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wopi.dropbox.com/wopi/files/oid_13148259231494336256/WOPIServiceId_TP_DROPBOX_PLUS/WOPIUserId_-/"/>
    </mc:Choice>
  </mc:AlternateContent>
  <xr:revisionPtr revIDLastSave="0" documentId="13_ncr:1_{FE89A2D2-AC9F-445E-AB70-880BA875DA7A}" xr6:coauthVersionLast="47" xr6:coauthVersionMax="47" xr10:uidLastSave="{00000000-0000-0000-0000-000000000000}"/>
  <bookViews>
    <workbookView xWindow="-108" yWindow="-108" windowWidth="23256" windowHeight="12456"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 name="Table 190" sheetId="193" r:id="rId193"/>
    <sheet name="Table 191" sheetId="194" r:id="rId194"/>
    <sheet name="Table 192" sheetId="195" r:id="rId195"/>
    <sheet name="Table 193" sheetId="196" r:id="rId196"/>
    <sheet name="Table 194" sheetId="197" r:id="rId197"/>
    <sheet name="Table 195" sheetId="198" r:id="rId198"/>
    <sheet name="Table 196" sheetId="199" r:id="rId199"/>
    <sheet name="Table 197" sheetId="200" r:id="rId200"/>
    <sheet name="Table 198" sheetId="201" r:id="rId201"/>
    <sheet name="Table 199" sheetId="202" r:id="rId202"/>
    <sheet name="Table 200" sheetId="203" r:id="rId203"/>
    <sheet name="Table 201" sheetId="204" r:id="rId204"/>
    <sheet name="Table 202" sheetId="205" r:id="rId205"/>
    <sheet name="Table 203" sheetId="206" r:id="rId206"/>
    <sheet name="Table 204" sheetId="207" r:id="rId207"/>
    <sheet name="Table 205" sheetId="208" r:id="rId208"/>
    <sheet name="Table 206" sheetId="209" r:id="rId209"/>
    <sheet name="Table 231" sheetId="234" r:id="rId210"/>
    <sheet name="Table 232" sheetId="235" r:id="rId211"/>
    <sheet name="Table 233" sheetId="236" r:id="rId212"/>
    <sheet name="Table 234" sheetId="237" r:id="rId213"/>
    <sheet name="Table 235" sheetId="238" r:id="rId214"/>
    <sheet name="Table 236" sheetId="239" r:id="rId215"/>
    <sheet name="Table 237" sheetId="240" r:id="rId216"/>
    <sheet name="Table 238" sheetId="241" r:id="rId217"/>
    <sheet name="Table 239" sheetId="242" r:id="rId218"/>
    <sheet name="Table 240" sheetId="243" r:id="rId219"/>
    <sheet name="Table 241" sheetId="244" r:id="rId220"/>
    <sheet name="Table 242" sheetId="245" r:id="rId221"/>
    <sheet name="Table 243" sheetId="246" r:id="rId2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246" l="1"/>
  <c r="B19" i="245"/>
  <c r="B19" i="244"/>
  <c r="B19" i="243"/>
  <c r="B19" i="242"/>
  <c r="B19" i="241"/>
  <c r="B19" i="240"/>
  <c r="B19" i="239"/>
  <c r="B19" i="238"/>
  <c r="B19" i="237"/>
  <c r="B19" i="236"/>
  <c r="B19" i="235"/>
  <c r="B19" i="234"/>
  <c r="B17" i="209"/>
  <c r="B17" i="208"/>
  <c r="B17" i="207"/>
  <c r="B17" i="206"/>
  <c r="B17" i="205"/>
  <c r="B17" i="204"/>
  <c r="B17" i="203"/>
  <c r="B17" i="202"/>
  <c r="B26" i="201"/>
  <c r="B22" i="200"/>
  <c r="B22" i="199"/>
  <c r="B22" i="198"/>
  <c r="B22" i="197"/>
  <c r="B22" i="196"/>
  <c r="B22" i="195"/>
  <c r="B22" i="194"/>
  <c r="B22" i="193"/>
  <c r="B22" i="192"/>
  <c r="B22" i="191"/>
  <c r="B22" i="190"/>
  <c r="B17" i="189"/>
  <c r="B16" i="188"/>
  <c r="B19" i="187"/>
  <c r="B19" i="186"/>
  <c r="B19" i="185"/>
  <c r="B19" i="184"/>
  <c r="B19" i="183"/>
  <c r="B19" i="182"/>
  <c r="B19" i="181"/>
  <c r="B19" i="180"/>
  <c r="B19" i="179"/>
  <c r="B19" i="178"/>
  <c r="B24" i="177"/>
  <c r="B23" i="176"/>
  <c r="B25" i="175"/>
  <c r="B23" i="174"/>
  <c r="B19" i="173"/>
  <c r="B19" i="172"/>
  <c r="B17" i="171"/>
  <c r="B17" i="170"/>
  <c r="B20" i="169"/>
  <c r="B20" i="168"/>
  <c r="B20" i="167"/>
  <c r="B20" i="166"/>
  <c r="B20" i="165"/>
  <c r="B20" i="164"/>
  <c r="B20" i="163"/>
  <c r="B20" i="162"/>
  <c r="B19" i="161"/>
  <c r="B19" i="160"/>
  <c r="B19" i="159"/>
  <c r="B19" i="158"/>
  <c r="B19" i="157"/>
  <c r="B19" i="156"/>
  <c r="B19" i="155"/>
  <c r="B19" i="154"/>
  <c r="B19" i="153"/>
  <c r="B17" i="152"/>
  <c r="B17" i="151"/>
  <c r="B17" i="150"/>
  <c r="B17" i="149"/>
  <c r="B17" i="148"/>
  <c r="B17" i="147"/>
  <c r="B17" i="146"/>
  <c r="B17" i="145"/>
  <c r="B17" i="144"/>
  <c r="B19" i="143"/>
  <c r="B23" i="142"/>
  <c r="B30" i="141"/>
  <c r="B18" i="140"/>
  <c r="B18" i="139"/>
  <c r="B18" i="138"/>
  <c r="B18" i="137"/>
  <c r="B18" i="136"/>
  <c r="B18" i="135"/>
  <c r="B18" i="134"/>
  <c r="B18" i="133"/>
  <c r="B18" i="132"/>
  <c r="B18" i="131"/>
  <c r="B18" i="130"/>
  <c r="B18" i="129"/>
  <c r="B18" i="128"/>
  <c r="B18" i="127"/>
  <c r="B18" i="126"/>
  <c r="B31" i="125"/>
  <c r="B17" i="124"/>
  <c r="B29" i="123"/>
  <c r="B29" i="122"/>
  <c r="B29" i="121"/>
  <c r="B29" i="120"/>
  <c r="B29" i="119"/>
  <c r="B29" i="118"/>
  <c r="B22" i="117"/>
  <c r="B16" i="116"/>
  <c r="B16" i="115"/>
  <c r="B16" i="114"/>
  <c r="B16" i="113"/>
  <c r="B16" i="112"/>
  <c r="B16" i="111"/>
  <c r="B16" i="110"/>
  <c r="B16" i="109"/>
  <c r="B16" i="108"/>
  <c r="B16" i="107"/>
  <c r="B16" i="106"/>
  <c r="B16" i="105"/>
  <c r="B16" i="104"/>
  <c r="B16" i="103"/>
  <c r="B16" i="102"/>
  <c r="B16" i="101"/>
  <c r="B16" i="100"/>
  <c r="B16" i="99"/>
  <c r="B16" i="98"/>
  <c r="B16" i="97"/>
  <c r="B16" i="96"/>
  <c r="B16" i="95"/>
  <c r="B16" i="94"/>
  <c r="B16" i="93"/>
  <c r="B20" i="92"/>
  <c r="B20" i="91"/>
  <c r="B19" i="90"/>
  <c r="B24" i="89"/>
  <c r="B32" i="88"/>
  <c r="B31" i="87"/>
  <c r="B23" i="86"/>
  <c r="B31" i="85"/>
  <c r="B31" i="84"/>
  <c r="B25" i="83"/>
  <c r="B25" i="82"/>
  <c r="B25" i="81"/>
  <c r="B25" i="80"/>
  <c r="B25" i="79"/>
  <c r="B25" i="78"/>
  <c r="B25" i="77"/>
  <c r="B25" i="76"/>
  <c r="B25" i="75"/>
  <c r="B25" i="74"/>
  <c r="B20" i="73"/>
  <c r="B20" i="72"/>
  <c r="B20" i="71"/>
  <c r="B20" i="70"/>
  <c r="B20" i="69"/>
  <c r="B20" i="68"/>
  <c r="B20" i="67"/>
  <c r="B20" i="66"/>
  <c r="B20" i="65"/>
  <c r="B20" i="64"/>
  <c r="B20" i="63"/>
  <c r="B20" i="62"/>
  <c r="B20" i="61"/>
  <c r="B20" i="60"/>
  <c r="B20" i="59"/>
  <c r="B20" i="58"/>
  <c r="B20" i="57"/>
  <c r="B20" i="56"/>
  <c r="B20" i="55"/>
  <c r="B20" i="54"/>
  <c r="B23" i="53"/>
  <c r="B23" i="52"/>
  <c r="B25" i="51"/>
  <c r="B25" i="50"/>
  <c r="B22" i="49"/>
  <c r="B17" i="48"/>
  <c r="B17" i="47"/>
  <c r="B20" i="46"/>
  <c r="B20" i="45"/>
  <c r="B20" i="44"/>
  <c r="B20" i="43"/>
  <c r="B20" i="42"/>
  <c r="B20" i="41"/>
  <c r="B20" i="40"/>
  <c r="B20" i="39"/>
  <c r="B20" i="38"/>
  <c r="B20" i="37"/>
  <c r="B22" i="36"/>
  <c r="B22" i="35"/>
  <c r="B22" i="34"/>
  <c r="B22" i="33"/>
  <c r="B22" i="32"/>
  <c r="B22" i="31"/>
  <c r="B22" i="30"/>
  <c r="B22" i="29"/>
  <c r="B22" i="28"/>
  <c r="B22" i="27"/>
  <c r="B22" i="26"/>
  <c r="B22" i="25"/>
  <c r="B22" i="24"/>
  <c r="B22" i="23"/>
  <c r="B22" i="22"/>
  <c r="B22" i="21"/>
  <c r="B22" i="20"/>
  <c r="B22" i="19"/>
  <c r="B22" i="18"/>
  <c r="B22" i="17"/>
  <c r="B25" i="16"/>
  <c r="B25" i="15"/>
  <c r="B25" i="14"/>
  <c r="B25" i="13"/>
  <c r="B25" i="12"/>
  <c r="B25" i="11"/>
  <c r="B25" i="10"/>
  <c r="B20" i="9"/>
  <c r="B22" i="8"/>
  <c r="B22" i="7"/>
  <c r="B22" i="6"/>
  <c r="B22" i="5"/>
  <c r="B18" i="4"/>
  <c r="E227" i="2"/>
  <c r="D227" i="2"/>
  <c r="E226" i="2"/>
  <c r="D226" i="2"/>
  <c r="E225" i="2"/>
  <c r="D225" i="2"/>
  <c r="E224" i="2"/>
  <c r="D224" i="2"/>
  <c r="E223" i="2"/>
  <c r="D223" i="2"/>
  <c r="E222" i="2"/>
  <c r="D222" i="2"/>
  <c r="E221" i="2"/>
  <c r="D221" i="2"/>
  <c r="E220" i="2"/>
  <c r="D220" i="2"/>
  <c r="E219" i="2"/>
  <c r="D219" i="2"/>
  <c r="E218" i="2"/>
  <c r="D218" i="2"/>
  <c r="E217" i="2"/>
  <c r="D217" i="2"/>
  <c r="E216" i="2"/>
  <c r="D216" i="2"/>
  <c r="D215" i="2"/>
  <c r="E214" i="2"/>
  <c r="D214" i="2"/>
  <c r="E213" i="2"/>
  <c r="D213" i="2"/>
  <c r="E212" i="2"/>
  <c r="D212" i="2"/>
  <c r="E211" i="2"/>
  <c r="D211" i="2"/>
  <c r="E210" i="2"/>
  <c r="D210" i="2"/>
  <c r="E209" i="2"/>
  <c r="D209" i="2"/>
  <c r="E208" i="2"/>
  <c r="D208" i="2"/>
  <c r="D207" i="2"/>
  <c r="E206" i="2"/>
  <c r="D206" i="2"/>
  <c r="E205" i="2"/>
  <c r="D205" i="2"/>
  <c r="E204" i="2"/>
  <c r="D204" i="2"/>
  <c r="E203" i="2"/>
  <c r="D203" i="2"/>
  <c r="E202" i="2"/>
  <c r="D202" i="2"/>
  <c r="E201" i="2"/>
  <c r="D201" i="2"/>
  <c r="E200" i="2"/>
  <c r="D200" i="2"/>
  <c r="E199" i="2"/>
  <c r="D199" i="2"/>
  <c r="E198" i="2"/>
  <c r="D198" i="2"/>
  <c r="E197" i="2"/>
  <c r="D197" i="2"/>
  <c r="E196" i="2"/>
  <c r="D196" i="2"/>
  <c r="D195" i="2"/>
  <c r="E194" i="2"/>
  <c r="D194" i="2"/>
  <c r="E193" i="2"/>
  <c r="D193" i="2"/>
  <c r="E192" i="2"/>
  <c r="D192" i="2"/>
  <c r="E191" i="2"/>
  <c r="D191" i="2"/>
  <c r="E190" i="2"/>
  <c r="D190" i="2"/>
  <c r="E189" i="2"/>
  <c r="D189" i="2"/>
  <c r="E188" i="2"/>
  <c r="D188" i="2"/>
  <c r="E187" i="2"/>
  <c r="D187" i="2"/>
  <c r="E186" i="2"/>
  <c r="D186" i="2"/>
  <c r="E185" i="2"/>
  <c r="D185" i="2"/>
  <c r="E184" i="2"/>
  <c r="D184"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D167" i="2"/>
  <c r="E166" i="2"/>
  <c r="D166" i="2"/>
  <c r="E165" i="2"/>
  <c r="D165" i="2"/>
  <c r="E164" i="2"/>
  <c r="D164" i="2"/>
  <c r="E163" i="2"/>
  <c r="D163" i="2"/>
  <c r="E162" i="2"/>
  <c r="D162" i="2"/>
  <c r="E161" i="2"/>
  <c r="D161" i="2"/>
  <c r="E160" i="2"/>
  <c r="D160"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D110" i="2"/>
  <c r="E109" i="2"/>
  <c r="D109" i="2"/>
  <c r="E108" i="2"/>
  <c r="D108" i="2"/>
  <c r="E107" i="2"/>
  <c r="D107" i="2"/>
  <c r="E106" i="2"/>
  <c r="D106" i="2"/>
  <c r="E105" i="2"/>
  <c r="D105" i="2"/>
  <c r="E104" i="2"/>
  <c r="D104" i="2"/>
  <c r="E103" i="2"/>
  <c r="D103" i="2"/>
  <c r="E102" i="2"/>
  <c r="D102" i="2"/>
  <c r="E101" i="2"/>
  <c r="D101" i="2"/>
  <c r="E100" i="2"/>
  <c r="D100" i="2"/>
  <c r="E99" i="2"/>
  <c r="D99"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D79" i="2"/>
  <c r="E78" i="2"/>
  <c r="D78" i="2"/>
  <c r="E77" i="2"/>
  <c r="D77" i="2"/>
  <c r="E76" i="2"/>
  <c r="D76" i="2"/>
  <c r="E75" i="2"/>
  <c r="D75" i="2"/>
  <c r="E74" i="2"/>
  <c r="D74" i="2"/>
  <c r="E73" i="2"/>
  <c r="D73" i="2"/>
  <c r="E72" i="2"/>
  <c r="D72" i="2"/>
  <c r="E71" i="2"/>
  <c r="D71" i="2"/>
  <c r="E70" i="2"/>
  <c r="D70" i="2"/>
  <c r="D69" i="2"/>
  <c r="E68" i="2"/>
  <c r="D68" i="2"/>
  <c r="E67" i="2"/>
  <c r="D67" i="2"/>
  <c r="E66" i="2"/>
  <c r="D66" i="2"/>
  <c r="E65" i="2"/>
  <c r="D65" i="2"/>
  <c r="E64" i="2"/>
  <c r="D64" i="2"/>
  <c r="E63" i="2"/>
  <c r="D63" i="2"/>
  <c r="E62" i="2"/>
  <c r="D62" i="2"/>
  <c r="E61" i="2"/>
  <c r="D61" i="2"/>
  <c r="E60" i="2"/>
  <c r="D60"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D42" i="2"/>
  <c r="E41" i="2"/>
  <c r="D41" i="2"/>
  <c r="E40" i="2"/>
  <c r="D40" i="2"/>
  <c r="E39" i="2"/>
  <c r="D39" i="2"/>
  <c r="E38" i="2"/>
  <c r="D38" i="2"/>
  <c r="E37" i="2"/>
  <c r="D37" i="2"/>
  <c r="E36" i="2"/>
  <c r="D36" i="2"/>
  <c r="E35" i="2"/>
  <c r="D35" i="2"/>
  <c r="E34" i="2"/>
  <c r="D34" i="2"/>
  <c r="E33" i="2"/>
  <c r="D33" i="2"/>
  <c r="D32" i="2"/>
  <c r="E31" i="2"/>
  <c r="D31" i="2"/>
  <c r="E30" i="2"/>
  <c r="D30" i="2"/>
  <c r="E29" i="2"/>
  <c r="D29" i="2"/>
  <c r="E28" i="2"/>
  <c r="D28" i="2"/>
  <c r="E27" i="2"/>
  <c r="D27" i="2"/>
  <c r="E26" i="2"/>
  <c r="D26" i="2"/>
  <c r="E25" i="2"/>
  <c r="D25" i="2"/>
  <c r="E24" i="2"/>
  <c r="D24" i="2"/>
  <c r="E23" i="2"/>
  <c r="D23" i="2"/>
  <c r="D22" i="2"/>
  <c r="E21" i="2"/>
  <c r="D21" i="2"/>
  <c r="E20" i="2"/>
  <c r="D20" i="2"/>
  <c r="E19" i="2"/>
  <c r="D19" i="2"/>
  <c r="E18" i="2"/>
  <c r="D18" i="2"/>
  <c r="E17" i="2"/>
  <c r="D17" i="2"/>
  <c r="E16" i="2"/>
  <c r="D16" i="2"/>
  <c r="D15" i="2"/>
  <c r="E14" i="2"/>
  <c r="D14" i="2"/>
  <c r="E13" i="2"/>
  <c r="D13" i="2"/>
  <c r="E12" i="2"/>
  <c r="D12" i="2"/>
  <c r="E11" i="2"/>
  <c r="D11" i="2"/>
  <c r="E10" i="2"/>
  <c r="D10" i="2"/>
  <c r="E9" i="2"/>
  <c r="D9" i="2"/>
  <c r="D6" i="2"/>
  <c r="F20" i="1"/>
</calcChain>
</file>

<file path=xl/sharedStrings.xml><?xml version="1.0" encoding="utf-8"?>
<sst xmlns="http://schemas.openxmlformats.org/spreadsheetml/2006/main" count="23546" uniqueCount="806">
  <si>
    <t>Public First Poll for Cost of Living</t>
  </si>
  <si>
    <t>Fieldwork:</t>
  </si>
  <si>
    <t>20th Jun - 26th Jun 2025</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</si>
  <si>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</si>
  <si>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</si>
  <si>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</si>
  <si>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</si>
  <si>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</si>
  <si>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</si>
  <si>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</si>
  <si>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</si>
  <si>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</si>
  <si>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</si>
  <si>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</si>
  <si>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</si>
  <si>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
  </si>
  <si>
    <t>Total</t>
  </si>
  <si>
    <t>Male</t>
  </si>
  <si>
    <t>Female</t>
  </si>
  <si>
    <t>Unweighted</t>
  </si>
  <si>
    <t>Weighted</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</si>
  <si>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</si>
  <si>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</si>
  <si>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</si>
  <si>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</si>
  <si>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</si>
  <si>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</si>
  <si>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</si>
  <si>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</si>
  <si>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</si>
  <si>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</si>
  <si>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</si>
  <si>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</si>
  <si>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</si>
  <si>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</si>
  <si>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</si>
  <si>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</si>
  <si>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</si>
  <si>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</si>
  <si>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</si>
  <si>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</si>
  <si>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</si>
  <si>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</si>
  <si>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Leave</t>
  </si>
  <si>
    <t>Remain</t>
  </si>
  <si>
    <t>I did not vote</t>
  </si>
  <si>
    <t>Conservative Party</t>
  </si>
  <si>
    <t>Labour Party</t>
  </si>
  <si>
    <t>Liberal Democrats</t>
  </si>
  <si>
    <t>Reform UK</t>
  </si>
  <si>
    <t>Green Party</t>
  </si>
  <si>
    <t>Labour</t>
  </si>
  <si>
    <t>Conservative</t>
  </si>
  <si>
    <t>The Green Party</t>
  </si>
  <si>
    <t>Don't Know</t>
  </si>
  <si>
    <t>No annual income</t>
  </si>
  <si>
    <t>Less than £10,000</t>
  </si>
  <si>
    <t>£10,000 - £14,999</t>
  </si>
  <si>
    <t>£15,000 - £19,999</t>
  </si>
  <si>
    <t>£20,000 - £24,999</t>
  </si>
  <si>
    <t>£25,000 - £29,999</t>
  </si>
  <si>
    <t>£30,000 - £34,999</t>
  </si>
  <si>
    <t>£35,000 - £39,999</t>
  </si>
  <si>
    <t>£40,000 - £44,999</t>
  </si>
  <si>
    <t>£45,000 - £49,999</t>
  </si>
  <si>
    <t>£50,000 - £59,999</t>
  </si>
  <si>
    <t>£60,000 - £69,999</t>
  </si>
  <si>
    <t>£70,000 - £79,999</t>
  </si>
  <si>
    <t>£80,000 - £89,999</t>
  </si>
  <si>
    <t>£90,000 - £99,999</t>
  </si>
  <si>
    <t>£100,000 or more</t>
  </si>
  <si>
    <t>Yes</t>
  </si>
  <si>
    <t>No</t>
  </si>
  <si>
    <t>LabLab</t>
  </si>
  <si>
    <t>LabOther</t>
  </si>
  <si>
    <t>LabRef</t>
  </si>
  <si>
    <t>Walking</t>
  </si>
  <si>
    <t>Public transport</t>
  </si>
  <si>
    <t>Car</t>
  </si>
  <si>
    <t>Run out before end of month</t>
  </si>
  <si>
    <t>Nothing</t>
  </si>
  <si>
    <t>£50-£100</t>
  </si>
  <si>
    <t>£100-£200</t>
  </si>
  <si>
    <t>£200-£500</t>
  </si>
  <si>
    <t>£500-£1,000</t>
  </si>
  <si>
    <t>More than £1,000</t>
  </si>
  <si>
    <t>Very comfortable</t>
  </si>
  <si>
    <t>Relatively comfortable</t>
  </si>
  <si>
    <t>Comfortably cover essentials</t>
  </si>
  <si>
    <t>Struggle to make ends meet</t>
  </si>
  <si>
    <t>Cannot afford costs</t>
  </si>
  <si>
    <t>Gender</t>
  </si>
  <si>
    <t>Age</t>
  </si>
  <si>
    <t>Social Grade</t>
  </si>
  <si>
    <t>Region</t>
  </si>
  <si>
    <t>Brexit</t>
  </si>
  <si>
    <t>2024 Vote</t>
  </si>
  <si>
    <t>Vote Intention</t>
  </si>
  <si>
    <t>Income</t>
  </si>
  <si>
    <t>Parent</t>
  </si>
  <si>
    <t>LabCore</t>
  </si>
  <si>
    <t>Method of Transport</t>
  </si>
  <si>
    <t>Left after bills</t>
  </si>
  <si>
    <t>Financial Comfort</t>
  </si>
  <si>
    <t>I am very comfortable financially</t>
  </si>
  <si>
    <t>I am relatively comfortable financially</t>
  </si>
  <si>
    <t>I do not have money for luxuries but can normally comfortably cover the essentials</t>
  </si>
  <si>
    <t>I can only just afford my costs and often struggle to make ends meet</t>
  </si>
  <si>
    <t>I cannot afford my costs and often have to go without essentials like food and heating</t>
  </si>
  <si>
    <t xml:space="preserve"> How well off would you say you feel?</t>
  </si>
  <si>
    <t>BASE: All Respondents</t>
  </si>
  <si>
    <t>Fieldwork:  20th Jun - 26th Jun 2025</t>
  </si>
  <si>
    <t>Data weighted by interlocking age &amp; gender, region and social grade to Nationally Representative Proportions</t>
  </si>
  <si>
    <t>Very easy</t>
  </si>
  <si>
    <t>Somewhat easy</t>
  </si>
  <si>
    <t>Neither easy nor difficult</t>
  </si>
  <si>
    <t>Somewhat difficult</t>
  </si>
  <si>
    <t>Very difficult</t>
  </si>
  <si>
    <t>Don’t know</t>
  </si>
  <si>
    <t>Total Easy:</t>
  </si>
  <si>
    <t>Total Difficult:</t>
  </si>
  <si>
    <t>Net:</t>
  </si>
  <si>
    <t xml:space="preserve"> How easy or difficult would it be for you to find £500 to deal with an emergency in your life? This might be to pay for something like urgent home or car repairs, or to deal with a health problem etc. </t>
  </si>
  <si>
    <t>BASE: Question randomly assigned to respondents</t>
  </si>
  <si>
    <t xml:space="preserve"> How easy or difficult would it be for you to find £1,000 to deal with an emergency in your life? This might be to pay for something like urgent home or car repairs, or to deal with a health problem etc. </t>
  </si>
  <si>
    <t xml:space="preserve"> How easy or difficult would it be for you to find £2,500 to deal with an emergency in your life? This might be to pay for something like urgent home or car repairs, or to deal with a health problem etc. </t>
  </si>
  <si>
    <t xml:space="preserve"> How easy or difficult would it be for you to find £5,000 to deal with an emergency in your life? This might be to pay for something like urgent home or car repairs, or to deal with a health problem etc. </t>
  </si>
  <si>
    <t>Personal vehicle or car</t>
  </si>
  <si>
    <t>Public transport (bus, TfL, train)</t>
  </si>
  <si>
    <t>Bicycle, e-bicycle, or e-scooter</t>
  </si>
  <si>
    <t>Shared vehicle or carpool</t>
  </si>
  <si>
    <t>Other (please specify)</t>
  </si>
  <si>
    <t>Don't know</t>
  </si>
  <si>
    <t xml:space="preserve"> Which of the following do you use as your primary method of transportation, on a daily basis?  </t>
  </si>
  <si>
    <t xml:space="preserve"> I felt happy</t>
  </si>
  <si>
    <t xml:space="preserve"> I felt worried</t>
  </si>
  <si>
    <t xml:space="preserve"> I felt sad</t>
  </si>
  <si>
    <t xml:space="preserve"> I felt lonely</t>
  </si>
  <si>
    <t xml:space="preserve"> I felt relaxed</t>
  </si>
  <si>
    <t xml:space="preserve"> I felt satisfied</t>
  </si>
  <si>
    <t>0 - Not at all</t>
  </si>
  <si>
    <t>1</t>
  </si>
  <si>
    <t>2</t>
  </si>
  <si>
    <t>3</t>
  </si>
  <si>
    <t>4</t>
  </si>
  <si>
    <t>5</t>
  </si>
  <si>
    <t>6</t>
  </si>
  <si>
    <t>7</t>
  </si>
  <si>
    <t>8</t>
  </si>
  <si>
    <t>9</t>
  </si>
  <si>
    <t>10 - All the time</t>
  </si>
  <si>
    <t>Prefer not to say</t>
  </si>
  <si>
    <t>Grid Summary: Below is a list of some of the ways you may have felt yesterday. Please rate from 0 to 10, where 0 means  you did not experience the feeling “at all” yesterday while 10 means you experienced the feeling “all of the time” yesterday.</t>
  </si>
  <si>
    <t>Below is a list of some of the ways you may have felt yesterday. Please rate from 0 to 10, where 0 means  you did not experience the feeling “at all” yesterday while 10 means you experienced the feeling “all of the time” yesterday.: I felt happy</t>
  </si>
  <si>
    <t>Below is a list of some of the ways you may have felt yesterday. Please rate from 0 to 10, where 0 means  you did not experience the feeling “at all” yesterday while 10 means you experienced the feeling “all of the time” yesterday.: I felt worried</t>
  </si>
  <si>
    <t>Below is a list of some of the ways you may have felt yesterday. Please rate from 0 to 10, where 0 means  you did not experience the feeling “at all” yesterday while 10 means you experienced the feeling “all of the time” yesterday.: I felt sad</t>
  </si>
  <si>
    <t>Below is a list of some of the ways you may have felt yesterday. Please rate from 0 to 10, where 0 means  you did not experience the feeling “at all” yesterday while 10 means you experienced the feeling “all of the time” yesterday.: I felt lonely</t>
  </si>
  <si>
    <t>Below is a list of some of the ways you may have felt yesterday. Please rate from 0 to 10, where 0 means  you did not experience the feeling “at all” yesterday while 10 means you experienced the feeling “all of the time” yesterday.: I felt relaxed</t>
  </si>
  <si>
    <t>Below is a list of some of the ways you may have felt yesterday. Please rate from 0 to 10, where 0 means  you did not experience the feeling “at all” yesterday while 10 means you experienced the feeling “all of the time” yesterday.: I felt satisfied</t>
  </si>
  <si>
    <t xml:space="preserve"> If you are paying attention, select ' Somewhat agree'</t>
  </si>
  <si>
    <t xml:space="preserve"> Things just keep getting more and more expensive</t>
  </si>
  <si>
    <t xml:space="preserve"> I wish I could go on holiday more than I do now</t>
  </si>
  <si>
    <t xml:space="preserve"> I enjoy my life</t>
  </si>
  <si>
    <t xml:space="preserve"> I expect I’ll be able to live comfortably when I retire</t>
  </si>
  <si>
    <t xml:space="preserve"> I thought I would be farther along in my life (in terms of having money, owning a home, having a family) than I am now</t>
  </si>
  <si>
    <t xml:space="preserve"> I feel like I can't afford the things that others get to enjoy</t>
  </si>
  <si>
    <t xml:space="preserve"> I feel like I’m missing out on the best parts of life because I don’t have enough money</t>
  </si>
  <si>
    <t xml:space="preserve"> I feel like I’m missing out on the best parts of life because I have to work a lot</t>
  </si>
  <si>
    <t>Strongly agree</t>
  </si>
  <si>
    <t>Somewhat agree</t>
  </si>
  <si>
    <t>Neither agree nor disagree</t>
  </si>
  <si>
    <t>Somewhat disagree</t>
  </si>
  <si>
    <t>Strongly disagree</t>
  </si>
  <si>
    <t>Total Agree:</t>
  </si>
  <si>
    <t>Total Disagree:</t>
  </si>
  <si>
    <t>Grid Summary: To what extent do you agree or disagree with the following statements?</t>
  </si>
  <si>
    <t>To what extent do you agree or disagree with the following statements?: I wish I could go on holiday more than I do now</t>
  </si>
  <si>
    <t>To what extent do you agree or disagree with the following statements?: Things just keep getting more and more expensive</t>
  </si>
  <si>
    <t>To what extent do you agree or disagree with the following statements?: I enjoy my life</t>
  </si>
  <si>
    <t>To what extent do you agree or disagree with the following statements?: I thought I would be farther along in my life (in terms of having money, owning a home, having a family) than I am now</t>
  </si>
  <si>
    <t>To what extent do you agree or disagree with the following statements?: If you are paying attention, select ' Somewhat agree'</t>
  </si>
  <si>
    <t>To what extent do you agree or disagree with the following statements?: I feel like I’m missing out on the best parts of life because I don’t have enough money</t>
  </si>
  <si>
    <t>To what extent do you agree or disagree with the following statements?: I feel like I’m missing out on the best parts of life because I have to work a lot</t>
  </si>
  <si>
    <t>To what extent do you agree or disagree with the following statements?: I feel like I can't afford the things that others get to enjoy</t>
  </si>
  <si>
    <t>To what extent do you agree or disagree with the following statements?: I expect I’ll be able to live comfortably when I retire</t>
  </si>
  <si>
    <t xml:space="preserve"> Eating out at restaurants, cafes or pubs</t>
  </si>
  <si>
    <t xml:space="preserve"> Ordering a takeaway</t>
  </si>
  <si>
    <t xml:space="preserve"> Going on holiday</t>
  </si>
  <si>
    <t xml:space="preserve"> Attending live entertainment events (e.g. concerts, sports matches, theatre)</t>
  </si>
  <si>
    <t xml:space="preserve"> Buying something at a shop or department store</t>
  </si>
  <si>
    <t xml:space="preserve"> Visiting a museum, gallery, or historical site</t>
  </si>
  <si>
    <t xml:space="preserve"> Visiting a park, public garden, or other green space</t>
  </si>
  <si>
    <t xml:space="preserve"> Organising to have friends or family over for dinner, to play games or to watch something</t>
  </si>
  <si>
    <t xml:space="preserve"> Visiting friends or family for dinner, to play games, or to watch something</t>
  </si>
  <si>
    <t>Daily</t>
  </si>
  <si>
    <t>Several times a week</t>
  </si>
  <si>
    <t>Once a week</t>
  </si>
  <si>
    <t>Several times a month</t>
  </si>
  <si>
    <t>Once a month</t>
  </si>
  <si>
    <t>A few times a year</t>
  </si>
  <si>
    <t>Once a year</t>
  </si>
  <si>
    <t>Never</t>
  </si>
  <si>
    <t>Don’t Know</t>
  </si>
  <si>
    <t>Grid Summary: How often do you do each of the following?</t>
  </si>
  <si>
    <t>How often do you do each of the following?: Eating out at restaurants, cafes or pubs</t>
  </si>
  <si>
    <t>How often do you do each of the following?: Ordering a takeaway</t>
  </si>
  <si>
    <t>How often do you do each of the following?: Going on holiday</t>
  </si>
  <si>
    <t>How often do you do each of the following?: Attending live entertainment events (e.g. concerts, sports matches, theatre)</t>
  </si>
  <si>
    <t>How often do you do each of the following?: Buying something at a shop or department store</t>
  </si>
  <si>
    <t>How often do you do each of the following?: Visiting a museum, gallery, or historical site</t>
  </si>
  <si>
    <t>How often do you do each of the following?: Visiting a park, public garden, or other green space</t>
  </si>
  <si>
    <t>How often do you do each of the following?: Organising to have friends or family over for dinner, to play games or to watch something</t>
  </si>
  <si>
    <t>How often do you do each of the following?: Visiting friends or family for dinner, to play games, or to watch something</t>
  </si>
  <si>
    <t xml:space="preserve"> Subscriptions for TV and streaming services</t>
  </si>
  <si>
    <t xml:space="preserve"> Personal hobbies (e.g. art supplies, crafts, books)</t>
  </si>
  <si>
    <t xml:space="preserve"> Clothes, school uniforms, shoes</t>
  </si>
  <si>
    <t xml:space="preserve"> Upgrading technology and devices (e.g. phone, TV)</t>
  </si>
  <si>
    <t xml:space="preserve"> Children’s hobbies and after school clubs</t>
  </si>
  <si>
    <t>Reduced spending considerably</t>
  </si>
  <si>
    <t>Reduced spending somewhat</t>
  </si>
  <si>
    <t>Remained the same</t>
  </si>
  <si>
    <t>Increased spending somewhat</t>
  </si>
  <si>
    <t>Increased spending considerably</t>
  </si>
  <si>
    <t>Not applicable</t>
  </si>
  <si>
    <t>Grid Summary: Over the past five years, how have your spending habits on these items changed? Please think about changes you made, like cancelling or downgrading a service – not price increases made by the company.</t>
  </si>
  <si>
    <t>Over the past five years, how have your spending habits on these items changed? Please think about changes you made, like cancelling or downgrading a service – not price increases made by the company.: Eating out at restaurants, cafes or pubs</t>
  </si>
  <si>
    <t>Over the past five years, how have your spending habits on these items changed? Please think about changes you made, like cancelling or downgrading a service – not price increases made by the company.: Ordering a takeaway</t>
  </si>
  <si>
    <t>Over the past five years, how have your spending habits on these items changed? Please think about changes you made, like cancelling or downgrading a service – not price increases made by the company.: Going on holiday</t>
  </si>
  <si>
    <t>Over the past five years, how have your spending habits on these items changed? Please think about changes you made, like cancelling or downgrading a service – not price increases made by the company.: Attending live entertainment events (e.g. concerts, sports matches, theatre)</t>
  </si>
  <si>
    <t>Over the past five years, how have your spending habits on these items changed? Please think about changes you made, like cancelling or downgrading a service – not price increases made by the company.: Subscriptions for TV and streaming services</t>
  </si>
  <si>
    <t>Over the past five years, how have your spending habits on these items changed? Please think about changes you made, like cancelling or downgrading a service – not price increases made by the company.: Personal hobbies (e.g. art supplies, crafts, books)</t>
  </si>
  <si>
    <t>Over the past five years, how have your spending habits on these items changed? Please think about changes you made, like cancelling or downgrading a service – not price increases made by the company.: Clothes, school uniforms, shoes</t>
  </si>
  <si>
    <t>Over the past five years, how have your spending habits on these items changed? Please think about changes you made, like cancelling or downgrading a service – not price increases made by the company.: Upgrading technology and devices (e.g. phone, TV)</t>
  </si>
  <si>
    <t>0</t>
  </si>
  <si>
    <t>*</t>
  </si>
  <si>
    <t>Over the past five years, how have your spending habits on these items changed? Please think about changes you made, like cancelling or downgrading a service – not price increases made by the company.: Children’s hobbies and after school clubs</t>
  </si>
  <si>
    <t>My local area is better off than other parts of the country</t>
  </si>
  <si>
    <t>Things in my local area are about the same as other parts of the country</t>
  </si>
  <si>
    <t>Other parts of the country are better off than my local area</t>
  </si>
  <si>
    <t xml:space="preserve"> Which of the following comes closest to your view?</t>
  </si>
  <si>
    <t>Yes – I have savings I can access at any time</t>
  </si>
  <si>
    <t>No – I don’t currently have any savings</t>
  </si>
  <si>
    <t>Yes – I have savings but they are locked/invested (e.g. in a fixed-term account or pension)</t>
  </si>
  <si>
    <t>Do you have any personal savings or money set aside for emergencies or future spending? Select all that apply  </t>
  </si>
  <si>
    <t>I run out of money before the end of the month</t>
  </si>
  <si>
    <t>I can just about cover essentials, with nothing left over</t>
  </si>
  <si>
    <t xml:space="preserve"> After paying for essentials (e.g. rent, bills, food), how much money do you usually have left over each month, if any?</t>
  </si>
  <si>
    <t>Holidays or travel</t>
  </si>
  <si>
    <t>Home improvements</t>
  </si>
  <si>
    <t>Unexpected costs (e.g. car repair, vet bills)</t>
  </si>
  <si>
    <t>Buying gifts or celebrations</t>
  </si>
  <si>
    <t>Covering essential costs (e.g. bills, rent, food shop)</t>
  </si>
  <si>
    <t>I haven’t used any savings in the past year</t>
  </si>
  <si>
    <t>Medical, dental, or health-related expenses</t>
  </si>
  <si>
    <t>Paying off debts or loans</t>
  </si>
  <si>
    <t>Saving for a deposit for a home</t>
  </si>
  <si>
    <t>Education or training</t>
  </si>
  <si>
    <t>In the past 12 months, which of the following have you used your savings for?Select all that apply</t>
  </si>
  <si>
    <t>Use my savings</t>
  </si>
  <si>
    <t>Use a credit card</t>
  </si>
  <si>
    <t>Borrow from family or friends</t>
  </si>
  <si>
    <t>Cut back on essentials (e.g. food, heating)</t>
  </si>
  <si>
    <t>Use an overdraft</t>
  </si>
  <si>
    <t>Use Buy Now, Pay Later services</t>
  </si>
  <si>
    <t>I wouldn’t be able to cover it</t>
  </si>
  <si>
    <t>Take out a loan</t>
  </si>
  <si>
    <t>Delay or miss bill payments</t>
  </si>
  <si>
    <t>If you had any additional or unexpected costs, how would you cover them? Select all that apply</t>
  </si>
  <si>
    <t>BASE: Have savings</t>
  </si>
  <si>
    <t>6 months ago or less</t>
  </si>
  <si>
    <t>Between 6 months - a year</t>
  </si>
  <si>
    <t>1 - 1.5 years ago</t>
  </si>
  <si>
    <t>1.5 - 2 years ago</t>
  </si>
  <si>
    <t>2 - 3 years ago</t>
  </si>
  <si>
    <t>3 - 4 years ago</t>
  </si>
  <si>
    <t>4 - 5 years ago</t>
  </si>
  <si>
    <t>More than 5 years ago</t>
  </si>
  <si>
    <t>N/A - I have not received a pay rise</t>
  </si>
  <si>
    <t xml:space="preserve">  How long ago was your most recent pay rise? Please include if you have changed jobs and received a pay rise upon changing jobs. </t>
  </si>
  <si>
    <t>In the next 6 months</t>
  </si>
  <si>
    <t>In 1 - 1.5 years</t>
  </si>
  <si>
    <t>In 1.5 - 2 years</t>
  </si>
  <si>
    <t>In 2 - 3 years</t>
  </si>
  <si>
    <t>In 3 - 4 years</t>
  </si>
  <si>
    <t>In 4 - 5 years</t>
  </si>
  <si>
    <t>In more than 5 years</t>
  </si>
  <si>
    <t xml:space="preserve"> And when are you expecting your next pay rise, if at all?</t>
  </si>
  <si>
    <t xml:space="preserve"> Gas bills</t>
  </si>
  <si>
    <t xml:space="preserve"> Electricity bills</t>
  </si>
  <si>
    <t xml:space="preserve"> Water bills</t>
  </si>
  <si>
    <t xml:space="preserve"> Rent/mortgage payments</t>
  </si>
  <si>
    <t xml:space="preserve"> Childcare or school payments</t>
  </si>
  <si>
    <t xml:space="preserve"> Internet/broadband/mobile phone contract</t>
  </si>
  <si>
    <t xml:space="preserve"> Food shop</t>
  </si>
  <si>
    <t xml:space="preserve"> Transport costs (e.g. train tickets, car loans, petrol)</t>
  </si>
  <si>
    <t xml:space="preserve"> Prescriptions</t>
  </si>
  <si>
    <t>Reduced considerably</t>
  </si>
  <si>
    <t>Reduced somewhat</t>
  </si>
  <si>
    <t>Increased somewhat</t>
  </si>
  <si>
    <t>Increased considerably</t>
  </si>
  <si>
    <t>Grid Summary: In your experience, how much has the cost of these essentials changed for you personally over the last five years?</t>
  </si>
  <si>
    <t>In your experience, how much has the cost of these essentials changed for you personally over the last five years?: Gas bills</t>
  </si>
  <si>
    <t>In your experience, how much has the cost of these essentials changed for you personally over the last five years?: Electricity bills</t>
  </si>
  <si>
    <t>In your experience, how much has the cost of these essentials changed for you personally over the last five years?: Water bills</t>
  </si>
  <si>
    <t>In your experience, how much has the cost of these essentials changed for you personally over the last five years?: Rent/mortgage payments</t>
  </si>
  <si>
    <t>In your experience, how much has the cost of these essentials changed for you personally over the last five years?: Childcare or school payments</t>
  </si>
  <si>
    <t>In your experience, how much has the cost of these essentials changed for you personally over the last five years?: Internet/broadband/mobile phone contract</t>
  </si>
  <si>
    <t>In your experience, how much has the cost of these essentials changed for you personally over the last five years?: Food shop</t>
  </si>
  <si>
    <t>In your experience, how much has the cost of these essentials changed for you personally over the last five years?: Transport costs (e.g. train tickets, car loans, petrol)</t>
  </si>
  <si>
    <t>In your experience, how much has the cost of these essentials changed for you personally over the last five years?: Prescriptions</t>
  </si>
  <si>
    <t>Worsened considerably</t>
  </si>
  <si>
    <t>Worsened somewhat</t>
  </si>
  <si>
    <t>Improved somewhat</t>
  </si>
  <si>
    <t>Improved considerably</t>
  </si>
  <si>
    <t>Grid Summary: And in your experience, how has the quality of these essentials changed for you personally over the last five years (e.g. stability of service, size of product)?  </t>
  </si>
  <si>
    <t>And in your experience, how has the quality of these essentials changed for you personally over the last five years (e.g. stability of service, size of product)?  : Gas bills</t>
  </si>
  <si>
    <t>And in your experience, how has the quality of these essentials changed for you personally over the last five years (e.g. stability of service, size of product)?  : Electricity bills</t>
  </si>
  <si>
    <t>And in your experience, how has the quality of these essentials changed for you personally over the last five years (e.g. stability of service, size of product)?  : Water bills</t>
  </si>
  <si>
    <t>And in your experience, how has the quality of these essentials changed for you personally over the last five years (e.g. stability of service, size of product)?  : Rent/mortgage payments</t>
  </si>
  <si>
    <t>And in your experience, how has the quality of these essentials changed for you personally over the last five years (e.g. stability of service, size of product)?  : Childcare or school payments</t>
  </si>
  <si>
    <t>And in your experience, how has the quality of these essentials changed for you personally over the last five years (e.g. stability of service, size of product)?  : Internet/broadband/mobile phone contract</t>
  </si>
  <si>
    <t>And in your experience, how has the quality of these essentials changed for you personally over the last five years (e.g. stability of service, size of product)?  : Food shop</t>
  </si>
  <si>
    <t>And in your experience, how has the quality of these essentials changed for you personally over the last five years (e.g. stability of service, size of product)?  : Transport costs (e.g. train tickets, car loans, petrol)</t>
  </si>
  <si>
    <t>And in your experience, how has the quality of these essentials changed for you personally over the last five years (e.g. stability of service, size of product)?  : Prescriptions</t>
  </si>
  <si>
    <t>N/A – I don’t stress about these expenses</t>
  </si>
  <si>
    <t>N/A - I don’t have these expenses</t>
  </si>
  <si>
    <t>Grid Summary: How often do you find yourself thinking or worrying about the following expenses?  </t>
  </si>
  <si>
    <t>How often do you find yourself thinking or worrying about the following expenses?  : Gas bills</t>
  </si>
  <si>
    <t>How often do you find yourself thinking or worrying about the following expenses?  : Electricity bills</t>
  </si>
  <si>
    <t>How often do you find yourself thinking or worrying about the following expenses?  : Water bills</t>
  </si>
  <si>
    <t>How often do you find yourself thinking or worrying about the following expenses?  : Rent/mortgage payments</t>
  </si>
  <si>
    <t>How often do you find yourself thinking or worrying about the following expenses?  : Childcare or school payments</t>
  </si>
  <si>
    <t>How often do you find yourself thinking or worrying about the following expenses?  : Internet/broadband/mobile phone contract</t>
  </si>
  <si>
    <t>How often do you find yourself thinking or worrying about the following expenses?  : Food shop</t>
  </si>
  <si>
    <t>How often do you find yourself thinking or worrying about the following expenses?  : Transport costs (e.g. train tickets, car loans, petrol)</t>
  </si>
  <si>
    <t>How often do you find yourself thinking or worrying about the following expenses?  : Prescriptions</t>
  </si>
  <si>
    <t>Gas or electricity bills</t>
  </si>
  <si>
    <t>Food shop</t>
  </si>
  <si>
    <t>Council tax</t>
  </si>
  <si>
    <t>Housing costs (e.g., rent, mortgage)</t>
  </si>
  <si>
    <t>None of the above - I do not stress about expenses</t>
  </si>
  <si>
    <t>Water bills</t>
  </si>
  <si>
    <t>Transport costs (e.g. train tickets, car loans, petrol)</t>
  </si>
  <si>
    <t>Insurance (e.g., car, home)</t>
  </si>
  <si>
    <t>Internet/broadband</t>
  </si>
  <si>
    <t>Mobile phone contract</t>
  </si>
  <si>
    <t>Leisure and entertainment (e.g., take-out, cinema, holidays)</t>
  </si>
  <si>
    <t>Subscriptions (e.g., streaming services)</t>
  </si>
  <si>
    <t>Clothes, school uniforms, shoes</t>
  </si>
  <si>
    <t>Childcare costs</t>
  </si>
  <si>
    <t>Prescriptions</t>
  </si>
  <si>
    <t>School payments</t>
  </si>
  <si>
    <t>Think about your regular monthly costs. Which of the following regular expenses causes you the most financial stress at the moment, if any?Select up to three</t>
  </si>
  <si>
    <t>BASE: No children</t>
  </si>
  <si>
    <t xml:space="preserve"> And which of the following is the single expense that causes you the most financial stress and worry overall?Select one</t>
  </si>
  <si>
    <t xml:space="preserve">BASE: Question displayed when the Question "Do you have any children? If so, how old are they?" is not one of the following answers ("No children","Prefer not to answer")
School payments
School payments
10544
</t>
  </si>
  <si>
    <t>It is more expensive than it was last year</t>
  </si>
  <si>
    <t>I worry that this cost will increase in the future</t>
  </si>
  <si>
    <t>It is an essential that I always have to pay</t>
  </si>
  <si>
    <t>It accounts for a large proportion of my take-home pay</t>
  </si>
  <si>
    <t>I have to pay all of it by myself and don’t share the cost with anyone else</t>
  </si>
  <si>
    <t>I don’t have control over how much I spend on it</t>
  </si>
  <si>
    <t>The cost is different every month</t>
  </si>
  <si>
    <t>I have recently fallen behind on my payments for this</t>
  </si>
  <si>
    <t>Which of the following best explains why that causes you the most financial stress?Select all that apply</t>
  </si>
  <si>
    <t>None of the above - I stress about all of these equally</t>
  </si>
  <si>
    <t>Think about your regular monthly costs. Which of the following regular expenses causes you the least financial stress at the moment, if any?Select up to three</t>
  </si>
  <si>
    <t xml:space="preserve"> And which of the following is the single expense that causes you the least financial stress and worry overall?Select one</t>
  </si>
  <si>
    <t xml:space="preserve">BASE: Question displayed when the Question "Do you have any children? If so, how old are they?" is not one of the following answers ("No children","Prefer not to answer")
School payments
School payments
10590
</t>
  </si>
  <si>
    <t>It doesn’t cost me much money</t>
  </si>
  <si>
    <t>I always know how much it will cost so I can plan ahead</t>
  </si>
  <si>
    <t>I don’t pay have to pay for this regularly so I don’t usually think about it</t>
  </si>
  <si>
    <t>It is not an essential item</t>
  </si>
  <si>
    <t>The cost of this has stayed about the same for a long time</t>
  </si>
  <si>
    <t>I am not worried that this cost will go up in the future</t>
  </si>
  <si>
    <t>I always pay for this really far in advance</t>
  </si>
  <si>
    <t>I share the cost of this with other people</t>
  </si>
  <si>
    <t>It is automatically deducted from my pay</t>
  </si>
  <si>
    <t>Which of the following best explains why that causes you the least financial stress?Select all that apply</t>
  </si>
  <si>
    <t>I tend to worry about smaller, everyday costs (e.g. food shop)</t>
  </si>
  <si>
    <t>I tend to worry about larger, less frequent costs (e.g. rent or mortgage payments)</t>
  </si>
  <si>
    <t>I tend to worry about unexpected one-off costs (e.g. car repairs)</t>
  </si>
  <si>
    <t>I worry about all costs equally</t>
  </si>
  <si>
    <t>I don’t worry much about any costs</t>
  </si>
  <si>
    <t xml:space="preserve"> Which of the following comes closest to your view?  </t>
  </si>
  <si>
    <t>These costs are essential and can’t be reduced</t>
  </si>
  <si>
    <t>Smaller costs add up quickly</t>
  </si>
  <si>
    <t>How much I spend changes regularly and is hard to predict</t>
  </si>
  <si>
    <t>I sometimes have to borrow money or use credit to cover them</t>
  </si>
  <si>
    <t>I want a quality of life where I can spend money on a daily basis (e.g. on coffee, lunch) but I currently don’t make enough to afford that</t>
  </si>
  <si>
    <t xml:space="preserve"> You said you worry about smaller, everyday costs. Which of the following best explains why that is?  </t>
  </si>
  <si>
    <t>BASE: Another party in 2024</t>
  </si>
  <si>
    <t>These costs take up a large part of my income</t>
  </si>
  <si>
    <t>These costs keep getting more expensive and harder to plan for</t>
  </si>
  <si>
    <t>It’s hard to predict when they’ll come up or how much they’ll be</t>
  </si>
  <si>
    <t>These costs make it difficult to build up savings or prepare for emergencies</t>
  </si>
  <si>
    <t xml:space="preserve"> You said you worry about larger, less frequent costs. Which of the following best explains why that is?  </t>
  </si>
  <si>
    <t>BASE: would vote for another party</t>
  </si>
  <si>
    <t xml:space="preserve"> Switched my typical shop to a cheaper alternative (i.e. switching from Sainsbury’s to Aldi)</t>
  </si>
  <si>
    <t xml:space="preserve"> Reduced my alcohol consumption to save money</t>
  </si>
  <si>
    <t xml:space="preserve"> Changed my method of transport to save money</t>
  </si>
  <si>
    <t xml:space="preserve"> Moved into a more expensive flat or house</t>
  </si>
  <si>
    <t xml:space="preserve"> Bought a new car, bicycle, or other method of transport</t>
  </si>
  <si>
    <t xml:space="preserve"> Moved out of a flat or house after an increase in rent</t>
  </si>
  <si>
    <t xml:space="preserve"> Skipped meals to save money</t>
  </si>
  <si>
    <t xml:space="preserve"> Avoided branded products to save money</t>
  </si>
  <si>
    <t xml:space="preserve"> Sold personal items to make extra money (i.e. on Vinted, Depop, Ebay, at a flea market, pawn shop)</t>
  </si>
  <si>
    <t xml:space="preserve"> Opened a new credit card</t>
  </si>
  <si>
    <t xml:space="preserve"> Taken out a loan</t>
  </si>
  <si>
    <t>I have done this</t>
  </si>
  <si>
    <t>I have not done this</t>
  </si>
  <si>
    <t>Grid Summary: Have you done any of the following in the last year?  </t>
  </si>
  <si>
    <t>Have you done any of the following in the last year?  : Switched my typical shop to a cheaper alternative (i.e. switching from Sainsbury’s to Aldi)</t>
  </si>
  <si>
    <t>Have you done any of the following in the last year?  : Reduced my alcohol consumption to save money</t>
  </si>
  <si>
    <t>Have you done any of the following in the last year?  : Changed my method of transport to save money</t>
  </si>
  <si>
    <t>Have you done any of the following in the last year?  : Moved into a more expensive flat or house</t>
  </si>
  <si>
    <t>Have you done any of the following in the last year?  : Bought a new car, bicycle, or other method of transport</t>
  </si>
  <si>
    <t>Have you done any of the following in the last year?  : Moved out of a flat or house after an increase in rent</t>
  </si>
  <si>
    <t>Have you done any of the following in the last year?  : Skipped meals to save money</t>
  </si>
  <si>
    <t>Have you done any of the following in the last year?  : Avoided branded products to save money</t>
  </si>
  <si>
    <t>Have you done any of the following in the last year?  : Sold personal items to make extra money (i.e. on Vinted, Depop, Ebay, at a flea market, pawn shop)</t>
  </si>
  <si>
    <t>Have you done any of the following in the last year?  : Opened a new credit card</t>
  </si>
  <si>
    <t>Have you done any of the following in the last year?  : Taken out a loan</t>
  </si>
  <si>
    <t xml:space="preserve"> Used a ‘Buy Now, Pay Later’ app (e.g., Klarna, Clearpay, PayPal Pay in 3) </t>
  </si>
  <si>
    <t xml:space="preserve"> Used an overdraft</t>
  </si>
  <si>
    <t xml:space="preserve"> Made a gift or card instead of buying one for a family member/friend for a special occasion (i.e. birthday, anniversary, Father’s Day)</t>
  </si>
  <si>
    <t xml:space="preserve"> Started or increased the amount of money I put away into a savings account or emergency fund</t>
  </si>
  <si>
    <t xml:space="preserve"> Borrowed money from friends or family</t>
  </si>
  <si>
    <t xml:space="preserve"> Changed jobs in order to get a pay rise</t>
  </si>
  <si>
    <t xml:space="preserve"> Changed careers in order to get a pay rise</t>
  </si>
  <si>
    <t xml:space="preserve"> Increased the number of takeaways or meals at a restaurant I get</t>
  </si>
  <si>
    <t xml:space="preserve"> Reduced the number of takeaways or meals at a restaurant I get</t>
  </si>
  <si>
    <t xml:space="preserve"> Canceled or didn’t go on holiday because it was going to be too expensive</t>
  </si>
  <si>
    <t xml:space="preserve"> Taken my child out of an after school club</t>
  </si>
  <si>
    <t xml:space="preserve">Have you done any of the following in the last year?  : Used a ‘Buy Now, Pay Later’ app (e.g., Klarna, Clearpay, PayPal Pay in 3) </t>
  </si>
  <si>
    <t>Have you done any of the following in the last year?  : Used an overdraft</t>
  </si>
  <si>
    <t>Have you done any of the following in the last year?  : Made a gift or card instead of buying one for a family member/friend for a special occasion (i.e. birthday, anniversary, Father’s Day)</t>
  </si>
  <si>
    <t>Have you done any of the following in the last year?  : Started or increased the amount of money I put away into a savings account or emergency fund</t>
  </si>
  <si>
    <t>Have you done any of the following in the last year?  : Borrowed money from friends or family</t>
  </si>
  <si>
    <t>Have you done any of the following in the last year?  : Changed jobs in order to get a pay rise</t>
  </si>
  <si>
    <t>Have you done any of the following in the last year?  : Changed careers in order to get a pay rise</t>
  </si>
  <si>
    <t>Have you done any of the following in the last year?  : Increased the number of takeaways or meals at a restaurant I get</t>
  </si>
  <si>
    <t>Have you done any of the following in the last year?  : Reduced the number of takeaways or meals at a restaurant I get</t>
  </si>
  <si>
    <t>Have you done any of the following in the last year?  : Canceled or didn’t go on holiday because it was going to be too expensive</t>
  </si>
  <si>
    <t>Have you done any of the following in the last year?  : Taken my child out of an after school club</t>
  </si>
  <si>
    <t>I don’t need any extra money</t>
  </si>
  <si>
    <t>£50–£100</t>
  </si>
  <si>
    <t>£200-£300</t>
  </si>
  <si>
    <t>£300-£400</t>
  </si>
  <si>
    <t>£400-£500</t>
  </si>
  <si>
    <t>More than £500</t>
  </si>
  <si>
    <t xml:space="preserve"> Roughly how much extra money per month would you need to feel like you could enjoy life more?</t>
  </si>
  <si>
    <t>Put into a savings account, for emergencies only</t>
  </si>
  <si>
    <t>Put towards regular bills</t>
  </si>
  <si>
    <t>Spend more when doing a food shop to buy more food and other supplies</t>
  </si>
  <si>
    <t>Pay off loans, credit card debts, or mortgage payments</t>
  </si>
  <si>
    <t>Spend more when doing a food shop to buy nicer ingredients</t>
  </si>
  <si>
    <t>Save for a larger, longer trip</t>
  </si>
  <si>
    <t>Go to restaurants, pubs, or cafes</t>
  </si>
  <si>
    <t>Save for a bigger purchase (e.g. moving to a nicer flat, buying a house, saving to send my child to university)</t>
  </si>
  <si>
    <t>Buy new personal items (e.g., clothes, tech, homeware) Take smaller, weekend trips</t>
  </si>
  <si>
    <t>Pay for health, dental, or mental health services</t>
  </si>
  <si>
    <t>Buy gifts for friends and family</t>
  </si>
  <si>
    <t>Experience more entertainment (e.g. cinema, theatre, concert, sports match)</t>
  </si>
  <si>
    <t>Invest into stocks or bonds</t>
  </si>
  <si>
    <t>Upgrade my home or transport (e.g. new furniture, new bicycle, new car)</t>
  </si>
  <si>
    <t>Imagine you received an additional £10 per month, in addition to your regular earnings. Which of the following ways would you be most likely to use your money for? Please select up to three</t>
  </si>
  <si>
    <t>Imagine you received an additional £40 per month, in addition to your regular earnings. Which of the following ways would you be most likely to use your money for?Please select up to three</t>
  </si>
  <si>
    <t>Imagine you received an additional £120 per month, in addition to your regular earnings. Which of the following ways would you be most likely to use your money for?Please select up to three</t>
  </si>
  <si>
    <t>Imagine you received an additional £200 per month, in addition to your regular earnings. Which of the following ways would you be most likely to use your money for?Please select up to three</t>
  </si>
  <si>
    <t>Imagine you received an additional £350 per month, in addition to your regular earnings. Which of the following ways would you be most likely to use your money for?Please select up to three</t>
  </si>
  <si>
    <t>Cost of living</t>
  </si>
  <si>
    <t>Quality of the NHS</t>
  </si>
  <si>
    <t>Levels of immigration</t>
  </si>
  <si>
    <t>State of the economy</t>
  </si>
  <si>
    <t>Threat of climate change</t>
  </si>
  <si>
    <t>Levels of crime</t>
  </si>
  <si>
    <t>Availability of housing</t>
  </si>
  <si>
    <t>Level of taxation</t>
  </si>
  <si>
    <t>Britain leaving the EU</t>
  </si>
  <si>
    <t>Number of people on welfare</t>
  </si>
  <si>
    <t>Threat of terrorism</t>
  </si>
  <si>
    <t>State of Britain’s Armed Forces</t>
  </si>
  <si>
    <t>Quality / cost of public transport</t>
  </si>
  <si>
    <t>Access to good pensions</t>
  </si>
  <si>
    <t>Quality of and access to schools / universities</t>
  </si>
  <si>
    <t>None of the above</t>
  </si>
  <si>
    <t>Which of the following do you think are the most important issues facing the country at this time?Please select up to three.  </t>
  </si>
  <si>
    <t>Costs are rising at a faster rate than my wages/income</t>
  </si>
  <si>
    <t>My wages/income is rising at a faster rate than my costs</t>
  </si>
  <si>
    <t>My wages/income and costs rise at about the same rate</t>
  </si>
  <si>
    <t xml:space="preserve"> Thinking about inflation on goods and essentials, as well as inflationary pay rises. Which of the following comes closest to your view?</t>
  </si>
  <si>
    <t>The effects of the current government’s policy decisions</t>
  </si>
  <si>
    <t>Increased immigration</t>
  </si>
  <si>
    <t>The effects of the Russia-Ukraine war</t>
  </si>
  <si>
    <t>The effects of Brexit</t>
  </si>
  <si>
    <t>The effects of international conflicts besides the Russia-Ukraine war (i.e. Israel-Palestine)</t>
  </si>
  <si>
    <t>The effects of previous government’s policy decisions</t>
  </si>
  <si>
    <t>Businesses are trying to maximise their profits</t>
  </si>
  <si>
    <t>The effects of Covid-19</t>
  </si>
  <si>
    <t>Stagnated wages</t>
  </si>
  <si>
    <t>Worsening relationship between the UK and EU</t>
  </si>
  <si>
    <t>Import and export costs from UK-US relations</t>
  </si>
  <si>
    <t>Benefit cuts (including for disability and winter fuel payments)</t>
  </si>
  <si>
    <t>Disruptions to the supply chain</t>
  </si>
  <si>
    <t>Fewer jobs</t>
  </si>
  <si>
    <t>Climate change</t>
  </si>
  <si>
    <t>None of the above, I do not think there is a cost of living crisis</t>
  </si>
  <si>
    <t>Think about the cost of living. In your view, which of the following best explains why there is a cost of living crisis, if any?Select all that apply</t>
  </si>
  <si>
    <t xml:space="preserve"> Businesses are trying to maximise their profits</t>
  </si>
  <si>
    <t xml:space="preserve"> The effects of Covid-19</t>
  </si>
  <si>
    <t xml:space="preserve"> Import and export costs from UK-US relations</t>
  </si>
  <si>
    <t xml:space="preserve"> The effects of Brexit</t>
  </si>
  <si>
    <t xml:space="preserve"> Increased immigration</t>
  </si>
  <si>
    <t xml:space="preserve"> Fewer jobs</t>
  </si>
  <si>
    <t xml:space="preserve"> The effects of the current government’s policy decisions</t>
  </si>
  <si>
    <t xml:space="preserve"> The effects of previous government’s policy decisions</t>
  </si>
  <si>
    <t xml:space="preserve"> The effects of the Russia-Ukraine war</t>
  </si>
  <si>
    <t xml:space="preserve"> Worsening relationship between the UK and EU</t>
  </si>
  <si>
    <t xml:space="preserve"> The effects of international conflicts besides the Russia-Ukraine war (i.e. Israel-Palestine)</t>
  </si>
  <si>
    <t xml:space="preserve"> Disruptions to the supply chain</t>
  </si>
  <si>
    <t xml:space="preserve"> Climate change</t>
  </si>
  <si>
    <t xml:space="preserve"> Benefit cuts (including for disability and winter fuel payments)</t>
  </si>
  <si>
    <t>Very significant</t>
  </si>
  <si>
    <t>Somewhat significant</t>
  </si>
  <si>
    <t>Not very significant</t>
  </si>
  <si>
    <t>Not at all significant</t>
  </si>
  <si>
    <t>Grid Summary: And how significant would you say each factor is in explaining the cost of living crisis?  </t>
  </si>
  <si>
    <t>And how significant would you say each factor is in explaining the cost of living crisis?  : Businesses are trying to maximise their profits</t>
  </si>
  <si>
    <t>And how significant would you say each factor is in explaining the cost of living crisis?  : The effects of Covid-19</t>
  </si>
  <si>
    <t>And how significant would you say each factor is in explaining the cost of living crisis?  : Import and export costs from UK-US relations</t>
  </si>
  <si>
    <t>And how significant would you say each factor is in explaining the cost of living crisis?  : The effects of Brexit</t>
  </si>
  <si>
    <t>And how significant would you say each factor is in explaining the cost of living crisis?  : Increased immigration</t>
  </si>
  <si>
    <t>And how significant would you say each factor is in explaining the cost of living crisis?  : Fewer jobs</t>
  </si>
  <si>
    <t>And how significant would you say each factor is in explaining the cost of living crisis?  : The effects of the current government’s policy decisions</t>
  </si>
  <si>
    <t>And how significant would you say each factor is in explaining the cost of living crisis?  : The effects of previous government’s policy decisions</t>
  </si>
  <si>
    <t>And how significant would you say each factor is in explaining the cost of living crisis?  : The effects of the Russia-Ukraine war</t>
  </si>
  <si>
    <t>And how significant would you say each factor is in explaining the cost of living crisis?  : Worsening relationship between the UK and EU</t>
  </si>
  <si>
    <t>And how significant would you say each factor is in explaining the cost of living crisis?  : The effects of international conflicts besides the Russia-Ukraine war (i.e. Israel-Palestine)</t>
  </si>
  <si>
    <t>And how significant would you say each factor is in explaining the cost of living crisis?  : Disruptions to the supply chain</t>
  </si>
  <si>
    <t>And how significant would you say each factor is in explaining the cost of living crisis?  : Climate change</t>
  </si>
  <si>
    <t>And how significant would you say each factor is in explaining the cost of living crisis?  : Benefit cuts (including for disability and winter fuel payments)</t>
  </si>
  <si>
    <t>Energy and utility companies</t>
  </si>
  <si>
    <t>The current Labour government</t>
  </si>
  <si>
    <t>Previous Conservative governments</t>
  </si>
  <si>
    <t>Supermarket chains and food retailers</t>
  </si>
  <si>
    <t>The Russian government</t>
  </si>
  <si>
    <t>Multinational or private corporations</t>
  </si>
  <si>
    <t>Landlords and property developers</t>
  </si>
  <si>
    <t>The US government</t>
  </si>
  <si>
    <t>Local councils</t>
  </si>
  <si>
    <t>The European Union</t>
  </si>
  <si>
    <t>Banks and mortgage lenders</t>
  </si>
  <si>
    <t>International investors</t>
  </si>
  <si>
    <t>The Chinese government</t>
  </si>
  <si>
    <t>Local businesses</t>
  </si>
  <si>
    <t>And which of the following actors would you most attribute the cost of living crisis to, if any?Select all that apply </t>
  </si>
  <si>
    <t>Opposition parties outside of government (e.g. Conservatives, Liberal Democrats)</t>
  </si>
  <si>
    <t>And which of the following actors should be most responsible for resolving the cost of living crisis?Select all that apply   </t>
  </si>
  <si>
    <t>Improved significantly</t>
  </si>
  <si>
    <t>Improved slightly</t>
  </si>
  <si>
    <t>Not changed</t>
  </si>
  <si>
    <t>Worsened slightly</t>
  </si>
  <si>
    <t>Worsened significantly</t>
  </si>
  <si>
    <t xml:space="preserve"> Thinking back on the past five years, do you feel the state of the country has improved or worsened?</t>
  </si>
  <si>
    <t>I would vote to re-elect the current government</t>
  </si>
  <si>
    <t>I would vote to elect a new party in government</t>
  </si>
  <si>
    <t>I would not vote</t>
  </si>
  <si>
    <t xml:space="preserve"> Imagine in five year’s time that you noticed the amount you spend as a portion of your income on your food shop has gone up significantly compared to today. All else being equal, how would you vote in the next general election?  </t>
  </si>
  <si>
    <t xml:space="preserve"> Imagine in five year’s time that you noticed the amount you spend as a portion of your income on your food shop stayed about the same as it is today. All else being equal, how would you vote in the next general election?  </t>
  </si>
  <si>
    <t xml:space="preserve"> Imagine in five year’s time that you noticed the amount you spend as a portion of your income on your food shop has come down noticeably compared to today. All else being equal, how would you vote in the next general election?  </t>
  </si>
  <si>
    <t xml:space="preserve"> Imagine in five year’s time that you noticed the amount you spend as a portion of your income on your gas and electricity bills has come down noticeably compared to today. All else being equal, how would you vote in the next general election?  </t>
  </si>
  <si>
    <t xml:space="preserve"> Imagine in five year’s time that you noticed the amount you spend as a portion of your income on your gas and electricity bills stayed about the same as it is today. All else being equal, how would you vote in the next general election?  </t>
  </si>
  <si>
    <t xml:space="preserve"> Imagine in five year’s time that you noticed the amount you spend as a portion of your income on your gas and electricity bills has gone up significantly compared to today. All else being equal, how would you vote in the next general election?  </t>
  </si>
  <si>
    <t xml:space="preserve"> Imagine in five year’s time that you noticed the amount you spend as a portion of your income on your rent and mortgage costs has gone up significantly compared to today. All else being equal, how would you vote in the next general election?  </t>
  </si>
  <si>
    <t xml:space="preserve"> Imagine in five year’s time that you noticed the amount you spend as a portion of your income on your rent and mortgage costs stayed about the same as it is today. All else being equal, how would you vote in the next general election?  </t>
  </si>
  <si>
    <t xml:space="preserve"> Imagine in five year’s time that you noticed the amount you spend as a portion of your income on your rent and mortgage costs has come down noticeably compared to today. All else being equal, how would you vote in the next general election?  </t>
  </si>
  <si>
    <t>Improve significantly</t>
  </si>
  <si>
    <t>Improve slightly</t>
  </si>
  <si>
    <t>Not change</t>
  </si>
  <si>
    <t>Worsen slightly</t>
  </si>
  <si>
    <t>Worsen significantly</t>
  </si>
  <si>
    <t xml:space="preserve"> Thinking ahead to the next five years, do you expect the state of the country to improve or worsen?</t>
  </si>
  <si>
    <t xml:space="preserve"> Growing the national economy</t>
  </si>
  <si>
    <t xml:space="preserve"> Reducing the cost of living</t>
  </si>
  <si>
    <t xml:space="preserve"> Building new houses</t>
  </si>
  <si>
    <t xml:space="preserve"> Reducing NHS waiting times</t>
  </si>
  <si>
    <t xml:space="preserve"> Lowering crime</t>
  </si>
  <si>
    <t xml:space="preserve"> Improving the quality of schools</t>
  </si>
  <si>
    <t xml:space="preserve"> Revitalising my local area</t>
  </si>
  <si>
    <t>1 - Very poorly</t>
  </si>
  <si>
    <t>2 - Poorly</t>
  </si>
  <si>
    <t>3 - Neither well nor poorly</t>
  </si>
  <si>
    <t>4 - Well</t>
  </si>
  <si>
    <t>5 - Very well</t>
  </si>
  <si>
    <t>Grid Summary: How well do you think the current Labour government is doing in each of the following areas?  </t>
  </si>
  <si>
    <t>How well do you think the current Labour government is doing in each of the following areas?  : Growing the national economy</t>
  </si>
  <si>
    <t>How well do you think the current Labour government is doing in each of the following areas?  : Reducing the cost of living</t>
  </si>
  <si>
    <t>How well do you think the current Labour government is doing in each of the following areas?  : Building new houses</t>
  </si>
  <si>
    <t>How well do you think the current Labour government is doing in each of the following areas?  : Reducing NHS waiting times</t>
  </si>
  <si>
    <t>How well do you think the current Labour government is doing in each of the following areas?  : Lowering crime</t>
  </si>
  <si>
    <t>How well do you think the current Labour government is doing in each of the following areas?  : Improving the quality of schools</t>
  </si>
  <si>
    <t>How well do you think the current Labour government is doing in each of the following areas?  : Revitalising my local area</t>
  </si>
  <si>
    <t>I wouldn't trust any of these parties</t>
  </si>
  <si>
    <t>Grid Summary: And which political party would you trust most to accomplish each of the following?  </t>
  </si>
  <si>
    <t>And which political party would you trust most to accomplish each of the following?  : Growing the national economy</t>
  </si>
  <si>
    <t>And which political party would you trust most to accomplish each of the following?  : Reducing the cost of living</t>
  </si>
  <si>
    <t>And which political party would you trust most to accomplish each of the following?  : Building new houses</t>
  </si>
  <si>
    <t>And which political party would you trust most to accomplish each of the following?  : Reducing NHS waiting times</t>
  </si>
  <si>
    <t>And which political party would you trust most to accomplish each of the following?  : Lowering crime</t>
  </si>
  <si>
    <t>And which political party would you trust most to accomplish each of the following?  : Improving the quality of schools</t>
  </si>
  <si>
    <t>And which political party would you trust most to accomplish each of the following?  : Revitalising my local area</t>
  </si>
  <si>
    <t>The government spends too much time thinking about how to address immediate problems, and should think more about the long term issues affecting the UK</t>
  </si>
  <si>
    <t>The government gets the balance of short and long term priorities right</t>
  </si>
  <si>
    <t>The government spends too much time thinking about how to address long term issues, and should think more about how to address the immediate problems affecting the UK</t>
  </si>
  <si>
    <t>Yes, I have heard of this and could explain what the government’s plans are for this</t>
  </si>
  <si>
    <t>Yes, I have heard of this but could not explain what the government’s plans are for this</t>
  </si>
  <si>
    <t>No, I have not heard of this</t>
  </si>
  <si>
    <t xml:space="preserve"> The current government’s agenda is centred around ‘growth’ and kickstarting economic growth. Have you heard of this mission?</t>
  </si>
  <si>
    <t>It will have a significant, positive impact on me personally</t>
  </si>
  <si>
    <t>It will have somewhat of a positive impact on me personally</t>
  </si>
  <si>
    <t>It will not have any impact on me personally</t>
  </si>
  <si>
    <t>It will have somewhat of a negative impact on me personally</t>
  </si>
  <si>
    <t>It will have a significant, negative impact on me personally</t>
  </si>
  <si>
    <t xml:space="preserve"> How do you think the government’s economic ‘growth’ mission will impact you personally, if at all?</t>
  </si>
  <si>
    <t>It will have a significant, positive impact on the country</t>
  </si>
  <si>
    <t>It will have somewhat of a positive impact on the country</t>
  </si>
  <si>
    <t>It will not have any impact on the country</t>
  </si>
  <si>
    <t>It will have somewhat of a negative impact on the country</t>
  </si>
  <si>
    <t>It will have a significant, negative impact on the country</t>
  </si>
  <si>
    <t xml:space="preserve"> How do you think the government’s economic ‘growth’ mission will impact the country, if at all?</t>
  </si>
  <si>
    <t>My essential costs will be lower (e.g., mortgage, energy, food)</t>
  </si>
  <si>
    <t>My wages/income will increase</t>
  </si>
  <si>
    <t>There will be more job opportunities in my area</t>
  </si>
  <si>
    <t>There will be more housing built in my area</t>
  </si>
  <si>
    <t>My taxes will decrease</t>
  </si>
  <si>
    <t>There will be more transportation connections to my area</t>
  </si>
  <si>
    <t>Leisure and entertainment like going out to a restaurant or the cinema will be less expensive</t>
  </si>
  <si>
    <t>There will be more shops and restaurants in my area</t>
  </si>
  <si>
    <t>Tourism will increase in my area</t>
  </si>
  <si>
    <t>In which of the following ways do you think the government’s economic ‘growth’ mission will benefit you personally?Select all that apply</t>
  </si>
  <si>
    <t>BASE: Worry about smaller costs</t>
  </si>
  <si>
    <t>Essentials (e.g. energy, food) will be more expensive</t>
  </si>
  <si>
    <t>My taxes will increase</t>
  </si>
  <si>
    <t>Housing costs (e.g. rent, mortgage payments) will be more expensive</t>
  </si>
  <si>
    <t>My wages/income will decrease</t>
  </si>
  <si>
    <t>There will be fewer job opportunities in my area</t>
  </si>
  <si>
    <t>There will be less shops and restaurants in my area</t>
  </si>
  <si>
    <t>Leisure and entertainment like going out to a restaurant or the cinema will be more expensive</t>
  </si>
  <si>
    <t>Tourism will decrease in my area</t>
  </si>
  <si>
    <t>There will be less housing built in my area</t>
  </si>
  <si>
    <t>In which of the following ways do you think the government’s economic ‘growth’ mission will negatively impact you personally?Select all that apply  </t>
  </si>
  <si>
    <t>BASE: Worry about larger costs</t>
  </si>
  <si>
    <t>There will be more jobs spread across the country</t>
  </si>
  <si>
    <t>The UK will become a more competitive trading partner</t>
  </si>
  <si>
    <t>Public services will improve</t>
  </si>
  <si>
    <t>Poverty and inequality will go down</t>
  </si>
  <si>
    <t>The UK’s international reputation will improve</t>
  </si>
  <si>
    <t>Large businesses will be attracted to the UK</t>
  </si>
  <si>
    <t>There will be better transportation connections across the country</t>
  </si>
  <si>
    <t>Public debt will decrease</t>
  </si>
  <si>
    <t>Tourism will increase in the UK</t>
  </si>
  <si>
    <t>And in which of the following ways do you think the government’s economic ‘growth’ mission will benefit the country as a whole?Select all that apply  </t>
  </si>
  <si>
    <t>BASE: Country has worsened</t>
  </si>
  <si>
    <t>Public debt will increase</t>
  </si>
  <si>
    <t>Public services will worsen</t>
  </si>
  <si>
    <t>Large businesses will leave the UK</t>
  </si>
  <si>
    <t>The UK will become a less competitive trading partner</t>
  </si>
  <si>
    <t>The wealthiest people will benefit from this the most</t>
  </si>
  <si>
    <t>Growth will happen in certain parts of the country (e.g. London and South East) but not others</t>
  </si>
  <si>
    <t>The UK will isolate itself from the EU</t>
  </si>
  <si>
    <t>Tourism will decrease in the UK</t>
  </si>
  <si>
    <t>The UK will isolate itself from the US</t>
  </si>
  <si>
    <t>And in which of the following ways do you think the government’s economic ‘growth’ mission will negatively impact the country as a whole?Select all that apply  </t>
  </si>
  <si>
    <t>BASE: Government strategy will have a positive impact</t>
  </si>
  <si>
    <t xml:space="preserve"> Setting up Great British Energy (a publicly owned clean energy company)</t>
  </si>
  <si>
    <t xml:space="preserve"> Upgrading home insulation and energy efficiency</t>
  </si>
  <si>
    <t xml:space="preserve"> Building 1.5 million new homes over five years</t>
  </si>
  <si>
    <t xml:space="preserve"> Delivering breakfast clubs in every primary school</t>
  </si>
  <si>
    <t xml:space="preserve"> Introducing free childcare from 9 months old</t>
  </si>
  <si>
    <t xml:space="preserve"> Keeping the pensions triple lock</t>
  </si>
  <si>
    <t xml:space="preserve"> Putting a cap on bus fares</t>
  </si>
  <si>
    <t xml:space="preserve"> Restoring winter fuel payments for pensioners</t>
  </si>
  <si>
    <t>No impact</t>
  </si>
  <si>
    <t>Grid Summary: The current Labour government has pledged to take the following actions. For each of the following, please indicate whether you think this pledge would improve or worsen the cost of living?</t>
  </si>
  <si>
    <t>The current Labour government has pledged to take the following actions. For each of the following, please indicate whether you think this pledge would improve or worsen the cost of living?: Setting up Great British Energy (a publicly owned clean energy company)</t>
  </si>
  <si>
    <t>The current Labour government has pledged to take the following actions. For each of the following, please indicate whether you think this pledge would improve or worsen the cost of living?: Upgrading home insulation and energy efficiency</t>
  </si>
  <si>
    <t>The current Labour government has pledged to take the following actions. For each of the following, please indicate whether you think this pledge would improve or worsen the cost of living?: Building 1.5 million new homes over five years</t>
  </si>
  <si>
    <t>The current Labour government has pledged to take the following actions. For each of the following, please indicate whether you think this pledge would improve or worsen the cost of living?: Delivering breakfast clubs in every primary school</t>
  </si>
  <si>
    <t>The current Labour government has pledged to take the following actions. For each of the following, please indicate whether you think this pledge would improve or worsen the cost of living?: Introducing free childcare from 9 months old</t>
  </si>
  <si>
    <t>The current Labour government has pledged to take the following actions. For each of the following, please indicate whether you think this pledge would improve or worsen the cost of living?: Keeping the pensions triple lock</t>
  </si>
  <si>
    <t>The current Labour government has pledged to take the following actions. For each of the following, please indicate whether you think this pledge would improve or worsen the cost of living?: Reducing NHS waiting times</t>
  </si>
  <si>
    <t>The current Labour government has pledged to take the following actions. For each of the following, please indicate whether you think this pledge would improve or worsen the cost of living?: Putting a cap on bus fares</t>
  </si>
  <si>
    <t>The current Labour government has pledged to take the following actions. For each of the following, please indicate whether you think this pledge would improve or worsen the cost of living?: Restoring winter fuel payments for pensioners</t>
  </si>
  <si>
    <t>The government should focus its attention on improving the national economy</t>
  </si>
  <si>
    <t>The government should focus its attention on improving people’s day-to-day financial well-being</t>
  </si>
  <si>
    <t>The government should prioritise helping those who need it most</t>
  </si>
  <si>
    <t>The government should prioritise helping people like me</t>
  </si>
  <si>
    <t>The government should prioritise helping everyone equally</t>
  </si>
  <si>
    <t xml:space="preserve"> The government has a responsibility to reduce the cost of living in the UK</t>
  </si>
  <si>
    <t xml:space="preserve"> The government should prioritise helping those who need it most</t>
  </si>
  <si>
    <t xml:space="preserve"> The government should fund services by reducing spending elsewhere, not by increasing taxes</t>
  </si>
  <si>
    <t xml:space="preserve"> Individuals should be responsible for their own financial well-being, through budgeting, instead of relying on the government</t>
  </si>
  <si>
    <t xml:space="preserve"> If the government reduced taxes, public services would worsen</t>
  </si>
  <si>
    <t xml:space="preserve"> The government’s plans to grow the economy will benefit my local area</t>
  </si>
  <si>
    <t xml:space="preserve"> I would be willing to pay higher taxes to provide better services for people like me</t>
  </si>
  <si>
    <t xml:space="preserve"> I would be willing to pay higher taxes to lower costs for people who are struggling the most.</t>
  </si>
  <si>
    <t xml:space="preserve"> I would be willing to pay higher taxes to provide better services for people who are struggling financially</t>
  </si>
  <si>
    <t xml:space="preserve"> Income tax in the UK is about right</t>
  </si>
  <si>
    <t>Strongly Agree</t>
  </si>
  <si>
    <t>Somewhat Agree</t>
  </si>
  <si>
    <t>Neither Agree nor Disagree</t>
  </si>
  <si>
    <t>Somewhat Disagree</t>
  </si>
  <si>
    <t>Strongly Disagree</t>
  </si>
  <si>
    <t>Grid Summary: To what extent do you agree or disagree with the following statements?  </t>
  </si>
  <si>
    <t>To what extent do you agree or disagree with the following statements?  : The government should prioritise helping those who need it most</t>
  </si>
  <si>
    <t>To what extent do you agree or disagree with the following statements?  : I would be willing to pay higher taxes to provide better services for people who are struggling financially</t>
  </si>
  <si>
    <t>To what extent do you agree or disagree with the following statements?  : I would be willing to pay higher taxes to provide better services for people like me</t>
  </si>
  <si>
    <t>To what extent do you agree or disagree with the following statements?  : I would be willing to pay higher taxes to lower costs for people who are struggling the most.</t>
  </si>
  <si>
    <t>To what extent do you agree or disagree with the following statements?  : Income tax in the UK is about right</t>
  </si>
  <si>
    <t>To what extent do you agree or disagree with the following statements?  : The government should fund services by reducing spending elsewhere, not by increasing taxes</t>
  </si>
  <si>
    <t>To what extent do you agree or disagree with the following statements?  : If the government reduced taxes, public services would worsen</t>
  </si>
  <si>
    <t>To what extent do you agree or disagree with the following statements?  : The government has a responsibility to reduce the cost of living in the UK</t>
  </si>
  <si>
    <t>To what extent do you agree or disagree with the following statements?  : The government’s plans to grow the economy will benefit my local area</t>
  </si>
  <si>
    <t>To what extent do you agree or disagree with the following statements?  : Individuals should be responsible for their own financial well-being, through budgeting, instead of relying on the government</t>
  </si>
  <si>
    <t>Disabled people</t>
  </si>
  <si>
    <t>Low-income individuals</t>
  </si>
  <si>
    <t>Low-income pensioners</t>
  </si>
  <si>
    <t>People experiencing homelessness</t>
  </si>
  <si>
    <t>All pensioners</t>
  </si>
  <si>
    <t>Children and young people</t>
  </si>
  <si>
    <t>The government should prioritise everyone equally</t>
  </si>
  <si>
    <t>People in insecure work</t>
  </si>
  <si>
    <t>First-time homebuyers</t>
  </si>
  <si>
    <t>Middle-income individuals</t>
  </si>
  <si>
    <t>Large families (e.g. three or more children)</t>
  </si>
  <si>
    <t>When providing financial support, which groups should be the government’s top priority, if any?Select up to three</t>
  </si>
  <si>
    <t xml:space="preserve"> Increase government spending on things like benefits and public services</t>
  </si>
  <si>
    <t xml:space="preserve"> Reduce taxes so families and individuals can decide how they spend their own money</t>
  </si>
  <si>
    <t xml:space="preserve"> Regulate businesses to reduce high prices of food and other goods</t>
  </si>
  <si>
    <t xml:space="preserve"> Regulate utilities to reduce high prices of energy and water bills</t>
  </si>
  <si>
    <t xml:space="preserve"> Lower the cost of transportation (e.g. train tickets)</t>
  </si>
  <si>
    <t xml:space="preserve"> Provide cash payments to low-income households</t>
  </si>
  <si>
    <t xml:space="preserve"> Reinstate winter fuel payments for pensioners</t>
  </si>
  <si>
    <t>This would improve the cost of living for people like me</t>
  </si>
  <si>
    <t>This would improve the cost of living for others, but not for people like me</t>
  </si>
  <si>
    <t>This would not improve the cost of living</t>
  </si>
  <si>
    <t>Grid Summary: Looking at each of the following policies, which of the following comes closest to your view?</t>
  </si>
  <si>
    <t>Looking at each of the following policies, which of the following comes closest to your view?: Increase government spending on things like benefits and public services</t>
  </si>
  <si>
    <t>Looking at each of the following policies, which of the following comes closest to your view?: Reduce taxes so families and individuals can decide how they spend their own money</t>
  </si>
  <si>
    <t>Looking at each of the following policies, which of the following comes closest to your view?: Regulate businesses to reduce high prices of food and other goods</t>
  </si>
  <si>
    <t>Looking at each of the following policies, which of the following comes closest to your view?: Regulate utilities to reduce high prices of energy and water bills</t>
  </si>
  <si>
    <t>Looking at each of the following policies, which of the following comes closest to your view?: Lower the cost of transportation (e.g. train tickets)</t>
  </si>
  <si>
    <t>Looking at each of the following policies, which of the following comes closest to your view?: Provide cash payments to low-income households</t>
  </si>
  <si>
    <t>Looking at each of the following policies, which of the following comes closest to your view?: Reinstate winter fuel payments for pensioners</t>
  </si>
  <si>
    <t xml:space="preserve"> Moving to another country</t>
  </si>
  <si>
    <t xml:space="preserve"> Changing my working pattern to reduce my tax burden</t>
  </si>
  <si>
    <t xml:space="preserve"> Starting my own business or becoming self-employed</t>
  </si>
  <si>
    <t xml:space="preserve"> Taking a job that pays less but offers better quality of life</t>
  </si>
  <si>
    <t xml:space="preserve"> Changing careers in order to get a pay rise</t>
  </si>
  <si>
    <t xml:space="preserve"> Changing jobs in order to get a pay rise</t>
  </si>
  <si>
    <t xml:space="preserve"> Moving to a different part of the country where the cost of living is cheaper</t>
  </si>
  <si>
    <t xml:space="preserve"> Taking a break from work (e.g. sabbatical, extended leave)</t>
  </si>
  <si>
    <t xml:space="preserve"> Taking a second job to earn more money</t>
  </si>
  <si>
    <t xml:space="preserve"> Joining the gig economy (e.g. freelance or platform-based work)</t>
  </si>
  <si>
    <t>I have seriously considered this</t>
  </si>
  <si>
    <t>I have considered this, but not seriously</t>
  </si>
  <si>
    <t>I have not considered this, but might in the future</t>
  </si>
  <si>
    <t>I have not considered this and don’t intend to</t>
  </si>
  <si>
    <t>Grid Summary: To what extent have you considered the following, if at all?  </t>
  </si>
  <si>
    <t>To what extent have you considered the following, if at all?  : Moving to another country</t>
  </si>
  <si>
    <t>To what extent have you considered the following, if at all?  : Changing my working pattern to reduce my tax burden</t>
  </si>
  <si>
    <t>To what extent have you considered the following, if at all?  : Starting my own business or becoming self-employed</t>
  </si>
  <si>
    <t>To what extent have you considered the following, if at all?  : Taking a job that pays less but offers better quality of life</t>
  </si>
  <si>
    <t>To what extent have you considered the following, if at all?  : Changing careers in order to get a pay rise</t>
  </si>
  <si>
    <t>To what extent have you considered the following, if at all?  : Changing jobs in order to get a pay rise</t>
  </si>
  <si>
    <t>To what extent have you considered the following, if at all?  : Moving to a different part of the country where the cost of living is cheaper</t>
  </si>
  <si>
    <t>To what extent have you considered the following, if at all?  : Taking a break from work (e.g. sabbatical, extended leave)</t>
  </si>
  <si>
    <t>To what extent have you considered the following, if at all?  : Taking a second job to earn more money</t>
  </si>
  <si>
    <t>To what extent have you considered the following, if at all?  : Joining the gig economy (e.g. freelance or platform-based work)</t>
  </si>
  <si>
    <t>Yes, it will significantly improve my quality of life</t>
  </si>
  <si>
    <t>Yes, it will somewhat improve my quality of life</t>
  </si>
  <si>
    <t>There will be no change in my quality of life</t>
  </si>
  <si>
    <t>No, it will somewhat worsen my quality of life</t>
  </si>
  <si>
    <t>No, it will significantly worsen my quality of life</t>
  </si>
  <si>
    <t xml:space="preserve"> Do you think the government will be able to improve your quality of life before the next election in 2029?  </t>
  </si>
  <si>
    <t>Yes, it will significantly reduce the cost of living</t>
  </si>
  <si>
    <t>Yes, it will somewhat reduce the cost of living</t>
  </si>
  <si>
    <t>There will be no change in the cost of living</t>
  </si>
  <si>
    <t>No, it will somewhat increase the cost of living</t>
  </si>
  <si>
    <t>No, it will significantly increase the cost of living</t>
  </si>
  <si>
    <t xml:space="preserve"> Do you think the government will be able to reduce the cost of living before the next election in 2029?  </t>
  </si>
  <si>
    <t>Full Results</t>
  </si>
  <si>
    <t>BASE: Growth mission will benefit you personally</t>
  </si>
  <si>
    <t>BASE: Growth mission will negatively impact you personally</t>
  </si>
  <si>
    <t>BASE: Growth mission will benefit the country</t>
  </si>
  <si>
    <t>BASE: Growth mission will have a negative impact on the country</t>
  </si>
  <si>
    <t>BASE: Growth mission will have negative impact on country</t>
  </si>
  <si>
    <t>BASE: Growth mission will have positive impact on the country</t>
  </si>
  <si>
    <t>BASE: Growth mission will have negative impact on you</t>
  </si>
  <si>
    <t>BASE: Growth mission will have positive impact on you</t>
  </si>
  <si>
    <t>BASE: No savings</t>
  </si>
  <si>
    <t>BASE: Has savings</t>
  </si>
  <si>
    <t>BASE: Parents only</t>
  </si>
  <si>
    <t xml:space="preserve">BASE: Workers
</t>
  </si>
  <si>
    <t>BASE: Workers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</si>
</sst>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scheme val="minor"/>
    </font>
    <font>
      <b/>
      <sz val="18"/>
      <color rgb="FF000000"/>
      <name val="Calibri"/>
    </font>
    <font>
      <b/>
      <sz val="14"/>
      <color rgb="FF000000"/>
      <name val="Calibri"/>
    </font>
    <font>
      <sz val="14"/>
      <color rgb="FF000000"/>
      <name val="Calibri"/>
    </font>
    <font>
      <sz val="13"/>
      <color rgb="FF000000"/>
      <name val="Calibri"/>
    </font>
    <font>
      <i/>
      <sz val="13"/>
      <color rgb="FF000000"/>
      <name val="Calibri"/>
    </font>
    <font>
      <i/>
      <u/>
      <sz val="13"/>
      <color theme="10"/>
      <name val="Calibri"/>
    </font>
    <font>
      <b/>
      <sz val="11"/>
      <color rgb="FF000000"/>
      <name val="Calibri"/>
    </font>
    <font>
      <sz val="11"/>
      <color rgb="FF000000"/>
      <name val="Calibri"/>
    </font>
    <font>
      <u/>
      <sz val="11"/>
      <color theme="10"/>
      <name val="Calibri"/>
    </font>
    <font>
      <b/>
      <sz val="12"/>
      <color rgb="FF000000"/>
      <name val="Calibri"/>
    </font>
    <font>
      <b/>
      <i/>
      <sz val="11"/>
      <color rgb="FF000000"/>
      <name val="Calibri"/>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33">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0" xfId="0" applyFont="1" applyAlignment="1">
      <alignment horizontal="center"/>
    </xf>
    <xf numFmtId="0" fontId="8" fillId="0" borderId="1" xfId="0" applyFont="1" applyBorder="1" applyAlignment="1">
      <alignment horizontal="center" vertical="center"/>
    </xf>
    <xf numFmtId="0" fontId="8" fillId="0" borderId="1" xfId="0" applyFont="1" applyBorder="1"/>
    <xf numFmtId="9" fontId="8" fillId="0" borderId="0" xfId="0" applyNumberFormat="1" applyFont="1" applyAlignment="1">
      <alignment horizontal="center" vertical="center"/>
    </xf>
    <xf numFmtId="0" fontId="8" fillId="0" borderId="0" xfId="0" applyFont="1" applyAlignment="1">
      <alignment horizontal="center" vertical="center" wrapText="1"/>
    </xf>
    <xf numFmtId="9" fontId="8" fillId="0" borderId="2" xfId="0" applyNumberFormat="1" applyFont="1" applyBorder="1" applyAlignment="1">
      <alignment horizontal="center" vertical="center"/>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8" fillId="0" borderId="3" xfId="0" applyFont="1" applyBorder="1" applyAlignment="1">
      <alignment horizontal="center" vertical="center" wrapText="1"/>
    </xf>
    <xf numFmtId="0" fontId="11" fillId="0" borderId="0" xfId="0" applyFont="1"/>
    <xf numFmtId="0" fontId="11" fillId="0" borderId="0" xfId="0" applyFont="1" applyAlignment="1">
      <alignment wrapText="1"/>
    </xf>
    <xf numFmtId="0" fontId="8" fillId="0" borderId="1" xfId="0" applyFont="1" applyBorder="1" applyAlignment="1">
      <alignment wrapText="1"/>
    </xf>
    <xf numFmtId="0" fontId="1" fillId="0" borderId="0" xfId="0" applyFont="1" applyAlignment="1">
      <alignment horizontal="center" vertical="top" wrapText="1"/>
    </xf>
    <xf numFmtId="0" fontId="0" fillId="0" borderId="0" xfId="0"/>
    <xf numFmtId="0" fontId="4" fillId="0" borderId="0" xfId="0" applyFont="1" applyAlignment="1">
      <alignment horizontal="left" vertical="top" wrapText="1"/>
    </xf>
    <xf numFmtId="0" fontId="7" fillId="0" borderId="1" xfId="0" applyFont="1" applyBorder="1" applyAlignment="1">
      <alignment horizontal="center" vertical="center"/>
    </xf>
    <xf numFmtId="0" fontId="8" fillId="0" borderId="1" xfId="0" applyFont="1" applyBorder="1" applyAlignment="1">
      <alignment horizontal="center" vertical="center"/>
    </xf>
    <xf numFmtId="0" fontId="10" fillId="0" borderId="0" xfId="0" applyFont="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D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E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F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19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1" Type="http://schemas.openxmlformats.org/officeDocument/2006/relationships/drawing" Target="../drawings/drawing218.xml"/></Relationships>
</file>

<file path=xl/worksheets/_rels/sheet219.xml.rels><?xml version="1.0" encoding="UTF-8" standalone="yes"?>
<Relationships xmlns="http://schemas.openxmlformats.org/package/2006/relationships"><Relationship Id="rId1" Type="http://schemas.openxmlformats.org/officeDocument/2006/relationships/drawing" Target="../drawings/drawing2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1" Type="http://schemas.openxmlformats.org/officeDocument/2006/relationships/drawing" Target="../drawings/drawing221.xml"/></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tabSelected="1" workbookViewId="0"/>
  </sheetViews>
  <sheetFormatPr defaultColWidth="11.5546875" defaultRowHeight="14.4" x14ac:dyDescent="0.3"/>
  <sheetData>
    <row r="7" spans="6:12" ht="40.049999999999997" customHeight="1" x14ac:dyDescent="0.3">
      <c r="F7" s="27" t="s">
        <v>0</v>
      </c>
      <c r="G7" s="28"/>
      <c r="H7" s="28"/>
      <c r="I7" s="28"/>
      <c r="J7" s="28"/>
      <c r="K7" s="28"/>
      <c r="L7" s="28"/>
    </row>
    <row r="10" spans="6:12" ht="19.95" customHeight="1" x14ac:dyDescent="0.35">
      <c r="F10" s="2" t="s">
        <v>1</v>
      </c>
      <c r="K10" s="3" t="s">
        <v>2</v>
      </c>
    </row>
    <row r="11" spans="6:12" ht="19.95" customHeight="1" x14ac:dyDescent="0.35">
      <c r="F11" s="2" t="s">
        <v>3</v>
      </c>
      <c r="K11" s="3" t="s">
        <v>4</v>
      </c>
    </row>
    <row r="12" spans="6:12" ht="19.95" customHeight="1" x14ac:dyDescent="0.35">
      <c r="F12" s="2" t="s">
        <v>5</v>
      </c>
      <c r="K12" s="3" t="s">
        <v>6</v>
      </c>
    </row>
    <row r="13" spans="6:12" ht="19.95" customHeight="1" x14ac:dyDescent="0.35">
      <c r="F13" s="2" t="s">
        <v>7</v>
      </c>
      <c r="K13" s="3">
        <v>2003</v>
      </c>
    </row>
    <row r="14" spans="6:12" ht="18" x14ac:dyDescent="0.35">
      <c r="F14" s="2"/>
    </row>
    <row r="15" spans="6:12" ht="18" x14ac:dyDescent="0.35">
      <c r="F15" s="2"/>
    </row>
    <row r="16" spans="6:12" ht="18" x14ac:dyDescent="0.35">
      <c r="F16" s="2" t="s">
        <v>8</v>
      </c>
    </row>
    <row r="17" spans="6:13" ht="49.95" customHeight="1" x14ac:dyDescent="0.3">
      <c r="F17" s="29" t="s">
        <v>9</v>
      </c>
      <c r="G17" s="28"/>
      <c r="H17" s="28"/>
      <c r="I17" s="28"/>
      <c r="J17" s="28"/>
      <c r="K17" s="28"/>
      <c r="L17" s="28"/>
      <c r="M17" s="28"/>
    </row>
    <row r="19" spans="6:13" ht="30" customHeight="1" x14ac:dyDescent="0.3">
      <c r="F19" s="4" t="s">
        <v>10</v>
      </c>
    </row>
    <row r="20" spans="6:13" ht="17.399999999999999" x14ac:dyDescent="0.3">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9" width="20.6640625" customWidth="1"/>
  </cols>
  <sheetData>
    <row r="2" spans="2:9" ht="40.049999999999997" customHeight="1" x14ac:dyDescent="0.3">
      <c r="D2" s="32" t="s">
        <v>152</v>
      </c>
      <c r="E2" s="28"/>
      <c r="F2" s="28"/>
      <c r="G2" s="28"/>
      <c r="H2" s="28"/>
      <c r="I2" s="28"/>
    </row>
    <row r="6" spans="2:9" ht="49.95" customHeight="1" x14ac:dyDescent="0.3">
      <c r="B6" s="23" t="s">
        <v>15</v>
      </c>
      <c r="C6" s="23" t="s">
        <v>134</v>
      </c>
      <c r="D6" s="23" t="s">
        <v>135</v>
      </c>
      <c r="E6" s="23" t="s">
        <v>136</v>
      </c>
      <c r="F6" s="23" t="s">
        <v>137</v>
      </c>
      <c r="G6" s="23" t="s">
        <v>138</v>
      </c>
      <c r="H6" s="23" t="s">
        <v>139</v>
      </c>
    </row>
    <row r="7" spans="2:9" x14ac:dyDescent="0.3">
      <c r="B7" s="18" t="s">
        <v>140</v>
      </c>
      <c r="C7" s="17">
        <v>4.0060616663410799E-2</v>
      </c>
      <c r="D7" s="17">
        <v>0.19735920495616099</v>
      </c>
      <c r="E7" s="17">
        <v>0.26976819693209397</v>
      </c>
      <c r="F7" s="17">
        <v>0.33917572559966902</v>
      </c>
      <c r="G7" s="17">
        <v>4.0510857381765901E-2</v>
      </c>
      <c r="H7" s="17">
        <v>4.7821979545713197E-2</v>
      </c>
    </row>
    <row r="8" spans="2:9" x14ac:dyDescent="0.3">
      <c r="B8" s="18" t="s">
        <v>141</v>
      </c>
      <c r="C8" s="17">
        <v>2.4661981661153399E-2</v>
      </c>
      <c r="D8" s="17">
        <v>8.9084065136801005E-2</v>
      </c>
      <c r="E8" s="17">
        <v>0.104529923013314</v>
      </c>
      <c r="F8" s="17">
        <v>9.0837683807552305E-2</v>
      </c>
      <c r="G8" s="17">
        <v>2.4736952353116501E-2</v>
      </c>
      <c r="H8" s="17">
        <v>3.0434470286783401E-2</v>
      </c>
    </row>
    <row r="9" spans="2:9" x14ac:dyDescent="0.3">
      <c r="B9" s="18" t="s">
        <v>142</v>
      </c>
      <c r="C9" s="17">
        <v>4.0104359089190397E-2</v>
      </c>
      <c r="D9" s="17">
        <v>0.104913170374854</v>
      </c>
      <c r="E9" s="17">
        <v>0.113503156017654</v>
      </c>
      <c r="F9" s="17">
        <v>0.104919661476655</v>
      </c>
      <c r="G9" s="17">
        <v>5.2503957147129701E-2</v>
      </c>
      <c r="H9" s="17">
        <v>5.0691710369221502E-2</v>
      </c>
    </row>
    <row r="10" spans="2:9" x14ac:dyDescent="0.3">
      <c r="B10" s="18" t="s">
        <v>143</v>
      </c>
      <c r="C10" s="17">
        <v>5.2934711231659402E-2</v>
      </c>
      <c r="D10" s="17">
        <v>7.6995463429084698E-2</v>
      </c>
      <c r="E10" s="17">
        <v>9.5666373216346398E-2</v>
      </c>
      <c r="F10" s="17">
        <v>6.4287738575870099E-2</v>
      </c>
      <c r="G10" s="17">
        <v>6.2344064376278999E-2</v>
      </c>
      <c r="H10" s="17">
        <v>5.2193329780605598E-2</v>
      </c>
    </row>
    <row r="11" spans="2:9" x14ac:dyDescent="0.3">
      <c r="B11" s="18" t="s">
        <v>144</v>
      </c>
      <c r="C11" s="17">
        <v>6.5565934188136096E-2</v>
      </c>
      <c r="D11" s="17">
        <v>9.7010440480654894E-2</v>
      </c>
      <c r="E11" s="17">
        <v>8.0081722186456802E-2</v>
      </c>
      <c r="F11" s="17">
        <v>6.1503008849584602E-2</v>
      </c>
      <c r="G11" s="17">
        <v>7.6685338165408096E-2</v>
      </c>
      <c r="H11" s="17">
        <v>6.6290050598439398E-2</v>
      </c>
    </row>
    <row r="12" spans="2:9" x14ac:dyDescent="0.3">
      <c r="B12" s="18" t="s">
        <v>145</v>
      </c>
      <c r="C12" s="17">
        <v>0.124436336956902</v>
      </c>
      <c r="D12" s="17">
        <v>0.107328789377582</v>
      </c>
      <c r="E12" s="17">
        <v>9.0886063668642603E-2</v>
      </c>
      <c r="F12" s="17">
        <v>9.1740546308538506E-2</v>
      </c>
      <c r="G12" s="17">
        <v>0.12534028161043401</v>
      </c>
      <c r="H12" s="17">
        <v>0.14099483640822399</v>
      </c>
    </row>
    <row r="13" spans="2:9" x14ac:dyDescent="0.3">
      <c r="B13" s="18" t="s">
        <v>146</v>
      </c>
      <c r="C13" s="17">
        <v>0.12672164923235199</v>
      </c>
      <c r="D13" s="17">
        <v>8.7379886001278897E-2</v>
      </c>
      <c r="E13" s="17">
        <v>6.3661312324162597E-2</v>
      </c>
      <c r="F13" s="17">
        <v>6.4071347027543399E-2</v>
      </c>
      <c r="G13" s="17">
        <v>0.110712554552306</v>
      </c>
      <c r="H13" s="17">
        <v>0.12303940351977</v>
      </c>
    </row>
    <row r="14" spans="2:9" x14ac:dyDescent="0.3">
      <c r="B14" s="18" t="s">
        <v>147</v>
      </c>
      <c r="C14" s="17">
        <v>0.15617474519490501</v>
      </c>
      <c r="D14" s="17">
        <v>7.8894595255875E-2</v>
      </c>
      <c r="E14" s="17">
        <v>6.2635587376426702E-2</v>
      </c>
      <c r="F14" s="17">
        <v>5.4969600250229102E-2</v>
      </c>
      <c r="G14" s="17">
        <v>0.14231001665746801</v>
      </c>
      <c r="H14" s="17">
        <v>0.162231617129975</v>
      </c>
    </row>
    <row r="15" spans="2:9" x14ac:dyDescent="0.3">
      <c r="B15" s="18" t="s">
        <v>148</v>
      </c>
      <c r="C15" s="17">
        <v>0.150038218280001</v>
      </c>
      <c r="D15" s="17">
        <v>6.4795346051739894E-2</v>
      </c>
      <c r="E15" s="17">
        <v>4.5566495593756001E-2</v>
      </c>
      <c r="F15" s="17">
        <v>4.86354844613976E-2</v>
      </c>
      <c r="G15" s="17">
        <v>0.16748138732951801</v>
      </c>
      <c r="H15" s="17">
        <v>0.13976519728334399</v>
      </c>
    </row>
    <row r="16" spans="2:9" x14ac:dyDescent="0.3">
      <c r="B16" s="18" t="s">
        <v>149</v>
      </c>
      <c r="C16" s="17">
        <v>0.108917524997273</v>
      </c>
      <c r="D16" s="17">
        <v>4.2935638327463499E-2</v>
      </c>
      <c r="E16" s="17">
        <v>3.2713562409374598E-2</v>
      </c>
      <c r="F16" s="17">
        <v>3.4568627712231598E-2</v>
      </c>
      <c r="G16" s="17">
        <v>9.30339471095087E-2</v>
      </c>
      <c r="H16" s="17">
        <v>8.8349260233233307E-2</v>
      </c>
    </row>
    <row r="17" spans="2:8" x14ac:dyDescent="0.3">
      <c r="B17" s="18" t="s">
        <v>150</v>
      </c>
      <c r="C17" s="17">
        <v>0.106187269909735</v>
      </c>
      <c r="D17" s="17">
        <v>5.0561772763183403E-2</v>
      </c>
      <c r="E17" s="17">
        <v>3.8224219305590799E-2</v>
      </c>
      <c r="F17" s="17">
        <v>4.2091358930476698E-2</v>
      </c>
      <c r="G17" s="17">
        <v>0.10102804685062999</v>
      </c>
      <c r="H17" s="17">
        <v>9.4879047787701301E-2</v>
      </c>
    </row>
    <row r="18" spans="2:8" x14ac:dyDescent="0.3">
      <c r="B18" s="18" t="s">
        <v>151</v>
      </c>
      <c r="C18" s="17">
        <v>4.19665259528244E-3</v>
      </c>
      <c r="D18" s="17">
        <v>2.74162784532158E-3</v>
      </c>
      <c r="E18" s="17">
        <v>2.7633879561820402E-3</v>
      </c>
      <c r="F18" s="17">
        <v>3.1992170002519298E-3</v>
      </c>
      <c r="G18" s="17">
        <v>3.3125964664355201E-3</v>
      </c>
      <c r="H18" s="17">
        <v>3.3090970569886798E-3</v>
      </c>
    </row>
    <row r="19" spans="2:8" x14ac:dyDescent="0.3">
      <c r="B19" s="16"/>
      <c r="C19" s="16"/>
      <c r="D19" s="16"/>
      <c r="E19" s="16"/>
      <c r="F19" s="16"/>
      <c r="G19" s="16"/>
      <c r="H19" s="16"/>
    </row>
    <row r="20" spans="2:8" x14ac:dyDescent="0.3">
      <c r="B20" t="s">
        <v>111</v>
      </c>
    </row>
    <row r="21" spans="2:8" x14ac:dyDescent="0.3">
      <c r="B21" t="s">
        <v>112</v>
      </c>
    </row>
    <row r="25" spans="2:8" x14ac:dyDescent="0.3">
      <c r="B25"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418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0.29269056260272902</v>
      </c>
      <c r="D9" s="17">
        <v>0.27733895272300102</v>
      </c>
      <c r="E9" s="17">
        <v>0.30713896121293299</v>
      </c>
      <c r="F9" s="17"/>
      <c r="G9" s="17">
        <v>0.47118171943134401</v>
      </c>
      <c r="H9" s="17">
        <v>0.397707501969087</v>
      </c>
      <c r="I9" s="17">
        <v>0.32949800447664601</v>
      </c>
      <c r="J9" s="17">
        <v>0.30408720172139603</v>
      </c>
      <c r="K9" s="17">
        <v>0.20990049880584599</v>
      </c>
      <c r="L9" s="17">
        <v>0.10446235042513199</v>
      </c>
      <c r="M9" s="17"/>
      <c r="N9" s="17">
        <v>0.233522165306042</v>
      </c>
      <c r="O9" s="17">
        <v>0.28929240322526001</v>
      </c>
      <c r="P9" s="17">
        <v>0.25679375281807798</v>
      </c>
      <c r="Q9" s="17">
        <v>0.39451748255889302</v>
      </c>
      <c r="R9" s="17"/>
      <c r="S9" s="17">
        <v>0.34594549788608397</v>
      </c>
      <c r="T9" s="17">
        <v>0.271890976126831</v>
      </c>
      <c r="U9" s="17">
        <v>0.245564345266614</v>
      </c>
      <c r="V9" s="17">
        <v>0.22008344180120701</v>
      </c>
      <c r="W9" s="17">
        <v>0.33193571410978001</v>
      </c>
      <c r="X9" s="17">
        <v>0.28720631774255001</v>
      </c>
      <c r="Y9" s="17">
        <v>0.24575867399457799</v>
      </c>
      <c r="Z9" s="17">
        <v>0.31139182346869698</v>
      </c>
      <c r="AA9" s="17">
        <v>0.30721858901681698</v>
      </c>
      <c r="AB9" s="17">
        <v>0.30437791880722698</v>
      </c>
      <c r="AC9" s="17">
        <v>0.33167949625932402</v>
      </c>
      <c r="AD9" s="17">
        <v>0.34880725854794498</v>
      </c>
      <c r="AE9" s="17"/>
      <c r="AF9" s="17">
        <v>0.242119030485489</v>
      </c>
      <c r="AG9" s="17">
        <v>0.289277017071641</v>
      </c>
      <c r="AH9" s="17">
        <v>0.33280422042442998</v>
      </c>
      <c r="AI9" s="17"/>
      <c r="AJ9" s="17">
        <v>0.19689200532935999</v>
      </c>
      <c r="AK9" s="17">
        <v>0.31042306376436002</v>
      </c>
      <c r="AL9" s="17">
        <v>0.243214040682354</v>
      </c>
      <c r="AM9" s="17">
        <v>0.31834488728457799</v>
      </c>
      <c r="AN9" s="17">
        <v>0.32792878859422597</v>
      </c>
      <c r="AO9" s="17"/>
      <c r="AP9" s="17">
        <v>0.29963972223811602</v>
      </c>
      <c r="AQ9" s="17">
        <v>0.23149450586775799</v>
      </c>
      <c r="AR9" s="17">
        <v>0.33394188698550198</v>
      </c>
      <c r="AS9" s="17">
        <v>0.30341239172819201</v>
      </c>
      <c r="AT9" s="17">
        <v>0.29620414580318399</v>
      </c>
      <c r="AU9" s="17">
        <v>0.27565342694218697</v>
      </c>
      <c r="AV9" s="17"/>
      <c r="AW9" s="17">
        <v>0.48720623441523803</v>
      </c>
      <c r="AX9" s="17">
        <v>0.43691781823245202</v>
      </c>
      <c r="AY9" s="17">
        <v>0.47515124232345601</v>
      </c>
      <c r="AZ9" s="17">
        <v>0.38692542870348701</v>
      </c>
      <c r="BA9" s="17">
        <v>0.31743364176352601</v>
      </c>
      <c r="BB9" s="17">
        <v>0.33412813117064999</v>
      </c>
      <c r="BC9" s="17">
        <v>0.35498640629341099</v>
      </c>
      <c r="BD9" s="17">
        <v>0.17527459245721999</v>
      </c>
      <c r="BE9" s="17">
        <v>0.27385698410681503</v>
      </c>
      <c r="BF9" s="17">
        <v>0.19828021020077599</v>
      </c>
      <c r="BG9" s="17">
        <v>0.220011161463466</v>
      </c>
      <c r="BH9" s="17">
        <v>0.241531902618106</v>
      </c>
      <c r="BI9" s="17">
        <v>0.15723108925478599</v>
      </c>
      <c r="BJ9" s="17">
        <v>0.16426384484060699</v>
      </c>
      <c r="BK9" s="17">
        <v>0.13436827254258699</v>
      </c>
      <c r="BL9" s="17">
        <v>0.26996099177079802</v>
      </c>
      <c r="BM9" s="17"/>
      <c r="BN9" s="17">
        <v>0.26476720531091402</v>
      </c>
      <c r="BO9" s="17">
        <v>0.33440749206812298</v>
      </c>
      <c r="BP9" s="17"/>
      <c r="BQ9" s="17">
        <v>0.29262654198585097</v>
      </c>
      <c r="BR9" s="17">
        <v>0.33866381260018702</v>
      </c>
      <c r="BS9" s="17"/>
      <c r="BT9" s="17">
        <v>0.36196241115876299</v>
      </c>
      <c r="BU9" s="17"/>
      <c r="BV9" s="17">
        <v>0.31545621708135402</v>
      </c>
      <c r="BW9" s="17">
        <v>0.37710862547302498</v>
      </c>
      <c r="BX9" s="17">
        <v>0.24434852139132099</v>
      </c>
      <c r="BY9" s="17"/>
      <c r="BZ9" s="17">
        <v>0.68192202304320104</v>
      </c>
      <c r="CA9" s="17">
        <v>0.483239857331766</v>
      </c>
      <c r="CB9" s="17">
        <v>0.28440055831669703</v>
      </c>
      <c r="CC9" s="17">
        <v>0.30780637678471501</v>
      </c>
      <c r="CD9" s="17">
        <v>0.18804519283124799</v>
      </c>
      <c r="CE9" s="17">
        <v>0.138018621442899</v>
      </c>
      <c r="CF9" s="17">
        <v>0.148572993614278</v>
      </c>
      <c r="CG9" s="17"/>
      <c r="CH9" s="17">
        <v>0.244918567061159</v>
      </c>
      <c r="CI9" s="17">
        <v>0.14920325431628401</v>
      </c>
      <c r="CJ9" s="17">
        <v>0.27336347884819501</v>
      </c>
      <c r="CK9" s="17">
        <v>0.58357341910004101</v>
      </c>
      <c r="CL9" s="17">
        <v>0.784922376453974</v>
      </c>
    </row>
    <row r="10" spans="2:90" x14ac:dyDescent="0.3">
      <c r="B10" s="18" t="s">
        <v>410</v>
      </c>
      <c r="C10" s="17">
        <v>0.68093369627456002</v>
      </c>
      <c r="D10" s="17">
        <v>0.69111995786299296</v>
      </c>
      <c r="E10" s="17">
        <v>0.67132432431719602</v>
      </c>
      <c r="F10" s="17"/>
      <c r="G10" s="17">
        <v>0.45772319743520701</v>
      </c>
      <c r="H10" s="17">
        <v>0.56514935869560001</v>
      </c>
      <c r="I10" s="17">
        <v>0.63828607704530704</v>
      </c>
      <c r="J10" s="17">
        <v>0.679193175047066</v>
      </c>
      <c r="K10" s="17">
        <v>0.78393162297825303</v>
      </c>
      <c r="L10" s="17">
        <v>0.89105574242232599</v>
      </c>
      <c r="M10" s="17"/>
      <c r="N10" s="17">
        <v>0.738767065815364</v>
      </c>
      <c r="O10" s="17">
        <v>0.68627674403438199</v>
      </c>
      <c r="P10" s="17">
        <v>0.71804108356702601</v>
      </c>
      <c r="Q10" s="17">
        <v>0.579057177768457</v>
      </c>
      <c r="R10" s="17"/>
      <c r="S10" s="17">
        <v>0.60479978727169703</v>
      </c>
      <c r="T10" s="17">
        <v>0.71041609896367697</v>
      </c>
      <c r="U10" s="17">
        <v>0.72145038497007596</v>
      </c>
      <c r="V10" s="17">
        <v>0.77447338591534898</v>
      </c>
      <c r="W10" s="17">
        <v>0.661511663128313</v>
      </c>
      <c r="X10" s="17">
        <v>0.66705930520715295</v>
      </c>
      <c r="Y10" s="17">
        <v>0.71887429683801396</v>
      </c>
      <c r="Z10" s="17">
        <v>0.66533219500483098</v>
      </c>
      <c r="AA10" s="17">
        <v>0.67755048580576305</v>
      </c>
      <c r="AB10" s="17">
        <v>0.656171634452823</v>
      </c>
      <c r="AC10" s="17">
        <v>0.66832050374067598</v>
      </c>
      <c r="AD10" s="17">
        <v>0.63491462653723196</v>
      </c>
      <c r="AE10" s="17"/>
      <c r="AF10" s="17">
        <v>0.73446016551270299</v>
      </c>
      <c r="AG10" s="17">
        <v>0.69516699491391498</v>
      </c>
      <c r="AH10" s="17">
        <v>0.60748867263664497</v>
      </c>
      <c r="AI10" s="17"/>
      <c r="AJ10" s="17">
        <v>0.79087816879463102</v>
      </c>
      <c r="AK10" s="17">
        <v>0.65836655238683695</v>
      </c>
      <c r="AL10" s="17">
        <v>0.74474951345957097</v>
      </c>
      <c r="AM10" s="17">
        <v>0.65866011830921201</v>
      </c>
      <c r="AN10" s="17">
        <v>0.63660750776586505</v>
      </c>
      <c r="AO10" s="17"/>
      <c r="AP10" s="17">
        <v>0.66362642118466297</v>
      </c>
      <c r="AQ10" s="17">
        <v>0.75649410900732506</v>
      </c>
      <c r="AR10" s="17">
        <v>0.65400518101917404</v>
      </c>
      <c r="AS10" s="17">
        <v>0.67009830087808098</v>
      </c>
      <c r="AT10" s="17">
        <v>0.66375061886486397</v>
      </c>
      <c r="AU10" s="17">
        <v>0.704932304050637</v>
      </c>
      <c r="AV10" s="17"/>
      <c r="AW10" s="17">
        <v>0.51279376558476197</v>
      </c>
      <c r="AX10" s="17">
        <v>0.45180071550199802</v>
      </c>
      <c r="AY10" s="17">
        <v>0.49960937858476001</v>
      </c>
      <c r="AZ10" s="17">
        <v>0.58992704555795406</v>
      </c>
      <c r="BA10" s="17">
        <v>0.65753217291108301</v>
      </c>
      <c r="BB10" s="17">
        <v>0.63506051622744697</v>
      </c>
      <c r="BC10" s="17">
        <v>0.61793690041708005</v>
      </c>
      <c r="BD10" s="17">
        <v>0.81099325942440703</v>
      </c>
      <c r="BE10" s="17">
        <v>0.71726273142972796</v>
      </c>
      <c r="BF10" s="17">
        <v>0.78195920233579896</v>
      </c>
      <c r="BG10" s="17">
        <v>0.76027199725555195</v>
      </c>
      <c r="BH10" s="17">
        <v>0.73712032630695601</v>
      </c>
      <c r="BI10" s="17">
        <v>0.830528086245645</v>
      </c>
      <c r="BJ10" s="17">
        <v>0.78053341719482305</v>
      </c>
      <c r="BK10" s="17">
        <v>0.86563172745741301</v>
      </c>
      <c r="BL10" s="17">
        <v>0.70635961915161505</v>
      </c>
      <c r="BM10" s="17"/>
      <c r="BN10" s="17">
        <v>0.71265661244335199</v>
      </c>
      <c r="BO10" s="17">
        <v>0.63358455484774101</v>
      </c>
      <c r="BP10" s="17"/>
      <c r="BQ10" s="17">
        <v>0.67053564873839999</v>
      </c>
      <c r="BR10" s="17">
        <v>0.63319752461007095</v>
      </c>
      <c r="BS10" s="17"/>
      <c r="BT10" s="17">
        <v>0.59171001155479397</v>
      </c>
      <c r="BU10" s="17"/>
      <c r="BV10" s="17">
        <v>0.64175694387964399</v>
      </c>
      <c r="BW10" s="17">
        <v>0.58780822206481598</v>
      </c>
      <c r="BX10" s="17">
        <v>0.73919709916364995</v>
      </c>
      <c r="BY10" s="17"/>
      <c r="BZ10" s="17">
        <v>0.278616479944163</v>
      </c>
      <c r="CA10" s="17">
        <v>0.50378335100253901</v>
      </c>
      <c r="CB10" s="17">
        <v>0.67466638495431797</v>
      </c>
      <c r="CC10" s="17">
        <v>0.65552924982387695</v>
      </c>
      <c r="CD10" s="17">
        <v>0.799262321874458</v>
      </c>
      <c r="CE10" s="17">
        <v>0.84922728553841897</v>
      </c>
      <c r="CF10" s="17">
        <v>0.83171538557283797</v>
      </c>
      <c r="CG10" s="17"/>
      <c r="CH10" s="17">
        <v>0.716143036557363</v>
      </c>
      <c r="CI10" s="17">
        <v>0.83340526745875898</v>
      </c>
      <c r="CJ10" s="17">
        <v>0.70592732610975895</v>
      </c>
      <c r="CK10" s="17">
        <v>0.37521759069912197</v>
      </c>
      <c r="CL10" s="17">
        <v>0.141724789168993</v>
      </c>
    </row>
    <row r="11" spans="2:90" x14ac:dyDescent="0.3">
      <c r="B11" s="18" t="s">
        <v>118</v>
      </c>
      <c r="C11" s="19">
        <v>2.6375741122710999E-2</v>
      </c>
      <c r="D11" s="19">
        <v>3.1541089414005699E-2</v>
      </c>
      <c r="E11" s="19">
        <v>2.1536714469870499E-2</v>
      </c>
      <c r="F11" s="19"/>
      <c r="G11" s="19">
        <v>7.1095083133449102E-2</v>
      </c>
      <c r="H11" s="19">
        <v>3.7143139335312901E-2</v>
      </c>
      <c r="I11" s="19">
        <v>3.2215918478047598E-2</v>
      </c>
      <c r="J11" s="19">
        <v>1.67196232315386E-2</v>
      </c>
      <c r="K11" s="19">
        <v>6.1678782159010799E-3</v>
      </c>
      <c r="L11" s="19">
        <v>4.4819071525413097E-3</v>
      </c>
      <c r="M11" s="19"/>
      <c r="N11" s="19">
        <v>2.7710768878594201E-2</v>
      </c>
      <c r="O11" s="19">
        <v>2.4430852740358101E-2</v>
      </c>
      <c r="P11" s="19">
        <v>2.5165163614896201E-2</v>
      </c>
      <c r="Q11" s="19">
        <v>2.64253396726498E-2</v>
      </c>
      <c r="R11" s="19"/>
      <c r="S11" s="19">
        <v>4.9254714842219001E-2</v>
      </c>
      <c r="T11" s="19">
        <v>1.7692924909492699E-2</v>
      </c>
      <c r="U11" s="19">
        <v>3.2985269763310197E-2</v>
      </c>
      <c r="V11" s="19">
        <v>5.4431722834440404E-3</v>
      </c>
      <c r="W11" s="19">
        <v>6.5526227619075398E-3</v>
      </c>
      <c r="X11" s="19">
        <v>4.5734377050296302E-2</v>
      </c>
      <c r="Y11" s="19">
        <v>3.5367029167407998E-2</v>
      </c>
      <c r="Z11" s="19">
        <v>2.3275981526471302E-2</v>
      </c>
      <c r="AA11" s="19">
        <v>1.5230925177420101E-2</v>
      </c>
      <c r="AB11" s="19">
        <v>3.9450446739949997E-2</v>
      </c>
      <c r="AC11" s="19">
        <v>0</v>
      </c>
      <c r="AD11" s="19">
        <v>1.6278114914823599E-2</v>
      </c>
      <c r="AE11" s="19"/>
      <c r="AF11" s="19">
        <v>2.3420804001807499E-2</v>
      </c>
      <c r="AG11" s="19">
        <v>1.55559880144433E-2</v>
      </c>
      <c r="AH11" s="19">
        <v>5.97071069389256E-2</v>
      </c>
      <c r="AI11" s="19"/>
      <c r="AJ11" s="19">
        <v>1.22298258760083E-2</v>
      </c>
      <c r="AK11" s="19">
        <v>3.12103838488034E-2</v>
      </c>
      <c r="AL11" s="19">
        <v>1.20364458580748E-2</v>
      </c>
      <c r="AM11" s="19">
        <v>2.2994994406210299E-2</v>
      </c>
      <c r="AN11" s="19">
        <v>3.54637036399085E-2</v>
      </c>
      <c r="AO11" s="19"/>
      <c r="AP11" s="19">
        <v>3.6733856577221301E-2</v>
      </c>
      <c r="AQ11" s="19">
        <v>1.20113851249167E-2</v>
      </c>
      <c r="AR11" s="19">
        <v>1.2052931995324E-2</v>
      </c>
      <c r="AS11" s="19">
        <v>2.6489307393727402E-2</v>
      </c>
      <c r="AT11" s="19">
        <v>4.0045235331951999E-2</v>
      </c>
      <c r="AU11" s="19">
        <v>1.9414269007176702E-2</v>
      </c>
      <c r="AV11" s="19"/>
      <c r="AW11" s="19">
        <v>0</v>
      </c>
      <c r="AX11" s="19">
        <v>0.11128146626554999</v>
      </c>
      <c r="AY11" s="19">
        <v>2.5239379091784302E-2</v>
      </c>
      <c r="AZ11" s="19">
        <v>2.31475257385589E-2</v>
      </c>
      <c r="BA11" s="19">
        <v>2.5034185325390701E-2</v>
      </c>
      <c r="BB11" s="19">
        <v>3.0811352601903499E-2</v>
      </c>
      <c r="BC11" s="19">
        <v>2.7076693289509401E-2</v>
      </c>
      <c r="BD11" s="19">
        <v>1.3732148118372801E-2</v>
      </c>
      <c r="BE11" s="19">
        <v>8.8802844634563206E-3</v>
      </c>
      <c r="BF11" s="19">
        <v>1.9760587463425301E-2</v>
      </c>
      <c r="BG11" s="19">
        <v>1.9716841280982101E-2</v>
      </c>
      <c r="BH11" s="19">
        <v>2.1347771074938099E-2</v>
      </c>
      <c r="BI11" s="19">
        <v>1.22408244995699E-2</v>
      </c>
      <c r="BJ11" s="19">
        <v>5.5202737964570599E-2</v>
      </c>
      <c r="BK11" s="19">
        <v>0</v>
      </c>
      <c r="BL11" s="19">
        <v>2.3679389077587001E-2</v>
      </c>
      <c r="BM11" s="19"/>
      <c r="BN11" s="19">
        <v>2.2576182245734201E-2</v>
      </c>
      <c r="BO11" s="19">
        <v>3.2007953084136197E-2</v>
      </c>
      <c r="BP11" s="19"/>
      <c r="BQ11" s="19">
        <v>3.6837809275749499E-2</v>
      </c>
      <c r="BR11" s="19">
        <v>2.8138662789741802E-2</v>
      </c>
      <c r="BS11" s="19"/>
      <c r="BT11" s="19">
        <v>4.6327577286442399E-2</v>
      </c>
      <c r="BU11" s="19"/>
      <c r="BV11" s="19">
        <v>4.27868390390021E-2</v>
      </c>
      <c r="BW11" s="19">
        <v>3.50831524621587E-2</v>
      </c>
      <c r="BX11" s="19">
        <v>1.6454379445028599E-2</v>
      </c>
      <c r="BY11" s="19"/>
      <c r="BZ11" s="19">
        <v>3.9461497012635599E-2</v>
      </c>
      <c r="CA11" s="19">
        <v>1.29767916656957E-2</v>
      </c>
      <c r="CB11" s="19">
        <v>4.0933056728985E-2</v>
      </c>
      <c r="CC11" s="19">
        <v>3.6664373391407802E-2</v>
      </c>
      <c r="CD11" s="19">
        <v>1.26924852942934E-2</v>
      </c>
      <c r="CE11" s="19">
        <v>1.27540930186818E-2</v>
      </c>
      <c r="CF11" s="19">
        <v>1.9711620812884099E-2</v>
      </c>
      <c r="CG11" s="19"/>
      <c r="CH11" s="19">
        <v>3.8938396381477398E-2</v>
      </c>
      <c r="CI11" s="19">
        <v>1.7391478224956999E-2</v>
      </c>
      <c r="CJ11" s="19">
        <v>2.07091950420462E-2</v>
      </c>
      <c r="CK11" s="19">
        <v>4.1208990200837001E-2</v>
      </c>
      <c r="CL11" s="19">
        <v>7.3352834377033604E-2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419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0.58568722885872704</v>
      </c>
      <c r="D9" s="17">
        <v>0.52845694463161097</v>
      </c>
      <c r="E9" s="17">
        <v>0.64047273538642502</v>
      </c>
      <c r="F9" s="17"/>
      <c r="G9" s="17">
        <v>0.68750370826219698</v>
      </c>
      <c r="H9" s="17">
        <v>0.55891270273110005</v>
      </c>
      <c r="I9" s="17">
        <v>0.63399673525817801</v>
      </c>
      <c r="J9" s="17">
        <v>0.632665165203665</v>
      </c>
      <c r="K9" s="17">
        <v>0.60302118234129398</v>
      </c>
      <c r="L9" s="17">
        <v>0.45060902682701698</v>
      </c>
      <c r="M9" s="17"/>
      <c r="N9" s="17">
        <v>0.49417955617085002</v>
      </c>
      <c r="O9" s="17">
        <v>0.64343245864016996</v>
      </c>
      <c r="P9" s="17">
        <v>0.56173303401489505</v>
      </c>
      <c r="Q9" s="17">
        <v>0.64735382666570496</v>
      </c>
      <c r="R9" s="17"/>
      <c r="S9" s="17">
        <v>0.566767777020449</v>
      </c>
      <c r="T9" s="17">
        <v>0.58952066110466494</v>
      </c>
      <c r="U9" s="17">
        <v>0.55517048397574997</v>
      </c>
      <c r="V9" s="17">
        <v>0.53685345940774798</v>
      </c>
      <c r="W9" s="17">
        <v>0.61980749274354896</v>
      </c>
      <c r="X9" s="17">
        <v>0.59906189108902896</v>
      </c>
      <c r="Y9" s="17">
        <v>0.55194159587607305</v>
      </c>
      <c r="Z9" s="17">
        <v>0.62186667348553804</v>
      </c>
      <c r="AA9" s="17">
        <v>0.64429650572109098</v>
      </c>
      <c r="AB9" s="17">
        <v>0.60626473685637605</v>
      </c>
      <c r="AC9" s="17">
        <v>0.58051856149890801</v>
      </c>
      <c r="AD9" s="17">
        <v>0.538538046750065</v>
      </c>
      <c r="AE9" s="17"/>
      <c r="AF9" s="17">
        <v>0.56007178794486301</v>
      </c>
      <c r="AG9" s="17">
        <v>0.58158739754130695</v>
      </c>
      <c r="AH9" s="17">
        <v>0.55901081486903803</v>
      </c>
      <c r="AI9" s="17"/>
      <c r="AJ9" s="17">
        <v>0.50056272082884501</v>
      </c>
      <c r="AK9" s="17">
        <v>0.59723575514369398</v>
      </c>
      <c r="AL9" s="17">
        <v>0.56908426812256396</v>
      </c>
      <c r="AM9" s="17">
        <v>0.59420349236123504</v>
      </c>
      <c r="AN9" s="17">
        <v>0.62974580953875303</v>
      </c>
      <c r="AO9" s="17"/>
      <c r="AP9" s="17">
        <v>0.55961837448382301</v>
      </c>
      <c r="AQ9" s="17">
        <v>0.535225718949074</v>
      </c>
      <c r="AR9" s="17">
        <v>0.60170064439395599</v>
      </c>
      <c r="AS9" s="17">
        <v>0.60014892020528499</v>
      </c>
      <c r="AT9" s="17">
        <v>0.69540448744304095</v>
      </c>
      <c r="AU9" s="17">
        <v>0.575421395111123</v>
      </c>
      <c r="AV9" s="17"/>
      <c r="AW9" s="17">
        <v>0.607188605858627</v>
      </c>
      <c r="AX9" s="17">
        <v>0.62528010999825401</v>
      </c>
      <c r="AY9" s="17">
        <v>0.68556419192686702</v>
      </c>
      <c r="AZ9" s="17">
        <v>0.66935865195286304</v>
      </c>
      <c r="BA9" s="17">
        <v>0.59654320916052295</v>
      </c>
      <c r="BB9" s="17">
        <v>0.65085771989121799</v>
      </c>
      <c r="BC9" s="17">
        <v>0.56410244016209099</v>
      </c>
      <c r="BD9" s="17">
        <v>0.55098948681774995</v>
      </c>
      <c r="BE9" s="17">
        <v>0.60071309946834495</v>
      </c>
      <c r="BF9" s="17">
        <v>0.67183398869091704</v>
      </c>
      <c r="BG9" s="17">
        <v>0.54500978109668496</v>
      </c>
      <c r="BH9" s="17">
        <v>0.435028145464675</v>
      </c>
      <c r="BI9" s="17">
        <v>0.53676221799455204</v>
      </c>
      <c r="BJ9" s="17">
        <v>0.50834462977051398</v>
      </c>
      <c r="BK9" s="17">
        <v>0.50030339424966397</v>
      </c>
      <c r="BL9" s="17">
        <v>0.48583201471391801</v>
      </c>
      <c r="BM9" s="17"/>
      <c r="BN9" s="17">
        <v>0.55438556758445001</v>
      </c>
      <c r="BO9" s="17">
        <v>0.63175952066109398</v>
      </c>
      <c r="BP9" s="17"/>
      <c r="BQ9" s="17">
        <v>0.55934583946483396</v>
      </c>
      <c r="BR9" s="17">
        <v>0.67560735556763896</v>
      </c>
      <c r="BS9" s="17"/>
      <c r="BT9" s="17">
        <v>0.56525397372226505</v>
      </c>
      <c r="BU9" s="17"/>
      <c r="BV9" s="17">
        <v>0.62165345539435601</v>
      </c>
      <c r="BW9" s="17">
        <v>0.663239578175153</v>
      </c>
      <c r="BX9" s="17">
        <v>0.54053990087125503</v>
      </c>
      <c r="BY9" s="17"/>
      <c r="BZ9" s="17">
        <v>0.78742844109007404</v>
      </c>
      <c r="CA9" s="17">
        <v>0.789640003093948</v>
      </c>
      <c r="CB9" s="17">
        <v>0.67770813480748104</v>
      </c>
      <c r="CC9" s="17">
        <v>0.62954546688664303</v>
      </c>
      <c r="CD9" s="17">
        <v>0.526219730712568</v>
      </c>
      <c r="CE9" s="17">
        <v>0.39445477141174001</v>
      </c>
      <c r="CF9" s="17">
        <v>0.41370198884262399</v>
      </c>
      <c r="CG9" s="17"/>
      <c r="CH9" s="17">
        <v>0.332924144261871</v>
      </c>
      <c r="CI9" s="17">
        <v>0.45608677704234901</v>
      </c>
      <c r="CJ9" s="17">
        <v>0.656193884970251</v>
      </c>
      <c r="CK9" s="17">
        <v>0.83412469366956998</v>
      </c>
      <c r="CL9" s="17">
        <v>0.78973192020143501</v>
      </c>
    </row>
    <row r="10" spans="2:90" x14ac:dyDescent="0.3">
      <c r="B10" s="18" t="s">
        <v>410</v>
      </c>
      <c r="C10" s="17">
        <v>0.38822161755627899</v>
      </c>
      <c r="D10" s="17">
        <v>0.44358686189621899</v>
      </c>
      <c r="E10" s="17">
        <v>0.33505199409311198</v>
      </c>
      <c r="F10" s="17"/>
      <c r="G10" s="17">
        <v>0.26777462825012899</v>
      </c>
      <c r="H10" s="17">
        <v>0.41172071475175698</v>
      </c>
      <c r="I10" s="17">
        <v>0.324577061782583</v>
      </c>
      <c r="J10" s="17">
        <v>0.34673707414484001</v>
      </c>
      <c r="K10" s="17">
        <v>0.37670963701527199</v>
      </c>
      <c r="L10" s="17">
        <v>0.54254544400813598</v>
      </c>
      <c r="M10" s="17"/>
      <c r="N10" s="17">
        <v>0.48374293860170098</v>
      </c>
      <c r="O10" s="17">
        <v>0.32976841202665103</v>
      </c>
      <c r="P10" s="17">
        <v>0.41879280112202899</v>
      </c>
      <c r="Q10" s="17">
        <v>0.31873842532355501</v>
      </c>
      <c r="R10" s="17"/>
      <c r="S10" s="17">
        <v>0.38412328248646499</v>
      </c>
      <c r="T10" s="17">
        <v>0.396204600259565</v>
      </c>
      <c r="U10" s="17">
        <v>0.43347754529025201</v>
      </c>
      <c r="V10" s="17">
        <v>0.43651942225611801</v>
      </c>
      <c r="W10" s="17">
        <v>0.36101268985221402</v>
      </c>
      <c r="X10" s="17">
        <v>0.36934021026917102</v>
      </c>
      <c r="Y10" s="17">
        <v>0.40744668530048</v>
      </c>
      <c r="Z10" s="17">
        <v>0.35342766561049499</v>
      </c>
      <c r="AA10" s="17">
        <v>0.33967679038439003</v>
      </c>
      <c r="AB10" s="17">
        <v>0.37280886205580499</v>
      </c>
      <c r="AC10" s="17">
        <v>0.40017513999504101</v>
      </c>
      <c r="AD10" s="17">
        <v>0.42747131564999302</v>
      </c>
      <c r="AE10" s="17"/>
      <c r="AF10" s="17">
        <v>0.41975181037078901</v>
      </c>
      <c r="AG10" s="17">
        <v>0.39763438345381402</v>
      </c>
      <c r="AH10" s="17">
        <v>0.388972197470771</v>
      </c>
      <c r="AI10" s="17"/>
      <c r="AJ10" s="17">
        <v>0.474562824908211</v>
      </c>
      <c r="AK10" s="17">
        <v>0.37647673020863198</v>
      </c>
      <c r="AL10" s="17">
        <v>0.424650147087685</v>
      </c>
      <c r="AM10" s="17">
        <v>0.38915950756215201</v>
      </c>
      <c r="AN10" s="17">
        <v>0.35043086337974799</v>
      </c>
      <c r="AO10" s="17"/>
      <c r="AP10" s="17">
        <v>0.41218375238410898</v>
      </c>
      <c r="AQ10" s="17">
        <v>0.43892196626885799</v>
      </c>
      <c r="AR10" s="17">
        <v>0.38664196027245601</v>
      </c>
      <c r="AS10" s="17">
        <v>0.374802405990659</v>
      </c>
      <c r="AT10" s="17">
        <v>0.284201336218741</v>
      </c>
      <c r="AU10" s="17">
        <v>0.40234380653948998</v>
      </c>
      <c r="AV10" s="17"/>
      <c r="AW10" s="17">
        <v>0.392811394141373</v>
      </c>
      <c r="AX10" s="17">
        <v>0.27491025262927199</v>
      </c>
      <c r="AY10" s="17">
        <v>0.25822787834920902</v>
      </c>
      <c r="AZ10" s="17">
        <v>0.32303050205149397</v>
      </c>
      <c r="BA10" s="17">
        <v>0.36465166917737002</v>
      </c>
      <c r="BB10" s="17">
        <v>0.308336513528844</v>
      </c>
      <c r="BC10" s="17">
        <v>0.42456416572410899</v>
      </c>
      <c r="BD10" s="17">
        <v>0.42975276602608697</v>
      </c>
      <c r="BE10" s="17">
        <v>0.39070231493043101</v>
      </c>
      <c r="BF10" s="17">
        <v>0.31809370516860902</v>
      </c>
      <c r="BG10" s="17">
        <v>0.44778394782810099</v>
      </c>
      <c r="BH10" s="17">
        <v>0.55334713216766895</v>
      </c>
      <c r="BI10" s="17">
        <v>0.46323778200544802</v>
      </c>
      <c r="BJ10" s="17">
        <v>0.45454107238178398</v>
      </c>
      <c r="BK10" s="17">
        <v>0.479962103271517</v>
      </c>
      <c r="BL10" s="17">
        <v>0.48696068539658299</v>
      </c>
      <c r="BM10" s="17"/>
      <c r="BN10" s="17">
        <v>0.41863756354921899</v>
      </c>
      <c r="BO10" s="17">
        <v>0.34404207930184499</v>
      </c>
      <c r="BP10" s="17"/>
      <c r="BQ10" s="17">
        <v>0.41771597305140001</v>
      </c>
      <c r="BR10" s="17">
        <v>0.28819716057216899</v>
      </c>
      <c r="BS10" s="17"/>
      <c r="BT10" s="17">
        <v>0.40500238458577198</v>
      </c>
      <c r="BU10" s="17"/>
      <c r="BV10" s="17">
        <v>0.34414032566833203</v>
      </c>
      <c r="BW10" s="17">
        <v>0.309105767182075</v>
      </c>
      <c r="BX10" s="17">
        <v>0.43930774418323698</v>
      </c>
      <c r="BY10" s="17"/>
      <c r="BZ10" s="17">
        <v>0.17195446537003001</v>
      </c>
      <c r="CA10" s="17">
        <v>0.194808590313129</v>
      </c>
      <c r="CB10" s="17">
        <v>0.28455860233921998</v>
      </c>
      <c r="CC10" s="17">
        <v>0.34518685170275198</v>
      </c>
      <c r="CD10" s="17">
        <v>0.46474755636697301</v>
      </c>
      <c r="CE10" s="17">
        <v>0.58571740347655898</v>
      </c>
      <c r="CF10" s="17">
        <v>0.57836053449276503</v>
      </c>
      <c r="CG10" s="17"/>
      <c r="CH10" s="17">
        <v>0.61115345183465597</v>
      </c>
      <c r="CI10" s="17">
        <v>0.53059220880479496</v>
      </c>
      <c r="CJ10" s="17">
        <v>0.31516150426828998</v>
      </c>
      <c r="CK10" s="17">
        <v>0.13362673050621801</v>
      </c>
      <c r="CL10" s="17">
        <v>0.186059006522341</v>
      </c>
    </row>
    <row r="11" spans="2:90" x14ac:dyDescent="0.3">
      <c r="B11" s="18" t="s">
        <v>118</v>
      </c>
      <c r="C11" s="19">
        <v>2.6091153584993101E-2</v>
      </c>
      <c r="D11" s="19">
        <v>2.7956193472170699E-2</v>
      </c>
      <c r="E11" s="19">
        <v>2.4475270520462399E-2</v>
      </c>
      <c r="F11" s="19"/>
      <c r="G11" s="19">
        <v>4.4721663487673903E-2</v>
      </c>
      <c r="H11" s="19">
        <v>2.93665825171435E-2</v>
      </c>
      <c r="I11" s="19">
        <v>4.1426202959238198E-2</v>
      </c>
      <c r="J11" s="19">
        <v>2.05977606514945E-2</v>
      </c>
      <c r="K11" s="19">
        <v>2.02691806434343E-2</v>
      </c>
      <c r="L11" s="19">
        <v>6.84552916484687E-3</v>
      </c>
      <c r="M11" s="19"/>
      <c r="N11" s="19">
        <v>2.2077505227449098E-2</v>
      </c>
      <c r="O11" s="19">
        <v>2.6799129333178899E-2</v>
      </c>
      <c r="P11" s="19">
        <v>1.9474164863076099E-2</v>
      </c>
      <c r="Q11" s="19">
        <v>3.3907748010740001E-2</v>
      </c>
      <c r="R11" s="19"/>
      <c r="S11" s="19">
        <v>4.9108940493085798E-2</v>
      </c>
      <c r="T11" s="19">
        <v>1.42747386357701E-2</v>
      </c>
      <c r="U11" s="19">
        <v>1.13519707339974E-2</v>
      </c>
      <c r="V11" s="19">
        <v>2.66271183361344E-2</v>
      </c>
      <c r="W11" s="19">
        <v>1.9179817404236799E-2</v>
      </c>
      <c r="X11" s="19">
        <v>3.1597898641799599E-2</v>
      </c>
      <c r="Y11" s="19">
        <v>4.0611718823446899E-2</v>
      </c>
      <c r="Z11" s="19">
        <v>2.4705660903966999E-2</v>
      </c>
      <c r="AA11" s="19">
        <v>1.60267038945195E-2</v>
      </c>
      <c r="AB11" s="19">
        <v>2.0926401087818999E-2</v>
      </c>
      <c r="AC11" s="19">
        <v>1.9306298506050999E-2</v>
      </c>
      <c r="AD11" s="19">
        <v>3.39906375999416E-2</v>
      </c>
      <c r="AE11" s="19"/>
      <c r="AF11" s="19">
        <v>2.0176401684347499E-2</v>
      </c>
      <c r="AG11" s="19">
        <v>2.0778219004879198E-2</v>
      </c>
      <c r="AH11" s="19">
        <v>5.2016987660190903E-2</v>
      </c>
      <c r="AI11" s="19"/>
      <c r="AJ11" s="19">
        <v>2.4874454262944299E-2</v>
      </c>
      <c r="AK11" s="19">
        <v>2.6287514647673298E-2</v>
      </c>
      <c r="AL11" s="19">
        <v>6.2655847897507702E-3</v>
      </c>
      <c r="AM11" s="19">
        <v>1.6637000076612601E-2</v>
      </c>
      <c r="AN11" s="19">
        <v>1.9823327081498199E-2</v>
      </c>
      <c r="AO11" s="19"/>
      <c r="AP11" s="19">
        <v>2.8197873132067699E-2</v>
      </c>
      <c r="AQ11" s="19">
        <v>2.58523147820683E-2</v>
      </c>
      <c r="AR11" s="19">
        <v>1.16573953335874E-2</v>
      </c>
      <c r="AS11" s="19">
        <v>2.5048673804056398E-2</v>
      </c>
      <c r="AT11" s="19">
        <v>2.0394176338217902E-2</v>
      </c>
      <c r="AU11" s="19">
        <v>2.2234798349386999E-2</v>
      </c>
      <c r="AV11" s="19"/>
      <c r="AW11" s="19">
        <v>0</v>
      </c>
      <c r="AX11" s="19">
        <v>9.9809637372474197E-2</v>
      </c>
      <c r="AY11" s="19">
        <v>5.6207929723924202E-2</v>
      </c>
      <c r="AZ11" s="19">
        <v>7.6108459956426297E-3</v>
      </c>
      <c r="BA11" s="19">
        <v>3.8805121662106999E-2</v>
      </c>
      <c r="BB11" s="19">
        <v>4.0805766579938001E-2</v>
      </c>
      <c r="BC11" s="19">
        <v>1.1333394113800001E-2</v>
      </c>
      <c r="BD11" s="19">
        <v>1.9257747156162599E-2</v>
      </c>
      <c r="BE11" s="19">
        <v>8.5845856012241699E-3</v>
      </c>
      <c r="BF11" s="19">
        <v>1.0072306140473599E-2</v>
      </c>
      <c r="BG11" s="19">
        <v>7.2062710752133002E-3</v>
      </c>
      <c r="BH11" s="19">
        <v>1.16247223676555E-2</v>
      </c>
      <c r="BI11" s="19">
        <v>0</v>
      </c>
      <c r="BJ11" s="19">
        <v>3.7114297847702198E-2</v>
      </c>
      <c r="BK11" s="19">
        <v>1.9734502478819201E-2</v>
      </c>
      <c r="BL11" s="19">
        <v>2.7207299889499201E-2</v>
      </c>
      <c r="BM11" s="19"/>
      <c r="BN11" s="19">
        <v>2.6976868866331102E-2</v>
      </c>
      <c r="BO11" s="19">
        <v>2.4198400037061502E-2</v>
      </c>
      <c r="BP11" s="19"/>
      <c r="BQ11" s="19">
        <v>2.2938187483765599E-2</v>
      </c>
      <c r="BR11" s="19">
        <v>3.6195483860192001E-2</v>
      </c>
      <c r="BS11" s="19"/>
      <c r="BT11" s="19">
        <v>2.97436416919633E-2</v>
      </c>
      <c r="BU11" s="19"/>
      <c r="BV11" s="19">
        <v>3.42062189373111E-2</v>
      </c>
      <c r="BW11" s="19">
        <v>2.7654654642772301E-2</v>
      </c>
      <c r="BX11" s="19">
        <v>2.0152354945507999E-2</v>
      </c>
      <c r="BY11" s="19"/>
      <c r="BZ11" s="19">
        <v>4.0617093539895899E-2</v>
      </c>
      <c r="CA11" s="19">
        <v>1.5551406592922999E-2</v>
      </c>
      <c r="CB11" s="19">
        <v>3.77332628532989E-2</v>
      </c>
      <c r="CC11" s="19">
        <v>2.5267681410605401E-2</v>
      </c>
      <c r="CD11" s="19">
        <v>9.0327129204598906E-3</v>
      </c>
      <c r="CE11" s="19">
        <v>1.98278251117016E-2</v>
      </c>
      <c r="CF11" s="19">
        <v>7.9374766646105495E-3</v>
      </c>
      <c r="CG11" s="19"/>
      <c r="CH11" s="19">
        <v>5.5922403903472702E-2</v>
      </c>
      <c r="CI11" s="19">
        <v>1.3321014152856799E-2</v>
      </c>
      <c r="CJ11" s="19">
        <v>2.86446107614583E-2</v>
      </c>
      <c r="CK11" s="19">
        <v>3.2248575824211298E-2</v>
      </c>
      <c r="CL11" s="19">
        <v>2.4209073276223701E-2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420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0.36062364430601601</v>
      </c>
      <c r="D9" s="17">
        <v>0.30458057247551201</v>
      </c>
      <c r="E9" s="17">
        <v>0.41224269038851702</v>
      </c>
      <c r="F9" s="17"/>
      <c r="G9" s="17">
        <v>0.53724147915635001</v>
      </c>
      <c r="H9" s="17">
        <v>0.41809685372637201</v>
      </c>
      <c r="I9" s="17">
        <v>0.48352857433890301</v>
      </c>
      <c r="J9" s="17">
        <v>0.36719918768162302</v>
      </c>
      <c r="K9" s="17">
        <v>0.29648906606376402</v>
      </c>
      <c r="L9" s="17">
        <v>0.133380653081724</v>
      </c>
      <c r="M9" s="17"/>
      <c r="N9" s="17">
        <v>0.33375598364935599</v>
      </c>
      <c r="O9" s="17">
        <v>0.402366072702322</v>
      </c>
      <c r="P9" s="17">
        <v>0.32357743275371997</v>
      </c>
      <c r="Q9" s="17">
        <v>0.38013434445134697</v>
      </c>
      <c r="R9" s="17"/>
      <c r="S9" s="17">
        <v>0.37958907084222399</v>
      </c>
      <c r="T9" s="17">
        <v>0.30497311180259101</v>
      </c>
      <c r="U9" s="17">
        <v>0.31249123182078098</v>
      </c>
      <c r="V9" s="17">
        <v>0.39212199524163999</v>
      </c>
      <c r="W9" s="17">
        <v>0.38036837941873602</v>
      </c>
      <c r="X9" s="17">
        <v>0.370932493553986</v>
      </c>
      <c r="Y9" s="17">
        <v>0.36067857240343398</v>
      </c>
      <c r="Z9" s="17">
        <v>0.395384115385988</v>
      </c>
      <c r="AA9" s="17">
        <v>0.36180774829859902</v>
      </c>
      <c r="AB9" s="17">
        <v>0.36884081676913399</v>
      </c>
      <c r="AC9" s="17">
        <v>0.36835196768289702</v>
      </c>
      <c r="AD9" s="17">
        <v>0.382363445046835</v>
      </c>
      <c r="AE9" s="17"/>
      <c r="AF9" s="17">
        <v>0.29586524087851701</v>
      </c>
      <c r="AG9" s="17">
        <v>0.37204438881205598</v>
      </c>
      <c r="AH9" s="17">
        <v>0.39298335505600002</v>
      </c>
      <c r="AI9" s="17"/>
      <c r="AJ9" s="17">
        <v>0.26614585555771803</v>
      </c>
      <c r="AK9" s="17">
        <v>0.374888138543153</v>
      </c>
      <c r="AL9" s="17">
        <v>0.32758445335025399</v>
      </c>
      <c r="AM9" s="17">
        <v>0.41500946066232802</v>
      </c>
      <c r="AN9" s="17">
        <v>0.443488429672102</v>
      </c>
      <c r="AO9" s="17"/>
      <c r="AP9" s="17">
        <v>0.38161073929680001</v>
      </c>
      <c r="AQ9" s="17">
        <v>0.28928521729086099</v>
      </c>
      <c r="AR9" s="17">
        <v>0.36218072021692599</v>
      </c>
      <c r="AS9" s="17">
        <v>0.37069343765673601</v>
      </c>
      <c r="AT9" s="17">
        <v>0.48505605309177602</v>
      </c>
      <c r="AU9" s="17">
        <v>0.26624396297654501</v>
      </c>
      <c r="AV9" s="17"/>
      <c r="AW9" s="17">
        <v>0.28698867008554702</v>
      </c>
      <c r="AX9" s="17">
        <v>0.44843284687512702</v>
      </c>
      <c r="AY9" s="17">
        <v>0.40480614175541801</v>
      </c>
      <c r="AZ9" s="17">
        <v>0.39785559428063699</v>
      </c>
      <c r="BA9" s="17">
        <v>0.36563805828111701</v>
      </c>
      <c r="BB9" s="17">
        <v>0.38401202038899901</v>
      </c>
      <c r="BC9" s="17">
        <v>0.368544027817442</v>
      </c>
      <c r="BD9" s="17">
        <v>0.28134360390920399</v>
      </c>
      <c r="BE9" s="17">
        <v>0.40269152281217502</v>
      </c>
      <c r="BF9" s="17">
        <v>0.39570544779116701</v>
      </c>
      <c r="BG9" s="17">
        <v>0.32963302231918401</v>
      </c>
      <c r="BH9" s="17">
        <v>0.353592522331033</v>
      </c>
      <c r="BI9" s="17">
        <v>0.42092533721690201</v>
      </c>
      <c r="BJ9" s="17">
        <v>0.32991583122388202</v>
      </c>
      <c r="BK9" s="17">
        <v>0.33160846469671701</v>
      </c>
      <c r="BL9" s="17">
        <v>0.31353739979413903</v>
      </c>
      <c r="BM9" s="17"/>
      <c r="BN9" s="17">
        <v>0.348752337404652</v>
      </c>
      <c r="BO9" s="17">
        <v>0.38093435595322001</v>
      </c>
      <c r="BP9" s="17"/>
      <c r="BQ9" s="17">
        <v>0.36964470334161997</v>
      </c>
      <c r="BR9" s="17">
        <v>0.41753987822515998</v>
      </c>
      <c r="BS9" s="17"/>
      <c r="BT9" s="17">
        <v>0.35361768069357502</v>
      </c>
      <c r="BU9" s="17"/>
      <c r="BV9" s="17">
        <v>0.37033847581943402</v>
      </c>
      <c r="BW9" s="17">
        <v>0.39686456630372202</v>
      </c>
      <c r="BX9" s="17">
        <v>0.33938526487961601</v>
      </c>
      <c r="BY9" s="17"/>
      <c r="BZ9" s="17">
        <v>0.60725085224809405</v>
      </c>
      <c r="CA9" s="17">
        <v>0.43393291040927201</v>
      </c>
      <c r="CB9" s="17">
        <v>0.43392048887268703</v>
      </c>
      <c r="CC9" s="17">
        <v>0.40017214499682302</v>
      </c>
      <c r="CD9" s="17">
        <v>0.30552777952437199</v>
      </c>
      <c r="CE9" s="17">
        <v>0.23098090063213</v>
      </c>
      <c r="CF9" s="17">
        <v>0.25555743252647101</v>
      </c>
      <c r="CG9" s="17"/>
      <c r="CH9" s="17">
        <v>0.311654889398298</v>
      </c>
      <c r="CI9" s="17">
        <v>0.259499019543596</v>
      </c>
      <c r="CJ9" s="17">
        <v>0.372207105393557</v>
      </c>
      <c r="CK9" s="17">
        <v>0.55316851479621898</v>
      </c>
      <c r="CL9" s="17">
        <v>0.56160513238926202</v>
      </c>
    </row>
    <row r="10" spans="2:90" x14ac:dyDescent="0.3">
      <c r="B10" s="18" t="s">
        <v>410</v>
      </c>
      <c r="C10" s="17">
        <v>0.62067677178025105</v>
      </c>
      <c r="D10" s="17">
        <v>0.67739437282568205</v>
      </c>
      <c r="E10" s="17">
        <v>0.56825027472852097</v>
      </c>
      <c r="F10" s="17"/>
      <c r="G10" s="17">
        <v>0.434856066608867</v>
      </c>
      <c r="H10" s="17">
        <v>0.54632293858343595</v>
      </c>
      <c r="I10" s="17">
        <v>0.48192352140380401</v>
      </c>
      <c r="J10" s="17">
        <v>0.62453165638445496</v>
      </c>
      <c r="K10" s="17">
        <v>0.70038785795575498</v>
      </c>
      <c r="L10" s="17">
        <v>0.86188811633174101</v>
      </c>
      <c r="M10" s="17"/>
      <c r="N10" s="17">
        <v>0.64990198625127504</v>
      </c>
      <c r="O10" s="17">
        <v>0.58466209650467904</v>
      </c>
      <c r="P10" s="17">
        <v>0.65540307127153197</v>
      </c>
      <c r="Q10" s="17">
        <v>0.59639284894647204</v>
      </c>
      <c r="R10" s="17"/>
      <c r="S10" s="17">
        <v>0.59461860907013198</v>
      </c>
      <c r="T10" s="17">
        <v>0.67732622775667894</v>
      </c>
      <c r="U10" s="17">
        <v>0.67587985648730198</v>
      </c>
      <c r="V10" s="17">
        <v>0.60787800475835996</v>
      </c>
      <c r="W10" s="17">
        <v>0.59750399899525697</v>
      </c>
      <c r="X10" s="17">
        <v>0.59451922743517704</v>
      </c>
      <c r="Y10" s="17">
        <v>0.62778935621433896</v>
      </c>
      <c r="Z10" s="17">
        <v>0.59299552201207195</v>
      </c>
      <c r="AA10" s="17">
        <v>0.62712123411479903</v>
      </c>
      <c r="AB10" s="17">
        <v>0.60164878541373001</v>
      </c>
      <c r="AC10" s="17">
        <v>0.62287152125322698</v>
      </c>
      <c r="AD10" s="17">
        <v>0.56764729081823895</v>
      </c>
      <c r="AE10" s="17"/>
      <c r="AF10" s="17">
        <v>0.69005534733467999</v>
      </c>
      <c r="AG10" s="17">
        <v>0.61435055221689505</v>
      </c>
      <c r="AH10" s="17">
        <v>0.56834162365660801</v>
      </c>
      <c r="AI10" s="17"/>
      <c r="AJ10" s="17">
        <v>0.72315397514663904</v>
      </c>
      <c r="AK10" s="17">
        <v>0.60273557967754599</v>
      </c>
      <c r="AL10" s="17">
        <v>0.67241554664974601</v>
      </c>
      <c r="AM10" s="17">
        <v>0.57707014343908003</v>
      </c>
      <c r="AN10" s="17">
        <v>0.53638983865995504</v>
      </c>
      <c r="AO10" s="17"/>
      <c r="AP10" s="17">
        <v>0.59184104093164502</v>
      </c>
      <c r="AQ10" s="17">
        <v>0.68894406026808397</v>
      </c>
      <c r="AR10" s="17">
        <v>0.62169744520831105</v>
      </c>
      <c r="AS10" s="17">
        <v>0.61852690503723495</v>
      </c>
      <c r="AT10" s="17">
        <v>0.50137182005627201</v>
      </c>
      <c r="AU10" s="17">
        <v>0.70820614267294302</v>
      </c>
      <c r="AV10" s="17"/>
      <c r="AW10" s="17">
        <v>0.71301132991445304</v>
      </c>
      <c r="AX10" s="17">
        <v>0.47163561925946001</v>
      </c>
      <c r="AY10" s="17">
        <v>0.58898502359287697</v>
      </c>
      <c r="AZ10" s="17">
        <v>0.59430611872040395</v>
      </c>
      <c r="BA10" s="17">
        <v>0.605939406273313</v>
      </c>
      <c r="BB10" s="17">
        <v>0.58647475705729302</v>
      </c>
      <c r="BC10" s="17">
        <v>0.609461924068879</v>
      </c>
      <c r="BD10" s="17">
        <v>0.71215748176400995</v>
      </c>
      <c r="BE10" s="17">
        <v>0.58871234273398998</v>
      </c>
      <c r="BF10" s="17">
        <v>0.60429455220883299</v>
      </c>
      <c r="BG10" s="17">
        <v>0.66377101153066798</v>
      </c>
      <c r="BH10" s="17">
        <v>0.63478275530131201</v>
      </c>
      <c r="BI10" s="17">
        <v>0.57907466278309805</v>
      </c>
      <c r="BJ10" s="17">
        <v>0.614881430811547</v>
      </c>
      <c r="BK10" s="17">
        <v>0.66839153530328299</v>
      </c>
      <c r="BL10" s="17">
        <v>0.65737937698803695</v>
      </c>
      <c r="BM10" s="17"/>
      <c r="BN10" s="17">
        <v>0.63099387142936303</v>
      </c>
      <c r="BO10" s="17">
        <v>0.602242171646721</v>
      </c>
      <c r="BP10" s="17"/>
      <c r="BQ10" s="17">
        <v>0.60455982020125298</v>
      </c>
      <c r="BR10" s="17">
        <v>0.56094074738926403</v>
      </c>
      <c r="BS10" s="17"/>
      <c r="BT10" s="17">
        <v>0.60866710266631097</v>
      </c>
      <c r="BU10" s="17"/>
      <c r="BV10" s="17">
        <v>0.59960934373160701</v>
      </c>
      <c r="BW10" s="17">
        <v>0.58630208878869305</v>
      </c>
      <c r="BX10" s="17">
        <v>0.64857452543389205</v>
      </c>
      <c r="BY10" s="17"/>
      <c r="BZ10" s="17">
        <v>0.36731213245644201</v>
      </c>
      <c r="CA10" s="17">
        <v>0.55253509609037099</v>
      </c>
      <c r="CB10" s="17">
        <v>0.53766279754799196</v>
      </c>
      <c r="CC10" s="17">
        <v>0.58650086815368496</v>
      </c>
      <c r="CD10" s="17">
        <v>0.68562165858497204</v>
      </c>
      <c r="CE10" s="17">
        <v>0.74804001461946401</v>
      </c>
      <c r="CF10" s="17">
        <v>0.72989459413552205</v>
      </c>
      <c r="CG10" s="17"/>
      <c r="CH10" s="17">
        <v>0.65253266301428903</v>
      </c>
      <c r="CI10" s="17">
        <v>0.72616200379458395</v>
      </c>
      <c r="CJ10" s="17">
        <v>0.60890321518661294</v>
      </c>
      <c r="CK10" s="17">
        <v>0.430824294077157</v>
      </c>
      <c r="CL10" s="17">
        <v>0.41226559353963199</v>
      </c>
    </row>
    <row r="11" spans="2:90" x14ac:dyDescent="0.3">
      <c r="B11" s="18" t="s">
        <v>118</v>
      </c>
      <c r="C11" s="19">
        <v>1.86995839137339E-2</v>
      </c>
      <c r="D11" s="19">
        <v>1.8025054698805901E-2</v>
      </c>
      <c r="E11" s="19">
        <v>1.9507034882961599E-2</v>
      </c>
      <c r="F11" s="19"/>
      <c r="G11" s="19">
        <v>2.7902454234783099E-2</v>
      </c>
      <c r="H11" s="19">
        <v>3.5580207690192697E-2</v>
      </c>
      <c r="I11" s="19">
        <v>3.4547904257293198E-2</v>
      </c>
      <c r="J11" s="19">
        <v>8.2691559339217995E-3</v>
      </c>
      <c r="K11" s="19">
        <v>3.12307598048123E-3</v>
      </c>
      <c r="L11" s="19">
        <v>4.7312305865356103E-3</v>
      </c>
      <c r="M11" s="19"/>
      <c r="N11" s="19">
        <v>1.6342030099369399E-2</v>
      </c>
      <c r="O11" s="19">
        <v>1.29718307929993E-2</v>
      </c>
      <c r="P11" s="19">
        <v>2.1019495974748399E-2</v>
      </c>
      <c r="Q11" s="19">
        <v>2.3472806602180301E-2</v>
      </c>
      <c r="R11" s="19"/>
      <c r="S11" s="19">
        <v>2.5792320087644E-2</v>
      </c>
      <c r="T11" s="19">
        <v>1.7700660440730001E-2</v>
      </c>
      <c r="U11" s="19">
        <v>1.16289116919167E-2</v>
      </c>
      <c r="V11" s="19">
        <v>0</v>
      </c>
      <c r="W11" s="19">
        <v>2.2127621586007298E-2</v>
      </c>
      <c r="X11" s="19">
        <v>3.4548279010837298E-2</v>
      </c>
      <c r="Y11" s="19">
        <v>1.15320713822271E-2</v>
      </c>
      <c r="Z11" s="19">
        <v>1.16203626019405E-2</v>
      </c>
      <c r="AA11" s="19">
        <v>1.10710175866014E-2</v>
      </c>
      <c r="AB11" s="19">
        <v>2.9510397817136699E-2</v>
      </c>
      <c r="AC11" s="19">
        <v>8.7765110638759001E-3</v>
      </c>
      <c r="AD11" s="19">
        <v>4.9989264134925597E-2</v>
      </c>
      <c r="AE11" s="19"/>
      <c r="AF11" s="19">
        <v>1.40794117868036E-2</v>
      </c>
      <c r="AG11" s="19">
        <v>1.3605058971049201E-2</v>
      </c>
      <c r="AH11" s="19">
        <v>3.8675021287392398E-2</v>
      </c>
      <c r="AI11" s="19"/>
      <c r="AJ11" s="19">
        <v>1.0700169295643099E-2</v>
      </c>
      <c r="AK11" s="19">
        <v>2.2376281779300702E-2</v>
      </c>
      <c r="AL11" s="19">
        <v>0</v>
      </c>
      <c r="AM11" s="19">
        <v>7.9203958985926207E-3</v>
      </c>
      <c r="AN11" s="19">
        <v>2.01217316679431E-2</v>
      </c>
      <c r="AO11" s="19"/>
      <c r="AP11" s="19">
        <v>2.65482197715552E-2</v>
      </c>
      <c r="AQ11" s="19">
        <v>2.1770722441054401E-2</v>
      </c>
      <c r="AR11" s="19">
        <v>1.6121834574763402E-2</v>
      </c>
      <c r="AS11" s="19">
        <v>1.0779657306029099E-2</v>
      </c>
      <c r="AT11" s="19">
        <v>1.3572126851952001E-2</v>
      </c>
      <c r="AU11" s="19">
        <v>2.55498943505123E-2</v>
      </c>
      <c r="AV11" s="19"/>
      <c r="AW11" s="19">
        <v>0</v>
      </c>
      <c r="AX11" s="19">
        <v>7.9931533865412394E-2</v>
      </c>
      <c r="AY11" s="19">
        <v>6.2088346517052504E-3</v>
      </c>
      <c r="AZ11" s="19">
        <v>7.8382869989589796E-3</v>
      </c>
      <c r="BA11" s="19">
        <v>2.8422535445569899E-2</v>
      </c>
      <c r="BB11" s="19">
        <v>2.95132225537072E-2</v>
      </c>
      <c r="BC11" s="19">
        <v>2.19940481136786E-2</v>
      </c>
      <c r="BD11" s="19">
        <v>6.4989143267857796E-3</v>
      </c>
      <c r="BE11" s="19">
        <v>8.5961344538347199E-3</v>
      </c>
      <c r="BF11" s="19">
        <v>0</v>
      </c>
      <c r="BG11" s="19">
        <v>6.5959661501483503E-3</v>
      </c>
      <c r="BH11" s="19">
        <v>1.16247223676555E-2</v>
      </c>
      <c r="BI11" s="19">
        <v>0</v>
      </c>
      <c r="BJ11" s="19">
        <v>5.5202737964570599E-2</v>
      </c>
      <c r="BK11" s="19">
        <v>0</v>
      </c>
      <c r="BL11" s="19">
        <v>2.9083223217823501E-2</v>
      </c>
      <c r="BM11" s="19"/>
      <c r="BN11" s="19">
        <v>2.0253791165985101E-2</v>
      </c>
      <c r="BO11" s="19">
        <v>1.6823472400058999E-2</v>
      </c>
      <c r="BP11" s="19"/>
      <c r="BQ11" s="19">
        <v>2.5795476457126602E-2</v>
      </c>
      <c r="BR11" s="19">
        <v>2.1519374385576402E-2</v>
      </c>
      <c r="BS11" s="19"/>
      <c r="BT11" s="19">
        <v>3.7715216640114402E-2</v>
      </c>
      <c r="BU11" s="19"/>
      <c r="BV11" s="19">
        <v>3.0052180448958399E-2</v>
      </c>
      <c r="BW11" s="19">
        <v>1.68333449075849E-2</v>
      </c>
      <c r="BX11" s="19">
        <v>1.2040209686492101E-2</v>
      </c>
      <c r="BY11" s="19"/>
      <c r="BZ11" s="19">
        <v>2.5437015295464702E-2</v>
      </c>
      <c r="CA11" s="19">
        <v>1.3531993500356901E-2</v>
      </c>
      <c r="CB11" s="19">
        <v>2.84167135793209E-2</v>
      </c>
      <c r="CC11" s="19">
        <v>1.33269868494915E-2</v>
      </c>
      <c r="CD11" s="19">
        <v>8.8505618906562292E-3</v>
      </c>
      <c r="CE11" s="19">
        <v>2.0979084748405499E-2</v>
      </c>
      <c r="CF11" s="19">
        <v>1.4547973338006901E-2</v>
      </c>
      <c r="CG11" s="19"/>
      <c r="CH11" s="19">
        <v>3.5812447587412997E-2</v>
      </c>
      <c r="CI11" s="19">
        <v>1.4338976661820499E-2</v>
      </c>
      <c r="CJ11" s="19">
        <v>1.88896794198305E-2</v>
      </c>
      <c r="CK11" s="19">
        <v>1.6007191126624101E-2</v>
      </c>
      <c r="CL11" s="19">
        <v>2.6129274071106601E-2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421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0.198440935052308</v>
      </c>
      <c r="D9" s="17">
        <v>0.223922822641824</v>
      </c>
      <c r="E9" s="17">
        <v>0.17511046820652901</v>
      </c>
      <c r="F9" s="17"/>
      <c r="G9" s="17">
        <v>0.32240024907661902</v>
      </c>
      <c r="H9" s="17">
        <v>0.31282024397653002</v>
      </c>
      <c r="I9" s="17">
        <v>0.21158556255902899</v>
      </c>
      <c r="J9" s="17">
        <v>0.17037690162861199</v>
      </c>
      <c r="K9" s="17">
        <v>0.108181482139086</v>
      </c>
      <c r="L9" s="17">
        <v>9.5204812193662294E-2</v>
      </c>
      <c r="M9" s="17"/>
      <c r="N9" s="17">
        <v>0.23984178523805999</v>
      </c>
      <c r="O9" s="17">
        <v>0.19274813863097301</v>
      </c>
      <c r="P9" s="17">
        <v>0.16966334630894001</v>
      </c>
      <c r="Q9" s="17">
        <v>0.18702862868209899</v>
      </c>
      <c r="R9" s="17"/>
      <c r="S9" s="17">
        <v>0.26238181701653901</v>
      </c>
      <c r="T9" s="17">
        <v>0.16329479008276299</v>
      </c>
      <c r="U9" s="17">
        <v>0.182226351519125</v>
      </c>
      <c r="V9" s="17">
        <v>0.168512403749569</v>
      </c>
      <c r="W9" s="17">
        <v>0.21825425821358499</v>
      </c>
      <c r="X9" s="17">
        <v>0.21860637623568899</v>
      </c>
      <c r="Y9" s="17">
        <v>0.166981786560885</v>
      </c>
      <c r="Z9" s="17">
        <v>0.16687185195349399</v>
      </c>
      <c r="AA9" s="17">
        <v>0.169508203196405</v>
      </c>
      <c r="AB9" s="17">
        <v>0.20983734640464499</v>
      </c>
      <c r="AC9" s="17">
        <v>0.22421459222902601</v>
      </c>
      <c r="AD9" s="17">
        <v>0.23356422532270901</v>
      </c>
      <c r="AE9" s="17"/>
      <c r="AF9" s="17">
        <v>0.16210961572472599</v>
      </c>
      <c r="AG9" s="17">
        <v>0.20178827876033401</v>
      </c>
      <c r="AH9" s="17">
        <v>0.226349389532113</v>
      </c>
      <c r="AI9" s="17"/>
      <c r="AJ9" s="17">
        <v>0.14116323259392199</v>
      </c>
      <c r="AK9" s="17">
        <v>0.224345407911338</v>
      </c>
      <c r="AL9" s="17">
        <v>0.174826615717424</v>
      </c>
      <c r="AM9" s="17">
        <v>0.24300891616711501</v>
      </c>
      <c r="AN9" s="17">
        <v>0.23219602730807701</v>
      </c>
      <c r="AO9" s="17"/>
      <c r="AP9" s="17">
        <v>0.25878906796439</v>
      </c>
      <c r="AQ9" s="17">
        <v>0.17751116389136701</v>
      </c>
      <c r="AR9" s="17">
        <v>0.15483218536193599</v>
      </c>
      <c r="AS9" s="17">
        <v>0.189923739170449</v>
      </c>
      <c r="AT9" s="17">
        <v>0.22841470744699399</v>
      </c>
      <c r="AU9" s="17">
        <v>0.178693091848108</v>
      </c>
      <c r="AV9" s="17"/>
      <c r="AW9" s="17">
        <v>0.20029467396985201</v>
      </c>
      <c r="AX9" s="17">
        <v>0.204075913519984</v>
      </c>
      <c r="AY9" s="17">
        <v>0.13857891495136901</v>
      </c>
      <c r="AZ9" s="17">
        <v>0.12959590404907601</v>
      </c>
      <c r="BA9" s="17">
        <v>0.162843478300157</v>
      </c>
      <c r="BB9" s="17">
        <v>0.21187185233426301</v>
      </c>
      <c r="BC9" s="17">
        <v>0.2513490359842</v>
      </c>
      <c r="BD9" s="17">
        <v>0.17651159596322299</v>
      </c>
      <c r="BE9" s="17">
        <v>0.20552258847435001</v>
      </c>
      <c r="BF9" s="17">
        <v>0.13126466064547601</v>
      </c>
      <c r="BG9" s="17">
        <v>0.20052546357507001</v>
      </c>
      <c r="BH9" s="17">
        <v>0.24107446307081901</v>
      </c>
      <c r="BI9" s="17">
        <v>0.28362693756569901</v>
      </c>
      <c r="BJ9" s="17">
        <v>0.19234780076864499</v>
      </c>
      <c r="BK9" s="17">
        <v>0.26438722416814803</v>
      </c>
      <c r="BL9" s="17">
        <v>0.35414302380326401</v>
      </c>
      <c r="BM9" s="17"/>
      <c r="BN9" s="17">
        <v>0.20467527882519501</v>
      </c>
      <c r="BO9" s="17">
        <v>0.190513311194214</v>
      </c>
      <c r="BP9" s="17"/>
      <c r="BQ9" s="17">
        <v>0.245695400593608</v>
      </c>
      <c r="BR9" s="17">
        <v>0.19095882196240699</v>
      </c>
      <c r="BS9" s="17"/>
      <c r="BT9" s="17">
        <v>0.237941227821961</v>
      </c>
      <c r="BU9" s="17"/>
      <c r="BV9" s="17">
        <v>0.15255050752402899</v>
      </c>
      <c r="BW9" s="17">
        <v>0.25627370064055599</v>
      </c>
      <c r="BX9" s="17">
        <v>0.19516773599080101</v>
      </c>
      <c r="BY9" s="17"/>
      <c r="BZ9" s="17">
        <v>0.232972179679964</v>
      </c>
      <c r="CA9" s="17">
        <v>0.17817226752842499</v>
      </c>
      <c r="CB9" s="17">
        <v>0.17124621095480499</v>
      </c>
      <c r="CC9" s="17">
        <v>0.24913171248326099</v>
      </c>
      <c r="CD9" s="17">
        <v>0.17807399301025401</v>
      </c>
      <c r="CE9" s="17">
        <v>0.21551354858983601</v>
      </c>
      <c r="CF9" s="17">
        <v>0.24988244184511399</v>
      </c>
      <c r="CG9" s="17"/>
      <c r="CH9" s="17">
        <v>0.31292854736771097</v>
      </c>
      <c r="CI9" s="17">
        <v>0.19336630776482</v>
      </c>
      <c r="CJ9" s="17">
        <v>0.18246035406761901</v>
      </c>
      <c r="CK9" s="17">
        <v>0.17855467939765601</v>
      </c>
      <c r="CL9" s="17">
        <v>0.190078990397927</v>
      </c>
    </row>
    <row r="10" spans="2:90" x14ac:dyDescent="0.3">
      <c r="B10" s="18" t="s">
        <v>410</v>
      </c>
      <c r="C10" s="17">
        <v>0.78136034396110599</v>
      </c>
      <c r="D10" s="17">
        <v>0.75506900306656599</v>
      </c>
      <c r="E10" s="17">
        <v>0.80532177591913101</v>
      </c>
      <c r="F10" s="17"/>
      <c r="G10" s="17">
        <v>0.64391459914462701</v>
      </c>
      <c r="H10" s="17">
        <v>0.65353129117590603</v>
      </c>
      <c r="I10" s="17">
        <v>0.75605979829526004</v>
      </c>
      <c r="J10" s="17">
        <v>0.81894539409424105</v>
      </c>
      <c r="K10" s="17">
        <v>0.88170196917060395</v>
      </c>
      <c r="L10" s="17">
        <v>0.90000741170871001</v>
      </c>
      <c r="M10" s="17"/>
      <c r="N10" s="17">
        <v>0.75333396943839903</v>
      </c>
      <c r="O10" s="17">
        <v>0.77305904731789299</v>
      </c>
      <c r="P10" s="17">
        <v>0.81578750201414596</v>
      </c>
      <c r="Q10" s="17">
        <v>0.78956632725337905</v>
      </c>
      <c r="R10" s="17"/>
      <c r="S10" s="17">
        <v>0.71587015686485</v>
      </c>
      <c r="T10" s="17">
        <v>0.818640494628325</v>
      </c>
      <c r="U10" s="17">
        <v>0.80627659234034599</v>
      </c>
      <c r="V10" s="17">
        <v>0.81628000095885</v>
      </c>
      <c r="W10" s="17">
        <v>0.760725950997446</v>
      </c>
      <c r="X10" s="17">
        <v>0.776431676562924</v>
      </c>
      <c r="Y10" s="17">
        <v>0.78550789197528903</v>
      </c>
      <c r="Z10" s="17">
        <v>0.81031235653795197</v>
      </c>
      <c r="AA10" s="17">
        <v>0.80429417041620499</v>
      </c>
      <c r="AB10" s="17">
        <v>0.77235386122926597</v>
      </c>
      <c r="AC10" s="17">
        <v>0.75758157155403905</v>
      </c>
      <c r="AD10" s="17">
        <v>0.75015765976246696</v>
      </c>
      <c r="AE10" s="17"/>
      <c r="AF10" s="17">
        <v>0.81667637607224797</v>
      </c>
      <c r="AG10" s="17">
        <v>0.78457896743260802</v>
      </c>
      <c r="AH10" s="17">
        <v>0.74717340601688698</v>
      </c>
      <c r="AI10" s="17"/>
      <c r="AJ10" s="17">
        <v>0.84636493390102996</v>
      </c>
      <c r="AK10" s="17">
        <v>0.75233128016833895</v>
      </c>
      <c r="AL10" s="17">
        <v>0.82025738758889999</v>
      </c>
      <c r="AM10" s="17">
        <v>0.74540285266516004</v>
      </c>
      <c r="AN10" s="17">
        <v>0.72735241751507096</v>
      </c>
      <c r="AO10" s="17"/>
      <c r="AP10" s="17">
        <v>0.71433227315602899</v>
      </c>
      <c r="AQ10" s="17">
        <v>0.81099003277995296</v>
      </c>
      <c r="AR10" s="17">
        <v>0.82297252931424203</v>
      </c>
      <c r="AS10" s="17">
        <v>0.78674213179989105</v>
      </c>
      <c r="AT10" s="17">
        <v>0.75703468214464997</v>
      </c>
      <c r="AU10" s="17">
        <v>0.79445994504257</v>
      </c>
      <c r="AV10" s="17"/>
      <c r="AW10" s="17">
        <v>0.79970532603014799</v>
      </c>
      <c r="AX10" s="17">
        <v>0.740077819705656</v>
      </c>
      <c r="AY10" s="17">
        <v>0.82502137515200902</v>
      </c>
      <c r="AZ10" s="17">
        <v>0.83363826126782403</v>
      </c>
      <c r="BA10" s="17">
        <v>0.82023336910531197</v>
      </c>
      <c r="BB10" s="17">
        <v>0.78010223588287897</v>
      </c>
      <c r="BC10" s="17">
        <v>0.721103613662466</v>
      </c>
      <c r="BD10" s="17">
        <v>0.79740291529079199</v>
      </c>
      <c r="BE10" s="17">
        <v>0.776763896942406</v>
      </c>
      <c r="BF10" s="17">
        <v>0.86873533935452396</v>
      </c>
      <c r="BG10" s="17">
        <v>0.784697640497101</v>
      </c>
      <c r="BH10" s="17">
        <v>0.74730081456152597</v>
      </c>
      <c r="BI10" s="17">
        <v>0.71637306243430099</v>
      </c>
      <c r="BJ10" s="17">
        <v>0.77053790138365297</v>
      </c>
      <c r="BK10" s="17">
        <v>0.71294891726170395</v>
      </c>
      <c r="BL10" s="17">
        <v>0.63148188529119398</v>
      </c>
      <c r="BM10" s="17"/>
      <c r="BN10" s="17">
        <v>0.77283749331140705</v>
      </c>
      <c r="BO10" s="17">
        <v>0.79215687170378102</v>
      </c>
      <c r="BP10" s="17"/>
      <c r="BQ10" s="17">
        <v>0.73285890898636796</v>
      </c>
      <c r="BR10" s="17">
        <v>0.77471475130332501</v>
      </c>
      <c r="BS10" s="17"/>
      <c r="BT10" s="17">
        <v>0.72253560847999199</v>
      </c>
      <c r="BU10" s="17"/>
      <c r="BV10" s="17">
        <v>0.80415064610641795</v>
      </c>
      <c r="BW10" s="17">
        <v>0.72542111924658903</v>
      </c>
      <c r="BX10" s="17">
        <v>0.793301624200349</v>
      </c>
      <c r="BY10" s="17"/>
      <c r="BZ10" s="17">
        <v>0.75285421358476401</v>
      </c>
      <c r="CA10" s="17">
        <v>0.79806902528035095</v>
      </c>
      <c r="CB10" s="17">
        <v>0.799281668920095</v>
      </c>
      <c r="CC10" s="17">
        <v>0.71916267440294901</v>
      </c>
      <c r="CD10" s="17">
        <v>0.80868228088391003</v>
      </c>
      <c r="CE10" s="17">
        <v>0.77116110006341498</v>
      </c>
      <c r="CF10" s="17">
        <v>0.74235598908302902</v>
      </c>
      <c r="CG10" s="17"/>
      <c r="CH10" s="17">
        <v>0.64350533694171397</v>
      </c>
      <c r="CI10" s="17">
        <v>0.79291579493989395</v>
      </c>
      <c r="CJ10" s="17">
        <v>0.80422147695043</v>
      </c>
      <c r="CK10" s="17">
        <v>0.77911736732469095</v>
      </c>
      <c r="CL10" s="17">
        <v>0.80992100960207303</v>
      </c>
    </row>
    <row r="11" spans="2:90" x14ac:dyDescent="0.3">
      <c r="B11" s="18" t="s">
        <v>118</v>
      </c>
      <c r="C11" s="19">
        <v>2.0198720986586701E-2</v>
      </c>
      <c r="D11" s="19">
        <v>2.1008174291610501E-2</v>
      </c>
      <c r="E11" s="19">
        <v>1.9567755874340301E-2</v>
      </c>
      <c r="F11" s="19"/>
      <c r="G11" s="19">
        <v>3.3685151778754398E-2</v>
      </c>
      <c r="H11" s="19">
        <v>3.3648464847564903E-2</v>
      </c>
      <c r="I11" s="19">
        <v>3.2354639145710899E-2</v>
      </c>
      <c r="J11" s="19">
        <v>1.0677704277146E-2</v>
      </c>
      <c r="K11" s="19">
        <v>1.0116548690309399E-2</v>
      </c>
      <c r="L11" s="19">
        <v>4.7877760976279098E-3</v>
      </c>
      <c r="M11" s="19"/>
      <c r="N11" s="19">
        <v>6.8242453235406297E-3</v>
      </c>
      <c r="O11" s="19">
        <v>3.41928140511348E-2</v>
      </c>
      <c r="P11" s="19">
        <v>1.4549151676913201E-2</v>
      </c>
      <c r="Q11" s="19">
        <v>2.34050440645227E-2</v>
      </c>
      <c r="R11" s="19"/>
      <c r="S11" s="19">
        <v>2.1748026118610701E-2</v>
      </c>
      <c r="T11" s="19">
        <v>1.8064715288911501E-2</v>
      </c>
      <c r="U11" s="19">
        <v>1.1497056140529101E-2</v>
      </c>
      <c r="V11" s="19">
        <v>1.5207595291580601E-2</v>
      </c>
      <c r="W11" s="19">
        <v>2.1019790788968901E-2</v>
      </c>
      <c r="X11" s="19">
        <v>4.9619472013865398E-3</v>
      </c>
      <c r="Y11" s="19">
        <v>4.7510321463825597E-2</v>
      </c>
      <c r="Z11" s="19">
        <v>2.2815791508554801E-2</v>
      </c>
      <c r="AA11" s="19">
        <v>2.619762638739E-2</v>
      </c>
      <c r="AB11" s="19">
        <v>1.7808792366088799E-2</v>
      </c>
      <c r="AC11" s="19">
        <v>1.8203836216935099E-2</v>
      </c>
      <c r="AD11" s="19">
        <v>1.6278114914823599E-2</v>
      </c>
      <c r="AE11" s="19"/>
      <c r="AF11" s="19">
        <v>2.1214008203025402E-2</v>
      </c>
      <c r="AG11" s="19">
        <v>1.3632753807057999E-2</v>
      </c>
      <c r="AH11" s="19">
        <v>2.64772044510002E-2</v>
      </c>
      <c r="AI11" s="19"/>
      <c r="AJ11" s="19">
        <v>1.2471833505048199E-2</v>
      </c>
      <c r="AK11" s="19">
        <v>2.33233119203228E-2</v>
      </c>
      <c r="AL11" s="19">
        <v>4.9159966936758804E-3</v>
      </c>
      <c r="AM11" s="19">
        <v>1.1588231167725199E-2</v>
      </c>
      <c r="AN11" s="19">
        <v>4.0451555176852103E-2</v>
      </c>
      <c r="AO11" s="19"/>
      <c r="AP11" s="19">
        <v>2.68786588795808E-2</v>
      </c>
      <c r="AQ11" s="19">
        <v>1.14988033286792E-2</v>
      </c>
      <c r="AR11" s="19">
        <v>2.2195285323821701E-2</v>
      </c>
      <c r="AS11" s="19">
        <v>2.3334129029659999E-2</v>
      </c>
      <c r="AT11" s="19">
        <v>1.4550610408355501E-2</v>
      </c>
      <c r="AU11" s="19">
        <v>2.68469631093219E-2</v>
      </c>
      <c r="AV11" s="19"/>
      <c r="AW11" s="19">
        <v>0</v>
      </c>
      <c r="AX11" s="19">
        <v>5.5846266774360401E-2</v>
      </c>
      <c r="AY11" s="19">
        <v>3.6399709896622001E-2</v>
      </c>
      <c r="AZ11" s="19">
        <v>3.6765834683100199E-2</v>
      </c>
      <c r="BA11" s="19">
        <v>1.6923152594531001E-2</v>
      </c>
      <c r="BB11" s="19">
        <v>8.0259117828585698E-3</v>
      </c>
      <c r="BC11" s="19">
        <v>2.7547350353333701E-2</v>
      </c>
      <c r="BD11" s="19">
        <v>2.6085488745984198E-2</v>
      </c>
      <c r="BE11" s="19">
        <v>1.7713514583243498E-2</v>
      </c>
      <c r="BF11" s="19">
        <v>0</v>
      </c>
      <c r="BG11" s="19">
        <v>1.47768959278289E-2</v>
      </c>
      <c r="BH11" s="19">
        <v>1.16247223676555E-2</v>
      </c>
      <c r="BI11" s="19">
        <v>0</v>
      </c>
      <c r="BJ11" s="19">
        <v>3.7114297847702198E-2</v>
      </c>
      <c r="BK11" s="19">
        <v>2.2663858570148201E-2</v>
      </c>
      <c r="BL11" s="19">
        <v>1.4375090905541401E-2</v>
      </c>
      <c r="BM11" s="19"/>
      <c r="BN11" s="19">
        <v>2.2487227863398199E-2</v>
      </c>
      <c r="BO11" s="19">
        <v>1.7329817102004898E-2</v>
      </c>
      <c r="BP11" s="19"/>
      <c r="BQ11" s="19">
        <v>2.1445690420023901E-2</v>
      </c>
      <c r="BR11" s="19">
        <v>3.4326426734267897E-2</v>
      </c>
      <c r="BS11" s="19"/>
      <c r="BT11" s="19">
        <v>3.95231636980466E-2</v>
      </c>
      <c r="BU11" s="19"/>
      <c r="BV11" s="19">
        <v>4.3298846369552897E-2</v>
      </c>
      <c r="BW11" s="19">
        <v>1.8305180112855299E-2</v>
      </c>
      <c r="BX11" s="19">
        <v>1.15306398088497E-2</v>
      </c>
      <c r="BY11" s="19"/>
      <c r="BZ11" s="19">
        <v>1.41736067352718E-2</v>
      </c>
      <c r="CA11" s="19">
        <v>2.3758707191223801E-2</v>
      </c>
      <c r="CB11" s="19">
        <v>2.9472120125100101E-2</v>
      </c>
      <c r="CC11" s="19">
        <v>3.1705613113790297E-2</v>
      </c>
      <c r="CD11" s="19">
        <v>1.3243726105836399E-2</v>
      </c>
      <c r="CE11" s="19">
        <v>1.33253513467498E-2</v>
      </c>
      <c r="CF11" s="19">
        <v>7.7615690718569903E-3</v>
      </c>
      <c r="CG11" s="19"/>
      <c r="CH11" s="19">
        <v>4.35661156905751E-2</v>
      </c>
      <c r="CI11" s="19">
        <v>1.37178972952856E-2</v>
      </c>
      <c r="CJ11" s="19">
        <v>1.33181689819505E-2</v>
      </c>
      <c r="CK11" s="19">
        <v>4.2327953277653103E-2</v>
      </c>
      <c r="CL11" s="19">
        <v>0</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422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0.15029314995184501</v>
      </c>
      <c r="D9" s="17">
        <v>0.16575765548945301</v>
      </c>
      <c r="E9" s="17">
        <v>0.134324358209959</v>
      </c>
      <c r="F9" s="17"/>
      <c r="G9" s="17">
        <v>0.25077236582835899</v>
      </c>
      <c r="H9" s="17">
        <v>0.28108087084717898</v>
      </c>
      <c r="I9" s="17">
        <v>0.19048959197665599</v>
      </c>
      <c r="J9" s="17">
        <v>0.105611181703823</v>
      </c>
      <c r="K9" s="17">
        <v>5.4136806652507599E-2</v>
      </c>
      <c r="L9" s="17">
        <v>4.4540771307152498E-2</v>
      </c>
      <c r="M9" s="17"/>
      <c r="N9" s="17">
        <v>0.15654111407181201</v>
      </c>
      <c r="O9" s="17">
        <v>0.17401081110400901</v>
      </c>
      <c r="P9" s="17">
        <v>0.139174378269495</v>
      </c>
      <c r="Q9" s="17">
        <v>0.12839205278760399</v>
      </c>
      <c r="R9" s="17"/>
      <c r="S9" s="17">
        <v>0.20866074455133199</v>
      </c>
      <c r="T9" s="17">
        <v>0.143337545436482</v>
      </c>
      <c r="U9" s="17">
        <v>9.9842348225808397E-2</v>
      </c>
      <c r="V9" s="17">
        <v>9.0367865720055701E-2</v>
      </c>
      <c r="W9" s="17">
        <v>0.15968899709329401</v>
      </c>
      <c r="X9" s="17">
        <v>0.139003824935204</v>
      </c>
      <c r="Y9" s="17">
        <v>0.105290210315284</v>
      </c>
      <c r="Z9" s="17">
        <v>0.16044629334140401</v>
      </c>
      <c r="AA9" s="17">
        <v>0.148134535792421</v>
      </c>
      <c r="AB9" s="17">
        <v>0.190056172995897</v>
      </c>
      <c r="AC9" s="17">
        <v>0.14911037501186</v>
      </c>
      <c r="AD9" s="17">
        <v>0.23055939071828799</v>
      </c>
      <c r="AE9" s="17"/>
      <c r="AF9" s="17">
        <v>0.113108675958434</v>
      </c>
      <c r="AG9" s="17">
        <v>0.16514287779387099</v>
      </c>
      <c r="AH9" s="17">
        <v>0.174978956768819</v>
      </c>
      <c r="AI9" s="17"/>
      <c r="AJ9" s="17">
        <v>0.12823044847613899</v>
      </c>
      <c r="AK9" s="17">
        <v>0.18459091048690801</v>
      </c>
      <c r="AL9" s="17">
        <v>0.114651531434474</v>
      </c>
      <c r="AM9" s="17">
        <v>0.142443489556002</v>
      </c>
      <c r="AN9" s="17">
        <v>0.13533587223645499</v>
      </c>
      <c r="AO9" s="17"/>
      <c r="AP9" s="17">
        <v>0.20050941898618799</v>
      </c>
      <c r="AQ9" s="17">
        <v>0.14844793088709299</v>
      </c>
      <c r="AR9" s="17">
        <v>0.137320328023841</v>
      </c>
      <c r="AS9" s="17">
        <v>0.13819723702666101</v>
      </c>
      <c r="AT9" s="17">
        <v>0.168889164224514</v>
      </c>
      <c r="AU9" s="17">
        <v>6.3812279593555302E-2</v>
      </c>
      <c r="AV9" s="17"/>
      <c r="AW9" s="17">
        <v>0.208827402677769</v>
      </c>
      <c r="AX9" s="17">
        <v>0.12143697102442</v>
      </c>
      <c r="AY9" s="17">
        <v>0.15871660665962301</v>
      </c>
      <c r="AZ9" s="17">
        <v>0.17912346818518499</v>
      </c>
      <c r="BA9" s="17">
        <v>0.141479166526814</v>
      </c>
      <c r="BB9" s="17">
        <v>0.159440295665087</v>
      </c>
      <c r="BC9" s="17">
        <v>0.16850115448335201</v>
      </c>
      <c r="BD9" s="17">
        <v>7.3290631309806897E-2</v>
      </c>
      <c r="BE9" s="17">
        <v>0.12193845563649799</v>
      </c>
      <c r="BF9" s="17">
        <v>0.14463936263926799</v>
      </c>
      <c r="BG9" s="17">
        <v>0.189521010907684</v>
      </c>
      <c r="BH9" s="17">
        <v>0.166230392705533</v>
      </c>
      <c r="BI9" s="17">
        <v>0.128295595709666</v>
      </c>
      <c r="BJ9" s="17">
        <v>0.13283612910571099</v>
      </c>
      <c r="BK9" s="17">
        <v>0.150317622930771</v>
      </c>
      <c r="BL9" s="17">
        <v>0.23296140459210499</v>
      </c>
      <c r="BM9" s="17"/>
      <c r="BN9" s="17">
        <v>0.157542618847266</v>
      </c>
      <c r="BO9" s="17">
        <v>0.14245704437286599</v>
      </c>
      <c r="BP9" s="17"/>
      <c r="BQ9" s="17">
        <v>0.199901841202826</v>
      </c>
      <c r="BR9" s="17">
        <v>0.17539756113185101</v>
      </c>
      <c r="BS9" s="17"/>
      <c r="BT9" s="17">
        <v>0.205431197141728</v>
      </c>
      <c r="BU9" s="17"/>
      <c r="BV9" s="17">
        <v>0.12772824417377801</v>
      </c>
      <c r="BW9" s="17">
        <v>0.21164776726010601</v>
      </c>
      <c r="BX9" s="17">
        <v>0.13211947482654099</v>
      </c>
      <c r="BY9" s="17"/>
      <c r="BZ9" s="17">
        <v>0.246448024270496</v>
      </c>
      <c r="CA9" s="17">
        <v>0.17413316616888799</v>
      </c>
      <c r="CB9" s="17">
        <v>0.124574294865773</v>
      </c>
      <c r="CC9" s="17">
        <v>0.16699787263120799</v>
      </c>
      <c r="CD9" s="17">
        <v>0.12016554188063</v>
      </c>
      <c r="CE9" s="17">
        <v>0.15275455442906799</v>
      </c>
      <c r="CF9" s="17">
        <v>0.151706980355475</v>
      </c>
      <c r="CG9" s="17"/>
      <c r="CH9" s="17">
        <v>0.25043923862631401</v>
      </c>
      <c r="CI9" s="17">
        <v>0.130921153313313</v>
      </c>
      <c r="CJ9" s="17">
        <v>0.11976215360332</v>
      </c>
      <c r="CK9" s="17">
        <v>0.184215534032794</v>
      </c>
      <c r="CL9" s="17">
        <v>0.23359543989171699</v>
      </c>
    </row>
    <row r="10" spans="2:90" x14ac:dyDescent="0.3">
      <c r="B10" s="18" t="s">
        <v>410</v>
      </c>
      <c r="C10" s="17">
        <v>0.827399538898836</v>
      </c>
      <c r="D10" s="17">
        <v>0.81397641745247695</v>
      </c>
      <c r="E10" s="17">
        <v>0.84119645052687098</v>
      </c>
      <c r="F10" s="17"/>
      <c r="G10" s="17">
        <v>0.71883871971750601</v>
      </c>
      <c r="H10" s="17">
        <v>0.67982047854490302</v>
      </c>
      <c r="I10" s="17">
        <v>0.76852368042387798</v>
      </c>
      <c r="J10" s="17">
        <v>0.88019822981678097</v>
      </c>
      <c r="K10" s="17">
        <v>0.93906436747523403</v>
      </c>
      <c r="L10" s="17">
        <v>0.95054432612332895</v>
      </c>
      <c r="M10" s="17"/>
      <c r="N10" s="17">
        <v>0.82874655287565102</v>
      </c>
      <c r="O10" s="17">
        <v>0.79927268784116901</v>
      </c>
      <c r="P10" s="17">
        <v>0.83348371311934699</v>
      </c>
      <c r="Q10" s="17">
        <v>0.85175646273979</v>
      </c>
      <c r="R10" s="17"/>
      <c r="S10" s="17">
        <v>0.753704152160241</v>
      </c>
      <c r="T10" s="17">
        <v>0.83849728006391699</v>
      </c>
      <c r="U10" s="17">
        <v>0.888528740082275</v>
      </c>
      <c r="V10" s="17">
        <v>0.90416446903439696</v>
      </c>
      <c r="W10" s="17">
        <v>0.81949933205750602</v>
      </c>
      <c r="X10" s="17">
        <v>0.85052197019092701</v>
      </c>
      <c r="Y10" s="17">
        <v>0.85294493924853798</v>
      </c>
      <c r="Z10" s="17">
        <v>0.81484804575462899</v>
      </c>
      <c r="AA10" s="17">
        <v>0.83154336891648695</v>
      </c>
      <c r="AB10" s="17">
        <v>0.77859604759269996</v>
      </c>
      <c r="AC10" s="17">
        <v>0.84211311392426402</v>
      </c>
      <c r="AD10" s="17">
        <v>0.73526053723219098</v>
      </c>
      <c r="AE10" s="17"/>
      <c r="AF10" s="17">
        <v>0.87054841949698403</v>
      </c>
      <c r="AG10" s="17">
        <v>0.81109158574293705</v>
      </c>
      <c r="AH10" s="17">
        <v>0.80080410498626697</v>
      </c>
      <c r="AI10" s="17"/>
      <c r="AJ10" s="17">
        <v>0.86385486900199304</v>
      </c>
      <c r="AK10" s="17">
        <v>0.78746962795417097</v>
      </c>
      <c r="AL10" s="17">
        <v>0.88534846856552596</v>
      </c>
      <c r="AM10" s="17">
        <v>0.84180989747187596</v>
      </c>
      <c r="AN10" s="17">
        <v>0.81650980906312498</v>
      </c>
      <c r="AO10" s="17"/>
      <c r="AP10" s="17">
        <v>0.76041970632060996</v>
      </c>
      <c r="AQ10" s="17">
        <v>0.83915603605020805</v>
      </c>
      <c r="AR10" s="17">
        <v>0.85157040391421002</v>
      </c>
      <c r="AS10" s="17">
        <v>0.840740523869975</v>
      </c>
      <c r="AT10" s="17">
        <v>0.80348700008334295</v>
      </c>
      <c r="AU10" s="17">
        <v>0.91424728024727597</v>
      </c>
      <c r="AV10" s="17"/>
      <c r="AW10" s="17">
        <v>0.791172597322231</v>
      </c>
      <c r="AX10" s="17">
        <v>0.76719017224772601</v>
      </c>
      <c r="AY10" s="17">
        <v>0.82694213220300195</v>
      </c>
      <c r="AZ10" s="17">
        <v>0.81302663771152095</v>
      </c>
      <c r="BA10" s="17">
        <v>0.83679461394037202</v>
      </c>
      <c r="BB10" s="17">
        <v>0.82187095373381303</v>
      </c>
      <c r="BC10" s="17">
        <v>0.80247230036883199</v>
      </c>
      <c r="BD10" s="17">
        <v>0.91297722057181996</v>
      </c>
      <c r="BE10" s="17">
        <v>0.85525969760593901</v>
      </c>
      <c r="BF10" s="17">
        <v>0.84528833122025904</v>
      </c>
      <c r="BG10" s="17">
        <v>0.79667675186695397</v>
      </c>
      <c r="BH10" s="17">
        <v>0.81324244423697301</v>
      </c>
      <c r="BI10" s="17">
        <v>0.87170440429033402</v>
      </c>
      <c r="BJ10" s="17">
        <v>0.830049573046586</v>
      </c>
      <c r="BK10" s="17">
        <v>0.849682377069229</v>
      </c>
      <c r="BL10" s="17">
        <v>0.73563822922980404</v>
      </c>
      <c r="BM10" s="17"/>
      <c r="BN10" s="17">
        <v>0.81712019261624103</v>
      </c>
      <c r="BO10" s="17">
        <v>0.83909826983475599</v>
      </c>
      <c r="BP10" s="17"/>
      <c r="BQ10" s="17">
        <v>0.76464704593158594</v>
      </c>
      <c r="BR10" s="17">
        <v>0.80482142988644201</v>
      </c>
      <c r="BS10" s="17"/>
      <c r="BT10" s="17">
        <v>0.74723221172187604</v>
      </c>
      <c r="BU10" s="17"/>
      <c r="BV10" s="17">
        <v>0.83527634208685997</v>
      </c>
      <c r="BW10" s="17">
        <v>0.75068397762801697</v>
      </c>
      <c r="BX10" s="17">
        <v>0.85497068038147495</v>
      </c>
      <c r="BY10" s="17"/>
      <c r="BZ10" s="17">
        <v>0.739015690821899</v>
      </c>
      <c r="CA10" s="17">
        <v>0.80833638177737699</v>
      </c>
      <c r="CB10" s="17">
        <v>0.84187396744067899</v>
      </c>
      <c r="CC10" s="17">
        <v>0.80761937316057797</v>
      </c>
      <c r="CD10" s="17">
        <v>0.869966804204517</v>
      </c>
      <c r="CE10" s="17">
        <v>0.82983616232224799</v>
      </c>
      <c r="CF10" s="17">
        <v>0.83543261828402604</v>
      </c>
      <c r="CG10" s="17"/>
      <c r="CH10" s="17">
        <v>0.71142532096417899</v>
      </c>
      <c r="CI10" s="17">
        <v>0.84973080914199595</v>
      </c>
      <c r="CJ10" s="17">
        <v>0.85866430715161202</v>
      </c>
      <c r="CK10" s="17">
        <v>0.79180939309698695</v>
      </c>
      <c r="CL10" s="17">
        <v>0.75512209581056899</v>
      </c>
    </row>
    <row r="11" spans="2:90" x14ac:dyDescent="0.3">
      <c r="B11" s="18" t="s">
        <v>118</v>
      </c>
      <c r="C11" s="19">
        <v>2.2307311149318901E-2</v>
      </c>
      <c r="D11" s="19">
        <v>2.026592705807E-2</v>
      </c>
      <c r="E11" s="19">
        <v>2.4479191263170001E-2</v>
      </c>
      <c r="F11" s="19"/>
      <c r="G11" s="19">
        <v>3.0388914454135E-2</v>
      </c>
      <c r="H11" s="19">
        <v>3.90986506079187E-2</v>
      </c>
      <c r="I11" s="19">
        <v>4.0986727599466199E-2</v>
      </c>
      <c r="J11" s="19">
        <v>1.41905884793959E-2</v>
      </c>
      <c r="K11" s="19">
        <v>6.7988258722583798E-3</v>
      </c>
      <c r="L11" s="19">
        <v>4.9149025695183098E-3</v>
      </c>
      <c r="M11" s="19"/>
      <c r="N11" s="19">
        <v>1.47123330525376E-2</v>
      </c>
      <c r="O11" s="19">
        <v>2.6716501054822001E-2</v>
      </c>
      <c r="P11" s="19">
        <v>2.7341908611158101E-2</v>
      </c>
      <c r="Q11" s="19">
        <v>1.9851484472605999E-2</v>
      </c>
      <c r="R11" s="19"/>
      <c r="S11" s="19">
        <v>3.76351032884275E-2</v>
      </c>
      <c r="T11" s="19">
        <v>1.81651744996012E-2</v>
      </c>
      <c r="U11" s="19">
        <v>1.16289116919167E-2</v>
      </c>
      <c r="V11" s="19">
        <v>5.4676652455473602E-3</v>
      </c>
      <c r="W11" s="19">
        <v>2.0811670849199899E-2</v>
      </c>
      <c r="X11" s="19">
        <v>1.04742048738687E-2</v>
      </c>
      <c r="Y11" s="19">
        <v>4.1764850436177899E-2</v>
      </c>
      <c r="Z11" s="19">
        <v>2.4705660903966999E-2</v>
      </c>
      <c r="AA11" s="19">
        <v>2.0322095291091399E-2</v>
      </c>
      <c r="AB11" s="19">
        <v>3.1347779411403799E-2</v>
      </c>
      <c r="AC11" s="19">
        <v>8.7765110638759001E-3</v>
      </c>
      <c r="AD11" s="19">
        <v>3.4180072049520997E-2</v>
      </c>
      <c r="AE11" s="19"/>
      <c r="AF11" s="19">
        <v>1.6342904544582301E-2</v>
      </c>
      <c r="AG11" s="19">
        <v>2.3765536463193002E-2</v>
      </c>
      <c r="AH11" s="19">
        <v>2.42169382449136E-2</v>
      </c>
      <c r="AI11" s="19"/>
      <c r="AJ11" s="19">
        <v>7.9146825218684002E-3</v>
      </c>
      <c r="AK11" s="19">
        <v>2.7939461558920801E-2</v>
      </c>
      <c r="AL11" s="19">
        <v>0</v>
      </c>
      <c r="AM11" s="19">
        <v>1.57466129721213E-2</v>
      </c>
      <c r="AN11" s="19">
        <v>4.8154318700419897E-2</v>
      </c>
      <c r="AO11" s="19"/>
      <c r="AP11" s="19">
        <v>3.9070874693202501E-2</v>
      </c>
      <c r="AQ11" s="19">
        <v>1.23960330626988E-2</v>
      </c>
      <c r="AR11" s="19">
        <v>1.11092680619487E-2</v>
      </c>
      <c r="AS11" s="19">
        <v>2.10622391033644E-2</v>
      </c>
      <c r="AT11" s="19">
        <v>2.7623835692142398E-2</v>
      </c>
      <c r="AU11" s="19">
        <v>2.19404401591686E-2</v>
      </c>
      <c r="AV11" s="19"/>
      <c r="AW11" s="19">
        <v>0</v>
      </c>
      <c r="AX11" s="19">
        <v>0.11137285672785401</v>
      </c>
      <c r="AY11" s="19">
        <v>1.4341261137374901E-2</v>
      </c>
      <c r="AZ11" s="19">
        <v>7.8498941032939407E-3</v>
      </c>
      <c r="BA11" s="19">
        <v>2.1726219532813E-2</v>
      </c>
      <c r="BB11" s="19">
        <v>1.8688750601099299E-2</v>
      </c>
      <c r="BC11" s="19">
        <v>2.90265451478166E-2</v>
      </c>
      <c r="BD11" s="19">
        <v>1.3732148118372801E-2</v>
      </c>
      <c r="BE11" s="19">
        <v>2.2801846757563301E-2</v>
      </c>
      <c r="BF11" s="19">
        <v>1.0072306140473599E-2</v>
      </c>
      <c r="BG11" s="19">
        <v>1.3802237225361599E-2</v>
      </c>
      <c r="BH11" s="19">
        <v>2.0527163057494299E-2</v>
      </c>
      <c r="BI11" s="19">
        <v>0</v>
      </c>
      <c r="BJ11" s="19">
        <v>3.7114297847702198E-2</v>
      </c>
      <c r="BK11" s="19">
        <v>0</v>
      </c>
      <c r="BL11" s="19">
        <v>3.1400366178090298E-2</v>
      </c>
      <c r="BM11" s="19"/>
      <c r="BN11" s="19">
        <v>2.5337188536492701E-2</v>
      </c>
      <c r="BO11" s="19">
        <v>1.8444685792377499E-2</v>
      </c>
      <c r="BP11" s="19"/>
      <c r="BQ11" s="19">
        <v>3.5451112865588601E-2</v>
      </c>
      <c r="BR11" s="19">
        <v>1.97810089817076E-2</v>
      </c>
      <c r="BS11" s="19"/>
      <c r="BT11" s="19">
        <v>4.7336591136396003E-2</v>
      </c>
      <c r="BU11" s="19"/>
      <c r="BV11" s="19">
        <v>3.6995413739362E-2</v>
      </c>
      <c r="BW11" s="19">
        <v>3.7668255111876402E-2</v>
      </c>
      <c r="BX11" s="19">
        <v>1.2909844791983901E-2</v>
      </c>
      <c r="BY11" s="19"/>
      <c r="BZ11" s="19">
        <v>1.45362849076048E-2</v>
      </c>
      <c r="CA11" s="19">
        <v>1.7530452053734699E-2</v>
      </c>
      <c r="CB11" s="19">
        <v>3.3551737693547502E-2</v>
      </c>
      <c r="CC11" s="19">
        <v>2.5382754208213801E-2</v>
      </c>
      <c r="CD11" s="19">
        <v>9.8676539148529804E-3</v>
      </c>
      <c r="CE11" s="19">
        <v>1.7409283248684002E-2</v>
      </c>
      <c r="CF11" s="19">
        <v>1.28604013604992E-2</v>
      </c>
      <c r="CG11" s="19"/>
      <c r="CH11" s="19">
        <v>3.81354404095074E-2</v>
      </c>
      <c r="CI11" s="19">
        <v>1.9348037544690701E-2</v>
      </c>
      <c r="CJ11" s="19">
        <v>2.1573539245067601E-2</v>
      </c>
      <c r="CK11" s="19">
        <v>2.3975072870218599E-2</v>
      </c>
      <c r="CL11" s="19">
        <v>1.1282464297713801E-2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N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4" width="20.6640625" customWidth="1"/>
  </cols>
  <sheetData>
    <row r="2" spans="2:14" ht="40.049999999999997" customHeight="1" x14ac:dyDescent="0.3">
      <c r="D2" s="32" t="s">
        <v>411</v>
      </c>
      <c r="E2" s="28"/>
      <c r="F2" s="28"/>
      <c r="G2" s="28"/>
      <c r="H2" s="28"/>
      <c r="I2" s="28"/>
      <c r="J2" s="28"/>
      <c r="K2" s="28"/>
      <c r="L2" s="28"/>
      <c r="M2" s="28"/>
      <c r="N2" s="28"/>
    </row>
    <row r="6" spans="2:14" ht="49.95" customHeight="1" x14ac:dyDescent="0.3">
      <c r="B6" s="23" t="s">
        <v>15</v>
      </c>
      <c r="C6" s="23" t="s">
        <v>423</v>
      </c>
      <c r="D6" s="23" t="s">
        <v>424</v>
      </c>
      <c r="E6" s="23" t="s">
        <v>425</v>
      </c>
      <c r="F6" s="23" t="s">
        <v>426</v>
      </c>
      <c r="G6" s="23" t="s">
        <v>427</v>
      </c>
      <c r="H6" s="23" t="s">
        <v>428</v>
      </c>
      <c r="I6" s="23" t="s">
        <v>429</v>
      </c>
      <c r="J6" s="23" t="s">
        <v>430</v>
      </c>
      <c r="K6" s="23" t="s">
        <v>431</v>
      </c>
      <c r="L6" s="23" t="s">
        <v>432</v>
      </c>
      <c r="M6" s="23" t="s">
        <v>433</v>
      </c>
    </row>
    <row r="7" spans="2:14" x14ac:dyDescent="0.3">
      <c r="B7" s="18" t="s">
        <v>409</v>
      </c>
      <c r="C7" s="17">
        <v>0.30949979571467401</v>
      </c>
      <c r="D7" s="17">
        <v>0.25064791313864898</v>
      </c>
      <c r="E7" s="17">
        <v>0.23099072128169501</v>
      </c>
      <c r="F7" s="17">
        <v>0.397759785662681</v>
      </c>
      <c r="G7" s="17">
        <v>0.28189479041862697</v>
      </c>
      <c r="H7" s="17">
        <v>0.169074735262638</v>
      </c>
      <c r="I7" s="17">
        <v>0.157168850539638</v>
      </c>
      <c r="J7" s="17">
        <v>0.190867522150205</v>
      </c>
      <c r="K7" s="17">
        <v>0.52234266016489395</v>
      </c>
      <c r="L7" s="17">
        <v>0.33196795030822801</v>
      </c>
      <c r="M7" s="17">
        <v>0.14535526392603301</v>
      </c>
    </row>
    <row r="8" spans="2:14" x14ac:dyDescent="0.3">
      <c r="B8" s="18" t="s">
        <v>410</v>
      </c>
      <c r="C8" s="17">
        <v>0.67412732270642495</v>
      </c>
      <c r="D8" s="17">
        <v>0.72243827960269602</v>
      </c>
      <c r="E8" s="17">
        <v>0.74694893408293295</v>
      </c>
      <c r="F8" s="17">
        <v>0.57264219693269303</v>
      </c>
      <c r="G8" s="17">
        <v>0.69656545208852905</v>
      </c>
      <c r="H8" s="17">
        <v>0.80576217611408996</v>
      </c>
      <c r="I8" s="17">
        <v>0.81787498211610099</v>
      </c>
      <c r="J8" s="17">
        <v>0.78294214732084699</v>
      </c>
      <c r="K8" s="17">
        <v>0.45773944174861098</v>
      </c>
      <c r="L8" s="17">
        <v>0.64112685192667596</v>
      </c>
      <c r="M8" s="17">
        <v>0.80631394231061204</v>
      </c>
    </row>
    <row r="9" spans="2:14" x14ac:dyDescent="0.3">
      <c r="B9" s="18" t="s">
        <v>118</v>
      </c>
      <c r="C9" s="17">
        <v>1.63728815789011E-2</v>
      </c>
      <c r="D9" s="17">
        <v>2.6913807258655002E-2</v>
      </c>
      <c r="E9" s="17">
        <v>2.2060344635371699E-2</v>
      </c>
      <c r="F9" s="17">
        <v>2.9598017404625601E-2</v>
      </c>
      <c r="G9" s="17">
        <v>2.1539757492844001E-2</v>
      </c>
      <c r="H9" s="17">
        <v>2.5163088623272399E-2</v>
      </c>
      <c r="I9" s="17">
        <v>2.4956167344261398E-2</v>
      </c>
      <c r="J9" s="17">
        <v>2.6190330528948001E-2</v>
      </c>
      <c r="K9" s="17">
        <v>1.9917898086494801E-2</v>
      </c>
      <c r="L9" s="17">
        <v>2.69051977650961E-2</v>
      </c>
      <c r="M9" s="17">
        <v>4.8330793763354703E-2</v>
      </c>
    </row>
    <row r="10" spans="2:14" x14ac:dyDescent="0.3">
      <c r="B10" s="16"/>
      <c r="C10" s="16"/>
      <c r="D10" s="16"/>
      <c r="E10" s="16"/>
      <c r="F10" s="16"/>
      <c r="G10" s="16"/>
      <c r="H10" s="16"/>
      <c r="I10" s="16"/>
      <c r="J10" s="16"/>
      <c r="K10" s="16"/>
      <c r="L10" s="16"/>
      <c r="M10" s="16"/>
    </row>
    <row r="11" spans="2:14" x14ac:dyDescent="0.3">
      <c r="B11" t="s">
        <v>111</v>
      </c>
    </row>
    <row r="12" spans="2:14" x14ac:dyDescent="0.3">
      <c r="B12" t="s">
        <v>112</v>
      </c>
    </row>
    <row r="16" spans="2:14" x14ac:dyDescent="0.3">
      <c r="B16" s="8" t="str">
        <f>HYPERLINK("#'Contents'!A1", "Return to Contents")</f>
        <v>Return to Contents</v>
      </c>
    </row>
  </sheetData>
  <mergeCells count="1">
    <mergeCell ref="D2:N2"/>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434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0.30949979571467401</v>
      </c>
      <c r="D9" s="17">
        <v>0.30479481618153198</v>
      </c>
      <c r="E9" s="17">
        <v>0.31368159619654701</v>
      </c>
      <c r="F9" s="17"/>
      <c r="G9" s="17">
        <v>0.446140085956578</v>
      </c>
      <c r="H9" s="17">
        <v>0.43528481894135201</v>
      </c>
      <c r="I9" s="17">
        <v>0.410748081162713</v>
      </c>
      <c r="J9" s="17">
        <v>0.29632272439637802</v>
      </c>
      <c r="K9" s="17">
        <v>0.159653526366175</v>
      </c>
      <c r="L9" s="17">
        <v>0.14426308655791101</v>
      </c>
      <c r="M9" s="17"/>
      <c r="N9" s="17">
        <v>0.32320924070420398</v>
      </c>
      <c r="O9" s="17">
        <v>0.332520278495543</v>
      </c>
      <c r="P9" s="17">
        <v>0.27374316522287101</v>
      </c>
      <c r="Q9" s="17">
        <v>0.30347307872242402</v>
      </c>
      <c r="R9" s="17"/>
      <c r="S9" s="17">
        <v>0.37611850792352602</v>
      </c>
      <c r="T9" s="17">
        <v>0.29264060829502098</v>
      </c>
      <c r="U9" s="17">
        <v>0.26192318789692898</v>
      </c>
      <c r="V9" s="17">
        <v>0.280022013011199</v>
      </c>
      <c r="W9" s="17">
        <v>0.295037036677814</v>
      </c>
      <c r="X9" s="17">
        <v>0.38317345037623601</v>
      </c>
      <c r="Y9" s="17">
        <v>0.27217227568677399</v>
      </c>
      <c r="Z9" s="17">
        <v>0.32644782959295099</v>
      </c>
      <c r="AA9" s="17">
        <v>0.31637961878806897</v>
      </c>
      <c r="AB9" s="17">
        <v>0.238008931626491</v>
      </c>
      <c r="AC9" s="17">
        <v>0.32409845934992598</v>
      </c>
      <c r="AD9" s="17">
        <v>0.340623979527925</v>
      </c>
      <c r="AE9" s="17"/>
      <c r="AF9" s="17">
        <v>0.25061088934607301</v>
      </c>
      <c r="AG9" s="17">
        <v>0.33628383503517201</v>
      </c>
      <c r="AH9" s="17">
        <v>0.311589845476203</v>
      </c>
      <c r="AI9" s="17"/>
      <c r="AJ9" s="17">
        <v>0.26579433754842902</v>
      </c>
      <c r="AK9" s="17">
        <v>0.34342625246016401</v>
      </c>
      <c r="AL9" s="17">
        <v>0.23624828419671401</v>
      </c>
      <c r="AM9" s="17">
        <v>0.35358823021352398</v>
      </c>
      <c r="AN9" s="17">
        <v>0.35478825352510801</v>
      </c>
      <c r="AO9" s="17"/>
      <c r="AP9" s="17">
        <v>0.38648157528273602</v>
      </c>
      <c r="AQ9" s="17">
        <v>0.30149052261610598</v>
      </c>
      <c r="AR9" s="17">
        <v>0.24970250531746599</v>
      </c>
      <c r="AS9" s="17">
        <v>0.28253329375112402</v>
      </c>
      <c r="AT9" s="17">
        <v>0.40170417501714001</v>
      </c>
      <c r="AU9" s="17">
        <v>0.21368260475642101</v>
      </c>
      <c r="AV9" s="17"/>
      <c r="AW9" s="17">
        <v>0.19903282015072801</v>
      </c>
      <c r="AX9" s="17">
        <v>0.21112574876406001</v>
      </c>
      <c r="AY9" s="17">
        <v>0.31822792923371301</v>
      </c>
      <c r="AZ9" s="17">
        <v>0.34041181851221702</v>
      </c>
      <c r="BA9" s="17">
        <v>0.31080160801333701</v>
      </c>
      <c r="BB9" s="17">
        <v>0.28141001204772198</v>
      </c>
      <c r="BC9" s="17">
        <v>0.36375726746973802</v>
      </c>
      <c r="BD9" s="17">
        <v>0.26985477540525199</v>
      </c>
      <c r="BE9" s="17">
        <v>0.29854848624721803</v>
      </c>
      <c r="BF9" s="17">
        <v>0.29206815023363503</v>
      </c>
      <c r="BG9" s="17">
        <v>0.367564616803498</v>
      </c>
      <c r="BH9" s="17">
        <v>0.30545134623646703</v>
      </c>
      <c r="BI9" s="17">
        <v>0.31900672278897102</v>
      </c>
      <c r="BJ9" s="17">
        <v>0.24696758275037101</v>
      </c>
      <c r="BK9" s="17">
        <v>0.30558964200572802</v>
      </c>
      <c r="BL9" s="17">
        <v>0.438473910562793</v>
      </c>
      <c r="BM9" s="17"/>
      <c r="BN9" s="17">
        <v>0.31644537852885102</v>
      </c>
      <c r="BO9" s="17">
        <v>0.29952615710977498</v>
      </c>
      <c r="BP9" s="17"/>
      <c r="BQ9" s="17">
        <v>0.377555973548444</v>
      </c>
      <c r="BR9" s="17">
        <v>0.29750312554549702</v>
      </c>
      <c r="BS9" s="17"/>
      <c r="BT9" s="17">
        <v>0.38990383979383603</v>
      </c>
      <c r="BU9" s="17"/>
      <c r="BV9" s="17">
        <v>0.28295645845832301</v>
      </c>
      <c r="BW9" s="17">
        <v>0.36811756570562898</v>
      </c>
      <c r="BX9" s="17">
        <v>0.29472833425290201</v>
      </c>
      <c r="BY9" s="17"/>
      <c r="BZ9" s="17">
        <v>0.48589567266887002</v>
      </c>
      <c r="CA9" s="17">
        <v>0.32708393929103402</v>
      </c>
      <c r="CB9" s="17">
        <v>0.288279590564824</v>
      </c>
      <c r="CC9" s="17">
        <v>0.31157755533354198</v>
      </c>
      <c r="CD9" s="17">
        <v>0.27776207578996998</v>
      </c>
      <c r="CE9" s="17">
        <v>0.29864594383533799</v>
      </c>
      <c r="CF9" s="17">
        <v>0.33901996188844202</v>
      </c>
      <c r="CG9" s="17"/>
      <c r="CH9" s="17">
        <v>0.42360236329342799</v>
      </c>
      <c r="CI9" s="17">
        <v>0.25444482931610801</v>
      </c>
      <c r="CJ9" s="17">
        <v>0.29891827694015599</v>
      </c>
      <c r="CK9" s="17">
        <v>0.38149523038399702</v>
      </c>
      <c r="CL9" s="17">
        <v>0.35793276762083498</v>
      </c>
    </row>
    <row r="10" spans="2:90" x14ac:dyDescent="0.3">
      <c r="B10" s="18" t="s">
        <v>410</v>
      </c>
      <c r="C10" s="17">
        <v>0.67412732270642495</v>
      </c>
      <c r="D10" s="17">
        <v>0.67630388334635205</v>
      </c>
      <c r="E10" s="17">
        <v>0.67228676412470101</v>
      </c>
      <c r="F10" s="17"/>
      <c r="G10" s="17">
        <v>0.51626498599512805</v>
      </c>
      <c r="H10" s="17">
        <v>0.53717862171986996</v>
      </c>
      <c r="I10" s="17">
        <v>0.568625507372164</v>
      </c>
      <c r="J10" s="17">
        <v>0.69562964070115596</v>
      </c>
      <c r="K10" s="17">
        <v>0.83329860040386605</v>
      </c>
      <c r="L10" s="17">
        <v>0.85305345088182605</v>
      </c>
      <c r="M10" s="17"/>
      <c r="N10" s="17">
        <v>0.669977545425398</v>
      </c>
      <c r="O10" s="17">
        <v>0.65091307174376101</v>
      </c>
      <c r="P10" s="17">
        <v>0.70509101055194801</v>
      </c>
      <c r="Q10" s="17">
        <v>0.67596301128275404</v>
      </c>
      <c r="R10" s="17"/>
      <c r="S10" s="17">
        <v>0.59495548820022504</v>
      </c>
      <c r="T10" s="17">
        <v>0.69398105914611496</v>
      </c>
      <c r="U10" s="17">
        <v>0.72714279748697896</v>
      </c>
      <c r="V10" s="17">
        <v>0.70804383393064596</v>
      </c>
      <c r="W10" s="17">
        <v>0.69802873699754997</v>
      </c>
      <c r="X10" s="17">
        <v>0.611108554860468</v>
      </c>
      <c r="Y10" s="17">
        <v>0.71092793546646704</v>
      </c>
      <c r="Z10" s="17">
        <v>0.66193180780510896</v>
      </c>
      <c r="AA10" s="17">
        <v>0.67286722507977603</v>
      </c>
      <c r="AB10" s="17">
        <v>0.73579747183898203</v>
      </c>
      <c r="AC10" s="17">
        <v>0.64014545939683198</v>
      </c>
      <c r="AD10" s="17">
        <v>0.64309790555725099</v>
      </c>
      <c r="AE10" s="17"/>
      <c r="AF10" s="17">
        <v>0.73315462374996099</v>
      </c>
      <c r="AG10" s="17">
        <v>0.65325912660471497</v>
      </c>
      <c r="AH10" s="17">
        <v>0.65925410111973803</v>
      </c>
      <c r="AI10" s="17"/>
      <c r="AJ10" s="17">
        <v>0.72666600307774099</v>
      </c>
      <c r="AK10" s="17">
        <v>0.63697238347867002</v>
      </c>
      <c r="AL10" s="17">
        <v>0.75781161217047499</v>
      </c>
      <c r="AM10" s="17">
        <v>0.62298768470990795</v>
      </c>
      <c r="AN10" s="17">
        <v>0.64521174647489199</v>
      </c>
      <c r="AO10" s="17"/>
      <c r="AP10" s="17">
        <v>0.59443946063565101</v>
      </c>
      <c r="AQ10" s="17">
        <v>0.68654736340335498</v>
      </c>
      <c r="AR10" s="17">
        <v>0.72782091966168605</v>
      </c>
      <c r="AS10" s="17">
        <v>0.68937358216109801</v>
      </c>
      <c r="AT10" s="17">
        <v>0.59829582498285905</v>
      </c>
      <c r="AU10" s="17">
        <v>0.77714975843684597</v>
      </c>
      <c r="AV10" s="17"/>
      <c r="AW10" s="17">
        <v>0.75147176594268295</v>
      </c>
      <c r="AX10" s="17">
        <v>0.71038092412085097</v>
      </c>
      <c r="AY10" s="17">
        <v>0.65688711544651701</v>
      </c>
      <c r="AZ10" s="17">
        <v>0.65124881338905705</v>
      </c>
      <c r="BA10" s="17">
        <v>0.66949705504829704</v>
      </c>
      <c r="BB10" s="17">
        <v>0.69708460876264799</v>
      </c>
      <c r="BC10" s="17">
        <v>0.63624273253026198</v>
      </c>
      <c r="BD10" s="17">
        <v>0.71687234559136503</v>
      </c>
      <c r="BE10" s="17">
        <v>0.70145151375278203</v>
      </c>
      <c r="BF10" s="17">
        <v>0.70793184976636503</v>
      </c>
      <c r="BG10" s="17">
        <v>0.626520779140882</v>
      </c>
      <c r="BH10" s="17">
        <v>0.67227773702595695</v>
      </c>
      <c r="BI10" s="17">
        <v>0.68099327721102898</v>
      </c>
      <c r="BJ10" s="17">
        <v>0.69900144677660003</v>
      </c>
      <c r="BK10" s="17">
        <v>0.69441035799427198</v>
      </c>
      <c r="BL10" s="17">
        <v>0.54528989252717797</v>
      </c>
      <c r="BM10" s="17"/>
      <c r="BN10" s="17">
        <v>0.67040316840609904</v>
      </c>
      <c r="BO10" s="17">
        <v>0.67941261225691696</v>
      </c>
      <c r="BP10" s="17"/>
      <c r="BQ10" s="17">
        <v>0.60528238876016305</v>
      </c>
      <c r="BR10" s="17">
        <v>0.67176434635122095</v>
      </c>
      <c r="BS10" s="17"/>
      <c r="BT10" s="17">
        <v>0.58557523084918905</v>
      </c>
      <c r="BU10" s="17"/>
      <c r="BV10" s="17">
        <v>0.69191111879559497</v>
      </c>
      <c r="BW10" s="17">
        <v>0.60226143027828405</v>
      </c>
      <c r="BX10" s="17">
        <v>0.69654416258515806</v>
      </c>
      <c r="BY10" s="17"/>
      <c r="BZ10" s="17">
        <v>0.48416024131122898</v>
      </c>
      <c r="CA10" s="17">
        <v>0.66324896757584695</v>
      </c>
      <c r="CB10" s="17">
        <v>0.69042715315123304</v>
      </c>
      <c r="CC10" s="17">
        <v>0.67015477192138795</v>
      </c>
      <c r="CD10" s="17">
        <v>0.71369010177646897</v>
      </c>
      <c r="CE10" s="17">
        <v>0.68468482085069904</v>
      </c>
      <c r="CF10" s="17">
        <v>0.65426662200026797</v>
      </c>
      <c r="CG10" s="17"/>
      <c r="CH10" s="17">
        <v>0.55940325925908696</v>
      </c>
      <c r="CI10" s="17">
        <v>0.73048590460005602</v>
      </c>
      <c r="CJ10" s="17">
        <v>0.69281396421568098</v>
      </c>
      <c r="CK10" s="17">
        <v>0.57904680057117897</v>
      </c>
      <c r="CL10" s="17">
        <v>0.63078508065574002</v>
      </c>
    </row>
    <row r="11" spans="2:90" x14ac:dyDescent="0.3">
      <c r="B11" s="18" t="s">
        <v>118</v>
      </c>
      <c r="C11" s="19">
        <v>1.63728815789011E-2</v>
      </c>
      <c r="D11" s="19">
        <v>1.8901300472115801E-2</v>
      </c>
      <c r="E11" s="19">
        <v>1.40316396787519E-2</v>
      </c>
      <c r="F11" s="19"/>
      <c r="G11" s="19">
        <v>3.7594928048293702E-2</v>
      </c>
      <c r="H11" s="19">
        <v>2.7536559338777501E-2</v>
      </c>
      <c r="I11" s="19">
        <v>2.0626411465123201E-2</v>
      </c>
      <c r="J11" s="19">
        <v>8.0476349024669099E-3</v>
      </c>
      <c r="K11" s="19">
        <v>7.0478732299592102E-3</v>
      </c>
      <c r="L11" s="19">
        <v>2.6834625602620401E-3</v>
      </c>
      <c r="M11" s="19"/>
      <c r="N11" s="19">
        <v>6.8132138703977697E-3</v>
      </c>
      <c r="O11" s="19">
        <v>1.65666497606956E-2</v>
      </c>
      <c r="P11" s="19">
        <v>2.11658242251806E-2</v>
      </c>
      <c r="Q11" s="19">
        <v>2.05639099948224E-2</v>
      </c>
      <c r="R11" s="19"/>
      <c r="S11" s="19">
        <v>2.8926003876248801E-2</v>
      </c>
      <c r="T11" s="19">
        <v>1.33783325588638E-2</v>
      </c>
      <c r="U11" s="19">
        <v>1.09340146160927E-2</v>
      </c>
      <c r="V11" s="19">
        <v>1.19341530581548E-2</v>
      </c>
      <c r="W11" s="19">
        <v>6.9342263246362197E-3</v>
      </c>
      <c r="X11" s="19">
        <v>5.7179947632958602E-3</v>
      </c>
      <c r="Y11" s="19">
        <v>1.68997888467592E-2</v>
      </c>
      <c r="Z11" s="19">
        <v>1.16203626019405E-2</v>
      </c>
      <c r="AA11" s="19">
        <v>1.07531561321547E-2</v>
      </c>
      <c r="AB11" s="19">
        <v>2.61935965345267E-2</v>
      </c>
      <c r="AC11" s="19">
        <v>3.5756081253242297E-2</v>
      </c>
      <c r="AD11" s="19">
        <v>1.6278114914823599E-2</v>
      </c>
      <c r="AE11" s="19"/>
      <c r="AF11" s="19">
        <v>1.62344869039663E-2</v>
      </c>
      <c r="AG11" s="19">
        <v>1.04570383601133E-2</v>
      </c>
      <c r="AH11" s="19">
        <v>2.9156053404058899E-2</v>
      </c>
      <c r="AI11" s="19"/>
      <c r="AJ11" s="19">
        <v>7.5396593738302703E-3</v>
      </c>
      <c r="AK11" s="19">
        <v>1.96013640611661E-2</v>
      </c>
      <c r="AL11" s="19">
        <v>5.9401036328103202E-3</v>
      </c>
      <c r="AM11" s="19">
        <v>2.3424085076567801E-2</v>
      </c>
      <c r="AN11" s="19">
        <v>0</v>
      </c>
      <c r="AO11" s="19"/>
      <c r="AP11" s="19">
        <v>1.9078964081612901E-2</v>
      </c>
      <c r="AQ11" s="19">
        <v>1.19621139805392E-2</v>
      </c>
      <c r="AR11" s="19">
        <v>2.2476575020847302E-2</v>
      </c>
      <c r="AS11" s="19">
        <v>2.80931240877785E-2</v>
      </c>
      <c r="AT11" s="19">
        <v>0</v>
      </c>
      <c r="AU11" s="19">
        <v>9.1676368067335999E-3</v>
      </c>
      <c r="AV11" s="19"/>
      <c r="AW11" s="19">
        <v>4.9495413906588903E-2</v>
      </c>
      <c r="AX11" s="19">
        <v>7.8493327115088996E-2</v>
      </c>
      <c r="AY11" s="19">
        <v>2.4884955319769701E-2</v>
      </c>
      <c r="AZ11" s="19">
        <v>8.3393680987254894E-3</v>
      </c>
      <c r="BA11" s="19">
        <v>1.9701336938365999E-2</v>
      </c>
      <c r="BB11" s="19">
        <v>2.1505379189630001E-2</v>
      </c>
      <c r="BC11" s="19">
        <v>0</v>
      </c>
      <c r="BD11" s="19">
        <v>1.3272879003383401E-2</v>
      </c>
      <c r="BE11" s="19">
        <v>0</v>
      </c>
      <c r="BF11" s="19">
        <v>0</v>
      </c>
      <c r="BG11" s="19">
        <v>5.9146040556204097E-3</v>
      </c>
      <c r="BH11" s="19">
        <v>2.2270916737576599E-2</v>
      </c>
      <c r="BI11" s="19">
        <v>0</v>
      </c>
      <c r="BJ11" s="19">
        <v>5.4030970473029898E-2</v>
      </c>
      <c r="BK11" s="19">
        <v>0</v>
      </c>
      <c r="BL11" s="19">
        <v>1.6236196910028901E-2</v>
      </c>
      <c r="BM11" s="19"/>
      <c r="BN11" s="19">
        <v>1.31514530650496E-2</v>
      </c>
      <c r="BO11" s="19">
        <v>2.1061230633307601E-2</v>
      </c>
      <c r="BP11" s="19"/>
      <c r="BQ11" s="19">
        <v>1.71616376913927E-2</v>
      </c>
      <c r="BR11" s="19">
        <v>3.0732528103281798E-2</v>
      </c>
      <c r="BS11" s="19"/>
      <c r="BT11" s="19">
        <v>2.4520929356974999E-2</v>
      </c>
      <c r="BU11" s="19"/>
      <c r="BV11" s="19">
        <v>2.5132422746082E-2</v>
      </c>
      <c r="BW11" s="19">
        <v>2.9621004016086899E-2</v>
      </c>
      <c r="BX11" s="19">
        <v>8.7275031619393206E-3</v>
      </c>
      <c r="BY11" s="19"/>
      <c r="BZ11" s="19">
        <v>2.9944086019900899E-2</v>
      </c>
      <c r="CA11" s="19">
        <v>9.6670931331199906E-3</v>
      </c>
      <c r="CB11" s="19">
        <v>2.12932562839422E-2</v>
      </c>
      <c r="CC11" s="19">
        <v>1.8267672745070199E-2</v>
      </c>
      <c r="CD11" s="19">
        <v>8.5478224335615808E-3</v>
      </c>
      <c r="CE11" s="19">
        <v>1.6669235313962499E-2</v>
      </c>
      <c r="CF11" s="19">
        <v>6.7134161112904897E-3</v>
      </c>
      <c r="CG11" s="19"/>
      <c r="CH11" s="19">
        <v>1.6994377447484998E-2</v>
      </c>
      <c r="CI11" s="19">
        <v>1.50692660838359E-2</v>
      </c>
      <c r="CJ11" s="19">
        <v>8.2677588441635898E-3</v>
      </c>
      <c r="CK11" s="19">
        <v>3.9457969044824598E-2</v>
      </c>
      <c r="CL11" s="19">
        <v>1.12821517234248E-2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435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0.25064791313864898</v>
      </c>
      <c r="D9" s="17">
        <v>0.25638920167205198</v>
      </c>
      <c r="E9" s="17">
        <v>0.24298723602743699</v>
      </c>
      <c r="F9" s="17"/>
      <c r="G9" s="17">
        <v>0.29746664147907698</v>
      </c>
      <c r="H9" s="17">
        <v>0.33572044208266399</v>
      </c>
      <c r="I9" s="17">
        <v>0.31262392463793198</v>
      </c>
      <c r="J9" s="17">
        <v>0.274252586464935</v>
      </c>
      <c r="K9" s="17">
        <v>0.16157918831673901</v>
      </c>
      <c r="L9" s="17">
        <v>0.139878004173452</v>
      </c>
      <c r="M9" s="17"/>
      <c r="N9" s="17">
        <v>0.25334605157788997</v>
      </c>
      <c r="O9" s="17">
        <v>0.227286687652549</v>
      </c>
      <c r="P9" s="17">
        <v>0.24156973628536901</v>
      </c>
      <c r="Q9" s="17">
        <v>0.27823913978480402</v>
      </c>
      <c r="R9" s="17"/>
      <c r="S9" s="17">
        <v>0.33871140212787598</v>
      </c>
      <c r="T9" s="17">
        <v>0.25038039941768198</v>
      </c>
      <c r="U9" s="17">
        <v>0.181884386861278</v>
      </c>
      <c r="V9" s="17">
        <v>0.20435665102436201</v>
      </c>
      <c r="W9" s="17">
        <v>0.19105051293394801</v>
      </c>
      <c r="X9" s="17">
        <v>0.25734757597968799</v>
      </c>
      <c r="Y9" s="17">
        <v>0.219891119828031</v>
      </c>
      <c r="Z9" s="17">
        <v>0.27043227833224098</v>
      </c>
      <c r="AA9" s="17">
        <v>0.27319522652266498</v>
      </c>
      <c r="AB9" s="17">
        <v>0.22860314111490099</v>
      </c>
      <c r="AC9" s="17">
        <v>0.27673482009154599</v>
      </c>
      <c r="AD9" s="17">
        <v>0.27584566936705801</v>
      </c>
      <c r="AE9" s="17"/>
      <c r="AF9" s="17">
        <v>0.22062346946165501</v>
      </c>
      <c r="AG9" s="17">
        <v>0.29193057160589497</v>
      </c>
      <c r="AH9" s="17">
        <v>0.20527501598196901</v>
      </c>
      <c r="AI9" s="17"/>
      <c r="AJ9" s="17">
        <v>0.21601700199357701</v>
      </c>
      <c r="AK9" s="17">
        <v>0.28646358339168598</v>
      </c>
      <c r="AL9" s="17">
        <v>0.23698465440446301</v>
      </c>
      <c r="AM9" s="17">
        <v>0.21902015886491899</v>
      </c>
      <c r="AN9" s="17">
        <v>0.34694973494438403</v>
      </c>
      <c r="AO9" s="17"/>
      <c r="AP9" s="17">
        <v>0.305843664700438</v>
      </c>
      <c r="AQ9" s="17">
        <v>0.25380865167434402</v>
      </c>
      <c r="AR9" s="17">
        <v>0.22448374513619801</v>
      </c>
      <c r="AS9" s="17">
        <v>0.23609913930929599</v>
      </c>
      <c r="AT9" s="17">
        <v>0.31577077565406197</v>
      </c>
      <c r="AU9" s="17">
        <v>0.12737811532754201</v>
      </c>
      <c r="AV9" s="17"/>
      <c r="AW9" s="17">
        <v>0.29462210143598699</v>
      </c>
      <c r="AX9" s="17">
        <v>0.24586227246095099</v>
      </c>
      <c r="AY9" s="17">
        <v>0.24633989287646299</v>
      </c>
      <c r="AZ9" s="17">
        <v>0.29009187000606301</v>
      </c>
      <c r="BA9" s="17">
        <v>0.249667212469874</v>
      </c>
      <c r="BB9" s="17">
        <v>0.241145539948558</v>
      </c>
      <c r="BC9" s="17">
        <v>0.31036387675420002</v>
      </c>
      <c r="BD9" s="17">
        <v>0.201934723813356</v>
      </c>
      <c r="BE9" s="17">
        <v>0.221748482390935</v>
      </c>
      <c r="BF9" s="17">
        <v>0.29312856309492902</v>
      </c>
      <c r="BG9" s="17">
        <v>0.23103545826786301</v>
      </c>
      <c r="BH9" s="17">
        <v>0.24697807207838299</v>
      </c>
      <c r="BI9" s="17">
        <v>0.28738787022670098</v>
      </c>
      <c r="BJ9" s="17">
        <v>0.17922003541829701</v>
      </c>
      <c r="BK9" s="17">
        <v>0.18939392340450201</v>
      </c>
      <c r="BL9" s="17">
        <v>0.34597452768977899</v>
      </c>
      <c r="BM9" s="17"/>
      <c r="BN9" s="17">
        <v>0.25739332869021497</v>
      </c>
      <c r="BO9" s="17">
        <v>0.24254244179883999</v>
      </c>
      <c r="BP9" s="17"/>
      <c r="BQ9" s="17">
        <v>0.306758006656774</v>
      </c>
      <c r="BR9" s="17">
        <v>0.26805082635798799</v>
      </c>
      <c r="BS9" s="17"/>
      <c r="BT9" s="17">
        <v>0.30897751574169702</v>
      </c>
      <c r="BU9" s="17"/>
      <c r="BV9" s="17">
        <v>0.25101793065429701</v>
      </c>
      <c r="BW9" s="17">
        <v>0.303285931004663</v>
      </c>
      <c r="BX9" s="17">
        <v>0.231364933962247</v>
      </c>
      <c r="BY9" s="17"/>
      <c r="BZ9" s="17">
        <v>0.41404479358520502</v>
      </c>
      <c r="CA9" s="17">
        <v>0.33935491922873201</v>
      </c>
      <c r="CB9" s="17">
        <v>0.26179507508111499</v>
      </c>
      <c r="CC9" s="17">
        <v>0.27048920621948203</v>
      </c>
      <c r="CD9" s="17">
        <v>0.165880717120478</v>
      </c>
      <c r="CE9" s="17">
        <v>0.20882037087578201</v>
      </c>
      <c r="CF9" s="17">
        <v>0.244604475660329</v>
      </c>
      <c r="CG9" s="17"/>
      <c r="CH9" s="17">
        <v>0.30143512226007901</v>
      </c>
      <c r="CI9" s="17">
        <v>0.18763649744411801</v>
      </c>
      <c r="CJ9" s="17">
        <v>0.24049900266964</v>
      </c>
      <c r="CK9" s="17">
        <v>0.35743774856110699</v>
      </c>
      <c r="CL9" s="17">
        <v>0.38818136666310699</v>
      </c>
    </row>
    <row r="10" spans="2:90" x14ac:dyDescent="0.3">
      <c r="B10" s="18" t="s">
        <v>410</v>
      </c>
      <c r="C10" s="17">
        <v>0.72243827960269602</v>
      </c>
      <c r="D10" s="17">
        <v>0.72299500742530098</v>
      </c>
      <c r="E10" s="17">
        <v>0.723730543650834</v>
      </c>
      <c r="F10" s="17"/>
      <c r="G10" s="17">
        <v>0.64819340083456001</v>
      </c>
      <c r="H10" s="17">
        <v>0.61121431198482201</v>
      </c>
      <c r="I10" s="17">
        <v>0.65543142842838298</v>
      </c>
      <c r="J10" s="17">
        <v>0.70929121314529997</v>
      </c>
      <c r="K10" s="17">
        <v>0.83488631120231804</v>
      </c>
      <c r="L10" s="17">
        <v>0.85274250721190903</v>
      </c>
      <c r="M10" s="17"/>
      <c r="N10" s="17">
        <v>0.73167957111950299</v>
      </c>
      <c r="O10" s="17">
        <v>0.73024640707342903</v>
      </c>
      <c r="P10" s="17">
        <v>0.73724814287233498</v>
      </c>
      <c r="Q10" s="17">
        <v>0.69466654237309799</v>
      </c>
      <c r="R10" s="17"/>
      <c r="S10" s="17">
        <v>0.63429227931074705</v>
      </c>
      <c r="T10" s="17">
        <v>0.73200718725623903</v>
      </c>
      <c r="U10" s="17">
        <v>0.79416713506369796</v>
      </c>
      <c r="V10" s="17">
        <v>0.78473183204716002</v>
      </c>
      <c r="W10" s="17">
        <v>0.78120358989221605</v>
      </c>
      <c r="X10" s="17">
        <v>0.71496439144008594</v>
      </c>
      <c r="Y10" s="17">
        <v>0.73995630237425503</v>
      </c>
      <c r="Z10" s="17">
        <v>0.70629174014128804</v>
      </c>
      <c r="AA10" s="17">
        <v>0.70631270575830496</v>
      </c>
      <c r="AB10" s="17">
        <v>0.733633742654072</v>
      </c>
      <c r="AC10" s="17">
        <v>0.66847489335894095</v>
      </c>
      <c r="AD10" s="17">
        <v>0.69132708193052395</v>
      </c>
      <c r="AE10" s="17"/>
      <c r="AF10" s="17">
        <v>0.76330583004010399</v>
      </c>
      <c r="AG10" s="17">
        <v>0.68731697625545096</v>
      </c>
      <c r="AH10" s="17">
        <v>0.73517944394497703</v>
      </c>
      <c r="AI10" s="17"/>
      <c r="AJ10" s="17">
        <v>0.76245475888370595</v>
      </c>
      <c r="AK10" s="17">
        <v>0.68324911480163397</v>
      </c>
      <c r="AL10" s="17">
        <v>0.75707524196272602</v>
      </c>
      <c r="AM10" s="17">
        <v>0.77215429043730299</v>
      </c>
      <c r="AN10" s="17">
        <v>0.64307051811401394</v>
      </c>
      <c r="AO10" s="17"/>
      <c r="AP10" s="17">
        <v>0.658616003982334</v>
      </c>
      <c r="AQ10" s="17">
        <v>0.72347061779427602</v>
      </c>
      <c r="AR10" s="17">
        <v>0.74230917407101205</v>
      </c>
      <c r="AS10" s="17">
        <v>0.74316457392917301</v>
      </c>
      <c r="AT10" s="17">
        <v>0.65587753020634598</v>
      </c>
      <c r="AU10" s="17">
        <v>0.84151380770655504</v>
      </c>
      <c r="AV10" s="17"/>
      <c r="AW10" s="17">
        <v>0.70537789856401301</v>
      </c>
      <c r="AX10" s="17">
        <v>0.65364171321161502</v>
      </c>
      <c r="AY10" s="17">
        <v>0.72537144489281102</v>
      </c>
      <c r="AZ10" s="17">
        <v>0.69364888917897305</v>
      </c>
      <c r="BA10" s="17">
        <v>0.715820118429078</v>
      </c>
      <c r="BB10" s="17">
        <v>0.72747049877284398</v>
      </c>
      <c r="BC10" s="17">
        <v>0.66297951239875397</v>
      </c>
      <c r="BD10" s="17">
        <v>0.76530091159084801</v>
      </c>
      <c r="BE10" s="17">
        <v>0.76949814938848304</v>
      </c>
      <c r="BF10" s="17">
        <v>0.685826751241153</v>
      </c>
      <c r="BG10" s="17">
        <v>0.75823735341447396</v>
      </c>
      <c r="BH10" s="17">
        <v>0.73249476486412202</v>
      </c>
      <c r="BI10" s="17">
        <v>0.70152070537371602</v>
      </c>
      <c r="BJ10" s="17">
        <v>0.782038172446747</v>
      </c>
      <c r="BK10" s="17">
        <v>0.81060607659549799</v>
      </c>
      <c r="BL10" s="17">
        <v>0.63778927540019204</v>
      </c>
      <c r="BM10" s="17"/>
      <c r="BN10" s="17">
        <v>0.72277129196474199</v>
      </c>
      <c r="BO10" s="17">
        <v>0.72156992462886105</v>
      </c>
      <c r="BP10" s="17"/>
      <c r="BQ10" s="17">
        <v>0.659861950091154</v>
      </c>
      <c r="BR10" s="17">
        <v>0.699465272340699</v>
      </c>
      <c r="BS10" s="17"/>
      <c r="BT10" s="17">
        <v>0.647399255906981</v>
      </c>
      <c r="BU10" s="17"/>
      <c r="BV10" s="17">
        <v>0.70553170123065501</v>
      </c>
      <c r="BW10" s="17">
        <v>0.65850743069372297</v>
      </c>
      <c r="BX10" s="17">
        <v>0.75352070615330502</v>
      </c>
      <c r="BY10" s="17"/>
      <c r="BZ10" s="17">
        <v>0.55157852669124197</v>
      </c>
      <c r="CA10" s="17">
        <v>0.63690250630023304</v>
      </c>
      <c r="CB10" s="17">
        <v>0.70103022032954099</v>
      </c>
      <c r="CC10" s="17">
        <v>0.704915032959751</v>
      </c>
      <c r="CD10" s="17">
        <v>0.81830733126810196</v>
      </c>
      <c r="CE10" s="17">
        <v>0.77843317255002897</v>
      </c>
      <c r="CF10" s="17">
        <v>0.72864973274032596</v>
      </c>
      <c r="CG10" s="17"/>
      <c r="CH10" s="17">
        <v>0.65706592759136995</v>
      </c>
      <c r="CI10" s="17">
        <v>0.78946878025640099</v>
      </c>
      <c r="CJ10" s="17">
        <v>0.73458857348736795</v>
      </c>
      <c r="CK10" s="17">
        <v>0.60652222728242899</v>
      </c>
      <c r="CL10" s="17">
        <v>0.60053648161346795</v>
      </c>
    </row>
    <row r="11" spans="2:90" x14ac:dyDescent="0.3">
      <c r="B11" s="18" t="s">
        <v>118</v>
      </c>
      <c r="C11" s="19">
        <v>2.6913807258655002E-2</v>
      </c>
      <c r="D11" s="19">
        <v>2.0615790902647001E-2</v>
      </c>
      <c r="E11" s="19">
        <v>3.3282220321728798E-2</v>
      </c>
      <c r="F11" s="19"/>
      <c r="G11" s="19">
        <v>5.4339957686363301E-2</v>
      </c>
      <c r="H11" s="19">
        <v>5.3065245932513903E-2</v>
      </c>
      <c r="I11" s="19">
        <v>3.19446469336842E-2</v>
      </c>
      <c r="J11" s="19">
        <v>1.64562003897647E-2</v>
      </c>
      <c r="K11" s="19">
        <v>3.5345004809433202E-3</v>
      </c>
      <c r="L11" s="19">
        <v>7.3794886146386404E-3</v>
      </c>
      <c r="M11" s="19"/>
      <c r="N11" s="19">
        <v>1.49743773026078E-2</v>
      </c>
      <c r="O11" s="19">
        <v>4.2466905274022797E-2</v>
      </c>
      <c r="P11" s="19">
        <v>2.1182120842296499E-2</v>
      </c>
      <c r="Q11" s="19">
        <v>2.70943178420987E-2</v>
      </c>
      <c r="R11" s="19"/>
      <c r="S11" s="19">
        <v>2.6996318561377099E-2</v>
      </c>
      <c r="T11" s="19">
        <v>1.7612413326079102E-2</v>
      </c>
      <c r="U11" s="19">
        <v>2.3948478075024499E-2</v>
      </c>
      <c r="V11" s="19">
        <v>1.09115169284781E-2</v>
      </c>
      <c r="W11" s="19">
        <v>2.77458971738361E-2</v>
      </c>
      <c r="X11" s="19">
        <v>2.7688032580227E-2</v>
      </c>
      <c r="Y11" s="19">
        <v>4.01525777977138E-2</v>
      </c>
      <c r="Z11" s="19">
        <v>2.3275981526471302E-2</v>
      </c>
      <c r="AA11" s="19">
        <v>2.0492067719029901E-2</v>
      </c>
      <c r="AB11" s="19">
        <v>3.77631162310261E-2</v>
      </c>
      <c r="AC11" s="19">
        <v>5.4790286549512901E-2</v>
      </c>
      <c r="AD11" s="19">
        <v>3.2827248702417898E-2</v>
      </c>
      <c r="AE11" s="19"/>
      <c r="AF11" s="19">
        <v>1.60707004982408E-2</v>
      </c>
      <c r="AG11" s="19">
        <v>2.07524521386541E-2</v>
      </c>
      <c r="AH11" s="19">
        <v>5.9545540073053897E-2</v>
      </c>
      <c r="AI11" s="19"/>
      <c r="AJ11" s="19">
        <v>2.15282391227175E-2</v>
      </c>
      <c r="AK11" s="19">
        <v>3.0287301806680399E-2</v>
      </c>
      <c r="AL11" s="19">
        <v>5.9401036328103202E-3</v>
      </c>
      <c r="AM11" s="19">
        <v>8.8255506977780902E-3</v>
      </c>
      <c r="AN11" s="19">
        <v>9.9797469416011194E-3</v>
      </c>
      <c r="AO11" s="19"/>
      <c r="AP11" s="19">
        <v>3.5540331317227697E-2</v>
      </c>
      <c r="AQ11" s="19">
        <v>2.2720730531379602E-2</v>
      </c>
      <c r="AR11" s="19">
        <v>3.3207080792789799E-2</v>
      </c>
      <c r="AS11" s="19">
        <v>2.0736286761531299E-2</v>
      </c>
      <c r="AT11" s="19">
        <v>2.8351694139592001E-2</v>
      </c>
      <c r="AU11" s="19">
        <v>3.11080769659022E-2</v>
      </c>
      <c r="AV11" s="19"/>
      <c r="AW11" s="19">
        <v>0</v>
      </c>
      <c r="AX11" s="19">
        <v>0.10049601432743401</v>
      </c>
      <c r="AY11" s="19">
        <v>2.8288662230726701E-2</v>
      </c>
      <c r="AZ11" s="19">
        <v>1.6259240814963799E-2</v>
      </c>
      <c r="BA11" s="19">
        <v>3.4512669101047798E-2</v>
      </c>
      <c r="BB11" s="19">
        <v>3.1383961278597598E-2</v>
      </c>
      <c r="BC11" s="19">
        <v>2.66566108470454E-2</v>
      </c>
      <c r="BD11" s="19">
        <v>3.2764364595795702E-2</v>
      </c>
      <c r="BE11" s="19">
        <v>8.7533682205827995E-3</v>
      </c>
      <c r="BF11" s="19">
        <v>2.1044685663917598E-2</v>
      </c>
      <c r="BG11" s="19">
        <v>1.0727188317663099E-2</v>
      </c>
      <c r="BH11" s="19">
        <v>2.0527163057494299E-2</v>
      </c>
      <c r="BI11" s="19">
        <v>1.1091424399582E-2</v>
      </c>
      <c r="BJ11" s="19">
        <v>3.8741792134956099E-2</v>
      </c>
      <c r="BK11" s="19">
        <v>0</v>
      </c>
      <c r="BL11" s="19">
        <v>1.6236196910028901E-2</v>
      </c>
      <c r="BM11" s="19"/>
      <c r="BN11" s="19">
        <v>1.9835379345043199E-2</v>
      </c>
      <c r="BO11" s="19">
        <v>3.5887633572299002E-2</v>
      </c>
      <c r="BP11" s="19"/>
      <c r="BQ11" s="19">
        <v>3.3380043252071501E-2</v>
      </c>
      <c r="BR11" s="19">
        <v>3.2483901301313199E-2</v>
      </c>
      <c r="BS11" s="19"/>
      <c r="BT11" s="19">
        <v>4.3623228351321999E-2</v>
      </c>
      <c r="BU11" s="19"/>
      <c r="BV11" s="19">
        <v>4.3450368115047398E-2</v>
      </c>
      <c r="BW11" s="19">
        <v>3.8206638301613798E-2</v>
      </c>
      <c r="BX11" s="19">
        <v>1.51143598844482E-2</v>
      </c>
      <c r="BY11" s="19"/>
      <c r="BZ11" s="19">
        <v>3.4376679723552898E-2</v>
      </c>
      <c r="CA11" s="19">
        <v>2.37425744710348E-2</v>
      </c>
      <c r="CB11" s="19">
        <v>3.7174704589344701E-2</v>
      </c>
      <c r="CC11" s="19">
        <v>2.45957608207668E-2</v>
      </c>
      <c r="CD11" s="19">
        <v>1.5811951611419999E-2</v>
      </c>
      <c r="CE11" s="19">
        <v>1.27464565741888E-2</v>
      </c>
      <c r="CF11" s="19">
        <v>2.6745791599344801E-2</v>
      </c>
      <c r="CG11" s="19"/>
      <c r="CH11" s="19">
        <v>4.14989501485509E-2</v>
      </c>
      <c r="CI11" s="19">
        <v>2.2894722299481099E-2</v>
      </c>
      <c r="CJ11" s="19">
        <v>2.4912423842992401E-2</v>
      </c>
      <c r="CK11" s="19">
        <v>3.6040024156463901E-2</v>
      </c>
      <c r="CL11" s="19">
        <v>1.12821517234248E-2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436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0.23099072128169501</v>
      </c>
      <c r="D9" s="17">
        <v>0.207067033343732</v>
      </c>
      <c r="E9" s="17">
        <v>0.25237410070518501</v>
      </c>
      <c r="F9" s="17"/>
      <c r="G9" s="17">
        <v>0.33574205364216397</v>
      </c>
      <c r="H9" s="17">
        <v>0.36522120856918</v>
      </c>
      <c r="I9" s="17">
        <v>0.24699570888505701</v>
      </c>
      <c r="J9" s="17">
        <v>0.182976350848505</v>
      </c>
      <c r="K9" s="17">
        <v>0.119553927462698</v>
      </c>
      <c r="L9" s="17">
        <v>0.15235195239363</v>
      </c>
      <c r="M9" s="17"/>
      <c r="N9" s="17">
        <v>0.25180301311315501</v>
      </c>
      <c r="O9" s="17">
        <v>0.226812991776012</v>
      </c>
      <c r="P9" s="17">
        <v>0.20886324926283301</v>
      </c>
      <c r="Q9" s="17">
        <v>0.23467363650369699</v>
      </c>
      <c r="R9" s="17"/>
      <c r="S9" s="17">
        <v>0.32251602899392401</v>
      </c>
      <c r="T9" s="17">
        <v>0.238795951449504</v>
      </c>
      <c r="U9" s="17">
        <v>0.19331583276123099</v>
      </c>
      <c r="V9" s="17">
        <v>0.14504791370923201</v>
      </c>
      <c r="W9" s="17">
        <v>0.28986820822171799</v>
      </c>
      <c r="X9" s="17">
        <v>0.24638895640868499</v>
      </c>
      <c r="Y9" s="17">
        <v>0.18690851920960599</v>
      </c>
      <c r="Z9" s="17">
        <v>0.22391514046834199</v>
      </c>
      <c r="AA9" s="17">
        <v>0.23520266869939199</v>
      </c>
      <c r="AB9" s="17">
        <v>0.22269960693886001</v>
      </c>
      <c r="AC9" s="17">
        <v>0.18369562786406299</v>
      </c>
      <c r="AD9" s="17">
        <v>0.158292664009026</v>
      </c>
      <c r="AE9" s="17"/>
      <c r="AF9" s="17">
        <v>0.19676401452557801</v>
      </c>
      <c r="AG9" s="17">
        <v>0.235587125937886</v>
      </c>
      <c r="AH9" s="17">
        <v>0.239074157241705</v>
      </c>
      <c r="AI9" s="17"/>
      <c r="AJ9" s="17">
        <v>0.16960192539548</v>
      </c>
      <c r="AK9" s="17">
        <v>0.25134261735153801</v>
      </c>
      <c r="AL9" s="17">
        <v>0.227094249063889</v>
      </c>
      <c r="AM9" s="17">
        <v>0.24703545076974501</v>
      </c>
      <c r="AN9" s="17">
        <v>0.223408982686646</v>
      </c>
      <c r="AO9" s="17"/>
      <c r="AP9" s="17">
        <v>0.27988829862397002</v>
      </c>
      <c r="AQ9" s="17">
        <v>0.207963824988006</v>
      </c>
      <c r="AR9" s="17">
        <v>0.21058303940447301</v>
      </c>
      <c r="AS9" s="17">
        <v>0.21277855236356399</v>
      </c>
      <c r="AT9" s="17">
        <v>0.26585980168523199</v>
      </c>
      <c r="AU9" s="17">
        <v>0.19620511314294301</v>
      </c>
      <c r="AV9" s="17"/>
      <c r="AW9" s="17">
        <v>0.31671454205108102</v>
      </c>
      <c r="AX9" s="17">
        <v>0.25072172505666601</v>
      </c>
      <c r="AY9" s="17">
        <v>0.24252616087606901</v>
      </c>
      <c r="AZ9" s="17">
        <v>0.26133425848654002</v>
      </c>
      <c r="BA9" s="17">
        <v>0.20186006406106499</v>
      </c>
      <c r="BB9" s="17">
        <v>0.18643094438913299</v>
      </c>
      <c r="BC9" s="17">
        <v>0.258708655475962</v>
      </c>
      <c r="BD9" s="17">
        <v>0.20059085697078799</v>
      </c>
      <c r="BE9" s="17">
        <v>0.257473469735852</v>
      </c>
      <c r="BF9" s="17">
        <v>0.27477816990192699</v>
      </c>
      <c r="BG9" s="17">
        <v>0.22695102077307999</v>
      </c>
      <c r="BH9" s="17">
        <v>0.231923442749632</v>
      </c>
      <c r="BI9" s="17">
        <v>0.26332909010471101</v>
      </c>
      <c r="BJ9" s="17">
        <v>0.13519340244948799</v>
      </c>
      <c r="BK9" s="17">
        <v>0.14700038621602701</v>
      </c>
      <c r="BL9" s="17">
        <v>0.335758426938986</v>
      </c>
      <c r="BM9" s="17"/>
      <c r="BN9" s="17">
        <v>0.22605637767335601</v>
      </c>
      <c r="BO9" s="17">
        <v>0.23881060139317101</v>
      </c>
      <c r="BP9" s="17"/>
      <c r="BQ9" s="17">
        <v>0.28299328133866702</v>
      </c>
      <c r="BR9" s="17">
        <v>0.202649720934584</v>
      </c>
      <c r="BS9" s="17"/>
      <c r="BT9" s="17">
        <v>0.25746647060427402</v>
      </c>
      <c r="BU9" s="17"/>
      <c r="BV9" s="17">
        <v>0.248661327343009</v>
      </c>
      <c r="BW9" s="17">
        <v>0.31961218816483999</v>
      </c>
      <c r="BX9" s="17">
        <v>0.19599827280398999</v>
      </c>
      <c r="BY9" s="17"/>
      <c r="BZ9" s="17">
        <v>0.27222569780650602</v>
      </c>
      <c r="CA9" s="17">
        <v>0.23264858152232801</v>
      </c>
      <c r="CB9" s="17">
        <v>0.25376355534256001</v>
      </c>
      <c r="CC9" s="17">
        <v>0.27909962816712902</v>
      </c>
      <c r="CD9" s="17">
        <v>0.19539111329189501</v>
      </c>
      <c r="CE9" s="17">
        <v>0.15945601585911201</v>
      </c>
      <c r="CF9" s="17">
        <v>0.27935182038851297</v>
      </c>
      <c r="CG9" s="17"/>
      <c r="CH9" s="17">
        <v>0.31836424855678302</v>
      </c>
      <c r="CI9" s="17">
        <v>0.20534629625057901</v>
      </c>
      <c r="CJ9" s="17">
        <v>0.22371399367727199</v>
      </c>
      <c r="CK9" s="17">
        <v>0.24176330210206601</v>
      </c>
      <c r="CL9" s="17">
        <v>0.28038744629727602</v>
      </c>
    </row>
    <row r="10" spans="2:90" x14ac:dyDescent="0.3">
      <c r="B10" s="18" t="s">
        <v>410</v>
      </c>
      <c r="C10" s="17">
        <v>0.74694893408293295</v>
      </c>
      <c r="D10" s="17">
        <v>0.77421077269550398</v>
      </c>
      <c r="E10" s="17">
        <v>0.72212829908270004</v>
      </c>
      <c r="F10" s="17"/>
      <c r="G10" s="17">
        <v>0.62185065187031696</v>
      </c>
      <c r="H10" s="17">
        <v>0.60948822045529905</v>
      </c>
      <c r="I10" s="17">
        <v>0.71251750349155296</v>
      </c>
      <c r="J10" s="17">
        <v>0.80226707915179296</v>
      </c>
      <c r="K10" s="17">
        <v>0.87027258787850403</v>
      </c>
      <c r="L10" s="17">
        <v>0.84293037417375805</v>
      </c>
      <c r="M10" s="17"/>
      <c r="N10" s="17">
        <v>0.74117104970766001</v>
      </c>
      <c r="O10" s="17">
        <v>0.74653064033975602</v>
      </c>
      <c r="P10" s="17">
        <v>0.77361433967126902</v>
      </c>
      <c r="Q10" s="17">
        <v>0.72947471605619496</v>
      </c>
      <c r="R10" s="17"/>
      <c r="S10" s="17">
        <v>0.64801037684061202</v>
      </c>
      <c r="T10" s="17">
        <v>0.72862101478193697</v>
      </c>
      <c r="U10" s="17">
        <v>0.79440039238691595</v>
      </c>
      <c r="V10" s="17">
        <v>0.82291528173400996</v>
      </c>
      <c r="W10" s="17">
        <v>0.69664397923231003</v>
      </c>
      <c r="X10" s="17">
        <v>0.74783269804891295</v>
      </c>
      <c r="Y10" s="17">
        <v>0.790685270700478</v>
      </c>
      <c r="Z10" s="17">
        <v>0.75445565178907803</v>
      </c>
      <c r="AA10" s="17">
        <v>0.74908061225521205</v>
      </c>
      <c r="AB10" s="17">
        <v>0.75524949129707697</v>
      </c>
      <c r="AC10" s="17">
        <v>0.79687580517359302</v>
      </c>
      <c r="AD10" s="17">
        <v>0.807716698391032</v>
      </c>
      <c r="AE10" s="17"/>
      <c r="AF10" s="17">
        <v>0.78271679490803703</v>
      </c>
      <c r="AG10" s="17">
        <v>0.74618692127374597</v>
      </c>
      <c r="AH10" s="17">
        <v>0.72173039591696797</v>
      </c>
      <c r="AI10" s="17"/>
      <c r="AJ10" s="17">
        <v>0.82274640439158997</v>
      </c>
      <c r="AK10" s="17">
        <v>0.72833569378951901</v>
      </c>
      <c r="AL10" s="17">
        <v>0.762075982784439</v>
      </c>
      <c r="AM10" s="17">
        <v>0.72081296482525903</v>
      </c>
      <c r="AN10" s="17">
        <v>0.776591017313354</v>
      </c>
      <c r="AO10" s="17"/>
      <c r="AP10" s="17">
        <v>0.69370592305882695</v>
      </c>
      <c r="AQ10" s="17">
        <v>0.77966630370948098</v>
      </c>
      <c r="AR10" s="17">
        <v>0.75962542047961901</v>
      </c>
      <c r="AS10" s="17">
        <v>0.76216720205677801</v>
      </c>
      <c r="AT10" s="17">
        <v>0.71441336264379196</v>
      </c>
      <c r="AU10" s="17">
        <v>0.793237859485449</v>
      </c>
      <c r="AV10" s="17"/>
      <c r="AW10" s="17">
        <v>0.68328545794891904</v>
      </c>
      <c r="AX10" s="17">
        <v>0.64862743354941499</v>
      </c>
      <c r="AY10" s="17">
        <v>0.69021961378358898</v>
      </c>
      <c r="AZ10" s="17">
        <v>0.72347224740371197</v>
      </c>
      <c r="BA10" s="17">
        <v>0.77696029513681797</v>
      </c>
      <c r="BB10" s="17">
        <v>0.79936384248455306</v>
      </c>
      <c r="BC10" s="17">
        <v>0.73082860625493795</v>
      </c>
      <c r="BD10" s="17">
        <v>0.78139317015276899</v>
      </c>
      <c r="BE10" s="17">
        <v>0.73338319104273597</v>
      </c>
      <c r="BF10" s="17">
        <v>0.72522183009807295</v>
      </c>
      <c r="BG10" s="17">
        <v>0.766741329998889</v>
      </c>
      <c r="BH10" s="17">
        <v>0.74580564051279097</v>
      </c>
      <c r="BI10" s="17">
        <v>0.72247689400556503</v>
      </c>
      <c r="BJ10" s="17">
        <v>0.82769229970281</v>
      </c>
      <c r="BK10" s="17">
        <v>0.85299961378397304</v>
      </c>
      <c r="BL10" s="17">
        <v>0.65589097985318201</v>
      </c>
      <c r="BM10" s="17"/>
      <c r="BN10" s="17">
        <v>0.75666451616438801</v>
      </c>
      <c r="BO10" s="17">
        <v>0.73339951791709201</v>
      </c>
      <c r="BP10" s="17"/>
      <c r="BQ10" s="17">
        <v>0.69882297115759395</v>
      </c>
      <c r="BR10" s="17">
        <v>0.766344142049597</v>
      </c>
      <c r="BS10" s="17"/>
      <c r="BT10" s="17">
        <v>0.71666172089536795</v>
      </c>
      <c r="BU10" s="17"/>
      <c r="BV10" s="17">
        <v>0.71891195255028595</v>
      </c>
      <c r="BW10" s="17">
        <v>0.64880428928934497</v>
      </c>
      <c r="BX10" s="17">
        <v>0.79341193380734798</v>
      </c>
      <c r="BY10" s="17"/>
      <c r="BZ10" s="17">
        <v>0.66957428242500705</v>
      </c>
      <c r="CA10" s="17">
        <v>0.74007203786673004</v>
      </c>
      <c r="CB10" s="17">
        <v>0.71668767161573399</v>
      </c>
      <c r="CC10" s="17">
        <v>0.70654880022681399</v>
      </c>
      <c r="CD10" s="17">
        <v>0.79818866494866003</v>
      </c>
      <c r="CE10" s="17">
        <v>0.82772556327590596</v>
      </c>
      <c r="CF10" s="17">
        <v>0.71592657354567801</v>
      </c>
      <c r="CG10" s="17"/>
      <c r="CH10" s="17">
        <v>0.67011374795176304</v>
      </c>
      <c r="CI10" s="17">
        <v>0.78229574556923498</v>
      </c>
      <c r="CJ10" s="17">
        <v>0.75299177728698097</v>
      </c>
      <c r="CK10" s="17">
        <v>0.72508204206169702</v>
      </c>
      <c r="CL10" s="17">
        <v>0.63618935672577204</v>
      </c>
    </row>
    <row r="11" spans="2:90" x14ac:dyDescent="0.3">
      <c r="B11" s="18" t="s">
        <v>118</v>
      </c>
      <c r="C11" s="19">
        <v>2.2060344635371699E-2</v>
      </c>
      <c r="D11" s="19">
        <v>1.8722193960765E-2</v>
      </c>
      <c r="E11" s="19">
        <v>2.5497600212114901E-2</v>
      </c>
      <c r="F11" s="19"/>
      <c r="G11" s="19">
        <v>4.2407294487518801E-2</v>
      </c>
      <c r="H11" s="19">
        <v>2.5290570975520801E-2</v>
      </c>
      <c r="I11" s="19">
        <v>4.0486787623389899E-2</v>
      </c>
      <c r="J11" s="19">
        <v>1.4756569999702301E-2</v>
      </c>
      <c r="K11" s="19">
        <v>1.01734846587982E-2</v>
      </c>
      <c r="L11" s="19">
        <v>4.7176734326119501E-3</v>
      </c>
      <c r="M11" s="19"/>
      <c r="N11" s="19">
        <v>7.0259371791857499E-3</v>
      </c>
      <c r="O11" s="19">
        <v>2.6656367884231199E-2</v>
      </c>
      <c r="P11" s="19">
        <v>1.7522411065898601E-2</v>
      </c>
      <c r="Q11" s="19">
        <v>3.5851647440108499E-2</v>
      </c>
      <c r="R11" s="19"/>
      <c r="S11" s="19">
        <v>2.94735941654641E-2</v>
      </c>
      <c r="T11" s="19">
        <v>3.2583033768558499E-2</v>
      </c>
      <c r="U11" s="19">
        <v>1.22837748518527E-2</v>
      </c>
      <c r="V11" s="19">
        <v>3.2036804556758003E-2</v>
      </c>
      <c r="W11" s="19">
        <v>1.3487812545971801E-2</v>
      </c>
      <c r="X11" s="19">
        <v>5.77834554240196E-3</v>
      </c>
      <c r="Y11" s="19">
        <v>2.24062100899164E-2</v>
      </c>
      <c r="Z11" s="19">
        <v>2.1629207742579599E-2</v>
      </c>
      <c r="AA11" s="19">
        <v>1.57167190453954E-2</v>
      </c>
      <c r="AB11" s="19">
        <v>2.20509017640628E-2</v>
      </c>
      <c r="AC11" s="19">
        <v>1.9428566962344102E-2</v>
      </c>
      <c r="AD11" s="19">
        <v>3.39906375999416E-2</v>
      </c>
      <c r="AE11" s="19"/>
      <c r="AF11" s="19">
        <v>2.0519190566385199E-2</v>
      </c>
      <c r="AG11" s="19">
        <v>1.82259527883675E-2</v>
      </c>
      <c r="AH11" s="19">
        <v>3.9195446841326302E-2</v>
      </c>
      <c r="AI11" s="19"/>
      <c r="AJ11" s="19">
        <v>7.65167021293006E-3</v>
      </c>
      <c r="AK11" s="19">
        <v>2.0321688858943001E-2</v>
      </c>
      <c r="AL11" s="19">
        <v>1.08297681516721E-2</v>
      </c>
      <c r="AM11" s="19">
        <v>3.2151584404996603E-2</v>
      </c>
      <c r="AN11" s="19">
        <v>0</v>
      </c>
      <c r="AO11" s="19"/>
      <c r="AP11" s="19">
        <v>2.64057783172033E-2</v>
      </c>
      <c r="AQ11" s="19">
        <v>1.2369871302512899E-2</v>
      </c>
      <c r="AR11" s="19">
        <v>2.9791540115908201E-2</v>
      </c>
      <c r="AS11" s="19">
        <v>2.5054245579657498E-2</v>
      </c>
      <c r="AT11" s="19">
        <v>1.97268356709756E-2</v>
      </c>
      <c r="AU11" s="19">
        <v>1.05570273716086E-2</v>
      </c>
      <c r="AV11" s="19"/>
      <c r="AW11" s="19">
        <v>0</v>
      </c>
      <c r="AX11" s="19">
        <v>0.100650841393918</v>
      </c>
      <c r="AY11" s="19">
        <v>6.7254225340342005E-2</v>
      </c>
      <c r="AZ11" s="19">
        <v>1.5193494109748001E-2</v>
      </c>
      <c r="BA11" s="19">
        <v>2.11796408021168E-2</v>
      </c>
      <c r="BB11" s="19">
        <v>1.4205213126313799E-2</v>
      </c>
      <c r="BC11" s="19">
        <v>1.0462738269099501E-2</v>
      </c>
      <c r="BD11" s="19">
        <v>1.8015972876442899E-2</v>
      </c>
      <c r="BE11" s="19">
        <v>9.14333922141191E-3</v>
      </c>
      <c r="BF11" s="19">
        <v>0</v>
      </c>
      <c r="BG11" s="19">
        <v>6.3076492280314698E-3</v>
      </c>
      <c r="BH11" s="19">
        <v>2.2270916737576599E-2</v>
      </c>
      <c r="BI11" s="19">
        <v>1.41940158897231E-2</v>
      </c>
      <c r="BJ11" s="19">
        <v>3.7114297847702198E-2</v>
      </c>
      <c r="BK11" s="19">
        <v>0</v>
      </c>
      <c r="BL11" s="19">
        <v>8.3505932078314395E-3</v>
      </c>
      <c r="BM11" s="19"/>
      <c r="BN11" s="19">
        <v>1.7279106162255801E-2</v>
      </c>
      <c r="BO11" s="19">
        <v>2.7789880689737301E-2</v>
      </c>
      <c r="BP11" s="19"/>
      <c r="BQ11" s="19">
        <v>1.8183747503738398E-2</v>
      </c>
      <c r="BR11" s="19">
        <v>3.1006137015818301E-2</v>
      </c>
      <c r="BS11" s="19"/>
      <c r="BT11" s="19">
        <v>2.5871808500358199E-2</v>
      </c>
      <c r="BU11" s="19"/>
      <c r="BV11" s="19">
        <v>3.2426720106705699E-2</v>
      </c>
      <c r="BW11" s="19">
        <v>3.1583522545815701E-2</v>
      </c>
      <c r="BX11" s="19">
        <v>1.0589793388661801E-2</v>
      </c>
      <c r="BY11" s="19"/>
      <c r="BZ11" s="19">
        <v>5.8200019768486898E-2</v>
      </c>
      <c r="CA11" s="19">
        <v>2.7279380610942702E-2</v>
      </c>
      <c r="CB11" s="19">
        <v>2.95487730417065E-2</v>
      </c>
      <c r="CC11" s="19">
        <v>1.4351571606057399E-2</v>
      </c>
      <c r="CD11" s="19">
        <v>6.4202217594450904E-3</v>
      </c>
      <c r="CE11" s="19">
        <v>1.2818420864982E-2</v>
      </c>
      <c r="CF11" s="19">
        <v>4.72160606580914E-3</v>
      </c>
      <c r="CG11" s="19"/>
      <c r="CH11" s="19">
        <v>1.1522003491454E-2</v>
      </c>
      <c r="CI11" s="19">
        <v>1.23579581801857E-2</v>
      </c>
      <c r="CJ11" s="19">
        <v>2.3294229035747099E-2</v>
      </c>
      <c r="CK11" s="19">
        <v>3.3154655836237099E-2</v>
      </c>
      <c r="CL11" s="19">
        <v>8.3423196976951997E-2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437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0.397759785662681</v>
      </c>
      <c r="D9" s="17">
        <v>0.39581246602317499</v>
      </c>
      <c r="E9" s="17">
        <v>0.39887098761033501</v>
      </c>
      <c r="F9" s="17"/>
      <c r="G9" s="17">
        <v>0.45791486440913698</v>
      </c>
      <c r="H9" s="17">
        <v>0.512193713124931</v>
      </c>
      <c r="I9" s="17">
        <v>0.41645469582562999</v>
      </c>
      <c r="J9" s="17">
        <v>0.30913489758868501</v>
      </c>
      <c r="K9" s="17">
        <v>0.31759123219561403</v>
      </c>
      <c r="L9" s="17">
        <v>0.37470520217793102</v>
      </c>
      <c r="M9" s="17"/>
      <c r="N9" s="17">
        <v>0.52117437465707295</v>
      </c>
      <c r="O9" s="17">
        <v>0.40441628631899501</v>
      </c>
      <c r="P9" s="17">
        <v>0.36712141908219398</v>
      </c>
      <c r="Q9" s="17">
        <v>0.28874877149292999</v>
      </c>
      <c r="R9" s="17"/>
      <c r="S9" s="17">
        <v>0.46933362805158502</v>
      </c>
      <c r="T9" s="17">
        <v>0.38096775715401898</v>
      </c>
      <c r="U9" s="17">
        <v>0.33523835563383197</v>
      </c>
      <c r="V9" s="17">
        <v>0.33924019526114402</v>
      </c>
      <c r="W9" s="17">
        <v>0.43972366375368599</v>
      </c>
      <c r="X9" s="17">
        <v>0.42154634407049602</v>
      </c>
      <c r="Y9" s="17">
        <v>0.415277315367785</v>
      </c>
      <c r="Z9" s="17">
        <v>0.42257514474136798</v>
      </c>
      <c r="AA9" s="17">
        <v>0.34604049430433198</v>
      </c>
      <c r="AB9" s="17">
        <v>0.37741187261600001</v>
      </c>
      <c r="AC9" s="17">
        <v>0.44475934608435902</v>
      </c>
      <c r="AD9" s="17">
        <v>0.40201578776204799</v>
      </c>
      <c r="AE9" s="17"/>
      <c r="AF9" s="17">
        <v>0.327488544908414</v>
      </c>
      <c r="AG9" s="17">
        <v>0.45382072288833403</v>
      </c>
      <c r="AH9" s="17">
        <v>0.39725516811289702</v>
      </c>
      <c r="AI9" s="17"/>
      <c r="AJ9" s="17">
        <v>0.37676038194367201</v>
      </c>
      <c r="AK9" s="17">
        <v>0.461686362021623</v>
      </c>
      <c r="AL9" s="17">
        <v>0.399206651593561</v>
      </c>
      <c r="AM9" s="17">
        <v>0.35392951113174798</v>
      </c>
      <c r="AN9" s="17">
        <v>0.36433156883969497</v>
      </c>
      <c r="AO9" s="17"/>
      <c r="AP9" s="17">
        <v>0.48965082499594798</v>
      </c>
      <c r="AQ9" s="17">
        <v>0.41521325192356401</v>
      </c>
      <c r="AR9" s="17">
        <v>0.379571534139994</v>
      </c>
      <c r="AS9" s="17">
        <v>0.34766955914816799</v>
      </c>
      <c r="AT9" s="17">
        <v>0.41633989199254701</v>
      </c>
      <c r="AU9" s="17">
        <v>0.35485346112382299</v>
      </c>
      <c r="AV9" s="17"/>
      <c r="AW9" s="17">
        <v>0</v>
      </c>
      <c r="AX9" s="17">
        <v>0.24457817408221399</v>
      </c>
      <c r="AY9" s="17">
        <v>0.26699349090900498</v>
      </c>
      <c r="AZ9" s="17">
        <v>0.35879241103563198</v>
      </c>
      <c r="BA9" s="17">
        <v>0.32614954300163401</v>
      </c>
      <c r="BB9" s="17">
        <v>0.37708410747321602</v>
      </c>
      <c r="BC9" s="17">
        <v>0.35975737406104102</v>
      </c>
      <c r="BD9" s="17">
        <v>0.42289417764770598</v>
      </c>
      <c r="BE9" s="17">
        <v>0.35514406274197702</v>
      </c>
      <c r="BF9" s="17">
        <v>0.499059872033569</v>
      </c>
      <c r="BG9" s="17">
        <v>0.51020576863492995</v>
      </c>
      <c r="BH9" s="17">
        <v>0.49431364903115699</v>
      </c>
      <c r="BI9" s="17">
        <v>0.52344256663231403</v>
      </c>
      <c r="BJ9" s="17">
        <v>0.43211281314132499</v>
      </c>
      <c r="BK9" s="17">
        <v>0.43529868579999698</v>
      </c>
      <c r="BL9" s="17">
        <v>0.65575028989207895</v>
      </c>
      <c r="BM9" s="17"/>
      <c r="BN9" s="17">
        <v>0.41676031621688803</v>
      </c>
      <c r="BO9" s="17">
        <v>0.37114975603849798</v>
      </c>
      <c r="BP9" s="17"/>
      <c r="BQ9" s="17">
        <v>0.50256879886496897</v>
      </c>
      <c r="BR9" s="17">
        <v>0.394392786095073</v>
      </c>
      <c r="BS9" s="17"/>
      <c r="BT9" s="17">
        <v>0.51733621321175804</v>
      </c>
      <c r="BU9" s="17"/>
      <c r="BV9" s="17">
        <v>0.36636813066906099</v>
      </c>
      <c r="BW9" s="17">
        <v>0.40406669687913499</v>
      </c>
      <c r="BX9" s="17">
        <v>0.41280797980674599</v>
      </c>
      <c r="BY9" s="17"/>
      <c r="BZ9" s="17">
        <v>0.175114734203942</v>
      </c>
      <c r="CA9" s="17">
        <v>0.22419291465961</v>
      </c>
      <c r="CB9" s="17">
        <v>0.38345105888171599</v>
      </c>
      <c r="CC9" s="17">
        <v>0.44664374249112299</v>
      </c>
      <c r="CD9" s="17">
        <v>0.486980454019592</v>
      </c>
      <c r="CE9" s="17">
        <v>0.50945309740351497</v>
      </c>
      <c r="CF9" s="17">
        <v>0.55752021555554798</v>
      </c>
      <c r="CG9" s="17"/>
      <c r="CH9" s="17">
        <v>0.51286355377840698</v>
      </c>
      <c r="CI9" s="17">
        <v>0.45635075873046299</v>
      </c>
      <c r="CJ9" s="17">
        <v>0.41094178445051799</v>
      </c>
      <c r="CK9" s="17">
        <v>0.21311876821423001</v>
      </c>
      <c r="CL9" s="17">
        <v>0.171501154020027</v>
      </c>
    </row>
    <row r="10" spans="2:90" x14ac:dyDescent="0.3">
      <c r="B10" s="18" t="s">
        <v>410</v>
      </c>
      <c r="C10" s="17">
        <v>0.57264219693269303</v>
      </c>
      <c r="D10" s="17">
        <v>0.57257396444471198</v>
      </c>
      <c r="E10" s="17">
        <v>0.57422474438103099</v>
      </c>
      <c r="F10" s="17"/>
      <c r="G10" s="17">
        <v>0.46963614823135302</v>
      </c>
      <c r="H10" s="17">
        <v>0.45736157012275602</v>
      </c>
      <c r="I10" s="17">
        <v>0.54303015389454101</v>
      </c>
      <c r="J10" s="17">
        <v>0.66518832045980703</v>
      </c>
      <c r="K10" s="17">
        <v>0.67928569182390497</v>
      </c>
      <c r="L10" s="17">
        <v>0.61285227709135204</v>
      </c>
      <c r="M10" s="17"/>
      <c r="N10" s="17">
        <v>0.46186583516261498</v>
      </c>
      <c r="O10" s="17">
        <v>0.57299897711887204</v>
      </c>
      <c r="P10" s="17">
        <v>0.59922361615383801</v>
      </c>
      <c r="Q10" s="17">
        <v>0.66588265143050795</v>
      </c>
      <c r="R10" s="17"/>
      <c r="S10" s="17">
        <v>0.50117838958622196</v>
      </c>
      <c r="T10" s="17">
        <v>0.59100151209877605</v>
      </c>
      <c r="U10" s="17">
        <v>0.64062146634902495</v>
      </c>
      <c r="V10" s="17">
        <v>0.61862610542178798</v>
      </c>
      <c r="W10" s="17">
        <v>0.521207188216535</v>
      </c>
      <c r="X10" s="17">
        <v>0.53592740193244504</v>
      </c>
      <c r="Y10" s="17">
        <v>0.56198125465581605</v>
      </c>
      <c r="Z10" s="17">
        <v>0.56580449265669097</v>
      </c>
      <c r="AA10" s="17">
        <v>0.623261268802482</v>
      </c>
      <c r="AB10" s="17">
        <v>0.57948235333202902</v>
      </c>
      <c r="AC10" s="17">
        <v>0.55524065391564104</v>
      </c>
      <c r="AD10" s="17">
        <v>0.59798421223795195</v>
      </c>
      <c r="AE10" s="17"/>
      <c r="AF10" s="17">
        <v>0.65424659380709604</v>
      </c>
      <c r="AG10" s="17">
        <v>0.53049884752248999</v>
      </c>
      <c r="AH10" s="17">
        <v>0.52455276748354995</v>
      </c>
      <c r="AI10" s="17"/>
      <c r="AJ10" s="17">
        <v>0.60595709347348103</v>
      </c>
      <c r="AK10" s="17">
        <v>0.51699695359650299</v>
      </c>
      <c r="AL10" s="17">
        <v>0.58189826861188299</v>
      </c>
      <c r="AM10" s="17">
        <v>0.61259749448170897</v>
      </c>
      <c r="AN10" s="17">
        <v>0.60827105629677602</v>
      </c>
      <c r="AO10" s="17"/>
      <c r="AP10" s="17">
        <v>0.48283874078542699</v>
      </c>
      <c r="AQ10" s="17">
        <v>0.56789415613124805</v>
      </c>
      <c r="AR10" s="17">
        <v>0.59775512944484699</v>
      </c>
      <c r="AS10" s="17">
        <v>0.62180896675932695</v>
      </c>
      <c r="AT10" s="17">
        <v>0.53841848936107295</v>
      </c>
      <c r="AU10" s="17">
        <v>0.613177484035618</v>
      </c>
      <c r="AV10" s="17"/>
      <c r="AW10" s="17">
        <v>0.83984768231176299</v>
      </c>
      <c r="AX10" s="17">
        <v>0.64618941000857499</v>
      </c>
      <c r="AY10" s="17">
        <v>0.70067713986798796</v>
      </c>
      <c r="AZ10" s="17">
        <v>0.63286822086564198</v>
      </c>
      <c r="BA10" s="17">
        <v>0.64052538686466698</v>
      </c>
      <c r="BB10" s="17">
        <v>0.57906390602164604</v>
      </c>
      <c r="BC10" s="17">
        <v>0.62023388606759899</v>
      </c>
      <c r="BD10" s="17">
        <v>0.540027943953165</v>
      </c>
      <c r="BE10" s="17">
        <v>0.63610256903744</v>
      </c>
      <c r="BF10" s="17">
        <v>0.50094012796643095</v>
      </c>
      <c r="BG10" s="17">
        <v>0.48979423136507</v>
      </c>
      <c r="BH10" s="17">
        <v>0.47370073492238701</v>
      </c>
      <c r="BI10" s="17">
        <v>0.47655743336768602</v>
      </c>
      <c r="BJ10" s="17">
        <v>0.49576777626877599</v>
      </c>
      <c r="BK10" s="17">
        <v>0.56470131420000302</v>
      </c>
      <c r="BL10" s="17">
        <v>0.335899116900089</v>
      </c>
      <c r="BM10" s="17"/>
      <c r="BN10" s="17">
        <v>0.55889587313725397</v>
      </c>
      <c r="BO10" s="17">
        <v>0.591563474484884</v>
      </c>
      <c r="BP10" s="17"/>
      <c r="BQ10" s="17">
        <v>0.47346362109940099</v>
      </c>
      <c r="BR10" s="17">
        <v>0.58378117148827602</v>
      </c>
      <c r="BS10" s="17"/>
      <c r="BT10" s="17">
        <v>0.45637158381959603</v>
      </c>
      <c r="BU10" s="17"/>
      <c r="BV10" s="17">
        <v>0.58671609781308298</v>
      </c>
      <c r="BW10" s="17">
        <v>0.55475596597418497</v>
      </c>
      <c r="BX10" s="17">
        <v>0.57015763262003805</v>
      </c>
      <c r="BY10" s="17"/>
      <c r="BZ10" s="17">
        <v>0.75610641123074296</v>
      </c>
      <c r="CA10" s="17">
        <v>0.73290745014112402</v>
      </c>
      <c r="CB10" s="17">
        <v>0.59966162763012298</v>
      </c>
      <c r="CC10" s="17">
        <v>0.53877148501352101</v>
      </c>
      <c r="CD10" s="17">
        <v>0.49840339223226898</v>
      </c>
      <c r="CE10" s="17">
        <v>0.46213522279600899</v>
      </c>
      <c r="CF10" s="17">
        <v>0.43142469790451898</v>
      </c>
      <c r="CG10" s="17"/>
      <c r="CH10" s="17">
        <v>0.45104925711421101</v>
      </c>
      <c r="CI10" s="17">
        <v>0.52505428858289505</v>
      </c>
      <c r="CJ10" s="17">
        <v>0.56084911300783002</v>
      </c>
      <c r="CK10" s="17">
        <v>0.75199349028455598</v>
      </c>
      <c r="CL10" s="17">
        <v>0.72028643346166898</v>
      </c>
    </row>
    <row r="11" spans="2:90" x14ac:dyDescent="0.3">
      <c r="B11" s="18" t="s">
        <v>118</v>
      </c>
      <c r="C11" s="19">
        <v>2.9598017404625601E-2</v>
      </c>
      <c r="D11" s="19">
        <v>3.16135695321135E-2</v>
      </c>
      <c r="E11" s="19">
        <v>2.69042680086343E-2</v>
      </c>
      <c r="F11" s="19"/>
      <c r="G11" s="19">
        <v>7.2448987359509498E-2</v>
      </c>
      <c r="H11" s="19">
        <v>3.0444716752312698E-2</v>
      </c>
      <c r="I11" s="19">
        <v>4.0515150279829201E-2</v>
      </c>
      <c r="J11" s="19">
        <v>2.5676781951508101E-2</v>
      </c>
      <c r="K11" s="19">
        <v>3.12307598048123E-3</v>
      </c>
      <c r="L11" s="19">
        <v>1.2442520730717501E-2</v>
      </c>
      <c r="M11" s="19"/>
      <c r="N11" s="19">
        <v>1.6959790180312399E-2</v>
      </c>
      <c r="O11" s="19">
        <v>2.2584736562132401E-2</v>
      </c>
      <c r="P11" s="19">
        <v>3.36549647639688E-2</v>
      </c>
      <c r="Q11" s="19">
        <v>4.5368577076561903E-2</v>
      </c>
      <c r="R11" s="19"/>
      <c r="S11" s="19">
        <v>2.9487982362193702E-2</v>
      </c>
      <c r="T11" s="19">
        <v>2.8030730747204601E-2</v>
      </c>
      <c r="U11" s="19">
        <v>2.4140178017143299E-2</v>
      </c>
      <c r="V11" s="19">
        <v>4.2133699317067501E-2</v>
      </c>
      <c r="W11" s="19">
        <v>3.9069148029779802E-2</v>
      </c>
      <c r="X11" s="19">
        <v>4.2526253997059199E-2</v>
      </c>
      <c r="Y11" s="19">
        <v>2.2741429976399E-2</v>
      </c>
      <c r="Z11" s="19">
        <v>1.16203626019405E-2</v>
      </c>
      <c r="AA11" s="19">
        <v>3.0698236893185401E-2</v>
      </c>
      <c r="AB11" s="19">
        <v>4.3105774051970899E-2</v>
      </c>
      <c r="AC11" s="19">
        <v>0</v>
      </c>
      <c r="AD11" s="19">
        <v>0</v>
      </c>
      <c r="AE11" s="19"/>
      <c r="AF11" s="19">
        <v>1.8264861284490799E-2</v>
      </c>
      <c r="AG11" s="19">
        <v>1.5680429589176301E-2</v>
      </c>
      <c r="AH11" s="19">
        <v>7.8192064403553793E-2</v>
      </c>
      <c r="AI11" s="19"/>
      <c r="AJ11" s="19">
        <v>1.7282524582847399E-2</v>
      </c>
      <c r="AK11" s="19">
        <v>2.1316684381873501E-2</v>
      </c>
      <c r="AL11" s="19">
        <v>1.88950797945555E-2</v>
      </c>
      <c r="AM11" s="19">
        <v>3.3472994386542401E-2</v>
      </c>
      <c r="AN11" s="19">
        <v>2.7397374863529202E-2</v>
      </c>
      <c r="AO11" s="19"/>
      <c r="AP11" s="19">
        <v>2.7510434218624299E-2</v>
      </c>
      <c r="AQ11" s="19">
        <v>1.68925919451887E-2</v>
      </c>
      <c r="AR11" s="19">
        <v>2.2673336415159399E-2</v>
      </c>
      <c r="AS11" s="19">
        <v>3.0521474092504702E-2</v>
      </c>
      <c r="AT11" s="19">
        <v>4.52416186463808E-2</v>
      </c>
      <c r="AU11" s="19">
        <v>3.1969054840559397E-2</v>
      </c>
      <c r="AV11" s="19"/>
      <c r="AW11" s="19">
        <v>0.16015231768823701</v>
      </c>
      <c r="AX11" s="19">
        <v>0.109232415909211</v>
      </c>
      <c r="AY11" s="19">
        <v>3.23293692230067E-2</v>
      </c>
      <c r="AZ11" s="19">
        <v>8.3393680987254894E-3</v>
      </c>
      <c r="BA11" s="19">
        <v>3.3325070133699203E-2</v>
      </c>
      <c r="BB11" s="19">
        <v>4.3851986505137802E-2</v>
      </c>
      <c r="BC11" s="19">
        <v>2.0008739871359999E-2</v>
      </c>
      <c r="BD11" s="19">
        <v>3.7077878399129099E-2</v>
      </c>
      <c r="BE11" s="19">
        <v>8.7533682205827995E-3</v>
      </c>
      <c r="BF11" s="19">
        <v>0</v>
      </c>
      <c r="BG11" s="19">
        <v>0</v>
      </c>
      <c r="BH11" s="19">
        <v>3.1985616046455598E-2</v>
      </c>
      <c r="BI11" s="19">
        <v>0</v>
      </c>
      <c r="BJ11" s="19">
        <v>7.2119410589898195E-2</v>
      </c>
      <c r="BK11" s="19">
        <v>0</v>
      </c>
      <c r="BL11" s="19">
        <v>8.3505932078314395E-3</v>
      </c>
      <c r="BM11" s="19"/>
      <c r="BN11" s="19">
        <v>2.4343810645858301E-2</v>
      </c>
      <c r="BO11" s="19">
        <v>3.7286769476618097E-2</v>
      </c>
      <c r="BP11" s="19"/>
      <c r="BQ11" s="19">
        <v>2.3967580035630199E-2</v>
      </c>
      <c r="BR11" s="19">
        <v>2.1826042416650902E-2</v>
      </c>
      <c r="BS11" s="19"/>
      <c r="BT11" s="19">
        <v>2.6292202968646799E-2</v>
      </c>
      <c r="BU11" s="19"/>
      <c r="BV11" s="19">
        <v>4.6915771517856301E-2</v>
      </c>
      <c r="BW11" s="19">
        <v>4.11773371466796E-2</v>
      </c>
      <c r="BX11" s="19">
        <v>1.7034387573215602E-2</v>
      </c>
      <c r="BY11" s="19"/>
      <c r="BZ11" s="19">
        <v>6.8778854565315198E-2</v>
      </c>
      <c r="CA11" s="19">
        <v>4.2899635199265901E-2</v>
      </c>
      <c r="CB11" s="19">
        <v>1.68873134881612E-2</v>
      </c>
      <c r="CC11" s="19">
        <v>1.4584772495355801E-2</v>
      </c>
      <c r="CD11" s="19">
        <v>1.46161537481393E-2</v>
      </c>
      <c r="CE11" s="19">
        <v>2.84116798004766E-2</v>
      </c>
      <c r="CF11" s="19">
        <v>1.1055086539934001E-2</v>
      </c>
      <c r="CG11" s="19"/>
      <c r="CH11" s="19">
        <v>3.6087189107381998E-2</v>
      </c>
      <c r="CI11" s="19">
        <v>1.85949526866417E-2</v>
      </c>
      <c r="CJ11" s="19">
        <v>2.82091025416518E-2</v>
      </c>
      <c r="CK11" s="19">
        <v>3.48877415012145E-2</v>
      </c>
      <c r="CL11" s="19">
        <v>0.108212412518305</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153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140</v>
      </c>
      <c r="C9" s="17">
        <v>4.0060616663410799E-2</v>
      </c>
      <c r="D9" s="17">
        <v>4.7542312812509403E-2</v>
      </c>
      <c r="E9" s="17">
        <v>3.3066297786759499E-2</v>
      </c>
      <c r="F9" s="17"/>
      <c r="G9" s="17">
        <v>4.2396435808795901E-2</v>
      </c>
      <c r="H9" s="17">
        <v>3.3497327348905301E-2</v>
      </c>
      <c r="I9" s="17">
        <v>4.1615116141828001E-2</v>
      </c>
      <c r="J9" s="17">
        <v>6.0143708095778597E-2</v>
      </c>
      <c r="K9" s="17">
        <v>5.1798551449427403E-2</v>
      </c>
      <c r="L9" s="17">
        <v>1.8423973893141501E-2</v>
      </c>
      <c r="M9" s="17"/>
      <c r="N9" s="17">
        <v>9.9387103656393503E-3</v>
      </c>
      <c r="O9" s="17">
        <v>4.5102183255956801E-2</v>
      </c>
      <c r="P9" s="17">
        <v>2.8422975843216701E-2</v>
      </c>
      <c r="Q9" s="17">
        <v>7.7940615617750605E-2</v>
      </c>
      <c r="R9" s="17"/>
      <c r="S9" s="17">
        <v>3.9859750850147702E-2</v>
      </c>
      <c r="T9" s="17">
        <v>4.5601539495373697E-2</v>
      </c>
      <c r="U9" s="17">
        <v>5.1410537595015897E-2</v>
      </c>
      <c r="V9" s="17">
        <v>3.2323827808160198E-2</v>
      </c>
      <c r="W9" s="17">
        <v>3.5263549218782997E-2</v>
      </c>
      <c r="X9" s="17">
        <v>3.3986312914830098E-2</v>
      </c>
      <c r="Y9" s="17">
        <v>3.5181601851604301E-2</v>
      </c>
      <c r="Z9" s="17">
        <v>5.2785110183536203E-2</v>
      </c>
      <c r="AA9" s="17">
        <v>5.3547606133929997E-2</v>
      </c>
      <c r="AB9" s="17">
        <v>3.7015383784063001E-2</v>
      </c>
      <c r="AC9" s="17">
        <v>3.6920317426225799E-2</v>
      </c>
      <c r="AD9" s="17">
        <v>0</v>
      </c>
      <c r="AE9" s="17"/>
      <c r="AF9" s="17">
        <v>4.75339670236678E-2</v>
      </c>
      <c r="AG9" s="17">
        <v>3.3137856736127499E-2</v>
      </c>
      <c r="AH9" s="17">
        <v>4.3771460012003403E-2</v>
      </c>
      <c r="AI9" s="17"/>
      <c r="AJ9" s="17">
        <v>2.0831839376503802E-2</v>
      </c>
      <c r="AK9" s="17">
        <v>3.6040269880222603E-2</v>
      </c>
      <c r="AL9" s="17">
        <v>2.02869062681851E-2</v>
      </c>
      <c r="AM9" s="17">
        <v>6.1468281731221701E-2</v>
      </c>
      <c r="AN9" s="17">
        <v>2.6681040539508101E-2</v>
      </c>
      <c r="AO9" s="17"/>
      <c r="AP9" s="17">
        <v>3.4614006633514001E-2</v>
      </c>
      <c r="AQ9" s="17">
        <v>3.11861996086167E-2</v>
      </c>
      <c r="AR9" s="17">
        <v>3.3852818316051803E-2</v>
      </c>
      <c r="AS9" s="17">
        <v>4.2705033436662099E-2</v>
      </c>
      <c r="AT9" s="17">
        <v>2.0010923544626E-2</v>
      </c>
      <c r="AU9" s="17">
        <v>2.6486867814472199E-2</v>
      </c>
      <c r="AV9" s="17"/>
      <c r="AW9" s="17">
        <v>0.14033909304797901</v>
      </c>
      <c r="AX9" s="17">
        <v>7.3091587823107596E-2</v>
      </c>
      <c r="AY9" s="17">
        <v>5.2829036091905097E-2</v>
      </c>
      <c r="AZ9" s="17">
        <v>7.5622353777462806E-2</v>
      </c>
      <c r="BA9" s="17">
        <v>4.7333120323741901E-2</v>
      </c>
      <c r="BB9" s="17">
        <v>6.4536545387349001E-2</v>
      </c>
      <c r="BC9" s="17">
        <v>3.4468975933642503E-2</v>
      </c>
      <c r="BD9" s="17">
        <v>1.7423090951627699E-2</v>
      </c>
      <c r="BE9" s="17">
        <v>4.1826018676183303E-2</v>
      </c>
      <c r="BF9" s="17">
        <v>1.9685764060723199E-2</v>
      </c>
      <c r="BG9" s="17">
        <v>5.5300224392701297E-2</v>
      </c>
      <c r="BH9" s="17">
        <v>1.07530611617765E-2</v>
      </c>
      <c r="BI9" s="17">
        <v>2.20631305417089E-2</v>
      </c>
      <c r="BJ9" s="17">
        <v>1.6992752056852699E-2</v>
      </c>
      <c r="BK9" s="17">
        <v>0</v>
      </c>
      <c r="BL9" s="17">
        <v>0</v>
      </c>
      <c r="BM9" s="17"/>
      <c r="BN9" s="17">
        <v>3.3878648970256803E-2</v>
      </c>
      <c r="BO9" s="17">
        <v>4.8133489021813899E-2</v>
      </c>
      <c r="BP9" s="17"/>
      <c r="BQ9" s="17">
        <v>3.1939825407279201E-2</v>
      </c>
      <c r="BR9" s="17">
        <v>3.0022789326508301E-2</v>
      </c>
      <c r="BS9" s="17"/>
      <c r="BT9" s="17">
        <v>3.3046479830210397E-2</v>
      </c>
      <c r="BU9" s="17"/>
      <c r="BV9" s="17">
        <v>6.0929704096600597E-2</v>
      </c>
      <c r="BW9" s="17">
        <v>2.63881953941007E-2</v>
      </c>
      <c r="BX9" s="17">
        <v>2.8420317821741502E-2</v>
      </c>
      <c r="BY9" s="17"/>
      <c r="BZ9" s="17">
        <v>0.14097062360500501</v>
      </c>
      <c r="CA9" s="17">
        <v>6.9343477367834402E-2</v>
      </c>
      <c r="CB9" s="17">
        <v>4.7505922374083E-2</v>
      </c>
      <c r="CC9" s="17">
        <v>1.5109629630799599E-2</v>
      </c>
      <c r="CD9" s="17">
        <v>1.67912294285191E-2</v>
      </c>
      <c r="CE9" s="17">
        <v>7.9577832959945895E-3</v>
      </c>
      <c r="CF9" s="17">
        <v>1.77635816919848E-2</v>
      </c>
      <c r="CG9" s="17"/>
      <c r="CH9" s="17">
        <v>1.38517983938791E-2</v>
      </c>
      <c r="CI9" s="17">
        <v>6.69486644120856E-3</v>
      </c>
      <c r="CJ9" s="17">
        <v>2.9537128282370501E-2</v>
      </c>
      <c r="CK9" s="17">
        <v>9.7798558866420401E-2</v>
      </c>
      <c r="CL9" s="17">
        <v>0.28585997760098802</v>
      </c>
    </row>
    <row r="10" spans="2:90" x14ac:dyDescent="0.3">
      <c r="B10" s="18" t="s">
        <v>141</v>
      </c>
      <c r="C10" s="17">
        <v>2.4661981661153399E-2</v>
      </c>
      <c r="D10" s="17">
        <v>2.0957014414878902E-2</v>
      </c>
      <c r="E10" s="17">
        <v>2.75197818787636E-2</v>
      </c>
      <c r="F10" s="17"/>
      <c r="G10" s="17">
        <v>1.9731140225411399E-2</v>
      </c>
      <c r="H10" s="17">
        <v>3.1243766611370401E-2</v>
      </c>
      <c r="I10" s="17">
        <v>2.5944039914085799E-2</v>
      </c>
      <c r="J10" s="17">
        <v>2.9867515356848302E-2</v>
      </c>
      <c r="K10" s="17">
        <v>3.2060104371537598E-2</v>
      </c>
      <c r="L10" s="17">
        <v>1.23225483308013E-2</v>
      </c>
      <c r="M10" s="17"/>
      <c r="N10" s="17">
        <v>1.22233183261083E-2</v>
      </c>
      <c r="O10" s="17">
        <v>2.9077866324886101E-2</v>
      </c>
      <c r="P10" s="17">
        <v>1.7712563241359398E-2</v>
      </c>
      <c r="Q10" s="17">
        <v>3.9849280481407803E-2</v>
      </c>
      <c r="R10" s="17"/>
      <c r="S10" s="17">
        <v>1.43834547972437E-2</v>
      </c>
      <c r="T10" s="17">
        <v>1.50846688848264E-2</v>
      </c>
      <c r="U10" s="17">
        <v>6.1571164365188296E-3</v>
      </c>
      <c r="V10" s="17">
        <v>2.76441215896003E-2</v>
      </c>
      <c r="W10" s="17">
        <v>2.85686108889927E-2</v>
      </c>
      <c r="X10" s="17">
        <v>3.8043441318654399E-2</v>
      </c>
      <c r="Y10" s="17">
        <v>1.1301328974423999E-2</v>
      </c>
      <c r="Z10" s="17">
        <v>3.3735511040114401E-2</v>
      </c>
      <c r="AA10" s="17">
        <v>3.6706268995869498E-2</v>
      </c>
      <c r="AB10" s="17">
        <v>1.4881916537488601E-2</v>
      </c>
      <c r="AC10" s="17">
        <v>7.1965655090132793E-2</v>
      </c>
      <c r="AD10" s="17">
        <v>3.5278260809369702E-2</v>
      </c>
      <c r="AE10" s="17"/>
      <c r="AF10" s="17">
        <v>2.16777211796483E-2</v>
      </c>
      <c r="AG10" s="17">
        <v>2.5697608349472399E-2</v>
      </c>
      <c r="AH10" s="17">
        <v>4.4409313392679402E-2</v>
      </c>
      <c r="AI10" s="17"/>
      <c r="AJ10" s="17">
        <v>2.8414226344986099E-2</v>
      </c>
      <c r="AK10" s="17">
        <v>2.0733665334054598E-2</v>
      </c>
      <c r="AL10" s="17">
        <v>1.24704456623074E-2</v>
      </c>
      <c r="AM10" s="17">
        <v>1.6089614915423399E-2</v>
      </c>
      <c r="AN10" s="17">
        <v>7.3672035465416993E-2</v>
      </c>
      <c r="AO10" s="17"/>
      <c r="AP10" s="17">
        <v>1.24784172797933E-2</v>
      </c>
      <c r="AQ10" s="17">
        <v>2.8969893680344E-2</v>
      </c>
      <c r="AR10" s="17">
        <v>2.7583852686941999E-2</v>
      </c>
      <c r="AS10" s="17">
        <v>2.0313578128078099E-2</v>
      </c>
      <c r="AT10" s="17">
        <v>4.5228439115853301E-2</v>
      </c>
      <c r="AU10" s="17">
        <v>9.9809918598768206E-3</v>
      </c>
      <c r="AV10" s="17"/>
      <c r="AW10" s="17">
        <v>4.4621620120488099E-2</v>
      </c>
      <c r="AX10" s="17">
        <v>6.7734161398150902E-2</v>
      </c>
      <c r="AY10" s="17">
        <v>4.7828711222439403E-2</v>
      </c>
      <c r="AZ10" s="17">
        <v>2.5789858871179999E-2</v>
      </c>
      <c r="BA10" s="17">
        <v>2.1382052440814502E-2</v>
      </c>
      <c r="BB10" s="17">
        <v>9.9312733364924997E-3</v>
      </c>
      <c r="BC10" s="17">
        <v>3.1027295460836199E-2</v>
      </c>
      <c r="BD10" s="17">
        <v>2.0465379119746E-2</v>
      </c>
      <c r="BE10" s="17">
        <v>4.8853877108773203E-2</v>
      </c>
      <c r="BF10" s="17">
        <v>1.91301420340774E-2</v>
      </c>
      <c r="BG10" s="17">
        <v>1.3077377243367201E-2</v>
      </c>
      <c r="BH10" s="17">
        <v>0</v>
      </c>
      <c r="BI10" s="17">
        <v>2.5324792754970099E-2</v>
      </c>
      <c r="BJ10" s="17">
        <v>1.51425478715576E-2</v>
      </c>
      <c r="BK10" s="17">
        <v>0</v>
      </c>
      <c r="BL10" s="17">
        <v>2.2607424499229201E-2</v>
      </c>
      <c r="BM10" s="17"/>
      <c r="BN10" s="17">
        <v>2.6052273514099701E-2</v>
      </c>
      <c r="BO10" s="17">
        <v>2.3098828793890101E-2</v>
      </c>
      <c r="BP10" s="17"/>
      <c r="BQ10" s="17">
        <v>1.1796644672894799E-2</v>
      </c>
      <c r="BR10" s="17">
        <v>4.2176810036470197E-2</v>
      </c>
      <c r="BS10" s="17"/>
      <c r="BT10" s="17">
        <v>1.8076216004210201E-2</v>
      </c>
      <c r="BU10" s="17"/>
      <c r="BV10" s="17">
        <v>3.5832644211507302E-2</v>
      </c>
      <c r="BW10" s="17">
        <v>2.4985223019145599E-2</v>
      </c>
      <c r="BX10" s="17">
        <v>1.7645062309909601E-2</v>
      </c>
      <c r="BY10" s="17"/>
      <c r="BZ10" s="17">
        <v>6.0811499811389398E-2</v>
      </c>
      <c r="CA10" s="17">
        <v>5.3621942966820602E-2</v>
      </c>
      <c r="CB10" s="17">
        <v>2.23952142372577E-2</v>
      </c>
      <c r="CC10" s="17">
        <v>1.8284862913070798E-2</v>
      </c>
      <c r="CD10" s="17">
        <v>2.17359808463112E-2</v>
      </c>
      <c r="CE10" s="17">
        <v>1.54605391528429E-2</v>
      </c>
      <c r="CF10" s="17">
        <v>0</v>
      </c>
      <c r="CG10" s="17"/>
      <c r="CH10" s="17">
        <v>1.16840025083765E-2</v>
      </c>
      <c r="CI10" s="17">
        <v>7.9805537162950298E-3</v>
      </c>
      <c r="CJ10" s="17">
        <v>3.2598533720335998E-2</v>
      </c>
      <c r="CK10" s="17">
        <v>3.3023814464138497E-2</v>
      </c>
      <c r="CL10" s="17">
        <v>0.105924386304118</v>
      </c>
    </row>
    <row r="11" spans="2:90" x14ac:dyDescent="0.3">
      <c r="B11" s="18" t="s">
        <v>142</v>
      </c>
      <c r="C11" s="17">
        <v>4.0104359089190397E-2</v>
      </c>
      <c r="D11" s="17">
        <v>3.88490379001874E-2</v>
      </c>
      <c r="E11" s="17">
        <v>3.9688919098467397E-2</v>
      </c>
      <c r="F11" s="17"/>
      <c r="G11" s="17">
        <v>5.3255060662895301E-2</v>
      </c>
      <c r="H11" s="17">
        <v>2.8278522648208401E-2</v>
      </c>
      <c r="I11" s="17">
        <v>5.2840336968672498E-2</v>
      </c>
      <c r="J11" s="17">
        <v>4.3496901584665203E-2</v>
      </c>
      <c r="K11" s="17">
        <v>3.6099889416539702E-2</v>
      </c>
      <c r="L11" s="17">
        <v>3.0533754062280399E-2</v>
      </c>
      <c r="M11" s="17"/>
      <c r="N11" s="17">
        <v>3.48772277386439E-2</v>
      </c>
      <c r="O11" s="17">
        <v>3.2978150088722499E-2</v>
      </c>
      <c r="P11" s="17">
        <v>3.2382691663909197E-2</v>
      </c>
      <c r="Q11" s="17">
        <v>6.0332322552704598E-2</v>
      </c>
      <c r="R11" s="17"/>
      <c r="S11" s="17">
        <v>4.4466129868020399E-2</v>
      </c>
      <c r="T11" s="17">
        <v>2.96879314935144E-2</v>
      </c>
      <c r="U11" s="17">
        <v>5.8487821608734197E-2</v>
      </c>
      <c r="V11" s="17">
        <v>3.2286647225760703E-2</v>
      </c>
      <c r="W11" s="17">
        <v>2.5856331332379901E-2</v>
      </c>
      <c r="X11" s="17">
        <v>5.6519083542264599E-2</v>
      </c>
      <c r="Y11" s="17">
        <v>1.18717308509084E-2</v>
      </c>
      <c r="Z11" s="17">
        <v>3.2493682680446299E-2</v>
      </c>
      <c r="AA11" s="17">
        <v>6.0848753479987097E-2</v>
      </c>
      <c r="AB11" s="17">
        <v>3.8991314139962097E-2</v>
      </c>
      <c r="AC11" s="17">
        <v>5.1533016110792897E-2</v>
      </c>
      <c r="AD11" s="17">
        <v>1.6740094719200099E-2</v>
      </c>
      <c r="AE11" s="17"/>
      <c r="AF11" s="17">
        <v>3.8587536624811701E-2</v>
      </c>
      <c r="AG11" s="17">
        <v>3.6458482837968299E-2</v>
      </c>
      <c r="AH11" s="17">
        <v>4.2199026850387199E-2</v>
      </c>
      <c r="AI11" s="17"/>
      <c r="AJ11" s="17">
        <v>4.1657840274874298E-2</v>
      </c>
      <c r="AK11" s="17">
        <v>3.7278966263638698E-2</v>
      </c>
      <c r="AL11" s="17">
        <v>2.9524092078973999E-2</v>
      </c>
      <c r="AM11" s="17">
        <v>4.0531338528255099E-2</v>
      </c>
      <c r="AN11" s="17">
        <v>5.42108870629514E-2</v>
      </c>
      <c r="AO11" s="17"/>
      <c r="AP11" s="17">
        <v>1.8093180145580201E-2</v>
      </c>
      <c r="AQ11" s="17">
        <v>3.5010899669086798E-2</v>
      </c>
      <c r="AR11" s="17">
        <v>3.7905543488486501E-2</v>
      </c>
      <c r="AS11" s="17">
        <v>4.82103433894557E-2</v>
      </c>
      <c r="AT11" s="17">
        <v>9.2457965821160004E-2</v>
      </c>
      <c r="AU11" s="17">
        <v>2.7688932304771201E-2</v>
      </c>
      <c r="AV11" s="17"/>
      <c r="AW11" s="17">
        <v>5.3335519089365797E-2</v>
      </c>
      <c r="AX11" s="17">
        <v>8.0023650612067301E-2</v>
      </c>
      <c r="AY11" s="17">
        <v>4.65218106953139E-2</v>
      </c>
      <c r="AZ11" s="17">
        <v>7.9359639821862699E-2</v>
      </c>
      <c r="BA11" s="17">
        <v>4.9977310347741201E-2</v>
      </c>
      <c r="BB11" s="17">
        <v>4.8301431712008902E-2</v>
      </c>
      <c r="BC11" s="17">
        <v>4.8656112354076998E-2</v>
      </c>
      <c r="BD11" s="17">
        <v>2.5446376198843199E-2</v>
      </c>
      <c r="BE11" s="17">
        <v>2.6390285083347301E-2</v>
      </c>
      <c r="BF11" s="17">
        <v>2.95075028424257E-2</v>
      </c>
      <c r="BG11" s="17">
        <v>0</v>
      </c>
      <c r="BH11" s="17">
        <v>4.64686123864365E-2</v>
      </c>
      <c r="BI11" s="17">
        <v>6.9637282889762397E-2</v>
      </c>
      <c r="BJ11" s="17">
        <v>0</v>
      </c>
      <c r="BK11" s="17">
        <v>0</v>
      </c>
      <c r="BL11" s="17">
        <v>2.1347837767605401E-2</v>
      </c>
      <c r="BM11" s="17"/>
      <c r="BN11" s="17">
        <v>2.7768275793096701E-2</v>
      </c>
      <c r="BO11" s="17">
        <v>5.7730114133740199E-2</v>
      </c>
      <c r="BP11" s="17"/>
      <c r="BQ11" s="17">
        <v>1.7884684844303299E-2</v>
      </c>
      <c r="BR11" s="17">
        <v>6.4740686610392603E-2</v>
      </c>
      <c r="BS11" s="17"/>
      <c r="BT11" s="17">
        <v>3.4687065146583602E-2</v>
      </c>
      <c r="BU11" s="17"/>
      <c r="BV11" s="17">
        <v>4.0944031741370901E-2</v>
      </c>
      <c r="BW11" s="17">
        <v>3.8412403378046397E-2</v>
      </c>
      <c r="BX11" s="17">
        <v>3.8133909393565299E-2</v>
      </c>
      <c r="BY11" s="17"/>
      <c r="BZ11" s="17">
        <v>9.5176439076035999E-2</v>
      </c>
      <c r="CA11" s="17">
        <v>8.3364881372480104E-2</v>
      </c>
      <c r="CB11" s="17">
        <v>2.8619340412892599E-2</v>
      </c>
      <c r="CC11" s="17">
        <v>3.2866391839412597E-2</v>
      </c>
      <c r="CD11" s="17">
        <v>1.75476654157368E-2</v>
      </c>
      <c r="CE11" s="17">
        <v>4.3929943078025897E-3</v>
      </c>
      <c r="CF11" s="17">
        <v>3.5366609842829203E-2</v>
      </c>
      <c r="CG11" s="17"/>
      <c r="CH11" s="17">
        <v>2.0418245150794601E-2</v>
      </c>
      <c r="CI11" s="17">
        <v>1.56829826170947E-2</v>
      </c>
      <c r="CJ11" s="17">
        <v>4.8402687556701102E-2</v>
      </c>
      <c r="CK11" s="17">
        <v>8.0907720170171393E-2</v>
      </c>
      <c r="CL11" s="17">
        <v>7.9529718145118E-2</v>
      </c>
    </row>
    <row r="12" spans="2:90" x14ac:dyDescent="0.3">
      <c r="B12" s="18" t="s">
        <v>143</v>
      </c>
      <c r="C12" s="17">
        <v>5.2934711231659402E-2</v>
      </c>
      <c r="D12" s="17">
        <v>4.6536754929160401E-2</v>
      </c>
      <c r="E12" s="17">
        <v>5.8635385095227602E-2</v>
      </c>
      <c r="F12" s="17"/>
      <c r="G12" s="17">
        <v>6.8224427999426199E-2</v>
      </c>
      <c r="H12" s="17">
        <v>3.5126764177584702E-2</v>
      </c>
      <c r="I12" s="17">
        <v>6.1793862263079799E-2</v>
      </c>
      <c r="J12" s="17">
        <v>6.8929996397818202E-2</v>
      </c>
      <c r="K12" s="17">
        <v>5.8555401388759899E-2</v>
      </c>
      <c r="L12" s="17">
        <v>3.33196310747116E-2</v>
      </c>
      <c r="M12" s="17"/>
      <c r="N12" s="17">
        <v>4.69845365178845E-2</v>
      </c>
      <c r="O12" s="17">
        <v>4.5298747303296298E-2</v>
      </c>
      <c r="P12" s="17">
        <v>5.9360528729251599E-2</v>
      </c>
      <c r="Q12" s="17">
        <v>6.0290656556979398E-2</v>
      </c>
      <c r="R12" s="17"/>
      <c r="S12" s="17">
        <v>8.65249898697249E-2</v>
      </c>
      <c r="T12" s="17">
        <v>4.2711286077938802E-2</v>
      </c>
      <c r="U12" s="17">
        <v>5.3805377626777097E-2</v>
      </c>
      <c r="V12" s="17">
        <v>6.0017899841678497E-2</v>
      </c>
      <c r="W12" s="17">
        <v>5.9063294562979103E-2</v>
      </c>
      <c r="X12" s="17">
        <v>5.4549839534046601E-2</v>
      </c>
      <c r="Y12" s="17">
        <v>6.5045194756599797E-2</v>
      </c>
      <c r="Z12" s="17">
        <v>6.5079395771744E-2</v>
      </c>
      <c r="AA12" s="17">
        <v>3.88019934401155E-2</v>
      </c>
      <c r="AB12" s="17">
        <v>2.25013147349378E-2</v>
      </c>
      <c r="AC12" s="17">
        <v>3.65725822355287E-2</v>
      </c>
      <c r="AD12" s="17">
        <v>1.9512139861373099E-2</v>
      </c>
      <c r="AE12" s="17"/>
      <c r="AF12" s="17">
        <v>5.63307870382403E-2</v>
      </c>
      <c r="AG12" s="17">
        <v>4.0251079041263002E-2</v>
      </c>
      <c r="AH12" s="17">
        <v>7.2684638823774697E-2</v>
      </c>
      <c r="AI12" s="17"/>
      <c r="AJ12" s="17">
        <v>2.9954535955190199E-2</v>
      </c>
      <c r="AK12" s="17">
        <v>5.5495557373000701E-2</v>
      </c>
      <c r="AL12" s="17">
        <v>4.7824665946250101E-2</v>
      </c>
      <c r="AM12" s="17">
        <v>6.8927997359899698E-2</v>
      </c>
      <c r="AN12" s="17">
        <v>8.56320086667684E-2</v>
      </c>
      <c r="AO12" s="17"/>
      <c r="AP12" s="17">
        <v>5.2068211049030699E-2</v>
      </c>
      <c r="AQ12" s="17">
        <v>2.6685223743711899E-2</v>
      </c>
      <c r="AR12" s="17">
        <v>7.5044235555068894E-2</v>
      </c>
      <c r="AS12" s="17">
        <v>5.8257955403422997E-2</v>
      </c>
      <c r="AT12" s="17">
        <v>6.33641242174727E-2</v>
      </c>
      <c r="AU12" s="17">
        <v>7.7683057627040794E-2</v>
      </c>
      <c r="AV12" s="17"/>
      <c r="AW12" s="17">
        <v>0</v>
      </c>
      <c r="AX12" s="17">
        <v>9.9679315813491001E-2</v>
      </c>
      <c r="AY12" s="17">
        <v>3.3769932629498602E-2</v>
      </c>
      <c r="AZ12" s="17">
        <v>9.6661639488589704E-2</v>
      </c>
      <c r="BA12" s="17">
        <v>5.3370167368975298E-2</v>
      </c>
      <c r="BB12" s="17">
        <v>3.9176823921753999E-2</v>
      </c>
      <c r="BC12" s="17">
        <v>4.5285605916253503E-2</v>
      </c>
      <c r="BD12" s="17">
        <v>6.2632124634049699E-2</v>
      </c>
      <c r="BE12" s="17">
        <v>6.4359176459640705E-2</v>
      </c>
      <c r="BF12" s="17">
        <v>3.2453952279832603E-2</v>
      </c>
      <c r="BG12" s="17">
        <v>4.5110018595097098E-2</v>
      </c>
      <c r="BH12" s="17">
        <v>3.9133636373122102E-2</v>
      </c>
      <c r="BI12" s="17">
        <v>2.2819861793558199E-2</v>
      </c>
      <c r="BJ12" s="17">
        <v>1.5907967488131398E-2</v>
      </c>
      <c r="BK12" s="17">
        <v>2.1410619186968499E-2</v>
      </c>
      <c r="BL12" s="17">
        <v>6.8386921841341694E-2</v>
      </c>
      <c r="BM12" s="17"/>
      <c r="BN12" s="17">
        <v>4.3007790858278903E-2</v>
      </c>
      <c r="BO12" s="17">
        <v>6.7417978530041001E-2</v>
      </c>
      <c r="BP12" s="17"/>
      <c r="BQ12" s="17">
        <v>5.3341425518292698E-2</v>
      </c>
      <c r="BR12" s="17">
        <v>4.6786359878898703E-2</v>
      </c>
      <c r="BS12" s="17"/>
      <c r="BT12" s="17">
        <v>4.9064469120611999E-2</v>
      </c>
      <c r="BU12" s="17"/>
      <c r="BV12" s="17">
        <v>7.4510297979385007E-2</v>
      </c>
      <c r="BW12" s="17">
        <v>6.5857765137293897E-2</v>
      </c>
      <c r="BX12" s="17">
        <v>4.06614607215878E-2</v>
      </c>
      <c r="BY12" s="17"/>
      <c r="BZ12" s="17">
        <v>9.0047437373228303E-2</v>
      </c>
      <c r="CA12" s="17">
        <v>6.8518698276786805E-2</v>
      </c>
      <c r="CB12" s="17">
        <v>6.9546725041367094E-2</v>
      </c>
      <c r="CC12" s="17">
        <v>3.5869647380173002E-2</v>
      </c>
      <c r="CD12" s="17">
        <v>3.17304368029604E-2</v>
      </c>
      <c r="CE12" s="17">
        <v>5.4836675033006502E-2</v>
      </c>
      <c r="CF12" s="17">
        <v>2.85022045609723E-2</v>
      </c>
      <c r="CG12" s="17"/>
      <c r="CH12" s="17">
        <v>2.74010469461832E-2</v>
      </c>
      <c r="CI12" s="17">
        <v>3.5224398740887897E-2</v>
      </c>
      <c r="CJ12" s="17">
        <v>6.0895714309240699E-2</v>
      </c>
      <c r="CK12" s="17">
        <v>8.7322250777720503E-2</v>
      </c>
      <c r="CL12" s="17">
        <v>7.2443428805969198E-2</v>
      </c>
    </row>
    <row r="13" spans="2:90" x14ac:dyDescent="0.3">
      <c r="B13" s="18" t="s">
        <v>144</v>
      </c>
      <c r="C13" s="17">
        <v>6.5565934188136096E-2</v>
      </c>
      <c r="D13" s="17">
        <v>6.1306244212101998E-2</v>
      </c>
      <c r="E13" s="17">
        <v>6.9290112597215806E-2</v>
      </c>
      <c r="F13" s="17"/>
      <c r="G13" s="17">
        <v>8.63461580297505E-2</v>
      </c>
      <c r="H13" s="17">
        <v>6.0448259387707398E-2</v>
      </c>
      <c r="I13" s="17">
        <v>7.3959302035064997E-2</v>
      </c>
      <c r="J13" s="17">
        <v>7.1906555155523896E-2</v>
      </c>
      <c r="K13" s="17">
        <v>6.12061935198044E-2</v>
      </c>
      <c r="L13" s="17">
        <v>4.6847840427603198E-2</v>
      </c>
      <c r="M13" s="17"/>
      <c r="N13" s="17">
        <v>4.79232861818608E-2</v>
      </c>
      <c r="O13" s="17">
        <v>6.0589341488040203E-2</v>
      </c>
      <c r="P13" s="17">
        <v>8.1811129951293096E-2</v>
      </c>
      <c r="Q13" s="17">
        <v>7.6110299031903597E-2</v>
      </c>
      <c r="R13" s="17"/>
      <c r="S13" s="17">
        <v>4.75974532132932E-2</v>
      </c>
      <c r="T13" s="17">
        <v>7.3141828530363301E-2</v>
      </c>
      <c r="U13" s="17">
        <v>6.6092599316492903E-2</v>
      </c>
      <c r="V13" s="17">
        <v>5.6529263868797801E-2</v>
      </c>
      <c r="W13" s="17">
        <v>6.5159485957048499E-2</v>
      </c>
      <c r="X13" s="17">
        <v>9.2588473300870805E-2</v>
      </c>
      <c r="Y13" s="17">
        <v>8.0663599166740499E-2</v>
      </c>
      <c r="Z13" s="17">
        <v>3.19273737078326E-2</v>
      </c>
      <c r="AA13" s="17">
        <v>5.5423160027034998E-2</v>
      </c>
      <c r="AB13" s="17">
        <v>9.0565308805136094E-2</v>
      </c>
      <c r="AC13" s="17">
        <v>4.4000140412448298E-2</v>
      </c>
      <c r="AD13" s="17">
        <v>6.5232720726286803E-2</v>
      </c>
      <c r="AE13" s="17"/>
      <c r="AF13" s="17">
        <v>4.9847617234977201E-2</v>
      </c>
      <c r="AG13" s="17">
        <v>6.7870538969578897E-2</v>
      </c>
      <c r="AH13" s="17">
        <v>8.0525521895017896E-2</v>
      </c>
      <c r="AI13" s="17"/>
      <c r="AJ13" s="17">
        <v>3.4277055039290301E-2</v>
      </c>
      <c r="AK13" s="17">
        <v>6.62427464053017E-2</v>
      </c>
      <c r="AL13" s="17">
        <v>6.3386416429198594E-2</v>
      </c>
      <c r="AM13" s="17">
        <v>7.4647778086206998E-2</v>
      </c>
      <c r="AN13" s="17">
        <v>3.8018971627156999E-2</v>
      </c>
      <c r="AO13" s="17"/>
      <c r="AP13" s="17">
        <v>6.4372465541649201E-2</v>
      </c>
      <c r="AQ13" s="17">
        <v>3.46640882359842E-2</v>
      </c>
      <c r="AR13" s="17">
        <v>6.3305259069066006E-2</v>
      </c>
      <c r="AS13" s="17">
        <v>7.5260885149295201E-2</v>
      </c>
      <c r="AT13" s="17">
        <v>5.9388917683901102E-2</v>
      </c>
      <c r="AU13" s="17">
        <v>5.55555613403391E-2</v>
      </c>
      <c r="AV13" s="17"/>
      <c r="AW13" s="17">
        <v>0.144698271701651</v>
      </c>
      <c r="AX13" s="17">
        <v>8.4679034622013594E-2</v>
      </c>
      <c r="AY13" s="17">
        <v>9.9936036046634993E-2</v>
      </c>
      <c r="AZ13" s="17">
        <v>6.3197410681538002E-2</v>
      </c>
      <c r="BA13" s="17">
        <v>8.0726181027656704E-2</v>
      </c>
      <c r="BB13" s="17">
        <v>7.6882229367738197E-2</v>
      </c>
      <c r="BC13" s="17">
        <v>5.5721137066536301E-2</v>
      </c>
      <c r="BD13" s="17">
        <v>6.1975963283517801E-2</v>
      </c>
      <c r="BE13" s="17">
        <v>5.7244622855083901E-2</v>
      </c>
      <c r="BF13" s="17">
        <v>7.9272042340926996E-2</v>
      </c>
      <c r="BG13" s="17">
        <v>6.3939623763835898E-2</v>
      </c>
      <c r="BH13" s="17">
        <v>5.4535983290800998E-2</v>
      </c>
      <c r="BI13" s="17">
        <v>5.0562433081676302E-2</v>
      </c>
      <c r="BJ13" s="17">
        <v>1.7152038393202802E-2</v>
      </c>
      <c r="BK13" s="17">
        <v>4.1130499246450999E-2</v>
      </c>
      <c r="BL13" s="17">
        <v>4.1225563166586397E-2</v>
      </c>
      <c r="BM13" s="17"/>
      <c r="BN13" s="17">
        <v>5.5082316410959099E-2</v>
      </c>
      <c r="BO13" s="17">
        <v>8.1001577035469299E-2</v>
      </c>
      <c r="BP13" s="17"/>
      <c r="BQ13" s="17">
        <v>5.9351263554895402E-2</v>
      </c>
      <c r="BR13" s="17">
        <v>8.2270281182131394E-2</v>
      </c>
      <c r="BS13" s="17"/>
      <c r="BT13" s="17">
        <v>3.2901553652473402E-2</v>
      </c>
      <c r="BU13" s="17"/>
      <c r="BV13" s="17">
        <v>9.26731980372901E-2</v>
      </c>
      <c r="BW13" s="17">
        <v>6.9899600943952395E-2</v>
      </c>
      <c r="BX13" s="17">
        <v>5.6665233781956599E-2</v>
      </c>
      <c r="BY13" s="17"/>
      <c r="BZ13" s="17">
        <v>0.113286583056575</v>
      </c>
      <c r="CA13" s="17">
        <v>8.8013487797562101E-2</v>
      </c>
      <c r="CB13" s="17">
        <v>5.7609810059229397E-2</v>
      </c>
      <c r="CC13" s="17">
        <v>5.6880558947795E-2</v>
      </c>
      <c r="CD13" s="17">
        <v>5.7718740333140603E-2</v>
      </c>
      <c r="CE13" s="17">
        <v>4.1845658630041499E-2</v>
      </c>
      <c r="CF13" s="17">
        <v>5.1338836834745202E-2</v>
      </c>
      <c r="CG13" s="17"/>
      <c r="CH13" s="17">
        <v>6.2335572466851702E-2</v>
      </c>
      <c r="CI13" s="17">
        <v>4.5061070056104303E-2</v>
      </c>
      <c r="CJ13" s="17">
        <v>5.9693183872574503E-2</v>
      </c>
      <c r="CK13" s="17">
        <v>0.116638197810922</v>
      </c>
      <c r="CL13" s="17">
        <v>0.118542870626513</v>
      </c>
    </row>
    <row r="14" spans="2:90" x14ac:dyDescent="0.3">
      <c r="B14" s="18" t="s">
        <v>145</v>
      </c>
      <c r="C14" s="17">
        <v>0.124436336956902</v>
      </c>
      <c r="D14" s="17">
        <v>0.107329311755059</v>
      </c>
      <c r="E14" s="17">
        <v>0.14009481491467299</v>
      </c>
      <c r="F14" s="17"/>
      <c r="G14" s="17">
        <v>0.107540663206059</v>
      </c>
      <c r="H14" s="17">
        <v>0.109560103806294</v>
      </c>
      <c r="I14" s="17">
        <v>0.114490808475063</v>
      </c>
      <c r="J14" s="17">
        <v>0.16301636376289</v>
      </c>
      <c r="K14" s="17">
        <v>0.14682292133858599</v>
      </c>
      <c r="L14" s="17">
        <v>0.10962777208466</v>
      </c>
      <c r="M14" s="17"/>
      <c r="N14" s="17">
        <v>0.104764743630199</v>
      </c>
      <c r="O14" s="17">
        <v>0.160194883335565</v>
      </c>
      <c r="P14" s="17">
        <v>0.13313136924529501</v>
      </c>
      <c r="Q14" s="17">
        <v>0.100204171420891</v>
      </c>
      <c r="R14" s="17"/>
      <c r="S14" s="17">
        <v>0.10070420059973199</v>
      </c>
      <c r="T14" s="17">
        <v>0.12800726085293099</v>
      </c>
      <c r="U14" s="17">
        <v>9.0512071361252597E-2</v>
      </c>
      <c r="V14" s="17">
        <v>0.133193140104446</v>
      </c>
      <c r="W14" s="17">
        <v>0.113022591386228</v>
      </c>
      <c r="X14" s="17">
        <v>0.100778342533624</v>
      </c>
      <c r="Y14" s="17">
        <v>0.117440486332352</v>
      </c>
      <c r="Z14" s="17">
        <v>0.11476113267595101</v>
      </c>
      <c r="AA14" s="17">
        <v>0.14632136157310299</v>
      </c>
      <c r="AB14" s="17">
        <v>0.16920060386590499</v>
      </c>
      <c r="AC14" s="17">
        <v>0.15921857526370001</v>
      </c>
      <c r="AD14" s="17">
        <v>0.14053879747616499</v>
      </c>
      <c r="AE14" s="17"/>
      <c r="AF14" s="17">
        <v>0.12878258886708999</v>
      </c>
      <c r="AG14" s="17">
        <v>0.106871421673878</v>
      </c>
      <c r="AH14" s="17">
        <v>0.155801754234691</v>
      </c>
      <c r="AI14" s="17"/>
      <c r="AJ14" s="17">
        <v>9.94399476439429E-2</v>
      </c>
      <c r="AK14" s="17">
        <v>0.11613495375284399</v>
      </c>
      <c r="AL14" s="17">
        <v>0.14203164822348899</v>
      </c>
      <c r="AM14" s="17">
        <v>0.11529153809455001</v>
      </c>
      <c r="AN14" s="17">
        <v>0.14152668066921301</v>
      </c>
      <c r="AO14" s="17"/>
      <c r="AP14" s="17">
        <v>0.110314455425246</v>
      </c>
      <c r="AQ14" s="17">
        <v>8.5166783749236599E-2</v>
      </c>
      <c r="AR14" s="17">
        <v>0.16787508822559699</v>
      </c>
      <c r="AS14" s="17">
        <v>0.14305096499435899</v>
      </c>
      <c r="AT14" s="17">
        <v>0.117475276237149</v>
      </c>
      <c r="AU14" s="17">
        <v>0.123773378751859</v>
      </c>
      <c r="AV14" s="17"/>
      <c r="AW14" s="17">
        <v>0.20121667314418701</v>
      </c>
      <c r="AX14" s="17">
        <v>0.111546825783033</v>
      </c>
      <c r="AY14" s="17">
        <v>0.139500479574826</v>
      </c>
      <c r="AZ14" s="17">
        <v>0.15017940326837401</v>
      </c>
      <c r="BA14" s="17">
        <v>0.14405417163305401</v>
      </c>
      <c r="BB14" s="17">
        <v>0.140217693191245</v>
      </c>
      <c r="BC14" s="17">
        <v>0.15440459550663499</v>
      </c>
      <c r="BD14" s="17">
        <v>0.11968833257240399</v>
      </c>
      <c r="BE14" s="17">
        <v>9.3513044644266602E-2</v>
      </c>
      <c r="BF14" s="17">
        <v>9.7534509979977299E-2</v>
      </c>
      <c r="BG14" s="17">
        <v>0.11339610006553701</v>
      </c>
      <c r="BH14" s="17">
        <v>0.11690371608415</v>
      </c>
      <c r="BI14" s="17">
        <v>8.5700276036079603E-2</v>
      </c>
      <c r="BJ14" s="17">
        <v>0.198176322942308</v>
      </c>
      <c r="BK14" s="17">
        <v>0.10784826974696</v>
      </c>
      <c r="BL14" s="17">
        <v>6.7499780728618494E-2</v>
      </c>
      <c r="BM14" s="17"/>
      <c r="BN14" s="17">
        <v>0.114601267238317</v>
      </c>
      <c r="BO14" s="17">
        <v>0.13740085768201901</v>
      </c>
      <c r="BP14" s="17"/>
      <c r="BQ14" s="17">
        <v>0.10746043786363001</v>
      </c>
      <c r="BR14" s="17">
        <v>0.13023583413520201</v>
      </c>
      <c r="BS14" s="17"/>
      <c r="BT14" s="17">
        <v>0.11712137081120499</v>
      </c>
      <c r="BU14" s="17"/>
      <c r="BV14" s="17">
        <v>0.12594109697727501</v>
      </c>
      <c r="BW14" s="17">
        <v>0.136831312232921</v>
      </c>
      <c r="BX14" s="17">
        <v>0.12034938204897599</v>
      </c>
      <c r="BY14" s="17"/>
      <c r="BZ14" s="17">
        <v>0.116963658740333</v>
      </c>
      <c r="CA14" s="17">
        <v>0.14504390128822001</v>
      </c>
      <c r="CB14" s="17">
        <v>0.17929016401329401</v>
      </c>
      <c r="CC14" s="17">
        <v>0.16084626194164101</v>
      </c>
      <c r="CD14" s="17">
        <v>8.4104240870268604E-2</v>
      </c>
      <c r="CE14" s="17">
        <v>0.13050110249650901</v>
      </c>
      <c r="CF14" s="17">
        <v>6.06343090924946E-2</v>
      </c>
      <c r="CG14" s="17"/>
      <c r="CH14" s="17">
        <v>4.5321040094986498E-2</v>
      </c>
      <c r="CI14" s="17">
        <v>0.10582339458498199</v>
      </c>
      <c r="CJ14" s="17">
        <v>0.15324211613635499</v>
      </c>
      <c r="CK14" s="17">
        <v>0.14843597438304901</v>
      </c>
      <c r="CL14" s="17">
        <v>0.132337039267927</v>
      </c>
    </row>
    <row r="15" spans="2:90" x14ac:dyDescent="0.3">
      <c r="B15" s="18" t="s">
        <v>146</v>
      </c>
      <c r="C15" s="17">
        <v>0.12672164923235199</v>
      </c>
      <c r="D15" s="17">
        <v>0.14592305632668401</v>
      </c>
      <c r="E15" s="17">
        <v>0.108960591460497</v>
      </c>
      <c r="F15" s="17"/>
      <c r="G15" s="17">
        <v>0.18198027264039701</v>
      </c>
      <c r="H15" s="17">
        <v>0.111730344338819</v>
      </c>
      <c r="I15" s="17">
        <v>0.13303425705597599</v>
      </c>
      <c r="J15" s="17">
        <v>0.112496410254198</v>
      </c>
      <c r="K15" s="17">
        <v>0.12722033965238899</v>
      </c>
      <c r="L15" s="17">
        <v>0.108303773993041</v>
      </c>
      <c r="M15" s="17"/>
      <c r="N15" s="17">
        <v>0.13014376147680501</v>
      </c>
      <c r="O15" s="17">
        <v>0.131594527873444</v>
      </c>
      <c r="P15" s="17">
        <v>0.124606394816055</v>
      </c>
      <c r="Q15" s="17">
        <v>0.121103204582044</v>
      </c>
      <c r="R15" s="17"/>
      <c r="S15" s="17">
        <v>0.12517849942582099</v>
      </c>
      <c r="T15" s="17">
        <v>0.11110126965501201</v>
      </c>
      <c r="U15" s="17">
        <v>0.12373433765924299</v>
      </c>
      <c r="V15" s="17">
        <v>0.159351120479643</v>
      </c>
      <c r="W15" s="17">
        <v>0.13723267181534901</v>
      </c>
      <c r="X15" s="17">
        <v>0.13162942650093101</v>
      </c>
      <c r="Y15" s="17">
        <v>0.142268808621833</v>
      </c>
      <c r="Z15" s="17">
        <v>6.7742199311519397E-2</v>
      </c>
      <c r="AA15" s="17">
        <v>0.14956670078225301</v>
      </c>
      <c r="AB15" s="17">
        <v>0.115157163901981</v>
      </c>
      <c r="AC15" s="17">
        <v>9.0467424447721004E-2</v>
      </c>
      <c r="AD15" s="17">
        <v>0.12087562556482501</v>
      </c>
      <c r="AE15" s="17"/>
      <c r="AF15" s="17">
        <v>0.108350001231496</v>
      </c>
      <c r="AG15" s="17">
        <v>0.129968893933294</v>
      </c>
      <c r="AH15" s="17">
        <v>0.106994200681147</v>
      </c>
      <c r="AI15" s="17"/>
      <c r="AJ15" s="17">
        <v>0.113505783761296</v>
      </c>
      <c r="AK15" s="17">
        <v>0.12100058736194701</v>
      </c>
      <c r="AL15" s="17">
        <v>0.14595802586727399</v>
      </c>
      <c r="AM15" s="17">
        <v>0.13914157167237001</v>
      </c>
      <c r="AN15" s="17">
        <v>0.16261631980739499</v>
      </c>
      <c r="AO15" s="17"/>
      <c r="AP15" s="17">
        <v>0.12937420645264</v>
      </c>
      <c r="AQ15" s="17">
        <v>0.12813438940838801</v>
      </c>
      <c r="AR15" s="17">
        <v>0.13555278715549901</v>
      </c>
      <c r="AS15" s="17">
        <v>0.11056520065528901</v>
      </c>
      <c r="AT15" s="17">
        <v>0.16981249112976299</v>
      </c>
      <c r="AU15" s="17">
        <v>0.15260553114244299</v>
      </c>
      <c r="AV15" s="17"/>
      <c r="AW15" s="17">
        <v>0.11867696674971701</v>
      </c>
      <c r="AX15" s="17">
        <v>0.11095079509495499</v>
      </c>
      <c r="AY15" s="17">
        <v>0.10223884346041</v>
      </c>
      <c r="AZ15" s="17">
        <v>6.8133451994356803E-2</v>
      </c>
      <c r="BA15" s="17">
        <v>0.120381617511243</v>
      </c>
      <c r="BB15" s="17">
        <v>0.13627294979263899</v>
      </c>
      <c r="BC15" s="17">
        <v>0.13991752149050601</v>
      </c>
      <c r="BD15" s="17">
        <v>0.10888067276800199</v>
      </c>
      <c r="BE15" s="17">
        <v>0.14262749151437401</v>
      </c>
      <c r="BF15" s="17">
        <v>0.154016665048927</v>
      </c>
      <c r="BG15" s="17">
        <v>0.13371021015109999</v>
      </c>
      <c r="BH15" s="17">
        <v>0.12121809592412</v>
      </c>
      <c r="BI15" s="17">
        <v>0.20704589347180599</v>
      </c>
      <c r="BJ15" s="17">
        <v>0.18198449138982301</v>
      </c>
      <c r="BK15" s="17">
        <v>0.155502386224116</v>
      </c>
      <c r="BL15" s="17">
        <v>8.6329736489819203E-2</v>
      </c>
      <c r="BM15" s="17"/>
      <c r="BN15" s="17">
        <v>0.10842331712325801</v>
      </c>
      <c r="BO15" s="17">
        <v>0.15384149906455599</v>
      </c>
      <c r="BP15" s="17"/>
      <c r="BQ15" s="17">
        <v>0.12878649695108901</v>
      </c>
      <c r="BR15" s="17">
        <v>0.10809386995485699</v>
      </c>
      <c r="BS15" s="17"/>
      <c r="BT15" s="17">
        <v>0.114435305910197</v>
      </c>
      <c r="BU15" s="17"/>
      <c r="BV15" s="17">
        <v>0.13732259159707</v>
      </c>
      <c r="BW15" s="17">
        <v>0.121065004172224</v>
      </c>
      <c r="BX15" s="17">
        <v>0.123451666821807</v>
      </c>
      <c r="BY15" s="17"/>
      <c r="BZ15" s="17">
        <v>7.6481216652252396E-2</v>
      </c>
      <c r="CA15" s="17">
        <v>0.123186994790834</v>
      </c>
      <c r="CB15" s="17">
        <v>0.138816595272414</v>
      </c>
      <c r="CC15" s="17">
        <v>0.15435503281357399</v>
      </c>
      <c r="CD15" s="17">
        <v>0.13513445237225399</v>
      </c>
      <c r="CE15" s="17">
        <v>0.108530951390819</v>
      </c>
      <c r="CF15" s="17">
        <v>0.131206380774614</v>
      </c>
      <c r="CG15" s="17"/>
      <c r="CH15" s="17">
        <v>9.4735539769764496E-2</v>
      </c>
      <c r="CI15" s="17">
        <v>0.122907636338335</v>
      </c>
      <c r="CJ15" s="17">
        <v>0.15612697650735299</v>
      </c>
      <c r="CK15" s="17">
        <v>0.10592049319132001</v>
      </c>
      <c r="CL15" s="17">
        <v>5.1169025051958597E-2</v>
      </c>
    </row>
    <row r="16" spans="2:90" x14ac:dyDescent="0.3">
      <c r="B16" s="18" t="s">
        <v>147</v>
      </c>
      <c r="C16" s="17">
        <v>0.15617474519490501</v>
      </c>
      <c r="D16" s="17">
        <v>0.14510630598247401</v>
      </c>
      <c r="E16" s="17">
        <v>0.168229957824055</v>
      </c>
      <c r="F16" s="17"/>
      <c r="G16" s="17">
        <v>0.120881508058232</v>
      </c>
      <c r="H16" s="17">
        <v>0.18062593704871199</v>
      </c>
      <c r="I16" s="17">
        <v>0.17187171855435199</v>
      </c>
      <c r="J16" s="17">
        <v>0.15708207811037</v>
      </c>
      <c r="K16" s="17">
        <v>0.15091029624967101</v>
      </c>
      <c r="L16" s="17">
        <v>0.149584205717985</v>
      </c>
      <c r="M16" s="17"/>
      <c r="N16" s="17">
        <v>0.176763719565072</v>
      </c>
      <c r="O16" s="17">
        <v>0.16745882477923199</v>
      </c>
      <c r="P16" s="17">
        <v>0.15890395123464099</v>
      </c>
      <c r="Q16" s="17">
        <v>0.121427002352313</v>
      </c>
      <c r="R16" s="17"/>
      <c r="S16" s="17">
        <v>0.133115535380188</v>
      </c>
      <c r="T16" s="17">
        <v>0.15084747817609201</v>
      </c>
      <c r="U16" s="17">
        <v>0.20718526892028699</v>
      </c>
      <c r="V16" s="17">
        <v>0.13348311711135599</v>
      </c>
      <c r="W16" s="17">
        <v>0.192843047541261</v>
      </c>
      <c r="X16" s="17">
        <v>0.16039092411105799</v>
      </c>
      <c r="Y16" s="17">
        <v>0.14692149931423401</v>
      </c>
      <c r="Z16" s="17">
        <v>0.221308742409911</v>
      </c>
      <c r="AA16" s="17">
        <v>0.123421577384526</v>
      </c>
      <c r="AB16" s="17">
        <v>0.17360089545238999</v>
      </c>
      <c r="AC16" s="17">
        <v>0.13937870814695599</v>
      </c>
      <c r="AD16" s="17">
        <v>0.15536161894477901</v>
      </c>
      <c r="AE16" s="17"/>
      <c r="AF16" s="17">
        <v>0.151192385599448</v>
      </c>
      <c r="AG16" s="17">
        <v>0.18813474783724801</v>
      </c>
      <c r="AH16" s="17">
        <v>0.109805018926718</v>
      </c>
      <c r="AI16" s="17"/>
      <c r="AJ16" s="17">
        <v>0.15895751503031799</v>
      </c>
      <c r="AK16" s="17">
        <v>0.16905860159300001</v>
      </c>
      <c r="AL16" s="17">
        <v>0.17176953319098401</v>
      </c>
      <c r="AM16" s="17">
        <v>0.14518096424031601</v>
      </c>
      <c r="AN16" s="17">
        <v>0.13064771217614801</v>
      </c>
      <c r="AO16" s="17"/>
      <c r="AP16" s="17">
        <v>0.171344996555992</v>
      </c>
      <c r="AQ16" s="17">
        <v>0.16171304979888801</v>
      </c>
      <c r="AR16" s="17">
        <v>0.164586176419622</v>
      </c>
      <c r="AS16" s="17">
        <v>0.138965248278895</v>
      </c>
      <c r="AT16" s="17">
        <v>0.16205728100695299</v>
      </c>
      <c r="AU16" s="17">
        <v>0.18726843225969</v>
      </c>
      <c r="AV16" s="17"/>
      <c r="AW16" s="17">
        <v>9.7252652179634996E-2</v>
      </c>
      <c r="AX16" s="17">
        <v>7.4174992000027404E-2</v>
      </c>
      <c r="AY16" s="17">
        <v>0.14729129014178199</v>
      </c>
      <c r="AZ16" s="17">
        <v>0.16569078634640499</v>
      </c>
      <c r="BA16" s="17">
        <v>0.152946000605649</v>
      </c>
      <c r="BB16" s="17">
        <v>0.16215413258783001</v>
      </c>
      <c r="BC16" s="17">
        <v>0.16842019722093601</v>
      </c>
      <c r="BD16" s="17">
        <v>0.21871702309864499</v>
      </c>
      <c r="BE16" s="17">
        <v>0.16230567718257899</v>
      </c>
      <c r="BF16" s="17">
        <v>0.21145150038638599</v>
      </c>
      <c r="BG16" s="17">
        <v>0.136115140478235</v>
      </c>
      <c r="BH16" s="17">
        <v>0.138521676082071</v>
      </c>
      <c r="BI16" s="17">
        <v>0.18433667549522401</v>
      </c>
      <c r="BJ16" s="17">
        <v>0.173168064862187</v>
      </c>
      <c r="BK16" s="17">
        <v>0.217982142791874</v>
      </c>
      <c r="BL16" s="17">
        <v>0.12077231093018</v>
      </c>
      <c r="BM16" s="17"/>
      <c r="BN16" s="17">
        <v>0.168243432805666</v>
      </c>
      <c r="BO16" s="17">
        <v>0.141765527990516</v>
      </c>
      <c r="BP16" s="17"/>
      <c r="BQ16" s="17">
        <v>0.17419008219010701</v>
      </c>
      <c r="BR16" s="17">
        <v>0.160535825708463</v>
      </c>
      <c r="BS16" s="17"/>
      <c r="BT16" s="17">
        <v>0.148902746295552</v>
      </c>
      <c r="BU16" s="17"/>
      <c r="BV16" s="17">
        <v>0.14163665652157101</v>
      </c>
      <c r="BW16" s="17">
        <v>0.13927258657490499</v>
      </c>
      <c r="BX16" s="17">
        <v>0.17187912108144801</v>
      </c>
      <c r="BY16" s="17"/>
      <c r="BZ16" s="17">
        <v>0.127619960840824</v>
      </c>
      <c r="CA16" s="17">
        <v>0.13306726630019</v>
      </c>
      <c r="CB16" s="17">
        <v>0.17979088357002301</v>
      </c>
      <c r="CC16" s="17">
        <v>0.17523324496647999</v>
      </c>
      <c r="CD16" s="17">
        <v>0.17473045029964501</v>
      </c>
      <c r="CE16" s="17">
        <v>0.163995243366405</v>
      </c>
      <c r="CF16" s="17">
        <v>0.14404320629967801</v>
      </c>
      <c r="CG16" s="17"/>
      <c r="CH16" s="17">
        <v>9.94709793791973E-2</v>
      </c>
      <c r="CI16" s="17">
        <v>0.178653454399373</v>
      </c>
      <c r="CJ16" s="17">
        <v>0.156692014372458</v>
      </c>
      <c r="CK16" s="17">
        <v>0.15650182177776401</v>
      </c>
      <c r="CL16" s="17">
        <v>7.9877666571005104E-2</v>
      </c>
    </row>
    <row r="17" spans="2:90" x14ac:dyDescent="0.3">
      <c r="B17" s="18" t="s">
        <v>148</v>
      </c>
      <c r="C17" s="17">
        <v>0.150038218280001</v>
      </c>
      <c r="D17" s="17">
        <v>0.144479073961851</v>
      </c>
      <c r="E17" s="17">
        <v>0.15666053911262101</v>
      </c>
      <c r="F17" s="17"/>
      <c r="G17" s="17">
        <v>0.112473964414139</v>
      </c>
      <c r="H17" s="17">
        <v>0.157292424580983</v>
      </c>
      <c r="I17" s="17">
        <v>0.140342873796895</v>
      </c>
      <c r="J17" s="17">
        <v>0.146188795733495</v>
      </c>
      <c r="K17" s="17">
        <v>0.13362507000924101</v>
      </c>
      <c r="L17" s="17">
        <v>0.19113883015943101</v>
      </c>
      <c r="M17" s="17"/>
      <c r="N17" s="17">
        <v>0.16801399676779799</v>
      </c>
      <c r="O17" s="17">
        <v>0.148065697719618</v>
      </c>
      <c r="P17" s="17">
        <v>0.136168058500201</v>
      </c>
      <c r="Q17" s="17">
        <v>0.14457961805389999</v>
      </c>
      <c r="R17" s="17"/>
      <c r="S17" s="17">
        <v>0.152712061082554</v>
      </c>
      <c r="T17" s="17">
        <v>0.15964241952848801</v>
      </c>
      <c r="U17" s="17">
        <v>0.111648108979692</v>
      </c>
      <c r="V17" s="17">
        <v>0.11633484384842201</v>
      </c>
      <c r="W17" s="17">
        <v>0.17943598074002001</v>
      </c>
      <c r="X17" s="17">
        <v>0.13366021401426201</v>
      </c>
      <c r="Y17" s="17">
        <v>0.127438158475775</v>
      </c>
      <c r="Z17" s="17">
        <v>0.16473891522537701</v>
      </c>
      <c r="AA17" s="17">
        <v>0.15831220150160399</v>
      </c>
      <c r="AB17" s="17">
        <v>0.154775146273468</v>
      </c>
      <c r="AC17" s="17">
        <v>0.17077996378900701</v>
      </c>
      <c r="AD17" s="17">
        <v>0.24118296271546</v>
      </c>
      <c r="AE17" s="17"/>
      <c r="AF17" s="17">
        <v>0.16740020567754599</v>
      </c>
      <c r="AG17" s="17">
        <v>0.142959440027635</v>
      </c>
      <c r="AH17" s="17">
        <v>0.14843675851920801</v>
      </c>
      <c r="AI17" s="17"/>
      <c r="AJ17" s="17">
        <v>0.18335551819798401</v>
      </c>
      <c r="AK17" s="17">
        <v>0.165913975949709</v>
      </c>
      <c r="AL17" s="17">
        <v>0.12643068970486199</v>
      </c>
      <c r="AM17" s="17">
        <v>0.130950359897371</v>
      </c>
      <c r="AN17" s="17">
        <v>7.4257767425229604E-2</v>
      </c>
      <c r="AO17" s="17"/>
      <c r="AP17" s="17">
        <v>0.171783527381729</v>
      </c>
      <c r="AQ17" s="17">
        <v>0.18813121970160601</v>
      </c>
      <c r="AR17" s="17">
        <v>0.13242406240334001</v>
      </c>
      <c r="AS17" s="17">
        <v>0.146433967218074</v>
      </c>
      <c r="AT17" s="17">
        <v>6.7512457701173298E-2</v>
      </c>
      <c r="AU17" s="17">
        <v>0.123132758942013</v>
      </c>
      <c r="AV17" s="17"/>
      <c r="AW17" s="17">
        <v>4.76532522633972E-2</v>
      </c>
      <c r="AX17" s="17">
        <v>0.11891103431259401</v>
      </c>
      <c r="AY17" s="17">
        <v>0.126880708301534</v>
      </c>
      <c r="AZ17" s="17">
        <v>0.101664175608755</v>
      </c>
      <c r="BA17" s="17">
        <v>0.14268979113525601</v>
      </c>
      <c r="BB17" s="17">
        <v>0.119756851256781</v>
      </c>
      <c r="BC17" s="17">
        <v>0.12127471789828401</v>
      </c>
      <c r="BD17" s="17">
        <v>0.189018294138348</v>
      </c>
      <c r="BE17" s="17">
        <v>0.188841817927306</v>
      </c>
      <c r="BF17" s="17">
        <v>0.167843773039307</v>
      </c>
      <c r="BG17" s="17">
        <v>0.16137190106678001</v>
      </c>
      <c r="BH17" s="17">
        <v>0.20103618072885801</v>
      </c>
      <c r="BI17" s="17">
        <v>0.18304383302668201</v>
      </c>
      <c r="BJ17" s="17">
        <v>0.165220923709293</v>
      </c>
      <c r="BK17" s="17">
        <v>0.188300442440021</v>
      </c>
      <c r="BL17" s="17">
        <v>0.15842874832071599</v>
      </c>
      <c r="BM17" s="17"/>
      <c r="BN17" s="17">
        <v>0.158943924253897</v>
      </c>
      <c r="BO17" s="17">
        <v>0.13416609665691001</v>
      </c>
      <c r="BP17" s="17"/>
      <c r="BQ17" s="17">
        <v>0.17967328815727601</v>
      </c>
      <c r="BR17" s="17">
        <v>0.154236922655096</v>
      </c>
      <c r="BS17" s="17"/>
      <c r="BT17" s="17">
        <v>0.154571397895757</v>
      </c>
      <c r="BU17" s="17"/>
      <c r="BV17" s="17">
        <v>0.116383208887651</v>
      </c>
      <c r="BW17" s="17">
        <v>0.16749568890066399</v>
      </c>
      <c r="BX17" s="17">
        <v>0.15902760258927201</v>
      </c>
      <c r="BY17" s="17"/>
      <c r="BZ17" s="17">
        <v>9.9483214250920896E-2</v>
      </c>
      <c r="CA17" s="17">
        <v>0.10353168827001399</v>
      </c>
      <c r="CB17" s="17">
        <v>0.12623195381862401</v>
      </c>
      <c r="CC17" s="17">
        <v>0.14577345700098199</v>
      </c>
      <c r="CD17" s="17">
        <v>0.167168962415226</v>
      </c>
      <c r="CE17" s="17">
        <v>0.23976520883216801</v>
      </c>
      <c r="CF17" s="17">
        <v>0.152738149998148</v>
      </c>
      <c r="CG17" s="17"/>
      <c r="CH17" s="17">
        <v>0.152803074407728</v>
      </c>
      <c r="CI17" s="17">
        <v>0.18748113518208201</v>
      </c>
      <c r="CJ17" s="17">
        <v>0.14569309302856101</v>
      </c>
      <c r="CK17" s="17">
        <v>9.5148876408217606E-2</v>
      </c>
      <c r="CL17" s="17">
        <v>4.9595331903332499E-2</v>
      </c>
    </row>
    <row r="18" spans="2:90" x14ac:dyDescent="0.3">
      <c r="B18" s="18" t="s">
        <v>149</v>
      </c>
      <c r="C18" s="17">
        <v>0.108917524997273</v>
      </c>
      <c r="D18" s="17">
        <v>0.117884699546632</v>
      </c>
      <c r="E18" s="17">
        <v>0.10101727427102999</v>
      </c>
      <c r="F18" s="17"/>
      <c r="G18" s="17">
        <v>9.7266958555335001E-2</v>
      </c>
      <c r="H18" s="17">
        <v>0.105697281905258</v>
      </c>
      <c r="I18" s="17">
        <v>8.3806166502862794E-2</v>
      </c>
      <c r="J18" s="17">
        <v>7.6904182994879805E-2</v>
      </c>
      <c r="K18" s="17">
        <v>0.113803150309121</v>
      </c>
      <c r="L18" s="17">
        <v>0.16255755750130199</v>
      </c>
      <c r="M18" s="17"/>
      <c r="N18" s="17">
        <v>0.15587234010523701</v>
      </c>
      <c r="O18" s="17">
        <v>8.3524088380021094E-2</v>
      </c>
      <c r="P18" s="17">
        <v>0.103902957613511</v>
      </c>
      <c r="Q18" s="17">
        <v>8.5767534459366704E-2</v>
      </c>
      <c r="R18" s="17"/>
      <c r="S18" s="17">
        <v>0.12623769947181099</v>
      </c>
      <c r="T18" s="17">
        <v>0.13380707254048199</v>
      </c>
      <c r="U18" s="17">
        <v>0.12460135933609701</v>
      </c>
      <c r="V18" s="17">
        <v>0.15534662939733301</v>
      </c>
      <c r="W18" s="17">
        <v>0.10549644494656001</v>
      </c>
      <c r="X18" s="17">
        <v>9.8802534786626595E-2</v>
      </c>
      <c r="Y18" s="17">
        <v>0.114905128167751</v>
      </c>
      <c r="Z18" s="17">
        <v>5.6302685439697499E-2</v>
      </c>
      <c r="AA18" s="17">
        <v>8.2572320738480198E-2</v>
      </c>
      <c r="AB18" s="17">
        <v>6.9836910304701197E-2</v>
      </c>
      <c r="AC18" s="17">
        <v>9.5692254833475404E-2</v>
      </c>
      <c r="AD18" s="17">
        <v>6.7245649997484003E-2</v>
      </c>
      <c r="AE18" s="17"/>
      <c r="AF18" s="17">
        <v>0.11430386354717099</v>
      </c>
      <c r="AG18" s="17">
        <v>0.114706694153019</v>
      </c>
      <c r="AH18" s="17">
        <v>8.9272906482550304E-2</v>
      </c>
      <c r="AI18" s="17"/>
      <c r="AJ18" s="17">
        <v>0.15916987344234601</v>
      </c>
      <c r="AK18" s="17">
        <v>0.100606922143796</v>
      </c>
      <c r="AL18" s="17">
        <v>0.12972835705246899</v>
      </c>
      <c r="AM18" s="17">
        <v>9.7671645231171403E-2</v>
      </c>
      <c r="AN18" s="17">
        <v>8.6644281278262902E-2</v>
      </c>
      <c r="AO18" s="17"/>
      <c r="AP18" s="17">
        <v>0.106177767265275</v>
      </c>
      <c r="AQ18" s="17">
        <v>0.16617539455322</v>
      </c>
      <c r="AR18" s="17">
        <v>8.6511940674312504E-2</v>
      </c>
      <c r="AS18" s="17">
        <v>0.100249996202534</v>
      </c>
      <c r="AT18" s="17">
        <v>9.6304464803041404E-2</v>
      </c>
      <c r="AU18" s="17">
        <v>0.105127894990108</v>
      </c>
      <c r="AV18" s="17"/>
      <c r="AW18" s="17">
        <v>0.15220595170358001</v>
      </c>
      <c r="AX18" s="17">
        <v>2.0799546281449099E-2</v>
      </c>
      <c r="AY18" s="17">
        <v>7.7956813482731202E-2</v>
      </c>
      <c r="AZ18" s="17">
        <v>8.5325083781282104E-2</v>
      </c>
      <c r="BA18" s="17">
        <v>0.100726806821579</v>
      </c>
      <c r="BB18" s="17">
        <v>8.6237628150492407E-2</v>
      </c>
      <c r="BC18" s="17">
        <v>0.107965996054579</v>
      </c>
      <c r="BD18" s="17">
        <v>0.1106487973505</v>
      </c>
      <c r="BE18" s="17">
        <v>9.1823423812611396E-2</v>
      </c>
      <c r="BF18" s="17">
        <v>0.10883998347337701</v>
      </c>
      <c r="BG18" s="17">
        <v>0.15377097610423901</v>
      </c>
      <c r="BH18" s="17">
        <v>0.17075943476511601</v>
      </c>
      <c r="BI18" s="17">
        <v>8.7615615284702797E-2</v>
      </c>
      <c r="BJ18" s="17">
        <v>0.10031753544015599</v>
      </c>
      <c r="BK18" s="17">
        <v>0.15861917583029</v>
      </c>
      <c r="BL18" s="17">
        <v>0.171392964107906</v>
      </c>
      <c r="BM18" s="17"/>
      <c r="BN18" s="17">
        <v>0.133799628896969</v>
      </c>
      <c r="BO18" s="17">
        <v>7.2932154598687904E-2</v>
      </c>
      <c r="BP18" s="17"/>
      <c r="BQ18" s="17">
        <v>0.107787559705924</v>
      </c>
      <c r="BR18" s="17">
        <v>9.52277379465436E-2</v>
      </c>
      <c r="BS18" s="17"/>
      <c r="BT18" s="17">
        <v>0.133699602004618</v>
      </c>
      <c r="BU18" s="17"/>
      <c r="BV18" s="17">
        <v>8.76950121487578E-2</v>
      </c>
      <c r="BW18" s="17">
        <v>0.10689310187114499</v>
      </c>
      <c r="BX18" s="17">
        <v>0.120044603900896</v>
      </c>
      <c r="BY18" s="17"/>
      <c r="BZ18" s="17">
        <v>3.4924520596073198E-2</v>
      </c>
      <c r="CA18" s="17">
        <v>5.5531626854121503E-2</v>
      </c>
      <c r="CB18" s="17">
        <v>7.2623516034629104E-2</v>
      </c>
      <c r="CC18" s="17">
        <v>9.6778549614216003E-2</v>
      </c>
      <c r="CD18" s="17">
        <v>0.17261662775254899</v>
      </c>
      <c r="CE18" s="17">
        <v>0.102621267850616</v>
      </c>
      <c r="CF18" s="17">
        <v>0.19044081403284199</v>
      </c>
      <c r="CG18" s="17"/>
      <c r="CH18" s="17">
        <v>0.13949123329148699</v>
      </c>
      <c r="CI18" s="17">
        <v>0.15959174432281001</v>
      </c>
      <c r="CJ18" s="17">
        <v>8.7301709382140102E-2</v>
      </c>
      <c r="CK18" s="17">
        <v>4.4967668358599E-2</v>
      </c>
      <c r="CL18" s="17">
        <v>1.17040203552938E-2</v>
      </c>
    </row>
    <row r="19" spans="2:90" x14ac:dyDescent="0.3">
      <c r="B19" s="18" t="s">
        <v>150</v>
      </c>
      <c r="C19" s="17">
        <v>0.106187269909735</v>
      </c>
      <c r="D19" s="17">
        <v>0.118537154580825</v>
      </c>
      <c r="E19" s="17">
        <v>9.3928091690733601E-2</v>
      </c>
      <c r="F19" s="17"/>
      <c r="G19" s="17">
        <v>0.10413429012686901</v>
      </c>
      <c r="H19" s="17">
        <v>0.143465680489925</v>
      </c>
      <c r="I19" s="17">
        <v>9.79475826030861E-2</v>
      </c>
      <c r="J19" s="17">
        <v>6.4021249988225906E-2</v>
      </c>
      <c r="K19" s="17">
        <v>7.7453339624754799E-2</v>
      </c>
      <c r="L19" s="17">
        <v>0.13734011275504299</v>
      </c>
      <c r="M19" s="17"/>
      <c r="N19" s="17">
        <v>0.104188300657889</v>
      </c>
      <c r="O19" s="17">
        <v>9.2041717944467902E-2</v>
      </c>
      <c r="P19" s="17">
        <v>0.12359737916126599</v>
      </c>
      <c r="Q19" s="17">
        <v>0.108766218260921</v>
      </c>
      <c r="R19" s="17"/>
      <c r="S19" s="17">
        <v>0.122653438211081</v>
      </c>
      <c r="T19" s="17">
        <v>0.106556270359488</v>
      </c>
      <c r="U19" s="17">
        <v>0.106365401159889</v>
      </c>
      <c r="V19" s="17">
        <v>9.3489388724803904E-2</v>
      </c>
      <c r="W19" s="17">
        <v>5.1226993186784898E-2</v>
      </c>
      <c r="X19" s="17">
        <v>9.2830845299228096E-2</v>
      </c>
      <c r="Y19" s="17">
        <v>0.146962463487778</v>
      </c>
      <c r="Z19" s="17">
        <v>0.148396567601708</v>
      </c>
      <c r="AA19" s="17">
        <v>8.9832354484302795E-2</v>
      </c>
      <c r="AB19" s="17">
        <v>0.10455741414153</v>
      </c>
      <c r="AC19" s="17">
        <v>0.103471362244012</v>
      </c>
      <c r="AD19" s="17">
        <v>0.138032129185058</v>
      </c>
      <c r="AE19" s="17"/>
      <c r="AF19" s="17">
        <v>0.112058153887509</v>
      </c>
      <c r="AG19" s="17">
        <v>0.112493852725604</v>
      </c>
      <c r="AH19" s="17">
        <v>9.7001470364638395E-2</v>
      </c>
      <c r="AI19" s="17"/>
      <c r="AJ19" s="17">
        <v>0.130435864933268</v>
      </c>
      <c r="AK19" s="17">
        <v>0.108771213897848</v>
      </c>
      <c r="AL19" s="17">
        <v>0.110589219576006</v>
      </c>
      <c r="AM19" s="17">
        <v>0.10551296890184</v>
      </c>
      <c r="AN19" s="17">
        <v>0.118278494383337</v>
      </c>
      <c r="AO19" s="17"/>
      <c r="AP19" s="17">
        <v>0.12522835021662199</v>
      </c>
      <c r="AQ19" s="17">
        <v>0.11107580935280301</v>
      </c>
      <c r="AR19" s="17">
        <v>7.0898077680970506E-2</v>
      </c>
      <c r="AS19" s="17">
        <v>0.113542642169875</v>
      </c>
      <c r="AT19" s="17">
        <v>0.106387658738907</v>
      </c>
      <c r="AU19" s="17">
        <v>0.105234354105724</v>
      </c>
      <c r="AV19" s="17"/>
      <c r="AW19" s="17">
        <v>0</v>
      </c>
      <c r="AX19" s="17">
        <v>0.158409056259111</v>
      </c>
      <c r="AY19" s="17">
        <v>0.118056029275728</v>
      </c>
      <c r="AZ19" s="17">
        <v>8.8376196360193504E-2</v>
      </c>
      <c r="BA19" s="17">
        <v>8.6412780784290696E-2</v>
      </c>
      <c r="BB19" s="17">
        <v>0.106457563177328</v>
      </c>
      <c r="BC19" s="17">
        <v>8.6934197886018305E-2</v>
      </c>
      <c r="BD19" s="17">
        <v>6.5103945884317602E-2</v>
      </c>
      <c r="BE19" s="17">
        <v>8.2214564735834897E-2</v>
      </c>
      <c r="BF19" s="17">
        <v>8.0264164514040698E-2</v>
      </c>
      <c r="BG19" s="17">
        <v>0.124208428139108</v>
      </c>
      <c r="BH19" s="17">
        <v>0.10066960320355001</v>
      </c>
      <c r="BI19" s="17">
        <v>6.1850205623829403E-2</v>
      </c>
      <c r="BJ19" s="17">
        <v>0.115937355846488</v>
      </c>
      <c r="BK19" s="17">
        <v>0.10920646453332</v>
      </c>
      <c r="BL19" s="17">
        <v>0.23587596495572</v>
      </c>
      <c r="BM19" s="17"/>
      <c r="BN19" s="17">
        <v>0.12609833217817401</v>
      </c>
      <c r="BO19" s="17">
        <v>7.8121905157981203E-2</v>
      </c>
      <c r="BP19" s="17"/>
      <c r="BQ19" s="17">
        <v>0.12541463091084001</v>
      </c>
      <c r="BR19" s="17">
        <v>8.5672882565436898E-2</v>
      </c>
      <c r="BS19" s="17"/>
      <c r="BT19" s="17">
        <v>0.15932063643872599</v>
      </c>
      <c r="BU19" s="17"/>
      <c r="BV19" s="17">
        <v>7.9324739618678294E-2</v>
      </c>
      <c r="BW19" s="17">
        <v>9.3700231040667201E-2</v>
      </c>
      <c r="BX19" s="17">
        <v>0.12269972523707599</v>
      </c>
      <c r="BY19" s="17"/>
      <c r="BZ19" s="17">
        <v>3.9211234402139902E-2</v>
      </c>
      <c r="CA19" s="17">
        <v>6.9901930816173602E-2</v>
      </c>
      <c r="CB19" s="17">
        <v>7.7569875166185701E-2</v>
      </c>
      <c r="CC19" s="17">
        <v>0.108002362951855</v>
      </c>
      <c r="CD19" s="17">
        <v>0.11759840070196299</v>
      </c>
      <c r="CE19" s="17">
        <v>0.12676827618841199</v>
      </c>
      <c r="CF19" s="17">
        <v>0.18796590687169201</v>
      </c>
      <c r="CG19" s="17"/>
      <c r="CH19" s="17">
        <v>0.31724670744980898</v>
      </c>
      <c r="CI19" s="17">
        <v>0.13222336959678799</v>
      </c>
      <c r="CJ19" s="17">
        <v>6.6124781220300799E-2</v>
      </c>
      <c r="CK19" s="17">
        <v>3.0177302444600301E-2</v>
      </c>
      <c r="CL19" s="17">
        <v>1.3016535367776701E-2</v>
      </c>
    </row>
    <row r="20" spans="2:90" x14ac:dyDescent="0.3">
      <c r="B20" s="18" t="s">
        <v>151</v>
      </c>
      <c r="C20" s="19">
        <v>4.19665259528244E-3</v>
      </c>
      <c r="D20" s="19">
        <v>5.5490335776374701E-3</v>
      </c>
      <c r="E20" s="19">
        <v>2.9082342699564699E-3</v>
      </c>
      <c r="F20" s="19"/>
      <c r="G20" s="19">
        <v>5.76912027268809E-3</v>
      </c>
      <c r="H20" s="19">
        <v>3.0335876562326801E-3</v>
      </c>
      <c r="I20" s="19">
        <v>2.3539356890341402E-3</v>
      </c>
      <c r="J20" s="19">
        <v>5.9462425653072004E-3</v>
      </c>
      <c r="K20" s="19">
        <v>1.04447426701682E-2</v>
      </c>
      <c r="L20" s="19">
        <v>0</v>
      </c>
      <c r="M20" s="19"/>
      <c r="N20" s="19">
        <v>8.3060586668624505E-3</v>
      </c>
      <c r="O20" s="19">
        <v>4.0739715067494298E-3</v>
      </c>
      <c r="P20" s="19">
        <v>0</v>
      </c>
      <c r="Q20" s="19">
        <v>3.62907662981782E-3</v>
      </c>
      <c r="R20" s="19"/>
      <c r="S20" s="19">
        <v>6.5667872303830001E-3</v>
      </c>
      <c r="T20" s="19">
        <v>3.8109744054897498E-3</v>
      </c>
      <c r="U20" s="19">
        <v>0</v>
      </c>
      <c r="V20" s="19">
        <v>0</v>
      </c>
      <c r="W20" s="19">
        <v>6.8309984236144001E-3</v>
      </c>
      <c r="X20" s="19">
        <v>6.2205621436042602E-3</v>
      </c>
      <c r="Y20" s="19">
        <v>0</v>
      </c>
      <c r="Z20" s="19">
        <v>1.07286839521637E-2</v>
      </c>
      <c r="AA20" s="19">
        <v>4.6457014587939797E-3</v>
      </c>
      <c r="AB20" s="19">
        <v>8.9166280584372804E-3</v>
      </c>
      <c r="AC20" s="19">
        <v>0</v>
      </c>
      <c r="AD20" s="19">
        <v>0</v>
      </c>
      <c r="AE20" s="19"/>
      <c r="AF20" s="19">
        <v>3.9351720883940003E-3</v>
      </c>
      <c r="AG20" s="19">
        <v>1.44938371491118E-3</v>
      </c>
      <c r="AH20" s="19">
        <v>9.0979298171844705E-3</v>
      </c>
      <c r="AI20" s="19"/>
      <c r="AJ20" s="19">
        <v>0</v>
      </c>
      <c r="AK20" s="19">
        <v>2.7225400446381901E-3</v>
      </c>
      <c r="AL20" s="19">
        <v>0</v>
      </c>
      <c r="AM20" s="19">
        <v>4.58594134137394E-3</v>
      </c>
      <c r="AN20" s="19">
        <v>7.8138008986125204E-3</v>
      </c>
      <c r="AO20" s="19"/>
      <c r="AP20" s="19">
        <v>4.1504160529287704E-3</v>
      </c>
      <c r="AQ20" s="19">
        <v>3.0870484981154098E-3</v>
      </c>
      <c r="AR20" s="19">
        <v>4.4601583250432498E-3</v>
      </c>
      <c r="AS20" s="19">
        <v>2.4441849740594701E-3</v>
      </c>
      <c r="AT20" s="19">
        <v>0</v>
      </c>
      <c r="AU20" s="19">
        <v>5.4622388616635403E-3</v>
      </c>
      <c r="AV20" s="19"/>
      <c r="AW20" s="19">
        <v>0</v>
      </c>
      <c r="AX20" s="19">
        <v>0</v>
      </c>
      <c r="AY20" s="19">
        <v>7.1903090771976803E-3</v>
      </c>
      <c r="AZ20" s="19">
        <v>0</v>
      </c>
      <c r="BA20" s="19">
        <v>0</v>
      </c>
      <c r="BB20" s="19">
        <v>1.00748781183417E-2</v>
      </c>
      <c r="BC20" s="19">
        <v>5.92364721169632E-3</v>
      </c>
      <c r="BD20" s="19">
        <v>0</v>
      </c>
      <c r="BE20" s="19">
        <v>0</v>
      </c>
      <c r="BF20" s="19">
        <v>0</v>
      </c>
      <c r="BG20" s="19">
        <v>0</v>
      </c>
      <c r="BH20" s="19">
        <v>0</v>
      </c>
      <c r="BI20" s="19">
        <v>0</v>
      </c>
      <c r="BJ20" s="19">
        <v>0</v>
      </c>
      <c r="BK20" s="19">
        <v>0</v>
      </c>
      <c r="BL20" s="19">
        <v>6.1327471922786904E-3</v>
      </c>
      <c r="BM20" s="19"/>
      <c r="BN20" s="19">
        <v>4.1007919570273102E-3</v>
      </c>
      <c r="BO20" s="19">
        <v>4.3899713343746203E-3</v>
      </c>
      <c r="BP20" s="19"/>
      <c r="BQ20" s="19">
        <v>2.37366022346864E-3</v>
      </c>
      <c r="BR20" s="19">
        <v>0</v>
      </c>
      <c r="BS20" s="19"/>
      <c r="BT20" s="19">
        <v>4.1731568898564497E-3</v>
      </c>
      <c r="BU20" s="19"/>
      <c r="BV20" s="19">
        <v>6.8068181828425597E-3</v>
      </c>
      <c r="BW20" s="19">
        <v>9.1988873349348795E-3</v>
      </c>
      <c r="BX20" s="19">
        <v>1.0219142917644499E-3</v>
      </c>
      <c r="BY20" s="19"/>
      <c r="BZ20" s="19">
        <v>5.0236115952227703E-3</v>
      </c>
      <c r="CA20" s="19">
        <v>6.8741038989640598E-3</v>
      </c>
      <c r="CB20" s="19">
        <v>0</v>
      </c>
      <c r="CC20" s="19">
        <v>0</v>
      </c>
      <c r="CD20" s="19">
        <v>3.1228127614272099E-3</v>
      </c>
      <c r="CE20" s="19">
        <v>3.3242994553831702E-3</v>
      </c>
      <c r="CF20" s="19">
        <v>0</v>
      </c>
      <c r="CG20" s="19"/>
      <c r="CH20" s="19">
        <v>1.5240760140941801E-2</v>
      </c>
      <c r="CI20" s="19">
        <v>2.6753940040399899E-3</v>
      </c>
      <c r="CJ20" s="19">
        <v>3.6920616116096899E-3</v>
      </c>
      <c r="CK20" s="19">
        <v>3.15732134707813E-3</v>
      </c>
      <c r="CL20" s="19">
        <v>0</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438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0.28189479041862697</v>
      </c>
      <c r="D9" s="17">
        <v>0.26524578035989599</v>
      </c>
      <c r="E9" s="17">
        <v>0.29754380554377402</v>
      </c>
      <c r="F9" s="17"/>
      <c r="G9" s="17">
        <v>0.48578216656206702</v>
      </c>
      <c r="H9" s="17">
        <v>0.410623798021162</v>
      </c>
      <c r="I9" s="17">
        <v>0.35604203372980298</v>
      </c>
      <c r="J9" s="17">
        <v>0.26590576277288802</v>
      </c>
      <c r="K9" s="17">
        <v>0.118431894187568</v>
      </c>
      <c r="L9" s="17">
        <v>0.103188910027652</v>
      </c>
      <c r="M9" s="17"/>
      <c r="N9" s="17">
        <v>0.25893551853546398</v>
      </c>
      <c r="O9" s="17">
        <v>0.28627630593537401</v>
      </c>
      <c r="P9" s="17">
        <v>0.22279794768797201</v>
      </c>
      <c r="Q9" s="17">
        <v>0.35692104190945501</v>
      </c>
      <c r="R9" s="17"/>
      <c r="S9" s="17">
        <v>0.375486551533874</v>
      </c>
      <c r="T9" s="17">
        <v>0.246654484915869</v>
      </c>
      <c r="U9" s="17">
        <v>0.20210266261184001</v>
      </c>
      <c r="V9" s="17">
        <v>0.25541464832748201</v>
      </c>
      <c r="W9" s="17">
        <v>0.23919523217253</v>
      </c>
      <c r="X9" s="17">
        <v>0.26913504942102701</v>
      </c>
      <c r="Y9" s="17">
        <v>0.26358276596163199</v>
      </c>
      <c r="Z9" s="17">
        <v>0.29025334002519199</v>
      </c>
      <c r="AA9" s="17">
        <v>0.33146930707639899</v>
      </c>
      <c r="AB9" s="17">
        <v>0.25867310603293397</v>
      </c>
      <c r="AC9" s="17">
        <v>0.33608099951153397</v>
      </c>
      <c r="AD9" s="17">
        <v>0.26146487402749902</v>
      </c>
      <c r="AE9" s="17"/>
      <c r="AF9" s="17">
        <v>0.221917047154358</v>
      </c>
      <c r="AG9" s="17">
        <v>0.27424784403800201</v>
      </c>
      <c r="AH9" s="17">
        <v>0.32675453709254199</v>
      </c>
      <c r="AI9" s="17"/>
      <c r="AJ9" s="17">
        <v>0.17675047014706299</v>
      </c>
      <c r="AK9" s="17">
        <v>0.315067264739879</v>
      </c>
      <c r="AL9" s="17">
        <v>0.224888646431117</v>
      </c>
      <c r="AM9" s="17">
        <v>0.295920574621654</v>
      </c>
      <c r="AN9" s="17">
        <v>0.30965049469927303</v>
      </c>
      <c r="AO9" s="17"/>
      <c r="AP9" s="17">
        <v>0.34460508428547199</v>
      </c>
      <c r="AQ9" s="17">
        <v>0.216872180214187</v>
      </c>
      <c r="AR9" s="17">
        <v>0.29686085819336699</v>
      </c>
      <c r="AS9" s="17">
        <v>0.24496764550665401</v>
      </c>
      <c r="AT9" s="17">
        <v>0.360825227206161</v>
      </c>
      <c r="AU9" s="17">
        <v>0.21567467922067901</v>
      </c>
      <c r="AV9" s="17"/>
      <c r="AW9" s="17">
        <v>0.51992452547986301</v>
      </c>
      <c r="AX9" s="17">
        <v>0.360950705311887</v>
      </c>
      <c r="AY9" s="17">
        <v>0.37557152814778</v>
      </c>
      <c r="AZ9" s="17">
        <v>0.30524083166424398</v>
      </c>
      <c r="BA9" s="17">
        <v>0.30221940093441102</v>
      </c>
      <c r="BB9" s="17">
        <v>0.29614941161380798</v>
      </c>
      <c r="BC9" s="17">
        <v>0.29721723877106299</v>
      </c>
      <c r="BD9" s="17">
        <v>0.26403668750633003</v>
      </c>
      <c r="BE9" s="17">
        <v>0.22485981835028401</v>
      </c>
      <c r="BF9" s="17">
        <v>0.30225143098402202</v>
      </c>
      <c r="BG9" s="17">
        <v>0.27245922557667901</v>
      </c>
      <c r="BH9" s="17">
        <v>0.27882265728032801</v>
      </c>
      <c r="BI9" s="17">
        <v>0.2194770164922</v>
      </c>
      <c r="BJ9" s="17">
        <v>0.16766354974053699</v>
      </c>
      <c r="BK9" s="17">
        <v>7.83823594277301E-2</v>
      </c>
      <c r="BL9" s="17">
        <v>0.26880272693819601</v>
      </c>
      <c r="BM9" s="17"/>
      <c r="BN9" s="17">
        <v>0.246283513423181</v>
      </c>
      <c r="BO9" s="17">
        <v>0.331641126342134</v>
      </c>
      <c r="BP9" s="17"/>
      <c r="BQ9" s="17">
        <v>0.33317623040040201</v>
      </c>
      <c r="BR9" s="17">
        <v>0.28518075662562298</v>
      </c>
      <c r="BS9" s="17"/>
      <c r="BT9" s="17">
        <v>0.30593119031462401</v>
      </c>
      <c r="BU9" s="17"/>
      <c r="BV9" s="17">
        <v>0.33576073592147299</v>
      </c>
      <c r="BW9" s="17">
        <v>0.39946675897828998</v>
      </c>
      <c r="BX9" s="17">
        <v>0.22153273643049101</v>
      </c>
      <c r="BY9" s="17"/>
      <c r="BZ9" s="17">
        <v>0.60453916502646698</v>
      </c>
      <c r="CA9" s="17">
        <v>0.34423844779163898</v>
      </c>
      <c r="CB9" s="17">
        <v>0.30246231924834199</v>
      </c>
      <c r="CC9" s="17">
        <v>0.28782311082723999</v>
      </c>
      <c r="CD9" s="17">
        <v>0.180647908238038</v>
      </c>
      <c r="CE9" s="17">
        <v>0.21732510065333599</v>
      </c>
      <c r="CF9" s="17">
        <v>0.20133142596374001</v>
      </c>
      <c r="CG9" s="17"/>
      <c r="CH9" s="17">
        <v>0.266555810248707</v>
      </c>
      <c r="CI9" s="17">
        <v>0.17989865411463901</v>
      </c>
      <c r="CJ9" s="17">
        <v>0.26956836363874198</v>
      </c>
      <c r="CK9" s="17">
        <v>0.46507401032221302</v>
      </c>
      <c r="CL9" s="17">
        <v>0.66549259768300495</v>
      </c>
    </row>
    <row r="10" spans="2:90" x14ac:dyDescent="0.3">
      <c r="B10" s="18" t="s">
        <v>410</v>
      </c>
      <c r="C10" s="17">
        <v>0.69656545208852905</v>
      </c>
      <c r="D10" s="17">
        <v>0.70991077082663601</v>
      </c>
      <c r="E10" s="17">
        <v>0.68397439660288295</v>
      </c>
      <c r="F10" s="17"/>
      <c r="G10" s="17">
        <v>0.48348306738785202</v>
      </c>
      <c r="H10" s="17">
        <v>0.55144829180360699</v>
      </c>
      <c r="I10" s="17">
        <v>0.61665541224927201</v>
      </c>
      <c r="J10" s="17">
        <v>0.71818857247508805</v>
      </c>
      <c r="K10" s="17">
        <v>0.86407271639971694</v>
      </c>
      <c r="L10" s="17">
        <v>0.89220206770904897</v>
      </c>
      <c r="M10" s="17"/>
      <c r="N10" s="17">
        <v>0.73049386727096099</v>
      </c>
      <c r="O10" s="17">
        <v>0.69486159236232203</v>
      </c>
      <c r="P10" s="17">
        <v>0.74859677549589798</v>
      </c>
      <c r="Q10" s="17">
        <v>0.61479641812827701</v>
      </c>
      <c r="R10" s="17"/>
      <c r="S10" s="17">
        <v>0.60241507797963301</v>
      </c>
      <c r="T10" s="17">
        <v>0.73529087497271395</v>
      </c>
      <c r="U10" s="17">
        <v>0.78160664578077099</v>
      </c>
      <c r="V10" s="17">
        <v>0.72801052445891301</v>
      </c>
      <c r="W10" s="17">
        <v>0.728456598048283</v>
      </c>
      <c r="X10" s="17">
        <v>0.69383334144767606</v>
      </c>
      <c r="Y10" s="17">
        <v>0.72434383083831999</v>
      </c>
      <c r="Z10" s="17">
        <v>0.69812629737286702</v>
      </c>
      <c r="AA10" s="17">
        <v>0.653447709431075</v>
      </c>
      <c r="AB10" s="17">
        <v>0.70901618856613502</v>
      </c>
      <c r="AC10" s="17">
        <v>0.63941572190914997</v>
      </c>
      <c r="AD10" s="17">
        <v>0.72225701105767803</v>
      </c>
      <c r="AE10" s="17"/>
      <c r="AF10" s="17">
        <v>0.75959718488819805</v>
      </c>
      <c r="AG10" s="17">
        <v>0.71024342177386901</v>
      </c>
      <c r="AH10" s="17">
        <v>0.63414993714452705</v>
      </c>
      <c r="AI10" s="17"/>
      <c r="AJ10" s="17">
        <v>0.80597340571065201</v>
      </c>
      <c r="AK10" s="17">
        <v>0.65485494918105902</v>
      </c>
      <c r="AL10" s="17">
        <v>0.77511135356888305</v>
      </c>
      <c r="AM10" s="17">
        <v>0.68751880784418595</v>
      </c>
      <c r="AN10" s="17">
        <v>0.66140110806475005</v>
      </c>
      <c r="AO10" s="17"/>
      <c r="AP10" s="17">
        <v>0.626354231191948</v>
      </c>
      <c r="AQ10" s="17">
        <v>0.76087821093376795</v>
      </c>
      <c r="AR10" s="17">
        <v>0.69245222237966297</v>
      </c>
      <c r="AS10" s="17">
        <v>0.72908862866789204</v>
      </c>
      <c r="AT10" s="17">
        <v>0.62530218338814503</v>
      </c>
      <c r="AU10" s="17">
        <v>0.76182333281249404</v>
      </c>
      <c r="AV10" s="17"/>
      <c r="AW10" s="17">
        <v>0.48007547452013699</v>
      </c>
      <c r="AX10" s="17">
        <v>0.56995433394203998</v>
      </c>
      <c r="AY10" s="17">
        <v>0.59150249430140101</v>
      </c>
      <c r="AZ10" s="17">
        <v>0.687905994522515</v>
      </c>
      <c r="BA10" s="17">
        <v>0.66626276646743698</v>
      </c>
      <c r="BB10" s="17">
        <v>0.68520815540296298</v>
      </c>
      <c r="BC10" s="17">
        <v>0.69238879857759394</v>
      </c>
      <c r="BD10" s="17">
        <v>0.72338286572077604</v>
      </c>
      <c r="BE10" s="17">
        <v>0.75178811366685205</v>
      </c>
      <c r="BF10" s="17">
        <v>0.69774856901597804</v>
      </c>
      <c r="BG10" s="17">
        <v>0.70905889308650505</v>
      </c>
      <c r="BH10" s="17">
        <v>0.69000398529225704</v>
      </c>
      <c r="BI10" s="17">
        <v>0.77002272363396995</v>
      </c>
      <c r="BJ10" s="17">
        <v>0.79522215241176097</v>
      </c>
      <c r="BK10" s="17">
        <v>0.89828944630193797</v>
      </c>
      <c r="BL10" s="17">
        <v>0.71496107615177495</v>
      </c>
      <c r="BM10" s="17"/>
      <c r="BN10" s="17">
        <v>0.72872053130888803</v>
      </c>
      <c r="BO10" s="17">
        <v>0.65128189650927004</v>
      </c>
      <c r="BP10" s="17"/>
      <c r="BQ10" s="17">
        <v>0.63673001407673901</v>
      </c>
      <c r="BR10" s="17">
        <v>0.68075430843550899</v>
      </c>
      <c r="BS10" s="17"/>
      <c r="BT10" s="17">
        <v>0.65413334587607597</v>
      </c>
      <c r="BU10" s="17"/>
      <c r="BV10" s="17">
        <v>0.62628326365178799</v>
      </c>
      <c r="BW10" s="17">
        <v>0.574484840230994</v>
      </c>
      <c r="BX10" s="17">
        <v>0.76485126956540195</v>
      </c>
      <c r="BY10" s="17"/>
      <c r="BZ10" s="17">
        <v>0.37571150139904602</v>
      </c>
      <c r="CA10" s="17">
        <v>0.63290124376641499</v>
      </c>
      <c r="CB10" s="17">
        <v>0.66228664431854301</v>
      </c>
      <c r="CC10" s="17">
        <v>0.69821856163711604</v>
      </c>
      <c r="CD10" s="17">
        <v>0.81051253206333895</v>
      </c>
      <c r="CE10" s="17">
        <v>0.75494257133943998</v>
      </c>
      <c r="CF10" s="17">
        <v>0.79131922344829597</v>
      </c>
      <c r="CG10" s="17"/>
      <c r="CH10" s="17">
        <v>0.69278474083520603</v>
      </c>
      <c r="CI10" s="17">
        <v>0.80430488920854704</v>
      </c>
      <c r="CJ10" s="17">
        <v>0.71057195732978196</v>
      </c>
      <c r="CK10" s="17">
        <v>0.50845316961458598</v>
      </c>
      <c r="CL10" s="17">
        <v>0.31020871522579402</v>
      </c>
    </row>
    <row r="11" spans="2:90" x14ac:dyDescent="0.3">
      <c r="B11" s="18" t="s">
        <v>118</v>
      </c>
      <c r="C11" s="19">
        <v>2.1539757492844001E-2</v>
      </c>
      <c r="D11" s="19">
        <v>2.48434488134677E-2</v>
      </c>
      <c r="E11" s="19">
        <v>1.84817978533433E-2</v>
      </c>
      <c r="F11" s="19"/>
      <c r="G11" s="19">
        <v>3.0734766050081502E-2</v>
      </c>
      <c r="H11" s="19">
        <v>3.79279101752312E-2</v>
      </c>
      <c r="I11" s="19">
        <v>2.7302554020925299E-2</v>
      </c>
      <c r="J11" s="19">
        <v>1.5905664752024099E-2</v>
      </c>
      <c r="K11" s="19">
        <v>1.74953894127153E-2</v>
      </c>
      <c r="L11" s="19">
        <v>4.6090222632989598E-3</v>
      </c>
      <c r="M11" s="19"/>
      <c r="N11" s="19">
        <v>1.0570614193574499E-2</v>
      </c>
      <c r="O11" s="19">
        <v>1.8862101702304301E-2</v>
      </c>
      <c r="P11" s="19">
        <v>2.8605276816130201E-2</v>
      </c>
      <c r="Q11" s="19">
        <v>2.8282539962267698E-2</v>
      </c>
      <c r="R11" s="19"/>
      <c r="S11" s="19">
        <v>2.2098370486492502E-2</v>
      </c>
      <c r="T11" s="19">
        <v>1.8054640111416598E-2</v>
      </c>
      <c r="U11" s="19">
        <v>1.6290691607388899E-2</v>
      </c>
      <c r="V11" s="19">
        <v>1.65748272136052E-2</v>
      </c>
      <c r="W11" s="19">
        <v>3.2348169779186899E-2</v>
      </c>
      <c r="X11" s="19">
        <v>3.7031609131296502E-2</v>
      </c>
      <c r="Y11" s="19">
        <v>1.2073403200047701E-2</v>
      </c>
      <c r="Z11" s="19">
        <v>1.16203626019405E-2</v>
      </c>
      <c r="AA11" s="19">
        <v>1.5082983492526099E-2</v>
      </c>
      <c r="AB11" s="19">
        <v>3.2310705400931103E-2</v>
      </c>
      <c r="AC11" s="19">
        <v>2.4503278579315401E-2</v>
      </c>
      <c r="AD11" s="19">
        <v>1.6278114914823599E-2</v>
      </c>
      <c r="AE11" s="19"/>
      <c r="AF11" s="19">
        <v>1.8485767957443999E-2</v>
      </c>
      <c r="AG11" s="19">
        <v>1.55087341881295E-2</v>
      </c>
      <c r="AH11" s="19">
        <v>3.9095525762930398E-2</v>
      </c>
      <c r="AI11" s="19"/>
      <c r="AJ11" s="19">
        <v>1.7276124142285802E-2</v>
      </c>
      <c r="AK11" s="19">
        <v>3.0077786079061301E-2</v>
      </c>
      <c r="AL11" s="19">
        <v>0</v>
      </c>
      <c r="AM11" s="19">
        <v>1.65606175341599E-2</v>
      </c>
      <c r="AN11" s="19">
        <v>2.8948397235976999E-2</v>
      </c>
      <c r="AO11" s="19"/>
      <c r="AP11" s="19">
        <v>2.9040684522580702E-2</v>
      </c>
      <c r="AQ11" s="19">
        <v>2.2249608852044699E-2</v>
      </c>
      <c r="AR11" s="19">
        <v>1.0686919426969701E-2</v>
      </c>
      <c r="AS11" s="19">
        <v>2.5943725825453699E-2</v>
      </c>
      <c r="AT11" s="19">
        <v>1.3872589405693501E-2</v>
      </c>
      <c r="AU11" s="19">
        <v>2.2501987966826498E-2</v>
      </c>
      <c r="AV11" s="19"/>
      <c r="AW11" s="19">
        <v>0</v>
      </c>
      <c r="AX11" s="19">
        <v>6.90949607460737E-2</v>
      </c>
      <c r="AY11" s="19">
        <v>3.2925977550819101E-2</v>
      </c>
      <c r="AZ11" s="19">
        <v>6.8531738132410099E-3</v>
      </c>
      <c r="BA11" s="19">
        <v>3.1517832598152599E-2</v>
      </c>
      <c r="BB11" s="19">
        <v>1.8642432983229301E-2</v>
      </c>
      <c r="BC11" s="19">
        <v>1.03939626513435E-2</v>
      </c>
      <c r="BD11" s="19">
        <v>1.2580446772893701E-2</v>
      </c>
      <c r="BE11" s="19">
        <v>2.3352067982864801E-2</v>
      </c>
      <c r="BF11" s="19">
        <v>0</v>
      </c>
      <c r="BG11" s="19">
        <v>1.84818813368159E-2</v>
      </c>
      <c r="BH11" s="19">
        <v>3.11733574274154E-2</v>
      </c>
      <c r="BI11" s="19">
        <v>1.05002598738307E-2</v>
      </c>
      <c r="BJ11" s="19">
        <v>3.7114297847702198E-2</v>
      </c>
      <c r="BK11" s="19">
        <v>2.33281942703321E-2</v>
      </c>
      <c r="BL11" s="19">
        <v>1.6236196910028901E-2</v>
      </c>
      <c r="BM11" s="19"/>
      <c r="BN11" s="19">
        <v>2.4995955267930699E-2</v>
      </c>
      <c r="BO11" s="19">
        <v>1.7076977148596201E-2</v>
      </c>
      <c r="BP11" s="19"/>
      <c r="BQ11" s="19">
        <v>3.00937555228591E-2</v>
      </c>
      <c r="BR11" s="19">
        <v>3.4064934938868002E-2</v>
      </c>
      <c r="BS11" s="19"/>
      <c r="BT11" s="19">
        <v>3.9935463809299403E-2</v>
      </c>
      <c r="BU11" s="19"/>
      <c r="BV11" s="19">
        <v>3.7956000426738697E-2</v>
      </c>
      <c r="BW11" s="19">
        <v>2.6048400790715399E-2</v>
      </c>
      <c r="BX11" s="19">
        <v>1.3615994004106201E-2</v>
      </c>
      <c r="BY11" s="19"/>
      <c r="BZ11" s="19">
        <v>1.9749333574487E-2</v>
      </c>
      <c r="CA11" s="19">
        <v>2.2860308441945601E-2</v>
      </c>
      <c r="CB11" s="19">
        <v>3.5251036433115397E-2</v>
      </c>
      <c r="CC11" s="19">
        <v>1.39583275356439E-2</v>
      </c>
      <c r="CD11" s="19">
        <v>8.8395596986230209E-3</v>
      </c>
      <c r="CE11" s="19">
        <v>2.7732328007224499E-2</v>
      </c>
      <c r="CF11" s="19">
        <v>7.3493505879642903E-3</v>
      </c>
      <c r="CG11" s="19"/>
      <c r="CH11" s="19">
        <v>4.0659448916086798E-2</v>
      </c>
      <c r="CI11" s="19">
        <v>1.5796456676813599E-2</v>
      </c>
      <c r="CJ11" s="19">
        <v>1.9859679031476E-2</v>
      </c>
      <c r="CK11" s="19">
        <v>2.6472820063201698E-2</v>
      </c>
      <c r="CL11" s="19">
        <v>2.42986870912014E-2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439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0.169074735262638</v>
      </c>
      <c r="D9" s="17">
        <v>0.175120626503249</v>
      </c>
      <c r="E9" s="17">
        <v>0.16339920971362501</v>
      </c>
      <c r="F9" s="17"/>
      <c r="G9" s="17">
        <v>0.34065059955134203</v>
      </c>
      <c r="H9" s="17">
        <v>0.271322219862277</v>
      </c>
      <c r="I9" s="17">
        <v>0.176270949454648</v>
      </c>
      <c r="J9" s="17">
        <v>0.12059378638661999</v>
      </c>
      <c r="K9" s="17">
        <v>6.1266496941915903E-2</v>
      </c>
      <c r="L9" s="17">
        <v>7.7332929507345799E-2</v>
      </c>
      <c r="M9" s="17"/>
      <c r="N9" s="17">
        <v>0.18614039583272199</v>
      </c>
      <c r="O9" s="17">
        <v>0.17264284154162199</v>
      </c>
      <c r="P9" s="17">
        <v>0.148089532667077</v>
      </c>
      <c r="Q9" s="17">
        <v>0.167131984487222</v>
      </c>
      <c r="R9" s="17"/>
      <c r="S9" s="17">
        <v>0.27925179260615102</v>
      </c>
      <c r="T9" s="17">
        <v>0.137926898475462</v>
      </c>
      <c r="U9" s="17">
        <v>0.121326733570137</v>
      </c>
      <c r="V9" s="17">
        <v>0.14052490143173299</v>
      </c>
      <c r="W9" s="17">
        <v>0.19609606792168299</v>
      </c>
      <c r="X9" s="17">
        <v>0.21275092047060001</v>
      </c>
      <c r="Y9" s="17">
        <v>0.12661951084700901</v>
      </c>
      <c r="Z9" s="17">
        <v>0.15332389701983501</v>
      </c>
      <c r="AA9" s="17">
        <v>0.150439922560131</v>
      </c>
      <c r="AB9" s="17">
        <v>0.12830947404278201</v>
      </c>
      <c r="AC9" s="17">
        <v>0.17440572412299199</v>
      </c>
      <c r="AD9" s="17">
        <v>0.12373665750759499</v>
      </c>
      <c r="AE9" s="17"/>
      <c r="AF9" s="17">
        <v>0.116167342779123</v>
      </c>
      <c r="AG9" s="17">
        <v>0.18023702916447301</v>
      </c>
      <c r="AH9" s="17">
        <v>0.200698382484362</v>
      </c>
      <c r="AI9" s="17"/>
      <c r="AJ9" s="17">
        <v>0.135745162355694</v>
      </c>
      <c r="AK9" s="17">
        <v>0.21400115250157001</v>
      </c>
      <c r="AL9" s="17">
        <v>0.125050721892841</v>
      </c>
      <c r="AM9" s="17">
        <v>0.120403978277888</v>
      </c>
      <c r="AN9" s="17">
        <v>0.18790218038020601</v>
      </c>
      <c r="AO9" s="17"/>
      <c r="AP9" s="17">
        <v>0.24197199322052401</v>
      </c>
      <c r="AQ9" s="17">
        <v>0.15842432901667899</v>
      </c>
      <c r="AR9" s="17">
        <v>0.124087511102641</v>
      </c>
      <c r="AS9" s="17">
        <v>0.13022695139794299</v>
      </c>
      <c r="AT9" s="17">
        <v>0.21916475832044299</v>
      </c>
      <c r="AU9" s="17">
        <v>0.11280655528078801</v>
      </c>
      <c r="AV9" s="17"/>
      <c r="AW9" s="17">
        <v>9.9595177130550397E-2</v>
      </c>
      <c r="AX9" s="17">
        <v>0.21741111635836</v>
      </c>
      <c r="AY9" s="17">
        <v>0.195887452243937</v>
      </c>
      <c r="AZ9" s="17">
        <v>0.113692393034057</v>
      </c>
      <c r="BA9" s="17">
        <v>0.18125103792537101</v>
      </c>
      <c r="BB9" s="17">
        <v>0.10828716455847801</v>
      </c>
      <c r="BC9" s="17">
        <v>0.21202972797532599</v>
      </c>
      <c r="BD9" s="17">
        <v>0.17662746167840601</v>
      </c>
      <c r="BE9" s="17">
        <v>0.16085749312796399</v>
      </c>
      <c r="BF9" s="17">
        <v>0.15736666558961099</v>
      </c>
      <c r="BG9" s="17">
        <v>0.20787277601859699</v>
      </c>
      <c r="BH9" s="17">
        <v>0.16774528691511401</v>
      </c>
      <c r="BI9" s="17">
        <v>0.17304122026768701</v>
      </c>
      <c r="BJ9" s="17">
        <v>0.15289658833320599</v>
      </c>
      <c r="BK9" s="17">
        <v>0.104553369182007</v>
      </c>
      <c r="BL9" s="17">
        <v>0.23470454321968801</v>
      </c>
      <c r="BM9" s="17"/>
      <c r="BN9" s="17">
        <v>0.158429187867175</v>
      </c>
      <c r="BO9" s="17">
        <v>0.184996007627618</v>
      </c>
      <c r="BP9" s="17"/>
      <c r="BQ9" s="17">
        <v>0.249532396059959</v>
      </c>
      <c r="BR9" s="17">
        <v>0.17537218965238299</v>
      </c>
      <c r="BS9" s="17"/>
      <c r="BT9" s="17">
        <v>0.23469405234965199</v>
      </c>
      <c r="BU9" s="17"/>
      <c r="BV9" s="17">
        <v>0.171667768639399</v>
      </c>
      <c r="BW9" s="17">
        <v>0.222833743457235</v>
      </c>
      <c r="BX9" s="17">
        <v>0.15059914512648301</v>
      </c>
      <c r="BY9" s="17"/>
      <c r="BZ9" s="17">
        <v>0.181799756151032</v>
      </c>
      <c r="CA9" s="17">
        <v>0.17451468742834</v>
      </c>
      <c r="CB9" s="17">
        <v>0.12470566951390701</v>
      </c>
      <c r="CC9" s="17">
        <v>0.20474624753760001</v>
      </c>
      <c r="CD9" s="17">
        <v>0.15706475378106999</v>
      </c>
      <c r="CE9" s="17">
        <v>0.20181725599312</v>
      </c>
      <c r="CF9" s="17">
        <v>0.19891702576329401</v>
      </c>
      <c r="CG9" s="17"/>
      <c r="CH9" s="17">
        <v>0.27392610493597602</v>
      </c>
      <c r="CI9" s="17">
        <v>0.16880488351492001</v>
      </c>
      <c r="CJ9" s="17">
        <v>0.146963936915187</v>
      </c>
      <c r="CK9" s="17">
        <v>0.154850550335214</v>
      </c>
      <c r="CL9" s="17">
        <v>0.173918768848904</v>
      </c>
    </row>
    <row r="10" spans="2:90" x14ac:dyDescent="0.3">
      <c r="B10" s="18" t="s">
        <v>410</v>
      </c>
      <c r="C10" s="17">
        <v>0.80576217611408996</v>
      </c>
      <c r="D10" s="17">
        <v>0.80405057526372903</v>
      </c>
      <c r="E10" s="17">
        <v>0.80700232079030998</v>
      </c>
      <c r="F10" s="17"/>
      <c r="G10" s="17">
        <v>0.61678796289953697</v>
      </c>
      <c r="H10" s="17">
        <v>0.68885427164151902</v>
      </c>
      <c r="I10" s="17">
        <v>0.79756486373951097</v>
      </c>
      <c r="J10" s="17">
        <v>0.85287106357243103</v>
      </c>
      <c r="K10" s="17">
        <v>0.92502757293374205</v>
      </c>
      <c r="L10" s="17">
        <v>0.91528758187801595</v>
      </c>
      <c r="M10" s="17"/>
      <c r="N10" s="17">
        <v>0.79889409665692801</v>
      </c>
      <c r="O10" s="17">
        <v>0.79982101429596997</v>
      </c>
      <c r="P10" s="17">
        <v>0.83804111662379899</v>
      </c>
      <c r="Q10" s="17">
        <v>0.79084414713691997</v>
      </c>
      <c r="R10" s="17"/>
      <c r="S10" s="17">
        <v>0.69009403764460298</v>
      </c>
      <c r="T10" s="17">
        <v>0.83422513081077398</v>
      </c>
      <c r="U10" s="17">
        <v>0.86638949157801004</v>
      </c>
      <c r="V10" s="17">
        <v>0.83957585338618901</v>
      </c>
      <c r="W10" s="17">
        <v>0.78330550930316101</v>
      </c>
      <c r="X10" s="17">
        <v>0.76160297052167303</v>
      </c>
      <c r="Y10" s="17">
        <v>0.84444804338461599</v>
      </c>
      <c r="Z10" s="17">
        <v>0.82197044207619796</v>
      </c>
      <c r="AA10" s="17">
        <v>0.83359133574605304</v>
      </c>
      <c r="AB10" s="17">
        <v>0.82611238396449904</v>
      </c>
      <c r="AC10" s="17">
        <v>0.81559303406772299</v>
      </c>
      <c r="AD10" s="17">
        <v>0.84071323423080901</v>
      </c>
      <c r="AE10" s="17"/>
      <c r="AF10" s="17">
        <v>0.86072477456882801</v>
      </c>
      <c r="AG10" s="17">
        <v>0.79706106337686</v>
      </c>
      <c r="AH10" s="17">
        <v>0.762869255237421</v>
      </c>
      <c r="AI10" s="17"/>
      <c r="AJ10" s="17">
        <v>0.85161677915659295</v>
      </c>
      <c r="AK10" s="17">
        <v>0.76008124846135605</v>
      </c>
      <c r="AL10" s="17">
        <v>0.86291283224908499</v>
      </c>
      <c r="AM10" s="17">
        <v>0.85738198622392103</v>
      </c>
      <c r="AN10" s="17">
        <v>0.77682894237806299</v>
      </c>
      <c r="AO10" s="17"/>
      <c r="AP10" s="17">
        <v>0.73340320391394498</v>
      </c>
      <c r="AQ10" s="17">
        <v>0.82448546874450901</v>
      </c>
      <c r="AR10" s="17">
        <v>0.83385564364671705</v>
      </c>
      <c r="AS10" s="17">
        <v>0.84562470284564095</v>
      </c>
      <c r="AT10" s="17">
        <v>0.73550218421248603</v>
      </c>
      <c r="AU10" s="17">
        <v>0.85608536775331001</v>
      </c>
      <c r="AV10" s="17"/>
      <c r="AW10" s="17">
        <v>0.90040482286945001</v>
      </c>
      <c r="AX10" s="17">
        <v>0.69460373953111298</v>
      </c>
      <c r="AY10" s="17">
        <v>0.77016697747005203</v>
      </c>
      <c r="AZ10" s="17">
        <v>0.85662909494944195</v>
      </c>
      <c r="BA10" s="17">
        <v>0.77679776863627703</v>
      </c>
      <c r="BB10" s="17">
        <v>0.86257032359831598</v>
      </c>
      <c r="BC10" s="17">
        <v>0.77145267528344297</v>
      </c>
      <c r="BD10" s="17">
        <v>0.81048609646135195</v>
      </c>
      <c r="BE10" s="17">
        <v>0.83914250687203595</v>
      </c>
      <c r="BF10" s="17">
        <v>0.83329263664652997</v>
      </c>
      <c r="BG10" s="17">
        <v>0.77874895418904</v>
      </c>
      <c r="BH10" s="17">
        <v>0.82062999071722997</v>
      </c>
      <c r="BI10" s="17">
        <v>0.82695877973231302</v>
      </c>
      <c r="BJ10" s="17">
        <v>0.809989113819092</v>
      </c>
      <c r="BK10" s="17">
        <v>0.89544663081799303</v>
      </c>
      <c r="BL10" s="17">
        <v>0.74905925987028299</v>
      </c>
      <c r="BM10" s="17"/>
      <c r="BN10" s="17">
        <v>0.81837555892935698</v>
      </c>
      <c r="BO10" s="17">
        <v>0.78795347200731602</v>
      </c>
      <c r="BP10" s="17"/>
      <c r="BQ10" s="17">
        <v>0.72958208424706095</v>
      </c>
      <c r="BR10" s="17">
        <v>0.78582432097279897</v>
      </c>
      <c r="BS10" s="17"/>
      <c r="BT10" s="17">
        <v>0.730135645380808</v>
      </c>
      <c r="BU10" s="17"/>
      <c r="BV10" s="17">
        <v>0.78530779270808404</v>
      </c>
      <c r="BW10" s="17">
        <v>0.74013552586622899</v>
      </c>
      <c r="BX10" s="17">
        <v>0.83577934222041805</v>
      </c>
      <c r="BY10" s="17"/>
      <c r="BZ10" s="17">
        <v>0.78920070879562298</v>
      </c>
      <c r="CA10" s="17">
        <v>0.78870576344589705</v>
      </c>
      <c r="CB10" s="17">
        <v>0.84299795161569102</v>
      </c>
      <c r="CC10" s="17">
        <v>0.77941372827341904</v>
      </c>
      <c r="CD10" s="17">
        <v>0.831264611023942</v>
      </c>
      <c r="CE10" s="17">
        <v>0.77844703506185098</v>
      </c>
      <c r="CF10" s="17">
        <v>0.79436955812541599</v>
      </c>
      <c r="CG10" s="17"/>
      <c r="CH10" s="17">
        <v>0.68455256776962303</v>
      </c>
      <c r="CI10" s="17">
        <v>0.81821325367101705</v>
      </c>
      <c r="CJ10" s="17">
        <v>0.82634559793294105</v>
      </c>
      <c r="CK10" s="17">
        <v>0.80739855094694801</v>
      </c>
      <c r="CL10" s="17">
        <v>0.79097203089623302</v>
      </c>
    </row>
    <row r="11" spans="2:90" x14ac:dyDescent="0.3">
      <c r="B11" s="18" t="s">
        <v>118</v>
      </c>
      <c r="C11" s="19">
        <v>2.5163088623272399E-2</v>
      </c>
      <c r="D11" s="19">
        <v>2.0828798233022298E-2</v>
      </c>
      <c r="E11" s="19">
        <v>2.9598469496065202E-2</v>
      </c>
      <c r="F11" s="19"/>
      <c r="G11" s="19">
        <v>4.25614375491205E-2</v>
      </c>
      <c r="H11" s="19">
        <v>3.9823508496204099E-2</v>
      </c>
      <c r="I11" s="19">
        <v>2.61641868058409E-2</v>
      </c>
      <c r="J11" s="19">
        <v>2.6535150040949002E-2</v>
      </c>
      <c r="K11" s="19">
        <v>1.3705930124342401E-2</v>
      </c>
      <c r="L11" s="19">
        <v>7.3794886146386404E-3</v>
      </c>
      <c r="M11" s="19"/>
      <c r="N11" s="19">
        <v>1.4965507510350201E-2</v>
      </c>
      <c r="O11" s="19">
        <v>2.7536144162408301E-2</v>
      </c>
      <c r="P11" s="19">
        <v>1.38693507091235E-2</v>
      </c>
      <c r="Q11" s="19">
        <v>4.2023868375857497E-2</v>
      </c>
      <c r="R11" s="19"/>
      <c r="S11" s="19">
        <v>3.0654169749246198E-2</v>
      </c>
      <c r="T11" s="19">
        <v>2.7847970713764599E-2</v>
      </c>
      <c r="U11" s="19">
        <v>1.22837748518527E-2</v>
      </c>
      <c r="V11" s="19">
        <v>1.9899245182077901E-2</v>
      </c>
      <c r="W11" s="19">
        <v>2.05984227751566E-2</v>
      </c>
      <c r="X11" s="19">
        <v>2.56461090077271E-2</v>
      </c>
      <c r="Y11" s="19">
        <v>2.89324457683755E-2</v>
      </c>
      <c r="Z11" s="19">
        <v>2.4705660903966999E-2</v>
      </c>
      <c r="AA11" s="19">
        <v>1.5968741693815201E-2</v>
      </c>
      <c r="AB11" s="19">
        <v>4.5578141992719E-2</v>
      </c>
      <c r="AC11" s="19">
        <v>1.0001241809284901E-2</v>
      </c>
      <c r="AD11" s="19">
        <v>3.5550108261596401E-2</v>
      </c>
      <c r="AE11" s="19"/>
      <c r="AF11" s="19">
        <v>2.3107882652049001E-2</v>
      </c>
      <c r="AG11" s="19">
        <v>2.27019074586669E-2</v>
      </c>
      <c r="AH11" s="19">
        <v>3.6432362278217299E-2</v>
      </c>
      <c r="AI11" s="19"/>
      <c r="AJ11" s="19">
        <v>1.2638058487712701E-2</v>
      </c>
      <c r="AK11" s="19">
        <v>2.5917599037073798E-2</v>
      </c>
      <c r="AL11" s="19">
        <v>1.20364458580748E-2</v>
      </c>
      <c r="AM11" s="19">
        <v>2.2214035498191301E-2</v>
      </c>
      <c r="AN11" s="19">
        <v>3.5268877241731299E-2</v>
      </c>
      <c r="AO11" s="19"/>
      <c r="AP11" s="19">
        <v>2.46248028655312E-2</v>
      </c>
      <c r="AQ11" s="19">
        <v>1.7090202238811799E-2</v>
      </c>
      <c r="AR11" s="19">
        <v>4.2056845250642599E-2</v>
      </c>
      <c r="AS11" s="19">
        <v>2.4148345756416199E-2</v>
      </c>
      <c r="AT11" s="19">
        <v>4.5333057467071003E-2</v>
      </c>
      <c r="AU11" s="19">
        <v>3.11080769659022E-2</v>
      </c>
      <c r="AV11" s="19"/>
      <c r="AW11" s="19">
        <v>0</v>
      </c>
      <c r="AX11" s="19">
        <v>8.7985144110527394E-2</v>
      </c>
      <c r="AY11" s="19">
        <v>3.3945570286011299E-2</v>
      </c>
      <c r="AZ11" s="19">
        <v>2.9678512016501402E-2</v>
      </c>
      <c r="BA11" s="19">
        <v>4.1951193438351998E-2</v>
      </c>
      <c r="BB11" s="19">
        <v>2.9142511843206001E-2</v>
      </c>
      <c r="BC11" s="19">
        <v>1.6517596741230801E-2</v>
      </c>
      <c r="BD11" s="19">
        <v>1.28864418602418E-2</v>
      </c>
      <c r="BE11" s="19">
        <v>0</v>
      </c>
      <c r="BF11" s="19">
        <v>9.3406977638587595E-3</v>
      </c>
      <c r="BG11" s="19">
        <v>1.33782697923631E-2</v>
      </c>
      <c r="BH11" s="19">
        <v>1.16247223676555E-2</v>
      </c>
      <c r="BI11" s="19">
        <v>0</v>
      </c>
      <c r="BJ11" s="19">
        <v>3.7114297847702198E-2</v>
      </c>
      <c r="BK11" s="19">
        <v>0</v>
      </c>
      <c r="BL11" s="19">
        <v>1.6236196910028901E-2</v>
      </c>
      <c r="BM11" s="19"/>
      <c r="BN11" s="19">
        <v>2.3195253203467801E-2</v>
      </c>
      <c r="BO11" s="19">
        <v>2.7050520365065701E-2</v>
      </c>
      <c r="BP11" s="19"/>
      <c r="BQ11" s="19">
        <v>2.0885519692979901E-2</v>
      </c>
      <c r="BR11" s="19">
        <v>3.8803489374818603E-2</v>
      </c>
      <c r="BS11" s="19"/>
      <c r="BT11" s="19">
        <v>3.5170302269540099E-2</v>
      </c>
      <c r="BU11" s="19"/>
      <c r="BV11" s="19">
        <v>4.3024438652516699E-2</v>
      </c>
      <c r="BW11" s="19">
        <v>3.7030730676535902E-2</v>
      </c>
      <c r="BX11" s="19">
        <v>1.36215126530989E-2</v>
      </c>
      <c r="BY11" s="19"/>
      <c r="BZ11" s="19">
        <v>2.8999535053345099E-2</v>
      </c>
      <c r="CA11" s="19">
        <v>3.67795491257637E-2</v>
      </c>
      <c r="CB11" s="19">
        <v>3.2296378870401099E-2</v>
      </c>
      <c r="CC11" s="19">
        <v>1.5840024188981498E-2</v>
      </c>
      <c r="CD11" s="19">
        <v>1.16706351949888E-2</v>
      </c>
      <c r="CE11" s="19">
        <v>1.9735708945029101E-2</v>
      </c>
      <c r="CF11" s="19">
        <v>6.7134161112904897E-3</v>
      </c>
      <c r="CG11" s="19"/>
      <c r="CH11" s="19">
        <v>4.1521327294400202E-2</v>
      </c>
      <c r="CI11" s="19">
        <v>1.29818628140628E-2</v>
      </c>
      <c r="CJ11" s="19">
        <v>2.6690465151871599E-2</v>
      </c>
      <c r="CK11" s="19">
        <v>3.7750898717838398E-2</v>
      </c>
      <c r="CL11" s="19">
        <v>3.51092002548632E-2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440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0.157168850539638</v>
      </c>
      <c r="D9" s="17">
        <v>0.15994777608511199</v>
      </c>
      <c r="E9" s="17">
        <v>0.154591760453752</v>
      </c>
      <c r="F9" s="17"/>
      <c r="G9" s="17">
        <v>0.27980909042918001</v>
      </c>
      <c r="H9" s="17">
        <v>0.28133932185709898</v>
      </c>
      <c r="I9" s="17">
        <v>0.16713403655063</v>
      </c>
      <c r="J9" s="17">
        <v>0.109125473342576</v>
      </c>
      <c r="K9" s="17">
        <v>5.3899231224535597E-2</v>
      </c>
      <c r="L9" s="17">
        <v>7.4356524151944603E-2</v>
      </c>
      <c r="M9" s="17"/>
      <c r="N9" s="17">
        <v>0.16542545168586401</v>
      </c>
      <c r="O9" s="17">
        <v>0.16639601976983801</v>
      </c>
      <c r="P9" s="17">
        <v>0.14562758291806899</v>
      </c>
      <c r="Q9" s="17">
        <v>0.15041843685543699</v>
      </c>
      <c r="R9" s="17"/>
      <c r="S9" s="17">
        <v>0.22796721709668</v>
      </c>
      <c r="T9" s="17">
        <v>0.123646841506278</v>
      </c>
      <c r="U9" s="17">
        <v>8.0326028420706894E-2</v>
      </c>
      <c r="V9" s="17">
        <v>0.154754353425713</v>
      </c>
      <c r="W9" s="17">
        <v>0.20377292784355</v>
      </c>
      <c r="X9" s="17">
        <v>0.216421735248433</v>
      </c>
      <c r="Y9" s="17">
        <v>0.12076098160891501</v>
      </c>
      <c r="Z9" s="17">
        <v>0.10264235977917099</v>
      </c>
      <c r="AA9" s="17">
        <v>0.124023235256788</v>
      </c>
      <c r="AB9" s="17">
        <v>0.17417155107681301</v>
      </c>
      <c r="AC9" s="17">
        <v>0.17626291684230799</v>
      </c>
      <c r="AD9" s="17">
        <v>0.10611051356674001</v>
      </c>
      <c r="AE9" s="17"/>
      <c r="AF9" s="17">
        <v>0.110728564276112</v>
      </c>
      <c r="AG9" s="17">
        <v>0.16841647888870001</v>
      </c>
      <c r="AH9" s="17">
        <v>0.17662973483911201</v>
      </c>
      <c r="AI9" s="17"/>
      <c r="AJ9" s="17">
        <v>0.14910318433939801</v>
      </c>
      <c r="AK9" s="17">
        <v>0.173008133488259</v>
      </c>
      <c r="AL9" s="17">
        <v>0.121541302915757</v>
      </c>
      <c r="AM9" s="17">
        <v>0.112747851528103</v>
      </c>
      <c r="AN9" s="17">
        <v>0.180860160063049</v>
      </c>
      <c r="AO9" s="17"/>
      <c r="AP9" s="17">
        <v>0.202340858802906</v>
      </c>
      <c r="AQ9" s="17">
        <v>0.178056073318722</v>
      </c>
      <c r="AR9" s="17">
        <v>0.14047263345783501</v>
      </c>
      <c r="AS9" s="17">
        <v>0.11800313818374</v>
      </c>
      <c r="AT9" s="17">
        <v>0.217600828943913</v>
      </c>
      <c r="AU9" s="17">
        <v>9.7764607504795598E-2</v>
      </c>
      <c r="AV9" s="17"/>
      <c r="AW9" s="17">
        <v>9.9595177130550397E-2</v>
      </c>
      <c r="AX9" s="17">
        <v>0.226954510404907</v>
      </c>
      <c r="AY9" s="17">
        <v>0.17701266263308599</v>
      </c>
      <c r="AZ9" s="17">
        <v>0.18445163229490699</v>
      </c>
      <c r="BA9" s="17">
        <v>0.14540040827172801</v>
      </c>
      <c r="BB9" s="17">
        <v>0.122075161607005</v>
      </c>
      <c r="BC9" s="17">
        <v>0.16615717614706099</v>
      </c>
      <c r="BD9" s="17">
        <v>0.13838952468958299</v>
      </c>
      <c r="BE9" s="17">
        <v>0.153485319551491</v>
      </c>
      <c r="BF9" s="17">
        <v>0.14872423747454799</v>
      </c>
      <c r="BG9" s="17">
        <v>0.17307484044562699</v>
      </c>
      <c r="BH9" s="17">
        <v>0.18571288259145199</v>
      </c>
      <c r="BI9" s="17">
        <v>0.12342695255043599</v>
      </c>
      <c r="BJ9" s="17">
        <v>9.8522530411755294E-2</v>
      </c>
      <c r="BK9" s="17">
        <v>6.3202223475204905E-2</v>
      </c>
      <c r="BL9" s="17">
        <v>0.23414450800865799</v>
      </c>
      <c r="BM9" s="17"/>
      <c r="BN9" s="17">
        <v>0.13779254777150399</v>
      </c>
      <c r="BO9" s="17">
        <v>0.18282203583714701</v>
      </c>
      <c r="BP9" s="17"/>
      <c r="BQ9" s="17">
        <v>0.19420797221415101</v>
      </c>
      <c r="BR9" s="17">
        <v>0.15290964853653799</v>
      </c>
      <c r="BS9" s="17"/>
      <c r="BT9" s="17">
        <v>0.187684111263549</v>
      </c>
      <c r="BU9" s="17"/>
      <c r="BV9" s="17">
        <v>0.16811333516577701</v>
      </c>
      <c r="BW9" s="17">
        <v>0.21655685802838201</v>
      </c>
      <c r="BX9" s="17">
        <v>0.13207944790510801</v>
      </c>
      <c r="BY9" s="17"/>
      <c r="BZ9" s="17">
        <v>0.17231852457892399</v>
      </c>
      <c r="CA9" s="17">
        <v>0.15740812403003801</v>
      </c>
      <c r="CB9" s="17">
        <v>0.137731475808299</v>
      </c>
      <c r="CC9" s="17">
        <v>0.185038464349428</v>
      </c>
      <c r="CD9" s="17">
        <v>0.14232957266427401</v>
      </c>
      <c r="CE9" s="17">
        <v>0.182951059622357</v>
      </c>
      <c r="CF9" s="17">
        <v>0.17935046802324001</v>
      </c>
      <c r="CG9" s="17"/>
      <c r="CH9" s="17">
        <v>0.26935772135302599</v>
      </c>
      <c r="CI9" s="17">
        <v>0.14723447099452</v>
      </c>
      <c r="CJ9" s="17">
        <v>0.13565064196910601</v>
      </c>
      <c r="CK9" s="17">
        <v>0.16611806381122701</v>
      </c>
      <c r="CL9" s="17">
        <v>0.13781530355051899</v>
      </c>
    </row>
    <row r="10" spans="2:90" x14ac:dyDescent="0.3">
      <c r="B10" s="18" t="s">
        <v>410</v>
      </c>
      <c r="C10" s="17">
        <v>0.81787498211610099</v>
      </c>
      <c r="D10" s="17">
        <v>0.81646459021879403</v>
      </c>
      <c r="E10" s="17">
        <v>0.81987534227006598</v>
      </c>
      <c r="F10" s="17"/>
      <c r="G10" s="17">
        <v>0.68252436863333199</v>
      </c>
      <c r="H10" s="17">
        <v>0.68656584616352101</v>
      </c>
      <c r="I10" s="17">
        <v>0.80681199378227997</v>
      </c>
      <c r="J10" s="17">
        <v>0.85875396010487004</v>
      </c>
      <c r="K10" s="17">
        <v>0.93288667187423902</v>
      </c>
      <c r="L10" s="17">
        <v>0.91380074866716599</v>
      </c>
      <c r="M10" s="17"/>
      <c r="N10" s="17">
        <v>0.82167222099660397</v>
      </c>
      <c r="O10" s="17">
        <v>0.80476212279440995</v>
      </c>
      <c r="P10" s="17">
        <v>0.82125555699216002</v>
      </c>
      <c r="Q10" s="17">
        <v>0.82445565179726699</v>
      </c>
      <c r="R10" s="17"/>
      <c r="S10" s="17">
        <v>0.73584641129422701</v>
      </c>
      <c r="T10" s="17">
        <v>0.84879534038785298</v>
      </c>
      <c r="U10" s="17">
        <v>0.89525284964317697</v>
      </c>
      <c r="V10" s="17">
        <v>0.82398878181259205</v>
      </c>
      <c r="W10" s="17">
        <v>0.76353059813615298</v>
      </c>
      <c r="X10" s="17">
        <v>0.76724055729635099</v>
      </c>
      <c r="Y10" s="17">
        <v>0.83226895687290803</v>
      </c>
      <c r="Z10" s="17">
        <v>0.88573727761888799</v>
      </c>
      <c r="AA10" s="17">
        <v>0.86076646340465002</v>
      </c>
      <c r="AB10" s="17">
        <v>0.81080526522205199</v>
      </c>
      <c r="AC10" s="17">
        <v>0.80486797895350104</v>
      </c>
      <c r="AD10" s="17">
        <v>0.87761137151843605</v>
      </c>
      <c r="AE10" s="17"/>
      <c r="AF10" s="17">
        <v>0.86586450060419595</v>
      </c>
      <c r="AG10" s="17">
        <v>0.81629291784929503</v>
      </c>
      <c r="AH10" s="17">
        <v>0.76758458463272505</v>
      </c>
      <c r="AI10" s="17"/>
      <c r="AJ10" s="17">
        <v>0.82940923080227202</v>
      </c>
      <c r="AK10" s="17">
        <v>0.80709895805607901</v>
      </c>
      <c r="AL10" s="17">
        <v>0.86683332073860397</v>
      </c>
      <c r="AM10" s="17">
        <v>0.85722386276235596</v>
      </c>
      <c r="AN10" s="17">
        <v>0.80920420675735605</v>
      </c>
      <c r="AO10" s="17"/>
      <c r="AP10" s="17">
        <v>0.78069149077538402</v>
      </c>
      <c r="AQ10" s="17">
        <v>0.80241366066817099</v>
      </c>
      <c r="AR10" s="17">
        <v>0.821145746636883</v>
      </c>
      <c r="AS10" s="17">
        <v>0.84528154553693102</v>
      </c>
      <c r="AT10" s="17">
        <v>0.76197412150002797</v>
      </c>
      <c r="AU10" s="17">
        <v>0.88530194188450895</v>
      </c>
      <c r="AV10" s="17"/>
      <c r="AW10" s="17">
        <v>0.90040482286945001</v>
      </c>
      <c r="AX10" s="17">
        <v>0.69262950833699199</v>
      </c>
      <c r="AY10" s="17">
        <v>0.78404490888273004</v>
      </c>
      <c r="AZ10" s="17">
        <v>0.79986833485037101</v>
      </c>
      <c r="BA10" s="17">
        <v>0.81701931512525505</v>
      </c>
      <c r="BB10" s="17">
        <v>0.86413010185422101</v>
      </c>
      <c r="BC10" s="17">
        <v>0.82462604787000804</v>
      </c>
      <c r="BD10" s="17">
        <v>0.83435567185977699</v>
      </c>
      <c r="BE10" s="17">
        <v>0.84651468044850897</v>
      </c>
      <c r="BF10" s="17">
        <v>0.83252017359663399</v>
      </c>
      <c r="BG10" s="17">
        <v>0.80827256903940503</v>
      </c>
      <c r="BH10" s="17">
        <v>0.80266239504089198</v>
      </c>
      <c r="BI10" s="17">
        <v>0.86607278757573303</v>
      </c>
      <c r="BJ10" s="17">
        <v>0.84744649911521497</v>
      </c>
      <c r="BK10" s="17">
        <v>0.93679777652479501</v>
      </c>
      <c r="BL10" s="17">
        <v>0.74359479738360301</v>
      </c>
      <c r="BM10" s="17"/>
      <c r="BN10" s="17">
        <v>0.83726828801955899</v>
      </c>
      <c r="BO10" s="17">
        <v>0.79303271476377402</v>
      </c>
      <c r="BP10" s="17"/>
      <c r="BQ10" s="17">
        <v>0.79348202227990206</v>
      </c>
      <c r="BR10" s="17">
        <v>0.80473601493384095</v>
      </c>
      <c r="BS10" s="17"/>
      <c r="BT10" s="17">
        <v>0.78254099722292003</v>
      </c>
      <c r="BU10" s="17"/>
      <c r="BV10" s="17">
        <v>0.78950069789475297</v>
      </c>
      <c r="BW10" s="17">
        <v>0.75449891023160698</v>
      </c>
      <c r="BX10" s="17">
        <v>0.850196664401623</v>
      </c>
      <c r="BY10" s="17"/>
      <c r="BZ10" s="17">
        <v>0.79866725258097904</v>
      </c>
      <c r="CA10" s="17">
        <v>0.81941702428588004</v>
      </c>
      <c r="CB10" s="17">
        <v>0.83207452501585699</v>
      </c>
      <c r="CC10" s="17">
        <v>0.78311104409134802</v>
      </c>
      <c r="CD10" s="17">
        <v>0.84355486079604802</v>
      </c>
      <c r="CE10" s="17">
        <v>0.80045597370919197</v>
      </c>
      <c r="CF10" s="17">
        <v>0.81383966597336799</v>
      </c>
      <c r="CG10" s="17"/>
      <c r="CH10" s="17">
        <v>0.70946707934435005</v>
      </c>
      <c r="CI10" s="17">
        <v>0.83370341063433795</v>
      </c>
      <c r="CJ10" s="17">
        <v>0.84101986273650098</v>
      </c>
      <c r="CK10" s="17">
        <v>0.79154300424142299</v>
      </c>
      <c r="CL10" s="17">
        <v>0.82615229123103695</v>
      </c>
    </row>
    <row r="11" spans="2:90" x14ac:dyDescent="0.3">
      <c r="B11" s="18" t="s">
        <v>118</v>
      </c>
      <c r="C11" s="19">
        <v>2.4956167344261398E-2</v>
      </c>
      <c r="D11" s="19">
        <v>2.35876336960937E-2</v>
      </c>
      <c r="E11" s="19">
        <v>2.5532897276181601E-2</v>
      </c>
      <c r="F11" s="19"/>
      <c r="G11" s="19">
        <v>3.7666540937488099E-2</v>
      </c>
      <c r="H11" s="19">
        <v>3.2094831979380699E-2</v>
      </c>
      <c r="I11" s="19">
        <v>2.6053969667089699E-2</v>
      </c>
      <c r="J11" s="19">
        <v>3.21205665525537E-2</v>
      </c>
      <c r="K11" s="19">
        <v>1.3214096901225301E-2</v>
      </c>
      <c r="L11" s="19">
        <v>1.18427271808898E-2</v>
      </c>
      <c r="M11" s="19"/>
      <c r="N11" s="19">
        <v>1.29023273175325E-2</v>
      </c>
      <c r="O11" s="19">
        <v>2.8841857435751898E-2</v>
      </c>
      <c r="P11" s="19">
        <v>3.3116860089770897E-2</v>
      </c>
      <c r="Q11" s="19">
        <v>2.5125911347296699E-2</v>
      </c>
      <c r="R11" s="19"/>
      <c r="S11" s="19">
        <v>3.6186371609093403E-2</v>
      </c>
      <c r="T11" s="19">
        <v>2.7557818105868999E-2</v>
      </c>
      <c r="U11" s="19">
        <v>2.4421121936116601E-2</v>
      </c>
      <c r="V11" s="19">
        <v>2.1256864761694801E-2</v>
      </c>
      <c r="W11" s="19">
        <v>3.2696474020297198E-2</v>
      </c>
      <c r="X11" s="19">
        <v>1.6337707455215698E-2</v>
      </c>
      <c r="Y11" s="19">
        <v>4.6970061518177599E-2</v>
      </c>
      <c r="Z11" s="19">
        <v>1.16203626019405E-2</v>
      </c>
      <c r="AA11" s="19">
        <v>1.52103013385616E-2</v>
      </c>
      <c r="AB11" s="19">
        <v>1.5023183701134901E-2</v>
      </c>
      <c r="AC11" s="19">
        <v>1.8869104204191699E-2</v>
      </c>
      <c r="AD11" s="19">
        <v>1.6278114914823599E-2</v>
      </c>
      <c r="AE11" s="19"/>
      <c r="AF11" s="19">
        <v>2.3406935119691601E-2</v>
      </c>
      <c r="AG11" s="19">
        <v>1.52906032620052E-2</v>
      </c>
      <c r="AH11" s="19">
        <v>5.5785680528163302E-2</v>
      </c>
      <c r="AI11" s="19"/>
      <c r="AJ11" s="19">
        <v>2.1487584858330501E-2</v>
      </c>
      <c r="AK11" s="19">
        <v>1.9892908455661901E-2</v>
      </c>
      <c r="AL11" s="19">
        <v>1.1625376345639E-2</v>
      </c>
      <c r="AM11" s="19">
        <v>3.0028285709541101E-2</v>
      </c>
      <c r="AN11" s="19">
        <v>9.9356331795949094E-3</v>
      </c>
      <c r="AO11" s="19"/>
      <c r="AP11" s="19">
        <v>1.69676504217099E-2</v>
      </c>
      <c r="AQ11" s="19">
        <v>1.9530266013106801E-2</v>
      </c>
      <c r="AR11" s="19">
        <v>3.8381619905282403E-2</v>
      </c>
      <c r="AS11" s="19">
        <v>3.6715316279328801E-2</v>
      </c>
      <c r="AT11" s="19">
        <v>2.0425049556059401E-2</v>
      </c>
      <c r="AU11" s="19">
        <v>1.6933450610695899E-2</v>
      </c>
      <c r="AV11" s="19"/>
      <c r="AW11" s="19">
        <v>0</v>
      </c>
      <c r="AX11" s="19">
        <v>8.0415981258101094E-2</v>
      </c>
      <c r="AY11" s="19">
        <v>3.8942428484184E-2</v>
      </c>
      <c r="AZ11" s="19">
        <v>1.5680032854722602E-2</v>
      </c>
      <c r="BA11" s="19">
        <v>3.7580276603016799E-2</v>
      </c>
      <c r="BB11" s="19">
        <v>1.3794736538773901E-2</v>
      </c>
      <c r="BC11" s="19">
        <v>9.2167759829300897E-3</v>
      </c>
      <c r="BD11" s="19">
        <v>2.72548034506397E-2</v>
      </c>
      <c r="BE11" s="19">
        <v>0</v>
      </c>
      <c r="BF11" s="19">
        <v>1.8755588928817901E-2</v>
      </c>
      <c r="BG11" s="19">
        <v>1.86525905149676E-2</v>
      </c>
      <c r="BH11" s="19">
        <v>1.16247223676555E-2</v>
      </c>
      <c r="BI11" s="19">
        <v>1.05002598738307E-2</v>
      </c>
      <c r="BJ11" s="19">
        <v>5.4030970473029898E-2</v>
      </c>
      <c r="BK11" s="19">
        <v>0</v>
      </c>
      <c r="BL11" s="19">
        <v>2.2260694607738801E-2</v>
      </c>
      <c r="BM11" s="19"/>
      <c r="BN11" s="19">
        <v>2.4939164208936899E-2</v>
      </c>
      <c r="BO11" s="19">
        <v>2.4145249399078899E-2</v>
      </c>
      <c r="BP11" s="19"/>
      <c r="BQ11" s="19">
        <v>1.2310005505947699E-2</v>
      </c>
      <c r="BR11" s="19">
        <v>4.23543365296212E-2</v>
      </c>
      <c r="BS11" s="19"/>
      <c r="BT11" s="19">
        <v>2.9774891513531299E-2</v>
      </c>
      <c r="BU11" s="19"/>
      <c r="BV11" s="19">
        <v>4.2385966939469902E-2</v>
      </c>
      <c r="BW11" s="19">
        <v>2.8944231740011601E-2</v>
      </c>
      <c r="BX11" s="19">
        <v>1.77238876932681E-2</v>
      </c>
      <c r="BY11" s="19"/>
      <c r="BZ11" s="19">
        <v>2.90142228400978E-2</v>
      </c>
      <c r="CA11" s="19">
        <v>2.31748516840821E-2</v>
      </c>
      <c r="CB11" s="19">
        <v>3.0193999175843901E-2</v>
      </c>
      <c r="CC11" s="19">
        <v>3.18504915592236E-2</v>
      </c>
      <c r="CD11" s="19">
        <v>1.4115566539678499E-2</v>
      </c>
      <c r="CE11" s="19">
        <v>1.6592966668450799E-2</v>
      </c>
      <c r="CF11" s="19">
        <v>6.8098660033922799E-3</v>
      </c>
      <c r="CG11" s="19"/>
      <c r="CH11" s="19">
        <v>2.1175199302624698E-2</v>
      </c>
      <c r="CI11" s="19">
        <v>1.9062118371142901E-2</v>
      </c>
      <c r="CJ11" s="19">
        <v>2.33294952943933E-2</v>
      </c>
      <c r="CK11" s="19">
        <v>4.2338931947350597E-2</v>
      </c>
      <c r="CL11" s="19">
        <v>3.60324052184441E-2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441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0.190867522150205</v>
      </c>
      <c r="D9" s="17">
        <v>0.20504497753335399</v>
      </c>
      <c r="E9" s="17">
        <v>0.17638639695366701</v>
      </c>
      <c r="F9" s="17"/>
      <c r="G9" s="17">
        <v>0.28603901454723002</v>
      </c>
      <c r="H9" s="17">
        <v>0.30339174626708998</v>
      </c>
      <c r="I9" s="17">
        <v>0.20073560651316</v>
      </c>
      <c r="J9" s="17">
        <v>0.14991216480453601</v>
      </c>
      <c r="K9" s="17">
        <v>0.107794042005338</v>
      </c>
      <c r="L9" s="17">
        <v>0.116596940095011</v>
      </c>
      <c r="M9" s="17"/>
      <c r="N9" s="17">
        <v>0.23237512450658299</v>
      </c>
      <c r="O9" s="17">
        <v>0.175287176140309</v>
      </c>
      <c r="P9" s="17">
        <v>0.179671203610585</v>
      </c>
      <c r="Q9" s="17">
        <v>0.17405616150466799</v>
      </c>
      <c r="R9" s="17"/>
      <c r="S9" s="17">
        <v>0.253881472924815</v>
      </c>
      <c r="T9" s="17">
        <v>0.176373564394915</v>
      </c>
      <c r="U9" s="17">
        <v>0.14810416521119599</v>
      </c>
      <c r="V9" s="17">
        <v>0.118487197628084</v>
      </c>
      <c r="W9" s="17">
        <v>0.208501808252814</v>
      </c>
      <c r="X9" s="17">
        <v>0.26247312639504899</v>
      </c>
      <c r="Y9" s="17">
        <v>0.17928545230455101</v>
      </c>
      <c r="Z9" s="17">
        <v>0.14824108198983099</v>
      </c>
      <c r="AA9" s="17">
        <v>0.194404464474906</v>
      </c>
      <c r="AB9" s="17">
        <v>0.18810207443945801</v>
      </c>
      <c r="AC9" s="17">
        <v>0.17543989204701499</v>
      </c>
      <c r="AD9" s="17">
        <v>0.14271212156209501</v>
      </c>
      <c r="AE9" s="17"/>
      <c r="AF9" s="17">
        <v>0.155172668051445</v>
      </c>
      <c r="AG9" s="17">
        <v>0.20582817646711499</v>
      </c>
      <c r="AH9" s="17">
        <v>0.207179647002214</v>
      </c>
      <c r="AI9" s="17"/>
      <c r="AJ9" s="17">
        <v>0.16953704178304899</v>
      </c>
      <c r="AK9" s="17">
        <v>0.20577990242309299</v>
      </c>
      <c r="AL9" s="17">
        <v>0.184001150166205</v>
      </c>
      <c r="AM9" s="17">
        <v>0.199408675863367</v>
      </c>
      <c r="AN9" s="17">
        <v>0.22663648503848199</v>
      </c>
      <c r="AO9" s="17"/>
      <c r="AP9" s="17">
        <v>0.24406055914646099</v>
      </c>
      <c r="AQ9" s="17">
        <v>0.19110127162007301</v>
      </c>
      <c r="AR9" s="17">
        <v>0.17357824704913</v>
      </c>
      <c r="AS9" s="17">
        <v>0.17932191664962599</v>
      </c>
      <c r="AT9" s="17">
        <v>0.211938638113605</v>
      </c>
      <c r="AU9" s="17">
        <v>9.8095314256645902E-2</v>
      </c>
      <c r="AV9" s="17"/>
      <c r="AW9" s="17">
        <v>0.19516165504938601</v>
      </c>
      <c r="AX9" s="17">
        <v>0.253138777985569</v>
      </c>
      <c r="AY9" s="17">
        <v>0.195961905134898</v>
      </c>
      <c r="AZ9" s="17">
        <v>0.14989849397882701</v>
      </c>
      <c r="BA9" s="17">
        <v>0.136084776683466</v>
      </c>
      <c r="BB9" s="17">
        <v>0.144271314079673</v>
      </c>
      <c r="BC9" s="17">
        <v>0.185076761304794</v>
      </c>
      <c r="BD9" s="17">
        <v>0.183709533293304</v>
      </c>
      <c r="BE9" s="17">
        <v>0.191723759352176</v>
      </c>
      <c r="BF9" s="17">
        <v>0.14817889056328101</v>
      </c>
      <c r="BG9" s="17">
        <v>0.220609893160262</v>
      </c>
      <c r="BH9" s="17">
        <v>0.19777048626847499</v>
      </c>
      <c r="BI9" s="17">
        <v>0.25048637038592703</v>
      </c>
      <c r="BJ9" s="17">
        <v>0.21473974809956201</v>
      </c>
      <c r="BK9" s="17">
        <v>0.106381016720845</v>
      </c>
      <c r="BL9" s="17">
        <v>0.38583847690039702</v>
      </c>
      <c r="BM9" s="17"/>
      <c r="BN9" s="17">
        <v>0.18933980993088101</v>
      </c>
      <c r="BO9" s="17">
        <v>0.193457863918646</v>
      </c>
      <c r="BP9" s="17"/>
      <c r="BQ9" s="17">
        <v>0.24624609020205501</v>
      </c>
      <c r="BR9" s="17">
        <v>0.148821792607472</v>
      </c>
      <c r="BS9" s="17"/>
      <c r="BT9" s="17">
        <v>0.28313794246190799</v>
      </c>
      <c r="BU9" s="17"/>
      <c r="BV9" s="17">
        <v>0.19644692373599301</v>
      </c>
      <c r="BW9" s="17">
        <v>0.18898862799195301</v>
      </c>
      <c r="BX9" s="17">
        <v>0.18481870295650701</v>
      </c>
      <c r="BY9" s="17"/>
      <c r="BZ9" s="17">
        <v>0.16900293203024999</v>
      </c>
      <c r="CA9" s="17">
        <v>0.146625841337963</v>
      </c>
      <c r="CB9" s="17">
        <v>0.165307151402907</v>
      </c>
      <c r="CC9" s="17">
        <v>0.230907642301627</v>
      </c>
      <c r="CD9" s="17">
        <v>0.163217921424023</v>
      </c>
      <c r="CE9" s="17">
        <v>0.20664439372031301</v>
      </c>
      <c r="CF9" s="17">
        <v>0.31093502631793302</v>
      </c>
      <c r="CG9" s="17"/>
      <c r="CH9" s="17">
        <v>0.34060688774468301</v>
      </c>
      <c r="CI9" s="17">
        <v>0.190547566045355</v>
      </c>
      <c r="CJ9" s="17">
        <v>0.16670991052310299</v>
      </c>
      <c r="CK9" s="17">
        <v>0.166434991569295</v>
      </c>
      <c r="CL9" s="17">
        <v>0.14494784689999701</v>
      </c>
    </row>
    <row r="10" spans="2:90" x14ac:dyDescent="0.3">
      <c r="B10" s="18" t="s">
        <v>410</v>
      </c>
      <c r="C10" s="17">
        <v>0.78294214732084699</v>
      </c>
      <c r="D10" s="17">
        <v>0.77087534573305005</v>
      </c>
      <c r="E10" s="17">
        <v>0.79515291419297296</v>
      </c>
      <c r="F10" s="17"/>
      <c r="G10" s="17">
        <v>0.67917729238485502</v>
      </c>
      <c r="H10" s="17">
        <v>0.65979628273482405</v>
      </c>
      <c r="I10" s="17">
        <v>0.75489455482266099</v>
      </c>
      <c r="J10" s="17">
        <v>0.82704409375027299</v>
      </c>
      <c r="K10" s="17">
        <v>0.87850161413766703</v>
      </c>
      <c r="L10" s="17">
        <v>0.87555651403200097</v>
      </c>
      <c r="M10" s="17"/>
      <c r="N10" s="17">
        <v>0.75225571652057499</v>
      </c>
      <c r="O10" s="17">
        <v>0.79387170662426099</v>
      </c>
      <c r="P10" s="17">
        <v>0.79838113333998795</v>
      </c>
      <c r="Q10" s="17">
        <v>0.79077945223116697</v>
      </c>
      <c r="R10" s="17"/>
      <c r="S10" s="17">
        <v>0.71723521477729801</v>
      </c>
      <c r="T10" s="17">
        <v>0.80870017726302801</v>
      </c>
      <c r="U10" s="17">
        <v>0.82127696573658004</v>
      </c>
      <c r="V10" s="17">
        <v>0.84857174413430603</v>
      </c>
      <c r="W10" s="17">
        <v>0.74937285570478696</v>
      </c>
      <c r="X10" s="17">
        <v>0.73195280194838097</v>
      </c>
      <c r="Y10" s="17">
        <v>0.79186248436379603</v>
      </c>
      <c r="Z10" s="17">
        <v>0.84013855540822902</v>
      </c>
      <c r="AA10" s="17">
        <v>0.76907653196194103</v>
      </c>
      <c r="AB10" s="17">
        <v>0.78609991049884298</v>
      </c>
      <c r="AC10" s="17">
        <v>0.78974863879144497</v>
      </c>
      <c r="AD10" s="17">
        <v>0.84100976352308099</v>
      </c>
      <c r="AE10" s="17"/>
      <c r="AF10" s="17">
        <v>0.82107061682903004</v>
      </c>
      <c r="AG10" s="17">
        <v>0.77570203111749603</v>
      </c>
      <c r="AH10" s="17">
        <v>0.74264117842420097</v>
      </c>
      <c r="AI10" s="17"/>
      <c r="AJ10" s="17">
        <v>0.81750677703523</v>
      </c>
      <c r="AK10" s="17">
        <v>0.76206969630048305</v>
      </c>
      <c r="AL10" s="17">
        <v>0.80272534713486998</v>
      </c>
      <c r="AM10" s="17">
        <v>0.77072701933210797</v>
      </c>
      <c r="AN10" s="17">
        <v>0.74366655341765098</v>
      </c>
      <c r="AO10" s="17"/>
      <c r="AP10" s="17">
        <v>0.72085424557454303</v>
      </c>
      <c r="AQ10" s="17">
        <v>0.79941970302408405</v>
      </c>
      <c r="AR10" s="17">
        <v>0.79731699656488397</v>
      </c>
      <c r="AS10" s="17">
        <v>0.78711402568762501</v>
      </c>
      <c r="AT10" s="17">
        <v>0.77429875546387805</v>
      </c>
      <c r="AU10" s="17">
        <v>0.87023506096979397</v>
      </c>
      <c r="AV10" s="17"/>
      <c r="AW10" s="17">
        <v>0.80483834495061402</v>
      </c>
      <c r="AX10" s="17">
        <v>0.66508760137674705</v>
      </c>
      <c r="AY10" s="17">
        <v>0.79782926021339595</v>
      </c>
      <c r="AZ10" s="17">
        <v>0.83427012905271003</v>
      </c>
      <c r="BA10" s="17">
        <v>0.81779717266501994</v>
      </c>
      <c r="BB10" s="17">
        <v>0.80528337728648003</v>
      </c>
      <c r="BC10" s="17">
        <v>0.80390831473532998</v>
      </c>
      <c r="BD10" s="17">
        <v>0.79737829425127704</v>
      </c>
      <c r="BE10" s="17">
        <v>0.79111463077938204</v>
      </c>
      <c r="BF10" s="17">
        <v>0.81988196154460502</v>
      </c>
      <c r="BG10" s="17">
        <v>0.76085014533176898</v>
      </c>
      <c r="BH10" s="17">
        <v>0.77995859699394898</v>
      </c>
      <c r="BI10" s="17">
        <v>0.74951362961407397</v>
      </c>
      <c r="BJ10" s="17">
        <v>0.76343513239080896</v>
      </c>
      <c r="BK10" s="17">
        <v>0.89361898327915501</v>
      </c>
      <c r="BL10" s="17">
        <v>0.58885397086768798</v>
      </c>
      <c r="BM10" s="17"/>
      <c r="BN10" s="17">
        <v>0.78785945407332902</v>
      </c>
      <c r="BO10" s="17">
        <v>0.77528870623358104</v>
      </c>
      <c r="BP10" s="17"/>
      <c r="BQ10" s="17">
        <v>0.72120576007320802</v>
      </c>
      <c r="BR10" s="17">
        <v>0.815262294373018</v>
      </c>
      <c r="BS10" s="17"/>
      <c r="BT10" s="17">
        <v>0.676827743191867</v>
      </c>
      <c r="BU10" s="17"/>
      <c r="BV10" s="17">
        <v>0.76088089870412101</v>
      </c>
      <c r="BW10" s="17">
        <v>0.77430795057400603</v>
      </c>
      <c r="BX10" s="17">
        <v>0.79984485689847895</v>
      </c>
      <c r="BY10" s="17"/>
      <c r="BZ10" s="17">
        <v>0.79493210290760896</v>
      </c>
      <c r="CA10" s="17">
        <v>0.82672664994267397</v>
      </c>
      <c r="CB10" s="17">
        <v>0.80190945711393302</v>
      </c>
      <c r="CC10" s="17">
        <v>0.75466201297907898</v>
      </c>
      <c r="CD10" s="17">
        <v>0.80902746693932304</v>
      </c>
      <c r="CE10" s="17">
        <v>0.759748098627405</v>
      </c>
      <c r="CF10" s="17">
        <v>0.68235155757077603</v>
      </c>
      <c r="CG10" s="17"/>
      <c r="CH10" s="17">
        <v>0.62592769575741503</v>
      </c>
      <c r="CI10" s="17">
        <v>0.78966693556397805</v>
      </c>
      <c r="CJ10" s="17">
        <v>0.80945297677225403</v>
      </c>
      <c r="CK10" s="17">
        <v>0.80075091631335205</v>
      </c>
      <c r="CL10" s="17">
        <v>0.79132155471280397</v>
      </c>
    </row>
    <row r="11" spans="2:90" x14ac:dyDescent="0.3">
      <c r="B11" s="18" t="s">
        <v>118</v>
      </c>
      <c r="C11" s="19">
        <v>2.6190330528948001E-2</v>
      </c>
      <c r="D11" s="19">
        <v>2.4079676733596001E-2</v>
      </c>
      <c r="E11" s="19">
        <v>2.8460688853360099E-2</v>
      </c>
      <c r="F11" s="19"/>
      <c r="G11" s="19">
        <v>3.47836930679149E-2</v>
      </c>
      <c r="H11" s="19">
        <v>3.6811970998086099E-2</v>
      </c>
      <c r="I11" s="19">
        <v>4.4369838664178901E-2</v>
      </c>
      <c r="J11" s="19">
        <v>2.3043741445191501E-2</v>
      </c>
      <c r="K11" s="19">
        <v>1.3704343856994801E-2</v>
      </c>
      <c r="L11" s="19">
        <v>7.8465458729882094E-3</v>
      </c>
      <c r="M11" s="19"/>
      <c r="N11" s="19">
        <v>1.53691589728413E-2</v>
      </c>
      <c r="O11" s="19">
        <v>3.0841117235429399E-2</v>
      </c>
      <c r="P11" s="19">
        <v>2.1947663049427801E-2</v>
      </c>
      <c r="Q11" s="19">
        <v>3.5164386264165001E-2</v>
      </c>
      <c r="R11" s="19"/>
      <c r="S11" s="19">
        <v>2.8883312297887299E-2</v>
      </c>
      <c r="T11" s="19">
        <v>1.4926258342056801E-2</v>
      </c>
      <c r="U11" s="19">
        <v>3.0618869052223E-2</v>
      </c>
      <c r="V11" s="19">
        <v>3.29410582376101E-2</v>
      </c>
      <c r="W11" s="19">
        <v>4.2125336042399299E-2</v>
      </c>
      <c r="X11" s="19">
        <v>5.5740716565698904E-3</v>
      </c>
      <c r="Y11" s="19">
        <v>2.8852063331653102E-2</v>
      </c>
      <c r="Z11" s="19">
        <v>1.16203626019405E-2</v>
      </c>
      <c r="AA11" s="19">
        <v>3.6519003563153199E-2</v>
      </c>
      <c r="AB11" s="19">
        <v>2.57980150616995E-2</v>
      </c>
      <c r="AC11" s="19">
        <v>3.4811469161540001E-2</v>
      </c>
      <c r="AD11" s="19">
        <v>1.6278114914823599E-2</v>
      </c>
      <c r="AE11" s="19"/>
      <c r="AF11" s="19">
        <v>2.3756715119525099E-2</v>
      </c>
      <c r="AG11" s="19">
        <v>1.84697924153884E-2</v>
      </c>
      <c r="AH11" s="19">
        <v>5.0179174573585401E-2</v>
      </c>
      <c r="AI11" s="19"/>
      <c r="AJ11" s="19">
        <v>1.29561811817205E-2</v>
      </c>
      <c r="AK11" s="19">
        <v>3.2150401276424198E-2</v>
      </c>
      <c r="AL11" s="19">
        <v>1.32735026989246E-2</v>
      </c>
      <c r="AM11" s="19">
        <v>2.9864304804524299E-2</v>
      </c>
      <c r="AN11" s="19">
        <v>2.96969615438669E-2</v>
      </c>
      <c r="AO11" s="19"/>
      <c r="AP11" s="19">
        <v>3.5085195278995902E-2</v>
      </c>
      <c r="AQ11" s="19">
        <v>9.4790253558428503E-3</v>
      </c>
      <c r="AR11" s="19">
        <v>2.9104756385985701E-2</v>
      </c>
      <c r="AS11" s="19">
        <v>3.3564057662748302E-2</v>
      </c>
      <c r="AT11" s="19">
        <v>1.37626064225169E-2</v>
      </c>
      <c r="AU11" s="19">
        <v>3.1669624773560098E-2</v>
      </c>
      <c r="AV11" s="19"/>
      <c r="AW11" s="19">
        <v>0</v>
      </c>
      <c r="AX11" s="19">
        <v>8.1773620637683106E-2</v>
      </c>
      <c r="AY11" s="19">
        <v>6.2088346517052504E-3</v>
      </c>
      <c r="AZ11" s="19">
        <v>1.5831376968462499E-2</v>
      </c>
      <c r="BA11" s="19">
        <v>4.6118050651513698E-2</v>
      </c>
      <c r="BB11" s="19">
        <v>5.04453086338469E-2</v>
      </c>
      <c r="BC11" s="19">
        <v>1.1014923959875999E-2</v>
      </c>
      <c r="BD11" s="19">
        <v>1.89121724554191E-2</v>
      </c>
      <c r="BE11" s="19">
        <v>1.71616098684419E-2</v>
      </c>
      <c r="BF11" s="19">
        <v>3.1939147892113599E-2</v>
      </c>
      <c r="BG11" s="19">
        <v>1.8539961507968501E-2</v>
      </c>
      <c r="BH11" s="19">
        <v>2.2270916737576599E-2</v>
      </c>
      <c r="BI11" s="19">
        <v>0</v>
      </c>
      <c r="BJ11" s="19">
        <v>2.1825119509628399E-2</v>
      </c>
      <c r="BK11" s="19">
        <v>0</v>
      </c>
      <c r="BL11" s="19">
        <v>2.5307552231914301E-2</v>
      </c>
      <c r="BM11" s="19"/>
      <c r="BN11" s="19">
        <v>2.2800735995789499E-2</v>
      </c>
      <c r="BO11" s="19">
        <v>3.1253429847772497E-2</v>
      </c>
      <c r="BP11" s="19"/>
      <c r="BQ11" s="19">
        <v>3.2548149724737602E-2</v>
      </c>
      <c r="BR11" s="19">
        <v>3.5915913019509298E-2</v>
      </c>
      <c r="BS11" s="19"/>
      <c r="BT11" s="19">
        <v>4.0034314346224197E-2</v>
      </c>
      <c r="BU11" s="19"/>
      <c r="BV11" s="19">
        <v>4.26721775598864E-2</v>
      </c>
      <c r="BW11" s="19">
        <v>3.6703421434041102E-2</v>
      </c>
      <c r="BX11" s="19">
        <v>1.53364401450139E-2</v>
      </c>
      <c r="BY11" s="19"/>
      <c r="BZ11" s="19">
        <v>3.6064965062140499E-2</v>
      </c>
      <c r="CA11" s="19">
        <v>2.6647508719362702E-2</v>
      </c>
      <c r="CB11" s="19">
        <v>3.2783391483160597E-2</v>
      </c>
      <c r="CC11" s="19">
        <v>1.4430344719294301E-2</v>
      </c>
      <c r="CD11" s="19">
        <v>2.7754611636653801E-2</v>
      </c>
      <c r="CE11" s="19">
        <v>3.3607507652282098E-2</v>
      </c>
      <c r="CF11" s="19">
        <v>6.7134161112904897E-3</v>
      </c>
      <c r="CG11" s="19"/>
      <c r="CH11" s="19">
        <v>3.3465416497902599E-2</v>
      </c>
      <c r="CI11" s="19">
        <v>1.9785498390666598E-2</v>
      </c>
      <c r="CJ11" s="19">
        <v>2.3837112704642401E-2</v>
      </c>
      <c r="CK11" s="19">
        <v>3.2814092117353102E-2</v>
      </c>
      <c r="CL11" s="19">
        <v>6.3730598387198495E-2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442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0.52234266016489395</v>
      </c>
      <c r="D9" s="17">
        <v>0.47209010054147699</v>
      </c>
      <c r="E9" s="17">
        <v>0.56967124535399205</v>
      </c>
      <c r="F9" s="17"/>
      <c r="G9" s="17">
        <v>0.59333858383497196</v>
      </c>
      <c r="H9" s="17">
        <v>0.55720793405847502</v>
      </c>
      <c r="I9" s="17">
        <v>0.57028052655883898</v>
      </c>
      <c r="J9" s="17">
        <v>0.57967895896885702</v>
      </c>
      <c r="K9" s="17">
        <v>0.47946412369664299</v>
      </c>
      <c r="L9" s="17">
        <v>0.38966476446694598</v>
      </c>
      <c r="M9" s="17"/>
      <c r="N9" s="17">
        <v>0.458441817873386</v>
      </c>
      <c r="O9" s="17">
        <v>0.56806911963371298</v>
      </c>
      <c r="P9" s="17">
        <v>0.50223196941287696</v>
      </c>
      <c r="Q9" s="17">
        <v>0.56435363771366798</v>
      </c>
      <c r="R9" s="17"/>
      <c r="S9" s="17">
        <v>0.55147118619709001</v>
      </c>
      <c r="T9" s="17">
        <v>0.501565350113097</v>
      </c>
      <c r="U9" s="17">
        <v>0.47584172549651799</v>
      </c>
      <c r="V9" s="17">
        <v>0.46566775356387002</v>
      </c>
      <c r="W9" s="17">
        <v>0.53585786781292499</v>
      </c>
      <c r="X9" s="17">
        <v>0.49354377697386598</v>
      </c>
      <c r="Y9" s="17">
        <v>0.46659508891838197</v>
      </c>
      <c r="Z9" s="17">
        <v>0.56606005346517496</v>
      </c>
      <c r="AA9" s="17">
        <v>0.58235414474672997</v>
      </c>
      <c r="AB9" s="17">
        <v>0.53004899868899302</v>
      </c>
      <c r="AC9" s="17">
        <v>0.53056365465116995</v>
      </c>
      <c r="AD9" s="17">
        <v>0.65773134160378699</v>
      </c>
      <c r="AE9" s="17"/>
      <c r="AF9" s="17">
        <v>0.49902877748427799</v>
      </c>
      <c r="AG9" s="17">
        <v>0.51113828471620704</v>
      </c>
      <c r="AH9" s="17">
        <v>0.57419308816988301</v>
      </c>
      <c r="AI9" s="17"/>
      <c r="AJ9" s="17">
        <v>0.44333107014406598</v>
      </c>
      <c r="AK9" s="17">
        <v>0.52738968821822596</v>
      </c>
      <c r="AL9" s="17">
        <v>0.45225839462823603</v>
      </c>
      <c r="AM9" s="17">
        <v>0.54317772171873602</v>
      </c>
      <c r="AN9" s="17">
        <v>0.517869499805375</v>
      </c>
      <c r="AO9" s="17"/>
      <c r="AP9" s="17">
        <v>0.50455124712238097</v>
      </c>
      <c r="AQ9" s="17">
        <v>0.44122434257299997</v>
      </c>
      <c r="AR9" s="17">
        <v>0.518835913543651</v>
      </c>
      <c r="AS9" s="17">
        <v>0.55190500302740797</v>
      </c>
      <c r="AT9" s="17">
        <v>0.63331097044210305</v>
      </c>
      <c r="AU9" s="17">
        <v>0.47932906573777601</v>
      </c>
      <c r="AV9" s="17"/>
      <c r="AW9" s="17">
        <v>0.55960062964576196</v>
      </c>
      <c r="AX9" s="17">
        <v>0.49067071834868298</v>
      </c>
      <c r="AY9" s="17">
        <v>0.60350877898440702</v>
      </c>
      <c r="AZ9" s="17">
        <v>0.575808312737776</v>
      </c>
      <c r="BA9" s="17">
        <v>0.53050373319201005</v>
      </c>
      <c r="BB9" s="17">
        <v>0.54559291677323896</v>
      </c>
      <c r="BC9" s="17">
        <v>0.57603652553384199</v>
      </c>
      <c r="BD9" s="17">
        <v>0.47350205115170202</v>
      </c>
      <c r="BE9" s="17">
        <v>0.57675056239892897</v>
      </c>
      <c r="BF9" s="17">
        <v>0.54183220940202603</v>
      </c>
      <c r="BG9" s="17">
        <v>0.52961042997561503</v>
      </c>
      <c r="BH9" s="17">
        <v>0.48730343356380901</v>
      </c>
      <c r="BI9" s="17">
        <v>0.46265843980677501</v>
      </c>
      <c r="BJ9" s="17">
        <v>0.424403087125581</v>
      </c>
      <c r="BK9" s="17">
        <v>0.41291376346678799</v>
      </c>
      <c r="BL9" s="17">
        <v>0.45313188283736</v>
      </c>
      <c r="BM9" s="17"/>
      <c r="BN9" s="17">
        <v>0.50266491787595502</v>
      </c>
      <c r="BO9" s="17">
        <v>0.55019851692178501</v>
      </c>
      <c r="BP9" s="17"/>
      <c r="BQ9" s="17">
        <v>0.502100469440941</v>
      </c>
      <c r="BR9" s="17">
        <v>0.58558807349386799</v>
      </c>
      <c r="BS9" s="17"/>
      <c r="BT9" s="17">
        <v>0.52161720036571402</v>
      </c>
      <c r="BU9" s="17"/>
      <c r="BV9" s="17">
        <v>0.50708554446594001</v>
      </c>
      <c r="BW9" s="17">
        <v>0.58911999572294604</v>
      </c>
      <c r="BX9" s="17">
        <v>0.50513243768007099</v>
      </c>
      <c r="BY9" s="17"/>
      <c r="BZ9" s="17">
        <v>0.75413142652837595</v>
      </c>
      <c r="CA9" s="17">
        <v>0.72987819331198101</v>
      </c>
      <c r="CB9" s="17">
        <v>0.573770725586769</v>
      </c>
      <c r="CC9" s="17">
        <v>0.56528913174232998</v>
      </c>
      <c r="CD9" s="17">
        <v>0.41984655869026</v>
      </c>
      <c r="CE9" s="17">
        <v>0.36809994100604898</v>
      </c>
      <c r="CF9" s="17">
        <v>0.37217335017799003</v>
      </c>
      <c r="CG9" s="17"/>
      <c r="CH9" s="17">
        <v>0.33247636067907499</v>
      </c>
      <c r="CI9" s="17">
        <v>0.370343108421478</v>
      </c>
      <c r="CJ9" s="17">
        <v>0.60400527770777601</v>
      </c>
      <c r="CK9" s="17">
        <v>0.75201019406241698</v>
      </c>
      <c r="CL9" s="17">
        <v>0.75141494225887395</v>
      </c>
    </row>
    <row r="10" spans="2:90" x14ac:dyDescent="0.3">
      <c r="B10" s="18" t="s">
        <v>410</v>
      </c>
      <c r="C10" s="17">
        <v>0.45773944174861098</v>
      </c>
      <c r="D10" s="17">
        <v>0.51273396062043297</v>
      </c>
      <c r="E10" s="17">
        <v>0.405618638620795</v>
      </c>
      <c r="F10" s="17"/>
      <c r="G10" s="17">
        <v>0.38590427927091597</v>
      </c>
      <c r="H10" s="17">
        <v>0.42158861497982902</v>
      </c>
      <c r="I10" s="17">
        <v>0.39451839892347701</v>
      </c>
      <c r="J10" s="17">
        <v>0.40949538961840998</v>
      </c>
      <c r="K10" s="17">
        <v>0.50251743212545397</v>
      </c>
      <c r="L10" s="17">
        <v>0.59588611137994296</v>
      </c>
      <c r="M10" s="17"/>
      <c r="N10" s="17">
        <v>0.53770656926348603</v>
      </c>
      <c r="O10" s="17">
        <v>0.40672804614633301</v>
      </c>
      <c r="P10" s="17">
        <v>0.47192574393710901</v>
      </c>
      <c r="Q10" s="17">
        <v>0.410768156678816</v>
      </c>
      <c r="R10" s="17"/>
      <c r="S10" s="17">
        <v>0.41789620024176</v>
      </c>
      <c r="T10" s="17">
        <v>0.473417487927207</v>
      </c>
      <c r="U10" s="17">
        <v>0.50617015615363103</v>
      </c>
      <c r="V10" s="17">
        <v>0.51761483174574896</v>
      </c>
      <c r="W10" s="17">
        <v>0.45758950942516802</v>
      </c>
      <c r="X10" s="17">
        <v>0.50645622302613402</v>
      </c>
      <c r="Y10" s="17">
        <v>0.48573040587120703</v>
      </c>
      <c r="Z10" s="17">
        <v>0.41173516627427698</v>
      </c>
      <c r="AA10" s="17">
        <v>0.39649104392609302</v>
      </c>
      <c r="AB10" s="17">
        <v>0.45878058847761499</v>
      </c>
      <c r="AC10" s="17">
        <v>0.460568482953923</v>
      </c>
      <c r="AD10" s="17">
        <v>0.32599054348138901</v>
      </c>
      <c r="AE10" s="17"/>
      <c r="AF10" s="17">
        <v>0.48509808095250601</v>
      </c>
      <c r="AG10" s="17">
        <v>0.472940006128371</v>
      </c>
      <c r="AH10" s="17">
        <v>0.39026407311838501</v>
      </c>
      <c r="AI10" s="17"/>
      <c r="AJ10" s="17">
        <v>0.54716513116288401</v>
      </c>
      <c r="AK10" s="17">
        <v>0.454350696380241</v>
      </c>
      <c r="AL10" s="17">
        <v>0.54774160537176397</v>
      </c>
      <c r="AM10" s="17">
        <v>0.43373502477162301</v>
      </c>
      <c r="AN10" s="17">
        <v>0.47229954881203201</v>
      </c>
      <c r="AO10" s="17"/>
      <c r="AP10" s="17">
        <v>0.46901205629862203</v>
      </c>
      <c r="AQ10" s="17">
        <v>0.54151233589244496</v>
      </c>
      <c r="AR10" s="17">
        <v>0.46486516006308498</v>
      </c>
      <c r="AS10" s="17">
        <v>0.431844514483261</v>
      </c>
      <c r="AT10" s="17">
        <v>0.35995190644008601</v>
      </c>
      <c r="AU10" s="17">
        <v>0.48664787789331798</v>
      </c>
      <c r="AV10" s="17"/>
      <c r="AW10" s="17">
        <v>0.44039937035423798</v>
      </c>
      <c r="AX10" s="17">
        <v>0.420717833256049</v>
      </c>
      <c r="AY10" s="17">
        <v>0.36847827966833901</v>
      </c>
      <c r="AZ10" s="17">
        <v>0.408819241460469</v>
      </c>
      <c r="BA10" s="17">
        <v>0.456687952998724</v>
      </c>
      <c r="BB10" s="17">
        <v>0.42687491696413399</v>
      </c>
      <c r="BC10" s="17">
        <v>0.41793660124280602</v>
      </c>
      <c r="BD10" s="17">
        <v>0.494839422770671</v>
      </c>
      <c r="BE10" s="17">
        <v>0.414106098379659</v>
      </c>
      <c r="BF10" s="17">
        <v>0.447713513542844</v>
      </c>
      <c r="BG10" s="17">
        <v>0.46437580703609999</v>
      </c>
      <c r="BH10" s="17">
        <v>0.49042564969861502</v>
      </c>
      <c r="BI10" s="17">
        <v>0.53734156019322499</v>
      </c>
      <c r="BJ10" s="17">
        <v>0.53848261502671602</v>
      </c>
      <c r="BK10" s="17">
        <v>0.58708623653321201</v>
      </c>
      <c r="BL10" s="17">
        <v>0.52159828421376797</v>
      </c>
      <c r="BM10" s="17"/>
      <c r="BN10" s="17">
        <v>0.47620892351827898</v>
      </c>
      <c r="BO10" s="17">
        <v>0.43126405055723799</v>
      </c>
      <c r="BP10" s="17"/>
      <c r="BQ10" s="17">
        <v>0.47759437004164201</v>
      </c>
      <c r="BR10" s="17">
        <v>0.40041301749017399</v>
      </c>
      <c r="BS10" s="17"/>
      <c r="BT10" s="17">
        <v>0.45198306466879401</v>
      </c>
      <c r="BU10" s="17"/>
      <c r="BV10" s="17">
        <v>0.455734864140032</v>
      </c>
      <c r="BW10" s="17">
        <v>0.38245892764136502</v>
      </c>
      <c r="BX10" s="17">
        <v>0.48490048514231399</v>
      </c>
      <c r="BY10" s="17"/>
      <c r="BZ10" s="17">
        <v>0.22088976987846001</v>
      </c>
      <c r="CA10" s="17">
        <v>0.26083449104275402</v>
      </c>
      <c r="CB10" s="17">
        <v>0.38495026698475798</v>
      </c>
      <c r="CC10" s="17">
        <v>0.42775232893177101</v>
      </c>
      <c r="CD10" s="17">
        <v>0.56428302635042105</v>
      </c>
      <c r="CE10" s="17">
        <v>0.62237861553941698</v>
      </c>
      <c r="CF10" s="17">
        <v>0.62361849765098498</v>
      </c>
      <c r="CG10" s="17"/>
      <c r="CH10" s="17">
        <v>0.65052926187343996</v>
      </c>
      <c r="CI10" s="17">
        <v>0.61394424209554499</v>
      </c>
      <c r="CJ10" s="17">
        <v>0.37870786384285798</v>
      </c>
      <c r="CK10" s="17">
        <v>0.210725343117171</v>
      </c>
      <c r="CL10" s="17">
        <v>0.226020441719988</v>
      </c>
    </row>
    <row r="11" spans="2:90" x14ac:dyDescent="0.3">
      <c r="B11" s="18" t="s">
        <v>118</v>
      </c>
      <c r="C11" s="19">
        <v>1.9917898086494801E-2</v>
      </c>
      <c r="D11" s="19">
        <v>1.51759388380897E-2</v>
      </c>
      <c r="E11" s="19">
        <v>2.4710116025213402E-2</v>
      </c>
      <c r="F11" s="19"/>
      <c r="G11" s="19">
        <v>2.0757136894112599E-2</v>
      </c>
      <c r="H11" s="19">
        <v>2.1203450961695802E-2</v>
      </c>
      <c r="I11" s="19">
        <v>3.5201074517684297E-2</v>
      </c>
      <c r="J11" s="19">
        <v>1.08256514127328E-2</v>
      </c>
      <c r="K11" s="19">
        <v>1.80184441779031E-2</v>
      </c>
      <c r="L11" s="19">
        <v>1.44491241531115E-2</v>
      </c>
      <c r="M11" s="19"/>
      <c r="N11" s="19">
        <v>3.8516128631282099E-3</v>
      </c>
      <c r="O11" s="19">
        <v>2.5202834219953601E-2</v>
      </c>
      <c r="P11" s="19">
        <v>2.5842286650014201E-2</v>
      </c>
      <c r="Q11" s="19">
        <v>2.4878205607516E-2</v>
      </c>
      <c r="R11" s="19"/>
      <c r="S11" s="19">
        <v>3.06326135611499E-2</v>
      </c>
      <c r="T11" s="19">
        <v>2.5017161959695999E-2</v>
      </c>
      <c r="U11" s="19">
        <v>1.7988118349851399E-2</v>
      </c>
      <c r="V11" s="19">
        <v>1.6717414690380399E-2</v>
      </c>
      <c r="W11" s="19">
        <v>6.5526227619075398E-3</v>
      </c>
      <c r="X11" s="19">
        <v>0</v>
      </c>
      <c r="Y11" s="19">
        <v>4.7674505210411597E-2</v>
      </c>
      <c r="Z11" s="19">
        <v>2.2204780260547799E-2</v>
      </c>
      <c r="AA11" s="19">
        <v>2.1154811327177701E-2</v>
      </c>
      <c r="AB11" s="19">
        <v>1.11704128333917E-2</v>
      </c>
      <c r="AC11" s="19">
        <v>8.8678623949067208E-3</v>
      </c>
      <c r="AD11" s="19">
        <v>1.6278114914823599E-2</v>
      </c>
      <c r="AE11" s="19"/>
      <c r="AF11" s="19">
        <v>1.5873141563215901E-2</v>
      </c>
      <c r="AG11" s="19">
        <v>1.59217091554218E-2</v>
      </c>
      <c r="AH11" s="19">
        <v>3.5542838711731403E-2</v>
      </c>
      <c r="AI11" s="19"/>
      <c r="AJ11" s="19">
        <v>9.5037986930508103E-3</v>
      </c>
      <c r="AK11" s="19">
        <v>1.8259615401533501E-2</v>
      </c>
      <c r="AL11" s="19">
        <v>0</v>
      </c>
      <c r="AM11" s="19">
        <v>2.3087253509641401E-2</v>
      </c>
      <c r="AN11" s="19">
        <v>9.8309513825928993E-3</v>
      </c>
      <c r="AO11" s="19"/>
      <c r="AP11" s="19">
        <v>2.6436696578997498E-2</v>
      </c>
      <c r="AQ11" s="19">
        <v>1.7263321534554298E-2</v>
      </c>
      <c r="AR11" s="19">
        <v>1.6298926393263701E-2</v>
      </c>
      <c r="AS11" s="19">
        <v>1.62504824893316E-2</v>
      </c>
      <c r="AT11" s="19">
        <v>6.7371231178118404E-3</v>
      </c>
      <c r="AU11" s="19">
        <v>3.4023056368906103E-2</v>
      </c>
      <c r="AV11" s="19"/>
      <c r="AW11" s="19">
        <v>0</v>
      </c>
      <c r="AX11" s="19">
        <v>8.8611448395267203E-2</v>
      </c>
      <c r="AY11" s="19">
        <v>2.80129413472546E-2</v>
      </c>
      <c r="AZ11" s="19">
        <v>1.5372445801754999E-2</v>
      </c>
      <c r="BA11" s="19">
        <v>1.28083138092669E-2</v>
      </c>
      <c r="BB11" s="19">
        <v>2.7532166262626698E-2</v>
      </c>
      <c r="BC11" s="19">
        <v>6.0268732233517202E-3</v>
      </c>
      <c r="BD11" s="19">
        <v>3.1658526077626599E-2</v>
      </c>
      <c r="BE11" s="19">
        <v>9.14333922141191E-3</v>
      </c>
      <c r="BF11" s="19">
        <v>1.0454277055129199E-2</v>
      </c>
      <c r="BG11" s="19">
        <v>6.0137629882850499E-3</v>
      </c>
      <c r="BH11" s="19">
        <v>2.2270916737576599E-2</v>
      </c>
      <c r="BI11" s="19">
        <v>0</v>
      </c>
      <c r="BJ11" s="19">
        <v>3.7114297847702198E-2</v>
      </c>
      <c r="BK11" s="19">
        <v>0</v>
      </c>
      <c r="BL11" s="19">
        <v>2.5269832948872199E-2</v>
      </c>
      <c r="BM11" s="19"/>
      <c r="BN11" s="19">
        <v>2.1126158605765302E-2</v>
      </c>
      <c r="BO11" s="19">
        <v>1.8537432520977299E-2</v>
      </c>
      <c r="BP11" s="19"/>
      <c r="BQ11" s="19">
        <v>2.0305160517417199E-2</v>
      </c>
      <c r="BR11" s="19">
        <v>1.3998909015958299E-2</v>
      </c>
      <c r="BS11" s="19"/>
      <c r="BT11" s="19">
        <v>2.6399734965492101E-2</v>
      </c>
      <c r="BU11" s="19"/>
      <c r="BV11" s="19">
        <v>3.7179591394027399E-2</v>
      </c>
      <c r="BW11" s="19">
        <v>2.84210766356887E-2</v>
      </c>
      <c r="BX11" s="19">
        <v>9.9670771776144799E-3</v>
      </c>
      <c r="BY11" s="19"/>
      <c r="BZ11" s="19">
        <v>2.4978803593164099E-2</v>
      </c>
      <c r="CA11" s="19">
        <v>9.2873156452658694E-3</v>
      </c>
      <c r="CB11" s="19">
        <v>4.1279007428473E-2</v>
      </c>
      <c r="CC11" s="19">
        <v>6.9585393258996698E-3</v>
      </c>
      <c r="CD11" s="19">
        <v>1.5870414959319599E-2</v>
      </c>
      <c r="CE11" s="19">
        <v>9.5214434545342393E-3</v>
      </c>
      <c r="CF11" s="19">
        <v>4.2081521710246698E-3</v>
      </c>
      <c r="CG11" s="19"/>
      <c r="CH11" s="19">
        <v>1.6994377447484998E-2</v>
      </c>
      <c r="CI11" s="19">
        <v>1.5712649482977199E-2</v>
      </c>
      <c r="CJ11" s="19">
        <v>1.72868584493664E-2</v>
      </c>
      <c r="CK11" s="19">
        <v>3.7264462820411702E-2</v>
      </c>
      <c r="CL11" s="19">
        <v>2.25646160211385E-2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443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0.33196795030822801</v>
      </c>
      <c r="D9" s="17">
        <v>0.30402818588250202</v>
      </c>
      <c r="E9" s="17">
        <v>0.358046771127148</v>
      </c>
      <c r="F9" s="17"/>
      <c r="G9" s="17">
        <v>0.37675113966886098</v>
      </c>
      <c r="H9" s="17">
        <v>0.422991613056801</v>
      </c>
      <c r="I9" s="17">
        <v>0.34916968857987202</v>
      </c>
      <c r="J9" s="17">
        <v>0.35579689681937499</v>
      </c>
      <c r="K9" s="17">
        <v>0.30617648417844501</v>
      </c>
      <c r="L9" s="17">
        <v>0.211724287380398</v>
      </c>
      <c r="M9" s="17"/>
      <c r="N9" s="17">
        <v>0.30429629568747002</v>
      </c>
      <c r="O9" s="17">
        <v>0.35376633586489598</v>
      </c>
      <c r="P9" s="17">
        <v>0.30275950889200498</v>
      </c>
      <c r="Q9" s="17">
        <v>0.36819437773094399</v>
      </c>
      <c r="R9" s="17"/>
      <c r="S9" s="17">
        <v>0.410377751804196</v>
      </c>
      <c r="T9" s="17">
        <v>0.30232671461307897</v>
      </c>
      <c r="U9" s="17">
        <v>0.29914703507923002</v>
      </c>
      <c r="V9" s="17">
        <v>0.302667953255359</v>
      </c>
      <c r="W9" s="17">
        <v>0.27102933180815098</v>
      </c>
      <c r="X9" s="17">
        <v>0.33396376419012003</v>
      </c>
      <c r="Y9" s="17">
        <v>0.28001460765949898</v>
      </c>
      <c r="Z9" s="17">
        <v>0.34622213888331899</v>
      </c>
      <c r="AA9" s="17">
        <v>0.31908792569308297</v>
      </c>
      <c r="AB9" s="17">
        <v>0.375637390028913</v>
      </c>
      <c r="AC9" s="17">
        <v>0.33738513458196701</v>
      </c>
      <c r="AD9" s="17">
        <v>0.43224903079414601</v>
      </c>
      <c r="AE9" s="17"/>
      <c r="AF9" s="17">
        <v>0.30696110495003998</v>
      </c>
      <c r="AG9" s="17">
        <v>0.31825796196411799</v>
      </c>
      <c r="AH9" s="17">
        <v>0.37767844741032802</v>
      </c>
      <c r="AI9" s="17"/>
      <c r="AJ9" s="17">
        <v>0.25823754120282899</v>
      </c>
      <c r="AK9" s="17">
        <v>0.35513158955138202</v>
      </c>
      <c r="AL9" s="17">
        <v>0.29819512434610301</v>
      </c>
      <c r="AM9" s="17">
        <v>0.31398647457916201</v>
      </c>
      <c r="AN9" s="17">
        <v>0.33903555695488302</v>
      </c>
      <c r="AO9" s="17"/>
      <c r="AP9" s="17">
        <v>0.36746533045194701</v>
      </c>
      <c r="AQ9" s="17">
        <v>0.296306344603811</v>
      </c>
      <c r="AR9" s="17">
        <v>0.33424130203549701</v>
      </c>
      <c r="AS9" s="17">
        <v>0.32644212742581302</v>
      </c>
      <c r="AT9" s="17">
        <v>0.352776505623424</v>
      </c>
      <c r="AU9" s="17">
        <v>0.28116963037556397</v>
      </c>
      <c r="AV9" s="17"/>
      <c r="AW9" s="17">
        <v>0.45217864817861098</v>
      </c>
      <c r="AX9" s="17">
        <v>0.40463965718905798</v>
      </c>
      <c r="AY9" s="17">
        <v>0.36831140217465602</v>
      </c>
      <c r="AZ9" s="17">
        <v>0.44607142930553401</v>
      </c>
      <c r="BA9" s="17">
        <v>0.30795503691648601</v>
      </c>
      <c r="BB9" s="17">
        <v>0.30641451779005902</v>
      </c>
      <c r="BC9" s="17">
        <v>0.35920715257899399</v>
      </c>
      <c r="BD9" s="17">
        <v>0.30486684700419803</v>
      </c>
      <c r="BE9" s="17">
        <v>0.28938343510798997</v>
      </c>
      <c r="BF9" s="17">
        <v>0.37432530158779997</v>
      </c>
      <c r="BG9" s="17">
        <v>0.35185197783639999</v>
      </c>
      <c r="BH9" s="17">
        <v>0.29043202012242397</v>
      </c>
      <c r="BI9" s="17">
        <v>0.286514469898141</v>
      </c>
      <c r="BJ9" s="17">
        <v>0.24228820123078301</v>
      </c>
      <c r="BK9" s="17">
        <v>0.25550376420652199</v>
      </c>
      <c r="BL9" s="17">
        <v>0.36718949627088499</v>
      </c>
      <c r="BM9" s="17"/>
      <c r="BN9" s="17">
        <v>0.31951495027443999</v>
      </c>
      <c r="BO9" s="17">
        <v>0.34939473357937301</v>
      </c>
      <c r="BP9" s="17"/>
      <c r="BQ9" s="17">
        <v>0.36021676960466298</v>
      </c>
      <c r="BR9" s="17">
        <v>0.35381481516859098</v>
      </c>
      <c r="BS9" s="17"/>
      <c r="BT9" s="17">
        <v>0.39670884210861701</v>
      </c>
      <c r="BU9" s="17"/>
      <c r="BV9" s="17">
        <v>0.28374273275440298</v>
      </c>
      <c r="BW9" s="17">
        <v>0.41457371348184702</v>
      </c>
      <c r="BX9" s="17">
        <v>0.31270255634692001</v>
      </c>
      <c r="BY9" s="17"/>
      <c r="BZ9" s="17">
        <v>0.47102593216100702</v>
      </c>
      <c r="CA9" s="17">
        <v>0.47227474669089398</v>
      </c>
      <c r="CB9" s="17">
        <v>0.39993264550225899</v>
      </c>
      <c r="CC9" s="17">
        <v>0.34082357690823301</v>
      </c>
      <c r="CD9" s="17">
        <v>0.24329415409379199</v>
      </c>
      <c r="CE9" s="17">
        <v>0.23013003979800201</v>
      </c>
      <c r="CF9" s="17">
        <v>0.28635785516026502</v>
      </c>
      <c r="CG9" s="17"/>
      <c r="CH9" s="17">
        <v>0.29752737031826398</v>
      </c>
      <c r="CI9" s="17">
        <v>0.21030521215168399</v>
      </c>
      <c r="CJ9" s="17">
        <v>0.36758213409321</v>
      </c>
      <c r="CK9" s="17">
        <v>0.49470246898922399</v>
      </c>
      <c r="CL9" s="17">
        <v>0.58384346512278495</v>
      </c>
    </row>
    <row r="10" spans="2:90" x14ac:dyDescent="0.3">
      <c r="B10" s="18" t="s">
        <v>410</v>
      </c>
      <c r="C10" s="17">
        <v>0.64112685192667596</v>
      </c>
      <c r="D10" s="17">
        <v>0.67275443740977903</v>
      </c>
      <c r="E10" s="17">
        <v>0.61123063657578103</v>
      </c>
      <c r="F10" s="17"/>
      <c r="G10" s="17">
        <v>0.56535033499940501</v>
      </c>
      <c r="H10" s="17">
        <v>0.53689232320334002</v>
      </c>
      <c r="I10" s="17">
        <v>0.610212282886748</v>
      </c>
      <c r="J10" s="17">
        <v>0.63240558092999799</v>
      </c>
      <c r="K10" s="17">
        <v>0.68361911149949595</v>
      </c>
      <c r="L10" s="17">
        <v>0.78051686438135903</v>
      </c>
      <c r="M10" s="17"/>
      <c r="N10" s="17">
        <v>0.68127975071719904</v>
      </c>
      <c r="O10" s="17">
        <v>0.61722019552528695</v>
      </c>
      <c r="P10" s="17">
        <v>0.66574469127699998</v>
      </c>
      <c r="Q10" s="17">
        <v>0.59926380755431896</v>
      </c>
      <c r="R10" s="17"/>
      <c r="S10" s="17">
        <v>0.55312030755948205</v>
      </c>
      <c r="T10" s="17">
        <v>0.665358108573745</v>
      </c>
      <c r="U10" s="17">
        <v>0.69536963630449899</v>
      </c>
      <c r="V10" s="17">
        <v>0.680294973985338</v>
      </c>
      <c r="W10" s="17">
        <v>0.72241804542994204</v>
      </c>
      <c r="X10" s="17">
        <v>0.64013969663825598</v>
      </c>
      <c r="Y10" s="17">
        <v>0.66602286898709995</v>
      </c>
      <c r="Z10" s="17">
        <v>0.630704583437669</v>
      </c>
      <c r="AA10" s="17">
        <v>0.654541677418079</v>
      </c>
      <c r="AB10" s="17">
        <v>0.60231170820702395</v>
      </c>
      <c r="AC10" s="17">
        <v>0.62902812700190203</v>
      </c>
      <c r="AD10" s="17">
        <v>0.53372709067277502</v>
      </c>
      <c r="AE10" s="17"/>
      <c r="AF10" s="17">
        <v>0.67433194682799502</v>
      </c>
      <c r="AG10" s="17">
        <v>0.66017284486475603</v>
      </c>
      <c r="AH10" s="17">
        <v>0.57537679709193301</v>
      </c>
      <c r="AI10" s="17"/>
      <c r="AJ10" s="17">
        <v>0.73431399340470105</v>
      </c>
      <c r="AK10" s="17">
        <v>0.61620337719345397</v>
      </c>
      <c r="AL10" s="17">
        <v>0.68400345880330304</v>
      </c>
      <c r="AM10" s="17">
        <v>0.65537256534120802</v>
      </c>
      <c r="AN10" s="17">
        <v>0.63259971190355602</v>
      </c>
      <c r="AO10" s="17"/>
      <c r="AP10" s="17">
        <v>0.60038654179943896</v>
      </c>
      <c r="AQ10" s="17">
        <v>0.678638631434058</v>
      </c>
      <c r="AR10" s="17">
        <v>0.63693422106670305</v>
      </c>
      <c r="AS10" s="17">
        <v>0.64539406196608695</v>
      </c>
      <c r="AT10" s="17">
        <v>0.62029204417075601</v>
      </c>
      <c r="AU10" s="17">
        <v>0.69661950038229004</v>
      </c>
      <c r="AV10" s="17"/>
      <c r="AW10" s="17">
        <v>0.54782135182138902</v>
      </c>
      <c r="AX10" s="17">
        <v>0.48263710603017901</v>
      </c>
      <c r="AY10" s="17">
        <v>0.57657911697349196</v>
      </c>
      <c r="AZ10" s="17">
        <v>0.52996765162429604</v>
      </c>
      <c r="BA10" s="17">
        <v>0.65621473716388101</v>
      </c>
      <c r="BB10" s="17">
        <v>0.67418122192488805</v>
      </c>
      <c r="BC10" s="17">
        <v>0.62452927131664904</v>
      </c>
      <c r="BD10" s="17">
        <v>0.66916212684283005</v>
      </c>
      <c r="BE10" s="17">
        <v>0.701473225670598</v>
      </c>
      <c r="BF10" s="17">
        <v>0.60588986424828895</v>
      </c>
      <c r="BG10" s="17">
        <v>0.63496837183369903</v>
      </c>
      <c r="BH10" s="17">
        <v>0.67701631701313003</v>
      </c>
      <c r="BI10" s="17">
        <v>0.713485530101859</v>
      </c>
      <c r="BJ10" s="17">
        <v>0.72059750092151498</v>
      </c>
      <c r="BK10" s="17">
        <v>0.74449623579347801</v>
      </c>
      <c r="BL10" s="17">
        <v>0.61657430681908598</v>
      </c>
      <c r="BM10" s="17"/>
      <c r="BN10" s="17">
        <v>0.65577171717560701</v>
      </c>
      <c r="BO10" s="17">
        <v>0.620281430875402</v>
      </c>
      <c r="BP10" s="17"/>
      <c r="BQ10" s="17">
        <v>0.61546014095661195</v>
      </c>
      <c r="BR10" s="17">
        <v>0.60473892955113095</v>
      </c>
      <c r="BS10" s="17"/>
      <c r="BT10" s="17">
        <v>0.54928770190459397</v>
      </c>
      <c r="BU10" s="17"/>
      <c r="BV10" s="17">
        <v>0.663256318309149</v>
      </c>
      <c r="BW10" s="17">
        <v>0.55818365232926104</v>
      </c>
      <c r="BX10" s="17">
        <v>0.67277314875159799</v>
      </c>
      <c r="BY10" s="17"/>
      <c r="BZ10" s="17">
        <v>0.498347042063987</v>
      </c>
      <c r="CA10" s="17">
        <v>0.50446253961924203</v>
      </c>
      <c r="CB10" s="17">
        <v>0.54909287402402396</v>
      </c>
      <c r="CC10" s="17">
        <v>0.62995906035479399</v>
      </c>
      <c r="CD10" s="17">
        <v>0.74231297246128303</v>
      </c>
      <c r="CE10" s="17">
        <v>0.74498445298247495</v>
      </c>
      <c r="CF10" s="17">
        <v>0.71364214483973598</v>
      </c>
      <c r="CG10" s="17"/>
      <c r="CH10" s="17">
        <v>0.67664546827487704</v>
      </c>
      <c r="CI10" s="17">
        <v>0.77277424549180096</v>
      </c>
      <c r="CJ10" s="17">
        <v>0.60389256415972503</v>
      </c>
      <c r="CK10" s="17">
        <v>0.45091396919504101</v>
      </c>
      <c r="CL10" s="17">
        <v>0.41615653487721499</v>
      </c>
    </row>
    <row r="11" spans="2:90" x14ac:dyDescent="0.3">
      <c r="B11" s="18" t="s">
        <v>118</v>
      </c>
      <c r="C11" s="19">
        <v>2.69051977650961E-2</v>
      </c>
      <c r="D11" s="19">
        <v>2.3217376707719499E-2</v>
      </c>
      <c r="E11" s="19">
        <v>3.0722592297070798E-2</v>
      </c>
      <c r="F11" s="19"/>
      <c r="G11" s="19">
        <v>5.7898525331733702E-2</v>
      </c>
      <c r="H11" s="19">
        <v>4.0116063739859202E-2</v>
      </c>
      <c r="I11" s="19">
        <v>4.0618028533379903E-2</v>
      </c>
      <c r="J11" s="19">
        <v>1.17975222506268E-2</v>
      </c>
      <c r="K11" s="19">
        <v>1.02044043220593E-2</v>
      </c>
      <c r="L11" s="19">
        <v>7.7588482382428201E-3</v>
      </c>
      <c r="M11" s="19"/>
      <c r="N11" s="19">
        <v>1.4423953595330699E-2</v>
      </c>
      <c r="O11" s="19">
        <v>2.9013468609816701E-2</v>
      </c>
      <c r="P11" s="19">
        <v>3.1495799830995298E-2</v>
      </c>
      <c r="Q11" s="19">
        <v>3.2541814714737501E-2</v>
      </c>
      <c r="R11" s="19"/>
      <c r="S11" s="19">
        <v>3.6501940636321499E-2</v>
      </c>
      <c r="T11" s="19">
        <v>3.2315176813175597E-2</v>
      </c>
      <c r="U11" s="19">
        <v>5.48332861627116E-3</v>
      </c>
      <c r="V11" s="19">
        <v>1.7037072759302899E-2</v>
      </c>
      <c r="W11" s="19">
        <v>6.5526227619075398E-3</v>
      </c>
      <c r="X11" s="19">
        <v>2.5896539171624801E-2</v>
      </c>
      <c r="Y11" s="19">
        <v>5.3962523353401001E-2</v>
      </c>
      <c r="Z11" s="19">
        <v>2.3073277679011701E-2</v>
      </c>
      <c r="AA11" s="19">
        <v>2.6370396888838101E-2</v>
      </c>
      <c r="AB11" s="19">
        <v>2.20509017640628E-2</v>
      </c>
      <c r="AC11" s="19">
        <v>3.3586738416131003E-2</v>
      </c>
      <c r="AD11" s="19">
        <v>3.4023878533078297E-2</v>
      </c>
      <c r="AE11" s="19"/>
      <c r="AF11" s="19">
        <v>1.8706948221964399E-2</v>
      </c>
      <c r="AG11" s="19">
        <v>2.1569193171125298E-2</v>
      </c>
      <c r="AH11" s="19">
        <v>4.6944755497738799E-2</v>
      </c>
      <c r="AI11" s="19"/>
      <c r="AJ11" s="19">
        <v>7.4484653924700604E-3</v>
      </c>
      <c r="AK11" s="19">
        <v>2.8665033255164299E-2</v>
      </c>
      <c r="AL11" s="19">
        <v>1.7801416850593801E-2</v>
      </c>
      <c r="AM11" s="19">
        <v>3.0640960079629999E-2</v>
      </c>
      <c r="AN11" s="19">
        <v>2.8364731141561399E-2</v>
      </c>
      <c r="AO11" s="19"/>
      <c r="AP11" s="19">
        <v>3.2148127748614697E-2</v>
      </c>
      <c r="AQ11" s="19">
        <v>2.50550239621311E-2</v>
      </c>
      <c r="AR11" s="19">
        <v>2.8824476897799298E-2</v>
      </c>
      <c r="AS11" s="19">
        <v>2.8163810608099599E-2</v>
      </c>
      <c r="AT11" s="19">
        <v>2.6931450205819898E-2</v>
      </c>
      <c r="AU11" s="19">
        <v>2.22108692421468E-2</v>
      </c>
      <c r="AV11" s="19"/>
      <c r="AW11" s="19">
        <v>0</v>
      </c>
      <c r="AX11" s="19">
        <v>0.112723236780763</v>
      </c>
      <c r="AY11" s="19">
        <v>5.5109480851851397E-2</v>
      </c>
      <c r="AZ11" s="19">
        <v>2.3960919070170401E-2</v>
      </c>
      <c r="BA11" s="19">
        <v>3.5830225919633203E-2</v>
      </c>
      <c r="BB11" s="19">
        <v>1.9404260285053199E-2</v>
      </c>
      <c r="BC11" s="19">
        <v>1.6263576104356699E-2</v>
      </c>
      <c r="BD11" s="19">
        <v>2.59710261529719E-2</v>
      </c>
      <c r="BE11" s="19">
        <v>9.14333922141191E-3</v>
      </c>
      <c r="BF11" s="19">
        <v>1.9784834163911399E-2</v>
      </c>
      <c r="BG11" s="19">
        <v>1.31796503299004E-2</v>
      </c>
      <c r="BH11" s="19">
        <v>3.2551662864445198E-2</v>
      </c>
      <c r="BI11" s="19">
        <v>0</v>
      </c>
      <c r="BJ11" s="19">
        <v>3.7114297847702198E-2</v>
      </c>
      <c r="BK11" s="19">
        <v>0</v>
      </c>
      <c r="BL11" s="19">
        <v>1.6236196910028901E-2</v>
      </c>
      <c r="BM11" s="19"/>
      <c r="BN11" s="19">
        <v>2.4713332549953199E-2</v>
      </c>
      <c r="BO11" s="19">
        <v>3.0323835545225102E-2</v>
      </c>
      <c r="BP11" s="19"/>
      <c r="BQ11" s="19">
        <v>2.43230894387245E-2</v>
      </c>
      <c r="BR11" s="19">
        <v>4.1446255280277698E-2</v>
      </c>
      <c r="BS11" s="19"/>
      <c r="BT11" s="19">
        <v>5.4003455986789399E-2</v>
      </c>
      <c r="BU11" s="19"/>
      <c r="BV11" s="19">
        <v>5.3000948936447599E-2</v>
      </c>
      <c r="BW11" s="19">
        <v>2.7242634188891598E-2</v>
      </c>
      <c r="BX11" s="19">
        <v>1.45242949014817E-2</v>
      </c>
      <c r="BY11" s="19"/>
      <c r="BZ11" s="19">
        <v>3.0627025775005399E-2</v>
      </c>
      <c r="CA11" s="19">
        <v>2.3262713689863702E-2</v>
      </c>
      <c r="CB11" s="19">
        <v>5.0974480473717103E-2</v>
      </c>
      <c r="CC11" s="19">
        <v>2.9217362736973E-2</v>
      </c>
      <c r="CD11" s="19">
        <v>1.43928734449256E-2</v>
      </c>
      <c r="CE11" s="19">
        <v>2.48855072195227E-2</v>
      </c>
      <c r="CF11" s="19">
        <v>0</v>
      </c>
      <c r="CG11" s="19"/>
      <c r="CH11" s="19">
        <v>2.58271614068591E-2</v>
      </c>
      <c r="CI11" s="19">
        <v>1.6920542356514301E-2</v>
      </c>
      <c r="CJ11" s="19">
        <v>2.8525301747065399E-2</v>
      </c>
      <c r="CK11" s="19">
        <v>5.43835618157349E-2</v>
      </c>
      <c r="CL11" s="19">
        <v>0</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CL16"/>
  <sheetViews>
    <sheetView showGridLines="0" workbookViewId="0">
      <pane xSplit="2" topLeftCell="C1" activePane="topRight" state="frozen"/>
      <selection pane="topRight" activeCell="B16" sqref="B16"/>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444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1188</v>
      </c>
      <c r="D7" s="10">
        <v>563</v>
      </c>
      <c r="E7" s="10">
        <v>624</v>
      </c>
      <c r="F7" s="10"/>
      <c r="G7" s="10">
        <v>51</v>
      </c>
      <c r="H7" s="10">
        <v>196</v>
      </c>
      <c r="I7" s="10">
        <v>218</v>
      </c>
      <c r="J7" s="10">
        <v>209</v>
      </c>
      <c r="K7" s="10">
        <v>186</v>
      </c>
      <c r="L7" s="10">
        <v>328</v>
      </c>
      <c r="M7" s="10"/>
      <c r="N7" s="10">
        <v>368</v>
      </c>
      <c r="O7" s="10">
        <v>228</v>
      </c>
      <c r="P7" s="10">
        <v>304</v>
      </c>
      <c r="Q7" s="10">
        <v>288</v>
      </c>
      <c r="R7" s="10"/>
      <c r="S7" s="10">
        <v>142</v>
      </c>
      <c r="T7" s="10">
        <v>164</v>
      </c>
      <c r="U7" s="10">
        <v>103</v>
      </c>
      <c r="V7" s="10">
        <v>109</v>
      </c>
      <c r="W7" s="10">
        <v>91</v>
      </c>
      <c r="X7" s="10">
        <v>99</v>
      </c>
      <c r="Y7" s="10">
        <v>101</v>
      </c>
      <c r="Z7" s="10">
        <v>56</v>
      </c>
      <c r="AA7" s="10">
        <v>128</v>
      </c>
      <c r="AB7" s="10">
        <v>103</v>
      </c>
      <c r="AC7" s="10">
        <v>61</v>
      </c>
      <c r="AD7" s="10">
        <v>31</v>
      </c>
      <c r="AE7" s="10"/>
      <c r="AF7" s="10">
        <v>497</v>
      </c>
      <c r="AG7" s="10">
        <v>496</v>
      </c>
      <c r="AH7" s="10">
        <v>148</v>
      </c>
      <c r="AI7" s="10"/>
      <c r="AJ7" s="10">
        <v>271</v>
      </c>
      <c r="AK7" s="10">
        <v>430</v>
      </c>
      <c r="AL7" s="10">
        <v>97</v>
      </c>
      <c r="AM7" s="10">
        <v>156</v>
      </c>
      <c r="AN7" s="10">
        <v>46</v>
      </c>
      <c r="AO7" s="10"/>
      <c r="AP7" s="10">
        <v>310</v>
      </c>
      <c r="AQ7" s="10">
        <v>224</v>
      </c>
      <c r="AR7" s="10">
        <v>99</v>
      </c>
      <c r="AS7" s="10">
        <v>295</v>
      </c>
      <c r="AT7" s="10">
        <v>49</v>
      </c>
      <c r="AU7" s="10">
        <v>103</v>
      </c>
      <c r="AV7" s="10"/>
      <c r="AW7" s="10">
        <v>5</v>
      </c>
      <c r="AX7" s="10">
        <v>41</v>
      </c>
      <c r="AY7" s="10">
        <v>67</v>
      </c>
      <c r="AZ7" s="10">
        <v>62</v>
      </c>
      <c r="BA7" s="10">
        <v>119</v>
      </c>
      <c r="BB7" s="10">
        <v>118</v>
      </c>
      <c r="BC7" s="10">
        <v>99</v>
      </c>
      <c r="BD7" s="10">
        <v>97</v>
      </c>
      <c r="BE7" s="10">
        <v>78</v>
      </c>
      <c r="BF7" s="10">
        <v>65</v>
      </c>
      <c r="BG7" s="10">
        <v>95</v>
      </c>
      <c r="BH7" s="10">
        <v>72</v>
      </c>
      <c r="BI7" s="10">
        <v>46</v>
      </c>
      <c r="BJ7" s="10">
        <v>42</v>
      </c>
      <c r="BK7" s="10">
        <v>35</v>
      </c>
      <c r="BL7" s="10">
        <v>105</v>
      </c>
      <c r="BM7" s="10"/>
      <c r="BN7" s="10">
        <v>1183</v>
      </c>
      <c r="BO7" s="10" t="s">
        <v>233</v>
      </c>
      <c r="BP7" s="10"/>
      <c r="BQ7" s="10">
        <v>285</v>
      </c>
      <c r="BR7" s="10">
        <v>109</v>
      </c>
      <c r="BS7" s="10"/>
      <c r="BT7" s="10">
        <v>174</v>
      </c>
      <c r="BU7" s="10"/>
      <c r="BV7" s="10">
        <v>191</v>
      </c>
      <c r="BW7" s="10">
        <v>183</v>
      </c>
      <c r="BX7" s="10">
        <v>772</v>
      </c>
      <c r="BY7" s="10"/>
      <c r="BZ7" s="10">
        <v>97</v>
      </c>
      <c r="CA7" s="10">
        <v>157</v>
      </c>
      <c r="CB7" s="10">
        <v>165</v>
      </c>
      <c r="CC7" s="10">
        <v>147</v>
      </c>
      <c r="CD7" s="10">
        <v>213</v>
      </c>
      <c r="CE7" s="10">
        <v>156</v>
      </c>
      <c r="CF7" s="10">
        <v>169</v>
      </c>
      <c r="CG7" s="10"/>
      <c r="CH7" s="10">
        <v>127</v>
      </c>
      <c r="CI7" s="10">
        <v>469</v>
      </c>
      <c r="CJ7" s="10">
        <v>407</v>
      </c>
      <c r="CK7" s="10">
        <v>150</v>
      </c>
      <c r="CL7" s="10">
        <v>35</v>
      </c>
    </row>
    <row r="8" spans="2:90" ht="30" customHeight="1" x14ac:dyDescent="0.3">
      <c r="B8" s="11" t="s">
        <v>20</v>
      </c>
      <c r="C8" s="11">
        <v>1159</v>
      </c>
      <c r="D8" s="11">
        <v>546</v>
      </c>
      <c r="E8" s="11">
        <v>612</v>
      </c>
      <c r="F8" s="11"/>
      <c r="G8" s="11">
        <v>62</v>
      </c>
      <c r="H8" s="11">
        <v>190</v>
      </c>
      <c r="I8" s="11">
        <v>215</v>
      </c>
      <c r="J8" s="11">
        <v>195</v>
      </c>
      <c r="K8" s="11">
        <v>179</v>
      </c>
      <c r="L8" s="11">
        <v>318</v>
      </c>
      <c r="M8" s="11"/>
      <c r="N8" s="11">
        <v>344</v>
      </c>
      <c r="O8" s="11">
        <v>247</v>
      </c>
      <c r="P8" s="11">
        <v>290</v>
      </c>
      <c r="Q8" s="11">
        <v>279</v>
      </c>
      <c r="R8" s="11"/>
      <c r="S8" s="11">
        <v>148</v>
      </c>
      <c r="T8" s="11">
        <v>157</v>
      </c>
      <c r="U8" s="11">
        <v>98</v>
      </c>
      <c r="V8" s="11">
        <v>105</v>
      </c>
      <c r="W8" s="11">
        <v>84</v>
      </c>
      <c r="X8" s="11">
        <v>98</v>
      </c>
      <c r="Y8" s="11">
        <v>95</v>
      </c>
      <c r="Z8" s="11">
        <v>50</v>
      </c>
      <c r="AA8" s="11">
        <v>144</v>
      </c>
      <c r="AB8" s="11">
        <v>94</v>
      </c>
      <c r="AC8" s="11">
        <v>55</v>
      </c>
      <c r="AD8" s="11">
        <v>32</v>
      </c>
      <c r="AE8" s="11"/>
      <c r="AF8" s="11">
        <v>478</v>
      </c>
      <c r="AG8" s="11">
        <v>487</v>
      </c>
      <c r="AH8" s="11">
        <v>147</v>
      </c>
      <c r="AI8" s="11"/>
      <c r="AJ8" s="11">
        <v>261</v>
      </c>
      <c r="AK8" s="11">
        <v>423</v>
      </c>
      <c r="AL8" s="11">
        <v>94</v>
      </c>
      <c r="AM8" s="11">
        <v>151</v>
      </c>
      <c r="AN8" s="11">
        <v>46</v>
      </c>
      <c r="AO8" s="11"/>
      <c r="AP8" s="11">
        <v>307</v>
      </c>
      <c r="AQ8" s="11">
        <v>217</v>
      </c>
      <c r="AR8" s="11">
        <v>96</v>
      </c>
      <c r="AS8" s="11">
        <v>284</v>
      </c>
      <c r="AT8" s="11">
        <v>49</v>
      </c>
      <c r="AU8" s="11">
        <v>100</v>
      </c>
      <c r="AV8" s="11"/>
      <c r="AW8" s="11">
        <v>5</v>
      </c>
      <c r="AX8" s="11">
        <v>41</v>
      </c>
      <c r="AY8" s="11">
        <v>64</v>
      </c>
      <c r="AZ8" s="11">
        <v>61</v>
      </c>
      <c r="BA8" s="11">
        <v>119</v>
      </c>
      <c r="BB8" s="11">
        <v>116</v>
      </c>
      <c r="BC8" s="11">
        <v>97</v>
      </c>
      <c r="BD8" s="11">
        <v>98</v>
      </c>
      <c r="BE8" s="11">
        <v>76</v>
      </c>
      <c r="BF8" s="11">
        <v>63</v>
      </c>
      <c r="BG8" s="11">
        <v>92</v>
      </c>
      <c r="BH8" s="11">
        <v>69</v>
      </c>
      <c r="BI8" s="11">
        <v>45</v>
      </c>
      <c r="BJ8" s="11">
        <v>40</v>
      </c>
      <c r="BK8" s="11">
        <v>33</v>
      </c>
      <c r="BL8" s="11">
        <v>101</v>
      </c>
      <c r="BM8" s="11"/>
      <c r="BN8" s="11">
        <v>1155</v>
      </c>
      <c r="BO8" s="11" t="s">
        <v>233</v>
      </c>
      <c r="BP8" s="11"/>
      <c r="BQ8" s="11">
        <v>281</v>
      </c>
      <c r="BR8" s="11">
        <v>107</v>
      </c>
      <c r="BS8" s="11"/>
      <c r="BT8" s="11">
        <v>171</v>
      </c>
      <c r="BU8" s="11"/>
      <c r="BV8" s="11">
        <v>190</v>
      </c>
      <c r="BW8" s="11">
        <v>182</v>
      </c>
      <c r="BX8" s="11">
        <v>744</v>
      </c>
      <c r="BY8" s="11"/>
      <c r="BZ8" s="11">
        <v>95</v>
      </c>
      <c r="CA8" s="11">
        <v>153</v>
      </c>
      <c r="CB8" s="11">
        <v>160</v>
      </c>
      <c r="CC8" s="11">
        <v>146</v>
      </c>
      <c r="CD8" s="11">
        <v>208</v>
      </c>
      <c r="CE8" s="11">
        <v>155</v>
      </c>
      <c r="CF8" s="11">
        <v>160</v>
      </c>
      <c r="CG8" s="11"/>
      <c r="CH8" s="11">
        <v>123</v>
      </c>
      <c r="CI8" s="11">
        <v>455</v>
      </c>
      <c r="CJ8" s="11">
        <v>399</v>
      </c>
      <c r="CK8" s="11">
        <v>147</v>
      </c>
      <c r="CL8" s="11">
        <v>36</v>
      </c>
    </row>
    <row r="9" spans="2:90" x14ac:dyDescent="0.3">
      <c r="B9" s="18" t="s">
        <v>409</v>
      </c>
      <c r="C9" s="17">
        <v>0.14535526392603301</v>
      </c>
      <c r="D9" s="17">
        <v>0.16240596301344301</v>
      </c>
      <c r="E9" s="17">
        <v>0.12880059807230901</v>
      </c>
      <c r="F9" s="17"/>
      <c r="G9" s="17">
        <v>0.25988384609798598</v>
      </c>
      <c r="H9" s="17">
        <v>0.34558933251804203</v>
      </c>
      <c r="I9" s="17">
        <v>0.177312103760073</v>
      </c>
      <c r="J9" s="17">
        <v>0.11275724899131</v>
      </c>
      <c r="K9" s="17">
        <v>4.3865030463787001E-2</v>
      </c>
      <c r="L9" s="17">
        <v>5.8730370908750003E-2</v>
      </c>
      <c r="M9" s="17"/>
      <c r="N9" s="17">
        <v>0.19004594703872099</v>
      </c>
      <c r="O9" s="17">
        <v>0.111764675311122</v>
      </c>
      <c r="P9" s="17">
        <v>0.140201019179753</v>
      </c>
      <c r="Q9" s="17">
        <v>0.12525311053457799</v>
      </c>
      <c r="R9" s="17"/>
      <c r="S9" s="17">
        <v>0.27084651614518401</v>
      </c>
      <c r="T9" s="17">
        <v>0.12539314641045299</v>
      </c>
      <c r="U9" s="17">
        <v>6.6629623593511697E-2</v>
      </c>
      <c r="V9" s="17">
        <v>0.120479438073905</v>
      </c>
      <c r="W9" s="17">
        <v>0.151252758796837</v>
      </c>
      <c r="X9" s="17">
        <v>0.172514591198388</v>
      </c>
      <c r="Y9" s="17">
        <v>0.116461498038558</v>
      </c>
      <c r="Z9" s="17">
        <v>0.108863410057291</v>
      </c>
      <c r="AA9" s="17">
        <v>0.149990518249177</v>
      </c>
      <c r="AB9" s="17">
        <v>0.109635229904</v>
      </c>
      <c r="AC9" s="17">
        <v>0.17282348193255401</v>
      </c>
      <c r="AD9" s="17">
        <v>6.4682419626698601E-2</v>
      </c>
      <c r="AE9" s="17"/>
      <c r="AF9" s="17">
        <v>0.123191327655164</v>
      </c>
      <c r="AG9" s="17">
        <v>0.16833872386721399</v>
      </c>
      <c r="AH9" s="17">
        <v>0.14522838433020699</v>
      </c>
      <c r="AI9" s="17"/>
      <c r="AJ9" s="17">
        <v>0.106105312708263</v>
      </c>
      <c r="AK9" s="17">
        <v>0.17983928217306999</v>
      </c>
      <c r="AL9" s="17">
        <v>0.134415964932802</v>
      </c>
      <c r="AM9" s="17">
        <v>0.12868434423452199</v>
      </c>
      <c r="AN9" s="17">
        <v>0.19674784145438801</v>
      </c>
      <c r="AO9" s="17"/>
      <c r="AP9" s="17">
        <v>0.184904747269554</v>
      </c>
      <c r="AQ9" s="17">
        <v>0.12738966307672001</v>
      </c>
      <c r="AR9" s="17">
        <v>0.171583637422385</v>
      </c>
      <c r="AS9" s="17">
        <v>0.14832709312870401</v>
      </c>
      <c r="AT9" s="17">
        <v>0.240676326894151</v>
      </c>
      <c r="AU9" s="17">
        <v>1.05647303469798E-2</v>
      </c>
      <c r="AV9" s="17"/>
      <c r="AW9" s="17">
        <v>0.41001509501792699</v>
      </c>
      <c r="AX9" s="17">
        <v>9.7810180366960403E-2</v>
      </c>
      <c r="AY9" s="17">
        <v>0.13856671169835799</v>
      </c>
      <c r="AZ9" s="17">
        <v>0.144505075744807</v>
      </c>
      <c r="BA9" s="17">
        <v>0.10898809390669301</v>
      </c>
      <c r="BB9" s="17">
        <v>0.15177921797204899</v>
      </c>
      <c r="BC9" s="17">
        <v>0.20074828883141599</v>
      </c>
      <c r="BD9" s="17">
        <v>8.0606359286473195E-2</v>
      </c>
      <c r="BE9" s="17">
        <v>0.115259985839173</v>
      </c>
      <c r="BF9" s="17">
        <v>0.152575604028618</v>
      </c>
      <c r="BG9" s="17">
        <v>0.15241316676043201</v>
      </c>
      <c r="BH9" s="17">
        <v>0.17674779152752701</v>
      </c>
      <c r="BI9" s="17">
        <v>0.27336459534799401</v>
      </c>
      <c r="BJ9" s="17">
        <v>4.9460970377640197E-2</v>
      </c>
      <c r="BK9" s="17">
        <v>8.8367983837994199E-2</v>
      </c>
      <c r="BL9" s="17">
        <v>0.221364339116912</v>
      </c>
      <c r="BM9" s="17"/>
      <c r="BN9" s="17">
        <v>0.145925002485634</v>
      </c>
      <c r="BO9" s="17" t="s">
        <v>234</v>
      </c>
      <c r="BP9" s="17"/>
      <c r="BQ9" s="17">
        <v>0.192618389055662</v>
      </c>
      <c r="BR9" s="17">
        <v>0.18616192815935101</v>
      </c>
      <c r="BS9" s="17"/>
      <c r="BT9" s="17">
        <v>0.26830940638745698</v>
      </c>
      <c r="BU9" s="17"/>
      <c r="BV9" s="17">
        <v>0.144975413817721</v>
      </c>
      <c r="BW9" s="17">
        <v>0.23277450363306501</v>
      </c>
      <c r="BX9" s="17">
        <v>0.12725757984861499</v>
      </c>
      <c r="BY9" s="17"/>
      <c r="BZ9" s="17">
        <v>0.165528696293715</v>
      </c>
      <c r="CA9" s="17">
        <v>0.115036104604206</v>
      </c>
      <c r="CB9" s="17">
        <v>0.161107551919704</v>
      </c>
      <c r="CC9" s="17">
        <v>0.176226894377634</v>
      </c>
      <c r="CD9" s="17">
        <v>0.123675563899084</v>
      </c>
      <c r="CE9" s="17">
        <v>0.13623338751231001</v>
      </c>
      <c r="CF9" s="17">
        <v>0.18023863154566699</v>
      </c>
      <c r="CG9" s="17"/>
      <c r="CH9" s="17">
        <v>0.230683681860375</v>
      </c>
      <c r="CI9" s="17">
        <v>0.12901590135292701</v>
      </c>
      <c r="CJ9" s="17">
        <v>0.130481770651527</v>
      </c>
      <c r="CK9" s="17">
        <v>0.152766750227705</v>
      </c>
      <c r="CL9" s="17">
        <v>0.19500418780746101</v>
      </c>
    </row>
    <row r="10" spans="2:90" x14ac:dyDescent="0.3">
      <c r="B10" s="18" t="s">
        <v>410</v>
      </c>
      <c r="C10" s="17">
        <v>0.80631394231061204</v>
      </c>
      <c r="D10" s="17">
        <v>0.80242084765382904</v>
      </c>
      <c r="E10" s="17">
        <v>0.81105899833516903</v>
      </c>
      <c r="F10" s="17"/>
      <c r="G10" s="17">
        <v>0.59555583871970497</v>
      </c>
      <c r="H10" s="17">
        <v>0.62685542624038504</v>
      </c>
      <c r="I10" s="17">
        <v>0.75668066404947898</v>
      </c>
      <c r="J10" s="17">
        <v>0.83807260309054199</v>
      </c>
      <c r="K10" s="17">
        <v>0.90659839764035399</v>
      </c>
      <c r="L10" s="17">
        <v>0.91248941641551595</v>
      </c>
      <c r="M10" s="17"/>
      <c r="N10" s="17">
        <v>0.77949221897542098</v>
      </c>
      <c r="O10" s="17">
        <v>0.83111532917243003</v>
      </c>
      <c r="P10" s="17">
        <v>0.81109577173990299</v>
      </c>
      <c r="Q10" s="17">
        <v>0.81250935769756505</v>
      </c>
      <c r="R10" s="17"/>
      <c r="S10" s="17">
        <v>0.65307742808938396</v>
      </c>
      <c r="T10" s="17">
        <v>0.84387923164289902</v>
      </c>
      <c r="U10" s="17">
        <v>0.88160322411442105</v>
      </c>
      <c r="V10" s="17">
        <v>0.83183650034870005</v>
      </c>
      <c r="W10" s="17">
        <v>0.803244310318732</v>
      </c>
      <c r="X10" s="17">
        <v>0.76830077115421802</v>
      </c>
      <c r="Y10" s="17">
        <v>0.87420363239104404</v>
      </c>
      <c r="Z10" s="17">
        <v>0.83694367718630602</v>
      </c>
      <c r="AA10" s="17">
        <v>0.81028273590481503</v>
      </c>
      <c r="AB10" s="17">
        <v>0.850283097958629</v>
      </c>
      <c r="AC10" s="17">
        <v>0.73427900867623797</v>
      </c>
      <c r="AD10" s="17">
        <v>0.87057392707588199</v>
      </c>
      <c r="AE10" s="17"/>
      <c r="AF10" s="17">
        <v>0.83395770523572199</v>
      </c>
      <c r="AG10" s="17">
        <v>0.78704469550331302</v>
      </c>
      <c r="AH10" s="17">
        <v>0.79146853320611199</v>
      </c>
      <c r="AI10" s="17"/>
      <c r="AJ10" s="17">
        <v>0.85688216584028598</v>
      </c>
      <c r="AK10" s="17">
        <v>0.76881308044208796</v>
      </c>
      <c r="AL10" s="17">
        <v>0.84633990794060299</v>
      </c>
      <c r="AM10" s="17">
        <v>0.82055279167201101</v>
      </c>
      <c r="AN10" s="17">
        <v>0.71820692866922198</v>
      </c>
      <c r="AO10" s="17"/>
      <c r="AP10" s="17">
        <v>0.75285899201224704</v>
      </c>
      <c r="AQ10" s="17">
        <v>0.84101622599565595</v>
      </c>
      <c r="AR10" s="17">
        <v>0.80716337479378897</v>
      </c>
      <c r="AS10" s="17">
        <v>0.80288013705443595</v>
      </c>
      <c r="AT10" s="17">
        <v>0.69810990554128005</v>
      </c>
      <c r="AU10" s="17">
        <v>0.94017191152556501</v>
      </c>
      <c r="AV10" s="17"/>
      <c r="AW10" s="17">
        <v>0.58998490498207301</v>
      </c>
      <c r="AX10" s="17">
        <v>0.72479830250031296</v>
      </c>
      <c r="AY10" s="17">
        <v>0.82728970233513199</v>
      </c>
      <c r="AZ10" s="17">
        <v>0.83836766410936803</v>
      </c>
      <c r="BA10" s="17">
        <v>0.84504814386639804</v>
      </c>
      <c r="BB10" s="17">
        <v>0.787701290089586</v>
      </c>
      <c r="BC10" s="17">
        <v>0.76076903851949595</v>
      </c>
      <c r="BD10" s="17">
        <v>0.86989703569341703</v>
      </c>
      <c r="BE10" s="17">
        <v>0.783934953381623</v>
      </c>
      <c r="BF10" s="17">
        <v>0.79987767667196497</v>
      </c>
      <c r="BG10" s="17">
        <v>0.80578007767513604</v>
      </c>
      <c r="BH10" s="17">
        <v>0.76395884868675901</v>
      </c>
      <c r="BI10" s="17">
        <v>0.72663540465200605</v>
      </c>
      <c r="BJ10" s="17">
        <v>0.89552100549476399</v>
      </c>
      <c r="BK10" s="17">
        <v>0.85947833134857399</v>
      </c>
      <c r="BL10" s="17">
        <v>0.778635660883088</v>
      </c>
      <c r="BM10" s="17"/>
      <c r="BN10" s="17">
        <v>0.805554765019456</v>
      </c>
      <c r="BO10" s="17" t="s">
        <v>234</v>
      </c>
      <c r="BP10" s="17"/>
      <c r="BQ10" s="17">
        <v>0.74688199074668904</v>
      </c>
      <c r="BR10" s="17">
        <v>0.77968260055413596</v>
      </c>
      <c r="BS10" s="17"/>
      <c r="BT10" s="17">
        <v>0.67321096623525001</v>
      </c>
      <c r="BU10" s="17"/>
      <c r="BV10" s="17">
        <v>0.77500411894536503</v>
      </c>
      <c r="BW10" s="17">
        <v>0.717130266760307</v>
      </c>
      <c r="BX10" s="17">
        <v>0.83393624791235699</v>
      </c>
      <c r="BY10" s="17"/>
      <c r="BZ10" s="17">
        <v>0.74999829580383603</v>
      </c>
      <c r="CA10" s="17">
        <v>0.82575042282782396</v>
      </c>
      <c r="CB10" s="17">
        <v>0.73563358258264799</v>
      </c>
      <c r="CC10" s="17">
        <v>0.79793518731523705</v>
      </c>
      <c r="CD10" s="17">
        <v>0.83934840556285994</v>
      </c>
      <c r="CE10" s="17">
        <v>0.83100731191047195</v>
      </c>
      <c r="CF10" s="17">
        <v>0.79590068235340805</v>
      </c>
      <c r="CG10" s="17"/>
      <c r="CH10" s="17">
        <v>0.69745808253799402</v>
      </c>
      <c r="CI10" s="17">
        <v>0.85019488692718304</v>
      </c>
      <c r="CJ10" s="17">
        <v>0.798949092936037</v>
      </c>
      <c r="CK10" s="17">
        <v>0.78956552556936199</v>
      </c>
      <c r="CL10" s="17">
        <v>0.77349050823033305</v>
      </c>
    </row>
    <row r="11" spans="2:90" x14ac:dyDescent="0.3">
      <c r="B11" s="18" t="s">
        <v>118</v>
      </c>
      <c r="C11" s="19">
        <v>4.8330793763354703E-2</v>
      </c>
      <c r="D11" s="19">
        <v>3.5173189332727298E-2</v>
      </c>
      <c r="E11" s="19">
        <v>6.01404035925227E-2</v>
      </c>
      <c r="F11" s="19"/>
      <c r="G11" s="19">
        <v>0.144560315182309</v>
      </c>
      <c r="H11" s="19">
        <v>2.7555241241572801E-2</v>
      </c>
      <c r="I11" s="19">
        <v>6.6007232190448406E-2</v>
      </c>
      <c r="J11" s="19">
        <v>4.9170147918148499E-2</v>
      </c>
      <c r="K11" s="19">
        <v>4.9536571895858701E-2</v>
      </c>
      <c r="L11" s="19">
        <v>2.8780212675734499E-2</v>
      </c>
      <c r="M11" s="19"/>
      <c r="N11" s="19">
        <v>3.0461833985858E-2</v>
      </c>
      <c r="O11" s="19">
        <v>5.7119995516448502E-2</v>
      </c>
      <c r="P11" s="19">
        <v>4.8703209080343299E-2</v>
      </c>
      <c r="Q11" s="19">
        <v>6.22375317678572E-2</v>
      </c>
      <c r="R11" s="19"/>
      <c r="S11" s="19">
        <v>7.6076055765432998E-2</v>
      </c>
      <c r="T11" s="19">
        <v>3.0727621946648201E-2</v>
      </c>
      <c r="U11" s="19">
        <v>5.1767152292067103E-2</v>
      </c>
      <c r="V11" s="19">
        <v>4.7684061577395603E-2</v>
      </c>
      <c r="W11" s="19">
        <v>4.5502930884430901E-2</v>
      </c>
      <c r="X11" s="19">
        <v>5.9184637647394997E-2</v>
      </c>
      <c r="Y11" s="19">
        <v>9.3348695703974003E-3</v>
      </c>
      <c r="Z11" s="19">
        <v>5.4192912756402901E-2</v>
      </c>
      <c r="AA11" s="19">
        <v>3.9726745846008701E-2</v>
      </c>
      <c r="AB11" s="19">
        <v>4.0081672137371203E-2</v>
      </c>
      <c r="AC11" s="19">
        <v>9.2897509391208499E-2</v>
      </c>
      <c r="AD11" s="19">
        <v>6.4743653297419906E-2</v>
      </c>
      <c r="AE11" s="19"/>
      <c r="AF11" s="19">
        <v>4.2850967109114499E-2</v>
      </c>
      <c r="AG11" s="19">
        <v>4.4616580629472498E-2</v>
      </c>
      <c r="AH11" s="19">
        <v>6.3303082463680799E-2</v>
      </c>
      <c r="AI11" s="19"/>
      <c r="AJ11" s="19">
        <v>3.7012521451451098E-2</v>
      </c>
      <c r="AK11" s="19">
        <v>5.1347637384842E-2</v>
      </c>
      <c r="AL11" s="19">
        <v>1.9244127126595401E-2</v>
      </c>
      <c r="AM11" s="19">
        <v>5.0762864093467003E-2</v>
      </c>
      <c r="AN11" s="19">
        <v>8.5045229876390196E-2</v>
      </c>
      <c r="AO11" s="19"/>
      <c r="AP11" s="19">
        <v>6.2236260718199397E-2</v>
      </c>
      <c r="AQ11" s="19">
        <v>3.1594110927623702E-2</v>
      </c>
      <c r="AR11" s="19">
        <v>2.1252987783825599E-2</v>
      </c>
      <c r="AS11" s="19">
        <v>4.8792769816860398E-2</v>
      </c>
      <c r="AT11" s="19">
        <v>6.1213767564569498E-2</v>
      </c>
      <c r="AU11" s="19">
        <v>4.9263358127454901E-2</v>
      </c>
      <c r="AV11" s="19"/>
      <c r="AW11" s="19">
        <v>0</v>
      </c>
      <c r="AX11" s="19">
        <v>0.177391517132726</v>
      </c>
      <c r="AY11" s="19">
        <v>3.4143585966509203E-2</v>
      </c>
      <c r="AZ11" s="19">
        <v>1.7127260145824701E-2</v>
      </c>
      <c r="BA11" s="19">
        <v>4.5963762226908303E-2</v>
      </c>
      <c r="BB11" s="19">
        <v>6.0519491938365401E-2</v>
      </c>
      <c r="BC11" s="19">
        <v>3.8482672649088098E-2</v>
      </c>
      <c r="BD11" s="19">
        <v>4.9496605020109302E-2</v>
      </c>
      <c r="BE11" s="19">
        <v>0.100805060779203</v>
      </c>
      <c r="BF11" s="19">
        <v>4.7546719299416798E-2</v>
      </c>
      <c r="BG11" s="19">
        <v>4.1806755564432002E-2</v>
      </c>
      <c r="BH11" s="19">
        <v>5.9293359785713803E-2</v>
      </c>
      <c r="BI11" s="19">
        <v>0</v>
      </c>
      <c r="BJ11" s="19">
        <v>5.5018024127595502E-2</v>
      </c>
      <c r="BK11" s="19">
        <v>5.21536848134318E-2</v>
      </c>
      <c r="BL11" s="19">
        <v>0</v>
      </c>
      <c r="BM11" s="19"/>
      <c r="BN11" s="19">
        <v>4.8520232494910297E-2</v>
      </c>
      <c r="BO11" s="19" t="s">
        <v>234</v>
      </c>
      <c r="BP11" s="19"/>
      <c r="BQ11" s="19">
        <v>6.0499620197649102E-2</v>
      </c>
      <c r="BR11" s="19">
        <v>3.4155471286513098E-2</v>
      </c>
      <c r="BS11" s="19"/>
      <c r="BT11" s="19">
        <v>5.8479627377292599E-2</v>
      </c>
      <c r="BU11" s="19"/>
      <c r="BV11" s="19">
        <v>8.0020467236914E-2</v>
      </c>
      <c r="BW11" s="19">
        <v>5.00952296066276E-2</v>
      </c>
      <c r="BX11" s="19">
        <v>3.8806172239027499E-2</v>
      </c>
      <c r="BY11" s="19"/>
      <c r="BZ11" s="19">
        <v>8.4473007902448397E-2</v>
      </c>
      <c r="CA11" s="19">
        <v>5.9213472567969903E-2</v>
      </c>
      <c r="CB11" s="19">
        <v>0.103258865497648</v>
      </c>
      <c r="CC11" s="19">
        <v>2.58379183071289E-2</v>
      </c>
      <c r="CD11" s="19">
        <v>3.6976030538056599E-2</v>
      </c>
      <c r="CE11" s="19">
        <v>3.2759300577217397E-2</v>
      </c>
      <c r="CF11" s="19">
        <v>2.3860686100924299E-2</v>
      </c>
      <c r="CG11" s="19"/>
      <c r="CH11" s="19">
        <v>7.1858235601630599E-2</v>
      </c>
      <c r="CI11" s="19">
        <v>2.078921171989E-2</v>
      </c>
      <c r="CJ11" s="19">
        <v>7.0569136412436104E-2</v>
      </c>
      <c r="CK11" s="19">
        <v>5.7667724202933097E-2</v>
      </c>
      <c r="CL11" s="19">
        <v>3.1505303962206202E-2</v>
      </c>
    </row>
    <row r="12" spans="2:90" x14ac:dyDescent="0.3">
      <c r="B12" s="16" t="s">
        <v>803</v>
      </c>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451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445</v>
      </c>
      <c r="C9" s="17">
        <v>0.13782662354488201</v>
      </c>
      <c r="D9" s="17">
        <v>0.146945083809811</v>
      </c>
      <c r="E9" s="17">
        <v>0.13000768381594699</v>
      </c>
      <c r="F9" s="17"/>
      <c r="G9" s="17">
        <v>3.3503571502908697E-2</v>
      </c>
      <c r="H9" s="17">
        <v>4.7114091709348202E-2</v>
      </c>
      <c r="I9" s="17">
        <v>6.1589307964545703E-2</v>
      </c>
      <c r="J9" s="17">
        <v>9.2502532422955294E-2</v>
      </c>
      <c r="K9" s="17">
        <v>0.160787924324202</v>
      </c>
      <c r="L9" s="17">
        <v>0.36505598520432903</v>
      </c>
      <c r="M9" s="17"/>
      <c r="N9" s="17">
        <v>0.164806871910119</v>
      </c>
      <c r="O9" s="17">
        <v>0.133105412201701</v>
      </c>
      <c r="P9" s="17">
        <v>0.15534425547431199</v>
      </c>
      <c r="Q9" s="17">
        <v>9.7770973171974099E-2</v>
      </c>
      <c r="R9" s="17"/>
      <c r="S9" s="17">
        <v>6.0735980621918297E-2</v>
      </c>
      <c r="T9" s="17">
        <v>0.173523949125854</v>
      </c>
      <c r="U9" s="17">
        <v>0.148931821279602</v>
      </c>
      <c r="V9" s="17">
        <v>0.13490844116735701</v>
      </c>
      <c r="W9" s="17">
        <v>0.17725921041508899</v>
      </c>
      <c r="X9" s="17">
        <v>0.132569695540144</v>
      </c>
      <c r="Y9" s="17">
        <v>0.20393465849473399</v>
      </c>
      <c r="Z9" s="17">
        <v>0.17456890713759801</v>
      </c>
      <c r="AA9" s="17">
        <v>0.12718148291099701</v>
      </c>
      <c r="AB9" s="17">
        <v>0.140772881267615</v>
      </c>
      <c r="AC9" s="17">
        <v>0.114728030582091</v>
      </c>
      <c r="AD9" s="17">
        <v>9.0077528413829794E-2</v>
      </c>
      <c r="AE9" s="17"/>
      <c r="AF9" s="17">
        <v>0.17456632247680001</v>
      </c>
      <c r="AG9" s="17">
        <v>0.163245148314171</v>
      </c>
      <c r="AH9" s="17">
        <v>5.5447909506558903E-2</v>
      </c>
      <c r="AI9" s="17"/>
      <c r="AJ9" s="17">
        <v>0.19953927871639199</v>
      </c>
      <c r="AK9" s="17">
        <v>0.11771732862192701</v>
      </c>
      <c r="AL9" s="17">
        <v>0.24758787331016899</v>
      </c>
      <c r="AM9" s="17">
        <v>0.120395710437342</v>
      </c>
      <c r="AN9" s="17">
        <v>4.8773833481572201E-2</v>
      </c>
      <c r="AO9" s="17"/>
      <c r="AP9" s="17">
        <v>0.115936231581901</v>
      </c>
      <c r="AQ9" s="17">
        <v>0.16572493062713201</v>
      </c>
      <c r="AR9" s="17">
        <v>0.20883627133916999</v>
      </c>
      <c r="AS9" s="17">
        <v>0.13207225488590499</v>
      </c>
      <c r="AT9" s="17">
        <v>9.2915452641358795E-2</v>
      </c>
      <c r="AU9" s="17">
        <v>0.16685863103965701</v>
      </c>
      <c r="AV9" s="17"/>
      <c r="AW9" s="17">
        <v>0.14310305828266801</v>
      </c>
      <c r="AX9" s="17">
        <v>6.8275197473317506E-2</v>
      </c>
      <c r="AY9" s="17">
        <v>0.10841351895109901</v>
      </c>
      <c r="AZ9" s="17">
        <v>9.1778977812794704E-2</v>
      </c>
      <c r="BA9" s="17">
        <v>0.146793859270027</v>
      </c>
      <c r="BB9" s="17">
        <v>7.5473090937655904E-2</v>
      </c>
      <c r="BC9" s="17">
        <v>0.10587302102968101</v>
      </c>
      <c r="BD9" s="17">
        <v>0.18520926838719401</v>
      </c>
      <c r="BE9" s="17">
        <v>0.18115063012705299</v>
      </c>
      <c r="BF9" s="17">
        <v>0.162149162169655</v>
      </c>
      <c r="BG9" s="17">
        <v>0.116362897365035</v>
      </c>
      <c r="BH9" s="17">
        <v>0.207839911538932</v>
      </c>
      <c r="BI9" s="17">
        <v>0.18629924124597499</v>
      </c>
      <c r="BJ9" s="17">
        <v>0.18912669462131501</v>
      </c>
      <c r="BK9" s="17">
        <v>0.18613256309495399</v>
      </c>
      <c r="BL9" s="17">
        <v>0.16996332087160201</v>
      </c>
      <c r="BM9" s="17"/>
      <c r="BN9" s="17">
        <v>0.15766914822702</v>
      </c>
      <c r="BO9" s="17">
        <v>0.11037248383774299</v>
      </c>
      <c r="BP9" s="17"/>
      <c r="BQ9" s="17">
        <v>0.12139664273712</v>
      </c>
      <c r="BR9" s="17">
        <v>0.103780154673658</v>
      </c>
      <c r="BS9" s="17"/>
      <c r="BT9" s="17">
        <v>6.3429573190064606E-2</v>
      </c>
      <c r="BU9" s="17"/>
      <c r="BV9" s="17">
        <v>0.123206622115622</v>
      </c>
      <c r="BW9" s="17">
        <v>8.2689270678546894E-2</v>
      </c>
      <c r="BX9" s="17">
        <v>0.16925688649557599</v>
      </c>
      <c r="BY9" s="17"/>
      <c r="BZ9" s="17">
        <v>2.14542347808011E-2</v>
      </c>
      <c r="CA9" s="17">
        <v>3.1456331484284901E-2</v>
      </c>
      <c r="CB9" s="17">
        <v>5.2969170062723801E-2</v>
      </c>
      <c r="CC9" s="17">
        <v>6.6401243559242096E-2</v>
      </c>
      <c r="CD9" s="17">
        <v>0.18216139414129801</v>
      </c>
      <c r="CE9" s="17">
        <v>0.28946472217319702</v>
      </c>
      <c r="CF9" s="17">
        <v>0.29380665920546001</v>
      </c>
      <c r="CG9" s="17"/>
      <c r="CH9" s="17">
        <v>0.28804115438192801</v>
      </c>
      <c r="CI9" s="17">
        <v>0.26671775157233901</v>
      </c>
      <c r="CJ9" s="17">
        <v>3.1340498448936098E-2</v>
      </c>
      <c r="CK9" s="17">
        <v>6.4216603391859797E-3</v>
      </c>
      <c r="CL9" s="17">
        <v>6.5114012672437299E-2</v>
      </c>
    </row>
    <row r="10" spans="2:90" x14ac:dyDescent="0.3">
      <c r="B10" s="18" t="s">
        <v>446</v>
      </c>
      <c r="C10" s="17">
        <v>3.6008246549034201E-2</v>
      </c>
      <c r="D10" s="17">
        <v>3.3800430252534701E-2</v>
      </c>
      <c r="E10" s="17">
        <v>3.7420035010127001E-2</v>
      </c>
      <c r="F10" s="17"/>
      <c r="G10" s="17">
        <v>9.8641716016358905E-2</v>
      </c>
      <c r="H10" s="17">
        <v>3.9573367955443202E-2</v>
      </c>
      <c r="I10" s="17">
        <v>1.6295195231459898E-2</v>
      </c>
      <c r="J10" s="17">
        <v>1.9302827841260299E-2</v>
      </c>
      <c r="K10" s="17">
        <v>1.9919671512781598E-2</v>
      </c>
      <c r="L10" s="17">
        <v>3.1981564888449603E-2</v>
      </c>
      <c r="M10" s="17"/>
      <c r="N10" s="17">
        <v>1.0771679024035899E-2</v>
      </c>
      <c r="O10" s="17">
        <v>2.21399836804307E-2</v>
      </c>
      <c r="P10" s="17">
        <v>5.1289678790052702E-2</v>
      </c>
      <c r="Q10" s="17">
        <v>6.4520945291987E-2</v>
      </c>
      <c r="R10" s="17"/>
      <c r="S10" s="17">
        <v>4.52745551836021E-2</v>
      </c>
      <c r="T10" s="17">
        <v>1.8193491442423299E-2</v>
      </c>
      <c r="U10" s="17">
        <v>3.4733546007700601E-2</v>
      </c>
      <c r="V10" s="17">
        <v>2.1408967321991601E-2</v>
      </c>
      <c r="W10" s="17">
        <v>3.6364509973353998E-2</v>
      </c>
      <c r="X10" s="17">
        <v>3.3174257445537501E-2</v>
      </c>
      <c r="Y10" s="17">
        <v>6.3363394292258596E-2</v>
      </c>
      <c r="Z10" s="17">
        <v>5.7225199510459797E-2</v>
      </c>
      <c r="AA10" s="17">
        <v>3.4916839057653998E-2</v>
      </c>
      <c r="AB10" s="17">
        <v>4.4283048611720201E-2</v>
      </c>
      <c r="AC10" s="17">
        <v>1.74140433208529E-2</v>
      </c>
      <c r="AD10" s="17">
        <v>3.3920934707138098E-2</v>
      </c>
      <c r="AE10" s="17"/>
      <c r="AF10" s="17">
        <v>3.2708046869662603E-2</v>
      </c>
      <c r="AG10" s="17">
        <v>3.5704219724157903E-2</v>
      </c>
      <c r="AH10" s="17">
        <v>3.0643638337426001E-2</v>
      </c>
      <c r="AI10" s="17"/>
      <c r="AJ10" s="17">
        <v>3.02611659561835E-2</v>
      </c>
      <c r="AK10" s="17">
        <v>3.38302955866428E-2</v>
      </c>
      <c r="AL10" s="17">
        <v>1.6149946529593201E-2</v>
      </c>
      <c r="AM10" s="17">
        <v>4.3674548289708202E-2</v>
      </c>
      <c r="AN10" s="17">
        <v>5.9503931718895502E-2</v>
      </c>
      <c r="AO10" s="17"/>
      <c r="AP10" s="17">
        <v>4.2350740962738297E-2</v>
      </c>
      <c r="AQ10" s="17">
        <v>2.7317089397044199E-2</v>
      </c>
      <c r="AR10" s="17">
        <v>3.0886522070722899E-2</v>
      </c>
      <c r="AS10" s="17">
        <v>3.7446200998414197E-2</v>
      </c>
      <c r="AT10" s="17">
        <v>5.5749494284300802E-2</v>
      </c>
      <c r="AU10" s="17">
        <v>1.04930848647459E-2</v>
      </c>
      <c r="AV10" s="17"/>
      <c r="AW10" s="17">
        <v>0</v>
      </c>
      <c r="AX10" s="17">
        <v>0.153650816518003</v>
      </c>
      <c r="AY10" s="17">
        <v>9.9501897776272205E-2</v>
      </c>
      <c r="AZ10" s="17">
        <v>5.7878981729969303E-2</v>
      </c>
      <c r="BA10" s="17">
        <v>4.3667030446220702E-2</v>
      </c>
      <c r="BB10" s="17">
        <v>3.6185448950687801E-2</v>
      </c>
      <c r="BC10" s="17">
        <v>1.58757983607829E-2</v>
      </c>
      <c r="BD10" s="17">
        <v>2.3579351267737102E-2</v>
      </c>
      <c r="BE10" s="17">
        <v>5.7332425003697299E-2</v>
      </c>
      <c r="BF10" s="17">
        <v>2.0888544183994301E-2</v>
      </c>
      <c r="BG10" s="17">
        <v>2.00023804401974E-2</v>
      </c>
      <c r="BH10" s="17">
        <v>0</v>
      </c>
      <c r="BI10" s="17">
        <v>1.2228300892439901E-2</v>
      </c>
      <c r="BJ10" s="17">
        <v>0</v>
      </c>
      <c r="BK10" s="17">
        <v>0</v>
      </c>
      <c r="BL10" s="17">
        <v>0</v>
      </c>
      <c r="BM10" s="17"/>
      <c r="BN10" s="17">
        <v>3.1389206821138001E-2</v>
      </c>
      <c r="BO10" s="17">
        <v>4.2912408834761398E-2</v>
      </c>
      <c r="BP10" s="17"/>
      <c r="BQ10" s="17">
        <v>4.0518455641953402E-2</v>
      </c>
      <c r="BR10" s="17">
        <v>2.4412696769421101E-2</v>
      </c>
      <c r="BS10" s="17"/>
      <c r="BT10" s="17">
        <v>5.0462662027819703E-2</v>
      </c>
      <c r="BU10" s="17"/>
      <c r="BV10" s="17">
        <v>5.1324840374075899E-2</v>
      </c>
      <c r="BW10" s="17">
        <v>6.1648956239140698E-2</v>
      </c>
      <c r="BX10" s="17">
        <v>1.8309942955979701E-2</v>
      </c>
      <c r="BY10" s="17"/>
      <c r="BZ10" s="17">
        <v>3.5352204757707499E-2</v>
      </c>
      <c r="CA10" s="17">
        <v>5.9030203197227002E-2</v>
      </c>
      <c r="CB10" s="17">
        <v>9.4555265818793297E-2</v>
      </c>
      <c r="CC10" s="17">
        <v>4.2093293202999801E-2</v>
      </c>
      <c r="CD10" s="17">
        <v>3.0581001484203999E-3</v>
      </c>
      <c r="CE10" s="17">
        <v>1.11987918237341E-2</v>
      </c>
      <c r="CF10" s="17">
        <v>1.5895517942993601E-2</v>
      </c>
      <c r="CG10" s="17"/>
      <c r="CH10" s="17">
        <v>4.44730482953812E-2</v>
      </c>
      <c r="CI10" s="17">
        <v>3.0478328440553901E-2</v>
      </c>
      <c r="CJ10" s="17">
        <v>3.4997964416593801E-2</v>
      </c>
      <c r="CK10" s="17">
        <v>4.0268399940772401E-2</v>
      </c>
      <c r="CL10" s="17">
        <v>5.9367034845227103E-2</v>
      </c>
    </row>
    <row r="11" spans="2:90" x14ac:dyDescent="0.3">
      <c r="B11" s="18" t="s">
        <v>82</v>
      </c>
      <c r="C11" s="17">
        <v>0.115076938559511</v>
      </c>
      <c r="D11" s="17">
        <v>9.6007461700168203E-2</v>
      </c>
      <c r="E11" s="17">
        <v>0.13462580196617399</v>
      </c>
      <c r="F11" s="17"/>
      <c r="G11" s="17">
        <v>0.17343762123144801</v>
      </c>
      <c r="H11" s="17">
        <v>0.108689683661659</v>
      </c>
      <c r="I11" s="17">
        <v>9.5015604367202702E-2</v>
      </c>
      <c r="J11" s="17">
        <v>0.108390264533011</v>
      </c>
      <c r="K11" s="17">
        <v>8.8225239414337894E-2</v>
      </c>
      <c r="L11" s="17">
        <v>0.12139316062823401</v>
      </c>
      <c r="M11" s="17"/>
      <c r="N11" s="17">
        <v>7.0056805828166396E-2</v>
      </c>
      <c r="O11" s="17">
        <v>0.13078336977517799</v>
      </c>
      <c r="P11" s="17">
        <v>0.113891025590917</v>
      </c>
      <c r="Q11" s="17">
        <v>0.14949973883999601</v>
      </c>
      <c r="R11" s="17"/>
      <c r="S11" s="17">
        <v>6.7790173234436896E-2</v>
      </c>
      <c r="T11" s="17">
        <v>9.8143779162559203E-2</v>
      </c>
      <c r="U11" s="17">
        <v>0.106624686327511</v>
      </c>
      <c r="V11" s="17">
        <v>0.13366029855742401</v>
      </c>
      <c r="W11" s="17">
        <v>0.11784718265201299</v>
      </c>
      <c r="X11" s="17">
        <v>0.153114132569586</v>
      </c>
      <c r="Y11" s="17">
        <v>0.12606513398969299</v>
      </c>
      <c r="Z11" s="17">
        <v>0.15914016156955299</v>
      </c>
      <c r="AA11" s="17">
        <v>0.12062128388265</v>
      </c>
      <c r="AB11" s="17">
        <v>9.1555660767017405E-2</v>
      </c>
      <c r="AC11" s="17">
        <v>0.161926153102809</v>
      </c>
      <c r="AD11" s="17">
        <v>0.140426029709524</v>
      </c>
      <c r="AE11" s="17"/>
      <c r="AF11" s="17">
        <v>0.119624969003422</v>
      </c>
      <c r="AG11" s="17">
        <v>8.3377053897491504E-2</v>
      </c>
      <c r="AH11" s="17">
        <v>0.122997286352078</v>
      </c>
      <c r="AI11" s="17"/>
      <c r="AJ11" s="17">
        <v>0.102402348788889</v>
      </c>
      <c r="AK11" s="17">
        <v>0.110781359307924</v>
      </c>
      <c r="AL11" s="17">
        <v>7.0456413752154098E-2</v>
      </c>
      <c r="AM11" s="17">
        <v>0.107707977647117</v>
      </c>
      <c r="AN11" s="17">
        <v>0.130848911559763</v>
      </c>
      <c r="AO11" s="17"/>
      <c r="AP11" s="17">
        <v>9.7334416523831596E-2</v>
      </c>
      <c r="AQ11" s="17">
        <v>9.2098267911365203E-2</v>
      </c>
      <c r="AR11" s="17">
        <v>0.113183855167221</v>
      </c>
      <c r="AS11" s="17">
        <v>0.125738748282549</v>
      </c>
      <c r="AT11" s="17">
        <v>0.134224393841437</v>
      </c>
      <c r="AU11" s="17">
        <v>0.111145649739536</v>
      </c>
      <c r="AV11" s="17"/>
      <c r="AW11" s="17">
        <v>0.36120240772373002</v>
      </c>
      <c r="AX11" s="17">
        <v>0.21934897648469201</v>
      </c>
      <c r="AY11" s="17">
        <v>0.211976785051324</v>
      </c>
      <c r="AZ11" s="17">
        <v>0.22182529982715499</v>
      </c>
      <c r="BA11" s="17">
        <v>0.13072644449220699</v>
      </c>
      <c r="BB11" s="17">
        <v>0.14995863769805001</v>
      </c>
      <c r="BC11" s="17">
        <v>9.6957777397223693E-2</v>
      </c>
      <c r="BD11" s="17">
        <v>0.125457081943946</v>
      </c>
      <c r="BE11" s="17">
        <v>0.116623831644422</v>
      </c>
      <c r="BF11" s="17">
        <v>6.2561127215347803E-2</v>
      </c>
      <c r="BG11" s="17">
        <v>9.01762686958541E-2</v>
      </c>
      <c r="BH11" s="17">
        <v>2.7798844048440699E-2</v>
      </c>
      <c r="BI11" s="17">
        <v>4.4861151670482297E-2</v>
      </c>
      <c r="BJ11" s="17">
        <v>5.0784429480345498E-2</v>
      </c>
      <c r="BK11" s="17">
        <v>1.88972305011176E-2</v>
      </c>
      <c r="BL11" s="17">
        <v>0</v>
      </c>
      <c r="BM11" s="17"/>
      <c r="BN11" s="17">
        <v>0.10154026160277101</v>
      </c>
      <c r="BO11" s="17">
        <v>0.13544898404167799</v>
      </c>
      <c r="BP11" s="17"/>
      <c r="BQ11" s="17">
        <v>9.5173427214603604E-2</v>
      </c>
      <c r="BR11" s="17">
        <v>0.14995846143150801</v>
      </c>
      <c r="BS11" s="17"/>
      <c r="BT11" s="17">
        <v>9.8251885568027303E-2</v>
      </c>
      <c r="BU11" s="17"/>
      <c r="BV11" s="17">
        <v>0.17929313786360701</v>
      </c>
      <c r="BW11" s="17">
        <v>8.3540383936190704E-2</v>
      </c>
      <c r="BX11" s="17">
        <v>9.3060656674612705E-2</v>
      </c>
      <c r="BY11" s="17"/>
      <c r="BZ11" s="17">
        <v>0.12945683266970601</v>
      </c>
      <c r="CA11" s="17">
        <v>0.18053763753531199</v>
      </c>
      <c r="CB11" s="17">
        <v>0.20705727256112499</v>
      </c>
      <c r="CC11" s="17">
        <v>0.15447637933348099</v>
      </c>
      <c r="CD11" s="17">
        <v>8.9108922447076896E-2</v>
      </c>
      <c r="CE11" s="17">
        <v>4.3287164063564802E-2</v>
      </c>
      <c r="CF11" s="17">
        <v>7.9900973098069004E-3</v>
      </c>
      <c r="CG11" s="17"/>
      <c r="CH11" s="17">
        <v>5.3484547462514902E-2</v>
      </c>
      <c r="CI11" s="17">
        <v>7.7846021732495704E-2</v>
      </c>
      <c r="CJ11" s="17">
        <v>0.13975476836577899</v>
      </c>
      <c r="CK11" s="17">
        <v>0.18593520139560199</v>
      </c>
      <c r="CL11" s="17">
        <v>0.107927443596564</v>
      </c>
    </row>
    <row r="12" spans="2:90" x14ac:dyDescent="0.3">
      <c r="B12" s="18" t="s">
        <v>447</v>
      </c>
      <c r="C12" s="17">
        <v>0.15062018761111901</v>
      </c>
      <c r="D12" s="17">
        <v>0.14002485127707301</v>
      </c>
      <c r="E12" s="17">
        <v>0.16023875636044099</v>
      </c>
      <c r="F12" s="17"/>
      <c r="G12" s="17">
        <v>0.16777150007328101</v>
      </c>
      <c r="H12" s="17">
        <v>0.16058023873094299</v>
      </c>
      <c r="I12" s="17">
        <v>0.16679809288602401</v>
      </c>
      <c r="J12" s="17">
        <v>0.17786705804373701</v>
      </c>
      <c r="K12" s="17">
        <v>0.15394427215746401</v>
      </c>
      <c r="L12" s="17">
        <v>9.3496507801954898E-2</v>
      </c>
      <c r="M12" s="17"/>
      <c r="N12" s="17">
        <v>0.13067820176744699</v>
      </c>
      <c r="O12" s="17">
        <v>0.14039517625614101</v>
      </c>
      <c r="P12" s="17">
        <v>0.15270011821487001</v>
      </c>
      <c r="Q12" s="17">
        <v>0.180076173105613</v>
      </c>
      <c r="R12" s="17"/>
      <c r="S12" s="17">
        <v>0.125642908681075</v>
      </c>
      <c r="T12" s="17">
        <v>0.17366771154248301</v>
      </c>
      <c r="U12" s="17">
        <v>0.10493177000380299</v>
      </c>
      <c r="V12" s="17">
        <v>0.13409339119516001</v>
      </c>
      <c r="W12" s="17">
        <v>0.167106131552401</v>
      </c>
      <c r="X12" s="17">
        <v>0.126585870361169</v>
      </c>
      <c r="Y12" s="17">
        <v>0.12548656429458299</v>
      </c>
      <c r="Z12" s="17">
        <v>0.23995212283277501</v>
      </c>
      <c r="AA12" s="17">
        <v>0.174635006998236</v>
      </c>
      <c r="AB12" s="17">
        <v>0.12858369114193599</v>
      </c>
      <c r="AC12" s="17">
        <v>0.17743828656784899</v>
      </c>
      <c r="AD12" s="17">
        <v>0.253294125126313</v>
      </c>
      <c r="AE12" s="17"/>
      <c r="AF12" s="17">
        <v>0.163727251568004</v>
      </c>
      <c r="AG12" s="17">
        <v>0.13598424029218401</v>
      </c>
      <c r="AH12" s="17">
        <v>0.154799754722307</v>
      </c>
      <c r="AI12" s="17"/>
      <c r="AJ12" s="17">
        <v>0.119729448348878</v>
      </c>
      <c r="AK12" s="17">
        <v>0.15916212173824201</v>
      </c>
      <c r="AL12" s="17">
        <v>0.13697557248053999</v>
      </c>
      <c r="AM12" s="17">
        <v>0.186550266285371</v>
      </c>
      <c r="AN12" s="17">
        <v>0.22010948126676</v>
      </c>
      <c r="AO12" s="17"/>
      <c r="AP12" s="17">
        <v>0.14243452717503199</v>
      </c>
      <c r="AQ12" s="17">
        <v>0.126358742776432</v>
      </c>
      <c r="AR12" s="17">
        <v>0.109013837429753</v>
      </c>
      <c r="AS12" s="17">
        <v>0.182338018067883</v>
      </c>
      <c r="AT12" s="17">
        <v>0.21070793307267199</v>
      </c>
      <c r="AU12" s="17">
        <v>0.103532904023277</v>
      </c>
      <c r="AV12" s="17"/>
      <c r="AW12" s="17">
        <v>0.102268056935747</v>
      </c>
      <c r="AX12" s="17">
        <v>0.13090785698385701</v>
      </c>
      <c r="AY12" s="17">
        <v>0.16518444139108299</v>
      </c>
      <c r="AZ12" s="17">
        <v>0.201456717880203</v>
      </c>
      <c r="BA12" s="17">
        <v>0.18172286740749299</v>
      </c>
      <c r="BB12" s="17">
        <v>0.14713494055212301</v>
      </c>
      <c r="BC12" s="17">
        <v>0.22670232768593501</v>
      </c>
      <c r="BD12" s="17">
        <v>9.3839031756444299E-2</v>
      </c>
      <c r="BE12" s="17">
        <v>0.142147132168705</v>
      </c>
      <c r="BF12" s="17">
        <v>0.244469698759334</v>
      </c>
      <c r="BG12" s="17">
        <v>0.13759438342983901</v>
      </c>
      <c r="BH12" s="17">
        <v>0.15008331176960801</v>
      </c>
      <c r="BI12" s="17">
        <v>0.124907006558707</v>
      </c>
      <c r="BJ12" s="17">
        <v>7.6579711409742096E-2</v>
      </c>
      <c r="BK12" s="17">
        <v>0.20928510614194101</v>
      </c>
      <c r="BL12" s="17">
        <v>5.7225013736118997E-2</v>
      </c>
      <c r="BM12" s="17"/>
      <c r="BN12" s="17">
        <v>0.143961659817575</v>
      </c>
      <c r="BO12" s="17">
        <v>0.15966340788315</v>
      </c>
      <c r="BP12" s="17"/>
      <c r="BQ12" s="17">
        <v>0.146058122874171</v>
      </c>
      <c r="BR12" s="17">
        <v>0.17813855772982501</v>
      </c>
      <c r="BS12" s="17"/>
      <c r="BT12" s="17">
        <v>0.15334339407568801</v>
      </c>
      <c r="BU12" s="17"/>
      <c r="BV12" s="17">
        <v>0.17245602557824999</v>
      </c>
      <c r="BW12" s="17">
        <v>0.16384719924341601</v>
      </c>
      <c r="BX12" s="17">
        <v>0.139774400404857</v>
      </c>
      <c r="BY12" s="17"/>
      <c r="BZ12" s="17">
        <v>0.14044356144591999</v>
      </c>
      <c r="CA12" s="17">
        <v>0.18164261459991399</v>
      </c>
      <c r="CB12" s="17">
        <v>0.24757933842985999</v>
      </c>
      <c r="CC12" s="17">
        <v>0.27394408106331902</v>
      </c>
      <c r="CD12" s="17">
        <v>0.15233708032102899</v>
      </c>
      <c r="CE12" s="17">
        <v>6.7386370769410203E-2</v>
      </c>
      <c r="CF12" s="17">
        <v>2.8879287543499301E-2</v>
      </c>
      <c r="CG12" s="17"/>
      <c r="CH12" s="17">
        <v>9.8861150786269406E-2</v>
      </c>
      <c r="CI12" s="17">
        <v>0.122830801993254</v>
      </c>
      <c r="CJ12" s="17">
        <v>0.194808295768996</v>
      </c>
      <c r="CK12" s="17">
        <v>0.15832717658336701</v>
      </c>
      <c r="CL12" s="17">
        <v>9.8946369572711704E-2</v>
      </c>
    </row>
    <row r="13" spans="2:90" x14ac:dyDescent="0.3">
      <c r="B13" s="18" t="s">
        <v>448</v>
      </c>
      <c r="C13" s="17">
        <v>0.106986774405916</v>
      </c>
      <c r="D13" s="17">
        <v>0.109845921840603</v>
      </c>
      <c r="E13" s="17">
        <v>0.104101059160188</v>
      </c>
      <c r="F13" s="17"/>
      <c r="G13" s="17">
        <v>8.4838910258510994E-2</v>
      </c>
      <c r="H13" s="17">
        <v>0.134992581368584</v>
      </c>
      <c r="I13" s="17">
        <v>0.14881521512002199</v>
      </c>
      <c r="J13" s="17">
        <v>0.10365035517290599</v>
      </c>
      <c r="K13" s="17">
        <v>0.13050749493234101</v>
      </c>
      <c r="L13" s="17">
        <v>5.1496952087629999E-2</v>
      </c>
      <c r="M13" s="17"/>
      <c r="N13" s="17">
        <v>0.105636426199244</v>
      </c>
      <c r="O13" s="17">
        <v>0.118845316673442</v>
      </c>
      <c r="P13" s="17">
        <v>0.10750898967429599</v>
      </c>
      <c r="Q13" s="17">
        <v>9.6743601206900107E-2</v>
      </c>
      <c r="R13" s="17"/>
      <c r="S13" s="17">
        <v>9.8560156196865395E-2</v>
      </c>
      <c r="T13" s="17">
        <v>0.106446311019253</v>
      </c>
      <c r="U13" s="17">
        <v>0.13334036350818401</v>
      </c>
      <c r="V13" s="17">
        <v>0.14498317840719399</v>
      </c>
      <c r="W13" s="17">
        <v>8.3751124928088602E-2</v>
      </c>
      <c r="X13" s="17">
        <v>0.12158355728233999</v>
      </c>
      <c r="Y13" s="17">
        <v>8.0714078808315506E-2</v>
      </c>
      <c r="Z13" s="17">
        <v>3.5004321021179598E-2</v>
      </c>
      <c r="AA13" s="17">
        <v>0.10320988478975</v>
      </c>
      <c r="AB13" s="17">
        <v>0.13835664072923601</v>
      </c>
      <c r="AC13" s="17">
        <v>0.101047641593887</v>
      </c>
      <c r="AD13" s="17">
        <v>7.0685337110608801E-2</v>
      </c>
      <c r="AE13" s="17"/>
      <c r="AF13" s="17">
        <v>0.106192850293789</v>
      </c>
      <c r="AG13" s="17">
        <v>0.121166703121143</v>
      </c>
      <c r="AH13" s="17">
        <v>8.7407159769665399E-2</v>
      </c>
      <c r="AI13" s="17"/>
      <c r="AJ13" s="17">
        <v>9.4857151611170795E-2</v>
      </c>
      <c r="AK13" s="17">
        <v>0.116763418925577</v>
      </c>
      <c r="AL13" s="17">
        <v>7.6736488854634896E-2</v>
      </c>
      <c r="AM13" s="17">
        <v>0.10886622035553301</v>
      </c>
      <c r="AN13" s="17">
        <v>0.135452072788387</v>
      </c>
      <c r="AO13" s="17"/>
      <c r="AP13" s="17">
        <v>0.10393731022436099</v>
      </c>
      <c r="AQ13" s="17">
        <v>0.113404300461529</v>
      </c>
      <c r="AR13" s="17">
        <v>0.13904270719619799</v>
      </c>
      <c r="AS13" s="17">
        <v>0.10250710075262599</v>
      </c>
      <c r="AT13" s="17">
        <v>9.69579379163064E-2</v>
      </c>
      <c r="AU13" s="17">
        <v>9.7832844350926804E-2</v>
      </c>
      <c r="AV13" s="17"/>
      <c r="AW13" s="17">
        <v>0</v>
      </c>
      <c r="AX13" s="17">
        <v>7.7956908624095697E-2</v>
      </c>
      <c r="AY13" s="17">
        <v>9.9917537285255403E-2</v>
      </c>
      <c r="AZ13" s="17">
        <v>9.8131611591149706E-2</v>
      </c>
      <c r="BA13" s="17">
        <v>0.119759339067659</v>
      </c>
      <c r="BB13" s="17">
        <v>0.125955110945973</v>
      </c>
      <c r="BC13" s="17">
        <v>0.13218243848271399</v>
      </c>
      <c r="BD13" s="17">
        <v>0.107302227202023</v>
      </c>
      <c r="BE13" s="17">
        <v>0.13507590934073599</v>
      </c>
      <c r="BF13" s="17">
        <v>0.113896622319721</v>
      </c>
      <c r="BG13" s="17">
        <v>0.138110648114118</v>
      </c>
      <c r="BH13" s="17">
        <v>0.102122921518187</v>
      </c>
      <c r="BI13" s="17">
        <v>4.94648823171819E-2</v>
      </c>
      <c r="BJ13" s="17">
        <v>0.14967402159763099</v>
      </c>
      <c r="BK13" s="17">
        <v>4.2393407698180001E-2</v>
      </c>
      <c r="BL13" s="17">
        <v>9.7646555433369905E-2</v>
      </c>
      <c r="BM13" s="17"/>
      <c r="BN13" s="17">
        <v>0.100937809556103</v>
      </c>
      <c r="BO13" s="17">
        <v>0.11689614564803701</v>
      </c>
      <c r="BP13" s="17"/>
      <c r="BQ13" s="17">
        <v>0.1044296737286</v>
      </c>
      <c r="BR13" s="17">
        <v>0.149032934926349</v>
      </c>
      <c r="BS13" s="17"/>
      <c r="BT13" s="17">
        <v>0.122285316262892</v>
      </c>
      <c r="BU13" s="17"/>
      <c r="BV13" s="17">
        <v>0.104176004605117</v>
      </c>
      <c r="BW13" s="17">
        <v>0.10418362580558301</v>
      </c>
      <c r="BX13" s="17">
        <v>0.11140399035521099</v>
      </c>
      <c r="BY13" s="17"/>
      <c r="BZ13" s="17">
        <v>0.10237942484378899</v>
      </c>
      <c r="CA13" s="17">
        <v>0.145381512638181</v>
      </c>
      <c r="CB13" s="17">
        <v>9.9583886608649794E-2</v>
      </c>
      <c r="CC13" s="17">
        <v>0.148861054800936</v>
      </c>
      <c r="CD13" s="17">
        <v>0.12951847542352399</v>
      </c>
      <c r="CE13" s="17">
        <v>9.6052349839248902E-2</v>
      </c>
      <c r="CF13" s="17">
        <v>4.4842656889282802E-2</v>
      </c>
      <c r="CG13" s="17"/>
      <c r="CH13" s="17">
        <v>0.10778887291639599</v>
      </c>
      <c r="CI13" s="17">
        <v>8.0383316048650594E-2</v>
      </c>
      <c r="CJ13" s="17">
        <v>0.116298047652468</v>
      </c>
      <c r="CK13" s="17">
        <v>0.148910700283441</v>
      </c>
      <c r="CL13" s="17">
        <v>0.102775794671027</v>
      </c>
    </row>
    <row r="14" spans="2:90" x14ac:dyDescent="0.3">
      <c r="B14" s="18" t="s">
        <v>449</v>
      </c>
      <c r="C14" s="17">
        <v>0.13488481503281799</v>
      </c>
      <c r="D14" s="17">
        <v>0.14517077815576601</v>
      </c>
      <c r="E14" s="17">
        <v>0.123835863431996</v>
      </c>
      <c r="F14" s="17"/>
      <c r="G14" s="17">
        <v>0.136502407046177</v>
      </c>
      <c r="H14" s="17">
        <v>0.12694591986982501</v>
      </c>
      <c r="I14" s="17">
        <v>0.169723974008642</v>
      </c>
      <c r="J14" s="17">
        <v>0.164867039156541</v>
      </c>
      <c r="K14" s="17">
        <v>0.16075834645843701</v>
      </c>
      <c r="L14" s="17">
        <v>7.0076687050923306E-2</v>
      </c>
      <c r="M14" s="17"/>
      <c r="N14" s="17">
        <v>0.13163070588221401</v>
      </c>
      <c r="O14" s="17">
        <v>0.152980123558906</v>
      </c>
      <c r="P14" s="17">
        <v>0.117808923326412</v>
      </c>
      <c r="Q14" s="17">
        <v>0.134071940342125</v>
      </c>
      <c r="R14" s="17"/>
      <c r="S14" s="17">
        <v>0.15519843197068101</v>
      </c>
      <c r="T14" s="17">
        <v>0.13801406149369599</v>
      </c>
      <c r="U14" s="17">
        <v>0.120937779479152</v>
      </c>
      <c r="V14" s="17">
        <v>0.122390231013006</v>
      </c>
      <c r="W14" s="17">
        <v>0.12530983020567099</v>
      </c>
      <c r="X14" s="17">
        <v>0.130771770896496</v>
      </c>
      <c r="Y14" s="17">
        <v>0.14843103903597801</v>
      </c>
      <c r="Z14" s="17">
        <v>6.6662707173577307E-2</v>
      </c>
      <c r="AA14" s="17">
        <v>0.15143748162542101</v>
      </c>
      <c r="AB14" s="17">
        <v>0.15265917997345599</v>
      </c>
      <c r="AC14" s="17">
        <v>9.9395068216843699E-2</v>
      </c>
      <c r="AD14" s="17">
        <v>0.13518386992528</v>
      </c>
      <c r="AE14" s="17"/>
      <c r="AF14" s="17">
        <v>0.120013516023837</v>
      </c>
      <c r="AG14" s="17">
        <v>0.144080338379797</v>
      </c>
      <c r="AH14" s="17">
        <v>0.15044929103657101</v>
      </c>
      <c r="AI14" s="17"/>
      <c r="AJ14" s="17">
        <v>0.129780080591788</v>
      </c>
      <c r="AK14" s="17">
        <v>0.15481571529087099</v>
      </c>
      <c r="AL14" s="17">
        <v>0.106320935359719</v>
      </c>
      <c r="AM14" s="17">
        <v>0.114374095347198</v>
      </c>
      <c r="AN14" s="17">
        <v>0.10009919000635201</v>
      </c>
      <c r="AO14" s="17"/>
      <c r="AP14" s="17">
        <v>0.16551442962427601</v>
      </c>
      <c r="AQ14" s="17">
        <v>0.145671955498657</v>
      </c>
      <c r="AR14" s="17">
        <v>0.11983545842646801</v>
      </c>
      <c r="AS14" s="17">
        <v>0.113074723294491</v>
      </c>
      <c r="AT14" s="17">
        <v>0.112988167143087</v>
      </c>
      <c r="AU14" s="17">
        <v>0.10355917672768999</v>
      </c>
      <c r="AV14" s="17"/>
      <c r="AW14" s="17">
        <v>5.4275030558449101E-2</v>
      </c>
      <c r="AX14" s="17">
        <v>0.12982450931022099</v>
      </c>
      <c r="AY14" s="17">
        <v>8.1239882445652598E-2</v>
      </c>
      <c r="AZ14" s="17">
        <v>9.5165119537206397E-2</v>
      </c>
      <c r="BA14" s="17">
        <v>0.10142509774495399</v>
      </c>
      <c r="BB14" s="17">
        <v>0.190918920719862</v>
      </c>
      <c r="BC14" s="17">
        <v>0.15539713260731</v>
      </c>
      <c r="BD14" s="17">
        <v>0.12831437396523299</v>
      </c>
      <c r="BE14" s="17">
        <v>0.126488631099964</v>
      </c>
      <c r="BF14" s="17">
        <v>0.18323905894390799</v>
      </c>
      <c r="BG14" s="17">
        <v>0.16347725763839099</v>
      </c>
      <c r="BH14" s="17">
        <v>0.197858939513956</v>
      </c>
      <c r="BI14" s="17">
        <v>0.15255164895531501</v>
      </c>
      <c r="BJ14" s="17">
        <v>0.15950537297269399</v>
      </c>
      <c r="BK14" s="17">
        <v>0.13362641461392</v>
      </c>
      <c r="BL14" s="17">
        <v>0.12606293171184699</v>
      </c>
      <c r="BM14" s="17"/>
      <c r="BN14" s="17">
        <v>0.13934280821029299</v>
      </c>
      <c r="BO14" s="17">
        <v>0.128276113817514</v>
      </c>
      <c r="BP14" s="17"/>
      <c r="BQ14" s="17">
        <v>0.16491301426719801</v>
      </c>
      <c r="BR14" s="17">
        <v>0.135512530298663</v>
      </c>
      <c r="BS14" s="17"/>
      <c r="BT14" s="17">
        <v>0.13640114236304399</v>
      </c>
      <c r="BU14" s="17"/>
      <c r="BV14" s="17">
        <v>0.121444297375775</v>
      </c>
      <c r="BW14" s="17">
        <v>0.147566670657646</v>
      </c>
      <c r="BX14" s="17">
        <v>0.14293931341233701</v>
      </c>
      <c r="BY14" s="17"/>
      <c r="BZ14" s="17">
        <v>0.20892321578145101</v>
      </c>
      <c r="CA14" s="17">
        <v>0.167142749779331</v>
      </c>
      <c r="CB14" s="17">
        <v>0.115183679174389</v>
      </c>
      <c r="CC14" s="17">
        <v>0.142883764218177</v>
      </c>
      <c r="CD14" s="17">
        <v>0.157052747313495</v>
      </c>
      <c r="CE14" s="17">
        <v>0.150079691488296</v>
      </c>
      <c r="CF14" s="17">
        <v>6.6833832159476497E-2</v>
      </c>
      <c r="CG14" s="17"/>
      <c r="CH14" s="17">
        <v>9.8589540909160903E-2</v>
      </c>
      <c r="CI14" s="17">
        <v>7.6954384375309604E-2</v>
      </c>
      <c r="CJ14" s="17">
        <v>0.193435062654815</v>
      </c>
      <c r="CK14" s="17">
        <v>0.15160972457255201</v>
      </c>
      <c r="CL14" s="17">
        <v>0.15827977157616999</v>
      </c>
    </row>
    <row r="15" spans="2:90" x14ac:dyDescent="0.3">
      <c r="B15" s="18" t="s">
        <v>450</v>
      </c>
      <c r="C15" s="17">
        <v>0.22742823357742001</v>
      </c>
      <c r="D15" s="17">
        <v>0.251998338797018</v>
      </c>
      <c r="E15" s="17">
        <v>0.20325846028657499</v>
      </c>
      <c r="F15" s="17"/>
      <c r="G15" s="17">
        <v>0.25306108168278202</v>
      </c>
      <c r="H15" s="17">
        <v>0.34991543525282098</v>
      </c>
      <c r="I15" s="17">
        <v>0.27783880644678099</v>
      </c>
      <c r="J15" s="17">
        <v>0.24456247703447101</v>
      </c>
      <c r="K15" s="17">
        <v>0.15766510706581599</v>
      </c>
      <c r="L15" s="17">
        <v>0.10193596872685499</v>
      </c>
      <c r="M15" s="17"/>
      <c r="N15" s="17">
        <v>0.309674495049098</v>
      </c>
      <c r="O15" s="17">
        <v>0.22976476602958201</v>
      </c>
      <c r="P15" s="17">
        <v>0.17928534414938399</v>
      </c>
      <c r="Q15" s="17">
        <v>0.18098146805805099</v>
      </c>
      <c r="R15" s="17"/>
      <c r="S15" s="17">
        <v>0.3752787641009</v>
      </c>
      <c r="T15" s="17">
        <v>0.19174837765147301</v>
      </c>
      <c r="U15" s="17">
        <v>0.225999879888307</v>
      </c>
      <c r="V15" s="17">
        <v>0.19972693530753899</v>
      </c>
      <c r="W15" s="17">
        <v>0.19765549100372501</v>
      </c>
      <c r="X15" s="17">
        <v>0.24018193881139299</v>
      </c>
      <c r="Y15" s="17">
        <v>0.16749870152277899</v>
      </c>
      <c r="Z15" s="17">
        <v>0.18175374609395301</v>
      </c>
      <c r="AA15" s="17">
        <v>0.19416325168564399</v>
      </c>
      <c r="AB15" s="17">
        <v>0.20584768084827901</v>
      </c>
      <c r="AC15" s="17">
        <v>0.21091617709275901</v>
      </c>
      <c r="AD15" s="17">
        <v>0.243807458928996</v>
      </c>
      <c r="AE15" s="17"/>
      <c r="AF15" s="17">
        <v>0.18497781210650399</v>
      </c>
      <c r="AG15" s="17">
        <v>0.22978198382175399</v>
      </c>
      <c r="AH15" s="17">
        <v>0.30418041129518397</v>
      </c>
      <c r="AI15" s="17"/>
      <c r="AJ15" s="17">
        <v>0.22689349896782601</v>
      </c>
      <c r="AK15" s="17">
        <v>0.25305959765333602</v>
      </c>
      <c r="AL15" s="17">
        <v>0.20606738089530099</v>
      </c>
      <c r="AM15" s="17">
        <v>0.228080046636362</v>
      </c>
      <c r="AN15" s="17">
        <v>0.16202304024036501</v>
      </c>
      <c r="AO15" s="17"/>
      <c r="AP15" s="17">
        <v>0.29041505908967302</v>
      </c>
      <c r="AQ15" s="17">
        <v>0.24358605019073401</v>
      </c>
      <c r="AR15" s="17">
        <v>0.18595489834258699</v>
      </c>
      <c r="AS15" s="17">
        <v>0.22151999693459401</v>
      </c>
      <c r="AT15" s="17">
        <v>0.209526120555066</v>
      </c>
      <c r="AU15" s="17">
        <v>0.19603681764609501</v>
      </c>
      <c r="AV15" s="17"/>
      <c r="AW15" s="17">
        <v>0.23577073932370199</v>
      </c>
      <c r="AX15" s="17">
        <v>0.16057876444602701</v>
      </c>
      <c r="AY15" s="17">
        <v>0.13534448859634099</v>
      </c>
      <c r="AZ15" s="17">
        <v>0.178599853128935</v>
      </c>
      <c r="BA15" s="17">
        <v>0.19829862825155201</v>
      </c>
      <c r="BB15" s="17">
        <v>0.20627250271789799</v>
      </c>
      <c r="BC15" s="17">
        <v>0.20182993495340401</v>
      </c>
      <c r="BD15" s="17">
        <v>0.21334406109207599</v>
      </c>
      <c r="BE15" s="17">
        <v>0.176391670480118</v>
      </c>
      <c r="BF15" s="17">
        <v>0.12077334778111</v>
      </c>
      <c r="BG15" s="17">
        <v>0.25619049116034698</v>
      </c>
      <c r="BH15" s="17">
        <v>0.26574929877369702</v>
      </c>
      <c r="BI15" s="17">
        <v>0.34790284230285601</v>
      </c>
      <c r="BJ15" s="17">
        <v>0.35904059158019902</v>
      </c>
      <c r="BK15" s="17">
        <v>0.35342728115891697</v>
      </c>
      <c r="BL15" s="17">
        <v>0.53412506973346796</v>
      </c>
      <c r="BM15" s="17"/>
      <c r="BN15" s="17">
        <v>0.23372292059938701</v>
      </c>
      <c r="BO15" s="17">
        <v>0.219741159615647</v>
      </c>
      <c r="BP15" s="17"/>
      <c r="BQ15" s="17">
        <v>0.284850651843986</v>
      </c>
      <c r="BR15" s="17">
        <v>0.20384544567815899</v>
      </c>
      <c r="BS15" s="17"/>
      <c r="BT15" s="17">
        <v>0.33420090356113602</v>
      </c>
      <c r="BU15" s="17"/>
      <c r="BV15" s="17">
        <v>0.150376442782547</v>
      </c>
      <c r="BW15" s="17">
        <v>0.272840665156448</v>
      </c>
      <c r="BX15" s="17">
        <v>0.23479837692300901</v>
      </c>
      <c r="BY15" s="17"/>
      <c r="BZ15" s="17">
        <v>0.31464131238959903</v>
      </c>
      <c r="CA15" s="17">
        <v>0.18086619357693001</v>
      </c>
      <c r="CB15" s="17">
        <v>0.12428089816098099</v>
      </c>
      <c r="CC15" s="17">
        <v>0.12553105937285899</v>
      </c>
      <c r="CD15" s="17">
        <v>0.211732041257404</v>
      </c>
      <c r="CE15" s="17">
        <v>0.27791687284654998</v>
      </c>
      <c r="CF15" s="17">
        <v>0.48229633644093101</v>
      </c>
      <c r="CG15" s="17"/>
      <c r="CH15" s="17">
        <v>0.25497954433979703</v>
      </c>
      <c r="CI15" s="17">
        <v>0.22564871816353099</v>
      </c>
      <c r="CJ15" s="17">
        <v>0.20117153566707899</v>
      </c>
      <c r="CK15" s="17">
        <v>0.24536655261276999</v>
      </c>
      <c r="CL15" s="17">
        <v>0.34812765767629</v>
      </c>
    </row>
    <row r="16" spans="2:90" x14ac:dyDescent="0.3">
      <c r="B16" s="18" t="s">
        <v>151</v>
      </c>
      <c r="C16" s="17">
        <v>2.3449492645312601E-2</v>
      </c>
      <c r="D16" s="17">
        <v>1.9951814535077501E-2</v>
      </c>
      <c r="E16" s="17">
        <v>2.7053666576250399E-2</v>
      </c>
      <c r="F16" s="17"/>
      <c r="G16" s="17">
        <v>6.8146445551931899E-3</v>
      </c>
      <c r="H16" s="17">
        <v>8.7180624232292697E-3</v>
      </c>
      <c r="I16" s="17">
        <v>1.7803706768423501E-2</v>
      </c>
      <c r="J16" s="17">
        <v>2.90282350690611E-2</v>
      </c>
      <c r="K16" s="17">
        <v>2.73104899476844E-2</v>
      </c>
      <c r="L16" s="17">
        <v>4.40410647809533E-2</v>
      </c>
      <c r="M16" s="17"/>
      <c r="N16" s="17">
        <v>1.76383900070059E-2</v>
      </c>
      <c r="O16" s="17">
        <v>2.4380538373149199E-2</v>
      </c>
      <c r="P16" s="17">
        <v>3.16602272484824E-2</v>
      </c>
      <c r="Q16" s="17">
        <v>2.1756484299576301E-2</v>
      </c>
      <c r="R16" s="17"/>
      <c r="S16" s="17">
        <v>1.48802979355272E-2</v>
      </c>
      <c r="T16" s="17">
        <v>3.95176024072173E-2</v>
      </c>
      <c r="U16" s="17">
        <v>3.0530770824170401E-2</v>
      </c>
      <c r="V16" s="17">
        <v>2.1536309533653802E-2</v>
      </c>
      <c r="W16" s="17">
        <v>4.1394266860418902E-2</v>
      </c>
      <c r="X16" s="17">
        <v>1.6738969166848899E-2</v>
      </c>
      <c r="Y16" s="17">
        <v>2.2169823352955999E-2</v>
      </c>
      <c r="Z16" s="17">
        <v>3.1845159840102999E-2</v>
      </c>
      <c r="AA16" s="17">
        <v>9.7591582139968502E-3</v>
      </c>
      <c r="AB16" s="17">
        <v>1.6282042366893502E-2</v>
      </c>
      <c r="AC16" s="17">
        <v>3.7218917233219198E-2</v>
      </c>
      <c r="AD16" s="17">
        <v>0</v>
      </c>
      <c r="AE16" s="17"/>
      <c r="AF16" s="17">
        <v>2.5549059685425299E-2</v>
      </c>
      <c r="AG16" s="17">
        <v>1.9329253660799801E-2</v>
      </c>
      <c r="AH16" s="17">
        <v>2.6329294565109702E-2</v>
      </c>
      <c r="AI16" s="17"/>
      <c r="AJ16" s="17">
        <v>2.9011155872823099E-2</v>
      </c>
      <c r="AK16" s="17">
        <v>1.27009763619929E-2</v>
      </c>
      <c r="AL16" s="17">
        <v>2.8948762120476999E-2</v>
      </c>
      <c r="AM16" s="17">
        <v>1.47588560210156E-2</v>
      </c>
      <c r="AN16" s="17">
        <v>1.8964187785936101E-2</v>
      </c>
      <c r="AO16" s="17"/>
      <c r="AP16" s="17">
        <v>6.59552577415714E-3</v>
      </c>
      <c r="AQ16" s="17">
        <v>2.5821598430877401E-2</v>
      </c>
      <c r="AR16" s="17">
        <v>1.02479155460593E-2</v>
      </c>
      <c r="AS16" s="17">
        <v>1.8150777295481198E-2</v>
      </c>
      <c r="AT16" s="17">
        <v>1.4130999604189899E-2</v>
      </c>
      <c r="AU16" s="17">
        <v>8.3538290272035895E-2</v>
      </c>
      <c r="AV16" s="17"/>
      <c r="AW16" s="17">
        <v>0</v>
      </c>
      <c r="AX16" s="17">
        <v>0</v>
      </c>
      <c r="AY16" s="17">
        <v>6.3022524611224002E-3</v>
      </c>
      <c r="AZ16" s="17">
        <v>1.5968088963582899E-2</v>
      </c>
      <c r="BA16" s="17">
        <v>2.3181776512732399E-2</v>
      </c>
      <c r="BB16" s="17">
        <v>4.3224054674511998E-3</v>
      </c>
      <c r="BC16" s="17">
        <v>1.7620280003349E-2</v>
      </c>
      <c r="BD16" s="17">
        <v>1.82539506794487E-2</v>
      </c>
      <c r="BE16" s="17">
        <v>2.3828188144449099E-2</v>
      </c>
      <c r="BF16" s="17">
        <v>2.0215092289504001E-2</v>
      </c>
      <c r="BG16" s="17">
        <v>1.3925152362459401E-2</v>
      </c>
      <c r="BH16" s="17">
        <v>0</v>
      </c>
      <c r="BI16" s="17">
        <v>1.2985867529708499E-2</v>
      </c>
      <c r="BJ16" s="17">
        <v>0</v>
      </c>
      <c r="BK16" s="17">
        <v>0</v>
      </c>
      <c r="BL16" s="17">
        <v>6.6265153057626603E-3</v>
      </c>
      <c r="BM16" s="17"/>
      <c r="BN16" s="17">
        <v>2.32350235058724E-2</v>
      </c>
      <c r="BO16" s="17">
        <v>2.0623229791889599E-2</v>
      </c>
      <c r="BP16" s="17"/>
      <c r="BQ16" s="17">
        <v>7.38656116123963E-3</v>
      </c>
      <c r="BR16" s="17">
        <v>1.4413872211878301E-2</v>
      </c>
      <c r="BS16" s="17"/>
      <c r="BT16" s="17">
        <v>1.1591404818035E-2</v>
      </c>
      <c r="BU16" s="17"/>
      <c r="BV16" s="17">
        <v>1.8967085963951701E-2</v>
      </c>
      <c r="BW16" s="17">
        <v>2.59233035165773E-2</v>
      </c>
      <c r="BX16" s="17">
        <v>2.3443075657768399E-2</v>
      </c>
      <c r="BY16" s="17"/>
      <c r="BZ16" s="17">
        <v>1.3691921131721199E-2</v>
      </c>
      <c r="CA16" s="17">
        <v>1.0264401383568E-2</v>
      </c>
      <c r="CB16" s="17">
        <v>4.1518524703447798E-3</v>
      </c>
      <c r="CC16" s="17">
        <v>7.5500812220561002E-3</v>
      </c>
      <c r="CD16" s="17">
        <v>1.8161906083732599E-2</v>
      </c>
      <c r="CE16" s="17">
        <v>4.4235217762435301E-3</v>
      </c>
      <c r="CF16" s="17">
        <v>1.5606253096072499E-2</v>
      </c>
      <c r="CG16" s="17"/>
      <c r="CH16" s="17">
        <v>1.5349838198628301E-2</v>
      </c>
      <c r="CI16" s="17">
        <v>3.6570129915964103E-2</v>
      </c>
      <c r="CJ16" s="17">
        <v>1.8492250449236702E-2</v>
      </c>
      <c r="CK16" s="17">
        <v>9.3880379064793795E-3</v>
      </c>
      <c r="CL16" s="17">
        <v>2.1879210279952099E-2</v>
      </c>
    </row>
    <row r="17" spans="2:90" x14ac:dyDescent="0.3">
      <c r="B17" s="18" t="s">
        <v>202</v>
      </c>
      <c r="C17" s="19">
        <v>6.7718688073987801E-2</v>
      </c>
      <c r="D17" s="19">
        <v>5.6255319631947902E-2</v>
      </c>
      <c r="E17" s="19">
        <v>7.9458673392301504E-2</v>
      </c>
      <c r="F17" s="19"/>
      <c r="G17" s="19">
        <v>4.5428547633340498E-2</v>
      </c>
      <c r="H17" s="19">
        <v>2.34706190281475E-2</v>
      </c>
      <c r="I17" s="19">
        <v>4.6120097206898303E-2</v>
      </c>
      <c r="J17" s="19">
        <v>5.9829210726056903E-2</v>
      </c>
      <c r="K17" s="19">
        <v>0.100881454186936</v>
      </c>
      <c r="L17" s="19">
        <v>0.12052210883067201</v>
      </c>
      <c r="M17" s="19"/>
      <c r="N17" s="19">
        <v>5.9106424332669001E-2</v>
      </c>
      <c r="O17" s="19">
        <v>4.7605313451471197E-2</v>
      </c>
      <c r="P17" s="19">
        <v>9.0511437531273498E-2</v>
      </c>
      <c r="Q17" s="19">
        <v>7.4578675683777101E-2</v>
      </c>
      <c r="R17" s="19"/>
      <c r="S17" s="19">
        <v>5.66387320749943E-2</v>
      </c>
      <c r="T17" s="19">
        <v>6.07447161550419E-2</v>
      </c>
      <c r="U17" s="19">
        <v>9.3969382681569597E-2</v>
      </c>
      <c r="V17" s="19">
        <v>8.7292247496674899E-2</v>
      </c>
      <c r="W17" s="19">
        <v>5.3312252409239702E-2</v>
      </c>
      <c r="X17" s="19">
        <v>4.5279807926484901E-2</v>
      </c>
      <c r="Y17" s="19">
        <v>6.2336606208702502E-2</v>
      </c>
      <c r="Z17" s="19">
        <v>5.3847674820802001E-2</v>
      </c>
      <c r="AA17" s="19">
        <v>8.4075610835650905E-2</v>
      </c>
      <c r="AB17" s="19">
        <v>8.1659174293846407E-2</v>
      </c>
      <c r="AC17" s="19">
        <v>7.9915682289690301E-2</v>
      </c>
      <c r="AD17" s="19">
        <v>3.2604716078309698E-2</v>
      </c>
      <c r="AE17" s="19"/>
      <c r="AF17" s="19">
        <v>7.2640171972557802E-2</v>
      </c>
      <c r="AG17" s="19">
        <v>6.7331058788500597E-2</v>
      </c>
      <c r="AH17" s="19">
        <v>6.7745254415099196E-2</v>
      </c>
      <c r="AI17" s="19"/>
      <c r="AJ17" s="19">
        <v>6.7525871146050506E-2</v>
      </c>
      <c r="AK17" s="19">
        <v>4.1169186513487298E-2</v>
      </c>
      <c r="AL17" s="19">
        <v>0.110756626697412</v>
      </c>
      <c r="AM17" s="19">
        <v>7.5592278980352895E-2</v>
      </c>
      <c r="AN17" s="19">
        <v>0.124225351151969</v>
      </c>
      <c r="AO17" s="19"/>
      <c r="AP17" s="19">
        <v>3.5481759044030198E-2</v>
      </c>
      <c r="AQ17" s="19">
        <v>6.0017064706229001E-2</v>
      </c>
      <c r="AR17" s="19">
        <v>8.2998534481820305E-2</v>
      </c>
      <c r="AS17" s="19">
        <v>6.7152179488056601E-2</v>
      </c>
      <c r="AT17" s="19">
        <v>7.2799500941581594E-2</v>
      </c>
      <c r="AU17" s="19">
        <v>0.127002601336036</v>
      </c>
      <c r="AV17" s="19"/>
      <c r="AW17" s="19">
        <v>0.103380707175704</v>
      </c>
      <c r="AX17" s="19">
        <v>5.9456970159786501E-2</v>
      </c>
      <c r="AY17" s="19">
        <v>9.2119196041849899E-2</v>
      </c>
      <c r="AZ17" s="19">
        <v>3.9195349529003901E-2</v>
      </c>
      <c r="BA17" s="19">
        <v>5.4424956807153903E-2</v>
      </c>
      <c r="BB17" s="19">
        <v>6.3778942010297199E-2</v>
      </c>
      <c r="BC17" s="19">
        <v>4.7561289479600498E-2</v>
      </c>
      <c r="BD17" s="19">
        <v>0.104700653705898</v>
      </c>
      <c r="BE17" s="19">
        <v>4.09615819908569E-2</v>
      </c>
      <c r="BF17" s="19">
        <v>7.1807346337424999E-2</v>
      </c>
      <c r="BG17" s="19">
        <v>6.4160520793759598E-2</v>
      </c>
      <c r="BH17" s="19">
        <v>4.8546772837179203E-2</v>
      </c>
      <c r="BI17" s="19">
        <v>6.8799058527333604E-2</v>
      </c>
      <c r="BJ17" s="19">
        <v>1.52891783380738E-2</v>
      </c>
      <c r="BK17" s="19">
        <v>5.6237996790969899E-2</v>
      </c>
      <c r="BL17" s="19">
        <v>8.3505932078314395E-3</v>
      </c>
      <c r="BM17" s="19"/>
      <c r="BN17" s="19">
        <v>6.82011616598409E-2</v>
      </c>
      <c r="BO17" s="19">
        <v>6.6066066529580705E-2</v>
      </c>
      <c r="BP17" s="19"/>
      <c r="BQ17" s="19">
        <v>3.5273450531128701E-2</v>
      </c>
      <c r="BR17" s="19">
        <v>4.0905346280537401E-2</v>
      </c>
      <c r="BS17" s="19"/>
      <c r="BT17" s="19">
        <v>3.0033718133293599E-2</v>
      </c>
      <c r="BU17" s="19"/>
      <c r="BV17" s="19">
        <v>7.8755543341054293E-2</v>
      </c>
      <c r="BW17" s="19">
        <v>5.7759924766451899E-2</v>
      </c>
      <c r="BX17" s="19">
        <v>6.7013357120649694E-2</v>
      </c>
      <c r="BY17" s="19"/>
      <c r="BZ17" s="19">
        <v>3.3657292199304897E-2</v>
      </c>
      <c r="CA17" s="19">
        <v>4.3678355805251902E-2</v>
      </c>
      <c r="CB17" s="19">
        <v>5.4638636713133702E-2</v>
      </c>
      <c r="CC17" s="19">
        <v>3.8259043226930398E-2</v>
      </c>
      <c r="CD17" s="19">
        <v>5.68693328640206E-2</v>
      </c>
      <c r="CE17" s="19">
        <v>6.0190515219756303E-2</v>
      </c>
      <c r="CF17" s="19">
        <v>4.3849359412478001E-2</v>
      </c>
      <c r="CG17" s="19"/>
      <c r="CH17" s="19">
        <v>3.8432302709924801E-2</v>
      </c>
      <c r="CI17" s="19">
        <v>8.2570547757902402E-2</v>
      </c>
      <c r="CJ17" s="19">
        <v>6.9701576576095298E-2</v>
      </c>
      <c r="CK17" s="19">
        <v>5.3772546365829302E-2</v>
      </c>
      <c r="CL17" s="19">
        <v>3.7582705109620897E-2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CL2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466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452</v>
      </c>
      <c r="C9" s="17">
        <v>0.33870340169444701</v>
      </c>
      <c r="D9" s="17">
        <v>0.32615431092569702</v>
      </c>
      <c r="E9" s="17">
        <v>0.34748901070263599</v>
      </c>
      <c r="F9" s="17"/>
      <c r="G9" s="17">
        <v>0.33777791149054998</v>
      </c>
      <c r="H9" s="17">
        <v>0.38762066590928101</v>
      </c>
      <c r="I9" s="17">
        <v>0.27265041648775601</v>
      </c>
      <c r="J9" s="17">
        <v>0.32594650082525201</v>
      </c>
      <c r="K9" s="17">
        <v>0.28654437582611603</v>
      </c>
      <c r="L9" s="17">
        <v>0.39815876764497599</v>
      </c>
      <c r="M9" s="17"/>
      <c r="N9" s="17">
        <v>0.35880605877608301</v>
      </c>
      <c r="O9" s="17">
        <v>0.371040062712025</v>
      </c>
      <c r="P9" s="17">
        <v>0.30170774005445</v>
      </c>
      <c r="Q9" s="17">
        <v>0.31088778056062</v>
      </c>
      <c r="R9" s="17"/>
      <c r="S9" s="17">
        <v>0.29866711781190802</v>
      </c>
      <c r="T9" s="17">
        <v>0.372614407303479</v>
      </c>
      <c r="U9" s="17">
        <v>0.39801922537837497</v>
      </c>
      <c r="V9" s="17">
        <v>0.449680309245022</v>
      </c>
      <c r="W9" s="17">
        <v>0.28583144036660502</v>
      </c>
      <c r="X9" s="17">
        <v>0.36394726169816399</v>
      </c>
      <c r="Y9" s="17">
        <v>0.31118158241756799</v>
      </c>
      <c r="Z9" s="17">
        <v>0.39126792430777402</v>
      </c>
      <c r="AA9" s="17">
        <v>0.31435781866971702</v>
      </c>
      <c r="AB9" s="17">
        <v>0.27020020496254699</v>
      </c>
      <c r="AC9" s="17">
        <v>0.333463863590022</v>
      </c>
      <c r="AD9" s="17">
        <v>0.25485150629843101</v>
      </c>
      <c r="AE9" s="17"/>
      <c r="AF9" s="17">
        <v>0.35287251382284701</v>
      </c>
      <c r="AG9" s="17">
        <v>0.31991092250934799</v>
      </c>
      <c r="AH9" s="17">
        <v>0.29088539605202401</v>
      </c>
      <c r="AI9" s="17"/>
      <c r="AJ9" s="17">
        <v>0.39591013961969701</v>
      </c>
      <c r="AK9" s="17">
        <v>0.36107227170630901</v>
      </c>
      <c r="AL9" s="17">
        <v>0.26751340236466797</v>
      </c>
      <c r="AM9" s="17">
        <v>0.280534445678356</v>
      </c>
      <c r="AN9" s="17">
        <v>0.31906783753122597</v>
      </c>
      <c r="AO9" s="17"/>
      <c r="AP9" s="17">
        <v>0.33924574077978098</v>
      </c>
      <c r="AQ9" s="17">
        <v>0.35839300957304598</v>
      </c>
      <c r="AR9" s="17">
        <v>0.31508733578984499</v>
      </c>
      <c r="AS9" s="17">
        <v>0.31614573221098302</v>
      </c>
      <c r="AT9" s="17">
        <v>0.393813717830995</v>
      </c>
      <c r="AU9" s="17">
        <v>0.32595810113547502</v>
      </c>
      <c r="AV9" s="17"/>
      <c r="AW9" s="17">
        <v>0.28558135387302902</v>
      </c>
      <c r="AX9" s="17">
        <v>0.36022521210024799</v>
      </c>
      <c r="AY9" s="17">
        <v>0.25009660390044602</v>
      </c>
      <c r="AZ9" s="17">
        <v>0.310386492649321</v>
      </c>
      <c r="BA9" s="17">
        <v>0.34271141348135198</v>
      </c>
      <c r="BB9" s="17">
        <v>0.42477890881364899</v>
      </c>
      <c r="BC9" s="17">
        <v>0.37065629323861399</v>
      </c>
      <c r="BD9" s="17">
        <v>0.32339749601654699</v>
      </c>
      <c r="BE9" s="17">
        <v>0.32936375771170101</v>
      </c>
      <c r="BF9" s="17">
        <v>0.38154559068371702</v>
      </c>
      <c r="BG9" s="17">
        <v>0.27372027544507299</v>
      </c>
      <c r="BH9" s="17">
        <v>0.37489149327698401</v>
      </c>
      <c r="BI9" s="17">
        <v>0.22963528734206601</v>
      </c>
      <c r="BJ9" s="17">
        <v>0.264535645579071</v>
      </c>
      <c r="BK9" s="17">
        <v>0.458856075380768</v>
      </c>
      <c r="BL9" s="17">
        <v>0.40788780011855602</v>
      </c>
      <c r="BM9" s="17"/>
      <c r="BN9" s="17">
        <v>0.322063017331913</v>
      </c>
      <c r="BO9" s="17">
        <v>0.36225080340539301</v>
      </c>
      <c r="BP9" s="17"/>
      <c r="BQ9" s="17">
        <v>0.34721042612466502</v>
      </c>
      <c r="BR9" s="17">
        <v>0.403124475629765</v>
      </c>
      <c r="BS9" s="17"/>
      <c r="BT9" s="17">
        <v>0.36836316794190599</v>
      </c>
      <c r="BU9" s="17"/>
      <c r="BV9" s="17">
        <v>0.33090633439150302</v>
      </c>
      <c r="BW9" s="17">
        <v>0.30779690911788499</v>
      </c>
      <c r="BX9" s="17">
        <v>0.364120204095497</v>
      </c>
      <c r="BY9" s="17"/>
      <c r="BZ9" s="17">
        <v>0.206726632818751</v>
      </c>
      <c r="CA9" s="17">
        <v>0.316592606964607</v>
      </c>
      <c r="CB9" s="17">
        <v>0.44239928621689201</v>
      </c>
      <c r="CC9" s="17">
        <v>0.42243927516968399</v>
      </c>
      <c r="CD9" s="17">
        <v>0.38308327879394399</v>
      </c>
      <c r="CE9" s="17">
        <v>0.28518317693588302</v>
      </c>
      <c r="CF9" s="17">
        <v>0.27789191854434298</v>
      </c>
      <c r="CG9" s="17"/>
      <c r="CH9" s="17">
        <v>0.27695481720472098</v>
      </c>
      <c r="CI9" s="17">
        <v>0.35116641582764602</v>
      </c>
      <c r="CJ9" s="17">
        <v>0.36070958495802102</v>
      </c>
      <c r="CK9" s="17">
        <v>0.32479361181048</v>
      </c>
      <c r="CL9" s="17">
        <v>0.211543153784126</v>
      </c>
    </row>
    <row r="10" spans="2:90" x14ac:dyDescent="0.3">
      <c r="B10" s="18" t="s">
        <v>453</v>
      </c>
      <c r="C10" s="17">
        <v>0.28804262588128199</v>
      </c>
      <c r="D10" s="17">
        <v>0.30230488101285102</v>
      </c>
      <c r="E10" s="17">
        <v>0.27223232368550498</v>
      </c>
      <c r="F10" s="17"/>
      <c r="G10" s="17">
        <v>0.25097443341231701</v>
      </c>
      <c r="H10" s="17">
        <v>0.26829219785955799</v>
      </c>
      <c r="I10" s="17">
        <v>0.27376360342748501</v>
      </c>
      <c r="J10" s="17">
        <v>0.37991730308355698</v>
      </c>
      <c r="K10" s="17">
        <v>0.31311901082898003</v>
      </c>
      <c r="L10" s="17">
        <v>0.24732513496168099</v>
      </c>
      <c r="M10" s="17"/>
      <c r="N10" s="17">
        <v>0.220094856682957</v>
      </c>
      <c r="O10" s="17">
        <v>0.33031281575362897</v>
      </c>
      <c r="P10" s="17">
        <v>0.31241558454065199</v>
      </c>
      <c r="Q10" s="17">
        <v>0.30688154777840898</v>
      </c>
      <c r="R10" s="17"/>
      <c r="S10" s="17">
        <v>0.27508311960904103</v>
      </c>
      <c r="T10" s="17">
        <v>0.27173920961739501</v>
      </c>
      <c r="U10" s="17">
        <v>0.36980794812710199</v>
      </c>
      <c r="V10" s="17">
        <v>0.245549432340986</v>
      </c>
      <c r="W10" s="17">
        <v>0.29739730973526202</v>
      </c>
      <c r="X10" s="17">
        <v>0.25195240066990798</v>
      </c>
      <c r="Y10" s="17">
        <v>0.27053307843499003</v>
      </c>
      <c r="Z10" s="17">
        <v>0.31207651075165099</v>
      </c>
      <c r="AA10" s="17">
        <v>0.300570293682071</v>
      </c>
      <c r="AB10" s="17">
        <v>0.24732727094021201</v>
      </c>
      <c r="AC10" s="17">
        <v>0.35881188590226898</v>
      </c>
      <c r="AD10" s="17">
        <v>0.35607631243320398</v>
      </c>
      <c r="AE10" s="17"/>
      <c r="AF10" s="17">
        <v>0.30396038715122198</v>
      </c>
      <c r="AG10" s="17">
        <v>0.27468245642563799</v>
      </c>
      <c r="AH10" s="17">
        <v>0.29795311146498299</v>
      </c>
      <c r="AI10" s="17"/>
      <c r="AJ10" s="17">
        <v>0.31159891667461398</v>
      </c>
      <c r="AK10" s="17">
        <v>0.258157460008197</v>
      </c>
      <c r="AL10" s="17">
        <v>0.26332104710946502</v>
      </c>
      <c r="AM10" s="17">
        <v>0.37185478585642501</v>
      </c>
      <c r="AN10" s="17">
        <v>0.24177450667563799</v>
      </c>
      <c r="AO10" s="17"/>
      <c r="AP10" s="17">
        <v>0.24740674732527301</v>
      </c>
      <c r="AQ10" s="17">
        <v>0.281127884886271</v>
      </c>
      <c r="AR10" s="17">
        <v>0.24700022421401999</v>
      </c>
      <c r="AS10" s="17">
        <v>0.376935326894343</v>
      </c>
      <c r="AT10" s="17">
        <v>0.25789361351212498</v>
      </c>
      <c r="AU10" s="17">
        <v>0.28351140637987099</v>
      </c>
      <c r="AV10" s="17"/>
      <c r="AW10" s="17">
        <v>0.38484101547377503</v>
      </c>
      <c r="AX10" s="17">
        <v>0.32826160264865301</v>
      </c>
      <c r="AY10" s="17">
        <v>0.398090117185109</v>
      </c>
      <c r="AZ10" s="17">
        <v>0.27704052186404599</v>
      </c>
      <c r="BA10" s="17">
        <v>0.33443742589900199</v>
      </c>
      <c r="BB10" s="17">
        <v>0.36558626274058798</v>
      </c>
      <c r="BC10" s="17">
        <v>0.33135193739137703</v>
      </c>
      <c r="BD10" s="17">
        <v>0.33270762377791502</v>
      </c>
      <c r="BE10" s="17">
        <v>0.21297559931339599</v>
      </c>
      <c r="BF10" s="17">
        <v>0.19616634870914901</v>
      </c>
      <c r="BG10" s="17">
        <v>0.342958844100551</v>
      </c>
      <c r="BH10" s="17">
        <v>0.29517913352527198</v>
      </c>
      <c r="BI10" s="17">
        <v>0.135792330116775</v>
      </c>
      <c r="BJ10" s="17">
        <v>0.27256774159382202</v>
      </c>
      <c r="BK10" s="17">
        <v>0.121297311771764</v>
      </c>
      <c r="BL10" s="17">
        <v>0.13537691641410901</v>
      </c>
      <c r="BM10" s="17"/>
      <c r="BN10" s="17">
        <v>0.295772472477904</v>
      </c>
      <c r="BO10" s="17">
        <v>0.2771674578835</v>
      </c>
      <c r="BP10" s="17"/>
      <c r="BQ10" s="17">
        <v>0.24322636545947801</v>
      </c>
      <c r="BR10" s="17">
        <v>0.29765387335662402</v>
      </c>
      <c r="BS10" s="17"/>
      <c r="BT10" s="17">
        <v>0.32039896344232399</v>
      </c>
      <c r="BU10" s="17"/>
      <c r="BV10" s="17">
        <v>0.211659540475365</v>
      </c>
      <c r="BW10" s="17">
        <v>0.30322687699885997</v>
      </c>
      <c r="BX10" s="17">
        <v>0.29912107664594001</v>
      </c>
      <c r="BY10" s="17"/>
      <c r="BZ10" s="17">
        <v>0.43293890643042499</v>
      </c>
      <c r="CA10" s="17">
        <v>0.44580480094838598</v>
      </c>
      <c r="CB10" s="17">
        <v>0.28564089074786903</v>
      </c>
      <c r="CC10" s="17">
        <v>0.25300720743377297</v>
      </c>
      <c r="CD10" s="17">
        <v>0.27801082248910303</v>
      </c>
      <c r="CE10" s="17">
        <v>0.17515150749286501</v>
      </c>
      <c r="CF10" s="17">
        <v>0.20213345396648</v>
      </c>
      <c r="CG10" s="17"/>
      <c r="CH10" s="17">
        <v>0.117555970758775</v>
      </c>
      <c r="CI10" s="17">
        <v>0.19279166560417399</v>
      </c>
      <c r="CJ10" s="17">
        <v>0.35223579182137699</v>
      </c>
      <c r="CK10" s="17">
        <v>0.42291077258621101</v>
      </c>
      <c r="CL10" s="17">
        <v>0.48928100325055102</v>
      </c>
    </row>
    <row r="11" spans="2:90" ht="43.2" x14ac:dyDescent="0.3">
      <c r="B11" s="18" t="s">
        <v>454</v>
      </c>
      <c r="C11" s="17">
        <v>0.14413369150890001</v>
      </c>
      <c r="D11" s="17">
        <v>0.12875745260649701</v>
      </c>
      <c r="E11" s="17">
        <v>0.15855180660174201</v>
      </c>
      <c r="F11" s="17"/>
      <c r="G11" s="17">
        <v>0.12832980430279001</v>
      </c>
      <c r="H11" s="17">
        <v>0.158383864241946</v>
      </c>
      <c r="I11" s="17">
        <v>0.15748320083063899</v>
      </c>
      <c r="J11" s="17">
        <v>0.158560096924907</v>
      </c>
      <c r="K11" s="17">
        <v>0.14654512555522201</v>
      </c>
      <c r="L11" s="17">
        <v>0.12027244425075501</v>
      </c>
      <c r="M11" s="17"/>
      <c r="N11" s="17">
        <v>0.12223633943400999</v>
      </c>
      <c r="O11" s="17">
        <v>0.129153725817264</v>
      </c>
      <c r="P11" s="17">
        <v>0.18620076863252799</v>
      </c>
      <c r="Q11" s="17">
        <v>0.155868407008354</v>
      </c>
      <c r="R11" s="17"/>
      <c r="S11" s="17">
        <v>0.18005426110755701</v>
      </c>
      <c r="T11" s="17">
        <v>0.17391237916756</v>
      </c>
      <c r="U11" s="17">
        <v>0.102572708242835</v>
      </c>
      <c r="V11" s="17">
        <v>0.163162694394377</v>
      </c>
      <c r="W11" s="17">
        <v>7.0928326006622106E-2</v>
      </c>
      <c r="X11" s="17">
        <v>0.13983293431742999</v>
      </c>
      <c r="Y11" s="17">
        <v>0.14943560660844399</v>
      </c>
      <c r="Z11" s="17">
        <v>0.173912360153999</v>
      </c>
      <c r="AA11" s="17">
        <v>9.8025533697663994E-2</v>
      </c>
      <c r="AB11" s="17">
        <v>0.13197004629905401</v>
      </c>
      <c r="AC11" s="17">
        <v>0.175440353836743</v>
      </c>
      <c r="AD11" s="17">
        <v>0.16544041457315001</v>
      </c>
      <c r="AE11" s="17"/>
      <c r="AF11" s="17">
        <v>0.15005639239177199</v>
      </c>
      <c r="AG11" s="17">
        <v>0.14651384409374099</v>
      </c>
      <c r="AH11" s="17">
        <v>0.14808941037413001</v>
      </c>
      <c r="AI11" s="17"/>
      <c r="AJ11" s="17">
        <v>0.13954597239299499</v>
      </c>
      <c r="AK11" s="17">
        <v>0.146304595388009</v>
      </c>
      <c r="AL11" s="17">
        <v>6.91377588457735E-2</v>
      </c>
      <c r="AM11" s="17">
        <v>0.13947822405788601</v>
      </c>
      <c r="AN11" s="17">
        <v>0.121160178866051</v>
      </c>
      <c r="AO11" s="17"/>
      <c r="AP11" s="17">
        <v>0.15379528014378099</v>
      </c>
      <c r="AQ11" s="17">
        <v>0.13759064628133499</v>
      </c>
      <c r="AR11" s="17">
        <v>0.10751501152088</v>
      </c>
      <c r="AS11" s="17">
        <v>0.141873924407211</v>
      </c>
      <c r="AT11" s="17">
        <v>9.0344682860055703E-2</v>
      </c>
      <c r="AU11" s="17">
        <v>0.155774986503247</v>
      </c>
      <c r="AV11" s="17"/>
      <c r="AW11" s="17">
        <v>0.102061722046148</v>
      </c>
      <c r="AX11" s="17">
        <v>0.22688283814008101</v>
      </c>
      <c r="AY11" s="17">
        <v>0.23434997935474899</v>
      </c>
      <c r="AZ11" s="17">
        <v>0.16116161616057501</v>
      </c>
      <c r="BA11" s="17">
        <v>0.19621808556048501</v>
      </c>
      <c r="BB11" s="17">
        <v>0.11671519797325999</v>
      </c>
      <c r="BC11" s="17">
        <v>0.17658641046340501</v>
      </c>
      <c r="BD11" s="17">
        <v>0.135231146906269</v>
      </c>
      <c r="BE11" s="17">
        <v>0.108676003356588</v>
      </c>
      <c r="BF11" s="17">
        <v>0.137772677757973</v>
      </c>
      <c r="BG11" s="17">
        <v>0.102076006026771</v>
      </c>
      <c r="BH11" s="17">
        <v>0.10071042905936201</v>
      </c>
      <c r="BI11" s="17">
        <v>6.7135713999648003E-2</v>
      </c>
      <c r="BJ11" s="17">
        <v>0.19403939609654899</v>
      </c>
      <c r="BK11" s="17">
        <v>6.6417588321149107E-2</v>
      </c>
      <c r="BL11" s="17">
        <v>0.11871496933760201</v>
      </c>
      <c r="BM11" s="17"/>
      <c r="BN11" s="17">
        <v>0.160501527226876</v>
      </c>
      <c r="BO11" s="17">
        <v>0.12053801945640399</v>
      </c>
      <c r="BP11" s="17"/>
      <c r="BQ11" s="17">
        <v>0.15962341216824399</v>
      </c>
      <c r="BR11" s="17">
        <v>0.109457764022429</v>
      </c>
      <c r="BS11" s="17"/>
      <c r="BT11" s="17">
        <v>0.12739038720241999</v>
      </c>
      <c r="BU11" s="17"/>
      <c r="BV11" s="17">
        <v>0.15842234185742701</v>
      </c>
      <c r="BW11" s="17">
        <v>0.15782739721542799</v>
      </c>
      <c r="BX11" s="17">
        <v>0.13365167088609001</v>
      </c>
      <c r="BY11" s="17"/>
      <c r="BZ11" s="17">
        <v>0.25362277791930898</v>
      </c>
      <c r="CA11" s="17">
        <v>0.18912880341840899</v>
      </c>
      <c r="CB11" s="17">
        <v>0.174472736593312</v>
      </c>
      <c r="CC11" s="17">
        <v>0.131238298805264</v>
      </c>
      <c r="CD11" s="17">
        <v>0.122596481519702</v>
      </c>
      <c r="CE11" s="17">
        <v>0.135013053279191</v>
      </c>
      <c r="CF11" s="17">
        <v>6.3279452364967098E-2</v>
      </c>
      <c r="CG11" s="17"/>
      <c r="CH11" s="17">
        <v>0.106269297028214</v>
      </c>
      <c r="CI11" s="17">
        <v>7.7969809680246499E-2</v>
      </c>
      <c r="CJ11" s="17">
        <v>0.165110058065043</v>
      </c>
      <c r="CK11" s="17">
        <v>0.227186983968373</v>
      </c>
      <c r="CL11" s="17">
        <v>0.356785138718266</v>
      </c>
    </row>
    <row r="12" spans="2:90" ht="28.8" x14ac:dyDescent="0.3">
      <c r="B12" s="18" t="s">
        <v>455</v>
      </c>
      <c r="C12" s="17">
        <v>0.117585419295569</v>
      </c>
      <c r="D12" s="17">
        <v>0.114353823774522</v>
      </c>
      <c r="E12" s="17">
        <v>0.12181176602115</v>
      </c>
      <c r="F12" s="17"/>
      <c r="G12" s="17">
        <v>0.11875660921742801</v>
      </c>
      <c r="H12" s="17">
        <v>0.151907648870199</v>
      </c>
      <c r="I12" s="17">
        <v>0.15517778346781899</v>
      </c>
      <c r="J12" s="17">
        <v>0.104081564738829</v>
      </c>
      <c r="K12" s="17">
        <v>0.124030191331684</v>
      </c>
      <c r="L12" s="17">
        <v>6.9591927390883102E-2</v>
      </c>
      <c r="M12" s="17"/>
      <c r="N12" s="17">
        <v>8.1060247237890307E-2</v>
      </c>
      <c r="O12" s="17">
        <v>0.155143199715157</v>
      </c>
      <c r="P12" s="17">
        <v>0.107189179381557</v>
      </c>
      <c r="Q12" s="17">
        <v>0.12949923239097799</v>
      </c>
      <c r="R12" s="17"/>
      <c r="S12" s="17">
        <v>0.114193592454474</v>
      </c>
      <c r="T12" s="17">
        <v>8.9858535328074904E-2</v>
      </c>
      <c r="U12" s="17">
        <v>0.150181536973853</v>
      </c>
      <c r="V12" s="17">
        <v>8.2366636327827703E-2</v>
      </c>
      <c r="W12" s="17">
        <v>7.2311459672561806E-2</v>
      </c>
      <c r="X12" s="17">
        <v>0.15190173589543099</v>
      </c>
      <c r="Y12" s="17">
        <v>0.15868776133174201</v>
      </c>
      <c r="Z12" s="17">
        <v>0.19906945607164001</v>
      </c>
      <c r="AA12" s="17">
        <v>6.5061230102532494E-2</v>
      </c>
      <c r="AB12" s="17">
        <v>0.17470555173837601</v>
      </c>
      <c r="AC12" s="17">
        <v>5.7438480562374099E-2</v>
      </c>
      <c r="AD12" s="17">
        <v>0.14611685024712501</v>
      </c>
      <c r="AE12" s="17"/>
      <c r="AF12" s="17">
        <v>0.11701145558998501</v>
      </c>
      <c r="AG12" s="17">
        <v>9.9208776009890906E-2</v>
      </c>
      <c r="AH12" s="17">
        <v>0.137464500591224</v>
      </c>
      <c r="AI12" s="17"/>
      <c r="AJ12" s="17">
        <v>0.122951219850345</v>
      </c>
      <c r="AK12" s="17">
        <v>0.14322889403910399</v>
      </c>
      <c r="AL12" s="17">
        <v>6.4912705376930099E-2</v>
      </c>
      <c r="AM12" s="17">
        <v>0.112897130159412</v>
      </c>
      <c r="AN12" s="17">
        <v>0.16438682791963199</v>
      </c>
      <c r="AO12" s="17"/>
      <c r="AP12" s="17">
        <v>0.131717614203367</v>
      </c>
      <c r="AQ12" s="17">
        <v>0.130987632974846</v>
      </c>
      <c r="AR12" s="17">
        <v>9.1825702716644003E-2</v>
      </c>
      <c r="AS12" s="17">
        <v>0.113301296296742</v>
      </c>
      <c r="AT12" s="17">
        <v>0.17420769940015099</v>
      </c>
      <c r="AU12" s="17">
        <v>0.113528101882143</v>
      </c>
      <c r="AV12" s="17"/>
      <c r="AW12" s="17">
        <v>0.102061722046148</v>
      </c>
      <c r="AX12" s="17">
        <v>6.7845525592956299E-2</v>
      </c>
      <c r="AY12" s="17">
        <v>0.134594180018899</v>
      </c>
      <c r="AZ12" s="17">
        <v>0.160046992305557</v>
      </c>
      <c r="BA12" s="17">
        <v>0.17563087834993901</v>
      </c>
      <c r="BB12" s="17">
        <v>0.16302622810663001</v>
      </c>
      <c r="BC12" s="17">
        <v>7.9557873501890503E-2</v>
      </c>
      <c r="BD12" s="17">
        <v>7.9610212263565794E-2</v>
      </c>
      <c r="BE12" s="17">
        <v>0.22070989812345701</v>
      </c>
      <c r="BF12" s="17">
        <v>0.106039719328116</v>
      </c>
      <c r="BG12" s="17">
        <v>0.12782813121849801</v>
      </c>
      <c r="BH12" s="17">
        <v>3.48400542330689E-2</v>
      </c>
      <c r="BI12" s="17">
        <v>7.0891596311626406E-2</v>
      </c>
      <c r="BJ12" s="17">
        <v>0.151524156920472</v>
      </c>
      <c r="BK12" s="17">
        <v>0</v>
      </c>
      <c r="BL12" s="17">
        <v>8.7093175650442695E-2</v>
      </c>
      <c r="BM12" s="17"/>
      <c r="BN12" s="17">
        <v>0.116201503119002</v>
      </c>
      <c r="BO12" s="17">
        <v>0.120934102176126</v>
      </c>
      <c r="BP12" s="17"/>
      <c r="BQ12" s="17">
        <v>0.13946681769983099</v>
      </c>
      <c r="BR12" s="17">
        <v>0.149577755716128</v>
      </c>
      <c r="BS12" s="17"/>
      <c r="BT12" s="17">
        <v>0.100776188135102</v>
      </c>
      <c r="BU12" s="17"/>
      <c r="BV12" s="17">
        <v>0.110066722384217</v>
      </c>
      <c r="BW12" s="17">
        <v>0.144813883471098</v>
      </c>
      <c r="BX12" s="17">
        <v>0.112005308348605</v>
      </c>
      <c r="BY12" s="17"/>
      <c r="BZ12" s="17">
        <v>0.295373546396339</v>
      </c>
      <c r="CA12" s="17">
        <v>0.182308018698397</v>
      </c>
      <c r="CB12" s="17">
        <v>0.121324794286261</v>
      </c>
      <c r="CC12" s="17">
        <v>0.12163120374521599</v>
      </c>
      <c r="CD12" s="17">
        <v>0.10123955850955101</v>
      </c>
      <c r="CE12" s="17">
        <v>5.40335918774906E-2</v>
      </c>
      <c r="CF12" s="17">
        <v>3.0740106745085601E-2</v>
      </c>
      <c r="CG12" s="17"/>
      <c r="CH12" s="17">
        <v>2.5477924406249599E-2</v>
      </c>
      <c r="CI12" s="17">
        <v>5.8331832343407101E-2</v>
      </c>
      <c r="CJ12" s="17">
        <v>0.151094834367829</v>
      </c>
      <c r="CK12" s="17">
        <v>0.22151700840683</v>
      </c>
      <c r="CL12" s="17">
        <v>0.193854468183454</v>
      </c>
    </row>
    <row r="13" spans="2:90" ht="43.2" x14ac:dyDescent="0.3">
      <c r="B13" s="18" t="s">
        <v>456</v>
      </c>
      <c r="C13" s="17">
        <v>0.105970892514169</v>
      </c>
      <c r="D13" s="17">
        <v>0.10704349715610199</v>
      </c>
      <c r="E13" s="17">
        <v>0.105827550640781</v>
      </c>
      <c r="F13" s="17"/>
      <c r="G13" s="17">
        <v>9.0424519407062504E-2</v>
      </c>
      <c r="H13" s="17">
        <v>0.15840305342654101</v>
      </c>
      <c r="I13" s="17">
        <v>7.2925850934874303E-2</v>
      </c>
      <c r="J13" s="17">
        <v>0.148443187703758</v>
      </c>
      <c r="K13" s="17">
        <v>0.107449658097253</v>
      </c>
      <c r="L13" s="17">
        <v>6.7121231400929002E-2</v>
      </c>
      <c r="M13" s="17"/>
      <c r="N13" s="17">
        <v>0.10613808303887599</v>
      </c>
      <c r="O13" s="17">
        <v>0.10730106309710501</v>
      </c>
      <c r="P13" s="17">
        <v>7.46066123587555E-2</v>
      </c>
      <c r="Q13" s="17">
        <v>0.13216157295819</v>
      </c>
      <c r="R13" s="17"/>
      <c r="S13" s="17">
        <v>8.8699684849662203E-2</v>
      </c>
      <c r="T13" s="17">
        <v>7.3944146162566698E-2</v>
      </c>
      <c r="U13" s="17">
        <v>0.12558336671183201</v>
      </c>
      <c r="V13" s="17">
        <v>3.7460519512999398E-2</v>
      </c>
      <c r="W13" s="17">
        <v>5.0498282731467302E-2</v>
      </c>
      <c r="X13" s="17">
        <v>0.15786569944738599</v>
      </c>
      <c r="Y13" s="17">
        <v>5.4260142767635397E-2</v>
      </c>
      <c r="Z13" s="17">
        <v>0.201281057143644</v>
      </c>
      <c r="AA13" s="17">
        <v>0.16171096722324399</v>
      </c>
      <c r="AB13" s="17">
        <v>0.14392506836057101</v>
      </c>
      <c r="AC13" s="17">
        <v>0.122753005937841</v>
      </c>
      <c r="AD13" s="17">
        <v>6.6292009217636394E-2</v>
      </c>
      <c r="AE13" s="17"/>
      <c r="AF13" s="17">
        <v>9.8152947705764201E-2</v>
      </c>
      <c r="AG13" s="17">
        <v>0.10203552503159399</v>
      </c>
      <c r="AH13" s="17">
        <v>0.16691535348386799</v>
      </c>
      <c r="AI13" s="17"/>
      <c r="AJ13" s="17">
        <v>8.5250273336835602E-2</v>
      </c>
      <c r="AK13" s="17">
        <v>0.12604109383161299</v>
      </c>
      <c r="AL13" s="17">
        <v>0.120183115977552</v>
      </c>
      <c r="AM13" s="17">
        <v>7.6965092384936803E-2</v>
      </c>
      <c r="AN13" s="17">
        <v>0.115624216599855</v>
      </c>
      <c r="AO13" s="17"/>
      <c r="AP13" s="17">
        <v>0.11947759480020299</v>
      </c>
      <c r="AQ13" s="17">
        <v>8.4688348984807094E-2</v>
      </c>
      <c r="AR13" s="17">
        <v>7.9962393210928795E-2</v>
      </c>
      <c r="AS13" s="17">
        <v>0.107177951021576</v>
      </c>
      <c r="AT13" s="17">
        <v>6.2503515447980398E-2</v>
      </c>
      <c r="AU13" s="17">
        <v>0.149675120463206</v>
      </c>
      <c r="AV13" s="17"/>
      <c r="AW13" s="17">
        <v>0.21976003238019701</v>
      </c>
      <c r="AX13" s="17">
        <v>0.19074250320913599</v>
      </c>
      <c r="AY13" s="17">
        <v>0.14584834958433801</v>
      </c>
      <c r="AZ13" s="17">
        <v>0.222445652352421</v>
      </c>
      <c r="BA13" s="17">
        <v>9.6139374850555501E-2</v>
      </c>
      <c r="BB13" s="17">
        <v>7.2750647310392602E-2</v>
      </c>
      <c r="BC13" s="17">
        <v>0.151214540259587</v>
      </c>
      <c r="BD13" s="17">
        <v>6.7798727402146194E-2</v>
      </c>
      <c r="BE13" s="17">
        <v>0.120339950546713</v>
      </c>
      <c r="BF13" s="17">
        <v>0.10000706692289101</v>
      </c>
      <c r="BG13" s="17">
        <v>0.111652633881084</v>
      </c>
      <c r="BH13" s="17">
        <v>7.5228890696474898E-2</v>
      </c>
      <c r="BI13" s="17">
        <v>2.1968477241721199E-2</v>
      </c>
      <c r="BJ13" s="17">
        <v>3.3152249056823797E-2</v>
      </c>
      <c r="BK13" s="17">
        <v>5.41129356860231E-2</v>
      </c>
      <c r="BL13" s="17">
        <v>0.12468745980759301</v>
      </c>
      <c r="BM13" s="17"/>
      <c r="BN13" s="17">
        <v>0.1200237132159</v>
      </c>
      <c r="BO13" s="17">
        <v>8.9480669013645098E-2</v>
      </c>
      <c r="BP13" s="17"/>
      <c r="BQ13" s="17">
        <v>0.12661104004646401</v>
      </c>
      <c r="BR13" s="17">
        <v>0.103393331416035</v>
      </c>
      <c r="BS13" s="17"/>
      <c r="BT13" s="17">
        <v>0.19672693862010401</v>
      </c>
      <c r="BU13" s="17"/>
      <c r="BV13" s="17">
        <v>6.3327925425485196E-2</v>
      </c>
      <c r="BW13" s="17">
        <v>0.158365239340505</v>
      </c>
      <c r="BX13" s="17">
        <v>9.8969280070565296E-2</v>
      </c>
      <c r="BY13" s="17"/>
      <c r="BZ13" s="17">
        <v>8.4618675229210003E-2</v>
      </c>
      <c r="CA13" s="17">
        <v>0.16194998818355499</v>
      </c>
      <c r="CB13" s="17">
        <v>0.16433708549894399</v>
      </c>
      <c r="CC13" s="17">
        <v>8.0065218022304499E-2</v>
      </c>
      <c r="CD13" s="17">
        <v>0.114794116617919</v>
      </c>
      <c r="CE13" s="17">
        <v>0.12435515704627299</v>
      </c>
      <c r="CF13" s="17">
        <v>6.3495170475540597E-2</v>
      </c>
      <c r="CG13" s="17"/>
      <c r="CH13" s="17">
        <v>0.13905156114476</v>
      </c>
      <c r="CI13" s="17">
        <v>7.2179226845567795E-2</v>
      </c>
      <c r="CJ13" s="17">
        <v>0.115490504200727</v>
      </c>
      <c r="CK13" s="17">
        <v>0.13354980024153901</v>
      </c>
      <c r="CL13" s="17">
        <v>0.162595258115589</v>
      </c>
    </row>
    <row r="14" spans="2:90" x14ac:dyDescent="0.3">
      <c r="B14" s="18" t="s">
        <v>457</v>
      </c>
      <c r="C14" s="17">
        <v>9.8030207943939698E-2</v>
      </c>
      <c r="D14" s="17">
        <v>9.8936057477596304E-2</v>
      </c>
      <c r="E14" s="17">
        <v>9.5576777663022305E-2</v>
      </c>
      <c r="F14" s="17"/>
      <c r="G14" s="17">
        <v>9.5023503433711604E-2</v>
      </c>
      <c r="H14" s="17">
        <v>0.11122448055192399</v>
      </c>
      <c r="I14" s="17">
        <v>0.13488091619613199</v>
      </c>
      <c r="J14" s="17">
        <v>9.0168784923279802E-2</v>
      </c>
      <c r="K14" s="17">
        <v>8.7100799085915198E-2</v>
      </c>
      <c r="L14" s="17">
        <v>7.6990248772033795E-2</v>
      </c>
      <c r="M14" s="17"/>
      <c r="N14" s="17">
        <v>0.133046557728703</v>
      </c>
      <c r="O14" s="17">
        <v>9.3514957990407502E-2</v>
      </c>
      <c r="P14" s="17">
        <v>7.9754917550504095E-2</v>
      </c>
      <c r="Q14" s="17">
        <v>7.1574002236928294E-2</v>
      </c>
      <c r="R14" s="17"/>
      <c r="S14" s="17">
        <v>0.11541106253976099</v>
      </c>
      <c r="T14" s="17">
        <v>8.4581774713442498E-2</v>
      </c>
      <c r="U14" s="17">
        <v>0.110168952554219</v>
      </c>
      <c r="V14" s="17">
        <v>0.144027180484641</v>
      </c>
      <c r="W14" s="17">
        <v>7.26834591354375E-2</v>
      </c>
      <c r="X14" s="17">
        <v>0.10699538806129</v>
      </c>
      <c r="Y14" s="17">
        <v>2.5071796239603001E-2</v>
      </c>
      <c r="Z14" s="17">
        <v>5.8762667634573301E-2</v>
      </c>
      <c r="AA14" s="17">
        <v>0.105602423586973</v>
      </c>
      <c r="AB14" s="17">
        <v>7.4874464676225605E-2</v>
      </c>
      <c r="AC14" s="17">
        <v>9.3622020439401696E-2</v>
      </c>
      <c r="AD14" s="17">
        <v>0.20193385495292801</v>
      </c>
      <c r="AE14" s="17"/>
      <c r="AF14" s="17">
        <v>8.9970417834646599E-2</v>
      </c>
      <c r="AG14" s="17">
        <v>0.106334805733816</v>
      </c>
      <c r="AH14" s="17">
        <v>8.7174232899693796E-2</v>
      </c>
      <c r="AI14" s="17"/>
      <c r="AJ14" s="17">
        <v>8.4035403760369803E-2</v>
      </c>
      <c r="AK14" s="17">
        <v>9.6350767147959399E-2</v>
      </c>
      <c r="AL14" s="17">
        <v>0.21007763097017801</v>
      </c>
      <c r="AM14" s="17">
        <v>5.4523435371651302E-2</v>
      </c>
      <c r="AN14" s="17">
        <v>6.06934693979145E-2</v>
      </c>
      <c r="AO14" s="17"/>
      <c r="AP14" s="17">
        <v>0.133443885012411</v>
      </c>
      <c r="AQ14" s="17">
        <v>7.5330134918583799E-2</v>
      </c>
      <c r="AR14" s="17">
        <v>0.15531301910332701</v>
      </c>
      <c r="AS14" s="17">
        <v>6.2975303848989805E-2</v>
      </c>
      <c r="AT14" s="17">
        <v>5.1775286610061998E-2</v>
      </c>
      <c r="AU14" s="17">
        <v>7.0990249866387994E-2</v>
      </c>
      <c r="AV14" s="17"/>
      <c r="AW14" s="17">
        <v>0</v>
      </c>
      <c r="AX14" s="17">
        <v>0.16475331672304</v>
      </c>
      <c r="AY14" s="17">
        <v>8.8754487145070698E-2</v>
      </c>
      <c r="AZ14" s="17">
        <v>9.4434037985972399E-2</v>
      </c>
      <c r="BA14" s="17">
        <v>6.7249583317515294E-2</v>
      </c>
      <c r="BB14" s="17">
        <v>0.11392934171149</v>
      </c>
      <c r="BC14" s="17">
        <v>3.9538686370049203E-2</v>
      </c>
      <c r="BD14" s="17">
        <v>3.93540714940563E-2</v>
      </c>
      <c r="BE14" s="17">
        <v>0.12120676218245501</v>
      </c>
      <c r="BF14" s="17">
        <v>0.10273114001193399</v>
      </c>
      <c r="BG14" s="17">
        <v>0.19983269777022</v>
      </c>
      <c r="BH14" s="17">
        <v>0.133181971336506</v>
      </c>
      <c r="BI14" s="17">
        <v>0.16594969136274401</v>
      </c>
      <c r="BJ14" s="17">
        <v>0.105548031836893</v>
      </c>
      <c r="BK14" s="17">
        <v>6.3338291757741194E-2</v>
      </c>
      <c r="BL14" s="17">
        <v>5.5904149475620897E-2</v>
      </c>
      <c r="BM14" s="17"/>
      <c r="BN14" s="17">
        <v>9.4159009735564902E-2</v>
      </c>
      <c r="BO14" s="17">
        <v>0.102054004396307</v>
      </c>
      <c r="BP14" s="17"/>
      <c r="BQ14" s="17">
        <v>0.12811475845678499</v>
      </c>
      <c r="BR14" s="17">
        <v>4.1926450300893398E-2</v>
      </c>
      <c r="BS14" s="17"/>
      <c r="BT14" s="17">
        <v>5.2887752093648203E-2</v>
      </c>
      <c r="BU14" s="17"/>
      <c r="BV14" s="17">
        <v>8.6167812578033104E-2</v>
      </c>
      <c r="BW14" s="17">
        <v>0.118953850376528</v>
      </c>
      <c r="BX14" s="17">
        <v>9.7879548501114799E-2</v>
      </c>
      <c r="BY14" s="17"/>
      <c r="BZ14" s="17">
        <v>8.2667111636931107E-2</v>
      </c>
      <c r="CA14" s="17">
        <v>5.5425615919954402E-2</v>
      </c>
      <c r="CB14" s="17">
        <v>4.89713941329213E-2</v>
      </c>
      <c r="CC14" s="17">
        <v>9.6429311855481606E-2</v>
      </c>
      <c r="CD14" s="17">
        <v>0.16441058828961</v>
      </c>
      <c r="CE14" s="17">
        <v>0.107239054274504</v>
      </c>
      <c r="CF14" s="17">
        <v>0.128871531479371</v>
      </c>
      <c r="CG14" s="17"/>
      <c r="CH14" s="17">
        <v>9.2804988425592594E-2</v>
      </c>
      <c r="CI14" s="17">
        <v>0.120805935532284</v>
      </c>
      <c r="CJ14" s="17">
        <v>0.101436084441348</v>
      </c>
      <c r="CK14" s="17">
        <v>4.5828898395667401E-2</v>
      </c>
      <c r="CL14" s="17">
        <v>5.8718441700671899E-2</v>
      </c>
    </row>
    <row r="15" spans="2:90" ht="28.8" x14ac:dyDescent="0.3">
      <c r="B15" s="18" t="s">
        <v>458</v>
      </c>
      <c r="C15" s="17">
        <v>9.77164218847347E-2</v>
      </c>
      <c r="D15" s="17">
        <v>0.12283232321445101</v>
      </c>
      <c r="E15" s="17">
        <v>7.3655792791299607E-2</v>
      </c>
      <c r="F15" s="17"/>
      <c r="G15" s="17">
        <v>8.5740522277848202E-2</v>
      </c>
      <c r="H15" s="17">
        <v>0.10302164467181101</v>
      </c>
      <c r="I15" s="17">
        <v>0.13445642776316799</v>
      </c>
      <c r="J15" s="17">
        <v>5.5350096595847303E-2</v>
      </c>
      <c r="K15" s="17">
        <v>6.9577346431521803E-2</v>
      </c>
      <c r="L15" s="17">
        <v>0.125760341064555</v>
      </c>
      <c r="M15" s="17"/>
      <c r="N15" s="17">
        <v>0.124126297894103</v>
      </c>
      <c r="O15" s="17">
        <v>9.5040512219737097E-2</v>
      </c>
      <c r="P15" s="17">
        <v>9.2309743271512104E-2</v>
      </c>
      <c r="Q15" s="17">
        <v>7.3476788172242305E-2</v>
      </c>
      <c r="R15" s="17"/>
      <c r="S15" s="17">
        <v>0.120065413273235</v>
      </c>
      <c r="T15" s="17">
        <v>8.1516987403879401E-2</v>
      </c>
      <c r="U15" s="17">
        <v>9.3982068044680706E-2</v>
      </c>
      <c r="V15" s="17">
        <v>9.2988771954518004E-2</v>
      </c>
      <c r="W15" s="17">
        <v>7.0417104202787795E-2</v>
      </c>
      <c r="X15" s="17">
        <v>0.11494555383954499</v>
      </c>
      <c r="Y15" s="17">
        <v>0.140281617038711</v>
      </c>
      <c r="Z15" s="17">
        <v>8.8979379698490194E-2</v>
      </c>
      <c r="AA15" s="17">
        <v>6.1837669611837197E-2</v>
      </c>
      <c r="AB15" s="17">
        <v>0.10004953418472599</v>
      </c>
      <c r="AC15" s="17">
        <v>7.3361428228827505E-2</v>
      </c>
      <c r="AD15" s="17">
        <v>0.148690206210225</v>
      </c>
      <c r="AE15" s="17"/>
      <c r="AF15" s="17">
        <v>0.112994784286127</v>
      </c>
      <c r="AG15" s="17">
        <v>0.11348096806883801</v>
      </c>
      <c r="AH15" s="17">
        <v>3.77976548551886E-2</v>
      </c>
      <c r="AI15" s="17"/>
      <c r="AJ15" s="17">
        <v>0.11876410379652901</v>
      </c>
      <c r="AK15" s="17">
        <v>0.101303570710327</v>
      </c>
      <c r="AL15" s="17">
        <v>0.10536563064802799</v>
      </c>
      <c r="AM15" s="17">
        <v>8.3082306221864299E-2</v>
      </c>
      <c r="AN15" s="17">
        <v>8.3877358949702593E-2</v>
      </c>
      <c r="AO15" s="17"/>
      <c r="AP15" s="17">
        <v>0.126066083347111</v>
      </c>
      <c r="AQ15" s="17">
        <v>0.114018992911929</v>
      </c>
      <c r="AR15" s="17">
        <v>0.109025429946949</v>
      </c>
      <c r="AS15" s="17">
        <v>8.2512735552794397E-2</v>
      </c>
      <c r="AT15" s="17">
        <v>6.7735307958483704E-2</v>
      </c>
      <c r="AU15" s="17">
        <v>2.7286681672464799E-2</v>
      </c>
      <c r="AV15" s="17"/>
      <c r="AW15" s="17">
        <v>0.10219095439060701</v>
      </c>
      <c r="AX15" s="17">
        <v>0.18683763542484999</v>
      </c>
      <c r="AY15" s="17">
        <v>0.104088738138298</v>
      </c>
      <c r="AZ15" s="17">
        <v>3.4360464936541199E-2</v>
      </c>
      <c r="BA15" s="17">
        <v>4.9441434505533802E-2</v>
      </c>
      <c r="BB15" s="17">
        <v>7.1604451221680798E-2</v>
      </c>
      <c r="BC15" s="17">
        <v>6.7862484728265199E-2</v>
      </c>
      <c r="BD15" s="17">
        <v>0.106641712985312</v>
      </c>
      <c r="BE15" s="17">
        <v>0.120717921986197</v>
      </c>
      <c r="BF15" s="17">
        <v>0.20832617309022899</v>
      </c>
      <c r="BG15" s="17">
        <v>0.11391962761204801</v>
      </c>
      <c r="BH15" s="17">
        <v>0.14321753037993101</v>
      </c>
      <c r="BI15" s="17">
        <v>0.14591050165161201</v>
      </c>
      <c r="BJ15" s="17">
        <v>0.199152372382915</v>
      </c>
      <c r="BK15" s="17">
        <v>0</v>
      </c>
      <c r="BL15" s="17">
        <v>6.9855277578902794E-2</v>
      </c>
      <c r="BM15" s="17"/>
      <c r="BN15" s="17">
        <v>0.113159035845931</v>
      </c>
      <c r="BO15" s="17">
        <v>7.9342952514270801E-2</v>
      </c>
      <c r="BP15" s="17"/>
      <c r="BQ15" s="17">
        <v>0.12802923344750999</v>
      </c>
      <c r="BR15" s="17">
        <v>5.9667677052745102E-2</v>
      </c>
      <c r="BS15" s="17"/>
      <c r="BT15" s="17">
        <v>8.5515266266540796E-2</v>
      </c>
      <c r="BU15" s="17"/>
      <c r="BV15" s="17">
        <v>0.114783286948774</v>
      </c>
      <c r="BW15" s="17">
        <v>7.8398987292719005E-2</v>
      </c>
      <c r="BX15" s="17">
        <v>0.10156817523809</v>
      </c>
      <c r="BY15" s="17"/>
      <c r="BZ15" s="17">
        <v>6.6447388189231599E-2</v>
      </c>
      <c r="CA15" s="17">
        <v>7.8906734980329102E-2</v>
      </c>
      <c r="CB15" s="17">
        <v>8.2496825485339001E-2</v>
      </c>
      <c r="CC15" s="17">
        <v>9.5543849769990197E-2</v>
      </c>
      <c r="CD15" s="17">
        <v>9.0890843530685494E-2</v>
      </c>
      <c r="CE15" s="17">
        <v>0.20054507300372501</v>
      </c>
      <c r="CF15" s="17">
        <v>0.13317957853693799</v>
      </c>
      <c r="CG15" s="17"/>
      <c r="CH15" s="17">
        <v>0.22412629468214901</v>
      </c>
      <c r="CI15" s="17">
        <v>0.12925697167248201</v>
      </c>
      <c r="CJ15" s="17">
        <v>5.0164498151014501E-2</v>
      </c>
      <c r="CK15" s="17">
        <v>7.6755303019959004E-2</v>
      </c>
      <c r="CL15" s="17">
        <v>2.2490931778737198E-2</v>
      </c>
    </row>
    <row r="16" spans="2:90" ht="57.6" x14ac:dyDescent="0.3">
      <c r="B16" s="18" t="s">
        <v>459</v>
      </c>
      <c r="C16" s="17">
        <v>9.5736465631840406E-2</v>
      </c>
      <c r="D16" s="17">
        <v>8.6155289190066806E-2</v>
      </c>
      <c r="E16" s="17">
        <v>0.106070405337756</v>
      </c>
      <c r="F16" s="17"/>
      <c r="G16" s="17">
        <v>0.201430593303556</v>
      </c>
      <c r="H16" s="17">
        <v>0.15487875193494199</v>
      </c>
      <c r="I16" s="17">
        <v>0.110458183406639</v>
      </c>
      <c r="J16" s="17">
        <v>6.5822811548445007E-2</v>
      </c>
      <c r="K16" s="17">
        <v>5.0295228815176597E-2</v>
      </c>
      <c r="L16" s="17">
        <v>3.7208424644850503E-2</v>
      </c>
      <c r="M16" s="17"/>
      <c r="N16" s="17">
        <v>9.0626879745187905E-2</v>
      </c>
      <c r="O16" s="17">
        <v>0.10022426660757</v>
      </c>
      <c r="P16" s="17">
        <v>7.56964331843199E-2</v>
      </c>
      <c r="Q16" s="17">
        <v>0.115114932540309</v>
      </c>
      <c r="R16" s="17"/>
      <c r="S16" s="17">
        <v>0.125870356283903</v>
      </c>
      <c r="T16" s="17">
        <v>9.2566513595804104E-2</v>
      </c>
      <c r="U16" s="17">
        <v>7.6971715852547501E-2</v>
      </c>
      <c r="V16" s="17">
        <v>5.8842414013434298E-2</v>
      </c>
      <c r="W16" s="17">
        <v>8.2578289482382994E-2</v>
      </c>
      <c r="X16" s="17">
        <v>0.16309291581184901</v>
      </c>
      <c r="Y16" s="17">
        <v>9.4780564200822204E-2</v>
      </c>
      <c r="Z16" s="17">
        <v>5.7468662823766399E-2</v>
      </c>
      <c r="AA16" s="17">
        <v>7.0302263018218403E-2</v>
      </c>
      <c r="AB16" s="17">
        <v>8.8151395239641994E-2</v>
      </c>
      <c r="AC16" s="17">
        <v>9.0787591247644697E-2</v>
      </c>
      <c r="AD16" s="17">
        <v>0.108507090780251</v>
      </c>
      <c r="AE16" s="17"/>
      <c r="AF16" s="17">
        <v>6.1527090260287201E-2</v>
      </c>
      <c r="AG16" s="17">
        <v>0.10325978638682599</v>
      </c>
      <c r="AH16" s="17">
        <v>0.169970139353013</v>
      </c>
      <c r="AI16" s="17"/>
      <c r="AJ16" s="17">
        <v>7.6750012569640993E-2</v>
      </c>
      <c r="AK16" s="17">
        <v>8.7372824355210293E-2</v>
      </c>
      <c r="AL16" s="17">
        <v>0.15491706202613101</v>
      </c>
      <c r="AM16" s="17">
        <v>4.2085787304424901E-2</v>
      </c>
      <c r="AN16" s="17">
        <v>0.10108326483864701</v>
      </c>
      <c r="AO16" s="17"/>
      <c r="AP16" s="17">
        <v>0.11078371003455501</v>
      </c>
      <c r="AQ16" s="17">
        <v>9.0191096043918603E-2</v>
      </c>
      <c r="AR16" s="17">
        <v>0.103381159986851</v>
      </c>
      <c r="AS16" s="17">
        <v>5.1755567555177399E-2</v>
      </c>
      <c r="AT16" s="17">
        <v>0.135051510096099</v>
      </c>
      <c r="AU16" s="17">
        <v>3.8958981104713998E-2</v>
      </c>
      <c r="AV16" s="17"/>
      <c r="AW16" s="17">
        <v>0</v>
      </c>
      <c r="AX16" s="17">
        <v>0.15457058556477599</v>
      </c>
      <c r="AY16" s="17">
        <v>0.11511371807873499</v>
      </c>
      <c r="AZ16" s="17">
        <v>6.5806102535383298E-2</v>
      </c>
      <c r="BA16" s="17">
        <v>7.2280137348704906E-2</v>
      </c>
      <c r="BB16" s="17">
        <v>9.2308392559174404E-2</v>
      </c>
      <c r="BC16" s="17">
        <v>8.7903091076700898E-2</v>
      </c>
      <c r="BD16" s="17">
        <v>9.0770432958366107E-2</v>
      </c>
      <c r="BE16" s="17">
        <v>8.0431235711056995E-2</v>
      </c>
      <c r="BF16" s="17">
        <v>0.14213607218782201</v>
      </c>
      <c r="BG16" s="17">
        <v>0.102926603312683</v>
      </c>
      <c r="BH16" s="17">
        <v>0.16390096898129</v>
      </c>
      <c r="BI16" s="17">
        <v>6.9952287331605398E-2</v>
      </c>
      <c r="BJ16" s="17">
        <v>3.0269131570043298E-2</v>
      </c>
      <c r="BK16" s="17">
        <v>6.8153472240665494E-2</v>
      </c>
      <c r="BL16" s="17">
        <v>0.17184756253827499</v>
      </c>
      <c r="BM16" s="17"/>
      <c r="BN16" s="17">
        <v>7.0337262722627802E-2</v>
      </c>
      <c r="BO16" s="17">
        <v>0.12941120838173201</v>
      </c>
      <c r="BP16" s="17"/>
      <c r="BQ16" s="17">
        <v>0.104510495588026</v>
      </c>
      <c r="BR16" s="17">
        <v>6.2688103671264206E-2</v>
      </c>
      <c r="BS16" s="17"/>
      <c r="BT16" s="17">
        <v>8.97048477426719E-2</v>
      </c>
      <c r="BU16" s="17"/>
      <c r="BV16" s="17">
        <v>0.11438480366551899</v>
      </c>
      <c r="BW16" s="17">
        <v>0.108602940901217</v>
      </c>
      <c r="BX16" s="17">
        <v>8.0771224157853705E-2</v>
      </c>
      <c r="BY16" s="17"/>
      <c r="BZ16" s="17">
        <v>0.104482337699807</v>
      </c>
      <c r="CA16" s="17">
        <v>8.5295808024589997E-2</v>
      </c>
      <c r="CB16" s="17">
        <v>6.5262586292411801E-2</v>
      </c>
      <c r="CC16" s="17">
        <v>0.15140658625925399</v>
      </c>
      <c r="CD16" s="17">
        <v>8.4117262178678404E-2</v>
      </c>
      <c r="CE16" s="17">
        <v>9.2117469838449595E-2</v>
      </c>
      <c r="CF16" s="17">
        <v>0.111052687944795</v>
      </c>
      <c r="CG16" s="17"/>
      <c r="CH16" s="17">
        <v>8.8377476066680102E-2</v>
      </c>
      <c r="CI16" s="17">
        <v>0.101135844108283</v>
      </c>
      <c r="CJ16" s="17">
        <v>9.52708135294867E-2</v>
      </c>
      <c r="CK16" s="17">
        <v>8.4676153055227604E-2</v>
      </c>
      <c r="CL16" s="17">
        <v>0.106965267164064</v>
      </c>
    </row>
    <row r="17" spans="2:90" x14ac:dyDescent="0.3">
      <c r="B17" s="18" t="s">
        <v>118</v>
      </c>
      <c r="C17" s="17">
        <v>7.6879083016068397E-2</v>
      </c>
      <c r="D17" s="17">
        <v>7.9784152686010301E-2</v>
      </c>
      <c r="E17" s="17">
        <v>7.4665658465874196E-2</v>
      </c>
      <c r="F17" s="17"/>
      <c r="G17" s="17">
        <v>3.9100099332831699E-2</v>
      </c>
      <c r="H17" s="17">
        <v>4.7426868688198197E-2</v>
      </c>
      <c r="I17" s="17">
        <v>6.5877052757871798E-2</v>
      </c>
      <c r="J17" s="17">
        <v>7.4643459324874595E-2</v>
      </c>
      <c r="K17" s="17">
        <v>9.4790039264032996E-2</v>
      </c>
      <c r="L17" s="17">
        <v>0.116521028833249</v>
      </c>
      <c r="M17" s="17"/>
      <c r="N17" s="17">
        <v>5.2725311250791197E-2</v>
      </c>
      <c r="O17" s="17">
        <v>7.2122540309243199E-2</v>
      </c>
      <c r="P17" s="17">
        <v>0.10690324995466501</v>
      </c>
      <c r="Q17" s="17">
        <v>7.9521496092253202E-2</v>
      </c>
      <c r="R17" s="17"/>
      <c r="S17" s="17">
        <v>5.2118910105445303E-2</v>
      </c>
      <c r="T17" s="17">
        <v>0.113323977641807</v>
      </c>
      <c r="U17" s="17">
        <v>7.7597552171783601E-2</v>
      </c>
      <c r="V17" s="17">
        <v>7.5188825837203502E-2</v>
      </c>
      <c r="W17" s="17">
        <v>0.16302209020515401</v>
      </c>
      <c r="X17" s="17">
        <v>3.51011768733216E-2</v>
      </c>
      <c r="Y17" s="17">
        <v>8.2055157622484998E-2</v>
      </c>
      <c r="Z17" s="17">
        <v>8.5222583468768695E-2</v>
      </c>
      <c r="AA17" s="17">
        <v>0.101543631670724</v>
      </c>
      <c r="AB17" s="17">
        <v>7.4843632413980704E-2</v>
      </c>
      <c r="AC17" s="17">
        <v>2.9751022377219698E-2</v>
      </c>
      <c r="AD17" s="17">
        <v>0</v>
      </c>
      <c r="AE17" s="17"/>
      <c r="AF17" s="17">
        <v>9.2177201613464599E-2</v>
      </c>
      <c r="AG17" s="17">
        <v>6.8100420266242107E-2</v>
      </c>
      <c r="AH17" s="17">
        <v>6.2824179436098401E-2</v>
      </c>
      <c r="AI17" s="17"/>
      <c r="AJ17" s="17">
        <v>8.5668008183594394E-2</v>
      </c>
      <c r="AK17" s="17">
        <v>5.3911777692268098E-2</v>
      </c>
      <c r="AL17" s="17">
        <v>5.6808961343668599E-2</v>
      </c>
      <c r="AM17" s="17">
        <v>0.124580133136954</v>
      </c>
      <c r="AN17" s="17">
        <v>8.1429921049454901E-2</v>
      </c>
      <c r="AO17" s="17"/>
      <c r="AP17" s="17">
        <v>5.7876131198983299E-2</v>
      </c>
      <c r="AQ17" s="17">
        <v>7.6910040629696697E-2</v>
      </c>
      <c r="AR17" s="17">
        <v>6.8151731762233894E-2</v>
      </c>
      <c r="AS17" s="17">
        <v>9.7836715440486194E-2</v>
      </c>
      <c r="AT17" s="17">
        <v>8.0290493951497593E-2</v>
      </c>
      <c r="AU17" s="17">
        <v>0.10260719098148</v>
      </c>
      <c r="AV17" s="17"/>
      <c r="AW17" s="17">
        <v>0.109275668865701</v>
      </c>
      <c r="AX17" s="17">
        <v>0</v>
      </c>
      <c r="AY17" s="17">
        <v>0.119891850489327</v>
      </c>
      <c r="AZ17" s="17">
        <v>9.3211015311264606E-2</v>
      </c>
      <c r="BA17" s="17">
        <v>5.8293429602389903E-2</v>
      </c>
      <c r="BB17" s="17">
        <v>5.0239607362610399E-2</v>
      </c>
      <c r="BC17" s="17">
        <v>6.62459741240706E-2</v>
      </c>
      <c r="BD17" s="17">
        <v>9.1513731284206201E-2</v>
      </c>
      <c r="BE17" s="17">
        <v>5.5339648053074203E-2</v>
      </c>
      <c r="BF17" s="17">
        <v>8.9779489329939094E-2</v>
      </c>
      <c r="BG17" s="17">
        <v>5.9169874975764897E-2</v>
      </c>
      <c r="BH17" s="17">
        <v>5.6965039843321102E-2</v>
      </c>
      <c r="BI17" s="17">
        <v>0.12377915916586001</v>
      </c>
      <c r="BJ17" s="17">
        <v>3.2214202853524797E-2</v>
      </c>
      <c r="BK17" s="17">
        <v>0</v>
      </c>
      <c r="BL17" s="17">
        <v>3.8873759687973401E-2</v>
      </c>
      <c r="BM17" s="17"/>
      <c r="BN17" s="17">
        <v>7.2944980050138497E-2</v>
      </c>
      <c r="BO17" s="17">
        <v>7.6591432495053097E-2</v>
      </c>
      <c r="BP17" s="17"/>
      <c r="BQ17" s="17">
        <v>5.44933236948347E-2</v>
      </c>
      <c r="BR17" s="17">
        <v>3.9404033226452299E-2</v>
      </c>
      <c r="BS17" s="17"/>
      <c r="BT17" s="17">
        <v>2.8951910740814001E-2</v>
      </c>
      <c r="BU17" s="17"/>
      <c r="BV17" s="17">
        <v>7.9090242874187894E-2</v>
      </c>
      <c r="BW17" s="17">
        <v>7.3946561902011099E-2</v>
      </c>
      <c r="BX17" s="17">
        <v>8.1579544295321799E-2</v>
      </c>
      <c r="BY17" s="17"/>
      <c r="BZ17" s="17">
        <v>4.2465033863276803E-2</v>
      </c>
      <c r="CA17" s="17">
        <v>3.6686951190568799E-2</v>
      </c>
      <c r="CB17" s="17">
        <v>3.8972847490176599E-2</v>
      </c>
      <c r="CC17" s="17">
        <v>3.85867100467241E-2</v>
      </c>
      <c r="CD17" s="17">
        <v>5.21104009357517E-2</v>
      </c>
      <c r="CE17" s="17">
        <v>5.09446897521037E-2</v>
      </c>
      <c r="CF17" s="17">
        <v>0.12365514649824701</v>
      </c>
      <c r="CG17" s="17"/>
      <c r="CH17" s="17">
        <v>0.122871667300143</v>
      </c>
      <c r="CI17" s="17">
        <v>8.9850568153773097E-2</v>
      </c>
      <c r="CJ17" s="17">
        <v>6.71199041703128E-2</v>
      </c>
      <c r="CK17" s="17">
        <v>4.6590015994625901E-2</v>
      </c>
      <c r="CL17" s="17">
        <v>5.2181407887002901E-2</v>
      </c>
    </row>
    <row r="18" spans="2:90" ht="43.2" x14ac:dyDescent="0.3">
      <c r="B18" s="18" t="s">
        <v>460</v>
      </c>
      <c r="C18" s="17">
        <v>7.5001894222560803E-2</v>
      </c>
      <c r="D18" s="17">
        <v>7.0493713957701307E-2</v>
      </c>
      <c r="E18" s="17">
        <v>8.0124456110977904E-2</v>
      </c>
      <c r="F18" s="17"/>
      <c r="G18" s="17">
        <v>0.15906170952614401</v>
      </c>
      <c r="H18" s="17">
        <v>0.100567538352615</v>
      </c>
      <c r="I18" s="17">
        <v>7.6465588182621905E-2</v>
      </c>
      <c r="J18" s="17">
        <v>6.4924319409750894E-2</v>
      </c>
      <c r="K18" s="17">
        <v>3.0948366111932701E-2</v>
      </c>
      <c r="L18" s="17">
        <v>4.7348361407057803E-2</v>
      </c>
      <c r="M18" s="17"/>
      <c r="N18" s="17">
        <v>8.5450905841847294E-2</v>
      </c>
      <c r="O18" s="17">
        <v>6.7100114552325299E-2</v>
      </c>
      <c r="P18" s="17">
        <v>6.0239879641858098E-2</v>
      </c>
      <c r="Q18" s="17">
        <v>8.4703209423937595E-2</v>
      </c>
      <c r="R18" s="17"/>
      <c r="S18" s="17">
        <v>7.0656590687301998E-2</v>
      </c>
      <c r="T18" s="17">
        <v>9.4526154220447897E-2</v>
      </c>
      <c r="U18" s="17">
        <v>5.4838880676390901E-2</v>
      </c>
      <c r="V18" s="17">
        <v>4.9413677760179402E-2</v>
      </c>
      <c r="W18" s="17">
        <v>9.9536612099974595E-2</v>
      </c>
      <c r="X18" s="17">
        <v>6.05688658814185E-2</v>
      </c>
      <c r="Y18" s="17">
        <v>6.6930404448226996E-2</v>
      </c>
      <c r="Z18" s="17">
        <v>9.0037273536192203E-2</v>
      </c>
      <c r="AA18" s="17">
        <v>6.6991367309507194E-2</v>
      </c>
      <c r="AB18" s="17">
        <v>8.6554809832984095E-2</v>
      </c>
      <c r="AC18" s="17">
        <v>7.1123571423326801E-2</v>
      </c>
      <c r="AD18" s="17">
        <v>0.14376714714421601</v>
      </c>
      <c r="AE18" s="17"/>
      <c r="AF18" s="17">
        <v>6.1231766686627297E-2</v>
      </c>
      <c r="AG18" s="17">
        <v>6.7657100794817598E-2</v>
      </c>
      <c r="AH18" s="17">
        <v>8.8368913247929601E-2</v>
      </c>
      <c r="AI18" s="17"/>
      <c r="AJ18" s="17">
        <v>6.7707893547666598E-2</v>
      </c>
      <c r="AK18" s="17">
        <v>8.4854173693310997E-2</v>
      </c>
      <c r="AL18" s="17">
        <v>5.01587707058102E-2</v>
      </c>
      <c r="AM18" s="17">
        <v>8.6501542136801807E-2</v>
      </c>
      <c r="AN18" s="17">
        <v>0.14209527640521999</v>
      </c>
      <c r="AO18" s="17"/>
      <c r="AP18" s="17">
        <v>9.0796594942029796E-2</v>
      </c>
      <c r="AQ18" s="17">
        <v>7.6292591365386603E-2</v>
      </c>
      <c r="AR18" s="17">
        <v>2.04491481635917E-2</v>
      </c>
      <c r="AS18" s="17">
        <v>7.6111755377783502E-2</v>
      </c>
      <c r="AT18" s="17">
        <v>0.159972492340995</v>
      </c>
      <c r="AU18" s="17">
        <v>6.1228515019323998E-2</v>
      </c>
      <c r="AV18" s="17"/>
      <c r="AW18" s="17">
        <v>0</v>
      </c>
      <c r="AX18" s="17">
        <v>8.5721105136173301E-2</v>
      </c>
      <c r="AY18" s="17">
        <v>6.7978855384717499E-2</v>
      </c>
      <c r="AZ18" s="17">
        <v>6.20301173068264E-2</v>
      </c>
      <c r="BA18" s="17">
        <v>5.7853415976659002E-2</v>
      </c>
      <c r="BB18" s="17">
        <v>7.1914544542457798E-2</v>
      </c>
      <c r="BC18" s="17">
        <v>6.4459230446638205E-2</v>
      </c>
      <c r="BD18" s="17">
        <v>0.18477756616580901</v>
      </c>
      <c r="BE18" s="17">
        <v>6.5911317614858703E-2</v>
      </c>
      <c r="BF18" s="17">
        <v>3.78738365024439E-2</v>
      </c>
      <c r="BG18" s="17">
        <v>8.4780324427270307E-2</v>
      </c>
      <c r="BH18" s="17">
        <v>8.7157104154680004E-2</v>
      </c>
      <c r="BI18" s="17">
        <v>2.2156807523212502E-2</v>
      </c>
      <c r="BJ18" s="17">
        <v>6.3421380626867099E-2</v>
      </c>
      <c r="BK18" s="17">
        <v>5.07492157234848E-2</v>
      </c>
      <c r="BL18" s="17">
        <v>0.104916517385377</v>
      </c>
      <c r="BM18" s="17"/>
      <c r="BN18" s="17">
        <v>8.1865924835095097E-2</v>
      </c>
      <c r="BO18" s="17">
        <v>6.4825394822218302E-2</v>
      </c>
      <c r="BP18" s="17"/>
      <c r="BQ18" s="17">
        <v>9.0001009049456404E-2</v>
      </c>
      <c r="BR18" s="17">
        <v>7.6288201232328198E-2</v>
      </c>
      <c r="BS18" s="17"/>
      <c r="BT18" s="17">
        <v>0.116344863091499</v>
      </c>
      <c r="BU18" s="17"/>
      <c r="BV18" s="17">
        <v>4.5891905710778703E-2</v>
      </c>
      <c r="BW18" s="17">
        <v>9.8835533017934393E-2</v>
      </c>
      <c r="BX18" s="17">
        <v>7.7434286965446297E-2</v>
      </c>
      <c r="BY18" s="17"/>
      <c r="BZ18" s="17">
        <v>7.1116576069607099E-2</v>
      </c>
      <c r="CA18" s="17">
        <v>4.6445498757913997E-2</v>
      </c>
      <c r="CB18" s="17">
        <v>5.7415756094197197E-2</v>
      </c>
      <c r="CC18" s="17">
        <v>0.137852210503523</v>
      </c>
      <c r="CD18" s="17">
        <v>8.0572060303072401E-2</v>
      </c>
      <c r="CE18" s="17">
        <v>4.8402095400052102E-2</v>
      </c>
      <c r="CF18" s="17">
        <v>8.5458128248500007E-2</v>
      </c>
      <c r="CG18" s="17"/>
      <c r="CH18" s="17">
        <v>6.7919022506593998E-2</v>
      </c>
      <c r="CI18" s="17">
        <v>9.2857576897107594E-2</v>
      </c>
      <c r="CJ18" s="17">
        <v>6.5842648900626105E-2</v>
      </c>
      <c r="CK18" s="17">
        <v>7.6047828022014596E-2</v>
      </c>
      <c r="CL18" s="17">
        <v>0</v>
      </c>
    </row>
    <row r="19" spans="2:90" ht="28.8" x14ac:dyDescent="0.3">
      <c r="B19" s="18" t="s">
        <v>461</v>
      </c>
      <c r="C19" s="17">
        <v>6.5246867263667699E-2</v>
      </c>
      <c r="D19" s="17">
        <v>5.6472222206805298E-2</v>
      </c>
      <c r="E19" s="17">
        <v>7.4516080835249895E-2</v>
      </c>
      <c r="F19" s="17"/>
      <c r="G19" s="17">
        <v>0.14459296315842601</v>
      </c>
      <c r="H19" s="17">
        <v>0.105774915258605</v>
      </c>
      <c r="I19" s="17">
        <v>6.3794294983601202E-2</v>
      </c>
      <c r="J19" s="17">
        <v>4.9047157875256001E-2</v>
      </c>
      <c r="K19" s="17">
        <v>3.64713386939578E-2</v>
      </c>
      <c r="L19" s="17">
        <v>2.47207977816335E-2</v>
      </c>
      <c r="M19" s="17"/>
      <c r="N19" s="17">
        <v>7.0892535388744599E-2</v>
      </c>
      <c r="O19" s="17">
        <v>5.0132060581976702E-2</v>
      </c>
      <c r="P19" s="17">
        <v>8.4673256050838502E-2</v>
      </c>
      <c r="Q19" s="17">
        <v>6.0494770720359199E-2</v>
      </c>
      <c r="R19" s="17"/>
      <c r="S19" s="17">
        <v>9.5747314133713901E-2</v>
      </c>
      <c r="T19" s="17">
        <v>3.8712690556142203E-2</v>
      </c>
      <c r="U19" s="17">
        <v>2.1523601312111101E-2</v>
      </c>
      <c r="V19" s="17">
        <v>5.9540023712999199E-2</v>
      </c>
      <c r="W19" s="17">
        <v>5.4394308632008899E-2</v>
      </c>
      <c r="X19" s="17">
        <v>7.4734727352678901E-2</v>
      </c>
      <c r="Y19" s="17">
        <v>3.8628299546183298E-2</v>
      </c>
      <c r="Z19" s="17">
        <v>5.6079410199618498E-2</v>
      </c>
      <c r="AA19" s="17">
        <v>9.6489228089169404E-2</v>
      </c>
      <c r="AB19" s="17">
        <v>6.0227028672313297E-2</v>
      </c>
      <c r="AC19" s="17">
        <v>0.105282154605052</v>
      </c>
      <c r="AD19" s="17">
        <v>7.6216350677785302E-2</v>
      </c>
      <c r="AE19" s="17"/>
      <c r="AF19" s="17">
        <v>5.20572199944676E-2</v>
      </c>
      <c r="AG19" s="17">
        <v>5.2444468496514303E-2</v>
      </c>
      <c r="AH19" s="17">
        <v>8.6072788764023606E-2</v>
      </c>
      <c r="AI19" s="17"/>
      <c r="AJ19" s="17">
        <v>6.4981542248731497E-2</v>
      </c>
      <c r="AK19" s="17">
        <v>6.1103650422394899E-2</v>
      </c>
      <c r="AL19" s="17">
        <v>6.5857547388584195E-2</v>
      </c>
      <c r="AM19" s="17">
        <v>4.2658392964101399E-2</v>
      </c>
      <c r="AN19" s="17">
        <v>0.105905230667591</v>
      </c>
      <c r="AO19" s="17"/>
      <c r="AP19" s="17">
        <v>5.9533156672911897E-2</v>
      </c>
      <c r="AQ19" s="17">
        <v>8.21788608766056E-2</v>
      </c>
      <c r="AR19" s="17">
        <v>7.9245460860970396E-2</v>
      </c>
      <c r="AS19" s="17">
        <v>5.8454905406318501E-2</v>
      </c>
      <c r="AT19" s="17">
        <v>0.114211190752534</v>
      </c>
      <c r="AU19" s="17">
        <v>1.36784572170397E-2</v>
      </c>
      <c r="AV19" s="17"/>
      <c r="AW19" s="17">
        <v>0.102732883797905</v>
      </c>
      <c r="AX19" s="17">
        <v>0.101081742685806</v>
      </c>
      <c r="AY19" s="17">
        <v>4.9611666887197099E-2</v>
      </c>
      <c r="AZ19" s="17">
        <v>6.7666100383232897E-2</v>
      </c>
      <c r="BA19" s="17">
        <v>8.9484997653393697E-2</v>
      </c>
      <c r="BB19" s="17">
        <v>3.9827842953511598E-2</v>
      </c>
      <c r="BC19" s="17">
        <v>6.3674328193876598E-2</v>
      </c>
      <c r="BD19" s="17">
        <v>9.6013931801074898E-2</v>
      </c>
      <c r="BE19" s="17">
        <v>9.1524109971019105E-2</v>
      </c>
      <c r="BF19" s="17">
        <v>4.2441528674322097E-2</v>
      </c>
      <c r="BG19" s="17">
        <v>8.3592516908560802E-2</v>
      </c>
      <c r="BH19" s="17">
        <v>1.7890106389100002E-2</v>
      </c>
      <c r="BI19" s="17">
        <v>1.67010880402884E-2</v>
      </c>
      <c r="BJ19" s="17">
        <v>0.117973576046199</v>
      </c>
      <c r="BK19" s="17">
        <v>0</v>
      </c>
      <c r="BL19" s="17">
        <v>7.5423848378448094E-2</v>
      </c>
      <c r="BM19" s="17"/>
      <c r="BN19" s="17">
        <v>5.4665107319781699E-2</v>
      </c>
      <c r="BO19" s="17">
        <v>7.7153186681870101E-2</v>
      </c>
      <c r="BP19" s="17"/>
      <c r="BQ19" s="17">
        <v>5.7891021698431397E-2</v>
      </c>
      <c r="BR19" s="17">
        <v>6.4033313819750401E-2</v>
      </c>
      <c r="BS19" s="17"/>
      <c r="BT19" s="17">
        <v>0.106261260268466</v>
      </c>
      <c r="BU19" s="17"/>
      <c r="BV19" s="17">
        <v>5.2914641941760002E-2</v>
      </c>
      <c r="BW19" s="17">
        <v>7.8087056489152595E-2</v>
      </c>
      <c r="BX19" s="17">
        <v>6.3790582113904995E-2</v>
      </c>
      <c r="BY19" s="17"/>
      <c r="BZ19" s="17">
        <v>4.86286635263753E-2</v>
      </c>
      <c r="CA19" s="17">
        <v>5.3561058640164097E-2</v>
      </c>
      <c r="CB19" s="17">
        <v>0.10709475614499001</v>
      </c>
      <c r="CC19" s="17">
        <v>8.4931966496418904E-2</v>
      </c>
      <c r="CD19" s="17">
        <v>4.4697850248719299E-2</v>
      </c>
      <c r="CE19" s="17">
        <v>7.3335362509818702E-2</v>
      </c>
      <c r="CF19" s="17">
        <v>5.88213041390869E-2</v>
      </c>
      <c r="CG19" s="17"/>
      <c r="CH19" s="17">
        <v>6.1817235146717102E-2</v>
      </c>
      <c r="CI19" s="17">
        <v>5.1586659671470303E-2</v>
      </c>
      <c r="CJ19" s="17">
        <v>8.5221776212798098E-2</v>
      </c>
      <c r="CK19" s="17">
        <v>4.9139617126988798E-2</v>
      </c>
      <c r="CL19" s="17">
        <v>8.2299476068844496E-2</v>
      </c>
    </row>
    <row r="20" spans="2:90" ht="28.8" x14ac:dyDescent="0.3">
      <c r="B20" s="18" t="s">
        <v>462</v>
      </c>
      <c r="C20" s="17">
        <v>6.4361350578427207E-2</v>
      </c>
      <c r="D20" s="17">
        <v>6.3566687758709203E-2</v>
      </c>
      <c r="E20" s="17">
        <v>6.3596409802802401E-2</v>
      </c>
      <c r="F20" s="17"/>
      <c r="G20" s="17">
        <v>0.112387872436394</v>
      </c>
      <c r="H20" s="17">
        <v>9.3646434824839295E-2</v>
      </c>
      <c r="I20" s="17">
        <v>9.8418999471047097E-2</v>
      </c>
      <c r="J20" s="17">
        <v>3.7883734104484597E-2</v>
      </c>
      <c r="K20" s="17">
        <v>1.9863590687622199E-2</v>
      </c>
      <c r="L20" s="17">
        <v>4.30182483439406E-2</v>
      </c>
      <c r="M20" s="17"/>
      <c r="N20" s="17">
        <v>9.4681475291507902E-2</v>
      </c>
      <c r="O20" s="17">
        <v>5.40100512113173E-2</v>
      </c>
      <c r="P20" s="17">
        <v>3.0276027531709899E-2</v>
      </c>
      <c r="Q20" s="17">
        <v>6.8114073475765202E-2</v>
      </c>
      <c r="R20" s="17"/>
      <c r="S20" s="17">
        <v>4.50207736243061E-2</v>
      </c>
      <c r="T20" s="17">
        <v>7.2438839179150005E-2</v>
      </c>
      <c r="U20" s="17">
        <v>3.4586610563313198E-2</v>
      </c>
      <c r="V20" s="17">
        <v>0.11698990735708401</v>
      </c>
      <c r="W20" s="17">
        <v>8.2800512140448201E-2</v>
      </c>
      <c r="X20" s="17">
        <v>6.7753771497635396E-2</v>
      </c>
      <c r="Y20" s="17">
        <v>6.6340657606575107E-2</v>
      </c>
      <c r="Z20" s="17">
        <v>2.86879816790463E-2</v>
      </c>
      <c r="AA20" s="17">
        <v>5.8033021937592098E-2</v>
      </c>
      <c r="AB20" s="17">
        <v>4.2451366954470299E-2</v>
      </c>
      <c r="AC20" s="17">
        <v>8.7312847178987005E-2</v>
      </c>
      <c r="AD20" s="17">
        <v>0.11131632388228301</v>
      </c>
      <c r="AE20" s="17"/>
      <c r="AF20" s="17">
        <v>4.6140934880594502E-2</v>
      </c>
      <c r="AG20" s="17">
        <v>6.5239291714084796E-2</v>
      </c>
      <c r="AH20" s="17">
        <v>8.00597542399578E-2</v>
      </c>
      <c r="AI20" s="17"/>
      <c r="AJ20" s="17">
        <v>5.2556064482280798E-2</v>
      </c>
      <c r="AK20" s="17">
        <v>7.5159601344684801E-2</v>
      </c>
      <c r="AL20" s="17">
        <v>6.0070882507201599E-2</v>
      </c>
      <c r="AM20" s="17">
        <v>4.5494610173549201E-2</v>
      </c>
      <c r="AN20" s="17">
        <v>5.8917601216201598E-2</v>
      </c>
      <c r="AO20" s="17"/>
      <c r="AP20" s="17">
        <v>8.5241833342368206E-2</v>
      </c>
      <c r="AQ20" s="17">
        <v>7.9193888438975499E-2</v>
      </c>
      <c r="AR20" s="17">
        <v>8.2051139711437807E-2</v>
      </c>
      <c r="AS20" s="17">
        <v>4.0641350295334798E-2</v>
      </c>
      <c r="AT20" s="17">
        <v>6.6237639848653898E-2</v>
      </c>
      <c r="AU20" s="17">
        <v>2.33031401057044E-2</v>
      </c>
      <c r="AV20" s="17"/>
      <c r="AW20" s="17">
        <v>0</v>
      </c>
      <c r="AX20" s="17">
        <v>6.6116265814050695E-2</v>
      </c>
      <c r="AY20" s="17">
        <v>6.2180461217913999E-2</v>
      </c>
      <c r="AZ20" s="17">
        <v>1.8943922694151599E-2</v>
      </c>
      <c r="BA20" s="17">
        <v>8.6904012891008103E-2</v>
      </c>
      <c r="BB20" s="17">
        <v>6.5058979511826098E-2</v>
      </c>
      <c r="BC20" s="17">
        <v>7.3067521060009993E-2</v>
      </c>
      <c r="BD20" s="17">
        <v>7.4809857271992894E-2</v>
      </c>
      <c r="BE20" s="17">
        <v>6.9257025241883305E-2</v>
      </c>
      <c r="BF20" s="17">
        <v>5.85580360397049E-2</v>
      </c>
      <c r="BG20" s="17">
        <v>7.1631992048755797E-2</v>
      </c>
      <c r="BH20" s="17">
        <v>5.5727420498922701E-2</v>
      </c>
      <c r="BI20" s="17">
        <v>0.100349213789618</v>
      </c>
      <c r="BJ20" s="17">
        <v>9.8556171300074394E-2</v>
      </c>
      <c r="BK20" s="17">
        <v>0.11913104719159399</v>
      </c>
      <c r="BL20" s="17">
        <v>3.2870306374224598E-2</v>
      </c>
      <c r="BM20" s="17"/>
      <c r="BN20" s="17">
        <v>6.6908828059425607E-2</v>
      </c>
      <c r="BO20" s="17">
        <v>6.1980309091374697E-2</v>
      </c>
      <c r="BP20" s="17"/>
      <c r="BQ20" s="17">
        <v>7.9266529384024703E-2</v>
      </c>
      <c r="BR20" s="17">
        <v>8.7988371348036498E-2</v>
      </c>
      <c r="BS20" s="17"/>
      <c r="BT20" s="17">
        <v>0.106711037956741</v>
      </c>
      <c r="BU20" s="17"/>
      <c r="BV20" s="17">
        <v>5.63064440716275E-2</v>
      </c>
      <c r="BW20" s="17">
        <v>8.1075361048962402E-2</v>
      </c>
      <c r="BX20" s="17">
        <v>5.6426801932149398E-2</v>
      </c>
      <c r="BY20" s="17"/>
      <c r="BZ20" s="17">
        <v>6.2133000296647999E-2</v>
      </c>
      <c r="CA20" s="17">
        <v>3.2185473808450903E-2</v>
      </c>
      <c r="CB20" s="17">
        <v>6.19628863813644E-2</v>
      </c>
      <c r="CC20" s="17">
        <v>0.101755910464795</v>
      </c>
      <c r="CD20" s="17">
        <v>7.00579356231677E-2</v>
      </c>
      <c r="CE20" s="17">
        <v>8.9210094160260003E-2</v>
      </c>
      <c r="CF20" s="17">
        <v>5.5281970524575501E-2</v>
      </c>
      <c r="CG20" s="17"/>
      <c r="CH20" s="17">
        <v>8.4035657435918107E-2</v>
      </c>
      <c r="CI20" s="17">
        <v>8.9233745454082206E-2</v>
      </c>
      <c r="CJ20" s="17">
        <v>4.5997832922503902E-2</v>
      </c>
      <c r="CK20" s="17">
        <v>3.8285624976804697E-2</v>
      </c>
      <c r="CL20" s="17">
        <v>4.8246825463391901E-2</v>
      </c>
    </row>
    <row r="21" spans="2:90" ht="57.6" x14ac:dyDescent="0.3">
      <c r="B21" s="18" t="s">
        <v>463</v>
      </c>
      <c r="C21" s="17">
        <v>6.2180796350665202E-2</v>
      </c>
      <c r="D21" s="17">
        <v>7.3265525950467203E-2</v>
      </c>
      <c r="E21" s="17">
        <v>5.1727306101711001E-2</v>
      </c>
      <c r="F21" s="17"/>
      <c r="G21" s="17">
        <v>0.124826881231952</v>
      </c>
      <c r="H21" s="17">
        <v>7.0599633350857602E-2</v>
      </c>
      <c r="I21" s="17">
        <v>6.98187037913445E-2</v>
      </c>
      <c r="J21" s="17">
        <v>5.5580448477112299E-2</v>
      </c>
      <c r="K21" s="17">
        <v>4.0197332190233699E-2</v>
      </c>
      <c r="L21" s="17">
        <v>3.6163824384552901E-2</v>
      </c>
      <c r="M21" s="17"/>
      <c r="N21" s="17">
        <v>7.6912307250917106E-2</v>
      </c>
      <c r="O21" s="17">
        <v>7.0775458331735902E-2</v>
      </c>
      <c r="P21" s="17">
        <v>2.75014253889862E-2</v>
      </c>
      <c r="Q21" s="17">
        <v>6.3597667359529597E-2</v>
      </c>
      <c r="R21" s="17"/>
      <c r="S21" s="17">
        <v>6.2938484570378594E-2</v>
      </c>
      <c r="T21" s="17">
        <v>3.5219520820513897E-2</v>
      </c>
      <c r="U21" s="17">
        <v>5.25216865744823E-2</v>
      </c>
      <c r="V21" s="17">
        <v>6.8222149957615302E-2</v>
      </c>
      <c r="W21" s="17">
        <v>3.6036072051715502E-2</v>
      </c>
      <c r="X21" s="17">
        <v>5.8478756130413298E-2</v>
      </c>
      <c r="Y21" s="17">
        <v>4.0234932732880799E-2</v>
      </c>
      <c r="Z21" s="17">
        <v>6.0291398019443901E-2</v>
      </c>
      <c r="AA21" s="17">
        <v>8.2808437575841207E-2</v>
      </c>
      <c r="AB21" s="17">
        <v>6.9528765347685803E-2</v>
      </c>
      <c r="AC21" s="17">
        <v>7.0964949891773293E-2</v>
      </c>
      <c r="AD21" s="17">
        <v>0.18403314355988401</v>
      </c>
      <c r="AE21" s="17"/>
      <c r="AF21" s="17">
        <v>4.9565460973742502E-2</v>
      </c>
      <c r="AG21" s="17">
        <v>6.2631416807979595E-2</v>
      </c>
      <c r="AH21" s="17">
        <v>9.1909470605369095E-2</v>
      </c>
      <c r="AI21" s="17"/>
      <c r="AJ21" s="17">
        <v>7.6327930899303398E-2</v>
      </c>
      <c r="AK21" s="17">
        <v>8.0795814294998505E-2</v>
      </c>
      <c r="AL21" s="17">
        <v>1.6447035648416999E-2</v>
      </c>
      <c r="AM21" s="17">
        <v>2.7098111226406599E-2</v>
      </c>
      <c r="AN21" s="17">
        <v>8.3782842052935305E-2</v>
      </c>
      <c r="AO21" s="17"/>
      <c r="AP21" s="17">
        <v>0.108094539791961</v>
      </c>
      <c r="AQ21" s="17">
        <v>8.9238050951319106E-2</v>
      </c>
      <c r="AR21" s="17">
        <v>3.2164555489892499E-2</v>
      </c>
      <c r="AS21" s="17">
        <v>1.85078525089723E-2</v>
      </c>
      <c r="AT21" s="17">
        <v>4.8075338159361998E-2</v>
      </c>
      <c r="AU21" s="17">
        <v>2.4802284897894499E-2</v>
      </c>
      <c r="AV21" s="17"/>
      <c r="AW21" s="17">
        <v>0.102732883797905</v>
      </c>
      <c r="AX21" s="17">
        <v>3.0032964058928E-2</v>
      </c>
      <c r="AY21" s="17">
        <v>4.5221872456289697E-2</v>
      </c>
      <c r="AZ21" s="17">
        <v>6.1357780434187902E-2</v>
      </c>
      <c r="BA21" s="17">
        <v>4.7922156692766303E-2</v>
      </c>
      <c r="BB21" s="17">
        <v>2.77037034680261E-2</v>
      </c>
      <c r="BC21" s="17">
        <v>6.3890973567983594E-2</v>
      </c>
      <c r="BD21" s="17">
        <v>0.10972634166044699</v>
      </c>
      <c r="BE21" s="17">
        <v>0.17236444129920001</v>
      </c>
      <c r="BF21" s="17">
        <v>0</v>
      </c>
      <c r="BG21" s="17">
        <v>2.8228966938943501E-2</v>
      </c>
      <c r="BH21" s="17">
        <v>3.6490864832397302E-2</v>
      </c>
      <c r="BI21" s="17">
        <v>0.11854682688076799</v>
      </c>
      <c r="BJ21" s="17">
        <v>3.0269131570043298E-2</v>
      </c>
      <c r="BK21" s="17">
        <v>0.11755038408235501</v>
      </c>
      <c r="BL21" s="17">
        <v>8.9778320530828196E-2</v>
      </c>
      <c r="BM21" s="17"/>
      <c r="BN21" s="17">
        <v>5.2233255035977297E-2</v>
      </c>
      <c r="BO21" s="17">
        <v>7.5702007249004402E-2</v>
      </c>
      <c r="BP21" s="17"/>
      <c r="BQ21" s="17">
        <v>0.104734939284093</v>
      </c>
      <c r="BR21" s="17">
        <v>3.0954156455125999E-2</v>
      </c>
      <c r="BS21" s="17"/>
      <c r="BT21" s="17">
        <v>0.112607745476466</v>
      </c>
      <c r="BU21" s="17"/>
      <c r="BV21" s="17">
        <v>7.8395739081784405E-2</v>
      </c>
      <c r="BW21" s="17">
        <v>7.1497275987409403E-2</v>
      </c>
      <c r="BX21" s="17">
        <v>4.8107579086147302E-2</v>
      </c>
      <c r="BY21" s="17"/>
      <c r="BZ21" s="17">
        <v>7.6483448811345403E-2</v>
      </c>
      <c r="CA21" s="17">
        <v>2.2224234650253999E-2</v>
      </c>
      <c r="CB21" s="17">
        <v>5.2125994942073102E-2</v>
      </c>
      <c r="CC21" s="17">
        <v>0.103149668132137</v>
      </c>
      <c r="CD21" s="17">
        <v>5.95400191025676E-2</v>
      </c>
      <c r="CE21" s="17">
        <v>0.134426643458744</v>
      </c>
      <c r="CF21" s="17">
        <v>2.50718161460739E-2</v>
      </c>
      <c r="CG21" s="17"/>
      <c r="CH21" s="17">
        <v>7.8599077719216495E-2</v>
      </c>
      <c r="CI21" s="17">
        <v>8.0151304876140694E-2</v>
      </c>
      <c r="CJ21" s="17">
        <v>4.78330329143054E-2</v>
      </c>
      <c r="CK21" s="17">
        <v>3.8648377855311201E-2</v>
      </c>
      <c r="CL21" s="17">
        <v>7.3168444995047696E-2</v>
      </c>
    </row>
    <row r="22" spans="2:90" x14ac:dyDescent="0.3">
      <c r="B22" s="18" t="s">
        <v>464</v>
      </c>
      <c r="C22" s="17">
        <v>5.7730735021923801E-2</v>
      </c>
      <c r="D22" s="17">
        <v>7.5889662039440101E-2</v>
      </c>
      <c r="E22" s="17">
        <v>4.0222565568717797E-2</v>
      </c>
      <c r="F22" s="17"/>
      <c r="G22" s="17">
        <v>0.123966438886355</v>
      </c>
      <c r="H22" s="17">
        <v>0.106243054247133</v>
      </c>
      <c r="I22" s="17">
        <v>7.7379022641334602E-2</v>
      </c>
      <c r="J22" s="17">
        <v>2.3311837150206401E-2</v>
      </c>
      <c r="K22" s="17">
        <v>4.6092358058518697E-2</v>
      </c>
      <c r="L22" s="17">
        <v>4.4409922133473601E-3</v>
      </c>
      <c r="M22" s="17"/>
      <c r="N22" s="17">
        <v>8.71279802346729E-2</v>
      </c>
      <c r="O22" s="17">
        <v>5.0883812277634902E-2</v>
      </c>
      <c r="P22" s="17">
        <v>4.6582721251575601E-2</v>
      </c>
      <c r="Q22" s="17">
        <v>3.8988275766299603E-2</v>
      </c>
      <c r="R22" s="17"/>
      <c r="S22" s="17">
        <v>0.127249866699714</v>
      </c>
      <c r="T22" s="17">
        <v>5.7345543514560601E-2</v>
      </c>
      <c r="U22" s="17">
        <v>4.7515584231511102E-2</v>
      </c>
      <c r="V22" s="17">
        <v>4.6843306720021897E-2</v>
      </c>
      <c r="W22" s="17">
        <v>5.2521103125845098E-2</v>
      </c>
      <c r="X22" s="17">
        <v>4.4504376582729398E-2</v>
      </c>
      <c r="Y22" s="17">
        <v>2.65895450893711E-2</v>
      </c>
      <c r="Z22" s="17">
        <v>0</v>
      </c>
      <c r="AA22" s="17">
        <v>3.3431586575251498E-2</v>
      </c>
      <c r="AB22" s="17">
        <v>5.2677097564952202E-2</v>
      </c>
      <c r="AC22" s="17">
        <v>7.9740846930301201E-2</v>
      </c>
      <c r="AD22" s="17">
        <v>3.5737550171761799E-2</v>
      </c>
      <c r="AE22" s="17"/>
      <c r="AF22" s="17">
        <v>4.1101118016247003E-2</v>
      </c>
      <c r="AG22" s="17">
        <v>6.4602467911875294E-2</v>
      </c>
      <c r="AH22" s="17">
        <v>6.6361948475735594E-2</v>
      </c>
      <c r="AI22" s="17"/>
      <c r="AJ22" s="17">
        <v>5.6365080014260799E-2</v>
      </c>
      <c r="AK22" s="17">
        <v>6.1513235430165902E-2</v>
      </c>
      <c r="AL22" s="17">
        <v>7.4121994245649206E-2</v>
      </c>
      <c r="AM22" s="17">
        <v>7.7277272920351706E-2</v>
      </c>
      <c r="AN22" s="17">
        <v>3.80219260628041E-2</v>
      </c>
      <c r="AO22" s="17"/>
      <c r="AP22" s="17">
        <v>6.8355121816805406E-2</v>
      </c>
      <c r="AQ22" s="17">
        <v>6.3923571319913206E-2</v>
      </c>
      <c r="AR22" s="17">
        <v>6.1160976746043601E-2</v>
      </c>
      <c r="AS22" s="17">
        <v>6.5119953985542905E-2</v>
      </c>
      <c r="AT22" s="17">
        <v>8.5914905138603004E-2</v>
      </c>
      <c r="AU22" s="17">
        <v>2.42818247063518E-2</v>
      </c>
      <c r="AV22" s="17"/>
      <c r="AW22" s="17">
        <v>0</v>
      </c>
      <c r="AX22" s="17">
        <v>3.9266318173054697E-2</v>
      </c>
      <c r="AY22" s="17">
        <v>1.44557099929716E-2</v>
      </c>
      <c r="AZ22" s="17">
        <v>3.7315009788455103E-2</v>
      </c>
      <c r="BA22" s="17">
        <v>6.9435024023604006E-2</v>
      </c>
      <c r="BB22" s="17">
        <v>6.2775911437304002E-2</v>
      </c>
      <c r="BC22" s="17">
        <v>2.5992388220051E-2</v>
      </c>
      <c r="BD22" s="17">
        <v>2.8853443975932501E-2</v>
      </c>
      <c r="BE22" s="17">
        <v>3.3951318239046603E-2</v>
      </c>
      <c r="BF22" s="17">
        <v>4.01163655363352E-2</v>
      </c>
      <c r="BG22" s="17">
        <v>4.2161608860975301E-2</v>
      </c>
      <c r="BH22" s="17">
        <v>6.7946483497067903E-2</v>
      </c>
      <c r="BI22" s="17">
        <v>8.4039484866109196E-2</v>
      </c>
      <c r="BJ22" s="17">
        <v>0.124192791242175</v>
      </c>
      <c r="BK22" s="17">
        <v>0.127057814265846</v>
      </c>
      <c r="BL22" s="17">
        <v>0.20591489079604899</v>
      </c>
      <c r="BM22" s="17"/>
      <c r="BN22" s="17">
        <v>6.6325955954770296E-2</v>
      </c>
      <c r="BO22" s="17">
        <v>4.7549259043311601E-2</v>
      </c>
      <c r="BP22" s="17"/>
      <c r="BQ22" s="17">
        <v>7.0368082600607396E-2</v>
      </c>
      <c r="BR22" s="17">
        <v>5.9859457223329998E-2</v>
      </c>
      <c r="BS22" s="17"/>
      <c r="BT22" s="17">
        <v>0.10493604944551201</v>
      </c>
      <c r="BU22" s="17"/>
      <c r="BV22" s="17">
        <v>3.7194342978446197E-2</v>
      </c>
      <c r="BW22" s="17">
        <v>5.9214290616359799E-2</v>
      </c>
      <c r="BX22" s="17">
        <v>6.4334970711738104E-2</v>
      </c>
      <c r="BY22" s="17"/>
      <c r="BZ22" s="17">
        <v>2.2349531261359398E-2</v>
      </c>
      <c r="CA22" s="17">
        <v>2.07952211939345E-2</v>
      </c>
      <c r="CB22" s="17">
        <v>6.8766691620701398E-2</v>
      </c>
      <c r="CC22" s="17">
        <v>9.0532346047667397E-2</v>
      </c>
      <c r="CD22" s="17">
        <v>5.92859497502774E-2</v>
      </c>
      <c r="CE22" s="17">
        <v>6.9413832763708799E-2</v>
      </c>
      <c r="CF22" s="17">
        <v>0.110474360669246</v>
      </c>
      <c r="CG22" s="17"/>
      <c r="CH22" s="17">
        <v>0.16909403515855601</v>
      </c>
      <c r="CI22" s="17">
        <v>8.4280256344986398E-2</v>
      </c>
      <c r="CJ22" s="17">
        <v>2.5600583739221801E-2</v>
      </c>
      <c r="CK22" s="17">
        <v>7.9993252513855702E-3</v>
      </c>
      <c r="CL22" s="17">
        <v>3.2583538541108598E-2</v>
      </c>
    </row>
    <row r="23" spans="2:90" ht="43.2" x14ac:dyDescent="0.3">
      <c r="B23" s="18" t="s">
        <v>465</v>
      </c>
      <c r="C23" s="17">
        <v>4.1412855699422997E-2</v>
      </c>
      <c r="D23" s="17">
        <v>4.7048339524456501E-2</v>
      </c>
      <c r="E23" s="17">
        <v>3.6183416144238902E-2</v>
      </c>
      <c r="F23" s="17"/>
      <c r="G23" s="17">
        <v>0.1049944071896</v>
      </c>
      <c r="H23" s="17">
        <v>7.44374763294538E-2</v>
      </c>
      <c r="I23" s="17">
        <v>2.46406394599923E-2</v>
      </c>
      <c r="J23" s="17">
        <v>4.3926956408728998E-2</v>
      </c>
      <c r="K23" s="17">
        <v>1.8133357704127401E-2</v>
      </c>
      <c r="L23" s="17">
        <v>8.4903334106858196E-3</v>
      </c>
      <c r="M23" s="17"/>
      <c r="N23" s="17">
        <v>6.3932541199850298E-2</v>
      </c>
      <c r="O23" s="17">
        <v>2.01684843971363E-2</v>
      </c>
      <c r="P23" s="17">
        <v>4.1744081829509401E-2</v>
      </c>
      <c r="Q23" s="17">
        <v>3.8485761572037397E-2</v>
      </c>
      <c r="R23" s="17"/>
      <c r="S23" s="17">
        <v>8.3061625344221096E-2</v>
      </c>
      <c r="T23" s="17">
        <v>2.29047602141924E-2</v>
      </c>
      <c r="U23" s="17">
        <v>1.13154793499942E-2</v>
      </c>
      <c r="V23" s="17">
        <v>3.79195380137409E-2</v>
      </c>
      <c r="W23" s="17">
        <v>0</v>
      </c>
      <c r="X23" s="17">
        <v>1.1312532942344499E-2</v>
      </c>
      <c r="Y23" s="17">
        <v>2.66212130330723E-2</v>
      </c>
      <c r="Z23" s="17">
        <v>0.110535302823843</v>
      </c>
      <c r="AA23" s="17">
        <v>5.1364056533088703E-2</v>
      </c>
      <c r="AB23" s="17">
        <v>6.8261069419504994E-2</v>
      </c>
      <c r="AC23" s="17">
        <v>5.4597714549364199E-2</v>
      </c>
      <c r="AD23" s="17">
        <v>0</v>
      </c>
      <c r="AE23" s="17"/>
      <c r="AF23" s="17">
        <v>2.2572942722612101E-2</v>
      </c>
      <c r="AG23" s="17">
        <v>5.7575386702094201E-2</v>
      </c>
      <c r="AH23" s="17">
        <v>3.82212132840117E-2</v>
      </c>
      <c r="AI23" s="17"/>
      <c r="AJ23" s="17">
        <v>1.8161270710136599E-2</v>
      </c>
      <c r="AK23" s="17">
        <v>6.3465008806504394E-2</v>
      </c>
      <c r="AL23" s="17">
        <v>2.2873062926059999E-2</v>
      </c>
      <c r="AM23" s="17">
        <v>9.0758556936481397E-3</v>
      </c>
      <c r="AN23" s="17">
        <v>7.8828047259979203E-2</v>
      </c>
      <c r="AO23" s="17"/>
      <c r="AP23" s="17">
        <v>7.5487008447375506E-2</v>
      </c>
      <c r="AQ23" s="17">
        <v>2.0170837848314499E-2</v>
      </c>
      <c r="AR23" s="17">
        <v>5.8751976719749299E-2</v>
      </c>
      <c r="AS23" s="17">
        <v>3.2973704798220101E-2</v>
      </c>
      <c r="AT23" s="17">
        <v>5.0264579381569703E-2</v>
      </c>
      <c r="AU23" s="17">
        <v>1.1998696875007301E-2</v>
      </c>
      <c r="AV23" s="17"/>
      <c r="AW23" s="17">
        <v>0.102732883797905</v>
      </c>
      <c r="AX23" s="17">
        <v>3.0377232341379699E-2</v>
      </c>
      <c r="AY23" s="17">
        <v>3.2693973994745197E-2</v>
      </c>
      <c r="AZ23" s="17">
        <v>8.0255530559900007E-2</v>
      </c>
      <c r="BA23" s="17">
        <v>4.6608261464419702E-2</v>
      </c>
      <c r="BB23" s="17">
        <v>0</v>
      </c>
      <c r="BC23" s="17">
        <v>5.1499425147311199E-2</v>
      </c>
      <c r="BD23" s="17">
        <v>4.0467600982021498E-2</v>
      </c>
      <c r="BE23" s="17">
        <v>3.1949684977106298E-2</v>
      </c>
      <c r="BF23" s="17">
        <v>1.96541837436616E-2</v>
      </c>
      <c r="BG23" s="17">
        <v>5.6940113483055999E-2</v>
      </c>
      <c r="BH23" s="17">
        <v>1.8934304740014798E-2</v>
      </c>
      <c r="BI23" s="17">
        <v>4.1666330285833698E-2</v>
      </c>
      <c r="BJ23" s="17">
        <v>0</v>
      </c>
      <c r="BK23" s="17">
        <v>5.5822943908542803E-2</v>
      </c>
      <c r="BL23" s="17">
        <v>9.9422436819144297E-2</v>
      </c>
      <c r="BM23" s="17"/>
      <c r="BN23" s="17">
        <v>4.6179519991511299E-2</v>
      </c>
      <c r="BO23" s="17">
        <v>3.5893098563921401E-2</v>
      </c>
      <c r="BP23" s="17"/>
      <c r="BQ23" s="17">
        <v>7.8353841430721896E-2</v>
      </c>
      <c r="BR23" s="17">
        <v>3.8775310375033997E-2</v>
      </c>
      <c r="BS23" s="17"/>
      <c r="BT23" s="17">
        <v>9.7289980852497807E-2</v>
      </c>
      <c r="BU23" s="17"/>
      <c r="BV23" s="17">
        <v>2.3422787970870398E-2</v>
      </c>
      <c r="BW23" s="17">
        <v>4.6055012645171103E-2</v>
      </c>
      <c r="BX23" s="17">
        <v>4.3170557901679202E-2</v>
      </c>
      <c r="BY23" s="17"/>
      <c r="BZ23" s="17">
        <v>1.9045296251221599E-2</v>
      </c>
      <c r="CA23" s="17">
        <v>2.80881251898665E-2</v>
      </c>
      <c r="CB23" s="17">
        <v>2.4082148104508101E-2</v>
      </c>
      <c r="CC23" s="17">
        <v>7.3830565611330001E-2</v>
      </c>
      <c r="CD23" s="17">
        <v>5.5438828360523197E-2</v>
      </c>
      <c r="CE23" s="17">
        <v>5.2155001540435598E-2</v>
      </c>
      <c r="CF23" s="17">
        <v>5.9060618855721503E-2</v>
      </c>
      <c r="CG23" s="17"/>
      <c r="CH23" s="17">
        <v>7.1587559732794903E-2</v>
      </c>
      <c r="CI23" s="17">
        <v>4.9177180701127303E-2</v>
      </c>
      <c r="CJ23" s="17">
        <v>3.2415916821495999E-2</v>
      </c>
      <c r="CK23" s="17">
        <v>3.6332800390104003E-2</v>
      </c>
      <c r="CL23" s="17">
        <v>0</v>
      </c>
    </row>
    <row r="24" spans="2:90" x14ac:dyDescent="0.3">
      <c r="B24" s="18" t="s">
        <v>131</v>
      </c>
      <c r="C24" s="19">
        <v>1.8927462923727201E-2</v>
      </c>
      <c r="D24" s="19">
        <v>2.7890545771771701E-2</v>
      </c>
      <c r="E24" s="19">
        <v>1.02024831376974E-2</v>
      </c>
      <c r="F24" s="19"/>
      <c r="G24" s="19">
        <v>0</v>
      </c>
      <c r="H24" s="19">
        <v>1.3490270729270899E-2</v>
      </c>
      <c r="I24" s="19">
        <v>1.3544884516489801E-2</v>
      </c>
      <c r="J24" s="19">
        <v>2.51883796903981E-2</v>
      </c>
      <c r="K24" s="19">
        <v>4.4783726559551901E-2</v>
      </c>
      <c r="L24" s="19">
        <v>1.4051640649591199E-2</v>
      </c>
      <c r="M24" s="19"/>
      <c r="N24" s="19">
        <v>1.50278271816328E-2</v>
      </c>
      <c r="O24" s="19">
        <v>2.3414570478659202E-2</v>
      </c>
      <c r="P24" s="19">
        <v>1.49689520179871E-2</v>
      </c>
      <c r="Q24" s="19">
        <v>2.21305380428551E-2</v>
      </c>
      <c r="R24" s="19"/>
      <c r="S24" s="19">
        <v>2.25932281213235E-2</v>
      </c>
      <c r="T24" s="19">
        <v>1.5846357047337299E-2</v>
      </c>
      <c r="U24" s="19">
        <v>1.0621469108873001E-2</v>
      </c>
      <c r="V24" s="19">
        <v>2.4864982760057899E-2</v>
      </c>
      <c r="W24" s="19">
        <v>3.5610938492327701E-2</v>
      </c>
      <c r="X24" s="19">
        <v>1.21701398433905E-2</v>
      </c>
      <c r="Y24" s="19">
        <v>0</v>
      </c>
      <c r="Z24" s="19">
        <v>2.6474537352257601E-2</v>
      </c>
      <c r="AA24" s="19">
        <v>2.1499667833278401E-2</v>
      </c>
      <c r="AB24" s="19">
        <v>3.2190583709234701E-2</v>
      </c>
      <c r="AC24" s="19">
        <v>1.8266114649200301E-2</v>
      </c>
      <c r="AD24" s="19">
        <v>0</v>
      </c>
      <c r="AE24" s="19"/>
      <c r="AF24" s="19">
        <v>1.0783871396643101E-2</v>
      </c>
      <c r="AG24" s="19">
        <v>2.4199230183138298E-2</v>
      </c>
      <c r="AH24" s="19">
        <v>3.9923229539235799E-2</v>
      </c>
      <c r="AI24" s="19"/>
      <c r="AJ24" s="19">
        <v>5.2352999925583702E-3</v>
      </c>
      <c r="AK24" s="19">
        <v>1.78971565679527E-2</v>
      </c>
      <c r="AL24" s="19">
        <v>1.1593817676599699E-2</v>
      </c>
      <c r="AM24" s="19">
        <v>1.8448261341478998E-2</v>
      </c>
      <c r="AN24" s="19">
        <v>1.84978822600727E-2</v>
      </c>
      <c r="AO24" s="19"/>
      <c r="AP24" s="19">
        <v>1.2962090377574601E-2</v>
      </c>
      <c r="AQ24" s="19">
        <v>0</v>
      </c>
      <c r="AR24" s="19">
        <v>4.1520491542172903E-2</v>
      </c>
      <c r="AS24" s="19">
        <v>1.0014330621068299E-2</v>
      </c>
      <c r="AT24" s="19">
        <v>3.4467782949878699E-2</v>
      </c>
      <c r="AU24" s="19">
        <v>2.5072255914237299E-2</v>
      </c>
      <c r="AV24" s="19"/>
      <c r="AW24" s="19">
        <v>0</v>
      </c>
      <c r="AX24" s="19">
        <v>0</v>
      </c>
      <c r="AY24" s="19">
        <v>3.08397550372587E-2</v>
      </c>
      <c r="AZ24" s="19">
        <v>1.8642552970354401E-2</v>
      </c>
      <c r="BA24" s="19">
        <v>0</v>
      </c>
      <c r="BB24" s="19">
        <v>3.0173384305340101E-2</v>
      </c>
      <c r="BC24" s="19">
        <v>1.2211947338785801E-2</v>
      </c>
      <c r="BD24" s="19">
        <v>1.26065207238316E-2</v>
      </c>
      <c r="BE24" s="19">
        <v>0</v>
      </c>
      <c r="BF24" s="19">
        <v>3.9121476084004903E-2</v>
      </c>
      <c r="BG24" s="19">
        <v>2.6684060637737001E-2</v>
      </c>
      <c r="BH24" s="19">
        <v>3.8585175009007801E-2</v>
      </c>
      <c r="BI24" s="19">
        <v>2.3517685692339401E-2</v>
      </c>
      <c r="BJ24" s="19">
        <v>0</v>
      </c>
      <c r="BK24" s="19">
        <v>0</v>
      </c>
      <c r="BL24" s="19">
        <v>1.6664641205239899E-2</v>
      </c>
      <c r="BM24" s="19"/>
      <c r="BN24" s="19">
        <v>1.2909006612276199E-2</v>
      </c>
      <c r="BO24" s="19">
        <v>2.68562210099321E-2</v>
      </c>
      <c r="BP24" s="19"/>
      <c r="BQ24" s="19">
        <v>1.4275683414875701E-2</v>
      </c>
      <c r="BR24" s="19">
        <v>3.1127115674951002E-2</v>
      </c>
      <c r="BS24" s="19"/>
      <c r="BT24" s="19">
        <v>0</v>
      </c>
      <c r="BU24" s="19"/>
      <c r="BV24" s="19">
        <v>2.3588114638329799E-2</v>
      </c>
      <c r="BW24" s="19">
        <v>2.1420167734200701E-2</v>
      </c>
      <c r="BX24" s="19">
        <v>1.7730927029452798E-2</v>
      </c>
      <c r="BY24" s="19"/>
      <c r="BZ24" s="19">
        <v>2.8816192222245001E-2</v>
      </c>
      <c r="CA24" s="19">
        <v>0</v>
      </c>
      <c r="CB24" s="19">
        <v>1.45958325133337E-2</v>
      </c>
      <c r="CC24" s="19">
        <v>8.5802186213831694E-3</v>
      </c>
      <c r="CD24" s="19">
        <v>6.6793530860470504E-3</v>
      </c>
      <c r="CE24" s="19">
        <v>3.04819138112996E-2</v>
      </c>
      <c r="CF24" s="19">
        <v>4.2490106820326397E-2</v>
      </c>
      <c r="CG24" s="19"/>
      <c r="CH24" s="19">
        <v>4.61500088479012E-2</v>
      </c>
      <c r="CI24" s="19">
        <v>1.7314772048933301E-2</v>
      </c>
      <c r="CJ24" s="19">
        <v>1.8159295659104999E-2</v>
      </c>
      <c r="CK24" s="19">
        <v>1.35205512042916E-2</v>
      </c>
      <c r="CL24" s="19">
        <v>0</v>
      </c>
    </row>
    <row r="25" spans="2:90" x14ac:dyDescent="0.3">
      <c r="B25" s="16"/>
    </row>
    <row r="26" spans="2:90" x14ac:dyDescent="0.3">
      <c r="B26" t="s">
        <v>111</v>
      </c>
    </row>
    <row r="27" spans="2:90" x14ac:dyDescent="0.3">
      <c r="B27" t="s">
        <v>112</v>
      </c>
    </row>
    <row r="29" spans="2:90" x14ac:dyDescent="0.3">
      <c r="B2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CL2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467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452</v>
      </c>
      <c r="C9" s="17">
        <v>0.41748143049216102</v>
      </c>
      <c r="D9" s="17">
        <v>0.398713812544498</v>
      </c>
      <c r="E9" s="17">
        <v>0.43813824925432698</v>
      </c>
      <c r="F9" s="17"/>
      <c r="G9" s="17">
        <v>0.28568656352604699</v>
      </c>
      <c r="H9" s="17">
        <v>0.397106592813042</v>
      </c>
      <c r="I9" s="17">
        <v>0.47465278825384299</v>
      </c>
      <c r="J9" s="17">
        <v>0.37608322942795402</v>
      </c>
      <c r="K9" s="17">
        <v>0.44157846758047598</v>
      </c>
      <c r="L9" s="17">
        <v>0.51400672602365605</v>
      </c>
      <c r="M9" s="17"/>
      <c r="N9" s="17">
        <v>0.421060695131933</v>
      </c>
      <c r="O9" s="17">
        <v>0.32257003116861099</v>
      </c>
      <c r="P9" s="17">
        <v>0.50314577473830402</v>
      </c>
      <c r="Q9" s="17">
        <v>0.43098488274326202</v>
      </c>
      <c r="R9" s="17"/>
      <c r="S9" s="17">
        <v>0.37739676456854099</v>
      </c>
      <c r="T9" s="17">
        <v>0.42818760156951502</v>
      </c>
      <c r="U9" s="17">
        <v>0.43567044326131299</v>
      </c>
      <c r="V9" s="17">
        <v>0.43525129547241798</v>
      </c>
      <c r="W9" s="17">
        <v>0.443354658760722</v>
      </c>
      <c r="X9" s="17">
        <v>0.46167529520336997</v>
      </c>
      <c r="Y9" s="17">
        <v>0.44331033345725501</v>
      </c>
      <c r="Z9" s="17">
        <v>0.47511876328187502</v>
      </c>
      <c r="AA9" s="17">
        <v>0.36411289250855</v>
      </c>
      <c r="AB9" s="17">
        <v>0.44483040593239997</v>
      </c>
      <c r="AC9" s="17">
        <v>0.42890242620353802</v>
      </c>
      <c r="AD9" s="17">
        <v>0.237539064951407</v>
      </c>
      <c r="AE9" s="17"/>
      <c r="AF9" s="17">
        <v>0.465677289918141</v>
      </c>
      <c r="AG9" s="17">
        <v>0.38370389281349498</v>
      </c>
      <c r="AH9" s="17">
        <v>0.43540305141611502</v>
      </c>
      <c r="AI9" s="17"/>
      <c r="AJ9" s="17">
        <v>0.45014433124310699</v>
      </c>
      <c r="AK9" s="17">
        <v>0.41354555140828703</v>
      </c>
      <c r="AL9" s="17">
        <v>0.31866845821128398</v>
      </c>
      <c r="AM9" s="17">
        <v>0.43422238194387602</v>
      </c>
      <c r="AN9" s="17">
        <v>0.38584241354833398</v>
      </c>
      <c r="AO9" s="17"/>
      <c r="AP9" s="17">
        <v>0.45207936740844701</v>
      </c>
      <c r="AQ9" s="17">
        <v>0.43832592337944998</v>
      </c>
      <c r="AR9" s="17">
        <v>0.382320048778236</v>
      </c>
      <c r="AS9" s="17">
        <v>0.44775929476649101</v>
      </c>
      <c r="AT9" s="17">
        <v>0.33284160970944299</v>
      </c>
      <c r="AU9" s="17">
        <v>0.351088512097669</v>
      </c>
      <c r="AV9" s="17"/>
      <c r="AW9" s="17">
        <v>0.553439017037751</v>
      </c>
      <c r="AX9" s="17">
        <v>0.35415773727730299</v>
      </c>
      <c r="AY9" s="17">
        <v>0.43674703700057699</v>
      </c>
      <c r="AZ9" s="17">
        <v>0.24696529112429599</v>
      </c>
      <c r="BA9" s="17">
        <v>0.43850781308009601</v>
      </c>
      <c r="BB9" s="17">
        <v>0.51675874086766505</v>
      </c>
      <c r="BC9" s="17">
        <v>0.37652096271427499</v>
      </c>
      <c r="BD9" s="17">
        <v>0.37311950343512801</v>
      </c>
      <c r="BE9" s="17">
        <v>0.445351568450358</v>
      </c>
      <c r="BF9" s="17">
        <v>0.50119269637113295</v>
      </c>
      <c r="BG9" s="17">
        <v>0.520745034626658</v>
      </c>
      <c r="BH9" s="17">
        <v>0.31212444131749001</v>
      </c>
      <c r="BI9" s="17">
        <v>0.38847460263889899</v>
      </c>
      <c r="BJ9" s="17">
        <v>0.45007799703075002</v>
      </c>
      <c r="BK9" s="17">
        <v>0.19405217887722401</v>
      </c>
      <c r="BL9" s="17">
        <v>0.51579285906705696</v>
      </c>
      <c r="BM9" s="17"/>
      <c r="BN9" s="17">
        <v>0.44340697604422502</v>
      </c>
      <c r="BO9" s="17">
        <v>0.38226376069351797</v>
      </c>
      <c r="BP9" s="17"/>
      <c r="BQ9" s="17">
        <v>0.44852303224782297</v>
      </c>
      <c r="BR9" s="17">
        <v>0.37059452614327598</v>
      </c>
      <c r="BS9" s="17"/>
      <c r="BT9" s="17">
        <v>0.386026958365491</v>
      </c>
      <c r="BU9" s="17"/>
      <c r="BV9" s="17">
        <v>0.38273229071008602</v>
      </c>
      <c r="BW9" s="17">
        <v>0.402408473286747</v>
      </c>
      <c r="BX9" s="17">
        <v>0.44375564754760399</v>
      </c>
      <c r="BY9" s="17"/>
      <c r="BZ9" s="17">
        <v>0.25724064088565202</v>
      </c>
      <c r="CA9" s="17">
        <v>0.39132586948287101</v>
      </c>
      <c r="CB9" s="17">
        <v>0.431078824341178</v>
      </c>
      <c r="CC9" s="17">
        <v>0.39846255742731501</v>
      </c>
      <c r="CD9" s="17">
        <v>0.51799713929274005</v>
      </c>
      <c r="CE9" s="17">
        <v>0.34143143309229201</v>
      </c>
      <c r="CF9" s="17">
        <v>0.54958784239900305</v>
      </c>
      <c r="CG9" s="17"/>
      <c r="CH9" s="17">
        <v>0.51006310622668105</v>
      </c>
      <c r="CI9" s="17">
        <v>0.44705597303456102</v>
      </c>
      <c r="CJ9" s="17">
        <v>0.40376662924492601</v>
      </c>
      <c r="CK9" s="17">
        <v>0.36283647831402299</v>
      </c>
      <c r="CL9" s="17">
        <v>0.25264149807407099</v>
      </c>
    </row>
    <row r="10" spans="2:90" x14ac:dyDescent="0.3">
      <c r="B10" s="18" t="s">
        <v>453</v>
      </c>
      <c r="C10" s="17">
        <v>0.23997155340783</v>
      </c>
      <c r="D10" s="17">
        <v>0.22835580022415999</v>
      </c>
      <c r="E10" s="17">
        <v>0.25265711882138497</v>
      </c>
      <c r="F10" s="17"/>
      <c r="G10" s="17">
        <v>0.16212137916689801</v>
      </c>
      <c r="H10" s="17">
        <v>0.263501123535968</v>
      </c>
      <c r="I10" s="17">
        <v>0.221664369002047</v>
      </c>
      <c r="J10" s="17">
        <v>0.28383475694330002</v>
      </c>
      <c r="K10" s="17">
        <v>0.25837993329289799</v>
      </c>
      <c r="L10" s="17">
        <v>0.24416138534208501</v>
      </c>
      <c r="M10" s="17"/>
      <c r="N10" s="17">
        <v>0.235755854614001</v>
      </c>
      <c r="O10" s="17">
        <v>0.206972826537071</v>
      </c>
      <c r="P10" s="17">
        <v>0.24831586615726101</v>
      </c>
      <c r="Q10" s="17">
        <v>0.27231465223950402</v>
      </c>
      <c r="R10" s="17"/>
      <c r="S10" s="17">
        <v>0.26327077794575598</v>
      </c>
      <c r="T10" s="17">
        <v>0.240122166945859</v>
      </c>
      <c r="U10" s="17">
        <v>0.29913536506204702</v>
      </c>
      <c r="V10" s="17">
        <v>0.26537952494811301</v>
      </c>
      <c r="W10" s="17">
        <v>0.20838306361276801</v>
      </c>
      <c r="X10" s="17">
        <v>0.24766006296778001</v>
      </c>
      <c r="Y10" s="17">
        <v>0.22771804978490601</v>
      </c>
      <c r="Z10" s="17">
        <v>0.209559218843269</v>
      </c>
      <c r="AA10" s="17">
        <v>0.237433118000071</v>
      </c>
      <c r="AB10" s="17">
        <v>0.17115040172268001</v>
      </c>
      <c r="AC10" s="17">
        <v>0.200336948435066</v>
      </c>
      <c r="AD10" s="17">
        <v>0.33128036088650398</v>
      </c>
      <c r="AE10" s="17"/>
      <c r="AF10" s="17">
        <v>0.26464999264266997</v>
      </c>
      <c r="AG10" s="17">
        <v>0.22589972670293901</v>
      </c>
      <c r="AH10" s="17">
        <v>0.233588874779424</v>
      </c>
      <c r="AI10" s="17"/>
      <c r="AJ10" s="17">
        <v>0.24342038121559101</v>
      </c>
      <c r="AK10" s="17">
        <v>0.252823122762524</v>
      </c>
      <c r="AL10" s="17">
        <v>0.36769034729514299</v>
      </c>
      <c r="AM10" s="17">
        <v>0.25463321970665798</v>
      </c>
      <c r="AN10" s="17">
        <v>0.258232869817282</v>
      </c>
      <c r="AO10" s="17"/>
      <c r="AP10" s="17">
        <v>0.206553780795241</v>
      </c>
      <c r="AQ10" s="17">
        <v>0.210641492204346</v>
      </c>
      <c r="AR10" s="17">
        <v>0.31002338105187599</v>
      </c>
      <c r="AS10" s="17">
        <v>0.30330838869934001</v>
      </c>
      <c r="AT10" s="17">
        <v>0.245759401592239</v>
      </c>
      <c r="AU10" s="17">
        <v>0.19983792645276399</v>
      </c>
      <c r="AV10" s="17"/>
      <c r="AW10" s="17">
        <v>0.230362178360802</v>
      </c>
      <c r="AX10" s="17">
        <v>0.35696687717960002</v>
      </c>
      <c r="AY10" s="17">
        <v>0.33685396614713298</v>
      </c>
      <c r="AZ10" s="17">
        <v>0.23709114418903601</v>
      </c>
      <c r="BA10" s="17">
        <v>0.22630336758470501</v>
      </c>
      <c r="BB10" s="17">
        <v>0.22623483077602599</v>
      </c>
      <c r="BC10" s="17">
        <v>0.217685300001497</v>
      </c>
      <c r="BD10" s="17">
        <v>0.20798483968468101</v>
      </c>
      <c r="BE10" s="17">
        <v>0.28508243175126602</v>
      </c>
      <c r="BF10" s="17">
        <v>0.32937646946042598</v>
      </c>
      <c r="BG10" s="17">
        <v>0.20572318425643499</v>
      </c>
      <c r="BH10" s="17">
        <v>0.24710301734648801</v>
      </c>
      <c r="BI10" s="17">
        <v>8.7978715693279197E-2</v>
      </c>
      <c r="BJ10" s="17">
        <v>0.30489510597639602</v>
      </c>
      <c r="BK10" s="17">
        <v>0.17158990917230399</v>
      </c>
      <c r="BL10" s="17">
        <v>0.15829597911315699</v>
      </c>
      <c r="BM10" s="17"/>
      <c r="BN10" s="17">
        <v>0.246721198077097</v>
      </c>
      <c r="BO10" s="17">
        <v>0.22862750171337001</v>
      </c>
      <c r="BP10" s="17"/>
      <c r="BQ10" s="17">
        <v>0.22179683225698599</v>
      </c>
      <c r="BR10" s="17">
        <v>0.28198610659697398</v>
      </c>
      <c r="BS10" s="17"/>
      <c r="BT10" s="17">
        <v>0.26419160261311198</v>
      </c>
      <c r="BU10" s="17"/>
      <c r="BV10" s="17">
        <v>0.255914221489008</v>
      </c>
      <c r="BW10" s="17">
        <v>0.19477700612312601</v>
      </c>
      <c r="BX10" s="17">
        <v>0.24159486893773299</v>
      </c>
      <c r="BY10" s="17"/>
      <c r="BZ10" s="17">
        <v>0.35008418185640999</v>
      </c>
      <c r="CA10" s="17">
        <v>0.344951515947586</v>
      </c>
      <c r="CB10" s="17">
        <v>0.27146495415883098</v>
      </c>
      <c r="CC10" s="17">
        <v>0.15176081440683001</v>
      </c>
      <c r="CD10" s="17">
        <v>0.22828399358493601</v>
      </c>
      <c r="CE10" s="17">
        <v>0.22498105219034201</v>
      </c>
      <c r="CF10" s="17">
        <v>0.15747641748913899</v>
      </c>
      <c r="CG10" s="17"/>
      <c r="CH10" s="17">
        <v>0.17072014034340699</v>
      </c>
      <c r="CI10" s="17">
        <v>0.148617813151939</v>
      </c>
      <c r="CJ10" s="17">
        <v>0.30138677669256497</v>
      </c>
      <c r="CK10" s="17">
        <v>0.33338845064311801</v>
      </c>
      <c r="CL10" s="17">
        <v>0.30165588668781701</v>
      </c>
    </row>
    <row r="11" spans="2:90" ht="43.2" x14ac:dyDescent="0.3">
      <c r="B11" s="18" t="s">
        <v>454</v>
      </c>
      <c r="C11" s="17">
        <v>0.16522437889957001</v>
      </c>
      <c r="D11" s="17">
        <v>0.18768559777720001</v>
      </c>
      <c r="E11" s="17">
        <v>0.13869238389853</v>
      </c>
      <c r="F11" s="17"/>
      <c r="G11" s="17">
        <v>0.17658317496883399</v>
      </c>
      <c r="H11" s="17">
        <v>0.203342057723847</v>
      </c>
      <c r="I11" s="17">
        <v>0.16289352265535301</v>
      </c>
      <c r="J11" s="17">
        <v>0.14429285394125901</v>
      </c>
      <c r="K11" s="17">
        <v>0.19533590850133201</v>
      </c>
      <c r="L11" s="17">
        <v>0.123722742722367</v>
      </c>
      <c r="M11" s="17"/>
      <c r="N11" s="17">
        <v>0.17451308394502299</v>
      </c>
      <c r="O11" s="17">
        <v>0.191077560424703</v>
      </c>
      <c r="P11" s="17">
        <v>0.134364564147187</v>
      </c>
      <c r="Q11" s="17">
        <v>0.16098945021435701</v>
      </c>
      <c r="R11" s="17"/>
      <c r="S11" s="17">
        <v>0.22931521671337299</v>
      </c>
      <c r="T11" s="17">
        <v>0.11680581332589</v>
      </c>
      <c r="U11" s="17">
        <v>0.19330000539812001</v>
      </c>
      <c r="V11" s="17">
        <v>0.208223642958763</v>
      </c>
      <c r="W11" s="17">
        <v>0.18901693234457601</v>
      </c>
      <c r="X11" s="17">
        <v>0.16322623992072799</v>
      </c>
      <c r="Y11" s="17">
        <v>0.14594136713639699</v>
      </c>
      <c r="Z11" s="17">
        <v>0.27185422947422999</v>
      </c>
      <c r="AA11" s="17">
        <v>9.9184490268005798E-2</v>
      </c>
      <c r="AB11" s="17">
        <v>0.171337992409375</v>
      </c>
      <c r="AC11" s="17">
        <v>7.1537029630484597E-2</v>
      </c>
      <c r="AD11" s="17">
        <v>0.146080360889775</v>
      </c>
      <c r="AE11" s="17"/>
      <c r="AF11" s="17">
        <v>0.15254186128952801</v>
      </c>
      <c r="AG11" s="17">
        <v>0.17362805402923201</v>
      </c>
      <c r="AH11" s="17">
        <v>0.126940693296763</v>
      </c>
      <c r="AI11" s="17"/>
      <c r="AJ11" s="17">
        <v>0.129244649202678</v>
      </c>
      <c r="AK11" s="17">
        <v>0.201871465892037</v>
      </c>
      <c r="AL11" s="17">
        <v>0.162680750029467</v>
      </c>
      <c r="AM11" s="17">
        <v>0.14047115580376901</v>
      </c>
      <c r="AN11" s="17">
        <v>0.18920275377176299</v>
      </c>
      <c r="AO11" s="17"/>
      <c r="AP11" s="17">
        <v>0.19580383788552699</v>
      </c>
      <c r="AQ11" s="17">
        <v>0.11075298589499501</v>
      </c>
      <c r="AR11" s="17">
        <v>0.21480591660340501</v>
      </c>
      <c r="AS11" s="17">
        <v>0.14270374086319099</v>
      </c>
      <c r="AT11" s="17">
        <v>0.200427338754746</v>
      </c>
      <c r="AU11" s="17">
        <v>0.11538964505676</v>
      </c>
      <c r="AV11" s="17"/>
      <c r="AW11" s="17">
        <v>0.119120735861663</v>
      </c>
      <c r="AX11" s="17">
        <v>0.15927131686637699</v>
      </c>
      <c r="AY11" s="17">
        <v>0.28758393109081998</v>
      </c>
      <c r="AZ11" s="17">
        <v>0.12816525428168599</v>
      </c>
      <c r="BA11" s="17">
        <v>0.157727667349914</v>
      </c>
      <c r="BB11" s="17">
        <v>0.19910709454508299</v>
      </c>
      <c r="BC11" s="17">
        <v>0.21841695398198499</v>
      </c>
      <c r="BD11" s="17">
        <v>0.21264097530321099</v>
      </c>
      <c r="BE11" s="17">
        <v>5.86165222960187E-2</v>
      </c>
      <c r="BF11" s="17">
        <v>0.13055110923444199</v>
      </c>
      <c r="BG11" s="17">
        <v>8.9501908519660597E-2</v>
      </c>
      <c r="BH11" s="17">
        <v>0.119541348080759</v>
      </c>
      <c r="BI11" s="17">
        <v>0.18557022348833199</v>
      </c>
      <c r="BJ11" s="17">
        <v>0.102815755542582</v>
      </c>
      <c r="BK11" s="17">
        <v>0.111104965065476</v>
      </c>
      <c r="BL11" s="17">
        <v>0.21052096859453501</v>
      </c>
      <c r="BM11" s="17"/>
      <c r="BN11" s="17">
        <v>0.17873610891043001</v>
      </c>
      <c r="BO11" s="17">
        <v>0.14921000567921899</v>
      </c>
      <c r="BP11" s="17"/>
      <c r="BQ11" s="17">
        <v>0.204399644087426</v>
      </c>
      <c r="BR11" s="17">
        <v>0.20286239119416699</v>
      </c>
      <c r="BS11" s="17"/>
      <c r="BT11" s="17">
        <v>0.24051544171766401</v>
      </c>
      <c r="BU11" s="17"/>
      <c r="BV11" s="17">
        <v>0.129618594756362</v>
      </c>
      <c r="BW11" s="17">
        <v>0.21381833843158099</v>
      </c>
      <c r="BX11" s="17">
        <v>0.16207933879052799</v>
      </c>
      <c r="BY11" s="17"/>
      <c r="BZ11" s="17">
        <v>0.16759508269478601</v>
      </c>
      <c r="CA11" s="17">
        <v>0.190557770369607</v>
      </c>
      <c r="CB11" s="17">
        <v>0.209497490328095</v>
      </c>
      <c r="CC11" s="17">
        <v>0.17972952748614199</v>
      </c>
      <c r="CD11" s="17">
        <v>0.113059543673864</v>
      </c>
      <c r="CE11" s="17">
        <v>0.169460499294699</v>
      </c>
      <c r="CF11" s="17">
        <v>0.12474816974024799</v>
      </c>
      <c r="CG11" s="17"/>
      <c r="CH11" s="17">
        <v>0.21275125067690101</v>
      </c>
      <c r="CI11" s="17">
        <v>0.120066412437693</v>
      </c>
      <c r="CJ11" s="17">
        <v>0.19144658413902901</v>
      </c>
      <c r="CK11" s="17">
        <v>0.18006035911489701</v>
      </c>
      <c r="CL11" s="17">
        <v>0.15816857358982001</v>
      </c>
    </row>
    <row r="12" spans="2:90" x14ac:dyDescent="0.3">
      <c r="B12" s="18" t="s">
        <v>457</v>
      </c>
      <c r="C12" s="17">
        <v>0.129239391582499</v>
      </c>
      <c r="D12" s="17">
        <v>0.14269724095372399</v>
      </c>
      <c r="E12" s="17">
        <v>0.11674138837824299</v>
      </c>
      <c r="F12" s="17"/>
      <c r="G12" s="17">
        <v>0.16726580012728101</v>
      </c>
      <c r="H12" s="17">
        <v>0.120045456607534</v>
      </c>
      <c r="I12" s="17">
        <v>9.3322452941024606E-2</v>
      </c>
      <c r="J12" s="17">
        <v>0.10785013766502601</v>
      </c>
      <c r="K12" s="17">
        <v>0.15967739197327499</v>
      </c>
      <c r="L12" s="17">
        <v>0.14278572582089899</v>
      </c>
      <c r="M12" s="17"/>
      <c r="N12" s="17">
        <v>0.16012575862850301</v>
      </c>
      <c r="O12" s="17">
        <v>9.2206779618154003E-2</v>
      </c>
      <c r="P12" s="17">
        <v>0.15496718214581601</v>
      </c>
      <c r="Q12" s="17">
        <v>0.111113124607865</v>
      </c>
      <c r="R12" s="17"/>
      <c r="S12" s="17">
        <v>0.12586102516450301</v>
      </c>
      <c r="T12" s="17">
        <v>0.21553231001849801</v>
      </c>
      <c r="U12" s="17">
        <v>0.10314956402752699</v>
      </c>
      <c r="V12" s="17">
        <v>0.14114335926267199</v>
      </c>
      <c r="W12" s="17">
        <v>0.190348167053948</v>
      </c>
      <c r="X12" s="17">
        <v>0.132967352679528</v>
      </c>
      <c r="Y12" s="17">
        <v>0.113007952421449</v>
      </c>
      <c r="Z12" s="17">
        <v>5.8263151105914297E-2</v>
      </c>
      <c r="AA12" s="17">
        <v>5.7672641482982699E-2</v>
      </c>
      <c r="AB12" s="17">
        <v>8.4471270363951204E-2</v>
      </c>
      <c r="AC12" s="17">
        <v>0.17014295162050999</v>
      </c>
      <c r="AD12" s="17">
        <v>0.141513553154865</v>
      </c>
      <c r="AE12" s="17"/>
      <c r="AF12" s="17">
        <v>0.121814577422965</v>
      </c>
      <c r="AG12" s="17">
        <v>0.12203365438133899</v>
      </c>
      <c r="AH12" s="17">
        <v>0.156474859195747</v>
      </c>
      <c r="AI12" s="17"/>
      <c r="AJ12" s="17">
        <v>0.122386906727272</v>
      </c>
      <c r="AK12" s="17">
        <v>0.14615639469164199</v>
      </c>
      <c r="AL12" s="17">
        <v>9.1572074880747006E-2</v>
      </c>
      <c r="AM12" s="17">
        <v>0.16659841146516599</v>
      </c>
      <c r="AN12" s="17">
        <v>8.4699887209004898E-2</v>
      </c>
      <c r="AO12" s="17"/>
      <c r="AP12" s="17">
        <v>0.12504160666320699</v>
      </c>
      <c r="AQ12" s="17">
        <v>0.13584057303080299</v>
      </c>
      <c r="AR12" s="17">
        <v>9.9146057389781994E-2</v>
      </c>
      <c r="AS12" s="17">
        <v>0.14588983847444201</v>
      </c>
      <c r="AT12" s="17">
        <v>0.108148378124579</v>
      </c>
      <c r="AU12" s="17">
        <v>0.14444509411350701</v>
      </c>
      <c r="AV12" s="17"/>
      <c r="AW12" s="17">
        <v>0.10504539552745901</v>
      </c>
      <c r="AX12" s="17">
        <v>0.119583274006257</v>
      </c>
      <c r="AY12" s="17">
        <v>6.0975693314169702E-2</v>
      </c>
      <c r="AZ12" s="17">
        <v>0.16724715114476199</v>
      </c>
      <c r="BA12" s="17">
        <v>0.123534047466657</v>
      </c>
      <c r="BB12" s="17">
        <v>0.18857176580108101</v>
      </c>
      <c r="BC12" s="17">
        <v>0.15049847459916901</v>
      </c>
      <c r="BD12" s="17">
        <v>0.13354477632342501</v>
      </c>
      <c r="BE12" s="17">
        <v>8.3260464026034098E-2</v>
      </c>
      <c r="BF12" s="17">
        <v>0.102982954475815</v>
      </c>
      <c r="BG12" s="17">
        <v>0.183233575775231</v>
      </c>
      <c r="BH12" s="17">
        <v>8.7925890815013799E-2</v>
      </c>
      <c r="BI12" s="17">
        <v>8.9885086158067104E-2</v>
      </c>
      <c r="BJ12" s="17">
        <v>9.5444050022810603E-2</v>
      </c>
      <c r="BK12" s="17">
        <v>0.15465698905529099</v>
      </c>
      <c r="BL12" s="17">
        <v>0.17591616686907199</v>
      </c>
      <c r="BM12" s="17"/>
      <c r="BN12" s="17">
        <v>0.14713935225607599</v>
      </c>
      <c r="BO12" s="17">
        <v>0.10303750621203001</v>
      </c>
      <c r="BP12" s="17"/>
      <c r="BQ12" s="17">
        <v>0.13644691973029899</v>
      </c>
      <c r="BR12" s="17">
        <v>0.18192960675026401</v>
      </c>
      <c r="BS12" s="17"/>
      <c r="BT12" s="17">
        <v>0.15155215857086399</v>
      </c>
      <c r="BU12" s="17"/>
      <c r="BV12" s="17">
        <v>0.14065801428715399</v>
      </c>
      <c r="BW12" s="17">
        <v>0.130767419651834</v>
      </c>
      <c r="BX12" s="17">
        <v>0.12733117544573699</v>
      </c>
      <c r="BY12" s="17"/>
      <c r="BZ12" s="17">
        <v>0.105298887779992</v>
      </c>
      <c r="CA12" s="17">
        <v>0.101538732515458</v>
      </c>
      <c r="CB12" s="17">
        <v>0.157995648223376</v>
      </c>
      <c r="CC12" s="17">
        <v>0.140571978366961</v>
      </c>
      <c r="CD12" s="17">
        <v>0.15080020978729999</v>
      </c>
      <c r="CE12" s="17">
        <v>0.139243849923258</v>
      </c>
      <c r="CF12" s="17">
        <v>0.118903177605898</v>
      </c>
      <c r="CG12" s="17"/>
      <c r="CH12" s="17">
        <v>0.18827168339632699</v>
      </c>
      <c r="CI12" s="17">
        <v>0.127100389347965</v>
      </c>
      <c r="CJ12" s="17">
        <v>0.140069257609268</v>
      </c>
      <c r="CK12" s="17">
        <v>9.2879253782879201E-2</v>
      </c>
      <c r="CL12" s="17">
        <v>3.5606208664242502E-2</v>
      </c>
    </row>
    <row r="13" spans="2:90" ht="43.2" x14ac:dyDescent="0.3">
      <c r="B13" s="18" t="s">
        <v>456</v>
      </c>
      <c r="C13" s="17">
        <v>0.127335046666192</v>
      </c>
      <c r="D13" s="17">
        <v>0.15551219793951501</v>
      </c>
      <c r="E13" s="17">
        <v>9.7781216421179998E-2</v>
      </c>
      <c r="F13" s="17"/>
      <c r="G13" s="17">
        <v>0.18437494847084701</v>
      </c>
      <c r="H13" s="17">
        <v>0.14989619811157801</v>
      </c>
      <c r="I13" s="17">
        <v>9.9650137348606296E-2</v>
      </c>
      <c r="J13" s="17">
        <v>0.12942467263433399</v>
      </c>
      <c r="K13" s="17">
        <v>0.116061984647364</v>
      </c>
      <c r="L13" s="17">
        <v>8.9551140732195597E-2</v>
      </c>
      <c r="M13" s="17"/>
      <c r="N13" s="17">
        <v>0.153380178152943</v>
      </c>
      <c r="O13" s="17">
        <v>0.15377595302497599</v>
      </c>
      <c r="P13" s="17">
        <v>7.7643866409937201E-2</v>
      </c>
      <c r="Q13" s="17">
        <v>0.119446893385316</v>
      </c>
      <c r="R13" s="17"/>
      <c r="S13" s="17">
        <v>0.116634180078117</v>
      </c>
      <c r="T13" s="17">
        <v>8.3009620376972001E-2</v>
      </c>
      <c r="U13" s="17">
        <v>8.3678575281809997E-2</v>
      </c>
      <c r="V13" s="17">
        <v>0.121702820416407</v>
      </c>
      <c r="W13" s="17">
        <v>0.209958938754672</v>
      </c>
      <c r="X13" s="17">
        <v>0.17763571369241599</v>
      </c>
      <c r="Y13" s="17">
        <v>5.2332704372990001E-2</v>
      </c>
      <c r="Z13" s="17">
        <v>0.221980544195896</v>
      </c>
      <c r="AA13" s="17">
        <v>0.152067894900661</v>
      </c>
      <c r="AB13" s="17">
        <v>6.8950957371594804E-2</v>
      </c>
      <c r="AC13" s="17">
        <v>0.16729611745674999</v>
      </c>
      <c r="AD13" s="17">
        <v>0.195356941220584</v>
      </c>
      <c r="AE13" s="17"/>
      <c r="AF13" s="17">
        <v>9.3738267436291905E-2</v>
      </c>
      <c r="AG13" s="17">
        <v>0.16454066589007699</v>
      </c>
      <c r="AH13" s="17">
        <v>7.3976765970266006E-2</v>
      </c>
      <c r="AI13" s="17"/>
      <c r="AJ13" s="17">
        <v>0.107274952557571</v>
      </c>
      <c r="AK13" s="17">
        <v>0.16157289788062401</v>
      </c>
      <c r="AL13" s="17">
        <v>0.16227083728946001</v>
      </c>
      <c r="AM13" s="17">
        <v>9.7179318407292797E-2</v>
      </c>
      <c r="AN13" s="17">
        <v>7.1453076176543201E-2</v>
      </c>
      <c r="AO13" s="17"/>
      <c r="AP13" s="17">
        <v>0.190172134944668</v>
      </c>
      <c r="AQ13" s="17">
        <v>0.114945986436348</v>
      </c>
      <c r="AR13" s="17">
        <v>0.12486903438730999</v>
      </c>
      <c r="AS13" s="17">
        <v>9.4879401596563107E-2</v>
      </c>
      <c r="AT13" s="17">
        <v>0.102990949237309</v>
      </c>
      <c r="AU13" s="17">
        <v>0.102809312391189</v>
      </c>
      <c r="AV13" s="17"/>
      <c r="AW13" s="17">
        <v>0.115920443422366</v>
      </c>
      <c r="AX13" s="17">
        <v>5.3381624136762798E-2</v>
      </c>
      <c r="AY13" s="17">
        <v>0.1556137376749</v>
      </c>
      <c r="AZ13" s="17">
        <v>0.14524179362394299</v>
      </c>
      <c r="BA13" s="17">
        <v>0.177607754682688</v>
      </c>
      <c r="BB13" s="17">
        <v>9.9474844216826799E-2</v>
      </c>
      <c r="BC13" s="17">
        <v>0.112123990295019</v>
      </c>
      <c r="BD13" s="17">
        <v>0.11806162640984499</v>
      </c>
      <c r="BE13" s="17">
        <v>8.1505412578944794E-2</v>
      </c>
      <c r="BF13" s="17">
        <v>7.4290802804768699E-2</v>
      </c>
      <c r="BG13" s="17">
        <v>8.67617583318291E-2</v>
      </c>
      <c r="BH13" s="17">
        <v>0.14779264098248901</v>
      </c>
      <c r="BI13" s="17">
        <v>0.23965570594473801</v>
      </c>
      <c r="BJ13" s="17">
        <v>0.25215991052683301</v>
      </c>
      <c r="BK13" s="17">
        <v>0.17370835318588501</v>
      </c>
      <c r="BL13" s="17">
        <v>0.16688401910341599</v>
      </c>
      <c r="BM13" s="17"/>
      <c r="BN13" s="17">
        <v>0.130523650394583</v>
      </c>
      <c r="BO13" s="17">
        <v>0.12524370022042999</v>
      </c>
      <c r="BP13" s="17"/>
      <c r="BQ13" s="17">
        <v>0.18550740839694599</v>
      </c>
      <c r="BR13" s="17">
        <v>9.6935383631865796E-2</v>
      </c>
      <c r="BS13" s="17"/>
      <c r="BT13" s="17">
        <v>0.21304531005903601</v>
      </c>
      <c r="BU13" s="17"/>
      <c r="BV13" s="17">
        <v>0.103788036156618</v>
      </c>
      <c r="BW13" s="17">
        <v>0.13864528128564901</v>
      </c>
      <c r="BX13" s="17">
        <v>0.13119910773959501</v>
      </c>
      <c r="BY13" s="17"/>
      <c r="BZ13" s="17">
        <v>0.12570961290629401</v>
      </c>
      <c r="CA13" s="17">
        <v>0.13201513865231801</v>
      </c>
      <c r="CB13" s="17">
        <v>9.6502495515568304E-2</v>
      </c>
      <c r="CC13" s="17">
        <v>0.14826639824555499</v>
      </c>
      <c r="CD13" s="17">
        <v>9.4080270722156994E-2</v>
      </c>
      <c r="CE13" s="17">
        <v>0.194701497997677</v>
      </c>
      <c r="CF13" s="17">
        <v>0.14628954023162499</v>
      </c>
      <c r="CG13" s="17"/>
      <c r="CH13" s="17">
        <v>0.218357123421661</v>
      </c>
      <c r="CI13" s="17">
        <v>0.12774110974243999</v>
      </c>
      <c r="CJ13" s="17">
        <v>0.10299622586545799</v>
      </c>
      <c r="CK13" s="17">
        <v>0.145281562150023</v>
      </c>
      <c r="CL13" s="17">
        <v>6.8421124745535397E-2</v>
      </c>
    </row>
    <row r="14" spans="2:90" ht="28.8" x14ac:dyDescent="0.3">
      <c r="B14" s="18" t="s">
        <v>455</v>
      </c>
      <c r="C14" s="17">
        <v>0.12616912054087501</v>
      </c>
      <c r="D14" s="17">
        <v>0.121188502395776</v>
      </c>
      <c r="E14" s="17">
        <v>0.13173413690536301</v>
      </c>
      <c r="F14" s="17"/>
      <c r="G14" s="17">
        <v>0.17144372319999199</v>
      </c>
      <c r="H14" s="17">
        <v>0.105221518295553</v>
      </c>
      <c r="I14" s="17">
        <v>0.207451851333086</v>
      </c>
      <c r="J14" s="17">
        <v>0.117592996430229</v>
      </c>
      <c r="K14" s="17">
        <v>3.3946880712883001E-2</v>
      </c>
      <c r="L14" s="17">
        <v>9.8023771318092395E-2</v>
      </c>
      <c r="M14" s="17"/>
      <c r="N14" s="17">
        <v>9.1144106158373595E-2</v>
      </c>
      <c r="O14" s="17">
        <v>0.17279456617210801</v>
      </c>
      <c r="P14" s="17">
        <v>0.13111245230545801</v>
      </c>
      <c r="Q14" s="17">
        <v>0.115068985363004</v>
      </c>
      <c r="R14" s="17"/>
      <c r="S14" s="17">
        <v>0.140128760594282</v>
      </c>
      <c r="T14" s="17">
        <v>0.106578944533222</v>
      </c>
      <c r="U14" s="17">
        <v>0.158671222056426</v>
      </c>
      <c r="V14" s="17">
        <v>0.117433978567845</v>
      </c>
      <c r="W14" s="17">
        <v>0.123974360528313</v>
      </c>
      <c r="X14" s="17">
        <v>6.6582860623436102E-2</v>
      </c>
      <c r="Y14" s="17">
        <v>0.142617646974944</v>
      </c>
      <c r="Z14" s="17">
        <v>6.3474260358712106E-2</v>
      </c>
      <c r="AA14" s="17">
        <v>0.13336893654458701</v>
      </c>
      <c r="AB14" s="17">
        <v>0.118717902925629</v>
      </c>
      <c r="AC14" s="17">
        <v>0.15704764506065799</v>
      </c>
      <c r="AD14" s="17">
        <v>0.241397620588649</v>
      </c>
      <c r="AE14" s="17"/>
      <c r="AF14" s="17">
        <v>0.10389638595320599</v>
      </c>
      <c r="AG14" s="17">
        <v>0.132664849141226</v>
      </c>
      <c r="AH14" s="17">
        <v>0.14613692344762999</v>
      </c>
      <c r="AI14" s="17"/>
      <c r="AJ14" s="17">
        <v>0.110475994060036</v>
      </c>
      <c r="AK14" s="17">
        <v>0.14817347671386699</v>
      </c>
      <c r="AL14" s="17">
        <v>7.2223668393347401E-2</v>
      </c>
      <c r="AM14" s="17">
        <v>9.6376212185877899E-2</v>
      </c>
      <c r="AN14" s="17">
        <v>0.142855645847563</v>
      </c>
      <c r="AO14" s="17"/>
      <c r="AP14" s="17">
        <v>0.13723744125964801</v>
      </c>
      <c r="AQ14" s="17">
        <v>8.8898694029410502E-2</v>
      </c>
      <c r="AR14" s="17">
        <v>9.7334029333722705E-2</v>
      </c>
      <c r="AS14" s="17">
        <v>0.131076123604495</v>
      </c>
      <c r="AT14" s="17">
        <v>0.193531264381442</v>
      </c>
      <c r="AU14" s="17">
        <v>0.16323012367496501</v>
      </c>
      <c r="AV14" s="17"/>
      <c r="AW14" s="17">
        <v>0.21801465795262201</v>
      </c>
      <c r="AX14" s="17">
        <v>0.153279445232746</v>
      </c>
      <c r="AY14" s="17">
        <v>6.5552431741739206E-2</v>
      </c>
      <c r="AZ14" s="17">
        <v>0.11976122370973399</v>
      </c>
      <c r="BA14" s="17">
        <v>0.102725607940445</v>
      </c>
      <c r="BB14" s="17">
        <v>0.13069233323377699</v>
      </c>
      <c r="BC14" s="17">
        <v>0.191276604267339</v>
      </c>
      <c r="BD14" s="17">
        <v>0.117612446911273</v>
      </c>
      <c r="BE14" s="17">
        <v>0.14348157613800799</v>
      </c>
      <c r="BF14" s="17">
        <v>0.15852572128289399</v>
      </c>
      <c r="BG14" s="17">
        <v>6.2411486567609899E-2</v>
      </c>
      <c r="BH14" s="17">
        <v>0.20776095684236101</v>
      </c>
      <c r="BI14" s="17">
        <v>6.4959136420106506E-2</v>
      </c>
      <c r="BJ14" s="17">
        <v>0.19554600839507599</v>
      </c>
      <c r="BK14" s="17">
        <v>0</v>
      </c>
      <c r="BL14" s="17">
        <v>0.12045851761601301</v>
      </c>
      <c r="BM14" s="17"/>
      <c r="BN14" s="17">
        <v>0.122579135419969</v>
      </c>
      <c r="BO14" s="17">
        <v>0.130289426259354</v>
      </c>
      <c r="BP14" s="17"/>
      <c r="BQ14" s="17">
        <v>0.13104019095684699</v>
      </c>
      <c r="BR14" s="17">
        <v>0.19345357469207899</v>
      </c>
      <c r="BS14" s="17"/>
      <c r="BT14" s="17">
        <v>9.7860160034442201E-2</v>
      </c>
      <c r="BU14" s="17"/>
      <c r="BV14" s="17">
        <v>0.13758965979264601</v>
      </c>
      <c r="BW14" s="17">
        <v>8.9202221519418701E-2</v>
      </c>
      <c r="BX14" s="17">
        <v>0.131452578711826</v>
      </c>
      <c r="BY14" s="17"/>
      <c r="BZ14" s="17">
        <v>0.15248412690709501</v>
      </c>
      <c r="CA14" s="17">
        <v>0.26915123488006798</v>
      </c>
      <c r="CB14" s="17">
        <v>0.11718459280520301</v>
      </c>
      <c r="CC14" s="17">
        <v>0.15795806139868901</v>
      </c>
      <c r="CD14" s="17">
        <v>7.5144859495531194E-2</v>
      </c>
      <c r="CE14" s="17">
        <v>9.53822644544665E-2</v>
      </c>
      <c r="CF14" s="17">
        <v>4.6155691882668201E-2</v>
      </c>
      <c r="CG14" s="17"/>
      <c r="CH14" s="17">
        <v>8.7277135648926502E-2</v>
      </c>
      <c r="CI14" s="17">
        <v>6.5548537224920003E-2</v>
      </c>
      <c r="CJ14" s="17">
        <v>0.12803754672451201</v>
      </c>
      <c r="CK14" s="17">
        <v>0.28364283605214002</v>
      </c>
      <c r="CL14" s="17">
        <v>0.15918413871543399</v>
      </c>
    </row>
    <row r="15" spans="2:90" ht="57.6" x14ac:dyDescent="0.3">
      <c r="B15" s="18" t="s">
        <v>459</v>
      </c>
      <c r="C15" s="17">
        <v>0.12470884481544101</v>
      </c>
      <c r="D15" s="17">
        <v>0.13361370674621301</v>
      </c>
      <c r="E15" s="17">
        <v>0.116650748478486</v>
      </c>
      <c r="F15" s="17"/>
      <c r="G15" s="17">
        <v>0.211327453409102</v>
      </c>
      <c r="H15" s="17">
        <v>0.15159799799860499</v>
      </c>
      <c r="I15" s="17">
        <v>0.16275622866001499</v>
      </c>
      <c r="J15" s="17">
        <v>7.3257826955486494E-2</v>
      </c>
      <c r="K15" s="17">
        <v>0.10239701396932301</v>
      </c>
      <c r="L15" s="17">
        <v>5.62313107515518E-2</v>
      </c>
      <c r="M15" s="17"/>
      <c r="N15" s="17">
        <v>0.11393822646288899</v>
      </c>
      <c r="O15" s="17">
        <v>0.140515185656059</v>
      </c>
      <c r="P15" s="17">
        <v>9.6448343486509006E-2</v>
      </c>
      <c r="Q15" s="17">
        <v>0.14790852324352999</v>
      </c>
      <c r="R15" s="17"/>
      <c r="S15" s="17">
        <v>0.15909388432038901</v>
      </c>
      <c r="T15" s="17">
        <v>9.6808660387112694E-2</v>
      </c>
      <c r="U15" s="17">
        <v>5.39291848626898E-2</v>
      </c>
      <c r="V15" s="17">
        <v>0.203087820261806</v>
      </c>
      <c r="W15" s="17">
        <v>0.116255920242731</v>
      </c>
      <c r="X15" s="17">
        <v>0.10126073327756099</v>
      </c>
      <c r="Y15" s="17">
        <v>0.12636699841804899</v>
      </c>
      <c r="Z15" s="17">
        <v>6.7124865222969801E-2</v>
      </c>
      <c r="AA15" s="17">
        <v>0.14953038944843899</v>
      </c>
      <c r="AB15" s="17">
        <v>0.14468754794222499</v>
      </c>
      <c r="AC15" s="17">
        <v>5.4630500775063297E-2</v>
      </c>
      <c r="AD15" s="17">
        <v>0.137483999918841</v>
      </c>
      <c r="AE15" s="17"/>
      <c r="AF15" s="17">
        <v>0.11647689427810599</v>
      </c>
      <c r="AG15" s="17">
        <v>0.12188279679318401</v>
      </c>
      <c r="AH15" s="17">
        <v>0.116607470840775</v>
      </c>
      <c r="AI15" s="17"/>
      <c r="AJ15" s="17">
        <v>9.0439814617011102E-2</v>
      </c>
      <c r="AK15" s="17">
        <v>0.147153003713279</v>
      </c>
      <c r="AL15" s="17">
        <v>1.9677041478502799E-2</v>
      </c>
      <c r="AM15" s="17">
        <v>9.5137716028595803E-2</v>
      </c>
      <c r="AN15" s="17">
        <v>0.18857563545542</v>
      </c>
      <c r="AO15" s="17"/>
      <c r="AP15" s="17">
        <v>0.15253243054712301</v>
      </c>
      <c r="AQ15" s="17">
        <v>9.9938882557460904E-2</v>
      </c>
      <c r="AR15" s="17">
        <v>5.28998855571731E-2</v>
      </c>
      <c r="AS15" s="17">
        <v>8.05370994454358E-2</v>
      </c>
      <c r="AT15" s="17">
        <v>0.17829105412867399</v>
      </c>
      <c r="AU15" s="17">
        <v>0.15680288346858401</v>
      </c>
      <c r="AV15" s="17"/>
      <c r="AW15" s="17">
        <v>0.11124144249914</v>
      </c>
      <c r="AX15" s="17">
        <v>0.164786275560007</v>
      </c>
      <c r="AY15" s="17">
        <v>0.12536434383116499</v>
      </c>
      <c r="AZ15" s="17">
        <v>6.5774801938702804E-2</v>
      </c>
      <c r="BA15" s="17">
        <v>0.12549205856569701</v>
      </c>
      <c r="BB15" s="17">
        <v>0.190659086020388</v>
      </c>
      <c r="BC15" s="17">
        <v>0.17195186541893101</v>
      </c>
      <c r="BD15" s="17">
        <v>8.88449979630382E-2</v>
      </c>
      <c r="BE15" s="17">
        <v>0.15362220171284999</v>
      </c>
      <c r="BF15" s="17">
        <v>0.133504530407449</v>
      </c>
      <c r="BG15" s="17">
        <v>0.168210659896711</v>
      </c>
      <c r="BH15" s="17">
        <v>8.6326998756117296E-2</v>
      </c>
      <c r="BI15" s="17">
        <v>3.5410226216679601E-2</v>
      </c>
      <c r="BJ15" s="17">
        <v>4.2168516353201103E-2</v>
      </c>
      <c r="BK15" s="17">
        <v>0.106053789110704</v>
      </c>
      <c r="BL15" s="17">
        <v>0.10573415580723899</v>
      </c>
      <c r="BM15" s="17"/>
      <c r="BN15" s="17">
        <v>0.104837987023936</v>
      </c>
      <c r="BO15" s="17">
        <v>0.15528512983948201</v>
      </c>
      <c r="BP15" s="17"/>
      <c r="BQ15" s="17">
        <v>0.141334326906876</v>
      </c>
      <c r="BR15" s="17">
        <v>0.13441466991857801</v>
      </c>
      <c r="BS15" s="17"/>
      <c r="BT15" s="17">
        <v>0.16994486884427401</v>
      </c>
      <c r="BU15" s="17"/>
      <c r="BV15" s="17">
        <v>0.15804184155280501</v>
      </c>
      <c r="BW15" s="17">
        <v>0.118395915028347</v>
      </c>
      <c r="BX15" s="17">
        <v>0.121023208877095</v>
      </c>
      <c r="BY15" s="17"/>
      <c r="BZ15" s="17">
        <v>0.112543318510016</v>
      </c>
      <c r="CA15" s="17">
        <v>0.123853370280343</v>
      </c>
      <c r="CB15" s="17">
        <v>0.10277977340445101</v>
      </c>
      <c r="CC15" s="17">
        <v>0.185596083259809</v>
      </c>
      <c r="CD15" s="17">
        <v>0.15451199288223899</v>
      </c>
      <c r="CE15" s="17">
        <v>9.8783240650780202E-2</v>
      </c>
      <c r="CF15" s="17">
        <v>9.9308248180618799E-2</v>
      </c>
      <c r="CG15" s="17"/>
      <c r="CH15" s="17">
        <v>0.1018357301714</v>
      </c>
      <c r="CI15" s="17">
        <v>0.117533696208584</v>
      </c>
      <c r="CJ15" s="17">
        <v>0.13550989005685601</v>
      </c>
      <c r="CK15" s="17">
        <v>0.14069671341281101</v>
      </c>
      <c r="CL15" s="17">
        <v>7.5737679520159404E-2</v>
      </c>
    </row>
    <row r="16" spans="2:90" ht="28.8" x14ac:dyDescent="0.3">
      <c r="B16" s="18" t="s">
        <v>458</v>
      </c>
      <c r="C16" s="17">
        <v>9.9414328375313193E-2</v>
      </c>
      <c r="D16" s="17">
        <v>0.107827510589346</v>
      </c>
      <c r="E16" s="17">
        <v>9.1701747242173101E-2</v>
      </c>
      <c r="F16" s="17"/>
      <c r="G16" s="17">
        <v>9.4968165886285497E-2</v>
      </c>
      <c r="H16" s="17">
        <v>0.133147612977143</v>
      </c>
      <c r="I16" s="17">
        <v>7.6201149981625693E-2</v>
      </c>
      <c r="J16" s="17">
        <v>0.107500838778068</v>
      </c>
      <c r="K16" s="17">
        <v>0.13952029976243599</v>
      </c>
      <c r="L16" s="17">
        <v>6.1171825200073499E-2</v>
      </c>
      <c r="M16" s="17"/>
      <c r="N16" s="17">
        <v>0.10178652292196901</v>
      </c>
      <c r="O16" s="17">
        <v>0.133816488301816</v>
      </c>
      <c r="P16" s="17">
        <v>9.58715542616599E-2</v>
      </c>
      <c r="Q16" s="17">
        <v>7.0938838182197997E-2</v>
      </c>
      <c r="R16" s="17"/>
      <c r="S16" s="17">
        <v>8.35771838263073E-2</v>
      </c>
      <c r="T16" s="17">
        <v>8.3820000172911399E-2</v>
      </c>
      <c r="U16" s="17">
        <v>0.16179846051483701</v>
      </c>
      <c r="V16" s="17">
        <v>5.5806055291477301E-2</v>
      </c>
      <c r="W16" s="17">
        <v>0.10824636403969901</v>
      </c>
      <c r="X16" s="17">
        <v>6.7951937519717703E-2</v>
      </c>
      <c r="Y16" s="17">
        <v>0.148084201610899</v>
      </c>
      <c r="Z16" s="17">
        <v>3.0918968301284901E-2</v>
      </c>
      <c r="AA16" s="17">
        <v>0.137779960425404</v>
      </c>
      <c r="AB16" s="17">
        <v>9.2125154831500897E-2</v>
      </c>
      <c r="AC16" s="17">
        <v>9.7942536794908899E-2</v>
      </c>
      <c r="AD16" s="17">
        <v>9.8286361798417293E-2</v>
      </c>
      <c r="AE16" s="17"/>
      <c r="AF16" s="17">
        <v>0.113502417144579</v>
      </c>
      <c r="AG16" s="17">
        <v>8.8361562560817605E-2</v>
      </c>
      <c r="AH16" s="17">
        <v>0.114167554791175</v>
      </c>
      <c r="AI16" s="17"/>
      <c r="AJ16" s="17">
        <v>0.105960426872635</v>
      </c>
      <c r="AK16" s="17">
        <v>8.27542018675647E-2</v>
      </c>
      <c r="AL16" s="17">
        <v>7.4546142417984601E-2</v>
      </c>
      <c r="AM16" s="17">
        <v>0.18999324060101599</v>
      </c>
      <c r="AN16" s="17">
        <v>5.1417178384399097E-2</v>
      </c>
      <c r="AO16" s="17"/>
      <c r="AP16" s="17">
        <v>8.5756077184313897E-2</v>
      </c>
      <c r="AQ16" s="17">
        <v>0.116100869271219</v>
      </c>
      <c r="AR16" s="17">
        <v>4.4002006557822597E-2</v>
      </c>
      <c r="AS16" s="17">
        <v>0.124910634514977</v>
      </c>
      <c r="AT16" s="17">
        <v>9.9964151865308298E-2</v>
      </c>
      <c r="AU16" s="17">
        <v>0.10181841003534201</v>
      </c>
      <c r="AV16" s="17"/>
      <c r="AW16" s="17">
        <v>0</v>
      </c>
      <c r="AX16" s="17">
        <v>7.9954364323551699E-2</v>
      </c>
      <c r="AY16" s="17">
        <v>0.118674240379506</v>
      </c>
      <c r="AZ16" s="17">
        <v>4.4762017634698198E-2</v>
      </c>
      <c r="BA16" s="17">
        <v>5.01366801037521E-2</v>
      </c>
      <c r="BB16" s="17">
        <v>6.6643084297494506E-2</v>
      </c>
      <c r="BC16" s="17">
        <v>0.12537727773483101</v>
      </c>
      <c r="BD16" s="17">
        <v>8.4241489226060701E-2</v>
      </c>
      <c r="BE16" s="17">
        <v>0.151087957224529</v>
      </c>
      <c r="BF16" s="17">
        <v>0.10165421489885799</v>
      </c>
      <c r="BG16" s="17">
        <v>0.21474179600585699</v>
      </c>
      <c r="BH16" s="17">
        <v>0.121806187494174</v>
      </c>
      <c r="BI16" s="17">
        <v>0.222510334379868</v>
      </c>
      <c r="BJ16" s="17">
        <v>5.1859146856857503E-2</v>
      </c>
      <c r="BK16" s="17">
        <v>0.17474810405590499</v>
      </c>
      <c r="BL16" s="17">
        <v>3.9469696820481702E-2</v>
      </c>
      <c r="BM16" s="17"/>
      <c r="BN16" s="17">
        <v>8.5295016921994204E-2</v>
      </c>
      <c r="BO16" s="17">
        <v>0.117607378253704</v>
      </c>
      <c r="BP16" s="17"/>
      <c r="BQ16" s="17">
        <v>7.6697229011903803E-2</v>
      </c>
      <c r="BR16" s="17">
        <v>0.105865006431103</v>
      </c>
      <c r="BS16" s="17"/>
      <c r="BT16" s="17">
        <v>8.4329943482499697E-2</v>
      </c>
      <c r="BU16" s="17"/>
      <c r="BV16" s="17">
        <v>0.14941442398146801</v>
      </c>
      <c r="BW16" s="17">
        <v>0.122637155693607</v>
      </c>
      <c r="BX16" s="17">
        <v>7.5058159671048702E-2</v>
      </c>
      <c r="BY16" s="17"/>
      <c r="BZ16" s="17">
        <v>6.2866688766356496E-2</v>
      </c>
      <c r="CA16" s="17">
        <v>5.7351851603147999E-2</v>
      </c>
      <c r="CB16" s="17">
        <v>0.110092308591069</v>
      </c>
      <c r="CC16" s="17">
        <v>0.124301845137316</v>
      </c>
      <c r="CD16" s="17">
        <v>0.15621921189959501</v>
      </c>
      <c r="CE16" s="17">
        <v>0.125266618185854</v>
      </c>
      <c r="CF16" s="17">
        <v>7.7146826719049197E-2</v>
      </c>
      <c r="CG16" s="17"/>
      <c r="CH16" s="17">
        <v>9.4095198326066706E-2</v>
      </c>
      <c r="CI16" s="17">
        <v>0.131315763678678</v>
      </c>
      <c r="CJ16" s="17">
        <v>9.33529301285526E-2</v>
      </c>
      <c r="CK16" s="17">
        <v>4.86077701881076E-2</v>
      </c>
      <c r="CL16" s="17">
        <v>6.8421124745535397E-2</v>
      </c>
    </row>
    <row r="17" spans="2:90" ht="43.2" x14ac:dyDescent="0.3">
      <c r="B17" s="18" t="s">
        <v>460</v>
      </c>
      <c r="C17" s="17">
        <v>9.1312523119196201E-2</v>
      </c>
      <c r="D17" s="17">
        <v>8.8030291240360894E-2</v>
      </c>
      <c r="E17" s="17">
        <v>9.50239770016965E-2</v>
      </c>
      <c r="F17" s="17"/>
      <c r="G17" s="17">
        <v>0.152969368382772</v>
      </c>
      <c r="H17" s="17">
        <v>8.7737672350950494E-2</v>
      </c>
      <c r="I17" s="17">
        <v>6.6286579581636904E-2</v>
      </c>
      <c r="J17" s="17">
        <v>0.11654077456166299</v>
      </c>
      <c r="K17" s="17">
        <v>3.5683465817080803E-2</v>
      </c>
      <c r="L17" s="17">
        <v>7.6437543766504606E-2</v>
      </c>
      <c r="M17" s="17"/>
      <c r="N17" s="17">
        <v>7.5511711800894193E-2</v>
      </c>
      <c r="O17" s="17">
        <v>0.15310578860253399</v>
      </c>
      <c r="P17" s="17">
        <v>7.1012087099041998E-2</v>
      </c>
      <c r="Q17" s="17">
        <v>7.12247898583898E-2</v>
      </c>
      <c r="R17" s="17"/>
      <c r="S17" s="17">
        <v>6.5427129455521399E-2</v>
      </c>
      <c r="T17" s="17">
        <v>0.15846660449550601</v>
      </c>
      <c r="U17" s="17">
        <v>0.120442915059725</v>
      </c>
      <c r="V17" s="17">
        <v>8.9058674717914996E-2</v>
      </c>
      <c r="W17" s="17">
        <v>6.7510825875156694E-2</v>
      </c>
      <c r="X17" s="17">
        <v>0.100057919299681</v>
      </c>
      <c r="Y17" s="17">
        <v>8.1708960177389697E-2</v>
      </c>
      <c r="Z17" s="17">
        <v>6.0796597214940303E-2</v>
      </c>
      <c r="AA17" s="17">
        <v>8.4640297464711606E-2</v>
      </c>
      <c r="AB17" s="17">
        <v>8.0755314913168605E-2</v>
      </c>
      <c r="AC17" s="17">
        <v>5.30940778265966E-2</v>
      </c>
      <c r="AD17" s="17">
        <v>9.2301427431227503E-2</v>
      </c>
      <c r="AE17" s="17"/>
      <c r="AF17" s="17">
        <v>7.7221082502275107E-2</v>
      </c>
      <c r="AG17" s="17">
        <v>9.6493060816818702E-2</v>
      </c>
      <c r="AH17" s="17">
        <v>9.4784474622895604E-2</v>
      </c>
      <c r="AI17" s="17"/>
      <c r="AJ17" s="17">
        <v>8.7554768190188106E-2</v>
      </c>
      <c r="AK17" s="17">
        <v>8.1712497291855604E-2</v>
      </c>
      <c r="AL17" s="17">
        <v>0.109852509914942</v>
      </c>
      <c r="AM17" s="17">
        <v>7.4759671498532104E-2</v>
      </c>
      <c r="AN17" s="17">
        <v>7.7139716632548594E-2</v>
      </c>
      <c r="AO17" s="17"/>
      <c r="AP17" s="17">
        <v>7.7932853669805097E-2</v>
      </c>
      <c r="AQ17" s="17">
        <v>8.6972220031702199E-2</v>
      </c>
      <c r="AR17" s="17">
        <v>0.131765771794042</v>
      </c>
      <c r="AS17" s="17">
        <v>7.9835585294113706E-2</v>
      </c>
      <c r="AT17" s="17">
        <v>9.6563860054445103E-2</v>
      </c>
      <c r="AU17" s="17">
        <v>0.132407152019068</v>
      </c>
      <c r="AV17" s="17"/>
      <c r="AW17" s="17">
        <v>0.115920443422366</v>
      </c>
      <c r="AX17" s="17">
        <v>8.4433813819951006E-2</v>
      </c>
      <c r="AY17" s="17">
        <v>0.12694666360856799</v>
      </c>
      <c r="AZ17" s="17">
        <v>2.1710269450894701E-2</v>
      </c>
      <c r="BA17" s="17">
        <v>0.13855506963580999</v>
      </c>
      <c r="BB17" s="17">
        <v>3.0352768826095101E-2</v>
      </c>
      <c r="BC17" s="17">
        <v>0.105710642907343</v>
      </c>
      <c r="BD17" s="17">
        <v>0.12737203071025299</v>
      </c>
      <c r="BE17" s="17">
        <v>0.13792392338190601</v>
      </c>
      <c r="BF17" s="17">
        <v>0.13007458985741299</v>
      </c>
      <c r="BG17" s="17">
        <v>0.126208889952176</v>
      </c>
      <c r="BH17" s="17">
        <v>5.7374732230193098E-2</v>
      </c>
      <c r="BI17" s="17">
        <v>8.5963780984339905E-2</v>
      </c>
      <c r="BJ17" s="17">
        <v>0.14998862874024199</v>
      </c>
      <c r="BK17" s="17">
        <v>0</v>
      </c>
      <c r="BL17" s="17">
        <v>3.4141770930793597E-2</v>
      </c>
      <c r="BM17" s="17"/>
      <c r="BN17" s="17">
        <v>7.9693664480746607E-2</v>
      </c>
      <c r="BO17" s="17">
        <v>0.10954244829752099</v>
      </c>
      <c r="BP17" s="17"/>
      <c r="BQ17" s="17">
        <v>6.9631672862836294E-2</v>
      </c>
      <c r="BR17" s="17">
        <v>0.104461136122832</v>
      </c>
      <c r="BS17" s="17"/>
      <c r="BT17" s="17">
        <v>9.7832319220898703E-2</v>
      </c>
      <c r="BU17" s="17"/>
      <c r="BV17" s="17">
        <v>8.7275046435439096E-2</v>
      </c>
      <c r="BW17" s="17">
        <v>0.13918285434674099</v>
      </c>
      <c r="BX17" s="17">
        <v>7.4551419648572398E-2</v>
      </c>
      <c r="BY17" s="17"/>
      <c r="BZ17" s="17">
        <v>6.8458474397731603E-2</v>
      </c>
      <c r="CA17" s="17">
        <v>7.0951211199758293E-2</v>
      </c>
      <c r="CB17" s="17">
        <v>0.10318187799403999</v>
      </c>
      <c r="CC17" s="17">
        <v>0.125215997196126</v>
      </c>
      <c r="CD17" s="17">
        <v>8.5531049311441107E-2</v>
      </c>
      <c r="CE17" s="17">
        <v>0.13901496858113499</v>
      </c>
      <c r="CF17" s="17">
        <v>5.6252812088636098E-2</v>
      </c>
      <c r="CG17" s="17"/>
      <c r="CH17" s="17">
        <v>0.11062524664805801</v>
      </c>
      <c r="CI17" s="17">
        <v>0.101764478520962</v>
      </c>
      <c r="CJ17" s="17">
        <v>7.9966433595059394E-2</v>
      </c>
      <c r="CK17" s="17">
        <v>9.64287034126452E-2</v>
      </c>
      <c r="CL17" s="17">
        <v>3.4179724926592797E-2</v>
      </c>
    </row>
    <row r="18" spans="2:90" x14ac:dyDescent="0.3">
      <c r="B18" s="18" t="s">
        <v>464</v>
      </c>
      <c r="C18" s="17">
        <v>8.1257348821688405E-2</v>
      </c>
      <c r="D18" s="17">
        <v>9.2719555527360997E-2</v>
      </c>
      <c r="E18" s="17">
        <v>7.0457035403263299E-2</v>
      </c>
      <c r="F18" s="17"/>
      <c r="G18" s="17">
        <v>7.6513938684025298E-2</v>
      </c>
      <c r="H18" s="17">
        <v>0.17918614618734299</v>
      </c>
      <c r="I18" s="17">
        <v>8.8267413329531197E-2</v>
      </c>
      <c r="J18" s="17">
        <v>5.2813497206549202E-2</v>
      </c>
      <c r="K18" s="17">
        <v>7.3711158459812895E-2</v>
      </c>
      <c r="L18" s="17">
        <v>1.3343452472895201E-2</v>
      </c>
      <c r="M18" s="17"/>
      <c r="N18" s="17">
        <v>0.13141568926410299</v>
      </c>
      <c r="O18" s="17">
        <v>8.7212059559941005E-2</v>
      </c>
      <c r="P18" s="17">
        <v>5.3354878878361198E-2</v>
      </c>
      <c r="Q18" s="17">
        <v>4.71447556429146E-2</v>
      </c>
      <c r="R18" s="17"/>
      <c r="S18" s="17">
        <v>0.13773495189020299</v>
      </c>
      <c r="T18" s="17">
        <v>0.106402552012344</v>
      </c>
      <c r="U18" s="17">
        <v>6.81939688870105E-2</v>
      </c>
      <c r="V18" s="17">
        <v>5.6811901797732697E-2</v>
      </c>
      <c r="W18" s="17">
        <v>0</v>
      </c>
      <c r="X18" s="17">
        <v>8.5598728148794198E-2</v>
      </c>
      <c r="Y18" s="17">
        <v>8.4026943725886899E-2</v>
      </c>
      <c r="Z18" s="17">
        <v>0.10250870267225499</v>
      </c>
      <c r="AA18" s="17">
        <v>6.9688728153488505E-2</v>
      </c>
      <c r="AB18" s="17">
        <v>8.4899231594083302E-2</v>
      </c>
      <c r="AC18" s="17">
        <v>7.9842852487124499E-2</v>
      </c>
      <c r="AD18" s="17">
        <v>4.98220515319528E-2</v>
      </c>
      <c r="AE18" s="17"/>
      <c r="AF18" s="17">
        <v>5.2819478597135303E-2</v>
      </c>
      <c r="AG18" s="17">
        <v>0.113987126238212</v>
      </c>
      <c r="AH18" s="17">
        <v>9.6717590542610601E-2</v>
      </c>
      <c r="AI18" s="17"/>
      <c r="AJ18" s="17">
        <v>7.2855155282690695E-2</v>
      </c>
      <c r="AK18" s="17">
        <v>8.7388859045552894E-2</v>
      </c>
      <c r="AL18" s="17">
        <v>8.7481544801529795E-2</v>
      </c>
      <c r="AM18" s="17">
        <v>0.100239235603327</v>
      </c>
      <c r="AN18" s="17">
        <v>0.11742598996968399</v>
      </c>
      <c r="AO18" s="17"/>
      <c r="AP18" s="17">
        <v>0.13032827336106001</v>
      </c>
      <c r="AQ18" s="17">
        <v>9.6907507089696795E-2</v>
      </c>
      <c r="AR18" s="17">
        <v>6.8548023065583899E-2</v>
      </c>
      <c r="AS18" s="17">
        <v>6.5257970886806793E-2</v>
      </c>
      <c r="AT18" s="17">
        <v>8.9007778951787603E-2</v>
      </c>
      <c r="AU18" s="17">
        <v>2.8295428978828401E-2</v>
      </c>
      <c r="AV18" s="17"/>
      <c r="AW18" s="17">
        <v>0</v>
      </c>
      <c r="AX18" s="17">
        <v>5.6753608102316097E-2</v>
      </c>
      <c r="AY18" s="17">
        <v>6.17667100073237E-2</v>
      </c>
      <c r="AZ18" s="17">
        <v>6.1769676432512403E-2</v>
      </c>
      <c r="BA18" s="17">
        <v>8.4483864409258397E-2</v>
      </c>
      <c r="BB18" s="17">
        <v>1.56745484525533E-2</v>
      </c>
      <c r="BC18" s="17">
        <v>7.5599237128783706E-2</v>
      </c>
      <c r="BD18" s="17">
        <v>3.6331221636167102E-2</v>
      </c>
      <c r="BE18" s="17">
        <v>0.112066942035565</v>
      </c>
      <c r="BF18" s="17">
        <v>9.9498699960742995E-2</v>
      </c>
      <c r="BG18" s="17">
        <v>9.8368401173509395E-2</v>
      </c>
      <c r="BH18" s="17">
        <v>8.0063633196703399E-2</v>
      </c>
      <c r="BI18" s="17">
        <v>6.7765200502440295E-2</v>
      </c>
      <c r="BJ18" s="17">
        <v>0.205440934038364</v>
      </c>
      <c r="BK18" s="17">
        <v>6.0336614525155298E-2</v>
      </c>
      <c r="BL18" s="17">
        <v>0.22284996606499599</v>
      </c>
      <c r="BM18" s="17"/>
      <c r="BN18" s="17">
        <v>8.1109870542715998E-2</v>
      </c>
      <c r="BO18" s="17">
        <v>8.3019052859619399E-2</v>
      </c>
      <c r="BP18" s="17"/>
      <c r="BQ18" s="17">
        <v>0.123438643200676</v>
      </c>
      <c r="BR18" s="17">
        <v>3.1558912054352198E-2</v>
      </c>
      <c r="BS18" s="17"/>
      <c r="BT18" s="17">
        <v>0.110242500832285</v>
      </c>
      <c r="BU18" s="17"/>
      <c r="BV18" s="17">
        <v>8.5765518303660998E-2</v>
      </c>
      <c r="BW18" s="17">
        <v>7.5582426690277593E-2</v>
      </c>
      <c r="BX18" s="17">
        <v>7.5864904457861204E-2</v>
      </c>
      <c r="BY18" s="17"/>
      <c r="BZ18" s="17">
        <v>0</v>
      </c>
      <c r="CA18" s="17">
        <v>5.02300867634854E-2</v>
      </c>
      <c r="CB18" s="17">
        <v>5.2610177986924897E-2</v>
      </c>
      <c r="CC18" s="17">
        <v>5.8079028770287602E-2</v>
      </c>
      <c r="CD18" s="17">
        <v>0.13491720078875</v>
      </c>
      <c r="CE18" s="17">
        <v>0.12982843119545601</v>
      </c>
      <c r="CF18" s="17">
        <v>0.15048988771479199</v>
      </c>
      <c r="CG18" s="17"/>
      <c r="CH18" s="17">
        <v>0.17427982169366399</v>
      </c>
      <c r="CI18" s="17">
        <v>0.107050865438721</v>
      </c>
      <c r="CJ18" s="17">
        <v>5.89239956308047E-2</v>
      </c>
      <c r="CK18" s="17">
        <v>3.7139880958793302E-2</v>
      </c>
      <c r="CL18" s="17">
        <v>0</v>
      </c>
    </row>
    <row r="19" spans="2:90" ht="28.8" x14ac:dyDescent="0.3">
      <c r="B19" s="18" t="s">
        <v>461</v>
      </c>
      <c r="C19" s="17">
        <v>7.2496988587929703E-2</v>
      </c>
      <c r="D19" s="17">
        <v>6.8999734789776002E-2</v>
      </c>
      <c r="E19" s="17">
        <v>7.3704949003350298E-2</v>
      </c>
      <c r="F19" s="17"/>
      <c r="G19" s="17">
        <v>9.2396049042974104E-2</v>
      </c>
      <c r="H19" s="17">
        <v>0.1245094087522</v>
      </c>
      <c r="I19" s="17">
        <v>6.4991276747121296E-2</v>
      </c>
      <c r="J19" s="17">
        <v>4.2143731559763101E-2</v>
      </c>
      <c r="K19" s="17">
        <v>4.6182714897815703E-2</v>
      </c>
      <c r="L19" s="17">
        <v>5.4852103640305898E-2</v>
      </c>
      <c r="M19" s="17"/>
      <c r="N19" s="17">
        <v>8.9834811485541996E-2</v>
      </c>
      <c r="O19" s="17">
        <v>4.2685443557374997E-2</v>
      </c>
      <c r="P19" s="17">
        <v>6.6324941323186101E-2</v>
      </c>
      <c r="Q19" s="17">
        <v>8.7450776864893706E-2</v>
      </c>
      <c r="R19" s="17"/>
      <c r="S19" s="17">
        <v>0.12607273688842999</v>
      </c>
      <c r="T19" s="17">
        <v>6.09943442661754E-2</v>
      </c>
      <c r="U19" s="17">
        <v>3.3685575200519798E-2</v>
      </c>
      <c r="V19" s="17">
        <v>5.91109992128067E-2</v>
      </c>
      <c r="W19" s="17">
        <v>2.8032726915104701E-2</v>
      </c>
      <c r="X19" s="17">
        <v>0.117648702656883</v>
      </c>
      <c r="Y19" s="17">
        <v>6.6777798167488106E-2</v>
      </c>
      <c r="Z19" s="17">
        <v>0.14816464939959001</v>
      </c>
      <c r="AA19" s="17">
        <v>7.4313220884227399E-2</v>
      </c>
      <c r="AB19" s="17">
        <v>2.8325226124666501E-2</v>
      </c>
      <c r="AC19" s="17">
        <v>7.7036783646658405E-2</v>
      </c>
      <c r="AD19" s="17">
        <v>4.8808053180122997E-2</v>
      </c>
      <c r="AE19" s="17"/>
      <c r="AF19" s="17">
        <v>6.2303149019171299E-2</v>
      </c>
      <c r="AG19" s="17">
        <v>7.3154029437327295E-2</v>
      </c>
      <c r="AH19" s="17">
        <v>9.2737991906357106E-2</v>
      </c>
      <c r="AI19" s="17"/>
      <c r="AJ19" s="17">
        <v>5.4895240253308601E-2</v>
      </c>
      <c r="AK19" s="17">
        <v>7.4219782055780698E-2</v>
      </c>
      <c r="AL19" s="17">
        <v>9.7067856155075793E-2</v>
      </c>
      <c r="AM19" s="17">
        <v>8.8471597609160596E-2</v>
      </c>
      <c r="AN19" s="17">
        <v>9.9490017211599502E-2</v>
      </c>
      <c r="AO19" s="17"/>
      <c r="AP19" s="17">
        <v>7.9712223892071998E-2</v>
      </c>
      <c r="AQ19" s="17">
        <v>5.6441748674082901E-2</v>
      </c>
      <c r="AR19" s="17">
        <v>6.9769525237889707E-2</v>
      </c>
      <c r="AS19" s="17">
        <v>7.9886590759987802E-2</v>
      </c>
      <c r="AT19" s="17">
        <v>0.12210403309189</v>
      </c>
      <c r="AU19" s="17">
        <v>4.4740510451476999E-2</v>
      </c>
      <c r="AV19" s="17"/>
      <c r="AW19" s="17">
        <v>0.11124144249914</v>
      </c>
      <c r="AX19" s="17">
        <v>0.18489501463076499</v>
      </c>
      <c r="AY19" s="17">
        <v>6.0656714346784997E-2</v>
      </c>
      <c r="AZ19" s="17">
        <v>4.3894254579843403E-2</v>
      </c>
      <c r="BA19" s="17">
        <v>5.8584185317234402E-2</v>
      </c>
      <c r="BB19" s="17">
        <v>6.9370281402349798E-2</v>
      </c>
      <c r="BC19" s="17">
        <v>9.9729222097011794E-2</v>
      </c>
      <c r="BD19" s="17">
        <v>6.6462565241073301E-2</v>
      </c>
      <c r="BE19" s="17">
        <v>1.8130916727166199E-2</v>
      </c>
      <c r="BF19" s="17">
        <v>5.0061264222967902E-2</v>
      </c>
      <c r="BG19" s="17">
        <v>0.10318812253155001</v>
      </c>
      <c r="BH19" s="17">
        <v>2.7251345227406999E-2</v>
      </c>
      <c r="BI19" s="17">
        <v>2.4629929631760202E-2</v>
      </c>
      <c r="BJ19" s="17">
        <v>4.3512903010427102E-2</v>
      </c>
      <c r="BK19" s="17">
        <v>5.78661059580848E-2</v>
      </c>
      <c r="BL19" s="17">
        <v>0.110253445657695</v>
      </c>
      <c r="BM19" s="17"/>
      <c r="BN19" s="17">
        <v>6.6451552995918803E-2</v>
      </c>
      <c r="BO19" s="17">
        <v>7.9075770169234894E-2</v>
      </c>
      <c r="BP19" s="17"/>
      <c r="BQ19" s="17">
        <v>8.5486867739985595E-2</v>
      </c>
      <c r="BR19" s="17">
        <v>5.49658063898553E-2</v>
      </c>
      <c r="BS19" s="17"/>
      <c r="BT19" s="17">
        <v>9.1368561481107904E-2</v>
      </c>
      <c r="BU19" s="17"/>
      <c r="BV19" s="17">
        <v>8.5144413168837002E-2</v>
      </c>
      <c r="BW19" s="17">
        <v>7.1656829869887501E-2</v>
      </c>
      <c r="BX19" s="17">
        <v>6.5961133913919306E-2</v>
      </c>
      <c r="BY19" s="17"/>
      <c r="BZ19" s="17">
        <v>1.4698746534509199E-2</v>
      </c>
      <c r="CA19" s="17">
        <v>8.7908019388821895E-2</v>
      </c>
      <c r="CB19" s="17">
        <v>9.83223899850727E-2</v>
      </c>
      <c r="CC19" s="17">
        <v>8.2005409498200094E-2</v>
      </c>
      <c r="CD19" s="17">
        <v>5.3194367894866999E-2</v>
      </c>
      <c r="CE19" s="17">
        <v>5.00360712368162E-2</v>
      </c>
      <c r="CF19" s="17">
        <v>6.3148327934696796E-2</v>
      </c>
      <c r="CG19" s="17"/>
      <c r="CH19" s="17">
        <v>0.11666118602443799</v>
      </c>
      <c r="CI19" s="17">
        <v>4.552185979119E-2</v>
      </c>
      <c r="CJ19" s="17">
        <v>9.8741221703866594E-2</v>
      </c>
      <c r="CK19" s="17">
        <v>6.1261590091655202E-2</v>
      </c>
      <c r="CL19" s="17">
        <v>0</v>
      </c>
    </row>
    <row r="20" spans="2:90" ht="57.6" x14ac:dyDescent="0.3">
      <c r="B20" s="18" t="s">
        <v>463</v>
      </c>
      <c r="C20" s="17">
        <v>7.1177749727025105E-2</v>
      </c>
      <c r="D20" s="17">
        <v>8.0526146406055807E-2</v>
      </c>
      <c r="E20" s="17">
        <v>6.2395673593886598E-2</v>
      </c>
      <c r="F20" s="17"/>
      <c r="G20" s="17">
        <v>0.13714014914720701</v>
      </c>
      <c r="H20" s="17">
        <v>8.3571989282379605E-2</v>
      </c>
      <c r="I20" s="17">
        <v>6.2090749924481298E-2</v>
      </c>
      <c r="J20" s="17">
        <v>5.1426892221540399E-2</v>
      </c>
      <c r="K20" s="17">
        <v>1.2150014581805599E-2</v>
      </c>
      <c r="L20" s="17">
        <v>6.5908464707082295E-2</v>
      </c>
      <c r="M20" s="17"/>
      <c r="N20" s="17">
        <v>7.5081007615146106E-2</v>
      </c>
      <c r="O20" s="17">
        <v>0.10202492220301899</v>
      </c>
      <c r="P20" s="17">
        <v>6.0663664600416001E-2</v>
      </c>
      <c r="Q20" s="17">
        <v>4.9428147872278401E-2</v>
      </c>
      <c r="R20" s="17"/>
      <c r="S20" s="17">
        <v>0.107096493213509</v>
      </c>
      <c r="T20" s="17">
        <v>5.5185986789905002E-2</v>
      </c>
      <c r="U20" s="17">
        <v>7.1080519005460599E-2</v>
      </c>
      <c r="V20" s="17">
        <v>6.6210774238552803E-2</v>
      </c>
      <c r="W20" s="17">
        <v>5.2336593139654497E-2</v>
      </c>
      <c r="X20" s="17">
        <v>5.3227216571246003E-2</v>
      </c>
      <c r="Y20" s="17">
        <v>3.4962141218174397E-2</v>
      </c>
      <c r="Z20" s="17">
        <v>3.4318328207042399E-2</v>
      </c>
      <c r="AA20" s="17">
        <v>0.120484803910617</v>
      </c>
      <c r="AB20" s="17">
        <v>6.8669131262607402E-2</v>
      </c>
      <c r="AC20" s="17">
        <v>9.4325219890281198E-2</v>
      </c>
      <c r="AD20" s="17">
        <v>0</v>
      </c>
      <c r="AE20" s="17"/>
      <c r="AF20" s="17">
        <v>6.1367463845239903E-2</v>
      </c>
      <c r="AG20" s="17">
        <v>6.9941535129791593E-2</v>
      </c>
      <c r="AH20" s="17">
        <v>0.11052424171380699</v>
      </c>
      <c r="AI20" s="17"/>
      <c r="AJ20" s="17">
        <v>8.0286177725566996E-2</v>
      </c>
      <c r="AK20" s="17">
        <v>5.71684034499313E-2</v>
      </c>
      <c r="AL20" s="17">
        <v>1.6325332549900099E-2</v>
      </c>
      <c r="AM20" s="17">
        <v>4.0998294928209E-2</v>
      </c>
      <c r="AN20" s="17">
        <v>7.3308024579383693E-2</v>
      </c>
      <c r="AO20" s="17"/>
      <c r="AP20" s="17">
        <v>6.6159479493989398E-2</v>
      </c>
      <c r="AQ20" s="17">
        <v>7.0033370904319506E-2</v>
      </c>
      <c r="AR20" s="17">
        <v>1.40468649624866E-2</v>
      </c>
      <c r="AS20" s="17">
        <v>5.75444580940494E-2</v>
      </c>
      <c r="AT20" s="17">
        <v>9.2054275477186295E-2</v>
      </c>
      <c r="AU20" s="17">
        <v>6.4190858910901399E-2</v>
      </c>
      <c r="AV20" s="17"/>
      <c r="AW20" s="17">
        <v>0.115920443422366</v>
      </c>
      <c r="AX20" s="17">
        <v>2.6781154104533501E-2</v>
      </c>
      <c r="AY20" s="17">
        <v>5.7575677834708697E-2</v>
      </c>
      <c r="AZ20" s="17">
        <v>8.4043034260880903E-2</v>
      </c>
      <c r="BA20" s="17">
        <v>8.5472565061760403E-2</v>
      </c>
      <c r="BB20" s="17">
        <v>6.0604003862467698E-2</v>
      </c>
      <c r="BC20" s="17">
        <v>7.5543082744425505E-2</v>
      </c>
      <c r="BD20" s="17">
        <v>8.6735703542053497E-2</v>
      </c>
      <c r="BE20" s="17">
        <v>8.9580163328040197E-2</v>
      </c>
      <c r="BF20" s="17">
        <v>5.2796827964212402E-2</v>
      </c>
      <c r="BG20" s="17">
        <v>9.0517327694778493E-2</v>
      </c>
      <c r="BH20" s="17">
        <v>6.6646680640485206E-2</v>
      </c>
      <c r="BI20" s="17">
        <v>5.6045862690312802E-2</v>
      </c>
      <c r="BJ20" s="17">
        <v>4.9600613179161097E-2</v>
      </c>
      <c r="BK20" s="17">
        <v>4.6815965239845297E-2</v>
      </c>
      <c r="BL20" s="17">
        <v>8.3786078388643007E-2</v>
      </c>
      <c r="BM20" s="17"/>
      <c r="BN20" s="17">
        <v>7.0763218026758501E-2</v>
      </c>
      <c r="BO20" s="17">
        <v>7.3125786326779602E-2</v>
      </c>
      <c r="BP20" s="17"/>
      <c r="BQ20" s="17">
        <v>3.7612013119683201E-2</v>
      </c>
      <c r="BR20" s="17">
        <v>8.7025516951343307E-2</v>
      </c>
      <c r="BS20" s="17"/>
      <c r="BT20" s="17">
        <v>0.109321003570458</v>
      </c>
      <c r="BU20" s="17"/>
      <c r="BV20" s="17">
        <v>6.061806271945E-2</v>
      </c>
      <c r="BW20" s="17">
        <v>9.3777946131596596E-2</v>
      </c>
      <c r="BX20" s="17">
        <v>6.1510666729613903E-2</v>
      </c>
      <c r="BY20" s="17"/>
      <c r="BZ20" s="17">
        <v>8.3969782894528E-2</v>
      </c>
      <c r="CA20" s="17">
        <v>4.0448013430082003E-2</v>
      </c>
      <c r="CB20" s="17">
        <v>6.7028708331970999E-2</v>
      </c>
      <c r="CC20" s="17">
        <v>9.54625789959931E-2</v>
      </c>
      <c r="CD20" s="17">
        <v>6.1863768337855098E-2</v>
      </c>
      <c r="CE20" s="17">
        <v>0.12075429655063299</v>
      </c>
      <c r="CF20" s="17">
        <v>3.7821187466773903E-2</v>
      </c>
      <c r="CG20" s="17"/>
      <c r="CH20" s="17">
        <v>0.117543576946537</v>
      </c>
      <c r="CI20" s="17">
        <v>8.1487742941948604E-2</v>
      </c>
      <c r="CJ20" s="17">
        <v>5.6099392802582901E-2</v>
      </c>
      <c r="CK20" s="17">
        <v>3.9095496687602801E-2</v>
      </c>
      <c r="CL20" s="17">
        <v>0.139941233496094</v>
      </c>
    </row>
    <row r="21" spans="2:90" ht="28.8" x14ac:dyDescent="0.3">
      <c r="B21" s="18" t="s">
        <v>462</v>
      </c>
      <c r="C21" s="17">
        <v>6.1171232931412099E-2</v>
      </c>
      <c r="D21" s="17">
        <v>7.0655118917579293E-2</v>
      </c>
      <c r="E21" s="17">
        <v>5.2202267524831703E-2</v>
      </c>
      <c r="F21" s="17"/>
      <c r="G21" s="17">
        <v>0.106497574273476</v>
      </c>
      <c r="H21" s="17">
        <v>5.2094184400276501E-2</v>
      </c>
      <c r="I21" s="17">
        <v>6.6058983268350593E-2</v>
      </c>
      <c r="J21" s="17">
        <v>4.48063300390628E-2</v>
      </c>
      <c r="K21" s="17">
        <v>5.1284196430884499E-2</v>
      </c>
      <c r="L21" s="17">
        <v>5.0563264069934298E-2</v>
      </c>
      <c r="M21" s="17"/>
      <c r="N21" s="17">
        <v>6.0169783231097403E-2</v>
      </c>
      <c r="O21" s="17">
        <v>7.0781956584421005E-2</v>
      </c>
      <c r="P21" s="17">
        <v>5.5222487504860598E-2</v>
      </c>
      <c r="Q21" s="17">
        <v>5.9784046265469501E-2</v>
      </c>
      <c r="R21" s="17"/>
      <c r="S21" s="17">
        <v>7.5427954997372995E-2</v>
      </c>
      <c r="T21" s="17">
        <v>4.39445613765269E-2</v>
      </c>
      <c r="U21" s="17">
        <v>3.3756414699965799E-2</v>
      </c>
      <c r="V21" s="17">
        <v>0.117267387853803</v>
      </c>
      <c r="W21" s="17">
        <v>7.7733618044751096E-2</v>
      </c>
      <c r="X21" s="17">
        <v>8.7013964715323994E-2</v>
      </c>
      <c r="Y21" s="17">
        <v>3.1868855393446797E-2</v>
      </c>
      <c r="Z21" s="17">
        <v>5.7483424780344301E-2</v>
      </c>
      <c r="AA21" s="17">
        <v>6.3386602557040705E-2</v>
      </c>
      <c r="AB21" s="17">
        <v>1.31485556263581E-2</v>
      </c>
      <c r="AC21" s="17">
        <v>4.2987558620265903E-2</v>
      </c>
      <c r="AD21" s="17">
        <v>9.6371734787799201E-2</v>
      </c>
      <c r="AE21" s="17"/>
      <c r="AF21" s="17">
        <v>6.2700384599721506E-2</v>
      </c>
      <c r="AG21" s="17">
        <v>5.3572970375116997E-2</v>
      </c>
      <c r="AH21" s="17">
        <v>4.2428371395152299E-2</v>
      </c>
      <c r="AI21" s="17"/>
      <c r="AJ21" s="17">
        <v>4.9243096205414998E-2</v>
      </c>
      <c r="AK21" s="17">
        <v>8.1778642942250193E-2</v>
      </c>
      <c r="AL21" s="17">
        <v>7.2216480570392996E-2</v>
      </c>
      <c r="AM21" s="17">
        <v>3.5412315060156997E-2</v>
      </c>
      <c r="AN21" s="17">
        <v>7.1274359224661299E-2</v>
      </c>
      <c r="AO21" s="17"/>
      <c r="AP21" s="17">
        <v>8.3779030844274405E-2</v>
      </c>
      <c r="AQ21" s="17">
        <v>6.4647423528552905E-2</v>
      </c>
      <c r="AR21" s="17">
        <v>9.9371550527412603E-2</v>
      </c>
      <c r="AS21" s="17">
        <v>4.1483040323136801E-2</v>
      </c>
      <c r="AT21" s="17">
        <v>4.5826623675692402E-2</v>
      </c>
      <c r="AU21" s="17">
        <v>4.4135259601402202E-2</v>
      </c>
      <c r="AV21" s="17"/>
      <c r="AW21" s="17">
        <v>0</v>
      </c>
      <c r="AX21" s="17">
        <v>2.8856596401541701E-2</v>
      </c>
      <c r="AY21" s="17">
        <v>3.7335612226869999E-2</v>
      </c>
      <c r="AZ21" s="17">
        <v>8.9206034218428001E-2</v>
      </c>
      <c r="BA21" s="17">
        <v>5.8581810499928597E-2</v>
      </c>
      <c r="BB21" s="17">
        <v>8.9152091026467206E-2</v>
      </c>
      <c r="BC21" s="17">
        <v>9.2821716631134199E-2</v>
      </c>
      <c r="BD21" s="17">
        <v>1.6819605965457601E-2</v>
      </c>
      <c r="BE21" s="17">
        <v>4.7659852372704897E-2</v>
      </c>
      <c r="BF21" s="17">
        <v>5.1063391365391002E-2</v>
      </c>
      <c r="BG21" s="17">
        <v>3.7815582431955999E-2</v>
      </c>
      <c r="BH21" s="17">
        <v>0</v>
      </c>
      <c r="BI21" s="17">
        <v>0.103488095378987</v>
      </c>
      <c r="BJ21" s="17">
        <v>8.5681419363628206E-2</v>
      </c>
      <c r="BK21" s="17">
        <v>0.110306968787982</v>
      </c>
      <c r="BL21" s="17">
        <v>0.110320962681777</v>
      </c>
      <c r="BM21" s="17"/>
      <c r="BN21" s="17">
        <v>6.5139870293880298E-2</v>
      </c>
      <c r="BO21" s="17">
        <v>5.6709052540712797E-2</v>
      </c>
      <c r="BP21" s="17"/>
      <c r="BQ21" s="17">
        <v>8.3714059659802401E-2</v>
      </c>
      <c r="BR21" s="17">
        <v>6.9735033629105103E-2</v>
      </c>
      <c r="BS21" s="17"/>
      <c r="BT21" s="17">
        <v>0.111879817422806</v>
      </c>
      <c r="BU21" s="17"/>
      <c r="BV21" s="17">
        <v>3.8724496469284997E-2</v>
      </c>
      <c r="BW21" s="17">
        <v>0.11620982799108399</v>
      </c>
      <c r="BX21" s="17">
        <v>5.1745852835964098E-2</v>
      </c>
      <c r="BY21" s="17"/>
      <c r="BZ21" s="17">
        <v>5.7522132758699301E-2</v>
      </c>
      <c r="CA21" s="17">
        <v>2.1908908284463301E-2</v>
      </c>
      <c r="CB21" s="17">
        <v>7.1391797816851496E-2</v>
      </c>
      <c r="CC21" s="17">
        <v>6.0937994300050001E-2</v>
      </c>
      <c r="CD21" s="17">
        <v>6.2801377334685701E-2</v>
      </c>
      <c r="CE21" s="17">
        <v>7.0485773775509894E-2</v>
      </c>
      <c r="CF21" s="17">
        <v>5.7902916546994899E-2</v>
      </c>
      <c r="CG21" s="17"/>
      <c r="CH21" s="17">
        <v>8.8302820190183706E-2</v>
      </c>
      <c r="CI21" s="17">
        <v>5.1693408509711998E-2</v>
      </c>
      <c r="CJ21" s="17">
        <v>5.5877347109211002E-2</v>
      </c>
      <c r="CK21" s="17">
        <v>8.4617403571043595E-2</v>
      </c>
      <c r="CL21" s="17">
        <v>4.3910329289250302E-2</v>
      </c>
    </row>
    <row r="22" spans="2:90" x14ac:dyDescent="0.3">
      <c r="B22" s="18" t="s">
        <v>118</v>
      </c>
      <c r="C22" s="17">
        <v>3.8573057367459099E-2</v>
      </c>
      <c r="D22" s="17">
        <v>3.8830577453991599E-2</v>
      </c>
      <c r="E22" s="17">
        <v>3.8528850859747499E-2</v>
      </c>
      <c r="F22" s="17"/>
      <c r="G22" s="17">
        <v>8.8601724190457698E-3</v>
      </c>
      <c r="H22" s="17">
        <v>2.9779859656706299E-2</v>
      </c>
      <c r="I22" s="17">
        <v>1.46027448553305E-2</v>
      </c>
      <c r="J22" s="17">
        <v>3.5299958378814E-2</v>
      </c>
      <c r="K22" s="17">
        <v>7.2438957752196206E-2</v>
      </c>
      <c r="L22" s="17">
        <v>7.5794857636632504E-2</v>
      </c>
      <c r="M22" s="17"/>
      <c r="N22" s="17">
        <v>3.2288370152786502E-2</v>
      </c>
      <c r="O22" s="17">
        <v>2.42139398053496E-2</v>
      </c>
      <c r="P22" s="17">
        <v>4.31320371688136E-2</v>
      </c>
      <c r="Q22" s="17">
        <v>4.5473027716037E-2</v>
      </c>
      <c r="R22" s="17"/>
      <c r="S22" s="17">
        <v>1.8013953970764301E-2</v>
      </c>
      <c r="T22" s="17">
        <v>5.2278397233018803E-2</v>
      </c>
      <c r="U22" s="17">
        <v>5.3617415398001099E-2</v>
      </c>
      <c r="V22" s="17">
        <v>4.2452014978035503E-2</v>
      </c>
      <c r="W22" s="17">
        <v>1.5661088469978601E-2</v>
      </c>
      <c r="X22" s="17">
        <v>3.4920232173377697E-2</v>
      </c>
      <c r="Y22" s="17">
        <v>3.5828540049096899E-2</v>
      </c>
      <c r="Z22" s="17">
        <v>6.1324037045803498E-2</v>
      </c>
      <c r="AA22" s="17">
        <v>4.8175341603149797E-2</v>
      </c>
      <c r="AB22" s="17">
        <v>5.7654718521030802E-2</v>
      </c>
      <c r="AC22" s="17">
        <v>2.3827738142344901E-2</v>
      </c>
      <c r="AD22" s="17">
        <v>0</v>
      </c>
      <c r="AE22" s="17"/>
      <c r="AF22" s="17">
        <v>4.3670290660289303E-2</v>
      </c>
      <c r="AG22" s="17">
        <v>4.2474289601345097E-2</v>
      </c>
      <c r="AH22" s="17">
        <v>2.94573898886752E-2</v>
      </c>
      <c r="AI22" s="17"/>
      <c r="AJ22" s="17">
        <v>5.3771736446468002E-2</v>
      </c>
      <c r="AK22" s="17">
        <v>1.50638403619158E-2</v>
      </c>
      <c r="AL22" s="17">
        <v>3.3870081286529699E-2</v>
      </c>
      <c r="AM22" s="17">
        <v>4.2691016156014103E-2</v>
      </c>
      <c r="AN22" s="17">
        <v>0.125971791065178</v>
      </c>
      <c r="AO22" s="17"/>
      <c r="AP22" s="17">
        <v>4.9392912791937603E-3</v>
      </c>
      <c r="AQ22" s="17">
        <v>3.6039864870840502E-2</v>
      </c>
      <c r="AR22" s="17">
        <v>0</v>
      </c>
      <c r="AS22" s="17">
        <v>6.6410095436230707E-2</v>
      </c>
      <c r="AT22" s="17">
        <v>6.3877445932206706E-2</v>
      </c>
      <c r="AU22" s="17">
        <v>7.1322310107801504E-2</v>
      </c>
      <c r="AV22" s="17"/>
      <c r="AW22" s="17">
        <v>0.10642983461558</v>
      </c>
      <c r="AX22" s="17">
        <v>0</v>
      </c>
      <c r="AY22" s="17">
        <v>8.6096656358326196E-2</v>
      </c>
      <c r="AZ22" s="17">
        <v>6.3321340930390893E-2</v>
      </c>
      <c r="BA22" s="17">
        <v>3.4676206369854197E-2</v>
      </c>
      <c r="BB22" s="17">
        <v>3.9560638829138503E-2</v>
      </c>
      <c r="BC22" s="17">
        <v>0</v>
      </c>
      <c r="BD22" s="17">
        <v>1.98690279638143E-2</v>
      </c>
      <c r="BE22" s="17">
        <v>2.1500826942859201E-2</v>
      </c>
      <c r="BF22" s="17">
        <v>5.3381162276396103E-2</v>
      </c>
      <c r="BG22" s="17">
        <v>0</v>
      </c>
      <c r="BH22" s="17">
        <v>2.7992442499724199E-2</v>
      </c>
      <c r="BI22" s="17">
        <v>2.85317593085283E-2</v>
      </c>
      <c r="BJ22" s="17">
        <v>5.84502340617876E-2</v>
      </c>
      <c r="BK22" s="17">
        <v>0.10826216473309801</v>
      </c>
      <c r="BL22" s="17">
        <v>1.8949428587739299E-2</v>
      </c>
      <c r="BM22" s="17"/>
      <c r="BN22" s="17">
        <v>3.7548935176842199E-2</v>
      </c>
      <c r="BO22" s="17">
        <v>3.8158684254062297E-2</v>
      </c>
      <c r="BP22" s="17"/>
      <c r="BQ22" s="17">
        <v>5.6310735103531602E-3</v>
      </c>
      <c r="BR22" s="17">
        <v>2.6347030996680801E-2</v>
      </c>
      <c r="BS22" s="17"/>
      <c r="BT22" s="17">
        <v>9.8504372400552397E-3</v>
      </c>
      <c r="BU22" s="17"/>
      <c r="BV22" s="17">
        <v>1.05987575400512E-2</v>
      </c>
      <c r="BW22" s="17">
        <v>4.1445725120535702E-2</v>
      </c>
      <c r="BX22" s="17">
        <v>4.93335122034156E-2</v>
      </c>
      <c r="BY22" s="17"/>
      <c r="BZ22" s="17">
        <v>3.1100830329036901E-2</v>
      </c>
      <c r="CA22" s="17">
        <v>9.4952717538202697E-3</v>
      </c>
      <c r="CB22" s="17">
        <v>5.1961359743301697E-2</v>
      </c>
      <c r="CC22" s="17">
        <v>2.7946920010100899E-2</v>
      </c>
      <c r="CD22" s="17">
        <v>7.4973236645454596E-3</v>
      </c>
      <c r="CE22" s="17">
        <v>2.3951758705519698E-2</v>
      </c>
      <c r="CF22" s="17">
        <v>5.5407561745695701E-2</v>
      </c>
      <c r="CG22" s="17"/>
      <c r="CH22" s="17">
        <v>2.7507078729824101E-2</v>
      </c>
      <c r="CI22" s="17">
        <v>4.9313395005562997E-2</v>
      </c>
      <c r="CJ22" s="17">
        <v>3.9974203425901099E-2</v>
      </c>
      <c r="CK22" s="17">
        <v>1.7070657057579399E-2</v>
      </c>
      <c r="CL22" s="17">
        <v>3.4333104912862997E-2</v>
      </c>
    </row>
    <row r="23" spans="2:90" ht="43.2" x14ac:dyDescent="0.3">
      <c r="B23" s="18" t="s">
        <v>465</v>
      </c>
      <c r="C23" s="17">
        <v>3.6909712487411102E-2</v>
      </c>
      <c r="D23" s="17">
        <v>3.5182999468221003E-2</v>
      </c>
      <c r="E23" s="17">
        <v>3.8802137590225501E-2</v>
      </c>
      <c r="F23" s="17"/>
      <c r="G23" s="17">
        <v>6.2628964321020802E-2</v>
      </c>
      <c r="H23" s="17">
        <v>6.4320444101227198E-2</v>
      </c>
      <c r="I23" s="17">
        <v>4.0226214691782898E-2</v>
      </c>
      <c r="J23" s="17">
        <v>2.24433192468485E-2</v>
      </c>
      <c r="K23" s="17">
        <v>2.43917654948968E-2</v>
      </c>
      <c r="L23" s="17">
        <v>7.19894928777042E-3</v>
      </c>
      <c r="M23" s="17"/>
      <c r="N23" s="17">
        <v>5.4696941433616302E-2</v>
      </c>
      <c r="O23" s="17">
        <v>4.9195877436538499E-2</v>
      </c>
      <c r="P23" s="17">
        <v>2.8998860013877002E-2</v>
      </c>
      <c r="Q23" s="17">
        <v>1.41899607046026E-2</v>
      </c>
      <c r="R23" s="17"/>
      <c r="S23" s="17">
        <v>3.7529103730154403E-2</v>
      </c>
      <c r="T23" s="17">
        <v>3.0904368286885E-2</v>
      </c>
      <c r="U23" s="17">
        <v>3.4886576104908702E-2</v>
      </c>
      <c r="V23" s="17">
        <v>3.4412089363164297E-2</v>
      </c>
      <c r="W23" s="17">
        <v>8.7821107477358204E-2</v>
      </c>
      <c r="X23" s="17">
        <v>1.6693073316923601E-2</v>
      </c>
      <c r="Y23" s="17">
        <v>1.5913053648097399E-2</v>
      </c>
      <c r="Z23" s="17">
        <v>6.83282116168588E-2</v>
      </c>
      <c r="AA23" s="17">
        <v>4.4876551014419001E-2</v>
      </c>
      <c r="AB23" s="17">
        <v>0</v>
      </c>
      <c r="AC23" s="17">
        <v>8.2215531048444798E-2</v>
      </c>
      <c r="AD23" s="17">
        <v>0</v>
      </c>
      <c r="AE23" s="17"/>
      <c r="AF23" s="17">
        <v>4.6013668759934297E-2</v>
      </c>
      <c r="AG23" s="17">
        <v>2.9885363726205001E-2</v>
      </c>
      <c r="AH23" s="17">
        <v>4.4625833569381497E-2</v>
      </c>
      <c r="AI23" s="17"/>
      <c r="AJ23" s="17">
        <v>2.5554940747562E-2</v>
      </c>
      <c r="AK23" s="17">
        <v>4.6886818643773899E-2</v>
      </c>
      <c r="AL23" s="17">
        <v>0</v>
      </c>
      <c r="AM23" s="17">
        <v>3.12847264019726E-2</v>
      </c>
      <c r="AN23" s="17">
        <v>6.8202754495734097E-2</v>
      </c>
      <c r="AO23" s="17"/>
      <c r="AP23" s="17">
        <v>4.7580012685143197E-2</v>
      </c>
      <c r="AQ23" s="17">
        <v>4.3157022269045602E-2</v>
      </c>
      <c r="AR23" s="17">
        <v>3.2357057645216201E-2</v>
      </c>
      <c r="AS23" s="17">
        <v>4.0456850526709102E-2</v>
      </c>
      <c r="AT23" s="17">
        <v>4.7190333602981298E-2</v>
      </c>
      <c r="AU23" s="17">
        <v>1.6887670394756301E-2</v>
      </c>
      <c r="AV23" s="17"/>
      <c r="AW23" s="17">
        <v>0</v>
      </c>
      <c r="AX23" s="17">
        <v>0</v>
      </c>
      <c r="AY23" s="17">
        <v>0</v>
      </c>
      <c r="AZ23" s="17">
        <v>2.1295448545016998E-2</v>
      </c>
      <c r="BA23" s="17">
        <v>2.49768552959941E-2</v>
      </c>
      <c r="BB23" s="17">
        <v>1.55016865632097E-2</v>
      </c>
      <c r="BC23" s="17">
        <v>8.3808994322379704E-2</v>
      </c>
      <c r="BD23" s="17">
        <v>7.0911294741037495E-2</v>
      </c>
      <c r="BE23" s="17">
        <v>1.9296489210936699E-2</v>
      </c>
      <c r="BF23" s="17">
        <v>7.56211895035135E-2</v>
      </c>
      <c r="BG23" s="17">
        <v>3.3166893529589597E-2</v>
      </c>
      <c r="BH23" s="17">
        <v>0</v>
      </c>
      <c r="BI23" s="17">
        <v>3.4753241963047701E-2</v>
      </c>
      <c r="BJ23" s="17">
        <v>4.9965576913210102E-2</v>
      </c>
      <c r="BK23" s="17">
        <v>8.8283061740371094E-2</v>
      </c>
      <c r="BL23" s="17">
        <v>7.7756490189560004E-2</v>
      </c>
      <c r="BM23" s="17"/>
      <c r="BN23" s="17">
        <v>3.85907461911816E-2</v>
      </c>
      <c r="BO23" s="17">
        <v>3.5229761189527697E-2</v>
      </c>
      <c r="BP23" s="17"/>
      <c r="BQ23" s="17">
        <v>5.4243925678606898E-2</v>
      </c>
      <c r="BR23" s="17">
        <v>4.4241247380960802E-2</v>
      </c>
      <c r="BS23" s="17"/>
      <c r="BT23" s="17">
        <v>9.58846456155351E-2</v>
      </c>
      <c r="BU23" s="17"/>
      <c r="BV23" s="17">
        <v>2.4300813418991301E-2</v>
      </c>
      <c r="BW23" s="17">
        <v>5.2541131188707499E-2</v>
      </c>
      <c r="BX23" s="17">
        <v>3.7493444886527498E-2</v>
      </c>
      <c r="BY23" s="17"/>
      <c r="BZ23" s="17">
        <v>3.74238581728841E-2</v>
      </c>
      <c r="CA23" s="17">
        <v>1.86352474714945E-2</v>
      </c>
      <c r="CB23" s="17">
        <v>3.3426998096857702E-2</v>
      </c>
      <c r="CC23" s="17">
        <v>3.1601052976947798E-2</v>
      </c>
      <c r="CD23" s="17">
        <v>8.7870720032335897E-2</v>
      </c>
      <c r="CE23" s="17">
        <v>1.8821748099133902E-2</v>
      </c>
      <c r="CF23" s="17">
        <v>3.7722527047372799E-2</v>
      </c>
      <c r="CG23" s="17"/>
      <c r="CH23" s="17">
        <v>9.1406768031554106E-2</v>
      </c>
      <c r="CI23" s="17">
        <v>4.1933006371895003E-2</v>
      </c>
      <c r="CJ23" s="17">
        <v>2.1276406261444499E-2</v>
      </c>
      <c r="CK23" s="17">
        <v>2.0514999696030899E-2</v>
      </c>
      <c r="CL23" s="17">
        <v>7.8073526570773502E-2</v>
      </c>
    </row>
    <row r="24" spans="2:90" x14ac:dyDescent="0.3">
      <c r="B24" s="18" t="s">
        <v>131</v>
      </c>
      <c r="C24" s="19">
        <v>9.0076570013753396E-3</v>
      </c>
      <c r="D24" s="19">
        <v>1.0313100912917501E-2</v>
      </c>
      <c r="E24" s="19">
        <v>7.77626391927967E-3</v>
      </c>
      <c r="F24" s="19"/>
      <c r="G24" s="19">
        <v>0</v>
      </c>
      <c r="H24" s="19">
        <v>0</v>
      </c>
      <c r="I24" s="19">
        <v>6.9593708211188997E-3</v>
      </c>
      <c r="J24" s="19">
        <v>2.8666020240607701E-2</v>
      </c>
      <c r="K24" s="19">
        <v>0</v>
      </c>
      <c r="L24" s="19">
        <v>1.37707667571193E-2</v>
      </c>
      <c r="M24" s="19"/>
      <c r="N24" s="19">
        <v>8.8390408796991792E-3</v>
      </c>
      <c r="O24" s="19">
        <v>0</v>
      </c>
      <c r="P24" s="19">
        <v>1.2370394720279501E-2</v>
      </c>
      <c r="Q24" s="19">
        <v>1.47073913575107E-2</v>
      </c>
      <c r="R24" s="19"/>
      <c r="S24" s="19">
        <v>3.1014434107247701E-2</v>
      </c>
      <c r="T24" s="19">
        <v>9.9610776151946995E-3</v>
      </c>
      <c r="U24" s="19">
        <v>0</v>
      </c>
      <c r="V24" s="19">
        <v>0</v>
      </c>
      <c r="W24" s="19">
        <v>0</v>
      </c>
      <c r="X24" s="19">
        <v>0</v>
      </c>
      <c r="Y24" s="19">
        <v>0</v>
      </c>
      <c r="Z24" s="19">
        <v>2.9967672631095999E-2</v>
      </c>
      <c r="AA24" s="19">
        <v>0</v>
      </c>
      <c r="AB24" s="19">
        <v>2.7829805551172301E-2</v>
      </c>
      <c r="AC24" s="19">
        <v>0</v>
      </c>
      <c r="AD24" s="19">
        <v>0</v>
      </c>
      <c r="AE24" s="19"/>
      <c r="AF24" s="19">
        <v>1.37544178941954E-2</v>
      </c>
      <c r="AG24" s="19">
        <v>1.06548169465304E-2</v>
      </c>
      <c r="AH24" s="19">
        <v>0</v>
      </c>
      <c r="AI24" s="19"/>
      <c r="AJ24" s="19">
        <v>2.67017242768555E-2</v>
      </c>
      <c r="AK24" s="19">
        <v>7.4287338948574302E-3</v>
      </c>
      <c r="AL24" s="19">
        <v>0</v>
      </c>
      <c r="AM24" s="19">
        <v>0</v>
      </c>
      <c r="AN24" s="19">
        <v>2.3188730941963099E-2</v>
      </c>
      <c r="AO24" s="19"/>
      <c r="AP24" s="19">
        <v>5.1373739856869199E-3</v>
      </c>
      <c r="AQ24" s="19">
        <v>1.8687979868493E-2</v>
      </c>
      <c r="AR24" s="19">
        <v>0</v>
      </c>
      <c r="AS24" s="19">
        <v>1.08574164247741E-2</v>
      </c>
      <c r="AT24" s="19">
        <v>0</v>
      </c>
      <c r="AU24" s="19">
        <v>2.5955214392623199E-2</v>
      </c>
      <c r="AV24" s="19"/>
      <c r="AW24" s="19">
        <v>0</v>
      </c>
      <c r="AX24" s="19">
        <v>2.6666477194862301E-2</v>
      </c>
      <c r="AY24" s="19">
        <v>1.8790533199186301E-2</v>
      </c>
      <c r="AZ24" s="19">
        <v>0</v>
      </c>
      <c r="BA24" s="19">
        <v>0</v>
      </c>
      <c r="BB24" s="19">
        <v>2.9329861254139201E-2</v>
      </c>
      <c r="BC24" s="19">
        <v>0</v>
      </c>
      <c r="BD24" s="19">
        <v>0</v>
      </c>
      <c r="BE24" s="19">
        <v>0</v>
      </c>
      <c r="BF24" s="19">
        <v>0</v>
      </c>
      <c r="BG24" s="19">
        <v>0</v>
      </c>
      <c r="BH24" s="19">
        <v>2.7476373409753299E-2</v>
      </c>
      <c r="BI24" s="19">
        <v>0</v>
      </c>
      <c r="BJ24" s="19">
        <v>0</v>
      </c>
      <c r="BK24" s="19">
        <v>4.97345658324502E-2</v>
      </c>
      <c r="BL24" s="19">
        <v>0</v>
      </c>
      <c r="BM24" s="19"/>
      <c r="BN24" s="19">
        <v>8.84872911565379E-3</v>
      </c>
      <c r="BO24" s="19">
        <v>9.4052460733261203E-3</v>
      </c>
      <c r="BP24" s="19"/>
      <c r="BQ24" s="19">
        <v>5.8568990829593499E-3</v>
      </c>
      <c r="BR24" s="19">
        <v>0</v>
      </c>
      <c r="BS24" s="19"/>
      <c r="BT24" s="19">
        <v>9.8504372400552397E-3</v>
      </c>
      <c r="BU24" s="19"/>
      <c r="BV24" s="19">
        <v>1.1998864782418499E-2</v>
      </c>
      <c r="BW24" s="19">
        <v>0</v>
      </c>
      <c r="BX24" s="19">
        <v>1.15493055113022E-2</v>
      </c>
      <c r="BY24" s="19"/>
      <c r="BZ24" s="19">
        <v>1.5629918483561801E-2</v>
      </c>
      <c r="CA24" s="19">
        <v>0</v>
      </c>
      <c r="CB24" s="19">
        <v>2.4062685328954701E-2</v>
      </c>
      <c r="CC24" s="19">
        <v>0</v>
      </c>
      <c r="CD24" s="19">
        <v>0</v>
      </c>
      <c r="CE24" s="19">
        <v>0</v>
      </c>
      <c r="CF24" s="19">
        <v>2.3773978555619E-2</v>
      </c>
      <c r="CG24" s="19"/>
      <c r="CH24" s="19">
        <v>0</v>
      </c>
      <c r="CI24" s="19">
        <v>1.41348503746552E-2</v>
      </c>
      <c r="CJ24" s="19">
        <v>7.21294098207057E-3</v>
      </c>
      <c r="CK24" s="19">
        <v>8.9347861921464308E-3</v>
      </c>
      <c r="CL24" s="19">
        <v>0</v>
      </c>
    </row>
    <row r="25" spans="2:90" x14ac:dyDescent="0.3">
      <c r="B25" s="16"/>
    </row>
    <row r="26" spans="2:90" x14ac:dyDescent="0.3">
      <c r="B26" t="s">
        <v>111</v>
      </c>
    </row>
    <row r="27" spans="2:90" x14ac:dyDescent="0.3">
      <c r="B27" t="s">
        <v>112</v>
      </c>
    </row>
    <row r="29" spans="2:90" x14ac:dyDescent="0.3">
      <c r="B2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154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140</v>
      </c>
      <c r="C9" s="17">
        <v>0.19735920495616099</v>
      </c>
      <c r="D9" s="17">
        <v>0.22418378251708801</v>
      </c>
      <c r="E9" s="17">
        <v>0.172707949007569</v>
      </c>
      <c r="F9" s="17"/>
      <c r="G9" s="17">
        <v>9.71259724237334E-2</v>
      </c>
      <c r="H9" s="17">
        <v>0.14247718827259401</v>
      </c>
      <c r="I9" s="17">
        <v>0.12842446520600301</v>
      </c>
      <c r="J9" s="17">
        <v>0.18626051184328599</v>
      </c>
      <c r="K9" s="17">
        <v>0.241331736601861</v>
      </c>
      <c r="L9" s="17">
        <v>0.34474414584380503</v>
      </c>
      <c r="M9" s="17"/>
      <c r="N9" s="17">
        <v>0.18085806493426199</v>
      </c>
      <c r="O9" s="17">
        <v>0.167577860514945</v>
      </c>
      <c r="P9" s="17">
        <v>0.237510112487438</v>
      </c>
      <c r="Q9" s="17">
        <v>0.21037036287552699</v>
      </c>
      <c r="R9" s="17"/>
      <c r="S9" s="17">
        <v>0.14485182462972301</v>
      </c>
      <c r="T9" s="17">
        <v>0.26204746193644901</v>
      </c>
      <c r="U9" s="17">
        <v>0.22204939302841301</v>
      </c>
      <c r="V9" s="17">
        <v>0.22163056993321101</v>
      </c>
      <c r="W9" s="17">
        <v>0.17709723865868701</v>
      </c>
      <c r="X9" s="17">
        <v>0.126636499048076</v>
      </c>
      <c r="Y9" s="17">
        <v>0.25264231209250898</v>
      </c>
      <c r="Z9" s="17">
        <v>0.191689877686995</v>
      </c>
      <c r="AA9" s="17">
        <v>0.181558321105421</v>
      </c>
      <c r="AB9" s="17">
        <v>0.190099823037991</v>
      </c>
      <c r="AC9" s="17">
        <v>0.23898824192155599</v>
      </c>
      <c r="AD9" s="17">
        <v>0.15339670233202601</v>
      </c>
      <c r="AE9" s="17"/>
      <c r="AF9" s="17">
        <v>0.25771257984838197</v>
      </c>
      <c r="AG9" s="17">
        <v>0.18294497593587999</v>
      </c>
      <c r="AH9" s="17">
        <v>0.168476464146216</v>
      </c>
      <c r="AI9" s="17"/>
      <c r="AJ9" s="17">
        <v>0.27707010886773598</v>
      </c>
      <c r="AK9" s="17">
        <v>0.14870781056792101</v>
      </c>
      <c r="AL9" s="17">
        <v>0.234441546547866</v>
      </c>
      <c r="AM9" s="17">
        <v>0.23301624059819201</v>
      </c>
      <c r="AN9" s="17">
        <v>0.151329983566868</v>
      </c>
      <c r="AO9" s="17"/>
      <c r="AP9" s="17">
        <v>0.15657798745769599</v>
      </c>
      <c r="AQ9" s="17">
        <v>0.225750277931551</v>
      </c>
      <c r="AR9" s="17">
        <v>0.140312875472974</v>
      </c>
      <c r="AS9" s="17">
        <v>0.24920773573351099</v>
      </c>
      <c r="AT9" s="17">
        <v>9.8003028525423905E-2</v>
      </c>
      <c r="AU9" s="17">
        <v>0.25326606864418799</v>
      </c>
      <c r="AV9" s="17"/>
      <c r="AW9" s="17">
        <v>0.197556734916469</v>
      </c>
      <c r="AX9" s="17">
        <v>0.214999800672938</v>
      </c>
      <c r="AY9" s="17">
        <v>0.17235102055536</v>
      </c>
      <c r="AZ9" s="17">
        <v>0.16581371393775701</v>
      </c>
      <c r="BA9" s="17">
        <v>0.216292481786207</v>
      </c>
      <c r="BB9" s="17">
        <v>0.179744669116328</v>
      </c>
      <c r="BC9" s="17">
        <v>0.123803799858861</v>
      </c>
      <c r="BD9" s="17">
        <v>0.19240010828715001</v>
      </c>
      <c r="BE9" s="17">
        <v>0.20370942838396799</v>
      </c>
      <c r="BF9" s="17">
        <v>0.17193928458555399</v>
      </c>
      <c r="BG9" s="17">
        <v>0.20065079233945099</v>
      </c>
      <c r="BH9" s="17">
        <v>0.26334217339543697</v>
      </c>
      <c r="BI9" s="17">
        <v>0.202812941670758</v>
      </c>
      <c r="BJ9" s="17">
        <v>0.104221468274674</v>
      </c>
      <c r="BK9" s="17">
        <v>0.335166515888907</v>
      </c>
      <c r="BL9" s="17">
        <v>0.26779051241681101</v>
      </c>
      <c r="BM9" s="17"/>
      <c r="BN9" s="17">
        <v>0.215287943089392</v>
      </c>
      <c r="BO9" s="17">
        <v>0.16758414127136301</v>
      </c>
      <c r="BP9" s="17"/>
      <c r="BQ9" s="17">
        <v>0.153517398830855</v>
      </c>
      <c r="BR9" s="17">
        <v>0.14069495288491901</v>
      </c>
      <c r="BS9" s="17"/>
      <c r="BT9" s="17">
        <v>0.173514495336729</v>
      </c>
      <c r="BU9" s="17"/>
      <c r="BV9" s="17">
        <v>0.16903616887287301</v>
      </c>
      <c r="BW9" s="17">
        <v>0.14812847347087599</v>
      </c>
      <c r="BX9" s="17">
        <v>0.22913932779938101</v>
      </c>
      <c r="BY9" s="17"/>
      <c r="BZ9" s="17">
        <v>9.6953463111230806E-2</v>
      </c>
      <c r="CA9" s="17">
        <v>0.122746805121155</v>
      </c>
      <c r="CB9" s="17">
        <v>0.13622308091442401</v>
      </c>
      <c r="CC9" s="17">
        <v>0.169592958834997</v>
      </c>
      <c r="CD9" s="17">
        <v>0.247051441627367</v>
      </c>
      <c r="CE9" s="17">
        <v>0.25970413090024103</v>
      </c>
      <c r="CF9" s="17">
        <v>0.28854516448846701</v>
      </c>
      <c r="CG9" s="17"/>
      <c r="CH9" s="17">
        <v>0.344599186677358</v>
      </c>
      <c r="CI9" s="17">
        <v>0.25513924023617601</v>
      </c>
      <c r="CJ9" s="17">
        <v>0.15887428901887701</v>
      </c>
      <c r="CK9" s="17">
        <v>8.6414702124845505E-2</v>
      </c>
      <c r="CL9" s="17">
        <v>8.7359333147197599E-2</v>
      </c>
    </row>
    <row r="10" spans="2:90" x14ac:dyDescent="0.3">
      <c r="B10" s="18" t="s">
        <v>141</v>
      </c>
      <c r="C10" s="17">
        <v>8.9084065136801005E-2</v>
      </c>
      <c r="D10" s="17">
        <v>0.10260674241951601</v>
      </c>
      <c r="E10" s="17">
        <v>7.5543136429487803E-2</v>
      </c>
      <c r="F10" s="17"/>
      <c r="G10" s="17">
        <v>5.8215651233317803E-2</v>
      </c>
      <c r="H10" s="17">
        <v>5.6411080143629E-2</v>
      </c>
      <c r="I10" s="17">
        <v>8.4453941204392396E-2</v>
      </c>
      <c r="J10" s="17">
        <v>8.7861975382830304E-2</v>
      </c>
      <c r="K10" s="17">
        <v>9.0529497713949095E-2</v>
      </c>
      <c r="L10" s="17">
        <v>0.14009819031244899</v>
      </c>
      <c r="M10" s="17"/>
      <c r="N10" s="17">
        <v>0.115520537592748</v>
      </c>
      <c r="O10" s="17">
        <v>7.6807381987267095E-2</v>
      </c>
      <c r="P10" s="17">
        <v>9.3092189451433605E-2</v>
      </c>
      <c r="Q10" s="17">
        <v>7.0692436192997601E-2</v>
      </c>
      <c r="R10" s="17"/>
      <c r="S10" s="17">
        <v>6.7724625506211805E-2</v>
      </c>
      <c r="T10" s="17">
        <v>9.9687056132078997E-2</v>
      </c>
      <c r="U10" s="17">
        <v>0.13286161004536301</v>
      </c>
      <c r="V10" s="17">
        <v>7.4996591862530895E-2</v>
      </c>
      <c r="W10" s="17">
        <v>0.114229728112947</v>
      </c>
      <c r="X10" s="17">
        <v>0.128262150978777</v>
      </c>
      <c r="Y10" s="17">
        <v>8.1647636855532696E-2</v>
      </c>
      <c r="Z10" s="17">
        <v>9.6548655417717094E-2</v>
      </c>
      <c r="AA10" s="17">
        <v>6.7888347294267001E-2</v>
      </c>
      <c r="AB10" s="17">
        <v>8.2457083082583496E-2</v>
      </c>
      <c r="AC10" s="17">
        <v>5.8579070231709003E-2</v>
      </c>
      <c r="AD10" s="17">
        <v>5.0971258787952702E-2</v>
      </c>
      <c r="AE10" s="17"/>
      <c r="AF10" s="17">
        <v>9.7728808638624307E-2</v>
      </c>
      <c r="AG10" s="17">
        <v>8.9990950452574797E-2</v>
      </c>
      <c r="AH10" s="17">
        <v>8.5499403290957093E-2</v>
      </c>
      <c r="AI10" s="17"/>
      <c r="AJ10" s="17">
        <v>0.10826894111105299</v>
      </c>
      <c r="AK10" s="17">
        <v>9.6781379754580399E-2</v>
      </c>
      <c r="AL10" s="17">
        <v>7.5853209113710005E-2</v>
      </c>
      <c r="AM10" s="17">
        <v>8.9641487408886902E-2</v>
      </c>
      <c r="AN10" s="17">
        <v>6.4651234008611599E-2</v>
      </c>
      <c r="AO10" s="17"/>
      <c r="AP10" s="17">
        <v>9.70777143423769E-2</v>
      </c>
      <c r="AQ10" s="17">
        <v>8.2091474291452193E-2</v>
      </c>
      <c r="AR10" s="17">
        <v>0.103346386842599</v>
      </c>
      <c r="AS10" s="17">
        <v>8.4784507332500106E-2</v>
      </c>
      <c r="AT10" s="17">
        <v>4.6973681936750999E-2</v>
      </c>
      <c r="AU10" s="17">
        <v>0.117912134793588</v>
      </c>
      <c r="AV10" s="17"/>
      <c r="AW10" s="17">
        <v>9.9595177130550397E-2</v>
      </c>
      <c r="AX10" s="17">
        <v>3.3674884339782898E-2</v>
      </c>
      <c r="AY10" s="17">
        <v>8.0054739428933902E-2</v>
      </c>
      <c r="AZ10" s="17">
        <v>5.3834374633397498E-2</v>
      </c>
      <c r="BA10" s="17">
        <v>9.3722122458377202E-2</v>
      </c>
      <c r="BB10" s="17">
        <v>6.03739169025658E-2</v>
      </c>
      <c r="BC10" s="17">
        <v>9.69239843915045E-2</v>
      </c>
      <c r="BD10" s="17">
        <v>0.104235780072059</v>
      </c>
      <c r="BE10" s="17">
        <v>8.6124250065323205E-2</v>
      </c>
      <c r="BF10" s="17">
        <v>0.109409389046649</v>
      </c>
      <c r="BG10" s="17">
        <v>0.121272600402932</v>
      </c>
      <c r="BH10" s="17">
        <v>9.8300175086653299E-2</v>
      </c>
      <c r="BI10" s="17">
        <v>8.5048120868590205E-2</v>
      </c>
      <c r="BJ10" s="17">
        <v>0.19466175281143899</v>
      </c>
      <c r="BK10" s="17">
        <v>1.9165006864555099E-2</v>
      </c>
      <c r="BL10" s="17">
        <v>9.9279262237240706E-2</v>
      </c>
      <c r="BM10" s="17"/>
      <c r="BN10" s="17">
        <v>0.10367728670382</v>
      </c>
      <c r="BO10" s="17">
        <v>6.8082423562789193E-2</v>
      </c>
      <c r="BP10" s="17"/>
      <c r="BQ10" s="17">
        <v>9.9371437194577403E-2</v>
      </c>
      <c r="BR10" s="17">
        <v>9.3219127573553301E-2</v>
      </c>
      <c r="BS10" s="17"/>
      <c r="BT10" s="17">
        <v>7.3633996958724204E-2</v>
      </c>
      <c r="BU10" s="17"/>
      <c r="BV10" s="17">
        <v>8.7400972153079001E-2</v>
      </c>
      <c r="BW10" s="17">
        <v>5.8716787337412597E-2</v>
      </c>
      <c r="BX10" s="17">
        <v>0.102339308243833</v>
      </c>
      <c r="BY10" s="17"/>
      <c r="BZ10" s="17">
        <v>2.41665169773598E-2</v>
      </c>
      <c r="CA10" s="17">
        <v>5.2782261420119297E-2</v>
      </c>
      <c r="CB10" s="17">
        <v>7.8453234070016101E-2</v>
      </c>
      <c r="CC10" s="17">
        <v>7.5297268398842501E-2</v>
      </c>
      <c r="CD10" s="17">
        <v>0.11394128933257799</v>
      </c>
      <c r="CE10" s="17">
        <v>0.118937013146697</v>
      </c>
      <c r="CF10" s="17">
        <v>0.13872043695587599</v>
      </c>
      <c r="CG10" s="17"/>
      <c r="CH10" s="17">
        <v>8.3006975417084503E-2</v>
      </c>
      <c r="CI10" s="17">
        <v>0.12525007803743399</v>
      </c>
      <c r="CJ10" s="17">
        <v>7.1879814743477002E-2</v>
      </c>
      <c r="CK10" s="17">
        <v>6.6803937867397495E-2</v>
      </c>
      <c r="CL10" s="17">
        <v>1.3016535367776701E-2</v>
      </c>
    </row>
    <row r="11" spans="2:90" x14ac:dyDescent="0.3">
      <c r="B11" s="18" t="s">
        <v>142</v>
      </c>
      <c r="C11" s="17">
        <v>0.104913170374854</v>
      </c>
      <c r="D11" s="17">
        <v>0.11640074876048299</v>
      </c>
      <c r="E11" s="17">
        <v>9.4517980197182702E-2</v>
      </c>
      <c r="F11" s="17"/>
      <c r="G11" s="17">
        <v>7.7215755082384693E-2</v>
      </c>
      <c r="H11" s="17">
        <v>9.3947292879084196E-2</v>
      </c>
      <c r="I11" s="17">
        <v>0.12091899896702001</v>
      </c>
      <c r="J11" s="17">
        <v>9.0513708028706494E-2</v>
      </c>
      <c r="K11" s="17">
        <v>0.114019811278238</v>
      </c>
      <c r="L11" s="17">
        <v>0.12474405201895999</v>
      </c>
      <c r="M11" s="17"/>
      <c r="N11" s="17">
        <v>0.13539567268259101</v>
      </c>
      <c r="O11" s="17">
        <v>0.10095867687306501</v>
      </c>
      <c r="P11" s="17">
        <v>0.101249533885639</v>
      </c>
      <c r="Q11" s="17">
        <v>7.8368747324579199E-2</v>
      </c>
      <c r="R11" s="17"/>
      <c r="S11" s="17">
        <v>7.8090694207032602E-2</v>
      </c>
      <c r="T11" s="17">
        <v>7.9457961093750196E-2</v>
      </c>
      <c r="U11" s="17">
        <v>9.9722981607249905E-2</v>
      </c>
      <c r="V11" s="17">
        <v>0.15865040310036099</v>
      </c>
      <c r="W11" s="17">
        <v>0.10931367390838501</v>
      </c>
      <c r="X11" s="17">
        <v>8.9420483883511301E-2</v>
      </c>
      <c r="Y11" s="17">
        <v>0.13977402204874201</v>
      </c>
      <c r="Z11" s="17">
        <v>0.119847485585304</v>
      </c>
      <c r="AA11" s="17">
        <v>0.116483256088565</v>
      </c>
      <c r="AB11" s="17">
        <v>0.11151532450714099</v>
      </c>
      <c r="AC11" s="17">
        <v>0.116022006687515</v>
      </c>
      <c r="AD11" s="17">
        <v>3.6292833788485301E-2</v>
      </c>
      <c r="AE11" s="17"/>
      <c r="AF11" s="17">
        <v>9.2848810692641295E-2</v>
      </c>
      <c r="AG11" s="17">
        <v>0.12787328092452399</v>
      </c>
      <c r="AH11" s="17">
        <v>9.7932037970985403E-2</v>
      </c>
      <c r="AI11" s="17"/>
      <c r="AJ11" s="17">
        <v>0.114920068199416</v>
      </c>
      <c r="AK11" s="17">
        <v>0.119587179773039</v>
      </c>
      <c r="AL11" s="17">
        <v>0.12583887736121199</v>
      </c>
      <c r="AM11" s="17">
        <v>7.5661363522713604E-2</v>
      </c>
      <c r="AN11" s="17">
        <v>3.8043941382581298E-2</v>
      </c>
      <c r="AO11" s="17"/>
      <c r="AP11" s="17">
        <v>0.14734262275276699</v>
      </c>
      <c r="AQ11" s="17">
        <v>0.12678414955085601</v>
      </c>
      <c r="AR11" s="17">
        <v>0.12012186015274801</v>
      </c>
      <c r="AS11" s="17">
        <v>8.1093251638718097E-2</v>
      </c>
      <c r="AT11" s="17">
        <v>6.8019220730621194E-2</v>
      </c>
      <c r="AU11" s="17">
        <v>5.4555828396950903E-2</v>
      </c>
      <c r="AV11" s="17"/>
      <c r="AW11" s="17">
        <v>9.8923132203845507E-2</v>
      </c>
      <c r="AX11" s="17">
        <v>7.5662711858158802E-2</v>
      </c>
      <c r="AY11" s="17">
        <v>8.3529349227481703E-2</v>
      </c>
      <c r="AZ11" s="17">
        <v>7.3056490348924197E-2</v>
      </c>
      <c r="BA11" s="17">
        <v>7.5935668068893E-2</v>
      </c>
      <c r="BB11" s="17">
        <v>9.2437115995996105E-2</v>
      </c>
      <c r="BC11" s="17">
        <v>0.11081369552607601</v>
      </c>
      <c r="BD11" s="17">
        <v>0.19366414026453499</v>
      </c>
      <c r="BE11" s="17">
        <v>9.8514355524091296E-2</v>
      </c>
      <c r="BF11" s="17">
        <v>2.9258913449026199E-2</v>
      </c>
      <c r="BG11" s="17">
        <v>0.10962780775689999</v>
      </c>
      <c r="BH11" s="17">
        <v>8.2308847993228906E-2</v>
      </c>
      <c r="BI11" s="17">
        <v>0.21744080804813801</v>
      </c>
      <c r="BJ11" s="17">
        <v>0.114521470757011</v>
      </c>
      <c r="BK11" s="17">
        <v>0.21141661198614101</v>
      </c>
      <c r="BL11" s="17">
        <v>0.129608155371986</v>
      </c>
      <c r="BM11" s="17"/>
      <c r="BN11" s="17">
        <v>0.11232407004403699</v>
      </c>
      <c r="BO11" s="17">
        <v>9.4999366358756193E-2</v>
      </c>
      <c r="BP11" s="17"/>
      <c r="BQ11" s="17">
        <v>0.14757776173809101</v>
      </c>
      <c r="BR11" s="17">
        <v>7.9579812411379999E-2</v>
      </c>
      <c r="BS11" s="17"/>
      <c r="BT11" s="17">
        <v>0.104573009726076</v>
      </c>
      <c r="BU11" s="17"/>
      <c r="BV11" s="17">
        <v>8.3653075362763202E-2</v>
      </c>
      <c r="BW11" s="17">
        <v>0.112917842284691</v>
      </c>
      <c r="BX11" s="17">
        <v>0.11571649646677901</v>
      </c>
      <c r="BY11" s="17"/>
      <c r="BZ11" s="17">
        <v>5.1286945877267301E-2</v>
      </c>
      <c r="CA11" s="17">
        <v>5.9749025862074097E-2</v>
      </c>
      <c r="CB11" s="17">
        <v>8.6844571710675306E-2</v>
      </c>
      <c r="CC11" s="17">
        <v>0.117244329430051</v>
      </c>
      <c r="CD11" s="17">
        <v>0.12319886671502001</v>
      </c>
      <c r="CE11" s="17">
        <v>0.12842262504122301</v>
      </c>
      <c r="CF11" s="17">
        <v>0.16593392986410199</v>
      </c>
      <c r="CG11" s="17"/>
      <c r="CH11" s="17">
        <v>8.2182363942255005E-2</v>
      </c>
      <c r="CI11" s="17">
        <v>0.14793731697885201</v>
      </c>
      <c r="CJ11" s="17">
        <v>0.10184113341805801</v>
      </c>
      <c r="CK11" s="17">
        <v>4.0732512545260002E-2</v>
      </c>
      <c r="CL11" s="17">
        <v>3.9664637747524899E-2</v>
      </c>
    </row>
    <row r="12" spans="2:90" x14ac:dyDescent="0.3">
      <c r="B12" s="18" t="s">
        <v>143</v>
      </c>
      <c r="C12" s="17">
        <v>7.6995463429084698E-2</v>
      </c>
      <c r="D12" s="17">
        <v>6.8912331201804095E-2</v>
      </c>
      <c r="E12" s="17">
        <v>8.5505472733773499E-2</v>
      </c>
      <c r="F12" s="17"/>
      <c r="G12" s="17">
        <v>9.4965790140431494E-2</v>
      </c>
      <c r="H12" s="17">
        <v>7.3034791872463006E-2</v>
      </c>
      <c r="I12" s="17">
        <v>0.11019518772775801</v>
      </c>
      <c r="J12" s="17">
        <v>7.3913431242651303E-2</v>
      </c>
      <c r="K12" s="17">
        <v>4.86413217522415E-2</v>
      </c>
      <c r="L12" s="17">
        <v>6.2628840042073294E-2</v>
      </c>
      <c r="M12" s="17"/>
      <c r="N12" s="17">
        <v>8.2175366043052506E-2</v>
      </c>
      <c r="O12" s="17">
        <v>0.100247419591025</v>
      </c>
      <c r="P12" s="17">
        <v>7.0705449099495707E-2</v>
      </c>
      <c r="Q12" s="17">
        <v>5.1746855012506997E-2</v>
      </c>
      <c r="R12" s="17"/>
      <c r="S12" s="17">
        <v>6.9671246548567697E-2</v>
      </c>
      <c r="T12" s="17">
        <v>8.4800690000283202E-2</v>
      </c>
      <c r="U12" s="17">
        <v>0.10116519990634799</v>
      </c>
      <c r="V12" s="17">
        <v>5.9768780315237101E-2</v>
      </c>
      <c r="W12" s="17">
        <v>4.76235943036597E-2</v>
      </c>
      <c r="X12" s="17">
        <v>6.9411447691155995E-2</v>
      </c>
      <c r="Y12" s="17">
        <v>6.7400850284182606E-2</v>
      </c>
      <c r="Z12" s="17">
        <v>4.3235303395827103E-2</v>
      </c>
      <c r="AA12" s="17">
        <v>8.9126319957338496E-2</v>
      </c>
      <c r="AB12" s="17">
        <v>0.100322144743384</v>
      </c>
      <c r="AC12" s="17">
        <v>7.4682048459167594E-2</v>
      </c>
      <c r="AD12" s="17">
        <v>0.115644709223943</v>
      </c>
      <c r="AE12" s="17"/>
      <c r="AF12" s="17">
        <v>7.4322604155999297E-2</v>
      </c>
      <c r="AG12" s="17">
        <v>7.1654417622692507E-2</v>
      </c>
      <c r="AH12" s="17">
        <v>8.6736198111240198E-2</v>
      </c>
      <c r="AI12" s="17"/>
      <c r="AJ12" s="17">
        <v>5.6507583292215398E-2</v>
      </c>
      <c r="AK12" s="17">
        <v>8.1347803118565695E-2</v>
      </c>
      <c r="AL12" s="17">
        <v>6.2556216860088998E-2</v>
      </c>
      <c r="AM12" s="17">
        <v>7.27868066426995E-2</v>
      </c>
      <c r="AN12" s="17">
        <v>0.102378195638775</v>
      </c>
      <c r="AO12" s="17"/>
      <c r="AP12" s="17">
        <v>9.1968806667939301E-2</v>
      </c>
      <c r="AQ12" s="17">
        <v>7.5364221517348007E-2</v>
      </c>
      <c r="AR12" s="17">
        <v>3.3041610688473499E-2</v>
      </c>
      <c r="AS12" s="17">
        <v>6.7613826261396698E-2</v>
      </c>
      <c r="AT12" s="17">
        <v>0.100033245319004</v>
      </c>
      <c r="AU12" s="17">
        <v>7.0781704418103997E-2</v>
      </c>
      <c r="AV12" s="17"/>
      <c r="AW12" s="17">
        <v>0.101928282821846</v>
      </c>
      <c r="AX12" s="17">
        <v>4.6528667860082598E-2</v>
      </c>
      <c r="AY12" s="17">
        <v>4.0447589445505201E-2</v>
      </c>
      <c r="AZ12" s="17">
        <v>2.3769113899687999E-2</v>
      </c>
      <c r="BA12" s="17">
        <v>7.2080663404793105E-2</v>
      </c>
      <c r="BB12" s="17">
        <v>7.0891937054338106E-2</v>
      </c>
      <c r="BC12" s="17">
        <v>6.6401199589243606E-2</v>
      </c>
      <c r="BD12" s="17">
        <v>9.4114539727258001E-2</v>
      </c>
      <c r="BE12" s="17">
        <v>7.1469404010495396E-2</v>
      </c>
      <c r="BF12" s="17">
        <v>0.11601211024442901</v>
      </c>
      <c r="BG12" s="17">
        <v>0.122760076993017</v>
      </c>
      <c r="BH12" s="17">
        <v>7.33216021102778E-2</v>
      </c>
      <c r="BI12" s="17">
        <v>9.6434311572130102E-2</v>
      </c>
      <c r="BJ12" s="17">
        <v>9.6841362330924594E-2</v>
      </c>
      <c r="BK12" s="17">
        <v>0.14912579652795199</v>
      </c>
      <c r="BL12" s="17">
        <v>7.3668623029663594E-2</v>
      </c>
      <c r="BM12" s="17"/>
      <c r="BN12" s="17">
        <v>7.4698042128695297E-2</v>
      </c>
      <c r="BO12" s="17">
        <v>8.0053928475392597E-2</v>
      </c>
      <c r="BP12" s="17"/>
      <c r="BQ12" s="17">
        <v>8.9255794333486002E-2</v>
      </c>
      <c r="BR12" s="17">
        <v>7.8055177311772694E-2</v>
      </c>
      <c r="BS12" s="17"/>
      <c r="BT12" s="17">
        <v>7.9988212449900703E-2</v>
      </c>
      <c r="BU12" s="17"/>
      <c r="BV12" s="17">
        <v>7.3402982225364094E-2</v>
      </c>
      <c r="BW12" s="17">
        <v>5.95969246901338E-2</v>
      </c>
      <c r="BX12" s="17">
        <v>8.0901474731216699E-2</v>
      </c>
      <c r="BY12" s="17"/>
      <c r="BZ12" s="17">
        <v>6.0770765905161797E-2</v>
      </c>
      <c r="CA12" s="17">
        <v>8.4425113851514993E-2</v>
      </c>
      <c r="CB12" s="17">
        <v>7.4347733318615994E-2</v>
      </c>
      <c r="CC12" s="17">
        <v>6.5396364097012494E-2</v>
      </c>
      <c r="CD12" s="17">
        <v>8.1801366302105202E-2</v>
      </c>
      <c r="CE12" s="17">
        <v>6.7286654397593099E-2</v>
      </c>
      <c r="CF12" s="17">
        <v>8.4381287494299795E-2</v>
      </c>
      <c r="CG12" s="17"/>
      <c r="CH12" s="17">
        <v>7.2418511947202294E-2</v>
      </c>
      <c r="CI12" s="17">
        <v>7.5074096968672094E-2</v>
      </c>
      <c r="CJ12" s="17">
        <v>8.8449368031580794E-2</v>
      </c>
      <c r="CK12" s="17">
        <v>6.2926057372304695E-2</v>
      </c>
      <c r="CL12" s="17">
        <v>5.5658595374908901E-2</v>
      </c>
    </row>
    <row r="13" spans="2:90" x14ac:dyDescent="0.3">
      <c r="B13" s="18" t="s">
        <v>144</v>
      </c>
      <c r="C13" s="17">
        <v>9.7010440480654894E-2</v>
      </c>
      <c r="D13" s="17">
        <v>9.1362954372944297E-2</v>
      </c>
      <c r="E13" s="17">
        <v>0.101233057202049</v>
      </c>
      <c r="F13" s="17"/>
      <c r="G13" s="17">
        <v>9.8194363896907194E-2</v>
      </c>
      <c r="H13" s="17">
        <v>0.133078453945535</v>
      </c>
      <c r="I13" s="17">
        <v>7.6906178957423105E-2</v>
      </c>
      <c r="J13" s="17">
        <v>0.10610001454217199</v>
      </c>
      <c r="K13" s="17">
        <v>9.6887112867927297E-2</v>
      </c>
      <c r="L13" s="17">
        <v>7.5923567265586703E-2</v>
      </c>
      <c r="M13" s="17"/>
      <c r="N13" s="17">
        <v>0.102289606043879</v>
      </c>
      <c r="O13" s="17">
        <v>0.11702711131919299</v>
      </c>
      <c r="P13" s="17">
        <v>7.70123079878791E-2</v>
      </c>
      <c r="Q13" s="17">
        <v>8.7251555383339993E-2</v>
      </c>
      <c r="R13" s="17"/>
      <c r="S13" s="17">
        <v>0.121865264541046</v>
      </c>
      <c r="T13" s="17">
        <v>8.7058301493294799E-2</v>
      </c>
      <c r="U13" s="17">
        <v>7.6806803724630807E-2</v>
      </c>
      <c r="V13" s="17">
        <v>8.5726700832727099E-2</v>
      </c>
      <c r="W13" s="17">
        <v>0.12247979730314</v>
      </c>
      <c r="X13" s="17">
        <v>0.11780305335689099</v>
      </c>
      <c r="Y13" s="17">
        <v>8.1574283868223602E-2</v>
      </c>
      <c r="Z13" s="17">
        <v>6.8863062065888103E-2</v>
      </c>
      <c r="AA13" s="17">
        <v>0.10742799191892199</v>
      </c>
      <c r="AB13" s="17">
        <v>7.9472100966522199E-2</v>
      </c>
      <c r="AC13" s="17">
        <v>8.0980890373852296E-2</v>
      </c>
      <c r="AD13" s="17">
        <v>0.109475941226521</v>
      </c>
      <c r="AE13" s="17"/>
      <c r="AF13" s="17">
        <v>8.9001755500795698E-2</v>
      </c>
      <c r="AG13" s="17">
        <v>0.11224471412973699</v>
      </c>
      <c r="AH13" s="17">
        <v>7.3164610275641404E-2</v>
      </c>
      <c r="AI13" s="17"/>
      <c r="AJ13" s="17">
        <v>0.100955836836332</v>
      </c>
      <c r="AK13" s="17">
        <v>0.112018422436219</v>
      </c>
      <c r="AL13" s="17">
        <v>0.100390220669397</v>
      </c>
      <c r="AM13" s="17">
        <v>0.101601734214013</v>
      </c>
      <c r="AN13" s="17">
        <v>8.9427194778664995E-2</v>
      </c>
      <c r="AO13" s="17"/>
      <c r="AP13" s="17">
        <v>0.114916581497313</v>
      </c>
      <c r="AQ13" s="17">
        <v>9.0865085949243599E-2</v>
      </c>
      <c r="AR13" s="17">
        <v>0.112785996177003</v>
      </c>
      <c r="AS13" s="17">
        <v>9.2888367021781507E-2</v>
      </c>
      <c r="AT13" s="17">
        <v>8.2710870916494705E-2</v>
      </c>
      <c r="AU13" s="17">
        <v>9.4503528446053503E-2</v>
      </c>
      <c r="AV13" s="17"/>
      <c r="AW13" s="17">
        <v>5.3335519089365797E-2</v>
      </c>
      <c r="AX13" s="17">
        <v>4.59898097827387E-2</v>
      </c>
      <c r="AY13" s="17">
        <v>0.101282141761698</v>
      </c>
      <c r="AZ13" s="17">
        <v>0.1215565958749</v>
      </c>
      <c r="BA13" s="17">
        <v>8.6436804644096504E-2</v>
      </c>
      <c r="BB13" s="17">
        <v>8.5691254397344804E-2</v>
      </c>
      <c r="BC13" s="17">
        <v>0.11149811667271201</v>
      </c>
      <c r="BD13" s="17">
        <v>8.4724903171893504E-2</v>
      </c>
      <c r="BE13" s="17">
        <v>0.100262269832065</v>
      </c>
      <c r="BF13" s="17">
        <v>0.15467736796925299</v>
      </c>
      <c r="BG13" s="17">
        <v>9.2112988097952306E-2</v>
      </c>
      <c r="BH13" s="17">
        <v>0.111997082082573</v>
      </c>
      <c r="BI13" s="17">
        <v>0.121908171760677</v>
      </c>
      <c r="BJ13" s="17">
        <v>0.104289046601636</v>
      </c>
      <c r="BK13" s="17">
        <v>0.128799734701497</v>
      </c>
      <c r="BL13" s="17">
        <v>6.6403769401241E-2</v>
      </c>
      <c r="BM13" s="17"/>
      <c r="BN13" s="17">
        <v>0.102793626610665</v>
      </c>
      <c r="BO13" s="17">
        <v>8.9269831245422301E-2</v>
      </c>
      <c r="BP13" s="17"/>
      <c r="BQ13" s="17">
        <v>0.119426820760052</v>
      </c>
      <c r="BR13" s="17">
        <v>0.10442694951631</v>
      </c>
      <c r="BS13" s="17"/>
      <c r="BT13" s="17">
        <v>0.121625804312888</v>
      </c>
      <c r="BU13" s="17"/>
      <c r="BV13" s="17">
        <v>9.0784009543374705E-2</v>
      </c>
      <c r="BW13" s="17">
        <v>0.11798250077726</v>
      </c>
      <c r="BX13" s="17">
        <v>9.2809450737406096E-2</v>
      </c>
      <c r="BY13" s="17"/>
      <c r="BZ13" s="17">
        <v>6.5996105773708305E-2</v>
      </c>
      <c r="CA13" s="17">
        <v>9.6657664456651998E-2</v>
      </c>
      <c r="CB13" s="17">
        <v>0.114912594440732</v>
      </c>
      <c r="CC13" s="17">
        <v>0.108035930562771</v>
      </c>
      <c r="CD13" s="17">
        <v>9.0219372527829397E-2</v>
      </c>
      <c r="CE13" s="17">
        <v>0.122200961655608</v>
      </c>
      <c r="CF13" s="17">
        <v>6.8438654129897497E-2</v>
      </c>
      <c r="CG13" s="17"/>
      <c r="CH13" s="17">
        <v>7.3720196898111004E-2</v>
      </c>
      <c r="CI13" s="17">
        <v>9.8135582562068294E-2</v>
      </c>
      <c r="CJ13" s="17">
        <v>0.11485835092138599</v>
      </c>
      <c r="CK13" s="17">
        <v>7.6269723543696405E-2</v>
      </c>
      <c r="CL13" s="17">
        <v>6.0399680310936302E-2</v>
      </c>
    </row>
    <row r="14" spans="2:90" x14ac:dyDescent="0.3">
      <c r="B14" s="18" t="s">
        <v>145</v>
      </c>
      <c r="C14" s="17">
        <v>0.107328789377582</v>
      </c>
      <c r="D14" s="17">
        <v>0.105420172483061</v>
      </c>
      <c r="E14" s="17">
        <v>0.110044882438322</v>
      </c>
      <c r="F14" s="17"/>
      <c r="G14" s="17">
        <v>0.112781571347916</v>
      </c>
      <c r="H14" s="17">
        <v>0.10464583475238801</v>
      </c>
      <c r="I14" s="17">
        <v>0.13939409061580099</v>
      </c>
      <c r="J14" s="17">
        <v>0.115550530600984</v>
      </c>
      <c r="K14" s="17">
        <v>0.13330805874484999</v>
      </c>
      <c r="L14" s="17">
        <v>5.5541332667215303E-2</v>
      </c>
      <c r="M14" s="17"/>
      <c r="N14" s="17">
        <v>0.111205666085867</v>
      </c>
      <c r="O14" s="17">
        <v>9.4267628088303801E-2</v>
      </c>
      <c r="P14" s="17">
        <v>0.11006984408539799</v>
      </c>
      <c r="Q14" s="17">
        <v>0.11345465449829099</v>
      </c>
      <c r="R14" s="17"/>
      <c r="S14" s="17">
        <v>0.14775847211895299</v>
      </c>
      <c r="T14" s="17">
        <v>7.0816627238798696E-2</v>
      </c>
      <c r="U14" s="17">
        <v>9.0295317283227303E-2</v>
      </c>
      <c r="V14" s="17">
        <v>0.12910393700509401</v>
      </c>
      <c r="W14" s="17">
        <v>9.7842172905482902E-2</v>
      </c>
      <c r="X14" s="17">
        <v>0.133472673433123</v>
      </c>
      <c r="Y14" s="17">
        <v>8.6151115729611399E-2</v>
      </c>
      <c r="Z14" s="17">
        <v>9.2546735549042206E-2</v>
      </c>
      <c r="AA14" s="17">
        <v>8.5249304463214701E-2</v>
      </c>
      <c r="AB14" s="17">
        <v>8.0203435314445196E-2</v>
      </c>
      <c r="AC14" s="17">
        <v>0.138895327239375</v>
      </c>
      <c r="AD14" s="17">
        <v>0.18688167230667499</v>
      </c>
      <c r="AE14" s="17"/>
      <c r="AF14" s="17">
        <v>9.9295219860174797E-2</v>
      </c>
      <c r="AG14" s="17">
        <v>0.108849244531968</v>
      </c>
      <c r="AH14" s="17">
        <v>0.101201416524326</v>
      </c>
      <c r="AI14" s="17"/>
      <c r="AJ14" s="17">
        <v>9.4360085281657499E-2</v>
      </c>
      <c r="AK14" s="17">
        <v>9.9065515401220106E-2</v>
      </c>
      <c r="AL14" s="17">
        <v>8.9752134025014696E-2</v>
      </c>
      <c r="AM14" s="17">
        <v>0.111237767543536</v>
      </c>
      <c r="AN14" s="17">
        <v>0.12045011875580799</v>
      </c>
      <c r="AO14" s="17"/>
      <c r="AP14" s="17">
        <v>8.5334744682363697E-2</v>
      </c>
      <c r="AQ14" s="17">
        <v>9.5272970235541196E-2</v>
      </c>
      <c r="AR14" s="17">
        <v>0.13831601217741801</v>
      </c>
      <c r="AS14" s="17">
        <v>0.118634167828241</v>
      </c>
      <c r="AT14" s="17">
        <v>9.7858581216497306E-2</v>
      </c>
      <c r="AU14" s="17">
        <v>0.13841808381213799</v>
      </c>
      <c r="AV14" s="17"/>
      <c r="AW14" s="17">
        <v>0.108004433358557</v>
      </c>
      <c r="AX14" s="17">
        <v>6.9365091473728893E-2</v>
      </c>
      <c r="AY14" s="17">
        <v>7.3553899554169702E-2</v>
      </c>
      <c r="AZ14" s="17">
        <v>0.15709673802982299</v>
      </c>
      <c r="BA14" s="17">
        <v>0.105014660099011</v>
      </c>
      <c r="BB14" s="17">
        <v>0.100453981204831</v>
      </c>
      <c r="BC14" s="17">
        <v>0.106699964674262</v>
      </c>
      <c r="BD14" s="17">
        <v>8.6809522905646794E-2</v>
      </c>
      <c r="BE14" s="17">
        <v>9.6970668319996997E-2</v>
      </c>
      <c r="BF14" s="17">
        <v>0.16963315916355901</v>
      </c>
      <c r="BG14" s="17">
        <v>0.12974702438916999</v>
      </c>
      <c r="BH14" s="17">
        <v>9.0820581047683105E-2</v>
      </c>
      <c r="BI14" s="17">
        <v>6.3601690488042095E-2</v>
      </c>
      <c r="BJ14" s="17">
        <v>0.13897320416981901</v>
      </c>
      <c r="BK14" s="17">
        <v>0.12435424404732</v>
      </c>
      <c r="BL14" s="17">
        <v>0.112357369355828</v>
      </c>
      <c r="BM14" s="17"/>
      <c r="BN14" s="17">
        <v>0.10526849441170801</v>
      </c>
      <c r="BO14" s="17">
        <v>0.1117322151717</v>
      </c>
      <c r="BP14" s="17"/>
      <c r="BQ14" s="17">
        <v>9.1568443093818799E-2</v>
      </c>
      <c r="BR14" s="17">
        <v>0.101014154929305</v>
      </c>
      <c r="BS14" s="17"/>
      <c r="BT14" s="17">
        <v>7.8410423917239902E-2</v>
      </c>
      <c r="BU14" s="17"/>
      <c r="BV14" s="17">
        <v>0.101563328991593</v>
      </c>
      <c r="BW14" s="17">
        <v>0.13641148390878099</v>
      </c>
      <c r="BX14" s="17">
        <v>0.101488327469166</v>
      </c>
      <c r="BY14" s="17"/>
      <c r="BZ14" s="17">
        <v>0.123585174487455</v>
      </c>
      <c r="CA14" s="17">
        <v>0.104232097528057</v>
      </c>
      <c r="CB14" s="17">
        <v>0.13511776887367499</v>
      </c>
      <c r="CC14" s="17">
        <v>0.14317491226667101</v>
      </c>
      <c r="CD14" s="17">
        <v>9.0712143424395403E-2</v>
      </c>
      <c r="CE14" s="17">
        <v>0.11230822085315</v>
      </c>
      <c r="CF14" s="17">
        <v>6.2660575176290395E-2</v>
      </c>
      <c r="CG14" s="17"/>
      <c r="CH14" s="17">
        <v>5.99247530335595E-2</v>
      </c>
      <c r="CI14" s="17">
        <v>9.7770335071908396E-2</v>
      </c>
      <c r="CJ14" s="17">
        <v>0.135356752772988</v>
      </c>
      <c r="CK14" s="17">
        <v>0.10830153345363901</v>
      </c>
      <c r="CL14" s="17">
        <v>5.0502142652019903E-2</v>
      </c>
    </row>
    <row r="15" spans="2:90" x14ac:dyDescent="0.3">
      <c r="B15" s="18" t="s">
        <v>146</v>
      </c>
      <c r="C15" s="17">
        <v>8.7379886001278897E-2</v>
      </c>
      <c r="D15" s="17">
        <v>8.0518206901161404E-2</v>
      </c>
      <c r="E15" s="17">
        <v>9.3776099000146398E-2</v>
      </c>
      <c r="F15" s="17"/>
      <c r="G15" s="17">
        <v>0.120895675881502</v>
      </c>
      <c r="H15" s="17">
        <v>0.112061942801637</v>
      </c>
      <c r="I15" s="17">
        <v>7.7091458660725906E-2</v>
      </c>
      <c r="J15" s="17">
        <v>8.1193982420462302E-2</v>
      </c>
      <c r="K15" s="17">
        <v>6.3645567027127106E-2</v>
      </c>
      <c r="L15" s="17">
        <v>7.4316141589907098E-2</v>
      </c>
      <c r="M15" s="17"/>
      <c r="N15" s="17">
        <v>7.6485468899724504E-2</v>
      </c>
      <c r="O15" s="17">
        <v>9.4464126408641894E-2</v>
      </c>
      <c r="P15" s="17">
        <v>9.3047798864100695E-2</v>
      </c>
      <c r="Q15" s="17">
        <v>8.7656661634641295E-2</v>
      </c>
      <c r="R15" s="17"/>
      <c r="S15" s="17">
        <v>9.8828013563348097E-2</v>
      </c>
      <c r="T15" s="17">
        <v>9.0295944891723906E-2</v>
      </c>
      <c r="U15" s="17">
        <v>4.7116245536265602E-2</v>
      </c>
      <c r="V15" s="17">
        <v>8.8669330412019104E-2</v>
      </c>
      <c r="W15" s="17">
        <v>9.0856516679833493E-2</v>
      </c>
      <c r="X15" s="17">
        <v>6.5734890933419707E-2</v>
      </c>
      <c r="Y15" s="17">
        <v>7.6882739540755404E-2</v>
      </c>
      <c r="Z15" s="17">
        <v>0.12545584800894399</v>
      </c>
      <c r="AA15" s="17">
        <v>9.26791078965995E-2</v>
      </c>
      <c r="AB15" s="17">
        <v>0.12647047953592599</v>
      </c>
      <c r="AC15" s="17">
        <v>4.9476645175602497E-2</v>
      </c>
      <c r="AD15" s="17">
        <v>8.5017498119317497E-2</v>
      </c>
      <c r="AE15" s="17"/>
      <c r="AF15" s="17">
        <v>6.4899525436770397E-2</v>
      </c>
      <c r="AG15" s="17">
        <v>9.2810979577102798E-2</v>
      </c>
      <c r="AH15" s="17">
        <v>7.1244799848174695E-2</v>
      </c>
      <c r="AI15" s="17"/>
      <c r="AJ15" s="17">
        <v>5.5099977031375702E-2</v>
      </c>
      <c r="AK15" s="17">
        <v>0.102192670341913</v>
      </c>
      <c r="AL15" s="17">
        <v>0.105172492236868</v>
      </c>
      <c r="AM15" s="17">
        <v>6.6050871714800993E-2</v>
      </c>
      <c r="AN15" s="17">
        <v>0.13087335867316199</v>
      </c>
      <c r="AO15" s="17"/>
      <c r="AP15" s="17">
        <v>0.104331302000051</v>
      </c>
      <c r="AQ15" s="17">
        <v>5.7824285075284802E-2</v>
      </c>
      <c r="AR15" s="17">
        <v>0.109559867438624</v>
      </c>
      <c r="AS15" s="17">
        <v>6.2457013278289002E-2</v>
      </c>
      <c r="AT15" s="17">
        <v>0.173429619959204</v>
      </c>
      <c r="AU15" s="17">
        <v>9.2973312050119605E-2</v>
      </c>
      <c r="AV15" s="17"/>
      <c r="AW15" s="17">
        <v>6.1037980942580998E-2</v>
      </c>
      <c r="AX15" s="17">
        <v>6.8309008429114304E-2</v>
      </c>
      <c r="AY15" s="17">
        <v>0.13159718791333799</v>
      </c>
      <c r="AZ15" s="17">
        <v>0.129848868615939</v>
      </c>
      <c r="BA15" s="17">
        <v>7.3512932371627898E-2</v>
      </c>
      <c r="BB15" s="17">
        <v>7.9473705964123106E-2</v>
      </c>
      <c r="BC15" s="17">
        <v>0.118187190580057</v>
      </c>
      <c r="BD15" s="17">
        <v>6.32788606276877E-2</v>
      </c>
      <c r="BE15" s="17">
        <v>0.14031547942609901</v>
      </c>
      <c r="BF15" s="17">
        <v>6.09496262178022E-2</v>
      </c>
      <c r="BG15" s="17">
        <v>7.4819399527642494E-2</v>
      </c>
      <c r="BH15" s="17">
        <v>7.9122083204592797E-2</v>
      </c>
      <c r="BI15" s="17">
        <v>5.8629374766379402E-2</v>
      </c>
      <c r="BJ15" s="17">
        <v>5.0865188515229101E-2</v>
      </c>
      <c r="BK15" s="17">
        <v>0</v>
      </c>
      <c r="BL15" s="17">
        <v>7.7232499041672995E-2</v>
      </c>
      <c r="BM15" s="17"/>
      <c r="BN15" s="17">
        <v>7.2270694825937107E-2</v>
      </c>
      <c r="BO15" s="17">
        <v>0.109522825383152</v>
      </c>
      <c r="BP15" s="17"/>
      <c r="BQ15" s="17">
        <v>0.106221521946663</v>
      </c>
      <c r="BR15" s="17">
        <v>8.1802372840017804E-2</v>
      </c>
      <c r="BS15" s="17"/>
      <c r="BT15" s="17">
        <v>8.1529274900049103E-2</v>
      </c>
      <c r="BU15" s="17"/>
      <c r="BV15" s="17">
        <v>0.10740219173302901</v>
      </c>
      <c r="BW15" s="17">
        <v>0.10504782410804001</v>
      </c>
      <c r="BX15" s="17">
        <v>6.9669501240210902E-2</v>
      </c>
      <c r="BY15" s="17"/>
      <c r="BZ15" s="17">
        <v>7.6217905601212096E-2</v>
      </c>
      <c r="CA15" s="17">
        <v>0.119973251376118</v>
      </c>
      <c r="CB15" s="17">
        <v>0.114583181895549</v>
      </c>
      <c r="CC15" s="17">
        <v>7.7266993481636403E-2</v>
      </c>
      <c r="CD15" s="17">
        <v>8.5553929977455798E-2</v>
      </c>
      <c r="CE15" s="17">
        <v>7.9513613414620904E-2</v>
      </c>
      <c r="CF15" s="17">
        <v>5.1096582466909998E-2</v>
      </c>
      <c r="CG15" s="17"/>
      <c r="CH15" s="17">
        <v>4.8708062042027003E-2</v>
      </c>
      <c r="CI15" s="17">
        <v>8.1497666208342104E-2</v>
      </c>
      <c r="CJ15" s="17">
        <v>9.4039498230285096E-2</v>
      </c>
      <c r="CK15" s="17">
        <v>0.121576209509318</v>
      </c>
      <c r="CL15" s="17">
        <v>4.1720706938379197E-2</v>
      </c>
    </row>
    <row r="16" spans="2:90" x14ac:dyDescent="0.3">
      <c r="B16" s="18" t="s">
        <v>147</v>
      </c>
      <c r="C16" s="17">
        <v>7.8894595255875E-2</v>
      </c>
      <c r="D16" s="17">
        <v>6.6016073207455797E-2</v>
      </c>
      <c r="E16" s="17">
        <v>9.11345263849936E-2</v>
      </c>
      <c r="F16" s="17"/>
      <c r="G16" s="17">
        <v>0.107622969514595</v>
      </c>
      <c r="H16" s="17">
        <v>0.10920009574949401</v>
      </c>
      <c r="I16" s="17">
        <v>5.3978747339864699E-2</v>
      </c>
      <c r="J16" s="17">
        <v>7.5411833131174597E-2</v>
      </c>
      <c r="K16" s="17">
        <v>9.7150755730082E-2</v>
      </c>
      <c r="L16" s="17">
        <v>4.6033654391223901E-2</v>
      </c>
      <c r="M16" s="17"/>
      <c r="N16" s="17">
        <v>8.1912273164859106E-2</v>
      </c>
      <c r="O16" s="17">
        <v>9.8702439469793304E-2</v>
      </c>
      <c r="P16" s="17">
        <v>6.4515044221652496E-2</v>
      </c>
      <c r="Q16" s="17">
        <v>6.85239470386175E-2</v>
      </c>
      <c r="R16" s="17"/>
      <c r="S16" s="17">
        <v>0.102773370230509</v>
      </c>
      <c r="T16" s="17">
        <v>7.4534911346650606E-2</v>
      </c>
      <c r="U16" s="17">
        <v>6.8422346406825804E-2</v>
      </c>
      <c r="V16" s="17">
        <v>5.8737050845662997E-2</v>
      </c>
      <c r="W16" s="17">
        <v>7.4494393004746098E-2</v>
      </c>
      <c r="X16" s="17">
        <v>8.6649999464452995E-2</v>
      </c>
      <c r="Y16" s="17">
        <v>7.4317460919987005E-2</v>
      </c>
      <c r="Z16" s="17">
        <v>7.0299473900303999E-2</v>
      </c>
      <c r="AA16" s="17">
        <v>0.123825489406533</v>
      </c>
      <c r="AB16" s="17">
        <v>5.2121657394135899E-2</v>
      </c>
      <c r="AC16" s="17">
        <v>4.7284115209853997E-2</v>
      </c>
      <c r="AD16" s="17">
        <v>5.2611802397573598E-2</v>
      </c>
      <c r="AE16" s="17"/>
      <c r="AF16" s="17">
        <v>7.9725938276258596E-2</v>
      </c>
      <c r="AG16" s="17">
        <v>7.7167168036519504E-2</v>
      </c>
      <c r="AH16" s="17">
        <v>8.1466440178660601E-2</v>
      </c>
      <c r="AI16" s="17"/>
      <c r="AJ16" s="17">
        <v>8.5680683683358003E-2</v>
      </c>
      <c r="AK16" s="17">
        <v>7.4717858768688999E-2</v>
      </c>
      <c r="AL16" s="17">
        <v>7.7223907973849398E-2</v>
      </c>
      <c r="AM16" s="17">
        <v>8.2135112260927498E-2</v>
      </c>
      <c r="AN16" s="17">
        <v>0.110829836521838</v>
      </c>
      <c r="AO16" s="17"/>
      <c r="AP16" s="17">
        <v>5.8057401147568202E-2</v>
      </c>
      <c r="AQ16" s="17">
        <v>9.6712884939123903E-2</v>
      </c>
      <c r="AR16" s="17">
        <v>9.3993222759314807E-2</v>
      </c>
      <c r="AS16" s="17">
        <v>7.9341155279659195E-2</v>
      </c>
      <c r="AT16" s="17">
        <v>0.11238182724342</v>
      </c>
      <c r="AU16" s="17">
        <v>4.9215780377533297E-2</v>
      </c>
      <c r="AV16" s="17"/>
      <c r="AW16" s="17">
        <v>0</v>
      </c>
      <c r="AX16" s="17">
        <v>6.4906400447416704E-2</v>
      </c>
      <c r="AY16" s="17">
        <v>8.6012574318827695E-2</v>
      </c>
      <c r="AZ16" s="17">
        <v>6.6729891815378306E-2</v>
      </c>
      <c r="BA16" s="17">
        <v>0.104248605100554</v>
      </c>
      <c r="BB16" s="17">
        <v>0.10827200299726999</v>
      </c>
      <c r="BC16" s="17">
        <v>0.10676776340019301</v>
      </c>
      <c r="BD16" s="17">
        <v>7.5233915278268601E-2</v>
      </c>
      <c r="BE16" s="17">
        <v>7.2492367232253094E-2</v>
      </c>
      <c r="BF16" s="17">
        <v>8.8203682221215496E-2</v>
      </c>
      <c r="BG16" s="17">
        <v>4.8443788115235101E-2</v>
      </c>
      <c r="BH16" s="17">
        <v>7.3223765107303704E-2</v>
      </c>
      <c r="BI16" s="17">
        <v>6.3124170591109197E-2</v>
      </c>
      <c r="BJ16" s="17">
        <v>6.4962286993173204E-2</v>
      </c>
      <c r="BK16" s="17">
        <v>1.6329980066448101E-2</v>
      </c>
      <c r="BL16" s="17">
        <v>5.0489340882810797E-2</v>
      </c>
      <c r="BM16" s="17"/>
      <c r="BN16" s="17">
        <v>6.9354485070240404E-2</v>
      </c>
      <c r="BO16" s="17">
        <v>9.2299162705323304E-2</v>
      </c>
      <c r="BP16" s="17"/>
      <c r="BQ16" s="17">
        <v>5.8387634963810699E-2</v>
      </c>
      <c r="BR16" s="17">
        <v>0.119926928513817</v>
      </c>
      <c r="BS16" s="17"/>
      <c r="BT16" s="17">
        <v>9.3095092800414198E-2</v>
      </c>
      <c r="BU16" s="17"/>
      <c r="BV16" s="17">
        <v>8.4804584830267399E-2</v>
      </c>
      <c r="BW16" s="17">
        <v>9.2993984302813706E-2</v>
      </c>
      <c r="BX16" s="17">
        <v>7.2707330876119206E-2</v>
      </c>
      <c r="BY16" s="17"/>
      <c r="BZ16" s="17">
        <v>7.02780466608251E-2</v>
      </c>
      <c r="CA16" s="17">
        <v>8.6980878272345005E-2</v>
      </c>
      <c r="CB16" s="17">
        <v>0.116945797359891</v>
      </c>
      <c r="CC16" s="17">
        <v>9.3399469371107102E-2</v>
      </c>
      <c r="CD16" s="17">
        <v>8.2470798823007396E-2</v>
      </c>
      <c r="CE16" s="17">
        <v>5.1104548583811402E-2</v>
      </c>
      <c r="CF16" s="17">
        <v>4.0216543282570599E-2</v>
      </c>
      <c r="CG16" s="17"/>
      <c r="CH16" s="17">
        <v>9.6102763072186098E-2</v>
      </c>
      <c r="CI16" s="17">
        <v>4.4570563560096997E-2</v>
      </c>
      <c r="CJ16" s="17">
        <v>9.2475571934848094E-2</v>
      </c>
      <c r="CK16" s="17">
        <v>0.12296133782406</v>
      </c>
      <c r="CL16" s="17">
        <v>5.8610762593472102E-2</v>
      </c>
    </row>
    <row r="17" spans="2:90" x14ac:dyDescent="0.3">
      <c r="B17" s="18" t="s">
        <v>148</v>
      </c>
      <c r="C17" s="17">
        <v>6.4795346051739894E-2</v>
      </c>
      <c r="D17" s="17">
        <v>5.9083680165068701E-2</v>
      </c>
      <c r="E17" s="17">
        <v>6.9951455593839904E-2</v>
      </c>
      <c r="F17" s="17"/>
      <c r="G17" s="17">
        <v>0.105868119530211</v>
      </c>
      <c r="H17" s="17">
        <v>6.7855554984888905E-2</v>
      </c>
      <c r="I17" s="17">
        <v>7.1345105478368004E-2</v>
      </c>
      <c r="J17" s="17">
        <v>7.1482925098472594E-2</v>
      </c>
      <c r="K17" s="17">
        <v>4.1128842825834303E-2</v>
      </c>
      <c r="L17" s="17">
        <v>4.00943080134393E-2</v>
      </c>
      <c r="M17" s="17"/>
      <c r="N17" s="17">
        <v>5.6557627695151602E-2</v>
      </c>
      <c r="O17" s="17">
        <v>5.11304278956295E-2</v>
      </c>
      <c r="P17" s="17">
        <v>7.0535847796151199E-2</v>
      </c>
      <c r="Q17" s="17">
        <v>8.3456103411620297E-2</v>
      </c>
      <c r="R17" s="17"/>
      <c r="S17" s="17">
        <v>7.5981862546446802E-2</v>
      </c>
      <c r="T17" s="17">
        <v>4.8033477358200502E-2</v>
      </c>
      <c r="U17" s="17">
        <v>6.1631639590262501E-2</v>
      </c>
      <c r="V17" s="17">
        <v>5.3656836481090098E-2</v>
      </c>
      <c r="W17" s="17">
        <v>6.6794156376419597E-2</v>
      </c>
      <c r="X17" s="17">
        <v>9.5676173911251106E-2</v>
      </c>
      <c r="Y17" s="17">
        <v>3.51320331001325E-2</v>
      </c>
      <c r="Z17" s="17">
        <v>8.3524088142251804E-2</v>
      </c>
      <c r="AA17" s="17">
        <v>5.0788173079843402E-2</v>
      </c>
      <c r="AB17" s="17">
        <v>7.9347711911903401E-2</v>
      </c>
      <c r="AC17" s="17">
        <v>7.8607391159609893E-2</v>
      </c>
      <c r="AD17" s="17">
        <v>6.8909232082051297E-2</v>
      </c>
      <c r="AE17" s="17"/>
      <c r="AF17" s="17">
        <v>5.4014392646991503E-2</v>
      </c>
      <c r="AG17" s="17">
        <v>6.1718302600691603E-2</v>
      </c>
      <c r="AH17" s="17">
        <v>8.0892579194247596E-2</v>
      </c>
      <c r="AI17" s="17"/>
      <c r="AJ17" s="17">
        <v>6.3058004822692096E-2</v>
      </c>
      <c r="AK17" s="17">
        <v>7.0286826278123798E-2</v>
      </c>
      <c r="AL17" s="17">
        <v>5.6040918377634703E-2</v>
      </c>
      <c r="AM17" s="17">
        <v>5.5537253110487697E-2</v>
      </c>
      <c r="AN17" s="17">
        <v>6.4956471455867401E-2</v>
      </c>
      <c r="AO17" s="17"/>
      <c r="AP17" s="17">
        <v>6.3949791601411093E-2</v>
      </c>
      <c r="AQ17" s="17">
        <v>8.4705130586159097E-2</v>
      </c>
      <c r="AR17" s="17">
        <v>5.1290337245357302E-2</v>
      </c>
      <c r="AS17" s="17">
        <v>5.4959256762266803E-2</v>
      </c>
      <c r="AT17" s="17">
        <v>8.0209322168678904E-2</v>
      </c>
      <c r="AU17" s="17">
        <v>5.6392368473795397E-2</v>
      </c>
      <c r="AV17" s="17"/>
      <c r="AW17" s="17">
        <v>9.9844024014997104E-2</v>
      </c>
      <c r="AX17" s="17">
        <v>0.131404242731506</v>
      </c>
      <c r="AY17" s="17">
        <v>7.2799199165241898E-2</v>
      </c>
      <c r="AZ17" s="17">
        <v>8.1503557556513895E-2</v>
      </c>
      <c r="BA17" s="17">
        <v>9.6735282884447493E-2</v>
      </c>
      <c r="BB17" s="17">
        <v>7.0330879755823195E-2</v>
      </c>
      <c r="BC17" s="17">
        <v>5.04895519991009E-2</v>
      </c>
      <c r="BD17" s="17">
        <v>4.2444591974044099E-2</v>
      </c>
      <c r="BE17" s="17">
        <v>3.2842578697453099E-2</v>
      </c>
      <c r="BF17" s="17">
        <v>5.1402241715209802E-2</v>
      </c>
      <c r="BG17" s="17">
        <v>2.4393042976677399E-2</v>
      </c>
      <c r="BH17" s="17">
        <v>5.9556154780777901E-2</v>
      </c>
      <c r="BI17" s="17">
        <v>7.8370985777528906E-2</v>
      </c>
      <c r="BJ17" s="17">
        <v>3.4211736642584901E-2</v>
      </c>
      <c r="BK17" s="17">
        <v>1.56421099171817E-2</v>
      </c>
      <c r="BL17" s="17">
        <v>7.3458931321038506E-2</v>
      </c>
      <c r="BM17" s="17"/>
      <c r="BN17" s="17">
        <v>6.69862361112291E-2</v>
      </c>
      <c r="BO17" s="17">
        <v>6.2708202255398401E-2</v>
      </c>
      <c r="BP17" s="17"/>
      <c r="BQ17" s="17">
        <v>6.4686757412659807E-2</v>
      </c>
      <c r="BR17" s="17">
        <v>6.7033656259613703E-2</v>
      </c>
      <c r="BS17" s="17"/>
      <c r="BT17" s="17">
        <v>9.3664560571813604E-2</v>
      </c>
      <c r="BU17" s="17"/>
      <c r="BV17" s="17">
        <v>6.0501492734604999E-2</v>
      </c>
      <c r="BW17" s="17">
        <v>6.7948645665074595E-2</v>
      </c>
      <c r="BX17" s="17">
        <v>6.5541804147305802E-2</v>
      </c>
      <c r="BY17" s="17"/>
      <c r="BZ17" s="17">
        <v>0.11947256296655299</v>
      </c>
      <c r="CA17" s="17">
        <v>8.3305604295628596E-2</v>
      </c>
      <c r="CB17" s="17">
        <v>6.7172774044687994E-2</v>
      </c>
      <c r="CC17" s="17">
        <v>7.5366636264810494E-2</v>
      </c>
      <c r="CD17" s="17">
        <v>3.9787790414086803E-2</v>
      </c>
      <c r="CE17" s="17">
        <v>3.20255202707357E-2</v>
      </c>
      <c r="CF17" s="17">
        <v>5.9106301311672597E-2</v>
      </c>
      <c r="CG17" s="17"/>
      <c r="CH17" s="17">
        <v>4.7556990436777899E-2</v>
      </c>
      <c r="CI17" s="17">
        <v>4.5181057141181501E-2</v>
      </c>
      <c r="CJ17" s="17">
        <v>6.8297478887416496E-2</v>
      </c>
      <c r="CK17" s="17">
        <v>0.111641475447182</v>
      </c>
      <c r="CL17" s="17">
        <v>7.3997278482939702E-2</v>
      </c>
    </row>
    <row r="18" spans="2:90" x14ac:dyDescent="0.3">
      <c r="B18" s="18" t="s">
        <v>149</v>
      </c>
      <c r="C18" s="17">
        <v>4.2935638327463499E-2</v>
      </c>
      <c r="D18" s="17">
        <v>3.8715486068441503E-2</v>
      </c>
      <c r="E18" s="17">
        <v>4.7400355017440603E-2</v>
      </c>
      <c r="F18" s="17"/>
      <c r="G18" s="17">
        <v>6.6464847450329698E-2</v>
      </c>
      <c r="H18" s="17">
        <v>6.0820907571147803E-2</v>
      </c>
      <c r="I18" s="17">
        <v>4.8412529307694602E-2</v>
      </c>
      <c r="J18" s="17">
        <v>5.1026802174479503E-2</v>
      </c>
      <c r="K18" s="17">
        <v>2.4454393360992099E-2</v>
      </c>
      <c r="L18" s="17">
        <v>1.40375468697084E-2</v>
      </c>
      <c r="M18" s="17"/>
      <c r="N18" s="17">
        <v>2.61759355424903E-2</v>
      </c>
      <c r="O18" s="17">
        <v>4.1733331912643702E-2</v>
      </c>
      <c r="P18" s="17">
        <v>4.7032749780090498E-2</v>
      </c>
      <c r="Q18" s="17">
        <v>5.9074490293210498E-2</v>
      </c>
      <c r="R18" s="17"/>
      <c r="S18" s="17">
        <v>3.6369638420858601E-2</v>
      </c>
      <c r="T18" s="17">
        <v>4.0430879621499299E-2</v>
      </c>
      <c r="U18" s="17">
        <v>4.7820283323814002E-2</v>
      </c>
      <c r="V18" s="17">
        <v>3.2052044020840102E-2</v>
      </c>
      <c r="W18" s="17">
        <v>5.1044452948768901E-2</v>
      </c>
      <c r="X18" s="17">
        <v>3.29944853100591E-2</v>
      </c>
      <c r="Y18" s="17">
        <v>4.0977335006258497E-2</v>
      </c>
      <c r="Z18" s="17">
        <v>3.4729901433429501E-2</v>
      </c>
      <c r="AA18" s="17">
        <v>4.49318100408563E-2</v>
      </c>
      <c r="AB18" s="17">
        <v>4.8873187647346002E-2</v>
      </c>
      <c r="AC18" s="17">
        <v>5.33324168010684E-2</v>
      </c>
      <c r="AD18" s="17">
        <v>8.8779994206884802E-2</v>
      </c>
      <c r="AE18" s="17"/>
      <c r="AF18" s="17">
        <v>4.1209415342793099E-2</v>
      </c>
      <c r="AG18" s="17">
        <v>3.1278517122794301E-2</v>
      </c>
      <c r="AH18" s="17">
        <v>6.6535608482627698E-2</v>
      </c>
      <c r="AI18" s="17"/>
      <c r="AJ18" s="17">
        <v>2.8371026641621399E-2</v>
      </c>
      <c r="AK18" s="17">
        <v>4.5019000874955202E-2</v>
      </c>
      <c r="AL18" s="17">
        <v>3.4513569002397E-2</v>
      </c>
      <c r="AM18" s="17">
        <v>2.7771983405114799E-2</v>
      </c>
      <c r="AN18" s="17">
        <v>7.8216965702398195E-2</v>
      </c>
      <c r="AO18" s="17"/>
      <c r="AP18" s="17">
        <v>4.6809873262868201E-2</v>
      </c>
      <c r="AQ18" s="17">
        <v>3.1295778756028902E-2</v>
      </c>
      <c r="AR18" s="17">
        <v>4.0310016506886703E-2</v>
      </c>
      <c r="AS18" s="17">
        <v>4.6245013246021802E-2</v>
      </c>
      <c r="AT18" s="17">
        <v>9.8664811036789493E-2</v>
      </c>
      <c r="AU18" s="17">
        <v>1.7457122476236101E-2</v>
      </c>
      <c r="AV18" s="17"/>
      <c r="AW18" s="17">
        <v>4.3498096433057201E-2</v>
      </c>
      <c r="AX18" s="17">
        <v>0.107517571071437</v>
      </c>
      <c r="AY18" s="17">
        <v>5.1200820013535597E-2</v>
      </c>
      <c r="AZ18" s="17">
        <v>4.6751518643475501E-2</v>
      </c>
      <c r="BA18" s="17">
        <v>3.8526366659275203E-2</v>
      </c>
      <c r="BB18" s="17">
        <v>6.0180092693797399E-2</v>
      </c>
      <c r="BC18" s="17">
        <v>5.84520253400466E-2</v>
      </c>
      <c r="BD18" s="17">
        <v>1.36764935409172E-2</v>
      </c>
      <c r="BE18" s="17">
        <v>6.4835848727223006E-2</v>
      </c>
      <c r="BF18" s="17">
        <v>2.8015722023993501E-2</v>
      </c>
      <c r="BG18" s="17">
        <v>6.15662016219563E-2</v>
      </c>
      <c r="BH18" s="17">
        <v>3.7299624367133702E-2</v>
      </c>
      <c r="BI18" s="17">
        <v>0</v>
      </c>
      <c r="BJ18" s="17">
        <v>3.2884064387184699E-2</v>
      </c>
      <c r="BK18" s="17">
        <v>0</v>
      </c>
      <c r="BL18" s="17">
        <v>3.0680458880292201E-2</v>
      </c>
      <c r="BM18" s="17"/>
      <c r="BN18" s="17">
        <v>3.5283183060160803E-2</v>
      </c>
      <c r="BO18" s="17">
        <v>5.4131373443242599E-2</v>
      </c>
      <c r="BP18" s="17"/>
      <c r="BQ18" s="17">
        <v>4.0961490883991702E-2</v>
      </c>
      <c r="BR18" s="17">
        <v>6.2844403157304496E-2</v>
      </c>
      <c r="BS18" s="17"/>
      <c r="BT18" s="17">
        <v>4.9216433121348498E-2</v>
      </c>
      <c r="BU18" s="17"/>
      <c r="BV18" s="17">
        <v>6.00596941460202E-2</v>
      </c>
      <c r="BW18" s="17">
        <v>4.2656197044404702E-2</v>
      </c>
      <c r="BX18" s="17">
        <v>3.3698491751971801E-2</v>
      </c>
      <c r="BY18" s="17"/>
      <c r="BZ18" s="17">
        <v>0.10253350936880801</v>
      </c>
      <c r="CA18" s="17">
        <v>7.1999916769745695E-2</v>
      </c>
      <c r="CB18" s="17">
        <v>3.64900081019131E-2</v>
      </c>
      <c r="CC18" s="17">
        <v>5.8026207235982202E-2</v>
      </c>
      <c r="CD18" s="17">
        <v>2.69682015449648E-2</v>
      </c>
      <c r="CE18" s="17">
        <v>1.61298903078631E-2</v>
      </c>
      <c r="CF18" s="17">
        <v>2.0393780203485E-2</v>
      </c>
      <c r="CG18" s="17"/>
      <c r="CH18" s="17">
        <v>6.3675806782256997E-2</v>
      </c>
      <c r="CI18" s="17">
        <v>1.46483463745827E-2</v>
      </c>
      <c r="CJ18" s="17">
        <v>3.7680319231216897E-2</v>
      </c>
      <c r="CK18" s="17">
        <v>8.4679244128492495E-2</v>
      </c>
      <c r="CL18" s="17">
        <v>0.140429502340402</v>
      </c>
    </row>
    <row r="19" spans="2:90" x14ac:dyDescent="0.3">
      <c r="B19" s="18" t="s">
        <v>150</v>
      </c>
      <c r="C19" s="17">
        <v>5.0561772763183403E-2</v>
      </c>
      <c r="D19" s="17">
        <v>4.3102177664560301E-2</v>
      </c>
      <c r="E19" s="17">
        <v>5.6336496343423699E-2</v>
      </c>
      <c r="F19" s="17"/>
      <c r="G19" s="17">
        <v>5.4880163225983498E-2</v>
      </c>
      <c r="H19" s="17">
        <v>4.3810823466617202E-2</v>
      </c>
      <c r="I19" s="17">
        <v>8.8879296534948596E-2</v>
      </c>
      <c r="J19" s="17">
        <v>5.4738042969474099E-2</v>
      </c>
      <c r="K19" s="17">
        <v>4.5498823951936399E-2</v>
      </c>
      <c r="L19" s="17">
        <v>2.1838220985632002E-2</v>
      </c>
      <c r="M19" s="17"/>
      <c r="N19" s="17">
        <v>2.6541256385692099E-2</v>
      </c>
      <c r="O19" s="17">
        <v>5.5167097723098198E-2</v>
      </c>
      <c r="P19" s="17">
        <v>3.5229122340721203E-2</v>
      </c>
      <c r="Q19" s="17">
        <v>8.5673912209125805E-2</v>
      </c>
      <c r="R19" s="17"/>
      <c r="S19" s="17">
        <v>5.6084987687303203E-2</v>
      </c>
      <c r="T19" s="17">
        <v>5.9025714481780601E-2</v>
      </c>
      <c r="U19" s="17">
        <v>5.2108179547600601E-2</v>
      </c>
      <c r="V19" s="17">
        <v>3.7007755191226899E-2</v>
      </c>
      <c r="W19" s="17">
        <v>4.1393277374316501E-2</v>
      </c>
      <c r="X19" s="17">
        <v>5.3938141989283303E-2</v>
      </c>
      <c r="Y19" s="17">
        <v>6.3500210554065295E-2</v>
      </c>
      <c r="Z19" s="17">
        <v>7.3259568814297502E-2</v>
      </c>
      <c r="AA19" s="17">
        <v>3.5396177289645801E-2</v>
      </c>
      <c r="AB19" s="17">
        <v>4.0200423800183502E-2</v>
      </c>
      <c r="AC19" s="17">
        <v>5.4063489203673203E-2</v>
      </c>
      <c r="AD19" s="17">
        <v>5.2018355528569801E-2</v>
      </c>
      <c r="AE19" s="17"/>
      <c r="AF19" s="17">
        <v>4.6667939310123599E-2</v>
      </c>
      <c r="AG19" s="17">
        <v>4.3467449065515799E-2</v>
      </c>
      <c r="AH19" s="17">
        <v>7.7752512159739398E-2</v>
      </c>
      <c r="AI19" s="17"/>
      <c r="AJ19" s="17">
        <v>1.5707684232543099E-2</v>
      </c>
      <c r="AK19" s="17">
        <v>5.02755326847742E-2</v>
      </c>
      <c r="AL19" s="17">
        <v>3.8216907831961001E-2</v>
      </c>
      <c r="AM19" s="17">
        <v>8.4559379578628399E-2</v>
      </c>
      <c r="AN19" s="17">
        <v>4.8842699515425497E-2</v>
      </c>
      <c r="AO19" s="17"/>
      <c r="AP19" s="17">
        <v>3.1602220736576501E-2</v>
      </c>
      <c r="AQ19" s="17">
        <v>3.0246692669295701E-2</v>
      </c>
      <c r="AR19" s="17">
        <v>5.6921814538601401E-2</v>
      </c>
      <c r="AS19" s="17">
        <v>6.0791897367856902E-2</v>
      </c>
      <c r="AT19" s="17">
        <v>4.1715790947115597E-2</v>
      </c>
      <c r="AU19" s="17">
        <v>4.9061829249629402E-2</v>
      </c>
      <c r="AV19" s="17"/>
      <c r="AW19" s="17">
        <v>0.13627661908873001</v>
      </c>
      <c r="AX19" s="17">
        <v>0.13105362809689999</v>
      </c>
      <c r="AY19" s="17">
        <v>9.9981169538710696E-2</v>
      </c>
      <c r="AZ19" s="17">
        <v>8.0039136644203701E-2</v>
      </c>
      <c r="BA19" s="17">
        <v>3.74944125227182E-2</v>
      </c>
      <c r="BB19" s="17">
        <v>8.7410968957530297E-2</v>
      </c>
      <c r="BC19" s="17">
        <v>4.9962707967943602E-2</v>
      </c>
      <c r="BD19" s="17">
        <v>4.94171441505405E-2</v>
      </c>
      <c r="BE19" s="17">
        <v>3.2463349781031901E-2</v>
      </c>
      <c r="BF19" s="17">
        <v>2.04985033633097E-2</v>
      </c>
      <c r="BG19" s="17">
        <v>1.46062777790662E-2</v>
      </c>
      <c r="BH19" s="17">
        <v>3.07079108243394E-2</v>
      </c>
      <c r="BI19" s="17">
        <v>1.26294244566478E-2</v>
      </c>
      <c r="BJ19" s="17">
        <v>6.3568418516324901E-2</v>
      </c>
      <c r="BK19" s="17">
        <v>0</v>
      </c>
      <c r="BL19" s="17">
        <v>1.9031078061414498E-2</v>
      </c>
      <c r="BM19" s="17"/>
      <c r="BN19" s="17">
        <v>4.0366704093733899E-2</v>
      </c>
      <c r="BO19" s="17">
        <v>6.5381104259595396E-2</v>
      </c>
      <c r="BP19" s="17"/>
      <c r="BQ19" s="17">
        <v>2.90249388419947E-2</v>
      </c>
      <c r="BR19" s="17">
        <v>7.1402464602006804E-2</v>
      </c>
      <c r="BS19" s="17"/>
      <c r="BT19" s="17">
        <v>5.0748695904817301E-2</v>
      </c>
      <c r="BU19" s="17"/>
      <c r="BV19" s="17">
        <v>7.4878882117087403E-2</v>
      </c>
      <c r="BW19" s="17">
        <v>5.0662600820991402E-2</v>
      </c>
      <c r="BX19" s="17">
        <v>3.5988486536610298E-2</v>
      </c>
      <c r="BY19" s="17"/>
      <c r="BZ19" s="17">
        <v>0.19912532827069501</v>
      </c>
      <c r="CA19" s="17">
        <v>0.110273277147626</v>
      </c>
      <c r="CB19" s="17">
        <v>3.8909255269821703E-2</v>
      </c>
      <c r="CC19" s="17">
        <v>1.7198930056119398E-2</v>
      </c>
      <c r="CD19" s="17">
        <v>1.8294799311190199E-2</v>
      </c>
      <c r="CE19" s="17">
        <v>1.2366821428456701E-2</v>
      </c>
      <c r="CF19" s="17">
        <v>2.0506744626429801E-2</v>
      </c>
      <c r="CG19" s="17"/>
      <c r="CH19" s="17">
        <v>2.2860541122633402E-2</v>
      </c>
      <c r="CI19" s="17">
        <v>1.47957168606856E-2</v>
      </c>
      <c r="CJ19" s="17">
        <v>3.2555361198256902E-2</v>
      </c>
      <c r="CK19" s="17">
        <v>0.111535429889175</v>
      </c>
      <c r="CL19" s="17">
        <v>0.37864082504444302</v>
      </c>
    </row>
    <row r="20" spans="2:90" x14ac:dyDescent="0.3">
      <c r="B20" s="18" t="s">
        <v>151</v>
      </c>
      <c r="C20" s="19">
        <v>2.74162784532158E-3</v>
      </c>
      <c r="D20" s="19">
        <v>3.67764423841665E-3</v>
      </c>
      <c r="E20" s="19">
        <v>1.84858965177165E-3</v>
      </c>
      <c r="F20" s="19"/>
      <c r="G20" s="19">
        <v>5.76912027268809E-3</v>
      </c>
      <c r="H20" s="19">
        <v>2.6560335605232202E-3</v>
      </c>
      <c r="I20" s="19">
        <v>0</v>
      </c>
      <c r="J20" s="19">
        <v>5.9462425653072004E-3</v>
      </c>
      <c r="K20" s="19">
        <v>3.4040781449617098E-3</v>
      </c>
      <c r="L20" s="19">
        <v>0</v>
      </c>
      <c r="M20" s="19"/>
      <c r="N20" s="19">
        <v>4.8825249296824301E-3</v>
      </c>
      <c r="O20" s="19">
        <v>1.9164982163954001E-3</v>
      </c>
      <c r="P20" s="19">
        <v>0</v>
      </c>
      <c r="Q20" s="19">
        <v>3.73027412554215E-3</v>
      </c>
      <c r="R20" s="19"/>
      <c r="S20" s="19">
        <v>0</v>
      </c>
      <c r="T20" s="19">
        <v>3.8109744054897498E-3</v>
      </c>
      <c r="U20" s="19">
        <v>0</v>
      </c>
      <c r="V20" s="19">
        <v>0</v>
      </c>
      <c r="W20" s="19">
        <v>6.8309984236144001E-3</v>
      </c>
      <c r="X20" s="19">
        <v>0</v>
      </c>
      <c r="Y20" s="19">
        <v>0</v>
      </c>
      <c r="Z20" s="19">
        <v>0</v>
      </c>
      <c r="AA20" s="19">
        <v>4.6457014587939797E-3</v>
      </c>
      <c r="AB20" s="19">
        <v>8.9166280584372804E-3</v>
      </c>
      <c r="AC20" s="19">
        <v>9.0883575370162197E-3</v>
      </c>
      <c r="AD20" s="19">
        <v>0</v>
      </c>
      <c r="AE20" s="19"/>
      <c r="AF20" s="19">
        <v>2.57301029044562E-3</v>
      </c>
      <c r="AG20" s="19">
        <v>0</v>
      </c>
      <c r="AH20" s="19">
        <v>9.0979298171844705E-3</v>
      </c>
      <c r="AI20" s="19"/>
      <c r="AJ20" s="19">
        <v>0</v>
      </c>
      <c r="AK20" s="19">
        <v>0</v>
      </c>
      <c r="AL20" s="19">
        <v>0</v>
      </c>
      <c r="AM20" s="19">
        <v>0</v>
      </c>
      <c r="AN20" s="19">
        <v>0</v>
      </c>
      <c r="AO20" s="19"/>
      <c r="AP20" s="19">
        <v>2.0309538510681598E-3</v>
      </c>
      <c r="AQ20" s="19">
        <v>3.0870484981154098E-3</v>
      </c>
      <c r="AR20" s="19">
        <v>0</v>
      </c>
      <c r="AS20" s="19">
        <v>1.9838082497577298E-3</v>
      </c>
      <c r="AT20" s="19">
        <v>0</v>
      </c>
      <c r="AU20" s="19">
        <v>5.4622388616635403E-3</v>
      </c>
      <c r="AV20" s="19"/>
      <c r="AW20" s="19">
        <v>0</v>
      </c>
      <c r="AX20" s="19">
        <v>1.0588183236195601E-2</v>
      </c>
      <c r="AY20" s="19">
        <v>7.1903090771976803E-3</v>
      </c>
      <c r="AZ20" s="19">
        <v>0</v>
      </c>
      <c r="BA20" s="19">
        <v>0</v>
      </c>
      <c r="BB20" s="19">
        <v>4.7394749600517001E-3</v>
      </c>
      <c r="BC20" s="19">
        <v>0</v>
      </c>
      <c r="BD20" s="19">
        <v>0</v>
      </c>
      <c r="BE20" s="19">
        <v>0</v>
      </c>
      <c r="BF20" s="19">
        <v>0</v>
      </c>
      <c r="BG20" s="19">
        <v>0</v>
      </c>
      <c r="BH20" s="19">
        <v>0</v>
      </c>
      <c r="BI20" s="19">
        <v>0</v>
      </c>
      <c r="BJ20" s="19">
        <v>0</v>
      </c>
      <c r="BK20" s="19">
        <v>0</v>
      </c>
      <c r="BL20" s="19">
        <v>0</v>
      </c>
      <c r="BM20" s="19"/>
      <c r="BN20" s="19">
        <v>1.6892338503818199E-3</v>
      </c>
      <c r="BO20" s="19">
        <v>4.23542586786605E-3</v>
      </c>
      <c r="BP20" s="19"/>
      <c r="BQ20" s="19">
        <v>0</v>
      </c>
      <c r="BR20" s="19">
        <v>0</v>
      </c>
      <c r="BS20" s="19"/>
      <c r="BT20" s="19">
        <v>0</v>
      </c>
      <c r="BU20" s="19"/>
      <c r="BV20" s="19">
        <v>6.5126172899441399E-3</v>
      </c>
      <c r="BW20" s="19">
        <v>6.9367355895196599E-3</v>
      </c>
      <c r="BX20" s="19">
        <v>0</v>
      </c>
      <c r="BY20" s="19"/>
      <c r="BZ20" s="19">
        <v>9.6136749997233605E-3</v>
      </c>
      <c r="CA20" s="19">
        <v>6.8741038989640598E-3</v>
      </c>
      <c r="CB20" s="19">
        <v>0</v>
      </c>
      <c r="CC20" s="19">
        <v>0</v>
      </c>
      <c r="CD20" s="19">
        <v>0</v>
      </c>
      <c r="CE20" s="19">
        <v>0</v>
      </c>
      <c r="CF20" s="19">
        <v>0</v>
      </c>
      <c r="CG20" s="19"/>
      <c r="CH20" s="19">
        <v>5.2438486285481204E-3</v>
      </c>
      <c r="CI20" s="19">
        <v>0</v>
      </c>
      <c r="CJ20" s="19">
        <v>3.6920616116096899E-3</v>
      </c>
      <c r="CK20" s="19">
        <v>6.15783629462896E-3</v>
      </c>
      <c r="CL20" s="19">
        <v>0</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CL2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468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452</v>
      </c>
      <c r="C9" s="17">
        <v>0.42801924124416901</v>
      </c>
      <c r="D9" s="17">
        <v>0.43832396302472199</v>
      </c>
      <c r="E9" s="17">
        <v>0.41926717499647598</v>
      </c>
      <c r="F9" s="17"/>
      <c r="G9" s="17">
        <v>0.35179107095036699</v>
      </c>
      <c r="H9" s="17">
        <v>0.41900700254823597</v>
      </c>
      <c r="I9" s="17">
        <v>0.46615200911802701</v>
      </c>
      <c r="J9" s="17">
        <v>0.38173964456815801</v>
      </c>
      <c r="K9" s="17">
        <v>0.48629622984960802</v>
      </c>
      <c r="L9" s="17">
        <v>0.471672136100103</v>
      </c>
      <c r="M9" s="17"/>
      <c r="N9" s="17">
        <v>0.47527020023538502</v>
      </c>
      <c r="O9" s="17">
        <v>0.41451715541251999</v>
      </c>
      <c r="P9" s="17">
        <v>0.40754507143261698</v>
      </c>
      <c r="Q9" s="17">
        <v>0.414853058619714</v>
      </c>
      <c r="R9" s="17"/>
      <c r="S9" s="17">
        <v>0.392818912258321</v>
      </c>
      <c r="T9" s="17">
        <v>0.36745164392304203</v>
      </c>
      <c r="U9" s="17">
        <v>0.42718123381239698</v>
      </c>
      <c r="V9" s="17">
        <v>0.438241734383431</v>
      </c>
      <c r="W9" s="17">
        <v>0.443460990397818</v>
      </c>
      <c r="X9" s="17">
        <v>0.46847271969215398</v>
      </c>
      <c r="Y9" s="17">
        <v>0.42889978597679101</v>
      </c>
      <c r="Z9" s="17">
        <v>0.34095145161826301</v>
      </c>
      <c r="AA9" s="17">
        <v>0.44196043731871498</v>
      </c>
      <c r="AB9" s="17">
        <v>0.48269683333395103</v>
      </c>
      <c r="AC9" s="17">
        <v>0.49611290059743901</v>
      </c>
      <c r="AD9" s="17">
        <v>0.55747431055417296</v>
      </c>
      <c r="AE9" s="17"/>
      <c r="AF9" s="17">
        <v>0.42947009626458099</v>
      </c>
      <c r="AG9" s="17">
        <v>0.41060961249891498</v>
      </c>
      <c r="AH9" s="17">
        <v>0.51125078717420303</v>
      </c>
      <c r="AI9" s="17"/>
      <c r="AJ9" s="17">
        <v>0.460193669082611</v>
      </c>
      <c r="AK9" s="17">
        <v>0.41314907891592301</v>
      </c>
      <c r="AL9" s="17">
        <v>0.47571672633883999</v>
      </c>
      <c r="AM9" s="17">
        <v>0.372406408820807</v>
      </c>
      <c r="AN9" s="17">
        <v>0.53856699793823704</v>
      </c>
      <c r="AO9" s="17"/>
      <c r="AP9" s="17">
        <v>0.39078638399723897</v>
      </c>
      <c r="AQ9" s="17">
        <v>0.48963492282737298</v>
      </c>
      <c r="AR9" s="17">
        <v>0.43771490607732699</v>
      </c>
      <c r="AS9" s="17">
        <v>0.37201351237235503</v>
      </c>
      <c r="AT9" s="17">
        <v>0.526507179048192</v>
      </c>
      <c r="AU9" s="17">
        <v>0.40960765170309898</v>
      </c>
      <c r="AV9" s="17"/>
      <c r="AW9" s="17">
        <v>0.50411387300268296</v>
      </c>
      <c r="AX9" s="17">
        <v>0.23790765827288499</v>
      </c>
      <c r="AY9" s="17">
        <v>0.40720118404215899</v>
      </c>
      <c r="AZ9" s="17">
        <v>0.45216500413414001</v>
      </c>
      <c r="BA9" s="17">
        <v>0.40697858014682597</v>
      </c>
      <c r="BB9" s="17">
        <v>0.411988344387615</v>
      </c>
      <c r="BC9" s="17">
        <v>0.41407750648942898</v>
      </c>
      <c r="BD9" s="17">
        <v>0.513775244447638</v>
      </c>
      <c r="BE9" s="17">
        <v>0.37942171982466</v>
      </c>
      <c r="BF9" s="17">
        <v>0.43913157262075803</v>
      </c>
      <c r="BG9" s="17">
        <v>0.468928653767688</v>
      </c>
      <c r="BH9" s="17">
        <v>0.42346801709853099</v>
      </c>
      <c r="BI9" s="17">
        <v>0.45557188847177799</v>
      </c>
      <c r="BJ9" s="17">
        <v>0.420324536590991</v>
      </c>
      <c r="BK9" s="17">
        <v>0.486406487866265</v>
      </c>
      <c r="BL9" s="17">
        <v>0.50526502758932701</v>
      </c>
      <c r="BM9" s="17"/>
      <c r="BN9" s="17">
        <v>0.45318474647075802</v>
      </c>
      <c r="BO9" s="17">
        <v>0.38922404684669998</v>
      </c>
      <c r="BP9" s="17"/>
      <c r="BQ9" s="17">
        <v>0.40983952926566503</v>
      </c>
      <c r="BR9" s="17">
        <v>0.402088200136826</v>
      </c>
      <c r="BS9" s="17"/>
      <c r="BT9" s="17">
        <v>0.40537456482076001</v>
      </c>
      <c r="BU9" s="17"/>
      <c r="BV9" s="17">
        <v>0.38837097720716501</v>
      </c>
      <c r="BW9" s="17">
        <v>0.420951344603959</v>
      </c>
      <c r="BX9" s="17">
        <v>0.45451231492425298</v>
      </c>
      <c r="BY9" s="17"/>
      <c r="BZ9" s="17">
        <v>0.35968031094300801</v>
      </c>
      <c r="CA9" s="17">
        <v>0.343601072093216</v>
      </c>
      <c r="CB9" s="17">
        <v>0.50432145036581799</v>
      </c>
      <c r="CC9" s="17">
        <v>0.407674469060262</v>
      </c>
      <c r="CD9" s="17">
        <v>0.46508445202724502</v>
      </c>
      <c r="CE9" s="17">
        <v>0.43968905218097398</v>
      </c>
      <c r="CF9" s="17">
        <v>0.54166091848778997</v>
      </c>
      <c r="CG9" s="17"/>
      <c r="CH9" s="17">
        <v>0.35847151964193102</v>
      </c>
      <c r="CI9" s="17">
        <v>0.45135645776794198</v>
      </c>
      <c r="CJ9" s="17">
        <v>0.461541654552167</v>
      </c>
      <c r="CK9" s="17">
        <v>0.344573712904577</v>
      </c>
      <c r="CL9" s="17">
        <v>0.47608253860146998</v>
      </c>
    </row>
    <row r="10" spans="2:90" x14ac:dyDescent="0.3">
      <c r="B10" s="18" t="s">
        <v>453</v>
      </c>
      <c r="C10" s="17">
        <v>0.23572474618992301</v>
      </c>
      <c r="D10" s="17">
        <v>0.228517183333631</v>
      </c>
      <c r="E10" s="17">
        <v>0.243325381874305</v>
      </c>
      <c r="F10" s="17"/>
      <c r="G10" s="17">
        <v>0.159901314896887</v>
      </c>
      <c r="H10" s="17">
        <v>0.25559368369586699</v>
      </c>
      <c r="I10" s="17">
        <v>0.256206146478274</v>
      </c>
      <c r="J10" s="17">
        <v>0.22628196686037599</v>
      </c>
      <c r="K10" s="17">
        <v>0.28758171127313398</v>
      </c>
      <c r="L10" s="17">
        <v>0.24244720669085401</v>
      </c>
      <c r="M10" s="17"/>
      <c r="N10" s="17">
        <v>0.23206362472699299</v>
      </c>
      <c r="O10" s="17">
        <v>0.22727918056826199</v>
      </c>
      <c r="P10" s="17">
        <v>0.25543409217701002</v>
      </c>
      <c r="Q10" s="17">
        <v>0.22779911081801199</v>
      </c>
      <c r="R10" s="17"/>
      <c r="S10" s="17">
        <v>0.20386943322134601</v>
      </c>
      <c r="T10" s="17">
        <v>0.21195749456229199</v>
      </c>
      <c r="U10" s="17">
        <v>0.292338599870474</v>
      </c>
      <c r="V10" s="17">
        <v>0.145046308123643</v>
      </c>
      <c r="W10" s="17">
        <v>0.25217405968982998</v>
      </c>
      <c r="X10" s="17">
        <v>0.20346857127390799</v>
      </c>
      <c r="Y10" s="17">
        <v>0.295056755168356</v>
      </c>
      <c r="Z10" s="17">
        <v>0.25962137049477801</v>
      </c>
      <c r="AA10" s="17">
        <v>0.31769904788650299</v>
      </c>
      <c r="AB10" s="17">
        <v>0.23099327088725899</v>
      </c>
      <c r="AC10" s="17">
        <v>0.32975036295392102</v>
      </c>
      <c r="AD10" s="17">
        <v>0.15997811991905</v>
      </c>
      <c r="AE10" s="17"/>
      <c r="AF10" s="17">
        <v>0.23999786349410401</v>
      </c>
      <c r="AG10" s="17">
        <v>0.25980539833025401</v>
      </c>
      <c r="AH10" s="17">
        <v>0.24529507838262599</v>
      </c>
      <c r="AI10" s="17"/>
      <c r="AJ10" s="17">
        <v>0.18778573211070901</v>
      </c>
      <c r="AK10" s="17">
        <v>0.21453941463314199</v>
      </c>
      <c r="AL10" s="17">
        <v>0.26471561372026298</v>
      </c>
      <c r="AM10" s="17">
        <v>0.35109238657360797</v>
      </c>
      <c r="AN10" s="17">
        <v>0.26686012883548899</v>
      </c>
      <c r="AO10" s="17"/>
      <c r="AP10" s="17">
        <v>0.17702926649754999</v>
      </c>
      <c r="AQ10" s="17">
        <v>0.22335608724709699</v>
      </c>
      <c r="AR10" s="17">
        <v>0.23631161307463899</v>
      </c>
      <c r="AS10" s="17">
        <v>0.29607264920707799</v>
      </c>
      <c r="AT10" s="17">
        <v>0.24578846848286001</v>
      </c>
      <c r="AU10" s="17">
        <v>0.22323495174182001</v>
      </c>
      <c r="AV10" s="17"/>
      <c r="AW10" s="17">
        <v>0.156999670242816</v>
      </c>
      <c r="AX10" s="17">
        <v>0.41848512713663599</v>
      </c>
      <c r="AY10" s="17">
        <v>0.14769011846493901</v>
      </c>
      <c r="AZ10" s="17">
        <v>0.27693444062983702</v>
      </c>
      <c r="BA10" s="17">
        <v>0.21541091301660401</v>
      </c>
      <c r="BB10" s="17">
        <v>0.27660121820122002</v>
      </c>
      <c r="BC10" s="17">
        <v>0.30711309321638702</v>
      </c>
      <c r="BD10" s="17">
        <v>0.21733891882634801</v>
      </c>
      <c r="BE10" s="17">
        <v>0.1484406706644</v>
      </c>
      <c r="BF10" s="17">
        <v>0.23191408866371199</v>
      </c>
      <c r="BG10" s="17">
        <v>0.32737966201272001</v>
      </c>
      <c r="BH10" s="17">
        <v>0.21254808412926501</v>
      </c>
      <c r="BI10" s="17">
        <v>0.22497515101570301</v>
      </c>
      <c r="BJ10" s="17">
        <v>4.3166867879535997E-2</v>
      </c>
      <c r="BK10" s="17">
        <v>0.14882029157010601</v>
      </c>
      <c r="BL10" s="17">
        <v>0.18555796251874701</v>
      </c>
      <c r="BM10" s="17"/>
      <c r="BN10" s="17">
        <v>0.235248783586466</v>
      </c>
      <c r="BO10" s="17">
        <v>0.236424428379365</v>
      </c>
      <c r="BP10" s="17"/>
      <c r="BQ10" s="17">
        <v>0.17467268586582799</v>
      </c>
      <c r="BR10" s="17">
        <v>0.254898766411919</v>
      </c>
      <c r="BS10" s="17"/>
      <c r="BT10" s="17">
        <v>0.232295880443216</v>
      </c>
      <c r="BU10" s="17"/>
      <c r="BV10" s="17">
        <v>0.254008744159332</v>
      </c>
      <c r="BW10" s="17">
        <v>0.20354783893883999</v>
      </c>
      <c r="BX10" s="17">
        <v>0.25102624807495</v>
      </c>
      <c r="BY10" s="17"/>
      <c r="BZ10" s="17">
        <v>0.315732009305638</v>
      </c>
      <c r="CA10" s="17">
        <v>0.36392095887854897</v>
      </c>
      <c r="CB10" s="17">
        <v>0.162134725540867</v>
      </c>
      <c r="CC10" s="17">
        <v>0.24187117077227899</v>
      </c>
      <c r="CD10" s="17">
        <v>0.19933768162426899</v>
      </c>
      <c r="CE10" s="17">
        <v>0.20498296563889001</v>
      </c>
      <c r="CF10" s="17">
        <v>0.15535151696468999</v>
      </c>
      <c r="CG10" s="17"/>
      <c r="CH10" s="17">
        <v>0.13214274767467801</v>
      </c>
      <c r="CI10" s="17">
        <v>0.16427650703889199</v>
      </c>
      <c r="CJ10" s="17">
        <v>0.24252051631275001</v>
      </c>
      <c r="CK10" s="17">
        <v>0.393775726703954</v>
      </c>
      <c r="CL10" s="17">
        <v>0.37386499221581698</v>
      </c>
    </row>
    <row r="11" spans="2:90" ht="28.8" x14ac:dyDescent="0.3">
      <c r="B11" s="18" t="s">
        <v>455</v>
      </c>
      <c r="C11" s="17">
        <v>0.16380387525699999</v>
      </c>
      <c r="D11" s="17">
        <v>0.15118016200133899</v>
      </c>
      <c r="E11" s="17">
        <v>0.176427619821136</v>
      </c>
      <c r="F11" s="17"/>
      <c r="G11" s="17">
        <v>0.21813792114974401</v>
      </c>
      <c r="H11" s="17">
        <v>0.138701503480266</v>
      </c>
      <c r="I11" s="17">
        <v>0.196384017332179</v>
      </c>
      <c r="J11" s="17">
        <v>0.23464899341665901</v>
      </c>
      <c r="K11" s="17">
        <v>0.100083479332974</v>
      </c>
      <c r="L11" s="17">
        <v>9.0323625539957805E-2</v>
      </c>
      <c r="M11" s="17"/>
      <c r="N11" s="17">
        <v>0.106340348022577</v>
      </c>
      <c r="O11" s="17">
        <v>0.22428482833690699</v>
      </c>
      <c r="P11" s="17">
        <v>0.13728939203895901</v>
      </c>
      <c r="Q11" s="17">
        <v>0.186996218542511</v>
      </c>
      <c r="R11" s="17"/>
      <c r="S11" s="17">
        <v>0.17076811396686301</v>
      </c>
      <c r="T11" s="17">
        <v>0.20081235128522301</v>
      </c>
      <c r="U11" s="17">
        <v>0.241458102739847</v>
      </c>
      <c r="V11" s="17">
        <v>0.121266512276598</v>
      </c>
      <c r="W11" s="17">
        <v>0.14567032889737599</v>
      </c>
      <c r="X11" s="17">
        <v>0.18171463183850001</v>
      </c>
      <c r="Y11" s="17">
        <v>9.1872220647313499E-2</v>
      </c>
      <c r="Z11" s="17">
        <v>0.221539680172466</v>
      </c>
      <c r="AA11" s="17">
        <v>9.3501574410734103E-2</v>
      </c>
      <c r="AB11" s="17">
        <v>0.184805646507709</v>
      </c>
      <c r="AC11" s="17">
        <v>0.16077922060476199</v>
      </c>
      <c r="AD11" s="17">
        <v>0.27595445977285499</v>
      </c>
      <c r="AE11" s="17"/>
      <c r="AF11" s="17">
        <v>0.118554271111212</v>
      </c>
      <c r="AG11" s="17">
        <v>0.19105520555524999</v>
      </c>
      <c r="AH11" s="17">
        <v>0.161756219813319</v>
      </c>
      <c r="AI11" s="17"/>
      <c r="AJ11" s="17">
        <v>0.137608581661746</v>
      </c>
      <c r="AK11" s="17">
        <v>0.18705871613757399</v>
      </c>
      <c r="AL11" s="17">
        <v>9.2147375588876604E-2</v>
      </c>
      <c r="AM11" s="17">
        <v>0.14344750743440601</v>
      </c>
      <c r="AN11" s="17">
        <v>0.20004985096525801</v>
      </c>
      <c r="AO11" s="17"/>
      <c r="AP11" s="17">
        <v>0.17425509169749001</v>
      </c>
      <c r="AQ11" s="17">
        <v>0.17867806667005601</v>
      </c>
      <c r="AR11" s="17">
        <v>8.2627527947546395E-2</v>
      </c>
      <c r="AS11" s="17">
        <v>0.147774004585873</v>
      </c>
      <c r="AT11" s="17">
        <v>0.23232785254973301</v>
      </c>
      <c r="AU11" s="17">
        <v>0.14500543538184699</v>
      </c>
      <c r="AV11" s="17"/>
      <c r="AW11" s="17">
        <v>0.32729890911880799</v>
      </c>
      <c r="AX11" s="17">
        <v>0.160564345867028</v>
      </c>
      <c r="AY11" s="17">
        <v>0.14276410746029899</v>
      </c>
      <c r="AZ11" s="17">
        <v>0.112528096304606</v>
      </c>
      <c r="BA11" s="17">
        <v>0.22152567533746201</v>
      </c>
      <c r="BB11" s="17">
        <v>0.199051840134752</v>
      </c>
      <c r="BC11" s="17">
        <v>0.16462538914257999</v>
      </c>
      <c r="BD11" s="17">
        <v>7.9854217060987498E-2</v>
      </c>
      <c r="BE11" s="17">
        <v>0.28319546640774301</v>
      </c>
      <c r="BF11" s="17">
        <v>0.15555963693564601</v>
      </c>
      <c r="BG11" s="17">
        <v>8.4699064114347605E-2</v>
      </c>
      <c r="BH11" s="17">
        <v>0.14339044762785</v>
      </c>
      <c r="BI11" s="17">
        <v>7.90083474850133E-2</v>
      </c>
      <c r="BJ11" s="17">
        <v>0.189858093124851</v>
      </c>
      <c r="BK11" s="17">
        <v>6.6681651664904695E-2</v>
      </c>
      <c r="BL11" s="17">
        <v>0.23516129735353999</v>
      </c>
      <c r="BM11" s="17"/>
      <c r="BN11" s="17">
        <v>0.15074367849943801</v>
      </c>
      <c r="BO11" s="17">
        <v>0.18377924860122499</v>
      </c>
      <c r="BP11" s="17"/>
      <c r="BQ11" s="17">
        <v>0.171321919809475</v>
      </c>
      <c r="BR11" s="17">
        <v>0.22586393846733299</v>
      </c>
      <c r="BS11" s="17"/>
      <c r="BT11" s="17">
        <v>0.167723721190566</v>
      </c>
      <c r="BU11" s="17"/>
      <c r="BV11" s="17">
        <v>0.168248829175381</v>
      </c>
      <c r="BW11" s="17">
        <v>0.18203300866667099</v>
      </c>
      <c r="BX11" s="17">
        <v>0.14868999437608901</v>
      </c>
      <c r="BY11" s="17"/>
      <c r="BZ11" s="17">
        <v>0.31484836516871401</v>
      </c>
      <c r="CA11" s="17">
        <v>0.29499250638421798</v>
      </c>
      <c r="CB11" s="17">
        <v>0.16842876561612199</v>
      </c>
      <c r="CC11" s="17">
        <v>0.15068881050236399</v>
      </c>
      <c r="CD11" s="17">
        <v>0.160100391645593</v>
      </c>
      <c r="CE11" s="17">
        <v>9.7103075545738396E-2</v>
      </c>
      <c r="CF11" s="17">
        <v>3.2475377942970902E-2</v>
      </c>
      <c r="CG11" s="17"/>
      <c r="CH11" s="17">
        <v>7.8474871440781899E-2</v>
      </c>
      <c r="CI11" s="17">
        <v>6.9188828965133606E-2</v>
      </c>
      <c r="CJ11" s="17">
        <v>0.19047585948873999</v>
      </c>
      <c r="CK11" s="17">
        <v>0.346399529226388</v>
      </c>
      <c r="CL11" s="17">
        <v>0.155348176214755</v>
      </c>
    </row>
    <row r="12" spans="2:90" ht="43.2" x14ac:dyDescent="0.3">
      <c r="B12" s="18" t="s">
        <v>454</v>
      </c>
      <c r="C12" s="17">
        <v>0.161471912105149</v>
      </c>
      <c r="D12" s="17">
        <v>0.107975353951575</v>
      </c>
      <c r="E12" s="17">
        <v>0.21349618777094201</v>
      </c>
      <c r="F12" s="17"/>
      <c r="G12" s="17">
        <v>0.15717616670269399</v>
      </c>
      <c r="H12" s="17">
        <v>0.18944941387327799</v>
      </c>
      <c r="I12" s="17">
        <v>0.17770104970217801</v>
      </c>
      <c r="J12" s="17">
        <v>0.17841564278156799</v>
      </c>
      <c r="K12" s="17">
        <v>0.149789280098021</v>
      </c>
      <c r="L12" s="17">
        <v>0.12216029443802801</v>
      </c>
      <c r="M12" s="17"/>
      <c r="N12" s="17">
        <v>0.126067744210099</v>
      </c>
      <c r="O12" s="17">
        <v>0.141007787153278</v>
      </c>
      <c r="P12" s="17">
        <v>0.18406899728176901</v>
      </c>
      <c r="Q12" s="17">
        <v>0.19620078895871701</v>
      </c>
      <c r="R12" s="17"/>
      <c r="S12" s="17">
        <v>0.15301767858792301</v>
      </c>
      <c r="T12" s="17">
        <v>0.14386483783279</v>
      </c>
      <c r="U12" s="17">
        <v>0.110486900042568</v>
      </c>
      <c r="V12" s="17">
        <v>0.140486644187128</v>
      </c>
      <c r="W12" s="17">
        <v>0.19964152870125301</v>
      </c>
      <c r="X12" s="17">
        <v>0.197648201985649</v>
      </c>
      <c r="Y12" s="17">
        <v>0.14236902102002399</v>
      </c>
      <c r="Z12" s="17">
        <v>0.17916920547634901</v>
      </c>
      <c r="AA12" s="17">
        <v>0.16394908275089201</v>
      </c>
      <c r="AB12" s="17">
        <v>0.17447615339865399</v>
      </c>
      <c r="AC12" s="17">
        <v>0.27602244957949701</v>
      </c>
      <c r="AD12" s="17">
        <v>0.10725302057338799</v>
      </c>
      <c r="AE12" s="17"/>
      <c r="AF12" s="17">
        <v>0.204219040445318</v>
      </c>
      <c r="AG12" s="17">
        <v>0.13972743907694199</v>
      </c>
      <c r="AH12" s="17">
        <v>0.14810178224846601</v>
      </c>
      <c r="AI12" s="17"/>
      <c r="AJ12" s="17">
        <v>0.100615249846416</v>
      </c>
      <c r="AK12" s="17">
        <v>0.18395870979235601</v>
      </c>
      <c r="AL12" s="17">
        <v>0.18231484232835901</v>
      </c>
      <c r="AM12" s="17">
        <v>0.13984578288240901</v>
      </c>
      <c r="AN12" s="17">
        <v>0.19498216246973299</v>
      </c>
      <c r="AO12" s="17"/>
      <c r="AP12" s="17">
        <v>0.16002734434454199</v>
      </c>
      <c r="AQ12" s="17">
        <v>0.13763420652579</v>
      </c>
      <c r="AR12" s="17">
        <v>0.26962484026001299</v>
      </c>
      <c r="AS12" s="17">
        <v>0.17747082356313901</v>
      </c>
      <c r="AT12" s="17">
        <v>0.12325490706861</v>
      </c>
      <c r="AU12" s="17">
        <v>3.7802289978717103E-2</v>
      </c>
      <c r="AV12" s="17"/>
      <c r="AW12" s="17">
        <v>0.33785402097355599</v>
      </c>
      <c r="AX12" s="17">
        <v>0.16616676254961099</v>
      </c>
      <c r="AY12" s="17">
        <v>0.20535800590645201</v>
      </c>
      <c r="AZ12" s="17">
        <v>0.18277360815080401</v>
      </c>
      <c r="BA12" s="17">
        <v>0.24402107315320701</v>
      </c>
      <c r="BB12" s="17">
        <v>0.12616708379149999</v>
      </c>
      <c r="BC12" s="17">
        <v>0.20558040127819899</v>
      </c>
      <c r="BD12" s="17">
        <v>0.18335632300799901</v>
      </c>
      <c r="BE12" s="17">
        <v>4.8554666091967402E-2</v>
      </c>
      <c r="BF12" s="17">
        <v>0.119867781266552</v>
      </c>
      <c r="BG12" s="17">
        <v>0.19516880949323401</v>
      </c>
      <c r="BH12" s="17">
        <v>8.8391362593319506E-2</v>
      </c>
      <c r="BI12" s="17">
        <v>0.15937494820711501</v>
      </c>
      <c r="BJ12" s="17">
        <v>4.4530972378370101E-2</v>
      </c>
      <c r="BK12" s="17">
        <v>0.235708283090897</v>
      </c>
      <c r="BL12" s="17">
        <v>9.7432978826213601E-2</v>
      </c>
      <c r="BM12" s="17"/>
      <c r="BN12" s="17">
        <v>0.18070570745710601</v>
      </c>
      <c r="BO12" s="17">
        <v>0.13710007918459899</v>
      </c>
      <c r="BP12" s="17"/>
      <c r="BQ12" s="17">
        <v>0.179596565333942</v>
      </c>
      <c r="BR12" s="17">
        <v>0.252541899885663</v>
      </c>
      <c r="BS12" s="17"/>
      <c r="BT12" s="17">
        <v>0.155402419444749</v>
      </c>
      <c r="BU12" s="17"/>
      <c r="BV12" s="17">
        <v>0.22723650647138199</v>
      </c>
      <c r="BW12" s="17">
        <v>0.18792762228613999</v>
      </c>
      <c r="BX12" s="17">
        <v>0.107231397132449</v>
      </c>
      <c r="BY12" s="17"/>
      <c r="BZ12" s="17">
        <v>0.26737279462243801</v>
      </c>
      <c r="CA12" s="17">
        <v>0.20190935731259399</v>
      </c>
      <c r="CB12" s="17">
        <v>0.216754445322005</v>
      </c>
      <c r="CC12" s="17">
        <v>0.171243503798645</v>
      </c>
      <c r="CD12" s="17">
        <v>0.153450510789189</v>
      </c>
      <c r="CE12" s="17">
        <v>0.109691048157093</v>
      </c>
      <c r="CF12" s="17">
        <v>7.9358876423074307E-2</v>
      </c>
      <c r="CG12" s="17"/>
      <c r="CH12" s="17">
        <v>0.149807168290568</v>
      </c>
      <c r="CI12" s="17">
        <v>7.8925208676783196E-2</v>
      </c>
      <c r="CJ12" s="17">
        <v>0.19179611196388099</v>
      </c>
      <c r="CK12" s="17">
        <v>0.221394528091516</v>
      </c>
      <c r="CL12" s="17">
        <v>0.38805154900084998</v>
      </c>
    </row>
    <row r="13" spans="2:90" x14ac:dyDescent="0.3">
      <c r="B13" s="18" t="s">
        <v>457</v>
      </c>
      <c r="C13" s="17">
        <v>0.15989178239647001</v>
      </c>
      <c r="D13" s="17">
        <v>0.14822610923447299</v>
      </c>
      <c r="E13" s="17">
        <v>0.171581032721252</v>
      </c>
      <c r="F13" s="17"/>
      <c r="G13" s="17">
        <v>0.161425652973929</v>
      </c>
      <c r="H13" s="17">
        <v>0.16597859617327099</v>
      </c>
      <c r="I13" s="17">
        <v>0.120172633536204</v>
      </c>
      <c r="J13" s="17">
        <v>0.143766300974942</v>
      </c>
      <c r="K13" s="17">
        <v>0.23507751131625901</v>
      </c>
      <c r="L13" s="17">
        <v>0.15082932045393799</v>
      </c>
      <c r="M13" s="17"/>
      <c r="N13" s="17">
        <v>0.14623284679503801</v>
      </c>
      <c r="O13" s="17">
        <v>0.183813210249339</v>
      </c>
      <c r="P13" s="17">
        <v>0.18245689810575</v>
      </c>
      <c r="Q13" s="17">
        <v>0.124957310194314</v>
      </c>
      <c r="R13" s="17"/>
      <c r="S13" s="17">
        <v>0.14434989993857</v>
      </c>
      <c r="T13" s="17">
        <v>0.17120197583174299</v>
      </c>
      <c r="U13" s="17">
        <v>0.179812702244905</v>
      </c>
      <c r="V13" s="17">
        <v>0.17246581338974001</v>
      </c>
      <c r="W13" s="17">
        <v>0.117416934541536</v>
      </c>
      <c r="X13" s="17">
        <v>0.122998195725104</v>
      </c>
      <c r="Y13" s="17">
        <v>0.18946945952820701</v>
      </c>
      <c r="Z13" s="17">
        <v>0.116449682129097</v>
      </c>
      <c r="AA13" s="17">
        <v>0.150024512406748</v>
      </c>
      <c r="AB13" s="17">
        <v>0.21154580585058</v>
      </c>
      <c r="AC13" s="17">
        <v>0.203753921334207</v>
      </c>
      <c r="AD13" s="17">
        <v>0.17790200555496799</v>
      </c>
      <c r="AE13" s="17"/>
      <c r="AF13" s="17">
        <v>0.16091833949551199</v>
      </c>
      <c r="AG13" s="17">
        <v>0.16246794052084601</v>
      </c>
      <c r="AH13" s="17">
        <v>0.151933690971885</v>
      </c>
      <c r="AI13" s="17"/>
      <c r="AJ13" s="17">
        <v>0.16101261360007299</v>
      </c>
      <c r="AK13" s="17">
        <v>0.17129908079800801</v>
      </c>
      <c r="AL13" s="17">
        <v>7.9439750143919602E-2</v>
      </c>
      <c r="AM13" s="17">
        <v>0.14172218206729101</v>
      </c>
      <c r="AN13" s="17">
        <v>0.101347550975036</v>
      </c>
      <c r="AO13" s="17"/>
      <c r="AP13" s="17">
        <v>0.167819550018627</v>
      </c>
      <c r="AQ13" s="17">
        <v>0.153942797998118</v>
      </c>
      <c r="AR13" s="17">
        <v>8.4902190219358603E-2</v>
      </c>
      <c r="AS13" s="17">
        <v>0.15783590001824299</v>
      </c>
      <c r="AT13" s="17">
        <v>0.113420849599214</v>
      </c>
      <c r="AU13" s="17">
        <v>0.23028137780278499</v>
      </c>
      <c r="AV13" s="17"/>
      <c r="AW13" s="17">
        <v>0</v>
      </c>
      <c r="AX13" s="17">
        <v>0.148540300077386</v>
      </c>
      <c r="AY13" s="17">
        <v>0.20860859455378999</v>
      </c>
      <c r="AZ13" s="17">
        <v>0.17400132357106499</v>
      </c>
      <c r="BA13" s="17">
        <v>0.15503135108694999</v>
      </c>
      <c r="BB13" s="17">
        <v>0.130338449213137</v>
      </c>
      <c r="BC13" s="17">
        <v>0.140866772577452</v>
      </c>
      <c r="BD13" s="17">
        <v>0.116243154785899</v>
      </c>
      <c r="BE13" s="17">
        <v>0.126793255884152</v>
      </c>
      <c r="BF13" s="17">
        <v>0.22024166932178199</v>
      </c>
      <c r="BG13" s="17">
        <v>0.22438302917208899</v>
      </c>
      <c r="BH13" s="17">
        <v>0.25747015740027202</v>
      </c>
      <c r="BI13" s="17">
        <v>0.20666035974085201</v>
      </c>
      <c r="BJ13" s="17">
        <v>4.7500140828855703E-2</v>
      </c>
      <c r="BK13" s="17">
        <v>0.152603190449521</v>
      </c>
      <c r="BL13" s="17">
        <v>9.2986928268907906E-2</v>
      </c>
      <c r="BM13" s="17"/>
      <c r="BN13" s="17">
        <v>0.157517866911844</v>
      </c>
      <c r="BO13" s="17">
        <v>0.15894446824508501</v>
      </c>
      <c r="BP13" s="17"/>
      <c r="BQ13" s="17">
        <v>0.189523514960029</v>
      </c>
      <c r="BR13" s="17">
        <v>0.12106446394022401</v>
      </c>
      <c r="BS13" s="17"/>
      <c r="BT13" s="17">
        <v>0.174273622493131</v>
      </c>
      <c r="BU13" s="17"/>
      <c r="BV13" s="17">
        <v>0.15823805795280901</v>
      </c>
      <c r="BW13" s="17">
        <v>0.166934184477743</v>
      </c>
      <c r="BX13" s="17">
        <v>0.16493651145459101</v>
      </c>
      <c r="BY13" s="17"/>
      <c r="BZ13" s="17">
        <v>8.4494292559167197E-2</v>
      </c>
      <c r="CA13" s="17">
        <v>0.15114984923244601</v>
      </c>
      <c r="CB13" s="17">
        <v>0.21028585882241599</v>
      </c>
      <c r="CC13" s="17">
        <v>0.19724743685116899</v>
      </c>
      <c r="CD13" s="17">
        <v>0.17593032381739099</v>
      </c>
      <c r="CE13" s="17">
        <v>0.15073068549781801</v>
      </c>
      <c r="CF13" s="17">
        <v>0.12681529932723901</v>
      </c>
      <c r="CG13" s="17"/>
      <c r="CH13" s="17">
        <v>0.15409851520207499</v>
      </c>
      <c r="CI13" s="17">
        <v>0.189935679214672</v>
      </c>
      <c r="CJ13" s="17">
        <v>0.15682382803098499</v>
      </c>
      <c r="CK13" s="17">
        <v>0.13671469661905</v>
      </c>
      <c r="CL13" s="17">
        <v>3.3789461162162603E-2</v>
      </c>
    </row>
    <row r="14" spans="2:90" ht="57.6" x14ac:dyDescent="0.3">
      <c r="B14" s="18" t="s">
        <v>459</v>
      </c>
      <c r="C14" s="17">
        <v>0.13306547715552999</v>
      </c>
      <c r="D14" s="17">
        <v>0.12595444794105601</v>
      </c>
      <c r="E14" s="17">
        <v>0.140289281304806</v>
      </c>
      <c r="F14" s="17"/>
      <c r="G14" s="17">
        <v>0.22644839205126499</v>
      </c>
      <c r="H14" s="17">
        <v>0.22188925686699701</v>
      </c>
      <c r="I14" s="17">
        <v>0.147342952766091</v>
      </c>
      <c r="J14" s="17">
        <v>8.86375735622595E-2</v>
      </c>
      <c r="K14" s="17">
        <v>5.9926891399234898E-2</v>
      </c>
      <c r="L14" s="17">
        <v>5.5801887784558503E-2</v>
      </c>
      <c r="M14" s="17"/>
      <c r="N14" s="17">
        <v>0.19863785004811799</v>
      </c>
      <c r="O14" s="17">
        <v>0.15971479293353</v>
      </c>
      <c r="P14" s="17">
        <v>8.75980349039608E-2</v>
      </c>
      <c r="Q14" s="17">
        <v>8.4491490194595301E-2</v>
      </c>
      <c r="R14" s="17"/>
      <c r="S14" s="17">
        <v>0.21139224869373599</v>
      </c>
      <c r="T14" s="17">
        <v>8.98401384365526E-2</v>
      </c>
      <c r="U14" s="17">
        <v>9.1494885615501495E-2</v>
      </c>
      <c r="V14" s="17">
        <v>0.18876774167959701</v>
      </c>
      <c r="W14" s="17">
        <v>0.156314229171478</v>
      </c>
      <c r="X14" s="17">
        <v>0.14773214037573601</v>
      </c>
      <c r="Y14" s="17">
        <v>6.7650385991974302E-2</v>
      </c>
      <c r="Z14" s="17">
        <v>0.119741712163249</v>
      </c>
      <c r="AA14" s="17">
        <v>9.3928390324199904E-2</v>
      </c>
      <c r="AB14" s="17">
        <v>0.146289446770443</v>
      </c>
      <c r="AC14" s="17">
        <v>3.9586904442178203E-2</v>
      </c>
      <c r="AD14" s="17">
        <v>0.115370890256642</v>
      </c>
      <c r="AE14" s="17"/>
      <c r="AF14" s="17">
        <v>0.103544707168423</v>
      </c>
      <c r="AG14" s="17">
        <v>0.12025725777104899</v>
      </c>
      <c r="AH14" s="17">
        <v>0.13422391289459601</v>
      </c>
      <c r="AI14" s="17"/>
      <c r="AJ14" s="17">
        <v>0.13166030453256</v>
      </c>
      <c r="AK14" s="17">
        <v>0.115731662797863</v>
      </c>
      <c r="AL14" s="17">
        <v>0.163050593290408</v>
      </c>
      <c r="AM14" s="17">
        <v>5.8956299250189297E-2</v>
      </c>
      <c r="AN14" s="17">
        <v>0.143667553433416</v>
      </c>
      <c r="AO14" s="17"/>
      <c r="AP14" s="17">
        <v>0.152749247948685</v>
      </c>
      <c r="AQ14" s="17">
        <v>0.119904185036665</v>
      </c>
      <c r="AR14" s="17">
        <v>0.134839421341411</v>
      </c>
      <c r="AS14" s="17">
        <v>9.6914430055825798E-2</v>
      </c>
      <c r="AT14" s="17">
        <v>0.19927235686185801</v>
      </c>
      <c r="AU14" s="17">
        <v>0.15378138695726001</v>
      </c>
      <c r="AV14" s="17"/>
      <c r="AW14" s="17">
        <v>0.35115358960673199</v>
      </c>
      <c r="AX14" s="17">
        <v>0.13491762369427701</v>
      </c>
      <c r="AY14" s="17">
        <v>0.12124146009723399</v>
      </c>
      <c r="AZ14" s="17">
        <v>8.3558922174487599E-2</v>
      </c>
      <c r="BA14" s="17">
        <v>7.5529026843678307E-2</v>
      </c>
      <c r="BB14" s="17">
        <v>8.4448388685385206E-2</v>
      </c>
      <c r="BC14" s="17">
        <v>0.193640045454222</v>
      </c>
      <c r="BD14" s="17">
        <v>0.11965966314874101</v>
      </c>
      <c r="BE14" s="17">
        <v>0.10015644213823099</v>
      </c>
      <c r="BF14" s="17">
        <v>9.1932691544135206E-2</v>
      </c>
      <c r="BG14" s="17">
        <v>0.163971492212517</v>
      </c>
      <c r="BH14" s="17">
        <v>9.5455929752197605E-2</v>
      </c>
      <c r="BI14" s="17">
        <v>0.20810022233119699</v>
      </c>
      <c r="BJ14" s="17">
        <v>9.2726099831634004E-2</v>
      </c>
      <c r="BK14" s="17">
        <v>0.35173012518744301</v>
      </c>
      <c r="BL14" s="17">
        <v>0.22580952900501899</v>
      </c>
      <c r="BM14" s="17"/>
      <c r="BN14" s="17">
        <v>0.112138425835619</v>
      </c>
      <c r="BO14" s="17">
        <v>0.16345160797132199</v>
      </c>
      <c r="BP14" s="17"/>
      <c r="BQ14" s="17">
        <v>0.12875257461872999</v>
      </c>
      <c r="BR14" s="17">
        <v>8.3010305472523693E-2</v>
      </c>
      <c r="BS14" s="17"/>
      <c r="BT14" s="17">
        <v>0.140092285451307</v>
      </c>
      <c r="BU14" s="17"/>
      <c r="BV14" s="17">
        <v>0.136957720823289</v>
      </c>
      <c r="BW14" s="17">
        <v>0.16040246682901299</v>
      </c>
      <c r="BX14" s="17">
        <v>0.121465457740984</v>
      </c>
      <c r="BY14" s="17"/>
      <c r="BZ14" s="17">
        <v>0.13290750920877101</v>
      </c>
      <c r="CA14" s="17">
        <v>9.0786988212159206E-2</v>
      </c>
      <c r="CB14" s="17">
        <v>8.7548344602814701E-2</v>
      </c>
      <c r="CC14" s="17">
        <v>0.206611426570248</v>
      </c>
      <c r="CD14" s="17">
        <v>0.13506899016266399</v>
      </c>
      <c r="CE14" s="17">
        <v>9.3958223435951796E-2</v>
      </c>
      <c r="CF14" s="17">
        <v>0.18200735823898101</v>
      </c>
      <c r="CG14" s="17"/>
      <c r="CH14" s="17">
        <v>0.169108618492741</v>
      </c>
      <c r="CI14" s="17">
        <v>0.15575140488518099</v>
      </c>
      <c r="CJ14" s="17">
        <v>0.12775216160479899</v>
      </c>
      <c r="CK14" s="17">
        <v>8.7489631000839202E-2</v>
      </c>
      <c r="CL14" s="17">
        <v>8.9132726596037007E-2</v>
      </c>
    </row>
    <row r="15" spans="2:90" x14ac:dyDescent="0.3">
      <c r="B15" s="18" t="s">
        <v>464</v>
      </c>
      <c r="C15" s="17">
        <v>0.13021660097769899</v>
      </c>
      <c r="D15" s="17">
        <v>0.175590404019903</v>
      </c>
      <c r="E15" s="17">
        <v>8.4065924741175996E-2</v>
      </c>
      <c r="F15" s="17"/>
      <c r="G15" s="17">
        <v>0.21614220594228101</v>
      </c>
      <c r="H15" s="17">
        <v>0.184929136352008</v>
      </c>
      <c r="I15" s="17">
        <v>0.162563602473527</v>
      </c>
      <c r="J15" s="17">
        <v>0.120595477863468</v>
      </c>
      <c r="K15" s="17">
        <v>4.7741627004434399E-2</v>
      </c>
      <c r="L15" s="17">
        <v>4.7788185260764802E-2</v>
      </c>
      <c r="M15" s="17"/>
      <c r="N15" s="17">
        <v>0.21051256245032399</v>
      </c>
      <c r="O15" s="17">
        <v>0.13395955063200901</v>
      </c>
      <c r="P15" s="17">
        <v>0.100617570463511</v>
      </c>
      <c r="Q15" s="17">
        <v>7.4042713799010104E-2</v>
      </c>
      <c r="R15" s="17"/>
      <c r="S15" s="17">
        <v>0.19390363942649799</v>
      </c>
      <c r="T15" s="17">
        <v>0.14571643432767201</v>
      </c>
      <c r="U15" s="17">
        <v>2.11786924523862E-2</v>
      </c>
      <c r="V15" s="17">
        <v>0.10641043280175901</v>
      </c>
      <c r="W15" s="17">
        <v>8.7857828998199702E-2</v>
      </c>
      <c r="X15" s="17">
        <v>0.17487089922651899</v>
      </c>
      <c r="Y15" s="17">
        <v>9.5896838330775905E-2</v>
      </c>
      <c r="Z15" s="17">
        <v>0.147218267065897</v>
      </c>
      <c r="AA15" s="17">
        <v>0.13668837498533701</v>
      </c>
      <c r="AB15" s="17">
        <v>0.12886200517542901</v>
      </c>
      <c r="AC15" s="17">
        <v>8.7090373662508797E-2</v>
      </c>
      <c r="AD15" s="17">
        <v>5.7823437319985897E-2</v>
      </c>
      <c r="AE15" s="17"/>
      <c r="AF15" s="17">
        <v>9.5981084673388506E-2</v>
      </c>
      <c r="AG15" s="17">
        <v>0.110861737351745</v>
      </c>
      <c r="AH15" s="17">
        <v>0.197255564069137</v>
      </c>
      <c r="AI15" s="17"/>
      <c r="AJ15" s="17">
        <v>0.18085372146867201</v>
      </c>
      <c r="AK15" s="17">
        <v>0.117677190457978</v>
      </c>
      <c r="AL15" s="17">
        <v>8.0911511322707699E-2</v>
      </c>
      <c r="AM15" s="17">
        <v>0.105214325347693</v>
      </c>
      <c r="AN15" s="17">
        <v>9.4164551764625307E-2</v>
      </c>
      <c r="AO15" s="17"/>
      <c r="AP15" s="17">
        <v>0.17726513817699899</v>
      </c>
      <c r="AQ15" s="17">
        <v>0.157192506500447</v>
      </c>
      <c r="AR15" s="17">
        <v>8.9194205601270393E-2</v>
      </c>
      <c r="AS15" s="17">
        <v>9.6925399560576095E-2</v>
      </c>
      <c r="AT15" s="17">
        <v>0.179688156920388</v>
      </c>
      <c r="AU15" s="17">
        <v>8.4027871356788894E-2</v>
      </c>
      <c r="AV15" s="17"/>
      <c r="AW15" s="17">
        <v>0.19151940754514599</v>
      </c>
      <c r="AX15" s="17">
        <v>7.3467493270476497E-2</v>
      </c>
      <c r="AY15" s="17">
        <v>5.1877321117842302E-2</v>
      </c>
      <c r="AZ15" s="17">
        <v>4.5414185354564901E-2</v>
      </c>
      <c r="BA15" s="17">
        <v>8.2241580855027696E-2</v>
      </c>
      <c r="BB15" s="17">
        <v>4.2769656730046901E-2</v>
      </c>
      <c r="BC15" s="17">
        <v>0.17471290235078801</v>
      </c>
      <c r="BD15" s="17">
        <v>0.17974015944160099</v>
      </c>
      <c r="BE15" s="17">
        <v>0.12458656305921099</v>
      </c>
      <c r="BF15" s="17">
        <v>0.124460380668604</v>
      </c>
      <c r="BG15" s="17">
        <v>0.19237395158159201</v>
      </c>
      <c r="BH15" s="17">
        <v>0.151855392381855</v>
      </c>
      <c r="BI15" s="17">
        <v>0.23008815220290599</v>
      </c>
      <c r="BJ15" s="17">
        <v>0.28929644262155202</v>
      </c>
      <c r="BK15" s="17">
        <v>0.26328663550522402</v>
      </c>
      <c r="BL15" s="17">
        <v>0.307610672706149</v>
      </c>
      <c r="BM15" s="17"/>
      <c r="BN15" s="17">
        <v>0.106711460126024</v>
      </c>
      <c r="BO15" s="17">
        <v>0.16410502238156099</v>
      </c>
      <c r="BP15" s="17"/>
      <c r="BQ15" s="17">
        <v>0.15161753789450599</v>
      </c>
      <c r="BR15" s="17">
        <v>6.5519614251649594E-2</v>
      </c>
      <c r="BS15" s="17"/>
      <c r="BT15" s="17">
        <v>0.15866480926502199</v>
      </c>
      <c r="BU15" s="17"/>
      <c r="BV15" s="17">
        <v>0.10314298230805299</v>
      </c>
      <c r="BW15" s="17">
        <v>9.5223084332407698E-2</v>
      </c>
      <c r="BX15" s="17">
        <v>0.15640163587537401</v>
      </c>
      <c r="BY15" s="17"/>
      <c r="BZ15" s="17">
        <v>7.27135543812506E-2</v>
      </c>
      <c r="CA15" s="17">
        <v>2.5664147748031201E-2</v>
      </c>
      <c r="CB15" s="17">
        <v>7.0183615505736596E-2</v>
      </c>
      <c r="CC15" s="17">
        <v>8.85460962718808E-2</v>
      </c>
      <c r="CD15" s="17">
        <v>0.19054285926849901</v>
      </c>
      <c r="CE15" s="17">
        <v>0.19400860186960101</v>
      </c>
      <c r="CF15" s="17">
        <v>0.33332771141045198</v>
      </c>
      <c r="CG15" s="17"/>
      <c r="CH15" s="17">
        <v>0.30342368057951202</v>
      </c>
      <c r="CI15" s="17">
        <v>0.16930056107487099</v>
      </c>
      <c r="CJ15" s="17">
        <v>8.9205764606160198E-2</v>
      </c>
      <c r="CK15" s="17">
        <v>5.3645353122017E-2</v>
      </c>
      <c r="CL15" s="17">
        <v>4.5702764408647102E-2</v>
      </c>
    </row>
    <row r="16" spans="2:90" ht="28.8" x14ac:dyDescent="0.3">
      <c r="B16" s="18" t="s">
        <v>458</v>
      </c>
      <c r="C16" s="17">
        <v>0.120969224614459</v>
      </c>
      <c r="D16" s="17">
        <v>0.14783900319992699</v>
      </c>
      <c r="E16" s="17">
        <v>9.5397477052525201E-2</v>
      </c>
      <c r="F16" s="17"/>
      <c r="G16" s="17">
        <v>7.0985551719295201E-2</v>
      </c>
      <c r="H16" s="17">
        <v>9.0174723651619701E-2</v>
      </c>
      <c r="I16" s="17">
        <v>9.3002666809542195E-2</v>
      </c>
      <c r="J16" s="17">
        <v>0.183359294144607</v>
      </c>
      <c r="K16" s="17">
        <v>0.121008944351869</v>
      </c>
      <c r="L16" s="17">
        <v>0.157821303914702</v>
      </c>
      <c r="M16" s="17"/>
      <c r="N16" s="17">
        <v>0.145693964947017</v>
      </c>
      <c r="O16" s="17">
        <v>9.8705271141168394E-2</v>
      </c>
      <c r="P16" s="17">
        <v>0.14170691499104701</v>
      </c>
      <c r="Q16" s="17">
        <v>9.7202453107539902E-2</v>
      </c>
      <c r="R16" s="17"/>
      <c r="S16" s="17">
        <v>8.9788942828078505E-2</v>
      </c>
      <c r="T16" s="17">
        <v>7.8310893542070104E-2</v>
      </c>
      <c r="U16" s="17">
        <v>6.1413967906270801E-2</v>
      </c>
      <c r="V16" s="17">
        <v>0.235980558170576</v>
      </c>
      <c r="W16" s="17">
        <v>0.170168319016787</v>
      </c>
      <c r="X16" s="17">
        <v>0.107654687850787</v>
      </c>
      <c r="Y16" s="17">
        <v>0.135035980695523</v>
      </c>
      <c r="Z16" s="17">
        <v>2.9784555501255399E-2</v>
      </c>
      <c r="AA16" s="17">
        <v>0.142152865181776</v>
      </c>
      <c r="AB16" s="17">
        <v>0.100286725713542</v>
      </c>
      <c r="AC16" s="17">
        <v>0.11804464604442901</v>
      </c>
      <c r="AD16" s="17">
        <v>0.22468426218523899</v>
      </c>
      <c r="AE16" s="17"/>
      <c r="AF16" s="17">
        <v>0.14287229162353901</v>
      </c>
      <c r="AG16" s="17">
        <v>0.13436502928128799</v>
      </c>
      <c r="AH16" s="17">
        <v>7.3961942119953203E-2</v>
      </c>
      <c r="AI16" s="17"/>
      <c r="AJ16" s="17">
        <v>0.15997933375335499</v>
      </c>
      <c r="AK16" s="17">
        <v>0.102366043345748</v>
      </c>
      <c r="AL16" s="17">
        <v>0.13961057486582501</v>
      </c>
      <c r="AM16" s="17">
        <v>0.149223442999911</v>
      </c>
      <c r="AN16" s="17">
        <v>9.7103913092389194E-2</v>
      </c>
      <c r="AO16" s="17"/>
      <c r="AP16" s="17">
        <v>0.12638576135913299</v>
      </c>
      <c r="AQ16" s="17">
        <v>0.129955181708649</v>
      </c>
      <c r="AR16" s="17">
        <v>0.113061575295085</v>
      </c>
      <c r="AS16" s="17">
        <v>0.120936036247315</v>
      </c>
      <c r="AT16" s="17">
        <v>7.6002462562098402E-2</v>
      </c>
      <c r="AU16" s="17">
        <v>0.14123976379022599</v>
      </c>
      <c r="AV16" s="17"/>
      <c r="AW16" s="17">
        <v>0</v>
      </c>
      <c r="AX16" s="17">
        <v>3.2114961816268897E-2</v>
      </c>
      <c r="AY16" s="17">
        <v>0.16797348667199799</v>
      </c>
      <c r="AZ16" s="17">
        <v>4.8335763766578201E-2</v>
      </c>
      <c r="BA16" s="17">
        <v>0.116084477937818</v>
      </c>
      <c r="BB16" s="17">
        <v>9.8291600428607503E-2</v>
      </c>
      <c r="BC16" s="17">
        <v>0.17307328343810699</v>
      </c>
      <c r="BD16" s="17">
        <v>8.2165356121527394E-2</v>
      </c>
      <c r="BE16" s="17">
        <v>0.18141355241242199</v>
      </c>
      <c r="BF16" s="17">
        <v>0.122853273713734</v>
      </c>
      <c r="BG16" s="17">
        <v>0.135136445850358</v>
      </c>
      <c r="BH16" s="17">
        <v>0.118515523363902</v>
      </c>
      <c r="BI16" s="17">
        <v>0.14135953022140199</v>
      </c>
      <c r="BJ16" s="17">
        <v>0.19219253755308</v>
      </c>
      <c r="BK16" s="17">
        <v>0.27720519681049599</v>
      </c>
      <c r="BL16" s="17">
        <v>7.2759056274959294E-2</v>
      </c>
      <c r="BM16" s="17"/>
      <c r="BN16" s="17">
        <v>0.128398983037913</v>
      </c>
      <c r="BO16" s="17">
        <v>0.112288911391138</v>
      </c>
      <c r="BP16" s="17"/>
      <c r="BQ16" s="17">
        <v>0.14040973103530199</v>
      </c>
      <c r="BR16" s="17">
        <v>3.7847965846193397E-2</v>
      </c>
      <c r="BS16" s="17"/>
      <c r="BT16" s="17">
        <v>5.7833889111165902E-2</v>
      </c>
      <c r="BU16" s="17"/>
      <c r="BV16" s="17">
        <v>0.14372564552613901</v>
      </c>
      <c r="BW16" s="17">
        <v>6.2185099871621199E-2</v>
      </c>
      <c r="BX16" s="17">
        <v>0.14509842273181101</v>
      </c>
      <c r="BY16" s="17"/>
      <c r="BZ16" s="17">
        <v>4.7093255496667201E-2</v>
      </c>
      <c r="CA16" s="17">
        <v>0.10407949065882099</v>
      </c>
      <c r="CB16" s="17">
        <v>0.164666467839307</v>
      </c>
      <c r="CC16" s="17">
        <v>0.159017610646319</v>
      </c>
      <c r="CD16" s="17">
        <v>0.118090863779338</v>
      </c>
      <c r="CE16" s="17">
        <v>0.154495847453677</v>
      </c>
      <c r="CF16" s="17">
        <v>0.105406251343963</v>
      </c>
      <c r="CG16" s="17"/>
      <c r="CH16" s="17">
        <v>7.9789849396182402E-2</v>
      </c>
      <c r="CI16" s="17">
        <v>0.16528416508500501</v>
      </c>
      <c r="CJ16" s="17">
        <v>0.105924435203721</v>
      </c>
      <c r="CK16" s="17">
        <v>9.7934831670480102E-2</v>
      </c>
      <c r="CL16" s="17">
        <v>7.6842544703823401E-2</v>
      </c>
    </row>
    <row r="17" spans="2:90" ht="43.2" x14ac:dyDescent="0.3">
      <c r="B17" s="18" t="s">
        <v>460</v>
      </c>
      <c r="C17" s="17">
        <v>0.112270673797518</v>
      </c>
      <c r="D17" s="17">
        <v>0.10375097582514101</v>
      </c>
      <c r="E17" s="17">
        <v>0.120795147244737</v>
      </c>
      <c r="F17" s="17"/>
      <c r="G17" s="17">
        <v>0.18051686566285099</v>
      </c>
      <c r="H17" s="17">
        <v>8.1018597330416095E-2</v>
      </c>
      <c r="I17" s="17">
        <v>0.1248076342997</v>
      </c>
      <c r="J17" s="17">
        <v>8.1254680484003E-2</v>
      </c>
      <c r="K17" s="17">
        <v>7.4449624986037799E-2</v>
      </c>
      <c r="L17" s="17">
        <v>0.11999932738904701</v>
      </c>
      <c r="M17" s="17"/>
      <c r="N17" s="17">
        <v>0.104372029614272</v>
      </c>
      <c r="O17" s="17">
        <v>0.15024667835897701</v>
      </c>
      <c r="P17" s="17">
        <v>0.1111267349551</v>
      </c>
      <c r="Q17" s="17">
        <v>8.1326438347173902E-2</v>
      </c>
      <c r="R17" s="17"/>
      <c r="S17" s="17">
        <v>0.126924535115641</v>
      </c>
      <c r="T17" s="17">
        <v>7.2559210843005803E-2</v>
      </c>
      <c r="U17" s="17">
        <v>0.13643315658046601</v>
      </c>
      <c r="V17" s="17">
        <v>0.11062449110787</v>
      </c>
      <c r="W17" s="17">
        <v>0.100777053612521</v>
      </c>
      <c r="X17" s="17">
        <v>5.2424032105925097E-2</v>
      </c>
      <c r="Y17" s="17">
        <v>0.17790463489618699</v>
      </c>
      <c r="Z17" s="17">
        <v>0.173169610615134</v>
      </c>
      <c r="AA17" s="17">
        <v>0.12980281810974301</v>
      </c>
      <c r="AB17" s="17">
        <v>6.5816821511174697E-2</v>
      </c>
      <c r="AC17" s="17">
        <v>8.2101137470796198E-2</v>
      </c>
      <c r="AD17" s="17">
        <v>0.22578293370410599</v>
      </c>
      <c r="AE17" s="17"/>
      <c r="AF17" s="17">
        <v>9.2175726388041404E-2</v>
      </c>
      <c r="AG17" s="17">
        <v>0.147141402014172</v>
      </c>
      <c r="AH17" s="17">
        <v>5.3531721943170102E-2</v>
      </c>
      <c r="AI17" s="17"/>
      <c r="AJ17" s="17">
        <v>8.3754916069272795E-2</v>
      </c>
      <c r="AK17" s="17">
        <v>0.14527776088501801</v>
      </c>
      <c r="AL17" s="17">
        <v>0.148112126445159</v>
      </c>
      <c r="AM17" s="17">
        <v>6.8981009005624302E-2</v>
      </c>
      <c r="AN17" s="17">
        <v>8.1466269641628106E-2</v>
      </c>
      <c r="AO17" s="17"/>
      <c r="AP17" s="17">
        <v>0.16384598321484001</v>
      </c>
      <c r="AQ17" s="17">
        <v>0.103431646879385</v>
      </c>
      <c r="AR17" s="17">
        <v>0.104205528808731</v>
      </c>
      <c r="AS17" s="17">
        <v>6.5251429405842595E-2</v>
      </c>
      <c r="AT17" s="17">
        <v>0.110726888641659</v>
      </c>
      <c r="AU17" s="17">
        <v>0.15249043910323701</v>
      </c>
      <c r="AV17" s="17"/>
      <c r="AW17" s="17">
        <v>0.18085435073073999</v>
      </c>
      <c r="AX17" s="17">
        <v>0.12993083207633499</v>
      </c>
      <c r="AY17" s="17">
        <v>0.114064911271922</v>
      </c>
      <c r="AZ17" s="17">
        <v>4.69321515699739E-2</v>
      </c>
      <c r="BA17" s="17">
        <v>0.11235418478294699</v>
      </c>
      <c r="BB17" s="17">
        <v>0.119579502000146</v>
      </c>
      <c r="BC17" s="17">
        <v>0.139158318208709</v>
      </c>
      <c r="BD17" s="17">
        <v>0.129595199731289</v>
      </c>
      <c r="BE17" s="17">
        <v>2.5594323987519998E-2</v>
      </c>
      <c r="BF17" s="17">
        <v>0.14135048494925001</v>
      </c>
      <c r="BG17" s="17">
        <v>0.14411772166373099</v>
      </c>
      <c r="BH17" s="17">
        <v>9.0052336923768295E-2</v>
      </c>
      <c r="BI17" s="17">
        <v>7.5346124985477603E-2</v>
      </c>
      <c r="BJ17" s="17">
        <v>0.19279283542123399</v>
      </c>
      <c r="BK17" s="17">
        <v>0.22012441569511301</v>
      </c>
      <c r="BL17" s="17">
        <v>6.2689539482030807E-2</v>
      </c>
      <c r="BM17" s="17"/>
      <c r="BN17" s="17">
        <v>0.103416392848605</v>
      </c>
      <c r="BO17" s="17">
        <v>0.12582842831772101</v>
      </c>
      <c r="BP17" s="17"/>
      <c r="BQ17" s="17">
        <v>0.16611011575510101</v>
      </c>
      <c r="BR17" s="17">
        <v>0.10628569111445201</v>
      </c>
      <c r="BS17" s="17"/>
      <c r="BT17" s="17">
        <v>0.17930788545038301</v>
      </c>
      <c r="BU17" s="17"/>
      <c r="BV17" s="17">
        <v>0.13349147738238201</v>
      </c>
      <c r="BW17" s="17">
        <v>0.128448175759797</v>
      </c>
      <c r="BX17" s="17">
        <v>9.9930259406967897E-2</v>
      </c>
      <c r="BY17" s="17"/>
      <c r="BZ17" s="17">
        <v>4.2537545574960298E-2</v>
      </c>
      <c r="CA17" s="17">
        <v>8.7757446704593595E-2</v>
      </c>
      <c r="CB17" s="17">
        <v>0.11236073865479</v>
      </c>
      <c r="CC17" s="17">
        <v>0.146890511861827</v>
      </c>
      <c r="CD17" s="17">
        <v>0.122280708992194</v>
      </c>
      <c r="CE17" s="17">
        <v>0.12612707082930399</v>
      </c>
      <c r="CF17" s="17">
        <v>0.15516780368125899</v>
      </c>
      <c r="CG17" s="17"/>
      <c r="CH17" s="17">
        <v>0.13179080025939799</v>
      </c>
      <c r="CI17" s="17">
        <v>0.150270527295119</v>
      </c>
      <c r="CJ17" s="17">
        <v>9.0641370922087294E-2</v>
      </c>
      <c r="CK17" s="17">
        <v>7.83588484100399E-2</v>
      </c>
      <c r="CL17" s="17">
        <v>7.4264124927003294E-2</v>
      </c>
    </row>
    <row r="18" spans="2:90" ht="43.2" x14ac:dyDescent="0.3">
      <c r="B18" s="18" t="s">
        <v>456</v>
      </c>
      <c r="C18" s="17">
        <v>0.110723631474729</v>
      </c>
      <c r="D18" s="17">
        <v>0.13750317831150699</v>
      </c>
      <c r="E18" s="17">
        <v>8.5210559786370599E-2</v>
      </c>
      <c r="F18" s="17"/>
      <c r="G18" s="17">
        <v>0.114117056213607</v>
      </c>
      <c r="H18" s="17">
        <v>0.13585130483614399</v>
      </c>
      <c r="I18" s="17">
        <v>0.103481118525246</v>
      </c>
      <c r="J18" s="17">
        <v>0.10409727482242299</v>
      </c>
      <c r="K18" s="17">
        <v>8.5875724943497697E-2</v>
      </c>
      <c r="L18" s="17">
        <v>0.11573244973067</v>
      </c>
      <c r="M18" s="17"/>
      <c r="N18" s="17">
        <v>0.104754751215503</v>
      </c>
      <c r="O18" s="17">
        <v>0.113429308361154</v>
      </c>
      <c r="P18" s="17">
        <v>9.32921038916808E-2</v>
      </c>
      <c r="Q18" s="17">
        <v>0.132341735461634</v>
      </c>
      <c r="R18" s="17"/>
      <c r="S18" s="17">
        <v>0.115506016778378</v>
      </c>
      <c r="T18" s="17">
        <v>4.6790783530797402E-2</v>
      </c>
      <c r="U18" s="17">
        <v>9.13267862440416E-2</v>
      </c>
      <c r="V18" s="17">
        <v>0.108350189420636</v>
      </c>
      <c r="W18" s="17">
        <v>0.10377097797495501</v>
      </c>
      <c r="X18" s="17">
        <v>0.106447128834588</v>
      </c>
      <c r="Y18" s="17">
        <v>0.121654677091822</v>
      </c>
      <c r="Z18" s="17">
        <v>0.22187389086664899</v>
      </c>
      <c r="AA18" s="17">
        <v>0.148039255045264</v>
      </c>
      <c r="AB18" s="17">
        <v>8.3822125353685495E-2</v>
      </c>
      <c r="AC18" s="17">
        <v>0.192292778230158</v>
      </c>
      <c r="AD18" s="17">
        <v>0.10732955235059199</v>
      </c>
      <c r="AE18" s="17"/>
      <c r="AF18" s="17">
        <v>0.134014085692062</v>
      </c>
      <c r="AG18" s="17">
        <v>8.0680179457334605E-2</v>
      </c>
      <c r="AH18" s="17">
        <v>0.101731247818634</v>
      </c>
      <c r="AI18" s="17"/>
      <c r="AJ18" s="17">
        <v>9.1405724821472495E-2</v>
      </c>
      <c r="AK18" s="17">
        <v>0.14751461864315699</v>
      </c>
      <c r="AL18" s="17">
        <v>4.9538451688439802E-2</v>
      </c>
      <c r="AM18" s="17">
        <v>0.18293474479550101</v>
      </c>
      <c r="AN18" s="17">
        <v>0.12486461198069999</v>
      </c>
      <c r="AO18" s="17"/>
      <c r="AP18" s="17">
        <v>0.14973698236041499</v>
      </c>
      <c r="AQ18" s="17">
        <v>9.5801781369170405E-2</v>
      </c>
      <c r="AR18" s="17">
        <v>3.6643421935765599E-2</v>
      </c>
      <c r="AS18" s="17">
        <v>0.12929047628069101</v>
      </c>
      <c r="AT18" s="17">
        <v>0.101331391668514</v>
      </c>
      <c r="AU18" s="17">
        <v>9.2607852832465101E-2</v>
      </c>
      <c r="AV18" s="17"/>
      <c r="AW18" s="17">
        <v>0</v>
      </c>
      <c r="AX18" s="17">
        <v>9.3166828850408098E-2</v>
      </c>
      <c r="AY18" s="17">
        <v>0.200101026540775</v>
      </c>
      <c r="AZ18" s="17">
        <v>6.7550390976832797E-2</v>
      </c>
      <c r="BA18" s="17">
        <v>8.3079660671606298E-2</v>
      </c>
      <c r="BB18" s="17">
        <v>0.124593022576362</v>
      </c>
      <c r="BC18" s="17">
        <v>0.15222973244321</v>
      </c>
      <c r="BD18" s="17">
        <v>0.129950003850614</v>
      </c>
      <c r="BE18" s="17">
        <v>0.15441461113692401</v>
      </c>
      <c r="BF18" s="17">
        <v>7.6284314921305801E-2</v>
      </c>
      <c r="BG18" s="17">
        <v>5.9391425016461899E-2</v>
      </c>
      <c r="BH18" s="17">
        <v>7.4058401837283794E-2</v>
      </c>
      <c r="BI18" s="17">
        <v>0.19105709911590901</v>
      </c>
      <c r="BJ18" s="17">
        <v>4.89894053328725E-2</v>
      </c>
      <c r="BK18" s="17">
        <v>0.15011689165640499</v>
      </c>
      <c r="BL18" s="17">
        <v>1.9648414684049601E-2</v>
      </c>
      <c r="BM18" s="17"/>
      <c r="BN18" s="17">
        <v>0.107359840753579</v>
      </c>
      <c r="BO18" s="17">
        <v>0.113820083443435</v>
      </c>
      <c r="BP18" s="17"/>
      <c r="BQ18" s="17">
        <v>0.16110392833456</v>
      </c>
      <c r="BR18" s="17">
        <v>6.8584628203207806E-2</v>
      </c>
      <c r="BS18" s="17"/>
      <c r="BT18" s="17">
        <v>0.18934320783709099</v>
      </c>
      <c r="BU18" s="17"/>
      <c r="BV18" s="17">
        <v>0.10140823621476</v>
      </c>
      <c r="BW18" s="17">
        <v>0.15544817508866199</v>
      </c>
      <c r="BX18" s="17">
        <v>9.1057383346346193E-2</v>
      </c>
      <c r="BY18" s="17"/>
      <c r="BZ18" s="17">
        <v>0.169443029678469</v>
      </c>
      <c r="CA18" s="17">
        <v>0.122037229966692</v>
      </c>
      <c r="CB18" s="17">
        <v>0.13598972066621801</v>
      </c>
      <c r="CC18" s="17">
        <v>9.9588237928149401E-2</v>
      </c>
      <c r="CD18" s="17">
        <v>0.136986158530569</v>
      </c>
      <c r="CE18" s="17">
        <v>7.5336281033862695E-2</v>
      </c>
      <c r="CF18" s="17">
        <v>4.7119004408650397E-2</v>
      </c>
      <c r="CG18" s="17"/>
      <c r="CH18" s="17">
        <v>0.117758787380058</v>
      </c>
      <c r="CI18" s="17">
        <v>0.102155905010272</v>
      </c>
      <c r="CJ18" s="17">
        <v>0.10317252779633899</v>
      </c>
      <c r="CK18" s="17">
        <v>0.148016883088012</v>
      </c>
      <c r="CL18" s="17">
        <v>6.61768456322019E-2</v>
      </c>
    </row>
    <row r="19" spans="2:90" ht="57.6" x14ac:dyDescent="0.3">
      <c r="B19" s="18" t="s">
        <v>463</v>
      </c>
      <c r="C19" s="17">
        <v>0.107999808722682</v>
      </c>
      <c r="D19" s="17">
        <v>0.122063778827276</v>
      </c>
      <c r="E19" s="17">
        <v>9.4738752073776994E-2</v>
      </c>
      <c r="F19" s="17"/>
      <c r="G19" s="17">
        <v>0.122043664690365</v>
      </c>
      <c r="H19" s="17">
        <v>0.13008933454372301</v>
      </c>
      <c r="I19" s="17">
        <v>0.11249589035336199</v>
      </c>
      <c r="J19" s="17">
        <v>6.6864407631765196E-2</v>
      </c>
      <c r="K19" s="17">
        <v>0.14720350378449801</v>
      </c>
      <c r="L19" s="17">
        <v>8.42396639053197E-2</v>
      </c>
      <c r="M19" s="17"/>
      <c r="N19" s="17">
        <v>0.10484502451423799</v>
      </c>
      <c r="O19" s="17">
        <v>0.109179945457899</v>
      </c>
      <c r="P19" s="17">
        <v>9.4305068196510702E-2</v>
      </c>
      <c r="Q19" s="17">
        <v>0.12439648039875099</v>
      </c>
      <c r="R19" s="17"/>
      <c r="S19" s="17">
        <v>0.12150936755877099</v>
      </c>
      <c r="T19" s="17">
        <v>0.124705952298467</v>
      </c>
      <c r="U19" s="17">
        <v>0.107483118719263</v>
      </c>
      <c r="V19" s="17">
        <v>4.1715713907134903E-2</v>
      </c>
      <c r="W19" s="17">
        <v>0.144259182733253</v>
      </c>
      <c r="X19" s="17">
        <v>0.11191140152189601</v>
      </c>
      <c r="Y19" s="17">
        <v>9.5073311925958401E-2</v>
      </c>
      <c r="Z19" s="17">
        <v>0.20416771712277401</v>
      </c>
      <c r="AA19" s="17">
        <v>8.0082540850831205E-2</v>
      </c>
      <c r="AB19" s="17">
        <v>0.115835479646128</v>
      </c>
      <c r="AC19" s="17">
        <v>0.11199885545503301</v>
      </c>
      <c r="AD19" s="17">
        <v>5.7823437319985897E-2</v>
      </c>
      <c r="AE19" s="17"/>
      <c r="AF19" s="17">
        <v>0.124476497551223</v>
      </c>
      <c r="AG19" s="17">
        <v>0.103547682966329</v>
      </c>
      <c r="AH19" s="17">
        <v>9.0004300322353001E-2</v>
      </c>
      <c r="AI19" s="17"/>
      <c r="AJ19" s="17">
        <v>9.5429406392336102E-2</v>
      </c>
      <c r="AK19" s="17">
        <v>0.122497188901892</v>
      </c>
      <c r="AL19" s="17">
        <v>7.0349579512399604E-2</v>
      </c>
      <c r="AM19" s="17">
        <v>0.15957115209185799</v>
      </c>
      <c r="AN19" s="17">
        <v>4.7011879334198099E-2</v>
      </c>
      <c r="AO19" s="17"/>
      <c r="AP19" s="17">
        <v>0.146266424132907</v>
      </c>
      <c r="AQ19" s="17">
        <v>7.6974800082030101E-2</v>
      </c>
      <c r="AR19" s="17">
        <v>0.104863411509679</v>
      </c>
      <c r="AS19" s="17">
        <v>0.116862681134876</v>
      </c>
      <c r="AT19" s="17">
        <v>9.0925166402994001E-2</v>
      </c>
      <c r="AU19" s="17">
        <v>5.4778802897829201E-2</v>
      </c>
      <c r="AV19" s="17"/>
      <c r="AW19" s="17">
        <v>0.19151940754514599</v>
      </c>
      <c r="AX19" s="17">
        <v>0.18240433893769101</v>
      </c>
      <c r="AY19" s="17">
        <v>0.124202353136856</v>
      </c>
      <c r="AZ19" s="17">
        <v>0.15325667839984899</v>
      </c>
      <c r="BA19" s="17">
        <v>8.2822353810833499E-2</v>
      </c>
      <c r="BB19" s="17">
        <v>0.13842850963206399</v>
      </c>
      <c r="BC19" s="17">
        <v>6.5291750071440502E-2</v>
      </c>
      <c r="BD19" s="17">
        <v>0.101197120888752</v>
      </c>
      <c r="BE19" s="17">
        <v>0.126915909537031</v>
      </c>
      <c r="BF19" s="17">
        <v>0.148425078985506</v>
      </c>
      <c r="BG19" s="17">
        <v>0.15512221752661601</v>
      </c>
      <c r="BH19" s="17">
        <v>3.9870554593003101E-2</v>
      </c>
      <c r="BI19" s="17">
        <v>0</v>
      </c>
      <c r="BJ19" s="17">
        <v>0.18638619429266901</v>
      </c>
      <c r="BK19" s="17">
        <v>0.14321758222049899</v>
      </c>
      <c r="BL19" s="17">
        <v>6.1713626643462499E-2</v>
      </c>
      <c r="BM19" s="17"/>
      <c r="BN19" s="17">
        <v>0.11719112257817001</v>
      </c>
      <c r="BO19" s="17">
        <v>9.6739553108481993E-2</v>
      </c>
      <c r="BP19" s="17"/>
      <c r="BQ19" s="17">
        <v>0.13902517765609901</v>
      </c>
      <c r="BR19" s="17">
        <v>0.110327746782219</v>
      </c>
      <c r="BS19" s="17"/>
      <c r="BT19" s="17">
        <v>0.128471913681837</v>
      </c>
      <c r="BU19" s="17"/>
      <c r="BV19" s="17">
        <v>0.119882176945542</v>
      </c>
      <c r="BW19" s="17">
        <v>0.124524641625928</v>
      </c>
      <c r="BX19" s="17">
        <v>9.3644118816348598E-2</v>
      </c>
      <c r="BY19" s="17"/>
      <c r="BZ19" s="17">
        <v>8.9816609077471202E-2</v>
      </c>
      <c r="CA19" s="17">
        <v>0.13906818340400301</v>
      </c>
      <c r="CB19" s="17">
        <v>0.112167472497675</v>
      </c>
      <c r="CC19" s="17">
        <v>0.16455199699939499</v>
      </c>
      <c r="CD19" s="17">
        <v>9.09723260497729E-2</v>
      </c>
      <c r="CE19" s="17">
        <v>0.11637990912745</v>
      </c>
      <c r="CF19" s="17">
        <v>6.5433655874559099E-2</v>
      </c>
      <c r="CG19" s="17"/>
      <c r="CH19" s="17">
        <v>0.13958607085643501</v>
      </c>
      <c r="CI19" s="17">
        <v>9.0816231686580096E-2</v>
      </c>
      <c r="CJ19" s="17">
        <v>0.121571087331577</v>
      </c>
      <c r="CK19" s="17">
        <v>0.103010444399569</v>
      </c>
      <c r="CL19" s="17">
        <v>7.2074273291830401E-2</v>
      </c>
    </row>
    <row r="20" spans="2:90" ht="28.8" x14ac:dyDescent="0.3">
      <c r="B20" s="18" t="s">
        <v>461</v>
      </c>
      <c r="C20" s="17">
        <v>0.100322568714416</v>
      </c>
      <c r="D20" s="17">
        <v>0.12740605912328001</v>
      </c>
      <c r="E20" s="17">
        <v>7.4487704591392298E-2</v>
      </c>
      <c r="F20" s="17"/>
      <c r="G20" s="17">
        <v>0.18857356064199901</v>
      </c>
      <c r="H20" s="17">
        <v>0.114194208711612</v>
      </c>
      <c r="I20" s="17">
        <v>7.5627331879929899E-2</v>
      </c>
      <c r="J20" s="17">
        <v>8.1235467070633505E-2</v>
      </c>
      <c r="K20" s="17">
        <v>6.7829705715112598E-2</v>
      </c>
      <c r="L20" s="17">
        <v>7.1180605889985205E-2</v>
      </c>
      <c r="M20" s="17"/>
      <c r="N20" s="17">
        <v>0.116728698466137</v>
      </c>
      <c r="O20" s="17">
        <v>6.7570665801284804E-2</v>
      </c>
      <c r="P20" s="17">
        <v>9.0040320967734802E-2</v>
      </c>
      <c r="Q20" s="17">
        <v>0.128891385415456</v>
      </c>
      <c r="R20" s="17"/>
      <c r="S20" s="17">
        <v>0.14275045783203499</v>
      </c>
      <c r="T20" s="17">
        <v>9.2401694546169005E-2</v>
      </c>
      <c r="U20" s="17">
        <v>4.7420995432817803E-2</v>
      </c>
      <c r="V20" s="17">
        <v>0.13761938192998399</v>
      </c>
      <c r="W20" s="17">
        <v>9.9059314099760903E-2</v>
      </c>
      <c r="X20" s="17">
        <v>0.114070526005632</v>
      </c>
      <c r="Y20" s="17">
        <v>5.86310610684109E-2</v>
      </c>
      <c r="Z20" s="17">
        <v>0.11451739369950401</v>
      </c>
      <c r="AA20" s="17">
        <v>7.5587207883859198E-2</v>
      </c>
      <c r="AB20" s="17">
        <v>0.103004164756925</v>
      </c>
      <c r="AC20" s="17">
        <v>7.5711296143229898E-2</v>
      </c>
      <c r="AD20" s="17">
        <v>5.4185704230397098E-2</v>
      </c>
      <c r="AE20" s="17"/>
      <c r="AF20" s="17">
        <v>9.7908907147072302E-2</v>
      </c>
      <c r="AG20" s="17">
        <v>9.86278951681131E-2</v>
      </c>
      <c r="AH20" s="17">
        <v>8.8148691883547098E-2</v>
      </c>
      <c r="AI20" s="17"/>
      <c r="AJ20" s="17">
        <v>0.12520712122057001</v>
      </c>
      <c r="AK20" s="17">
        <v>0.121226810685874</v>
      </c>
      <c r="AL20" s="17">
        <v>5.0265123218693399E-2</v>
      </c>
      <c r="AM20" s="17">
        <v>0.101247463624591</v>
      </c>
      <c r="AN20" s="17">
        <v>7.0978263820527507E-2</v>
      </c>
      <c r="AO20" s="17"/>
      <c r="AP20" s="17">
        <v>0.12348404729148001</v>
      </c>
      <c r="AQ20" s="17">
        <v>8.1696318385442501E-2</v>
      </c>
      <c r="AR20" s="17">
        <v>7.3996876337369594E-2</v>
      </c>
      <c r="AS20" s="17">
        <v>0.116955539444899</v>
      </c>
      <c r="AT20" s="17">
        <v>8.0389786270249106E-2</v>
      </c>
      <c r="AU20" s="17">
        <v>8.8616692694834895E-2</v>
      </c>
      <c r="AV20" s="17"/>
      <c r="AW20" s="17">
        <v>0.158032106023761</v>
      </c>
      <c r="AX20" s="17">
        <v>0.18359611096126199</v>
      </c>
      <c r="AY20" s="17">
        <v>8.21068654846316E-2</v>
      </c>
      <c r="AZ20" s="17">
        <v>0.193337460265674</v>
      </c>
      <c r="BA20" s="17">
        <v>9.1787996082880699E-2</v>
      </c>
      <c r="BB20" s="17">
        <v>6.8378065722294004E-2</v>
      </c>
      <c r="BC20" s="17">
        <v>6.6666749655917304E-2</v>
      </c>
      <c r="BD20" s="17">
        <v>9.79521113728022E-2</v>
      </c>
      <c r="BE20" s="17">
        <v>0.21754601184428701</v>
      </c>
      <c r="BF20" s="17">
        <v>5.4667825188374201E-2</v>
      </c>
      <c r="BG20" s="17">
        <v>8.5743828812814005E-2</v>
      </c>
      <c r="BH20" s="17">
        <v>9.0766655101484503E-2</v>
      </c>
      <c r="BI20" s="17">
        <v>9.4520406758880696E-2</v>
      </c>
      <c r="BJ20" s="17">
        <v>0</v>
      </c>
      <c r="BK20" s="17">
        <v>0</v>
      </c>
      <c r="BL20" s="17">
        <v>0.20765008105458499</v>
      </c>
      <c r="BM20" s="17"/>
      <c r="BN20" s="17">
        <v>8.4060422403142099E-2</v>
      </c>
      <c r="BO20" s="17">
        <v>0.120989483204838</v>
      </c>
      <c r="BP20" s="17"/>
      <c r="BQ20" s="17">
        <v>0.12738241862217201</v>
      </c>
      <c r="BR20" s="17">
        <v>0.107173517764801</v>
      </c>
      <c r="BS20" s="17"/>
      <c r="BT20" s="17">
        <v>0.12816657691384301</v>
      </c>
      <c r="BU20" s="17"/>
      <c r="BV20" s="17">
        <v>0.101541818028708</v>
      </c>
      <c r="BW20" s="17">
        <v>0.11481520485800301</v>
      </c>
      <c r="BX20" s="17">
        <v>9.7169941641753604E-2</v>
      </c>
      <c r="BY20" s="17"/>
      <c r="BZ20" s="17">
        <v>0.14856242907439701</v>
      </c>
      <c r="CA20" s="17">
        <v>9.9240638629941202E-2</v>
      </c>
      <c r="CB20" s="17">
        <v>8.2700223913589999E-2</v>
      </c>
      <c r="CC20" s="17">
        <v>0.100721246426326</v>
      </c>
      <c r="CD20" s="17">
        <v>0.105503465040212</v>
      </c>
      <c r="CE20" s="17">
        <v>7.9128452015186396E-2</v>
      </c>
      <c r="CF20" s="17">
        <v>0.12580186361851101</v>
      </c>
      <c r="CG20" s="17"/>
      <c r="CH20" s="17">
        <v>0.18007646363958801</v>
      </c>
      <c r="CI20" s="17">
        <v>8.3343690534324902E-2</v>
      </c>
      <c r="CJ20" s="17">
        <v>7.8161025577449902E-2</v>
      </c>
      <c r="CK20" s="17">
        <v>0.12163775166582599</v>
      </c>
      <c r="CL20" s="17">
        <v>0.15165812122414701</v>
      </c>
    </row>
    <row r="21" spans="2:90" ht="43.2" x14ac:dyDescent="0.3">
      <c r="B21" s="18" t="s">
        <v>465</v>
      </c>
      <c r="C21" s="17">
        <v>7.4181557365223402E-2</v>
      </c>
      <c r="D21" s="17">
        <v>7.7339517005588401E-2</v>
      </c>
      <c r="E21" s="17">
        <v>7.1341900004848302E-2</v>
      </c>
      <c r="F21" s="17"/>
      <c r="G21" s="17">
        <v>0.14011829442545901</v>
      </c>
      <c r="H21" s="17">
        <v>6.9803625857645907E-2</v>
      </c>
      <c r="I21" s="17">
        <v>8.4285184820252101E-2</v>
      </c>
      <c r="J21" s="17">
        <v>3.5640580571624197E-2</v>
      </c>
      <c r="K21" s="17">
        <v>6.1740771148231899E-2</v>
      </c>
      <c r="L21" s="17">
        <v>5.4028154537028798E-2</v>
      </c>
      <c r="M21" s="17"/>
      <c r="N21" s="17">
        <v>5.1418686636287597E-2</v>
      </c>
      <c r="O21" s="17">
        <v>6.38099884453735E-2</v>
      </c>
      <c r="P21" s="17">
        <v>0.100486413040157</v>
      </c>
      <c r="Q21" s="17">
        <v>8.1187308781707504E-2</v>
      </c>
      <c r="R21" s="17"/>
      <c r="S21" s="17">
        <v>0.109435306684681</v>
      </c>
      <c r="T21" s="17">
        <v>9.70026458377862E-2</v>
      </c>
      <c r="U21" s="17">
        <v>6.2762579217124997E-2</v>
      </c>
      <c r="V21" s="17">
        <v>8.5180480709655795E-2</v>
      </c>
      <c r="W21" s="17">
        <v>3.1215921606807102E-2</v>
      </c>
      <c r="X21" s="17">
        <v>5.4210776067963297E-2</v>
      </c>
      <c r="Y21" s="17">
        <v>6.4312131924461294E-2</v>
      </c>
      <c r="Z21" s="17">
        <v>8.4787223536265596E-2</v>
      </c>
      <c r="AA21" s="17">
        <v>3.74396245682663E-2</v>
      </c>
      <c r="AB21" s="17">
        <v>6.7049768728076803E-2</v>
      </c>
      <c r="AC21" s="17">
        <v>7.8594891079133894E-2</v>
      </c>
      <c r="AD21" s="17">
        <v>0.110373742751932</v>
      </c>
      <c r="AE21" s="17"/>
      <c r="AF21" s="17">
        <v>8.4127802084537198E-2</v>
      </c>
      <c r="AG21" s="17">
        <v>7.8980509400060198E-2</v>
      </c>
      <c r="AH21" s="17">
        <v>6.78556014929214E-2</v>
      </c>
      <c r="AI21" s="17"/>
      <c r="AJ21" s="17">
        <v>8.88514985445924E-2</v>
      </c>
      <c r="AK21" s="17">
        <v>7.2579171211837101E-2</v>
      </c>
      <c r="AL21" s="17">
        <v>6.6474142482959103E-2</v>
      </c>
      <c r="AM21" s="17">
        <v>7.9853175140353297E-2</v>
      </c>
      <c r="AN21" s="17">
        <v>5.7352907365855799E-2</v>
      </c>
      <c r="AO21" s="17"/>
      <c r="AP21" s="17">
        <v>9.4522832382405497E-2</v>
      </c>
      <c r="AQ21" s="17">
        <v>5.7854000077333302E-2</v>
      </c>
      <c r="AR21" s="17">
        <v>7.2705369158455602E-2</v>
      </c>
      <c r="AS21" s="17">
        <v>9.9457471198192704E-2</v>
      </c>
      <c r="AT21" s="17">
        <v>3.8782789457599699E-2</v>
      </c>
      <c r="AU21" s="17">
        <v>2.08136092320233E-2</v>
      </c>
      <c r="AV21" s="17"/>
      <c r="AW21" s="17">
        <v>0</v>
      </c>
      <c r="AX21" s="17">
        <v>6.5041872731720005E-2</v>
      </c>
      <c r="AY21" s="17">
        <v>9.8152658880692495E-2</v>
      </c>
      <c r="AZ21" s="17">
        <v>0.120384245971545</v>
      </c>
      <c r="BA21" s="17">
        <v>7.08991943061099E-2</v>
      </c>
      <c r="BB21" s="17">
        <v>5.47332427076717E-2</v>
      </c>
      <c r="BC21" s="17">
        <v>6.4787983325081594E-2</v>
      </c>
      <c r="BD21" s="17">
        <v>6.04879518165993E-2</v>
      </c>
      <c r="BE21" s="17">
        <v>6.0547852029579498E-2</v>
      </c>
      <c r="BF21" s="17">
        <v>0.121365938463517</v>
      </c>
      <c r="BG21" s="17">
        <v>0.10815267267218</v>
      </c>
      <c r="BH21" s="17">
        <v>0</v>
      </c>
      <c r="BI21" s="17">
        <v>0.14023233304694799</v>
      </c>
      <c r="BJ21" s="17">
        <v>5.2435902732267198E-2</v>
      </c>
      <c r="BK21" s="17">
        <v>0.154756094719634</v>
      </c>
      <c r="BL21" s="17">
        <v>8.6627693210531501E-2</v>
      </c>
      <c r="BM21" s="17"/>
      <c r="BN21" s="17">
        <v>8.7422491491984694E-2</v>
      </c>
      <c r="BO21" s="17">
        <v>5.3937956081050301E-2</v>
      </c>
      <c r="BP21" s="17"/>
      <c r="BQ21" s="17">
        <v>8.0275747957054402E-2</v>
      </c>
      <c r="BR21" s="17">
        <v>6.3549092732755497E-2</v>
      </c>
      <c r="BS21" s="17"/>
      <c r="BT21" s="17">
        <v>0.147093591031312</v>
      </c>
      <c r="BU21" s="17"/>
      <c r="BV21" s="17">
        <v>8.3396090391834807E-2</v>
      </c>
      <c r="BW21" s="17">
        <v>7.9026731845189005E-2</v>
      </c>
      <c r="BX21" s="17">
        <v>6.00344732071625E-2</v>
      </c>
      <c r="BY21" s="17"/>
      <c r="BZ21" s="17">
        <v>4.6385615458769999E-2</v>
      </c>
      <c r="CA21" s="17">
        <v>5.3585172571354797E-2</v>
      </c>
      <c r="CB21" s="17">
        <v>0.11099810812932299</v>
      </c>
      <c r="CC21" s="17">
        <v>4.2953992188267898E-2</v>
      </c>
      <c r="CD21" s="17">
        <v>9.0228337687124002E-2</v>
      </c>
      <c r="CE21" s="17">
        <v>0.10667987420689901</v>
      </c>
      <c r="CF21" s="17">
        <v>7.9046365616895903E-2</v>
      </c>
      <c r="CG21" s="17"/>
      <c r="CH21" s="17">
        <v>0.194611301038176</v>
      </c>
      <c r="CI21" s="17">
        <v>6.4217394623733895E-2</v>
      </c>
      <c r="CJ21" s="17">
        <v>6.6705785146513596E-2</v>
      </c>
      <c r="CK21" s="17">
        <v>2.9962077254401399E-2</v>
      </c>
      <c r="CL21" s="17">
        <v>0.116397156587314</v>
      </c>
    </row>
    <row r="22" spans="2:90" ht="28.8" x14ac:dyDescent="0.3">
      <c r="B22" s="18" t="s">
        <v>462</v>
      </c>
      <c r="C22" s="17">
        <v>4.6896015955021499E-2</v>
      </c>
      <c r="D22" s="17">
        <v>4.0347017183639103E-2</v>
      </c>
      <c r="E22" s="17">
        <v>5.33397657919812E-2</v>
      </c>
      <c r="F22" s="17"/>
      <c r="G22" s="17">
        <v>4.5783518562916299E-2</v>
      </c>
      <c r="H22" s="17">
        <v>8.3333129080560106E-2</v>
      </c>
      <c r="I22" s="17">
        <v>4.97431012756029E-2</v>
      </c>
      <c r="J22" s="17">
        <v>2.23696750195581E-2</v>
      </c>
      <c r="K22" s="17">
        <v>6.3386611792562206E-2</v>
      </c>
      <c r="L22" s="17">
        <v>2.6612599126344401E-2</v>
      </c>
      <c r="M22" s="17"/>
      <c r="N22" s="17">
        <v>6.3483618800464797E-2</v>
      </c>
      <c r="O22" s="17">
        <v>2.7879913534412201E-2</v>
      </c>
      <c r="P22" s="17">
        <v>5.2191968382960197E-2</v>
      </c>
      <c r="Q22" s="17">
        <v>4.4331047250036101E-2</v>
      </c>
      <c r="R22" s="17"/>
      <c r="S22" s="17">
        <v>2.5690197880941901E-2</v>
      </c>
      <c r="T22" s="17">
        <v>7.7652885445923595E-2</v>
      </c>
      <c r="U22" s="17">
        <v>4.24065092517905E-2</v>
      </c>
      <c r="V22" s="17">
        <v>5.4739756560190402E-2</v>
      </c>
      <c r="W22" s="17">
        <v>3.5961106142392202E-2</v>
      </c>
      <c r="X22" s="17">
        <v>4.3472155894342397E-2</v>
      </c>
      <c r="Y22" s="17">
        <v>4.5789488900986101E-2</v>
      </c>
      <c r="Z22" s="17">
        <v>2.6627742990597999E-2</v>
      </c>
      <c r="AA22" s="17">
        <v>6.3988447092758194E-2</v>
      </c>
      <c r="AB22" s="17">
        <v>5.1489818014472701E-2</v>
      </c>
      <c r="AC22" s="17">
        <v>3.8737554095969497E-2</v>
      </c>
      <c r="AD22" s="17">
        <v>0</v>
      </c>
      <c r="AE22" s="17"/>
      <c r="AF22" s="17">
        <v>3.1084663412933301E-2</v>
      </c>
      <c r="AG22" s="17">
        <v>6.5271664885258596E-2</v>
      </c>
      <c r="AH22" s="17">
        <v>2.4746547852801899E-2</v>
      </c>
      <c r="AI22" s="17"/>
      <c r="AJ22" s="17">
        <v>5.3380279908003203E-2</v>
      </c>
      <c r="AK22" s="17">
        <v>5.1445273311225198E-2</v>
      </c>
      <c r="AL22" s="17">
        <v>3.2219794066791999E-2</v>
      </c>
      <c r="AM22" s="17">
        <v>1.9586113384305701E-2</v>
      </c>
      <c r="AN22" s="17">
        <v>5.1808975051448797E-2</v>
      </c>
      <c r="AO22" s="17"/>
      <c r="AP22" s="17">
        <v>5.0755098325982198E-2</v>
      </c>
      <c r="AQ22" s="17">
        <v>6.7840171607001606E-2</v>
      </c>
      <c r="AR22" s="17">
        <v>2.9380123776914499E-2</v>
      </c>
      <c r="AS22" s="17">
        <v>3.4550857447623901E-2</v>
      </c>
      <c r="AT22" s="17">
        <v>1.9389033143704E-2</v>
      </c>
      <c r="AU22" s="17">
        <v>6.8769983371153406E-2</v>
      </c>
      <c r="AV22" s="17"/>
      <c r="AW22" s="17">
        <v>0</v>
      </c>
      <c r="AX22" s="17">
        <v>0</v>
      </c>
      <c r="AY22" s="17">
        <v>3.6065620446736599E-2</v>
      </c>
      <c r="AZ22" s="17">
        <v>9.7898807750951694E-2</v>
      </c>
      <c r="BA22" s="17">
        <v>3.9906808860811799E-2</v>
      </c>
      <c r="BB22" s="17">
        <v>2.3005819925447001E-2</v>
      </c>
      <c r="BC22" s="17">
        <v>6.7717106570693603E-2</v>
      </c>
      <c r="BD22" s="17">
        <v>5.9303885538998E-2</v>
      </c>
      <c r="BE22" s="17">
        <v>5.9004541154508802E-2</v>
      </c>
      <c r="BF22" s="17">
        <v>4.8808702457598503E-2</v>
      </c>
      <c r="BG22" s="17">
        <v>2.6351488324564701E-2</v>
      </c>
      <c r="BH22" s="17">
        <v>2.1703805337185099E-2</v>
      </c>
      <c r="BI22" s="17">
        <v>6.9174743428072297E-2</v>
      </c>
      <c r="BJ22" s="17">
        <v>4.3198357278413202E-2</v>
      </c>
      <c r="BK22" s="17">
        <v>7.01615600655255E-2</v>
      </c>
      <c r="BL22" s="17">
        <v>4.3834963517928198E-2</v>
      </c>
      <c r="BM22" s="17"/>
      <c r="BN22" s="17">
        <v>5.9683383900992003E-2</v>
      </c>
      <c r="BO22" s="17">
        <v>2.9935151719027501E-2</v>
      </c>
      <c r="BP22" s="17"/>
      <c r="BQ22" s="17">
        <v>5.2458105835871703E-2</v>
      </c>
      <c r="BR22" s="17">
        <v>5.3143247173561801E-2</v>
      </c>
      <c r="BS22" s="17"/>
      <c r="BT22" s="17">
        <v>5.11721362316069E-2</v>
      </c>
      <c r="BU22" s="17"/>
      <c r="BV22" s="17">
        <v>2.60533696757567E-2</v>
      </c>
      <c r="BW22" s="17">
        <v>7.7668048333941003E-2</v>
      </c>
      <c r="BX22" s="17">
        <v>3.9038689987595201E-2</v>
      </c>
      <c r="BY22" s="17"/>
      <c r="BZ22" s="17">
        <v>4.1392693548669098E-2</v>
      </c>
      <c r="CA22" s="17">
        <v>1.7683133992012101E-2</v>
      </c>
      <c r="CB22" s="17">
        <v>5.4415015997447497E-2</v>
      </c>
      <c r="CC22" s="17">
        <v>4.1052479718242697E-2</v>
      </c>
      <c r="CD22" s="17">
        <v>4.9548464725794002E-2</v>
      </c>
      <c r="CE22" s="17">
        <v>1.9022926972903299E-2</v>
      </c>
      <c r="CF22" s="17">
        <v>8.0745254332617894E-2</v>
      </c>
      <c r="CG22" s="17"/>
      <c r="CH22" s="17">
        <v>4.0740553430600297E-2</v>
      </c>
      <c r="CI22" s="17">
        <v>6.6732987920536793E-2</v>
      </c>
      <c r="CJ22" s="17">
        <v>4.1693011046792898E-2</v>
      </c>
      <c r="CK22" s="17">
        <v>3.1911440502081098E-2</v>
      </c>
      <c r="CL22" s="17">
        <v>0</v>
      </c>
    </row>
    <row r="23" spans="2:90" x14ac:dyDescent="0.3">
      <c r="B23" s="18" t="s">
        <v>118</v>
      </c>
      <c r="C23" s="17">
        <v>3.4093699610441397E-2</v>
      </c>
      <c r="D23" s="17">
        <v>2.9215903876923799E-2</v>
      </c>
      <c r="E23" s="17">
        <v>3.8890795791559601E-2</v>
      </c>
      <c r="F23" s="17"/>
      <c r="G23" s="17">
        <v>7.0715978862370202E-3</v>
      </c>
      <c r="H23" s="17">
        <v>2.9717732850210399E-2</v>
      </c>
      <c r="I23" s="17">
        <v>4.1265394524846802E-2</v>
      </c>
      <c r="J23" s="17">
        <v>4.5111983061029703E-2</v>
      </c>
      <c r="K23" s="17">
        <v>4.1188226040164103E-2</v>
      </c>
      <c r="L23" s="17">
        <v>4.0817651886526002E-2</v>
      </c>
      <c r="M23" s="17"/>
      <c r="N23" s="17">
        <v>1.1066299038204899E-2</v>
      </c>
      <c r="O23" s="17">
        <v>2.4925280067188599E-2</v>
      </c>
      <c r="P23" s="17">
        <v>3.1696976553710302E-2</v>
      </c>
      <c r="Q23" s="17">
        <v>7.0230152477757296E-2</v>
      </c>
      <c r="R23" s="17"/>
      <c r="S23" s="17">
        <v>1.79816457090675E-2</v>
      </c>
      <c r="T23" s="17">
        <v>5.7804442930039203E-2</v>
      </c>
      <c r="U23" s="17">
        <v>4.0932537921109999E-2</v>
      </c>
      <c r="V23" s="17">
        <v>4.2211099248318701E-2</v>
      </c>
      <c r="W23" s="17">
        <v>0</v>
      </c>
      <c r="X23" s="17">
        <v>2.9434818918507601E-2</v>
      </c>
      <c r="Y23" s="17">
        <v>3.0450195766510299E-2</v>
      </c>
      <c r="Z23" s="17">
        <v>0</v>
      </c>
      <c r="AA23" s="17">
        <v>6.7108531067748903E-2</v>
      </c>
      <c r="AB23" s="17">
        <v>1.6158098619091898E-2</v>
      </c>
      <c r="AC23" s="17">
        <v>7.5823745861953798E-2</v>
      </c>
      <c r="AD23" s="17">
        <v>0</v>
      </c>
      <c r="AE23" s="17"/>
      <c r="AF23" s="17">
        <v>3.26294780112453E-2</v>
      </c>
      <c r="AG23" s="17">
        <v>3.08981027662046E-2</v>
      </c>
      <c r="AH23" s="17">
        <v>4.5008749443858902E-2</v>
      </c>
      <c r="AI23" s="17"/>
      <c r="AJ23" s="17">
        <v>3.8963115633614501E-2</v>
      </c>
      <c r="AK23" s="17">
        <v>2.1480957949509601E-2</v>
      </c>
      <c r="AL23" s="17">
        <v>3.8609684211209902E-2</v>
      </c>
      <c r="AM23" s="17">
        <v>3.2641302944941698E-2</v>
      </c>
      <c r="AN23" s="17">
        <v>5.5193050490120597E-2</v>
      </c>
      <c r="AO23" s="17"/>
      <c r="AP23" s="17">
        <v>2.0421600115961999E-2</v>
      </c>
      <c r="AQ23" s="17">
        <v>1.7189949581066399E-2</v>
      </c>
      <c r="AR23" s="17">
        <v>6.0414328118249601E-2</v>
      </c>
      <c r="AS23" s="17">
        <v>5.1398371713587798E-2</v>
      </c>
      <c r="AT23" s="17">
        <v>3.7993036401599199E-2</v>
      </c>
      <c r="AU23" s="17">
        <v>5.4891366136701397E-2</v>
      </c>
      <c r="AV23" s="17"/>
      <c r="AW23" s="17">
        <v>0</v>
      </c>
      <c r="AX23" s="17">
        <v>0.12908382138201699</v>
      </c>
      <c r="AY23" s="17">
        <v>6.3564412975195203E-2</v>
      </c>
      <c r="AZ23" s="17">
        <v>0</v>
      </c>
      <c r="BA23" s="17">
        <v>5.2168915846641101E-2</v>
      </c>
      <c r="BB23" s="17">
        <v>6.15446244348027E-2</v>
      </c>
      <c r="BC23" s="17">
        <v>1.2741099793895301E-2</v>
      </c>
      <c r="BD23" s="17">
        <v>0</v>
      </c>
      <c r="BE23" s="17">
        <v>0</v>
      </c>
      <c r="BF23" s="17">
        <v>2.7700533509780401E-2</v>
      </c>
      <c r="BG23" s="17">
        <v>0</v>
      </c>
      <c r="BH23" s="17">
        <v>2.13260746675649E-2</v>
      </c>
      <c r="BI23" s="17">
        <v>4.0549790000693302E-2</v>
      </c>
      <c r="BJ23" s="17">
        <v>5.4121276439541503E-2</v>
      </c>
      <c r="BK23" s="17">
        <v>0</v>
      </c>
      <c r="BL23" s="17">
        <v>2.0974011190104801E-2</v>
      </c>
      <c r="BM23" s="17"/>
      <c r="BN23" s="17">
        <v>3.5784181450878701E-2</v>
      </c>
      <c r="BO23" s="17">
        <v>3.2201000793166401E-2</v>
      </c>
      <c r="BP23" s="17"/>
      <c r="BQ23" s="17">
        <v>1.82989357716975E-2</v>
      </c>
      <c r="BR23" s="17">
        <v>3.5481304353069502E-2</v>
      </c>
      <c r="BS23" s="17"/>
      <c r="BT23" s="17">
        <v>2.11154774398132E-2</v>
      </c>
      <c r="BU23" s="17"/>
      <c r="BV23" s="17">
        <v>5.55696499510226E-2</v>
      </c>
      <c r="BW23" s="17">
        <v>2.57098560557746E-2</v>
      </c>
      <c r="BX23" s="17">
        <v>2.95798035115418E-2</v>
      </c>
      <c r="BY23" s="17"/>
      <c r="BZ23" s="17">
        <v>2.9476197323039299E-2</v>
      </c>
      <c r="CA23" s="17">
        <v>4.07500917537163E-2</v>
      </c>
      <c r="CB23" s="17">
        <v>2.0247333609425201E-2</v>
      </c>
      <c r="CC23" s="17">
        <v>1.1375898981070101E-2</v>
      </c>
      <c r="CD23" s="17">
        <v>3.0128036665937101E-2</v>
      </c>
      <c r="CE23" s="17">
        <v>3.1742636894182399E-2</v>
      </c>
      <c r="CF23" s="17">
        <v>1.32365890396404E-2</v>
      </c>
      <c r="CG23" s="17"/>
      <c r="CH23" s="17">
        <v>1.46756723592339E-2</v>
      </c>
      <c r="CI23" s="17">
        <v>3.9367078902382301E-2</v>
      </c>
      <c r="CJ23" s="17">
        <v>2.9333747843439999E-2</v>
      </c>
      <c r="CK23" s="17">
        <v>3.63220589110438E-2</v>
      </c>
      <c r="CL23" s="17">
        <v>7.5055285425252402E-2</v>
      </c>
    </row>
    <row r="24" spans="2:90" x14ac:dyDescent="0.3">
      <c r="B24" s="18" t="s">
        <v>131</v>
      </c>
      <c r="C24" s="19">
        <v>1.0769180732673E-2</v>
      </c>
      <c r="D24" s="19">
        <v>5.5454496720808303E-3</v>
      </c>
      <c r="E24" s="19">
        <v>1.5835334390604399E-2</v>
      </c>
      <c r="F24" s="19"/>
      <c r="G24" s="19">
        <v>0</v>
      </c>
      <c r="H24" s="19">
        <v>8.63501872666389E-3</v>
      </c>
      <c r="I24" s="19">
        <v>0</v>
      </c>
      <c r="J24" s="19">
        <v>1.53097185685719E-2</v>
      </c>
      <c r="K24" s="19">
        <v>0</v>
      </c>
      <c r="L24" s="19">
        <v>3.3901842807240699E-2</v>
      </c>
      <c r="M24" s="19"/>
      <c r="N24" s="19">
        <v>1.6382879101630599E-2</v>
      </c>
      <c r="O24" s="19">
        <v>5.7582335942052004E-3</v>
      </c>
      <c r="P24" s="19">
        <v>1.5085520027578399E-2</v>
      </c>
      <c r="Q24" s="19">
        <v>5.7378958914639797E-3</v>
      </c>
      <c r="R24" s="19"/>
      <c r="S24" s="19">
        <v>1.7307203761627699E-2</v>
      </c>
      <c r="T24" s="19">
        <v>0</v>
      </c>
      <c r="U24" s="19">
        <v>0</v>
      </c>
      <c r="V24" s="19">
        <v>1.2940548976453E-2</v>
      </c>
      <c r="W24" s="19">
        <v>0</v>
      </c>
      <c r="X24" s="19">
        <v>1.31305571550025E-2</v>
      </c>
      <c r="Y24" s="19">
        <v>1.7737353271769399E-2</v>
      </c>
      <c r="Z24" s="19">
        <v>2.9664995427229199E-2</v>
      </c>
      <c r="AA24" s="19">
        <v>0</v>
      </c>
      <c r="AB24" s="19">
        <v>3.5364444564999202E-2</v>
      </c>
      <c r="AC24" s="19">
        <v>0</v>
      </c>
      <c r="AD24" s="19">
        <v>0</v>
      </c>
      <c r="AE24" s="19"/>
      <c r="AF24" s="19">
        <v>4.2040568164561096E-3</v>
      </c>
      <c r="AG24" s="19">
        <v>2.1427486239910701E-2</v>
      </c>
      <c r="AH24" s="19">
        <v>8.6516472472544896E-3</v>
      </c>
      <c r="AI24" s="19"/>
      <c r="AJ24" s="19">
        <v>1.4919751124969099E-2</v>
      </c>
      <c r="AK24" s="19">
        <v>1.11594541833489E-2</v>
      </c>
      <c r="AL24" s="19">
        <v>0</v>
      </c>
      <c r="AM24" s="19">
        <v>1.05654137627591E-2</v>
      </c>
      <c r="AN24" s="19">
        <v>0</v>
      </c>
      <c r="AO24" s="19"/>
      <c r="AP24" s="19">
        <v>9.9354403640056106E-3</v>
      </c>
      <c r="AQ24" s="19">
        <v>8.3383343073600898E-3</v>
      </c>
      <c r="AR24" s="19">
        <v>1.52508620309277E-2</v>
      </c>
      <c r="AS24" s="19">
        <v>1.7576895293483899E-2</v>
      </c>
      <c r="AT24" s="19">
        <v>0</v>
      </c>
      <c r="AU24" s="19">
        <v>0</v>
      </c>
      <c r="AV24" s="19"/>
      <c r="AW24" s="19">
        <v>0</v>
      </c>
      <c r="AX24" s="19">
        <v>0</v>
      </c>
      <c r="AY24" s="19">
        <v>3.4845480052021101E-2</v>
      </c>
      <c r="AZ24" s="19">
        <v>0</v>
      </c>
      <c r="BA24" s="19">
        <v>0</v>
      </c>
      <c r="BB24" s="19">
        <v>1.17564788443578E-2</v>
      </c>
      <c r="BC24" s="19">
        <v>0</v>
      </c>
      <c r="BD24" s="19">
        <v>3.8488203873087802E-2</v>
      </c>
      <c r="BE24" s="19">
        <v>2.58233534154102E-2</v>
      </c>
      <c r="BF24" s="19">
        <v>0</v>
      </c>
      <c r="BG24" s="19">
        <v>0</v>
      </c>
      <c r="BH24" s="19">
        <v>0</v>
      </c>
      <c r="BI24" s="19">
        <v>0</v>
      </c>
      <c r="BJ24" s="19">
        <v>0</v>
      </c>
      <c r="BK24" s="19">
        <v>0</v>
      </c>
      <c r="BL24" s="19">
        <v>2.37059292716542E-2</v>
      </c>
      <c r="BM24" s="19"/>
      <c r="BN24" s="19">
        <v>9.0990474668856593E-3</v>
      </c>
      <c r="BO24" s="19">
        <v>1.3196092576078299E-2</v>
      </c>
      <c r="BP24" s="19"/>
      <c r="BQ24" s="19">
        <v>1.1548222077468501E-2</v>
      </c>
      <c r="BR24" s="19">
        <v>1.3855066004064101E-2</v>
      </c>
      <c r="BS24" s="19"/>
      <c r="BT24" s="19">
        <v>0</v>
      </c>
      <c r="BU24" s="19"/>
      <c r="BV24" s="19">
        <v>1.2590224263815101E-2</v>
      </c>
      <c r="BW24" s="19">
        <v>2.4247285838604901E-2</v>
      </c>
      <c r="BX24" s="19">
        <v>2.6231169379499699E-3</v>
      </c>
      <c r="BY24" s="19"/>
      <c r="BZ24" s="19">
        <v>1.4725453740620001E-2</v>
      </c>
      <c r="CA24" s="19">
        <v>8.0622704958487404E-3</v>
      </c>
      <c r="CB24" s="19">
        <v>1.1154430089902001E-2</v>
      </c>
      <c r="CC24" s="19">
        <v>9.5227207290713798E-3</v>
      </c>
      <c r="CD24" s="19">
        <v>7.9857003203980797E-3</v>
      </c>
      <c r="CE24" s="19">
        <v>0</v>
      </c>
      <c r="CF24" s="19">
        <v>1.2528940172296599E-2</v>
      </c>
      <c r="CG24" s="19"/>
      <c r="CH24" s="19">
        <v>1.38910878343674E-2</v>
      </c>
      <c r="CI24" s="19">
        <v>1.5813911794652899E-2</v>
      </c>
      <c r="CJ24" s="19">
        <v>1.14004335523932E-2</v>
      </c>
      <c r="CK24" s="19">
        <v>0</v>
      </c>
      <c r="CL24" s="19">
        <v>0</v>
      </c>
    </row>
    <row r="25" spans="2:90" x14ac:dyDescent="0.3">
      <c r="B25" s="16"/>
    </row>
    <row r="26" spans="2:90" x14ac:dyDescent="0.3">
      <c r="B26" t="s">
        <v>111</v>
      </c>
    </row>
    <row r="27" spans="2:90" x14ac:dyDescent="0.3">
      <c r="B27" t="s">
        <v>112</v>
      </c>
    </row>
    <row r="29" spans="2:90" x14ac:dyDescent="0.3">
      <c r="B2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CL2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469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452</v>
      </c>
      <c r="C9" s="17">
        <v>0.45833053148248998</v>
      </c>
      <c r="D9" s="17">
        <v>0.42127710445726702</v>
      </c>
      <c r="E9" s="17">
        <v>0.49365851508279601</v>
      </c>
      <c r="F9" s="17"/>
      <c r="G9" s="17">
        <v>0.25073398060351898</v>
      </c>
      <c r="H9" s="17">
        <v>0.45552871388771798</v>
      </c>
      <c r="I9" s="17">
        <v>0.46880915462669698</v>
      </c>
      <c r="J9" s="17">
        <v>0.47719954716852803</v>
      </c>
      <c r="K9" s="17">
        <v>0.50623127965707704</v>
      </c>
      <c r="L9" s="17">
        <v>0.54316876952252702</v>
      </c>
      <c r="M9" s="17"/>
      <c r="N9" s="17">
        <v>0.440427973654411</v>
      </c>
      <c r="O9" s="17">
        <v>0.49779211389878403</v>
      </c>
      <c r="P9" s="17">
        <v>0.46457408530422301</v>
      </c>
      <c r="Q9" s="17">
        <v>0.43240510256221598</v>
      </c>
      <c r="R9" s="17"/>
      <c r="S9" s="17">
        <v>0.48513266885489298</v>
      </c>
      <c r="T9" s="17">
        <v>0.44200957895571502</v>
      </c>
      <c r="U9" s="17">
        <v>0.58873633495613298</v>
      </c>
      <c r="V9" s="17">
        <v>0.43340101532394698</v>
      </c>
      <c r="W9" s="17">
        <v>0.55313347359471299</v>
      </c>
      <c r="X9" s="17">
        <v>0.39798938573122</v>
      </c>
      <c r="Y9" s="17">
        <v>0.43129425837657098</v>
      </c>
      <c r="Z9" s="17">
        <v>0.53203816874445797</v>
      </c>
      <c r="AA9" s="17">
        <v>0.46378961486689302</v>
      </c>
      <c r="AB9" s="17">
        <v>0.411750104491936</v>
      </c>
      <c r="AC9" s="17">
        <v>0.33519570415330002</v>
      </c>
      <c r="AD9" s="17">
        <v>0.45216868831109303</v>
      </c>
      <c r="AE9" s="17"/>
      <c r="AF9" s="17">
        <v>0.48653760595029999</v>
      </c>
      <c r="AG9" s="17">
        <v>0.438996787969747</v>
      </c>
      <c r="AH9" s="17">
        <v>0.50104342518029399</v>
      </c>
      <c r="AI9" s="17"/>
      <c r="AJ9" s="17">
        <v>0.42925361917024701</v>
      </c>
      <c r="AK9" s="17">
        <v>0.44874491176838999</v>
      </c>
      <c r="AL9" s="17">
        <v>0.36251940401529198</v>
      </c>
      <c r="AM9" s="17">
        <v>0.522141588965499</v>
      </c>
      <c r="AN9" s="17">
        <v>0.44175881053076799</v>
      </c>
      <c r="AO9" s="17"/>
      <c r="AP9" s="17">
        <v>0.44225851660127002</v>
      </c>
      <c r="AQ9" s="17">
        <v>0.39677088010932099</v>
      </c>
      <c r="AR9" s="17">
        <v>0.40315908251841698</v>
      </c>
      <c r="AS9" s="17">
        <v>0.50144183443241896</v>
      </c>
      <c r="AT9" s="17">
        <v>0.42914029588643698</v>
      </c>
      <c r="AU9" s="17">
        <v>0.55309949586307305</v>
      </c>
      <c r="AV9" s="17"/>
      <c r="AW9" s="17">
        <v>0.184433816979301</v>
      </c>
      <c r="AX9" s="17">
        <v>0.34641878355176697</v>
      </c>
      <c r="AY9" s="17">
        <v>0.438880076326294</v>
      </c>
      <c r="AZ9" s="17">
        <v>0.50116414811030796</v>
      </c>
      <c r="BA9" s="17">
        <v>0.39593860036887601</v>
      </c>
      <c r="BB9" s="17">
        <v>0.55064032656570705</v>
      </c>
      <c r="BC9" s="17">
        <v>0.49376494854535302</v>
      </c>
      <c r="BD9" s="17">
        <v>0.54855132162194997</v>
      </c>
      <c r="BE9" s="17">
        <v>0.47539753799601903</v>
      </c>
      <c r="BF9" s="17">
        <v>0.50820551208015696</v>
      </c>
      <c r="BG9" s="17">
        <v>0.47031873730628099</v>
      </c>
      <c r="BH9" s="17">
        <v>0.37384716671170898</v>
      </c>
      <c r="BI9" s="17">
        <v>0.29052038033925498</v>
      </c>
      <c r="BJ9" s="17">
        <v>0.37342926141947402</v>
      </c>
      <c r="BK9" s="17">
        <v>0.44715754017866499</v>
      </c>
      <c r="BL9" s="17">
        <v>0.46512377658991599</v>
      </c>
      <c r="BM9" s="17"/>
      <c r="BN9" s="17">
        <v>0.48453969897716498</v>
      </c>
      <c r="BO9" s="17">
        <v>0.420246062687745</v>
      </c>
      <c r="BP9" s="17"/>
      <c r="BQ9" s="17">
        <v>0.448210284254286</v>
      </c>
      <c r="BR9" s="17">
        <v>0.42492199207535802</v>
      </c>
      <c r="BS9" s="17"/>
      <c r="BT9" s="17">
        <v>0.45909088827364802</v>
      </c>
      <c r="BU9" s="17"/>
      <c r="BV9" s="17">
        <v>0.48520754536009297</v>
      </c>
      <c r="BW9" s="17">
        <v>0.44581710555478099</v>
      </c>
      <c r="BX9" s="17">
        <v>0.46073103503674501</v>
      </c>
      <c r="BY9" s="17"/>
      <c r="BZ9" s="17">
        <v>0.40425619092111797</v>
      </c>
      <c r="CA9" s="17">
        <v>0.373495063898587</v>
      </c>
      <c r="CB9" s="17">
        <v>0.59051258911792004</v>
      </c>
      <c r="CC9" s="17">
        <v>0.47981718846441201</v>
      </c>
      <c r="CD9" s="17">
        <v>0.47356430929224502</v>
      </c>
      <c r="CE9" s="17">
        <v>0.402389087903126</v>
      </c>
      <c r="CF9" s="17">
        <v>0.48036759837061599</v>
      </c>
      <c r="CG9" s="17"/>
      <c r="CH9" s="17">
        <v>0.172411907989238</v>
      </c>
      <c r="CI9" s="17">
        <v>0.46251985973045501</v>
      </c>
      <c r="CJ9" s="17">
        <v>0.54254156195054104</v>
      </c>
      <c r="CK9" s="17">
        <v>0.45941618493289599</v>
      </c>
      <c r="CL9" s="17">
        <v>0.24695721312090599</v>
      </c>
    </row>
    <row r="10" spans="2:90" x14ac:dyDescent="0.3">
      <c r="B10" s="18" t="s">
        <v>453</v>
      </c>
      <c r="C10" s="17">
        <v>0.23879920445330199</v>
      </c>
      <c r="D10" s="17">
        <v>0.188020945345415</v>
      </c>
      <c r="E10" s="17">
        <v>0.28415592217767599</v>
      </c>
      <c r="F10" s="17"/>
      <c r="G10" s="17">
        <v>0.16408452097360701</v>
      </c>
      <c r="H10" s="17">
        <v>0.230760603855207</v>
      </c>
      <c r="I10" s="17">
        <v>0.27718417644156701</v>
      </c>
      <c r="J10" s="17">
        <v>0.28356150459559698</v>
      </c>
      <c r="K10" s="17">
        <v>0.30112387794064799</v>
      </c>
      <c r="L10" s="17">
        <v>0.18403426596658801</v>
      </c>
      <c r="M10" s="17"/>
      <c r="N10" s="17">
        <v>0.174072192755726</v>
      </c>
      <c r="O10" s="17">
        <v>0.24100198302304801</v>
      </c>
      <c r="P10" s="17">
        <v>0.26112114620675297</v>
      </c>
      <c r="Q10" s="17">
        <v>0.27767369827682398</v>
      </c>
      <c r="R10" s="17"/>
      <c r="S10" s="17">
        <v>0.17684438743904801</v>
      </c>
      <c r="T10" s="17">
        <v>0.28398393898603203</v>
      </c>
      <c r="U10" s="17">
        <v>0.24935337008314601</v>
      </c>
      <c r="V10" s="17">
        <v>0.281794450874084</v>
      </c>
      <c r="W10" s="17">
        <v>0.212859811161656</v>
      </c>
      <c r="X10" s="17">
        <v>0.24102151090763399</v>
      </c>
      <c r="Y10" s="17">
        <v>0.22515513815171501</v>
      </c>
      <c r="Z10" s="17">
        <v>0.24320368868439499</v>
      </c>
      <c r="AA10" s="17">
        <v>0.20011008869591901</v>
      </c>
      <c r="AB10" s="17">
        <v>0.29442994662941901</v>
      </c>
      <c r="AC10" s="17">
        <v>0.25983904010737702</v>
      </c>
      <c r="AD10" s="17">
        <v>0.17645430382916499</v>
      </c>
      <c r="AE10" s="17"/>
      <c r="AF10" s="17">
        <v>0.25519434623635801</v>
      </c>
      <c r="AG10" s="17">
        <v>0.21285075518204999</v>
      </c>
      <c r="AH10" s="17">
        <v>0.28463500341306802</v>
      </c>
      <c r="AI10" s="17"/>
      <c r="AJ10" s="17">
        <v>0.240461952260422</v>
      </c>
      <c r="AK10" s="17">
        <v>0.19594813119959101</v>
      </c>
      <c r="AL10" s="17">
        <v>0.17215646959335101</v>
      </c>
      <c r="AM10" s="17">
        <v>0.30716238280351199</v>
      </c>
      <c r="AN10" s="17">
        <v>0.17019234199272301</v>
      </c>
      <c r="AO10" s="17"/>
      <c r="AP10" s="17">
        <v>0.16244639335205999</v>
      </c>
      <c r="AQ10" s="17">
        <v>0.23315760985077399</v>
      </c>
      <c r="AR10" s="17">
        <v>0.27477938245247102</v>
      </c>
      <c r="AS10" s="17">
        <v>0.28309445111635501</v>
      </c>
      <c r="AT10" s="17">
        <v>0.25918545819584099</v>
      </c>
      <c r="AU10" s="17">
        <v>0.17945344639737301</v>
      </c>
      <c r="AV10" s="17"/>
      <c r="AW10" s="17">
        <v>0.50975943459011497</v>
      </c>
      <c r="AX10" s="17">
        <v>0.22069768306618601</v>
      </c>
      <c r="AY10" s="17">
        <v>0.33475087344290899</v>
      </c>
      <c r="AZ10" s="17">
        <v>0.41162499692771298</v>
      </c>
      <c r="BA10" s="17">
        <v>0.249931555357056</v>
      </c>
      <c r="BB10" s="17">
        <v>0.238262138408154</v>
      </c>
      <c r="BC10" s="17">
        <v>0.27218590054028802</v>
      </c>
      <c r="BD10" s="17">
        <v>0.29106064572297402</v>
      </c>
      <c r="BE10" s="17">
        <v>0.25180730050458799</v>
      </c>
      <c r="BF10" s="17">
        <v>0.13440800637564701</v>
      </c>
      <c r="BG10" s="17">
        <v>0.16842335127623301</v>
      </c>
      <c r="BH10" s="17">
        <v>0.17401591064726801</v>
      </c>
      <c r="BI10" s="17">
        <v>5.9518181915009197E-2</v>
      </c>
      <c r="BJ10" s="17">
        <v>0</v>
      </c>
      <c r="BK10" s="17">
        <v>0.15086375922803399</v>
      </c>
      <c r="BL10" s="17">
        <v>0.17123043663109</v>
      </c>
      <c r="BM10" s="17"/>
      <c r="BN10" s="17">
        <v>0.21259123376149699</v>
      </c>
      <c r="BO10" s="17">
        <v>0.27559060544595798</v>
      </c>
      <c r="BP10" s="17"/>
      <c r="BQ10" s="17">
        <v>0.15989077766995299</v>
      </c>
      <c r="BR10" s="17">
        <v>0.258095862280248</v>
      </c>
      <c r="BS10" s="17"/>
      <c r="BT10" s="17">
        <v>0.191687255460947</v>
      </c>
      <c r="BU10" s="17"/>
      <c r="BV10" s="17">
        <v>0.229351957534183</v>
      </c>
      <c r="BW10" s="17">
        <v>0.251444978234932</v>
      </c>
      <c r="BX10" s="17">
        <v>0.23539852054791599</v>
      </c>
      <c r="BY10" s="17"/>
      <c r="BZ10" s="17">
        <v>0.47742234406805201</v>
      </c>
      <c r="CA10" s="17">
        <v>0.36755884822361101</v>
      </c>
      <c r="CB10" s="17">
        <v>0.29010448066083699</v>
      </c>
      <c r="CC10" s="17">
        <v>0.19481127586843899</v>
      </c>
      <c r="CD10" s="17">
        <v>0.15790245881055701</v>
      </c>
      <c r="CE10" s="17">
        <v>0.15986715151750899</v>
      </c>
      <c r="CF10" s="17">
        <v>0.109584016626445</v>
      </c>
      <c r="CG10" s="17"/>
      <c r="CH10" s="17">
        <v>8.8027939739029795E-2</v>
      </c>
      <c r="CI10" s="17">
        <v>0.14018354309216199</v>
      </c>
      <c r="CJ10" s="17">
        <v>0.23943461972552499</v>
      </c>
      <c r="CK10" s="17">
        <v>0.455260358253266</v>
      </c>
      <c r="CL10" s="17">
        <v>0.64409559933416205</v>
      </c>
    </row>
    <row r="11" spans="2:90" ht="28.8" x14ac:dyDescent="0.3">
      <c r="B11" s="18" t="s">
        <v>455</v>
      </c>
      <c r="C11" s="17">
        <v>0.20193047844936499</v>
      </c>
      <c r="D11" s="17">
        <v>0.19440017006986801</v>
      </c>
      <c r="E11" s="17">
        <v>0.21168728827415001</v>
      </c>
      <c r="F11" s="17"/>
      <c r="G11" s="17">
        <v>0.12933836542925001</v>
      </c>
      <c r="H11" s="17">
        <v>0.24357461717906001</v>
      </c>
      <c r="I11" s="17">
        <v>0.31038631300833702</v>
      </c>
      <c r="J11" s="17">
        <v>0.26813691245186499</v>
      </c>
      <c r="K11" s="17">
        <v>0.16555865330293301</v>
      </c>
      <c r="L11" s="17">
        <v>8.3763386900607098E-2</v>
      </c>
      <c r="M11" s="17"/>
      <c r="N11" s="17">
        <v>0.189794820728726</v>
      </c>
      <c r="O11" s="17">
        <v>0.23797247604963301</v>
      </c>
      <c r="P11" s="17">
        <v>0.153540199175173</v>
      </c>
      <c r="Q11" s="17">
        <v>0.22040121744090499</v>
      </c>
      <c r="R11" s="17"/>
      <c r="S11" s="17">
        <v>0.20478943543599901</v>
      </c>
      <c r="T11" s="17">
        <v>0.207067147097206</v>
      </c>
      <c r="U11" s="17">
        <v>0.25103604817476399</v>
      </c>
      <c r="V11" s="17">
        <v>0.22668383054242999</v>
      </c>
      <c r="W11" s="17">
        <v>0.17526184342444401</v>
      </c>
      <c r="X11" s="17">
        <v>0.170621322934085</v>
      </c>
      <c r="Y11" s="17">
        <v>0.118183822744131</v>
      </c>
      <c r="Z11" s="17">
        <v>0.235665148493055</v>
      </c>
      <c r="AA11" s="17">
        <v>0.23456336351798601</v>
      </c>
      <c r="AB11" s="17">
        <v>0.17124724317863599</v>
      </c>
      <c r="AC11" s="17">
        <v>0.274402877842091</v>
      </c>
      <c r="AD11" s="17">
        <v>0.233776055853334</v>
      </c>
      <c r="AE11" s="17"/>
      <c r="AF11" s="17">
        <v>0.186885852317661</v>
      </c>
      <c r="AG11" s="17">
        <v>0.202354361868997</v>
      </c>
      <c r="AH11" s="17">
        <v>0.25548661918221399</v>
      </c>
      <c r="AI11" s="17"/>
      <c r="AJ11" s="17">
        <v>0.13549010082218399</v>
      </c>
      <c r="AK11" s="17">
        <v>0.19921674189233199</v>
      </c>
      <c r="AL11" s="17">
        <v>0.210978147292221</v>
      </c>
      <c r="AM11" s="17">
        <v>0.28332467848067</v>
      </c>
      <c r="AN11" s="17">
        <v>0.134691744564746</v>
      </c>
      <c r="AO11" s="17"/>
      <c r="AP11" s="17">
        <v>0.216218151264956</v>
      </c>
      <c r="AQ11" s="17">
        <v>0.168404912423294</v>
      </c>
      <c r="AR11" s="17">
        <v>0.20533466395877301</v>
      </c>
      <c r="AS11" s="17">
        <v>0.21204526835659701</v>
      </c>
      <c r="AT11" s="17">
        <v>0.15250668434158601</v>
      </c>
      <c r="AU11" s="17">
        <v>0.210732083018914</v>
      </c>
      <c r="AV11" s="17"/>
      <c r="AW11" s="17">
        <v>0.17490953291797801</v>
      </c>
      <c r="AX11" s="17">
        <v>0.13243230313259999</v>
      </c>
      <c r="AY11" s="17">
        <v>0.23300252916011999</v>
      </c>
      <c r="AZ11" s="17">
        <v>0.148103997581015</v>
      </c>
      <c r="BA11" s="17">
        <v>0.27466468311680903</v>
      </c>
      <c r="BB11" s="17">
        <v>0.108471821511142</v>
      </c>
      <c r="BC11" s="17">
        <v>0.23575054268246501</v>
      </c>
      <c r="BD11" s="17">
        <v>0.118211049135658</v>
      </c>
      <c r="BE11" s="17">
        <v>0.24870243822509999</v>
      </c>
      <c r="BF11" s="17">
        <v>0.227288402391984</v>
      </c>
      <c r="BG11" s="17">
        <v>0.24074370450420099</v>
      </c>
      <c r="BH11" s="17">
        <v>0.291020172612519</v>
      </c>
      <c r="BI11" s="17">
        <v>7.5116862894012898E-2</v>
      </c>
      <c r="BJ11" s="17">
        <v>0.199937922368424</v>
      </c>
      <c r="BK11" s="17">
        <v>0.10046789676741499</v>
      </c>
      <c r="BL11" s="17">
        <v>0.20897034733148401</v>
      </c>
      <c r="BM11" s="17"/>
      <c r="BN11" s="17">
        <v>0.20321344574487099</v>
      </c>
      <c r="BO11" s="17">
        <v>0.202693954923543</v>
      </c>
      <c r="BP11" s="17"/>
      <c r="BQ11" s="17">
        <v>0.20609167806867401</v>
      </c>
      <c r="BR11" s="17">
        <v>0.167515895712532</v>
      </c>
      <c r="BS11" s="17"/>
      <c r="BT11" s="17">
        <v>0.19328519503580699</v>
      </c>
      <c r="BU11" s="17"/>
      <c r="BV11" s="17">
        <v>0.17135023277085501</v>
      </c>
      <c r="BW11" s="17">
        <v>0.19126034689742299</v>
      </c>
      <c r="BX11" s="17">
        <v>0.220674689006294</v>
      </c>
      <c r="BY11" s="17"/>
      <c r="BZ11" s="17">
        <v>0.42533910542162801</v>
      </c>
      <c r="CA11" s="17">
        <v>0.29057536843874898</v>
      </c>
      <c r="CB11" s="17">
        <v>0.16940240696808001</v>
      </c>
      <c r="CC11" s="17">
        <v>0.16825751933481201</v>
      </c>
      <c r="CD11" s="17">
        <v>0.15095163352608801</v>
      </c>
      <c r="CE11" s="17">
        <v>0.136413914237691</v>
      </c>
      <c r="CF11" s="17">
        <v>0.13828403617632001</v>
      </c>
      <c r="CG11" s="17"/>
      <c r="CH11" s="17">
        <v>0.164990981325113</v>
      </c>
      <c r="CI11" s="17">
        <v>9.9549900304580705E-2</v>
      </c>
      <c r="CJ11" s="17">
        <v>0.222107745133234</v>
      </c>
      <c r="CK11" s="17">
        <v>0.343072136771368</v>
      </c>
      <c r="CL11" s="17">
        <v>0.50615877027890599</v>
      </c>
    </row>
    <row r="12" spans="2:90" x14ac:dyDescent="0.3">
      <c r="B12" s="18" t="s">
        <v>457</v>
      </c>
      <c r="C12" s="17">
        <v>0.173890674036705</v>
      </c>
      <c r="D12" s="17">
        <v>0.19873796157266299</v>
      </c>
      <c r="E12" s="17">
        <v>0.15015897815002699</v>
      </c>
      <c r="F12" s="17"/>
      <c r="G12" s="17">
        <v>0.15883806900970601</v>
      </c>
      <c r="H12" s="17">
        <v>0.175529675879745</v>
      </c>
      <c r="I12" s="17">
        <v>0.195398843325955</v>
      </c>
      <c r="J12" s="17">
        <v>0.119468829766681</v>
      </c>
      <c r="K12" s="17">
        <v>0.150973301114467</v>
      </c>
      <c r="L12" s="17">
        <v>0.222386811984916</v>
      </c>
      <c r="M12" s="17"/>
      <c r="N12" s="17">
        <v>0.16094988111598801</v>
      </c>
      <c r="O12" s="17">
        <v>0.14508705484088</v>
      </c>
      <c r="P12" s="17">
        <v>0.23369114375484601</v>
      </c>
      <c r="Q12" s="17">
        <v>0.16308840471691799</v>
      </c>
      <c r="R12" s="17"/>
      <c r="S12" s="17">
        <v>0.18096781761990699</v>
      </c>
      <c r="T12" s="17">
        <v>0.12999800052575999</v>
      </c>
      <c r="U12" s="17">
        <v>0.181567393423652</v>
      </c>
      <c r="V12" s="17">
        <v>0.17244104464789101</v>
      </c>
      <c r="W12" s="17">
        <v>0.209376231925468</v>
      </c>
      <c r="X12" s="17">
        <v>0.10944928172058099</v>
      </c>
      <c r="Y12" s="17">
        <v>0.20994293737460801</v>
      </c>
      <c r="Z12" s="17">
        <v>0.18395354834238301</v>
      </c>
      <c r="AA12" s="17">
        <v>0.223459546813638</v>
      </c>
      <c r="AB12" s="17">
        <v>0.161168535825196</v>
      </c>
      <c r="AC12" s="17">
        <v>0.17759546294700501</v>
      </c>
      <c r="AD12" s="17">
        <v>0.14983114485872601</v>
      </c>
      <c r="AE12" s="17"/>
      <c r="AF12" s="17">
        <v>0.160160147399521</v>
      </c>
      <c r="AG12" s="17">
        <v>0.192511210548553</v>
      </c>
      <c r="AH12" s="17">
        <v>0.184138801360057</v>
      </c>
      <c r="AI12" s="17"/>
      <c r="AJ12" s="17">
        <v>0.20949782419582499</v>
      </c>
      <c r="AK12" s="17">
        <v>0.206674927854442</v>
      </c>
      <c r="AL12" s="17">
        <v>0.12967911554644401</v>
      </c>
      <c r="AM12" s="17">
        <v>0.14174997446349299</v>
      </c>
      <c r="AN12" s="17">
        <v>0.191509327795545</v>
      </c>
      <c r="AO12" s="17"/>
      <c r="AP12" s="17">
        <v>0.21338107909821999</v>
      </c>
      <c r="AQ12" s="17">
        <v>0.14433798462678099</v>
      </c>
      <c r="AR12" s="17">
        <v>0.155391353462004</v>
      </c>
      <c r="AS12" s="17">
        <v>0.18333717420102399</v>
      </c>
      <c r="AT12" s="17">
        <v>0.17814296777416899</v>
      </c>
      <c r="AU12" s="17">
        <v>0.16993938596257699</v>
      </c>
      <c r="AV12" s="17"/>
      <c r="AW12" s="17">
        <v>0</v>
      </c>
      <c r="AX12" s="17">
        <v>0.22956462847016201</v>
      </c>
      <c r="AY12" s="17">
        <v>0.10574031479059399</v>
      </c>
      <c r="AZ12" s="17">
        <v>0.12379756889703</v>
      </c>
      <c r="BA12" s="17">
        <v>0.26289876894540398</v>
      </c>
      <c r="BB12" s="17">
        <v>0.20510827293727499</v>
      </c>
      <c r="BC12" s="17">
        <v>0.20972948484224799</v>
      </c>
      <c r="BD12" s="17">
        <v>0.23094341839530999</v>
      </c>
      <c r="BE12" s="17">
        <v>0.186223212779981</v>
      </c>
      <c r="BF12" s="17">
        <v>0.13809963675544301</v>
      </c>
      <c r="BG12" s="17">
        <v>0.110684879177521</v>
      </c>
      <c r="BH12" s="17">
        <v>0.106157808970172</v>
      </c>
      <c r="BI12" s="17">
        <v>0.115201999233719</v>
      </c>
      <c r="BJ12" s="17">
        <v>0.27889600654544999</v>
      </c>
      <c r="BK12" s="17">
        <v>0.35784762991679903</v>
      </c>
      <c r="BL12" s="17">
        <v>8.5186797584642204E-2</v>
      </c>
      <c r="BM12" s="17"/>
      <c r="BN12" s="17">
        <v>0.15499768123134999</v>
      </c>
      <c r="BO12" s="17">
        <v>0.2028922053195</v>
      </c>
      <c r="BP12" s="17"/>
      <c r="BQ12" s="17">
        <v>0.22704488970935199</v>
      </c>
      <c r="BR12" s="17">
        <v>0.18020419037680599</v>
      </c>
      <c r="BS12" s="17"/>
      <c r="BT12" s="17">
        <v>0.184822826822307</v>
      </c>
      <c r="BU12" s="17"/>
      <c r="BV12" s="17">
        <v>0.16063354278082501</v>
      </c>
      <c r="BW12" s="17">
        <v>0.15304078286124201</v>
      </c>
      <c r="BX12" s="17">
        <v>0.182756092039701</v>
      </c>
      <c r="BY12" s="17"/>
      <c r="BZ12" s="17">
        <v>6.5224175940007997E-2</v>
      </c>
      <c r="CA12" s="17">
        <v>0.147414193022471</v>
      </c>
      <c r="CB12" s="17">
        <v>0.123090943185625</v>
      </c>
      <c r="CC12" s="17">
        <v>0.202899906592483</v>
      </c>
      <c r="CD12" s="17">
        <v>0.27132525443332201</v>
      </c>
      <c r="CE12" s="17">
        <v>0.13023124922774901</v>
      </c>
      <c r="CF12" s="17">
        <v>0.19173661728726901</v>
      </c>
      <c r="CG12" s="17"/>
      <c r="CH12" s="17">
        <v>0.27706038795604299</v>
      </c>
      <c r="CI12" s="17">
        <v>0.21315506451560801</v>
      </c>
      <c r="CJ12" s="17">
        <v>0.17716941305493</v>
      </c>
      <c r="CK12" s="17">
        <v>5.0861569926505097E-2</v>
      </c>
      <c r="CL12" s="17">
        <v>3.5352678856026901E-2</v>
      </c>
    </row>
    <row r="13" spans="2:90" ht="57.6" x14ac:dyDescent="0.3">
      <c r="B13" s="18" t="s">
        <v>459</v>
      </c>
      <c r="C13" s="17">
        <v>0.13436918892761801</v>
      </c>
      <c r="D13" s="17">
        <v>0.116202822085453</v>
      </c>
      <c r="E13" s="17">
        <v>0.147660877996805</v>
      </c>
      <c r="F13" s="17"/>
      <c r="G13" s="17">
        <v>0.25885072035525503</v>
      </c>
      <c r="H13" s="17">
        <v>0.19600037021512701</v>
      </c>
      <c r="I13" s="17">
        <v>0.16001057360655799</v>
      </c>
      <c r="J13" s="17">
        <v>9.1649482377697405E-2</v>
      </c>
      <c r="K13" s="17">
        <v>6.9121350461982201E-2</v>
      </c>
      <c r="L13" s="17">
        <v>5.0432166401391303E-2</v>
      </c>
      <c r="M13" s="17"/>
      <c r="N13" s="17">
        <v>0.22026484161458501</v>
      </c>
      <c r="O13" s="17">
        <v>0.115619931573191</v>
      </c>
      <c r="P13" s="17">
        <v>5.6657738519382397E-2</v>
      </c>
      <c r="Q13" s="17">
        <v>0.142375873328278</v>
      </c>
      <c r="R13" s="17"/>
      <c r="S13" s="17">
        <v>0.13686229268456901</v>
      </c>
      <c r="T13" s="17">
        <v>0.123991626283949</v>
      </c>
      <c r="U13" s="17">
        <v>5.7921807928084303E-2</v>
      </c>
      <c r="V13" s="17">
        <v>0.117051254364719</v>
      </c>
      <c r="W13" s="17">
        <v>0.16734847775442699</v>
      </c>
      <c r="X13" s="17">
        <v>0.339183389845302</v>
      </c>
      <c r="Y13" s="17">
        <v>3.7198276858933399E-2</v>
      </c>
      <c r="Z13" s="17">
        <v>6.99492000396508E-2</v>
      </c>
      <c r="AA13" s="17">
        <v>0.130929690423298</v>
      </c>
      <c r="AB13" s="17">
        <v>0.10830321961078999</v>
      </c>
      <c r="AC13" s="17">
        <v>0.12437094821688301</v>
      </c>
      <c r="AD13" s="17">
        <v>0.26458202581812301</v>
      </c>
      <c r="AE13" s="17"/>
      <c r="AF13" s="17">
        <v>0.10605593444351399</v>
      </c>
      <c r="AG13" s="17">
        <v>0.14547386545004201</v>
      </c>
      <c r="AH13" s="17">
        <v>0.119140871811169</v>
      </c>
      <c r="AI13" s="17"/>
      <c r="AJ13" s="17">
        <v>9.8416837217998501E-2</v>
      </c>
      <c r="AK13" s="17">
        <v>0.144793505024429</v>
      </c>
      <c r="AL13" s="17">
        <v>0.138098031743114</v>
      </c>
      <c r="AM13" s="17">
        <v>9.2783011364741499E-2</v>
      </c>
      <c r="AN13" s="17">
        <v>0.29146565610362801</v>
      </c>
      <c r="AO13" s="17"/>
      <c r="AP13" s="17">
        <v>0.16275434380989301</v>
      </c>
      <c r="AQ13" s="17">
        <v>0.103767005670685</v>
      </c>
      <c r="AR13" s="17">
        <v>0.106166510422347</v>
      </c>
      <c r="AS13" s="17">
        <v>8.7730557981914398E-2</v>
      </c>
      <c r="AT13" s="17">
        <v>0.26988394858773701</v>
      </c>
      <c r="AU13" s="17">
        <v>0.101753950324697</v>
      </c>
      <c r="AV13" s="17"/>
      <c r="AW13" s="17">
        <v>0</v>
      </c>
      <c r="AX13" s="17">
        <v>5.51093290865209E-2</v>
      </c>
      <c r="AY13" s="17">
        <v>0.138996924912037</v>
      </c>
      <c r="AZ13" s="17">
        <v>0.11536373263260701</v>
      </c>
      <c r="BA13" s="17">
        <v>9.4409635958849297E-2</v>
      </c>
      <c r="BB13" s="17">
        <v>6.0989651743530299E-2</v>
      </c>
      <c r="BC13" s="17">
        <v>0.201198882649118</v>
      </c>
      <c r="BD13" s="17">
        <v>0.101386479149946</v>
      </c>
      <c r="BE13" s="17">
        <v>0.12478601390813999</v>
      </c>
      <c r="BF13" s="17">
        <v>0.17817365383554001</v>
      </c>
      <c r="BG13" s="17">
        <v>0.20936795263657301</v>
      </c>
      <c r="BH13" s="17">
        <v>5.0854810365818098E-2</v>
      </c>
      <c r="BI13" s="17">
        <v>5.7121074950816302E-2</v>
      </c>
      <c r="BJ13" s="17">
        <v>0.30196131710004098</v>
      </c>
      <c r="BK13" s="17">
        <v>0.10046789676741499</v>
      </c>
      <c r="BL13" s="17">
        <v>0.27308102706287701</v>
      </c>
      <c r="BM13" s="17"/>
      <c r="BN13" s="17">
        <v>0.128397030891021</v>
      </c>
      <c r="BO13" s="17">
        <v>0.14455193624235799</v>
      </c>
      <c r="BP13" s="17"/>
      <c r="BQ13" s="17">
        <v>0.16697139026147501</v>
      </c>
      <c r="BR13" s="17">
        <v>0.12823654454744601</v>
      </c>
      <c r="BS13" s="17"/>
      <c r="BT13" s="17">
        <v>0.16744872288772</v>
      </c>
      <c r="BU13" s="17"/>
      <c r="BV13" s="17">
        <v>9.0341217401366899E-2</v>
      </c>
      <c r="BW13" s="17">
        <v>0.16448447066751801</v>
      </c>
      <c r="BX13" s="17">
        <v>0.14377146504580601</v>
      </c>
      <c r="BY13" s="17"/>
      <c r="BZ13" s="17">
        <v>7.1883211892487697E-2</v>
      </c>
      <c r="CA13" s="17">
        <v>0.138494194764121</v>
      </c>
      <c r="CB13" s="17">
        <v>0.102384374799366</v>
      </c>
      <c r="CC13" s="17">
        <v>0.166117736374609</v>
      </c>
      <c r="CD13" s="17">
        <v>0.171003990126847</v>
      </c>
      <c r="CE13" s="17">
        <v>0.12622851305383001</v>
      </c>
      <c r="CF13" s="17">
        <v>0.16044101663212801</v>
      </c>
      <c r="CG13" s="17"/>
      <c r="CH13" s="17">
        <v>0.129312082064022</v>
      </c>
      <c r="CI13" s="17">
        <v>0.16404017859622</v>
      </c>
      <c r="CJ13" s="17">
        <v>0.13543108712153601</v>
      </c>
      <c r="CK13" s="17">
        <v>9.6707618493771103E-2</v>
      </c>
      <c r="CL13" s="17">
        <v>0</v>
      </c>
    </row>
    <row r="14" spans="2:90" x14ac:dyDescent="0.3">
      <c r="B14" s="18" t="s">
        <v>464</v>
      </c>
      <c r="C14" s="17">
        <v>0.12563286596485099</v>
      </c>
      <c r="D14" s="17">
        <v>0.188438640066555</v>
      </c>
      <c r="E14" s="17">
        <v>6.8404846556851501E-2</v>
      </c>
      <c r="F14" s="17"/>
      <c r="G14" s="17">
        <v>0.225763374892407</v>
      </c>
      <c r="H14" s="17">
        <v>0.18821471584520899</v>
      </c>
      <c r="I14" s="17">
        <v>0.141956825165128</v>
      </c>
      <c r="J14" s="17">
        <v>8.3734407982294201E-2</v>
      </c>
      <c r="K14" s="17">
        <v>4.7126886584889803E-2</v>
      </c>
      <c r="L14" s="17">
        <v>7.33453119440272E-2</v>
      </c>
      <c r="M14" s="17"/>
      <c r="N14" s="17">
        <v>0.24675598152480399</v>
      </c>
      <c r="O14" s="17">
        <v>7.27749941055265E-2</v>
      </c>
      <c r="P14" s="17">
        <v>0.12161991505035299</v>
      </c>
      <c r="Q14" s="17">
        <v>7.0986629184885894E-2</v>
      </c>
      <c r="R14" s="17"/>
      <c r="S14" s="17">
        <v>0.189470887706958</v>
      </c>
      <c r="T14" s="17">
        <v>0.12741361572590301</v>
      </c>
      <c r="U14" s="17">
        <v>5.5975835012740803E-2</v>
      </c>
      <c r="V14" s="17">
        <v>0.15492025882508501</v>
      </c>
      <c r="W14" s="17">
        <v>8.1656418193933905E-2</v>
      </c>
      <c r="X14" s="17">
        <v>0.139361576503333</v>
      </c>
      <c r="Y14" s="17">
        <v>0.14630033972089501</v>
      </c>
      <c r="Z14" s="17">
        <v>0.12535758429753299</v>
      </c>
      <c r="AA14" s="17">
        <v>0.183107158578378</v>
      </c>
      <c r="AB14" s="17">
        <v>5.7736727670219E-2</v>
      </c>
      <c r="AC14" s="17">
        <v>5.3963461660847797E-2</v>
      </c>
      <c r="AD14" s="17">
        <v>9.7663352227326097E-2</v>
      </c>
      <c r="AE14" s="17"/>
      <c r="AF14" s="17">
        <v>8.1078598469866994E-2</v>
      </c>
      <c r="AG14" s="17">
        <v>0.147157812640479</v>
      </c>
      <c r="AH14" s="17">
        <v>0.161186453209055</v>
      </c>
      <c r="AI14" s="17"/>
      <c r="AJ14" s="17">
        <v>0.16115821420909801</v>
      </c>
      <c r="AK14" s="17">
        <v>0.13376402851987401</v>
      </c>
      <c r="AL14" s="17">
        <v>0.14580885264626101</v>
      </c>
      <c r="AM14" s="17">
        <v>0.106788609061494</v>
      </c>
      <c r="AN14" s="17">
        <v>0.167280416431145</v>
      </c>
      <c r="AO14" s="17"/>
      <c r="AP14" s="17">
        <v>0.15439851418353301</v>
      </c>
      <c r="AQ14" s="17">
        <v>0.186801614828007</v>
      </c>
      <c r="AR14" s="17">
        <v>0.100352202860467</v>
      </c>
      <c r="AS14" s="17">
        <v>0.111974951546208</v>
      </c>
      <c r="AT14" s="17">
        <v>0.14079006377157499</v>
      </c>
      <c r="AU14" s="17">
        <v>9.6554775246276606E-2</v>
      </c>
      <c r="AV14" s="17"/>
      <c r="AW14" s="17">
        <v>0</v>
      </c>
      <c r="AX14" s="17">
        <v>5.2795655357372399E-2</v>
      </c>
      <c r="AY14" s="17">
        <v>3.1359748013281001E-2</v>
      </c>
      <c r="AZ14" s="17">
        <v>0.101603285921386</v>
      </c>
      <c r="BA14" s="17">
        <v>6.1858921795132998E-2</v>
      </c>
      <c r="BB14" s="17">
        <v>0.10628314194274301</v>
      </c>
      <c r="BC14" s="17">
        <v>7.4421808880035703E-2</v>
      </c>
      <c r="BD14" s="17">
        <v>8.6385183855151898E-2</v>
      </c>
      <c r="BE14" s="17">
        <v>0.120198139528954</v>
      </c>
      <c r="BF14" s="17">
        <v>0.13425724779391801</v>
      </c>
      <c r="BG14" s="17">
        <v>0.146996988640993</v>
      </c>
      <c r="BH14" s="17">
        <v>0.216077810968763</v>
      </c>
      <c r="BI14" s="17">
        <v>0.32520256173315998</v>
      </c>
      <c r="BJ14" s="17">
        <v>0.200939126299366</v>
      </c>
      <c r="BK14" s="17">
        <v>0.102381546887944</v>
      </c>
      <c r="BL14" s="17">
        <v>0.39271177162024801</v>
      </c>
      <c r="BM14" s="17"/>
      <c r="BN14" s="17">
        <v>0.11659004408545499</v>
      </c>
      <c r="BO14" s="17">
        <v>0.13770208901588099</v>
      </c>
      <c r="BP14" s="17"/>
      <c r="BQ14" s="17">
        <v>0.149250957761384</v>
      </c>
      <c r="BR14" s="17">
        <v>0.127298465417715</v>
      </c>
      <c r="BS14" s="17"/>
      <c r="BT14" s="17">
        <v>0.18299677837578299</v>
      </c>
      <c r="BU14" s="17"/>
      <c r="BV14" s="17">
        <v>0.101063453912957</v>
      </c>
      <c r="BW14" s="17">
        <v>0.132706872685702</v>
      </c>
      <c r="BX14" s="17">
        <v>0.134329306305568</v>
      </c>
      <c r="BY14" s="17"/>
      <c r="BZ14" s="17">
        <v>4.40261312205492E-2</v>
      </c>
      <c r="CA14" s="17">
        <v>4.54420143791801E-2</v>
      </c>
      <c r="CB14" s="17">
        <v>4.2303834445710897E-2</v>
      </c>
      <c r="CC14" s="17">
        <v>0.110407866778129</v>
      </c>
      <c r="CD14" s="17">
        <v>0.20246746253049799</v>
      </c>
      <c r="CE14" s="17">
        <v>0.14029556144767</v>
      </c>
      <c r="CF14" s="17">
        <v>0.33423400381287999</v>
      </c>
      <c r="CG14" s="17"/>
      <c r="CH14" s="17">
        <v>0.32759758618671497</v>
      </c>
      <c r="CI14" s="17">
        <v>0.16111989735948601</v>
      </c>
      <c r="CJ14" s="17">
        <v>7.6815660104249103E-2</v>
      </c>
      <c r="CK14" s="17">
        <v>7.4081751573000704E-2</v>
      </c>
      <c r="CL14" s="17">
        <v>0</v>
      </c>
    </row>
    <row r="15" spans="2:90" ht="43.2" x14ac:dyDescent="0.3">
      <c r="B15" s="18" t="s">
        <v>456</v>
      </c>
      <c r="C15" s="17">
        <v>0.12184950626006801</v>
      </c>
      <c r="D15" s="17">
        <v>0.122458356513473</v>
      </c>
      <c r="E15" s="17">
        <v>0.12040081074674</v>
      </c>
      <c r="F15" s="17"/>
      <c r="G15" s="17">
        <v>0.20902568990727799</v>
      </c>
      <c r="H15" s="17">
        <v>0.154507269890406</v>
      </c>
      <c r="I15" s="17">
        <v>7.4793461781185205E-2</v>
      </c>
      <c r="J15" s="17">
        <v>0.130242134005811</v>
      </c>
      <c r="K15" s="17">
        <v>5.8497669228121399E-2</v>
      </c>
      <c r="L15" s="17">
        <v>0.111243566393753</v>
      </c>
      <c r="M15" s="17"/>
      <c r="N15" s="17">
        <v>0.103860536391672</v>
      </c>
      <c r="O15" s="17">
        <v>0.14661001063833101</v>
      </c>
      <c r="P15" s="17">
        <v>0.103714429528349</v>
      </c>
      <c r="Q15" s="17">
        <v>0.130172188600224</v>
      </c>
      <c r="R15" s="17"/>
      <c r="S15" s="17">
        <v>9.2775846333164699E-2</v>
      </c>
      <c r="T15" s="17">
        <v>7.7732019171584593E-2</v>
      </c>
      <c r="U15" s="17">
        <v>6.1832668677679802E-2</v>
      </c>
      <c r="V15" s="17">
        <v>0.102992365785952</v>
      </c>
      <c r="W15" s="17">
        <v>0.154204610720376</v>
      </c>
      <c r="X15" s="17">
        <v>0.10155729111218</v>
      </c>
      <c r="Y15" s="17">
        <v>0.140886165860832</v>
      </c>
      <c r="Z15" s="17">
        <v>0.112653290025974</v>
      </c>
      <c r="AA15" s="17">
        <v>0.17471264034228501</v>
      </c>
      <c r="AB15" s="17">
        <v>0.15122530111695001</v>
      </c>
      <c r="AC15" s="17">
        <v>0.24805647849362999</v>
      </c>
      <c r="AD15" s="17">
        <v>4.4797222795071E-2</v>
      </c>
      <c r="AE15" s="17"/>
      <c r="AF15" s="17">
        <v>0.129198405259115</v>
      </c>
      <c r="AG15" s="17">
        <v>0.116993923371911</v>
      </c>
      <c r="AH15" s="17">
        <v>0.106491919836479</v>
      </c>
      <c r="AI15" s="17"/>
      <c r="AJ15" s="17">
        <v>9.5845768373039E-2</v>
      </c>
      <c r="AK15" s="17">
        <v>0.16455177261302101</v>
      </c>
      <c r="AL15" s="17">
        <v>9.1416289931210898E-2</v>
      </c>
      <c r="AM15" s="17">
        <v>0.114660801442151</v>
      </c>
      <c r="AN15" s="17">
        <v>0.102898773730962</v>
      </c>
      <c r="AO15" s="17"/>
      <c r="AP15" s="17">
        <v>0.152689041268224</v>
      </c>
      <c r="AQ15" s="17">
        <v>7.8932934848250202E-2</v>
      </c>
      <c r="AR15" s="17">
        <v>0.13442115677788799</v>
      </c>
      <c r="AS15" s="17">
        <v>0.13850448551703401</v>
      </c>
      <c r="AT15" s="17">
        <v>0.145347684508184</v>
      </c>
      <c r="AU15" s="17">
        <v>0.11009125395220699</v>
      </c>
      <c r="AV15" s="17"/>
      <c r="AW15" s="17">
        <v>0.35934334989727801</v>
      </c>
      <c r="AX15" s="17">
        <v>9.86880186800555E-2</v>
      </c>
      <c r="AY15" s="17">
        <v>8.8918455946791694E-2</v>
      </c>
      <c r="AZ15" s="17">
        <v>0.121048351896997</v>
      </c>
      <c r="BA15" s="17">
        <v>0.18043016665672801</v>
      </c>
      <c r="BB15" s="17">
        <v>0.15857233368788201</v>
      </c>
      <c r="BC15" s="17">
        <v>4.2346322896887702E-2</v>
      </c>
      <c r="BD15" s="17">
        <v>0.140166689021235</v>
      </c>
      <c r="BE15" s="17">
        <v>0.13329511331543101</v>
      </c>
      <c r="BF15" s="17">
        <v>0.14666310797211801</v>
      </c>
      <c r="BG15" s="17">
        <v>0.17816233350323901</v>
      </c>
      <c r="BH15" s="17">
        <v>7.6041606146929897E-2</v>
      </c>
      <c r="BI15" s="17">
        <v>0.16845206716370401</v>
      </c>
      <c r="BJ15" s="17">
        <v>0.10380042721253301</v>
      </c>
      <c r="BK15" s="17">
        <v>5.0692311074600697E-2</v>
      </c>
      <c r="BL15" s="17">
        <v>0.112282565114748</v>
      </c>
      <c r="BM15" s="17"/>
      <c r="BN15" s="17">
        <v>0.130642853744489</v>
      </c>
      <c r="BO15" s="17">
        <v>0.110944156809513</v>
      </c>
      <c r="BP15" s="17"/>
      <c r="BQ15" s="17">
        <v>0.14969946991745101</v>
      </c>
      <c r="BR15" s="17">
        <v>0.18540929268351</v>
      </c>
      <c r="BS15" s="17"/>
      <c r="BT15" s="17">
        <v>0.23013736909444399</v>
      </c>
      <c r="BU15" s="17"/>
      <c r="BV15" s="17">
        <v>0.12557731284528101</v>
      </c>
      <c r="BW15" s="17">
        <v>9.5643289203852705E-2</v>
      </c>
      <c r="BX15" s="17">
        <v>0.12680373466540401</v>
      </c>
      <c r="BY15" s="17"/>
      <c r="BZ15" s="17">
        <v>0.13651579108843401</v>
      </c>
      <c r="CA15" s="17">
        <v>8.7519322061153607E-2</v>
      </c>
      <c r="CB15" s="17">
        <v>0.16790821281149099</v>
      </c>
      <c r="CC15" s="17">
        <v>0.17624685576970001</v>
      </c>
      <c r="CD15" s="17">
        <v>9.3525567084157102E-2</v>
      </c>
      <c r="CE15" s="17">
        <v>0.16508136830824899</v>
      </c>
      <c r="CF15" s="17">
        <v>6.6087854884347305E-2</v>
      </c>
      <c r="CG15" s="17"/>
      <c r="CH15" s="17">
        <v>0.24398764319753799</v>
      </c>
      <c r="CI15" s="17">
        <v>9.3968464722465506E-2</v>
      </c>
      <c r="CJ15" s="17">
        <v>0.11099721115007299</v>
      </c>
      <c r="CK15" s="17">
        <v>0.113520589332008</v>
      </c>
      <c r="CL15" s="17">
        <v>0.25812783560761798</v>
      </c>
    </row>
    <row r="16" spans="2:90" ht="43.2" x14ac:dyDescent="0.3">
      <c r="B16" s="18" t="s">
        <v>454</v>
      </c>
      <c r="C16" s="17">
        <v>0.115660192027251</v>
      </c>
      <c r="D16" s="17">
        <v>0.122812048197265</v>
      </c>
      <c r="E16" s="17">
        <v>0.110495818382517</v>
      </c>
      <c r="F16" s="17"/>
      <c r="G16" s="17">
        <v>7.2329476991923894E-2</v>
      </c>
      <c r="H16" s="17">
        <v>0.177566657837543</v>
      </c>
      <c r="I16" s="17">
        <v>0.10789606235995799</v>
      </c>
      <c r="J16" s="17">
        <v>0.122109577421736</v>
      </c>
      <c r="K16" s="17">
        <v>0.13520484681835401</v>
      </c>
      <c r="L16" s="17">
        <v>7.8541994091385806E-2</v>
      </c>
      <c r="M16" s="17"/>
      <c r="N16" s="17">
        <v>8.0382038719695001E-2</v>
      </c>
      <c r="O16" s="17">
        <v>0.121158928326628</v>
      </c>
      <c r="P16" s="17">
        <v>0.143009208088411</v>
      </c>
      <c r="Q16" s="17">
        <v>0.11932452473060801</v>
      </c>
      <c r="R16" s="17"/>
      <c r="S16" s="17">
        <v>0.107178344084831</v>
      </c>
      <c r="T16" s="17">
        <v>7.4747493070333904E-2</v>
      </c>
      <c r="U16" s="17">
        <v>0.162345981165116</v>
      </c>
      <c r="V16" s="17">
        <v>0.116131134742135</v>
      </c>
      <c r="W16" s="17">
        <v>9.94785683476547E-2</v>
      </c>
      <c r="X16" s="17">
        <v>0.15720662090902099</v>
      </c>
      <c r="Y16" s="17">
        <v>6.0900869550725899E-2</v>
      </c>
      <c r="Z16" s="17">
        <v>0.168359047457007</v>
      </c>
      <c r="AA16" s="17">
        <v>9.4145235756544002E-2</v>
      </c>
      <c r="AB16" s="17">
        <v>0.15219849550236</v>
      </c>
      <c r="AC16" s="17">
        <v>0.16780092533946001</v>
      </c>
      <c r="AD16" s="17">
        <v>0.123695919524689</v>
      </c>
      <c r="AE16" s="17"/>
      <c r="AF16" s="17">
        <v>0.12793423983459101</v>
      </c>
      <c r="AG16" s="17">
        <v>0.13418500008370601</v>
      </c>
      <c r="AH16" s="17">
        <v>9.3717336679169802E-2</v>
      </c>
      <c r="AI16" s="17"/>
      <c r="AJ16" s="17">
        <v>0.100233991431707</v>
      </c>
      <c r="AK16" s="17">
        <v>0.12562621263061099</v>
      </c>
      <c r="AL16" s="17">
        <v>9.5833353979928898E-2</v>
      </c>
      <c r="AM16" s="17">
        <v>0.10228463644804101</v>
      </c>
      <c r="AN16" s="17">
        <v>0.17656881365424901</v>
      </c>
      <c r="AO16" s="17"/>
      <c r="AP16" s="17">
        <v>9.9202837554692905E-2</v>
      </c>
      <c r="AQ16" s="17">
        <v>0.101124228668383</v>
      </c>
      <c r="AR16" s="17">
        <v>0.170662705649927</v>
      </c>
      <c r="AS16" s="17">
        <v>0.13252509661411899</v>
      </c>
      <c r="AT16" s="17">
        <v>0.113471919863371</v>
      </c>
      <c r="AU16" s="17">
        <v>0.1114712637875</v>
      </c>
      <c r="AV16" s="17"/>
      <c r="AW16" s="17">
        <v>0.32157084732798003</v>
      </c>
      <c r="AX16" s="17">
        <v>0.18571280881621</v>
      </c>
      <c r="AY16" s="17">
        <v>0.106844454959566</v>
      </c>
      <c r="AZ16" s="17">
        <v>0.121614927929956</v>
      </c>
      <c r="BA16" s="17">
        <v>7.5710359999204696E-2</v>
      </c>
      <c r="BB16" s="17">
        <v>0.167371579007563</v>
      </c>
      <c r="BC16" s="17">
        <v>0.110605495505339</v>
      </c>
      <c r="BD16" s="17">
        <v>0.13752989998686499</v>
      </c>
      <c r="BE16" s="17">
        <v>7.85441922943797E-2</v>
      </c>
      <c r="BF16" s="17">
        <v>0.17981777294502399</v>
      </c>
      <c r="BG16" s="17">
        <v>7.8558624718434195E-2</v>
      </c>
      <c r="BH16" s="17">
        <v>0.15762413739762701</v>
      </c>
      <c r="BI16" s="17">
        <v>6.20726901228194E-2</v>
      </c>
      <c r="BJ16" s="17">
        <v>0.14576301005770001</v>
      </c>
      <c r="BK16" s="17">
        <v>0.21513266463453201</v>
      </c>
      <c r="BL16" s="17">
        <v>3.7170842382234399E-2</v>
      </c>
      <c r="BM16" s="17"/>
      <c r="BN16" s="17">
        <v>0.112479707251789</v>
      </c>
      <c r="BO16" s="17">
        <v>0.121646921786493</v>
      </c>
      <c r="BP16" s="17"/>
      <c r="BQ16" s="17">
        <v>9.6532668436805802E-2</v>
      </c>
      <c r="BR16" s="17">
        <v>0.162071982430184</v>
      </c>
      <c r="BS16" s="17"/>
      <c r="BT16" s="17">
        <v>0.16038257174602</v>
      </c>
      <c r="BU16" s="17"/>
      <c r="BV16" s="17">
        <v>0.120485008387651</v>
      </c>
      <c r="BW16" s="17">
        <v>0.12713606750359399</v>
      </c>
      <c r="BX16" s="17">
        <v>0.110567682405193</v>
      </c>
      <c r="BY16" s="17"/>
      <c r="BZ16" s="17">
        <v>0.149623573968336</v>
      </c>
      <c r="CA16" s="17">
        <v>0.166996821980541</v>
      </c>
      <c r="CB16" s="17">
        <v>0.14886841211376101</v>
      </c>
      <c r="CC16" s="17">
        <v>0.14917278295150499</v>
      </c>
      <c r="CD16" s="17">
        <v>9.3231799953401404E-2</v>
      </c>
      <c r="CE16" s="17">
        <v>7.4824836921656895E-2</v>
      </c>
      <c r="CF16" s="17">
        <v>7.2540770602312593E-2</v>
      </c>
      <c r="CG16" s="17"/>
      <c r="CH16" s="17">
        <v>0.107534769456073</v>
      </c>
      <c r="CI16" s="17">
        <v>6.94194632142551E-2</v>
      </c>
      <c r="CJ16" s="17">
        <v>0.13137632871188701</v>
      </c>
      <c r="CK16" s="17">
        <v>0.15934249814215901</v>
      </c>
      <c r="CL16" s="17">
        <v>0.25409705712964997</v>
      </c>
    </row>
    <row r="17" spans="2:90" ht="28.8" x14ac:dyDescent="0.3">
      <c r="B17" s="18" t="s">
        <v>458</v>
      </c>
      <c r="C17" s="17">
        <v>0.110418360140425</v>
      </c>
      <c r="D17" s="17">
        <v>0.12368012928808</v>
      </c>
      <c r="E17" s="17">
        <v>9.9453680319998003E-2</v>
      </c>
      <c r="F17" s="17"/>
      <c r="G17" s="17">
        <v>0.13635044149849099</v>
      </c>
      <c r="H17" s="17">
        <v>6.5619726101225101E-2</v>
      </c>
      <c r="I17" s="17">
        <v>0.11766752891839199</v>
      </c>
      <c r="J17" s="17">
        <v>0.13924680903976</v>
      </c>
      <c r="K17" s="17">
        <v>7.8323873865940905E-2</v>
      </c>
      <c r="L17" s="17">
        <v>0.12342063865974399</v>
      </c>
      <c r="M17" s="17"/>
      <c r="N17" s="17">
        <v>0.111188062128271</v>
      </c>
      <c r="O17" s="17">
        <v>0.114703972914043</v>
      </c>
      <c r="P17" s="17">
        <v>0.10712136809558</v>
      </c>
      <c r="Q17" s="17">
        <v>0.108855376784066</v>
      </c>
      <c r="R17" s="17"/>
      <c r="S17" s="17">
        <v>0.121682605881597</v>
      </c>
      <c r="T17" s="17">
        <v>0.14030578045292</v>
      </c>
      <c r="U17" s="17">
        <v>0.16039738033325501</v>
      </c>
      <c r="V17" s="17">
        <v>8.3921996462007598E-2</v>
      </c>
      <c r="W17" s="17">
        <v>6.3728118674092907E-2</v>
      </c>
      <c r="X17" s="17">
        <v>0.11366676442811301</v>
      </c>
      <c r="Y17" s="17">
        <v>9.4746982638783506E-2</v>
      </c>
      <c r="Z17" s="17">
        <v>5.4720423028724E-2</v>
      </c>
      <c r="AA17" s="17">
        <v>0.123488593083328</v>
      </c>
      <c r="AB17" s="17">
        <v>6.2485545905753601E-2</v>
      </c>
      <c r="AC17" s="17">
        <v>0.195400142598985</v>
      </c>
      <c r="AD17" s="17">
        <v>8.9977849729930906E-2</v>
      </c>
      <c r="AE17" s="17"/>
      <c r="AF17" s="17">
        <v>0.13378427897897499</v>
      </c>
      <c r="AG17" s="17">
        <v>0.10327704368317001</v>
      </c>
      <c r="AH17" s="17">
        <v>8.0489867796176701E-2</v>
      </c>
      <c r="AI17" s="17"/>
      <c r="AJ17" s="17">
        <v>0.133982315558939</v>
      </c>
      <c r="AK17" s="17">
        <v>0.10956124139251899</v>
      </c>
      <c r="AL17" s="17">
        <v>0.148176459203163</v>
      </c>
      <c r="AM17" s="17">
        <v>0.112158617966456</v>
      </c>
      <c r="AN17" s="17">
        <v>0.124329299760912</v>
      </c>
      <c r="AO17" s="17"/>
      <c r="AP17" s="17">
        <v>0.10698551255519199</v>
      </c>
      <c r="AQ17" s="17">
        <v>9.2508430430884497E-2</v>
      </c>
      <c r="AR17" s="17">
        <v>0.17221744656868401</v>
      </c>
      <c r="AS17" s="17">
        <v>0.111722874735009</v>
      </c>
      <c r="AT17" s="17">
        <v>0.10688201908904001</v>
      </c>
      <c r="AU17" s="17">
        <v>0.12958554355118401</v>
      </c>
      <c r="AV17" s="17"/>
      <c r="AW17" s="17">
        <v>0.154301221008701</v>
      </c>
      <c r="AX17" s="17">
        <v>4.84914094598803E-2</v>
      </c>
      <c r="AY17" s="17">
        <v>9.3770097065201702E-2</v>
      </c>
      <c r="AZ17" s="17">
        <v>8.5247300918342095E-2</v>
      </c>
      <c r="BA17" s="17">
        <v>0.141716024698396</v>
      </c>
      <c r="BB17" s="17">
        <v>8.07405698092033E-2</v>
      </c>
      <c r="BC17" s="17">
        <v>0.11274010488528401</v>
      </c>
      <c r="BD17" s="17">
        <v>0.12192874347937301</v>
      </c>
      <c r="BE17" s="17">
        <v>0.132440397553926</v>
      </c>
      <c r="BF17" s="17">
        <v>5.1886126970394998E-2</v>
      </c>
      <c r="BG17" s="17">
        <v>0.102896381958631</v>
      </c>
      <c r="BH17" s="17">
        <v>0.16574773309631399</v>
      </c>
      <c r="BI17" s="17">
        <v>0.12275491377122399</v>
      </c>
      <c r="BJ17" s="17">
        <v>0.13986961757906199</v>
      </c>
      <c r="BK17" s="17">
        <v>0.25070339896084698</v>
      </c>
      <c r="BL17" s="17">
        <v>0.101600859634562</v>
      </c>
      <c r="BM17" s="17"/>
      <c r="BN17" s="17">
        <v>0.123540149319077</v>
      </c>
      <c r="BO17" s="17">
        <v>9.32318961564087E-2</v>
      </c>
      <c r="BP17" s="17"/>
      <c r="BQ17" s="17">
        <v>0.11127466419649699</v>
      </c>
      <c r="BR17" s="17">
        <v>9.1350746837300698E-2</v>
      </c>
      <c r="BS17" s="17"/>
      <c r="BT17" s="17">
        <v>0.16109599098139399</v>
      </c>
      <c r="BU17" s="17"/>
      <c r="BV17" s="17">
        <v>0.115804669267665</v>
      </c>
      <c r="BW17" s="17">
        <v>0.13144417039503101</v>
      </c>
      <c r="BX17" s="17">
        <v>0.10110730685508</v>
      </c>
      <c r="BY17" s="17"/>
      <c r="BZ17" s="17">
        <v>1.2489079722006399E-2</v>
      </c>
      <c r="CA17" s="17">
        <v>0.13206243006167501</v>
      </c>
      <c r="CB17" s="17">
        <v>0.146843953989995</v>
      </c>
      <c r="CC17" s="17">
        <v>7.8147731040685606E-2</v>
      </c>
      <c r="CD17" s="17">
        <v>0.124266520255105</v>
      </c>
      <c r="CE17" s="17">
        <v>0.186865041466653</v>
      </c>
      <c r="CF17" s="17">
        <v>0.115260697172301</v>
      </c>
      <c r="CG17" s="17"/>
      <c r="CH17" s="17">
        <v>0.12869227530552099</v>
      </c>
      <c r="CI17" s="17">
        <v>0.15039030259637601</v>
      </c>
      <c r="CJ17" s="17">
        <v>9.9997957974939905E-2</v>
      </c>
      <c r="CK17" s="17">
        <v>5.7148065079975899E-2</v>
      </c>
      <c r="CL17" s="17">
        <v>0</v>
      </c>
    </row>
    <row r="18" spans="2:90" ht="43.2" x14ac:dyDescent="0.3">
      <c r="B18" s="18" t="s">
        <v>460</v>
      </c>
      <c r="C18" s="17">
        <v>9.4984662849506504E-2</v>
      </c>
      <c r="D18" s="17">
        <v>8.8539611540171204E-2</v>
      </c>
      <c r="E18" s="17">
        <v>9.4493092566828696E-2</v>
      </c>
      <c r="F18" s="17"/>
      <c r="G18" s="17">
        <v>0.19694211032456899</v>
      </c>
      <c r="H18" s="17">
        <v>0.13973526871660399</v>
      </c>
      <c r="I18" s="17">
        <v>6.3960789635690296E-2</v>
      </c>
      <c r="J18" s="17">
        <v>5.09728996052254E-2</v>
      </c>
      <c r="K18" s="17">
        <v>6.0321137717049202E-2</v>
      </c>
      <c r="L18" s="17">
        <v>7.3862596804523201E-2</v>
      </c>
      <c r="M18" s="17"/>
      <c r="N18" s="17">
        <v>0.117346825944791</v>
      </c>
      <c r="O18" s="17">
        <v>0.12394719545395699</v>
      </c>
      <c r="P18" s="17">
        <v>8.00062726261241E-2</v>
      </c>
      <c r="Q18" s="17">
        <v>5.92830890301854E-2</v>
      </c>
      <c r="R18" s="17"/>
      <c r="S18" s="17">
        <v>0.15274900526531199</v>
      </c>
      <c r="T18" s="17">
        <v>8.9369762764017702E-2</v>
      </c>
      <c r="U18" s="17">
        <v>0.13841877162090199</v>
      </c>
      <c r="V18" s="17">
        <v>0.120564621659717</v>
      </c>
      <c r="W18" s="17">
        <v>8.0454284494792805E-2</v>
      </c>
      <c r="X18" s="17">
        <v>8.3469524471827095E-2</v>
      </c>
      <c r="Y18" s="17">
        <v>0.112815231569508</v>
      </c>
      <c r="Z18" s="17">
        <v>5.1241451363714899E-2</v>
      </c>
      <c r="AA18" s="17">
        <v>2.6964966506908699E-2</v>
      </c>
      <c r="AB18" s="17">
        <v>8.9449705742287694E-2</v>
      </c>
      <c r="AC18" s="17">
        <v>9.2572704825014798E-2</v>
      </c>
      <c r="AD18" s="17">
        <v>4.20720940203861E-2</v>
      </c>
      <c r="AE18" s="17"/>
      <c r="AF18" s="17">
        <v>7.6035100785735804E-2</v>
      </c>
      <c r="AG18" s="17">
        <v>0.102818545567517</v>
      </c>
      <c r="AH18" s="17">
        <v>0.12019280789539399</v>
      </c>
      <c r="AI18" s="17"/>
      <c r="AJ18" s="17">
        <v>6.1487217420233199E-2</v>
      </c>
      <c r="AK18" s="17">
        <v>0.114801362892603</v>
      </c>
      <c r="AL18" s="17">
        <v>0.154876162730501</v>
      </c>
      <c r="AM18" s="17">
        <v>1.1683139653448501E-2</v>
      </c>
      <c r="AN18" s="17">
        <v>0.122366646025554</v>
      </c>
      <c r="AO18" s="17"/>
      <c r="AP18" s="17">
        <v>0.13514170942858</v>
      </c>
      <c r="AQ18" s="17">
        <v>8.0247439518627103E-2</v>
      </c>
      <c r="AR18" s="17">
        <v>0.11449372119850899</v>
      </c>
      <c r="AS18" s="17">
        <v>8.62648936977711E-2</v>
      </c>
      <c r="AT18" s="17">
        <v>0.107266569052979</v>
      </c>
      <c r="AU18" s="17">
        <v>5.71636390043593E-2</v>
      </c>
      <c r="AV18" s="17"/>
      <c r="AW18" s="17">
        <v>0</v>
      </c>
      <c r="AX18" s="17">
        <v>0.113266649959625</v>
      </c>
      <c r="AY18" s="17">
        <v>0.10702843146834901</v>
      </c>
      <c r="AZ18" s="17">
        <v>5.9545049847138799E-2</v>
      </c>
      <c r="BA18" s="17">
        <v>0.118473044667067</v>
      </c>
      <c r="BB18" s="17">
        <v>6.1561204455409198E-2</v>
      </c>
      <c r="BC18" s="17">
        <v>5.9330490750872503E-2</v>
      </c>
      <c r="BD18" s="17">
        <v>4.7101684881688199E-2</v>
      </c>
      <c r="BE18" s="17">
        <v>5.3977086277888102E-2</v>
      </c>
      <c r="BF18" s="17">
        <v>9.3409871446047898E-2</v>
      </c>
      <c r="BG18" s="17">
        <v>6.0768510874232101E-2</v>
      </c>
      <c r="BH18" s="17">
        <v>0.15595204443958699</v>
      </c>
      <c r="BI18" s="17">
        <v>0.28473372235543498</v>
      </c>
      <c r="BJ18" s="17">
        <v>0.29029278604556003</v>
      </c>
      <c r="BK18" s="17">
        <v>0.105566309790005</v>
      </c>
      <c r="BL18" s="17">
        <v>0.126308924100687</v>
      </c>
      <c r="BM18" s="17"/>
      <c r="BN18" s="17">
        <v>7.2622232095980593E-2</v>
      </c>
      <c r="BO18" s="17">
        <v>0.124259626245352</v>
      </c>
      <c r="BP18" s="17"/>
      <c r="BQ18" s="17">
        <v>0.130047312342256</v>
      </c>
      <c r="BR18" s="17">
        <v>0.10496548156478699</v>
      </c>
      <c r="BS18" s="17"/>
      <c r="BT18" s="17">
        <v>0.134317140678095</v>
      </c>
      <c r="BU18" s="17"/>
      <c r="BV18" s="17">
        <v>0.11852159424585</v>
      </c>
      <c r="BW18" s="17">
        <v>0.126901313056409</v>
      </c>
      <c r="BX18" s="17">
        <v>6.6542809346422802E-2</v>
      </c>
      <c r="BY18" s="17"/>
      <c r="BZ18" s="17">
        <v>5.8668663181534499E-2</v>
      </c>
      <c r="CA18" s="17">
        <v>5.24862765162976E-2</v>
      </c>
      <c r="CB18" s="17">
        <v>0.132621841642558</v>
      </c>
      <c r="CC18" s="17">
        <v>5.3322794552361399E-2</v>
      </c>
      <c r="CD18" s="17">
        <v>0.136272063402746</v>
      </c>
      <c r="CE18" s="17">
        <v>0.176872413264867</v>
      </c>
      <c r="CF18" s="17">
        <v>7.4282278941640703E-2</v>
      </c>
      <c r="CG18" s="17"/>
      <c r="CH18" s="17">
        <v>0.13925606655852099</v>
      </c>
      <c r="CI18" s="17">
        <v>0.102036723514356</v>
      </c>
      <c r="CJ18" s="17">
        <v>0.102888074900216</v>
      </c>
      <c r="CK18" s="17">
        <v>5.0118256393430399E-2</v>
      </c>
      <c r="CL18" s="17">
        <v>3.4593640547496501E-2</v>
      </c>
    </row>
    <row r="19" spans="2:90" ht="57.6" x14ac:dyDescent="0.3">
      <c r="B19" s="18" t="s">
        <v>463</v>
      </c>
      <c r="C19" s="17">
        <v>8.5423401249844003E-2</v>
      </c>
      <c r="D19" s="17">
        <v>7.9956446631521405E-2</v>
      </c>
      <c r="E19" s="17">
        <v>8.6390380356180504E-2</v>
      </c>
      <c r="F19" s="17"/>
      <c r="G19" s="17">
        <v>7.8799561459632905E-2</v>
      </c>
      <c r="H19" s="17">
        <v>9.3329746799465804E-2</v>
      </c>
      <c r="I19" s="17">
        <v>7.9067691531370193E-2</v>
      </c>
      <c r="J19" s="17">
        <v>0.119329251805566</v>
      </c>
      <c r="K19" s="17">
        <v>8.11368904367262E-2</v>
      </c>
      <c r="L19" s="17">
        <v>6.34469687371505E-2</v>
      </c>
      <c r="M19" s="17"/>
      <c r="N19" s="17">
        <v>7.6362846796985503E-2</v>
      </c>
      <c r="O19" s="17">
        <v>0.123762197590038</v>
      </c>
      <c r="P19" s="17">
        <v>4.90162762993442E-2</v>
      </c>
      <c r="Q19" s="17">
        <v>8.7835744057141493E-2</v>
      </c>
      <c r="R19" s="17"/>
      <c r="S19" s="17">
        <v>4.6062063998179803E-2</v>
      </c>
      <c r="T19" s="17">
        <v>0.11456065326376801</v>
      </c>
      <c r="U19" s="17">
        <v>0.13807755914384101</v>
      </c>
      <c r="V19" s="17">
        <v>8.7989039232961003E-2</v>
      </c>
      <c r="W19" s="17">
        <v>4.6690199988388199E-2</v>
      </c>
      <c r="X19" s="17">
        <v>5.0574435267314699E-2</v>
      </c>
      <c r="Y19" s="17">
        <v>0.103623143545592</v>
      </c>
      <c r="Z19" s="17">
        <v>5.1824122780777901E-2</v>
      </c>
      <c r="AA19" s="17">
        <v>6.9590187576212506E-2</v>
      </c>
      <c r="AB19" s="17">
        <v>0.10515452210951701</v>
      </c>
      <c r="AC19" s="17">
        <v>0.13169183578424801</v>
      </c>
      <c r="AD19" s="17">
        <v>8.9124602562372104E-2</v>
      </c>
      <c r="AE19" s="17"/>
      <c r="AF19" s="17">
        <v>8.4264511238877599E-2</v>
      </c>
      <c r="AG19" s="17">
        <v>9.9943307513603696E-2</v>
      </c>
      <c r="AH19" s="17">
        <v>5.57945093208181E-2</v>
      </c>
      <c r="AI19" s="17"/>
      <c r="AJ19" s="17">
        <v>6.6044393547932095E-2</v>
      </c>
      <c r="AK19" s="17">
        <v>8.6696053284121902E-2</v>
      </c>
      <c r="AL19" s="17">
        <v>5.2289493445335497E-2</v>
      </c>
      <c r="AM19" s="17">
        <v>9.1351608008723897E-2</v>
      </c>
      <c r="AN19" s="17">
        <v>0.15211996313700099</v>
      </c>
      <c r="AO19" s="17"/>
      <c r="AP19" s="17">
        <v>9.0292647861252601E-2</v>
      </c>
      <c r="AQ19" s="17">
        <v>7.0458760669044995E-2</v>
      </c>
      <c r="AR19" s="17">
        <v>5.96673844770702E-2</v>
      </c>
      <c r="AS19" s="17">
        <v>8.3189519084277394E-2</v>
      </c>
      <c r="AT19" s="17">
        <v>0.16522954304137399</v>
      </c>
      <c r="AU19" s="17">
        <v>4.0845223548538402E-2</v>
      </c>
      <c r="AV19" s="17"/>
      <c r="AW19" s="17">
        <v>0.154301221008701</v>
      </c>
      <c r="AX19" s="17">
        <v>7.9194149264266406E-2</v>
      </c>
      <c r="AY19" s="17">
        <v>0.12554630145711401</v>
      </c>
      <c r="AZ19" s="17">
        <v>0.121747490983159</v>
      </c>
      <c r="BA19" s="17">
        <v>7.3435589081511404E-2</v>
      </c>
      <c r="BB19" s="17">
        <v>6.3149190713446005E-2</v>
      </c>
      <c r="BC19" s="17">
        <v>8.6533233723984998E-2</v>
      </c>
      <c r="BD19" s="17">
        <v>6.8185522321738704E-2</v>
      </c>
      <c r="BE19" s="17">
        <v>2.64080761948851E-2</v>
      </c>
      <c r="BF19" s="17">
        <v>0.210448185367375</v>
      </c>
      <c r="BG19" s="17">
        <v>0.13042444796019201</v>
      </c>
      <c r="BH19" s="17">
        <v>4.8769274218962502E-2</v>
      </c>
      <c r="BI19" s="17">
        <v>0.17728920719974001</v>
      </c>
      <c r="BJ19" s="17">
        <v>4.7696651412289397E-2</v>
      </c>
      <c r="BK19" s="17">
        <v>0</v>
      </c>
      <c r="BL19" s="17">
        <v>3.2412143834672703E-2</v>
      </c>
      <c r="BM19" s="17"/>
      <c r="BN19" s="17">
        <v>8.0927406172319194E-2</v>
      </c>
      <c r="BO19" s="17">
        <v>8.9252963924037906E-2</v>
      </c>
      <c r="BP19" s="17"/>
      <c r="BQ19" s="17">
        <v>9.2347212508958706E-2</v>
      </c>
      <c r="BR19" s="17">
        <v>8.7446028102914006E-2</v>
      </c>
      <c r="BS19" s="17"/>
      <c r="BT19" s="17">
        <v>0.12310237792887101</v>
      </c>
      <c r="BU19" s="17"/>
      <c r="BV19" s="17">
        <v>9.5086836068836694E-2</v>
      </c>
      <c r="BW19" s="17">
        <v>9.9829104244250497E-2</v>
      </c>
      <c r="BX19" s="17">
        <v>7.5332481178652599E-2</v>
      </c>
      <c r="BY19" s="17"/>
      <c r="BZ19" s="17">
        <v>3.3797666674638002E-2</v>
      </c>
      <c r="CA19" s="17">
        <v>8.0408531918113701E-2</v>
      </c>
      <c r="CB19" s="17">
        <v>0.13443870693952101</v>
      </c>
      <c r="CC19" s="17">
        <v>0.12644749122264001</v>
      </c>
      <c r="CD19" s="17">
        <v>0.12642122904775399</v>
      </c>
      <c r="CE19" s="17">
        <v>2.4550723254201299E-2</v>
      </c>
      <c r="CF19" s="17">
        <v>5.2464252558925499E-2</v>
      </c>
      <c r="CG19" s="17"/>
      <c r="CH19" s="17">
        <v>6.0319682195727198E-2</v>
      </c>
      <c r="CI19" s="17">
        <v>7.45736140646482E-2</v>
      </c>
      <c r="CJ19" s="17">
        <v>0.108258988930304</v>
      </c>
      <c r="CK19" s="17">
        <v>9.1176735860695995E-2</v>
      </c>
      <c r="CL19" s="17">
        <v>0</v>
      </c>
    </row>
    <row r="20" spans="2:90" ht="28.8" x14ac:dyDescent="0.3">
      <c r="B20" s="18" t="s">
        <v>461</v>
      </c>
      <c r="C20" s="17">
        <v>7.4515330791846607E-2</v>
      </c>
      <c r="D20" s="17">
        <v>5.88118937971433E-2</v>
      </c>
      <c r="E20" s="17">
        <v>9.0237503492046595E-2</v>
      </c>
      <c r="F20" s="17"/>
      <c r="G20" s="17">
        <v>3.81629248099669E-2</v>
      </c>
      <c r="H20" s="17">
        <v>9.1148727064724197E-2</v>
      </c>
      <c r="I20" s="17">
        <v>5.9281604315389202E-2</v>
      </c>
      <c r="J20" s="17">
        <v>8.0672888556589106E-2</v>
      </c>
      <c r="K20" s="17">
        <v>8.6709372501519805E-2</v>
      </c>
      <c r="L20" s="17">
        <v>8.4809283115540396E-2</v>
      </c>
      <c r="M20" s="17"/>
      <c r="N20" s="17">
        <v>6.4158577977155198E-2</v>
      </c>
      <c r="O20" s="17">
        <v>6.6327752858497693E-2</v>
      </c>
      <c r="P20" s="17">
        <v>8.4767260412288103E-2</v>
      </c>
      <c r="Q20" s="17">
        <v>8.3551073728382205E-2</v>
      </c>
      <c r="R20" s="17"/>
      <c r="S20" s="17">
        <v>0.13300410532193599</v>
      </c>
      <c r="T20" s="17">
        <v>6.2709693786827198E-2</v>
      </c>
      <c r="U20" s="17">
        <v>3.9152322274811698E-2</v>
      </c>
      <c r="V20" s="17">
        <v>0.20795334112868299</v>
      </c>
      <c r="W20" s="17">
        <v>4.9112047283631603E-2</v>
      </c>
      <c r="X20" s="17">
        <v>7.5839199282995304E-2</v>
      </c>
      <c r="Y20" s="17">
        <v>1.3064828361351701E-2</v>
      </c>
      <c r="Z20" s="17">
        <v>8.5095175953823501E-2</v>
      </c>
      <c r="AA20" s="17">
        <v>5.8837335325840401E-2</v>
      </c>
      <c r="AB20" s="17">
        <v>6.5321543798677495E-2</v>
      </c>
      <c r="AC20" s="17">
        <v>2.4186343753240799E-2</v>
      </c>
      <c r="AD20" s="17">
        <v>4.4797222795071E-2</v>
      </c>
      <c r="AE20" s="17"/>
      <c r="AF20" s="17">
        <v>6.3865431231724307E-2</v>
      </c>
      <c r="AG20" s="17">
        <v>9.2585801470219095E-2</v>
      </c>
      <c r="AH20" s="17">
        <v>7.99818424891834E-2</v>
      </c>
      <c r="AI20" s="17"/>
      <c r="AJ20" s="17">
        <v>6.9081699764873494E-2</v>
      </c>
      <c r="AK20" s="17">
        <v>9.1835798453133805E-2</v>
      </c>
      <c r="AL20" s="17">
        <v>3.37822346050939E-2</v>
      </c>
      <c r="AM20" s="17">
        <v>5.17386291863738E-2</v>
      </c>
      <c r="AN20" s="17">
        <v>4.93296485236773E-2</v>
      </c>
      <c r="AO20" s="17"/>
      <c r="AP20" s="17">
        <v>8.6989728860959403E-2</v>
      </c>
      <c r="AQ20" s="17">
        <v>8.7148601071092902E-2</v>
      </c>
      <c r="AR20" s="17">
        <v>6.0952743702571102E-2</v>
      </c>
      <c r="AS20" s="17">
        <v>8.2697095218273606E-2</v>
      </c>
      <c r="AT20" s="17">
        <v>5.1042083684226303E-2</v>
      </c>
      <c r="AU20" s="17">
        <v>5.6689998682748897E-2</v>
      </c>
      <c r="AV20" s="17"/>
      <c r="AW20" s="17">
        <v>0</v>
      </c>
      <c r="AX20" s="17">
        <v>2.8551961230528201E-2</v>
      </c>
      <c r="AY20" s="17">
        <v>9.3616308448605495E-2</v>
      </c>
      <c r="AZ20" s="17">
        <v>8.1889433756230895E-2</v>
      </c>
      <c r="BA20" s="17">
        <v>7.4603346273213494E-2</v>
      </c>
      <c r="BB20" s="17">
        <v>0.10968681448943</v>
      </c>
      <c r="BC20" s="17">
        <v>0.10477462303435101</v>
      </c>
      <c r="BD20" s="17">
        <v>8.4685133834138698E-2</v>
      </c>
      <c r="BE20" s="17">
        <v>0.102432905733033</v>
      </c>
      <c r="BF20" s="17">
        <v>0</v>
      </c>
      <c r="BG20" s="17">
        <v>3.3195824993010999E-2</v>
      </c>
      <c r="BH20" s="17">
        <v>0.101171751710012</v>
      </c>
      <c r="BI20" s="17">
        <v>0</v>
      </c>
      <c r="BJ20" s="17">
        <v>0</v>
      </c>
      <c r="BK20" s="17">
        <v>5.3798409410770499E-2</v>
      </c>
      <c r="BL20" s="17">
        <v>8.4732087765515204E-2</v>
      </c>
      <c r="BM20" s="17"/>
      <c r="BN20" s="17">
        <v>8.3416967138782799E-2</v>
      </c>
      <c r="BO20" s="17">
        <v>6.2851278103189301E-2</v>
      </c>
      <c r="BP20" s="17"/>
      <c r="BQ20" s="17">
        <v>8.9318166221233702E-2</v>
      </c>
      <c r="BR20" s="17">
        <v>8.7087117277703394E-2</v>
      </c>
      <c r="BS20" s="17"/>
      <c r="BT20" s="17">
        <v>7.8087873441234801E-2</v>
      </c>
      <c r="BU20" s="17"/>
      <c r="BV20" s="17">
        <v>7.5097669198932404E-2</v>
      </c>
      <c r="BW20" s="17">
        <v>0.12591362519348301</v>
      </c>
      <c r="BX20" s="17">
        <v>6.0925184988809299E-2</v>
      </c>
      <c r="BY20" s="17"/>
      <c r="BZ20" s="17">
        <v>9.2915403825250306E-2</v>
      </c>
      <c r="CA20" s="17">
        <v>0.109249057107647</v>
      </c>
      <c r="CB20" s="17">
        <v>0.130565664553356</v>
      </c>
      <c r="CC20" s="17">
        <v>6.4264162876465206E-2</v>
      </c>
      <c r="CD20" s="17">
        <v>2.3094732482761199E-2</v>
      </c>
      <c r="CE20" s="17">
        <v>7.8475335546570102E-2</v>
      </c>
      <c r="CF20" s="17">
        <v>3.5792778040760601E-2</v>
      </c>
      <c r="CG20" s="17"/>
      <c r="CH20" s="17">
        <v>4.5372171811844997E-2</v>
      </c>
      <c r="CI20" s="17">
        <v>6.7429778426740097E-2</v>
      </c>
      <c r="CJ20" s="17">
        <v>5.78130909817096E-2</v>
      </c>
      <c r="CK20" s="17">
        <v>0.14480342395620099</v>
      </c>
      <c r="CL20" s="17">
        <v>7.5966364884558504E-2</v>
      </c>
    </row>
    <row r="21" spans="2:90" ht="28.8" x14ac:dyDescent="0.3">
      <c r="B21" s="18" t="s">
        <v>462</v>
      </c>
      <c r="C21" s="17">
        <v>5.6983822349944001E-2</v>
      </c>
      <c r="D21" s="17">
        <v>4.10318621466065E-2</v>
      </c>
      <c r="E21" s="17">
        <v>7.2705163695675604E-2</v>
      </c>
      <c r="F21" s="17"/>
      <c r="G21" s="17">
        <v>3.8437882898566603E-2</v>
      </c>
      <c r="H21" s="17">
        <v>6.4765118764094895E-2</v>
      </c>
      <c r="I21" s="17">
        <v>7.0860049041401002E-2</v>
      </c>
      <c r="J21" s="17">
        <v>2.2217775138895501E-2</v>
      </c>
      <c r="K21" s="17">
        <v>7.0814014901673494E-2</v>
      </c>
      <c r="L21" s="17">
        <v>6.9491294726203703E-2</v>
      </c>
      <c r="M21" s="17"/>
      <c r="N21" s="17">
        <v>6.6661923754529701E-2</v>
      </c>
      <c r="O21" s="17">
        <v>3.6634366675233399E-2</v>
      </c>
      <c r="P21" s="17">
        <v>7.3685219127616802E-2</v>
      </c>
      <c r="Q21" s="17">
        <v>5.4000137155204499E-2</v>
      </c>
      <c r="R21" s="17"/>
      <c r="S21" s="17">
        <v>6.4829623140369205E-2</v>
      </c>
      <c r="T21" s="17">
        <v>3.8713782497852997E-2</v>
      </c>
      <c r="U21" s="17">
        <v>0</v>
      </c>
      <c r="V21" s="17">
        <v>8.7556266576665903E-2</v>
      </c>
      <c r="W21" s="17">
        <v>7.8753562632599305E-2</v>
      </c>
      <c r="X21" s="17">
        <v>4.87229350256317E-2</v>
      </c>
      <c r="Y21" s="17">
        <v>0.139630097417556</v>
      </c>
      <c r="Z21" s="17">
        <v>5.3173847085429403E-2</v>
      </c>
      <c r="AA21" s="17">
        <v>4.1190976060178797E-2</v>
      </c>
      <c r="AB21" s="17">
        <v>1.26071187056202E-2</v>
      </c>
      <c r="AC21" s="17">
        <v>5.8702102259459397E-2</v>
      </c>
      <c r="AD21" s="17">
        <v>4.4797222795071E-2</v>
      </c>
      <c r="AE21" s="17"/>
      <c r="AF21" s="17">
        <v>6.0578946522256899E-2</v>
      </c>
      <c r="AG21" s="17">
        <v>6.3801700992397403E-2</v>
      </c>
      <c r="AH21" s="17">
        <v>4.2726922565525301E-2</v>
      </c>
      <c r="AI21" s="17"/>
      <c r="AJ21" s="17">
        <v>7.3253026627799103E-2</v>
      </c>
      <c r="AK21" s="17">
        <v>6.7819287815509804E-2</v>
      </c>
      <c r="AL21" s="17">
        <v>3.2628875106057303E-2</v>
      </c>
      <c r="AM21" s="17">
        <v>5.3851852159362001E-2</v>
      </c>
      <c r="AN21" s="17">
        <v>4.7344216384369898E-2</v>
      </c>
      <c r="AO21" s="17"/>
      <c r="AP21" s="17">
        <v>7.2961211987995697E-2</v>
      </c>
      <c r="AQ21" s="17">
        <v>7.5073720286202503E-2</v>
      </c>
      <c r="AR21" s="17">
        <v>4.4002094256040299E-2</v>
      </c>
      <c r="AS21" s="17">
        <v>6.2862295556946599E-2</v>
      </c>
      <c r="AT21" s="17">
        <v>3.2305317732403298E-2</v>
      </c>
      <c r="AU21" s="17">
        <v>1.38456822780476E-2</v>
      </c>
      <c r="AV21" s="17"/>
      <c r="AW21" s="17">
        <v>0.154301221008701</v>
      </c>
      <c r="AX21" s="17">
        <v>0.15628935662332599</v>
      </c>
      <c r="AY21" s="17">
        <v>4.6133012814093301E-2</v>
      </c>
      <c r="AZ21" s="17">
        <v>8.1580017689195206E-2</v>
      </c>
      <c r="BA21" s="17">
        <v>2.6361647122347499E-2</v>
      </c>
      <c r="BB21" s="17">
        <v>6.9581736590199297E-2</v>
      </c>
      <c r="BC21" s="17">
        <v>5.8086022674545303E-2</v>
      </c>
      <c r="BD21" s="17">
        <v>1.6023508773194101E-2</v>
      </c>
      <c r="BE21" s="17">
        <v>0.13435120631238101</v>
      </c>
      <c r="BF21" s="17">
        <v>0</v>
      </c>
      <c r="BG21" s="17">
        <v>4.9994004165890303E-2</v>
      </c>
      <c r="BH21" s="17">
        <v>0</v>
      </c>
      <c r="BI21" s="17">
        <v>0.184727473143109</v>
      </c>
      <c r="BJ21" s="17">
        <v>5.1564708391712497E-2</v>
      </c>
      <c r="BK21" s="17">
        <v>0</v>
      </c>
      <c r="BL21" s="17">
        <v>7.5988751152439804E-2</v>
      </c>
      <c r="BM21" s="17"/>
      <c r="BN21" s="17">
        <v>6.5686923390074495E-2</v>
      </c>
      <c r="BO21" s="17">
        <v>4.1741899148194803E-2</v>
      </c>
      <c r="BP21" s="17"/>
      <c r="BQ21" s="17">
        <v>7.4081394593469699E-2</v>
      </c>
      <c r="BR21" s="17">
        <v>6.2314342316725398E-2</v>
      </c>
      <c r="BS21" s="17"/>
      <c r="BT21" s="17">
        <v>6.4150496197729306E-2</v>
      </c>
      <c r="BU21" s="17"/>
      <c r="BV21" s="17">
        <v>5.40604292093297E-2</v>
      </c>
      <c r="BW21" s="17">
        <v>5.0228804460310798E-2</v>
      </c>
      <c r="BX21" s="17">
        <v>5.6612117166465803E-2</v>
      </c>
      <c r="BY21" s="17"/>
      <c r="BZ21" s="17">
        <v>4.82562320016795E-2</v>
      </c>
      <c r="CA21" s="17">
        <v>5.3410661563478103E-2</v>
      </c>
      <c r="CB21" s="17">
        <v>5.9367202170343802E-2</v>
      </c>
      <c r="CC21" s="17">
        <v>6.9981985553572504E-2</v>
      </c>
      <c r="CD21" s="17">
        <v>4.8970576221765802E-2</v>
      </c>
      <c r="CE21" s="17">
        <v>3.5828459783786203E-2</v>
      </c>
      <c r="CF21" s="17">
        <v>9.9500855321412507E-2</v>
      </c>
      <c r="CG21" s="17"/>
      <c r="CH21" s="17">
        <v>5.3708809803913501E-2</v>
      </c>
      <c r="CI21" s="17">
        <v>6.7745256200000298E-2</v>
      </c>
      <c r="CJ21" s="17">
        <v>5.9215220019884898E-2</v>
      </c>
      <c r="CK21" s="17">
        <v>3.2768918211391301E-2</v>
      </c>
      <c r="CL21" s="17">
        <v>3.9492012149939401E-2</v>
      </c>
    </row>
    <row r="22" spans="2:90" ht="43.2" x14ac:dyDescent="0.3">
      <c r="B22" s="18" t="s">
        <v>465</v>
      </c>
      <c r="C22" s="17">
        <v>5.5699465631149997E-2</v>
      </c>
      <c r="D22" s="17">
        <v>5.82385827063946E-2</v>
      </c>
      <c r="E22" s="17">
        <v>5.4061255117982501E-2</v>
      </c>
      <c r="F22" s="17"/>
      <c r="G22" s="17">
        <v>0.16717497000117101</v>
      </c>
      <c r="H22" s="17">
        <v>5.1784277299863297E-2</v>
      </c>
      <c r="I22" s="17">
        <v>4.9992709650714999E-2</v>
      </c>
      <c r="J22" s="17">
        <v>7.6178538576964798E-3</v>
      </c>
      <c r="K22" s="17">
        <v>3.0436196130140699E-2</v>
      </c>
      <c r="L22" s="17">
        <v>4.5930334215513097E-2</v>
      </c>
      <c r="M22" s="17"/>
      <c r="N22" s="17">
        <v>5.2031378397526702E-2</v>
      </c>
      <c r="O22" s="17">
        <v>7.3435353278910501E-2</v>
      </c>
      <c r="P22" s="17">
        <v>4.4508094743801602E-2</v>
      </c>
      <c r="Q22" s="17">
        <v>5.1498297006579E-2</v>
      </c>
      <c r="R22" s="17"/>
      <c r="S22" s="17">
        <v>0.10041579728868701</v>
      </c>
      <c r="T22" s="17">
        <v>7.5089166052221906E-2</v>
      </c>
      <c r="U22" s="17">
        <v>3.8589619143212697E-2</v>
      </c>
      <c r="V22" s="17">
        <v>3.9659059158737298E-2</v>
      </c>
      <c r="W22" s="17">
        <v>3.03122861131052E-2</v>
      </c>
      <c r="X22" s="17">
        <v>3.3737093735906998E-2</v>
      </c>
      <c r="Y22" s="17">
        <v>5.2295978649190403E-2</v>
      </c>
      <c r="Z22" s="17">
        <v>0.106069996955077</v>
      </c>
      <c r="AA22" s="17">
        <v>2.8949514148725701E-2</v>
      </c>
      <c r="AB22" s="17">
        <v>1.35419879740468E-2</v>
      </c>
      <c r="AC22" s="17">
        <v>8.2597199143829098E-2</v>
      </c>
      <c r="AD22" s="17">
        <v>9.0158002448772701E-2</v>
      </c>
      <c r="AE22" s="17"/>
      <c r="AF22" s="17">
        <v>4.6725960218441998E-2</v>
      </c>
      <c r="AG22" s="17">
        <v>5.0402701889659798E-2</v>
      </c>
      <c r="AH22" s="17">
        <v>4.6001650432086899E-2</v>
      </c>
      <c r="AI22" s="17"/>
      <c r="AJ22" s="17">
        <v>3.6938572355832699E-2</v>
      </c>
      <c r="AK22" s="17">
        <v>6.3395087204539596E-2</v>
      </c>
      <c r="AL22" s="17">
        <v>3.5980749142836797E-2</v>
      </c>
      <c r="AM22" s="17">
        <v>4.0441527933419701E-2</v>
      </c>
      <c r="AN22" s="17">
        <v>7.3125381883802201E-2</v>
      </c>
      <c r="AO22" s="17"/>
      <c r="AP22" s="17">
        <v>6.4290220243158905E-2</v>
      </c>
      <c r="AQ22" s="17">
        <v>8.4323355000337094E-2</v>
      </c>
      <c r="AR22" s="17">
        <v>1.50759490625048E-2</v>
      </c>
      <c r="AS22" s="17">
        <v>2.9931456526091301E-2</v>
      </c>
      <c r="AT22" s="17">
        <v>9.38719282363773E-2</v>
      </c>
      <c r="AU22" s="17">
        <v>0</v>
      </c>
      <c r="AV22" s="17"/>
      <c r="AW22" s="17">
        <v>0</v>
      </c>
      <c r="AX22" s="17">
        <v>5.3432254907790903E-2</v>
      </c>
      <c r="AY22" s="17">
        <v>3.2527642023289602E-2</v>
      </c>
      <c r="AZ22" s="17">
        <v>2.0336751555348101E-2</v>
      </c>
      <c r="BA22" s="17">
        <v>0.112119724659377</v>
      </c>
      <c r="BB22" s="17">
        <v>7.0448793742010601E-2</v>
      </c>
      <c r="BC22" s="17">
        <v>8.14398224454502E-2</v>
      </c>
      <c r="BD22" s="17">
        <v>5.3571310722496698E-2</v>
      </c>
      <c r="BE22" s="17">
        <v>5.48759462874846E-2</v>
      </c>
      <c r="BF22" s="17">
        <v>0</v>
      </c>
      <c r="BG22" s="17">
        <v>6.2740989171311795E-2</v>
      </c>
      <c r="BH22" s="17">
        <v>2.2873021186156701E-2</v>
      </c>
      <c r="BI22" s="17">
        <v>0</v>
      </c>
      <c r="BJ22" s="17">
        <v>0.15827594025750899</v>
      </c>
      <c r="BK22" s="17">
        <v>0</v>
      </c>
      <c r="BL22" s="17">
        <v>2.98626175101026E-2</v>
      </c>
      <c r="BM22" s="17"/>
      <c r="BN22" s="17">
        <v>5.2777018873131E-2</v>
      </c>
      <c r="BO22" s="17">
        <v>6.0553799644809503E-2</v>
      </c>
      <c r="BP22" s="17"/>
      <c r="BQ22" s="17">
        <v>6.39904384778128E-2</v>
      </c>
      <c r="BR22" s="17">
        <v>6.9509131757621107E-2</v>
      </c>
      <c r="BS22" s="17"/>
      <c r="BT22" s="17">
        <v>9.1591143390325605E-2</v>
      </c>
      <c r="BU22" s="17"/>
      <c r="BV22" s="17">
        <v>4.4394706866629302E-2</v>
      </c>
      <c r="BW22" s="17">
        <v>7.2059292250877899E-2</v>
      </c>
      <c r="BX22" s="17">
        <v>4.6658717865638702E-2</v>
      </c>
      <c r="BY22" s="17"/>
      <c r="BZ22" s="17">
        <v>1.10712297023066E-2</v>
      </c>
      <c r="CA22" s="17">
        <v>7.2957195593122998E-2</v>
      </c>
      <c r="CB22" s="17">
        <v>6.6972025479854896E-2</v>
      </c>
      <c r="CC22" s="17">
        <v>2.04457030046294E-2</v>
      </c>
      <c r="CD22" s="17">
        <v>0.116626922970025</v>
      </c>
      <c r="CE22" s="17">
        <v>5.9195216574667697E-2</v>
      </c>
      <c r="CF22" s="17">
        <v>3.3427855097027399E-2</v>
      </c>
      <c r="CG22" s="17"/>
      <c r="CH22" s="17">
        <v>0.127898457488691</v>
      </c>
      <c r="CI22" s="17">
        <v>5.41485768011951E-2</v>
      </c>
      <c r="CJ22" s="17">
        <v>5.1575962588196002E-2</v>
      </c>
      <c r="CK22" s="17">
        <v>4.20073059106413E-2</v>
      </c>
      <c r="CL22" s="17">
        <v>0</v>
      </c>
    </row>
    <row r="23" spans="2:90" x14ac:dyDescent="0.3">
      <c r="B23" s="18" t="s">
        <v>118</v>
      </c>
      <c r="C23" s="17">
        <v>3.9103030649384099E-2</v>
      </c>
      <c r="D23" s="17">
        <v>5.1685632457914799E-2</v>
      </c>
      <c r="E23" s="17">
        <v>2.7823794698627301E-2</v>
      </c>
      <c r="F23" s="17"/>
      <c r="G23" s="17">
        <v>7.2359631232261301E-2</v>
      </c>
      <c r="H23" s="17">
        <v>1.57715208957145E-2</v>
      </c>
      <c r="I23" s="17">
        <v>4.2701084117960898E-2</v>
      </c>
      <c r="J23" s="17">
        <v>1.5648574660792801E-2</v>
      </c>
      <c r="K23" s="17">
        <v>8.5440502650379502E-2</v>
      </c>
      <c r="L23" s="17">
        <v>2.39883840999797E-2</v>
      </c>
      <c r="M23" s="17"/>
      <c r="N23" s="17">
        <v>4.2043592451137597E-2</v>
      </c>
      <c r="O23" s="17">
        <v>2.6536493490518401E-2</v>
      </c>
      <c r="P23" s="17">
        <v>4.6562749046708402E-2</v>
      </c>
      <c r="Q23" s="17">
        <v>3.7850518173383897E-2</v>
      </c>
      <c r="R23" s="17"/>
      <c r="S23" s="17">
        <v>2.9781834287794798E-2</v>
      </c>
      <c r="T23" s="17">
        <v>4.5817853021540997E-2</v>
      </c>
      <c r="U23" s="17">
        <v>3.6523084680590297E-2</v>
      </c>
      <c r="V23" s="17">
        <v>1.6199735926487501E-2</v>
      </c>
      <c r="W23" s="17">
        <v>3.1787592121346797E-2</v>
      </c>
      <c r="X23" s="17">
        <v>7.6629046404828496E-2</v>
      </c>
      <c r="Y23" s="17">
        <v>5.2140519982203599E-2</v>
      </c>
      <c r="Z23" s="17">
        <v>2.3864819691031099E-2</v>
      </c>
      <c r="AA23" s="17">
        <v>0</v>
      </c>
      <c r="AB23" s="17">
        <v>9.1427887535913799E-2</v>
      </c>
      <c r="AC23" s="17">
        <v>2.3199173708689201E-2</v>
      </c>
      <c r="AD23" s="17">
        <v>0</v>
      </c>
      <c r="AE23" s="17"/>
      <c r="AF23" s="17">
        <v>5.6239083057897897E-2</v>
      </c>
      <c r="AG23" s="17">
        <v>1.9830114323145499E-2</v>
      </c>
      <c r="AH23" s="17">
        <v>2.4761786472025302E-2</v>
      </c>
      <c r="AI23" s="17"/>
      <c r="AJ23" s="17">
        <v>5.9182453695564699E-2</v>
      </c>
      <c r="AK23" s="17">
        <v>2.5914114780509399E-2</v>
      </c>
      <c r="AL23" s="17">
        <v>3.1627981657781801E-2</v>
      </c>
      <c r="AM23" s="17">
        <v>2.1739852533465401E-2</v>
      </c>
      <c r="AN23" s="17">
        <v>4.48100818529363E-2</v>
      </c>
      <c r="AO23" s="17"/>
      <c r="AP23" s="17">
        <v>2.6328618204949802E-2</v>
      </c>
      <c r="AQ23" s="17">
        <v>7.3250999588016105E-2</v>
      </c>
      <c r="AR23" s="17">
        <v>4.5683066230043597E-2</v>
      </c>
      <c r="AS23" s="17">
        <v>3.2376285805699997E-2</v>
      </c>
      <c r="AT23" s="17">
        <v>3.3119376916706501E-2</v>
      </c>
      <c r="AU23" s="17">
        <v>4.0927937699691198E-2</v>
      </c>
      <c r="AV23" s="17"/>
      <c r="AW23" s="17">
        <v>0.16478458176604099</v>
      </c>
      <c r="AX23" s="17">
        <v>0.10303769767321599</v>
      </c>
      <c r="AY23" s="17">
        <v>8.5553087512389797E-2</v>
      </c>
      <c r="AZ23" s="17">
        <v>0</v>
      </c>
      <c r="BA23" s="17">
        <v>2.29860439411055E-2</v>
      </c>
      <c r="BB23" s="17">
        <v>4.3779464195355298E-2</v>
      </c>
      <c r="BC23" s="17">
        <v>2.5760737468127799E-2</v>
      </c>
      <c r="BD23" s="17">
        <v>3.3650714428280597E-2</v>
      </c>
      <c r="BE23" s="17">
        <v>2.6246101043391298E-2</v>
      </c>
      <c r="BF23" s="17">
        <v>0</v>
      </c>
      <c r="BG23" s="17">
        <v>1.7257890326331599E-2</v>
      </c>
      <c r="BH23" s="17">
        <v>2.2709773807226601E-2</v>
      </c>
      <c r="BI23" s="17">
        <v>0</v>
      </c>
      <c r="BJ23" s="17">
        <v>0</v>
      </c>
      <c r="BK23" s="17">
        <v>5.53684309022347E-2</v>
      </c>
      <c r="BL23" s="17">
        <v>5.6907472011867202E-2</v>
      </c>
      <c r="BM23" s="17"/>
      <c r="BN23" s="17">
        <v>3.2227845413527502E-2</v>
      </c>
      <c r="BO23" s="17">
        <v>4.9347609744129099E-2</v>
      </c>
      <c r="BP23" s="17"/>
      <c r="BQ23" s="17">
        <v>2.3413269284692E-2</v>
      </c>
      <c r="BR23" s="17">
        <v>3.88011502971502E-2</v>
      </c>
      <c r="BS23" s="17"/>
      <c r="BT23" s="17">
        <v>2.2834479526299599E-2</v>
      </c>
      <c r="BU23" s="17"/>
      <c r="BV23" s="17">
        <v>4.6776355865385699E-2</v>
      </c>
      <c r="BW23" s="17">
        <v>4.7831262430010402E-2</v>
      </c>
      <c r="BX23" s="17">
        <v>3.5805443646603298E-2</v>
      </c>
      <c r="BY23" s="17"/>
      <c r="BZ23" s="17">
        <v>3.27908349554741E-2</v>
      </c>
      <c r="CA23" s="17">
        <v>6.1925088070797898E-2</v>
      </c>
      <c r="CB23" s="17">
        <v>9.9516145733079108E-3</v>
      </c>
      <c r="CC23" s="17">
        <v>3.23765590617454E-2</v>
      </c>
      <c r="CD23" s="17">
        <v>1.30920953728595E-2</v>
      </c>
      <c r="CE23" s="17">
        <v>2.4166563131931398E-2</v>
      </c>
      <c r="CF23" s="17">
        <v>3.8321238082843802E-2</v>
      </c>
      <c r="CG23" s="17"/>
      <c r="CH23" s="17">
        <v>7.9378423641666696E-2</v>
      </c>
      <c r="CI23" s="17">
        <v>3.2768712284543498E-2</v>
      </c>
      <c r="CJ23" s="17">
        <v>4.57420540044709E-2</v>
      </c>
      <c r="CK23" s="17">
        <v>2.5399571054756501E-2</v>
      </c>
      <c r="CL23" s="17">
        <v>0</v>
      </c>
    </row>
    <row r="24" spans="2:90" x14ac:dyDescent="0.3">
      <c r="B24" s="18" t="s">
        <v>131</v>
      </c>
      <c r="C24" s="19">
        <v>1.3414373432022699E-2</v>
      </c>
      <c r="D24" s="19">
        <v>1.8741711625205999E-2</v>
      </c>
      <c r="E24" s="19">
        <v>8.5969514069981108E-3</v>
      </c>
      <c r="F24" s="19"/>
      <c r="G24" s="19">
        <v>0</v>
      </c>
      <c r="H24" s="19">
        <v>6.9980286900077999E-3</v>
      </c>
      <c r="I24" s="19">
        <v>7.8141613033513996E-3</v>
      </c>
      <c r="J24" s="19">
        <v>6.8214989684822402E-3</v>
      </c>
      <c r="K24" s="19">
        <v>2.2525120518220199E-2</v>
      </c>
      <c r="L24" s="19">
        <v>3.2695683382470697E-2</v>
      </c>
      <c r="M24" s="19"/>
      <c r="N24" s="19">
        <v>4.9633896898073496E-3</v>
      </c>
      <c r="O24" s="19">
        <v>1.1123046786722501E-2</v>
      </c>
      <c r="P24" s="19">
        <v>2.9217547417895898E-2</v>
      </c>
      <c r="Q24" s="19">
        <v>9.7531462897304695E-3</v>
      </c>
      <c r="R24" s="19"/>
      <c r="S24" s="19">
        <v>2.1776490102147099E-2</v>
      </c>
      <c r="T24" s="19">
        <v>1.9837777554855E-2</v>
      </c>
      <c r="U24" s="19">
        <v>0</v>
      </c>
      <c r="V24" s="19">
        <v>0</v>
      </c>
      <c r="W24" s="19">
        <v>0</v>
      </c>
      <c r="X24" s="19">
        <v>0</v>
      </c>
      <c r="Y24" s="19">
        <v>0</v>
      </c>
      <c r="Z24" s="19">
        <v>2.5054505799233701E-2</v>
      </c>
      <c r="AA24" s="19">
        <v>2.9417286154204299E-2</v>
      </c>
      <c r="AB24" s="19">
        <v>2.69959429837376E-2</v>
      </c>
      <c r="AC24" s="19">
        <v>2.0703149033999901E-2</v>
      </c>
      <c r="AD24" s="19">
        <v>0</v>
      </c>
      <c r="AE24" s="19"/>
      <c r="AF24" s="19">
        <v>1.4593697106077099E-2</v>
      </c>
      <c r="AG24" s="19">
        <v>1.7200137201989998E-2</v>
      </c>
      <c r="AH24" s="19">
        <v>9.8410899758548005E-3</v>
      </c>
      <c r="AI24" s="19"/>
      <c r="AJ24" s="19">
        <v>2.2042657064274E-2</v>
      </c>
      <c r="AK24" s="19">
        <v>1.02452046037256E-2</v>
      </c>
      <c r="AL24" s="19">
        <v>3.6036439764363798E-2</v>
      </c>
      <c r="AM24" s="19">
        <v>1.13667945725847E-2</v>
      </c>
      <c r="AN24" s="19">
        <v>0</v>
      </c>
      <c r="AO24" s="19"/>
      <c r="AP24" s="19">
        <v>5.0217370193414001E-3</v>
      </c>
      <c r="AQ24" s="19">
        <v>2.84018531604447E-2</v>
      </c>
      <c r="AR24" s="19">
        <v>1.6361586277909301E-2</v>
      </c>
      <c r="AS24" s="19">
        <v>2.1724211381420899E-2</v>
      </c>
      <c r="AT24" s="19">
        <v>1.70206798197866E-2</v>
      </c>
      <c r="AU24" s="19">
        <v>0</v>
      </c>
      <c r="AV24" s="19"/>
      <c r="AW24" s="19">
        <v>0</v>
      </c>
      <c r="AX24" s="19">
        <v>0</v>
      </c>
      <c r="AY24" s="19">
        <v>1.38604717542686E-2</v>
      </c>
      <c r="AZ24" s="19">
        <v>1.7566413012239001E-2</v>
      </c>
      <c r="BA24" s="19">
        <v>1.3773699085973401E-2</v>
      </c>
      <c r="BB24" s="19">
        <v>2.6786928554839301E-2</v>
      </c>
      <c r="BC24" s="19">
        <v>1.35339450292079E-2</v>
      </c>
      <c r="BD24" s="19">
        <v>0</v>
      </c>
      <c r="BE24" s="19">
        <v>2.72874593530508E-2</v>
      </c>
      <c r="BF24" s="19">
        <v>5.0987710421724501E-2</v>
      </c>
      <c r="BG24" s="19">
        <v>1.7257890326331599E-2</v>
      </c>
      <c r="BH24" s="19">
        <v>2.30141797173085E-2</v>
      </c>
      <c r="BI24" s="19">
        <v>0</v>
      </c>
      <c r="BJ24" s="19">
        <v>0</v>
      </c>
      <c r="BK24" s="19">
        <v>0</v>
      </c>
      <c r="BL24" s="19">
        <v>0</v>
      </c>
      <c r="BM24" s="19"/>
      <c r="BN24" s="19">
        <v>1.1451208820801299E-2</v>
      </c>
      <c r="BO24" s="19">
        <v>1.6368399437464799E-2</v>
      </c>
      <c r="BP24" s="19"/>
      <c r="BQ24" s="19">
        <v>5.5141504020808597E-3</v>
      </c>
      <c r="BR24" s="19">
        <v>2.3242158496406502E-2</v>
      </c>
      <c r="BS24" s="19"/>
      <c r="BT24" s="19">
        <v>8.4864947233213202E-3</v>
      </c>
      <c r="BU24" s="19"/>
      <c r="BV24" s="19">
        <v>2.35237371611734E-2</v>
      </c>
      <c r="BW24" s="19">
        <v>0</v>
      </c>
      <c r="BX24" s="19">
        <v>1.4548252040267299E-2</v>
      </c>
      <c r="BY24" s="19"/>
      <c r="BZ24" s="19">
        <v>0</v>
      </c>
      <c r="CA24" s="19">
        <v>2.7572549166922301E-2</v>
      </c>
      <c r="CB24" s="19">
        <v>0</v>
      </c>
      <c r="CC24" s="19">
        <v>1.7548365072697601E-2</v>
      </c>
      <c r="CD24" s="19">
        <v>0</v>
      </c>
      <c r="CE24" s="19">
        <v>3.9902743032295802E-2</v>
      </c>
      <c r="CF24" s="19">
        <v>2.3480886597245901E-2</v>
      </c>
      <c r="CG24" s="19"/>
      <c r="CH24" s="19">
        <v>1.5935410254952601E-2</v>
      </c>
      <c r="CI24" s="19">
        <v>1.45081160814645E-2</v>
      </c>
      <c r="CJ24" s="19">
        <v>1.5666687095951801E-2</v>
      </c>
      <c r="CK24" s="19">
        <v>7.3908125308357903E-3</v>
      </c>
      <c r="CL24" s="19">
        <v>0</v>
      </c>
    </row>
    <row r="25" spans="2:90" x14ac:dyDescent="0.3">
      <c r="B25" s="16"/>
    </row>
    <row r="26" spans="2:90" x14ac:dyDescent="0.3">
      <c r="B26" t="s">
        <v>111</v>
      </c>
    </row>
    <row r="27" spans="2:90" x14ac:dyDescent="0.3">
      <c r="B27" t="s">
        <v>112</v>
      </c>
    </row>
    <row r="29" spans="2:90" x14ac:dyDescent="0.3">
      <c r="B2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CL2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470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452</v>
      </c>
      <c r="C9" s="17">
        <v>0.46843947117142798</v>
      </c>
      <c r="D9" s="17">
        <v>0.447882702860467</v>
      </c>
      <c r="E9" s="17">
        <v>0.48926068178153498</v>
      </c>
      <c r="F9" s="17"/>
      <c r="G9" s="17">
        <v>0.41077870045823101</v>
      </c>
      <c r="H9" s="17">
        <v>0.38077835361013201</v>
      </c>
      <c r="I9" s="17">
        <v>0.45588485171711701</v>
      </c>
      <c r="J9" s="17">
        <v>0.522741559499866</v>
      </c>
      <c r="K9" s="17">
        <v>0.44138406664339602</v>
      </c>
      <c r="L9" s="17">
        <v>0.56175877889690395</v>
      </c>
      <c r="M9" s="17"/>
      <c r="N9" s="17">
        <v>0.46435440190038402</v>
      </c>
      <c r="O9" s="17">
        <v>0.47942566682208898</v>
      </c>
      <c r="P9" s="17">
        <v>0.44212058644681701</v>
      </c>
      <c r="Q9" s="17">
        <v>0.487562252793518</v>
      </c>
      <c r="R9" s="17"/>
      <c r="S9" s="17">
        <v>0.330728998023615</v>
      </c>
      <c r="T9" s="17">
        <v>0.50578703074727605</v>
      </c>
      <c r="U9" s="17">
        <v>0.44083091948213499</v>
      </c>
      <c r="V9" s="17">
        <v>0.58646764533884099</v>
      </c>
      <c r="W9" s="17">
        <v>0.54139816457213397</v>
      </c>
      <c r="X9" s="17">
        <v>0.378107614066505</v>
      </c>
      <c r="Y9" s="17">
        <v>0.51662167912764601</v>
      </c>
      <c r="Z9" s="17">
        <v>0.523802482627306</v>
      </c>
      <c r="AA9" s="17">
        <v>0.40504107097297598</v>
      </c>
      <c r="AB9" s="17">
        <v>0.52194377374282197</v>
      </c>
      <c r="AC9" s="17">
        <v>0.44074403728611</v>
      </c>
      <c r="AD9" s="17">
        <v>0.60808950683517005</v>
      </c>
      <c r="AE9" s="17"/>
      <c r="AF9" s="17">
        <v>0.49807223768999198</v>
      </c>
      <c r="AG9" s="17">
        <v>0.44089138753453899</v>
      </c>
      <c r="AH9" s="17">
        <v>0.52559139626118001</v>
      </c>
      <c r="AI9" s="17"/>
      <c r="AJ9" s="17">
        <v>0.46607255882558601</v>
      </c>
      <c r="AK9" s="17">
        <v>0.42032505206688398</v>
      </c>
      <c r="AL9" s="17">
        <v>0.53271712623981604</v>
      </c>
      <c r="AM9" s="17">
        <v>0.471303265534945</v>
      </c>
      <c r="AN9" s="17">
        <v>0.37265712603094397</v>
      </c>
      <c r="AO9" s="17"/>
      <c r="AP9" s="17">
        <v>0.37121074469093401</v>
      </c>
      <c r="AQ9" s="17">
        <v>0.49429395578072</v>
      </c>
      <c r="AR9" s="17">
        <v>0.52156020883287502</v>
      </c>
      <c r="AS9" s="17">
        <v>0.50233638748638498</v>
      </c>
      <c r="AT9" s="17">
        <v>0.33864386318059297</v>
      </c>
      <c r="AU9" s="17">
        <v>0.53487043209935003</v>
      </c>
      <c r="AV9" s="17"/>
      <c r="AW9" s="17">
        <v>0.288143610714093</v>
      </c>
      <c r="AX9" s="17">
        <v>0.42917235655928998</v>
      </c>
      <c r="AY9" s="17">
        <v>0.450112096769889</v>
      </c>
      <c r="AZ9" s="17">
        <v>0.52655278413367601</v>
      </c>
      <c r="BA9" s="17">
        <v>0.46671536761356103</v>
      </c>
      <c r="BB9" s="17">
        <v>0.60212410058352595</v>
      </c>
      <c r="BC9" s="17">
        <v>0.40200361490327902</v>
      </c>
      <c r="BD9" s="17">
        <v>0.52245997558843704</v>
      </c>
      <c r="BE9" s="17">
        <v>0.43310769771214203</v>
      </c>
      <c r="BF9" s="17">
        <v>0.51312187340607296</v>
      </c>
      <c r="BG9" s="17">
        <v>0.48526428646724301</v>
      </c>
      <c r="BH9" s="17">
        <v>0.35244437361030401</v>
      </c>
      <c r="BI9" s="17">
        <v>0.27089971291163401</v>
      </c>
      <c r="BJ9" s="17">
        <v>0.38223813358382502</v>
      </c>
      <c r="BK9" s="17">
        <v>0.55587520139555602</v>
      </c>
      <c r="BL9" s="17">
        <v>0.40750396077683199</v>
      </c>
      <c r="BM9" s="17"/>
      <c r="BN9" s="17">
        <v>0.46005407185160002</v>
      </c>
      <c r="BO9" s="17">
        <v>0.47726861093304501</v>
      </c>
      <c r="BP9" s="17"/>
      <c r="BQ9" s="17">
        <v>0.33238578031167199</v>
      </c>
      <c r="BR9" s="17">
        <v>0.533045373923134</v>
      </c>
      <c r="BS9" s="17"/>
      <c r="BT9" s="17">
        <v>0.444715114734543</v>
      </c>
      <c r="BU9" s="17"/>
      <c r="BV9" s="17">
        <v>0.44856853422161702</v>
      </c>
      <c r="BW9" s="17">
        <v>0.46338571790461502</v>
      </c>
      <c r="BX9" s="17">
        <v>0.486587991023821</v>
      </c>
      <c r="BY9" s="17"/>
      <c r="BZ9" s="17">
        <v>0.42005406823938102</v>
      </c>
      <c r="CA9" s="17">
        <v>0.42995080637955901</v>
      </c>
      <c r="CB9" s="17">
        <v>0.559796327064223</v>
      </c>
      <c r="CC9" s="17">
        <v>0.46304254778276999</v>
      </c>
      <c r="CD9" s="17">
        <v>0.581972911302851</v>
      </c>
      <c r="CE9" s="17">
        <v>0.42824261460052998</v>
      </c>
      <c r="CF9" s="17">
        <v>0.41400530411507003</v>
      </c>
      <c r="CG9" s="17"/>
      <c r="CH9" s="17">
        <v>0.37239250730624901</v>
      </c>
      <c r="CI9" s="17">
        <v>0.48213587777721501</v>
      </c>
      <c r="CJ9" s="17">
        <v>0.52198376512231903</v>
      </c>
      <c r="CK9" s="17">
        <v>0.42701364205973702</v>
      </c>
      <c r="CL9" s="17">
        <v>0.30121897651072199</v>
      </c>
    </row>
    <row r="10" spans="2:90" x14ac:dyDescent="0.3">
      <c r="B10" s="18" t="s">
        <v>453</v>
      </c>
      <c r="C10" s="17">
        <v>0.22054935303058201</v>
      </c>
      <c r="D10" s="17">
        <v>0.21945108179849501</v>
      </c>
      <c r="E10" s="17">
        <v>0.218631954157926</v>
      </c>
      <c r="F10" s="17"/>
      <c r="G10" s="17">
        <v>0.15842218088913501</v>
      </c>
      <c r="H10" s="17">
        <v>0.253388341861151</v>
      </c>
      <c r="I10" s="17">
        <v>0.227519592572822</v>
      </c>
      <c r="J10" s="17">
        <v>0.23459361996802899</v>
      </c>
      <c r="K10" s="17">
        <v>0.199288419973076</v>
      </c>
      <c r="L10" s="17">
        <v>0.23281714900886499</v>
      </c>
      <c r="M10" s="17"/>
      <c r="N10" s="17">
        <v>0.19788902950165699</v>
      </c>
      <c r="O10" s="17">
        <v>0.19198031570778601</v>
      </c>
      <c r="P10" s="17">
        <v>0.23235194194154901</v>
      </c>
      <c r="Q10" s="17">
        <v>0.25723563581132702</v>
      </c>
      <c r="R10" s="17"/>
      <c r="S10" s="17">
        <v>0.22466997850423001</v>
      </c>
      <c r="T10" s="17">
        <v>0.25713044954509801</v>
      </c>
      <c r="U10" s="17">
        <v>0.183673637636904</v>
      </c>
      <c r="V10" s="17">
        <v>0.187544878497511</v>
      </c>
      <c r="W10" s="17">
        <v>0.126612839368723</v>
      </c>
      <c r="X10" s="17">
        <v>0.34442240849967198</v>
      </c>
      <c r="Y10" s="17">
        <v>0.14951012173737399</v>
      </c>
      <c r="Z10" s="17">
        <v>0.18039668286212701</v>
      </c>
      <c r="AA10" s="17">
        <v>0.22386836901149201</v>
      </c>
      <c r="AB10" s="17">
        <v>0.24018452037625501</v>
      </c>
      <c r="AC10" s="17">
        <v>0.21060233260532699</v>
      </c>
      <c r="AD10" s="17">
        <v>0.242754299930516</v>
      </c>
      <c r="AE10" s="17"/>
      <c r="AF10" s="17">
        <v>0.25034620410043401</v>
      </c>
      <c r="AG10" s="17">
        <v>0.19386459916570101</v>
      </c>
      <c r="AH10" s="17">
        <v>0.228040482848094</v>
      </c>
      <c r="AI10" s="17"/>
      <c r="AJ10" s="17">
        <v>0.221527205243709</v>
      </c>
      <c r="AK10" s="17">
        <v>0.19233630268551899</v>
      </c>
      <c r="AL10" s="17">
        <v>0.234232785867687</v>
      </c>
      <c r="AM10" s="17">
        <v>0.274344073267418</v>
      </c>
      <c r="AN10" s="17">
        <v>0.128638817878692</v>
      </c>
      <c r="AO10" s="17"/>
      <c r="AP10" s="17">
        <v>0.17020748448641301</v>
      </c>
      <c r="AQ10" s="17">
        <v>0.218902082194252</v>
      </c>
      <c r="AR10" s="17">
        <v>0.21670800517702099</v>
      </c>
      <c r="AS10" s="17">
        <v>0.26092115742960398</v>
      </c>
      <c r="AT10" s="17">
        <v>0.226496705318362</v>
      </c>
      <c r="AU10" s="17">
        <v>0.17198854455395399</v>
      </c>
      <c r="AV10" s="17"/>
      <c r="AW10" s="17">
        <v>0.14070012743343899</v>
      </c>
      <c r="AX10" s="17">
        <v>0.30355780284311701</v>
      </c>
      <c r="AY10" s="17">
        <v>0.40490539527673902</v>
      </c>
      <c r="AZ10" s="17">
        <v>0.210833322248481</v>
      </c>
      <c r="BA10" s="17">
        <v>0.24685784583078499</v>
      </c>
      <c r="BB10" s="17">
        <v>0.21763507613529101</v>
      </c>
      <c r="BC10" s="17">
        <v>0.23289880419831799</v>
      </c>
      <c r="BD10" s="17">
        <v>0.19699536971624901</v>
      </c>
      <c r="BE10" s="17">
        <v>0.10797864268553301</v>
      </c>
      <c r="BF10" s="17">
        <v>0.245454736225623</v>
      </c>
      <c r="BG10" s="17">
        <v>0.24782926130587299</v>
      </c>
      <c r="BH10" s="17">
        <v>0.143287015556959</v>
      </c>
      <c r="BI10" s="17">
        <v>0.160869405036591</v>
      </c>
      <c r="BJ10" s="17">
        <v>0.152748650025089</v>
      </c>
      <c r="BK10" s="17">
        <v>0.110899941983956</v>
      </c>
      <c r="BL10" s="17">
        <v>0.18454367898589999</v>
      </c>
      <c r="BM10" s="17"/>
      <c r="BN10" s="17">
        <v>0.22863509126735601</v>
      </c>
      <c r="BO10" s="17">
        <v>0.206066951811406</v>
      </c>
      <c r="BP10" s="17"/>
      <c r="BQ10" s="17">
        <v>0.17123314562908501</v>
      </c>
      <c r="BR10" s="17">
        <v>0.18356966091440199</v>
      </c>
      <c r="BS10" s="17"/>
      <c r="BT10" s="17">
        <v>0.15588935396619699</v>
      </c>
      <c r="BU10" s="17"/>
      <c r="BV10" s="17">
        <v>0.253604973662099</v>
      </c>
      <c r="BW10" s="17">
        <v>0.188215660849159</v>
      </c>
      <c r="BX10" s="17">
        <v>0.215110770039491</v>
      </c>
      <c r="BY10" s="17"/>
      <c r="BZ10" s="17">
        <v>0.40576132155452399</v>
      </c>
      <c r="CA10" s="17">
        <v>0.305484627741264</v>
      </c>
      <c r="CB10" s="17">
        <v>0.260882753488826</v>
      </c>
      <c r="CC10" s="17">
        <v>0.16045364575333701</v>
      </c>
      <c r="CD10" s="17">
        <v>0.202082960561693</v>
      </c>
      <c r="CE10" s="17">
        <v>0.15380431759672</v>
      </c>
      <c r="CF10" s="17">
        <v>9.1240015003229397E-2</v>
      </c>
      <c r="CG10" s="17"/>
      <c r="CH10" s="17">
        <v>0.112368426839405</v>
      </c>
      <c r="CI10" s="17">
        <v>0.14969262355876001</v>
      </c>
      <c r="CJ10" s="17">
        <v>0.214451152778809</v>
      </c>
      <c r="CK10" s="17">
        <v>0.38642616073307001</v>
      </c>
      <c r="CL10" s="17">
        <v>0.49589655172999098</v>
      </c>
    </row>
    <row r="11" spans="2:90" ht="28.8" x14ac:dyDescent="0.3">
      <c r="B11" s="18" t="s">
        <v>455</v>
      </c>
      <c r="C11" s="17">
        <v>0.19657944864618801</v>
      </c>
      <c r="D11" s="17">
        <v>0.18487661680619599</v>
      </c>
      <c r="E11" s="17">
        <v>0.20802637508320601</v>
      </c>
      <c r="F11" s="17"/>
      <c r="G11" s="17">
        <v>7.1840863637736896E-2</v>
      </c>
      <c r="H11" s="17">
        <v>0.20330603080033199</v>
      </c>
      <c r="I11" s="17">
        <v>0.395365064922934</v>
      </c>
      <c r="J11" s="17">
        <v>0.21776567456212001</v>
      </c>
      <c r="K11" s="17">
        <v>0.17786641404602199</v>
      </c>
      <c r="L11" s="17">
        <v>9.6104192252773293E-2</v>
      </c>
      <c r="M11" s="17"/>
      <c r="N11" s="17">
        <v>0.153807006753161</v>
      </c>
      <c r="O11" s="17">
        <v>0.231863310003773</v>
      </c>
      <c r="P11" s="17">
        <v>0.146399744944679</v>
      </c>
      <c r="Q11" s="17">
        <v>0.23965770704870001</v>
      </c>
      <c r="R11" s="17"/>
      <c r="S11" s="17">
        <v>0.17740490356862701</v>
      </c>
      <c r="T11" s="17">
        <v>0.19592627802575099</v>
      </c>
      <c r="U11" s="17">
        <v>0.205637875077575</v>
      </c>
      <c r="V11" s="17">
        <v>0.15289744972453501</v>
      </c>
      <c r="W11" s="17">
        <v>0.23492526129591301</v>
      </c>
      <c r="X11" s="17">
        <v>0.26802194432645798</v>
      </c>
      <c r="Y11" s="17">
        <v>7.3382523139093797E-2</v>
      </c>
      <c r="Z11" s="17">
        <v>0.123213281330078</v>
      </c>
      <c r="AA11" s="17">
        <v>0.229257079479113</v>
      </c>
      <c r="AB11" s="17">
        <v>0.22376500767930199</v>
      </c>
      <c r="AC11" s="17">
        <v>0.19752279685184301</v>
      </c>
      <c r="AD11" s="17">
        <v>0.244910214051133</v>
      </c>
      <c r="AE11" s="17"/>
      <c r="AF11" s="17">
        <v>0.19766896038238799</v>
      </c>
      <c r="AG11" s="17">
        <v>0.22063720655705099</v>
      </c>
      <c r="AH11" s="17">
        <v>0.20060100120138999</v>
      </c>
      <c r="AI11" s="17"/>
      <c r="AJ11" s="17">
        <v>0.165594277120969</v>
      </c>
      <c r="AK11" s="17">
        <v>0.19363088743065701</v>
      </c>
      <c r="AL11" s="17">
        <v>0.20971203381193901</v>
      </c>
      <c r="AM11" s="17">
        <v>0.290134469798288</v>
      </c>
      <c r="AN11" s="17">
        <v>7.3147182805606795E-2</v>
      </c>
      <c r="AO11" s="17"/>
      <c r="AP11" s="17">
        <v>0.197062438112419</v>
      </c>
      <c r="AQ11" s="17">
        <v>0.206009823965046</v>
      </c>
      <c r="AR11" s="17">
        <v>0.179969214396761</v>
      </c>
      <c r="AS11" s="17">
        <v>0.23461738399644799</v>
      </c>
      <c r="AT11" s="17">
        <v>9.2993875039467905E-2</v>
      </c>
      <c r="AU11" s="17">
        <v>0.12882218414135899</v>
      </c>
      <c r="AV11" s="17"/>
      <c r="AW11" s="17">
        <v>0</v>
      </c>
      <c r="AX11" s="17">
        <v>0.18663573585419699</v>
      </c>
      <c r="AY11" s="17">
        <v>0.18919030504950199</v>
      </c>
      <c r="AZ11" s="17">
        <v>0.28734312117517302</v>
      </c>
      <c r="BA11" s="17">
        <v>0.20011931464862001</v>
      </c>
      <c r="BB11" s="17">
        <v>0.187622241627658</v>
      </c>
      <c r="BC11" s="17">
        <v>0.211839214136927</v>
      </c>
      <c r="BD11" s="17">
        <v>0.16295050871733899</v>
      </c>
      <c r="BE11" s="17">
        <v>0.26795914897779699</v>
      </c>
      <c r="BF11" s="17">
        <v>0.22762468406062999</v>
      </c>
      <c r="BG11" s="17">
        <v>0.238233713837599</v>
      </c>
      <c r="BH11" s="17">
        <v>0.14777629309093501</v>
      </c>
      <c r="BI11" s="17">
        <v>0.20777068713371</v>
      </c>
      <c r="BJ11" s="17">
        <v>0.158580822525868</v>
      </c>
      <c r="BK11" s="17">
        <v>0.16271955839098001</v>
      </c>
      <c r="BL11" s="17">
        <v>9.5354495599438205E-2</v>
      </c>
      <c r="BM11" s="17"/>
      <c r="BN11" s="17">
        <v>0.21038235129230601</v>
      </c>
      <c r="BO11" s="17">
        <v>0.18066439296891701</v>
      </c>
      <c r="BP11" s="17"/>
      <c r="BQ11" s="17">
        <v>0.195634445232377</v>
      </c>
      <c r="BR11" s="17">
        <v>0.18003953093727701</v>
      </c>
      <c r="BS11" s="17"/>
      <c r="BT11" s="17">
        <v>0.178503420094833</v>
      </c>
      <c r="BU11" s="17"/>
      <c r="BV11" s="17">
        <v>0.20155461874057301</v>
      </c>
      <c r="BW11" s="17">
        <v>0.164744760257793</v>
      </c>
      <c r="BX11" s="17">
        <v>0.20971465912106699</v>
      </c>
      <c r="BY11" s="17"/>
      <c r="BZ11" s="17">
        <v>0.477932198736775</v>
      </c>
      <c r="CA11" s="17">
        <v>0.26551490621739698</v>
      </c>
      <c r="CB11" s="17">
        <v>0.19096467386810001</v>
      </c>
      <c r="CC11" s="17">
        <v>0.19787772679150401</v>
      </c>
      <c r="CD11" s="17">
        <v>0.13962981110238101</v>
      </c>
      <c r="CE11" s="17">
        <v>9.0372455709653798E-2</v>
      </c>
      <c r="CF11" s="17">
        <v>0.138412184427045</v>
      </c>
      <c r="CG11" s="17"/>
      <c r="CH11" s="17">
        <v>0.111366126670553</v>
      </c>
      <c r="CI11" s="17">
        <v>9.8667230511505402E-2</v>
      </c>
      <c r="CJ11" s="17">
        <v>0.21768113520882201</v>
      </c>
      <c r="CK11" s="17">
        <v>0.37276299678791502</v>
      </c>
      <c r="CL11" s="17">
        <v>0.39462319498818199</v>
      </c>
    </row>
    <row r="12" spans="2:90" x14ac:dyDescent="0.3">
      <c r="B12" s="18" t="s">
        <v>457</v>
      </c>
      <c r="C12" s="17">
        <v>0.18705812471411601</v>
      </c>
      <c r="D12" s="17">
        <v>0.19314518628055999</v>
      </c>
      <c r="E12" s="17">
        <v>0.18292480806063899</v>
      </c>
      <c r="F12" s="17"/>
      <c r="G12" s="17">
        <v>0.13903071537491399</v>
      </c>
      <c r="H12" s="17">
        <v>0.15976693458223601</v>
      </c>
      <c r="I12" s="17">
        <v>0.178600945903376</v>
      </c>
      <c r="J12" s="17">
        <v>0.19453217083447799</v>
      </c>
      <c r="K12" s="17">
        <v>0.18797023647469699</v>
      </c>
      <c r="L12" s="17">
        <v>0.24297266997188599</v>
      </c>
      <c r="M12" s="17"/>
      <c r="N12" s="17">
        <v>0.172492917216167</v>
      </c>
      <c r="O12" s="17">
        <v>0.19149586017183001</v>
      </c>
      <c r="P12" s="17">
        <v>0.20767797966544599</v>
      </c>
      <c r="Q12" s="17">
        <v>0.17859283494509601</v>
      </c>
      <c r="R12" s="17"/>
      <c r="S12" s="17">
        <v>0.177669815438569</v>
      </c>
      <c r="T12" s="17">
        <v>0.232425962652483</v>
      </c>
      <c r="U12" s="17">
        <v>0.14879713886816301</v>
      </c>
      <c r="V12" s="17">
        <v>0.18535472695733199</v>
      </c>
      <c r="W12" s="17">
        <v>0.228256537478052</v>
      </c>
      <c r="X12" s="17">
        <v>0.21159187343748401</v>
      </c>
      <c r="Y12" s="17">
        <v>0.26036192759698901</v>
      </c>
      <c r="Z12" s="17">
        <v>0.122794250718041</v>
      </c>
      <c r="AA12" s="17">
        <v>0.134742168063894</v>
      </c>
      <c r="AB12" s="17">
        <v>0.17397039536174</v>
      </c>
      <c r="AC12" s="17">
        <v>0.184295452896925</v>
      </c>
      <c r="AD12" s="17">
        <v>0.133222995794158</v>
      </c>
      <c r="AE12" s="17"/>
      <c r="AF12" s="17">
        <v>0.18612677099098901</v>
      </c>
      <c r="AG12" s="17">
        <v>0.194655054541096</v>
      </c>
      <c r="AH12" s="17">
        <v>0.16868975547384699</v>
      </c>
      <c r="AI12" s="17"/>
      <c r="AJ12" s="17">
        <v>0.19617509713824899</v>
      </c>
      <c r="AK12" s="17">
        <v>0.177972759010043</v>
      </c>
      <c r="AL12" s="17">
        <v>0.14521905029929499</v>
      </c>
      <c r="AM12" s="17">
        <v>0.20819868188978199</v>
      </c>
      <c r="AN12" s="17">
        <v>0.349748000552348</v>
      </c>
      <c r="AO12" s="17"/>
      <c r="AP12" s="17">
        <v>0.211873392479168</v>
      </c>
      <c r="AQ12" s="17">
        <v>0.21421613362942599</v>
      </c>
      <c r="AR12" s="17">
        <v>9.4822173968603596E-2</v>
      </c>
      <c r="AS12" s="17">
        <v>0.217726712545497</v>
      </c>
      <c r="AT12" s="17">
        <v>0.185541355754442</v>
      </c>
      <c r="AU12" s="17">
        <v>0.16827942321596401</v>
      </c>
      <c r="AV12" s="17"/>
      <c r="AW12" s="17">
        <v>0.26757575055157101</v>
      </c>
      <c r="AX12" s="17">
        <v>7.6756673040296403E-2</v>
      </c>
      <c r="AY12" s="17">
        <v>0.15356510567669401</v>
      </c>
      <c r="AZ12" s="17">
        <v>9.9064308299939896E-2</v>
      </c>
      <c r="BA12" s="17">
        <v>0.25329755950764898</v>
      </c>
      <c r="BB12" s="17">
        <v>0.19254103758388899</v>
      </c>
      <c r="BC12" s="17">
        <v>0.108152940591474</v>
      </c>
      <c r="BD12" s="17">
        <v>0.19678350941379</v>
      </c>
      <c r="BE12" s="17">
        <v>0.30264409423570998</v>
      </c>
      <c r="BF12" s="17">
        <v>0.17005737024873799</v>
      </c>
      <c r="BG12" s="17">
        <v>0.21673115735954099</v>
      </c>
      <c r="BH12" s="17">
        <v>0.319822231203858</v>
      </c>
      <c r="BI12" s="17">
        <v>0.23317957130071601</v>
      </c>
      <c r="BJ12" s="17">
        <v>0.26515409268357198</v>
      </c>
      <c r="BK12" s="17">
        <v>0.22546106931195001</v>
      </c>
      <c r="BL12" s="17">
        <v>7.9169242984576005E-2</v>
      </c>
      <c r="BM12" s="17"/>
      <c r="BN12" s="17">
        <v>0.20197816594262999</v>
      </c>
      <c r="BO12" s="17">
        <v>0.16635879047270399</v>
      </c>
      <c r="BP12" s="17"/>
      <c r="BQ12" s="17">
        <v>0.21377230076211201</v>
      </c>
      <c r="BR12" s="17">
        <v>0.13708129976810099</v>
      </c>
      <c r="BS12" s="17"/>
      <c r="BT12" s="17">
        <v>0.191234650821759</v>
      </c>
      <c r="BU12" s="17"/>
      <c r="BV12" s="17">
        <v>0.182551235909369</v>
      </c>
      <c r="BW12" s="17">
        <v>0.24771447809239999</v>
      </c>
      <c r="BX12" s="17">
        <v>0.16731390884917599</v>
      </c>
      <c r="BY12" s="17"/>
      <c r="BZ12" s="17">
        <v>9.8724323027830893E-2</v>
      </c>
      <c r="CA12" s="17">
        <v>0.14952184063798499</v>
      </c>
      <c r="CB12" s="17">
        <v>0.185833553384989</v>
      </c>
      <c r="CC12" s="17">
        <v>0.219674946089295</v>
      </c>
      <c r="CD12" s="17">
        <v>0.26360426996529801</v>
      </c>
      <c r="CE12" s="17">
        <v>0.24527060917528801</v>
      </c>
      <c r="CF12" s="17">
        <v>0.13548768081047</v>
      </c>
      <c r="CG12" s="17"/>
      <c r="CH12" s="17">
        <v>0.22441139349490499</v>
      </c>
      <c r="CI12" s="17">
        <v>0.237838654513362</v>
      </c>
      <c r="CJ12" s="17">
        <v>0.18478889309611499</v>
      </c>
      <c r="CK12" s="17">
        <v>9.8726892400826299E-2</v>
      </c>
      <c r="CL12" s="17">
        <v>2.7524502082648901E-2</v>
      </c>
    </row>
    <row r="13" spans="2:90" ht="57.6" x14ac:dyDescent="0.3">
      <c r="B13" s="18" t="s">
        <v>459</v>
      </c>
      <c r="C13" s="17">
        <v>0.16118775781721001</v>
      </c>
      <c r="D13" s="17">
        <v>0.14787934584166801</v>
      </c>
      <c r="E13" s="17">
        <v>0.17664548802473101</v>
      </c>
      <c r="F13" s="17"/>
      <c r="G13" s="17">
        <v>0.26137270435848098</v>
      </c>
      <c r="H13" s="17">
        <v>0.24015875132681999</v>
      </c>
      <c r="I13" s="17">
        <v>0.200271045591358</v>
      </c>
      <c r="J13" s="17">
        <v>0.174826672807083</v>
      </c>
      <c r="K13" s="17">
        <v>8.2987802327728802E-2</v>
      </c>
      <c r="L13" s="17">
        <v>3.2580392547127898E-2</v>
      </c>
      <c r="M13" s="17"/>
      <c r="N13" s="17">
        <v>0.197083155953762</v>
      </c>
      <c r="O13" s="17">
        <v>0.15517243330977601</v>
      </c>
      <c r="P13" s="17">
        <v>0.126153526262302</v>
      </c>
      <c r="Q13" s="17">
        <v>0.16749154952700601</v>
      </c>
      <c r="R13" s="17"/>
      <c r="S13" s="17">
        <v>0.17945147132895001</v>
      </c>
      <c r="T13" s="17">
        <v>0.147716462602968</v>
      </c>
      <c r="U13" s="17">
        <v>0.188348051256746</v>
      </c>
      <c r="V13" s="17">
        <v>0.126838336641835</v>
      </c>
      <c r="W13" s="17">
        <v>0.105490119602244</v>
      </c>
      <c r="X13" s="17">
        <v>0.191525667958687</v>
      </c>
      <c r="Y13" s="17">
        <v>0.16950063821504699</v>
      </c>
      <c r="Z13" s="17">
        <v>0.12194671722490499</v>
      </c>
      <c r="AA13" s="17">
        <v>9.9955319749572294E-2</v>
      </c>
      <c r="AB13" s="17">
        <v>0.176206711976651</v>
      </c>
      <c r="AC13" s="17">
        <v>0.35239105322349401</v>
      </c>
      <c r="AD13" s="17">
        <v>8.7736992273114406E-2</v>
      </c>
      <c r="AE13" s="17"/>
      <c r="AF13" s="17">
        <v>0.11694407914450899</v>
      </c>
      <c r="AG13" s="17">
        <v>0.15583633420438001</v>
      </c>
      <c r="AH13" s="17">
        <v>0.15133534093159401</v>
      </c>
      <c r="AI13" s="17"/>
      <c r="AJ13" s="17">
        <v>0.15635457633170599</v>
      </c>
      <c r="AK13" s="17">
        <v>0.177324722131081</v>
      </c>
      <c r="AL13" s="17">
        <v>0.162809539088283</v>
      </c>
      <c r="AM13" s="17">
        <v>0.12649545415268601</v>
      </c>
      <c r="AN13" s="17">
        <v>0.13537963292164201</v>
      </c>
      <c r="AO13" s="17"/>
      <c r="AP13" s="17">
        <v>0.207901005341013</v>
      </c>
      <c r="AQ13" s="17">
        <v>0.19384941340246001</v>
      </c>
      <c r="AR13" s="17">
        <v>0.175111625262801</v>
      </c>
      <c r="AS13" s="17">
        <v>0.112723032624028</v>
      </c>
      <c r="AT13" s="17">
        <v>0.122038789203205</v>
      </c>
      <c r="AU13" s="17">
        <v>0.115249148601775</v>
      </c>
      <c r="AV13" s="17"/>
      <c r="AW13" s="17">
        <v>0.72731854984470401</v>
      </c>
      <c r="AX13" s="17">
        <v>0.17901672727698201</v>
      </c>
      <c r="AY13" s="17">
        <v>0.152457513295849</v>
      </c>
      <c r="AZ13" s="17">
        <v>6.2303729197364897E-2</v>
      </c>
      <c r="BA13" s="17">
        <v>0.13523041136935601</v>
      </c>
      <c r="BB13" s="17">
        <v>8.3238839916738097E-2</v>
      </c>
      <c r="BC13" s="17">
        <v>0.23926055108788299</v>
      </c>
      <c r="BD13" s="17">
        <v>0.16580967590661799</v>
      </c>
      <c r="BE13" s="17">
        <v>0.185563143404643</v>
      </c>
      <c r="BF13" s="17">
        <v>0.21490735649982401</v>
      </c>
      <c r="BG13" s="17">
        <v>0.27308241326393501</v>
      </c>
      <c r="BH13" s="17">
        <v>0.10155906402569199</v>
      </c>
      <c r="BI13" s="17">
        <v>0.18443933888439301</v>
      </c>
      <c r="BJ13" s="17">
        <v>0.11029512943577301</v>
      </c>
      <c r="BK13" s="17">
        <v>5.0825765412318098E-2</v>
      </c>
      <c r="BL13" s="17">
        <v>0.145214830481914</v>
      </c>
      <c r="BM13" s="17"/>
      <c r="BN13" s="17">
        <v>0.15464364349500201</v>
      </c>
      <c r="BO13" s="17">
        <v>0.17264807167656401</v>
      </c>
      <c r="BP13" s="17"/>
      <c r="BQ13" s="17">
        <v>0.210134315424091</v>
      </c>
      <c r="BR13" s="17">
        <v>0.14343916808697199</v>
      </c>
      <c r="BS13" s="17"/>
      <c r="BT13" s="17">
        <v>0.25823903223537198</v>
      </c>
      <c r="BU13" s="17"/>
      <c r="BV13" s="17">
        <v>0.17909763668016701</v>
      </c>
      <c r="BW13" s="17">
        <v>0.22458325562773901</v>
      </c>
      <c r="BX13" s="17">
        <v>0.13562901827757801</v>
      </c>
      <c r="BY13" s="17"/>
      <c r="BZ13" s="17">
        <v>0.155740574065107</v>
      </c>
      <c r="CA13" s="17">
        <v>0.172583652597502</v>
      </c>
      <c r="CB13" s="17">
        <v>0.12560713883747601</v>
      </c>
      <c r="CC13" s="17">
        <v>0.112167452902424</v>
      </c>
      <c r="CD13" s="17">
        <v>0.163993906852473</v>
      </c>
      <c r="CE13" s="17">
        <v>0.21022006059627399</v>
      </c>
      <c r="CF13" s="17">
        <v>0.19478848213892699</v>
      </c>
      <c r="CG13" s="17"/>
      <c r="CH13" s="17">
        <v>0.20163320428378301</v>
      </c>
      <c r="CI13" s="17">
        <v>0.14818188264857701</v>
      </c>
      <c r="CJ13" s="17">
        <v>0.18176406789753199</v>
      </c>
      <c r="CK13" s="17">
        <v>0.13746269644155801</v>
      </c>
      <c r="CL13" s="17">
        <v>9.5916546171825504E-2</v>
      </c>
    </row>
    <row r="14" spans="2:90" ht="43.2" x14ac:dyDescent="0.3">
      <c r="B14" s="18" t="s">
        <v>454</v>
      </c>
      <c r="C14" s="17">
        <v>0.14203774934326099</v>
      </c>
      <c r="D14" s="17">
        <v>0.1279517664606</v>
      </c>
      <c r="E14" s="17">
        <v>0.152340120212032</v>
      </c>
      <c r="F14" s="17"/>
      <c r="G14" s="17">
        <v>0.13718672216248701</v>
      </c>
      <c r="H14" s="17">
        <v>0.17203568230142</v>
      </c>
      <c r="I14" s="17">
        <v>0.15710662092507399</v>
      </c>
      <c r="J14" s="17">
        <v>0.179471511822452</v>
      </c>
      <c r="K14" s="17">
        <v>0.12514979064628301</v>
      </c>
      <c r="L14" s="17">
        <v>8.6856953382119004E-2</v>
      </c>
      <c r="M14" s="17"/>
      <c r="N14" s="17">
        <v>0.126097072877315</v>
      </c>
      <c r="O14" s="17">
        <v>0.13145278572383301</v>
      </c>
      <c r="P14" s="17">
        <v>0.124888076205063</v>
      </c>
      <c r="Q14" s="17">
        <v>0.181196880866305</v>
      </c>
      <c r="R14" s="17"/>
      <c r="S14" s="17">
        <v>0.14716786338236901</v>
      </c>
      <c r="T14" s="17">
        <v>0.13656012875251</v>
      </c>
      <c r="U14" s="17">
        <v>9.9591489225275998E-2</v>
      </c>
      <c r="V14" s="17">
        <v>0.14919149121742201</v>
      </c>
      <c r="W14" s="17">
        <v>0.15008450510891799</v>
      </c>
      <c r="X14" s="17">
        <v>7.0946606150178407E-2</v>
      </c>
      <c r="Y14" s="17">
        <v>9.5023371596076198E-2</v>
      </c>
      <c r="Z14" s="17">
        <v>0.181495845463715</v>
      </c>
      <c r="AA14" s="17">
        <v>0.25055355796523099</v>
      </c>
      <c r="AB14" s="17">
        <v>9.9154130256723996E-2</v>
      </c>
      <c r="AC14" s="17">
        <v>0.16145559447983801</v>
      </c>
      <c r="AD14" s="17">
        <v>0.20833981187589501</v>
      </c>
      <c r="AE14" s="17"/>
      <c r="AF14" s="17">
        <v>0.16133473617109401</v>
      </c>
      <c r="AG14" s="17">
        <v>0.119774241092875</v>
      </c>
      <c r="AH14" s="17">
        <v>0.164568292446477</v>
      </c>
      <c r="AI14" s="17"/>
      <c r="AJ14" s="17">
        <v>0.15269895020823401</v>
      </c>
      <c r="AK14" s="17">
        <v>0.131820678877726</v>
      </c>
      <c r="AL14" s="17">
        <v>0.12805852197855</v>
      </c>
      <c r="AM14" s="17">
        <v>0.130103719104572</v>
      </c>
      <c r="AN14" s="17">
        <v>0.16388031023542901</v>
      </c>
      <c r="AO14" s="17"/>
      <c r="AP14" s="17">
        <v>0.155207967670972</v>
      </c>
      <c r="AQ14" s="17">
        <v>0.178940753739603</v>
      </c>
      <c r="AR14" s="17">
        <v>7.7626906388662403E-2</v>
      </c>
      <c r="AS14" s="17">
        <v>0.140011978310283</v>
      </c>
      <c r="AT14" s="17">
        <v>0.15583873689898001</v>
      </c>
      <c r="AU14" s="17">
        <v>6.8093031449164898E-2</v>
      </c>
      <c r="AV14" s="17"/>
      <c r="AW14" s="17">
        <v>0.13286325855693401</v>
      </c>
      <c r="AX14" s="17">
        <v>0.15334742962627099</v>
      </c>
      <c r="AY14" s="17">
        <v>0.226550669941292</v>
      </c>
      <c r="AZ14" s="17">
        <v>0.16879127223611001</v>
      </c>
      <c r="BA14" s="17">
        <v>0.13218153872678801</v>
      </c>
      <c r="BB14" s="17">
        <v>0.20475518394116399</v>
      </c>
      <c r="BC14" s="17">
        <v>0.16182785558410101</v>
      </c>
      <c r="BD14" s="17">
        <v>0.112518983412264</v>
      </c>
      <c r="BE14" s="17">
        <v>8.3024215530895104E-2</v>
      </c>
      <c r="BF14" s="17">
        <v>0.195238547829194</v>
      </c>
      <c r="BG14" s="17">
        <v>0.107064420048091</v>
      </c>
      <c r="BH14" s="17">
        <v>3.08061117473621E-2</v>
      </c>
      <c r="BI14" s="17">
        <v>0.201664093733985</v>
      </c>
      <c r="BJ14" s="17">
        <v>5.1027765758762902E-2</v>
      </c>
      <c r="BK14" s="17">
        <v>0.11749973409235701</v>
      </c>
      <c r="BL14" s="17">
        <v>0.12263531868944701</v>
      </c>
      <c r="BM14" s="17"/>
      <c r="BN14" s="17">
        <v>0.16429866901319701</v>
      </c>
      <c r="BO14" s="17">
        <v>0.11367732295764001</v>
      </c>
      <c r="BP14" s="17"/>
      <c r="BQ14" s="17">
        <v>0.15452755704760501</v>
      </c>
      <c r="BR14" s="17">
        <v>0.11382080825200599</v>
      </c>
      <c r="BS14" s="17"/>
      <c r="BT14" s="17">
        <v>0.134355613340508</v>
      </c>
      <c r="BU14" s="17"/>
      <c r="BV14" s="17">
        <v>0.14321765709406301</v>
      </c>
      <c r="BW14" s="17">
        <v>0.121245836189668</v>
      </c>
      <c r="BX14" s="17">
        <v>0.15290936089695301</v>
      </c>
      <c r="BY14" s="17"/>
      <c r="BZ14" s="17">
        <v>0.16097005724115501</v>
      </c>
      <c r="CA14" s="17">
        <v>0.187203855149951</v>
      </c>
      <c r="CB14" s="17">
        <v>0.204300962282842</v>
      </c>
      <c r="CC14" s="17">
        <v>0.14282155702304</v>
      </c>
      <c r="CD14" s="17">
        <v>0.13944058661224701</v>
      </c>
      <c r="CE14" s="17">
        <v>0.110118180718832</v>
      </c>
      <c r="CF14" s="17">
        <v>0.10231417594587799</v>
      </c>
      <c r="CG14" s="17"/>
      <c r="CH14" s="17">
        <v>0.14222876178874799</v>
      </c>
      <c r="CI14" s="17">
        <v>0.11548628805111701</v>
      </c>
      <c r="CJ14" s="17">
        <v>0.12270183428627</v>
      </c>
      <c r="CK14" s="17">
        <v>0.20810840377394599</v>
      </c>
      <c r="CL14" s="17">
        <v>0.27463009042694603</v>
      </c>
    </row>
    <row r="15" spans="2:90" ht="28.8" x14ac:dyDescent="0.3">
      <c r="B15" s="18" t="s">
        <v>458</v>
      </c>
      <c r="C15" s="17">
        <v>0.113791918841222</v>
      </c>
      <c r="D15" s="17">
        <v>0.123824353917292</v>
      </c>
      <c r="E15" s="17">
        <v>0.102027855324633</v>
      </c>
      <c r="F15" s="17"/>
      <c r="G15" s="17">
        <v>0.14063466675967101</v>
      </c>
      <c r="H15" s="17">
        <v>0.10352652445895</v>
      </c>
      <c r="I15" s="17">
        <v>0.106838773469477</v>
      </c>
      <c r="J15" s="17">
        <v>9.1793732711907203E-2</v>
      </c>
      <c r="K15" s="17">
        <v>0.12944998329288601</v>
      </c>
      <c r="L15" s="17">
        <v>0.118185736141957</v>
      </c>
      <c r="M15" s="17"/>
      <c r="N15" s="17">
        <v>0.11280922214379401</v>
      </c>
      <c r="O15" s="17">
        <v>0.10647551361233799</v>
      </c>
      <c r="P15" s="17">
        <v>9.7902541904371698E-2</v>
      </c>
      <c r="Q15" s="17">
        <v>0.13588165563503299</v>
      </c>
      <c r="R15" s="17"/>
      <c r="S15" s="17">
        <v>0.159575005746145</v>
      </c>
      <c r="T15" s="17">
        <v>0.102977125041263</v>
      </c>
      <c r="U15" s="17">
        <v>0.12075290015479601</v>
      </c>
      <c r="V15" s="17">
        <v>7.0154824132976801E-2</v>
      </c>
      <c r="W15" s="17">
        <v>9.7895744551293407E-2</v>
      </c>
      <c r="X15" s="17">
        <v>9.5904581013152801E-2</v>
      </c>
      <c r="Y15" s="17">
        <v>0.128694723396097</v>
      </c>
      <c r="Z15" s="17">
        <v>8.7576642173045893E-2</v>
      </c>
      <c r="AA15" s="17">
        <v>0.13705906551003399</v>
      </c>
      <c r="AB15" s="17">
        <v>0.10647507278178001</v>
      </c>
      <c r="AC15" s="17">
        <v>0.167784476370369</v>
      </c>
      <c r="AD15" s="17">
        <v>4.4644704731304601E-2</v>
      </c>
      <c r="AE15" s="17"/>
      <c r="AF15" s="17">
        <v>0.12948857934639799</v>
      </c>
      <c r="AG15" s="17">
        <v>0.13806379502212399</v>
      </c>
      <c r="AH15" s="17">
        <v>4.2196430602907703E-2</v>
      </c>
      <c r="AI15" s="17"/>
      <c r="AJ15" s="17">
        <v>0.114781568959481</v>
      </c>
      <c r="AK15" s="17">
        <v>0.10866433279264701</v>
      </c>
      <c r="AL15" s="17">
        <v>0.114557283448962</v>
      </c>
      <c r="AM15" s="17">
        <v>0.163196196803303</v>
      </c>
      <c r="AN15" s="17">
        <v>0.18929056379471701</v>
      </c>
      <c r="AO15" s="17"/>
      <c r="AP15" s="17">
        <v>0.111779829741934</v>
      </c>
      <c r="AQ15" s="17">
        <v>8.6285866137570694E-2</v>
      </c>
      <c r="AR15" s="17">
        <v>0.13944592849180801</v>
      </c>
      <c r="AS15" s="17">
        <v>0.13490881809288099</v>
      </c>
      <c r="AT15" s="17">
        <v>0.17670893254020101</v>
      </c>
      <c r="AU15" s="17">
        <v>0.123188860211115</v>
      </c>
      <c r="AV15" s="17"/>
      <c r="AW15" s="17">
        <v>0</v>
      </c>
      <c r="AX15" s="17">
        <v>5.0495790767504503E-2</v>
      </c>
      <c r="AY15" s="17">
        <v>0.16899219972482801</v>
      </c>
      <c r="AZ15" s="17">
        <v>0.16946069973582001</v>
      </c>
      <c r="BA15" s="17">
        <v>9.6116279111838093E-2</v>
      </c>
      <c r="BB15" s="17">
        <v>0.12908030389969599</v>
      </c>
      <c r="BC15" s="17">
        <v>9.9529151689519799E-2</v>
      </c>
      <c r="BD15" s="17">
        <v>9.31071383642533E-2</v>
      </c>
      <c r="BE15" s="17">
        <v>8.7221314698522207E-2</v>
      </c>
      <c r="BF15" s="17">
        <v>0.105077883918775</v>
      </c>
      <c r="BG15" s="17">
        <v>0.11466408298755899</v>
      </c>
      <c r="BH15" s="17">
        <v>0.14769137852523001</v>
      </c>
      <c r="BI15" s="17">
        <v>0.17271860790412599</v>
      </c>
      <c r="BJ15" s="17">
        <v>0.12518691484655101</v>
      </c>
      <c r="BK15" s="17">
        <v>0.16597979349778</v>
      </c>
      <c r="BL15" s="17">
        <v>0.14727019475172601</v>
      </c>
      <c r="BM15" s="17"/>
      <c r="BN15" s="17">
        <v>0.115423390128334</v>
      </c>
      <c r="BO15" s="17">
        <v>0.113304380390414</v>
      </c>
      <c r="BP15" s="17"/>
      <c r="BQ15" s="17">
        <v>0.12716693119743899</v>
      </c>
      <c r="BR15" s="17">
        <v>9.3214369367570604E-2</v>
      </c>
      <c r="BS15" s="17"/>
      <c r="BT15" s="17">
        <v>0.125549683031486</v>
      </c>
      <c r="BU15" s="17"/>
      <c r="BV15" s="17">
        <v>0.111291023137987</v>
      </c>
      <c r="BW15" s="17">
        <v>0.13077060064339799</v>
      </c>
      <c r="BX15" s="17">
        <v>0.10523403391109599</v>
      </c>
      <c r="BY15" s="17"/>
      <c r="BZ15" s="17">
        <v>7.6462809102149906E-2</v>
      </c>
      <c r="CA15" s="17">
        <v>9.0611379445590903E-2</v>
      </c>
      <c r="CB15" s="17">
        <v>0.118435991429801</v>
      </c>
      <c r="CC15" s="17">
        <v>0.164340988704619</v>
      </c>
      <c r="CD15" s="17">
        <v>8.0181083969228295E-2</v>
      </c>
      <c r="CE15" s="17">
        <v>0.15500069804761801</v>
      </c>
      <c r="CF15" s="17">
        <v>0.13984682061314199</v>
      </c>
      <c r="CG15" s="17"/>
      <c r="CH15" s="17">
        <v>0.112838284546965</v>
      </c>
      <c r="CI15" s="17">
        <v>0.13675444635345799</v>
      </c>
      <c r="CJ15" s="17">
        <v>9.3858170072080999E-2</v>
      </c>
      <c r="CK15" s="17">
        <v>0.11052054164451799</v>
      </c>
      <c r="CL15" s="17">
        <v>0.10476576959969899</v>
      </c>
    </row>
    <row r="16" spans="2:90" ht="43.2" x14ac:dyDescent="0.3">
      <c r="B16" s="18" t="s">
        <v>460</v>
      </c>
      <c r="C16" s="17">
        <v>0.11350683107483001</v>
      </c>
      <c r="D16" s="17">
        <v>0.113932513075093</v>
      </c>
      <c r="E16" s="17">
        <v>0.10861417007009599</v>
      </c>
      <c r="F16" s="17"/>
      <c r="G16" s="17">
        <v>0.21388893686602301</v>
      </c>
      <c r="H16" s="17">
        <v>0.123170752704701</v>
      </c>
      <c r="I16" s="17">
        <v>8.5495394971411995E-2</v>
      </c>
      <c r="J16" s="17">
        <v>0.10430847786802901</v>
      </c>
      <c r="K16" s="17">
        <v>7.8375917190819905E-2</v>
      </c>
      <c r="L16" s="17">
        <v>9.1555319482414896E-2</v>
      </c>
      <c r="M16" s="17"/>
      <c r="N16" s="17">
        <v>0.13176598500483999</v>
      </c>
      <c r="O16" s="17">
        <v>0.12723176507266301</v>
      </c>
      <c r="P16" s="17">
        <v>8.3623301376249598E-2</v>
      </c>
      <c r="Q16" s="17">
        <v>0.111980255583981</v>
      </c>
      <c r="R16" s="17"/>
      <c r="S16" s="17">
        <v>9.2645436280858501E-2</v>
      </c>
      <c r="T16" s="17">
        <v>8.8639782816231194E-2</v>
      </c>
      <c r="U16" s="17">
        <v>0.151936523918629</v>
      </c>
      <c r="V16" s="17">
        <v>0.100134044099776</v>
      </c>
      <c r="W16" s="17">
        <v>6.8115667469479599E-2</v>
      </c>
      <c r="X16" s="17">
        <v>0.13364549374137599</v>
      </c>
      <c r="Y16" s="17">
        <v>0.17508388250283699</v>
      </c>
      <c r="Z16" s="17">
        <v>3.0218713358861601E-2</v>
      </c>
      <c r="AA16" s="17">
        <v>0.15500266765096099</v>
      </c>
      <c r="AB16" s="17">
        <v>0.14355961480672999</v>
      </c>
      <c r="AC16" s="17">
        <v>6.9806087754164303E-2</v>
      </c>
      <c r="AD16" s="17">
        <v>9.1990467219223604E-2</v>
      </c>
      <c r="AE16" s="17"/>
      <c r="AF16" s="17">
        <v>8.0019273527401194E-2</v>
      </c>
      <c r="AG16" s="17">
        <v>0.117043093305832</v>
      </c>
      <c r="AH16" s="17">
        <v>0.112031191668788</v>
      </c>
      <c r="AI16" s="17"/>
      <c r="AJ16" s="17">
        <v>7.8116040547801399E-2</v>
      </c>
      <c r="AK16" s="17">
        <v>0.138883898405183</v>
      </c>
      <c r="AL16" s="17">
        <v>9.6357301124641095E-2</v>
      </c>
      <c r="AM16" s="17">
        <v>0.10509944051428299</v>
      </c>
      <c r="AN16" s="17">
        <v>0.221255256171035</v>
      </c>
      <c r="AO16" s="17"/>
      <c r="AP16" s="17">
        <v>0.17921552961699999</v>
      </c>
      <c r="AQ16" s="17">
        <v>7.1836071970753895E-2</v>
      </c>
      <c r="AR16" s="17">
        <v>0.11039970860169</v>
      </c>
      <c r="AS16" s="17">
        <v>7.3265848302006095E-2</v>
      </c>
      <c r="AT16" s="17">
        <v>0.208816995677435</v>
      </c>
      <c r="AU16" s="17">
        <v>0.109515912715938</v>
      </c>
      <c r="AV16" s="17"/>
      <c r="AW16" s="17">
        <v>0.13286325855693401</v>
      </c>
      <c r="AX16" s="17">
        <v>0.241431589823217</v>
      </c>
      <c r="AY16" s="17">
        <v>0.19295321599815801</v>
      </c>
      <c r="AZ16" s="17">
        <v>0.141447317803398</v>
      </c>
      <c r="BA16" s="17">
        <v>8.4128285358709295E-2</v>
      </c>
      <c r="BB16" s="17">
        <v>0.103955919741244</v>
      </c>
      <c r="BC16" s="17">
        <v>9.1136858593401801E-2</v>
      </c>
      <c r="BD16" s="17">
        <v>0.113598127937705</v>
      </c>
      <c r="BE16" s="17">
        <v>9.5778367567884604E-2</v>
      </c>
      <c r="BF16" s="17">
        <v>0.162931482596785</v>
      </c>
      <c r="BG16" s="17">
        <v>5.0221585114609398E-2</v>
      </c>
      <c r="BH16" s="17">
        <v>3.9580460182589899E-2</v>
      </c>
      <c r="BI16" s="17">
        <v>6.7235855464186797E-2</v>
      </c>
      <c r="BJ16" s="17">
        <v>0.17355097946983</v>
      </c>
      <c r="BK16" s="17">
        <v>0.220536957341398</v>
      </c>
      <c r="BL16" s="17">
        <v>0.126688096628573</v>
      </c>
      <c r="BM16" s="17"/>
      <c r="BN16" s="17">
        <v>0.103240146525932</v>
      </c>
      <c r="BO16" s="17">
        <v>0.12934146043585501</v>
      </c>
      <c r="BP16" s="17"/>
      <c r="BQ16" s="17">
        <v>0.176623203887985</v>
      </c>
      <c r="BR16" s="17">
        <v>9.5708929893816699E-2</v>
      </c>
      <c r="BS16" s="17"/>
      <c r="BT16" s="17">
        <v>8.3428874828241295E-2</v>
      </c>
      <c r="BU16" s="17"/>
      <c r="BV16" s="17">
        <v>0.14065296971091601</v>
      </c>
      <c r="BW16" s="17">
        <v>0.17276478702249101</v>
      </c>
      <c r="BX16" s="17">
        <v>8.4337791763116607E-2</v>
      </c>
      <c r="BY16" s="17"/>
      <c r="BZ16" s="17">
        <v>5.4801219217434603E-2</v>
      </c>
      <c r="CA16" s="17">
        <v>9.2521075825187302E-2</v>
      </c>
      <c r="CB16" s="17">
        <v>0.14714413482442801</v>
      </c>
      <c r="CC16" s="17">
        <v>0.13668479106347101</v>
      </c>
      <c r="CD16" s="17">
        <v>8.0665884415252603E-2</v>
      </c>
      <c r="CE16" s="17">
        <v>0.135144507168593</v>
      </c>
      <c r="CF16" s="17">
        <v>0.16609489525806001</v>
      </c>
      <c r="CG16" s="17"/>
      <c r="CH16" s="17">
        <v>7.9658982868308997E-2</v>
      </c>
      <c r="CI16" s="17">
        <v>0.13717148025221301</v>
      </c>
      <c r="CJ16" s="17">
        <v>0.107779521939958</v>
      </c>
      <c r="CK16" s="17">
        <v>9.4381165002927495E-2</v>
      </c>
      <c r="CL16" s="17">
        <v>0.10938716458051601</v>
      </c>
    </row>
    <row r="17" spans="2:90" x14ac:dyDescent="0.3">
      <c r="B17" s="18" t="s">
        <v>464</v>
      </c>
      <c r="C17" s="17">
        <v>0.10638215350881899</v>
      </c>
      <c r="D17" s="17">
        <v>0.12468469117438701</v>
      </c>
      <c r="E17" s="17">
        <v>8.8818164511204806E-2</v>
      </c>
      <c r="F17" s="17"/>
      <c r="G17" s="17">
        <v>0.131413700545121</v>
      </c>
      <c r="H17" s="17">
        <v>0.22193862400980899</v>
      </c>
      <c r="I17" s="17">
        <v>0.122348664636275</v>
      </c>
      <c r="J17" s="17">
        <v>7.0001745341448304E-2</v>
      </c>
      <c r="K17" s="17">
        <v>3.85033565509873E-2</v>
      </c>
      <c r="L17" s="17">
        <v>5.6763611503335497E-2</v>
      </c>
      <c r="M17" s="17"/>
      <c r="N17" s="17">
        <v>0.189518724389791</v>
      </c>
      <c r="O17" s="17">
        <v>9.40087994147394E-2</v>
      </c>
      <c r="P17" s="17">
        <v>0.102232062294045</v>
      </c>
      <c r="Q17" s="17">
        <v>5.0877573628450801E-2</v>
      </c>
      <c r="R17" s="17"/>
      <c r="S17" s="17">
        <v>0.123315568817747</v>
      </c>
      <c r="T17" s="17">
        <v>0.10409318001906299</v>
      </c>
      <c r="U17" s="17">
        <v>5.8326588745091501E-2</v>
      </c>
      <c r="V17" s="17">
        <v>0.13020814216630699</v>
      </c>
      <c r="W17" s="17">
        <v>0.13335986886964299</v>
      </c>
      <c r="X17" s="17">
        <v>0.103084057342781</v>
      </c>
      <c r="Y17" s="17">
        <v>5.6619461491072103E-2</v>
      </c>
      <c r="Z17" s="17">
        <v>9.7972303247351594E-2</v>
      </c>
      <c r="AA17" s="17">
        <v>0.18605293272677301</v>
      </c>
      <c r="AB17" s="17">
        <v>6.4835229374329797E-2</v>
      </c>
      <c r="AC17" s="17">
        <v>7.1167705124027703E-2</v>
      </c>
      <c r="AD17" s="17">
        <v>8.6404254228761093E-2</v>
      </c>
      <c r="AE17" s="17"/>
      <c r="AF17" s="17">
        <v>6.3053945245513998E-2</v>
      </c>
      <c r="AG17" s="17">
        <v>0.13179576445660199</v>
      </c>
      <c r="AH17" s="17">
        <v>0.11301620492952701</v>
      </c>
      <c r="AI17" s="17"/>
      <c r="AJ17" s="17">
        <v>6.5953954126383094E-2</v>
      </c>
      <c r="AK17" s="17">
        <v>0.16552207341848299</v>
      </c>
      <c r="AL17" s="17">
        <v>0.12625998672185601</v>
      </c>
      <c r="AM17" s="17">
        <v>9.5275140683824297E-2</v>
      </c>
      <c r="AN17" s="17">
        <v>0.108611461567063</v>
      </c>
      <c r="AO17" s="17"/>
      <c r="AP17" s="17">
        <v>0.22226372813305301</v>
      </c>
      <c r="AQ17" s="17">
        <v>5.8299957315291501E-2</v>
      </c>
      <c r="AR17" s="17">
        <v>0.102677267499601</v>
      </c>
      <c r="AS17" s="17">
        <v>7.0771038924228397E-2</v>
      </c>
      <c r="AT17" s="17">
        <v>9.3127489572211203E-2</v>
      </c>
      <c r="AU17" s="17">
        <v>6.97523899057442E-2</v>
      </c>
      <c r="AV17" s="17"/>
      <c r="AW17" s="17">
        <v>0.17242446199790001</v>
      </c>
      <c r="AX17" s="17">
        <v>0.108048326435623</v>
      </c>
      <c r="AY17" s="17">
        <v>4.2749167460748201E-2</v>
      </c>
      <c r="AZ17" s="17">
        <v>9.9735942936177102E-2</v>
      </c>
      <c r="BA17" s="17">
        <v>5.6724407606375801E-2</v>
      </c>
      <c r="BB17" s="17">
        <v>6.1111072096513099E-2</v>
      </c>
      <c r="BC17" s="17">
        <v>0.12883468277739701</v>
      </c>
      <c r="BD17" s="17">
        <v>7.5138200409752595E-2</v>
      </c>
      <c r="BE17" s="17">
        <v>4.7122211505565503E-2</v>
      </c>
      <c r="BF17" s="17">
        <v>8.5115847974378905E-2</v>
      </c>
      <c r="BG17" s="17">
        <v>0.13179974353169099</v>
      </c>
      <c r="BH17" s="17">
        <v>3.3052670238247497E-2</v>
      </c>
      <c r="BI17" s="17">
        <v>0.307654620228275</v>
      </c>
      <c r="BJ17" s="17">
        <v>0.29392341746998601</v>
      </c>
      <c r="BK17" s="17">
        <v>0.28300073156106098</v>
      </c>
      <c r="BL17" s="17">
        <v>0.27925716904307002</v>
      </c>
      <c r="BM17" s="17"/>
      <c r="BN17" s="17">
        <v>9.1775401656596006E-2</v>
      </c>
      <c r="BO17" s="17">
        <v>0.125664789233357</v>
      </c>
      <c r="BP17" s="17"/>
      <c r="BQ17" s="17">
        <v>0.21998184559749201</v>
      </c>
      <c r="BR17" s="17">
        <v>8.2823051151294597E-2</v>
      </c>
      <c r="BS17" s="17"/>
      <c r="BT17" s="17">
        <v>0.167178118284215</v>
      </c>
      <c r="BU17" s="17"/>
      <c r="BV17" s="17">
        <v>0.120802723908989</v>
      </c>
      <c r="BW17" s="17">
        <v>0.113931499735693</v>
      </c>
      <c r="BX17" s="17">
        <v>9.6815673294503204E-2</v>
      </c>
      <c r="BY17" s="17"/>
      <c r="BZ17" s="17">
        <v>0</v>
      </c>
      <c r="CA17" s="17">
        <v>8.5437957861572295E-2</v>
      </c>
      <c r="CB17" s="17">
        <v>5.8496176013081498E-2</v>
      </c>
      <c r="CC17" s="17">
        <v>0.10935982995572401</v>
      </c>
      <c r="CD17" s="17">
        <v>0.15350283566692899</v>
      </c>
      <c r="CE17" s="17">
        <v>0.129369647574124</v>
      </c>
      <c r="CF17" s="17">
        <v>0.227443936191427</v>
      </c>
      <c r="CG17" s="17"/>
      <c r="CH17" s="17">
        <v>0.165708780528842</v>
      </c>
      <c r="CI17" s="17">
        <v>0.139970654987463</v>
      </c>
      <c r="CJ17" s="17">
        <v>9.0545539194706801E-2</v>
      </c>
      <c r="CK17" s="17">
        <v>4.1163212571098097E-2</v>
      </c>
      <c r="CL17" s="17">
        <v>5.3993567075796799E-2</v>
      </c>
    </row>
    <row r="18" spans="2:90" ht="57.6" x14ac:dyDescent="0.3">
      <c r="B18" s="18" t="s">
        <v>463</v>
      </c>
      <c r="C18" s="17">
        <v>0.105977766115464</v>
      </c>
      <c r="D18" s="17">
        <v>0.11264045776733</v>
      </c>
      <c r="E18" s="17">
        <v>9.4606730088395694E-2</v>
      </c>
      <c r="F18" s="17"/>
      <c r="G18" s="17">
        <v>0.220830353863504</v>
      </c>
      <c r="H18" s="17">
        <v>6.0217426478555401E-2</v>
      </c>
      <c r="I18" s="17">
        <v>0.10108360260644</v>
      </c>
      <c r="J18" s="17">
        <v>0.15186281348547001</v>
      </c>
      <c r="K18" s="17">
        <v>0.10263762731110999</v>
      </c>
      <c r="L18" s="17">
        <v>3.05950156106491E-2</v>
      </c>
      <c r="M18" s="17"/>
      <c r="N18" s="17">
        <v>9.3007057023171899E-2</v>
      </c>
      <c r="O18" s="17">
        <v>0.15511523621248899</v>
      </c>
      <c r="P18" s="17">
        <v>6.5074587028304695E-2</v>
      </c>
      <c r="Q18" s="17">
        <v>0.108171456676071</v>
      </c>
      <c r="R18" s="17"/>
      <c r="S18" s="17">
        <v>0.13897966065213899</v>
      </c>
      <c r="T18" s="17">
        <v>8.9749780027843298E-2</v>
      </c>
      <c r="U18" s="17">
        <v>0.146197666629934</v>
      </c>
      <c r="V18" s="17">
        <v>9.4468882773915297E-2</v>
      </c>
      <c r="W18" s="17">
        <v>0.12546281970676201</v>
      </c>
      <c r="X18" s="17">
        <v>8.8533708362004804E-2</v>
      </c>
      <c r="Y18" s="17">
        <v>7.7372955181475397E-2</v>
      </c>
      <c r="Z18" s="17">
        <v>0.15697017853409101</v>
      </c>
      <c r="AA18" s="17">
        <v>8.20185232904692E-2</v>
      </c>
      <c r="AB18" s="17">
        <v>8.7522764157198896E-2</v>
      </c>
      <c r="AC18" s="17">
        <v>0.14571802673867801</v>
      </c>
      <c r="AD18" s="17">
        <v>4.3852519055635898E-2</v>
      </c>
      <c r="AE18" s="17"/>
      <c r="AF18" s="17">
        <v>8.4488060732783199E-2</v>
      </c>
      <c r="AG18" s="17">
        <v>9.4761851884388598E-2</v>
      </c>
      <c r="AH18" s="17">
        <v>0.119113225247593</v>
      </c>
      <c r="AI18" s="17"/>
      <c r="AJ18" s="17">
        <v>9.6790892908736006E-2</v>
      </c>
      <c r="AK18" s="17">
        <v>0.12867483082155801</v>
      </c>
      <c r="AL18" s="17">
        <v>6.3016090959036999E-2</v>
      </c>
      <c r="AM18" s="17">
        <v>7.1452144764952805E-2</v>
      </c>
      <c r="AN18" s="17">
        <v>0.19993110137808001</v>
      </c>
      <c r="AO18" s="17"/>
      <c r="AP18" s="17">
        <v>0.10762307273164699</v>
      </c>
      <c r="AQ18" s="17">
        <v>0.104611949611982</v>
      </c>
      <c r="AR18" s="17">
        <v>0.123194176938781</v>
      </c>
      <c r="AS18" s="17">
        <v>0.10491284768815801</v>
      </c>
      <c r="AT18" s="17">
        <v>0.14153820956778501</v>
      </c>
      <c r="AU18" s="17">
        <v>9.1138182476923901E-2</v>
      </c>
      <c r="AV18" s="17"/>
      <c r="AW18" s="17">
        <v>0.13981819159836201</v>
      </c>
      <c r="AX18" s="17">
        <v>0.107041844766828</v>
      </c>
      <c r="AY18" s="17">
        <v>9.5191283411068306E-2</v>
      </c>
      <c r="AZ18" s="17">
        <v>7.50156523889704E-2</v>
      </c>
      <c r="BA18" s="17">
        <v>0.17758298321695101</v>
      </c>
      <c r="BB18" s="17">
        <v>0.118368863647834</v>
      </c>
      <c r="BC18" s="17">
        <v>8.6045598985407604E-2</v>
      </c>
      <c r="BD18" s="17">
        <v>6.9849334196658702E-2</v>
      </c>
      <c r="BE18" s="17">
        <v>0.115929402517952</v>
      </c>
      <c r="BF18" s="17">
        <v>0.14601855501338601</v>
      </c>
      <c r="BG18" s="17">
        <v>6.6263858006820095E-2</v>
      </c>
      <c r="BH18" s="17">
        <v>6.2334107552928897E-2</v>
      </c>
      <c r="BI18" s="17">
        <v>0.100885474784165</v>
      </c>
      <c r="BJ18" s="17">
        <v>0.227368850158989</v>
      </c>
      <c r="BK18" s="17">
        <v>0.17368919423027801</v>
      </c>
      <c r="BL18" s="17">
        <v>1.7177811200771699E-2</v>
      </c>
      <c r="BM18" s="17"/>
      <c r="BN18" s="17">
        <v>8.8980683552429704E-2</v>
      </c>
      <c r="BO18" s="17">
        <v>0.13093192881978599</v>
      </c>
      <c r="BP18" s="17"/>
      <c r="BQ18" s="17">
        <v>0.10901577000340899</v>
      </c>
      <c r="BR18" s="17">
        <v>0.18038404703219599</v>
      </c>
      <c r="BS18" s="17"/>
      <c r="BT18" s="17">
        <v>0.13273739772090801</v>
      </c>
      <c r="BU18" s="17"/>
      <c r="BV18" s="17">
        <v>9.8813643268835599E-2</v>
      </c>
      <c r="BW18" s="17">
        <v>0.168012979411717</v>
      </c>
      <c r="BX18" s="17">
        <v>9.0566346523869301E-2</v>
      </c>
      <c r="BY18" s="17"/>
      <c r="BZ18" s="17">
        <v>4.7476397176359299E-2</v>
      </c>
      <c r="CA18" s="17">
        <v>0.14087955584828801</v>
      </c>
      <c r="CB18" s="17">
        <v>0.15425705675371701</v>
      </c>
      <c r="CC18" s="17">
        <v>0.13497497675987499</v>
      </c>
      <c r="CD18" s="17">
        <v>7.1982789776370404E-2</v>
      </c>
      <c r="CE18" s="17">
        <v>0.138196966280064</v>
      </c>
      <c r="CF18" s="17">
        <v>4.5022326917777099E-2</v>
      </c>
      <c r="CG18" s="17"/>
      <c r="CH18" s="17">
        <v>4.9295854932043602E-2</v>
      </c>
      <c r="CI18" s="17">
        <v>0.12367014121328899</v>
      </c>
      <c r="CJ18" s="17">
        <v>9.7355883040142602E-2</v>
      </c>
      <c r="CK18" s="17">
        <v>0.14002109392767101</v>
      </c>
      <c r="CL18" s="17">
        <v>5.5648319236620801E-2</v>
      </c>
    </row>
    <row r="19" spans="2:90" ht="43.2" x14ac:dyDescent="0.3">
      <c r="B19" s="18" t="s">
        <v>456</v>
      </c>
      <c r="C19" s="17">
        <v>9.9944803189269293E-2</v>
      </c>
      <c r="D19" s="17">
        <v>0.107123187540426</v>
      </c>
      <c r="E19" s="17">
        <v>9.3711738997038704E-2</v>
      </c>
      <c r="F19" s="17"/>
      <c r="G19" s="17">
        <v>0.15525332678739101</v>
      </c>
      <c r="H19" s="17">
        <v>0.10808061936699601</v>
      </c>
      <c r="I19" s="17">
        <v>0.101409472458534</v>
      </c>
      <c r="J19" s="17">
        <v>6.5068414813102299E-2</v>
      </c>
      <c r="K19" s="17">
        <v>8.6300205135109595E-2</v>
      </c>
      <c r="L19" s="17">
        <v>9.2371534522405097E-2</v>
      </c>
      <c r="M19" s="17"/>
      <c r="N19" s="17">
        <v>9.2219664215970804E-2</v>
      </c>
      <c r="O19" s="17">
        <v>8.8010650032791404E-2</v>
      </c>
      <c r="P19" s="17">
        <v>0.12631401599520101</v>
      </c>
      <c r="Q19" s="17">
        <v>9.5148888732270398E-2</v>
      </c>
      <c r="R19" s="17"/>
      <c r="S19" s="17">
        <v>0.115093452612976</v>
      </c>
      <c r="T19" s="17">
        <v>7.0911356556899494E-2</v>
      </c>
      <c r="U19" s="17">
        <v>1.49234060134444E-2</v>
      </c>
      <c r="V19" s="17">
        <v>0.171643640586081</v>
      </c>
      <c r="W19" s="17">
        <v>0.10301057290700801</v>
      </c>
      <c r="X19" s="17">
        <v>0.111439384887974</v>
      </c>
      <c r="Y19" s="17">
        <v>6.0232050681802297E-2</v>
      </c>
      <c r="Z19" s="17">
        <v>0.15127879864101301</v>
      </c>
      <c r="AA19" s="17">
        <v>8.6944054239068799E-2</v>
      </c>
      <c r="AB19" s="17">
        <v>0.14223358941414599</v>
      </c>
      <c r="AC19" s="17">
        <v>0.127370067292262</v>
      </c>
      <c r="AD19" s="17">
        <v>4.0362755381591599E-2</v>
      </c>
      <c r="AE19" s="17"/>
      <c r="AF19" s="17">
        <v>8.5397062347241107E-2</v>
      </c>
      <c r="AG19" s="17">
        <v>0.103978183637826</v>
      </c>
      <c r="AH19" s="17">
        <v>0.124992957362888</v>
      </c>
      <c r="AI19" s="17"/>
      <c r="AJ19" s="17">
        <v>0.13146775237316599</v>
      </c>
      <c r="AK19" s="17">
        <v>0.12037115382949699</v>
      </c>
      <c r="AL19" s="17">
        <v>4.66035563613958E-2</v>
      </c>
      <c r="AM19" s="17">
        <v>6.6454027976068406E-2</v>
      </c>
      <c r="AN19" s="17">
        <v>3.8364590472611301E-2</v>
      </c>
      <c r="AO19" s="17"/>
      <c r="AP19" s="17">
        <v>0.12429219383715299</v>
      </c>
      <c r="AQ19" s="17">
        <v>0.10958685451460699</v>
      </c>
      <c r="AR19" s="17">
        <v>5.99960045003557E-2</v>
      </c>
      <c r="AS19" s="17">
        <v>0.115083715356704</v>
      </c>
      <c r="AT19" s="17">
        <v>9.3774326581791898E-2</v>
      </c>
      <c r="AU19" s="17">
        <v>8.7528252476094498E-2</v>
      </c>
      <c r="AV19" s="17"/>
      <c r="AW19" s="17">
        <v>0</v>
      </c>
      <c r="AX19" s="17">
        <v>5.4029615098844401E-2</v>
      </c>
      <c r="AY19" s="17">
        <v>0.14441004464302801</v>
      </c>
      <c r="AZ19" s="17">
        <v>8.3023572036375198E-2</v>
      </c>
      <c r="BA19" s="17">
        <v>0.12903588715397599</v>
      </c>
      <c r="BB19" s="17">
        <v>0.18379658618413999</v>
      </c>
      <c r="BC19" s="17">
        <v>0.105886498763217</v>
      </c>
      <c r="BD19" s="17">
        <v>0.10659775516325599</v>
      </c>
      <c r="BE19" s="17">
        <v>2.07593562711497E-2</v>
      </c>
      <c r="BF19" s="17">
        <v>5.7258763034932603E-2</v>
      </c>
      <c r="BG19" s="17">
        <v>0.115953952166786</v>
      </c>
      <c r="BH19" s="17">
        <v>0.116772103523862</v>
      </c>
      <c r="BI19" s="17">
        <v>8.9708206477801505E-2</v>
      </c>
      <c r="BJ19" s="17">
        <v>6.0954912809532802E-2</v>
      </c>
      <c r="BK19" s="17">
        <v>0.15971607245354999</v>
      </c>
      <c r="BL19" s="17">
        <v>4.6685323926828698E-2</v>
      </c>
      <c r="BM19" s="17"/>
      <c r="BN19" s="17">
        <v>0.113140649538336</v>
      </c>
      <c r="BO19" s="17">
        <v>8.3375626577832596E-2</v>
      </c>
      <c r="BP19" s="17"/>
      <c r="BQ19" s="17">
        <v>0.141401690256274</v>
      </c>
      <c r="BR19" s="17">
        <v>9.0421097402714104E-2</v>
      </c>
      <c r="BS19" s="17"/>
      <c r="BT19" s="17">
        <v>0.111364785780684</v>
      </c>
      <c r="BU19" s="17"/>
      <c r="BV19" s="17">
        <v>8.8111527713614204E-2</v>
      </c>
      <c r="BW19" s="17">
        <v>0.13605216824092001</v>
      </c>
      <c r="BX19" s="17">
        <v>8.6914393085058397E-2</v>
      </c>
      <c r="BY19" s="17"/>
      <c r="BZ19" s="17">
        <v>9.4770564610519595E-2</v>
      </c>
      <c r="CA19" s="17">
        <v>0.14842876507821001</v>
      </c>
      <c r="CB19" s="17">
        <v>9.8336892950372401E-2</v>
      </c>
      <c r="CC19" s="17">
        <v>6.9931605831562701E-2</v>
      </c>
      <c r="CD19" s="17">
        <v>7.0447522670897503E-2</v>
      </c>
      <c r="CE19" s="17">
        <v>0.15295262724450701</v>
      </c>
      <c r="CF19" s="17">
        <v>7.6855332749882904E-2</v>
      </c>
      <c r="CG19" s="17"/>
      <c r="CH19" s="17">
        <v>0.10858174006499501</v>
      </c>
      <c r="CI19" s="17">
        <v>8.9199439516548407E-2</v>
      </c>
      <c r="CJ19" s="17">
        <v>0.11440462896702901</v>
      </c>
      <c r="CK19" s="17">
        <v>8.0735262663205604E-2</v>
      </c>
      <c r="CL19" s="17">
        <v>0.11163426429203099</v>
      </c>
    </row>
    <row r="20" spans="2:90" ht="43.2" x14ac:dyDescent="0.3">
      <c r="B20" s="18" t="s">
        <v>465</v>
      </c>
      <c r="C20" s="17">
        <v>9.1304519654391597E-2</v>
      </c>
      <c r="D20" s="17">
        <v>9.1283261477838995E-2</v>
      </c>
      <c r="E20" s="17">
        <v>9.23545384249259E-2</v>
      </c>
      <c r="F20" s="17"/>
      <c r="G20" s="17">
        <v>0.10650984835936</v>
      </c>
      <c r="H20" s="17">
        <v>0.16830144276553899</v>
      </c>
      <c r="I20" s="17">
        <v>8.7189909560693196E-2</v>
      </c>
      <c r="J20" s="17">
        <v>4.4494399095344403E-2</v>
      </c>
      <c r="K20" s="17">
        <v>8.8947552155538498E-2</v>
      </c>
      <c r="L20" s="17">
        <v>6.3611053137759402E-2</v>
      </c>
      <c r="M20" s="17"/>
      <c r="N20" s="17">
        <v>0.109212727275288</v>
      </c>
      <c r="O20" s="17">
        <v>7.4749451790897994E-2</v>
      </c>
      <c r="P20" s="17">
        <v>0.109779191481728</v>
      </c>
      <c r="Q20" s="17">
        <v>7.56514519608152E-2</v>
      </c>
      <c r="R20" s="17"/>
      <c r="S20" s="17">
        <v>8.7714412420938095E-2</v>
      </c>
      <c r="T20" s="17">
        <v>8.0764144019276396E-2</v>
      </c>
      <c r="U20" s="17">
        <v>2.91362531006687E-2</v>
      </c>
      <c r="V20" s="17">
        <v>2.72207478941307E-2</v>
      </c>
      <c r="W20" s="17">
        <v>0.113361713625786</v>
      </c>
      <c r="X20" s="17">
        <v>6.6610995627446601E-2</v>
      </c>
      <c r="Y20" s="17">
        <v>0.16959948733021199</v>
      </c>
      <c r="Z20" s="17">
        <v>0.15761462346341701</v>
      </c>
      <c r="AA20" s="17">
        <v>8.6157411095828806E-2</v>
      </c>
      <c r="AB20" s="17">
        <v>0.12379550680887</v>
      </c>
      <c r="AC20" s="17">
        <v>9.3675317494366098E-2</v>
      </c>
      <c r="AD20" s="17">
        <v>0.210332788566058</v>
      </c>
      <c r="AE20" s="17"/>
      <c r="AF20" s="17">
        <v>8.6562566741302194E-2</v>
      </c>
      <c r="AG20" s="17">
        <v>9.5659847189253799E-2</v>
      </c>
      <c r="AH20" s="17">
        <v>7.0713895842409696E-2</v>
      </c>
      <c r="AI20" s="17"/>
      <c r="AJ20" s="17">
        <v>0.107374656998055</v>
      </c>
      <c r="AK20" s="17">
        <v>9.3426318057600502E-2</v>
      </c>
      <c r="AL20" s="17">
        <v>7.0855633143495605E-2</v>
      </c>
      <c r="AM20" s="17">
        <v>3.6204642971724703E-2</v>
      </c>
      <c r="AN20" s="17">
        <v>0</v>
      </c>
      <c r="AO20" s="17"/>
      <c r="AP20" s="17">
        <v>0.137229323103948</v>
      </c>
      <c r="AQ20" s="17">
        <v>9.4424254921298106E-2</v>
      </c>
      <c r="AR20" s="17">
        <v>9.8942606827164395E-2</v>
      </c>
      <c r="AS20" s="17">
        <v>7.1784012811476505E-2</v>
      </c>
      <c r="AT20" s="17">
        <v>5.2085049491537E-2</v>
      </c>
      <c r="AU20" s="17">
        <v>2.7955496275397201E-2</v>
      </c>
      <c r="AV20" s="17"/>
      <c r="AW20" s="17">
        <v>0.12605034969927201</v>
      </c>
      <c r="AX20" s="17">
        <v>0.106636476941116</v>
      </c>
      <c r="AY20" s="17">
        <v>1.7411700869136099E-2</v>
      </c>
      <c r="AZ20" s="17">
        <v>4.3224636227302E-2</v>
      </c>
      <c r="BA20" s="17">
        <v>9.3808164443415804E-2</v>
      </c>
      <c r="BB20" s="17">
        <v>4.76986323861626E-2</v>
      </c>
      <c r="BC20" s="17">
        <v>0.103953343480803</v>
      </c>
      <c r="BD20" s="17">
        <v>0.1058894407692</v>
      </c>
      <c r="BE20" s="17">
        <v>7.7710938658253903E-2</v>
      </c>
      <c r="BF20" s="17">
        <v>0.11155273008887701</v>
      </c>
      <c r="BG20" s="17">
        <v>0.10152940078008001</v>
      </c>
      <c r="BH20" s="17">
        <v>0.17777612589699901</v>
      </c>
      <c r="BI20" s="17">
        <v>8.9417605021724897E-2</v>
      </c>
      <c r="BJ20" s="17">
        <v>6.0954912809532802E-2</v>
      </c>
      <c r="BK20" s="17">
        <v>5.8370255863335697E-2</v>
      </c>
      <c r="BL20" s="17">
        <v>0.228225397730726</v>
      </c>
      <c r="BM20" s="17"/>
      <c r="BN20" s="17">
        <v>0.10797693519790399</v>
      </c>
      <c r="BO20" s="17">
        <v>6.98318563160749E-2</v>
      </c>
      <c r="BP20" s="17"/>
      <c r="BQ20" s="17">
        <v>0.121881995585796</v>
      </c>
      <c r="BR20" s="17">
        <v>6.6601988705570395E-2</v>
      </c>
      <c r="BS20" s="17"/>
      <c r="BT20" s="17">
        <v>0.10478692312292701</v>
      </c>
      <c r="BU20" s="17"/>
      <c r="BV20" s="17">
        <v>8.9078422996902704E-2</v>
      </c>
      <c r="BW20" s="17">
        <v>6.3086153822701094E-2</v>
      </c>
      <c r="BX20" s="17">
        <v>0.10207063796132999</v>
      </c>
      <c r="BY20" s="17"/>
      <c r="BZ20" s="17">
        <v>5.60500647370199E-2</v>
      </c>
      <c r="CA20" s="17">
        <v>7.5940532200625896E-2</v>
      </c>
      <c r="CB20" s="17">
        <v>8.3435034995198207E-2</v>
      </c>
      <c r="CC20" s="17">
        <v>0.118172228045933</v>
      </c>
      <c r="CD20" s="17">
        <v>0.12381443776816201</v>
      </c>
      <c r="CE20" s="17">
        <v>0.100516762573046</v>
      </c>
      <c r="CF20" s="17">
        <v>9.78638183020792E-2</v>
      </c>
      <c r="CG20" s="17"/>
      <c r="CH20" s="17">
        <v>0.14786937405342299</v>
      </c>
      <c r="CI20" s="17">
        <v>0.10260913511050999</v>
      </c>
      <c r="CJ20" s="17">
        <v>6.9224393974769802E-2</v>
      </c>
      <c r="CK20" s="17">
        <v>9.2325939715371799E-2</v>
      </c>
      <c r="CL20" s="17">
        <v>5.3993567075796799E-2</v>
      </c>
    </row>
    <row r="21" spans="2:90" ht="28.8" x14ac:dyDescent="0.3">
      <c r="B21" s="18" t="s">
        <v>461</v>
      </c>
      <c r="C21" s="17">
        <v>8.5751260728497106E-2</v>
      </c>
      <c r="D21" s="17">
        <v>7.7359701748768703E-2</v>
      </c>
      <c r="E21" s="17">
        <v>9.5319174037084495E-2</v>
      </c>
      <c r="F21" s="17"/>
      <c r="G21" s="17">
        <v>4.4610163043274101E-2</v>
      </c>
      <c r="H21" s="17">
        <v>0.16476370275220101</v>
      </c>
      <c r="I21" s="17">
        <v>8.7349418569251297E-2</v>
      </c>
      <c r="J21" s="17">
        <v>5.3200010199707402E-2</v>
      </c>
      <c r="K21" s="17">
        <v>9.3013985416596404E-2</v>
      </c>
      <c r="L21" s="17">
        <v>7.2030456454052899E-2</v>
      </c>
      <c r="M21" s="17"/>
      <c r="N21" s="17">
        <v>0.106157105691468</v>
      </c>
      <c r="O21" s="17">
        <v>5.6969385362327797E-2</v>
      </c>
      <c r="P21" s="17">
        <v>8.4503381489521204E-2</v>
      </c>
      <c r="Q21" s="17">
        <v>9.6351206423893401E-2</v>
      </c>
      <c r="R21" s="17"/>
      <c r="S21" s="17">
        <v>0.15131851553685199</v>
      </c>
      <c r="T21" s="17">
        <v>6.90896047162885E-2</v>
      </c>
      <c r="U21" s="17">
        <v>2.8743820116762301E-2</v>
      </c>
      <c r="V21" s="17">
        <v>0.10898889843800701</v>
      </c>
      <c r="W21" s="17">
        <v>5.0320374969116101E-2</v>
      </c>
      <c r="X21" s="17">
        <v>0.111924531337322</v>
      </c>
      <c r="Y21" s="17">
        <v>5.6678145394000602E-2</v>
      </c>
      <c r="Z21" s="17">
        <v>0.15040285732963099</v>
      </c>
      <c r="AA21" s="17">
        <v>7.5069952950036101E-2</v>
      </c>
      <c r="AB21" s="17">
        <v>7.6292846545167298E-2</v>
      </c>
      <c r="AC21" s="17">
        <v>4.9020716941589701E-2</v>
      </c>
      <c r="AD21" s="17">
        <v>8.7434465771682804E-2</v>
      </c>
      <c r="AE21" s="17"/>
      <c r="AF21" s="17">
        <v>8.3804837244523006E-2</v>
      </c>
      <c r="AG21" s="17">
        <v>7.7191387538618705E-2</v>
      </c>
      <c r="AH21" s="17">
        <v>8.8087141836263302E-2</v>
      </c>
      <c r="AI21" s="17"/>
      <c r="AJ21" s="17">
        <v>7.2950634235026499E-2</v>
      </c>
      <c r="AK21" s="17">
        <v>8.9678402223312997E-2</v>
      </c>
      <c r="AL21" s="17">
        <v>5.3806935260611997E-2</v>
      </c>
      <c r="AM21" s="17">
        <v>0.111842675649376</v>
      </c>
      <c r="AN21" s="17">
        <v>9.9410166094927505E-2</v>
      </c>
      <c r="AO21" s="17"/>
      <c r="AP21" s="17">
        <v>7.9207898245245906E-2</v>
      </c>
      <c r="AQ21" s="17">
        <v>8.3480091764337502E-2</v>
      </c>
      <c r="AR21" s="17">
        <v>8.4852883365773402E-2</v>
      </c>
      <c r="AS21" s="17">
        <v>8.7461380818099094E-2</v>
      </c>
      <c r="AT21" s="17">
        <v>0.13187612387721601</v>
      </c>
      <c r="AU21" s="17">
        <v>8.7692371688763898E-2</v>
      </c>
      <c r="AV21" s="17"/>
      <c r="AW21" s="17">
        <v>0.273563385990373</v>
      </c>
      <c r="AX21" s="17">
        <v>0.101896353529435</v>
      </c>
      <c r="AY21" s="17">
        <v>6.2164297237383197E-2</v>
      </c>
      <c r="AZ21" s="17">
        <v>9.5692260194874396E-2</v>
      </c>
      <c r="BA21" s="17">
        <v>6.9860853616824495E-2</v>
      </c>
      <c r="BB21" s="17">
        <v>0.122841536494267</v>
      </c>
      <c r="BC21" s="17">
        <v>7.5472577141902503E-2</v>
      </c>
      <c r="BD21" s="17">
        <v>9.1512297523028502E-2</v>
      </c>
      <c r="BE21" s="17">
        <v>4.0610506785719098E-2</v>
      </c>
      <c r="BF21" s="17">
        <v>0.116397456418325</v>
      </c>
      <c r="BG21" s="17">
        <v>6.66800721104122E-2</v>
      </c>
      <c r="BH21" s="17">
        <v>3.9844728366152903E-2</v>
      </c>
      <c r="BI21" s="17">
        <v>0.14355700440802799</v>
      </c>
      <c r="BJ21" s="17">
        <v>0</v>
      </c>
      <c r="BK21" s="17">
        <v>0</v>
      </c>
      <c r="BL21" s="17">
        <v>0.12830016506803199</v>
      </c>
      <c r="BM21" s="17"/>
      <c r="BN21" s="17">
        <v>8.7455500514072707E-2</v>
      </c>
      <c r="BO21" s="17">
        <v>7.7951081765225694E-2</v>
      </c>
      <c r="BP21" s="17"/>
      <c r="BQ21" s="17">
        <v>6.9444751063315102E-2</v>
      </c>
      <c r="BR21" s="17">
        <v>0.10200400704646601</v>
      </c>
      <c r="BS21" s="17"/>
      <c r="BT21" s="17">
        <v>0.100963567399789</v>
      </c>
      <c r="BU21" s="17"/>
      <c r="BV21" s="17">
        <v>0.103685894426241</v>
      </c>
      <c r="BW21" s="17">
        <v>8.3887808262771299E-2</v>
      </c>
      <c r="BX21" s="17">
        <v>8.0779449950443505E-2</v>
      </c>
      <c r="BY21" s="17"/>
      <c r="BZ21" s="17">
        <v>5.5458663134819099E-2</v>
      </c>
      <c r="CA21" s="17">
        <v>7.64237041245419E-2</v>
      </c>
      <c r="CB21" s="17">
        <v>0.116166826535487</v>
      </c>
      <c r="CC21" s="17">
        <v>6.9190993194866601E-2</v>
      </c>
      <c r="CD21" s="17">
        <v>7.9369732190496103E-2</v>
      </c>
      <c r="CE21" s="17">
        <v>6.53124037537713E-2</v>
      </c>
      <c r="CF21" s="17">
        <v>0.12362204740947499</v>
      </c>
      <c r="CG21" s="17"/>
      <c r="CH21" s="17">
        <v>0.105124488045703</v>
      </c>
      <c r="CI21" s="17">
        <v>6.1946420002365998E-2</v>
      </c>
      <c r="CJ21" s="17">
        <v>8.2736733551992903E-2</v>
      </c>
      <c r="CK21" s="17">
        <v>0.129922959434777</v>
      </c>
      <c r="CL21" s="17">
        <v>0.108894812401305</v>
      </c>
    </row>
    <row r="22" spans="2:90" ht="28.8" x14ac:dyDescent="0.3">
      <c r="B22" s="18" t="s">
        <v>462</v>
      </c>
      <c r="C22" s="17">
        <v>6.8700206340308004E-2</v>
      </c>
      <c r="D22" s="17">
        <v>7.5783298223624396E-2</v>
      </c>
      <c r="E22" s="17">
        <v>6.2212965487313601E-2</v>
      </c>
      <c r="F22" s="17"/>
      <c r="G22" s="17">
        <v>0.131596185963676</v>
      </c>
      <c r="H22" s="17">
        <v>5.1285681382926503E-2</v>
      </c>
      <c r="I22" s="17">
        <v>6.9273954423237805E-2</v>
      </c>
      <c r="J22" s="17">
        <v>6.74454888222175E-2</v>
      </c>
      <c r="K22" s="17">
        <v>4.4795162741619501E-2</v>
      </c>
      <c r="L22" s="17">
        <v>5.5297359920906002E-2</v>
      </c>
      <c r="M22" s="17"/>
      <c r="N22" s="17">
        <v>6.7584762506262205E-2</v>
      </c>
      <c r="O22" s="17">
        <v>6.9247079609509599E-2</v>
      </c>
      <c r="P22" s="17">
        <v>4.47227344350761E-2</v>
      </c>
      <c r="Q22" s="17">
        <v>9.0451962187104301E-2</v>
      </c>
      <c r="R22" s="17"/>
      <c r="S22" s="17">
        <v>9.4154443564773302E-2</v>
      </c>
      <c r="T22" s="17">
        <v>6.1642516035065702E-2</v>
      </c>
      <c r="U22" s="17">
        <v>4.3594447079492497E-2</v>
      </c>
      <c r="V22" s="17">
        <v>0.120502560821312</v>
      </c>
      <c r="W22" s="17">
        <v>3.6887083210113102E-2</v>
      </c>
      <c r="X22" s="17">
        <v>6.6648219206692005E-2</v>
      </c>
      <c r="Y22" s="17">
        <v>7.8192751087918302E-2</v>
      </c>
      <c r="Z22" s="17">
        <v>2.97851578273392E-2</v>
      </c>
      <c r="AA22" s="17">
        <v>5.7878412695279102E-2</v>
      </c>
      <c r="AB22" s="17">
        <v>8.4028623997751697E-2</v>
      </c>
      <c r="AC22" s="17">
        <v>7.6825424732060305E-2</v>
      </c>
      <c r="AD22" s="17">
        <v>0</v>
      </c>
      <c r="AE22" s="17"/>
      <c r="AF22" s="17">
        <v>5.74701206526003E-2</v>
      </c>
      <c r="AG22" s="17">
        <v>5.6420151637602903E-2</v>
      </c>
      <c r="AH22" s="17">
        <v>0.104082822607199</v>
      </c>
      <c r="AI22" s="17"/>
      <c r="AJ22" s="17">
        <v>6.7729742842494403E-2</v>
      </c>
      <c r="AK22" s="17">
        <v>8.4872650864437002E-2</v>
      </c>
      <c r="AL22" s="17">
        <v>6.7520065479510796E-2</v>
      </c>
      <c r="AM22" s="17">
        <v>3.8191033571429403E-2</v>
      </c>
      <c r="AN22" s="17">
        <v>0.123933321610618</v>
      </c>
      <c r="AO22" s="17"/>
      <c r="AP22" s="17">
        <v>0.13092384697752801</v>
      </c>
      <c r="AQ22" s="17">
        <v>4.65525085567026E-2</v>
      </c>
      <c r="AR22" s="17">
        <v>6.5643340158946697E-2</v>
      </c>
      <c r="AS22" s="17">
        <v>3.3536477777713E-2</v>
      </c>
      <c r="AT22" s="17">
        <v>8.3783348549323997E-2</v>
      </c>
      <c r="AU22" s="17">
        <v>8.3643740132360506E-2</v>
      </c>
      <c r="AV22" s="17"/>
      <c r="AW22" s="17">
        <v>0.146618209861794</v>
      </c>
      <c r="AX22" s="17">
        <v>0.2223003662718</v>
      </c>
      <c r="AY22" s="17">
        <v>7.6478219252341106E-2</v>
      </c>
      <c r="AZ22" s="17">
        <v>6.3366528442659498E-2</v>
      </c>
      <c r="BA22" s="17">
        <v>7.1799993984077506E-2</v>
      </c>
      <c r="BB22" s="17">
        <v>3.2864748263948203E-2</v>
      </c>
      <c r="BC22" s="17">
        <v>5.99508643414986E-2</v>
      </c>
      <c r="BD22" s="17">
        <v>5.5752819673406902E-2</v>
      </c>
      <c r="BE22" s="17">
        <v>2.1659311073251999E-2</v>
      </c>
      <c r="BF22" s="17">
        <v>2.5646681878736002E-2</v>
      </c>
      <c r="BG22" s="17">
        <v>1.59529927835435E-2</v>
      </c>
      <c r="BH22" s="17">
        <v>0.14777473723191001</v>
      </c>
      <c r="BI22" s="17">
        <v>3.4823798862041198E-2</v>
      </c>
      <c r="BJ22" s="17">
        <v>0.11061335655219499</v>
      </c>
      <c r="BK22" s="17">
        <v>0.11056324847600001</v>
      </c>
      <c r="BL22" s="17">
        <v>0.12503750978426101</v>
      </c>
      <c r="BM22" s="17"/>
      <c r="BN22" s="17">
        <v>6.7027204366967394E-2</v>
      </c>
      <c r="BO22" s="17">
        <v>7.2053119688754705E-2</v>
      </c>
      <c r="BP22" s="17"/>
      <c r="BQ22" s="17">
        <v>0.128444695490812</v>
      </c>
      <c r="BR22" s="17">
        <v>1.2593196250787E-2</v>
      </c>
      <c r="BS22" s="17"/>
      <c r="BT22" s="17">
        <v>6.0468431276047001E-2</v>
      </c>
      <c r="BU22" s="17"/>
      <c r="BV22" s="17">
        <v>8.2034661127393604E-2</v>
      </c>
      <c r="BW22" s="17">
        <v>6.2720885748558997E-2</v>
      </c>
      <c r="BX22" s="17">
        <v>6.2842262935098703E-2</v>
      </c>
      <c r="BY22" s="17"/>
      <c r="BZ22" s="17">
        <v>3.5194900200208899E-2</v>
      </c>
      <c r="CA22" s="17">
        <v>7.6881196490957204E-2</v>
      </c>
      <c r="CB22" s="17">
        <v>0.1002554157597</v>
      </c>
      <c r="CC22" s="17">
        <v>5.7243241312816599E-2</v>
      </c>
      <c r="CD22" s="17">
        <v>9.3614763234737899E-2</v>
      </c>
      <c r="CE22" s="17">
        <v>7.3359142514825296E-2</v>
      </c>
      <c r="CF22" s="17">
        <v>5.7290958021611799E-2</v>
      </c>
      <c r="CG22" s="17"/>
      <c r="CH22" s="17">
        <v>0.13261101610793999</v>
      </c>
      <c r="CI22" s="17">
        <v>5.4988468911465402E-2</v>
      </c>
      <c r="CJ22" s="17">
        <v>8.0800876587498696E-2</v>
      </c>
      <c r="CK22" s="17">
        <v>5.2692582178632201E-2</v>
      </c>
      <c r="CL22" s="17">
        <v>0</v>
      </c>
    </row>
    <row r="23" spans="2:90" x14ac:dyDescent="0.3">
      <c r="B23" s="18" t="s">
        <v>118</v>
      </c>
      <c r="C23" s="17">
        <v>3.4356118815046903E-2</v>
      </c>
      <c r="D23" s="17">
        <v>4.4206578864406397E-2</v>
      </c>
      <c r="E23" s="17">
        <v>2.4645270186671502E-2</v>
      </c>
      <c r="F23" s="17"/>
      <c r="G23" s="17">
        <v>1.79911425813628E-2</v>
      </c>
      <c r="H23" s="17">
        <v>0</v>
      </c>
      <c r="I23" s="17">
        <v>2.2078807775355001E-2</v>
      </c>
      <c r="J23" s="17">
        <v>3.6795049270215797E-2</v>
      </c>
      <c r="K23" s="17">
        <v>8.9777286436616505E-2</v>
      </c>
      <c r="L23" s="17">
        <v>4.61189590027331E-2</v>
      </c>
      <c r="M23" s="17"/>
      <c r="N23" s="17">
        <v>2.17139098372831E-2</v>
      </c>
      <c r="O23" s="17">
        <v>1.7951141627487701E-2</v>
      </c>
      <c r="P23" s="17">
        <v>7.10185266925909E-2</v>
      </c>
      <c r="Q23" s="17">
        <v>2.8517847301585301E-2</v>
      </c>
      <c r="R23" s="17"/>
      <c r="S23" s="17">
        <v>2.0537557345376899E-2</v>
      </c>
      <c r="T23" s="17">
        <v>9.6406960251044192E-3</v>
      </c>
      <c r="U23" s="17">
        <v>8.4654442622044093E-2</v>
      </c>
      <c r="V23" s="17">
        <v>2.6878640156899499E-2</v>
      </c>
      <c r="W23" s="17">
        <v>7.5085149122611397E-2</v>
      </c>
      <c r="X23" s="17">
        <v>4.6237726773831603E-2</v>
      </c>
      <c r="Y23" s="17">
        <v>3.6087984973708201E-2</v>
      </c>
      <c r="Z23" s="17">
        <v>5.9354699299700803E-2</v>
      </c>
      <c r="AA23" s="17">
        <v>4.1353181816460999E-2</v>
      </c>
      <c r="AB23" s="17">
        <v>1.4245492339621401E-2</v>
      </c>
      <c r="AC23" s="17">
        <v>0</v>
      </c>
      <c r="AD23" s="17">
        <v>0</v>
      </c>
      <c r="AE23" s="17"/>
      <c r="AF23" s="17">
        <v>3.9201485491995501E-2</v>
      </c>
      <c r="AG23" s="17">
        <v>2.9334823540389202E-2</v>
      </c>
      <c r="AH23" s="17">
        <v>4.2867817030712997E-2</v>
      </c>
      <c r="AI23" s="17"/>
      <c r="AJ23" s="17">
        <v>4.7062865482270302E-2</v>
      </c>
      <c r="AK23" s="17">
        <v>1.5784145287590801E-2</v>
      </c>
      <c r="AL23" s="17">
        <v>0</v>
      </c>
      <c r="AM23" s="17">
        <v>4.5986447642499297E-2</v>
      </c>
      <c r="AN23" s="17">
        <v>6.3478236825436199E-2</v>
      </c>
      <c r="AO23" s="17"/>
      <c r="AP23" s="17">
        <v>1.7535746965639799E-2</v>
      </c>
      <c r="AQ23" s="17">
        <v>1.6459167000387701E-2</v>
      </c>
      <c r="AR23" s="17">
        <v>0</v>
      </c>
      <c r="AS23" s="17">
        <v>4.8982038248040802E-2</v>
      </c>
      <c r="AT23" s="17">
        <v>6.5098419748408201E-2</v>
      </c>
      <c r="AU23" s="17">
        <v>5.3942142263087203E-2</v>
      </c>
      <c r="AV23" s="17"/>
      <c r="AW23" s="17">
        <v>0</v>
      </c>
      <c r="AX23" s="17">
        <v>2.5200069311469099E-2</v>
      </c>
      <c r="AY23" s="17">
        <v>1.7638123741800901E-2</v>
      </c>
      <c r="AZ23" s="17">
        <v>1.7294086975819901E-2</v>
      </c>
      <c r="BA23" s="17">
        <v>3.5999899028018097E-2</v>
      </c>
      <c r="BB23" s="17">
        <v>5.0155880060278102E-2</v>
      </c>
      <c r="BC23" s="17">
        <v>5.1909750221792998E-2</v>
      </c>
      <c r="BD23" s="17">
        <v>0</v>
      </c>
      <c r="BE23" s="17">
        <v>0</v>
      </c>
      <c r="BF23" s="17">
        <v>2.6803065449382199E-2</v>
      </c>
      <c r="BG23" s="17">
        <v>1.7145222896635001E-2</v>
      </c>
      <c r="BH23" s="17">
        <v>3.28167695350077E-2</v>
      </c>
      <c r="BI23" s="17">
        <v>3.2684747853840797E-2</v>
      </c>
      <c r="BJ23" s="17">
        <v>5.1521885055063402E-2</v>
      </c>
      <c r="BK23" s="17">
        <v>0</v>
      </c>
      <c r="BL23" s="17">
        <v>2.3028549145066302E-2</v>
      </c>
      <c r="BM23" s="17"/>
      <c r="BN23" s="17">
        <v>2.8540343419218302E-2</v>
      </c>
      <c r="BO23" s="17">
        <v>3.9759954725213299E-2</v>
      </c>
      <c r="BP23" s="17"/>
      <c r="BQ23" s="17">
        <v>1.99496378999998E-2</v>
      </c>
      <c r="BR23" s="17">
        <v>0</v>
      </c>
      <c r="BS23" s="17"/>
      <c r="BT23" s="17">
        <v>0</v>
      </c>
      <c r="BU23" s="17"/>
      <c r="BV23" s="17">
        <v>2.0109870920790002E-2</v>
      </c>
      <c r="BW23" s="17">
        <v>3.7908783003363603E-2</v>
      </c>
      <c r="BX23" s="17">
        <v>4.11384580893095E-2</v>
      </c>
      <c r="BY23" s="17"/>
      <c r="BZ23" s="17">
        <v>0</v>
      </c>
      <c r="CA23" s="17">
        <v>3.4034849300999502E-2</v>
      </c>
      <c r="CB23" s="17">
        <v>1.0372694131309401E-2</v>
      </c>
      <c r="CC23" s="17">
        <v>9.7229716845918905E-3</v>
      </c>
      <c r="CD23" s="17">
        <v>2.50246965694393E-2</v>
      </c>
      <c r="CE23" s="17">
        <v>2.1222020833988602E-2</v>
      </c>
      <c r="CF23" s="17">
        <v>2.2802232124075301E-2</v>
      </c>
      <c r="CG23" s="17"/>
      <c r="CH23" s="17">
        <v>5.5296895836704101E-2</v>
      </c>
      <c r="CI23" s="17">
        <v>4.4830968663090297E-2</v>
      </c>
      <c r="CJ23" s="17">
        <v>2.8717365242297701E-2</v>
      </c>
      <c r="CK23" s="17">
        <v>2.0306892197858199E-2</v>
      </c>
      <c r="CL23" s="17">
        <v>0</v>
      </c>
    </row>
    <row r="24" spans="2:90" x14ac:dyDescent="0.3">
      <c r="B24" s="18" t="s">
        <v>131</v>
      </c>
      <c r="C24" s="19">
        <v>1.0597438593394201E-2</v>
      </c>
      <c r="D24" s="19">
        <v>1.5456033810189901E-2</v>
      </c>
      <c r="E24" s="19">
        <v>5.7362141790232302E-3</v>
      </c>
      <c r="F24" s="19"/>
      <c r="G24" s="19">
        <v>0</v>
      </c>
      <c r="H24" s="19">
        <v>7.9317949941875993E-3</v>
      </c>
      <c r="I24" s="19">
        <v>0</v>
      </c>
      <c r="J24" s="19">
        <v>7.3842778248623701E-3</v>
      </c>
      <c r="K24" s="19">
        <v>1.91549253167984E-2</v>
      </c>
      <c r="L24" s="19">
        <v>2.6638812367547199E-2</v>
      </c>
      <c r="M24" s="19"/>
      <c r="N24" s="19">
        <v>5.4339636969618103E-3</v>
      </c>
      <c r="O24" s="19">
        <v>1.16480632603547E-2</v>
      </c>
      <c r="P24" s="19">
        <v>2.1645784520695901E-2</v>
      </c>
      <c r="Q24" s="19">
        <v>4.4870514119391899E-3</v>
      </c>
      <c r="R24" s="19"/>
      <c r="S24" s="19">
        <v>1.13770010384054E-2</v>
      </c>
      <c r="T24" s="19">
        <v>4.31643498998414E-2</v>
      </c>
      <c r="U24" s="19">
        <v>0</v>
      </c>
      <c r="V24" s="19">
        <v>1.30140197631458E-2</v>
      </c>
      <c r="W24" s="19">
        <v>1.74524545609742E-2</v>
      </c>
      <c r="X24" s="19">
        <v>0</v>
      </c>
      <c r="Y24" s="19">
        <v>0</v>
      </c>
      <c r="Z24" s="19">
        <v>2.88313993507275E-2</v>
      </c>
      <c r="AA24" s="19">
        <v>0</v>
      </c>
      <c r="AB24" s="19">
        <v>0</v>
      </c>
      <c r="AC24" s="19">
        <v>0</v>
      </c>
      <c r="AD24" s="19">
        <v>0</v>
      </c>
      <c r="AE24" s="19"/>
      <c r="AF24" s="19">
        <v>1.15067807411166E-2</v>
      </c>
      <c r="AG24" s="19">
        <v>1.39247764024805E-2</v>
      </c>
      <c r="AH24" s="19">
        <v>8.0366855701008606E-3</v>
      </c>
      <c r="AI24" s="19"/>
      <c r="AJ24" s="19">
        <v>1.42695060463679E-2</v>
      </c>
      <c r="AK24" s="19">
        <v>1.51585753132026E-2</v>
      </c>
      <c r="AL24" s="19">
        <v>1.8239831874730699E-2</v>
      </c>
      <c r="AM24" s="19">
        <v>0</v>
      </c>
      <c r="AN24" s="19">
        <v>0</v>
      </c>
      <c r="AO24" s="19"/>
      <c r="AP24" s="19">
        <v>1.0629872202284301E-2</v>
      </c>
      <c r="AQ24" s="19">
        <v>0</v>
      </c>
      <c r="AR24" s="19">
        <v>0</v>
      </c>
      <c r="AS24" s="19">
        <v>5.92429192833188E-3</v>
      </c>
      <c r="AT24" s="19">
        <v>2.14358709124545E-2</v>
      </c>
      <c r="AU24" s="19">
        <v>4.3719946535097601E-2</v>
      </c>
      <c r="AV24" s="19"/>
      <c r="AW24" s="19">
        <v>0</v>
      </c>
      <c r="AX24" s="19">
        <v>0</v>
      </c>
      <c r="AY24" s="19">
        <v>0</v>
      </c>
      <c r="AZ24" s="19">
        <v>0</v>
      </c>
      <c r="BA24" s="19">
        <v>0</v>
      </c>
      <c r="BB24" s="19">
        <v>0</v>
      </c>
      <c r="BC24" s="19">
        <v>1.7095288637536201E-2</v>
      </c>
      <c r="BD24" s="19">
        <v>3.33511029875945E-2</v>
      </c>
      <c r="BE24" s="19">
        <v>2.2326364904997401E-2</v>
      </c>
      <c r="BF24" s="19">
        <v>0</v>
      </c>
      <c r="BG24" s="19">
        <v>1.4075707613536E-2</v>
      </c>
      <c r="BH24" s="19">
        <v>0</v>
      </c>
      <c r="BI24" s="19">
        <v>3.55647164555358E-2</v>
      </c>
      <c r="BJ24" s="19">
        <v>0</v>
      </c>
      <c r="BK24" s="19">
        <v>0</v>
      </c>
      <c r="BL24" s="19">
        <v>5.1703214867776702E-2</v>
      </c>
      <c r="BM24" s="19"/>
      <c r="BN24" s="19">
        <v>6.3537604878674599E-3</v>
      </c>
      <c r="BO24" s="19">
        <v>1.6583664908167699E-2</v>
      </c>
      <c r="BP24" s="19"/>
      <c r="BQ24" s="19">
        <v>1.20931319192942E-2</v>
      </c>
      <c r="BR24" s="19">
        <v>1.3202824741956399E-2</v>
      </c>
      <c r="BS24" s="19"/>
      <c r="BT24" s="19">
        <v>1.05031762673324E-2</v>
      </c>
      <c r="BU24" s="19"/>
      <c r="BV24" s="19">
        <v>1.8306636034032001E-2</v>
      </c>
      <c r="BW24" s="19">
        <v>6.8653950383283204E-3</v>
      </c>
      <c r="BX24" s="19">
        <v>9.4729777852001606E-3</v>
      </c>
      <c r="BY24" s="19"/>
      <c r="BZ24" s="19">
        <v>0</v>
      </c>
      <c r="CA24" s="19">
        <v>8.4724881924573003E-3</v>
      </c>
      <c r="CB24" s="19">
        <v>0</v>
      </c>
      <c r="CC24" s="19">
        <v>1.0579697068921401E-2</v>
      </c>
      <c r="CD24" s="19">
        <v>0</v>
      </c>
      <c r="CE24" s="19">
        <v>2.1022400357954898E-2</v>
      </c>
      <c r="CF24" s="19">
        <v>3.36360536544031E-2</v>
      </c>
      <c r="CG24" s="19"/>
      <c r="CH24" s="19">
        <v>4.2363866388066301E-2</v>
      </c>
      <c r="CI24" s="19">
        <v>1.05379995770976E-2</v>
      </c>
      <c r="CJ24" s="19">
        <v>7.6565016331308598E-3</v>
      </c>
      <c r="CK24" s="19">
        <v>0</v>
      </c>
      <c r="CL24" s="19">
        <v>0</v>
      </c>
    </row>
    <row r="25" spans="2:90" x14ac:dyDescent="0.3">
      <c r="B25" s="16"/>
    </row>
    <row r="26" spans="2:90" x14ac:dyDescent="0.3">
      <c r="B26" t="s">
        <v>111</v>
      </c>
    </row>
    <row r="27" spans="2:90" x14ac:dyDescent="0.3">
      <c r="B27" t="s">
        <v>112</v>
      </c>
    </row>
    <row r="29" spans="2:90" x14ac:dyDescent="0.3">
      <c r="B2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CL2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487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471</v>
      </c>
      <c r="C9" s="17">
        <v>0.66880877097677305</v>
      </c>
      <c r="D9" s="17">
        <v>0.63578058530744697</v>
      </c>
      <c r="E9" s="17">
        <v>0.69846193973014803</v>
      </c>
      <c r="F9" s="17"/>
      <c r="G9" s="17">
        <v>0.67159913548319905</v>
      </c>
      <c r="H9" s="17">
        <v>0.73390195923455503</v>
      </c>
      <c r="I9" s="17">
        <v>0.77870383593227299</v>
      </c>
      <c r="J9" s="17">
        <v>0.71630581330859899</v>
      </c>
      <c r="K9" s="17">
        <v>0.66759480142356598</v>
      </c>
      <c r="L9" s="17">
        <v>0.48604628224809199</v>
      </c>
      <c r="M9" s="17"/>
      <c r="N9" s="17">
        <v>0.61874963847309095</v>
      </c>
      <c r="O9" s="17">
        <v>0.69048047792506495</v>
      </c>
      <c r="P9" s="17">
        <v>0.64913915656064702</v>
      </c>
      <c r="Q9" s="17">
        <v>0.72241553111116796</v>
      </c>
      <c r="R9" s="17"/>
      <c r="S9" s="17">
        <v>0.70831000252853604</v>
      </c>
      <c r="T9" s="17">
        <v>0.59547089952690702</v>
      </c>
      <c r="U9" s="17">
        <v>0.66708488988437498</v>
      </c>
      <c r="V9" s="17">
        <v>0.68724850947362104</v>
      </c>
      <c r="W9" s="17">
        <v>0.59060870249339203</v>
      </c>
      <c r="X9" s="17">
        <v>0.64741363143386299</v>
      </c>
      <c r="Y9" s="17">
        <v>0.63995694250621704</v>
      </c>
      <c r="Z9" s="17">
        <v>0.72029689804792496</v>
      </c>
      <c r="AA9" s="17">
        <v>0.72812305628907503</v>
      </c>
      <c r="AB9" s="17">
        <v>0.66714248172921498</v>
      </c>
      <c r="AC9" s="17">
        <v>0.66808429527346302</v>
      </c>
      <c r="AD9" s="17">
        <v>0.79479711479349702</v>
      </c>
      <c r="AE9" s="17"/>
      <c r="AF9" s="17">
        <v>0.61468712364730105</v>
      </c>
      <c r="AG9" s="17">
        <v>0.66868348232184804</v>
      </c>
      <c r="AH9" s="17">
        <v>0.77904492991371699</v>
      </c>
      <c r="AI9" s="17"/>
      <c r="AJ9" s="17">
        <v>0.58911098377502003</v>
      </c>
      <c r="AK9" s="17">
        <v>0.69630120358573799</v>
      </c>
      <c r="AL9" s="17">
        <v>0.63504771011892702</v>
      </c>
      <c r="AM9" s="17">
        <v>0.59335931463272595</v>
      </c>
      <c r="AN9" s="17">
        <v>0.66771001637215499</v>
      </c>
      <c r="AO9" s="17"/>
      <c r="AP9" s="17">
        <v>0.68057096013809804</v>
      </c>
      <c r="AQ9" s="17">
        <v>0.61272759752695405</v>
      </c>
      <c r="AR9" s="17">
        <v>0.68276413884340004</v>
      </c>
      <c r="AS9" s="17">
        <v>0.626810464447906</v>
      </c>
      <c r="AT9" s="17">
        <v>0.68232875432141804</v>
      </c>
      <c r="AU9" s="17">
        <v>0.66522920876393399</v>
      </c>
      <c r="AV9" s="17"/>
      <c r="AW9" s="17">
        <v>0.89877365832806699</v>
      </c>
      <c r="AX9" s="17">
        <v>0.65425930487941797</v>
      </c>
      <c r="AY9" s="17">
        <v>0.71624156046216503</v>
      </c>
      <c r="AZ9" s="17">
        <v>0.65942037462298297</v>
      </c>
      <c r="BA9" s="17">
        <v>0.68239368685375901</v>
      </c>
      <c r="BB9" s="17">
        <v>0.75801017675414095</v>
      </c>
      <c r="BC9" s="17">
        <v>0.67446002192886001</v>
      </c>
      <c r="BD9" s="17">
        <v>0.65414978060868101</v>
      </c>
      <c r="BE9" s="17">
        <v>0.64247225815011699</v>
      </c>
      <c r="BF9" s="17">
        <v>0.59059924483331205</v>
      </c>
      <c r="BG9" s="17">
        <v>0.64710426378700003</v>
      </c>
      <c r="BH9" s="17">
        <v>0.69029077698406904</v>
      </c>
      <c r="BI9" s="17">
        <v>0.59054272787636097</v>
      </c>
      <c r="BJ9" s="17">
        <v>0.549670991452885</v>
      </c>
      <c r="BK9" s="17">
        <v>0.65884355045110099</v>
      </c>
      <c r="BL9" s="17">
        <v>0.63614583908648503</v>
      </c>
      <c r="BM9" s="17"/>
      <c r="BN9" s="17">
        <v>0.65484421251105196</v>
      </c>
      <c r="BO9" s="17">
        <v>0.68883576521683698</v>
      </c>
      <c r="BP9" s="17"/>
      <c r="BQ9" s="17">
        <v>0.67245298656115104</v>
      </c>
      <c r="BR9" s="17">
        <v>0.71129448715323795</v>
      </c>
      <c r="BS9" s="17"/>
      <c r="BT9" s="17">
        <v>0.69364534362132801</v>
      </c>
      <c r="BU9" s="17"/>
      <c r="BV9" s="17">
        <v>0.68635459537577004</v>
      </c>
      <c r="BW9" s="17">
        <v>0.64724341159907095</v>
      </c>
      <c r="BX9" s="17">
        <v>0.66754941588735595</v>
      </c>
      <c r="BY9" s="17"/>
      <c r="BZ9" s="17">
        <v>0.82316611793287997</v>
      </c>
      <c r="CA9" s="17">
        <v>0.77768784865612095</v>
      </c>
      <c r="CB9" s="17">
        <v>0.71065992020652202</v>
      </c>
      <c r="CC9" s="17">
        <v>0.66951187212605701</v>
      </c>
      <c r="CD9" s="17">
        <v>0.61616282739779704</v>
      </c>
      <c r="CE9" s="17">
        <v>0.56927431376878901</v>
      </c>
      <c r="CF9" s="17">
        <v>0.57061783712732395</v>
      </c>
      <c r="CG9" s="17"/>
      <c r="CH9" s="17">
        <v>0.47241338447818099</v>
      </c>
      <c r="CI9" s="17">
        <v>0.56986609086766005</v>
      </c>
      <c r="CJ9" s="17">
        <v>0.72631536449997203</v>
      </c>
      <c r="CK9" s="17">
        <v>0.83857530433513205</v>
      </c>
      <c r="CL9" s="17">
        <v>0.87700399827613595</v>
      </c>
    </row>
    <row r="10" spans="2:90" x14ac:dyDescent="0.3">
      <c r="B10" s="18" t="s">
        <v>472</v>
      </c>
      <c r="C10" s="17">
        <v>0.50779650306728297</v>
      </c>
      <c r="D10" s="17">
        <v>0.47332940440725702</v>
      </c>
      <c r="E10" s="17">
        <v>0.54060305856443402</v>
      </c>
      <c r="F10" s="17"/>
      <c r="G10" s="17">
        <v>0.44328207891689803</v>
      </c>
      <c r="H10" s="17">
        <v>0.431179908088002</v>
      </c>
      <c r="I10" s="17">
        <v>0.49551841203677699</v>
      </c>
      <c r="J10" s="17">
        <v>0.52833990066907699</v>
      </c>
      <c r="K10" s="17">
        <v>0.52106245893554703</v>
      </c>
      <c r="L10" s="17">
        <v>0.59773181105946405</v>
      </c>
      <c r="M10" s="17"/>
      <c r="N10" s="17">
        <v>0.53091331447782897</v>
      </c>
      <c r="O10" s="17">
        <v>0.52333059355101097</v>
      </c>
      <c r="P10" s="17">
        <v>0.484207170307833</v>
      </c>
      <c r="Q10" s="17">
        <v>0.49052659067194598</v>
      </c>
      <c r="R10" s="17"/>
      <c r="S10" s="17">
        <v>0.41238591547092701</v>
      </c>
      <c r="T10" s="17">
        <v>0.52427531290223495</v>
      </c>
      <c r="U10" s="17">
        <v>0.522005060586336</v>
      </c>
      <c r="V10" s="17">
        <v>0.51225411964433498</v>
      </c>
      <c r="W10" s="17">
        <v>0.59982951194983802</v>
      </c>
      <c r="X10" s="17">
        <v>0.45129762199087697</v>
      </c>
      <c r="Y10" s="17">
        <v>0.50820880810794999</v>
      </c>
      <c r="Z10" s="17">
        <v>0.345364603121944</v>
      </c>
      <c r="AA10" s="17">
        <v>0.53549205292742297</v>
      </c>
      <c r="AB10" s="17">
        <v>0.61557037440226403</v>
      </c>
      <c r="AC10" s="17">
        <v>0.46199490763124501</v>
      </c>
      <c r="AD10" s="17">
        <v>0.65290968141845696</v>
      </c>
      <c r="AE10" s="17"/>
      <c r="AF10" s="17">
        <v>0.47198381968409098</v>
      </c>
      <c r="AG10" s="17">
        <v>0.56842566178776299</v>
      </c>
      <c r="AH10" s="17">
        <v>0.46085926255232701</v>
      </c>
      <c r="AI10" s="17"/>
      <c r="AJ10" s="17">
        <v>0.42415140019761899</v>
      </c>
      <c r="AK10" s="17">
        <v>0.55356062027491004</v>
      </c>
      <c r="AL10" s="17">
        <v>0.65748523695567895</v>
      </c>
      <c r="AM10" s="17">
        <v>0.40644067573898901</v>
      </c>
      <c r="AN10" s="17">
        <v>0.45709500450365398</v>
      </c>
      <c r="AO10" s="17"/>
      <c r="AP10" s="17">
        <v>0.52119364077566499</v>
      </c>
      <c r="AQ10" s="17">
        <v>0.434474948647259</v>
      </c>
      <c r="AR10" s="17">
        <v>0.64503984286932503</v>
      </c>
      <c r="AS10" s="17">
        <v>0.421662741330114</v>
      </c>
      <c r="AT10" s="17">
        <v>0.519524142117327</v>
      </c>
      <c r="AU10" s="17">
        <v>0.60622597217464602</v>
      </c>
      <c r="AV10" s="17"/>
      <c r="AW10" s="17">
        <v>0.44959940836344298</v>
      </c>
      <c r="AX10" s="17">
        <v>0.42802590788005002</v>
      </c>
      <c r="AY10" s="17">
        <v>0.59119376428296799</v>
      </c>
      <c r="AZ10" s="17">
        <v>0.52344942781949599</v>
      </c>
      <c r="BA10" s="17">
        <v>0.44010841232641201</v>
      </c>
      <c r="BB10" s="17">
        <v>0.50359888331316405</v>
      </c>
      <c r="BC10" s="17">
        <v>0.49597044850021799</v>
      </c>
      <c r="BD10" s="17">
        <v>0.56506138344730195</v>
      </c>
      <c r="BE10" s="17">
        <v>0.56373238320555297</v>
      </c>
      <c r="BF10" s="17">
        <v>0.56359523754027996</v>
      </c>
      <c r="BG10" s="17">
        <v>0.51907708148509002</v>
      </c>
      <c r="BH10" s="17">
        <v>0.52038007602325198</v>
      </c>
      <c r="BI10" s="17">
        <v>0.56179092653714202</v>
      </c>
      <c r="BJ10" s="17">
        <v>0.37624965806838301</v>
      </c>
      <c r="BK10" s="17">
        <v>0.50062063033458704</v>
      </c>
      <c r="BL10" s="17">
        <v>0.47985548683233298</v>
      </c>
      <c r="BM10" s="17"/>
      <c r="BN10" s="17">
        <v>0.50978323237687895</v>
      </c>
      <c r="BO10" s="17">
        <v>0.50913031605244796</v>
      </c>
      <c r="BP10" s="17"/>
      <c r="BQ10" s="17">
        <v>0.540616999436766</v>
      </c>
      <c r="BR10" s="17">
        <v>0.57139178153133696</v>
      </c>
      <c r="BS10" s="17"/>
      <c r="BT10" s="17">
        <v>0.439718003209359</v>
      </c>
      <c r="BU10" s="17"/>
      <c r="BV10" s="17">
        <v>0.50826941161546402</v>
      </c>
      <c r="BW10" s="17">
        <v>0.48151671898373799</v>
      </c>
      <c r="BX10" s="17">
        <v>0.51771248627896205</v>
      </c>
      <c r="BY10" s="17"/>
      <c r="BZ10" s="17">
        <v>0.46120162814100801</v>
      </c>
      <c r="CA10" s="17">
        <v>0.53468446670400005</v>
      </c>
      <c r="CB10" s="17">
        <v>0.54363364934430203</v>
      </c>
      <c r="CC10" s="17">
        <v>0.467904516857863</v>
      </c>
      <c r="CD10" s="17">
        <v>0.50143724328297201</v>
      </c>
      <c r="CE10" s="17">
        <v>0.47827719244759398</v>
      </c>
      <c r="CF10" s="17">
        <v>0.48244784659769402</v>
      </c>
      <c r="CG10" s="17"/>
      <c r="CH10" s="17">
        <v>0.48598930903953103</v>
      </c>
      <c r="CI10" s="17">
        <v>0.515777398067506</v>
      </c>
      <c r="CJ10" s="17">
        <v>0.52195040740209997</v>
      </c>
      <c r="CK10" s="17">
        <v>0.46777589508556799</v>
      </c>
      <c r="CL10" s="17">
        <v>0.51323799912363099</v>
      </c>
    </row>
    <row r="11" spans="2:90" x14ac:dyDescent="0.3">
      <c r="B11" s="18" t="s">
        <v>473</v>
      </c>
      <c r="C11" s="17">
        <v>0.38352091716327102</v>
      </c>
      <c r="D11" s="17">
        <v>0.42375094006020603</v>
      </c>
      <c r="E11" s="17">
        <v>0.34628562416049002</v>
      </c>
      <c r="F11" s="17"/>
      <c r="G11" s="17">
        <v>0.15812153866166601</v>
      </c>
      <c r="H11" s="17">
        <v>0.229316037531516</v>
      </c>
      <c r="I11" s="17">
        <v>0.39435489512364003</v>
      </c>
      <c r="J11" s="17">
        <v>0.46382716738366803</v>
      </c>
      <c r="K11" s="17">
        <v>0.49839601939752698</v>
      </c>
      <c r="L11" s="17">
        <v>0.50813182832271397</v>
      </c>
      <c r="M11" s="17"/>
      <c r="N11" s="17">
        <v>0.28166357357602401</v>
      </c>
      <c r="O11" s="17">
        <v>0.34025742672028397</v>
      </c>
      <c r="P11" s="17">
        <v>0.51112087217921398</v>
      </c>
      <c r="Q11" s="17">
        <v>0.42553347845455602</v>
      </c>
      <c r="R11" s="17"/>
      <c r="S11" s="17">
        <v>0.27754696127718798</v>
      </c>
      <c r="T11" s="17">
        <v>0.408881962632967</v>
      </c>
      <c r="U11" s="17">
        <v>0.45305345985991102</v>
      </c>
      <c r="V11" s="17">
        <v>0.38673249975901097</v>
      </c>
      <c r="W11" s="17">
        <v>0.38102606241308301</v>
      </c>
      <c r="X11" s="17">
        <v>0.46239327538297498</v>
      </c>
      <c r="Y11" s="17">
        <v>0.43013846908504799</v>
      </c>
      <c r="Z11" s="17">
        <v>0.484977424328496</v>
      </c>
      <c r="AA11" s="17">
        <v>0.36489366537596901</v>
      </c>
      <c r="AB11" s="17">
        <v>0.29610932252300498</v>
      </c>
      <c r="AC11" s="17">
        <v>0.44008332613059897</v>
      </c>
      <c r="AD11" s="17">
        <v>0.32065101113518601</v>
      </c>
      <c r="AE11" s="17"/>
      <c r="AF11" s="17">
        <v>0.59670528424905001</v>
      </c>
      <c r="AG11" s="17">
        <v>0.262825990259902</v>
      </c>
      <c r="AH11" s="17">
        <v>0.31954987589711498</v>
      </c>
      <c r="AI11" s="17"/>
      <c r="AJ11" s="17">
        <v>0.555179751069932</v>
      </c>
      <c r="AK11" s="17">
        <v>0.25331881920497901</v>
      </c>
      <c r="AL11" s="17">
        <v>0.26431333297958098</v>
      </c>
      <c r="AM11" s="17">
        <v>0.75310644208108002</v>
      </c>
      <c r="AN11" s="17">
        <v>0.27858785979515199</v>
      </c>
      <c r="AO11" s="17"/>
      <c r="AP11" s="17">
        <v>0.219160058367182</v>
      </c>
      <c r="AQ11" s="17">
        <v>0.46579404119314299</v>
      </c>
      <c r="AR11" s="17">
        <v>0.241216485811616</v>
      </c>
      <c r="AS11" s="17">
        <v>0.69456188683469</v>
      </c>
      <c r="AT11" s="17">
        <v>0.153272666754284</v>
      </c>
      <c r="AU11" s="17">
        <v>0.31403146768571399</v>
      </c>
      <c r="AV11" s="17"/>
      <c r="AW11" s="17">
        <v>0.28458768246579103</v>
      </c>
      <c r="AX11" s="17">
        <v>0.37115601361257999</v>
      </c>
      <c r="AY11" s="17">
        <v>0.40113818723452599</v>
      </c>
      <c r="AZ11" s="17">
        <v>0.386131992852151</v>
      </c>
      <c r="BA11" s="17">
        <v>0.40133685753616499</v>
      </c>
      <c r="BB11" s="17">
        <v>0.386816557334975</v>
      </c>
      <c r="BC11" s="17">
        <v>0.47668263355852403</v>
      </c>
      <c r="BD11" s="17">
        <v>0.40740470843058901</v>
      </c>
      <c r="BE11" s="17">
        <v>0.43609763164516002</v>
      </c>
      <c r="BF11" s="17">
        <v>0.453606772088262</v>
      </c>
      <c r="BG11" s="17">
        <v>0.339111561901006</v>
      </c>
      <c r="BH11" s="17">
        <v>0.358375259729241</v>
      </c>
      <c r="BI11" s="17">
        <v>0.28792571973721098</v>
      </c>
      <c r="BJ11" s="17">
        <v>0.35421508029805998</v>
      </c>
      <c r="BK11" s="17">
        <v>0.45857512259298899</v>
      </c>
      <c r="BL11" s="17">
        <v>0.22418807300424301</v>
      </c>
      <c r="BM11" s="17"/>
      <c r="BN11" s="17">
        <v>0.42056928051321002</v>
      </c>
      <c r="BO11" s="17">
        <v>0.33022293332274499</v>
      </c>
      <c r="BP11" s="17"/>
      <c r="BQ11" s="17">
        <v>0.229642052873509</v>
      </c>
      <c r="BR11" s="17">
        <v>0.30729214605357102</v>
      </c>
      <c r="BS11" s="17"/>
      <c r="BT11" s="17">
        <v>0.32453599979530701</v>
      </c>
      <c r="BU11" s="17"/>
      <c r="BV11" s="17">
        <v>0.30781545120465198</v>
      </c>
      <c r="BW11" s="17">
        <v>0.29937323090721502</v>
      </c>
      <c r="BX11" s="17">
        <v>0.44341537343106002</v>
      </c>
      <c r="BY11" s="17"/>
      <c r="BZ11" s="17">
        <v>0.37165155526976701</v>
      </c>
      <c r="CA11" s="17">
        <v>0.38162651506332101</v>
      </c>
      <c r="CB11" s="17">
        <v>0.428104826579771</v>
      </c>
      <c r="CC11" s="17">
        <v>0.36755177245929199</v>
      </c>
      <c r="CD11" s="17">
        <v>0.42573345827470499</v>
      </c>
      <c r="CE11" s="17">
        <v>0.38021293122032801</v>
      </c>
      <c r="CF11" s="17">
        <v>0.33641774464428997</v>
      </c>
      <c r="CG11" s="17"/>
      <c r="CH11" s="17">
        <v>0.389549235414682</v>
      </c>
      <c r="CI11" s="17">
        <v>0.37254895085478801</v>
      </c>
      <c r="CJ11" s="17">
        <v>0.38742535158594299</v>
      </c>
      <c r="CK11" s="17">
        <v>0.405910422183963</v>
      </c>
      <c r="CL11" s="17">
        <v>0.34726128156617603</v>
      </c>
    </row>
    <row r="12" spans="2:90" x14ac:dyDescent="0.3">
      <c r="B12" s="18" t="s">
        <v>474</v>
      </c>
      <c r="C12" s="17">
        <v>0.37209825570966298</v>
      </c>
      <c r="D12" s="17">
        <v>0.40443225960837997</v>
      </c>
      <c r="E12" s="17">
        <v>0.34248921386418002</v>
      </c>
      <c r="F12" s="17"/>
      <c r="G12" s="17">
        <v>0.429848679006955</v>
      </c>
      <c r="H12" s="17">
        <v>0.42144066306001798</v>
      </c>
      <c r="I12" s="17">
        <v>0.35329048559499898</v>
      </c>
      <c r="J12" s="17">
        <v>0.35731945971781998</v>
      </c>
      <c r="K12" s="17">
        <v>0.30995082255207701</v>
      </c>
      <c r="L12" s="17">
        <v>0.36250542687371001</v>
      </c>
      <c r="M12" s="17"/>
      <c r="N12" s="17">
        <v>0.44341118642069099</v>
      </c>
      <c r="O12" s="17">
        <v>0.37917259696925998</v>
      </c>
      <c r="P12" s="17">
        <v>0.30637105866749997</v>
      </c>
      <c r="Q12" s="17">
        <v>0.34551938321006098</v>
      </c>
      <c r="R12" s="17"/>
      <c r="S12" s="17">
        <v>0.43529436531358301</v>
      </c>
      <c r="T12" s="17">
        <v>0.34103881978711797</v>
      </c>
      <c r="U12" s="17">
        <v>0.34126706456623901</v>
      </c>
      <c r="V12" s="17">
        <v>0.38892196039961602</v>
      </c>
      <c r="W12" s="17">
        <v>0.38875607187214101</v>
      </c>
      <c r="X12" s="17">
        <v>0.34279101860649702</v>
      </c>
      <c r="Y12" s="17">
        <v>0.342586570688657</v>
      </c>
      <c r="Z12" s="17">
        <v>0.452883390409553</v>
      </c>
      <c r="AA12" s="17">
        <v>0.38533115918529598</v>
      </c>
      <c r="AB12" s="17">
        <v>0.365291635419212</v>
      </c>
      <c r="AC12" s="17">
        <v>0.29420815432554998</v>
      </c>
      <c r="AD12" s="17">
        <v>0.36453431557813099</v>
      </c>
      <c r="AE12" s="17"/>
      <c r="AF12" s="17">
        <v>0.33770467017106898</v>
      </c>
      <c r="AG12" s="17">
        <v>0.389649902760967</v>
      </c>
      <c r="AH12" s="17">
        <v>0.37330771133069102</v>
      </c>
      <c r="AI12" s="17"/>
      <c r="AJ12" s="17">
        <v>0.41564640098571798</v>
      </c>
      <c r="AK12" s="17">
        <v>0.40773080141071</v>
      </c>
      <c r="AL12" s="17">
        <v>0.34578188657491898</v>
      </c>
      <c r="AM12" s="17">
        <v>0.331487070920014</v>
      </c>
      <c r="AN12" s="17">
        <v>0.21521582312236001</v>
      </c>
      <c r="AO12" s="17"/>
      <c r="AP12" s="17">
        <v>0.42265739141581699</v>
      </c>
      <c r="AQ12" s="17">
        <v>0.41233417696222502</v>
      </c>
      <c r="AR12" s="17">
        <v>0.37680594770062198</v>
      </c>
      <c r="AS12" s="17">
        <v>0.330476980237911</v>
      </c>
      <c r="AT12" s="17">
        <v>0.280861474680213</v>
      </c>
      <c r="AU12" s="17">
        <v>0.42497806374335101</v>
      </c>
      <c r="AV12" s="17"/>
      <c r="AW12" s="17">
        <v>0.266168106672657</v>
      </c>
      <c r="AX12" s="17">
        <v>0.354176226866038</v>
      </c>
      <c r="AY12" s="17">
        <v>0.23059505244542</v>
      </c>
      <c r="AZ12" s="17">
        <v>0.33832668134071903</v>
      </c>
      <c r="BA12" s="17">
        <v>0.39299123531253699</v>
      </c>
      <c r="BB12" s="17">
        <v>0.31798950771634199</v>
      </c>
      <c r="BC12" s="17">
        <v>0.40606291311256698</v>
      </c>
      <c r="BD12" s="17">
        <v>0.36370858937202999</v>
      </c>
      <c r="BE12" s="17">
        <v>0.37028528141412698</v>
      </c>
      <c r="BF12" s="17">
        <v>0.321695355681694</v>
      </c>
      <c r="BG12" s="17">
        <v>0.424954006789039</v>
      </c>
      <c r="BH12" s="17">
        <v>0.376202458741214</v>
      </c>
      <c r="BI12" s="17">
        <v>0.36380097164262598</v>
      </c>
      <c r="BJ12" s="17">
        <v>0.40948347631142301</v>
      </c>
      <c r="BK12" s="17">
        <v>0.52045764567407404</v>
      </c>
      <c r="BL12" s="17">
        <v>0.54483589201968197</v>
      </c>
      <c r="BM12" s="17"/>
      <c r="BN12" s="17">
        <v>0.36950136542754702</v>
      </c>
      <c r="BO12" s="17">
        <v>0.37809418222185298</v>
      </c>
      <c r="BP12" s="17"/>
      <c r="BQ12" s="17">
        <v>0.42695999842044102</v>
      </c>
      <c r="BR12" s="17">
        <v>0.38093019968994102</v>
      </c>
      <c r="BS12" s="17"/>
      <c r="BT12" s="17">
        <v>0.426453625807585</v>
      </c>
      <c r="BU12" s="17"/>
      <c r="BV12" s="17">
        <v>0.35060364582265602</v>
      </c>
      <c r="BW12" s="17">
        <v>0.41257353138851</v>
      </c>
      <c r="BX12" s="17">
        <v>0.36860298908663702</v>
      </c>
      <c r="BY12" s="17"/>
      <c r="BZ12" s="17">
        <v>0.40269106035733099</v>
      </c>
      <c r="CA12" s="17">
        <v>0.395943771650278</v>
      </c>
      <c r="CB12" s="17">
        <v>0.33302451184242998</v>
      </c>
      <c r="CC12" s="17">
        <v>0.32023061976499001</v>
      </c>
      <c r="CD12" s="17">
        <v>0.36036363872418498</v>
      </c>
      <c r="CE12" s="17">
        <v>0.41304291596715598</v>
      </c>
      <c r="CF12" s="17">
        <v>0.43993113527310201</v>
      </c>
      <c r="CG12" s="17"/>
      <c r="CH12" s="17">
        <v>0.41169390441182702</v>
      </c>
      <c r="CI12" s="17">
        <v>0.37362161908698799</v>
      </c>
      <c r="CJ12" s="17">
        <v>0.36118768142316698</v>
      </c>
      <c r="CK12" s="17">
        <v>0.367740071832035</v>
      </c>
      <c r="CL12" s="17">
        <v>0.37842187270389899</v>
      </c>
    </row>
    <row r="13" spans="2:90" x14ac:dyDescent="0.3">
      <c r="B13" s="18" t="s">
        <v>475</v>
      </c>
      <c r="C13" s="17">
        <v>0.16323628067614099</v>
      </c>
      <c r="D13" s="17">
        <v>0.15528823527840899</v>
      </c>
      <c r="E13" s="17">
        <v>0.16936920678401499</v>
      </c>
      <c r="F13" s="17"/>
      <c r="G13" s="17">
        <v>0.221524879535342</v>
      </c>
      <c r="H13" s="17">
        <v>0.20494369590763001</v>
      </c>
      <c r="I13" s="17">
        <v>0.14530677877807699</v>
      </c>
      <c r="J13" s="17">
        <v>0.11816585515922599</v>
      </c>
      <c r="K13" s="17">
        <v>0.116105453479678</v>
      </c>
      <c r="L13" s="17">
        <v>0.173318126243693</v>
      </c>
      <c r="M13" s="17"/>
      <c r="N13" s="17">
        <v>0.206395621097055</v>
      </c>
      <c r="O13" s="17">
        <v>0.15731656648025599</v>
      </c>
      <c r="P13" s="17">
        <v>0.119291781168141</v>
      </c>
      <c r="Q13" s="17">
        <v>0.16129959612332101</v>
      </c>
      <c r="R13" s="17"/>
      <c r="S13" s="17">
        <v>0.19067662291581</v>
      </c>
      <c r="T13" s="17">
        <v>0.165033651960767</v>
      </c>
      <c r="U13" s="17">
        <v>0.13615182678500401</v>
      </c>
      <c r="V13" s="17">
        <v>0.160324962391593</v>
      </c>
      <c r="W13" s="17">
        <v>0.13406343195171699</v>
      </c>
      <c r="X13" s="17">
        <v>0.156188735261201</v>
      </c>
      <c r="Y13" s="17">
        <v>0.11042820866641</v>
      </c>
      <c r="Z13" s="17">
        <v>9.7211687420674694E-2</v>
      </c>
      <c r="AA13" s="17">
        <v>0.17002741508956701</v>
      </c>
      <c r="AB13" s="17">
        <v>0.19467900657801099</v>
      </c>
      <c r="AC13" s="17">
        <v>0.24408116066779501</v>
      </c>
      <c r="AD13" s="17">
        <v>0.17184652036088999</v>
      </c>
      <c r="AE13" s="17"/>
      <c r="AF13" s="17">
        <v>0.102987326785541</v>
      </c>
      <c r="AG13" s="17">
        <v>0.20960379344608401</v>
      </c>
      <c r="AH13" s="17">
        <v>0.15982311366639401</v>
      </c>
      <c r="AI13" s="17"/>
      <c r="AJ13" s="17">
        <v>0.108247695485839</v>
      </c>
      <c r="AK13" s="17">
        <v>0.19701850157992301</v>
      </c>
      <c r="AL13" s="17">
        <v>0.20088529722912599</v>
      </c>
      <c r="AM13" s="17">
        <v>5.69624074560489E-2</v>
      </c>
      <c r="AN13" s="17">
        <v>0.41947893329271801</v>
      </c>
      <c r="AO13" s="17"/>
      <c r="AP13" s="17">
        <v>0.23089749025978501</v>
      </c>
      <c r="AQ13" s="17">
        <v>0.120454454140057</v>
      </c>
      <c r="AR13" s="17">
        <v>0.14840209848270999</v>
      </c>
      <c r="AS13" s="17">
        <v>6.2779229780145607E-2</v>
      </c>
      <c r="AT13" s="17">
        <v>0.41529953340585501</v>
      </c>
      <c r="AU13" s="17">
        <v>0.17985568910875099</v>
      </c>
      <c r="AV13" s="17"/>
      <c r="AW13" s="17">
        <v>0.209360567703856</v>
      </c>
      <c r="AX13" s="17">
        <v>0.213104326655876</v>
      </c>
      <c r="AY13" s="17">
        <v>0.128685704360845</v>
      </c>
      <c r="AZ13" s="17">
        <v>0.18583491145691999</v>
      </c>
      <c r="BA13" s="17">
        <v>0.10502338015113701</v>
      </c>
      <c r="BB13" s="17">
        <v>0.13951671916406899</v>
      </c>
      <c r="BC13" s="17">
        <v>0.140696777029721</v>
      </c>
      <c r="BD13" s="17">
        <v>0.22075741313879399</v>
      </c>
      <c r="BE13" s="17">
        <v>0.17173416818208301</v>
      </c>
      <c r="BF13" s="17">
        <v>0.16153072473240501</v>
      </c>
      <c r="BG13" s="17">
        <v>0.21773722459677899</v>
      </c>
      <c r="BH13" s="17">
        <v>0.12868458223255799</v>
      </c>
      <c r="BI13" s="17">
        <v>0.20038307562569899</v>
      </c>
      <c r="BJ13" s="17">
        <v>4.9626032031638102E-2</v>
      </c>
      <c r="BK13" s="17">
        <v>0.118837296151033</v>
      </c>
      <c r="BL13" s="17">
        <v>0.21753166389445699</v>
      </c>
      <c r="BM13" s="17"/>
      <c r="BN13" s="17">
        <v>0.16371564635996</v>
      </c>
      <c r="BO13" s="17">
        <v>0.16254474215454401</v>
      </c>
      <c r="BP13" s="17"/>
      <c r="BQ13" s="17">
        <v>0.22857621418669199</v>
      </c>
      <c r="BR13" s="17">
        <v>0.149962056424152</v>
      </c>
      <c r="BS13" s="17"/>
      <c r="BT13" s="17">
        <v>0.179695468931412</v>
      </c>
      <c r="BU13" s="17"/>
      <c r="BV13" s="17">
        <v>0.21147837442138101</v>
      </c>
      <c r="BW13" s="17">
        <v>0.17177254261505301</v>
      </c>
      <c r="BX13" s="17">
        <v>0.13702231656192199</v>
      </c>
      <c r="BY13" s="17"/>
      <c r="BZ13" s="17">
        <v>0.12828013389103601</v>
      </c>
      <c r="CA13" s="17">
        <v>0.15710543723933501</v>
      </c>
      <c r="CB13" s="17">
        <v>0.13243505351325799</v>
      </c>
      <c r="CC13" s="17">
        <v>0.14975658578089099</v>
      </c>
      <c r="CD13" s="17">
        <v>0.12894606903262801</v>
      </c>
      <c r="CE13" s="17">
        <v>0.246856120073673</v>
      </c>
      <c r="CF13" s="17">
        <v>0.21181980939008599</v>
      </c>
      <c r="CG13" s="17"/>
      <c r="CH13" s="17">
        <v>0.21322265800426499</v>
      </c>
      <c r="CI13" s="17">
        <v>0.18277387489236299</v>
      </c>
      <c r="CJ13" s="17">
        <v>0.152007055469527</v>
      </c>
      <c r="CK13" s="17">
        <v>0.12661880064884901</v>
      </c>
      <c r="CL13" s="17">
        <v>0.105605339965506</v>
      </c>
    </row>
    <row r="14" spans="2:90" x14ac:dyDescent="0.3">
      <c r="B14" s="18" t="s">
        <v>476</v>
      </c>
      <c r="C14" s="17">
        <v>0.153336935931525</v>
      </c>
      <c r="D14" s="17">
        <v>0.14919273251331899</v>
      </c>
      <c r="E14" s="17">
        <v>0.158602580532481</v>
      </c>
      <c r="F14" s="17"/>
      <c r="G14" s="17">
        <v>0.1544191629393</v>
      </c>
      <c r="H14" s="17">
        <v>0.14516652541981201</v>
      </c>
      <c r="I14" s="17">
        <v>0.126327896303391</v>
      </c>
      <c r="J14" s="17">
        <v>0.15571229330820299</v>
      </c>
      <c r="K14" s="17">
        <v>0.194308606096773</v>
      </c>
      <c r="L14" s="17">
        <v>0.151998712308821</v>
      </c>
      <c r="M14" s="17"/>
      <c r="N14" s="17">
        <v>0.14727918791799899</v>
      </c>
      <c r="O14" s="17">
        <v>0.15351486525494601</v>
      </c>
      <c r="P14" s="17">
        <v>0.161805378972665</v>
      </c>
      <c r="Q14" s="17">
        <v>0.153763637135506</v>
      </c>
      <c r="R14" s="17"/>
      <c r="S14" s="17">
        <v>0.21201209368142601</v>
      </c>
      <c r="T14" s="17">
        <v>0.14405674851646999</v>
      </c>
      <c r="U14" s="17">
        <v>0.12956234909202399</v>
      </c>
      <c r="V14" s="17">
        <v>0.145017359591506</v>
      </c>
      <c r="W14" s="17">
        <v>0.114288968318196</v>
      </c>
      <c r="X14" s="17">
        <v>0.20616483229639801</v>
      </c>
      <c r="Y14" s="17">
        <v>0.16721840989577599</v>
      </c>
      <c r="Z14" s="17">
        <v>0.202304426182563</v>
      </c>
      <c r="AA14" s="17">
        <v>0.10352308696354</v>
      </c>
      <c r="AB14" s="17">
        <v>0.13187537273543201</v>
      </c>
      <c r="AC14" s="17">
        <v>0.12790338523987399</v>
      </c>
      <c r="AD14" s="17">
        <v>0.12783216444249301</v>
      </c>
      <c r="AE14" s="17"/>
      <c r="AF14" s="17">
        <v>0.17759730181630901</v>
      </c>
      <c r="AG14" s="17">
        <v>0.13150984357693099</v>
      </c>
      <c r="AH14" s="17">
        <v>0.14806044207059099</v>
      </c>
      <c r="AI14" s="17"/>
      <c r="AJ14" s="17">
        <v>0.16864336306612401</v>
      </c>
      <c r="AK14" s="17">
        <v>0.139745472415578</v>
      </c>
      <c r="AL14" s="17">
        <v>0.13393100968684901</v>
      </c>
      <c r="AM14" s="17">
        <v>0.18427942059866301</v>
      </c>
      <c r="AN14" s="17">
        <v>0.15876350183934801</v>
      </c>
      <c r="AO14" s="17"/>
      <c r="AP14" s="17">
        <v>0.15980411401688799</v>
      </c>
      <c r="AQ14" s="17">
        <v>0.159443353925981</v>
      </c>
      <c r="AR14" s="17">
        <v>0.10630820363875999</v>
      </c>
      <c r="AS14" s="17">
        <v>0.18779184667490401</v>
      </c>
      <c r="AT14" s="17">
        <v>0.115473544028442</v>
      </c>
      <c r="AU14" s="17">
        <v>0.12897210611948101</v>
      </c>
      <c r="AV14" s="17"/>
      <c r="AW14" s="17">
        <v>9.5400705817383094E-2</v>
      </c>
      <c r="AX14" s="17">
        <v>0.165136628116336</v>
      </c>
      <c r="AY14" s="17">
        <v>0.19503404987369399</v>
      </c>
      <c r="AZ14" s="17">
        <v>0.179620625084981</v>
      </c>
      <c r="BA14" s="17">
        <v>0.151769660700317</v>
      </c>
      <c r="BB14" s="17">
        <v>0.176802281336957</v>
      </c>
      <c r="BC14" s="17">
        <v>0.168337697844988</v>
      </c>
      <c r="BD14" s="17">
        <v>0.122212125631323</v>
      </c>
      <c r="BE14" s="17">
        <v>0.135148078033998</v>
      </c>
      <c r="BF14" s="17">
        <v>8.4321105797087598E-2</v>
      </c>
      <c r="BG14" s="17">
        <v>0.10127804648534</v>
      </c>
      <c r="BH14" s="17">
        <v>0.132641274955106</v>
      </c>
      <c r="BI14" s="17">
        <v>0.153832768670424</v>
      </c>
      <c r="BJ14" s="17">
        <v>0.212321163257121</v>
      </c>
      <c r="BK14" s="17">
        <v>8.4798326850463096E-2</v>
      </c>
      <c r="BL14" s="17">
        <v>0.138801090936328</v>
      </c>
      <c r="BM14" s="17"/>
      <c r="BN14" s="17">
        <v>0.14498686985672099</v>
      </c>
      <c r="BO14" s="17">
        <v>0.16709792543216201</v>
      </c>
      <c r="BP14" s="17"/>
      <c r="BQ14" s="17">
        <v>0.16039150966105301</v>
      </c>
      <c r="BR14" s="17">
        <v>0.101323281819282</v>
      </c>
      <c r="BS14" s="17"/>
      <c r="BT14" s="17">
        <v>0.18632870101385399</v>
      </c>
      <c r="BU14" s="17"/>
      <c r="BV14" s="17">
        <v>0.14611753804168101</v>
      </c>
      <c r="BW14" s="17">
        <v>0.142367916246362</v>
      </c>
      <c r="BX14" s="17">
        <v>0.16198857010466799</v>
      </c>
      <c r="BY14" s="17"/>
      <c r="BZ14" s="17">
        <v>0.122104948922686</v>
      </c>
      <c r="CA14" s="17">
        <v>0.14176156505250501</v>
      </c>
      <c r="CB14" s="17">
        <v>0.13409238166634899</v>
      </c>
      <c r="CC14" s="17">
        <v>0.16986800218665701</v>
      </c>
      <c r="CD14" s="17">
        <v>0.19937745810180099</v>
      </c>
      <c r="CE14" s="17">
        <v>0.13334984513407799</v>
      </c>
      <c r="CF14" s="17">
        <v>0.14291901608409399</v>
      </c>
      <c r="CG14" s="17"/>
      <c r="CH14" s="17">
        <v>0.129174014945143</v>
      </c>
      <c r="CI14" s="17">
        <v>0.161650130015143</v>
      </c>
      <c r="CJ14" s="17">
        <v>0.15664703884849401</v>
      </c>
      <c r="CK14" s="17">
        <v>0.148896816716832</v>
      </c>
      <c r="CL14" s="17">
        <v>0.122069661618525</v>
      </c>
    </row>
    <row r="15" spans="2:90" x14ac:dyDescent="0.3">
      <c r="B15" s="18" t="s">
        <v>477</v>
      </c>
      <c r="C15" s="17">
        <v>0.1196426311093</v>
      </c>
      <c r="D15" s="17">
        <v>0.113334271597442</v>
      </c>
      <c r="E15" s="17">
        <v>0.124782151936289</v>
      </c>
      <c r="F15" s="17"/>
      <c r="G15" s="17">
        <v>0.138865335163672</v>
      </c>
      <c r="H15" s="17">
        <v>0.14831145991757</v>
      </c>
      <c r="I15" s="17">
        <v>0.102470384941658</v>
      </c>
      <c r="J15" s="17">
        <v>0.11839691327627901</v>
      </c>
      <c r="K15" s="17">
        <v>0.12710366111478999</v>
      </c>
      <c r="L15" s="17">
        <v>9.3518106646323707E-2</v>
      </c>
      <c r="M15" s="17"/>
      <c r="N15" s="17">
        <v>9.4698804690641195E-2</v>
      </c>
      <c r="O15" s="17">
        <v>0.137642502098692</v>
      </c>
      <c r="P15" s="17">
        <v>0.102991604729936</v>
      </c>
      <c r="Q15" s="17">
        <v>0.143697539426559</v>
      </c>
      <c r="R15" s="17"/>
      <c r="S15" s="17">
        <v>0.13120605459084</v>
      </c>
      <c r="T15" s="17">
        <v>0.11063590156803101</v>
      </c>
      <c r="U15" s="17">
        <v>0.10840330499517201</v>
      </c>
      <c r="V15" s="17">
        <v>0.115447535068575</v>
      </c>
      <c r="W15" s="17">
        <v>0.102034436181314</v>
      </c>
      <c r="X15" s="17">
        <v>8.2899859031563397E-2</v>
      </c>
      <c r="Y15" s="17">
        <v>0.111237695446348</v>
      </c>
      <c r="Z15" s="17">
        <v>0.16585990832823</v>
      </c>
      <c r="AA15" s="17">
        <v>0.14980062730975299</v>
      </c>
      <c r="AB15" s="17">
        <v>0.127662897294998</v>
      </c>
      <c r="AC15" s="17">
        <v>0.14147541644509701</v>
      </c>
      <c r="AD15" s="17">
        <v>8.7812606750687902E-2</v>
      </c>
      <c r="AE15" s="17"/>
      <c r="AF15" s="17">
        <v>0.100949947968516</v>
      </c>
      <c r="AG15" s="17">
        <v>0.12880898625220399</v>
      </c>
      <c r="AH15" s="17">
        <v>0.132478093862474</v>
      </c>
      <c r="AI15" s="17"/>
      <c r="AJ15" s="17">
        <v>7.2113434628586603E-2</v>
      </c>
      <c r="AK15" s="17">
        <v>0.14397495161330301</v>
      </c>
      <c r="AL15" s="17">
        <v>0.16059332622190101</v>
      </c>
      <c r="AM15" s="17">
        <v>0.115591429303197</v>
      </c>
      <c r="AN15" s="17">
        <v>0.13172591002263501</v>
      </c>
      <c r="AO15" s="17"/>
      <c r="AP15" s="17">
        <v>0.138210515164047</v>
      </c>
      <c r="AQ15" s="17">
        <v>8.7768504265592795E-2</v>
      </c>
      <c r="AR15" s="17">
        <v>0.15885842301113601</v>
      </c>
      <c r="AS15" s="17">
        <v>8.7240272749429595E-2</v>
      </c>
      <c r="AT15" s="17">
        <v>0.166391326630693</v>
      </c>
      <c r="AU15" s="17">
        <v>9.9276193964188297E-2</v>
      </c>
      <c r="AV15" s="17"/>
      <c r="AW15" s="17">
        <v>9.6576195034317094E-2</v>
      </c>
      <c r="AX15" s="17">
        <v>0.138078961216621</v>
      </c>
      <c r="AY15" s="17">
        <v>0.10804543278522399</v>
      </c>
      <c r="AZ15" s="17">
        <v>0.10516121314363699</v>
      </c>
      <c r="BA15" s="17">
        <v>0.19179355042930199</v>
      </c>
      <c r="BB15" s="17">
        <v>0.13083289250765801</v>
      </c>
      <c r="BC15" s="17">
        <v>0.100251204305304</v>
      </c>
      <c r="BD15" s="17">
        <v>0.101470060735873</v>
      </c>
      <c r="BE15" s="17">
        <v>7.3248970032884705E-2</v>
      </c>
      <c r="BF15" s="17">
        <v>0.148747915296146</v>
      </c>
      <c r="BG15" s="17">
        <v>0.120626577710032</v>
      </c>
      <c r="BH15" s="17">
        <v>0.14119602060444</v>
      </c>
      <c r="BI15" s="17">
        <v>0.13661160804012801</v>
      </c>
      <c r="BJ15" s="17">
        <v>0.109802136293007</v>
      </c>
      <c r="BK15" s="17">
        <v>4.1696371440153097E-2</v>
      </c>
      <c r="BL15" s="17">
        <v>0.10002197906111</v>
      </c>
      <c r="BM15" s="17"/>
      <c r="BN15" s="17">
        <v>0.114421741597837</v>
      </c>
      <c r="BO15" s="17">
        <v>0.12625021291180399</v>
      </c>
      <c r="BP15" s="17"/>
      <c r="BQ15" s="17">
        <v>0.136212454676474</v>
      </c>
      <c r="BR15" s="17">
        <v>0.13682376047101799</v>
      </c>
      <c r="BS15" s="17"/>
      <c r="BT15" s="17">
        <v>0.136401087169681</v>
      </c>
      <c r="BU15" s="17"/>
      <c r="BV15" s="17">
        <v>0.14313173341600599</v>
      </c>
      <c r="BW15" s="17">
        <v>0.15410062909199501</v>
      </c>
      <c r="BX15" s="17">
        <v>9.8215143736361102E-2</v>
      </c>
      <c r="BY15" s="17"/>
      <c r="BZ15" s="17">
        <v>0.13059634953586999</v>
      </c>
      <c r="CA15" s="17">
        <v>0.15295139535220501</v>
      </c>
      <c r="CB15" s="17">
        <v>0.113232408939069</v>
      </c>
      <c r="CC15" s="17">
        <v>0.13325724691886301</v>
      </c>
      <c r="CD15" s="17">
        <v>0.116773729587516</v>
      </c>
      <c r="CE15" s="17">
        <v>0.104878867441346</v>
      </c>
      <c r="CF15" s="17">
        <v>0.119388831897078</v>
      </c>
      <c r="CG15" s="17"/>
      <c r="CH15" s="17">
        <v>0.108096418932633</v>
      </c>
      <c r="CI15" s="17">
        <v>0.114550025785598</v>
      </c>
      <c r="CJ15" s="17">
        <v>0.11571942060693199</v>
      </c>
      <c r="CK15" s="17">
        <v>0.14916888804678399</v>
      </c>
      <c r="CL15" s="17">
        <v>0.11591277551912101</v>
      </c>
    </row>
    <row r="16" spans="2:90" x14ac:dyDescent="0.3">
      <c r="B16" s="18" t="s">
        <v>478</v>
      </c>
      <c r="C16" s="17">
        <v>9.4387741109378906E-2</v>
      </c>
      <c r="D16" s="17">
        <v>0.104280307935104</v>
      </c>
      <c r="E16" s="17">
        <v>8.43608050228669E-2</v>
      </c>
      <c r="F16" s="17"/>
      <c r="G16" s="17">
        <v>9.0718506902732393E-2</v>
      </c>
      <c r="H16" s="17">
        <v>0.133756642603966</v>
      </c>
      <c r="I16" s="17">
        <v>9.4902286789843596E-2</v>
      </c>
      <c r="J16" s="17">
        <v>6.9695645211689194E-2</v>
      </c>
      <c r="K16" s="17">
        <v>7.80907276336745E-2</v>
      </c>
      <c r="L16" s="17">
        <v>9.5212273971820402E-2</v>
      </c>
      <c r="M16" s="17"/>
      <c r="N16" s="17">
        <v>0.12623502464605399</v>
      </c>
      <c r="O16" s="17">
        <v>9.2219891533399601E-2</v>
      </c>
      <c r="P16" s="17">
        <v>7.8028890979347704E-2</v>
      </c>
      <c r="Q16" s="17">
        <v>7.5732755885301498E-2</v>
      </c>
      <c r="R16" s="17"/>
      <c r="S16" s="17">
        <v>0.105652688740316</v>
      </c>
      <c r="T16" s="17">
        <v>0.10278243203701</v>
      </c>
      <c r="U16" s="17">
        <v>0.110467025947936</v>
      </c>
      <c r="V16" s="17">
        <v>8.4609983187962298E-2</v>
      </c>
      <c r="W16" s="17">
        <v>9.1825495331242499E-2</v>
      </c>
      <c r="X16" s="17">
        <v>7.76991715596273E-2</v>
      </c>
      <c r="Y16" s="17">
        <v>7.5260524471784301E-2</v>
      </c>
      <c r="Z16" s="17">
        <v>0.13610420267186699</v>
      </c>
      <c r="AA16" s="17">
        <v>8.6729756441544403E-2</v>
      </c>
      <c r="AB16" s="17">
        <v>0.102772335913536</v>
      </c>
      <c r="AC16" s="17">
        <v>7.9157570491897103E-2</v>
      </c>
      <c r="AD16" s="17">
        <v>7.1435618625635106E-2</v>
      </c>
      <c r="AE16" s="17"/>
      <c r="AF16" s="17">
        <v>0.104447353441152</v>
      </c>
      <c r="AG16" s="17">
        <v>7.8843439412532496E-2</v>
      </c>
      <c r="AH16" s="17">
        <v>0.103342302168779</v>
      </c>
      <c r="AI16" s="17"/>
      <c r="AJ16" s="17">
        <v>0.13655784076257901</v>
      </c>
      <c r="AK16" s="17">
        <v>8.0863678755539695E-2</v>
      </c>
      <c r="AL16" s="17">
        <v>8.9736531354825996E-2</v>
      </c>
      <c r="AM16" s="17">
        <v>7.13198865458122E-2</v>
      </c>
      <c r="AN16" s="17">
        <v>5.7140844796634303E-2</v>
      </c>
      <c r="AO16" s="17"/>
      <c r="AP16" s="17">
        <v>9.1847994821480497E-2</v>
      </c>
      <c r="AQ16" s="17">
        <v>0.13174047099413499</v>
      </c>
      <c r="AR16" s="17">
        <v>8.1353819282787704E-2</v>
      </c>
      <c r="AS16" s="17">
        <v>9.5741558625875897E-2</v>
      </c>
      <c r="AT16" s="17">
        <v>5.5614374758926902E-2</v>
      </c>
      <c r="AU16" s="17">
        <v>7.0868882003850095E-2</v>
      </c>
      <c r="AV16" s="17"/>
      <c r="AW16" s="17">
        <v>0.100076651581163</v>
      </c>
      <c r="AX16" s="17">
        <v>4.7001398250046199E-2</v>
      </c>
      <c r="AY16" s="17">
        <v>4.8642652443776302E-2</v>
      </c>
      <c r="AZ16" s="17">
        <v>7.0532660567831695E-2</v>
      </c>
      <c r="BA16" s="17">
        <v>8.8458044050867296E-2</v>
      </c>
      <c r="BB16" s="17">
        <v>0.11269325444886601</v>
      </c>
      <c r="BC16" s="17">
        <v>6.7771425075594499E-2</v>
      </c>
      <c r="BD16" s="17">
        <v>7.6620509707624296E-2</v>
      </c>
      <c r="BE16" s="17">
        <v>8.3324987128645306E-2</v>
      </c>
      <c r="BF16" s="17">
        <v>5.8069399116021603E-2</v>
      </c>
      <c r="BG16" s="17">
        <v>0.102567348709782</v>
      </c>
      <c r="BH16" s="17">
        <v>0.14585702503577699</v>
      </c>
      <c r="BI16" s="17">
        <v>0.125569141119004</v>
      </c>
      <c r="BJ16" s="17">
        <v>0.18963368765963501</v>
      </c>
      <c r="BK16" s="17">
        <v>0.14078940827332401</v>
      </c>
      <c r="BL16" s="17">
        <v>0.110488702944433</v>
      </c>
      <c r="BM16" s="17"/>
      <c r="BN16" s="17">
        <v>9.5708893657734495E-2</v>
      </c>
      <c r="BO16" s="17">
        <v>9.1814277389066903E-2</v>
      </c>
      <c r="BP16" s="17"/>
      <c r="BQ16" s="17">
        <v>9.1805686586864194E-2</v>
      </c>
      <c r="BR16" s="17">
        <v>5.6646573509166798E-2</v>
      </c>
      <c r="BS16" s="17"/>
      <c r="BT16" s="17">
        <v>0.122164105700168</v>
      </c>
      <c r="BU16" s="17"/>
      <c r="BV16" s="17">
        <v>9.1734621608082906E-2</v>
      </c>
      <c r="BW16" s="17">
        <v>0.100100588948941</v>
      </c>
      <c r="BX16" s="17">
        <v>9.6603031100081602E-2</v>
      </c>
      <c r="BY16" s="17"/>
      <c r="BZ16" s="17">
        <v>7.7080031661176898E-2</v>
      </c>
      <c r="CA16" s="17">
        <v>5.8043056673326002E-2</v>
      </c>
      <c r="CB16" s="17">
        <v>8.1195798269063604E-2</v>
      </c>
      <c r="CC16" s="17">
        <v>6.4224394252358694E-2</v>
      </c>
      <c r="CD16" s="17">
        <v>0.116537215404745</v>
      </c>
      <c r="CE16" s="17">
        <v>0.10620104246503</v>
      </c>
      <c r="CF16" s="17">
        <v>0.14366654431538101</v>
      </c>
      <c r="CG16" s="17"/>
      <c r="CH16" s="17">
        <v>8.7639667456958503E-2</v>
      </c>
      <c r="CI16" s="17">
        <v>0.10784726235381099</v>
      </c>
      <c r="CJ16" s="17">
        <v>9.2677088777527797E-2</v>
      </c>
      <c r="CK16" s="17">
        <v>8.1782280164766005E-2</v>
      </c>
      <c r="CL16" s="17">
        <v>5.0736956681257599E-2</v>
      </c>
    </row>
    <row r="17" spans="2:90" x14ac:dyDescent="0.3">
      <c r="B17" s="18" t="s">
        <v>479</v>
      </c>
      <c r="C17" s="17">
        <v>9.2824482303930894E-2</v>
      </c>
      <c r="D17" s="17">
        <v>0.10920862475371</v>
      </c>
      <c r="E17" s="17">
        <v>7.6440921419811E-2</v>
      </c>
      <c r="F17" s="17"/>
      <c r="G17" s="17">
        <v>0.15184826025106199</v>
      </c>
      <c r="H17" s="17">
        <v>0.12068284322783</v>
      </c>
      <c r="I17" s="17">
        <v>8.1558380654319307E-2</v>
      </c>
      <c r="J17" s="17">
        <v>5.9204698653304501E-2</v>
      </c>
      <c r="K17" s="17">
        <v>7.2908862452767398E-2</v>
      </c>
      <c r="L17" s="17">
        <v>8.0726641639053007E-2</v>
      </c>
      <c r="M17" s="17"/>
      <c r="N17" s="17">
        <v>0.118811169425174</v>
      </c>
      <c r="O17" s="17">
        <v>0.103021121861118</v>
      </c>
      <c r="P17" s="17">
        <v>8.5712928790147205E-2</v>
      </c>
      <c r="Q17" s="17">
        <v>6.1413133642039701E-2</v>
      </c>
      <c r="R17" s="17"/>
      <c r="S17" s="17">
        <v>0.13187724516732399</v>
      </c>
      <c r="T17" s="17">
        <v>0.122966659408319</v>
      </c>
      <c r="U17" s="17">
        <v>0.114524094587826</v>
      </c>
      <c r="V17" s="17">
        <v>8.7404415914872705E-2</v>
      </c>
      <c r="W17" s="17">
        <v>0.114082551144188</v>
      </c>
      <c r="X17" s="17">
        <v>9.7145975993211203E-2</v>
      </c>
      <c r="Y17" s="17">
        <v>4.7130410831248998E-2</v>
      </c>
      <c r="Z17" s="17">
        <v>5.62771703586206E-2</v>
      </c>
      <c r="AA17" s="17">
        <v>6.88435518898243E-2</v>
      </c>
      <c r="AB17" s="17">
        <v>6.1546386868339201E-2</v>
      </c>
      <c r="AC17" s="17">
        <v>7.0411487037976506E-2</v>
      </c>
      <c r="AD17" s="17">
        <v>6.4730134498680397E-2</v>
      </c>
      <c r="AE17" s="17"/>
      <c r="AF17" s="17">
        <v>3.53489084109673E-2</v>
      </c>
      <c r="AG17" s="17">
        <v>0.152554100934498</v>
      </c>
      <c r="AH17" s="17">
        <v>8.3358788796254593E-2</v>
      </c>
      <c r="AI17" s="17"/>
      <c r="AJ17" s="17">
        <v>6.9871893588608097E-2</v>
      </c>
      <c r="AK17" s="17">
        <v>0.103703195872031</v>
      </c>
      <c r="AL17" s="17">
        <v>0.149181125203696</v>
      </c>
      <c r="AM17" s="17">
        <v>3.5508533809687E-2</v>
      </c>
      <c r="AN17" s="17">
        <v>0.131056441206341</v>
      </c>
      <c r="AO17" s="17"/>
      <c r="AP17" s="17">
        <v>0.114794440561775</v>
      </c>
      <c r="AQ17" s="17">
        <v>9.5132481210427805E-2</v>
      </c>
      <c r="AR17" s="17">
        <v>0.16264361999264201</v>
      </c>
      <c r="AS17" s="17">
        <v>2.9144565498673999E-2</v>
      </c>
      <c r="AT17" s="17">
        <v>0.145208351791973</v>
      </c>
      <c r="AU17" s="17">
        <v>6.99841942440316E-2</v>
      </c>
      <c r="AV17" s="17"/>
      <c r="AW17" s="17">
        <v>0.156574974039216</v>
      </c>
      <c r="AX17" s="17">
        <v>6.6534967955802105E-2</v>
      </c>
      <c r="AY17" s="17">
        <v>3.8919497496615003E-2</v>
      </c>
      <c r="AZ17" s="17">
        <v>0.109639377248946</v>
      </c>
      <c r="BA17" s="17">
        <v>8.7885321752530804E-2</v>
      </c>
      <c r="BB17" s="17">
        <v>0.104829963347619</v>
      </c>
      <c r="BC17" s="17">
        <v>0.10378890840409</v>
      </c>
      <c r="BD17" s="17">
        <v>8.8048001063612394E-2</v>
      </c>
      <c r="BE17" s="17">
        <v>8.9357563124897302E-2</v>
      </c>
      <c r="BF17" s="17">
        <v>0.118288230094123</v>
      </c>
      <c r="BG17" s="17">
        <v>0.104477729223223</v>
      </c>
      <c r="BH17" s="17">
        <v>0.109605024111806</v>
      </c>
      <c r="BI17" s="17">
        <v>0.119653224246449</v>
      </c>
      <c r="BJ17" s="17">
        <v>6.4858556963385494E-2</v>
      </c>
      <c r="BK17" s="17">
        <v>0.12839298759158499</v>
      </c>
      <c r="BL17" s="17">
        <v>9.0024476528516501E-2</v>
      </c>
      <c r="BM17" s="17"/>
      <c r="BN17" s="17">
        <v>8.6876290828322406E-2</v>
      </c>
      <c r="BO17" s="17">
        <v>9.9097061722272103E-2</v>
      </c>
      <c r="BP17" s="17"/>
      <c r="BQ17" s="17">
        <v>0.102486482694745</v>
      </c>
      <c r="BR17" s="17">
        <v>0.108285368357805</v>
      </c>
      <c r="BS17" s="17"/>
      <c r="BT17" s="17">
        <v>7.35928417193214E-2</v>
      </c>
      <c r="BU17" s="17"/>
      <c r="BV17" s="17">
        <v>7.5833026669200998E-2</v>
      </c>
      <c r="BW17" s="17">
        <v>0.123478509703929</v>
      </c>
      <c r="BX17" s="17">
        <v>8.8118421024509494E-2</v>
      </c>
      <c r="BY17" s="17"/>
      <c r="BZ17" s="17">
        <v>9.9914369270297301E-2</v>
      </c>
      <c r="CA17" s="17">
        <v>7.5495331430858403E-2</v>
      </c>
      <c r="CB17" s="17">
        <v>6.1086728696204802E-2</v>
      </c>
      <c r="CC17" s="17">
        <v>0.10254000428122501</v>
      </c>
      <c r="CD17" s="17">
        <v>0.109737935261585</v>
      </c>
      <c r="CE17" s="17">
        <v>8.7247037450999099E-2</v>
      </c>
      <c r="CF17" s="17">
        <v>0.11291845401811899</v>
      </c>
      <c r="CG17" s="17"/>
      <c r="CH17" s="17">
        <v>0.14719203709727199</v>
      </c>
      <c r="CI17" s="17">
        <v>0.10201560795475501</v>
      </c>
      <c r="CJ17" s="17">
        <v>8.0741744732780799E-2</v>
      </c>
      <c r="CK17" s="17">
        <v>6.9165266285331303E-2</v>
      </c>
      <c r="CL17" s="17">
        <v>7.7908308269570403E-2</v>
      </c>
    </row>
    <row r="18" spans="2:90" x14ac:dyDescent="0.3">
      <c r="B18" s="18" t="s">
        <v>480</v>
      </c>
      <c r="C18" s="17">
        <v>7.5178407495733499E-2</v>
      </c>
      <c r="D18" s="17">
        <v>7.2225345571744107E-2</v>
      </c>
      <c r="E18" s="17">
        <v>7.8660382646567495E-2</v>
      </c>
      <c r="F18" s="17"/>
      <c r="G18" s="17">
        <v>5.91610873216874E-2</v>
      </c>
      <c r="H18" s="17">
        <v>1.64058390471933E-2</v>
      </c>
      <c r="I18" s="17">
        <v>6.3180959669603298E-2</v>
      </c>
      <c r="J18" s="17">
        <v>7.3656893376048097E-2</v>
      </c>
      <c r="K18" s="17">
        <v>9.3023905509671406E-2</v>
      </c>
      <c r="L18" s="17">
        <v>0.13292559530749501</v>
      </c>
      <c r="M18" s="17"/>
      <c r="N18" s="17">
        <v>7.3859543577632802E-2</v>
      </c>
      <c r="O18" s="17">
        <v>7.3862967065400603E-2</v>
      </c>
      <c r="P18" s="17">
        <v>9.4114081126787805E-2</v>
      </c>
      <c r="Q18" s="17">
        <v>5.7809554312570399E-2</v>
      </c>
      <c r="R18" s="17"/>
      <c r="S18" s="17">
        <v>2.9206407711821598E-2</v>
      </c>
      <c r="T18" s="17">
        <v>0.11107140167387899</v>
      </c>
      <c r="U18" s="17">
        <v>9.9468594389371306E-2</v>
      </c>
      <c r="V18" s="17">
        <v>9.2527548741295998E-2</v>
      </c>
      <c r="W18" s="17">
        <v>7.4100310074783807E-2</v>
      </c>
      <c r="X18" s="17">
        <v>8.6595986091369995E-2</v>
      </c>
      <c r="Y18" s="17">
        <v>0.120801649707951</v>
      </c>
      <c r="Z18" s="17">
        <v>6.5267479546992496E-2</v>
      </c>
      <c r="AA18" s="17">
        <v>4.2854128568221003E-2</v>
      </c>
      <c r="AB18" s="17">
        <v>5.1465978310913901E-2</v>
      </c>
      <c r="AC18" s="17">
        <v>9.4950945652138297E-2</v>
      </c>
      <c r="AD18" s="17">
        <v>3.4573092932040798E-2</v>
      </c>
      <c r="AE18" s="17"/>
      <c r="AF18" s="17">
        <v>0.103028214543938</v>
      </c>
      <c r="AG18" s="17">
        <v>6.4988703559798897E-2</v>
      </c>
      <c r="AH18" s="17">
        <v>4.2978270591933897E-2</v>
      </c>
      <c r="AI18" s="17"/>
      <c r="AJ18" s="17">
        <v>0.115828231287289</v>
      </c>
      <c r="AK18" s="17">
        <v>6.1954024242998097E-2</v>
      </c>
      <c r="AL18" s="17">
        <v>8.9790885623273198E-2</v>
      </c>
      <c r="AM18" s="17">
        <v>8.1311881552772095E-2</v>
      </c>
      <c r="AN18" s="17">
        <v>9.0517263979949698E-3</v>
      </c>
      <c r="AO18" s="17"/>
      <c r="AP18" s="17">
        <v>6.3665452080230805E-2</v>
      </c>
      <c r="AQ18" s="17">
        <v>9.6136527079826201E-2</v>
      </c>
      <c r="AR18" s="17">
        <v>6.3360180097332006E-2</v>
      </c>
      <c r="AS18" s="17">
        <v>9.1398104949212897E-2</v>
      </c>
      <c r="AT18" s="17">
        <v>2.0751100097391E-2</v>
      </c>
      <c r="AU18" s="17">
        <v>0.109574574598966</v>
      </c>
      <c r="AV18" s="17"/>
      <c r="AW18" s="17">
        <v>0</v>
      </c>
      <c r="AX18" s="17">
        <v>6.8231596875716199E-2</v>
      </c>
      <c r="AY18" s="17">
        <v>3.9550859186383701E-2</v>
      </c>
      <c r="AZ18" s="17">
        <v>4.7394406434016198E-2</v>
      </c>
      <c r="BA18" s="17">
        <v>7.0651399937173995E-2</v>
      </c>
      <c r="BB18" s="17">
        <v>6.0896894948844899E-2</v>
      </c>
      <c r="BC18" s="17">
        <v>5.3363050894598002E-2</v>
      </c>
      <c r="BD18" s="17">
        <v>8.8917336971122196E-2</v>
      </c>
      <c r="BE18" s="17">
        <v>0.112875334020256</v>
      </c>
      <c r="BF18" s="17">
        <v>9.2903448297219804E-2</v>
      </c>
      <c r="BG18" s="17">
        <v>7.99875953906935E-2</v>
      </c>
      <c r="BH18" s="17">
        <v>0.12599787045880101</v>
      </c>
      <c r="BI18" s="17">
        <v>0.11059635140106</v>
      </c>
      <c r="BJ18" s="17">
        <v>8.5879375916495901E-2</v>
      </c>
      <c r="BK18" s="17">
        <v>9.32546767074241E-2</v>
      </c>
      <c r="BL18" s="17">
        <v>6.3149542530846495E-2</v>
      </c>
      <c r="BM18" s="17"/>
      <c r="BN18" s="17">
        <v>7.9755814975815395E-2</v>
      </c>
      <c r="BO18" s="17">
        <v>6.7554480512422493E-2</v>
      </c>
      <c r="BP18" s="17"/>
      <c r="BQ18" s="17">
        <v>6.02978112683707E-2</v>
      </c>
      <c r="BR18" s="17">
        <v>5.93710355504459E-2</v>
      </c>
      <c r="BS18" s="17"/>
      <c r="BT18" s="17">
        <v>8.0395868830334297E-2</v>
      </c>
      <c r="BU18" s="17"/>
      <c r="BV18" s="17">
        <v>8.1538941906095397E-2</v>
      </c>
      <c r="BW18" s="17">
        <v>5.8921229705248698E-2</v>
      </c>
      <c r="BX18" s="17">
        <v>7.9904194223687094E-2</v>
      </c>
      <c r="BY18" s="17"/>
      <c r="BZ18" s="17">
        <v>6.1782435957215602E-2</v>
      </c>
      <c r="CA18" s="17">
        <v>1.3168946468917199E-2</v>
      </c>
      <c r="CB18" s="17">
        <v>9.4987325939495798E-2</v>
      </c>
      <c r="CC18" s="17">
        <v>7.2010735313942406E-2</v>
      </c>
      <c r="CD18" s="17">
        <v>9.66110553508783E-2</v>
      </c>
      <c r="CE18" s="17">
        <v>0.100008073301473</v>
      </c>
      <c r="CF18" s="17">
        <v>9.9162924520889803E-2</v>
      </c>
      <c r="CG18" s="17"/>
      <c r="CH18" s="17">
        <v>6.4556899303493398E-2</v>
      </c>
      <c r="CI18" s="17">
        <v>0.10064216875245</v>
      </c>
      <c r="CJ18" s="17">
        <v>7.1452335636403894E-2</v>
      </c>
      <c r="CK18" s="17">
        <v>3.8945266520596399E-2</v>
      </c>
      <c r="CL18" s="17">
        <v>4.0337224717017402E-2</v>
      </c>
    </row>
    <row r="19" spans="2:90" x14ac:dyDescent="0.3">
      <c r="B19" s="18" t="s">
        <v>481</v>
      </c>
      <c r="C19" s="17">
        <v>7.2240550120410099E-2</v>
      </c>
      <c r="D19" s="17">
        <v>6.2524911488180596E-2</v>
      </c>
      <c r="E19" s="17">
        <v>8.0391958617642895E-2</v>
      </c>
      <c r="F19" s="17"/>
      <c r="G19" s="17">
        <v>5.0598865569741601E-2</v>
      </c>
      <c r="H19" s="17">
        <v>6.5031327339463998E-2</v>
      </c>
      <c r="I19" s="17">
        <v>6.6666061813578301E-2</v>
      </c>
      <c r="J19" s="17">
        <v>7.9771550393721496E-2</v>
      </c>
      <c r="K19" s="17">
        <v>6.2811131223231301E-2</v>
      </c>
      <c r="L19" s="17">
        <v>9.7284559828453895E-2</v>
      </c>
      <c r="M19" s="17"/>
      <c r="N19" s="17">
        <v>7.1477835561150699E-2</v>
      </c>
      <c r="O19" s="17">
        <v>6.6831728031383694E-2</v>
      </c>
      <c r="P19" s="17">
        <v>6.5889965431842307E-2</v>
      </c>
      <c r="Q19" s="17">
        <v>8.0594952162935496E-2</v>
      </c>
      <c r="R19" s="17"/>
      <c r="S19" s="17">
        <v>6.07004082827233E-2</v>
      </c>
      <c r="T19" s="17">
        <v>7.2813994270123097E-2</v>
      </c>
      <c r="U19" s="17">
        <v>4.9826060309760799E-2</v>
      </c>
      <c r="V19" s="17">
        <v>9.5017854136170296E-2</v>
      </c>
      <c r="W19" s="17">
        <v>4.0842984463792802E-2</v>
      </c>
      <c r="X19" s="17">
        <v>8.6678082853496805E-2</v>
      </c>
      <c r="Y19" s="17">
        <v>0.124256681655233</v>
      </c>
      <c r="Z19" s="17">
        <v>6.7676376624183701E-2</v>
      </c>
      <c r="AA19" s="17">
        <v>9.2357542059914102E-2</v>
      </c>
      <c r="AB19" s="17">
        <v>5.0905206645000603E-2</v>
      </c>
      <c r="AC19" s="17">
        <v>3.38888294869647E-2</v>
      </c>
      <c r="AD19" s="17">
        <v>6.6386019036496005E-2</v>
      </c>
      <c r="AE19" s="17"/>
      <c r="AF19" s="17">
        <v>8.2276195383932299E-2</v>
      </c>
      <c r="AG19" s="17">
        <v>7.2834119659738003E-2</v>
      </c>
      <c r="AH19" s="17">
        <v>5.8281460862321097E-2</v>
      </c>
      <c r="AI19" s="17"/>
      <c r="AJ19" s="17">
        <v>9.0354810030861002E-2</v>
      </c>
      <c r="AK19" s="17">
        <v>6.7382257848216401E-2</v>
      </c>
      <c r="AL19" s="17">
        <v>6.0843030066084901E-2</v>
      </c>
      <c r="AM19" s="17">
        <v>6.4026337208506798E-2</v>
      </c>
      <c r="AN19" s="17">
        <v>0.110746604863651</v>
      </c>
      <c r="AO19" s="17"/>
      <c r="AP19" s="17">
        <v>5.7766011810040499E-2</v>
      </c>
      <c r="AQ19" s="17">
        <v>0.10137206477560499</v>
      </c>
      <c r="AR19" s="17">
        <v>5.2834191416515103E-2</v>
      </c>
      <c r="AS19" s="17">
        <v>7.7807619696153699E-2</v>
      </c>
      <c r="AT19" s="17">
        <v>8.6217128460518502E-2</v>
      </c>
      <c r="AU19" s="17">
        <v>6.5513783406037598E-2</v>
      </c>
      <c r="AV19" s="17"/>
      <c r="AW19" s="17">
        <v>0.106908608497902</v>
      </c>
      <c r="AX19" s="17">
        <v>8.8161988342760594E-2</v>
      </c>
      <c r="AY19" s="17">
        <v>9.89720253969988E-2</v>
      </c>
      <c r="AZ19" s="17">
        <v>6.3313126037762193E-2</v>
      </c>
      <c r="BA19" s="17">
        <v>6.8982337256675699E-2</v>
      </c>
      <c r="BB19" s="17">
        <v>2.26002968891824E-2</v>
      </c>
      <c r="BC19" s="17">
        <v>9.34366474121021E-2</v>
      </c>
      <c r="BD19" s="17">
        <v>8.7286379298797095E-2</v>
      </c>
      <c r="BE19" s="17">
        <v>8.9097264004931495E-2</v>
      </c>
      <c r="BF19" s="17">
        <v>6.3841049598886895E-2</v>
      </c>
      <c r="BG19" s="17">
        <v>6.01103790756288E-2</v>
      </c>
      <c r="BH19" s="17">
        <v>5.5726565128106503E-2</v>
      </c>
      <c r="BI19" s="17">
        <v>9.3230136447424103E-2</v>
      </c>
      <c r="BJ19" s="17">
        <v>0.102241126839963</v>
      </c>
      <c r="BK19" s="17">
        <v>8.3358475420454103E-2</v>
      </c>
      <c r="BL19" s="17">
        <v>4.6280945498595502E-2</v>
      </c>
      <c r="BM19" s="17"/>
      <c r="BN19" s="17">
        <v>8.2788882408577305E-2</v>
      </c>
      <c r="BO19" s="17">
        <v>5.8714423667488601E-2</v>
      </c>
      <c r="BP19" s="17"/>
      <c r="BQ19" s="17">
        <v>6.0386136787608402E-2</v>
      </c>
      <c r="BR19" s="17">
        <v>9.8193756137486404E-2</v>
      </c>
      <c r="BS19" s="17"/>
      <c r="BT19" s="17">
        <v>9.2005070469233993E-2</v>
      </c>
      <c r="BU19" s="17"/>
      <c r="BV19" s="17">
        <v>6.3390854885013295E-2</v>
      </c>
      <c r="BW19" s="17">
        <v>7.9904868701160106E-2</v>
      </c>
      <c r="BX19" s="17">
        <v>7.6139066286022503E-2</v>
      </c>
      <c r="BY19" s="17"/>
      <c r="BZ19" s="17">
        <v>6.7268356255664005E-2</v>
      </c>
      <c r="CA19" s="17">
        <v>6.04776120619104E-2</v>
      </c>
      <c r="CB19" s="17">
        <v>4.3336486553193602E-2</v>
      </c>
      <c r="CC19" s="17">
        <v>0.100878053187499</v>
      </c>
      <c r="CD19" s="17">
        <v>9.8691887201081796E-2</v>
      </c>
      <c r="CE19" s="17">
        <v>5.8142198595754202E-2</v>
      </c>
      <c r="CF19" s="17">
        <v>5.7584224610657903E-2</v>
      </c>
      <c r="CG19" s="17"/>
      <c r="CH19" s="17">
        <v>6.7949394077463296E-2</v>
      </c>
      <c r="CI19" s="17">
        <v>8.9266501109095994E-2</v>
      </c>
      <c r="CJ19" s="17">
        <v>6.5291612113281897E-2</v>
      </c>
      <c r="CK19" s="17">
        <v>4.7952520696691397E-2</v>
      </c>
      <c r="CL19" s="17">
        <v>8.3361849565353294E-2</v>
      </c>
    </row>
    <row r="20" spans="2:90" ht="28.8" x14ac:dyDescent="0.3">
      <c r="B20" s="18" t="s">
        <v>482</v>
      </c>
      <c r="C20" s="17">
        <v>5.4948772372476001E-2</v>
      </c>
      <c r="D20" s="17">
        <v>6.0065668654977498E-2</v>
      </c>
      <c r="E20" s="17">
        <v>5.0383596875101501E-2</v>
      </c>
      <c r="F20" s="17"/>
      <c r="G20" s="17">
        <v>8.4073709191322607E-3</v>
      </c>
      <c r="H20" s="17">
        <v>2.8222037562321001E-2</v>
      </c>
      <c r="I20" s="17">
        <v>3.0729508653227301E-2</v>
      </c>
      <c r="J20" s="17">
        <v>3.3883524520417499E-2</v>
      </c>
      <c r="K20" s="17">
        <v>8.8814502487824298E-2</v>
      </c>
      <c r="L20" s="17">
        <v>0.121915773554733</v>
      </c>
      <c r="M20" s="17"/>
      <c r="N20" s="17">
        <v>5.7500694902354203E-2</v>
      </c>
      <c r="O20" s="17">
        <v>5.36259966581836E-2</v>
      </c>
      <c r="P20" s="17">
        <v>7.8273588186194995E-2</v>
      </c>
      <c r="Q20" s="17">
        <v>3.3594490884354997E-2</v>
      </c>
      <c r="R20" s="17"/>
      <c r="S20" s="17">
        <v>2.4039796956916399E-2</v>
      </c>
      <c r="T20" s="17">
        <v>5.5131780539942998E-2</v>
      </c>
      <c r="U20" s="17">
        <v>8.2120128284741203E-2</v>
      </c>
      <c r="V20" s="17">
        <v>3.18270591671454E-2</v>
      </c>
      <c r="W20" s="17">
        <v>6.8181562361670695E-2</v>
      </c>
      <c r="X20" s="17">
        <v>7.2589372258460405E-2</v>
      </c>
      <c r="Y20" s="17">
        <v>6.9756456687818505E-2</v>
      </c>
      <c r="Z20" s="17">
        <v>5.5517465601722098E-2</v>
      </c>
      <c r="AA20" s="17">
        <v>6.0951755956581602E-2</v>
      </c>
      <c r="AB20" s="17">
        <v>4.5481880441862903E-2</v>
      </c>
      <c r="AC20" s="17">
        <v>6.9850765937750206E-2</v>
      </c>
      <c r="AD20" s="17">
        <v>5.3226499173553703E-2</v>
      </c>
      <c r="AE20" s="17"/>
      <c r="AF20" s="17">
        <v>8.3529674757165898E-2</v>
      </c>
      <c r="AG20" s="17">
        <v>5.1893921237019601E-2</v>
      </c>
      <c r="AH20" s="17">
        <v>2.33444249266174E-2</v>
      </c>
      <c r="AI20" s="17"/>
      <c r="AJ20" s="17">
        <v>9.2227447958833003E-2</v>
      </c>
      <c r="AK20" s="17">
        <v>4.0558801844413399E-2</v>
      </c>
      <c r="AL20" s="17">
        <v>3.7655762785016901E-2</v>
      </c>
      <c r="AM20" s="17">
        <v>9.8031126575864797E-2</v>
      </c>
      <c r="AN20" s="17">
        <v>2.79944082137237E-2</v>
      </c>
      <c r="AO20" s="17"/>
      <c r="AP20" s="17">
        <v>2.70410794718891E-2</v>
      </c>
      <c r="AQ20" s="17">
        <v>7.1110347069315405E-2</v>
      </c>
      <c r="AR20" s="17">
        <v>6.88550557728968E-2</v>
      </c>
      <c r="AS20" s="17">
        <v>8.6015101235656199E-2</v>
      </c>
      <c r="AT20" s="17">
        <v>0</v>
      </c>
      <c r="AU20" s="17">
        <v>7.9253693896643995E-2</v>
      </c>
      <c r="AV20" s="17"/>
      <c r="AW20" s="17">
        <v>0</v>
      </c>
      <c r="AX20" s="17">
        <v>1.02816719491151E-2</v>
      </c>
      <c r="AY20" s="17">
        <v>3.1907748061538899E-2</v>
      </c>
      <c r="AZ20" s="17">
        <v>7.0366477421036397E-2</v>
      </c>
      <c r="BA20" s="17">
        <v>6.0694516522141098E-2</v>
      </c>
      <c r="BB20" s="17">
        <v>3.33417191552213E-2</v>
      </c>
      <c r="BC20" s="17">
        <v>4.2474368569305698E-2</v>
      </c>
      <c r="BD20" s="17">
        <v>4.85150457253243E-2</v>
      </c>
      <c r="BE20" s="17">
        <v>7.4893812504753396E-2</v>
      </c>
      <c r="BF20" s="17">
        <v>9.0462340264423902E-2</v>
      </c>
      <c r="BG20" s="17">
        <v>5.4288620615389201E-2</v>
      </c>
      <c r="BH20" s="17">
        <v>9.3420564800257705E-2</v>
      </c>
      <c r="BI20" s="17">
        <v>8.9355005111971295E-2</v>
      </c>
      <c r="BJ20" s="17">
        <v>0.110537237728035</v>
      </c>
      <c r="BK20" s="17">
        <v>4.4743692833515598E-2</v>
      </c>
      <c r="BL20" s="17">
        <v>4.3755199452462999E-2</v>
      </c>
      <c r="BM20" s="17"/>
      <c r="BN20" s="17">
        <v>6.3874154573149003E-2</v>
      </c>
      <c r="BO20" s="17">
        <v>4.2092028247824299E-2</v>
      </c>
      <c r="BP20" s="17"/>
      <c r="BQ20" s="17">
        <v>3.0284255452034101E-2</v>
      </c>
      <c r="BR20" s="17">
        <v>5.5628129606134398E-2</v>
      </c>
      <c r="BS20" s="17"/>
      <c r="BT20" s="17">
        <v>1.43816671076103E-2</v>
      </c>
      <c r="BU20" s="17"/>
      <c r="BV20" s="17">
        <v>4.3664742127934399E-2</v>
      </c>
      <c r="BW20" s="17">
        <v>3.2169878634357003E-2</v>
      </c>
      <c r="BX20" s="17">
        <v>6.9353834220450702E-2</v>
      </c>
      <c r="BY20" s="17"/>
      <c r="BZ20" s="17">
        <v>1.97235974533988E-2</v>
      </c>
      <c r="CA20" s="17">
        <v>5.1413482116843101E-2</v>
      </c>
      <c r="CB20" s="17">
        <v>3.7706244118826199E-2</v>
      </c>
      <c r="CC20" s="17">
        <v>5.6574985157465903E-2</v>
      </c>
      <c r="CD20" s="17">
        <v>6.9663563109236104E-2</v>
      </c>
      <c r="CE20" s="17">
        <v>8.1703827325338402E-2</v>
      </c>
      <c r="CF20" s="17">
        <v>6.47027524736766E-2</v>
      </c>
      <c r="CG20" s="17"/>
      <c r="CH20" s="17">
        <v>5.6362843059074401E-2</v>
      </c>
      <c r="CI20" s="17">
        <v>6.2974214163582801E-2</v>
      </c>
      <c r="CJ20" s="17">
        <v>5.6460992282564099E-2</v>
      </c>
      <c r="CK20" s="17">
        <v>3.5182281517959303E-2</v>
      </c>
      <c r="CL20" s="17">
        <v>4.0219325508611799E-2</v>
      </c>
    </row>
    <row r="21" spans="2:90" ht="28.8" x14ac:dyDescent="0.3">
      <c r="B21" s="18" t="s">
        <v>483</v>
      </c>
      <c r="C21" s="17">
        <v>3.12576311816097E-2</v>
      </c>
      <c r="D21" s="17">
        <v>2.56087475209596E-2</v>
      </c>
      <c r="E21" s="17">
        <v>3.7026078828973401E-2</v>
      </c>
      <c r="F21" s="17"/>
      <c r="G21" s="17">
        <v>6.1435159648525597E-2</v>
      </c>
      <c r="H21" s="17">
        <v>4.4432117688307002E-2</v>
      </c>
      <c r="I21" s="17">
        <v>2.6707212782523301E-2</v>
      </c>
      <c r="J21" s="17">
        <v>2.2913542842491998E-2</v>
      </c>
      <c r="K21" s="17">
        <v>2.51446469754882E-2</v>
      </c>
      <c r="L21" s="17">
        <v>1.50461624926324E-2</v>
      </c>
      <c r="M21" s="17"/>
      <c r="N21" s="17">
        <v>3.6273034229983403E-2</v>
      </c>
      <c r="O21" s="17">
        <v>4.00642517272424E-2</v>
      </c>
      <c r="P21" s="17">
        <v>2.5767302619137199E-2</v>
      </c>
      <c r="Q21" s="17">
        <v>2.1853820015888099E-2</v>
      </c>
      <c r="R21" s="17"/>
      <c r="S21" s="17">
        <v>3.86914641048667E-2</v>
      </c>
      <c r="T21" s="17">
        <v>1.79928812231494E-2</v>
      </c>
      <c r="U21" s="17">
        <v>1.19370145109711E-2</v>
      </c>
      <c r="V21" s="17">
        <v>2.61745114792995E-2</v>
      </c>
      <c r="W21" s="17">
        <v>4.3460517453410397E-2</v>
      </c>
      <c r="X21" s="17">
        <v>1.80362048667622E-2</v>
      </c>
      <c r="Y21" s="17">
        <v>5.6001150160384698E-2</v>
      </c>
      <c r="Z21" s="17">
        <v>4.38440854557023E-2</v>
      </c>
      <c r="AA21" s="17">
        <v>1.8918282493878998E-2</v>
      </c>
      <c r="AB21" s="17">
        <v>5.2886247883346497E-2</v>
      </c>
      <c r="AC21" s="17">
        <v>2.8479699567024602E-2</v>
      </c>
      <c r="AD21" s="17">
        <v>3.4533013246878699E-2</v>
      </c>
      <c r="AE21" s="17"/>
      <c r="AF21" s="17">
        <v>1.18049595616821E-2</v>
      </c>
      <c r="AG21" s="17">
        <v>3.4971511618024899E-2</v>
      </c>
      <c r="AH21" s="17">
        <v>3.0284041420223499E-2</v>
      </c>
      <c r="AI21" s="17"/>
      <c r="AJ21" s="17">
        <v>2.47779352554343E-2</v>
      </c>
      <c r="AK21" s="17">
        <v>3.8583138173567601E-2</v>
      </c>
      <c r="AL21" s="17">
        <v>4.0687262155946702E-2</v>
      </c>
      <c r="AM21" s="17">
        <v>2.0269172746382E-2</v>
      </c>
      <c r="AN21" s="17">
        <v>2.0060043869833399E-2</v>
      </c>
      <c r="AO21" s="17"/>
      <c r="AP21" s="17">
        <v>4.1061728407978997E-2</v>
      </c>
      <c r="AQ21" s="17">
        <v>3.1350969115183799E-2</v>
      </c>
      <c r="AR21" s="17">
        <v>5.6505732065202999E-2</v>
      </c>
      <c r="AS21" s="17">
        <v>2.1022372533312999E-2</v>
      </c>
      <c r="AT21" s="17">
        <v>4.71416683342138E-2</v>
      </c>
      <c r="AU21" s="17">
        <v>9.8068238142357197E-3</v>
      </c>
      <c r="AV21" s="17"/>
      <c r="AW21" s="17">
        <v>4.9495413906588903E-2</v>
      </c>
      <c r="AX21" s="17">
        <v>1.9309118468639998E-2</v>
      </c>
      <c r="AY21" s="17">
        <v>3.4687184712770103E-2</v>
      </c>
      <c r="AZ21" s="17">
        <v>3.7928033140842699E-2</v>
      </c>
      <c r="BA21" s="17">
        <v>3.3313915448620703E-2</v>
      </c>
      <c r="BB21" s="17">
        <v>4.1825243431018198E-2</v>
      </c>
      <c r="BC21" s="17">
        <v>2.7949686721530899E-2</v>
      </c>
      <c r="BD21" s="17">
        <v>2.7023983878760101E-2</v>
      </c>
      <c r="BE21" s="17">
        <v>4.1164118147633801E-2</v>
      </c>
      <c r="BF21" s="17">
        <v>4.8963467405930203E-2</v>
      </c>
      <c r="BG21" s="17">
        <v>2.4408190691821801E-2</v>
      </c>
      <c r="BH21" s="17">
        <v>8.2914495965039896E-3</v>
      </c>
      <c r="BI21" s="17">
        <v>3.7139100743564399E-2</v>
      </c>
      <c r="BJ21" s="17">
        <v>6.1608760583988703E-2</v>
      </c>
      <c r="BK21" s="17">
        <v>0</v>
      </c>
      <c r="BL21" s="17">
        <v>2.6147124291785E-2</v>
      </c>
      <c r="BM21" s="17"/>
      <c r="BN21" s="17">
        <v>2.0074509454726101E-2</v>
      </c>
      <c r="BO21" s="17">
        <v>4.7162083511984497E-2</v>
      </c>
      <c r="BP21" s="17"/>
      <c r="BQ21" s="17">
        <v>3.75854065940441E-2</v>
      </c>
      <c r="BR21" s="17">
        <v>5.2175976721130599E-2</v>
      </c>
      <c r="BS21" s="17"/>
      <c r="BT21" s="17">
        <v>2.3106959341562799E-2</v>
      </c>
      <c r="BU21" s="17"/>
      <c r="BV21" s="17">
        <v>2.9676603027897E-2</v>
      </c>
      <c r="BW21" s="17">
        <v>6.92166233786871E-2</v>
      </c>
      <c r="BX21" s="17">
        <v>2.0409389833599901E-2</v>
      </c>
      <c r="BY21" s="17"/>
      <c r="BZ21" s="17">
        <v>3.2880320755951403E-2</v>
      </c>
      <c r="CA21" s="17">
        <v>3.3285038399632497E-2</v>
      </c>
      <c r="CB21" s="17">
        <v>4.2512461424184397E-2</v>
      </c>
      <c r="CC21" s="17">
        <v>4.45884494257529E-2</v>
      </c>
      <c r="CD21" s="17">
        <v>2.18325140853096E-2</v>
      </c>
      <c r="CE21" s="17">
        <v>3.4509606876197599E-2</v>
      </c>
      <c r="CF21" s="17">
        <v>1.9980276253606301E-2</v>
      </c>
      <c r="CG21" s="17"/>
      <c r="CH21" s="17">
        <v>1.8181113283360199E-2</v>
      </c>
      <c r="CI21" s="17">
        <v>3.2929758445822799E-2</v>
      </c>
      <c r="CJ21" s="17">
        <v>3.2493011782486703E-2</v>
      </c>
      <c r="CK21" s="17">
        <v>3.7421254196807703E-2</v>
      </c>
      <c r="CL21" s="17">
        <v>1.22381540548268E-2</v>
      </c>
    </row>
    <row r="22" spans="2:90" x14ac:dyDescent="0.3">
      <c r="B22" s="18" t="s">
        <v>484</v>
      </c>
      <c r="C22" s="17">
        <v>2.5317915136950399E-2</v>
      </c>
      <c r="D22" s="17">
        <v>2.32473748617084E-2</v>
      </c>
      <c r="E22" s="17">
        <v>2.75421547683798E-2</v>
      </c>
      <c r="F22" s="17"/>
      <c r="G22" s="17">
        <v>1.43929334917362E-2</v>
      </c>
      <c r="H22" s="17">
        <v>8.5448098713712707E-3</v>
      </c>
      <c r="I22" s="17">
        <v>1.12793215339222E-2</v>
      </c>
      <c r="J22" s="17">
        <v>3.0068650304760299E-2</v>
      </c>
      <c r="K22" s="17">
        <v>3.4878287200821999E-2</v>
      </c>
      <c r="L22" s="17">
        <v>4.7506055070109098E-2</v>
      </c>
      <c r="M22" s="17"/>
      <c r="N22" s="17">
        <v>2.2029587519521901E-2</v>
      </c>
      <c r="O22" s="17">
        <v>1.6368863848595799E-2</v>
      </c>
      <c r="P22" s="17">
        <v>4.3123577054481999E-2</v>
      </c>
      <c r="Q22" s="17">
        <v>2.2736044209792E-2</v>
      </c>
      <c r="R22" s="17"/>
      <c r="S22" s="17">
        <v>3.2778780612309599E-2</v>
      </c>
      <c r="T22" s="17">
        <v>2.7875820467401599E-2</v>
      </c>
      <c r="U22" s="17">
        <v>1.7460359799217999E-2</v>
      </c>
      <c r="V22" s="17">
        <v>3.1181830690937301E-2</v>
      </c>
      <c r="W22" s="17">
        <v>3.2403689319173097E-2</v>
      </c>
      <c r="X22" s="17">
        <v>2.8061870230747001E-2</v>
      </c>
      <c r="Y22" s="17">
        <v>1.1539033596531899E-2</v>
      </c>
      <c r="Z22" s="17">
        <v>1.05844176586074E-2</v>
      </c>
      <c r="AA22" s="17">
        <v>2.4718803179864999E-2</v>
      </c>
      <c r="AB22" s="17">
        <v>2.5129726006412299E-2</v>
      </c>
      <c r="AC22" s="17">
        <v>3.5521548289827697E-2</v>
      </c>
      <c r="AD22" s="17">
        <v>0</v>
      </c>
      <c r="AE22" s="17"/>
      <c r="AF22" s="17">
        <v>3.0101031781572699E-2</v>
      </c>
      <c r="AG22" s="17">
        <v>2.2396451778370002E-2</v>
      </c>
      <c r="AH22" s="17">
        <v>2.6089053417618802E-2</v>
      </c>
      <c r="AI22" s="17"/>
      <c r="AJ22" s="17">
        <v>1.91406656341577E-2</v>
      </c>
      <c r="AK22" s="17">
        <v>2.7612805751254899E-2</v>
      </c>
      <c r="AL22" s="17">
        <v>2.47645252774659E-2</v>
      </c>
      <c r="AM22" s="17">
        <v>2.6213442618480801E-2</v>
      </c>
      <c r="AN22" s="17">
        <v>1.6510898240633301E-2</v>
      </c>
      <c r="AO22" s="17"/>
      <c r="AP22" s="17">
        <v>1.7779025687497101E-2</v>
      </c>
      <c r="AQ22" s="17">
        <v>2.583679717035E-2</v>
      </c>
      <c r="AR22" s="17">
        <v>3.2091635030293601E-2</v>
      </c>
      <c r="AS22" s="17">
        <v>2.83145506872679E-2</v>
      </c>
      <c r="AT22" s="17">
        <v>1.9098024728786599E-2</v>
      </c>
      <c r="AU22" s="17">
        <v>2.3447071650244199E-2</v>
      </c>
      <c r="AV22" s="17"/>
      <c r="AW22" s="17">
        <v>0</v>
      </c>
      <c r="AX22" s="17">
        <v>1.06343196708092E-2</v>
      </c>
      <c r="AY22" s="17">
        <v>1.8967552086170399E-2</v>
      </c>
      <c r="AZ22" s="17">
        <v>3.22498238128337E-2</v>
      </c>
      <c r="BA22" s="17">
        <v>2.11722699085873E-2</v>
      </c>
      <c r="BB22" s="17">
        <v>6.4106033188924702E-2</v>
      </c>
      <c r="BC22" s="17">
        <v>1.1009892487559E-2</v>
      </c>
      <c r="BD22" s="17">
        <v>5.8869156287290796E-3</v>
      </c>
      <c r="BE22" s="17">
        <v>3.3533347119808599E-2</v>
      </c>
      <c r="BF22" s="17">
        <v>4.2408874464950501E-2</v>
      </c>
      <c r="BG22" s="17">
        <v>2.5346098771391899E-2</v>
      </c>
      <c r="BH22" s="17">
        <v>1.7053171860763799E-2</v>
      </c>
      <c r="BI22" s="17">
        <v>8.7154190552576807E-3</v>
      </c>
      <c r="BJ22" s="17">
        <v>3.1532932453871503E-2</v>
      </c>
      <c r="BK22" s="17">
        <v>2.08887939777594E-2</v>
      </c>
      <c r="BL22" s="17">
        <v>1.5956706856507699E-2</v>
      </c>
      <c r="BM22" s="17"/>
      <c r="BN22" s="17">
        <v>2.5705565596533701E-2</v>
      </c>
      <c r="BO22" s="17">
        <v>2.41020918689453E-2</v>
      </c>
      <c r="BP22" s="17"/>
      <c r="BQ22" s="17">
        <v>1.5097430311281201E-2</v>
      </c>
      <c r="BR22" s="17">
        <v>3.2760193176194503E-2</v>
      </c>
      <c r="BS22" s="17"/>
      <c r="BT22" s="17">
        <v>3.10566043552301E-2</v>
      </c>
      <c r="BU22" s="17"/>
      <c r="BV22" s="17">
        <v>2.6147757923517801E-2</v>
      </c>
      <c r="BW22" s="17">
        <v>2.48724496413621E-2</v>
      </c>
      <c r="BX22" s="17">
        <v>2.3359831922096001E-2</v>
      </c>
      <c r="BY22" s="17"/>
      <c r="BZ22" s="17">
        <v>5.1339003333610404E-3</v>
      </c>
      <c r="CA22" s="17">
        <v>1.73373464884225E-2</v>
      </c>
      <c r="CB22" s="17">
        <v>3.3696583840446298E-2</v>
      </c>
      <c r="CC22" s="17">
        <v>3.6057181047785401E-2</v>
      </c>
      <c r="CD22" s="17">
        <v>1.9625006560711301E-2</v>
      </c>
      <c r="CE22" s="17">
        <v>2.3136947405109701E-2</v>
      </c>
      <c r="CF22" s="17">
        <v>2.6069779524401999E-2</v>
      </c>
      <c r="CG22" s="17"/>
      <c r="CH22" s="17">
        <v>2.5499681993784301E-2</v>
      </c>
      <c r="CI22" s="17">
        <v>2.6777945368865699E-2</v>
      </c>
      <c r="CJ22" s="17">
        <v>2.60435683107966E-2</v>
      </c>
      <c r="CK22" s="17">
        <v>2.64913484068377E-2</v>
      </c>
      <c r="CL22" s="17">
        <v>0</v>
      </c>
    </row>
    <row r="23" spans="2:90" ht="28.8" x14ac:dyDescent="0.3">
      <c r="B23" s="18" t="s">
        <v>485</v>
      </c>
      <c r="C23" s="17">
        <v>2.15902906641477E-2</v>
      </c>
      <c r="D23" s="17">
        <v>1.83541878535552E-2</v>
      </c>
      <c r="E23" s="17">
        <v>2.4924088486914499E-2</v>
      </c>
      <c r="F23" s="17"/>
      <c r="G23" s="17">
        <v>4.06371725527402E-2</v>
      </c>
      <c r="H23" s="17">
        <v>2.9970554494231399E-2</v>
      </c>
      <c r="I23" s="17">
        <v>2.6303413335804E-2</v>
      </c>
      <c r="J23" s="17">
        <v>1.9189749577175601E-2</v>
      </c>
      <c r="K23" s="17">
        <v>3.4040781449617098E-3</v>
      </c>
      <c r="L23" s="17">
        <v>1.23787804322915E-2</v>
      </c>
      <c r="M23" s="17"/>
      <c r="N23" s="17">
        <v>3.3888424954843101E-2</v>
      </c>
      <c r="O23" s="17">
        <v>2.5189393200301401E-2</v>
      </c>
      <c r="P23" s="17">
        <v>2.0681203750677699E-2</v>
      </c>
      <c r="Q23" s="17">
        <v>5.6129328567458003E-3</v>
      </c>
      <c r="R23" s="17"/>
      <c r="S23" s="17">
        <v>3.56990842364307E-2</v>
      </c>
      <c r="T23" s="17">
        <v>2.7495837065838399E-2</v>
      </c>
      <c r="U23" s="17">
        <v>1.18111570881216E-2</v>
      </c>
      <c r="V23" s="17">
        <v>2.1885244902932401E-2</v>
      </c>
      <c r="W23" s="17">
        <v>5.18989431713274E-2</v>
      </c>
      <c r="X23" s="17">
        <v>5.1827851138052097E-3</v>
      </c>
      <c r="Y23" s="17">
        <v>3.0076715886219199E-2</v>
      </c>
      <c r="Z23" s="17">
        <v>0</v>
      </c>
      <c r="AA23" s="17">
        <v>1.09835414003002E-2</v>
      </c>
      <c r="AB23" s="17">
        <v>1.5775209564249899E-2</v>
      </c>
      <c r="AC23" s="17">
        <v>8.5621030975560602E-3</v>
      </c>
      <c r="AD23" s="17">
        <v>1.7901957134697399E-2</v>
      </c>
      <c r="AE23" s="17"/>
      <c r="AF23" s="17">
        <v>9.8454327434154502E-3</v>
      </c>
      <c r="AG23" s="17">
        <v>2.4370468768099701E-2</v>
      </c>
      <c r="AH23" s="17">
        <v>2.86840054485758E-2</v>
      </c>
      <c r="AI23" s="17"/>
      <c r="AJ23" s="17">
        <v>1.41069321812494E-2</v>
      </c>
      <c r="AK23" s="17">
        <v>3.07880318469076E-2</v>
      </c>
      <c r="AL23" s="17">
        <v>2.31008729106538E-2</v>
      </c>
      <c r="AM23" s="17">
        <v>6.6596564669707302E-3</v>
      </c>
      <c r="AN23" s="17">
        <v>3.9093302762264803E-2</v>
      </c>
      <c r="AO23" s="17"/>
      <c r="AP23" s="17">
        <v>3.59133564508178E-2</v>
      </c>
      <c r="AQ23" s="17">
        <v>1.2940471474824199E-2</v>
      </c>
      <c r="AR23" s="17">
        <v>1.5365032006488699E-2</v>
      </c>
      <c r="AS23" s="17">
        <v>8.4995679112337096E-3</v>
      </c>
      <c r="AT23" s="17">
        <v>5.4013316664780799E-2</v>
      </c>
      <c r="AU23" s="17">
        <v>2.1911042055770699E-2</v>
      </c>
      <c r="AV23" s="17"/>
      <c r="AW23" s="17">
        <v>0</v>
      </c>
      <c r="AX23" s="17">
        <v>0</v>
      </c>
      <c r="AY23" s="17">
        <v>6.8191049147772699E-3</v>
      </c>
      <c r="AZ23" s="17">
        <v>1.41290774920342E-2</v>
      </c>
      <c r="BA23" s="17">
        <v>9.0960775848749394E-3</v>
      </c>
      <c r="BB23" s="17">
        <v>1.75702301813313E-2</v>
      </c>
      <c r="BC23" s="17">
        <v>3.11004009310442E-2</v>
      </c>
      <c r="BD23" s="17">
        <v>1.25085755743049E-2</v>
      </c>
      <c r="BE23" s="17">
        <v>0</v>
      </c>
      <c r="BF23" s="17">
        <v>7.0463839497668199E-2</v>
      </c>
      <c r="BG23" s="17">
        <v>7.5706248526156402E-3</v>
      </c>
      <c r="BH23" s="17">
        <v>3.4904582897368801E-2</v>
      </c>
      <c r="BI23" s="17">
        <v>2.5311346790125502E-2</v>
      </c>
      <c r="BJ23" s="17">
        <v>3.2870150915031801E-2</v>
      </c>
      <c r="BK23" s="17">
        <v>0</v>
      </c>
      <c r="BL23" s="17">
        <v>6.09650894611155E-2</v>
      </c>
      <c r="BM23" s="17"/>
      <c r="BN23" s="17">
        <v>2.3248344341847998E-2</v>
      </c>
      <c r="BO23" s="17">
        <v>1.9612631414810899E-2</v>
      </c>
      <c r="BP23" s="17"/>
      <c r="BQ23" s="17">
        <v>3.8180524826724398E-2</v>
      </c>
      <c r="BR23" s="17">
        <v>1.9174984963327198E-2</v>
      </c>
      <c r="BS23" s="17"/>
      <c r="BT23" s="17">
        <v>2.75008176482146E-2</v>
      </c>
      <c r="BU23" s="17"/>
      <c r="BV23" s="17">
        <v>1.7696414590543001E-2</v>
      </c>
      <c r="BW23" s="17">
        <v>2.80347010830998E-2</v>
      </c>
      <c r="BX23" s="17">
        <v>2.26688731938345E-2</v>
      </c>
      <c r="BY23" s="17"/>
      <c r="BZ23" s="17">
        <v>1.48455629416344E-2</v>
      </c>
      <c r="CA23" s="17">
        <v>1.6032898214992101E-2</v>
      </c>
      <c r="CB23" s="17">
        <v>2.4481734759942499E-2</v>
      </c>
      <c r="CC23" s="17">
        <v>2.1237582424138899E-2</v>
      </c>
      <c r="CD23" s="17">
        <v>2.69180435628169E-2</v>
      </c>
      <c r="CE23" s="17">
        <v>1.05952523579705E-2</v>
      </c>
      <c r="CF23" s="17">
        <v>3.3149672769343899E-2</v>
      </c>
      <c r="CG23" s="17"/>
      <c r="CH23" s="17">
        <v>4.1035017117564E-2</v>
      </c>
      <c r="CI23" s="17">
        <v>2.6403669261077602E-2</v>
      </c>
      <c r="CJ23" s="17">
        <v>2.1861822729841499E-2</v>
      </c>
      <c r="CK23" s="17">
        <v>2.8427110363982602E-3</v>
      </c>
      <c r="CL23" s="17">
        <v>0</v>
      </c>
    </row>
    <row r="24" spans="2:90" x14ac:dyDescent="0.3">
      <c r="B24" s="18" t="s">
        <v>486</v>
      </c>
      <c r="C24" s="19">
        <v>8.8034850687150196E-3</v>
      </c>
      <c r="D24" s="19">
        <v>1.1699955717839799E-2</v>
      </c>
      <c r="E24" s="19">
        <v>6.0425425520292501E-3</v>
      </c>
      <c r="F24" s="19"/>
      <c r="G24" s="19">
        <v>1.22139770862581E-2</v>
      </c>
      <c r="H24" s="19">
        <v>1.9870315119289699E-2</v>
      </c>
      <c r="I24" s="19">
        <v>2.6748871270925898E-3</v>
      </c>
      <c r="J24" s="19">
        <v>8.4801638859524908E-3</v>
      </c>
      <c r="K24" s="19">
        <v>9.7862407534930907E-3</v>
      </c>
      <c r="L24" s="19">
        <v>2.1178044673804898E-3</v>
      </c>
      <c r="M24" s="19"/>
      <c r="N24" s="19">
        <v>3.7437421513673501E-3</v>
      </c>
      <c r="O24" s="19">
        <v>1.42456753687449E-2</v>
      </c>
      <c r="P24" s="19">
        <v>1.01156322922438E-2</v>
      </c>
      <c r="Q24" s="19">
        <v>5.7079295492108101E-3</v>
      </c>
      <c r="R24" s="19"/>
      <c r="S24" s="19">
        <v>3.4495342403332201E-3</v>
      </c>
      <c r="T24" s="19">
        <v>1.0084215176730501E-2</v>
      </c>
      <c r="U24" s="19">
        <v>1.12005733960763E-2</v>
      </c>
      <c r="V24" s="19">
        <v>5.1036287140741503E-3</v>
      </c>
      <c r="W24" s="19">
        <v>1.31734492561053E-2</v>
      </c>
      <c r="X24" s="19">
        <v>1.8600611112070099E-2</v>
      </c>
      <c r="Y24" s="19">
        <v>0</v>
      </c>
      <c r="Z24" s="19">
        <v>0</v>
      </c>
      <c r="AA24" s="19">
        <v>1.06417008099152E-2</v>
      </c>
      <c r="AB24" s="19">
        <v>1.1201686156567499E-2</v>
      </c>
      <c r="AC24" s="19">
        <v>1.76081119917498E-2</v>
      </c>
      <c r="AD24" s="19">
        <v>0</v>
      </c>
      <c r="AE24" s="19"/>
      <c r="AF24" s="19">
        <v>1.15302443699822E-2</v>
      </c>
      <c r="AG24" s="19">
        <v>2.8456736330812601E-3</v>
      </c>
      <c r="AH24" s="19">
        <v>1.4939396293013401E-2</v>
      </c>
      <c r="AI24" s="19"/>
      <c r="AJ24" s="19">
        <v>4.5620953368914101E-3</v>
      </c>
      <c r="AK24" s="19">
        <v>5.92524165191832E-3</v>
      </c>
      <c r="AL24" s="19">
        <v>0</v>
      </c>
      <c r="AM24" s="19">
        <v>1.0413173613731E-2</v>
      </c>
      <c r="AN24" s="19">
        <v>2.98088046608379E-2</v>
      </c>
      <c r="AO24" s="19"/>
      <c r="AP24" s="19">
        <v>1.0457460100663901E-2</v>
      </c>
      <c r="AQ24" s="19">
        <v>2.6670285114172901E-3</v>
      </c>
      <c r="AR24" s="19">
        <v>6.0731294878503296E-3</v>
      </c>
      <c r="AS24" s="19">
        <v>7.55194498264439E-3</v>
      </c>
      <c r="AT24" s="19">
        <v>2.16420516703817E-2</v>
      </c>
      <c r="AU24" s="19">
        <v>5.2396426519703797E-3</v>
      </c>
      <c r="AV24" s="19"/>
      <c r="AW24" s="19">
        <v>4.76532522633972E-2</v>
      </c>
      <c r="AX24" s="19">
        <v>0</v>
      </c>
      <c r="AY24" s="19">
        <v>3.1455921548929101E-2</v>
      </c>
      <c r="AZ24" s="19">
        <v>1.8236476276060901E-2</v>
      </c>
      <c r="BA24" s="19">
        <v>1.1796870035304099E-2</v>
      </c>
      <c r="BB24" s="19">
        <v>4.7394749600517001E-3</v>
      </c>
      <c r="BC24" s="19">
        <v>0</v>
      </c>
      <c r="BD24" s="19">
        <v>6.41787987942032E-3</v>
      </c>
      <c r="BE24" s="19">
        <v>0</v>
      </c>
      <c r="BF24" s="19">
        <v>0</v>
      </c>
      <c r="BG24" s="19">
        <v>0</v>
      </c>
      <c r="BH24" s="19">
        <v>0</v>
      </c>
      <c r="BI24" s="19">
        <v>1.15511085869401E-2</v>
      </c>
      <c r="BJ24" s="19">
        <v>4.0980242516628497E-2</v>
      </c>
      <c r="BK24" s="19">
        <v>0</v>
      </c>
      <c r="BL24" s="19">
        <v>8.3505932078314395E-3</v>
      </c>
      <c r="BM24" s="19"/>
      <c r="BN24" s="19">
        <v>6.1101212443712503E-3</v>
      </c>
      <c r="BO24" s="19">
        <v>1.1543620602634801E-2</v>
      </c>
      <c r="BP24" s="19"/>
      <c r="BQ24" s="19">
        <v>9.4371405585419194E-3</v>
      </c>
      <c r="BR24" s="19">
        <v>0</v>
      </c>
      <c r="BS24" s="19"/>
      <c r="BT24" s="19">
        <v>1.2114194910125701E-2</v>
      </c>
      <c r="BU24" s="19"/>
      <c r="BV24" s="19">
        <v>9.4589007749956693E-3</v>
      </c>
      <c r="BW24" s="19">
        <v>6.7371682887180399E-3</v>
      </c>
      <c r="BX24" s="19">
        <v>8.9532069959422905E-3</v>
      </c>
      <c r="BY24" s="19"/>
      <c r="BZ24" s="19">
        <v>1.0946572528267799E-2</v>
      </c>
      <c r="CA24" s="19">
        <v>3.1380585910208E-3</v>
      </c>
      <c r="CB24" s="19">
        <v>8.1102884925924393E-3</v>
      </c>
      <c r="CC24" s="19">
        <v>6.7284689333392501E-3</v>
      </c>
      <c r="CD24" s="19">
        <v>4.9257940415630202E-3</v>
      </c>
      <c r="CE24" s="19">
        <v>1.6934744785181501E-2</v>
      </c>
      <c r="CF24" s="19">
        <v>3.8424491556617599E-3</v>
      </c>
      <c r="CG24" s="19"/>
      <c r="CH24" s="19">
        <v>2.0709299448840101E-2</v>
      </c>
      <c r="CI24" s="19">
        <v>1.34806511915009E-2</v>
      </c>
      <c r="CJ24" s="19">
        <v>4.0632882208885904E-3</v>
      </c>
      <c r="CK24" s="19">
        <v>3.6291186339761101E-3</v>
      </c>
      <c r="CL24" s="19">
        <v>0</v>
      </c>
    </row>
    <row r="25" spans="2:90" x14ac:dyDescent="0.3">
      <c r="B25" s="16"/>
    </row>
    <row r="26" spans="2:90" x14ac:dyDescent="0.3">
      <c r="B26" t="s">
        <v>111</v>
      </c>
    </row>
    <row r="27" spans="2:90" x14ac:dyDescent="0.3">
      <c r="B27" t="s">
        <v>112</v>
      </c>
    </row>
    <row r="29" spans="2:90" x14ac:dyDescent="0.3">
      <c r="B2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491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488</v>
      </c>
      <c r="C9" s="17">
        <v>0.69659662598491101</v>
      </c>
      <c r="D9" s="17">
        <v>0.67269070292510902</v>
      </c>
      <c r="E9" s="17">
        <v>0.717554859842644</v>
      </c>
      <c r="F9" s="17"/>
      <c r="G9" s="17">
        <v>0.63175074393846298</v>
      </c>
      <c r="H9" s="17">
        <v>0.64603796056348095</v>
      </c>
      <c r="I9" s="17">
        <v>0.74201426451840902</v>
      </c>
      <c r="J9" s="17">
        <v>0.79699954224997605</v>
      </c>
      <c r="K9" s="17">
        <v>0.78754072852943502</v>
      </c>
      <c r="L9" s="17">
        <v>0.60129252410569101</v>
      </c>
      <c r="M9" s="17"/>
      <c r="N9" s="17">
        <v>0.64899372052681803</v>
      </c>
      <c r="O9" s="17">
        <v>0.75889930578355502</v>
      </c>
      <c r="P9" s="17">
        <v>0.67063135854999401</v>
      </c>
      <c r="Q9" s="17">
        <v>0.70675118947548299</v>
      </c>
      <c r="R9" s="17"/>
      <c r="S9" s="17">
        <v>0.65699455480960101</v>
      </c>
      <c r="T9" s="17">
        <v>0.71653797019397403</v>
      </c>
      <c r="U9" s="17">
        <v>0.72309408323060498</v>
      </c>
      <c r="V9" s="17">
        <v>0.68397481690405304</v>
      </c>
      <c r="W9" s="17">
        <v>0.67438288500482302</v>
      </c>
      <c r="X9" s="17">
        <v>0.66424083115782795</v>
      </c>
      <c r="Y9" s="17">
        <v>0.68472529309199004</v>
      </c>
      <c r="Z9" s="17">
        <v>0.67558918214826202</v>
      </c>
      <c r="AA9" s="17">
        <v>0.73507492399428997</v>
      </c>
      <c r="AB9" s="17">
        <v>0.71992381878873302</v>
      </c>
      <c r="AC9" s="17">
        <v>0.67788648412241304</v>
      </c>
      <c r="AD9" s="17">
        <v>0.79057100307789996</v>
      </c>
      <c r="AE9" s="17"/>
      <c r="AF9" s="17">
        <v>0.70361286758740305</v>
      </c>
      <c r="AG9" s="17">
        <v>0.69132993927532205</v>
      </c>
      <c r="AH9" s="17">
        <v>0.70931218686169695</v>
      </c>
      <c r="AI9" s="17"/>
      <c r="AJ9" s="17">
        <v>0.66353063671999002</v>
      </c>
      <c r="AK9" s="17">
        <v>0.68446822124510698</v>
      </c>
      <c r="AL9" s="17">
        <v>0.68069337808508901</v>
      </c>
      <c r="AM9" s="17">
        <v>0.74244856551999605</v>
      </c>
      <c r="AN9" s="17">
        <v>0.64231484873531497</v>
      </c>
      <c r="AO9" s="17"/>
      <c r="AP9" s="17">
        <v>0.63863739219165705</v>
      </c>
      <c r="AQ9" s="17">
        <v>0.65748734526048302</v>
      </c>
      <c r="AR9" s="17">
        <v>0.71572547807756204</v>
      </c>
      <c r="AS9" s="17">
        <v>0.740619176831813</v>
      </c>
      <c r="AT9" s="17">
        <v>0.69706799303779898</v>
      </c>
      <c r="AU9" s="17">
        <v>0.72943275779221595</v>
      </c>
      <c r="AV9" s="17"/>
      <c r="AW9" s="17">
        <v>0.61913343796138598</v>
      </c>
      <c r="AX9" s="17">
        <v>0.69826982669983695</v>
      </c>
      <c r="AY9" s="17">
        <v>0.671082919937672</v>
      </c>
      <c r="AZ9" s="17">
        <v>0.73721980902026596</v>
      </c>
      <c r="BA9" s="17">
        <v>0.71853210089769304</v>
      </c>
      <c r="BB9" s="17">
        <v>0.74249828414815899</v>
      </c>
      <c r="BC9" s="17">
        <v>0.72541916458748001</v>
      </c>
      <c r="BD9" s="17">
        <v>0.65698502045815799</v>
      </c>
      <c r="BE9" s="17">
        <v>0.70176364457698903</v>
      </c>
      <c r="BF9" s="17">
        <v>0.75477073211772505</v>
      </c>
      <c r="BG9" s="17">
        <v>0.73000225122361995</v>
      </c>
      <c r="BH9" s="17">
        <v>0.68770706644673996</v>
      </c>
      <c r="BI9" s="17">
        <v>0.72212985852160305</v>
      </c>
      <c r="BJ9" s="17">
        <v>0.68756149029998603</v>
      </c>
      <c r="BK9" s="17">
        <v>0.57589674299233196</v>
      </c>
      <c r="BL9" s="17">
        <v>0.632500364455993</v>
      </c>
      <c r="BM9" s="17"/>
      <c r="BN9" s="17">
        <v>0.68330874070761405</v>
      </c>
      <c r="BO9" s="17">
        <v>0.715645546082882</v>
      </c>
      <c r="BP9" s="17"/>
      <c r="BQ9" s="17">
        <v>0.63515593347708899</v>
      </c>
      <c r="BR9" s="17">
        <v>0.76561742006350997</v>
      </c>
      <c r="BS9" s="17"/>
      <c r="BT9" s="17">
        <v>0.68697725705664703</v>
      </c>
      <c r="BU9" s="17"/>
      <c r="BV9" s="17">
        <v>0.70756112142919703</v>
      </c>
      <c r="BW9" s="17">
        <v>0.66757507338866395</v>
      </c>
      <c r="BX9" s="17">
        <v>0.70350575191672404</v>
      </c>
      <c r="BY9" s="17"/>
      <c r="BZ9" s="17">
        <v>0.82969545446045301</v>
      </c>
      <c r="CA9" s="17">
        <v>0.80591808355236405</v>
      </c>
      <c r="CB9" s="17">
        <v>0.79990760832952501</v>
      </c>
      <c r="CC9" s="17">
        <v>0.69931527580417197</v>
      </c>
      <c r="CD9" s="17">
        <v>0.696809347779344</v>
      </c>
      <c r="CE9" s="17">
        <v>0.612817301056654</v>
      </c>
      <c r="CF9" s="17">
        <v>0.52812885407020205</v>
      </c>
      <c r="CG9" s="17"/>
      <c r="CH9" s="17">
        <v>0.438013882263668</v>
      </c>
      <c r="CI9" s="17">
        <v>0.59907456926137104</v>
      </c>
      <c r="CJ9" s="17">
        <v>0.78720917033901505</v>
      </c>
      <c r="CK9" s="17">
        <v>0.84245977822550699</v>
      </c>
      <c r="CL9" s="17">
        <v>0.83260146696173098</v>
      </c>
    </row>
    <row r="10" spans="2:90" ht="28.8" x14ac:dyDescent="0.3">
      <c r="B10" s="18" t="s">
        <v>489</v>
      </c>
      <c r="C10" s="17">
        <v>8.1833359481064405E-2</v>
      </c>
      <c r="D10" s="17">
        <v>9.9605469610214797E-2</v>
      </c>
      <c r="E10" s="17">
        <v>6.5113326937431798E-2</v>
      </c>
      <c r="F10" s="17"/>
      <c r="G10" s="17">
        <v>0.177971692823297</v>
      </c>
      <c r="H10" s="17">
        <v>0.14168872249378001</v>
      </c>
      <c r="I10" s="17">
        <v>8.3974897234171703E-2</v>
      </c>
      <c r="J10" s="17">
        <v>4.6467256074908002E-2</v>
      </c>
      <c r="K10" s="17">
        <v>2.3706084679312799E-2</v>
      </c>
      <c r="L10" s="17">
        <v>3.5008602154301301E-2</v>
      </c>
      <c r="M10" s="17"/>
      <c r="N10" s="17">
        <v>9.5763059892836302E-2</v>
      </c>
      <c r="O10" s="17">
        <v>5.6735009432338598E-2</v>
      </c>
      <c r="P10" s="17">
        <v>9.7376648760487003E-2</v>
      </c>
      <c r="Q10" s="17">
        <v>8.0009468816670495E-2</v>
      </c>
      <c r="R10" s="17"/>
      <c r="S10" s="17">
        <v>0.13274423781837499</v>
      </c>
      <c r="T10" s="17">
        <v>7.7062012129319707E-2</v>
      </c>
      <c r="U10" s="17">
        <v>5.2397275208590402E-2</v>
      </c>
      <c r="V10" s="17">
        <v>5.3883257674296102E-2</v>
      </c>
      <c r="W10" s="17">
        <v>0.138560772874812</v>
      </c>
      <c r="X10" s="17">
        <v>7.6071086132266805E-2</v>
      </c>
      <c r="Y10" s="17">
        <v>5.2052245534278299E-2</v>
      </c>
      <c r="Z10" s="17">
        <v>0.13253976412996901</v>
      </c>
      <c r="AA10" s="17">
        <v>6.1579391734077303E-2</v>
      </c>
      <c r="AB10" s="17">
        <v>6.6114868067555399E-2</v>
      </c>
      <c r="AC10" s="17">
        <v>8.6162155351099196E-2</v>
      </c>
      <c r="AD10" s="17">
        <v>3.7786929971989999E-2</v>
      </c>
      <c r="AE10" s="17"/>
      <c r="AF10" s="17">
        <v>7.18634013117323E-2</v>
      </c>
      <c r="AG10" s="17">
        <v>8.1407497877414997E-2</v>
      </c>
      <c r="AH10" s="17">
        <v>9.8609191789750902E-2</v>
      </c>
      <c r="AI10" s="17"/>
      <c r="AJ10" s="17">
        <v>7.9989777409322102E-2</v>
      </c>
      <c r="AK10" s="17">
        <v>0.102152104566738</v>
      </c>
      <c r="AL10" s="17">
        <v>7.1547329559703401E-2</v>
      </c>
      <c r="AM10" s="17">
        <v>7.7986557685875896E-2</v>
      </c>
      <c r="AN10" s="17">
        <v>0.12810578676090101</v>
      </c>
      <c r="AO10" s="17"/>
      <c r="AP10" s="17">
        <v>0.124787948097933</v>
      </c>
      <c r="AQ10" s="17">
        <v>9.7063361638284607E-2</v>
      </c>
      <c r="AR10" s="17">
        <v>7.9608725709290604E-2</v>
      </c>
      <c r="AS10" s="17">
        <v>7.04712234329994E-2</v>
      </c>
      <c r="AT10" s="17">
        <v>9.1902390617531499E-2</v>
      </c>
      <c r="AU10" s="17">
        <v>2.67515436212972E-2</v>
      </c>
      <c r="AV10" s="17"/>
      <c r="AW10" s="17">
        <v>9.6528792754342604E-2</v>
      </c>
      <c r="AX10" s="17">
        <v>0.10931385078712701</v>
      </c>
      <c r="AY10" s="17">
        <v>8.8613732923137206E-2</v>
      </c>
      <c r="AZ10" s="17">
        <v>9.5674554623343705E-2</v>
      </c>
      <c r="BA10" s="17">
        <v>6.7744259800321699E-2</v>
      </c>
      <c r="BB10" s="17">
        <v>4.3461671979499399E-2</v>
      </c>
      <c r="BC10" s="17">
        <v>0.104355621574291</v>
      </c>
      <c r="BD10" s="17">
        <v>8.2619929319670896E-2</v>
      </c>
      <c r="BE10" s="17">
        <v>8.7703147390235506E-2</v>
      </c>
      <c r="BF10" s="17">
        <v>6.6760521640159803E-2</v>
      </c>
      <c r="BG10" s="17">
        <v>5.3820619419388802E-2</v>
      </c>
      <c r="BH10" s="17">
        <v>7.8710351215599897E-2</v>
      </c>
      <c r="BI10" s="17">
        <v>8.3452018912562903E-2</v>
      </c>
      <c r="BJ10" s="17">
        <v>0.10478318690489</v>
      </c>
      <c r="BK10" s="17">
        <v>0.16304456933255501</v>
      </c>
      <c r="BL10" s="17">
        <v>0.138355598830048</v>
      </c>
      <c r="BM10" s="17"/>
      <c r="BN10" s="17">
        <v>8.9862950197634794E-2</v>
      </c>
      <c r="BO10" s="17">
        <v>7.1070179733091696E-2</v>
      </c>
      <c r="BP10" s="17"/>
      <c r="BQ10" s="17">
        <v>0.12619165275836999</v>
      </c>
      <c r="BR10" s="17">
        <v>6.7047355940168502E-2</v>
      </c>
      <c r="BS10" s="17"/>
      <c r="BT10" s="17">
        <v>0.14004570451242701</v>
      </c>
      <c r="BU10" s="17"/>
      <c r="BV10" s="17">
        <v>9.5702239523893798E-2</v>
      </c>
      <c r="BW10" s="17">
        <v>8.7630273716815699E-2</v>
      </c>
      <c r="BX10" s="17">
        <v>7.5670876717149393E-2</v>
      </c>
      <c r="BY10" s="17"/>
      <c r="BZ10" s="17">
        <v>2.9044053693810499E-2</v>
      </c>
      <c r="CA10" s="17">
        <v>7.2328088895537698E-2</v>
      </c>
      <c r="CB10" s="17">
        <v>7.7556032007686598E-2</v>
      </c>
      <c r="CC10" s="17">
        <v>0.13201401959708101</v>
      </c>
      <c r="CD10" s="17">
        <v>6.6437319229103606E-2</v>
      </c>
      <c r="CE10" s="17">
        <v>8.8720412788993702E-2</v>
      </c>
      <c r="CF10" s="17">
        <v>0.140431700837757</v>
      </c>
      <c r="CG10" s="17"/>
      <c r="CH10" s="17">
        <v>0.258108879468256</v>
      </c>
      <c r="CI10" s="17">
        <v>7.64640566992177E-2</v>
      </c>
      <c r="CJ10" s="17">
        <v>5.79898150723126E-2</v>
      </c>
      <c r="CK10" s="17">
        <v>4.8996753732655003E-2</v>
      </c>
      <c r="CL10" s="17">
        <v>4.78710176243261E-2</v>
      </c>
    </row>
    <row r="11" spans="2:90" ht="28.8" x14ac:dyDescent="0.3">
      <c r="B11" s="18" t="s">
        <v>490</v>
      </c>
      <c r="C11" s="17">
        <v>0.14107377314054101</v>
      </c>
      <c r="D11" s="17">
        <v>0.16424973446990701</v>
      </c>
      <c r="E11" s="17">
        <v>0.119542143263854</v>
      </c>
      <c r="F11" s="17"/>
      <c r="G11" s="17">
        <v>0.103671614703777</v>
      </c>
      <c r="H11" s="17">
        <v>0.14866594381984699</v>
      </c>
      <c r="I11" s="17">
        <v>9.8352653413247004E-2</v>
      </c>
      <c r="J11" s="17">
        <v>8.3868332871678095E-2</v>
      </c>
      <c r="K11" s="17">
        <v>0.120039774267599</v>
      </c>
      <c r="L11" s="17">
        <v>0.25524084514231599</v>
      </c>
      <c r="M11" s="17"/>
      <c r="N11" s="17">
        <v>0.18742686388776</v>
      </c>
      <c r="O11" s="17">
        <v>0.13344782975214201</v>
      </c>
      <c r="P11" s="17">
        <v>0.13042155880991399</v>
      </c>
      <c r="Q11" s="17">
        <v>0.109805556894555</v>
      </c>
      <c r="R11" s="17"/>
      <c r="S11" s="17">
        <v>0.13387576094022299</v>
      </c>
      <c r="T11" s="17">
        <v>0.12182103190933199</v>
      </c>
      <c r="U11" s="17">
        <v>0.158816258922644</v>
      </c>
      <c r="V11" s="17">
        <v>0.15112276879481301</v>
      </c>
      <c r="W11" s="17">
        <v>0.118442067393506</v>
      </c>
      <c r="X11" s="17">
        <v>0.194004011730671</v>
      </c>
      <c r="Y11" s="17">
        <v>0.18453921002655599</v>
      </c>
      <c r="Z11" s="17">
        <v>0.11650139199944599</v>
      </c>
      <c r="AA11" s="17">
        <v>0.11942264661855601</v>
      </c>
      <c r="AB11" s="17">
        <v>0.13167108776459799</v>
      </c>
      <c r="AC11" s="17">
        <v>0.129462289949102</v>
      </c>
      <c r="AD11" s="17">
        <v>0.11923616024787501</v>
      </c>
      <c r="AE11" s="17"/>
      <c r="AF11" s="17">
        <v>0.14462747312152999</v>
      </c>
      <c r="AG11" s="17">
        <v>0.159625902086792</v>
      </c>
      <c r="AH11" s="17">
        <v>9.5084286731624598E-2</v>
      </c>
      <c r="AI11" s="17"/>
      <c r="AJ11" s="17">
        <v>0.195085756874084</v>
      </c>
      <c r="AK11" s="17">
        <v>0.149099491172514</v>
      </c>
      <c r="AL11" s="17">
        <v>0.14675743398362701</v>
      </c>
      <c r="AM11" s="17">
        <v>9.8693124880914807E-2</v>
      </c>
      <c r="AN11" s="17">
        <v>0.108194892250407</v>
      </c>
      <c r="AO11" s="17"/>
      <c r="AP11" s="17">
        <v>0.171116389266425</v>
      </c>
      <c r="AQ11" s="17">
        <v>0.19608200632876399</v>
      </c>
      <c r="AR11" s="17">
        <v>0.13642006743183899</v>
      </c>
      <c r="AS11" s="17">
        <v>0.116897941391251</v>
      </c>
      <c r="AT11" s="17">
        <v>9.6676882793031702E-2</v>
      </c>
      <c r="AU11" s="17">
        <v>9.3738971133487295E-2</v>
      </c>
      <c r="AV11" s="17"/>
      <c r="AW11" s="17">
        <v>4.6539788786487797E-2</v>
      </c>
      <c r="AX11" s="17">
        <v>3.11996655588021E-2</v>
      </c>
      <c r="AY11" s="17">
        <v>0.14103674997014201</v>
      </c>
      <c r="AZ11" s="17">
        <v>0.10553528148977701</v>
      </c>
      <c r="BA11" s="17">
        <v>0.134707346906976</v>
      </c>
      <c r="BB11" s="17">
        <v>0.14561963673345699</v>
      </c>
      <c r="BC11" s="17">
        <v>0.113335750141473</v>
      </c>
      <c r="BD11" s="17">
        <v>0.20188593687878401</v>
      </c>
      <c r="BE11" s="17">
        <v>0.14065638785100301</v>
      </c>
      <c r="BF11" s="17">
        <v>0.12824331344589099</v>
      </c>
      <c r="BG11" s="17">
        <v>0.17096257010853799</v>
      </c>
      <c r="BH11" s="17">
        <v>0.16607064515171399</v>
      </c>
      <c r="BI11" s="17">
        <v>0.11193438586193501</v>
      </c>
      <c r="BJ11" s="17">
        <v>0.116598688529617</v>
      </c>
      <c r="BK11" s="17">
        <v>0.218051520414661</v>
      </c>
      <c r="BL11" s="17">
        <v>0.18764163730213201</v>
      </c>
      <c r="BM11" s="17"/>
      <c r="BN11" s="17">
        <v>0.151565898603784</v>
      </c>
      <c r="BO11" s="17">
        <v>0.12757627837879701</v>
      </c>
      <c r="BP11" s="17"/>
      <c r="BQ11" s="17">
        <v>0.173382476522733</v>
      </c>
      <c r="BR11" s="17">
        <v>0.121231602800095</v>
      </c>
      <c r="BS11" s="17"/>
      <c r="BT11" s="17">
        <v>0.115481520529871</v>
      </c>
      <c r="BU11" s="17"/>
      <c r="BV11" s="17">
        <v>0.107267628288436</v>
      </c>
      <c r="BW11" s="17">
        <v>0.14488578185128601</v>
      </c>
      <c r="BX11" s="17">
        <v>0.15374560810379601</v>
      </c>
      <c r="BY11" s="17"/>
      <c r="BZ11" s="17">
        <v>5.99466113413437E-2</v>
      </c>
      <c r="CA11" s="17">
        <v>6.5487098999158805E-2</v>
      </c>
      <c r="CB11" s="17">
        <v>4.9189587433682902E-2</v>
      </c>
      <c r="CC11" s="17">
        <v>0.12959671361571801</v>
      </c>
      <c r="CD11" s="17">
        <v>0.17470660801277499</v>
      </c>
      <c r="CE11" s="17">
        <v>0.24461993753969599</v>
      </c>
      <c r="CF11" s="17">
        <v>0.28155667616773</v>
      </c>
      <c r="CG11" s="17"/>
      <c r="CH11" s="17">
        <v>0.25534381827618402</v>
      </c>
      <c r="CI11" s="17">
        <v>0.222859357155405</v>
      </c>
      <c r="CJ11" s="17">
        <v>8.0279903258316701E-2</v>
      </c>
      <c r="CK11" s="17">
        <v>4.1479847390107301E-2</v>
      </c>
      <c r="CL11" s="17">
        <v>4.9519676890091603E-2</v>
      </c>
    </row>
    <row r="12" spans="2:90" x14ac:dyDescent="0.3">
      <c r="B12" s="18" t="s">
        <v>118</v>
      </c>
      <c r="C12" s="19">
        <v>8.0496241393483006E-2</v>
      </c>
      <c r="D12" s="19">
        <v>6.3454092994769895E-2</v>
      </c>
      <c r="E12" s="19">
        <v>9.7789669956070593E-2</v>
      </c>
      <c r="F12" s="19"/>
      <c r="G12" s="19">
        <v>8.6605948534463004E-2</v>
      </c>
      <c r="H12" s="19">
        <v>6.3607373122892094E-2</v>
      </c>
      <c r="I12" s="19">
        <v>7.5658184834172304E-2</v>
      </c>
      <c r="J12" s="19">
        <v>7.2664868803438101E-2</v>
      </c>
      <c r="K12" s="19">
        <v>6.87134125236529E-2</v>
      </c>
      <c r="L12" s="19">
        <v>0.108458028597692</v>
      </c>
      <c r="M12" s="19"/>
      <c r="N12" s="19">
        <v>6.7816355692586303E-2</v>
      </c>
      <c r="O12" s="19">
        <v>5.09178550319647E-2</v>
      </c>
      <c r="P12" s="19">
        <v>0.101570433879605</v>
      </c>
      <c r="Q12" s="19">
        <v>0.103433784813292</v>
      </c>
      <c r="R12" s="19"/>
      <c r="S12" s="19">
        <v>7.6385446431801299E-2</v>
      </c>
      <c r="T12" s="19">
        <v>8.4578985767374507E-2</v>
      </c>
      <c r="U12" s="19">
        <v>6.5692382638160907E-2</v>
      </c>
      <c r="V12" s="19">
        <v>0.11101915662683801</v>
      </c>
      <c r="W12" s="19">
        <v>6.8614274726859603E-2</v>
      </c>
      <c r="X12" s="19">
        <v>6.5684070979233899E-2</v>
      </c>
      <c r="Y12" s="19">
        <v>7.8683251347175603E-2</v>
      </c>
      <c r="Z12" s="19">
        <v>7.5369661722322803E-2</v>
      </c>
      <c r="AA12" s="19">
        <v>8.3923037653076196E-2</v>
      </c>
      <c r="AB12" s="19">
        <v>8.2290225379113693E-2</v>
      </c>
      <c r="AC12" s="19">
        <v>0.10648907057738601</v>
      </c>
      <c r="AD12" s="19">
        <v>5.24059067022348E-2</v>
      </c>
      <c r="AE12" s="19"/>
      <c r="AF12" s="19">
        <v>7.9896257979334306E-2</v>
      </c>
      <c r="AG12" s="19">
        <v>6.7636660760470604E-2</v>
      </c>
      <c r="AH12" s="19">
        <v>9.69943346169274E-2</v>
      </c>
      <c r="AI12" s="19"/>
      <c r="AJ12" s="19">
        <v>6.1393828996604199E-2</v>
      </c>
      <c r="AK12" s="19">
        <v>6.4280183015641798E-2</v>
      </c>
      <c r="AL12" s="19">
        <v>0.10100185837158</v>
      </c>
      <c r="AM12" s="19">
        <v>8.0871751913212997E-2</v>
      </c>
      <c r="AN12" s="19">
        <v>0.12138447225337699</v>
      </c>
      <c r="AO12" s="19"/>
      <c r="AP12" s="19">
        <v>6.5458270443985098E-2</v>
      </c>
      <c r="AQ12" s="19">
        <v>4.9367286772468301E-2</v>
      </c>
      <c r="AR12" s="19">
        <v>6.8245728781307496E-2</v>
      </c>
      <c r="AS12" s="19">
        <v>7.2011658343936497E-2</v>
      </c>
      <c r="AT12" s="19">
        <v>0.114352733551638</v>
      </c>
      <c r="AU12" s="19">
        <v>0.15007672745299999</v>
      </c>
      <c r="AV12" s="19"/>
      <c r="AW12" s="19">
        <v>0.237797980497783</v>
      </c>
      <c r="AX12" s="19">
        <v>0.16121665695423401</v>
      </c>
      <c r="AY12" s="19">
        <v>9.9266597169049106E-2</v>
      </c>
      <c r="AZ12" s="19">
        <v>6.1570354866613199E-2</v>
      </c>
      <c r="BA12" s="19">
        <v>7.9016292395009499E-2</v>
      </c>
      <c r="BB12" s="19">
        <v>6.8420407138885198E-2</v>
      </c>
      <c r="BC12" s="19">
        <v>5.6889463696755301E-2</v>
      </c>
      <c r="BD12" s="19">
        <v>5.8509113343387098E-2</v>
      </c>
      <c r="BE12" s="19">
        <v>6.9876820181772797E-2</v>
      </c>
      <c r="BF12" s="19">
        <v>5.0225432796223601E-2</v>
      </c>
      <c r="BG12" s="19">
        <v>4.5214559248453301E-2</v>
      </c>
      <c r="BH12" s="19">
        <v>6.7511937185946003E-2</v>
      </c>
      <c r="BI12" s="19">
        <v>8.2483736703898802E-2</v>
      </c>
      <c r="BJ12" s="19">
        <v>9.1056634265506697E-2</v>
      </c>
      <c r="BK12" s="19">
        <v>4.3007167260452603E-2</v>
      </c>
      <c r="BL12" s="19">
        <v>4.1502399411827103E-2</v>
      </c>
      <c r="BM12" s="19"/>
      <c r="BN12" s="19">
        <v>7.5262410490967296E-2</v>
      </c>
      <c r="BO12" s="19">
        <v>8.5707995805229295E-2</v>
      </c>
      <c r="BP12" s="19"/>
      <c r="BQ12" s="19">
        <v>6.5269937241808199E-2</v>
      </c>
      <c r="BR12" s="19">
        <v>4.6103621196226997E-2</v>
      </c>
      <c r="BS12" s="19"/>
      <c r="BT12" s="19">
        <v>5.7495517901054297E-2</v>
      </c>
      <c r="BU12" s="19"/>
      <c r="BV12" s="19">
        <v>8.9469010758473702E-2</v>
      </c>
      <c r="BW12" s="19">
        <v>9.9908871043234398E-2</v>
      </c>
      <c r="BX12" s="19">
        <v>6.7077763262330503E-2</v>
      </c>
      <c r="BY12" s="19"/>
      <c r="BZ12" s="19">
        <v>8.1313880504393005E-2</v>
      </c>
      <c r="CA12" s="19">
        <v>5.6266728552939703E-2</v>
      </c>
      <c r="CB12" s="19">
        <v>7.3346772229106003E-2</v>
      </c>
      <c r="CC12" s="19">
        <v>3.9073990983028398E-2</v>
      </c>
      <c r="CD12" s="19">
        <v>6.2046724978777203E-2</v>
      </c>
      <c r="CE12" s="19">
        <v>5.3842348614656699E-2</v>
      </c>
      <c r="CF12" s="19">
        <v>4.9882768924311101E-2</v>
      </c>
      <c r="CG12" s="19"/>
      <c r="CH12" s="19">
        <v>4.8533419991891397E-2</v>
      </c>
      <c r="CI12" s="19">
        <v>0.101602016884007</v>
      </c>
      <c r="CJ12" s="19">
        <v>7.4521111330355994E-2</v>
      </c>
      <c r="CK12" s="19">
        <v>6.7063620651730202E-2</v>
      </c>
      <c r="CL12" s="19">
        <v>7.0007838523851396E-2</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CL31"/>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508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492</v>
      </c>
      <c r="C9" s="17">
        <v>0.35455673058861698</v>
      </c>
      <c r="D9" s="17">
        <v>0.36163368472794599</v>
      </c>
      <c r="E9" s="17">
        <v>0.34759429495723598</v>
      </c>
      <c r="F9" s="17"/>
      <c r="G9" s="17">
        <v>0.285247049076295</v>
      </c>
      <c r="H9" s="17">
        <v>0.248986603569777</v>
      </c>
      <c r="I9" s="17">
        <v>0.279105322449761</v>
      </c>
      <c r="J9" s="17">
        <v>0.32995753429596397</v>
      </c>
      <c r="K9" s="17">
        <v>0.42945647657777403</v>
      </c>
      <c r="L9" s="17">
        <v>0.51836053475147303</v>
      </c>
      <c r="M9" s="17"/>
      <c r="N9" s="17">
        <v>0.35291854157560798</v>
      </c>
      <c r="O9" s="17">
        <v>0.33532718357357</v>
      </c>
      <c r="P9" s="17">
        <v>0.376606659982481</v>
      </c>
      <c r="Q9" s="17">
        <v>0.358093697609281</v>
      </c>
      <c r="R9" s="17"/>
      <c r="S9" s="17">
        <v>0.28026688105367698</v>
      </c>
      <c r="T9" s="17">
        <v>0.41865586991483</v>
      </c>
      <c r="U9" s="17">
        <v>0.39263837061566498</v>
      </c>
      <c r="V9" s="17">
        <v>0.39435649403834899</v>
      </c>
      <c r="W9" s="17">
        <v>0.32652129442800698</v>
      </c>
      <c r="X9" s="17">
        <v>0.34934985068916302</v>
      </c>
      <c r="Y9" s="17">
        <v>0.35226206871367999</v>
      </c>
      <c r="Z9" s="17">
        <v>0.36784366326128098</v>
      </c>
      <c r="AA9" s="17">
        <v>0.32248483061286998</v>
      </c>
      <c r="AB9" s="17">
        <v>0.41265185401451099</v>
      </c>
      <c r="AC9" s="17">
        <v>0.32209609388583699</v>
      </c>
      <c r="AD9" s="17">
        <v>0.27007155149540601</v>
      </c>
      <c r="AE9" s="17"/>
      <c r="AF9" s="17">
        <v>0.46371012625242503</v>
      </c>
      <c r="AG9" s="17">
        <v>0.29376334052727598</v>
      </c>
      <c r="AH9" s="17">
        <v>0.29224555156480603</v>
      </c>
      <c r="AI9" s="17"/>
      <c r="AJ9" s="17">
        <v>0.46391531436092998</v>
      </c>
      <c r="AK9" s="17">
        <v>0.26335277902131699</v>
      </c>
      <c r="AL9" s="17">
        <v>0.382119689813332</v>
      </c>
      <c r="AM9" s="17">
        <v>0.44598782342460602</v>
      </c>
      <c r="AN9" s="17">
        <v>0.37925297770743099</v>
      </c>
      <c r="AO9" s="17"/>
      <c r="AP9" s="17">
        <v>0.17656257347582799</v>
      </c>
      <c r="AQ9" s="17">
        <v>0.40137324384293699</v>
      </c>
      <c r="AR9" s="17">
        <v>0.33055281200550202</v>
      </c>
      <c r="AS9" s="17">
        <v>0.51373108528382505</v>
      </c>
      <c r="AT9" s="17">
        <v>0.39073743785134002</v>
      </c>
      <c r="AU9" s="17">
        <v>0.40709543913544599</v>
      </c>
      <c r="AV9" s="17"/>
      <c r="AW9" s="17">
        <v>0.30680654933533602</v>
      </c>
      <c r="AX9" s="17">
        <v>0.29497610731275697</v>
      </c>
      <c r="AY9" s="17">
        <v>0.317608282329717</v>
      </c>
      <c r="AZ9" s="17">
        <v>0.381033763612803</v>
      </c>
      <c r="BA9" s="17">
        <v>0.36696332533714199</v>
      </c>
      <c r="BB9" s="17">
        <v>0.40188812674186303</v>
      </c>
      <c r="BC9" s="17">
        <v>0.37864715919425601</v>
      </c>
      <c r="BD9" s="17">
        <v>0.36137996015827301</v>
      </c>
      <c r="BE9" s="17">
        <v>0.37682705558225699</v>
      </c>
      <c r="BF9" s="17">
        <v>0.363703288750162</v>
      </c>
      <c r="BG9" s="17">
        <v>0.36545613947083599</v>
      </c>
      <c r="BH9" s="17">
        <v>0.31972989030589799</v>
      </c>
      <c r="BI9" s="17">
        <v>0.29790014901455902</v>
      </c>
      <c r="BJ9" s="17">
        <v>0.25586371499161997</v>
      </c>
      <c r="BK9" s="17">
        <v>0.40723214842192601</v>
      </c>
      <c r="BL9" s="17">
        <v>0.32890678257066303</v>
      </c>
      <c r="BM9" s="17"/>
      <c r="BN9" s="17">
        <v>0.34838896183353701</v>
      </c>
      <c r="BO9" s="17">
        <v>0.36265071623886902</v>
      </c>
      <c r="BP9" s="17"/>
      <c r="BQ9" s="17">
        <v>0.17646154322081301</v>
      </c>
      <c r="BR9" s="17">
        <v>0.420495529703729</v>
      </c>
      <c r="BS9" s="17"/>
      <c r="BT9" s="17">
        <v>0.32507526442003898</v>
      </c>
      <c r="BU9" s="17"/>
      <c r="BV9" s="17">
        <v>0.29945056953104099</v>
      </c>
      <c r="BW9" s="17">
        <v>0.287946432889224</v>
      </c>
      <c r="BX9" s="17">
        <v>0.40793236621013801</v>
      </c>
      <c r="BY9" s="17"/>
      <c r="BZ9" s="17">
        <v>0.32470798261103301</v>
      </c>
      <c r="CA9" s="17">
        <v>0.369686370009156</v>
      </c>
      <c r="CB9" s="17">
        <v>0.36441206470203902</v>
      </c>
      <c r="CC9" s="17">
        <v>0.36809440959414103</v>
      </c>
      <c r="CD9" s="17">
        <v>0.407984837387459</v>
      </c>
      <c r="CE9" s="17">
        <v>0.35322808439876402</v>
      </c>
      <c r="CF9" s="17">
        <v>0.30804164267340001</v>
      </c>
      <c r="CG9" s="17"/>
      <c r="CH9" s="17">
        <v>0.239140753257682</v>
      </c>
      <c r="CI9" s="17">
        <v>0.35004728670998603</v>
      </c>
      <c r="CJ9" s="17">
        <v>0.393416008776314</v>
      </c>
      <c r="CK9" s="17">
        <v>0.35066181581856598</v>
      </c>
      <c r="CL9" s="17">
        <v>0.33673720666655499</v>
      </c>
    </row>
    <row r="10" spans="2:90" x14ac:dyDescent="0.3">
      <c r="B10" s="18" t="s">
        <v>493</v>
      </c>
      <c r="C10" s="17">
        <v>0.33761324165287498</v>
      </c>
      <c r="D10" s="17">
        <v>0.335627647394382</v>
      </c>
      <c r="E10" s="17">
        <v>0.34127146420113702</v>
      </c>
      <c r="F10" s="17"/>
      <c r="G10" s="17">
        <v>0.18610040495136501</v>
      </c>
      <c r="H10" s="17">
        <v>0.21208672009830801</v>
      </c>
      <c r="I10" s="17">
        <v>0.2912084406239</v>
      </c>
      <c r="J10" s="17">
        <v>0.35177728569922301</v>
      </c>
      <c r="K10" s="17">
        <v>0.44324384221942098</v>
      </c>
      <c r="L10" s="17">
        <v>0.49646754029023699</v>
      </c>
      <c r="M10" s="17"/>
      <c r="N10" s="17">
        <v>0.28037709758845603</v>
      </c>
      <c r="O10" s="17">
        <v>0.28151019050717402</v>
      </c>
      <c r="P10" s="17">
        <v>0.42836990465873998</v>
      </c>
      <c r="Q10" s="17">
        <v>0.37681463408173199</v>
      </c>
      <c r="R10" s="17"/>
      <c r="S10" s="17">
        <v>0.30611132557652199</v>
      </c>
      <c r="T10" s="17">
        <v>0.32529441815017601</v>
      </c>
      <c r="U10" s="17">
        <v>0.37890642288206899</v>
      </c>
      <c r="V10" s="17">
        <v>0.39956611862983599</v>
      </c>
      <c r="W10" s="17">
        <v>0.335880258150967</v>
      </c>
      <c r="X10" s="17">
        <v>0.33552703573298198</v>
      </c>
      <c r="Y10" s="17">
        <v>0.34753272776904198</v>
      </c>
      <c r="Z10" s="17">
        <v>0.35891622908743698</v>
      </c>
      <c r="AA10" s="17">
        <v>0.35882934452334098</v>
      </c>
      <c r="AB10" s="17">
        <v>0.24584866935058799</v>
      </c>
      <c r="AC10" s="17">
        <v>0.40294920646084598</v>
      </c>
      <c r="AD10" s="17">
        <v>0.28647515440330901</v>
      </c>
      <c r="AE10" s="17"/>
      <c r="AF10" s="17">
        <v>0.52125254644800301</v>
      </c>
      <c r="AG10" s="17">
        <v>0.23145238127284101</v>
      </c>
      <c r="AH10" s="17">
        <v>0.25178168358089498</v>
      </c>
      <c r="AI10" s="17"/>
      <c r="AJ10" s="17">
        <v>0.47412536228387803</v>
      </c>
      <c r="AK10" s="17">
        <v>0.25697682829359902</v>
      </c>
      <c r="AL10" s="17">
        <v>0.18707680474678601</v>
      </c>
      <c r="AM10" s="17">
        <v>0.55553330287739999</v>
      </c>
      <c r="AN10" s="17">
        <v>0.33410534268738201</v>
      </c>
      <c r="AO10" s="17"/>
      <c r="AP10" s="17">
        <v>0.20860888373259601</v>
      </c>
      <c r="AQ10" s="17">
        <v>0.397237038818824</v>
      </c>
      <c r="AR10" s="17">
        <v>0.22366719812920299</v>
      </c>
      <c r="AS10" s="17">
        <v>0.55093149902245797</v>
      </c>
      <c r="AT10" s="17">
        <v>0.22965753461788299</v>
      </c>
      <c r="AU10" s="17">
        <v>0.32143031139817202</v>
      </c>
      <c r="AV10" s="17"/>
      <c r="AW10" s="17">
        <v>0.34290171046446999</v>
      </c>
      <c r="AX10" s="17">
        <v>0.23862694396443301</v>
      </c>
      <c r="AY10" s="17">
        <v>0.34458366449159</v>
      </c>
      <c r="AZ10" s="17">
        <v>0.366479205670522</v>
      </c>
      <c r="BA10" s="17">
        <v>0.37454246436311101</v>
      </c>
      <c r="BB10" s="17">
        <v>0.38467937280273501</v>
      </c>
      <c r="BC10" s="17">
        <v>0.35271056903792503</v>
      </c>
      <c r="BD10" s="17">
        <v>0.29471578845778001</v>
      </c>
      <c r="BE10" s="17">
        <v>0.40675482359554199</v>
      </c>
      <c r="BF10" s="17">
        <v>0.31368088892190699</v>
      </c>
      <c r="BG10" s="17">
        <v>0.29589288864520302</v>
      </c>
      <c r="BH10" s="17">
        <v>0.37325692995306498</v>
      </c>
      <c r="BI10" s="17">
        <v>0.31089092213642699</v>
      </c>
      <c r="BJ10" s="17">
        <v>0.276699156124463</v>
      </c>
      <c r="BK10" s="17">
        <v>0.28934652239196601</v>
      </c>
      <c r="BL10" s="17">
        <v>0.278110476285307</v>
      </c>
      <c r="BM10" s="17"/>
      <c r="BN10" s="17">
        <v>0.37719260560240297</v>
      </c>
      <c r="BO10" s="17">
        <v>0.28106170374117601</v>
      </c>
      <c r="BP10" s="17"/>
      <c r="BQ10" s="17">
        <v>0.218382181322819</v>
      </c>
      <c r="BR10" s="17">
        <v>0.33332147782187199</v>
      </c>
      <c r="BS10" s="17"/>
      <c r="BT10" s="17">
        <v>0.34489661393975701</v>
      </c>
      <c r="BU10" s="17"/>
      <c r="BV10" s="17">
        <v>0.28368899993249203</v>
      </c>
      <c r="BW10" s="17">
        <v>0.29407515483811503</v>
      </c>
      <c r="BX10" s="17">
        <v>0.37918460018412198</v>
      </c>
      <c r="BY10" s="17"/>
      <c r="BZ10" s="17">
        <v>0.34438689368715097</v>
      </c>
      <c r="CA10" s="17">
        <v>0.326543462874754</v>
      </c>
      <c r="CB10" s="17">
        <v>0.36796624227267999</v>
      </c>
      <c r="CC10" s="17">
        <v>0.33242335989285698</v>
      </c>
      <c r="CD10" s="17">
        <v>0.35883166622677398</v>
      </c>
      <c r="CE10" s="17">
        <v>0.34144328514369099</v>
      </c>
      <c r="CF10" s="17">
        <v>0.31412110733158</v>
      </c>
      <c r="CG10" s="17"/>
      <c r="CH10" s="17">
        <v>0.28404184331482701</v>
      </c>
      <c r="CI10" s="17">
        <v>0.32789237265326099</v>
      </c>
      <c r="CJ10" s="17">
        <v>0.34803699844097602</v>
      </c>
      <c r="CK10" s="17">
        <v>0.37543476457983999</v>
      </c>
      <c r="CL10" s="17">
        <v>0.31534856797584898</v>
      </c>
    </row>
    <row r="11" spans="2:90" ht="28.8" x14ac:dyDescent="0.3">
      <c r="B11" s="18" t="s">
        <v>494</v>
      </c>
      <c r="C11" s="17">
        <v>0.325037493849682</v>
      </c>
      <c r="D11" s="17">
        <v>0.33440352824083602</v>
      </c>
      <c r="E11" s="17">
        <v>0.31531976513964199</v>
      </c>
      <c r="F11" s="17"/>
      <c r="G11" s="17">
        <v>0.203574091873925</v>
      </c>
      <c r="H11" s="17">
        <v>0.27273082632981299</v>
      </c>
      <c r="I11" s="17">
        <v>0.25337949828523498</v>
      </c>
      <c r="J11" s="17">
        <v>0.317277735800852</v>
      </c>
      <c r="K11" s="17">
        <v>0.38280260859665399</v>
      </c>
      <c r="L11" s="17">
        <v>0.47468949903207203</v>
      </c>
      <c r="M11" s="17"/>
      <c r="N11" s="17">
        <v>0.35798223806094898</v>
      </c>
      <c r="O11" s="17">
        <v>0.32471802516063802</v>
      </c>
      <c r="P11" s="17">
        <v>0.33946527160018602</v>
      </c>
      <c r="Q11" s="17">
        <v>0.27807769863095699</v>
      </c>
      <c r="R11" s="17"/>
      <c r="S11" s="17">
        <v>0.25134672521843099</v>
      </c>
      <c r="T11" s="17">
        <v>0.38282226203213099</v>
      </c>
      <c r="U11" s="17">
        <v>0.41422781609578802</v>
      </c>
      <c r="V11" s="17">
        <v>0.34677647936897799</v>
      </c>
      <c r="W11" s="17">
        <v>0.38016021004178102</v>
      </c>
      <c r="X11" s="17">
        <v>0.311380117347754</v>
      </c>
      <c r="Y11" s="17">
        <v>0.28116932751004098</v>
      </c>
      <c r="Z11" s="17">
        <v>0.28969018444813999</v>
      </c>
      <c r="AA11" s="17">
        <v>0.26908390008188798</v>
      </c>
      <c r="AB11" s="17">
        <v>0.358407914491151</v>
      </c>
      <c r="AC11" s="17">
        <v>0.29196225951004701</v>
      </c>
      <c r="AD11" s="17">
        <v>0.353286651145167</v>
      </c>
      <c r="AE11" s="17"/>
      <c r="AF11" s="17">
        <v>0.35109487166804798</v>
      </c>
      <c r="AG11" s="17">
        <v>0.34549363068849898</v>
      </c>
      <c r="AH11" s="17">
        <v>0.25801621806283698</v>
      </c>
      <c r="AI11" s="17"/>
      <c r="AJ11" s="17">
        <v>0.42265198967843498</v>
      </c>
      <c r="AK11" s="17">
        <v>0.31680406367740899</v>
      </c>
      <c r="AL11" s="17">
        <v>0.39161048381879499</v>
      </c>
      <c r="AM11" s="17">
        <v>0.27449987719555602</v>
      </c>
      <c r="AN11" s="17">
        <v>0.261556515892584</v>
      </c>
      <c r="AO11" s="17"/>
      <c r="AP11" s="17">
        <v>0.29456230614965201</v>
      </c>
      <c r="AQ11" s="17">
        <v>0.40532664976939298</v>
      </c>
      <c r="AR11" s="17">
        <v>0.35985923197090602</v>
      </c>
      <c r="AS11" s="17">
        <v>0.30158224068387501</v>
      </c>
      <c r="AT11" s="17">
        <v>0.22334793073245299</v>
      </c>
      <c r="AU11" s="17">
        <v>0.39457837407153201</v>
      </c>
      <c r="AV11" s="17"/>
      <c r="AW11" s="17">
        <v>0.24913807870599899</v>
      </c>
      <c r="AX11" s="17">
        <v>0.20449522381398899</v>
      </c>
      <c r="AY11" s="17">
        <v>0.31263638086380902</v>
      </c>
      <c r="AZ11" s="17">
        <v>0.34796653969605801</v>
      </c>
      <c r="BA11" s="17">
        <v>0.30661853240783099</v>
      </c>
      <c r="BB11" s="17">
        <v>0.32834153322624798</v>
      </c>
      <c r="BC11" s="17">
        <v>0.329822427211174</v>
      </c>
      <c r="BD11" s="17">
        <v>0.38679584683165802</v>
      </c>
      <c r="BE11" s="17">
        <v>0.28728818348718399</v>
      </c>
      <c r="BF11" s="17">
        <v>0.27959616725932401</v>
      </c>
      <c r="BG11" s="17">
        <v>0.30610440970300501</v>
      </c>
      <c r="BH11" s="17">
        <v>0.342365392012765</v>
      </c>
      <c r="BI11" s="17">
        <v>0.46885722169951499</v>
      </c>
      <c r="BJ11" s="17">
        <v>0.29546139584276798</v>
      </c>
      <c r="BK11" s="17">
        <v>0.37267630589492401</v>
      </c>
      <c r="BL11" s="17">
        <v>0.27358973491412403</v>
      </c>
      <c r="BM11" s="17"/>
      <c r="BN11" s="17">
        <v>0.34055622421360299</v>
      </c>
      <c r="BO11" s="17">
        <v>0.30281479870865702</v>
      </c>
      <c r="BP11" s="17"/>
      <c r="BQ11" s="17">
        <v>0.31420462566114898</v>
      </c>
      <c r="BR11" s="17">
        <v>0.31225597383141601</v>
      </c>
      <c r="BS11" s="17"/>
      <c r="BT11" s="17">
        <v>0.21064469100543901</v>
      </c>
      <c r="BU11" s="17"/>
      <c r="BV11" s="17">
        <v>0.33383770519253603</v>
      </c>
      <c r="BW11" s="17">
        <v>0.28555202056292001</v>
      </c>
      <c r="BX11" s="17">
        <v>0.33424012646288997</v>
      </c>
      <c r="BY11" s="17"/>
      <c r="BZ11" s="17">
        <v>0.22703198616395401</v>
      </c>
      <c r="CA11" s="17">
        <v>0.31201233466730299</v>
      </c>
      <c r="CB11" s="17">
        <v>0.30467676276279498</v>
      </c>
      <c r="CC11" s="17">
        <v>0.33117683319707097</v>
      </c>
      <c r="CD11" s="17">
        <v>0.337258632074177</v>
      </c>
      <c r="CE11" s="17">
        <v>0.395078266824683</v>
      </c>
      <c r="CF11" s="17">
        <v>0.329041078163194</v>
      </c>
      <c r="CG11" s="17"/>
      <c r="CH11" s="17">
        <v>0.25758691625436902</v>
      </c>
      <c r="CI11" s="17">
        <v>0.358168294905371</v>
      </c>
      <c r="CJ11" s="17">
        <v>0.33920988750654801</v>
      </c>
      <c r="CK11" s="17">
        <v>0.30565494685328098</v>
      </c>
      <c r="CL11" s="17">
        <v>0.12727436219345001</v>
      </c>
    </row>
    <row r="12" spans="2:90" x14ac:dyDescent="0.3">
      <c r="B12" s="18" t="s">
        <v>495</v>
      </c>
      <c r="C12" s="17">
        <v>0.31241803806541302</v>
      </c>
      <c r="D12" s="17">
        <v>0.30554287677245501</v>
      </c>
      <c r="E12" s="17">
        <v>0.31956702429911499</v>
      </c>
      <c r="F12" s="17"/>
      <c r="G12" s="17">
        <v>0.32464916646834602</v>
      </c>
      <c r="H12" s="17">
        <v>0.27214481762030401</v>
      </c>
      <c r="I12" s="17">
        <v>0.30804696898786199</v>
      </c>
      <c r="J12" s="17">
        <v>0.36255180088149402</v>
      </c>
      <c r="K12" s="17">
        <v>0.33583784057171201</v>
      </c>
      <c r="L12" s="17">
        <v>0.28437477341015899</v>
      </c>
      <c r="M12" s="17"/>
      <c r="N12" s="17">
        <v>0.35085524005199598</v>
      </c>
      <c r="O12" s="17">
        <v>0.35184973405141101</v>
      </c>
      <c r="P12" s="17">
        <v>0.25047905542447402</v>
      </c>
      <c r="Q12" s="17">
        <v>0.28562093736344202</v>
      </c>
      <c r="R12" s="17"/>
      <c r="S12" s="17">
        <v>0.24240429337851099</v>
      </c>
      <c r="T12" s="17">
        <v>0.33422652411959197</v>
      </c>
      <c r="U12" s="17">
        <v>0.33156354050975401</v>
      </c>
      <c r="V12" s="17">
        <v>0.32745216093729901</v>
      </c>
      <c r="W12" s="17">
        <v>0.26345479338571498</v>
      </c>
      <c r="X12" s="17">
        <v>0.25370589958199302</v>
      </c>
      <c r="Y12" s="17">
        <v>0.24339121295188099</v>
      </c>
      <c r="Z12" s="17">
        <v>0.270920141073419</v>
      </c>
      <c r="AA12" s="17">
        <v>0.35943368982213197</v>
      </c>
      <c r="AB12" s="17">
        <v>0.426933786893337</v>
      </c>
      <c r="AC12" s="17">
        <v>0.34352276659048903</v>
      </c>
      <c r="AD12" s="17">
        <v>0.41051821660369697</v>
      </c>
      <c r="AE12" s="17"/>
      <c r="AF12" s="17">
        <v>0.15361059178121</v>
      </c>
      <c r="AG12" s="17">
        <v>0.44741024415522801</v>
      </c>
      <c r="AH12" s="17">
        <v>0.32145835760444402</v>
      </c>
      <c r="AI12" s="17"/>
      <c r="AJ12" s="17">
        <v>0.199748238231827</v>
      </c>
      <c r="AK12" s="17">
        <v>0.34946347888997598</v>
      </c>
      <c r="AL12" s="17">
        <v>0.470502384707982</v>
      </c>
      <c r="AM12" s="17">
        <v>0.146671055762115</v>
      </c>
      <c r="AN12" s="17">
        <v>0.41650314290538099</v>
      </c>
      <c r="AO12" s="17"/>
      <c r="AP12" s="17">
        <v>0.35858161969062202</v>
      </c>
      <c r="AQ12" s="17">
        <v>0.22394081309129399</v>
      </c>
      <c r="AR12" s="17">
        <v>0.47136334727266699</v>
      </c>
      <c r="AS12" s="17">
        <v>0.14665087456440501</v>
      </c>
      <c r="AT12" s="17">
        <v>0.460208942622086</v>
      </c>
      <c r="AU12" s="17">
        <v>0.37838890082454901</v>
      </c>
      <c r="AV12" s="17"/>
      <c r="AW12" s="17">
        <v>0.61858231441789602</v>
      </c>
      <c r="AX12" s="17">
        <v>0.30022403973403</v>
      </c>
      <c r="AY12" s="17">
        <v>0.26763801113157798</v>
      </c>
      <c r="AZ12" s="17">
        <v>0.29023899764462602</v>
      </c>
      <c r="BA12" s="17">
        <v>0.27063405012671099</v>
      </c>
      <c r="BB12" s="17">
        <v>0.32528953594783899</v>
      </c>
      <c r="BC12" s="17">
        <v>0.26992091309607302</v>
      </c>
      <c r="BD12" s="17">
        <v>0.28969195006051801</v>
      </c>
      <c r="BE12" s="17">
        <v>0.35784455130809101</v>
      </c>
      <c r="BF12" s="17">
        <v>0.346133606298416</v>
      </c>
      <c r="BG12" s="17">
        <v>0.36522524907749399</v>
      </c>
      <c r="BH12" s="17">
        <v>0.27108632458526299</v>
      </c>
      <c r="BI12" s="17">
        <v>0.43440561946247302</v>
      </c>
      <c r="BJ12" s="17">
        <v>0.30941835650687299</v>
      </c>
      <c r="BK12" s="17">
        <v>0.29686577192494601</v>
      </c>
      <c r="BL12" s="17">
        <v>0.311632785595293</v>
      </c>
      <c r="BM12" s="17"/>
      <c r="BN12" s="17">
        <v>0.27923406286590102</v>
      </c>
      <c r="BO12" s="17">
        <v>0.35818381930799897</v>
      </c>
      <c r="BP12" s="17"/>
      <c r="BQ12" s="17">
        <v>0.352107167507205</v>
      </c>
      <c r="BR12" s="17">
        <v>0.32058982430886301</v>
      </c>
      <c r="BS12" s="17"/>
      <c r="BT12" s="17">
        <v>0.193165684097545</v>
      </c>
      <c r="BU12" s="17"/>
      <c r="BV12" s="17">
        <v>0.34285575260979101</v>
      </c>
      <c r="BW12" s="17">
        <v>0.35986637744537497</v>
      </c>
      <c r="BX12" s="17">
        <v>0.28295083834225299</v>
      </c>
      <c r="BY12" s="17"/>
      <c r="BZ12" s="17">
        <v>0.36590685334246997</v>
      </c>
      <c r="CA12" s="17">
        <v>0.30221986899297598</v>
      </c>
      <c r="CB12" s="17">
        <v>0.31379985971751201</v>
      </c>
      <c r="CC12" s="17">
        <v>0.30485293402352698</v>
      </c>
      <c r="CD12" s="17">
        <v>0.30211529428453499</v>
      </c>
      <c r="CE12" s="17">
        <v>0.31090209400772301</v>
      </c>
      <c r="CF12" s="17">
        <v>0.307795886085802</v>
      </c>
      <c r="CG12" s="17"/>
      <c r="CH12" s="17">
        <v>0.19876668366899999</v>
      </c>
      <c r="CI12" s="17">
        <v>0.31819153586556198</v>
      </c>
      <c r="CJ12" s="17">
        <v>0.34297748768677999</v>
      </c>
      <c r="CK12" s="17">
        <v>0.31375490087686803</v>
      </c>
      <c r="CL12" s="17">
        <v>0.25052538097194099</v>
      </c>
    </row>
    <row r="13" spans="2:90" ht="57.6" x14ac:dyDescent="0.3">
      <c r="B13" s="18" t="s">
        <v>496</v>
      </c>
      <c r="C13" s="17">
        <v>0.28722371255745799</v>
      </c>
      <c r="D13" s="17">
        <v>0.27829875011399902</v>
      </c>
      <c r="E13" s="17">
        <v>0.297191573590805</v>
      </c>
      <c r="F13" s="17"/>
      <c r="G13" s="17">
        <v>0.183577039192036</v>
      </c>
      <c r="H13" s="17">
        <v>0.21888131936164801</v>
      </c>
      <c r="I13" s="17">
        <v>0.25318851260026598</v>
      </c>
      <c r="J13" s="17">
        <v>0.27822222754242398</v>
      </c>
      <c r="K13" s="17">
        <v>0.31417349617304502</v>
      </c>
      <c r="L13" s="17">
        <v>0.429012001710465</v>
      </c>
      <c r="M13" s="17"/>
      <c r="N13" s="17">
        <v>0.34149456702419401</v>
      </c>
      <c r="O13" s="17">
        <v>0.27175119058434899</v>
      </c>
      <c r="P13" s="17">
        <v>0.27045054021114701</v>
      </c>
      <c r="Q13" s="17">
        <v>0.260081938064469</v>
      </c>
      <c r="R13" s="17"/>
      <c r="S13" s="17">
        <v>0.255108149549027</v>
      </c>
      <c r="T13" s="17">
        <v>0.33588867234948799</v>
      </c>
      <c r="U13" s="17">
        <v>0.33228466808970503</v>
      </c>
      <c r="V13" s="17">
        <v>0.30281104248809398</v>
      </c>
      <c r="W13" s="17">
        <v>0.25898220341185202</v>
      </c>
      <c r="X13" s="17">
        <v>0.22688479240980799</v>
      </c>
      <c r="Y13" s="17">
        <v>0.29343914319283898</v>
      </c>
      <c r="Z13" s="17">
        <v>0.235829881304877</v>
      </c>
      <c r="AA13" s="17">
        <v>0.292177194844009</v>
      </c>
      <c r="AB13" s="17">
        <v>0.27536784141282999</v>
      </c>
      <c r="AC13" s="17">
        <v>0.33378361208964902</v>
      </c>
      <c r="AD13" s="17">
        <v>0.29759735314205898</v>
      </c>
      <c r="AE13" s="17"/>
      <c r="AF13" s="17">
        <v>0.31891805865183798</v>
      </c>
      <c r="AG13" s="17">
        <v>0.29782213902721799</v>
      </c>
      <c r="AH13" s="17">
        <v>0.233612282834846</v>
      </c>
      <c r="AI13" s="17"/>
      <c r="AJ13" s="17">
        <v>0.34018555011907298</v>
      </c>
      <c r="AK13" s="17">
        <v>0.26994519889530699</v>
      </c>
      <c r="AL13" s="17">
        <v>0.331826389785288</v>
      </c>
      <c r="AM13" s="17">
        <v>0.27340377159452101</v>
      </c>
      <c r="AN13" s="17">
        <v>0.26673251196612802</v>
      </c>
      <c r="AO13" s="17"/>
      <c r="AP13" s="17">
        <v>0.24987351618605599</v>
      </c>
      <c r="AQ13" s="17">
        <v>0.31055550914510799</v>
      </c>
      <c r="AR13" s="17">
        <v>0.35404903150144901</v>
      </c>
      <c r="AS13" s="17">
        <v>0.29159380310989802</v>
      </c>
      <c r="AT13" s="17">
        <v>0.23554318599538701</v>
      </c>
      <c r="AU13" s="17">
        <v>0.34588139063469098</v>
      </c>
      <c r="AV13" s="17"/>
      <c r="AW13" s="17">
        <v>0.143866994370177</v>
      </c>
      <c r="AX13" s="17">
        <v>0.175276181824501</v>
      </c>
      <c r="AY13" s="17">
        <v>0.25993877486032702</v>
      </c>
      <c r="AZ13" s="17">
        <v>0.28149125169650402</v>
      </c>
      <c r="BA13" s="17">
        <v>0.26712669493885099</v>
      </c>
      <c r="BB13" s="17">
        <v>0.28341551916864899</v>
      </c>
      <c r="BC13" s="17">
        <v>0.27095368286445898</v>
      </c>
      <c r="BD13" s="17">
        <v>0.26635250437660601</v>
      </c>
      <c r="BE13" s="17">
        <v>0.329889197721143</v>
      </c>
      <c r="BF13" s="17">
        <v>0.25132630158702701</v>
      </c>
      <c r="BG13" s="17">
        <v>0.34244214423594399</v>
      </c>
      <c r="BH13" s="17">
        <v>0.30468835504070602</v>
      </c>
      <c r="BI13" s="17">
        <v>0.38749727920516902</v>
      </c>
      <c r="BJ13" s="17">
        <v>0.28892613696296898</v>
      </c>
      <c r="BK13" s="17">
        <v>0.32085420157073602</v>
      </c>
      <c r="BL13" s="17">
        <v>0.255807109225415</v>
      </c>
      <c r="BM13" s="17"/>
      <c r="BN13" s="17">
        <v>0.285641855095913</v>
      </c>
      <c r="BO13" s="17">
        <v>0.29114474183335398</v>
      </c>
      <c r="BP13" s="17"/>
      <c r="BQ13" s="17">
        <v>0.258730296822547</v>
      </c>
      <c r="BR13" s="17">
        <v>0.267696485874373</v>
      </c>
      <c r="BS13" s="17"/>
      <c r="BT13" s="17">
        <v>0.229680220618627</v>
      </c>
      <c r="BU13" s="17"/>
      <c r="BV13" s="17">
        <v>0.265995815288394</v>
      </c>
      <c r="BW13" s="17">
        <v>0.28686842768526499</v>
      </c>
      <c r="BX13" s="17">
        <v>0.29312382345673699</v>
      </c>
      <c r="BY13" s="17"/>
      <c r="BZ13" s="17">
        <v>0.217949304885625</v>
      </c>
      <c r="CA13" s="17">
        <v>0.267402152123487</v>
      </c>
      <c r="CB13" s="17">
        <v>0.27613838106201499</v>
      </c>
      <c r="CC13" s="17">
        <v>0.309899610493926</v>
      </c>
      <c r="CD13" s="17">
        <v>0.30934477511442698</v>
      </c>
      <c r="CE13" s="17">
        <v>0.31108687218478698</v>
      </c>
      <c r="CF13" s="17">
        <v>0.31095704829753401</v>
      </c>
      <c r="CG13" s="17"/>
      <c r="CH13" s="17">
        <v>0.244412199813374</v>
      </c>
      <c r="CI13" s="17">
        <v>0.32151017870705301</v>
      </c>
      <c r="CJ13" s="17">
        <v>0.29529383794168401</v>
      </c>
      <c r="CK13" s="17">
        <v>0.24363756232930001</v>
      </c>
      <c r="CL13" s="17">
        <v>0.16927157649146199</v>
      </c>
    </row>
    <row r="14" spans="2:90" ht="28.8" x14ac:dyDescent="0.3">
      <c r="B14" s="18" t="s">
        <v>497</v>
      </c>
      <c r="C14" s="17">
        <v>0.28212508106203299</v>
      </c>
      <c r="D14" s="17">
        <v>0.30653252819976901</v>
      </c>
      <c r="E14" s="17">
        <v>0.255542618683682</v>
      </c>
      <c r="F14" s="17"/>
      <c r="G14" s="17">
        <v>0.283271832595067</v>
      </c>
      <c r="H14" s="17">
        <v>0.25153796708398002</v>
      </c>
      <c r="I14" s="17">
        <v>0.238173320453336</v>
      </c>
      <c r="J14" s="17">
        <v>0.32150189293615</v>
      </c>
      <c r="K14" s="17">
        <v>0.29891214873229499</v>
      </c>
      <c r="L14" s="17">
        <v>0.29912296526463</v>
      </c>
      <c r="M14" s="17"/>
      <c r="N14" s="17">
        <v>0.32903038951876101</v>
      </c>
      <c r="O14" s="17">
        <v>0.28283980416383098</v>
      </c>
      <c r="P14" s="17">
        <v>0.25492334122872801</v>
      </c>
      <c r="Q14" s="17">
        <v>0.25524715785368302</v>
      </c>
      <c r="R14" s="17"/>
      <c r="S14" s="17">
        <v>0.290346590568759</v>
      </c>
      <c r="T14" s="17">
        <v>0.307200589197205</v>
      </c>
      <c r="U14" s="17">
        <v>0.26352251563568402</v>
      </c>
      <c r="V14" s="17">
        <v>0.27920599173592298</v>
      </c>
      <c r="W14" s="17">
        <v>0.25724151570293202</v>
      </c>
      <c r="X14" s="17">
        <v>0.213144029531565</v>
      </c>
      <c r="Y14" s="17">
        <v>0.24616738410528199</v>
      </c>
      <c r="Z14" s="17">
        <v>0.32380304960727502</v>
      </c>
      <c r="AA14" s="17">
        <v>0.27209342611971299</v>
      </c>
      <c r="AB14" s="17">
        <v>0.34101446835954202</v>
      </c>
      <c r="AC14" s="17">
        <v>0.31559617613002999</v>
      </c>
      <c r="AD14" s="17">
        <v>0.30273044035429297</v>
      </c>
      <c r="AE14" s="17"/>
      <c r="AF14" s="17">
        <v>0.222467664904479</v>
      </c>
      <c r="AG14" s="17">
        <v>0.31933669916947</v>
      </c>
      <c r="AH14" s="17">
        <v>0.30047121481607397</v>
      </c>
      <c r="AI14" s="17"/>
      <c r="AJ14" s="17">
        <v>0.15953259450427701</v>
      </c>
      <c r="AK14" s="17">
        <v>0.34613776474038399</v>
      </c>
      <c r="AL14" s="17">
        <v>0.31589881391917701</v>
      </c>
      <c r="AM14" s="17">
        <v>0.20751036014608701</v>
      </c>
      <c r="AN14" s="17">
        <v>0.35628100920217598</v>
      </c>
      <c r="AO14" s="17"/>
      <c r="AP14" s="17">
        <v>0.333364882102267</v>
      </c>
      <c r="AQ14" s="17">
        <v>0.14673908063617999</v>
      </c>
      <c r="AR14" s="17">
        <v>0.33258421576984498</v>
      </c>
      <c r="AS14" s="17">
        <v>0.224617778506989</v>
      </c>
      <c r="AT14" s="17">
        <v>0.42237940109565603</v>
      </c>
      <c r="AU14" s="17">
        <v>0.33737251959441</v>
      </c>
      <c r="AV14" s="17"/>
      <c r="AW14" s="17">
        <v>0.50230573424422398</v>
      </c>
      <c r="AX14" s="17">
        <v>0.266375055181029</v>
      </c>
      <c r="AY14" s="17">
        <v>0.28490984388142399</v>
      </c>
      <c r="AZ14" s="17">
        <v>0.259912243080549</v>
      </c>
      <c r="BA14" s="17">
        <v>0.23046837205672799</v>
      </c>
      <c r="BB14" s="17">
        <v>0.24774517813744601</v>
      </c>
      <c r="BC14" s="17">
        <v>0.27966316277504599</v>
      </c>
      <c r="BD14" s="17">
        <v>0.28250200133931902</v>
      </c>
      <c r="BE14" s="17">
        <v>0.28975101735230002</v>
      </c>
      <c r="BF14" s="17">
        <v>0.21735608910634499</v>
      </c>
      <c r="BG14" s="17">
        <v>0.34601398794481902</v>
      </c>
      <c r="BH14" s="17">
        <v>0.25646656942503299</v>
      </c>
      <c r="BI14" s="17">
        <v>0.35591230032811799</v>
      </c>
      <c r="BJ14" s="17">
        <v>0.28465852965425198</v>
      </c>
      <c r="BK14" s="17">
        <v>0.30051349103851199</v>
      </c>
      <c r="BL14" s="17">
        <v>0.31201709596566002</v>
      </c>
      <c r="BM14" s="17"/>
      <c r="BN14" s="17">
        <v>0.26236862840672798</v>
      </c>
      <c r="BO14" s="17">
        <v>0.310995171543549</v>
      </c>
      <c r="BP14" s="17"/>
      <c r="BQ14" s="17">
        <v>0.33802231833377999</v>
      </c>
      <c r="BR14" s="17">
        <v>0.33256980838557798</v>
      </c>
      <c r="BS14" s="17"/>
      <c r="BT14" s="17">
        <v>0.22236616452971</v>
      </c>
      <c r="BU14" s="17"/>
      <c r="BV14" s="17">
        <v>0.26469063465361897</v>
      </c>
      <c r="BW14" s="17">
        <v>0.31413674314657303</v>
      </c>
      <c r="BX14" s="17">
        <v>0.28171922860667897</v>
      </c>
      <c r="BY14" s="17"/>
      <c r="BZ14" s="17">
        <v>0.263329700606317</v>
      </c>
      <c r="CA14" s="17">
        <v>0.31885043883401298</v>
      </c>
      <c r="CB14" s="17">
        <v>0.257747657816774</v>
      </c>
      <c r="CC14" s="17">
        <v>0.296632868895016</v>
      </c>
      <c r="CD14" s="17">
        <v>0.271477120877546</v>
      </c>
      <c r="CE14" s="17">
        <v>0.24701649449088101</v>
      </c>
      <c r="CF14" s="17">
        <v>0.31228766322534601</v>
      </c>
      <c r="CG14" s="17"/>
      <c r="CH14" s="17">
        <v>0.219080484728819</v>
      </c>
      <c r="CI14" s="17">
        <v>0.29314076241039899</v>
      </c>
      <c r="CJ14" s="17">
        <v>0.28376985588354797</v>
      </c>
      <c r="CK14" s="17">
        <v>0.27127554650347901</v>
      </c>
      <c r="CL14" s="17">
        <v>0.36146154161961302</v>
      </c>
    </row>
    <row r="15" spans="2:90" ht="28.8" x14ac:dyDescent="0.3">
      <c r="B15" s="18" t="s">
        <v>498</v>
      </c>
      <c r="C15" s="17">
        <v>0.235576480185232</v>
      </c>
      <c r="D15" s="17">
        <v>0.23978607863463999</v>
      </c>
      <c r="E15" s="17">
        <v>0.23046082792506001</v>
      </c>
      <c r="F15" s="17"/>
      <c r="G15" s="17">
        <v>0.21698198462683899</v>
      </c>
      <c r="H15" s="17">
        <v>0.26818936402429699</v>
      </c>
      <c r="I15" s="17">
        <v>0.20697744094138501</v>
      </c>
      <c r="J15" s="17">
        <v>0.26657264250531298</v>
      </c>
      <c r="K15" s="17">
        <v>0.25739154753474203</v>
      </c>
      <c r="L15" s="17">
        <v>0.20491063005882801</v>
      </c>
      <c r="M15" s="17"/>
      <c r="N15" s="17">
        <v>0.25583753974169698</v>
      </c>
      <c r="O15" s="17">
        <v>0.24100432647174599</v>
      </c>
      <c r="P15" s="17">
        <v>0.226888048135825</v>
      </c>
      <c r="Q15" s="17">
        <v>0.21370945693538099</v>
      </c>
      <c r="R15" s="17"/>
      <c r="S15" s="17">
        <v>0.25116967763516002</v>
      </c>
      <c r="T15" s="17">
        <v>0.25522321205733101</v>
      </c>
      <c r="U15" s="17">
        <v>0.27248243917680998</v>
      </c>
      <c r="V15" s="17">
        <v>0.24436421165696301</v>
      </c>
      <c r="W15" s="17">
        <v>0.21400350290446701</v>
      </c>
      <c r="X15" s="17">
        <v>0.209691575965294</v>
      </c>
      <c r="Y15" s="17">
        <v>0.15278581261867699</v>
      </c>
      <c r="Z15" s="17">
        <v>0.25909751601516401</v>
      </c>
      <c r="AA15" s="17">
        <v>0.22909397515704</v>
      </c>
      <c r="AB15" s="17">
        <v>0.24925718814814399</v>
      </c>
      <c r="AC15" s="17">
        <v>0.22768886745181399</v>
      </c>
      <c r="AD15" s="17">
        <v>0.26569432080400102</v>
      </c>
      <c r="AE15" s="17"/>
      <c r="AF15" s="17">
        <v>0.23593336975422599</v>
      </c>
      <c r="AG15" s="17">
        <v>0.24287747091196801</v>
      </c>
      <c r="AH15" s="17">
        <v>0.19809557430625199</v>
      </c>
      <c r="AI15" s="17"/>
      <c r="AJ15" s="17">
        <v>0.181176517560864</v>
      </c>
      <c r="AK15" s="17">
        <v>0.26716090309929202</v>
      </c>
      <c r="AL15" s="17">
        <v>0.19925674002803401</v>
      </c>
      <c r="AM15" s="17">
        <v>0.24794540365510101</v>
      </c>
      <c r="AN15" s="17">
        <v>0.27905560382577199</v>
      </c>
      <c r="AO15" s="17"/>
      <c r="AP15" s="17">
        <v>0.239256315542557</v>
      </c>
      <c r="AQ15" s="17">
        <v>0.16038670024912999</v>
      </c>
      <c r="AR15" s="17">
        <v>0.25830128637185601</v>
      </c>
      <c r="AS15" s="17">
        <v>0.226755325195064</v>
      </c>
      <c r="AT15" s="17">
        <v>0.35192839398273501</v>
      </c>
      <c r="AU15" s="17">
        <v>0.21907558563143001</v>
      </c>
      <c r="AV15" s="17"/>
      <c r="AW15" s="17">
        <v>0.345817206864792</v>
      </c>
      <c r="AX15" s="17">
        <v>0.179999410865325</v>
      </c>
      <c r="AY15" s="17">
        <v>0.229573748440981</v>
      </c>
      <c r="AZ15" s="17">
        <v>0.23659466833138201</v>
      </c>
      <c r="BA15" s="17">
        <v>0.18676726810182601</v>
      </c>
      <c r="BB15" s="17">
        <v>0.254600426326481</v>
      </c>
      <c r="BC15" s="17">
        <v>0.20938575928976</v>
      </c>
      <c r="BD15" s="17">
        <v>0.21217250411258301</v>
      </c>
      <c r="BE15" s="17">
        <v>0.192195358955222</v>
      </c>
      <c r="BF15" s="17">
        <v>0.29265935643249702</v>
      </c>
      <c r="BG15" s="17">
        <v>0.27470307078544698</v>
      </c>
      <c r="BH15" s="17">
        <v>0.18592721261405401</v>
      </c>
      <c r="BI15" s="17">
        <v>0.29611632506289198</v>
      </c>
      <c r="BJ15" s="17">
        <v>0.27866363994270898</v>
      </c>
      <c r="BK15" s="17">
        <v>0.24081622555014801</v>
      </c>
      <c r="BL15" s="17">
        <v>0.27640963220076697</v>
      </c>
      <c r="BM15" s="17"/>
      <c r="BN15" s="17">
        <v>0.22563364022375801</v>
      </c>
      <c r="BO15" s="17">
        <v>0.25021248644815502</v>
      </c>
      <c r="BP15" s="17"/>
      <c r="BQ15" s="17">
        <v>0.23194051908741101</v>
      </c>
      <c r="BR15" s="17">
        <v>0.29931619441846602</v>
      </c>
      <c r="BS15" s="17"/>
      <c r="BT15" s="17">
        <v>0.29027649876098999</v>
      </c>
      <c r="BU15" s="17"/>
      <c r="BV15" s="17">
        <v>0.227307280670901</v>
      </c>
      <c r="BW15" s="17">
        <v>0.26348212682708799</v>
      </c>
      <c r="BX15" s="17">
        <v>0.22708137096054401</v>
      </c>
      <c r="BY15" s="17"/>
      <c r="BZ15" s="17">
        <v>0.239756759371094</v>
      </c>
      <c r="CA15" s="17">
        <v>0.24717245243779401</v>
      </c>
      <c r="CB15" s="17">
        <v>0.256846693801973</v>
      </c>
      <c r="CC15" s="17">
        <v>0.24062913687658699</v>
      </c>
      <c r="CD15" s="17">
        <v>0.19448405976123101</v>
      </c>
      <c r="CE15" s="17">
        <v>0.21284897940196701</v>
      </c>
      <c r="CF15" s="17">
        <v>0.26852835950722198</v>
      </c>
      <c r="CG15" s="17"/>
      <c r="CH15" s="17">
        <v>0.15692376498541599</v>
      </c>
      <c r="CI15" s="17">
        <v>0.21257377627930801</v>
      </c>
      <c r="CJ15" s="17">
        <v>0.25985701364265601</v>
      </c>
      <c r="CK15" s="17">
        <v>0.27733390167135302</v>
      </c>
      <c r="CL15" s="17">
        <v>0.25538171720303199</v>
      </c>
    </row>
    <row r="16" spans="2:90" x14ac:dyDescent="0.3">
      <c r="B16" s="18" t="s">
        <v>499</v>
      </c>
      <c r="C16" s="17">
        <v>0.23294399977701899</v>
      </c>
      <c r="D16" s="17">
        <v>0.215537894804297</v>
      </c>
      <c r="E16" s="17">
        <v>0.24676260339429601</v>
      </c>
      <c r="F16" s="17"/>
      <c r="G16" s="17">
        <v>0.20088197860217699</v>
      </c>
      <c r="H16" s="17">
        <v>0.24769430738436499</v>
      </c>
      <c r="I16" s="17">
        <v>0.23863535905028899</v>
      </c>
      <c r="J16" s="17">
        <v>0.234274759330762</v>
      </c>
      <c r="K16" s="17">
        <v>0.24810054255469699</v>
      </c>
      <c r="L16" s="17">
        <v>0.22628408808325101</v>
      </c>
      <c r="M16" s="17"/>
      <c r="N16" s="17">
        <v>0.230616891483826</v>
      </c>
      <c r="O16" s="17">
        <v>0.22976780666520499</v>
      </c>
      <c r="P16" s="17">
        <v>0.20290824659746101</v>
      </c>
      <c r="Q16" s="17">
        <v>0.26517951378666399</v>
      </c>
      <c r="R16" s="17"/>
      <c r="S16" s="17">
        <v>0.23122179822629599</v>
      </c>
      <c r="T16" s="17">
        <v>0.23287813734548399</v>
      </c>
      <c r="U16" s="17">
        <v>0.24976344270954601</v>
      </c>
      <c r="V16" s="17">
        <v>0.25019094281771898</v>
      </c>
      <c r="W16" s="17">
        <v>0.21355614248370799</v>
      </c>
      <c r="X16" s="17">
        <v>0.22287395254152301</v>
      </c>
      <c r="Y16" s="17">
        <v>0.19481020530065701</v>
      </c>
      <c r="Z16" s="17">
        <v>0.26932632758763397</v>
      </c>
      <c r="AA16" s="17">
        <v>0.19394415356723901</v>
      </c>
      <c r="AB16" s="17">
        <v>0.26047915796909499</v>
      </c>
      <c r="AC16" s="17">
        <v>0.240974201451681</v>
      </c>
      <c r="AD16" s="17">
        <v>0.32098468904507299</v>
      </c>
      <c r="AE16" s="17"/>
      <c r="AF16" s="17">
        <v>0.23371487954839301</v>
      </c>
      <c r="AG16" s="17">
        <v>0.229098450047379</v>
      </c>
      <c r="AH16" s="17">
        <v>0.225743247595181</v>
      </c>
      <c r="AI16" s="17"/>
      <c r="AJ16" s="17">
        <v>0.23980880060440499</v>
      </c>
      <c r="AK16" s="17">
        <v>0.23580265340731801</v>
      </c>
      <c r="AL16" s="17">
        <v>0.178330168415509</v>
      </c>
      <c r="AM16" s="17">
        <v>0.22560156074309601</v>
      </c>
      <c r="AN16" s="17">
        <v>0.22574952360008799</v>
      </c>
      <c r="AO16" s="17"/>
      <c r="AP16" s="17">
        <v>0.204154527470991</v>
      </c>
      <c r="AQ16" s="17">
        <v>0.269969876718404</v>
      </c>
      <c r="AR16" s="17">
        <v>0.222635038954211</v>
      </c>
      <c r="AS16" s="17">
        <v>0.21056114231386699</v>
      </c>
      <c r="AT16" s="17">
        <v>0.259429823317535</v>
      </c>
      <c r="AU16" s="17">
        <v>0.275297392087894</v>
      </c>
      <c r="AV16" s="17"/>
      <c r="AW16" s="17">
        <v>0.302256473162068</v>
      </c>
      <c r="AX16" s="17">
        <v>0.25388619195467899</v>
      </c>
      <c r="AY16" s="17">
        <v>0.24946093553239701</v>
      </c>
      <c r="AZ16" s="17">
        <v>0.266319428659966</v>
      </c>
      <c r="BA16" s="17">
        <v>0.25131861141906597</v>
      </c>
      <c r="BB16" s="17">
        <v>0.20349541208654801</v>
      </c>
      <c r="BC16" s="17">
        <v>0.207647123436981</v>
      </c>
      <c r="BD16" s="17">
        <v>0.23388369362987699</v>
      </c>
      <c r="BE16" s="17">
        <v>0.205767022014507</v>
      </c>
      <c r="BF16" s="17">
        <v>0.16116226974421799</v>
      </c>
      <c r="BG16" s="17">
        <v>0.19906901253585901</v>
      </c>
      <c r="BH16" s="17">
        <v>0.233538563503115</v>
      </c>
      <c r="BI16" s="17">
        <v>0.30203164894205298</v>
      </c>
      <c r="BJ16" s="17">
        <v>0.26294487974443398</v>
      </c>
      <c r="BK16" s="17">
        <v>0.27167180299550497</v>
      </c>
      <c r="BL16" s="17">
        <v>0.20224019656727499</v>
      </c>
      <c r="BM16" s="17"/>
      <c r="BN16" s="17">
        <v>0.220989443745787</v>
      </c>
      <c r="BO16" s="17">
        <v>0.24837438857976801</v>
      </c>
      <c r="BP16" s="17"/>
      <c r="BQ16" s="17">
        <v>0.210675928008034</v>
      </c>
      <c r="BR16" s="17">
        <v>0.26993997219927102</v>
      </c>
      <c r="BS16" s="17"/>
      <c r="BT16" s="17">
        <v>0.19627318695301901</v>
      </c>
      <c r="BU16" s="17"/>
      <c r="BV16" s="17">
        <v>0.247337923479964</v>
      </c>
      <c r="BW16" s="17">
        <v>0.238305545973581</v>
      </c>
      <c r="BX16" s="17">
        <v>0.22630019677108601</v>
      </c>
      <c r="BY16" s="17"/>
      <c r="BZ16" s="17">
        <v>0.244566726467663</v>
      </c>
      <c r="CA16" s="17">
        <v>0.27620815423061201</v>
      </c>
      <c r="CB16" s="17">
        <v>0.215433287633638</v>
      </c>
      <c r="CC16" s="17">
        <v>0.218709726955821</v>
      </c>
      <c r="CD16" s="17">
        <v>0.217828654385923</v>
      </c>
      <c r="CE16" s="17">
        <v>0.19785942472370699</v>
      </c>
      <c r="CF16" s="17">
        <v>0.242242538058628</v>
      </c>
      <c r="CG16" s="17"/>
      <c r="CH16" s="17">
        <v>0.195368718155047</v>
      </c>
      <c r="CI16" s="17">
        <v>0.218528177628623</v>
      </c>
      <c r="CJ16" s="17">
        <v>0.24915101879610299</v>
      </c>
      <c r="CK16" s="17">
        <v>0.26040062842182099</v>
      </c>
      <c r="CL16" s="17">
        <v>0.20246627569266801</v>
      </c>
    </row>
    <row r="17" spans="2:90" x14ac:dyDescent="0.3">
      <c r="B17" s="18" t="s">
        <v>500</v>
      </c>
      <c r="C17" s="17">
        <v>0.208582539039808</v>
      </c>
      <c r="D17" s="17">
        <v>0.209685383968052</v>
      </c>
      <c r="E17" s="17">
        <v>0.205330573904035</v>
      </c>
      <c r="F17" s="17"/>
      <c r="G17" s="17">
        <v>0.224329798796333</v>
      </c>
      <c r="H17" s="17">
        <v>0.217674576299691</v>
      </c>
      <c r="I17" s="17">
        <v>0.28413556326554201</v>
      </c>
      <c r="J17" s="17">
        <v>0.236935357758677</v>
      </c>
      <c r="K17" s="17">
        <v>0.17768463706959201</v>
      </c>
      <c r="L17" s="17">
        <v>0.126538627498096</v>
      </c>
      <c r="M17" s="17"/>
      <c r="N17" s="17">
        <v>0.21082953859112499</v>
      </c>
      <c r="O17" s="17">
        <v>0.22398720184664</v>
      </c>
      <c r="P17" s="17">
        <v>0.17720573319587399</v>
      </c>
      <c r="Q17" s="17">
        <v>0.21753674808679499</v>
      </c>
      <c r="R17" s="17"/>
      <c r="S17" s="17">
        <v>0.21132651781230299</v>
      </c>
      <c r="T17" s="17">
        <v>0.17770742699309999</v>
      </c>
      <c r="U17" s="17">
        <v>0.23013576276992601</v>
      </c>
      <c r="V17" s="17">
        <v>0.201695364710226</v>
      </c>
      <c r="W17" s="17">
        <v>0.22696917942970099</v>
      </c>
      <c r="X17" s="17">
        <v>0.224004595354383</v>
      </c>
      <c r="Y17" s="17">
        <v>0.164213369634368</v>
      </c>
      <c r="Z17" s="17">
        <v>0.20315944664365501</v>
      </c>
      <c r="AA17" s="17">
        <v>0.18568485190860901</v>
      </c>
      <c r="AB17" s="17">
        <v>0.27163299936441898</v>
      </c>
      <c r="AC17" s="17">
        <v>0.22408014635951401</v>
      </c>
      <c r="AD17" s="17">
        <v>0.19895252482731299</v>
      </c>
      <c r="AE17" s="17"/>
      <c r="AF17" s="17">
        <v>0.21161338084905601</v>
      </c>
      <c r="AG17" s="17">
        <v>0.19149968670905501</v>
      </c>
      <c r="AH17" s="17">
        <v>0.19337757883149201</v>
      </c>
      <c r="AI17" s="17"/>
      <c r="AJ17" s="17">
        <v>0.17013391450526799</v>
      </c>
      <c r="AK17" s="17">
        <v>0.21452797233009899</v>
      </c>
      <c r="AL17" s="17">
        <v>0.165430324034889</v>
      </c>
      <c r="AM17" s="17">
        <v>0.232513732491129</v>
      </c>
      <c r="AN17" s="17">
        <v>0.27144856848836002</v>
      </c>
      <c r="AO17" s="17"/>
      <c r="AP17" s="17">
        <v>0.20114378363492999</v>
      </c>
      <c r="AQ17" s="17">
        <v>0.15348757712824099</v>
      </c>
      <c r="AR17" s="17">
        <v>0.154160511344444</v>
      </c>
      <c r="AS17" s="17">
        <v>0.22129365695636799</v>
      </c>
      <c r="AT17" s="17">
        <v>0.34123799229691898</v>
      </c>
      <c r="AU17" s="17">
        <v>0.20383097195408001</v>
      </c>
      <c r="AV17" s="17"/>
      <c r="AW17" s="17">
        <v>0.15196838138440899</v>
      </c>
      <c r="AX17" s="17">
        <v>0.17997790518756099</v>
      </c>
      <c r="AY17" s="17">
        <v>0.22189151391814699</v>
      </c>
      <c r="AZ17" s="17">
        <v>0.22010312997635301</v>
      </c>
      <c r="BA17" s="17">
        <v>0.128822543407695</v>
      </c>
      <c r="BB17" s="17">
        <v>0.232636630031299</v>
      </c>
      <c r="BC17" s="17">
        <v>0.19908381720746601</v>
      </c>
      <c r="BD17" s="17">
        <v>0.15225096400792501</v>
      </c>
      <c r="BE17" s="17">
        <v>0.24276881891760799</v>
      </c>
      <c r="BF17" s="17">
        <v>0.24569338067614799</v>
      </c>
      <c r="BG17" s="17">
        <v>0.29062600734646099</v>
      </c>
      <c r="BH17" s="17">
        <v>0.21130801388701401</v>
      </c>
      <c r="BI17" s="17">
        <v>0.28548541614599499</v>
      </c>
      <c r="BJ17" s="17">
        <v>0.236479387348832</v>
      </c>
      <c r="BK17" s="17">
        <v>0.148849433846475</v>
      </c>
      <c r="BL17" s="17">
        <v>0.19591611677933399</v>
      </c>
      <c r="BM17" s="17"/>
      <c r="BN17" s="17">
        <v>0.19922397355791399</v>
      </c>
      <c r="BO17" s="17">
        <v>0.224538267536848</v>
      </c>
      <c r="BP17" s="17"/>
      <c r="BQ17" s="17">
        <v>0.20320133209858399</v>
      </c>
      <c r="BR17" s="17">
        <v>0.21057312701640701</v>
      </c>
      <c r="BS17" s="17"/>
      <c r="BT17" s="17">
        <v>0.198296788530232</v>
      </c>
      <c r="BU17" s="17"/>
      <c r="BV17" s="17">
        <v>0.20503138067232099</v>
      </c>
      <c r="BW17" s="17">
        <v>0.24049196980495999</v>
      </c>
      <c r="BX17" s="17">
        <v>0.193746525954862</v>
      </c>
      <c r="BY17" s="17"/>
      <c r="BZ17" s="17">
        <v>0.27188427576257301</v>
      </c>
      <c r="CA17" s="17">
        <v>0.24722164521881601</v>
      </c>
      <c r="CB17" s="17">
        <v>0.214766120034804</v>
      </c>
      <c r="CC17" s="17">
        <v>0.20572444404871101</v>
      </c>
      <c r="CD17" s="17">
        <v>0.206184765586819</v>
      </c>
      <c r="CE17" s="17">
        <v>0.174911403408782</v>
      </c>
      <c r="CF17" s="17">
        <v>0.19045102063094199</v>
      </c>
      <c r="CG17" s="17"/>
      <c r="CH17" s="17">
        <v>0.16013478655517799</v>
      </c>
      <c r="CI17" s="17">
        <v>0.17440477082793199</v>
      </c>
      <c r="CJ17" s="17">
        <v>0.207411206946268</v>
      </c>
      <c r="CK17" s="17">
        <v>0.31332934953665398</v>
      </c>
      <c r="CL17" s="17">
        <v>0.246262693538011</v>
      </c>
    </row>
    <row r="18" spans="2:90" ht="28.8" x14ac:dyDescent="0.3">
      <c r="B18" s="18" t="s">
        <v>501</v>
      </c>
      <c r="C18" s="17">
        <v>0.18756589185104899</v>
      </c>
      <c r="D18" s="17">
        <v>0.19935878879885999</v>
      </c>
      <c r="E18" s="17">
        <v>0.176587953226953</v>
      </c>
      <c r="F18" s="17"/>
      <c r="G18" s="17">
        <v>0.247460206944975</v>
      </c>
      <c r="H18" s="17">
        <v>0.199503619218002</v>
      </c>
      <c r="I18" s="17">
        <v>0.22175468159282499</v>
      </c>
      <c r="J18" s="17">
        <v>0.19367708423996599</v>
      </c>
      <c r="K18" s="17">
        <v>0.16306629835809999</v>
      </c>
      <c r="L18" s="17">
        <v>0.121502552799492</v>
      </c>
      <c r="M18" s="17"/>
      <c r="N18" s="17">
        <v>0.18152365579072699</v>
      </c>
      <c r="O18" s="17">
        <v>0.210739987303245</v>
      </c>
      <c r="P18" s="17">
        <v>0.17149139447905401</v>
      </c>
      <c r="Q18" s="17">
        <v>0.18604592785056501</v>
      </c>
      <c r="R18" s="17"/>
      <c r="S18" s="17">
        <v>0.19841615673726301</v>
      </c>
      <c r="T18" s="17">
        <v>0.17435292145952899</v>
      </c>
      <c r="U18" s="17">
        <v>0.19495644303373699</v>
      </c>
      <c r="V18" s="17">
        <v>0.160025081112254</v>
      </c>
      <c r="W18" s="17">
        <v>0.21178457349822599</v>
      </c>
      <c r="X18" s="17">
        <v>0.21174968657483201</v>
      </c>
      <c r="Y18" s="17">
        <v>0.16114430802431201</v>
      </c>
      <c r="Z18" s="17">
        <v>0.22145818469208101</v>
      </c>
      <c r="AA18" s="17">
        <v>0.20926533916422099</v>
      </c>
      <c r="AB18" s="17">
        <v>0.15123110240457399</v>
      </c>
      <c r="AC18" s="17">
        <v>0.21329106307760901</v>
      </c>
      <c r="AD18" s="17">
        <v>0.13956467796293401</v>
      </c>
      <c r="AE18" s="17"/>
      <c r="AF18" s="17">
        <v>0.120562386729621</v>
      </c>
      <c r="AG18" s="17">
        <v>0.22920870859860401</v>
      </c>
      <c r="AH18" s="17">
        <v>0.200230422326615</v>
      </c>
      <c r="AI18" s="17"/>
      <c r="AJ18" s="17">
        <v>0.141355708071951</v>
      </c>
      <c r="AK18" s="17">
        <v>0.22384831376611</v>
      </c>
      <c r="AL18" s="17">
        <v>0.24365546077310299</v>
      </c>
      <c r="AM18" s="17">
        <v>9.2341676245133994E-2</v>
      </c>
      <c r="AN18" s="17">
        <v>0.22121515266672501</v>
      </c>
      <c r="AO18" s="17"/>
      <c r="AP18" s="17">
        <v>0.22227901096890801</v>
      </c>
      <c r="AQ18" s="17">
        <v>0.162237686819201</v>
      </c>
      <c r="AR18" s="17">
        <v>0.242040772999285</v>
      </c>
      <c r="AS18" s="17">
        <v>0.116734169112281</v>
      </c>
      <c r="AT18" s="17">
        <v>0.27357694612176098</v>
      </c>
      <c r="AU18" s="17">
        <v>0.16811827432766299</v>
      </c>
      <c r="AV18" s="17"/>
      <c r="AW18" s="17">
        <v>0.40554468954509498</v>
      </c>
      <c r="AX18" s="17">
        <v>0.172904645365342</v>
      </c>
      <c r="AY18" s="17">
        <v>0.126340489312604</v>
      </c>
      <c r="AZ18" s="17">
        <v>0.18461736560282299</v>
      </c>
      <c r="BA18" s="17">
        <v>0.206024440048233</v>
      </c>
      <c r="BB18" s="17">
        <v>0.16823732291660201</v>
      </c>
      <c r="BC18" s="17">
        <v>0.175977515860988</v>
      </c>
      <c r="BD18" s="17">
        <v>0.15015434920477699</v>
      </c>
      <c r="BE18" s="17">
        <v>0.14171213206675101</v>
      </c>
      <c r="BF18" s="17">
        <v>0.24311118030227699</v>
      </c>
      <c r="BG18" s="17">
        <v>0.22533307213095199</v>
      </c>
      <c r="BH18" s="17">
        <v>0.218042094189033</v>
      </c>
      <c r="BI18" s="17">
        <v>0.190363586333645</v>
      </c>
      <c r="BJ18" s="17">
        <v>0.16304739149945799</v>
      </c>
      <c r="BK18" s="17">
        <v>0.19072232499995001</v>
      </c>
      <c r="BL18" s="17">
        <v>0.21352335887539101</v>
      </c>
      <c r="BM18" s="17"/>
      <c r="BN18" s="17">
        <v>0.180439578145143</v>
      </c>
      <c r="BO18" s="17">
        <v>0.19785241077483501</v>
      </c>
      <c r="BP18" s="17"/>
      <c r="BQ18" s="17">
        <v>0.22444306760560601</v>
      </c>
      <c r="BR18" s="17">
        <v>0.24144657094269101</v>
      </c>
      <c r="BS18" s="17"/>
      <c r="BT18" s="17">
        <v>0.22677329844874999</v>
      </c>
      <c r="BU18" s="17"/>
      <c r="BV18" s="17">
        <v>0.158751107767586</v>
      </c>
      <c r="BW18" s="17">
        <v>0.248059602284605</v>
      </c>
      <c r="BX18" s="17">
        <v>0.17729503301917099</v>
      </c>
      <c r="BY18" s="17"/>
      <c r="BZ18" s="17">
        <v>0.22320229785544199</v>
      </c>
      <c r="CA18" s="17">
        <v>0.16480147634373599</v>
      </c>
      <c r="CB18" s="17">
        <v>0.18454892940477999</v>
      </c>
      <c r="CC18" s="17">
        <v>0.21594019647799101</v>
      </c>
      <c r="CD18" s="17">
        <v>0.209872786802379</v>
      </c>
      <c r="CE18" s="17">
        <v>0.166000247075093</v>
      </c>
      <c r="CF18" s="17">
        <v>0.19777158680913101</v>
      </c>
      <c r="CG18" s="17"/>
      <c r="CH18" s="17">
        <v>0.16124970454718501</v>
      </c>
      <c r="CI18" s="17">
        <v>0.18069626167024799</v>
      </c>
      <c r="CJ18" s="17">
        <v>0.20748642999879999</v>
      </c>
      <c r="CK18" s="17">
        <v>0.17254925279486</v>
      </c>
      <c r="CL18" s="17">
        <v>0.191298793114243</v>
      </c>
    </row>
    <row r="19" spans="2:90" ht="28.8" x14ac:dyDescent="0.3">
      <c r="B19" s="18" t="s">
        <v>502</v>
      </c>
      <c r="C19" s="17">
        <v>0.186752993295346</v>
      </c>
      <c r="D19" s="17">
        <v>0.181532494383111</v>
      </c>
      <c r="E19" s="17">
        <v>0.19136449062272901</v>
      </c>
      <c r="F19" s="17"/>
      <c r="G19" s="17">
        <v>0.15938948648854501</v>
      </c>
      <c r="H19" s="17">
        <v>0.207546890795998</v>
      </c>
      <c r="I19" s="17">
        <v>0.15569902150845899</v>
      </c>
      <c r="J19" s="17">
        <v>0.16227948156084801</v>
      </c>
      <c r="K19" s="17">
        <v>0.20612976043764</v>
      </c>
      <c r="L19" s="17">
        <v>0.22023705930138701</v>
      </c>
      <c r="M19" s="17"/>
      <c r="N19" s="17">
        <v>0.21418402497905101</v>
      </c>
      <c r="O19" s="17">
        <v>0.18761562863942599</v>
      </c>
      <c r="P19" s="17">
        <v>0.18882117822547001</v>
      </c>
      <c r="Q19" s="17">
        <v>0.15400355287134099</v>
      </c>
      <c r="R19" s="17"/>
      <c r="S19" s="17">
        <v>0.16488910071247001</v>
      </c>
      <c r="T19" s="17">
        <v>0.21899500532296201</v>
      </c>
      <c r="U19" s="17">
        <v>0.18738384229192501</v>
      </c>
      <c r="V19" s="17">
        <v>0.20509717289896001</v>
      </c>
      <c r="W19" s="17">
        <v>0.21159350737264099</v>
      </c>
      <c r="X19" s="17">
        <v>0.14891575211614699</v>
      </c>
      <c r="Y19" s="17">
        <v>0.168888231566719</v>
      </c>
      <c r="Z19" s="17">
        <v>0.18350901265296099</v>
      </c>
      <c r="AA19" s="17">
        <v>0.17205510343956801</v>
      </c>
      <c r="AB19" s="17">
        <v>0.18899977279242</v>
      </c>
      <c r="AC19" s="17">
        <v>0.190568188797854</v>
      </c>
      <c r="AD19" s="17">
        <v>0.240737058019449</v>
      </c>
      <c r="AE19" s="17"/>
      <c r="AF19" s="17">
        <v>0.189971250092733</v>
      </c>
      <c r="AG19" s="17">
        <v>0.194865958485055</v>
      </c>
      <c r="AH19" s="17">
        <v>0.17235945414418699</v>
      </c>
      <c r="AI19" s="17"/>
      <c r="AJ19" s="17">
        <v>0.19105284564269701</v>
      </c>
      <c r="AK19" s="17">
        <v>0.197946944348906</v>
      </c>
      <c r="AL19" s="17">
        <v>0.248255875752247</v>
      </c>
      <c r="AM19" s="17">
        <v>0.153910466056183</v>
      </c>
      <c r="AN19" s="17">
        <v>0.18083932025691701</v>
      </c>
      <c r="AO19" s="17"/>
      <c r="AP19" s="17">
        <v>0.20009367106182799</v>
      </c>
      <c r="AQ19" s="17">
        <v>0.21384814101257801</v>
      </c>
      <c r="AR19" s="17">
        <v>0.23045478216964099</v>
      </c>
      <c r="AS19" s="17">
        <v>0.14258376989575799</v>
      </c>
      <c r="AT19" s="17">
        <v>0.19131256823881199</v>
      </c>
      <c r="AU19" s="17">
        <v>0.18752078590808699</v>
      </c>
      <c r="AV19" s="17"/>
      <c r="AW19" s="17">
        <v>0.20991049312858201</v>
      </c>
      <c r="AX19" s="17">
        <v>0.132654517055427</v>
      </c>
      <c r="AY19" s="17">
        <v>0.175171430987661</v>
      </c>
      <c r="AZ19" s="17">
        <v>0.20693439653642601</v>
      </c>
      <c r="BA19" s="17">
        <v>0.18451384002682999</v>
      </c>
      <c r="BB19" s="17">
        <v>0.18324107974384701</v>
      </c>
      <c r="BC19" s="17">
        <v>0.17819530028768801</v>
      </c>
      <c r="BD19" s="17">
        <v>0.11725382922303899</v>
      </c>
      <c r="BE19" s="17">
        <v>0.17521884579660801</v>
      </c>
      <c r="BF19" s="17">
        <v>0.20164934918328101</v>
      </c>
      <c r="BG19" s="17">
        <v>0.23048704631924999</v>
      </c>
      <c r="BH19" s="17">
        <v>0.239565933801865</v>
      </c>
      <c r="BI19" s="17">
        <v>0.16004886709053801</v>
      </c>
      <c r="BJ19" s="17">
        <v>0.16357374686074699</v>
      </c>
      <c r="BK19" s="17">
        <v>0.26978619356551697</v>
      </c>
      <c r="BL19" s="17">
        <v>0.22620604848717599</v>
      </c>
      <c r="BM19" s="17"/>
      <c r="BN19" s="17">
        <v>0.19431364618920399</v>
      </c>
      <c r="BO19" s="17">
        <v>0.17553500181595799</v>
      </c>
      <c r="BP19" s="17"/>
      <c r="BQ19" s="17">
        <v>0.20849306974318099</v>
      </c>
      <c r="BR19" s="17">
        <v>0.18990680354345399</v>
      </c>
      <c r="BS19" s="17"/>
      <c r="BT19" s="17">
        <v>0.20636045331049399</v>
      </c>
      <c r="BU19" s="17"/>
      <c r="BV19" s="17">
        <v>0.17537484991619101</v>
      </c>
      <c r="BW19" s="17">
        <v>0.19490164771172899</v>
      </c>
      <c r="BX19" s="17">
        <v>0.18770480473814999</v>
      </c>
      <c r="BY19" s="17"/>
      <c r="BZ19" s="17">
        <v>0.15343065826010799</v>
      </c>
      <c r="CA19" s="17">
        <v>0.17086697951077501</v>
      </c>
      <c r="CB19" s="17">
        <v>0.213834820651883</v>
      </c>
      <c r="CC19" s="17">
        <v>0.18851578885065201</v>
      </c>
      <c r="CD19" s="17">
        <v>0.22510994190875599</v>
      </c>
      <c r="CE19" s="17">
        <v>0.17057019334534301</v>
      </c>
      <c r="CF19" s="17">
        <v>0.18941548527234001</v>
      </c>
      <c r="CG19" s="17"/>
      <c r="CH19" s="17">
        <v>0.126540829940784</v>
      </c>
      <c r="CI19" s="17">
        <v>0.214431964705635</v>
      </c>
      <c r="CJ19" s="17">
        <v>0.187114823262333</v>
      </c>
      <c r="CK19" s="17">
        <v>0.17100195027965101</v>
      </c>
      <c r="CL19" s="17">
        <v>0.13502168473345999</v>
      </c>
    </row>
    <row r="20" spans="2:90" ht="43.2" x14ac:dyDescent="0.3">
      <c r="B20" s="18" t="s">
        <v>503</v>
      </c>
      <c r="C20" s="17">
        <v>0.18476217658065699</v>
      </c>
      <c r="D20" s="17">
        <v>0.148670841875951</v>
      </c>
      <c r="E20" s="17">
        <v>0.21960082087897401</v>
      </c>
      <c r="F20" s="17"/>
      <c r="G20" s="17">
        <v>0.17045463952158901</v>
      </c>
      <c r="H20" s="17">
        <v>0.15972305615353499</v>
      </c>
      <c r="I20" s="17">
        <v>0.159279693963642</v>
      </c>
      <c r="J20" s="17">
        <v>0.17410516449809199</v>
      </c>
      <c r="K20" s="17">
        <v>0.154246906138026</v>
      </c>
      <c r="L20" s="17">
        <v>0.26471015636647099</v>
      </c>
      <c r="M20" s="17"/>
      <c r="N20" s="17">
        <v>0.142815563593919</v>
      </c>
      <c r="O20" s="17">
        <v>0.18994166283198499</v>
      </c>
      <c r="P20" s="17">
        <v>0.18567313995562101</v>
      </c>
      <c r="Q20" s="17">
        <v>0.225650292647321</v>
      </c>
      <c r="R20" s="17"/>
      <c r="S20" s="17">
        <v>0.186811948741088</v>
      </c>
      <c r="T20" s="17">
        <v>0.19454199416708201</v>
      </c>
      <c r="U20" s="17">
        <v>0.21191744314043201</v>
      </c>
      <c r="V20" s="17">
        <v>0.17284394844387699</v>
      </c>
      <c r="W20" s="17">
        <v>0.190851536987894</v>
      </c>
      <c r="X20" s="17">
        <v>0.178669172536115</v>
      </c>
      <c r="Y20" s="17">
        <v>0.12031993191672199</v>
      </c>
      <c r="Z20" s="17">
        <v>0.23049341915084401</v>
      </c>
      <c r="AA20" s="17">
        <v>0.197874702205383</v>
      </c>
      <c r="AB20" s="17">
        <v>0.18263438428279799</v>
      </c>
      <c r="AC20" s="17">
        <v>0.18324478201119301</v>
      </c>
      <c r="AD20" s="17">
        <v>0.171528580532641</v>
      </c>
      <c r="AE20" s="17"/>
      <c r="AF20" s="17">
        <v>0.22662608608415499</v>
      </c>
      <c r="AG20" s="17">
        <v>0.16144463939334</v>
      </c>
      <c r="AH20" s="17">
        <v>0.155944115274364</v>
      </c>
      <c r="AI20" s="17"/>
      <c r="AJ20" s="17">
        <v>0.198320869936843</v>
      </c>
      <c r="AK20" s="17">
        <v>0.17994910853193899</v>
      </c>
      <c r="AL20" s="17">
        <v>0.184823666716424</v>
      </c>
      <c r="AM20" s="17">
        <v>0.151913894175874</v>
      </c>
      <c r="AN20" s="17">
        <v>0.25427907501541103</v>
      </c>
      <c r="AO20" s="17"/>
      <c r="AP20" s="17">
        <v>0.14124932923472999</v>
      </c>
      <c r="AQ20" s="17">
        <v>0.152428434340867</v>
      </c>
      <c r="AR20" s="17">
        <v>0.17903090583770301</v>
      </c>
      <c r="AS20" s="17">
        <v>0.20446594153081599</v>
      </c>
      <c r="AT20" s="17">
        <v>0.23724715113074599</v>
      </c>
      <c r="AU20" s="17">
        <v>0.24795287930510401</v>
      </c>
      <c r="AV20" s="17"/>
      <c r="AW20" s="17">
        <v>0.44094824716946102</v>
      </c>
      <c r="AX20" s="17">
        <v>0.14240089492460201</v>
      </c>
      <c r="AY20" s="17">
        <v>0.20226076501388501</v>
      </c>
      <c r="AZ20" s="17">
        <v>0.338450938650457</v>
      </c>
      <c r="BA20" s="17">
        <v>0.22844642030049001</v>
      </c>
      <c r="BB20" s="17">
        <v>0.206094963272594</v>
      </c>
      <c r="BC20" s="17">
        <v>0.19353916262882201</v>
      </c>
      <c r="BD20" s="17">
        <v>0.14511707835159601</v>
      </c>
      <c r="BE20" s="17">
        <v>0.116151301435094</v>
      </c>
      <c r="BF20" s="17">
        <v>0.15538944385337899</v>
      </c>
      <c r="BG20" s="17">
        <v>0.13413511912839299</v>
      </c>
      <c r="BH20" s="17">
        <v>0.166776935406244</v>
      </c>
      <c r="BI20" s="17">
        <v>0.11238102288448</v>
      </c>
      <c r="BJ20" s="17">
        <v>0.137430072620254</v>
      </c>
      <c r="BK20" s="17">
        <v>1.8436395206703302E-2</v>
      </c>
      <c r="BL20" s="17">
        <v>0.16311312162092101</v>
      </c>
      <c r="BM20" s="17"/>
      <c r="BN20" s="17">
        <v>0.20685003203150201</v>
      </c>
      <c r="BO20" s="17">
        <v>0.15468086271890699</v>
      </c>
      <c r="BP20" s="17"/>
      <c r="BQ20" s="17">
        <v>0.138024678289077</v>
      </c>
      <c r="BR20" s="17">
        <v>0.256516659284314</v>
      </c>
      <c r="BS20" s="17"/>
      <c r="BT20" s="17">
        <v>0.21175661531534201</v>
      </c>
      <c r="BU20" s="17"/>
      <c r="BV20" s="17">
        <v>0.16425984592762899</v>
      </c>
      <c r="BW20" s="17">
        <v>0.23746779888213401</v>
      </c>
      <c r="BX20" s="17">
        <v>0.16959855329628801</v>
      </c>
      <c r="BY20" s="17"/>
      <c r="BZ20" s="17">
        <v>0.22317705828934001</v>
      </c>
      <c r="CA20" s="17">
        <v>0.22665143575994301</v>
      </c>
      <c r="CB20" s="17">
        <v>0.22141202697576901</v>
      </c>
      <c r="CC20" s="17">
        <v>0.177501644884308</v>
      </c>
      <c r="CD20" s="17">
        <v>0.15448625493200899</v>
      </c>
      <c r="CE20" s="17">
        <v>0.14293082530958301</v>
      </c>
      <c r="CF20" s="17">
        <v>0.135974526216977</v>
      </c>
      <c r="CG20" s="17"/>
      <c r="CH20" s="17">
        <v>0.168775170042502</v>
      </c>
      <c r="CI20" s="17">
        <v>0.15253521362938599</v>
      </c>
      <c r="CJ20" s="17">
        <v>0.20381034520618099</v>
      </c>
      <c r="CK20" s="17">
        <v>0.20710431402059701</v>
      </c>
      <c r="CL20" s="17">
        <v>0.26102183643373</v>
      </c>
    </row>
    <row r="21" spans="2:90" ht="28.8" x14ac:dyDescent="0.3">
      <c r="B21" s="18" t="s">
        <v>504</v>
      </c>
      <c r="C21" s="17">
        <v>0.17938104047530201</v>
      </c>
      <c r="D21" s="17">
        <v>0.18264272257643099</v>
      </c>
      <c r="E21" s="17">
        <v>0.17359461473137899</v>
      </c>
      <c r="F21" s="17"/>
      <c r="G21" s="17">
        <v>0.16094230092456699</v>
      </c>
      <c r="H21" s="17">
        <v>0.18916987659531001</v>
      </c>
      <c r="I21" s="17">
        <v>0.13449022633971</v>
      </c>
      <c r="J21" s="17">
        <v>0.18371043371213899</v>
      </c>
      <c r="K21" s="17">
        <v>0.17873719301160401</v>
      </c>
      <c r="L21" s="17">
        <v>0.217309782462177</v>
      </c>
      <c r="M21" s="17"/>
      <c r="N21" s="17">
        <v>0.206390213632171</v>
      </c>
      <c r="O21" s="17">
        <v>0.170196810450228</v>
      </c>
      <c r="P21" s="17">
        <v>0.18219755708970101</v>
      </c>
      <c r="Q21" s="17">
        <v>0.15911365836230501</v>
      </c>
      <c r="R21" s="17"/>
      <c r="S21" s="17">
        <v>0.176597547857235</v>
      </c>
      <c r="T21" s="17">
        <v>0.235832540318236</v>
      </c>
      <c r="U21" s="17">
        <v>0.18997640476373001</v>
      </c>
      <c r="V21" s="17">
        <v>0.15930787072077199</v>
      </c>
      <c r="W21" s="17">
        <v>0.14563090209989801</v>
      </c>
      <c r="X21" s="17">
        <v>0.147538352540243</v>
      </c>
      <c r="Y21" s="17">
        <v>0.17425966766696299</v>
      </c>
      <c r="Z21" s="17">
        <v>0.214561022231053</v>
      </c>
      <c r="AA21" s="17">
        <v>0.18137527985287799</v>
      </c>
      <c r="AB21" s="17">
        <v>0.216068953828609</v>
      </c>
      <c r="AC21" s="17">
        <v>0.119115412742596</v>
      </c>
      <c r="AD21" s="17">
        <v>0.102880351604165</v>
      </c>
      <c r="AE21" s="17"/>
      <c r="AF21" s="17">
        <v>0.182155845010113</v>
      </c>
      <c r="AG21" s="17">
        <v>0.18632300835652299</v>
      </c>
      <c r="AH21" s="17">
        <v>0.171135054770433</v>
      </c>
      <c r="AI21" s="17"/>
      <c r="AJ21" s="17">
        <v>0.190021353385421</v>
      </c>
      <c r="AK21" s="17">
        <v>0.19481304205823699</v>
      </c>
      <c r="AL21" s="17">
        <v>0.19485483699645401</v>
      </c>
      <c r="AM21" s="17">
        <v>0.15719816672117001</v>
      </c>
      <c r="AN21" s="17">
        <v>0.21157103032271701</v>
      </c>
      <c r="AO21" s="17"/>
      <c r="AP21" s="17">
        <v>0.197462177718254</v>
      </c>
      <c r="AQ21" s="17">
        <v>0.17555183577782099</v>
      </c>
      <c r="AR21" s="17">
        <v>0.18731867390534301</v>
      </c>
      <c r="AS21" s="17">
        <v>0.163452127578984</v>
      </c>
      <c r="AT21" s="17">
        <v>0.23246644532086</v>
      </c>
      <c r="AU21" s="17">
        <v>0.18256538705829101</v>
      </c>
      <c r="AV21" s="17"/>
      <c r="AW21" s="17">
        <v>0.243492067723935</v>
      </c>
      <c r="AX21" s="17">
        <v>0.193129407919686</v>
      </c>
      <c r="AY21" s="17">
        <v>0.183128111376854</v>
      </c>
      <c r="AZ21" s="17">
        <v>0.25286032012117698</v>
      </c>
      <c r="BA21" s="17">
        <v>0.119301004276698</v>
      </c>
      <c r="BB21" s="17">
        <v>0.172993288765767</v>
      </c>
      <c r="BC21" s="17">
        <v>0.188288910048661</v>
      </c>
      <c r="BD21" s="17">
        <v>0.14958268877832101</v>
      </c>
      <c r="BE21" s="17">
        <v>0.20482354122802901</v>
      </c>
      <c r="BF21" s="17">
        <v>0.15580443103403499</v>
      </c>
      <c r="BG21" s="17">
        <v>0.212048675321969</v>
      </c>
      <c r="BH21" s="17">
        <v>0.20194013472792999</v>
      </c>
      <c r="BI21" s="17">
        <v>0.14243874614186</v>
      </c>
      <c r="BJ21" s="17">
        <v>0.21374083220620901</v>
      </c>
      <c r="BK21" s="17">
        <v>0.14828944484880199</v>
      </c>
      <c r="BL21" s="17">
        <v>0.209020766793795</v>
      </c>
      <c r="BM21" s="17"/>
      <c r="BN21" s="17">
        <v>0.17095128319995501</v>
      </c>
      <c r="BO21" s="17">
        <v>0.19119910956042599</v>
      </c>
      <c r="BP21" s="17"/>
      <c r="BQ21" s="17">
        <v>0.18811937711582999</v>
      </c>
      <c r="BR21" s="17">
        <v>0.19080835169816601</v>
      </c>
      <c r="BS21" s="17"/>
      <c r="BT21" s="17">
        <v>0.21270191617522199</v>
      </c>
      <c r="BU21" s="17"/>
      <c r="BV21" s="17">
        <v>0.19285257886387699</v>
      </c>
      <c r="BW21" s="17">
        <v>0.19958615309121</v>
      </c>
      <c r="BX21" s="17">
        <v>0.17233818144363999</v>
      </c>
      <c r="BY21" s="17"/>
      <c r="BZ21" s="17">
        <v>0.12535954936874899</v>
      </c>
      <c r="CA21" s="17">
        <v>0.196236447983066</v>
      </c>
      <c r="CB21" s="17">
        <v>0.18994931563929099</v>
      </c>
      <c r="CC21" s="17">
        <v>0.15034183740281301</v>
      </c>
      <c r="CD21" s="17">
        <v>0.17011043100286999</v>
      </c>
      <c r="CE21" s="17">
        <v>0.20357356600379201</v>
      </c>
      <c r="CF21" s="17">
        <v>0.246997138409244</v>
      </c>
      <c r="CG21" s="17"/>
      <c r="CH21" s="17">
        <v>0.21251704059750201</v>
      </c>
      <c r="CI21" s="17">
        <v>0.19429656347267499</v>
      </c>
      <c r="CJ21" s="17">
        <v>0.17001056490605301</v>
      </c>
      <c r="CK21" s="17">
        <v>0.149665781084135</v>
      </c>
      <c r="CL21" s="17">
        <v>0.16194636117203301</v>
      </c>
    </row>
    <row r="22" spans="2:90" x14ac:dyDescent="0.3">
      <c r="B22" s="18" t="s">
        <v>505</v>
      </c>
      <c r="C22" s="17">
        <v>0.153478994535205</v>
      </c>
      <c r="D22" s="17">
        <v>0.129957557659023</v>
      </c>
      <c r="E22" s="17">
        <v>0.176651829345575</v>
      </c>
      <c r="F22" s="17"/>
      <c r="G22" s="17">
        <v>0.24818036471232099</v>
      </c>
      <c r="H22" s="17">
        <v>0.211821271991737</v>
      </c>
      <c r="I22" s="17">
        <v>0.154314102460164</v>
      </c>
      <c r="J22" s="17">
        <v>0.12710394199012501</v>
      </c>
      <c r="K22" s="17">
        <v>0.11154260518619399</v>
      </c>
      <c r="L22" s="17">
        <v>9.1756423413666896E-2</v>
      </c>
      <c r="M22" s="17"/>
      <c r="N22" s="17">
        <v>0.16088422713959799</v>
      </c>
      <c r="O22" s="17">
        <v>0.14585539658740301</v>
      </c>
      <c r="P22" s="17">
        <v>0.120373258255061</v>
      </c>
      <c r="Q22" s="17">
        <v>0.18407728632936601</v>
      </c>
      <c r="R22" s="17"/>
      <c r="S22" s="17">
        <v>0.205149700373181</v>
      </c>
      <c r="T22" s="17">
        <v>0.14747963612597301</v>
      </c>
      <c r="U22" s="17">
        <v>0.14614902130858101</v>
      </c>
      <c r="V22" s="17">
        <v>0.144697420723362</v>
      </c>
      <c r="W22" s="17">
        <v>9.9566100662637796E-2</v>
      </c>
      <c r="X22" s="17">
        <v>0.16545117330397399</v>
      </c>
      <c r="Y22" s="17">
        <v>0.13553810190549401</v>
      </c>
      <c r="Z22" s="17">
        <v>0.160949281602983</v>
      </c>
      <c r="AA22" s="17">
        <v>0.16125385341296999</v>
      </c>
      <c r="AB22" s="17">
        <v>0.14800965350244399</v>
      </c>
      <c r="AC22" s="17">
        <v>0.16266334175122699</v>
      </c>
      <c r="AD22" s="17">
        <v>8.3702225628793106E-2</v>
      </c>
      <c r="AE22" s="17"/>
      <c r="AF22" s="17">
        <v>0.143100782348588</v>
      </c>
      <c r="AG22" s="17">
        <v>0.13040572407814399</v>
      </c>
      <c r="AH22" s="17">
        <v>0.15193314771774299</v>
      </c>
      <c r="AI22" s="17"/>
      <c r="AJ22" s="17">
        <v>0.143187631609906</v>
      </c>
      <c r="AK22" s="17">
        <v>0.16514713277236401</v>
      </c>
      <c r="AL22" s="17">
        <v>0.13699980205266499</v>
      </c>
      <c r="AM22" s="17">
        <v>0.14107116772616399</v>
      </c>
      <c r="AN22" s="17">
        <v>0.154548395775395</v>
      </c>
      <c r="AO22" s="17"/>
      <c r="AP22" s="17">
        <v>0.176036185230658</v>
      </c>
      <c r="AQ22" s="17">
        <v>0.14468576729754701</v>
      </c>
      <c r="AR22" s="17">
        <v>0.14614025714360801</v>
      </c>
      <c r="AS22" s="17">
        <v>0.13534059148092001</v>
      </c>
      <c r="AT22" s="17">
        <v>0.21012968907603699</v>
      </c>
      <c r="AU22" s="17">
        <v>9.7368373697302002E-2</v>
      </c>
      <c r="AV22" s="17"/>
      <c r="AW22" s="17">
        <v>0.36128122414916902</v>
      </c>
      <c r="AX22" s="17">
        <v>0.18531485471751699</v>
      </c>
      <c r="AY22" s="17">
        <v>0.16735707997003799</v>
      </c>
      <c r="AZ22" s="17">
        <v>0.13123775759248299</v>
      </c>
      <c r="BA22" s="17">
        <v>0.15965915545222401</v>
      </c>
      <c r="BB22" s="17">
        <v>0.16160942473168899</v>
      </c>
      <c r="BC22" s="17">
        <v>0.17322588182732301</v>
      </c>
      <c r="BD22" s="17">
        <v>0.13487249216937899</v>
      </c>
      <c r="BE22" s="17">
        <v>0.17965239784429601</v>
      </c>
      <c r="BF22" s="17">
        <v>7.7731607717679396E-2</v>
      </c>
      <c r="BG22" s="17">
        <v>0.13292766007863499</v>
      </c>
      <c r="BH22" s="17">
        <v>0.15300898150528899</v>
      </c>
      <c r="BI22" s="17">
        <v>0.114450479221904</v>
      </c>
      <c r="BJ22" s="17">
        <v>0.12397141688116201</v>
      </c>
      <c r="BK22" s="17">
        <v>8.67436429969521E-2</v>
      </c>
      <c r="BL22" s="17">
        <v>0.196547826969309</v>
      </c>
      <c r="BM22" s="17"/>
      <c r="BN22" s="17">
        <v>0.143129232833589</v>
      </c>
      <c r="BO22" s="17">
        <v>0.16892112456299799</v>
      </c>
      <c r="BP22" s="17"/>
      <c r="BQ22" s="17">
        <v>0.17336505970909599</v>
      </c>
      <c r="BR22" s="17">
        <v>0.15995227528146699</v>
      </c>
      <c r="BS22" s="17"/>
      <c r="BT22" s="17">
        <v>0.18426060091503901</v>
      </c>
      <c r="BU22" s="17"/>
      <c r="BV22" s="17">
        <v>0.15572984366067899</v>
      </c>
      <c r="BW22" s="17">
        <v>0.20975293767744899</v>
      </c>
      <c r="BX22" s="17">
        <v>0.12764636948306901</v>
      </c>
      <c r="BY22" s="17"/>
      <c r="BZ22" s="17">
        <v>0.211689468869729</v>
      </c>
      <c r="CA22" s="17">
        <v>0.208848377340518</v>
      </c>
      <c r="CB22" s="17">
        <v>0.18507655410494001</v>
      </c>
      <c r="CC22" s="17">
        <v>0.115516876202555</v>
      </c>
      <c r="CD22" s="17">
        <v>9.5007522551987605E-2</v>
      </c>
      <c r="CE22" s="17">
        <v>0.137421215264251</v>
      </c>
      <c r="CF22" s="17">
        <v>0.146050448663162</v>
      </c>
      <c r="CG22" s="17"/>
      <c r="CH22" s="17">
        <v>0.16767448223053799</v>
      </c>
      <c r="CI22" s="17">
        <v>0.13337213717089599</v>
      </c>
      <c r="CJ22" s="17">
        <v>0.1514408527877</v>
      </c>
      <c r="CK22" s="17">
        <v>0.16993487102958801</v>
      </c>
      <c r="CL22" s="17">
        <v>0.260220628113915</v>
      </c>
    </row>
    <row r="23" spans="2:90" x14ac:dyDescent="0.3">
      <c r="B23" s="18" t="s">
        <v>506</v>
      </c>
      <c r="C23" s="17">
        <v>0.108394427301557</v>
      </c>
      <c r="D23" s="17">
        <v>0.108452399873207</v>
      </c>
      <c r="E23" s="17">
        <v>0.108257465624851</v>
      </c>
      <c r="F23" s="17"/>
      <c r="G23" s="17">
        <v>0.112385369114025</v>
      </c>
      <c r="H23" s="17">
        <v>0.16535085901508501</v>
      </c>
      <c r="I23" s="17">
        <v>9.1272121865554695E-2</v>
      </c>
      <c r="J23" s="17">
        <v>0.10501067690369401</v>
      </c>
      <c r="K23" s="17">
        <v>9.6815964495448298E-2</v>
      </c>
      <c r="L23" s="17">
        <v>8.3742927415252896E-2</v>
      </c>
      <c r="M23" s="17"/>
      <c r="N23" s="17">
        <v>0.131547158451291</v>
      </c>
      <c r="O23" s="17">
        <v>9.2255172345768993E-2</v>
      </c>
      <c r="P23" s="17">
        <v>0.113940831827403</v>
      </c>
      <c r="Q23" s="17">
        <v>9.6391438056523407E-2</v>
      </c>
      <c r="R23" s="17"/>
      <c r="S23" s="17">
        <v>0.13391744161887401</v>
      </c>
      <c r="T23" s="17">
        <v>0.13782328153753501</v>
      </c>
      <c r="U23" s="17">
        <v>7.8422976643612793E-2</v>
      </c>
      <c r="V23" s="17">
        <v>9.3963211861799303E-2</v>
      </c>
      <c r="W23" s="17">
        <v>0.109744166287277</v>
      </c>
      <c r="X23" s="17">
        <v>9.9063454864646697E-2</v>
      </c>
      <c r="Y23" s="17">
        <v>9.3175289848345E-2</v>
      </c>
      <c r="Z23" s="17">
        <v>7.5361821400294002E-2</v>
      </c>
      <c r="AA23" s="17">
        <v>8.5763318697296198E-2</v>
      </c>
      <c r="AB23" s="17">
        <v>0.12562896009080601</v>
      </c>
      <c r="AC23" s="17">
        <v>0.121636297048659</v>
      </c>
      <c r="AD23" s="17">
        <v>0.10311396995041</v>
      </c>
      <c r="AE23" s="17"/>
      <c r="AF23" s="17">
        <v>9.6314376342635205E-2</v>
      </c>
      <c r="AG23" s="17">
        <v>0.126370325042964</v>
      </c>
      <c r="AH23" s="17">
        <v>9.5670193193103006E-2</v>
      </c>
      <c r="AI23" s="17"/>
      <c r="AJ23" s="17">
        <v>9.1338747907867293E-2</v>
      </c>
      <c r="AK23" s="17">
        <v>0.14196463397964099</v>
      </c>
      <c r="AL23" s="17">
        <v>9.6094407698030307E-2</v>
      </c>
      <c r="AM23" s="17">
        <v>5.2751781572292697E-2</v>
      </c>
      <c r="AN23" s="17">
        <v>0.20307797264020599</v>
      </c>
      <c r="AO23" s="17"/>
      <c r="AP23" s="17">
        <v>0.16484110090419399</v>
      </c>
      <c r="AQ23" s="17">
        <v>9.7070988199313604E-2</v>
      </c>
      <c r="AR23" s="17">
        <v>7.1449151812112102E-2</v>
      </c>
      <c r="AS23" s="17">
        <v>6.1699210286436802E-2</v>
      </c>
      <c r="AT23" s="17">
        <v>0.19090572457307201</v>
      </c>
      <c r="AU23" s="17">
        <v>8.3573450505124103E-2</v>
      </c>
      <c r="AV23" s="17"/>
      <c r="AW23" s="17">
        <v>0.194232441921598</v>
      </c>
      <c r="AX23" s="17">
        <v>8.5702591520042004E-2</v>
      </c>
      <c r="AY23" s="17">
        <v>9.0162496442298498E-2</v>
      </c>
      <c r="AZ23" s="17">
        <v>0.11621624784482799</v>
      </c>
      <c r="BA23" s="17">
        <v>6.9955660881865805E-2</v>
      </c>
      <c r="BB23" s="17">
        <v>9.0822946738270405E-2</v>
      </c>
      <c r="BC23" s="17">
        <v>0.115999392851039</v>
      </c>
      <c r="BD23" s="17">
        <v>9.4538770508111505E-2</v>
      </c>
      <c r="BE23" s="17">
        <v>0.123095404147401</v>
      </c>
      <c r="BF23" s="17">
        <v>6.7756217362278395E-2</v>
      </c>
      <c r="BG23" s="17">
        <v>0.120561446574404</v>
      </c>
      <c r="BH23" s="17">
        <v>0.104397129954947</v>
      </c>
      <c r="BI23" s="17">
        <v>0.18802092587531999</v>
      </c>
      <c r="BJ23" s="17">
        <v>0.100792033039782</v>
      </c>
      <c r="BK23" s="17">
        <v>7.85372118728596E-2</v>
      </c>
      <c r="BL23" s="17">
        <v>0.18812026578093999</v>
      </c>
      <c r="BM23" s="17"/>
      <c r="BN23" s="17">
        <v>0.109226549360896</v>
      </c>
      <c r="BO23" s="17">
        <v>0.10757750272416799</v>
      </c>
      <c r="BP23" s="17"/>
      <c r="BQ23" s="17">
        <v>0.16514942491408399</v>
      </c>
      <c r="BR23" s="17">
        <v>0.109763367421907</v>
      </c>
      <c r="BS23" s="17"/>
      <c r="BT23" s="17">
        <v>0.15782504489436999</v>
      </c>
      <c r="BU23" s="17"/>
      <c r="BV23" s="17">
        <v>0.123367156140941</v>
      </c>
      <c r="BW23" s="17">
        <v>0.13558376351853099</v>
      </c>
      <c r="BX23" s="17">
        <v>8.9624354984438506E-2</v>
      </c>
      <c r="BY23" s="17"/>
      <c r="BZ23" s="17">
        <v>0.102856054275097</v>
      </c>
      <c r="CA23" s="17">
        <v>0.103533566328861</v>
      </c>
      <c r="CB23" s="17">
        <v>0.10724554515091</v>
      </c>
      <c r="CC23" s="17">
        <v>7.8294160185360895E-2</v>
      </c>
      <c r="CD23" s="17">
        <v>0.120078378613714</v>
      </c>
      <c r="CE23" s="17">
        <v>0.10827478241433799</v>
      </c>
      <c r="CF23" s="17">
        <v>0.173296342066213</v>
      </c>
      <c r="CG23" s="17"/>
      <c r="CH23" s="17">
        <v>0.158708635794716</v>
      </c>
      <c r="CI23" s="17">
        <v>0.109298227821282</v>
      </c>
      <c r="CJ23" s="17">
        <v>0.10499983616976399</v>
      </c>
      <c r="CK23" s="17">
        <v>9.2128364062078194E-2</v>
      </c>
      <c r="CL23" s="17">
        <v>7.1579672000906203E-2</v>
      </c>
    </row>
    <row r="24" spans="2:90" x14ac:dyDescent="0.3">
      <c r="B24" s="18" t="s">
        <v>118</v>
      </c>
      <c r="C24" s="17">
        <v>4.83042575479736E-2</v>
      </c>
      <c r="D24" s="17">
        <v>3.7528041200534601E-2</v>
      </c>
      <c r="E24" s="17">
        <v>5.9218788924877697E-2</v>
      </c>
      <c r="F24" s="17"/>
      <c r="G24" s="17">
        <v>2.7548864440494099E-2</v>
      </c>
      <c r="H24" s="17">
        <v>4.833188581365E-2</v>
      </c>
      <c r="I24" s="17">
        <v>5.4781423783389301E-2</v>
      </c>
      <c r="J24" s="17">
        <v>6.4639606516806003E-2</v>
      </c>
      <c r="K24" s="17">
        <v>7.3200960429961506E-2</v>
      </c>
      <c r="L24" s="17">
        <v>2.68063118278223E-2</v>
      </c>
      <c r="M24" s="17"/>
      <c r="N24" s="17">
        <v>3.4998847601179599E-2</v>
      </c>
      <c r="O24" s="17">
        <v>4.8351533270257402E-2</v>
      </c>
      <c r="P24" s="17">
        <v>5.2684697090481597E-2</v>
      </c>
      <c r="Q24" s="17">
        <v>5.7367571760754403E-2</v>
      </c>
      <c r="R24" s="17"/>
      <c r="S24" s="17">
        <v>4.7442124194689697E-2</v>
      </c>
      <c r="T24" s="17">
        <v>4.6688838798423601E-2</v>
      </c>
      <c r="U24" s="17">
        <v>7.3218951957259207E-2</v>
      </c>
      <c r="V24" s="17">
        <v>3.6722480470234499E-2</v>
      </c>
      <c r="W24" s="17">
        <v>2.6295625884145302E-2</v>
      </c>
      <c r="X24" s="17">
        <v>4.3399899934069702E-2</v>
      </c>
      <c r="Y24" s="17">
        <v>6.5180256206101003E-2</v>
      </c>
      <c r="Z24" s="17">
        <v>3.2213625401187003E-2</v>
      </c>
      <c r="AA24" s="17">
        <v>5.0981491991720501E-2</v>
      </c>
      <c r="AB24" s="17">
        <v>4.5485867656261503E-2</v>
      </c>
      <c r="AC24" s="17">
        <v>4.5894522591733697E-2</v>
      </c>
      <c r="AD24" s="17">
        <v>7.2796965498656205E-2</v>
      </c>
      <c r="AE24" s="17"/>
      <c r="AF24" s="17">
        <v>4.3002353205933097E-2</v>
      </c>
      <c r="AG24" s="17">
        <v>3.8899553838153897E-2</v>
      </c>
      <c r="AH24" s="17">
        <v>8.6989331804473893E-2</v>
      </c>
      <c r="AI24" s="17"/>
      <c r="AJ24" s="17">
        <v>3.0750032859452402E-2</v>
      </c>
      <c r="AK24" s="17">
        <v>3.9358271060518299E-2</v>
      </c>
      <c r="AL24" s="17">
        <v>7.8738184294646102E-2</v>
      </c>
      <c r="AM24" s="17">
        <v>3.0360620709788198E-2</v>
      </c>
      <c r="AN24" s="17">
        <v>2.8497693442116698E-2</v>
      </c>
      <c r="AO24" s="17"/>
      <c r="AP24" s="17">
        <v>3.5778402282538702E-2</v>
      </c>
      <c r="AQ24" s="17">
        <v>3.9303747669128003E-2</v>
      </c>
      <c r="AR24" s="17">
        <v>5.8411585661251798E-2</v>
      </c>
      <c r="AS24" s="17">
        <v>3.3215220025535397E-2</v>
      </c>
      <c r="AT24" s="17">
        <v>3.3385094174078402E-2</v>
      </c>
      <c r="AU24" s="17">
        <v>8.9254350741111196E-2</v>
      </c>
      <c r="AV24" s="17"/>
      <c r="AW24" s="17">
        <v>4.4621620120488099E-2</v>
      </c>
      <c r="AX24" s="17">
        <v>8.1009069258696303E-2</v>
      </c>
      <c r="AY24" s="17">
        <v>6.5752106765759405E-2</v>
      </c>
      <c r="AZ24" s="17">
        <v>4.9970263049016403E-2</v>
      </c>
      <c r="BA24" s="17">
        <v>8.6790987429000502E-2</v>
      </c>
      <c r="BB24" s="17">
        <v>3.57780728189733E-2</v>
      </c>
      <c r="BC24" s="17">
        <v>2.83247512061383E-2</v>
      </c>
      <c r="BD24" s="17">
        <v>5.95416743014009E-2</v>
      </c>
      <c r="BE24" s="17">
        <v>3.21640310534866E-2</v>
      </c>
      <c r="BF24" s="17">
        <v>3.1121981613602499E-2</v>
      </c>
      <c r="BG24" s="17">
        <v>3.2790777144723102E-2</v>
      </c>
      <c r="BH24" s="17">
        <v>3.1090424978348501E-2</v>
      </c>
      <c r="BI24" s="17">
        <v>3.3461867514094398E-2</v>
      </c>
      <c r="BJ24" s="17">
        <v>5.6269420854702303E-2</v>
      </c>
      <c r="BK24" s="17">
        <v>0</v>
      </c>
      <c r="BL24" s="17">
        <v>2.2328848754120501E-2</v>
      </c>
      <c r="BM24" s="17"/>
      <c r="BN24" s="17">
        <v>4.8169405127768301E-2</v>
      </c>
      <c r="BO24" s="17">
        <v>4.6900485934819998E-2</v>
      </c>
      <c r="BP24" s="17"/>
      <c r="BQ24" s="17">
        <v>3.79666232872789E-2</v>
      </c>
      <c r="BR24" s="17">
        <v>2.8966773991919399E-2</v>
      </c>
      <c r="BS24" s="17"/>
      <c r="BT24" s="17">
        <v>3.2576005042924801E-2</v>
      </c>
      <c r="BU24" s="17"/>
      <c r="BV24" s="17">
        <v>5.8758468780385903E-2</v>
      </c>
      <c r="BW24" s="17">
        <v>4.1612977516676697E-2</v>
      </c>
      <c r="BX24" s="17">
        <v>4.49558866251345E-2</v>
      </c>
      <c r="BY24" s="17"/>
      <c r="BZ24" s="17">
        <v>6.1761481606864101E-2</v>
      </c>
      <c r="CA24" s="17">
        <v>5.63159704754898E-2</v>
      </c>
      <c r="CB24" s="17">
        <v>4.7267150975036802E-2</v>
      </c>
      <c r="CC24" s="17">
        <v>2.2315230806161001E-2</v>
      </c>
      <c r="CD24" s="17">
        <v>4.38164212486927E-2</v>
      </c>
      <c r="CE24" s="17">
        <v>2.8765412475630601E-2</v>
      </c>
      <c r="CF24" s="17">
        <v>2.5115342336215998E-2</v>
      </c>
      <c r="CG24" s="17"/>
      <c r="CH24" s="17">
        <v>2.9228911881575299E-2</v>
      </c>
      <c r="CI24" s="17">
        <v>3.27161554768646E-2</v>
      </c>
      <c r="CJ24" s="17">
        <v>5.9115093336615299E-2</v>
      </c>
      <c r="CK24" s="17">
        <v>6.7711389690317203E-2</v>
      </c>
      <c r="CL24" s="17">
        <v>6.4613370669261899E-2</v>
      </c>
    </row>
    <row r="25" spans="2:90" ht="43.2" x14ac:dyDescent="0.3">
      <c r="B25" s="18" t="s">
        <v>507</v>
      </c>
      <c r="C25" s="17">
        <v>1.01320647764832E-2</v>
      </c>
      <c r="D25" s="17">
        <v>1.2734837377906301E-2</v>
      </c>
      <c r="E25" s="17">
        <v>7.6686857571541204E-3</v>
      </c>
      <c r="F25" s="17"/>
      <c r="G25" s="17">
        <v>2.2172753056686E-2</v>
      </c>
      <c r="H25" s="17">
        <v>8.7459283188764895E-3</v>
      </c>
      <c r="I25" s="17">
        <v>5.9371403767215702E-3</v>
      </c>
      <c r="J25" s="17">
        <v>5.2118484237366897E-3</v>
      </c>
      <c r="K25" s="17">
        <v>1.6305410838331799E-2</v>
      </c>
      <c r="L25" s="17">
        <v>6.55350599793144E-3</v>
      </c>
      <c r="M25" s="17"/>
      <c r="N25" s="17">
        <v>4.7811785883872197E-3</v>
      </c>
      <c r="O25" s="17">
        <v>9.5873670721146297E-3</v>
      </c>
      <c r="P25" s="17">
        <v>6.0881525624150497E-3</v>
      </c>
      <c r="Q25" s="17">
        <v>1.8291369553574299E-2</v>
      </c>
      <c r="R25" s="17"/>
      <c r="S25" s="17">
        <v>9.9849483269268801E-3</v>
      </c>
      <c r="T25" s="17">
        <v>1.6323335069665799E-2</v>
      </c>
      <c r="U25" s="17">
        <v>1.1625898997548701E-2</v>
      </c>
      <c r="V25" s="17">
        <v>1.02249404113281E-2</v>
      </c>
      <c r="W25" s="17">
        <v>0</v>
      </c>
      <c r="X25" s="17">
        <v>1.1306934668047899E-2</v>
      </c>
      <c r="Y25" s="17">
        <v>1.7932279494509502E-2</v>
      </c>
      <c r="Z25" s="17">
        <v>0</v>
      </c>
      <c r="AA25" s="17">
        <v>0</v>
      </c>
      <c r="AB25" s="17">
        <v>1.0998347900554E-2</v>
      </c>
      <c r="AC25" s="17">
        <v>2.6433375841777702E-2</v>
      </c>
      <c r="AD25" s="17">
        <v>0</v>
      </c>
      <c r="AE25" s="17"/>
      <c r="AF25" s="17">
        <v>6.4077586618003102E-3</v>
      </c>
      <c r="AG25" s="17">
        <v>6.0313743898930804E-3</v>
      </c>
      <c r="AH25" s="17">
        <v>2.4651789584869199E-2</v>
      </c>
      <c r="AI25" s="17"/>
      <c r="AJ25" s="17">
        <v>1.1744412646879299E-2</v>
      </c>
      <c r="AK25" s="17">
        <v>4.1208234663699002E-3</v>
      </c>
      <c r="AL25" s="17">
        <v>5.1887877899869199E-3</v>
      </c>
      <c r="AM25" s="17">
        <v>7.3218244463887196E-3</v>
      </c>
      <c r="AN25" s="17">
        <v>1.7477127334534E-2</v>
      </c>
      <c r="AO25" s="17"/>
      <c r="AP25" s="17">
        <v>3.5952581007687198E-3</v>
      </c>
      <c r="AQ25" s="17">
        <v>5.8642835931053596E-3</v>
      </c>
      <c r="AR25" s="17">
        <v>4.6245596235166501E-3</v>
      </c>
      <c r="AS25" s="17">
        <v>7.8662622316052495E-3</v>
      </c>
      <c r="AT25" s="17">
        <v>1.2688898368365301E-2</v>
      </c>
      <c r="AU25" s="17">
        <v>1.7002048825445499E-2</v>
      </c>
      <c r="AV25" s="17"/>
      <c r="AW25" s="17">
        <v>4.76532522633972E-2</v>
      </c>
      <c r="AX25" s="17">
        <v>4.0046194797479798E-2</v>
      </c>
      <c r="AY25" s="17">
        <v>1.9927310101507899E-2</v>
      </c>
      <c r="AZ25" s="17">
        <v>7.5110396895113202E-3</v>
      </c>
      <c r="BA25" s="17">
        <v>1.19627636301252E-2</v>
      </c>
      <c r="BB25" s="17">
        <v>1.39873963373713E-2</v>
      </c>
      <c r="BC25" s="17">
        <v>4.2449106691300103E-3</v>
      </c>
      <c r="BD25" s="17">
        <v>0</v>
      </c>
      <c r="BE25" s="17">
        <v>0</v>
      </c>
      <c r="BF25" s="17">
        <v>0</v>
      </c>
      <c r="BG25" s="17">
        <v>7.2062710752133002E-3</v>
      </c>
      <c r="BH25" s="17">
        <v>8.7588347892450999E-3</v>
      </c>
      <c r="BI25" s="17">
        <v>1.22408244995699E-2</v>
      </c>
      <c r="BJ25" s="17">
        <v>0</v>
      </c>
      <c r="BK25" s="17">
        <v>6.1793863260045399E-2</v>
      </c>
      <c r="BL25" s="17">
        <v>0</v>
      </c>
      <c r="BM25" s="17"/>
      <c r="BN25" s="17">
        <v>8.8032849497596405E-3</v>
      </c>
      <c r="BO25" s="17">
        <v>1.21149292914541E-2</v>
      </c>
      <c r="BP25" s="17"/>
      <c r="BQ25" s="17">
        <v>4.0264559280210098E-3</v>
      </c>
      <c r="BR25" s="17">
        <v>0</v>
      </c>
      <c r="BS25" s="17"/>
      <c r="BT25" s="17">
        <v>1.15389031087252E-2</v>
      </c>
      <c r="BU25" s="17"/>
      <c r="BV25" s="17">
        <v>1.20857044948674E-2</v>
      </c>
      <c r="BW25" s="17">
        <v>4.9220259730716502E-3</v>
      </c>
      <c r="BX25" s="17">
        <v>1.02330643529628E-2</v>
      </c>
      <c r="BY25" s="17"/>
      <c r="BZ25" s="17">
        <v>8.0919395816783195E-3</v>
      </c>
      <c r="CA25" s="17">
        <v>6.1639155656900797E-3</v>
      </c>
      <c r="CB25" s="17">
        <v>1.44024309366829E-2</v>
      </c>
      <c r="CC25" s="17">
        <v>7.1095379047214496E-3</v>
      </c>
      <c r="CD25" s="17">
        <v>5.1602308695532602E-3</v>
      </c>
      <c r="CE25" s="17">
        <v>1.42465051444994E-2</v>
      </c>
      <c r="CF25" s="17">
        <v>1.25669337792669E-2</v>
      </c>
      <c r="CG25" s="17"/>
      <c r="CH25" s="17">
        <v>2.9044098376273E-2</v>
      </c>
      <c r="CI25" s="17">
        <v>8.8035615743428299E-3</v>
      </c>
      <c r="CJ25" s="17">
        <v>6.2486277793351898E-3</v>
      </c>
      <c r="CK25" s="17">
        <v>9.9606344654685694E-3</v>
      </c>
      <c r="CL25" s="17">
        <v>1.2583106155650101E-2</v>
      </c>
    </row>
    <row r="26" spans="2:90" x14ac:dyDescent="0.3">
      <c r="B26" s="18" t="s">
        <v>131</v>
      </c>
      <c r="C26" s="19">
        <v>1.47811992917617E-2</v>
      </c>
      <c r="D26" s="19">
        <v>1.6778111235833799E-2</v>
      </c>
      <c r="E26" s="19">
        <v>1.2946783148280501E-2</v>
      </c>
      <c r="F26" s="19"/>
      <c r="G26" s="19">
        <v>0</v>
      </c>
      <c r="H26" s="19">
        <v>1.02586399190834E-2</v>
      </c>
      <c r="I26" s="19">
        <v>2.0420617736137101E-2</v>
      </c>
      <c r="J26" s="19">
        <v>2.2487639692853001E-2</v>
      </c>
      <c r="K26" s="19">
        <v>1.9794010942814699E-2</v>
      </c>
      <c r="L26" s="19">
        <v>1.40598832580392E-2</v>
      </c>
      <c r="M26" s="19"/>
      <c r="N26" s="19">
        <v>1.0154922375093E-2</v>
      </c>
      <c r="O26" s="19">
        <v>2.5531743086677602E-2</v>
      </c>
      <c r="P26" s="19">
        <v>1.4614702331921201E-2</v>
      </c>
      <c r="Q26" s="19">
        <v>8.9035906663848894E-3</v>
      </c>
      <c r="R26" s="19"/>
      <c r="S26" s="19">
        <v>1.50736262153117E-2</v>
      </c>
      <c r="T26" s="19">
        <v>1.12811806797301E-2</v>
      </c>
      <c r="U26" s="19">
        <v>5.6237129163599102E-3</v>
      </c>
      <c r="V26" s="19">
        <v>2.34104104922905E-2</v>
      </c>
      <c r="W26" s="19">
        <v>2.0219598171139701E-2</v>
      </c>
      <c r="X26" s="19">
        <v>1.6265620190345099E-2</v>
      </c>
      <c r="Y26" s="19">
        <v>1.689783994888E-2</v>
      </c>
      <c r="Z26" s="19">
        <v>2.0653581558003401E-2</v>
      </c>
      <c r="AA26" s="19">
        <v>1.51038477870026E-2</v>
      </c>
      <c r="AB26" s="19">
        <v>2.1447776426613299E-2</v>
      </c>
      <c r="AC26" s="19">
        <v>0</v>
      </c>
      <c r="AD26" s="19">
        <v>0</v>
      </c>
      <c r="AE26" s="19"/>
      <c r="AF26" s="19">
        <v>2.0284855260432302E-2</v>
      </c>
      <c r="AG26" s="19">
        <v>1.4108800771260701E-2</v>
      </c>
      <c r="AH26" s="19">
        <v>9.7490691014096298E-3</v>
      </c>
      <c r="AI26" s="19"/>
      <c r="AJ26" s="19">
        <v>2.5302961437263802E-3</v>
      </c>
      <c r="AK26" s="19">
        <v>1.2940406185978101E-2</v>
      </c>
      <c r="AL26" s="19">
        <v>0</v>
      </c>
      <c r="AM26" s="19">
        <v>4.76090500482532E-2</v>
      </c>
      <c r="AN26" s="19">
        <v>1.03643657260252E-2</v>
      </c>
      <c r="AO26" s="19"/>
      <c r="AP26" s="19">
        <v>1.29592114665714E-2</v>
      </c>
      <c r="AQ26" s="19">
        <v>3.1543835094617698E-3</v>
      </c>
      <c r="AR26" s="19">
        <v>5.4972833950056301E-3</v>
      </c>
      <c r="AS26" s="19">
        <v>2.5495558455388399E-2</v>
      </c>
      <c r="AT26" s="19">
        <v>7.5248283561017504E-3</v>
      </c>
      <c r="AU26" s="19">
        <v>1.5067959776908901E-2</v>
      </c>
      <c r="AV26" s="19"/>
      <c r="AW26" s="19">
        <v>0</v>
      </c>
      <c r="AX26" s="19">
        <v>2.0632207593337001E-2</v>
      </c>
      <c r="AY26" s="19">
        <v>1.27921150153903E-2</v>
      </c>
      <c r="AZ26" s="19">
        <v>6.9396257771690102E-3</v>
      </c>
      <c r="BA26" s="19">
        <v>8.1016914582027894E-3</v>
      </c>
      <c r="BB26" s="19">
        <v>4.8803102972232101E-3</v>
      </c>
      <c r="BC26" s="19">
        <v>6.6924691672716101E-3</v>
      </c>
      <c r="BD26" s="19">
        <v>3.3819222984314903E-2</v>
      </c>
      <c r="BE26" s="19">
        <v>2.0065726493039501E-2</v>
      </c>
      <c r="BF26" s="19">
        <v>1.8765126362486E-2</v>
      </c>
      <c r="BG26" s="19">
        <v>5.8366989578673397E-3</v>
      </c>
      <c r="BH26" s="19">
        <v>2.95395835137017E-2</v>
      </c>
      <c r="BI26" s="19">
        <v>1.25817160515986E-2</v>
      </c>
      <c r="BJ26" s="19">
        <v>1.32466169303608E-2</v>
      </c>
      <c r="BK26" s="19">
        <v>2.33281942703321E-2</v>
      </c>
      <c r="BL26" s="19">
        <v>8.7728046604770397E-3</v>
      </c>
      <c r="BM26" s="19"/>
      <c r="BN26" s="19">
        <v>1.38675922326788E-2</v>
      </c>
      <c r="BO26" s="19">
        <v>1.52084067352369E-2</v>
      </c>
      <c r="BP26" s="19"/>
      <c r="BQ26" s="19">
        <v>1.4513476465263299E-2</v>
      </c>
      <c r="BR26" s="19">
        <v>9.5284308804796797E-3</v>
      </c>
      <c r="BS26" s="19"/>
      <c r="BT26" s="19">
        <v>7.6626112673100497E-3</v>
      </c>
      <c r="BU26" s="19"/>
      <c r="BV26" s="19">
        <v>1.7778315659701501E-2</v>
      </c>
      <c r="BW26" s="19">
        <v>7.6702051205546299E-3</v>
      </c>
      <c r="BX26" s="19">
        <v>1.5645190566720799E-2</v>
      </c>
      <c r="BY26" s="19"/>
      <c r="BZ26" s="19">
        <v>2.0104591040219499E-2</v>
      </c>
      <c r="CA26" s="19">
        <v>3.0161463760876601E-3</v>
      </c>
      <c r="CB26" s="19">
        <v>4.1618119347312903E-3</v>
      </c>
      <c r="CC26" s="19">
        <v>1.16377405475833E-2</v>
      </c>
      <c r="CD26" s="19">
        <v>2.0483016601204499E-2</v>
      </c>
      <c r="CE26" s="19">
        <v>2.02275031977758E-2</v>
      </c>
      <c r="CF26" s="19">
        <v>1.7901065304152999E-2</v>
      </c>
      <c r="CG26" s="19"/>
      <c r="CH26" s="19">
        <v>1.57833313646665E-2</v>
      </c>
      <c r="CI26" s="19">
        <v>1.8023493083373299E-2</v>
      </c>
      <c r="CJ26" s="19">
        <v>1.1247660033300201E-2</v>
      </c>
      <c r="CK26" s="19">
        <v>9.2640384487375806E-3</v>
      </c>
      <c r="CL26" s="19">
        <v>3.6293935113749197E-2</v>
      </c>
    </row>
    <row r="27" spans="2:90" x14ac:dyDescent="0.3">
      <c r="B27" s="16"/>
    </row>
    <row r="28" spans="2:90" x14ac:dyDescent="0.3">
      <c r="B28" t="s">
        <v>111</v>
      </c>
    </row>
    <row r="29" spans="2:90" x14ac:dyDescent="0.3">
      <c r="B29" t="s">
        <v>112</v>
      </c>
    </row>
    <row r="31" spans="2:90" x14ac:dyDescent="0.3">
      <c r="B31"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Q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7" width="20.6640625" customWidth="1"/>
  </cols>
  <sheetData>
    <row r="2" spans="2:17" ht="40.049999999999997" customHeight="1" x14ac:dyDescent="0.3">
      <c r="D2" s="32" t="s">
        <v>527</v>
      </c>
      <c r="E2" s="28"/>
      <c r="F2" s="28"/>
      <c r="G2" s="28"/>
      <c r="H2" s="28"/>
      <c r="I2" s="28"/>
      <c r="J2" s="28"/>
      <c r="K2" s="28"/>
      <c r="L2" s="28"/>
      <c r="M2" s="28"/>
      <c r="N2" s="28"/>
      <c r="O2" s="28"/>
      <c r="P2" s="28"/>
      <c r="Q2" s="28"/>
    </row>
    <row r="6" spans="2:17" ht="49.95" customHeight="1" x14ac:dyDescent="0.3">
      <c r="B6" s="23" t="s">
        <v>15</v>
      </c>
      <c r="C6" s="23" t="s">
        <v>509</v>
      </c>
      <c r="D6" s="23" t="s">
        <v>510</v>
      </c>
      <c r="E6" s="23" t="s">
        <v>511</v>
      </c>
      <c r="F6" s="23" t="s">
        <v>512</v>
      </c>
      <c r="G6" s="23" t="s">
        <v>513</v>
      </c>
      <c r="H6" s="23" t="s">
        <v>514</v>
      </c>
      <c r="I6" s="23" t="s">
        <v>515</v>
      </c>
      <c r="J6" s="23" t="s">
        <v>516</v>
      </c>
      <c r="K6" s="23" t="s">
        <v>517</v>
      </c>
      <c r="L6" s="23" t="s">
        <v>518</v>
      </c>
      <c r="M6" s="23" t="s">
        <v>519</v>
      </c>
      <c r="N6" s="23" t="s">
        <v>520</v>
      </c>
      <c r="O6" s="23" t="s">
        <v>521</v>
      </c>
      <c r="P6" s="23" t="s">
        <v>522</v>
      </c>
    </row>
    <row r="7" spans="2:17" x14ac:dyDescent="0.3">
      <c r="B7" s="18" t="s">
        <v>523</v>
      </c>
      <c r="C7" s="17">
        <v>0.32059458137479602</v>
      </c>
      <c r="D7" s="17">
        <v>0.20260935923027501</v>
      </c>
      <c r="E7" s="17">
        <v>0.18939696076070101</v>
      </c>
      <c r="F7" s="17">
        <v>0.26565409605528401</v>
      </c>
      <c r="G7" s="17">
        <v>0.33580022418365502</v>
      </c>
      <c r="H7" s="17">
        <v>0.219502349278898</v>
      </c>
      <c r="I7" s="17">
        <v>0.37637668432817301</v>
      </c>
      <c r="J7" s="17">
        <v>0.308755333238726</v>
      </c>
      <c r="K7" s="17">
        <v>0.263878803238557</v>
      </c>
      <c r="L7" s="17">
        <v>0.20380095773073401</v>
      </c>
      <c r="M7" s="17">
        <v>0.23846835893000601</v>
      </c>
      <c r="N7" s="17">
        <v>0.18670198457298001</v>
      </c>
      <c r="O7" s="17">
        <v>0.14121507845624801</v>
      </c>
      <c r="P7" s="17">
        <v>0.234794815093641</v>
      </c>
    </row>
    <row r="8" spans="2:17" x14ac:dyDescent="0.3">
      <c r="B8" s="18" t="s">
        <v>524</v>
      </c>
      <c r="C8" s="17">
        <v>0.40444579712404399</v>
      </c>
      <c r="D8" s="17">
        <v>0.38955033542512202</v>
      </c>
      <c r="E8" s="17">
        <v>0.43472385327052099</v>
      </c>
      <c r="F8" s="17">
        <v>0.38811631059368601</v>
      </c>
      <c r="G8" s="17">
        <v>0.31140397536194803</v>
      </c>
      <c r="H8" s="17">
        <v>0.39433929366457099</v>
      </c>
      <c r="I8" s="17">
        <v>0.394823228432643</v>
      </c>
      <c r="J8" s="17">
        <v>0.40843197292319999</v>
      </c>
      <c r="K8" s="17">
        <v>0.46992118574876202</v>
      </c>
      <c r="L8" s="17">
        <v>0.41116598670236698</v>
      </c>
      <c r="M8" s="17">
        <v>0.46207063531349202</v>
      </c>
      <c r="N8" s="17">
        <v>0.47735192764837397</v>
      </c>
      <c r="O8" s="17">
        <v>0.33904441822868198</v>
      </c>
      <c r="P8" s="17">
        <v>0.38854685358031699</v>
      </c>
    </row>
    <row r="9" spans="2:17" x14ac:dyDescent="0.3">
      <c r="B9" s="18" t="s">
        <v>525</v>
      </c>
      <c r="C9" s="17">
        <v>0.16266012186190301</v>
      </c>
      <c r="D9" s="17">
        <v>0.24952255657201999</v>
      </c>
      <c r="E9" s="17">
        <v>0.242073402434238</v>
      </c>
      <c r="F9" s="17">
        <v>0.19479275550494601</v>
      </c>
      <c r="G9" s="17">
        <v>0.20120618665276199</v>
      </c>
      <c r="H9" s="17">
        <v>0.21894054167586</v>
      </c>
      <c r="I9" s="17">
        <v>0.135811914521837</v>
      </c>
      <c r="J9" s="17">
        <v>0.171066001751043</v>
      </c>
      <c r="K9" s="17">
        <v>0.16436360157209001</v>
      </c>
      <c r="L9" s="17">
        <v>0.241088062141917</v>
      </c>
      <c r="M9" s="17">
        <v>0.186544369671128</v>
      </c>
      <c r="N9" s="17">
        <v>0.19726823219606801</v>
      </c>
      <c r="O9" s="17">
        <v>0.30746057154786999</v>
      </c>
      <c r="P9" s="17">
        <v>0.215089085302336</v>
      </c>
    </row>
    <row r="10" spans="2:17" x14ac:dyDescent="0.3">
      <c r="B10" s="18" t="s">
        <v>526</v>
      </c>
      <c r="C10" s="17">
        <v>2.9910310249042001E-2</v>
      </c>
      <c r="D10" s="17">
        <v>9.3342643501181294E-2</v>
      </c>
      <c r="E10" s="17">
        <v>4.4131566932823899E-2</v>
      </c>
      <c r="F10" s="17">
        <v>7.6872765915060204E-2</v>
      </c>
      <c r="G10" s="17">
        <v>8.4283297118010095E-2</v>
      </c>
      <c r="H10" s="17">
        <v>6.9361240795708504E-2</v>
      </c>
      <c r="I10" s="17">
        <v>2.7471386215149302E-2</v>
      </c>
      <c r="J10" s="17">
        <v>4.1638707795453797E-2</v>
      </c>
      <c r="K10" s="17">
        <v>3.81860082095518E-2</v>
      </c>
      <c r="L10" s="17">
        <v>6.8105887264946402E-2</v>
      </c>
      <c r="M10" s="17">
        <v>3.6443324475072501E-2</v>
      </c>
      <c r="N10" s="17">
        <v>3.88607211503737E-2</v>
      </c>
      <c r="O10" s="17">
        <v>0.12694362127282099</v>
      </c>
      <c r="P10" s="17">
        <v>7.3572714222101696E-2</v>
      </c>
    </row>
    <row r="11" spans="2:17" x14ac:dyDescent="0.3">
      <c r="B11" s="18" t="s">
        <v>118</v>
      </c>
      <c r="C11" s="17">
        <v>8.2389189390214904E-2</v>
      </c>
      <c r="D11" s="17">
        <v>6.4975105271402003E-2</v>
      </c>
      <c r="E11" s="17">
        <v>8.9674216601714998E-2</v>
      </c>
      <c r="F11" s="17">
        <v>7.4564071931023601E-2</v>
      </c>
      <c r="G11" s="17">
        <v>6.7306316683624606E-2</v>
      </c>
      <c r="H11" s="17">
        <v>9.7856574584962094E-2</v>
      </c>
      <c r="I11" s="17">
        <v>6.5516786502197194E-2</v>
      </c>
      <c r="J11" s="17">
        <v>7.0107984291576497E-2</v>
      </c>
      <c r="K11" s="17">
        <v>6.3650401231038406E-2</v>
      </c>
      <c r="L11" s="17">
        <v>7.5839106160034697E-2</v>
      </c>
      <c r="M11" s="17">
        <v>7.6473311610301298E-2</v>
      </c>
      <c r="N11" s="17">
        <v>9.9817134432203997E-2</v>
      </c>
      <c r="O11" s="17">
        <v>8.5336310494379605E-2</v>
      </c>
      <c r="P11" s="17">
        <v>8.7996531801603606E-2</v>
      </c>
    </row>
    <row r="12" spans="2:17" x14ac:dyDescent="0.3">
      <c r="B12" s="16"/>
      <c r="C12" s="16"/>
      <c r="D12" s="16"/>
      <c r="E12" s="16"/>
      <c r="F12" s="16"/>
      <c r="G12" s="16"/>
      <c r="H12" s="16"/>
      <c r="I12" s="16"/>
      <c r="J12" s="16"/>
      <c r="K12" s="16"/>
      <c r="L12" s="16"/>
      <c r="M12" s="16"/>
      <c r="N12" s="16"/>
      <c r="O12" s="16"/>
      <c r="P12" s="16"/>
    </row>
    <row r="13" spans="2:17" x14ac:dyDescent="0.3">
      <c r="B13" t="s">
        <v>111</v>
      </c>
    </row>
    <row r="14" spans="2:17" x14ac:dyDescent="0.3">
      <c r="B14" t="s">
        <v>112</v>
      </c>
    </row>
    <row r="18" spans="2:2" x14ac:dyDescent="0.3">
      <c r="B18" s="8" t="str">
        <f>HYPERLINK("#'Contents'!A1", "Return to Contents")</f>
        <v>Return to Contents</v>
      </c>
    </row>
  </sheetData>
  <mergeCells count="1">
    <mergeCell ref="D2:Q2"/>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528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0.32059458137479602</v>
      </c>
      <c r="D9" s="17">
        <v>0.32116937875186502</v>
      </c>
      <c r="E9" s="17">
        <v>0.317595664997878</v>
      </c>
      <c r="F9" s="17"/>
      <c r="G9" s="17">
        <v>0.33409042632347702</v>
      </c>
      <c r="H9" s="17">
        <v>0.34841792953536999</v>
      </c>
      <c r="I9" s="17">
        <v>0.33893670688892702</v>
      </c>
      <c r="J9" s="17">
        <v>0.35406316034297702</v>
      </c>
      <c r="K9" s="17">
        <v>0.31364194574294502</v>
      </c>
      <c r="L9" s="17">
        <v>0.25137603934505198</v>
      </c>
      <c r="M9" s="17"/>
      <c r="N9" s="17">
        <v>0.29008052455387401</v>
      </c>
      <c r="O9" s="17">
        <v>0.339877534084424</v>
      </c>
      <c r="P9" s="17">
        <v>0.32562245689441599</v>
      </c>
      <c r="Q9" s="17">
        <v>0.33019226343999097</v>
      </c>
      <c r="R9" s="17"/>
      <c r="S9" s="17">
        <v>0.33937784041435298</v>
      </c>
      <c r="T9" s="17">
        <v>0.33218320804185802</v>
      </c>
      <c r="U9" s="17">
        <v>0.33203146458015997</v>
      </c>
      <c r="V9" s="17">
        <v>0.315123056796416</v>
      </c>
      <c r="W9" s="17">
        <v>0.29354944183801801</v>
      </c>
      <c r="X9" s="17">
        <v>0.27445527893315202</v>
      </c>
      <c r="Y9" s="17">
        <v>0.28419076749522798</v>
      </c>
      <c r="Z9" s="17">
        <v>0.353887535889504</v>
      </c>
      <c r="AA9" s="17">
        <v>0.30404464795324798</v>
      </c>
      <c r="AB9" s="17">
        <v>0.34241826455112301</v>
      </c>
      <c r="AC9" s="17">
        <v>0.28545660217415197</v>
      </c>
      <c r="AD9" s="17">
        <v>0.47639081074267298</v>
      </c>
      <c r="AE9" s="17"/>
      <c r="AF9" s="17">
        <v>0.31591812331747798</v>
      </c>
      <c r="AG9" s="17">
        <v>0.32336539020481803</v>
      </c>
      <c r="AH9" s="17">
        <v>0.28917522122691502</v>
      </c>
      <c r="AI9" s="17"/>
      <c r="AJ9" s="17">
        <v>0.211783794480981</v>
      </c>
      <c r="AK9" s="17">
        <v>0.34072320497068698</v>
      </c>
      <c r="AL9" s="17">
        <v>0.28886562005979999</v>
      </c>
      <c r="AM9" s="17">
        <v>0.39104615294304201</v>
      </c>
      <c r="AN9" s="17">
        <v>0.36882362638690003</v>
      </c>
      <c r="AO9" s="17"/>
      <c r="AP9" s="17">
        <v>0.32428582597516997</v>
      </c>
      <c r="AQ9" s="17">
        <v>0.224673532855063</v>
      </c>
      <c r="AR9" s="17">
        <v>0.29805302067623801</v>
      </c>
      <c r="AS9" s="17">
        <v>0.33271101950030102</v>
      </c>
      <c r="AT9" s="17">
        <v>0.49928442593275402</v>
      </c>
      <c r="AU9" s="17">
        <v>0.25439365117770601</v>
      </c>
      <c r="AV9" s="17"/>
      <c r="AW9" s="17">
        <v>0.649573633035889</v>
      </c>
      <c r="AX9" s="17">
        <v>0.29169947978757499</v>
      </c>
      <c r="AY9" s="17">
        <v>0.35944051875761601</v>
      </c>
      <c r="AZ9" s="17">
        <v>0.34149316518470302</v>
      </c>
      <c r="BA9" s="17">
        <v>0.30183568512596898</v>
      </c>
      <c r="BB9" s="17">
        <v>0.37881818263133399</v>
      </c>
      <c r="BC9" s="17">
        <v>0.29746517273515499</v>
      </c>
      <c r="BD9" s="17">
        <v>0.31077547592066501</v>
      </c>
      <c r="BE9" s="17">
        <v>0.23024207080337999</v>
      </c>
      <c r="BF9" s="17">
        <v>0.309207957631008</v>
      </c>
      <c r="BG9" s="17">
        <v>0.31973380254696099</v>
      </c>
      <c r="BH9" s="17">
        <v>0.28951642814449402</v>
      </c>
      <c r="BI9" s="17">
        <v>0.38999899693184298</v>
      </c>
      <c r="BJ9" s="17">
        <v>0.249363687329413</v>
      </c>
      <c r="BK9" s="17">
        <v>0.25168196836234202</v>
      </c>
      <c r="BL9" s="17">
        <v>0.338065313604619</v>
      </c>
      <c r="BM9" s="17"/>
      <c r="BN9" s="17">
        <v>0.30345829811156799</v>
      </c>
      <c r="BO9" s="17">
        <v>0.342903793218436</v>
      </c>
      <c r="BP9" s="17"/>
      <c r="BQ9" s="17">
        <v>0.309340765202676</v>
      </c>
      <c r="BR9" s="17">
        <v>0.39559811989041399</v>
      </c>
      <c r="BS9" s="17"/>
      <c r="BT9" s="17">
        <v>0.32335954905230102</v>
      </c>
      <c r="BU9" s="17"/>
      <c r="BV9" s="17">
        <v>0.29624297609919797</v>
      </c>
      <c r="BW9" s="17">
        <v>0.35729403026192302</v>
      </c>
      <c r="BX9" s="17">
        <v>0.31113671583164998</v>
      </c>
      <c r="BY9" s="17"/>
      <c r="BZ9" s="17">
        <v>0.46826174106214502</v>
      </c>
      <c r="CA9" s="17">
        <v>0.34168250583287202</v>
      </c>
      <c r="CB9" s="17">
        <v>0.31100846431588303</v>
      </c>
      <c r="CC9" s="17">
        <v>0.30491622450603501</v>
      </c>
      <c r="CD9" s="17">
        <v>0.277569215838463</v>
      </c>
      <c r="CE9" s="17">
        <v>0.263005122218751</v>
      </c>
      <c r="CF9" s="17">
        <v>0.33342386621119402</v>
      </c>
      <c r="CG9" s="17"/>
      <c r="CH9" s="17">
        <v>0.333487891401123</v>
      </c>
      <c r="CI9" s="17">
        <v>0.27787069457921398</v>
      </c>
      <c r="CJ9" s="17">
        <v>0.30416986867950302</v>
      </c>
      <c r="CK9" s="17">
        <v>0.41636330487909501</v>
      </c>
      <c r="CL9" s="17">
        <v>0.46312795988462202</v>
      </c>
    </row>
    <row r="10" spans="2:90" x14ac:dyDescent="0.3">
      <c r="B10" s="18" t="s">
        <v>524</v>
      </c>
      <c r="C10" s="17">
        <v>0.40444579712404399</v>
      </c>
      <c r="D10" s="17">
        <v>0.40418744868762402</v>
      </c>
      <c r="E10" s="17">
        <v>0.40591440705231402</v>
      </c>
      <c r="F10" s="17"/>
      <c r="G10" s="17">
        <v>0.398941102122154</v>
      </c>
      <c r="H10" s="17">
        <v>0.42908089053017401</v>
      </c>
      <c r="I10" s="17">
        <v>0.40023211646232998</v>
      </c>
      <c r="J10" s="17">
        <v>0.397815445666372</v>
      </c>
      <c r="K10" s="17">
        <v>0.392814962749166</v>
      </c>
      <c r="L10" s="17">
        <v>0.40460917923448197</v>
      </c>
      <c r="M10" s="17"/>
      <c r="N10" s="17">
        <v>0.436296924588709</v>
      </c>
      <c r="O10" s="17">
        <v>0.414356924512507</v>
      </c>
      <c r="P10" s="17">
        <v>0.36979984135379801</v>
      </c>
      <c r="Q10" s="17">
        <v>0.39011102360377697</v>
      </c>
      <c r="R10" s="17"/>
      <c r="S10" s="17">
        <v>0.41232766397322901</v>
      </c>
      <c r="T10" s="17">
        <v>0.39420381614419803</v>
      </c>
      <c r="U10" s="17">
        <v>0.38524458736061701</v>
      </c>
      <c r="V10" s="17">
        <v>0.40537381269010198</v>
      </c>
      <c r="W10" s="17">
        <v>0.44067475867336803</v>
      </c>
      <c r="X10" s="17">
        <v>0.41398866416803798</v>
      </c>
      <c r="Y10" s="17">
        <v>0.407576427863381</v>
      </c>
      <c r="Z10" s="17">
        <v>0.393224426463127</v>
      </c>
      <c r="AA10" s="17">
        <v>0.415431489510865</v>
      </c>
      <c r="AB10" s="17">
        <v>0.40273077157297699</v>
      </c>
      <c r="AC10" s="17">
        <v>0.38663698564953197</v>
      </c>
      <c r="AD10" s="17">
        <v>0.348321892355136</v>
      </c>
      <c r="AE10" s="17"/>
      <c r="AF10" s="17">
        <v>0.39005462981172501</v>
      </c>
      <c r="AG10" s="17">
        <v>0.43149887429879602</v>
      </c>
      <c r="AH10" s="17">
        <v>0.39557720271300201</v>
      </c>
      <c r="AI10" s="17"/>
      <c r="AJ10" s="17">
        <v>0.45858402865151898</v>
      </c>
      <c r="AK10" s="17">
        <v>0.435332069022348</v>
      </c>
      <c r="AL10" s="17">
        <v>0.38896173374446602</v>
      </c>
      <c r="AM10" s="17">
        <v>0.31051711456195302</v>
      </c>
      <c r="AN10" s="17">
        <v>0.42670266761404901</v>
      </c>
      <c r="AO10" s="17"/>
      <c r="AP10" s="17">
        <v>0.47142308521596799</v>
      </c>
      <c r="AQ10" s="17">
        <v>0.45457811517292002</v>
      </c>
      <c r="AR10" s="17">
        <v>0.402777560181178</v>
      </c>
      <c r="AS10" s="17">
        <v>0.36357341117096897</v>
      </c>
      <c r="AT10" s="17">
        <v>0.34329351341613701</v>
      </c>
      <c r="AU10" s="17">
        <v>0.38250696686893099</v>
      </c>
      <c r="AV10" s="17"/>
      <c r="AW10" s="17">
        <v>0.16330603787832801</v>
      </c>
      <c r="AX10" s="17">
        <v>0.342161255225854</v>
      </c>
      <c r="AY10" s="17">
        <v>0.36814725198222598</v>
      </c>
      <c r="AZ10" s="17">
        <v>0.369657295403782</v>
      </c>
      <c r="BA10" s="17">
        <v>0.36614925233347301</v>
      </c>
      <c r="BB10" s="17">
        <v>0.35657096059507598</v>
      </c>
      <c r="BC10" s="17">
        <v>0.44413786559991603</v>
      </c>
      <c r="BD10" s="17">
        <v>0.38886562288994903</v>
      </c>
      <c r="BE10" s="17">
        <v>0.47298877252858201</v>
      </c>
      <c r="BF10" s="17">
        <v>0.48126197999032899</v>
      </c>
      <c r="BG10" s="17">
        <v>0.445830222566719</v>
      </c>
      <c r="BH10" s="17">
        <v>0.42221895467978099</v>
      </c>
      <c r="BI10" s="17">
        <v>0.366849846604135</v>
      </c>
      <c r="BJ10" s="17">
        <v>0.471123078977638</v>
      </c>
      <c r="BK10" s="17">
        <v>0.46218591680160998</v>
      </c>
      <c r="BL10" s="17">
        <v>0.45946187353648599</v>
      </c>
      <c r="BM10" s="17"/>
      <c r="BN10" s="17">
        <v>0.41611748420636602</v>
      </c>
      <c r="BO10" s="17">
        <v>0.393330150719992</v>
      </c>
      <c r="BP10" s="17"/>
      <c r="BQ10" s="17">
        <v>0.48782126972067802</v>
      </c>
      <c r="BR10" s="17">
        <v>0.35672528287312</v>
      </c>
      <c r="BS10" s="17"/>
      <c r="BT10" s="17">
        <v>0.46353574886412902</v>
      </c>
      <c r="BU10" s="17"/>
      <c r="BV10" s="17">
        <v>0.373432109412007</v>
      </c>
      <c r="BW10" s="17">
        <v>0.42211499065923602</v>
      </c>
      <c r="BX10" s="17">
        <v>0.42115419367976897</v>
      </c>
      <c r="BY10" s="17"/>
      <c r="BZ10" s="17">
        <v>0.29165620249201202</v>
      </c>
      <c r="CA10" s="17">
        <v>0.421842640033812</v>
      </c>
      <c r="CB10" s="17">
        <v>0.42085757753991598</v>
      </c>
      <c r="CC10" s="17">
        <v>0.421131956351527</v>
      </c>
      <c r="CD10" s="17">
        <v>0.451789751559806</v>
      </c>
      <c r="CE10" s="17">
        <v>0.42204926913638802</v>
      </c>
      <c r="CF10" s="17">
        <v>0.40932813881761299</v>
      </c>
      <c r="CG10" s="17"/>
      <c r="CH10" s="17">
        <v>0.368134256697847</v>
      </c>
      <c r="CI10" s="17">
        <v>0.41820580469799701</v>
      </c>
      <c r="CJ10" s="17">
        <v>0.43254990644872798</v>
      </c>
      <c r="CK10" s="17">
        <v>0.35168206630307303</v>
      </c>
      <c r="CL10" s="17">
        <v>0.31300802393254901</v>
      </c>
    </row>
    <row r="11" spans="2:90" x14ac:dyDescent="0.3">
      <c r="B11" s="18" t="s">
        <v>525</v>
      </c>
      <c r="C11" s="17">
        <v>0.16266012186190301</v>
      </c>
      <c r="D11" s="17">
        <v>0.18241013626153499</v>
      </c>
      <c r="E11" s="17">
        <v>0.143689224368551</v>
      </c>
      <c r="F11" s="17"/>
      <c r="G11" s="17">
        <v>0.136435599907125</v>
      </c>
      <c r="H11" s="17">
        <v>0.148078396754001</v>
      </c>
      <c r="I11" s="17">
        <v>0.124313290658449</v>
      </c>
      <c r="J11" s="17">
        <v>0.13229293596619199</v>
      </c>
      <c r="K11" s="17">
        <v>0.17365396116193799</v>
      </c>
      <c r="L11" s="17">
        <v>0.240668814630494</v>
      </c>
      <c r="M11" s="17"/>
      <c r="N11" s="17">
        <v>0.19580386010232101</v>
      </c>
      <c r="O11" s="17">
        <v>0.140424342738943</v>
      </c>
      <c r="P11" s="17">
        <v>0.18225323269233701</v>
      </c>
      <c r="Q11" s="17">
        <v>0.13439657445620101</v>
      </c>
      <c r="R11" s="17"/>
      <c r="S11" s="17">
        <v>0.15187370750078399</v>
      </c>
      <c r="T11" s="17">
        <v>0.18314495564224501</v>
      </c>
      <c r="U11" s="17">
        <v>0.14953213607346599</v>
      </c>
      <c r="V11" s="17">
        <v>0.184566024047532</v>
      </c>
      <c r="W11" s="17">
        <v>0.12528853321397501</v>
      </c>
      <c r="X11" s="17">
        <v>0.21550260751042999</v>
      </c>
      <c r="Y11" s="17">
        <v>0.20837011647202799</v>
      </c>
      <c r="Z11" s="17">
        <v>0.13296956421435199</v>
      </c>
      <c r="AA11" s="17">
        <v>0.16763143061914501</v>
      </c>
      <c r="AB11" s="17">
        <v>0.107008194060267</v>
      </c>
      <c r="AC11" s="17">
        <v>0.151477321206448</v>
      </c>
      <c r="AD11" s="17">
        <v>0.10700336790761</v>
      </c>
      <c r="AE11" s="17"/>
      <c r="AF11" s="17">
        <v>0.18693157274799299</v>
      </c>
      <c r="AG11" s="17">
        <v>0.158445998007366</v>
      </c>
      <c r="AH11" s="17">
        <v>0.14454332666710301</v>
      </c>
      <c r="AI11" s="17"/>
      <c r="AJ11" s="17">
        <v>0.22720616127290399</v>
      </c>
      <c r="AK11" s="17">
        <v>0.14275801525927301</v>
      </c>
      <c r="AL11" s="17">
        <v>0.20142716755453999</v>
      </c>
      <c r="AM11" s="17">
        <v>0.194286857217642</v>
      </c>
      <c r="AN11" s="17">
        <v>0.119063712263768</v>
      </c>
      <c r="AO11" s="17"/>
      <c r="AP11" s="17">
        <v>0.135220210443181</v>
      </c>
      <c r="AQ11" s="17">
        <v>0.20280497197026101</v>
      </c>
      <c r="AR11" s="17">
        <v>0.16261204984938701</v>
      </c>
      <c r="AS11" s="17">
        <v>0.20544425322437301</v>
      </c>
      <c r="AT11" s="17">
        <v>0.101904205353303</v>
      </c>
      <c r="AU11" s="17">
        <v>0.16902366871541499</v>
      </c>
      <c r="AV11" s="17"/>
      <c r="AW11" s="17">
        <v>0</v>
      </c>
      <c r="AX11" s="17">
        <v>0.13469828014368199</v>
      </c>
      <c r="AY11" s="17">
        <v>0.14296325413333899</v>
      </c>
      <c r="AZ11" s="17">
        <v>0.166491867983286</v>
      </c>
      <c r="BA11" s="17">
        <v>0.17576080098649999</v>
      </c>
      <c r="BB11" s="17">
        <v>0.163178914925135</v>
      </c>
      <c r="BC11" s="17">
        <v>0.162932830888629</v>
      </c>
      <c r="BD11" s="17">
        <v>0.19785992494764701</v>
      </c>
      <c r="BE11" s="17">
        <v>0.209819118748895</v>
      </c>
      <c r="BF11" s="17">
        <v>0.15993264122766801</v>
      </c>
      <c r="BG11" s="17">
        <v>0.15223910761475401</v>
      </c>
      <c r="BH11" s="17">
        <v>0.179702074882267</v>
      </c>
      <c r="BI11" s="17">
        <v>0.17855983189356101</v>
      </c>
      <c r="BJ11" s="17">
        <v>0.19063321172860501</v>
      </c>
      <c r="BK11" s="17">
        <v>0.156553196043933</v>
      </c>
      <c r="BL11" s="17">
        <v>0.13835988839895699</v>
      </c>
      <c r="BM11" s="17"/>
      <c r="BN11" s="17">
        <v>0.16825405149565401</v>
      </c>
      <c r="BO11" s="17">
        <v>0.15620698295985799</v>
      </c>
      <c r="BP11" s="17"/>
      <c r="BQ11" s="17">
        <v>0.13779100292895799</v>
      </c>
      <c r="BR11" s="17">
        <v>0.147774910288302</v>
      </c>
      <c r="BS11" s="17"/>
      <c r="BT11" s="17">
        <v>0.14319390954101699</v>
      </c>
      <c r="BU11" s="17"/>
      <c r="BV11" s="17">
        <v>0.194915690166829</v>
      </c>
      <c r="BW11" s="17">
        <v>0.12913647399239001</v>
      </c>
      <c r="BX11" s="17">
        <v>0.16457278915655901</v>
      </c>
      <c r="BY11" s="17"/>
      <c r="BZ11" s="17">
        <v>0.11911767923229701</v>
      </c>
      <c r="CA11" s="17">
        <v>0.144556657955903</v>
      </c>
      <c r="CB11" s="17">
        <v>0.12866049463228499</v>
      </c>
      <c r="CC11" s="17">
        <v>0.19220020544168501</v>
      </c>
      <c r="CD11" s="17">
        <v>0.174174810558931</v>
      </c>
      <c r="CE11" s="17">
        <v>0.18612901258598</v>
      </c>
      <c r="CF11" s="17">
        <v>0.209826258864097</v>
      </c>
      <c r="CG11" s="17"/>
      <c r="CH11" s="17">
        <v>0.18126170744902201</v>
      </c>
      <c r="CI11" s="17">
        <v>0.19954388481945501</v>
      </c>
      <c r="CJ11" s="17">
        <v>0.14427025225326001</v>
      </c>
      <c r="CK11" s="17">
        <v>0.13536626452042599</v>
      </c>
      <c r="CL11" s="17">
        <v>4.99569365611972E-2</v>
      </c>
    </row>
    <row r="12" spans="2:90" x14ac:dyDescent="0.3">
      <c r="B12" s="18" t="s">
        <v>526</v>
      </c>
      <c r="C12" s="17">
        <v>2.9910310249042001E-2</v>
      </c>
      <c r="D12" s="17">
        <v>3.9481810391509997E-2</v>
      </c>
      <c r="E12" s="17">
        <v>2.0793159145396398E-2</v>
      </c>
      <c r="F12" s="17"/>
      <c r="G12" s="17">
        <v>5.1918798840858198E-2</v>
      </c>
      <c r="H12" s="17">
        <v>2.9980280866566102E-2</v>
      </c>
      <c r="I12" s="17">
        <v>4.1542957238018499E-2</v>
      </c>
      <c r="J12" s="17">
        <v>1.0423058571827799E-2</v>
      </c>
      <c r="K12" s="17">
        <v>2.3732447111188999E-2</v>
      </c>
      <c r="L12" s="17">
        <v>2.5668355191810901E-2</v>
      </c>
      <c r="M12" s="17"/>
      <c r="N12" s="17">
        <v>2.25751416618412E-2</v>
      </c>
      <c r="O12" s="17">
        <v>2.9882386456663301E-2</v>
      </c>
      <c r="P12" s="17">
        <v>4.11553023027489E-2</v>
      </c>
      <c r="Q12" s="17">
        <v>2.6415806830806101E-2</v>
      </c>
      <c r="R12" s="17"/>
      <c r="S12" s="17">
        <v>2.9712625225057899E-2</v>
      </c>
      <c r="T12" s="17">
        <v>2.0876791137941102E-2</v>
      </c>
      <c r="U12" s="17">
        <v>2.4566404282369801E-2</v>
      </c>
      <c r="V12" s="17">
        <v>2.0652933194788399E-2</v>
      </c>
      <c r="W12" s="17">
        <v>3.04491798390818E-2</v>
      </c>
      <c r="X12" s="17">
        <v>4.2949971796094603E-2</v>
      </c>
      <c r="Y12" s="17">
        <v>1.78087434539996E-2</v>
      </c>
      <c r="Z12" s="17">
        <v>5.5351253247838302E-2</v>
      </c>
      <c r="AA12" s="17">
        <v>1.9879383106785199E-2</v>
      </c>
      <c r="AB12" s="17">
        <v>3.7641222789042597E-2</v>
      </c>
      <c r="AC12" s="17">
        <v>8.0240861178655601E-2</v>
      </c>
      <c r="AD12" s="17">
        <v>0</v>
      </c>
      <c r="AE12" s="17"/>
      <c r="AF12" s="17">
        <v>3.2828954358816401E-2</v>
      </c>
      <c r="AG12" s="17">
        <v>2.4004811482242702E-2</v>
      </c>
      <c r="AH12" s="17">
        <v>2.6120692664817601E-2</v>
      </c>
      <c r="AI12" s="17"/>
      <c r="AJ12" s="17">
        <v>3.7589965478126201E-2</v>
      </c>
      <c r="AK12" s="17">
        <v>2.4153692898251401E-2</v>
      </c>
      <c r="AL12" s="17">
        <v>2.7649407392855901E-2</v>
      </c>
      <c r="AM12" s="17">
        <v>4.5403516274897499E-2</v>
      </c>
      <c r="AN12" s="17">
        <v>2.6958793688796799E-2</v>
      </c>
      <c r="AO12" s="17"/>
      <c r="AP12" s="17">
        <v>2.3021141965866101E-2</v>
      </c>
      <c r="AQ12" s="17">
        <v>4.7987262710174297E-2</v>
      </c>
      <c r="AR12" s="17">
        <v>3.4873627005981601E-2</v>
      </c>
      <c r="AS12" s="17">
        <v>3.59601423552122E-2</v>
      </c>
      <c r="AT12" s="17">
        <v>1.41987450943847E-2</v>
      </c>
      <c r="AU12" s="17">
        <v>1.7753494505082301E-2</v>
      </c>
      <c r="AV12" s="17"/>
      <c r="AW12" s="17">
        <v>9.7148666169986103E-2</v>
      </c>
      <c r="AX12" s="17">
        <v>3.3648904891227703E-2</v>
      </c>
      <c r="AY12" s="17">
        <v>7.4365421953099904E-3</v>
      </c>
      <c r="AZ12" s="17">
        <v>2.9371325252325001E-2</v>
      </c>
      <c r="BA12" s="17">
        <v>6.2697575072317102E-2</v>
      </c>
      <c r="BB12" s="17">
        <v>1.8170607086105298E-2</v>
      </c>
      <c r="BC12" s="17">
        <v>4.2267112231670602E-2</v>
      </c>
      <c r="BD12" s="17">
        <v>1.42397499052947E-2</v>
      </c>
      <c r="BE12" s="17">
        <v>2.3889542844181599E-2</v>
      </c>
      <c r="BF12" s="17">
        <v>9.7560825716494493E-3</v>
      </c>
      <c r="BG12" s="17">
        <v>2.1228429040077001E-2</v>
      </c>
      <c r="BH12" s="17">
        <v>6.2353690760757301E-2</v>
      </c>
      <c r="BI12" s="17">
        <v>4.0387688789461397E-2</v>
      </c>
      <c r="BJ12" s="17">
        <v>0</v>
      </c>
      <c r="BK12" s="17">
        <v>2.4600286106577201E-2</v>
      </c>
      <c r="BL12" s="17">
        <v>2.0575047949917501E-2</v>
      </c>
      <c r="BM12" s="17"/>
      <c r="BN12" s="17">
        <v>2.57425442677288E-2</v>
      </c>
      <c r="BO12" s="17">
        <v>3.5181697974235801E-2</v>
      </c>
      <c r="BP12" s="17"/>
      <c r="BQ12" s="17">
        <v>2.3603812648027099E-2</v>
      </c>
      <c r="BR12" s="17">
        <v>3.2499692754701097E-2</v>
      </c>
      <c r="BS12" s="17"/>
      <c r="BT12" s="17">
        <v>2.5951964908994801E-2</v>
      </c>
      <c r="BU12" s="17"/>
      <c r="BV12" s="17">
        <v>3.9040149781057597E-2</v>
      </c>
      <c r="BW12" s="17">
        <v>2.8320113933649801E-2</v>
      </c>
      <c r="BX12" s="17">
        <v>2.5235211310379198E-2</v>
      </c>
      <c r="BY12" s="17"/>
      <c r="BZ12" s="17">
        <v>4.36724157419915E-3</v>
      </c>
      <c r="CA12" s="17">
        <v>1.30940040830799E-2</v>
      </c>
      <c r="CB12" s="17">
        <v>2.8856537567507199E-2</v>
      </c>
      <c r="CC12" s="17">
        <v>3.7590218122573502E-2</v>
      </c>
      <c r="CD12" s="17">
        <v>2.8898860206747201E-2</v>
      </c>
      <c r="CE12" s="17">
        <v>6.9119153186298396E-2</v>
      </c>
      <c r="CF12" s="17">
        <v>2.60909570132692E-2</v>
      </c>
      <c r="CG12" s="17"/>
      <c r="CH12" s="17">
        <v>6.7041081110452705E-2</v>
      </c>
      <c r="CI12" s="17">
        <v>3.1941741147626698E-2</v>
      </c>
      <c r="CJ12" s="17">
        <v>2.8582292533114902E-2</v>
      </c>
      <c r="CK12" s="17">
        <v>9.3777873952451702E-3</v>
      </c>
      <c r="CL12" s="17">
        <v>1.2583106155650101E-2</v>
      </c>
    </row>
    <row r="13" spans="2:90" x14ac:dyDescent="0.3">
      <c r="B13" s="18" t="s">
        <v>118</v>
      </c>
      <c r="C13" s="19">
        <v>8.2389189390214904E-2</v>
      </c>
      <c r="D13" s="19">
        <v>5.2751225907467302E-2</v>
      </c>
      <c r="E13" s="19">
        <v>0.112007544435861</v>
      </c>
      <c r="F13" s="19"/>
      <c r="G13" s="19">
        <v>7.8614072806385493E-2</v>
      </c>
      <c r="H13" s="19">
        <v>4.4442502313889298E-2</v>
      </c>
      <c r="I13" s="19">
        <v>9.4974928752275006E-2</v>
      </c>
      <c r="J13" s="19">
        <v>0.105405399452631</v>
      </c>
      <c r="K13" s="19">
        <v>9.61566832347623E-2</v>
      </c>
      <c r="L13" s="19">
        <v>7.7677611598161306E-2</v>
      </c>
      <c r="M13" s="19"/>
      <c r="N13" s="19">
        <v>5.5243549093254803E-2</v>
      </c>
      <c r="O13" s="19">
        <v>7.5458812207462603E-2</v>
      </c>
      <c r="P13" s="19">
        <v>8.1169166756699995E-2</v>
      </c>
      <c r="Q13" s="19">
        <v>0.118884331669225</v>
      </c>
      <c r="R13" s="19"/>
      <c r="S13" s="19">
        <v>6.6708162886575495E-2</v>
      </c>
      <c r="T13" s="19">
        <v>6.9591229033757598E-2</v>
      </c>
      <c r="U13" s="19">
        <v>0.10862540770338699</v>
      </c>
      <c r="V13" s="19">
        <v>7.4284173271161297E-2</v>
      </c>
      <c r="W13" s="19">
        <v>0.110038086435557</v>
      </c>
      <c r="X13" s="19">
        <v>5.3103477592285599E-2</v>
      </c>
      <c r="Y13" s="19">
        <v>8.2053944715363494E-2</v>
      </c>
      <c r="Z13" s="19">
        <v>6.4567220185179894E-2</v>
      </c>
      <c r="AA13" s="19">
        <v>9.3013048809957199E-2</v>
      </c>
      <c r="AB13" s="19">
        <v>0.11020154702659</v>
      </c>
      <c r="AC13" s="19">
        <v>9.6188229791212804E-2</v>
      </c>
      <c r="AD13" s="19">
        <v>6.8283928994580703E-2</v>
      </c>
      <c r="AE13" s="19"/>
      <c r="AF13" s="19">
        <v>7.4266719763988395E-2</v>
      </c>
      <c r="AG13" s="19">
        <v>6.2684926006777802E-2</v>
      </c>
      <c r="AH13" s="19">
        <v>0.144583556728162</v>
      </c>
      <c r="AI13" s="19"/>
      <c r="AJ13" s="19">
        <v>6.4836050116469701E-2</v>
      </c>
      <c r="AK13" s="19">
        <v>5.7033017849441099E-2</v>
      </c>
      <c r="AL13" s="19">
        <v>9.3096071248337506E-2</v>
      </c>
      <c r="AM13" s="19">
        <v>5.8746359002465401E-2</v>
      </c>
      <c r="AN13" s="19">
        <v>5.8451200046486303E-2</v>
      </c>
      <c r="AO13" s="19"/>
      <c r="AP13" s="19">
        <v>4.6049736399814301E-2</v>
      </c>
      <c r="AQ13" s="19">
        <v>6.9956117291582007E-2</v>
      </c>
      <c r="AR13" s="19">
        <v>0.101683742287215</v>
      </c>
      <c r="AS13" s="19">
        <v>6.2311173749144799E-2</v>
      </c>
      <c r="AT13" s="19">
        <v>4.13191102034213E-2</v>
      </c>
      <c r="AU13" s="19">
        <v>0.17632221873286499</v>
      </c>
      <c r="AV13" s="19"/>
      <c r="AW13" s="19">
        <v>8.9971662915797307E-2</v>
      </c>
      <c r="AX13" s="19">
        <v>0.19779207995166101</v>
      </c>
      <c r="AY13" s="19">
        <v>0.12201243293151</v>
      </c>
      <c r="AZ13" s="19">
        <v>9.2986346175904497E-2</v>
      </c>
      <c r="BA13" s="19">
        <v>9.3556686481739995E-2</v>
      </c>
      <c r="BB13" s="19">
        <v>8.3261334762348996E-2</v>
      </c>
      <c r="BC13" s="19">
        <v>5.31970185446295E-2</v>
      </c>
      <c r="BD13" s="19">
        <v>8.8259226336445007E-2</v>
      </c>
      <c r="BE13" s="19">
        <v>6.3060495074962503E-2</v>
      </c>
      <c r="BF13" s="19">
        <v>3.9841338579345999E-2</v>
      </c>
      <c r="BG13" s="19">
        <v>6.0968438231489598E-2</v>
      </c>
      <c r="BH13" s="19">
        <v>4.6208851532700802E-2</v>
      </c>
      <c r="BI13" s="19">
        <v>2.4203635780999801E-2</v>
      </c>
      <c r="BJ13" s="19">
        <v>8.8880021964344399E-2</v>
      </c>
      <c r="BK13" s="19">
        <v>0.104978632685538</v>
      </c>
      <c r="BL13" s="19">
        <v>4.3537876510020099E-2</v>
      </c>
      <c r="BM13" s="19"/>
      <c r="BN13" s="19">
        <v>8.6427621918683598E-2</v>
      </c>
      <c r="BO13" s="19">
        <v>7.2377375127477606E-2</v>
      </c>
      <c r="BP13" s="19"/>
      <c r="BQ13" s="19">
        <v>4.1443149499660402E-2</v>
      </c>
      <c r="BR13" s="19">
        <v>6.7401994193462905E-2</v>
      </c>
      <c r="BS13" s="19"/>
      <c r="BT13" s="19">
        <v>4.3958827633557802E-2</v>
      </c>
      <c r="BU13" s="19"/>
      <c r="BV13" s="19">
        <v>9.6369074540907901E-2</v>
      </c>
      <c r="BW13" s="19">
        <v>6.3134391152801006E-2</v>
      </c>
      <c r="BX13" s="19">
        <v>7.7901090021642694E-2</v>
      </c>
      <c r="BY13" s="19"/>
      <c r="BZ13" s="19">
        <v>0.116597135639346</v>
      </c>
      <c r="CA13" s="19">
        <v>7.8824192094333501E-2</v>
      </c>
      <c r="CB13" s="19">
        <v>0.110616925944408</v>
      </c>
      <c r="CC13" s="19">
        <v>4.4161395578179198E-2</v>
      </c>
      <c r="CD13" s="19">
        <v>6.7567361836051998E-2</v>
      </c>
      <c r="CE13" s="19">
        <v>5.9697442872582898E-2</v>
      </c>
      <c r="CF13" s="19">
        <v>2.13307790938271E-2</v>
      </c>
      <c r="CG13" s="19"/>
      <c r="CH13" s="19">
        <v>5.0075063341555197E-2</v>
      </c>
      <c r="CI13" s="19">
        <v>7.2437874755706802E-2</v>
      </c>
      <c r="CJ13" s="19">
        <v>9.0427680085394604E-2</v>
      </c>
      <c r="CK13" s="19">
        <v>8.7210576902161205E-2</v>
      </c>
      <c r="CL13" s="19">
        <v>0.16132397346598101</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529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0.20260935923027501</v>
      </c>
      <c r="D9" s="17">
        <v>0.198374810514163</v>
      </c>
      <c r="E9" s="17">
        <v>0.205424409363895</v>
      </c>
      <c r="F9" s="17"/>
      <c r="G9" s="17">
        <v>0.25039707591678501</v>
      </c>
      <c r="H9" s="17">
        <v>0.26515765267060998</v>
      </c>
      <c r="I9" s="17">
        <v>0.23436889166268601</v>
      </c>
      <c r="J9" s="17">
        <v>0.166791304928672</v>
      </c>
      <c r="K9" s="17">
        <v>0.16055932363789699</v>
      </c>
      <c r="L9" s="17">
        <v>0.151032933726783</v>
      </c>
      <c r="M9" s="17"/>
      <c r="N9" s="17">
        <v>0.205703588211371</v>
      </c>
      <c r="O9" s="17">
        <v>0.21173337902466899</v>
      </c>
      <c r="P9" s="17">
        <v>0.15620948110105701</v>
      </c>
      <c r="Q9" s="17">
        <v>0.23266103418808801</v>
      </c>
      <c r="R9" s="17"/>
      <c r="S9" s="17">
        <v>0.22153038908761599</v>
      </c>
      <c r="T9" s="17">
        <v>0.18120686640567099</v>
      </c>
      <c r="U9" s="17">
        <v>0.20788770091308501</v>
      </c>
      <c r="V9" s="17">
        <v>0.14934142126604</v>
      </c>
      <c r="W9" s="17">
        <v>0.206600140446695</v>
      </c>
      <c r="X9" s="17">
        <v>0.19055074361470001</v>
      </c>
      <c r="Y9" s="17">
        <v>0.19246722261926499</v>
      </c>
      <c r="Z9" s="17">
        <v>0.20881003752016</v>
      </c>
      <c r="AA9" s="17">
        <v>0.21728795007500501</v>
      </c>
      <c r="AB9" s="17">
        <v>0.19247403651771799</v>
      </c>
      <c r="AC9" s="17">
        <v>0.240812168158066</v>
      </c>
      <c r="AD9" s="17">
        <v>0.31114178691411198</v>
      </c>
      <c r="AE9" s="17"/>
      <c r="AF9" s="17">
        <v>0.174838810948728</v>
      </c>
      <c r="AG9" s="17">
        <v>0.21395473625896599</v>
      </c>
      <c r="AH9" s="17">
        <v>0.21511301888009299</v>
      </c>
      <c r="AI9" s="17"/>
      <c r="AJ9" s="17">
        <v>0.18043057710897301</v>
      </c>
      <c r="AK9" s="17">
        <v>0.21905421943231401</v>
      </c>
      <c r="AL9" s="17">
        <v>0.16271261502498699</v>
      </c>
      <c r="AM9" s="17">
        <v>0.19143729382723201</v>
      </c>
      <c r="AN9" s="17">
        <v>0.19972820525608401</v>
      </c>
      <c r="AO9" s="17"/>
      <c r="AP9" s="17">
        <v>0.217723964521676</v>
      </c>
      <c r="AQ9" s="17">
        <v>0.183560457536946</v>
      </c>
      <c r="AR9" s="17">
        <v>0.18484077207765601</v>
      </c>
      <c r="AS9" s="17">
        <v>0.184507680421829</v>
      </c>
      <c r="AT9" s="17">
        <v>0.21160828164370299</v>
      </c>
      <c r="AU9" s="17">
        <v>0.20607152021095401</v>
      </c>
      <c r="AV9" s="17"/>
      <c r="AW9" s="17">
        <v>0.14319112543939899</v>
      </c>
      <c r="AX9" s="17">
        <v>0.286932679560433</v>
      </c>
      <c r="AY9" s="17">
        <v>0.22225184635265999</v>
      </c>
      <c r="AZ9" s="17">
        <v>0.24773012030219699</v>
      </c>
      <c r="BA9" s="17">
        <v>0.19915784897817199</v>
      </c>
      <c r="BB9" s="17">
        <v>0.17043845689397999</v>
      </c>
      <c r="BC9" s="17">
        <v>0.185668702819339</v>
      </c>
      <c r="BD9" s="17">
        <v>0.153389870111314</v>
      </c>
      <c r="BE9" s="17">
        <v>0.163263921397902</v>
      </c>
      <c r="BF9" s="17">
        <v>0.110470333525529</v>
      </c>
      <c r="BG9" s="17">
        <v>0.18811139377342201</v>
      </c>
      <c r="BH9" s="17">
        <v>0.19588812029929101</v>
      </c>
      <c r="BI9" s="17">
        <v>0.26208945446013598</v>
      </c>
      <c r="BJ9" s="17">
        <v>0.183063100112758</v>
      </c>
      <c r="BK9" s="17">
        <v>0.22669695586375199</v>
      </c>
      <c r="BL9" s="17">
        <v>0.28919542860688502</v>
      </c>
      <c r="BM9" s="17"/>
      <c r="BN9" s="17">
        <v>0.19420968167904401</v>
      </c>
      <c r="BO9" s="17">
        <v>0.21484852352697101</v>
      </c>
      <c r="BP9" s="17"/>
      <c r="BQ9" s="17">
        <v>0.20562562070853499</v>
      </c>
      <c r="BR9" s="17">
        <v>0.23081907905127799</v>
      </c>
      <c r="BS9" s="17"/>
      <c r="BT9" s="17">
        <v>0.24437490118088001</v>
      </c>
      <c r="BU9" s="17"/>
      <c r="BV9" s="17">
        <v>0.19719684641209201</v>
      </c>
      <c r="BW9" s="17">
        <v>0.21213148852081901</v>
      </c>
      <c r="BX9" s="17">
        <v>0.204699633305851</v>
      </c>
      <c r="BY9" s="17"/>
      <c r="BZ9" s="17">
        <v>0.253414335156388</v>
      </c>
      <c r="CA9" s="17">
        <v>0.22901018937478801</v>
      </c>
      <c r="CB9" s="17">
        <v>0.19491072665029199</v>
      </c>
      <c r="CC9" s="17">
        <v>0.18599439896118899</v>
      </c>
      <c r="CD9" s="17">
        <v>0.184690775034692</v>
      </c>
      <c r="CE9" s="17">
        <v>0.16431957086433599</v>
      </c>
      <c r="CF9" s="17">
        <v>0.240537261609335</v>
      </c>
      <c r="CG9" s="17"/>
      <c r="CH9" s="17">
        <v>0.314720160816642</v>
      </c>
      <c r="CI9" s="17">
        <v>0.17033530279103001</v>
      </c>
      <c r="CJ9" s="17">
        <v>0.18974924028376799</v>
      </c>
      <c r="CK9" s="17">
        <v>0.20931950194774299</v>
      </c>
      <c r="CL9" s="17">
        <v>0.32042326287286998</v>
      </c>
    </row>
    <row r="10" spans="2:90" x14ac:dyDescent="0.3">
      <c r="B10" s="18" t="s">
        <v>524</v>
      </c>
      <c r="C10" s="17">
        <v>0.38955033542512202</v>
      </c>
      <c r="D10" s="17">
        <v>0.36611880354051002</v>
      </c>
      <c r="E10" s="17">
        <v>0.41149824882853298</v>
      </c>
      <c r="F10" s="17"/>
      <c r="G10" s="17">
        <v>0.376797645760657</v>
      </c>
      <c r="H10" s="17">
        <v>0.46399748626906101</v>
      </c>
      <c r="I10" s="17">
        <v>0.37355337263952798</v>
      </c>
      <c r="J10" s="17">
        <v>0.37682628267726898</v>
      </c>
      <c r="K10" s="17">
        <v>0.37099200504719698</v>
      </c>
      <c r="L10" s="17">
        <v>0.37307310739939298</v>
      </c>
      <c r="M10" s="17"/>
      <c r="N10" s="17">
        <v>0.40951120398822499</v>
      </c>
      <c r="O10" s="17">
        <v>0.359766042626259</v>
      </c>
      <c r="P10" s="17">
        <v>0.41968811523633698</v>
      </c>
      <c r="Q10" s="17">
        <v>0.372078465226507</v>
      </c>
      <c r="R10" s="17"/>
      <c r="S10" s="17">
        <v>0.47847440603117503</v>
      </c>
      <c r="T10" s="17">
        <v>0.39650593180499999</v>
      </c>
      <c r="U10" s="17">
        <v>0.34928996043842597</v>
      </c>
      <c r="V10" s="17">
        <v>0.43796630118973801</v>
      </c>
      <c r="W10" s="17">
        <v>0.39554099534172898</v>
      </c>
      <c r="X10" s="17">
        <v>0.37770502199339501</v>
      </c>
      <c r="Y10" s="17">
        <v>0.34447615019454297</v>
      </c>
      <c r="Z10" s="17">
        <v>0.40944193986829203</v>
      </c>
      <c r="AA10" s="17">
        <v>0.32651806835337399</v>
      </c>
      <c r="AB10" s="17">
        <v>0.37004283390729098</v>
      </c>
      <c r="AC10" s="17">
        <v>0.32714084123234899</v>
      </c>
      <c r="AD10" s="17">
        <v>0.41487910635853897</v>
      </c>
      <c r="AE10" s="17"/>
      <c r="AF10" s="17">
        <v>0.38670529078229599</v>
      </c>
      <c r="AG10" s="17">
        <v>0.395672589625504</v>
      </c>
      <c r="AH10" s="17">
        <v>0.37065247529054102</v>
      </c>
      <c r="AI10" s="17"/>
      <c r="AJ10" s="17">
        <v>0.40532866508726101</v>
      </c>
      <c r="AK10" s="17">
        <v>0.39067343169267099</v>
      </c>
      <c r="AL10" s="17">
        <v>0.40295768851543201</v>
      </c>
      <c r="AM10" s="17">
        <v>0.37380268889695401</v>
      </c>
      <c r="AN10" s="17">
        <v>0.46184729791253498</v>
      </c>
      <c r="AO10" s="17"/>
      <c r="AP10" s="17">
        <v>0.415282058163021</v>
      </c>
      <c r="AQ10" s="17">
        <v>0.40108223825467498</v>
      </c>
      <c r="AR10" s="17">
        <v>0.41065467517267201</v>
      </c>
      <c r="AS10" s="17">
        <v>0.38436547165040202</v>
      </c>
      <c r="AT10" s="17">
        <v>0.45738833528963901</v>
      </c>
      <c r="AU10" s="17">
        <v>0.36306552985621199</v>
      </c>
      <c r="AV10" s="17"/>
      <c r="AW10" s="17">
        <v>0.45654056604421001</v>
      </c>
      <c r="AX10" s="17">
        <v>0.33652857846494499</v>
      </c>
      <c r="AY10" s="17">
        <v>0.38428395541379301</v>
      </c>
      <c r="AZ10" s="17">
        <v>0.34566233710847999</v>
      </c>
      <c r="BA10" s="17">
        <v>0.37105208570053799</v>
      </c>
      <c r="BB10" s="17">
        <v>0.39901945351227702</v>
      </c>
      <c r="BC10" s="17">
        <v>0.43197528010921099</v>
      </c>
      <c r="BD10" s="17">
        <v>0.414818293905305</v>
      </c>
      <c r="BE10" s="17">
        <v>0.34804950646439098</v>
      </c>
      <c r="BF10" s="17">
        <v>0.392904064126749</v>
      </c>
      <c r="BG10" s="17">
        <v>0.39239541670591399</v>
      </c>
      <c r="BH10" s="17">
        <v>0.36599922944143698</v>
      </c>
      <c r="BI10" s="17">
        <v>0.38596420371534002</v>
      </c>
      <c r="BJ10" s="17">
        <v>0.47827528102275202</v>
      </c>
      <c r="BK10" s="17">
        <v>0.37799079811500602</v>
      </c>
      <c r="BL10" s="17">
        <v>0.41512482707630499</v>
      </c>
      <c r="BM10" s="17"/>
      <c r="BN10" s="17">
        <v>0.387089492667888</v>
      </c>
      <c r="BO10" s="17">
        <v>0.39191919949458098</v>
      </c>
      <c r="BP10" s="17"/>
      <c r="BQ10" s="17">
        <v>0.41778892796207501</v>
      </c>
      <c r="BR10" s="17">
        <v>0.36628493657546501</v>
      </c>
      <c r="BS10" s="17"/>
      <c r="BT10" s="17">
        <v>0.39018652037551699</v>
      </c>
      <c r="BU10" s="17"/>
      <c r="BV10" s="17">
        <v>0.37313837764351598</v>
      </c>
      <c r="BW10" s="17">
        <v>0.46275281640392901</v>
      </c>
      <c r="BX10" s="17">
        <v>0.37481490927239902</v>
      </c>
      <c r="BY10" s="17"/>
      <c r="BZ10" s="17">
        <v>0.39030048491157399</v>
      </c>
      <c r="CA10" s="17">
        <v>0.38569882667612798</v>
      </c>
      <c r="CB10" s="17">
        <v>0.37544708676629701</v>
      </c>
      <c r="CC10" s="17">
        <v>0.40846200152928203</v>
      </c>
      <c r="CD10" s="17">
        <v>0.38971214800541698</v>
      </c>
      <c r="CE10" s="17">
        <v>0.397738038490075</v>
      </c>
      <c r="CF10" s="17">
        <v>0.400277302331916</v>
      </c>
      <c r="CG10" s="17"/>
      <c r="CH10" s="17">
        <v>0.34967006822463698</v>
      </c>
      <c r="CI10" s="17">
        <v>0.40396926273029599</v>
      </c>
      <c r="CJ10" s="17">
        <v>0.39211199616509201</v>
      </c>
      <c r="CK10" s="17">
        <v>0.40228955749962902</v>
      </c>
      <c r="CL10" s="17">
        <v>0.279612964427915</v>
      </c>
    </row>
    <row r="11" spans="2:90" x14ac:dyDescent="0.3">
      <c r="B11" s="18" t="s">
        <v>525</v>
      </c>
      <c r="C11" s="17">
        <v>0.24952255657201999</v>
      </c>
      <c r="D11" s="17">
        <v>0.27852931111873003</v>
      </c>
      <c r="E11" s="17">
        <v>0.22219436169554699</v>
      </c>
      <c r="F11" s="17"/>
      <c r="G11" s="17">
        <v>0.26333967493087701</v>
      </c>
      <c r="H11" s="17">
        <v>0.173655111507031</v>
      </c>
      <c r="I11" s="17">
        <v>0.225154174325428</v>
      </c>
      <c r="J11" s="17">
        <v>0.26738896531998901</v>
      </c>
      <c r="K11" s="17">
        <v>0.26855309588217002</v>
      </c>
      <c r="L11" s="17">
        <v>0.29501635371706603</v>
      </c>
      <c r="M11" s="17"/>
      <c r="N11" s="17">
        <v>0.268779655224341</v>
      </c>
      <c r="O11" s="17">
        <v>0.26107631086225902</v>
      </c>
      <c r="P11" s="17">
        <v>0.26421521001551501</v>
      </c>
      <c r="Q11" s="17">
        <v>0.20427411617534699</v>
      </c>
      <c r="R11" s="17"/>
      <c r="S11" s="17">
        <v>0.18412883121197701</v>
      </c>
      <c r="T11" s="17">
        <v>0.29444221855500002</v>
      </c>
      <c r="U11" s="17">
        <v>0.22762290335479399</v>
      </c>
      <c r="V11" s="17">
        <v>0.28040172017795301</v>
      </c>
      <c r="W11" s="17">
        <v>0.21194989960858901</v>
      </c>
      <c r="X11" s="17">
        <v>0.260578913720732</v>
      </c>
      <c r="Y11" s="17">
        <v>0.27382835860481702</v>
      </c>
      <c r="Z11" s="17">
        <v>0.23057737406256901</v>
      </c>
      <c r="AA11" s="17">
        <v>0.29643119111314598</v>
      </c>
      <c r="AB11" s="17">
        <v>0.24163356017391999</v>
      </c>
      <c r="AC11" s="17">
        <v>0.25398225934593699</v>
      </c>
      <c r="AD11" s="17">
        <v>0.18455475461767801</v>
      </c>
      <c r="AE11" s="17"/>
      <c r="AF11" s="17">
        <v>0.252442700677948</v>
      </c>
      <c r="AG11" s="17">
        <v>0.25618461512957202</v>
      </c>
      <c r="AH11" s="17">
        <v>0.22465124060633199</v>
      </c>
      <c r="AI11" s="17"/>
      <c r="AJ11" s="17">
        <v>0.25956129666104699</v>
      </c>
      <c r="AK11" s="17">
        <v>0.262430605943963</v>
      </c>
      <c r="AL11" s="17">
        <v>0.27902563097294703</v>
      </c>
      <c r="AM11" s="17">
        <v>0.24118745819774701</v>
      </c>
      <c r="AN11" s="17">
        <v>0.24210236767924401</v>
      </c>
      <c r="AO11" s="17"/>
      <c r="AP11" s="17">
        <v>0.25283275698968899</v>
      </c>
      <c r="AQ11" s="17">
        <v>0.26781573504763601</v>
      </c>
      <c r="AR11" s="17">
        <v>0.281199903426196</v>
      </c>
      <c r="AS11" s="17">
        <v>0.24171665543912901</v>
      </c>
      <c r="AT11" s="17">
        <v>0.23903108796220199</v>
      </c>
      <c r="AU11" s="17">
        <v>0.23825635343673199</v>
      </c>
      <c r="AV11" s="17"/>
      <c r="AW11" s="17">
        <v>0.21499992579285901</v>
      </c>
      <c r="AX11" s="17">
        <v>0.12223487311466399</v>
      </c>
      <c r="AY11" s="17">
        <v>0.25526280218962399</v>
      </c>
      <c r="AZ11" s="17">
        <v>0.208319760620785</v>
      </c>
      <c r="BA11" s="17">
        <v>0.25616604024904699</v>
      </c>
      <c r="BB11" s="17">
        <v>0.25118956264130099</v>
      </c>
      <c r="BC11" s="17">
        <v>0.25548349078006199</v>
      </c>
      <c r="BD11" s="17">
        <v>0.25559610253430898</v>
      </c>
      <c r="BE11" s="17">
        <v>0.26751484523000102</v>
      </c>
      <c r="BF11" s="17">
        <v>0.37371865113553199</v>
      </c>
      <c r="BG11" s="17">
        <v>0.252262766057612</v>
      </c>
      <c r="BH11" s="17">
        <v>0.32272491948176901</v>
      </c>
      <c r="BI11" s="17">
        <v>0.21696667367462999</v>
      </c>
      <c r="BJ11" s="17">
        <v>0.21093070169265199</v>
      </c>
      <c r="BK11" s="17">
        <v>0.22449700831712999</v>
      </c>
      <c r="BL11" s="17">
        <v>0.261625332386273</v>
      </c>
      <c r="BM11" s="17"/>
      <c r="BN11" s="17">
        <v>0.248459535770542</v>
      </c>
      <c r="BO11" s="17">
        <v>0.25138287854052999</v>
      </c>
      <c r="BP11" s="17"/>
      <c r="BQ11" s="17">
        <v>0.26551652469210402</v>
      </c>
      <c r="BR11" s="17">
        <v>0.25843917088242502</v>
      </c>
      <c r="BS11" s="17"/>
      <c r="BT11" s="17">
        <v>0.25105119036736101</v>
      </c>
      <c r="BU11" s="17"/>
      <c r="BV11" s="17">
        <v>0.238282257467616</v>
      </c>
      <c r="BW11" s="17">
        <v>0.207476477223768</v>
      </c>
      <c r="BX11" s="17">
        <v>0.26673062384392598</v>
      </c>
      <c r="BY11" s="17"/>
      <c r="BZ11" s="17">
        <v>0.18423679915226401</v>
      </c>
      <c r="CA11" s="17">
        <v>0.23986877583723601</v>
      </c>
      <c r="CB11" s="17">
        <v>0.230098079465029</v>
      </c>
      <c r="CC11" s="17">
        <v>0.26766164581857999</v>
      </c>
      <c r="CD11" s="17">
        <v>0.29362696306644498</v>
      </c>
      <c r="CE11" s="17">
        <v>0.26685188486626299</v>
      </c>
      <c r="CF11" s="17">
        <v>0.25102726562147898</v>
      </c>
      <c r="CG11" s="17"/>
      <c r="CH11" s="17">
        <v>0.205246770486296</v>
      </c>
      <c r="CI11" s="17">
        <v>0.285448608425666</v>
      </c>
      <c r="CJ11" s="17">
        <v>0.25325098984234101</v>
      </c>
      <c r="CK11" s="17">
        <v>0.21130962780336099</v>
      </c>
      <c r="CL11" s="17">
        <v>0.138861070992226</v>
      </c>
    </row>
    <row r="12" spans="2:90" x14ac:dyDescent="0.3">
      <c r="B12" s="18" t="s">
        <v>526</v>
      </c>
      <c r="C12" s="17">
        <v>9.3342643501181294E-2</v>
      </c>
      <c r="D12" s="17">
        <v>0.10362121850884801</v>
      </c>
      <c r="E12" s="17">
        <v>8.4037295540967102E-2</v>
      </c>
      <c r="F12" s="17"/>
      <c r="G12" s="17">
        <v>4.1108738316169097E-2</v>
      </c>
      <c r="H12" s="17">
        <v>6.1278217053693101E-2</v>
      </c>
      <c r="I12" s="17">
        <v>8.9661134922674496E-2</v>
      </c>
      <c r="J12" s="17">
        <v>0.10194133187653601</v>
      </c>
      <c r="K12" s="17">
        <v>0.116653323351203</v>
      </c>
      <c r="L12" s="17">
        <v>0.13463772140761401</v>
      </c>
      <c r="M12" s="17"/>
      <c r="N12" s="17">
        <v>7.4005778837936201E-2</v>
      </c>
      <c r="O12" s="17">
        <v>0.104467543618859</v>
      </c>
      <c r="P12" s="17">
        <v>0.111809753454112</v>
      </c>
      <c r="Q12" s="17">
        <v>8.5488196815487499E-2</v>
      </c>
      <c r="R12" s="17"/>
      <c r="S12" s="17">
        <v>6.5251563656594305E-2</v>
      </c>
      <c r="T12" s="17">
        <v>6.8613240697333003E-2</v>
      </c>
      <c r="U12" s="17">
        <v>0.13652326087254399</v>
      </c>
      <c r="V12" s="17">
        <v>7.4872300176450399E-2</v>
      </c>
      <c r="W12" s="17">
        <v>0.124274374289183</v>
      </c>
      <c r="X12" s="17">
        <v>0.11591436195152099</v>
      </c>
      <c r="Y12" s="17">
        <v>0.111556450548929</v>
      </c>
      <c r="Z12" s="17">
        <v>9.7788187830576703E-2</v>
      </c>
      <c r="AA12" s="17">
        <v>9.8070838946748007E-2</v>
      </c>
      <c r="AB12" s="17">
        <v>9.7216172176050997E-2</v>
      </c>
      <c r="AC12" s="17">
        <v>9.0116773672446193E-2</v>
      </c>
      <c r="AD12" s="17">
        <v>5.4687631947784303E-2</v>
      </c>
      <c r="AE12" s="17"/>
      <c r="AF12" s="17">
        <v>0.133234598389362</v>
      </c>
      <c r="AG12" s="17">
        <v>8.1114414122589795E-2</v>
      </c>
      <c r="AH12" s="17">
        <v>6.4344769481814598E-2</v>
      </c>
      <c r="AI12" s="17"/>
      <c r="AJ12" s="17">
        <v>0.117807365386959</v>
      </c>
      <c r="AK12" s="17">
        <v>7.1920854283819002E-2</v>
      </c>
      <c r="AL12" s="17">
        <v>8.1588885635987707E-2</v>
      </c>
      <c r="AM12" s="17">
        <v>0.15868704135783701</v>
      </c>
      <c r="AN12" s="17">
        <v>5.6944618725233903E-2</v>
      </c>
      <c r="AO12" s="17"/>
      <c r="AP12" s="17">
        <v>6.45764930881981E-2</v>
      </c>
      <c r="AQ12" s="17">
        <v>0.103600073498936</v>
      </c>
      <c r="AR12" s="17">
        <v>6.0848354072847902E-2</v>
      </c>
      <c r="AS12" s="17">
        <v>0.14232857634479401</v>
      </c>
      <c r="AT12" s="17">
        <v>3.8568013416113003E-2</v>
      </c>
      <c r="AU12" s="17">
        <v>9.03085185078078E-2</v>
      </c>
      <c r="AV12" s="17"/>
      <c r="AW12" s="17">
        <v>4.76532522633972E-2</v>
      </c>
      <c r="AX12" s="17">
        <v>0.12447798573065599</v>
      </c>
      <c r="AY12" s="17">
        <v>4.6196826945142502E-2</v>
      </c>
      <c r="AZ12" s="17">
        <v>9.84575227842161E-2</v>
      </c>
      <c r="BA12" s="17">
        <v>8.2743034858255404E-2</v>
      </c>
      <c r="BB12" s="17">
        <v>9.9747846414353802E-2</v>
      </c>
      <c r="BC12" s="17">
        <v>8.4217854451854202E-2</v>
      </c>
      <c r="BD12" s="17">
        <v>9.8384094592898402E-2</v>
      </c>
      <c r="BE12" s="17">
        <v>0.15921570205830701</v>
      </c>
      <c r="BF12" s="17">
        <v>9.3317102240437502E-2</v>
      </c>
      <c r="BG12" s="17">
        <v>0.143002705227394</v>
      </c>
      <c r="BH12" s="17">
        <v>0.105124281809378</v>
      </c>
      <c r="BI12" s="17">
        <v>9.8586073992110099E-2</v>
      </c>
      <c r="BJ12" s="17">
        <v>8.6750674655209706E-2</v>
      </c>
      <c r="BK12" s="17">
        <v>0.10643735676678</v>
      </c>
      <c r="BL12" s="17">
        <v>1.2443607106601501E-2</v>
      </c>
      <c r="BM12" s="17"/>
      <c r="BN12" s="17">
        <v>0.102202731809288</v>
      </c>
      <c r="BO12" s="17">
        <v>8.2455155560240204E-2</v>
      </c>
      <c r="BP12" s="17"/>
      <c r="BQ12" s="17">
        <v>6.5515500947818106E-2</v>
      </c>
      <c r="BR12" s="17">
        <v>7.8856765371034795E-2</v>
      </c>
      <c r="BS12" s="17"/>
      <c r="BT12" s="17">
        <v>7.93838559929195E-2</v>
      </c>
      <c r="BU12" s="17"/>
      <c r="BV12" s="17">
        <v>0.10831094286927199</v>
      </c>
      <c r="BW12" s="17">
        <v>6.7068766557456597E-2</v>
      </c>
      <c r="BX12" s="17">
        <v>9.7841331888536401E-2</v>
      </c>
      <c r="BY12" s="17"/>
      <c r="BZ12" s="17">
        <v>5.9704138889021499E-2</v>
      </c>
      <c r="CA12" s="17">
        <v>7.8279842854814194E-2</v>
      </c>
      <c r="CB12" s="17">
        <v>0.113239683427658</v>
      </c>
      <c r="CC12" s="17">
        <v>9.6685400811971994E-2</v>
      </c>
      <c r="CD12" s="17">
        <v>8.8224725664977105E-2</v>
      </c>
      <c r="CE12" s="17">
        <v>0.125803891742573</v>
      </c>
      <c r="CF12" s="17">
        <v>8.5147178629324902E-2</v>
      </c>
      <c r="CG12" s="17"/>
      <c r="CH12" s="17">
        <v>9.9860747594637103E-2</v>
      </c>
      <c r="CI12" s="17">
        <v>8.77835004494191E-2</v>
      </c>
      <c r="CJ12" s="17">
        <v>9.9541960154767198E-2</v>
      </c>
      <c r="CK12" s="17">
        <v>7.6663213386151202E-2</v>
      </c>
      <c r="CL12" s="17">
        <v>0.13730080974777401</v>
      </c>
    </row>
    <row r="13" spans="2:90" x14ac:dyDescent="0.3">
      <c r="B13" s="18" t="s">
        <v>118</v>
      </c>
      <c r="C13" s="19">
        <v>6.4975105271402003E-2</v>
      </c>
      <c r="D13" s="19">
        <v>5.3355856317748897E-2</v>
      </c>
      <c r="E13" s="19">
        <v>7.6845684571056699E-2</v>
      </c>
      <c r="F13" s="19"/>
      <c r="G13" s="19">
        <v>6.8356865075512904E-2</v>
      </c>
      <c r="H13" s="19">
        <v>3.5911532499605499E-2</v>
      </c>
      <c r="I13" s="19">
        <v>7.7262426449683203E-2</v>
      </c>
      <c r="J13" s="19">
        <v>8.7052115197534405E-2</v>
      </c>
      <c r="K13" s="19">
        <v>8.3242252081533505E-2</v>
      </c>
      <c r="L13" s="19">
        <v>4.6239883749143597E-2</v>
      </c>
      <c r="M13" s="19"/>
      <c r="N13" s="19">
        <v>4.1999773738126599E-2</v>
      </c>
      <c r="O13" s="19">
        <v>6.2956723867955006E-2</v>
      </c>
      <c r="P13" s="19">
        <v>4.8077440192979402E-2</v>
      </c>
      <c r="Q13" s="19">
        <v>0.105498187594571</v>
      </c>
      <c r="R13" s="19"/>
      <c r="S13" s="19">
        <v>5.06148100126367E-2</v>
      </c>
      <c r="T13" s="19">
        <v>5.9231742536995903E-2</v>
      </c>
      <c r="U13" s="19">
        <v>7.8676174421150602E-2</v>
      </c>
      <c r="V13" s="19">
        <v>5.74182571898183E-2</v>
      </c>
      <c r="W13" s="19">
        <v>6.1634590313804298E-2</v>
      </c>
      <c r="X13" s="19">
        <v>5.5250958719651397E-2</v>
      </c>
      <c r="Y13" s="19">
        <v>7.76718180324453E-2</v>
      </c>
      <c r="Z13" s="19">
        <v>5.3382460718401803E-2</v>
      </c>
      <c r="AA13" s="19">
        <v>6.1691951511727197E-2</v>
      </c>
      <c r="AB13" s="19">
        <v>9.8633397225020403E-2</v>
      </c>
      <c r="AC13" s="19">
        <v>8.7947957591200804E-2</v>
      </c>
      <c r="AD13" s="19">
        <v>3.4736720161887003E-2</v>
      </c>
      <c r="AE13" s="19"/>
      <c r="AF13" s="19">
        <v>5.2778599201665097E-2</v>
      </c>
      <c r="AG13" s="19">
        <v>5.3073644863367603E-2</v>
      </c>
      <c r="AH13" s="19">
        <v>0.12523849574121901</v>
      </c>
      <c r="AI13" s="19"/>
      <c r="AJ13" s="19">
        <v>3.6872095755759803E-2</v>
      </c>
      <c r="AK13" s="19">
        <v>5.5920888647233297E-2</v>
      </c>
      <c r="AL13" s="19">
        <v>7.3715179850645504E-2</v>
      </c>
      <c r="AM13" s="19">
        <v>3.4885517720230498E-2</v>
      </c>
      <c r="AN13" s="19">
        <v>3.9377510426903198E-2</v>
      </c>
      <c r="AO13" s="19"/>
      <c r="AP13" s="19">
        <v>4.9584727237415797E-2</v>
      </c>
      <c r="AQ13" s="19">
        <v>4.3941495661805899E-2</v>
      </c>
      <c r="AR13" s="19">
        <v>6.2456295250627902E-2</v>
      </c>
      <c r="AS13" s="19">
        <v>4.7081616143845803E-2</v>
      </c>
      <c r="AT13" s="19">
        <v>5.3404281688343297E-2</v>
      </c>
      <c r="AU13" s="19">
        <v>0.102298077988293</v>
      </c>
      <c r="AV13" s="19"/>
      <c r="AW13" s="19">
        <v>0.13761513046013399</v>
      </c>
      <c r="AX13" s="19">
        <v>0.12982588312930199</v>
      </c>
      <c r="AY13" s="19">
        <v>9.20045690987812E-2</v>
      </c>
      <c r="AZ13" s="19">
        <v>9.9830259184322701E-2</v>
      </c>
      <c r="BA13" s="19">
        <v>9.0880990213988294E-2</v>
      </c>
      <c r="BB13" s="19">
        <v>7.9604680538088599E-2</v>
      </c>
      <c r="BC13" s="19">
        <v>4.2654671839534197E-2</v>
      </c>
      <c r="BD13" s="19">
        <v>7.7811638856173995E-2</v>
      </c>
      <c r="BE13" s="19">
        <v>6.19560248493983E-2</v>
      </c>
      <c r="BF13" s="19">
        <v>2.95898489717531E-2</v>
      </c>
      <c r="BG13" s="19">
        <v>2.42277182356582E-2</v>
      </c>
      <c r="BH13" s="19">
        <v>1.0263448968124299E-2</v>
      </c>
      <c r="BI13" s="19">
        <v>3.6393594157784599E-2</v>
      </c>
      <c r="BJ13" s="19">
        <v>4.0980242516628497E-2</v>
      </c>
      <c r="BK13" s="19">
        <v>6.4377880937331794E-2</v>
      </c>
      <c r="BL13" s="19">
        <v>2.1610804823935899E-2</v>
      </c>
      <c r="BM13" s="19"/>
      <c r="BN13" s="19">
        <v>6.8038558073237401E-2</v>
      </c>
      <c r="BO13" s="19">
        <v>5.9394242877677597E-2</v>
      </c>
      <c r="BP13" s="19"/>
      <c r="BQ13" s="19">
        <v>4.5553425689468401E-2</v>
      </c>
      <c r="BR13" s="19">
        <v>6.5600048119796694E-2</v>
      </c>
      <c r="BS13" s="19"/>
      <c r="BT13" s="19">
        <v>3.5003532083322103E-2</v>
      </c>
      <c r="BU13" s="19"/>
      <c r="BV13" s="19">
        <v>8.3071575607504305E-2</v>
      </c>
      <c r="BW13" s="19">
        <v>5.0570451294027E-2</v>
      </c>
      <c r="BX13" s="19">
        <v>5.5913501689287499E-2</v>
      </c>
      <c r="BY13" s="19"/>
      <c r="BZ13" s="19">
        <v>0.112344241890753</v>
      </c>
      <c r="CA13" s="19">
        <v>6.7142365257034098E-2</v>
      </c>
      <c r="CB13" s="19">
        <v>8.6304423690724094E-2</v>
      </c>
      <c r="CC13" s="19">
        <v>4.1196552878976798E-2</v>
      </c>
      <c r="CD13" s="19">
        <v>4.3745388228469399E-2</v>
      </c>
      <c r="CE13" s="19">
        <v>4.5286614036752701E-2</v>
      </c>
      <c r="CF13" s="19">
        <v>2.3010991807945601E-2</v>
      </c>
      <c r="CG13" s="19"/>
      <c r="CH13" s="19">
        <v>3.0502252877787499E-2</v>
      </c>
      <c r="CI13" s="19">
        <v>5.2463325603589302E-2</v>
      </c>
      <c r="CJ13" s="19">
        <v>6.5345813554031296E-2</v>
      </c>
      <c r="CK13" s="19">
        <v>0.10041809936311499</v>
      </c>
      <c r="CL13" s="19">
        <v>0.123801891959215</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0.18939696076070101</v>
      </c>
      <c r="D9" s="17">
        <v>0.17748363246944199</v>
      </c>
      <c r="E9" s="17">
        <v>0.201509884816468</v>
      </c>
      <c r="F9" s="17"/>
      <c r="G9" s="17">
        <v>0.226672769986309</v>
      </c>
      <c r="H9" s="17">
        <v>0.25337699824026899</v>
      </c>
      <c r="I9" s="17">
        <v>0.19739049666215799</v>
      </c>
      <c r="J9" s="17">
        <v>0.17951060947303901</v>
      </c>
      <c r="K9" s="17">
        <v>0.157783292990547</v>
      </c>
      <c r="L9" s="17">
        <v>0.13504669875310699</v>
      </c>
      <c r="M9" s="17"/>
      <c r="N9" s="17">
        <v>0.225449663345342</v>
      </c>
      <c r="O9" s="17">
        <v>0.18750913869604099</v>
      </c>
      <c r="P9" s="17">
        <v>0.15052532313383701</v>
      </c>
      <c r="Q9" s="17">
        <v>0.18859271739682301</v>
      </c>
      <c r="R9" s="17"/>
      <c r="S9" s="17">
        <v>0.206494721639505</v>
      </c>
      <c r="T9" s="17">
        <v>0.216942590889971</v>
      </c>
      <c r="U9" s="17">
        <v>0.139256780881645</v>
      </c>
      <c r="V9" s="17">
        <v>0.141726568505049</v>
      </c>
      <c r="W9" s="17">
        <v>0.15802597364269499</v>
      </c>
      <c r="X9" s="17">
        <v>0.161258214181354</v>
      </c>
      <c r="Y9" s="17">
        <v>0.16602607564361099</v>
      </c>
      <c r="Z9" s="17">
        <v>0.24389292800387699</v>
      </c>
      <c r="AA9" s="17">
        <v>0.24285161462638499</v>
      </c>
      <c r="AB9" s="17">
        <v>0.14583512355668499</v>
      </c>
      <c r="AC9" s="17">
        <v>0.23145060245926299</v>
      </c>
      <c r="AD9" s="17">
        <v>0.27723063896893302</v>
      </c>
      <c r="AE9" s="17"/>
      <c r="AF9" s="17">
        <v>0.16958041809381799</v>
      </c>
      <c r="AG9" s="17">
        <v>0.21918895264955399</v>
      </c>
      <c r="AH9" s="17">
        <v>0.16313745111195499</v>
      </c>
      <c r="AI9" s="17"/>
      <c r="AJ9" s="17">
        <v>0.175384434005111</v>
      </c>
      <c r="AK9" s="17">
        <v>0.21195570996309701</v>
      </c>
      <c r="AL9" s="17">
        <v>0.19340817431996701</v>
      </c>
      <c r="AM9" s="17">
        <v>0.16987944296176399</v>
      </c>
      <c r="AN9" s="17">
        <v>0.16972484742557301</v>
      </c>
      <c r="AO9" s="17"/>
      <c r="AP9" s="17">
        <v>0.25598518506121598</v>
      </c>
      <c r="AQ9" s="17">
        <v>0.181895845629411</v>
      </c>
      <c r="AR9" s="17">
        <v>0.240658677769815</v>
      </c>
      <c r="AS9" s="17">
        <v>0.14445923549852499</v>
      </c>
      <c r="AT9" s="17">
        <v>0.18868184911474301</v>
      </c>
      <c r="AU9" s="17">
        <v>0.123236607614385</v>
      </c>
      <c r="AV9" s="17"/>
      <c r="AW9" s="17">
        <v>0.20483330560424201</v>
      </c>
      <c r="AX9" s="17">
        <v>0.21922238192156099</v>
      </c>
      <c r="AY9" s="17">
        <v>0.17694191322573</v>
      </c>
      <c r="AZ9" s="17">
        <v>0.183110475735725</v>
      </c>
      <c r="BA9" s="17">
        <v>0.18333848877470699</v>
      </c>
      <c r="BB9" s="17">
        <v>0.18332318873928499</v>
      </c>
      <c r="BC9" s="17">
        <v>0.16489327437988599</v>
      </c>
      <c r="BD9" s="17">
        <v>0.13913465629129201</v>
      </c>
      <c r="BE9" s="17">
        <v>0.18740329536810801</v>
      </c>
      <c r="BF9" s="17">
        <v>0.13018419132440701</v>
      </c>
      <c r="BG9" s="17">
        <v>0.19388506075928399</v>
      </c>
      <c r="BH9" s="17">
        <v>0.20976839197004801</v>
      </c>
      <c r="BI9" s="17">
        <v>0.190227319646608</v>
      </c>
      <c r="BJ9" s="17">
        <v>0.21557801791201001</v>
      </c>
      <c r="BK9" s="17">
        <v>0.16453401018790401</v>
      </c>
      <c r="BL9" s="17">
        <v>0.37664117739172298</v>
      </c>
      <c r="BM9" s="17"/>
      <c r="BN9" s="17">
        <v>0.198668280769186</v>
      </c>
      <c r="BO9" s="17">
        <v>0.17809506989323801</v>
      </c>
      <c r="BP9" s="17"/>
      <c r="BQ9" s="17">
        <v>0.239909903689834</v>
      </c>
      <c r="BR9" s="17">
        <v>0.18502448304477101</v>
      </c>
      <c r="BS9" s="17"/>
      <c r="BT9" s="17">
        <v>0.211131377576041</v>
      </c>
      <c r="BU9" s="17"/>
      <c r="BV9" s="17">
        <v>0.16077096942908201</v>
      </c>
      <c r="BW9" s="17">
        <v>0.188864303220553</v>
      </c>
      <c r="BX9" s="17">
        <v>0.20442389766902999</v>
      </c>
      <c r="BY9" s="17"/>
      <c r="BZ9" s="17">
        <v>0.27784062328778703</v>
      </c>
      <c r="CA9" s="17">
        <v>0.198884091097871</v>
      </c>
      <c r="CB9" s="17">
        <v>0.17245278017696999</v>
      </c>
      <c r="CC9" s="17">
        <v>0.152843172721225</v>
      </c>
      <c r="CD9" s="17">
        <v>0.17752029779792</v>
      </c>
      <c r="CE9" s="17">
        <v>0.15587889230186</v>
      </c>
      <c r="CF9" s="17">
        <v>0.274619469252945</v>
      </c>
      <c r="CG9" s="17"/>
      <c r="CH9" s="17">
        <v>0.28714974121623299</v>
      </c>
      <c r="CI9" s="17">
        <v>0.17526146250112401</v>
      </c>
      <c r="CJ9" s="17">
        <v>0.16171386467665</v>
      </c>
      <c r="CK9" s="17">
        <v>0.19633115821305</v>
      </c>
      <c r="CL9" s="17">
        <v>0.30923608550793602</v>
      </c>
    </row>
    <row r="10" spans="2:90" x14ac:dyDescent="0.3">
      <c r="B10" s="18" t="s">
        <v>524</v>
      </c>
      <c r="C10" s="17">
        <v>0.43472385327052099</v>
      </c>
      <c r="D10" s="17">
        <v>0.41460602921829198</v>
      </c>
      <c r="E10" s="17">
        <v>0.453854975959958</v>
      </c>
      <c r="F10" s="17"/>
      <c r="G10" s="17">
        <v>0.38429517356271498</v>
      </c>
      <c r="H10" s="17">
        <v>0.41616415785418398</v>
      </c>
      <c r="I10" s="17">
        <v>0.47713750947154898</v>
      </c>
      <c r="J10" s="17">
        <v>0.42953977111545999</v>
      </c>
      <c r="K10" s="17">
        <v>0.40384044517568701</v>
      </c>
      <c r="L10" s="17">
        <v>0.47358021512968801</v>
      </c>
      <c r="M10" s="17"/>
      <c r="N10" s="17">
        <v>0.415248411889791</v>
      </c>
      <c r="O10" s="17">
        <v>0.46361092249702401</v>
      </c>
      <c r="P10" s="17">
        <v>0.44718672698705503</v>
      </c>
      <c r="Q10" s="17">
        <v>0.41486910395080401</v>
      </c>
      <c r="R10" s="17"/>
      <c r="S10" s="17">
        <v>0.46559824106154002</v>
      </c>
      <c r="T10" s="17">
        <v>0.43665331110824601</v>
      </c>
      <c r="U10" s="17">
        <v>0.39832746304741401</v>
      </c>
      <c r="V10" s="17">
        <v>0.46244523323124598</v>
      </c>
      <c r="W10" s="17">
        <v>0.44942999869886502</v>
      </c>
      <c r="X10" s="17">
        <v>0.44866241588330003</v>
      </c>
      <c r="Y10" s="17">
        <v>0.42839375728361001</v>
      </c>
      <c r="Z10" s="17">
        <v>0.34613049079622898</v>
      </c>
      <c r="AA10" s="17">
        <v>0.39690907984846502</v>
      </c>
      <c r="AB10" s="17">
        <v>0.47544412408131798</v>
      </c>
      <c r="AC10" s="17">
        <v>0.39035982342258402</v>
      </c>
      <c r="AD10" s="17">
        <v>0.44554566374071702</v>
      </c>
      <c r="AE10" s="17"/>
      <c r="AF10" s="17">
        <v>0.41715398536718701</v>
      </c>
      <c r="AG10" s="17">
        <v>0.45216072864297402</v>
      </c>
      <c r="AH10" s="17">
        <v>0.45958889099123501</v>
      </c>
      <c r="AI10" s="17"/>
      <c r="AJ10" s="17">
        <v>0.46815025317758202</v>
      </c>
      <c r="AK10" s="17">
        <v>0.45330024871026198</v>
      </c>
      <c r="AL10" s="17">
        <v>0.419713564807428</v>
      </c>
      <c r="AM10" s="17">
        <v>0.37647673890383099</v>
      </c>
      <c r="AN10" s="17">
        <v>0.44161839829367</v>
      </c>
      <c r="AO10" s="17"/>
      <c r="AP10" s="17">
        <v>0.43610076934925202</v>
      </c>
      <c r="AQ10" s="17">
        <v>0.46466846941373702</v>
      </c>
      <c r="AR10" s="17">
        <v>0.399466722881609</v>
      </c>
      <c r="AS10" s="17">
        <v>0.40758422988138099</v>
      </c>
      <c r="AT10" s="17">
        <v>0.489809238193264</v>
      </c>
      <c r="AU10" s="17">
        <v>0.458843088711616</v>
      </c>
      <c r="AV10" s="17"/>
      <c r="AW10" s="17">
        <v>0.448435248674042</v>
      </c>
      <c r="AX10" s="17">
        <v>0.33903479098908301</v>
      </c>
      <c r="AY10" s="17">
        <v>0.34233747299920098</v>
      </c>
      <c r="AZ10" s="17">
        <v>0.48165287706847398</v>
      </c>
      <c r="BA10" s="17">
        <v>0.39704088858792302</v>
      </c>
      <c r="BB10" s="17">
        <v>0.48746732264480602</v>
      </c>
      <c r="BC10" s="17">
        <v>0.42842842424355598</v>
      </c>
      <c r="BD10" s="17">
        <v>0.44911964782206598</v>
      </c>
      <c r="BE10" s="17">
        <v>0.48030231476014501</v>
      </c>
      <c r="BF10" s="17">
        <v>0.46981013761810803</v>
      </c>
      <c r="BG10" s="17">
        <v>0.45216409403695501</v>
      </c>
      <c r="BH10" s="17">
        <v>0.40350330846196902</v>
      </c>
      <c r="BI10" s="17">
        <v>0.416626998107128</v>
      </c>
      <c r="BJ10" s="17">
        <v>0.336935991277658</v>
      </c>
      <c r="BK10" s="17">
        <v>0.47138948526201202</v>
      </c>
      <c r="BL10" s="17">
        <v>0.44022506424135899</v>
      </c>
      <c r="BM10" s="17"/>
      <c r="BN10" s="17">
        <v>0.44719746514303099</v>
      </c>
      <c r="BO10" s="17">
        <v>0.418016675580476</v>
      </c>
      <c r="BP10" s="17"/>
      <c r="BQ10" s="17">
        <v>0.46022933181522602</v>
      </c>
      <c r="BR10" s="17">
        <v>0.417317121500142</v>
      </c>
      <c r="BS10" s="17"/>
      <c r="BT10" s="17">
        <v>0.47573007657264899</v>
      </c>
      <c r="BU10" s="17"/>
      <c r="BV10" s="17">
        <v>0.421512011106975</v>
      </c>
      <c r="BW10" s="17">
        <v>0.48311824213328303</v>
      </c>
      <c r="BX10" s="17">
        <v>0.42991638471341398</v>
      </c>
      <c r="BY10" s="17"/>
      <c r="BZ10" s="17">
        <v>0.40016127803089002</v>
      </c>
      <c r="CA10" s="17">
        <v>0.37774009134991798</v>
      </c>
      <c r="CB10" s="17">
        <v>0.46551453318825498</v>
      </c>
      <c r="CC10" s="17">
        <v>0.479368972814806</v>
      </c>
      <c r="CD10" s="17">
        <v>0.446651671598082</v>
      </c>
      <c r="CE10" s="17">
        <v>0.45439268052940102</v>
      </c>
      <c r="CF10" s="17">
        <v>0.37605945936079899</v>
      </c>
      <c r="CG10" s="17"/>
      <c r="CH10" s="17">
        <v>0.37747055849837102</v>
      </c>
      <c r="CI10" s="17">
        <v>0.477871459703334</v>
      </c>
      <c r="CJ10" s="17">
        <v>0.42560517618308102</v>
      </c>
      <c r="CK10" s="17">
        <v>0.42024774742459697</v>
      </c>
      <c r="CL10" s="17">
        <v>0.31408224880916003</v>
      </c>
    </row>
    <row r="11" spans="2:90" x14ac:dyDescent="0.3">
      <c r="B11" s="18" t="s">
        <v>525</v>
      </c>
      <c r="C11" s="17">
        <v>0.242073402434238</v>
      </c>
      <c r="D11" s="17">
        <v>0.294656554529374</v>
      </c>
      <c r="E11" s="17">
        <v>0.19064172446859801</v>
      </c>
      <c r="F11" s="17"/>
      <c r="G11" s="17">
        <v>0.26268161142222302</v>
      </c>
      <c r="H11" s="17">
        <v>0.20442870396181001</v>
      </c>
      <c r="I11" s="17">
        <v>0.17505699829076199</v>
      </c>
      <c r="J11" s="17">
        <v>0.23816206857375699</v>
      </c>
      <c r="K11" s="17">
        <v>0.28346011448582198</v>
      </c>
      <c r="L11" s="17">
        <v>0.28943002221861502</v>
      </c>
      <c r="M11" s="17"/>
      <c r="N11" s="17">
        <v>0.26922903734354497</v>
      </c>
      <c r="O11" s="17">
        <v>0.22993401982072101</v>
      </c>
      <c r="P11" s="17">
        <v>0.26802449020520402</v>
      </c>
      <c r="Q11" s="17">
        <v>0.20498408394073001</v>
      </c>
      <c r="R11" s="17"/>
      <c r="S11" s="17">
        <v>0.20674273161109599</v>
      </c>
      <c r="T11" s="17">
        <v>0.22190269459664799</v>
      </c>
      <c r="U11" s="17">
        <v>0.30771963061864199</v>
      </c>
      <c r="V11" s="17">
        <v>0.26980651260648902</v>
      </c>
      <c r="W11" s="17">
        <v>0.26045732629035301</v>
      </c>
      <c r="X11" s="17">
        <v>0.25010497274688198</v>
      </c>
      <c r="Y11" s="17">
        <v>0.262987194073596</v>
      </c>
      <c r="Z11" s="17">
        <v>0.29197088859008902</v>
      </c>
      <c r="AA11" s="17">
        <v>0.25863704144136501</v>
      </c>
      <c r="AB11" s="17">
        <v>0.19630771592905899</v>
      </c>
      <c r="AC11" s="17">
        <v>0.21709878469507499</v>
      </c>
      <c r="AD11" s="17">
        <v>0.16565275776914001</v>
      </c>
      <c r="AE11" s="17"/>
      <c r="AF11" s="17">
        <v>0.27716447480367201</v>
      </c>
      <c r="AG11" s="17">
        <v>0.22688833261463301</v>
      </c>
      <c r="AH11" s="17">
        <v>0.184013739189021</v>
      </c>
      <c r="AI11" s="17"/>
      <c r="AJ11" s="17">
        <v>0.25754836826469502</v>
      </c>
      <c r="AK11" s="17">
        <v>0.22750589457797801</v>
      </c>
      <c r="AL11" s="17">
        <v>0.236937190793263</v>
      </c>
      <c r="AM11" s="17">
        <v>0.304963934910854</v>
      </c>
      <c r="AN11" s="17">
        <v>0.27605207254195901</v>
      </c>
      <c r="AO11" s="17"/>
      <c r="AP11" s="17">
        <v>0.231380965691039</v>
      </c>
      <c r="AQ11" s="17">
        <v>0.238075297056103</v>
      </c>
      <c r="AR11" s="17">
        <v>0.212805013414091</v>
      </c>
      <c r="AS11" s="17">
        <v>0.305210013988507</v>
      </c>
      <c r="AT11" s="17">
        <v>0.212210981804828</v>
      </c>
      <c r="AU11" s="17">
        <v>0.225147821649477</v>
      </c>
      <c r="AV11" s="17"/>
      <c r="AW11" s="17">
        <v>0.200883483929294</v>
      </c>
      <c r="AX11" s="17">
        <v>0.17650351455674401</v>
      </c>
      <c r="AY11" s="17">
        <v>0.30670253358280197</v>
      </c>
      <c r="AZ11" s="17">
        <v>0.209219914026227</v>
      </c>
      <c r="BA11" s="17">
        <v>0.224454801952264</v>
      </c>
      <c r="BB11" s="17">
        <v>0.20542775701510499</v>
      </c>
      <c r="BC11" s="17">
        <v>0.321050680001077</v>
      </c>
      <c r="BD11" s="17">
        <v>0.25103949893308303</v>
      </c>
      <c r="BE11" s="17">
        <v>0.26935490812348001</v>
      </c>
      <c r="BF11" s="17">
        <v>0.34205161253689498</v>
      </c>
      <c r="BG11" s="17">
        <v>0.23975844356061499</v>
      </c>
      <c r="BH11" s="17">
        <v>0.300454685561237</v>
      </c>
      <c r="BI11" s="17">
        <v>0.305477231415897</v>
      </c>
      <c r="BJ11" s="17">
        <v>0.313440946563874</v>
      </c>
      <c r="BK11" s="17">
        <v>0.14787407896733101</v>
      </c>
      <c r="BL11" s="17">
        <v>0.115705303921545</v>
      </c>
      <c r="BM11" s="17"/>
      <c r="BN11" s="17">
        <v>0.226887972946126</v>
      </c>
      <c r="BO11" s="17">
        <v>0.26346640981361802</v>
      </c>
      <c r="BP11" s="17"/>
      <c r="BQ11" s="17">
        <v>0.22894511930567901</v>
      </c>
      <c r="BR11" s="17">
        <v>0.242954794563085</v>
      </c>
      <c r="BS11" s="17"/>
      <c r="BT11" s="17">
        <v>0.227898530890882</v>
      </c>
      <c r="BU11" s="17"/>
      <c r="BV11" s="17">
        <v>0.26823791586857199</v>
      </c>
      <c r="BW11" s="17">
        <v>0.21993941897800401</v>
      </c>
      <c r="BX11" s="17">
        <v>0.23752946966979299</v>
      </c>
      <c r="BY11" s="17"/>
      <c r="BZ11" s="17">
        <v>0.169494904232497</v>
      </c>
      <c r="CA11" s="17">
        <v>0.26183536131674501</v>
      </c>
      <c r="CB11" s="17">
        <v>0.20487365967107299</v>
      </c>
      <c r="CC11" s="17">
        <v>0.25742595089421599</v>
      </c>
      <c r="CD11" s="17">
        <v>0.26112281373184398</v>
      </c>
      <c r="CE11" s="17">
        <v>0.282476642332118</v>
      </c>
      <c r="CF11" s="17">
        <v>0.27234291330987498</v>
      </c>
      <c r="CG11" s="17"/>
      <c r="CH11" s="17">
        <v>0.236579321349003</v>
      </c>
      <c r="CI11" s="17">
        <v>0.23520111201149599</v>
      </c>
      <c r="CJ11" s="17">
        <v>0.26456714457772801</v>
      </c>
      <c r="CK11" s="17">
        <v>0.23486676564560599</v>
      </c>
      <c r="CL11" s="17">
        <v>0.14049710854393799</v>
      </c>
    </row>
    <row r="12" spans="2:90" x14ac:dyDescent="0.3">
      <c r="B12" s="18" t="s">
        <v>526</v>
      </c>
      <c r="C12" s="17">
        <v>4.4131566932823899E-2</v>
      </c>
      <c r="D12" s="17">
        <v>5.2828019310808598E-2</v>
      </c>
      <c r="E12" s="17">
        <v>3.5982334296412101E-2</v>
      </c>
      <c r="F12" s="17"/>
      <c r="G12" s="17">
        <v>3.1437111424437399E-2</v>
      </c>
      <c r="H12" s="17">
        <v>6.3601108476061499E-2</v>
      </c>
      <c r="I12" s="17">
        <v>4.7848105664976097E-2</v>
      </c>
      <c r="J12" s="17">
        <v>2.9843072573866501E-2</v>
      </c>
      <c r="K12" s="17">
        <v>4.7583287361369499E-2</v>
      </c>
      <c r="L12" s="17">
        <v>4.2896197498114901E-2</v>
      </c>
      <c r="M12" s="17"/>
      <c r="N12" s="17">
        <v>3.8534736965994701E-2</v>
      </c>
      <c r="O12" s="17">
        <v>3.6523539684902101E-2</v>
      </c>
      <c r="P12" s="17">
        <v>5.32186778701687E-2</v>
      </c>
      <c r="Q12" s="17">
        <v>4.6610248186269902E-2</v>
      </c>
      <c r="R12" s="17"/>
      <c r="S12" s="17">
        <v>3.0923629370656999E-2</v>
      </c>
      <c r="T12" s="17">
        <v>3.5565536833578403E-2</v>
      </c>
      <c r="U12" s="17">
        <v>3.5827435351351501E-2</v>
      </c>
      <c r="V12" s="17">
        <v>5.2215431237218002E-2</v>
      </c>
      <c r="W12" s="17">
        <v>5.2391235523892403E-2</v>
      </c>
      <c r="X12" s="17">
        <v>8.0173960046834206E-2</v>
      </c>
      <c r="Y12" s="17">
        <v>6.64490792265994E-2</v>
      </c>
      <c r="Z12" s="17">
        <v>3.2943450439203499E-2</v>
      </c>
      <c r="AA12" s="17">
        <v>1.45400850328249E-2</v>
      </c>
      <c r="AB12" s="17">
        <v>4.59918019820654E-2</v>
      </c>
      <c r="AC12" s="17">
        <v>5.3971211849819699E-2</v>
      </c>
      <c r="AD12" s="17">
        <v>5.6152245923029601E-2</v>
      </c>
      <c r="AE12" s="17"/>
      <c r="AF12" s="17">
        <v>5.5888375020302299E-2</v>
      </c>
      <c r="AG12" s="17">
        <v>3.4357192496262998E-2</v>
      </c>
      <c r="AH12" s="17">
        <v>4.75487950899115E-2</v>
      </c>
      <c r="AI12" s="17"/>
      <c r="AJ12" s="17">
        <v>5.5328190945018701E-2</v>
      </c>
      <c r="AK12" s="17">
        <v>3.8584833733845102E-2</v>
      </c>
      <c r="AL12" s="17">
        <v>5.2170529158918698E-2</v>
      </c>
      <c r="AM12" s="17">
        <v>8.5421238690096907E-2</v>
      </c>
      <c r="AN12" s="17">
        <v>3.7974678515323303E-2</v>
      </c>
      <c r="AO12" s="17"/>
      <c r="AP12" s="17">
        <v>2.2412113479711501E-2</v>
      </c>
      <c r="AQ12" s="17">
        <v>5.9301718735002402E-2</v>
      </c>
      <c r="AR12" s="17">
        <v>6.6143471240988294E-2</v>
      </c>
      <c r="AS12" s="17">
        <v>6.6478245273117104E-2</v>
      </c>
      <c r="AT12" s="17">
        <v>2.8344212648959002E-2</v>
      </c>
      <c r="AU12" s="17">
        <v>1.5518069255646199E-2</v>
      </c>
      <c r="AV12" s="17"/>
      <c r="AW12" s="17">
        <v>0.10122634167193401</v>
      </c>
      <c r="AX12" s="17">
        <v>6.4544917729342094E-2</v>
      </c>
      <c r="AY12" s="17">
        <v>2.6914045982911999E-2</v>
      </c>
      <c r="AZ12" s="17">
        <v>3.1552747239286499E-2</v>
      </c>
      <c r="BA12" s="17">
        <v>8.1340892348301302E-2</v>
      </c>
      <c r="BB12" s="17">
        <v>3.7296109680904202E-2</v>
      </c>
      <c r="BC12" s="17">
        <v>3.51746088977841E-2</v>
      </c>
      <c r="BD12" s="17">
        <v>7.0628367298361305E-2</v>
      </c>
      <c r="BE12" s="17">
        <v>9.1374848774051307E-3</v>
      </c>
      <c r="BF12" s="17">
        <v>3.9052657510940302E-2</v>
      </c>
      <c r="BG12" s="17">
        <v>3.9054561360225899E-2</v>
      </c>
      <c r="BH12" s="17">
        <v>4.57602210479542E-2</v>
      </c>
      <c r="BI12" s="17">
        <v>3.5164898835519397E-2</v>
      </c>
      <c r="BJ12" s="17">
        <v>2.8721741975055601E-2</v>
      </c>
      <c r="BK12" s="17">
        <v>8.8767498837941702E-2</v>
      </c>
      <c r="BL12" s="17">
        <v>3.1274677878139402E-2</v>
      </c>
      <c r="BM12" s="17"/>
      <c r="BN12" s="17">
        <v>4.4152378528852197E-2</v>
      </c>
      <c r="BO12" s="17">
        <v>4.3693480812904098E-2</v>
      </c>
      <c r="BP12" s="17"/>
      <c r="BQ12" s="17">
        <v>2.2669856568928701E-2</v>
      </c>
      <c r="BR12" s="17">
        <v>7.9009504233009203E-2</v>
      </c>
      <c r="BS12" s="17"/>
      <c r="BT12" s="17">
        <v>3.7223861180928498E-2</v>
      </c>
      <c r="BU12" s="17"/>
      <c r="BV12" s="17">
        <v>4.04975654248289E-2</v>
      </c>
      <c r="BW12" s="17">
        <v>2.8782747535080599E-2</v>
      </c>
      <c r="BX12" s="17">
        <v>4.6043991516382901E-2</v>
      </c>
      <c r="BY12" s="17"/>
      <c r="BZ12" s="17">
        <v>2.3767887936849901E-2</v>
      </c>
      <c r="CA12" s="17">
        <v>3.73093127597241E-2</v>
      </c>
      <c r="CB12" s="17">
        <v>5.1065819689950498E-2</v>
      </c>
      <c r="CC12" s="17">
        <v>5.1639808239128698E-2</v>
      </c>
      <c r="CD12" s="17">
        <v>4.6848941297573901E-2</v>
      </c>
      <c r="CE12" s="17">
        <v>5.03389753671135E-2</v>
      </c>
      <c r="CF12" s="17">
        <v>5.2942659336732402E-2</v>
      </c>
      <c r="CG12" s="17"/>
      <c r="CH12" s="17">
        <v>5.8357698152055201E-2</v>
      </c>
      <c r="CI12" s="17">
        <v>4.8333942670751397E-2</v>
      </c>
      <c r="CJ12" s="17">
        <v>3.6713559285177701E-2</v>
      </c>
      <c r="CK12" s="17">
        <v>3.2258537951339303E-2</v>
      </c>
      <c r="CL12" s="17">
        <v>8.4956030314906006E-2</v>
      </c>
    </row>
    <row r="13" spans="2:90" x14ac:dyDescent="0.3">
      <c r="B13" s="18" t="s">
        <v>118</v>
      </c>
      <c r="C13" s="19">
        <v>8.9674216601714998E-2</v>
      </c>
      <c r="D13" s="19">
        <v>6.0425764472082602E-2</v>
      </c>
      <c r="E13" s="19">
        <v>0.118011080458564</v>
      </c>
      <c r="F13" s="19"/>
      <c r="G13" s="19">
        <v>9.4913333604315003E-2</v>
      </c>
      <c r="H13" s="19">
        <v>6.2429031467676199E-2</v>
      </c>
      <c r="I13" s="19">
        <v>0.102566889910555</v>
      </c>
      <c r="J13" s="19">
        <v>0.122944478263877</v>
      </c>
      <c r="K13" s="19">
        <v>0.10733285998657401</v>
      </c>
      <c r="L13" s="19">
        <v>5.9046866400475503E-2</v>
      </c>
      <c r="M13" s="19"/>
      <c r="N13" s="19">
        <v>5.15381504553271E-2</v>
      </c>
      <c r="O13" s="19">
        <v>8.2422379301311993E-2</v>
      </c>
      <c r="P13" s="19">
        <v>8.1044781803735005E-2</v>
      </c>
      <c r="Q13" s="19">
        <v>0.14494384652537401</v>
      </c>
      <c r="R13" s="19"/>
      <c r="S13" s="19">
        <v>9.0240676317202201E-2</v>
      </c>
      <c r="T13" s="19">
        <v>8.8935866571556693E-2</v>
      </c>
      <c r="U13" s="19">
        <v>0.118868690100947</v>
      </c>
      <c r="V13" s="19">
        <v>7.3806254419998801E-2</v>
      </c>
      <c r="W13" s="19">
        <v>7.9695465844195096E-2</v>
      </c>
      <c r="X13" s="19">
        <v>5.9800437141629602E-2</v>
      </c>
      <c r="Y13" s="19">
        <v>7.6143893772583807E-2</v>
      </c>
      <c r="Z13" s="19">
        <v>8.5062242170601293E-2</v>
      </c>
      <c r="AA13" s="19">
        <v>8.7062179050960198E-2</v>
      </c>
      <c r="AB13" s="19">
        <v>0.13642123445087301</v>
      </c>
      <c r="AC13" s="19">
        <v>0.107119577573259</v>
      </c>
      <c r="AD13" s="19">
        <v>5.5418693598181003E-2</v>
      </c>
      <c r="AE13" s="19"/>
      <c r="AF13" s="19">
        <v>8.0212746715021696E-2</v>
      </c>
      <c r="AG13" s="19">
        <v>6.7404793596576806E-2</v>
      </c>
      <c r="AH13" s="19">
        <v>0.145711123617877</v>
      </c>
      <c r="AI13" s="19"/>
      <c r="AJ13" s="19">
        <v>4.3588753607593803E-2</v>
      </c>
      <c r="AK13" s="19">
        <v>6.8653313014817599E-2</v>
      </c>
      <c r="AL13" s="19">
        <v>9.7770540920422602E-2</v>
      </c>
      <c r="AM13" s="19">
        <v>6.3258644533454506E-2</v>
      </c>
      <c r="AN13" s="19">
        <v>7.46300032234751E-2</v>
      </c>
      <c r="AO13" s="19"/>
      <c r="AP13" s="19">
        <v>5.4120966418781898E-2</v>
      </c>
      <c r="AQ13" s="19">
        <v>5.6058669165746401E-2</v>
      </c>
      <c r="AR13" s="19">
        <v>8.0926114693496101E-2</v>
      </c>
      <c r="AS13" s="19">
        <v>7.62682753584705E-2</v>
      </c>
      <c r="AT13" s="19">
        <v>8.0953718238206004E-2</v>
      </c>
      <c r="AU13" s="19">
        <v>0.17725441276887599</v>
      </c>
      <c r="AV13" s="19"/>
      <c r="AW13" s="19">
        <v>4.4621620120488099E-2</v>
      </c>
      <c r="AX13" s="19">
        <v>0.20069439480327</v>
      </c>
      <c r="AY13" s="19">
        <v>0.147104034209355</v>
      </c>
      <c r="AZ13" s="19">
        <v>9.4463985930287098E-2</v>
      </c>
      <c r="BA13" s="19">
        <v>0.11382492833680501</v>
      </c>
      <c r="BB13" s="19">
        <v>8.6485621919900099E-2</v>
      </c>
      <c r="BC13" s="19">
        <v>5.0453012477697297E-2</v>
      </c>
      <c r="BD13" s="19">
        <v>9.0077829655197894E-2</v>
      </c>
      <c r="BE13" s="19">
        <v>5.38019968708612E-2</v>
      </c>
      <c r="BF13" s="19">
        <v>1.8901401009649901E-2</v>
      </c>
      <c r="BG13" s="19">
        <v>7.5137840282919699E-2</v>
      </c>
      <c r="BH13" s="19">
        <v>4.0513392958792797E-2</v>
      </c>
      <c r="BI13" s="19">
        <v>5.2503551994847499E-2</v>
      </c>
      <c r="BJ13" s="19">
        <v>0.105323302271403</v>
      </c>
      <c r="BK13" s="19">
        <v>0.12743492674481</v>
      </c>
      <c r="BL13" s="19">
        <v>3.6153776567233897E-2</v>
      </c>
      <c r="BM13" s="19"/>
      <c r="BN13" s="19">
        <v>8.3093902612805096E-2</v>
      </c>
      <c r="BO13" s="19">
        <v>9.6728363899764594E-2</v>
      </c>
      <c r="BP13" s="19"/>
      <c r="BQ13" s="19">
        <v>4.8245788620332603E-2</v>
      </c>
      <c r="BR13" s="19">
        <v>7.5694096658992904E-2</v>
      </c>
      <c r="BS13" s="19"/>
      <c r="BT13" s="19">
        <v>4.8016153779500498E-2</v>
      </c>
      <c r="BU13" s="19"/>
      <c r="BV13" s="19">
        <v>0.108981538170542</v>
      </c>
      <c r="BW13" s="19">
        <v>7.9295288133078207E-2</v>
      </c>
      <c r="BX13" s="19">
        <v>8.2086256431379803E-2</v>
      </c>
      <c r="BY13" s="19"/>
      <c r="BZ13" s="19">
        <v>0.12873530651197501</v>
      </c>
      <c r="CA13" s="19">
        <v>0.124231143475742</v>
      </c>
      <c r="CB13" s="19">
        <v>0.106093207273752</v>
      </c>
      <c r="CC13" s="19">
        <v>5.8722095330624599E-2</v>
      </c>
      <c r="CD13" s="19">
        <v>6.7856275574579406E-2</v>
      </c>
      <c r="CE13" s="19">
        <v>5.6912809469506997E-2</v>
      </c>
      <c r="CF13" s="19">
        <v>2.4035498739649198E-2</v>
      </c>
      <c r="CG13" s="19"/>
      <c r="CH13" s="19">
        <v>4.0442680784338297E-2</v>
      </c>
      <c r="CI13" s="19">
        <v>6.3332023113295402E-2</v>
      </c>
      <c r="CJ13" s="19">
        <v>0.111400255277363</v>
      </c>
      <c r="CK13" s="19">
        <v>0.116295790765407</v>
      </c>
      <c r="CL13" s="19">
        <v>0.15122852682405899</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155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140</v>
      </c>
      <c r="C9" s="17">
        <v>0.26976819693209397</v>
      </c>
      <c r="D9" s="17">
        <v>0.28615902995841502</v>
      </c>
      <c r="E9" s="17">
        <v>0.25588785244144702</v>
      </c>
      <c r="F9" s="17"/>
      <c r="G9" s="17">
        <v>0.126926877791251</v>
      </c>
      <c r="H9" s="17">
        <v>0.17725519423668901</v>
      </c>
      <c r="I9" s="17">
        <v>0.22774429734572499</v>
      </c>
      <c r="J9" s="17">
        <v>0.24102753850997899</v>
      </c>
      <c r="K9" s="17">
        <v>0.35169341609760701</v>
      </c>
      <c r="L9" s="17">
        <v>0.44302738895299598</v>
      </c>
      <c r="M9" s="17"/>
      <c r="N9" s="17">
        <v>0.27532918452746202</v>
      </c>
      <c r="O9" s="17">
        <v>0.246379367922863</v>
      </c>
      <c r="P9" s="17">
        <v>0.290423426167294</v>
      </c>
      <c r="Q9" s="17">
        <v>0.26817905545030302</v>
      </c>
      <c r="R9" s="17"/>
      <c r="S9" s="17">
        <v>0.22215821923960399</v>
      </c>
      <c r="T9" s="17">
        <v>0.31559150004110798</v>
      </c>
      <c r="U9" s="17">
        <v>0.27662940722255602</v>
      </c>
      <c r="V9" s="17">
        <v>0.29506947179092802</v>
      </c>
      <c r="W9" s="17">
        <v>0.21080590154838499</v>
      </c>
      <c r="X9" s="17">
        <v>0.24807863025048599</v>
      </c>
      <c r="Y9" s="17">
        <v>0.335624983838683</v>
      </c>
      <c r="Z9" s="17">
        <v>0.27088149664765299</v>
      </c>
      <c r="AA9" s="17">
        <v>0.25192245527006701</v>
      </c>
      <c r="AB9" s="17">
        <v>0.28895358099844698</v>
      </c>
      <c r="AC9" s="17">
        <v>0.27506669157644897</v>
      </c>
      <c r="AD9" s="17">
        <v>0.22408779649535801</v>
      </c>
      <c r="AE9" s="17"/>
      <c r="AF9" s="17">
        <v>0.33433297788227201</v>
      </c>
      <c r="AG9" s="17">
        <v>0.26718599323528702</v>
      </c>
      <c r="AH9" s="17">
        <v>0.21496408964725799</v>
      </c>
      <c r="AI9" s="17"/>
      <c r="AJ9" s="17">
        <v>0.36204753827067498</v>
      </c>
      <c r="AK9" s="17">
        <v>0.227279799036535</v>
      </c>
      <c r="AL9" s="17">
        <v>0.33706821184765501</v>
      </c>
      <c r="AM9" s="17">
        <v>0.29629714696345399</v>
      </c>
      <c r="AN9" s="17">
        <v>0.154393037492804</v>
      </c>
      <c r="AO9" s="17"/>
      <c r="AP9" s="17">
        <v>0.23758605477991701</v>
      </c>
      <c r="AQ9" s="17">
        <v>0.33221836118773002</v>
      </c>
      <c r="AR9" s="17">
        <v>0.22241392632604801</v>
      </c>
      <c r="AS9" s="17">
        <v>0.30718938335393903</v>
      </c>
      <c r="AT9" s="17">
        <v>0.126777666830758</v>
      </c>
      <c r="AU9" s="17">
        <v>0.33469091847632398</v>
      </c>
      <c r="AV9" s="17"/>
      <c r="AW9" s="17">
        <v>0.20459003553851801</v>
      </c>
      <c r="AX9" s="17">
        <v>0.19261692878521999</v>
      </c>
      <c r="AY9" s="17">
        <v>0.216595734966151</v>
      </c>
      <c r="AZ9" s="17">
        <v>0.227080298359122</v>
      </c>
      <c r="BA9" s="17">
        <v>0.32875367552976298</v>
      </c>
      <c r="BB9" s="17">
        <v>0.23755307658379901</v>
      </c>
      <c r="BC9" s="17">
        <v>0.200442887186567</v>
      </c>
      <c r="BD9" s="17">
        <v>0.269731310996359</v>
      </c>
      <c r="BE9" s="17">
        <v>0.26445911876710398</v>
      </c>
      <c r="BF9" s="17">
        <v>0.25467164081212001</v>
      </c>
      <c r="BG9" s="17">
        <v>0.309984522113818</v>
      </c>
      <c r="BH9" s="17">
        <v>0.320194807679549</v>
      </c>
      <c r="BI9" s="17">
        <v>0.22328128942033099</v>
      </c>
      <c r="BJ9" s="17">
        <v>0.18737330122517401</v>
      </c>
      <c r="BK9" s="17">
        <v>0.4347068274009</v>
      </c>
      <c r="BL9" s="17">
        <v>0.34433246031679399</v>
      </c>
      <c r="BM9" s="17"/>
      <c r="BN9" s="17">
        <v>0.307213050007348</v>
      </c>
      <c r="BO9" s="17">
        <v>0.21513920306404999</v>
      </c>
      <c r="BP9" s="17"/>
      <c r="BQ9" s="17">
        <v>0.237062137657504</v>
      </c>
      <c r="BR9" s="17">
        <v>0.20535966758567101</v>
      </c>
      <c r="BS9" s="17"/>
      <c r="BT9" s="17">
        <v>0.23691364619216901</v>
      </c>
      <c r="BU9" s="17"/>
      <c r="BV9" s="17">
        <v>0.24964119997988701</v>
      </c>
      <c r="BW9" s="17">
        <v>0.20462695802733299</v>
      </c>
      <c r="BX9" s="17">
        <v>0.305586345112831</v>
      </c>
      <c r="BY9" s="17"/>
      <c r="BZ9" s="17">
        <v>0.160338113962536</v>
      </c>
      <c r="CA9" s="17">
        <v>0.19232084110348799</v>
      </c>
      <c r="CB9" s="17">
        <v>0.206397539372324</v>
      </c>
      <c r="CC9" s="17">
        <v>0.24253088980642501</v>
      </c>
      <c r="CD9" s="17">
        <v>0.34492908262358701</v>
      </c>
      <c r="CE9" s="17">
        <v>0.32224373757668101</v>
      </c>
      <c r="CF9" s="17">
        <v>0.33849983027174002</v>
      </c>
      <c r="CG9" s="17"/>
      <c r="CH9" s="17">
        <v>0.430525931646146</v>
      </c>
      <c r="CI9" s="17">
        <v>0.33568360746083997</v>
      </c>
      <c r="CJ9" s="17">
        <v>0.23507848407708201</v>
      </c>
      <c r="CK9" s="17">
        <v>0.13704024073938101</v>
      </c>
      <c r="CL9" s="17">
        <v>0.10120308674886</v>
      </c>
    </row>
    <row r="10" spans="2:90" x14ac:dyDescent="0.3">
      <c r="B10" s="18" t="s">
        <v>141</v>
      </c>
      <c r="C10" s="17">
        <v>0.104529923013314</v>
      </c>
      <c r="D10" s="17">
        <v>0.11535823679511201</v>
      </c>
      <c r="E10" s="17">
        <v>9.4775995745886202E-2</v>
      </c>
      <c r="F10" s="17"/>
      <c r="G10" s="17">
        <v>8.2165188398302003E-2</v>
      </c>
      <c r="H10" s="17">
        <v>9.2912004828721598E-2</v>
      </c>
      <c r="I10" s="17">
        <v>9.6011342231185903E-2</v>
      </c>
      <c r="J10" s="17">
        <v>8.0815187347335199E-2</v>
      </c>
      <c r="K10" s="17">
        <v>9.6906920425292295E-2</v>
      </c>
      <c r="L10" s="17">
        <v>0.160216216647207</v>
      </c>
      <c r="M10" s="17"/>
      <c r="N10" s="17">
        <v>0.118083173708592</v>
      </c>
      <c r="O10" s="17">
        <v>9.11220241453084E-2</v>
      </c>
      <c r="P10" s="17">
        <v>0.1357328171701</v>
      </c>
      <c r="Q10" s="17">
        <v>7.7423670160953403E-2</v>
      </c>
      <c r="R10" s="17"/>
      <c r="S10" s="17">
        <v>6.2638419415499094E-2</v>
      </c>
      <c r="T10" s="17">
        <v>0.11970446902925901</v>
      </c>
      <c r="U10" s="17">
        <v>0.12737875192808401</v>
      </c>
      <c r="V10" s="17">
        <v>0.104616840052433</v>
      </c>
      <c r="W10" s="17">
        <v>0.107152457112402</v>
      </c>
      <c r="X10" s="17">
        <v>0.118149010816677</v>
      </c>
      <c r="Y10" s="17">
        <v>8.9068095339602499E-2</v>
      </c>
      <c r="Z10" s="17">
        <v>9.5129839998537899E-2</v>
      </c>
      <c r="AA10" s="17">
        <v>0.115910880997961</v>
      </c>
      <c r="AB10" s="17">
        <v>9.6195762951559502E-2</v>
      </c>
      <c r="AC10" s="17">
        <v>9.6435877893772504E-2</v>
      </c>
      <c r="AD10" s="17">
        <v>0.17688413041033099</v>
      </c>
      <c r="AE10" s="17"/>
      <c r="AF10" s="17">
        <v>0.120354818781149</v>
      </c>
      <c r="AG10" s="17">
        <v>0.107080285193054</v>
      </c>
      <c r="AH10" s="17">
        <v>8.0609564393471195E-2</v>
      </c>
      <c r="AI10" s="17"/>
      <c r="AJ10" s="17">
        <v>0.114486253946256</v>
      </c>
      <c r="AK10" s="17">
        <v>0.108214895026019</v>
      </c>
      <c r="AL10" s="17">
        <v>8.23482343449322E-2</v>
      </c>
      <c r="AM10" s="17">
        <v>7.1818970986396696E-2</v>
      </c>
      <c r="AN10" s="17">
        <v>0.110665858589548</v>
      </c>
      <c r="AO10" s="17"/>
      <c r="AP10" s="17">
        <v>0.10895121644008</v>
      </c>
      <c r="AQ10" s="17">
        <v>8.4017363413725704E-2</v>
      </c>
      <c r="AR10" s="17">
        <v>0.11531354251554</v>
      </c>
      <c r="AS10" s="17">
        <v>9.9934133264970804E-2</v>
      </c>
      <c r="AT10" s="17">
        <v>6.8865397309811102E-2</v>
      </c>
      <c r="AU10" s="17">
        <v>0.13410703113340899</v>
      </c>
      <c r="AV10" s="17"/>
      <c r="AW10" s="17">
        <v>5.0099763223961501E-2</v>
      </c>
      <c r="AX10" s="17">
        <v>6.3463219298500406E-2</v>
      </c>
      <c r="AY10" s="17">
        <v>9.4856531552025503E-2</v>
      </c>
      <c r="AZ10" s="17">
        <v>5.5198312307934497E-2</v>
      </c>
      <c r="BA10" s="17">
        <v>8.9716896648023806E-2</v>
      </c>
      <c r="BB10" s="17">
        <v>8.3628543100979696E-2</v>
      </c>
      <c r="BC10" s="17">
        <v>0.116554240256086</v>
      </c>
      <c r="BD10" s="17">
        <v>0.15593610657549201</v>
      </c>
      <c r="BE10" s="17">
        <v>7.7846690123663298E-2</v>
      </c>
      <c r="BF10" s="17">
        <v>0.12271009717201201</v>
      </c>
      <c r="BG10" s="17">
        <v>0.17456505194508001</v>
      </c>
      <c r="BH10" s="17">
        <v>7.2258592684709896E-2</v>
      </c>
      <c r="BI10" s="17">
        <v>0.14217612553786199</v>
      </c>
      <c r="BJ10" s="17">
        <v>0.17612783135674101</v>
      </c>
      <c r="BK10" s="17">
        <v>0.108418640185357</v>
      </c>
      <c r="BL10" s="17">
        <v>0.11162735706586301</v>
      </c>
      <c r="BM10" s="17"/>
      <c r="BN10" s="17">
        <v>0.10796972479474599</v>
      </c>
      <c r="BO10" s="17">
        <v>9.9325297192577003E-2</v>
      </c>
      <c r="BP10" s="17"/>
      <c r="BQ10" s="17">
        <v>0.115569807714058</v>
      </c>
      <c r="BR10" s="17">
        <v>9.5394689424076098E-2</v>
      </c>
      <c r="BS10" s="17"/>
      <c r="BT10" s="17">
        <v>0.118635419354708</v>
      </c>
      <c r="BU10" s="17"/>
      <c r="BV10" s="17">
        <v>8.6587829876427602E-2</v>
      </c>
      <c r="BW10" s="17">
        <v>9.7100972958827594E-2</v>
      </c>
      <c r="BX10" s="17">
        <v>0.116010082122084</v>
      </c>
      <c r="BY10" s="17"/>
      <c r="BZ10" s="17">
        <v>5.8890829003987899E-2</v>
      </c>
      <c r="CA10" s="17">
        <v>3.9903668574872798E-2</v>
      </c>
      <c r="CB10" s="17">
        <v>9.8209017361476705E-2</v>
      </c>
      <c r="CC10" s="17">
        <v>0.11213019032046601</v>
      </c>
      <c r="CD10" s="17">
        <v>0.112047449243662</v>
      </c>
      <c r="CE10" s="17">
        <v>0.13267903631931299</v>
      </c>
      <c r="CF10" s="17">
        <v>0.17220686209291999</v>
      </c>
      <c r="CG10" s="17"/>
      <c r="CH10" s="17">
        <v>0.103193838494305</v>
      </c>
      <c r="CI10" s="17">
        <v>0.14114277672578601</v>
      </c>
      <c r="CJ10" s="17">
        <v>9.5008918738036602E-2</v>
      </c>
      <c r="CK10" s="17">
        <v>5.4442650640156701E-2</v>
      </c>
      <c r="CL10" s="17">
        <v>5.07557975975323E-2</v>
      </c>
    </row>
    <row r="11" spans="2:90" x14ac:dyDescent="0.3">
      <c r="B11" s="18" t="s">
        <v>142</v>
      </c>
      <c r="C11" s="17">
        <v>0.113503156017654</v>
      </c>
      <c r="D11" s="17">
        <v>0.120648729307765</v>
      </c>
      <c r="E11" s="17">
        <v>0.10641712640402901</v>
      </c>
      <c r="F11" s="17"/>
      <c r="G11" s="17">
        <v>0.12400869813240301</v>
      </c>
      <c r="H11" s="17">
        <v>0.11050332717729799</v>
      </c>
      <c r="I11" s="17">
        <v>0.13113108483440999</v>
      </c>
      <c r="J11" s="17">
        <v>0.13792928191446599</v>
      </c>
      <c r="K11" s="17">
        <v>7.6002949199213701E-2</v>
      </c>
      <c r="L11" s="17">
        <v>9.9869473233451606E-2</v>
      </c>
      <c r="M11" s="17"/>
      <c r="N11" s="17">
        <v>0.13483957582012099</v>
      </c>
      <c r="O11" s="17">
        <v>0.123985254925546</v>
      </c>
      <c r="P11" s="17">
        <v>9.2708110992595599E-2</v>
      </c>
      <c r="Q11" s="17">
        <v>9.9056747986431007E-2</v>
      </c>
      <c r="R11" s="17"/>
      <c r="S11" s="17">
        <v>0.10694300380659499</v>
      </c>
      <c r="T11" s="17">
        <v>0.12975568966916401</v>
      </c>
      <c r="U11" s="17">
        <v>0.122824337645542</v>
      </c>
      <c r="V11" s="17">
        <v>0.120712005908723</v>
      </c>
      <c r="W11" s="17">
        <v>0.107657351717109</v>
      </c>
      <c r="X11" s="17">
        <v>0.115896192158164</v>
      </c>
      <c r="Y11" s="17">
        <v>0.114836248659138</v>
      </c>
      <c r="Z11" s="17">
        <v>0.1515832959633</v>
      </c>
      <c r="AA11" s="17">
        <v>9.5724951641157296E-2</v>
      </c>
      <c r="AB11" s="17">
        <v>0.114537627320402</v>
      </c>
      <c r="AC11" s="17">
        <v>0.110434108212369</v>
      </c>
      <c r="AD11" s="17">
        <v>4.6671257329102503E-2</v>
      </c>
      <c r="AE11" s="17"/>
      <c r="AF11" s="17">
        <v>9.1799469194038502E-2</v>
      </c>
      <c r="AG11" s="17">
        <v>0.13983843426713599</v>
      </c>
      <c r="AH11" s="17">
        <v>9.6802988421376704E-2</v>
      </c>
      <c r="AI11" s="17"/>
      <c r="AJ11" s="17">
        <v>0.105231463517241</v>
      </c>
      <c r="AK11" s="17">
        <v>0.136885489201823</v>
      </c>
      <c r="AL11" s="17">
        <v>0.13838403006460701</v>
      </c>
      <c r="AM11" s="17">
        <v>0.112865089022748</v>
      </c>
      <c r="AN11" s="17">
        <v>0.112612023942008</v>
      </c>
      <c r="AO11" s="17"/>
      <c r="AP11" s="17">
        <v>0.138308649195062</v>
      </c>
      <c r="AQ11" s="17">
        <v>0.125264443515439</v>
      </c>
      <c r="AR11" s="17">
        <v>0.141853649313091</v>
      </c>
      <c r="AS11" s="17">
        <v>9.3942184260506101E-2</v>
      </c>
      <c r="AT11" s="17">
        <v>0.141160044612341</v>
      </c>
      <c r="AU11" s="17">
        <v>6.7496368979958393E-2</v>
      </c>
      <c r="AV11" s="17"/>
      <c r="AW11" s="17">
        <v>4.5350042795309103E-2</v>
      </c>
      <c r="AX11" s="17">
        <v>0.14329579504318599</v>
      </c>
      <c r="AY11" s="17">
        <v>5.9357374327810901E-2</v>
      </c>
      <c r="AZ11" s="17">
        <v>8.4958039086698703E-2</v>
      </c>
      <c r="BA11" s="17">
        <v>7.1651920552512599E-2</v>
      </c>
      <c r="BB11" s="17">
        <v>0.12940891438376201</v>
      </c>
      <c r="BC11" s="17">
        <v>0.152304015908759</v>
      </c>
      <c r="BD11" s="17">
        <v>0.13130215601148301</v>
      </c>
      <c r="BE11" s="17">
        <v>0.11205060621236899</v>
      </c>
      <c r="BF11" s="17">
        <v>0.100186407799741</v>
      </c>
      <c r="BG11" s="17">
        <v>9.8208570550191193E-2</v>
      </c>
      <c r="BH11" s="17">
        <v>0.13480390593490699</v>
      </c>
      <c r="BI11" s="17">
        <v>0.18545382171101901</v>
      </c>
      <c r="BJ11" s="17">
        <v>0.14253112683079</v>
      </c>
      <c r="BK11" s="17">
        <v>0.10824463762521901</v>
      </c>
      <c r="BL11" s="17">
        <v>0.13493048337129299</v>
      </c>
      <c r="BM11" s="17"/>
      <c r="BN11" s="17">
        <v>0.10894828873196501</v>
      </c>
      <c r="BO11" s="17">
        <v>0.120358964471239</v>
      </c>
      <c r="BP11" s="17"/>
      <c r="BQ11" s="17">
        <v>0.14203934383184599</v>
      </c>
      <c r="BR11" s="17">
        <v>0.15054389765047699</v>
      </c>
      <c r="BS11" s="17"/>
      <c r="BT11" s="17">
        <v>0.10489084865559101</v>
      </c>
      <c r="BU11" s="17"/>
      <c r="BV11" s="17">
        <v>7.9937913197023605E-2</v>
      </c>
      <c r="BW11" s="17">
        <v>0.11455751939155</v>
      </c>
      <c r="BX11" s="17">
        <v>0.122811795832643</v>
      </c>
      <c r="BY11" s="17"/>
      <c r="BZ11" s="17">
        <v>6.3294391570047306E-2</v>
      </c>
      <c r="CA11" s="17">
        <v>9.6695676942114603E-2</v>
      </c>
      <c r="CB11" s="17">
        <v>0.12075331245239999</v>
      </c>
      <c r="CC11" s="17">
        <v>0.113677867309146</v>
      </c>
      <c r="CD11" s="17">
        <v>0.13894015851587799</v>
      </c>
      <c r="CE11" s="17">
        <v>0.138148229240495</v>
      </c>
      <c r="CF11" s="17">
        <v>0.124641676489555</v>
      </c>
      <c r="CG11" s="17"/>
      <c r="CH11" s="17">
        <v>6.0036923460324403E-2</v>
      </c>
      <c r="CI11" s="17">
        <v>0.13368104637179101</v>
      </c>
      <c r="CJ11" s="17">
        <v>0.13085598458126099</v>
      </c>
      <c r="CK11" s="17">
        <v>8.3432665739176598E-2</v>
      </c>
      <c r="CL11" s="17">
        <v>1.45849170804028E-2</v>
      </c>
    </row>
    <row r="12" spans="2:90" x14ac:dyDescent="0.3">
      <c r="B12" s="18" t="s">
        <v>143</v>
      </c>
      <c r="C12" s="17">
        <v>9.5666373216346398E-2</v>
      </c>
      <c r="D12" s="17">
        <v>9.6601677787535201E-2</v>
      </c>
      <c r="E12" s="17">
        <v>9.3520723559070901E-2</v>
      </c>
      <c r="F12" s="17"/>
      <c r="G12" s="17">
        <v>0.142858163863648</v>
      </c>
      <c r="H12" s="17">
        <v>0.116939751403453</v>
      </c>
      <c r="I12" s="17">
        <v>9.7471140688462604E-2</v>
      </c>
      <c r="J12" s="17">
        <v>7.9199978177235897E-2</v>
      </c>
      <c r="K12" s="17">
        <v>8.3263318636622397E-2</v>
      </c>
      <c r="L12" s="17">
        <v>6.7143196180207906E-2</v>
      </c>
      <c r="M12" s="17"/>
      <c r="N12" s="17">
        <v>0.110376055384653</v>
      </c>
      <c r="O12" s="17">
        <v>0.107690399521068</v>
      </c>
      <c r="P12" s="17">
        <v>8.7427352650228704E-2</v>
      </c>
      <c r="Q12" s="17">
        <v>7.5535398364957901E-2</v>
      </c>
      <c r="R12" s="17"/>
      <c r="S12" s="17">
        <v>0.113306419349676</v>
      </c>
      <c r="T12" s="17">
        <v>0.108823541142098</v>
      </c>
      <c r="U12" s="17">
        <v>8.8027096769366903E-2</v>
      </c>
      <c r="V12" s="17">
        <v>0.121263861249197</v>
      </c>
      <c r="W12" s="17">
        <v>0.113766552507492</v>
      </c>
      <c r="X12" s="17">
        <v>6.9573105419385106E-2</v>
      </c>
      <c r="Y12" s="17">
        <v>9.2869428810187102E-2</v>
      </c>
      <c r="Z12" s="17">
        <v>4.4513756873940297E-2</v>
      </c>
      <c r="AA12" s="17">
        <v>9.6831701647818902E-2</v>
      </c>
      <c r="AB12" s="17">
        <v>5.6736961522682303E-2</v>
      </c>
      <c r="AC12" s="17">
        <v>9.8040526796298696E-2</v>
      </c>
      <c r="AD12" s="17">
        <v>0.119646207763134</v>
      </c>
      <c r="AE12" s="17"/>
      <c r="AF12" s="17">
        <v>7.8453990007961896E-2</v>
      </c>
      <c r="AG12" s="17">
        <v>9.5869649242014701E-2</v>
      </c>
      <c r="AH12" s="17">
        <v>0.103583053498113</v>
      </c>
      <c r="AI12" s="17"/>
      <c r="AJ12" s="17">
        <v>0.10131395924193699</v>
      </c>
      <c r="AK12" s="17">
        <v>0.112625276839858</v>
      </c>
      <c r="AL12" s="17">
        <v>6.8060672857066296E-2</v>
      </c>
      <c r="AM12" s="17">
        <v>7.9255510514842906E-2</v>
      </c>
      <c r="AN12" s="17">
        <v>4.1598654318299802E-2</v>
      </c>
      <c r="AO12" s="17"/>
      <c r="AP12" s="17">
        <v>0.11642363113279</v>
      </c>
      <c r="AQ12" s="17">
        <v>8.6936442446934006E-2</v>
      </c>
      <c r="AR12" s="17">
        <v>8.1369616460324798E-2</v>
      </c>
      <c r="AS12" s="17">
        <v>0.101423680672694</v>
      </c>
      <c r="AT12" s="17">
        <v>7.6679989984814997E-2</v>
      </c>
      <c r="AU12" s="17">
        <v>9.0415130366734903E-2</v>
      </c>
      <c r="AV12" s="17"/>
      <c r="AW12" s="17">
        <v>0.164808425407619</v>
      </c>
      <c r="AX12" s="17">
        <v>6.8257506843599505E-2</v>
      </c>
      <c r="AY12" s="17">
        <v>7.8705128792069104E-2</v>
      </c>
      <c r="AZ12" s="17">
        <v>7.9738039920794299E-2</v>
      </c>
      <c r="BA12" s="17">
        <v>6.8619385850677103E-2</v>
      </c>
      <c r="BB12" s="17">
        <v>0.11557963628073201</v>
      </c>
      <c r="BC12" s="17">
        <v>6.8503530677331795E-2</v>
      </c>
      <c r="BD12" s="17">
        <v>8.3759564462340896E-2</v>
      </c>
      <c r="BE12" s="17">
        <v>8.1726455700356804E-2</v>
      </c>
      <c r="BF12" s="17">
        <v>0.13207772142761101</v>
      </c>
      <c r="BG12" s="17">
        <v>0.16401442397921201</v>
      </c>
      <c r="BH12" s="17">
        <v>0.10122363420146201</v>
      </c>
      <c r="BI12" s="17">
        <v>0.109273350559304</v>
      </c>
      <c r="BJ12" s="17">
        <v>0.109609621071702</v>
      </c>
      <c r="BK12" s="17">
        <v>8.3411749704052296E-2</v>
      </c>
      <c r="BL12" s="17">
        <v>0.10793782216059999</v>
      </c>
      <c r="BM12" s="17"/>
      <c r="BN12" s="17">
        <v>9.5315786075374095E-2</v>
      </c>
      <c r="BO12" s="17">
        <v>9.5109434111154301E-2</v>
      </c>
      <c r="BP12" s="17"/>
      <c r="BQ12" s="17">
        <v>0.11115362989015801</v>
      </c>
      <c r="BR12" s="17">
        <v>0.117491460282643</v>
      </c>
      <c r="BS12" s="17"/>
      <c r="BT12" s="17">
        <v>0.12778076702437399</v>
      </c>
      <c r="BU12" s="17"/>
      <c r="BV12" s="17">
        <v>6.7225456263545202E-2</v>
      </c>
      <c r="BW12" s="17">
        <v>0.11863271481321599</v>
      </c>
      <c r="BX12" s="17">
        <v>0.10522541629722899</v>
      </c>
      <c r="BY12" s="17"/>
      <c r="BZ12" s="17">
        <v>7.5606110487627304E-2</v>
      </c>
      <c r="CA12" s="17">
        <v>8.6447604242805606E-2</v>
      </c>
      <c r="CB12" s="17">
        <v>8.8601910437312706E-2</v>
      </c>
      <c r="CC12" s="17">
        <v>8.99728940835504E-2</v>
      </c>
      <c r="CD12" s="17">
        <v>0.103477238642423</v>
      </c>
      <c r="CE12" s="17">
        <v>0.124606659450216</v>
      </c>
      <c r="CF12" s="17">
        <v>0.100445200125892</v>
      </c>
      <c r="CG12" s="17"/>
      <c r="CH12" s="17">
        <v>8.3645132903944305E-2</v>
      </c>
      <c r="CI12" s="17">
        <v>0.100687697130965</v>
      </c>
      <c r="CJ12" s="17">
        <v>9.73156955340094E-2</v>
      </c>
      <c r="CK12" s="17">
        <v>0.102571757327884</v>
      </c>
      <c r="CL12" s="17">
        <v>3.6161360963734401E-2</v>
      </c>
    </row>
    <row r="13" spans="2:90" x14ac:dyDescent="0.3">
      <c r="B13" s="18" t="s">
        <v>144</v>
      </c>
      <c r="C13" s="17">
        <v>8.0081722186456802E-2</v>
      </c>
      <c r="D13" s="17">
        <v>7.7222047940381705E-2</v>
      </c>
      <c r="E13" s="17">
        <v>8.3511297986144803E-2</v>
      </c>
      <c r="F13" s="17"/>
      <c r="G13" s="17">
        <v>0.118769237485063</v>
      </c>
      <c r="H13" s="17">
        <v>9.7105071202881102E-2</v>
      </c>
      <c r="I13" s="17">
        <v>8.6748380581990095E-2</v>
      </c>
      <c r="J13" s="17">
        <v>8.42331003764792E-2</v>
      </c>
      <c r="K13" s="17">
        <v>6.4297000248531397E-2</v>
      </c>
      <c r="L13" s="17">
        <v>4.2232845149662503E-2</v>
      </c>
      <c r="M13" s="17"/>
      <c r="N13" s="17">
        <v>7.2169002136622695E-2</v>
      </c>
      <c r="O13" s="17">
        <v>7.5698374781512298E-2</v>
      </c>
      <c r="P13" s="17">
        <v>9.2232590883752102E-2</v>
      </c>
      <c r="Q13" s="17">
        <v>8.1435291627799306E-2</v>
      </c>
      <c r="R13" s="17"/>
      <c r="S13" s="17">
        <v>9.4897143765845807E-2</v>
      </c>
      <c r="T13" s="17">
        <v>5.4783263614463999E-2</v>
      </c>
      <c r="U13" s="17">
        <v>2.3622066221887301E-2</v>
      </c>
      <c r="V13" s="17">
        <v>8.2514448432539897E-2</v>
      </c>
      <c r="W13" s="17">
        <v>5.1031861290631197E-2</v>
      </c>
      <c r="X13" s="17">
        <v>0.12941755692658699</v>
      </c>
      <c r="Y13" s="17">
        <v>9.19133415121757E-2</v>
      </c>
      <c r="Z13" s="17">
        <v>5.6300319504002501E-2</v>
      </c>
      <c r="AA13" s="17">
        <v>0.110179532324075</v>
      </c>
      <c r="AB13" s="17">
        <v>8.3791891263610696E-2</v>
      </c>
      <c r="AC13" s="17">
        <v>7.54983053972033E-2</v>
      </c>
      <c r="AD13" s="17">
        <v>6.9590639234764107E-2</v>
      </c>
      <c r="AE13" s="17"/>
      <c r="AF13" s="17">
        <v>7.2325709581228803E-2</v>
      </c>
      <c r="AG13" s="17">
        <v>7.1989772951407599E-2</v>
      </c>
      <c r="AH13" s="17">
        <v>8.3846328577896104E-2</v>
      </c>
      <c r="AI13" s="17"/>
      <c r="AJ13" s="17">
        <v>4.9007960768089498E-2</v>
      </c>
      <c r="AK13" s="17">
        <v>8.9358460408150597E-2</v>
      </c>
      <c r="AL13" s="17">
        <v>8.8770050053449401E-2</v>
      </c>
      <c r="AM13" s="17">
        <v>0.10076931084296099</v>
      </c>
      <c r="AN13" s="17">
        <v>8.2522407540912598E-2</v>
      </c>
      <c r="AO13" s="17"/>
      <c r="AP13" s="17">
        <v>9.3250551963379599E-2</v>
      </c>
      <c r="AQ13" s="17">
        <v>5.9928745786990201E-2</v>
      </c>
      <c r="AR13" s="17">
        <v>7.9843174681131293E-2</v>
      </c>
      <c r="AS13" s="17">
        <v>7.0596156499159901E-2</v>
      </c>
      <c r="AT13" s="17">
        <v>0.14737497661181301</v>
      </c>
      <c r="AU13" s="17">
        <v>7.8407400831190202E-2</v>
      </c>
      <c r="AV13" s="17"/>
      <c r="AW13" s="17">
        <v>0.15862775715989899</v>
      </c>
      <c r="AX13" s="17">
        <v>7.8712587060141295E-2</v>
      </c>
      <c r="AY13" s="17">
        <v>9.3684560124744007E-2</v>
      </c>
      <c r="AZ13" s="17">
        <v>0.114084460891571</v>
      </c>
      <c r="BA13" s="17">
        <v>8.0502096971008505E-2</v>
      </c>
      <c r="BB13" s="17">
        <v>7.1996835658761305E-2</v>
      </c>
      <c r="BC13" s="17">
        <v>0.114708162627841</v>
      </c>
      <c r="BD13" s="17">
        <v>8.6782627405894E-2</v>
      </c>
      <c r="BE13" s="17">
        <v>8.1416540128175494E-2</v>
      </c>
      <c r="BF13" s="17">
        <v>7.0302904076919803E-2</v>
      </c>
      <c r="BG13" s="17">
        <v>6.1439658186871603E-2</v>
      </c>
      <c r="BH13" s="17">
        <v>4.6193857270992698E-2</v>
      </c>
      <c r="BI13" s="17">
        <v>5.4319412501131398E-2</v>
      </c>
      <c r="BJ13" s="17">
        <v>9.0086803444128394E-2</v>
      </c>
      <c r="BK13" s="17">
        <v>8.3632988108967105E-2</v>
      </c>
      <c r="BL13" s="17">
        <v>7.0723198076887206E-2</v>
      </c>
      <c r="BM13" s="17"/>
      <c r="BN13" s="17">
        <v>7.6933487545797E-2</v>
      </c>
      <c r="BO13" s="17">
        <v>8.4484385842725204E-2</v>
      </c>
      <c r="BP13" s="17"/>
      <c r="BQ13" s="17">
        <v>9.0750659383666596E-2</v>
      </c>
      <c r="BR13" s="17">
        <v>8.4596485350823397E-2</v>
      </c>
      <c r="BS13" s="17"/>
      <c r="BT13" s="17">
        <v>6.7652791712712101E-2</v>
      </c>
      <c r="BU13" s="17"/>
      <c r="BV13" s="17">
        <v>8.6358603833873004E-2</v>
      </c>
      <c r="BW13" s="17">
        <v>9.5223732354489402E-2</v>
      </c>
      <c r="BX13" s="17">
        <v>7.2099106843760197E-2</v>
      </c>
      <c r="BY13" s="17"/>
      <c r="BZ13" s="17">
        <v>8.5397103437252098E-2</v>
      </c>
      <c r="CA13" s="17">
        <v>9.3687722511108504E-2</v>
      </c>
      <c r="CB13" s="17">
        <v>7.9544579673095805E-2</v>
      </c>
      <c r="CC13" s="17">
        <v>0.109519526547097</v>
      </c>
      <c r="CD13" s="17">
        <v>4.9172709391486102E-2</v>
      </c>
      <c r="CE13" s="17">
        <v>6.7091874099192497E-2</v>
      </c>
      <c r="CF13" s="17">
        <v>8.3145573134515399E-2</v>
      </c>
      <c r="CG13" s="17"/>
      <c r="CH13" s="17">
        <v>4.9653771311927199E-2</v>
      </c>
      <c r="CI13" s="17">
        <v>6.6348163138733998E-2</v>
      </c>
      <c r="CJ13" s="17">
        <v>8.5671093280941593E-2</v>
      </c>
      <c r="CK13" s="17">
        <v>0.119039372172762</v>
      </c>
      <c r="CL13" s="17">
        <v>7.85254158017442E-2</v>
      </c>
    </row>
    <row r="14" spans="2:90" x14ac:dyDescent="0.3">
      <c r="B14" s="18" t="s">
        <v>145</v>
      </c>
      <c r="C14" s="17">
        <v>9.0886063668642603E-2</v>
      </c>
      <c r="D14" s="17">
        <v>8.6768721504627097E-2</v>
      </c>
      <c r="E14" s="17">
        <v>9.5630407609415394E-2</v>
      </c>
      <c r="F14" s="17"/>
      <c r="G14" s="17">
        <v>7.7200135637473799E-2</v>
      </c>
      <c r="H14" s="17">
        <v>0.106127423191666</v>
      </c>
      <c r="I14" s="17">
        <v>0.103256814916384</v>
      </c>
      <c r="J14" s="17">
        <v>0.11824402830245601</v>
      </c>
      <c r="K14" s="17">
        <v>8.4030819945637394E-2</v>
      </c>
      <c r="L14" s="17">
        <v>5.9788285651851E-2</v>
      </c>
      <c r="M14" s="17"/>
      <c r="N14" s="17">
        <v>9.3544892767420507E-2</v>
      </c>
      <c r="O14" s="17">
        <v>7.8491866352091599E-2</v>
      </c>
      <c r="P14" s="17">
        <v>8.3053277488035301E-2</v>
      </c>
      <c r="Q14" s="17">
        <v>0.10491412694522601</v>
      </c>
      <c r="R14" s="17"/>
      <c r="S14" s="17">
        <v>0.101376064201537</v>
      </c>
      <c r="T14" s="17">
        <v>5.6800110138801603E-2</v>
      </c>
      <c r="U14" s="17">
        <v>8.9989073348805904E-2</v>
      </c>
      <c r="V14" s="17">
        <v>9.5706826972732903E-2</v>
      </c>
      <c r="W14" s="17">
        <v>9.4470537279801703E-2</v>
      </c>
      <c r="X14" s="17">
        <v>0.12575574521539301</v>
      </c>
      <c r="Y14" s="17">
        <v>7.9051994228603997E-2</v>
      </c>
      <c r="Z14" s="17">
        <v>8.9294476129366904E-2</v>
      </c>
      <c r="AA14" s="17">
        <v>6.4215718919594197E-2</v>
      </c>
      <c r="AB14" s="17">
        <v>9.3285942376063594E-2</v>
      </c>
      <c r="AC14" s="17">
        <v>0.14061263109908101</v>
      </c>
      <c r="AD14" s="17">
        <v>0.10681916567784</v>
      </c>
      <c r="AE14" s="17"/>
      <c r="AF14" s="17">
        <v>8.7158847517760707E-2</v>
      </c>
      <c r="AG14" s="17">
        <v>8.5859301403692301E-2</v>
      </c>
      <c r="AH14" s="17">
        <v>0.10728337517332701</v>
      </c>
      <c r="AI14" s="17"/>
      <c r="AJ14" s="17">
        <v>8.1994870309655299E-2</v>
      </c>
      <c r="AK14" s="17">
        <v>8.0563778065972202E-2</v>
      </c>
      <c r="AL14" s="17">
        <v>7.1429929773000098E-2</v>
      </c>
      <c r="AM14" s="17">
        <v>0.107583020388666</v>
      </c>
      <c r="AN14" s="17">
        <v>0.17329810026481299</v>
      </c>
      <c r="AO14" s="17"/>
      <c r="AP14" s="17">
        <v>8.2053699529258201E-2</v>
      </c>
      <c r="AQ14" s="17">
        <v>8.7618532668521695E-2</v>
      </c>
      <c r="AR14" s="17">
        <v>0.100634140479936</v>
      </c>
      <c r="AS14" s="17">
        <v>0.103095056167714</v>
      </c>
      <c r="AT14" s="17">
        <v>0.122599612051495</v>
      </c>
      <c r="AU14" s="17">
        <v>7.5157019779783299E-2</v>
      </c>
      <c r="AV14" s="17"/>
      <c r="AW14" s="17">
        <v>0</v>
      </c>
      <c r="AX14" s="17">
        <v>9.77305544108137E-2</v>
      </c>
      <c r="AY14" s="17">
        <v>0.13449178072448201</v>
      </c>
      <c r="AZ14" s="17">
        <v>0.125910325921026</v>
      </c>
      <c r="BA14" s="17">
        <v>7.9988929089829103E-2</v>
      </c>
      <c r="BB14" s="17">
        <v>6.4875883254089106E-2</v>
      </c>
      <c r="BC14" s="17">
        <v>0.102954330892974</v>
      </c>
      <c r="BD14" s="17">
        <v>0.10138350490174</v>
      </c>
      <c r="BE14" s="17">
        <v>0.143992154644975</v>
      </c>
      <c r="BF14" s="17">
        <v>9.6071823439995402E-2</v>
      </c>
      <c r="BG14" s="17">
        <v>3.7794667917671797E-2</v>
      </c>
      <c r="BH14" s="17">
        <v>8.6241152542357605E-2</v>
      </c>
      <c r="BI14" s="17">
        <v>7.1445643279403906E-2</v>
      </c>
      <c r="BJ14" s="17">
        <v>0.130207068449049</v>
      </c>
      <c r="BK14" s="17">
        <v>8.1363711885693704E-2</v>
      </c>
      <c r="BL14" s="17">
        <v>5.2087383686474399E-2</v>
      </c>
      <c r="BM14" s="17"/>
      <c r="BN14" s="17">
        <v>8.2716937528143505E-2</v>
      </c>
      <c r="BO14" s="17">
        <v>0.103491188765075</v>
      </c>
      <c r="BP14" s="17"/>
      <c r="BQ14" s="17">
        <v>8.4915041693194193E-2</v>
      </c>
      <c r="BR14" s="17">
        <v>5.8394773222351898E-2</v>
      </c>
      <c r="BS14" s="17"/>
      <c r="BT14" s="17">
        <v>5.65902547985093E-2</v>
      </c>
      <c r="BU14" s="17"/>
      <c r="BV14" s="17">
        <v>0.107426793183488</v>
      </c>
      <c r="BW14" s="17">
        <v>8.5941558478662194E-2</v>
      </c>
      <c r="BX14" s="17">
        <v>8.0994545722099895E-2</v>
      </c>
      <c r="BY14" s="17"/>
      <c r="BZ14" s="17">
        <v>9.8219514141275097E-2</v>
      </c>
      <c r="CA14" s="17">
        <v>0.107004103122691</v>
      </c>
      <c r="CB14" s="17">
        <v>0.122631331365305</v>
      </c>
      <c r="CC14" s="17">
        <v>0.103374563616611</v>
      </c>
      <c r="CD14" s="17">
        <v>7.3385136066258294E-2</v>
      </c>
      <c r="CE14" s="17">
        <v>8.8234125643532502E-2</v>
      </c>
      <c r="CF14" s="17">
        <v>4.7395559600760202E-2</v>
      </c>
      <c r="CG14" s="17"/>
      <c r="CH14" s="17">
        <v>3.7840801597684798E-2</v>
      </c>
      <c r="CI14" s="17">
        <v>7.2365707443372701E-2</v>
      </c>
      <c r="CJ14" s="17">
        <v>0.10492198697878501</v>
      </c>
      <c r="CK14" s="17">
        <v>0.13199004060807401</v>
      </c>
      <c r="CL14" s="17">
        <v>0.10312285988499501</v>
      </c>
    </row>
    <row r="15" spans="2:90" x14ac:dyDescent="0.3">
      <c r="B15" s="18" t="s">
        <v>146</v>
      </c>
      <c r="C15" s="17">
        <v>6.3661312324162597E-2</v>
      </c>
      <c r="D15" s="17">
        <v>4.8678941375962501E-2</v>
      </c>
      <c r="E15" s="17">
        <v>7.7836585672080405E-2</v>
      </c>
      <c r="F15" s="17"/>
      <c r="G15" s="17">
        <v>7.60007550889754E-2</v>
      </c>
      <c r="H15" s="17">
        <v>9.7974981683641105E-2</v>
      </c>
      <c r="I15" s="17">
        <v>5.79554165635617E-2</v>
      </c>
      <c r="J15" s="17">
        <v>5.7478031020297998E-2</v>
      </c>
      <c r="K15" s="17">
        <v>6.6375547015579794E-2</v>
      </c>
      <c r="L15" s="17">
        <v>3.5299729417634401E-2</v>
      </c>
      <c r="M15" s="17"/>
      <c r="N15" s="17">
        <v>6.4205156996011703E-2</v>
      </c>
      <c r="O15" s="17">
        <v>7.6017606842644803E-2</v>
      </c>
      <c r="P15" s="17">
        <v>7.1601552914646704E-2</v>
      </c>
      <c r="Q15" s="17">
        <v>4.3898415461340302E-2</v>
      </c>
      <c r="R15" s="17"/>
      <c r="S15" s="17">
        <v>7.0996593707779304E-2</v>
      </c>
      <c r="T15" s="17">
        <v>7.5593985897215804E-2</v>
      </c>
      <c r="U15" s="17">
        <v>9.7633598265453703E-2</v>
      </c>
      <c r="V15" s="17">
        <v>3.2184101656090001E-2</v>
      </c>
      <c r="W15" s="17">
        <v>9.3567082173940497E-2</v>
      </c>
      <c r="X15" s="17">
        <v>3.36452445676447E-2</v>
      </c>
      <c r="Y15" s="17">
        <v>3.9957958928522497E-2</v>
      </c>
      <c r="Z15" s="17">
        <v>8.0261295537899999E-2</v>
      </c>
      <c r="AA15" s="17">
        <v>4.6784503274963703E-2</v>
      </c>
      <c r="AB15" s="17">
        <v>6.8422794531552297E-2</v>
      </c>
      <c r="AC15" s="17">
        <v>5.4781419772324098E-2</v>
      </c>
      <c r="AD15" s="17">
        <v>0.10525999466991599</v>
      </c>
      <c r="AE15" s="17"/>
      <c r="AF15" s="17">
        <v>4.5087991136616198E-2</v>
      </c>
      <c r="AG15" s="17">
        <v>6.7788756190039198E-2</v>
      </c>
      <c r="AH15" s="17">
        <v>8.5919344366225794E-2</v>
      </c>
      <c r="AI15" s="17"/>
      <c r="AJ15" s="17">
        <v>5.3221923899721801E-2</v>
      </c>
      <c r="AK15" s="17">
        <v>5.25825165223653E-2</v>
      </c>
      <c r="AL15" s="17">
        <v>5.2608096918657497E-2</v>
      </c>
      <c r="AM15" s="17">
        <v>4.6947817518624202E-2</v>
      </c>
      <c r="AN15" s="17">
        <v>0.166617294240966</v>
      </c>
      <c r="AO15" s="17"/>
      <c r="AP15" s="17">
        <v>5.1998188530150299E-2</v>
      </c>
      <c r="AQ15" s="17">
        <v>5.7385832024359797E-2</v>
      </c>
      <c r="AR15" s="17">
        <v>5.7741366486934398E-2</v>
      </c>
      <c r="AS15" s="17">
        <v>5.3356288271554399E-2</v>
      </c>
      <c r="AT15" s="17">
        <v>0.141266064905125</v>
      </c>
      <c r="AU15" s="17">
        <v>6.22681556155407E-2</v>
      </c>
      <c r="AV15" s="17"/>
      <c r="AW15" s="17">
        <v>9.6576195034317094E-2</v>
      </c>
      <c r="AX15" s="17">
        <v>6.8852750531658694E-2</v>
      </c>
      <c r="AY15" s="17">
        <v>7.9456731456057403E-2</v>
      </c>
      <c r="AZ15" s="17">
        <v>4.8685478742937903E-2</v>
      </c>
      <c r="BA15" s="17">
        <v>7.7925151557854899E-2</v>
      </c>
      <c r="BB15" s="17">
        <v>4.93777786762001E-2</v>
      </c>
      <c r="BC15" s="17">
        <v>6.2857810746941994E-2</v>
      </c>
      <c r="BD15" s="17">
        <v>5.5709112735045203E-2</v>
      </c>
      <c r="BE15" s="17">
        <v>7.6369188272145602E-2</v>
      </c>
      <c r="BF15" s="17">
        <v>0.12666429620556</v>
      </c>
      <c r="BG15" s="17">
        <v>3.2975751835787902E-2</v>
      </c>
      <c r="BH15" s="17">
        <v>5.42008985761522E-2</v>
      </c>
      <c r="BI15" s="17">
        <v>9.9688376588137104E-2</v>
      </c>
      <c r="BJ15" s="17">
        <v>6.6163657076892798E-2</v>
      </c>
      <c r="BK15" s="17">
        <v>4.29139511039957E-2</v>
      </c>
      <c r="BL15" s="17">
        <v>2.8889572272639399E-2</v>
      </c>
      <c r="BM15" s="17"/>
      <c r="BN15" s="17">
        <v>5.7308554288531197E-2</v>
      </c>
      <c r="BO15" s="17">
        <v>7.3361966296991099E-2</v>
      </c>
      <c r="BP15" s="17"/>
      <c r="BQ15" s="17">
        <v>5.3311674182001903E-2</v>
      </c>
      <c r="BR15" s="17">
        <v>5.6317819383442602E-2</v>
      </c>
      <c r="BS15" s="17"/>
      <c r="BT15" s="17">
        <v>4.5936866512287997E-2</v>
      </c>
      <c r="BU15" s="17"/>
      <c r="BV15" s="17">
        <v>0.10001712104689101</v>
      </c>
      <c r="BW15" s="17">
        <v>8.4525494048726599E-2</v>
      </c>
      <c r="BX15" s="17">
        <v>4.1675942298839801E-2</v>
      </c>
      <c r="BY15" s="17"/>
      <c r="BZ15" s="17">
        <v>7.1257343257963193E-2</v>
      </c>
      <c r="CA15" s="17">
        <v>0.108449278153209</v>
      </c>
      <c r="CB15" s="17">
        <v>9.05610367750148E-2</v>
      </c>
      <c r="CC15" s="17">
        <v>6.3954089363914807E-2</v>
      </c>
      <c r="CD15" s="17">
        <v>4.9979981284875102E-2</v>
      </c>
      <c r="CE15" s="17">
        <v>4.0887815245611803E-2</v>
      </c>
      <c r="CF15" s="17">
        <v>3.1927225404068803E-2</v>
      </c>
      <c r="CG15" s="17"/>
      <c r="CH15" s="17">
        <v>4.3095716731143797E-2</v>
      </c>
      <c r="CI15" s="17">
        <v>5.1520175495345398E-2</v>
      </c>
      <c r="CJ15" s="17">
        <v>7.8494804856796996E-2</v>
      </c>
      <c r="CK15" s="17">
        <v>6.7480123643428994E-2</v>
      </c>
      <c r="CL15" s="17">
        <v>7.5499804791619302E-2</v>
      </c>
    </row>
    <row r="16" spans="2:90" x14ac:dyDescent="0.3">
      <c r="B16" s="18" t="s">
        <v>147</v>
      </c>
      <c r="C16" s="17">
        <v>6.2635587376426702E-2</v>
      </c>
      <c r="D16" s="17">
        <v>5.6474512083407501E-2</v>
      </c>
      <c r="E16" s="17">
        <v>6.8046215362210297E-2</v>
      </c>
      <c r="F16" s="17"/>
      <c r="G16" s="17">
        <v>0.10674913630053801</v>
      </c>
      <c r="H16" s="17">
        <v>5.9861127435833598E-2</v>
      </c>
      <c r="I16" s="17">
        <v>4.94220197512516E-2</v>
      </c>
      <c r="J16" s="17">
        <v>7.5546623545604694E-2</v>
      </c>
      <c r="K16" s="17">
        <v>5.62278017824532E-2</v>
      </c>
      <c r="L16" s="17">
        <v>4.02367755430285E-2</v>
      </c>
      <c r="M16" s="17"/>
      <c r="N16" s="17">
        <v>4.6427056316400699E-2</v>
      </c>
      <c r="O16" s="17">
        <v>7.7581459964937496E-2</v>
      </c>
      <c r="P16" s="17">
        <v>4.7771249484143401E-2</v>
      </c>
      <c r="Q16" s="17">
        <v>7.8301541331234098E-2</v>
      </c>
      <c r="R16" s="17"/>
      <c r="S16" s="17">
        <v>8.5556886068420004E-2</v>
      </c>
      <c r="T16" s="17">
        <v>4.90948371190034E-2</v>
      </c>
      <c r="U16" s="17">
        <v>7.0672042741362795E-2</v>
      </c>
      <c r="V16" s="17">
        <v>3.8322504098398998E-2</v>
      </c>
      <c r="W16" s="17">
        <v>4.5245958567523399E-2</v>
      </c>
      <c r="X16" s="17">
        <v>7.9899641159195595E-2</v>
      </c>
      <c r="Y16" s="17">
        <v>3.2850571623029998E-2</v>
      </c>
      <c r="Z16" s="17">
        <v>9.60429111347708E-2</v>
      </c>
      <c r="AA16" s="17">
        <v>9.4717777182257407E-2</v>
      </c>
      <c r="AB16" s="17">
        <v>5.1182134847165002E-2</v>
      </c>
      <c r="AC16" s="17">
        <v>3.6886118304569303E-2</v>
      </c>
      <c r="AD16" s="17">
        <v>4.8482936449137898E-2</v>
      </c>
      <c r="AE16" s="17"/>
      <c r="AF16" s="17">
        <v>5.2176390401915303E-2</v>
      </c>
      <c r="AG16" s="17">
        <v>6.3625950085600097E-2</v>
      </c>
      <c r="AH16" s="17">
        <v>7.6410523639255198E-2</v>
      </c>
      <c r="AI16" s="17"/>
      <c r="AJ16" s="17">
        <v>5.0916640742044897E-2</v>
      </c>
      <c r="AK16" s="17">
        <v>7.7776264683409202E-2</v>
      </c>
      <c r="AL16" s="17">
        <v>3.9231095015611402E-2</v>
      </c>
      <c r="AM16" s="17">
        <v>4.8000433340998801E-2</v>
      </c>
      <c r="AN16" s="17">
        <v>6.4425378663543906E-2</v>
      </c>
      <c r="AO16" s="17"/>
      <c r="AP16" s="17">
        <v>7.3959299089143601E-2</v>
      </c>
      <c r="AQ16" s="17">
        <v>5.5137904185940202E-2</v>
      </c>
      <c r="AR16" s="17">
        <v>6.42579986597141E-2</v>
      </c>
      <c r="AS16" s="17">
        <v>4.8021169871913301E-2</v>
      </c>
      <c r="AT16" s="17">
        <v>6.5868152369815205E-2</v>
      </c>
      <c r="AU16" s="17">
        <v>6.2871667206850904E-2</v>
      </c>
      <c r="AV16" s="17"/>
      <c r="AW16" s="17">
        <v>4.4621620120488099E-2</v>
      </c>
      <c r="AX16" s="17">
        <v>0.101888559072632</v>
      </c>
      <c r="AY16" s="17">
        <v>9.5112503650215702E-2</v>
      </c>
      <c r="AZ16" s="17">
        <v>3.60950345642648E-2</v>
      </c>
      <c r="BA16" s="17">
        <v>7.6740061638144605E-2</v>
      </c>
      <c r="BB16" s="17">
        <v>6.55319448858947E-2</v>
      </c>
      <c r="BC16" s="17">
        <v>7.6973699284392696E-2</v>
      </c>
      <c r="BD16" s="17">
        <v>5.2501828876262202E-2</v>
      </c>
      <c r="BE16" s="17">
        <v>8.1978564067148194E-2</v>
      </c>
      <c r="BF16" s="17">
        <v>3.8964852856852202E-2</v>
      </c>
      <c r="BG16" s="17">
        <v>4.4599198625626897E-2</v>
      </c>
      <c r="BH16" s="17">
        <v>4.1107693302385097E-2</v>
      </c>
      <c r="BI16" s="17">
        <v>5.9206143211584697E-2</v>
      </c>
      <c r="BJ16" s="17">
        <v>3.34069920631078E-2</v>
      </c>
      <c r="BK16" s="17">
        <v>5.73074939858155E-2</v>
      </c>
      <c r="BL16" s="17">
        <v>4.5979515496448402E-2</v>
      </c>
      <c r="BM16" s="17"/>
      <c r="BN16" s="17">
        <v>5.46261911390079E-2</v>
      </c>
      <c r="BO16" s="17">
        <v>7.4610240736811606E-2</v>
      </c>
      <c r="BP16" s="17"/>
      <c r="BQ16" s="17">
        <v>7.4033189695484003E-2</v>
      </c>
      <c r="BR16" s="17">
        <v>8.9251372612825702E-2</v>
      </c>
      <c r="BS16" s="17"/>
      <c r="BT16" s="17">
        <v>0.12064068052587799</v>
      </c>
      <c r="BU16" s="17"/>
      <c r="BV16" s="17">
        <v>8.3142330129888906E-2</v>
      </c>
      <c r="BW16" s="17">
        <v>6.1850519013830201E-2</v>
      </c>
      <c r="BX16" s="17">
        <v>5.4497264203667302E-2</v>
      </c>
      <c r="BY16" s="17"/>
      <c r="BZ16" s="17">
        <v>8.2517621232903099E-2</v>
      </c>
      <c r="CA16" s="17">
        <v>8.3665313386025994E-2</v>
      </c>
      <c r="CB16" s="17">
        <v>9.1670524353550803E-2</v>
      </c>
      <c r="CC16" s="17">
        <v>6.6652304564726594E-2</v>
      </c>
      <c r="CD16" s="17">
        <v>4.8447749967408797E-2</v>
      </c>
      <c r="CE16" s="17">
        <v>4.3002547031703697E-2</v>
      </c>
      <c r="CF16" s="17">
        <v>2.0569381336340498E-2</v>
      </c>
      <c r="CG16" s="17"/>
      <c r="CH16" s="17">
        <v>7.3858246392213195E-2</v>
      </c>
      <c r="CI16" s="17">
        <v>3.9465293465748598E-2</v>
      </c>
      <c r="CJ16" s="17">
        <v>6.26361854459134E-2</v>
      </c>
      <c r="CK16" s="17">
        <v>0.10756059313430701</v>
      </c>
      <c r="CL16" s="17">
        <v>7.4946172508236306E-2</v>
      </c>
    </row>
    <row r="17" spans="2:90" x14ac:dyDescent="0.3">
      <c r="B17" s="18" t="s">
        <v>148</v>
      </c>
      <c r="C17" s="17">
        <v>4.5566495593756001E-2</v>
      </c>
      <c r="D17" s="17">
        <v>4.0109068555615697E-2</v>
      </c>
      <c r="E17" s="17">
        <v>5.0303467077238803E-2</v>
      </c>
      <c r="F17" s="17"/>
      <c r="G17" s="17">
        <v>5.9133065805024601E-2</v>
      </c>
      <c r="H17" s="17">
        <v>6.49193479873586E-2</v>
      </c>
      <c r="I17" s="17">
        <v>4.3255907157348901E-2</v>
      </c>
      <c r="J17" s="17">
        <v>4.3701325934834299E-2</v>
      </c>
      <c r="K17" s="17">
        <v>3.9112896928235198E-2</v>
      </c>
      <c r="L17" s="17">
        <v>2.8477558638241401E-2</v>
      </c>
      <c r="M17" s="17"/>
      <c r="N17" s="17">
        <v>2.83298454550613E-2</v>
      </c>
      <c r="O17" s="17">
        <v>4.8826457155236098E-2</v>
      </c>
      <c r="P17" s="17">
        <v>3.3871213562896497E-2</v>
      </c>
      <c r="Q17" s="17">
        <v>7.1511277485546296E-2</v>
      </c>
      <c r="R17" s="17"/>
      <c r="S17" s="17">
        <v>6.2459352524196599E-2</v>
      </c>
      <c r="T17" s="17">
        <v>1.50184050685515E-2</v>
      </c>
      <c r="U17" s="17">
        <v>4.3001130460683198E-2</v>
      </c>
      <c r="V17" s="17">
        <v>4.6580223936467602E-2</v>
      </c>
      <c r="W17" s="17">
        <v>8.1328405050613201E-2</v>
      </c>
      <c r="X17" s="17">
        <v>2.8563098386022698E-2</v>
      </c>
      <c r="Y17" s="17">
        <v>5.5076354164967999E-2</v>
      </c>
      <c r="Z17" s="17">
        <v>6.3339842127875898E-2</v>
      </c>
      <c r="AA17" s="17">
        <v>3.6173174664231797E-2</v>
      </c>
      <c r="AB17" s="17">
        <v>6.6158869119308406E-2</v>
      </c>
      <c r="AC17" s="17">
        <v>2.2681578567094199E-2</v>
      </c>
      <c r="AD17" s="17">
        <v>3.2605978478664997E-2</v>
      </c>
      <c r="AE17" s="17"/>
      <c r="AF17" s="17">
        <v>5.5090975174111198E-2</v>
      </c>
      <c r="AG17" s="17">
        <v>3.2040541052454297E-2</v>
      </c>
      <c r="AH17" s="17">
        <v>4.3965576237362101E-2</v>
      </c>
      <c r="AI17" s="17"/>
      <c r="AJ17" s="17">
        <v>3.5974723590751198E-2</v>
      </c>
      <c r="AK17" s="17">
        <v>4.6994789741483203E-2</v>
      </c>
      <c r="AL17" s="17">
        <v>3.7413444611892402E-2</v>
      </c>
      <c r="AM17" s="17">
        <v>4.5099858706764202E-2</v>
      </c>
      <c r="AN17" s="17">
        <v>3.4534320646920497E-2</v>
      </c>
      <c r="AO17" s="17"/>
      <c r="AP17" s="17">
        <v>4.3163456800367803E-2</v>
      </c>
      <c r="AQ17" s="17">
        <v>4.0164175422864698E-2</v>
      </c>
      <c r="AR17" s="17">
        <v>5.4873137254591302E-2</v>
      </c>
      <c r="AS17" s="17">
        <v>3.8362574181809397E-2</v>
      </c>
      <c r="AT17" s="17">
        <v>4.6961583020445299E-2</v>
      </c>
      <c r="AU17" s="17">
        <v>3.8932942798757003E-2</v>
      </c>
      <c r="AV17" s="17"/>
      <c r="AW17" s="17">
        <v>5.0365447551421E-2</v>
      </c>
      <c r="AX17" s="17">
        <v>6.7923503105505198E-2</v>
      </c>
      <c r="AY17" s="17">
        <v>4.7284192599203599E-2</v>
      </c>
      <c r="AZ17" s="17">
        <v>0.11248748946607801</v>
      </c>
      <c r="BA17" s="17">
        <v>4.2374523805215503E-2</v>
      </c>
      <c r="BB17" s="17">
        <v>6.2621277953415502E-2</v>
      </c>
      <c r="BC17" s="17">
        <v>4.76058065517476E-2</v>
      </c>
      <c r="BD17" s="17">
        <v>2.5165324146213201E-2</v>
      </c>
      <c r="BE17" s="17">
        <v>3.3620169154757899E-2</v>
      </c>
      <c r="BF17" s="17">
        <v>4.7564280869315703E-2</v>
      </c>
      <c r="BG17" s="17">
        <v>2.19995198410823E-2</v>
      </c>
      <c r="BH17" s="17">
        <v>5.8901759244424201E-2</v>
      </c>
      <c r="BI17" s="17">
        <v>5.5155837191228498E-2</v>
      </c>
      <c r="BJ17" s="17">
        <v>0</v>
      </c>
      <c r="BK17" s="17">
        <v>0</v>
      </c>
      <c r="BL17" s="17">
        <v>1.9535835085865001E-2</v>
      </c>
      <c r="BM17" s="17"/>
      <c r="BN17" s="17">
        <v>3.9122929593281099E-2</v>
      </c>
      <c r="BO17" s="17">
        <v>5.4021320661935802E-2</v>
      </c>
      <c r="BP17" s="17"/>
      <c r="BQ17" s="17">
        <v>4.3546745102513801E-2</v>
      </c>
      <c r="BR17" s="17">
        <v>4.7869876846432402E-2</v>
      </c>
      <c r="BS17" s="17"/>
      <c r="BT17" s="17">
        <v>5.7307685403819399E-2</v>
      </c>
      <c r="BU17" s="17"/>
      <c r="BV17" s="17">
        <v>5.4876508325606602E-2</v>
      </c>
      <c r="BW17" s="17">
        <v>5.5699759102458099E-2</v>
      </c>
      <c r="BX17" s="17">
        <v>3.7293428087198099E-2</v>
      </c>
      <c r="BY17" s="17"/>
      <c r="BZ17" s="17">
        <v>8.0878707911103007E-2</v>
      </c>
      <c r="CA17" s="17">
        <v>7.7483792388344103E-2</v>
      </c>
      <c r="CB17" s="17">
        <v>4.3340879442327097E-2</v>
      </c>
      <c r="CC17" s="17">
        <v>2.87535734077504E-2</v>
      </c>
      <c r="CD17" s="17">
        <v>5.36578741223072E-2</v>
      </c>
      <c r="CE17" s="17">
        <v>2.3783108989522898E-2</v>
      </c>
      <c r="CF17" s="17">
        <v>1.7943776787396299E-2</v>
      </c>
      <c r="CG17" s="17"/>
      <c r="CH17" s="17">
        <v>3.0864530889709502E-2</v>
      </c>
      <c r="CI17" s="17">
        <v>2.8132718031011202E-2</v>
      </c>
      <c r="CJ17" s="17">
        <v>4.8384011901481797E-2</v>
      </c>
      <c r="CK17" s="17">
        <v>8.7859326313171004E-2</v>
      </c>
      <c r="CL17" s="17">
        <v>5.2383280734036801E-2</v>
      </c>
    </row>
    <row r="18" spans="2:90" x14ac:dyDescent="0.3">
      <c r="B18" s="18" t="s">
        <v>149</v>
      </c>
      <c r="C18" s="17">
        <v>3.2713562409374598E-2</v>
      </c>
      <c r="D18" s="17">
        <v>3.3084587103797497E-2</v>
      </c>
      <c r="E18" s="17">
        <v>3.1670730663986901E-2</v>
      </c>
      <c r="F18" s="17"/>
      <c r="G18" s="17">
        <v>3.3509047701213997E-2</v>
      </c>
      <c r="H18" s="17">
        <v>4.2033805486963102E-2</v>
      </c>
      <c r="I18" s="17">
        <v>4.9329317553528498E-2</v>
      </c>
      <c r="J18" s="17">
        <v>4.0558263656119697E-2</v>
      </c>
      <c r="K18" s="17">
        <v>2.8970466068659599E-2</v>
      </c>
      <c r="L18" s="17">
        <v>7.1078377585479802E-3</v>
      </c>
      <c r="M18" s="17"/>
      <c r="N18" s="17">
        <v>2.8609709101807001E-2</v>
      </c>
      <c r="O18" s="17">
        <v>2.55733681644294E-2</v>
      </c>
      <c r="P18" s="17">
        <v>3.2198536147783598E-2</v>
      </c>
      <c r="Q18" s="17">
        <v>4.5329396635479399E-2</v>
      </c>
      <c r="R18" s="17"/>
      <c r="S18" s="17">
        <v>3.3166832293708898E-2</v>
      </c>
      <c r="T18" s="17">
        <v>3.0739727705940401E-2</v>
      </c>
      <c r="U18" s="17">
        <v>2.4588088949968299E-2</v>
      </c>
      <c r="V18" s="17">
        <v>3.1685557361385598E-2</v>
      </c>
      <c r="W18" s="17">
        <v>3.1990310827850497E-2</v>
      </c>
      <c r="X18" s="17">
        <v>2.3279803191919701E-2</v>
      </c>
      <c r="Y18" s="17">
        <v>1.11524539136519E-2</v>
      </c>
      <c r="Z18" s="17">
        <v>2.1476970855756099E-2</v>
      </c>
      <c r="AA18" s="17">
        <v>4.4173950101197498E-2</v>
      </c>
      <c r="AB18" s="17">
        <v>5.6101704968297902E-2</v>
      </c>
      <c r="AC18" s="17">
        <v>4.4322688071677101E-2</v>
      </c>
      <c r="AD18" s="17">
        <v>3.4673632682382702E-2</v>
      </c>
      <c r="AE18" s="17"/>
      <c r="AF18" s="17">
        <v>2.8168887555162201E-2</v>
      </c>
      <c r="AG18" s="17">
        <v>3.1212312782519701E-2</v>
      </c>
      <c r="AH18" s="17">
        <v>4.5934910424192101E-2</v>
      </c>
      <c r="AI18" s="17"/>
      <c r="AJ18" s="17">
        <v>2.4481360755986701E-2</v>
      </c>
      <c r="AK18" s="17">
        <v>2.73512747352192E-2</v>
      </c>
      <c r="AL18" s="17">
        <v>5.1883984851017202E-2</v>
      </c>
      <c r="AM18" s="17">
        <v>5.2472676645794997E-2</v>
      </c>
      <c r="AN18" s="17">
        <v>3.1807840101692998E-2</v>
      </c>
      <c r="AO18" s="17"/>
      <c r="AP18" s="17">
        <v>1.54948648232014E-2</v>
      </c>
      <c r="AQ18" s="17">
        <v>3.9239926474439003E-2</v>
      </c>
      <c r="AR18" s="17">
        <v>3.6616125033148102E-2</v>
      </c>
      <c r="AS18" s="17">
        <v>4.6950835874040503E-2</v>
      </c>
      <c r="AT18" s="17">
        <v>4.22266963085417E-2</v>
      </c>
      <c r="AU18" s="17">
        <v>1.5909830665812499E-2</v>
      </c>
      <c r="AV18" s="17"/>
      <c r="AW18" s="17">
        <v>9.3305714200225001E-2</v>
      </c>
      <c r="AX18" s="17">
        <v>5.1155299846883703E-2</v>
      </c>
      <c r="AY18" s="17">
        <v>4.78893576630849E-2</v>
      </c>
      <c r="AZ18" s="17">
        <v>4.84703627846821E-2</v>
      </c>
      <c r="BA18" s="17">
        <v>3.78004256348628E-2</v>
      </c>
      <c r="BB18" s="17">
        <v>4.1074529866092002E-2</v>
      </c>
      <c r="BC18" s="17">
        <v>2.337837486822E-2</v>
      </c>
      <c r="BD18" s="17">
        <v>1.3151042901876299E-2</v>
      </c>
      <c r="BE18" s="17">
        <v>3.1373971925945897E-2</v>
      </c>
      <c r="BF18" s="17">
        <v>1.0785975339871899E-2</v>
      </c>
      <c r="BG18" s="17">
        <v>3.4782034853228602E-2</v>
      </c>
      <c r="BH18" s="17">
        <v>5.6549448918217303E-2</v>
      </c>
      <c r="BI18" s="17">
        <v>0</v>
      </c>
      <c r="BJ18" s="17">
        <v>1.6811706971526601E-2</v>
      </c>
      <c r="BK18" s="17">
        <v>0</v>
      </c>
      <c r="BL18" s="17">
        <v>4.2522453871846701E-2</v>
      </c>
      <c r="BM18" s="17"/>
      <c r="BN18" s="17">
        <v>3.2899465212461697E-2</v>
      </c>
      <c r="BO18" s="17">
        <v>3.2931232656647602E-2</v>
      </c>
      <c r="BP18" s="17"/>
      <c r="BQ18" s="17">
        <v>1.7353243792962599E-2</v>
      </c>
      <c r="BR18" s="17">
        <v>4.7160564945508E-2</v>
      </c>
      <c r="BS18" s="17"/>
      <c r="BT18" s="17">
        <v>2.0639339219506801E-2</v>
      </c>
      <c r="BU18" s="17"/>
      <c r="BV18" s="17">
        <v>2.64208696808815E-2</v>
      </c>
      <c r="BW18" s="17">
        <v>3.3047280975364801E-2</v>
      </c>
      <c r="BX18" s="17">
        <v>3.5159520156324897E-2</v>
      </c>
      <c r="BY18" s="17"/>
      <c r="BZ18" s="17">
        <v>8.3753298096512399E-2</v>
      </c>
      <c r="CA18" s="17">
        <v>3.1322863915508301E-2</v>
      </c>
      <c r="CB18" s="17">
        <v>3.3740591487136901E-2</v>
      </c>
      <c r="CC18" s="17">
        <v>4.7636781487162598E-2</v>
      </c>
      <c r="CD18" s="17">
        <v>1.5036496292136299E-2</v>
      </c>
      <c r="CE18" s="17">
        <v>7.3081247191446501E-3</v>
      </c>
      <c r="CF18" s="17">
        <v>3.4888032579148E-2</v>
      </c>
      <c r="CG18" s="17"/>
      <c r="CH18" s="17">
        <v>3.8308468424958601E-2</v>
      </c>
      <c r="CI18" s="17">
        <v>1.8122153064903002E-2</v>
      </c>
      <c r="CJ18" s="17">
        <v>3.2861532519272298E-2</v>
      </c>
      <c r="CK18" s="17">
        <v>4.36070777723849E-2</v>
      </c>
      <c r="CL18" s="17">
        <v>0.110828946911983</v>
      </c>
    </row>
    <row r="19" spans="2:90" x14ac:dyDescent="0.3">
      <c r="B19" s="18" t="s">
        <v>150</v>
      </c>
      <c r="C19" s="17">
        <v>3.8224219305590799E-2</v>
      </c>
      <c r="D19" s="17">
        <v>3.5340330732857202E-2</v>
      </c>
      <c r="E19" s="17">
        <v>4.0387085397235303E-2</v>
      </c>
      <c r="F19" s="17"/>
      <c r="G19" s="17">
        <v>4.6910573523419097E-2</v>
      </c>
      <c r="H19" s="17">
        <v>3.4367965365494899E-2</v>
      </c>
      <c r="I19" s="17">
        <v>5.7674278376152299E-2</v>
      </c>
      <c r="J19" s="17">
        <v>3.5678722196602203E-2</v>
      </c>
      <c r="K19" s="17">
        <v>4.9714785507206198E-2</v>
      </c>
      <c r="L19" s="17">
        <v>1.40357591542769E-2</v>
      </c>
      <c r="M19" s="17"/>
      <c r="N19" s="17">
        <v>2.3203822856166501E-2</v>
      </c>
      <c r="O19" s="17">
        <v>4.6564049756007302E-2</v>
      </c>
      <c r="P19" s="17">
        <v>3.09961036374586E-2</v>
      </c>
      <c r="Q19" s="17">
        <v>5.2502446651550197E-2</v>
      </c>
      <c r="R19" s="17"/>
      <c r="S19" s="17">
        <v>4.6501065627138703E-2</v>
      </c>
      <c r="T19" s="17">
        <v>4.0750179968114399E-2</v>
      </c>
      <c r="U19" s="17">
        <v>3.5634406446289901E-2</v>
      </c>
      <c r="V19" s="17">
        <v>3.1344158541103798E-2</v>
      </c>
      <c r="W19" s="17">
        <v>4.84794574968705E-2</v>
      </c>
      <c r="X19" s="17">
        <v>2.7741971908525301E-2</v>
      </c>
      <c r="Y19" s="17">
        <v>5.7598568981437399E-2</v>
      </c>
      <c r="Z19" s="17">
        <v>3.1175795226897101E-2</v>
      </c>
      <c r="AA19" s="17">
        <v>3.87196525178818E-2</v>
      </c>
      <c r="AB19" s="17">
        <v>1.57161020424736E-2</v>
      </c>
      <c r="AC19" s="17">
        <v>4.5240054309160997E-2</v>
      </c>
      <c r="AD19" s="17">
        <v>3.5278260809369702E-2</v>
      </c>
      <c r="AE19" s="17"/>
      <c r="AF19" s="17">
        <v>3.25265441910636E-2</v>
      </c>
      <c r="AG19" s="17">
        <v>3.7509003596795702E-2</v>
      </c>
      <c r="AH19" s="17">
        <v>5.15823158043381E-2</v>
      </c>
      <c r="AI19" s="17"/>
      <c r="AJ19" s="17">
        <v>1.86069156613894E-2</v>
      </c>
      <c r="AK19" s="17">
        <v>3.91142379473218E-2</v>
      </c>
      <c r="AL19" s="17">
        <v>3.2802249662111503E-2</v>
      </c>
      <c r="AM19" s="17">
        <v>3.8890165068748303E-2</v>
      </c>
      <c r="AN19" s="17">
        <v>2.7525084198490701E-2</v>
      </c>
      <c r="AO19" s="17"/>
      <c r="AP19" s="17">
        <v>3.8810387716650803E-2</v>
      </c>
      <c r="AQ19" s="17">
        <v>2.9001224374940501E-2</v>
      </c>
      <c r="AR19" s="17">
        <v>4.5083322789541198E-2</v>
      </c>
      <c r="AS19" s="17">
        <v>3.5223230251174298E-2</v>
      </c>
      <c r="AT19" s="17">
        <v>2.0219815995039699E-2</v>
      </c>
      <c r="AU19" s="17">
        <v>2.8145669940639401E-2</v>
      </c>
      <c r="AV19" s="17"/>
      <c r="AW19" s="17">
        <v>9.1654998968241905E-2</v>
      </c>
      <c r="AX19" s="17">
        <v>6.6103296001860198E-2</v>
      </c>
      <c r="AY19" s="17">
        <v>4.5375795066958602E-2</v>
      </c>
      <c r="AZ19" s="17">
        <v>6.7292157954891102E-2</v>
      </c>
      <c r="BA19" s="17">
        <v>4.5926932722107697E-2</v>
      </c>
      <c r="BB19" s="17">
        <v>7.4192490393418395E-2</v>
      </c>
      <c r="BC19" s="17">
        <v>3.3717140999139403E-2</v>
      </c>
      <c r="BD19" s="17">
        <v>2.4577420987294402E-2</v>
      </c>
      <c r="BE19" s="17">
        <v>1.5166541003357801E-2</v>
      </c>
      <c r="BF19" s="17">
        <v>0</v>
      </c>
      <c r="BG19" s="17">
        <v>1.9636600151429501E-2</v>
      </c>
      <c r="BH19" s="17">
        <v>2.83242496448423E-2</v>
      </c>
      <c r="BI19" s="17">
        <v>0</v>
      </c>
      <c r="BJ19" s="17">
        <v>4.7681891510887899E-2</v>
      </c>
      <c r="BK19" s="17">
        <v>0</v>
      </c>
      <c r="BL19" s="17">
        <v>4.1433918595289297E-2</v>
      </c>
      <c r="BM19" s="17"/>
      <c r="BN19" s="17">
        <v>3.5187475190828002E-2</v>
      </c>
      <c r="BO19" s="17">
        <v>4.2974361847198002E-2</v>
      </c>
      <c r="BP19" s="17"/>
      <c r="BQ19" s="17">
        <v>3.02645270566105E-2</v>
      </c>
      <c r="BR19" s="17">
        <v>4.3255725080162198E-2</v>
      </c>
      <c r="BS19" s="17"/>
      <c r="BT19" s="17">
        <v>4.3011700600445402E-2</v>
      </c>
      <c r="BU19" s="17"/>
      <c r="BV19" s="17">
        <v>5.6187557649729998E-2</v>
      </c>
      <c r="BW19" s="17">
        <v>3.9025288600932198E-2</v>
      </c>
      <c r="BX19" s="17">
        <v>2.7849943896486099E-2</v>
      </c>
      <c r="BY19" s="17"/>
      <c r="BZ19" s="17">
        <v>0.13543853606721801</v>
      </c>
      <c r="CA19" s="17">
        <v>7.6145031760868107E-2</v>
      </c>
      <c r="CB19" s="17">
        <v>2.4549277280056299E-2</v>
      </c>
      <c r="CC19" s="17">
        <v>2.1797319493149399E-2</v>
      </c>
      <c r="CD19" s="17">
        <v>1.0926123849979E-2</v>
      </c>
      <c r="CE19" s="17">
        <v>1.20147416845866E-2</v>
      </c>
      <c r="CF19" s="17">
        <v>2.83368821776636E-2</v>
      </c>
      <c r="CG19" s="17"/>
      <c r="CH19" s="17">
        <v>4.8976638147643102E-2</v>
      </c>
      <c r="CI19" s="17">
        <v>1.2850661671502899E-2</v>
      </c>
      <c r="CJ19" s="17">
        <v>2.3572198845503999E-2</v>
      </c>
      <c r="CK19" s="17">
        <v>6.1818830562195101E-2</v>
      </c>
      <c r="CL19" s="17">
        <v>0.29070620525343099</v>
      </c>
    </row>
    <row r="20" spans="2:90" x14ac:dyDescent="0.3">
      <c r="B20" s="18" t="s">
        <v>151</v>
      </c>
      <c r="C20" s="19">
        <v>2.7633879561820402E-3</v>
      </c>
      <c r="D20" s="19">
        <v>3.55411685452353E-3</v>
      </c>
      <c r="E20" s="19">
        <v>2.0125120812551798E-3</v>
      </c>
      <c r="F20" s="19"/>
      <c r="G20" s="19">
        <v>5.76912027268809E-3</v>
      </c>
      <c r="H20" s="19">
        <v>0</v>
      </c>
      <c r="I20" s="19">
        <v>0</v>
      </c>
      <c r="J20" s="19">
        <v>5.5879190185891998E-3</v>
      </c>
      <c r="K20" s="19">
        <v>3.4040781449617098E-3</v>
      </c>
      <c r="L20" s="19">
        <v>2.5649336728945401E-3</v>
      </c>
      <c r="M20" s="19"/>
      <c r="N20" s="19">
        <v>4.8825249296824301E-3</v>
      </c>
      <c r="O20" s="19">
        <v>2.0697704683542099E-3</v>
      </c>
      <c r="P20" s="19">
        <v>1.9837689010650601E-3</v>
      </c>
      <c r="Q20" s="19">
        <v>1.9126318991786601E-3</v>
      </c>
      <c r="R20" s="19"/>
      <c r="S20" s="19">
        <v>0</v>
      </c>
      <c r="T20" s="19">
        <v>3.3442906062802198E-3</v>
      </c>
      <c r="U20" s="19">
        <v>0</v>
      </c>
      <c r="V20" s="19">
        <v>0</v>
      </c>
      <c r="W20" s="19">
        <v>1.4504124427380799E-2</v>
      </c>
      <c r="X20" s="19">
        <v>0</v>
      </c>
      <c r="Y20" s="19">
        <v>0</v>
      </c>
      <c r="Z20" s="19">
        <v>0</v>
      </c>
      <c r="AA20" s="19">
        <v>4.6457014587939797E-3</v>
      </c>
      <c r="AB20" s="19">
        <v>8.9166280584372804E-3</v>
      </c>
      <c r="AC20" s="19">
        <v>0</v>
      </c>
      <c r="AD20" s="19">
        <v>0</v>
      </c>
      <c r="AE20" s="19"/>
      <c r="AF20" s="19">
        <v>2.5233985767206301E-3</v>
      </c>
      <c r="AG20" s="19">
        <v>0</v>
      </c>
      <c r="AH20" s="19">
        <v>9.0979298171844705E-3</v>
      </c>
      <c r="AI20" s="19"/>
      <c r="AJ20" s="19">
        <v>2.7163892962527901E-3</v>
      </c>
      <c r="AK20" s="19">
        <v>1.2532177918433899E-3</v>
      </c>
      <c r="AL20" s="19">
        <v>0</v>
      </c>
      <c r="AM20" s="19">
        <v>0</v>
      </c>
      <c r="AN20" s="19">
        <v>0</v>
      </c>
      <c r="AO20" s="19"/>
      <c r="AP20" s="19">
        <v>0</v>
      </c>
      <c r="AQ20" s="19">
        <v>3.0870484981154098E-3</v>
      </c>
      <c r="AR20" s="19">
        <v>0</v>
      </c>
      <c r="AS20" s="19">
        <v>1.90530733052393E-3</v>
      </c>
      <c r="AT20" s="19">
        <v>0</v>
      </c>
      <c r="AU20" s="19">
        <v>1.1597864204999199E-2</v>
      </c>
      <c r="AV20" s="19"/>
      <c r="AW20" s="19">
        <v>0</v>
      </c>
      <c r="AX20" s="19">
        <v>0</v>
      </c>
      <c r="AY20" s="19">
        <v>7.1903090771976803E-3</v>
      </c>
      <c r="AZ20" s="19">
        <v>0</v>
      </c>
      <c r="BA20" s="19">
        <v>0</v>
      </c>
      <c r="BB20" s="19">
        <v>4.1590889628565497E-3</v>
      </c>
      <c r="BC20" s="19">
        <v>0</v>
      </c>
      <c r="BD20" s="19">
        <v>0</v>
      </c>
      <c r="BE20" s="19">
        <v>0</v>
      </c>
      <c r="BF20" s="19">
        <v>0</v>
      </c>
      <c r="BG20" s="19">
        <v>0</v>
      </c>
      <c r="BH20" s="19">
        <v>0</v>
      </c>
      <c r="BI20" s="19">
        <v>0</v>
      </c>
      <c r="BJ20" s="19">
        <v>0</v>
      </c>
      <c r="BK20" s="19">
        <v>0</v>
      </c>
      <c r="BL20" s="19">
        <v>0</v>
      </c>
      <c r="BM20" s="19"/>
      <c r="BN20" s="19">
        <v>1.7581098925170001E-3</v>
      </c>
      <c r="BO20" s="19">
        <v>4.1924043535959297E-3</v>
      </c>
      <c r="BP20" s="19"/>
      <c r="BQ20" s="19">
        <v>0</v>
      </c>
      <c r="BR20" s="19">
        <v>4.3636676155866302E-3</v>
      </c>
      <c r="BS20" s="19"/>
      <c r="BT20" s="19">
        <v>0</v>
      </c>
      <c r="BU20" s="19"/>
      <c r="BV20" s="19">
        <v>2.17781683275665E-3</v>
      </c>
      <c r="BW20" s="19">
        <v>9.7682022346095004E-3</v>
      </c>
      <c r="BX20" s="19">
        <v>7.9660942683571097E-4</v>
      </c>
      <c r="BY20" s="19"/>
      <c r="BZ20" s="19">
        <v>4.4084308315749101E-3</v>
      </c>
      <c r="CA20" s="19">
        <v>6.8741038989640598E-3</v>
      </c>
      <c r="CB20" s="19">
        <v>0</v>
      </c>
      <c r="CC20" s="19">
        <v>0</v>
      </c>
      <c r="CD20" s="19">
        <v>0</v>
      </c>
      <c r="CE20" s="19">
        <v>0</v>
      </c>
      <c r="CF20" s="19">
        <v>0</v>
      </c>
      <c r="CG20" s="19"/>
      <c r="CH20" s="19">
        <v>0</v>
      </c>
      <c r="CI20" s="19">
        <v>0</v>
      </c>
      <c r="CJ20" s="19">
        <v>5.1991032409149504E-3</v>
      </c>
      <c r="CK20" s="19">
        <v>3.15732134707813E-3</v>
      </c>
      <c r="CL20" s="19">
        <v>1.12821517234248E-2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0.26565409605528401</v>
      </c>
      <c r="D9" s="17">
        <v>0.26289797145823202</v>
      </c>
      <c r="E9" s="17">
        <v>0.26737548526509902</v>
      </c>
      <c r="F9" s="17"/>
      <c r="G9" s="17">
        <v>0.32247070385861198</v>
      </c>
      <c r="H9" s="17">
        <v>0.28652675248836101</v>
      </c>
      <c r="I9" s="17">
        <v>0.34139404696164199</v>
      </c>
      <c r="J9" s="17">
        <v>0.25791658727150502</v>
      </c>
      <c r="K9" s="17">
        <v>0.20237510554874599</v>
      </c>
      <c r="L9" s="17">
        <v>0.197563771989993</v>
      </c>
      <c r="M9" s="17"/>
      <c r="N9" s="17">
        <v>0.29419694275294</v>
      </c>
      <c r="O9" s="17">
        <v>0.30609424661256102</v>
      </c>
      <c r="P9" s="17">
        <v>0.19996289779777099</v>
      </c>
      <c r="Q9" s="17">
        <v>0.25337282646392301</v>
      </c>
      <c r="R9" s="17"/>
      <c r="S9" s="17">
        <v>0.26487644867245203</v>
      </c>
      <c r="T9" s="17">
        <v>0.28390602491294598</v>
      </c>
      <c r="U9" s="17">
        <v>0.215318849653378</v>
      </c>
      <c r="V9" s="17">
        <v>0.214373611063464</v>
      </c>
      <c r="W9" s="17">
        <v>0.261629720320814</v>
      </c>
      <c r="X9" s="17">
        <v>0.210007236147223</v>
      </c>
      <c r="Y9" s="17">
        <v>0.23111466651059701</v>
      </c>
      <c r="Z9" s="17">
        <v>0.28958330682743799</v>
      </c>
      <c r="AA9" s="17">
        <v>0.264192343465323</v>
      </c>
      <c r="AB9" s="17">
        <v>0.35673274981768699</v>
      </c>
      <c r="AC9" s="17">
        <v>0.28849825626349701</v>
      </c>
      <c r="AD9" s="17">
        <v>0.408579905476945</v>
      </c>
      <c r="AE9" s="17"/>
      <c r="AF9" s="17">
        <v>0.114227718367192</v>
      </c>
      <c r="AG9" s="17">
        <v>0.388705538839904</v>
      </c>
      <c r="AH9" s="17">
        <v>0.24744317465402399</v>
      </c>
      <c r="AI9" s="17"/>
      <c r="AJ9" s="17">
        <v>0.140373553576009</v>
      </c>
      <c r="AK9" s="17">
        <v>0.327077977789478</v>
      </c>
      <c r="AL9" s="17">
        <v>0.36252422421175101</v>
      </c>
      <c r="AM9" s="17">
        <v>0.15043993917613999</v>
      </c>
      <c r="AN9" s="17">
        <v>0.29363987261200603</v>
      </c>
      <c r="AO9" s="17"/>
      <c r="AP9" s="17">
        <v>0.34927443568960098</v>
      </c>
      <c r="AQ9" s="17">
        <v>0.17426488676353499</v>
      </c>
      <c r="AR9" s="17">
        <v>0.37711341261679598</v>
      </c>
      <c r="AS9" s="17">
        <v>0.117786382832453</v>
      </c>
      <c r="AT9" s="17">
        <v>0.40650428123462001</v>
      </c>
      <c r="AU9" s="17">
        <v>0.28889871139616102</v>
      </c>
      <c r="AV9" s="17"/>
      <c r="AW9" s="17">
        <v>0.309712527298799</v>
      </c>
      <c r="AX9" s="17">
        <v>0.297052005816694</v>
      </c>
      <c r="AY9" s="17">
        <v>0.22000421932122399</v>
      </c>
      <c r="AZ9" s="17">
        <v>0.23861627337914901</v>
      </c>
      <c r="BA9" s="17">
        <v>0.25675122544346701</v>
      </c>
      <c r="BB9" s="17">
        <v>0.25607078452957999</v>
      </c>
      <c r="BC9" s="17">
        <v>0.23376412975911001</v>
      </c>
      <c r="BD9" s="17">
        <v>0.19200067851217201</v>
      </c>
      <c r="BE9" s="17">
        <v>0.26147026440976501</v>
      </c>
      <c r="BF9" s="17">
        <v>0.18281547071207799</v>
      </c>
      <c r="BG9" s="17">
        <v>0.267514606374393</v>
      </c>
      <c r="BH9" s="17">
        <v>0.26950430024136102</v>
      </c>
      <c r="BI9" s="17">
        <v>0.392537236177744</v>
      </c>
      <c r="BJ9" s="17">
        <v>0.33360654264919598</v>
      </c>
      <c r="BK9" s="17">
        <v>0.31602123839906898</v>
      </c>
      <c r="BL9" s="17">
        <v>0.38205601515402399</v>
      </c>
      <c r="BM9" s="17"/>
      <c r="BN9" s="17">
        <v>0.25092781537061198</v>
      </c>
      <c r="BO9" s="17">
        <v>0.28440363614438802</v>
      </c>
      <c r="BP9" s="17"/>
      <c r="BQ9" s="17">
        <v>0.34939938719514702</v>
      </c>
      <c r="BR9" s="17">
        <v>0.27540816144818803</v>
      </c>
      <c r="BS9" s="17"/>
      <c r="BT9" s="17">
        <v>0.192117180575298</v>
      </c>
      <c r="BU9" s="17"/>
      <c r="BV9" s="17">
        <v>0.26248626597635699</v>
      </c>
      <c r="BW9" s="17">
        <v>0.31040150164829899</v>
      </c>
      <c r="BX9" s="17">
        <v>0.25405675234174402</v>
      </c>
      <c r="BY9" s="17"/>
      <c r="BZ9" s="17">
        <v>0.29802716634298998</v>
      </c>
      <c r="CA9" s="17">
        <v>0.31215316481218602</v>
      </c>
      <c r="CB9" s="17">
        <v>0.23663719921936599</v>
      </c>
      <c r="CC9" s="17">
        <v>0.25424838214893303</v>
      </c>
      <c r="CD9" s="17">
        <v>0.213790257172532</v>
      </c>
      <c r="CE9" s="17">
        <v>0.25925295950455102</v>
      </c>
      <c r="CF9" s="17">
        <v>0.34280855649928699</v>
      </c>
      <c r="CG9" s="17"/>
      <c r="CH9" s="17">
        <v>0.31314399575358998</v>
      </c>
      <c r="CI9" s="17">
        <v>0.25672347707647197</v>
      </c>
      <c r="CJ9" s="17">
        <v>0.24932080766739001</v>
      </c>
      <c r="CK9" s="17">
        <v>0.27352290444809901</v>
      </c>
      <c r="CL9" s="17">
        <v>0.35204037024889101</v>
      </c>
    </row>
    <row r="10" spans="2:90" x14ac:dyDescent="0.3">
      <c r="B10" s="18" t="s">
        <v>524</v>
      </c>
      <c r="C10" s="17">
        <v>0.38811631059368601</v>
      </c>
      <c r="D10" s="17">
        <v>0.36122289999142698</v>
      </c>
      <c r="E10" s="17">
        <v>0.41454327841935801</v>
      </c>
      <c r="F10" s="17"/>
      <c r="G10" s="17">
        <v>0.37056540877793298</v>
      </c>
      <c r="H10" s="17">
        <v>0.45161381099077902</v>
      </c>
      <c r="I10" s="17">
        <v>0.37838816573594403</v>
      </c>
      <c r="J10" s="17">
        <v>0.396802163847015</v>
      </c>
      <c r="K10" s="17">
        <v>0.35705332582056198</v>
      </c>
      <c r="L10" s="17">
        <v>0.36964975563171998</v>
      </c>
      <c r="M10" s="17"/>
      <c r="N10" s="17">
        <v>0.405980294465831</v>
      </c>
      <c r="O10" s="17">
        <v>0.40962825135540498</v>
      </c>
      <c r="P10" s="17">
        <v>0.34821592780904698</v>
      </c>
      <c r="Q10" s="17">
        <v>0.38112995981735998</v>
      </c>
      <c r="R10" s="17"/>
      <c r="S10" s="17">
        <v>0.42597413316882698</v>
      </c>
      <c r="T10" s="17">
        <v>0.36416261032312303</v>
      </c>
      <c r="U10" s="17">
        <v>0.43024981211798702</v>
      </c>
      <c r="V10" s="17">
        <v>0.43778222986468401</v>
      </c>
      <c r="W10" s="17">
        <v>0.382718248511841</v>
      </c>
      <c r="X10" s="17">
        <v>0.39781701646380302</v>
      </c>
      <c r="Y10" s="17">
        <v>0.34844931245407301</v>
      </c>
      <c r="Z10" s="17">
        <v>0.35895204431243499</v>
      </c>
      <c r="AA10" s="17">
        <v>0.38591084620344301</v>
      </c>
      <c r="AB10" s="17">
        <v>0.35953971187185602</v>
      </c>
      <c r="AC10" s="17">
        <v>0.33193358548858298</v>
      </c>
      <c r="AD10" s="17">
        <v>0.36930190646497801</v>
      </c>
      <c r="AE10" s="17"/>
      <c r="AF10" s="17">
        <v>0.35332661568350598</v>
      </c>
      <c r="AG10" s="17">
        <v>0.41960479216188101</v>
      </c>
      <c r="AH10" s="17">
        <v>0.40747626250834201</v>
      </c>
      <c r="AI10" s="17"/>
      <c r="AJ10" s="17">
        <v>0.390866161444968</v>
      </c>
      <c r="AK10" s="17">
        <v>0.42078425083156301</v>
      </c>
      <c r="AL10" s="17">
        <v>0.41690859682230402</v>
      </c>
      <c r="AM10" s="17">
        <v>0.26820711788592599</v>
      </c>
      <c r="AN10" s="17">
        <v>0.47883795180133998</v>
      </c>
      <c r="AO10" s="17"/>
      <c r="AP10" s="17">
        <v>0.423535199484458</v>
      </c>
      <c r="AQ10" s="17">
        <v>0.384309164830829</v>
      </c>
      <c r="AR10" s="17">
        <v>0.464101404424277</v>
      </c>
      <c r="AS10" s="17">
        <v>0.33245502764784002</v>
      </c>
      <c r="AT10" s="17">
        <v>0.43011147985693199</v>
      </c>
      <c r="AU10" s="17">
        <v>0.35670203418982299</v>
      </c>
      <c r="AV10" s="17"/>
      <c r="AW10" s="17">
        <v>0.54947950124623302</v>
      </c>
      <c r="AX10" s="17">
        <v>0.29612949768060298</v>
      </c>
      <c r="AY10" s="17">
        <v>0.35937580760579302</v>
      </c>
      <c r="AZ10" s="17">
        <v>0.35697812397277501</v>
      </c>
      <c r="BA10" s="17">
        <v>0.31667845879318302</v>
      </c>
      <c r="BB10" s="17">
        <v>0.42477718664226999</v>
      </c>
      <c r="BC10" s="17">
        <v>0.452549030550572</v>
      </c>
      <c r="BD10" s="17">
        <v>0.396779739531127</v>
      </c>
      <c r="BE10" s="17">
        <v>0.35607098098134299</v>
      </c>
      <c r="BF10" s="17">
        <v>0.49100122110356598</v>
      </c>
      <c r="BG10" s="17">
        <v>0.43661809482841102</v>
      </c>
      <c r="BH10" s="17">
        <v>0.39733496685756597</v>
      </c>
      <c r="BI10" s="17">
        <v>0.42463407149340598</v>
      </c>
      <c r="BJ10" s="17">
        <v>0.30709438577940701</v>
      </c>
      <c r="BK10" s="17">
        <v>0.29024073066645101</v>
      </c>
      <c r="BL10" s="17">
        <v>0.39647157462349703</v>
      </c>
      <c r="BM10" s="17"/>
      <c r="BN10" s="17">
        <v>0.38713173230859399</v>
      </c>
      <c r="BO10" s="17">
        <v>0.39151795394477401</v>
      </c>
      <c r="BP10" s="17"/>
      <c r="BQ10" s="17">
        <v>0.42971314178929898</v>
      </c>
      <c r="BR10" s="17">
        <v>0.41409598909656697</v>
      </c>
      <c r="BS10" s="17"/>
      <c r="BT10" s="17">
        <v>0.48283010759672002</v>
      </c>
      <c r="BU10" s="17"/>
      <c r="BV10" s="17">
        <v>0.39173696750238701</v>
      </c>
      <c r="BW10" s="17">
        <v>0.39171383962202899</v>
      </c>
      <c r="BX10" s="17">
        <v>0.38481576970530701</v>
      </c>
      <c r="BY10" s="17"/>
      <c r="BZ10" s="17">
        <v>0.37491411524183799</v>
      </c>
      <c r="CA10" s="17">
        <v>0.32442001899836198</v>
      </c>
      <c r="CB10" s="17">
        <v>0.37644211841279301</v>
      </c>
      <c r="CC10" s="17">
        <v>0.444508869719555</v>
      </c>
      <c r="CD10" s="17">
        <v>0.42111754262765999</v>
      </c>
      <c r="CE10" s="17">
        <v>0.40705397863731402</v>
      </c>
      <c r="CF10" s="17">
        <v>0.34091100590034401</v>
      </c>
      <c r="CG10" s="17"/>
      <c r="CH10" s="17">
        <v>0.33867180575386602</v>
      </c>
      <c r="CI10" s="17">
        <v>0.38510838300529798</v>
      </c>
      <c r="CJ10" s="17">
        <v>0.41520327173626598</v>
      </c>
      <c r="CK10" s="17">
        <v>0.37559711508595001</v>
      </c>
      <c r="CL10" s="17">
        <v>0.33679840045258203</v>
      </c>
    </row>
    <row r="11" spans="2:90" x14ac:dyDescent="0.3">
      <c r="B11" s="18" t="s">
        <v>525</v>
      </c>
      <c r="C11" s="17">
        <v>0.19479275550494601</v>
      </c>
      <c r="D11" s="17">
        <v>0.210836902539461</v>
      </c>
      <c r="E11" s="17">
        <v>0.179699104791403</v>
      </c>
      <c r="F11" s="17"/>
      <c r="G11" s="17">
        <v>0.160896275076398</v>
      </c>
      <c r="H11" s="17">
        <v>0.153025906646197</v>
      </c>
      <c r="I11" s="17">
        <v>0.131131503448323</v>
      </c>
      <c r="J11" s="17">
        <v>0.184273495356815</v>
      </c>
      <c r="K11" s="17">
        <v>0.25836796334654899</v>
      </c>
      <c r="L11" s="17">
        <v>0.26945685583950402</v>
      </c>
      <c r="M11" s="17"/>
      <c r="N11" s="17">
        <v>0.19414224680315401</v>
      </c>
      <c r="O11" s="17">
        <v>0.14723528965907801</v>
      </c>
      <c r="P11" s="17">
        <v>0.258690521023619</v>
      </c>
      <c r="Q11" s="17">
        <v>0.18866304037517601</v>
      </c>
      <c r="R11" s="17"/>
      <c r="S11" s="17">
        <v>0.180957922673252</v>
      </c>
      <c r="T11" s="17">
        <v>0.216555819253682</v>
      </c>
      <c r="U11" s="17">
        <v>0.168521960472927</v>
      </c>
      <c r="V11" s="17">
        <v>0.19993185965274099</v>
      </c>
      <c r="W11" s="17">
        <v>0.23315310695373201</v>
      </c>
      <c r="X11" s="17">
        <v>0.21301992921340601</v>
      </c>
      <c r="Y11" s="17">
        <v>0.23386530211008</v>
      </c>
      <c r="Z11" s="17">
        <v>0.20702979385261999</v>
      </c>
      <c r="AA11" s="17">
        <v>0.18434979761551401</v>
      </c>
      <c r="AB11" s="17">
        <v>0.13759484524584201</v>
      </c>
      <c r="AC11" s="17">
        <v>0.235739668066238</v>
      </c>
      <c r="AD11" s="17">
        <v>9.6678095669932906E-2</v>
      </c>
      <c r="AE11" s="17"/>
      <c r="AF11" s="17">
        <v>0.30676252812758598</v>
      </c>
      <c r="AG11" s="17">
        <v>0.12581957244591599</v>
      </c>
      <c r="AH11" s="17">
        <v>0.14302796100421999</v>
      </c>
      <c r="AI11" s="17"/>
      <c r="AJ11" s="17">
        <v>0.29390665955626599</v>
      </c>
      <c r="AK11" s="17">
        <v>0.16304768932177199</v>
      </c>
      <c r="AL11" s="17">
        <v>0.13352983339365901</v>
      </c>
      <c r="AM11" s="17">
        <v>0.285374958708005</v>
      </c>
      <c r="AN11" s="17">
        <v>0.13881077019938801</v>
      </c>
      <c r="AO11" s="17"/>
      <c r="AP11" s="17">
        <v>0.145715706496025</v>
      </c>
      <c r="AQ11" s="17">
        <v>0.29126787300132601</v>
      </c>
      <c r="AR11" s="17">
        <v>9.6553859539604298E-2</v>
      </c>
      <c r="AS11" s="17">
        <v>0.30012774026421901</v>
      </c>
      <c r="AT11" s="17">
        <v>8.8819742659211304E-2</v>
      </c>
      <c r="AU11" s="17">
        <v>0.17463003774991401</v>
      </c>
      <c r="AV11" s="17"/>
      <c r="AW11" s="17">
        <v>4.8533099071081998E-2</v>
      </c>
      <c r="AX11" s="17">
        <v>0.18166108863464001</v>
      </c>
      <c r="AY11" s="17">
        <v>0.25610820269405399</v>
      </c>
      <c r="AZ11" s="17">
        <v>0.227103552562164</v>
      </c>
      <c r="BA11" s="17">
        <v>0.227684625451123</v>
      </c>
      <c r="BB11" s="17">
        <v>0.16138839580386399</v>
      </c>
      <c r="BC11" s="17">
        <v>0.20120293134940201</v>
      </c>
      <c r="BD11" s="17">
        <v>0.24766884685180701</v>
      </c>
      <c r="BE11" s="17">
        <v>0.219267039062295</v>
      </c>
      <c r="BF11" s="17">
        <v>0.215791255649881</v>
      </c>
      <c r="BG11" s="17">
        <v>0.13306655424111399</v>
      </c>
      <c r="BH11" s="17">
        <v>0.20410825838830601</v>
      </c>
      <c r="BI11" s="17">
        <v>0.157602000299572</v>
      </c>
      <c r="BJ11" s="17">
        <v>0.19079054970878201</v>
      </c>
      <c r="BK11" s="17">
        <v>0.16142144090392099</v>
      </c>
      <c r="BL11" s="17">
        <v>0.13655403030291699</v>
      </c>
      <c r="BM11" s="17"/>
      <c r="BN11" s="17">
        <v>0.21223474683750099</v>
      </c>
      <c r="BO11" s="17">
        <v>0.17046765463309799</v>
      </c>
      <c r="BP11" s="17"/>
      <c r="BQ11" s="17">
        <v>0.146712115044108</v>
      </c>
      <c r="BR11" s="17">
        <v>0.20245962127766301</v>
      </c>
      <c r="BS11" s="17"/>
      <c r="BT11" s="17">
        <v>0.212526129368039</v>
      </c>
      <c r="BU11" s="17"/>
      <c r="BV11" s="17">
        <v>0.168387448188483</v>
      </c>
      <c r="BW11" s="17">
        <v>0.17305721610601299</v>
      </c>
      <c r="BX11" s="17">
        <v>0.21812690017053901</v>
      </c>
      <c r="BY11" s="17"/>
      <c r="BZ11" s="17">
        <v>0.15010017927026201</v>
      </c>
      <c r="CA11" s="17">
        <v>0.17750294354767501</v>
      </c>
      <c r="CB11" s="17">
        <v>0.211928778693384</v>
      </c>
      <c r="CC11" s="17">
        <v>0.18139799866634601</v>
      </c>
      <c r="CD11" s="17">
        <v>0.24392014301637799</v>
      </c>
      <c r="CE11" s="17">
        <v>0.20180809020175799</v>
      </c>
      <c r="CF11" s="17">
        <v>0.19697990539768401</v>
      </c>
      <c r="CG11" s="17"/>
      <c r="CH11" s="17">
        <v>0.192953696753494</v>
      </c>
      <c r="CI11" s="17">
        <v>0.21569076249392399</v>
      </c>
      <c r="CJ11" s="17">
        <v>0.19065653376731601</v>
      </c>
      <c r="CK11" s="17">
        <v>0.18538740927477401</v>
      </c>
      <c r="CL11" s="17">
        <v>7.9674063967754505E-2</v>
      </c>
    </row>
    <row r="12" spans="2:90" x14ac:dyDescent="0.3">
      <c r="B12" s="18" t="s">
        <v>526</v>
      </c>
      <c r="C12" s="17">
        <v>7.6872765915060204E-2</v>
      </c>
      <c r="D12" s="17">
        <v>0.109230392870919</v>
      </c>
      <c r="E12" s="17">
        <v>4.49003798899709E-2</v>
      </c>
      <c r="F12" s="17"/>
      <c r="G12" s="17">
        <v>4.6237359630307201E-2</v>
      </c>
      <c r="H12" s="17">
        <v>4.3335338316020301E-2</v>
      </c>
      <c r="I12" s="17">
        <v>7.0998091519096404E-2</v>
      </c>
      <c r="J12" s="17">
        <v>7.1313833928498702E-2</v>
      </c>
      <c r="K12" s="17">
        <v>8.4271909790838706E-2</v>
      </c>
      <c r="L12" s="17">
        <v>0.12898382083843299</v>
      </c>
      <c r="M12" s="17"/>
      <c r="N12" s="17">
        <v>5.46997692521718E-2</v>
      </c>
      <c r="O12" s="17">
        <v>5.7012714385561901E-2</v>
      </c>
      <c r="P12" s="17">
        <v>0.13207770943745301</v>
      </c>
      <c r="Q12" s="17">
        <v>7.1744057017762E-2</v>
      </c>
      <c r="R12" s="17"/>
      <c r="S12" s="17">
        <v>6.6333775943053494E-2</v>
      </c>
      <c r="T12" s="17">
        <v>6.8608643010786993E-2</v>
      </c>
      <c r="U12" s="17">
        <v>9.8024914682797795E-2</v>
      </c>
      <c r="V12" s="17">
        <v>7.5160707571700694E-2</v>
      </c>
      <c r="W12" s="17">
        <v>5.1636277703570599E-2</v>
      </c>
      <c r="X12" s="17">
        <v>0.11348397745091</v>
      </c>
      <c r="Y12" s="17">
        <v>0.111705608899349</v>
      </c>
      <c r="Z12" s="17">
        <v>0.100127317783383</v>
      </c>
      <c r="AA12" s="17">
        <v>6.1686398784003199E-2</v>
      </c>
      <c r="AB12" s="17">
        <v>6.0343812417479298E-2</v>
      </c>
      <c r="AC12" s="17">
        <v>7.1251447554909503E-2</v>
      </c>
      <c r="AD12" s="17">
        <v>5.0951109985552398E-2</v>
      </c>
      <c r="AE12" s="17"/>
      <c r="AF12" s="17">
        <v>0.15784015885036901</v>
      </c>
      <c r="AG12" s="17">
        <v>2.3367932113889399E-2</v>
      </c>
      <c r="AH12" s="17">
        <v>4.7538738070341001E-2</v>
      </c>
      <c r="AI12" s="17"/>
      <c r="AJ12" s="17">
        <v>0.13982619960036599</v>
      </c>
      <c r="AK12" s="17">
        <v>3.10520391712743E-2</v>
      </c>
      <c r="AL12" s="17">
        <v>1.6217328385271301E-2</v>
      </c>
      <c r="AM12" s="17">
        <v>0.22290233440781099</v>
      </c>
      <c r="AN12" s="17">
        <v>4.8730150980050999E-2</v>
      </c>
      <c r="AO12" s="17"/>
      <c r="AP12" s="17">
        <v>2.9018704001996399E-2</v>
      </c>
      <c r="AQ12" s="17">
        <v>9.9503835491744602E-2</v>
      </c>
      <c r="AR12" s="17">
        <v>1.0978749393705399E-2</v>
      </c>
      <c r="AS12" s="17">
        <v>0.176668402470092</v>
      </c>
      <c r="AT12" s="17">
        <v>3.47071977874241E-2</v>
      </c>
      <c r="AU12" s="17">
        <v>4.19457030039182E-2</v>
      </c>
      <c r="AV12" s="17"/>
      <c r="AW12" s="17">
        <v>4.76532522633972E-2</v>
      </c>
      <c r="AX12" s="17">
        <v>5.2440743501707299E-2</v>
      </c>
      <c r="AY12" s="17">
        <v>7.0549309829684395E-2</v>
      </c>
      <c r="AZ12" s="17">
        <v>8.2709813240356797E-2</v>
      </c>
      <c r="BA12" s="17">
        <v>7.7728519685046404E-2</v>
      </c>
      <c r="BB12" s="17">
        <v>9.6651958495073895E-2</v>
      </c>
      <c r="BC12" s="17">
        <v>7.1966230282582894E-2</v>
      </c>
      <c r="BD12" s="17">
        <v>9.3934238107987095E-2</v>
      </c>
      <c r="BE12" s="17">
        <v>0.116595398731612</v>
      </c>
      <c r="BF12" s="17">
        <v>8.1247042310500006E-2</v>
      </c>
      <c r="BG12" s="17">
        <v>0.117018453009493</v>
      </c>
      <c r="BH12" s="17">
        <v>9.0011734531761103E-2</v>
      </c>
      <c r="BI12" s="17">
        <v>1.22408244995699E-2</v>
      </c>
      <c r="BJ12" s="17">
        <v>6.2263738995249202E-2</v>
      </c>
      <c r="BK12" s="17">
        <v>6.3220163783418507E-2</v>
      </c>
      <c r="BL12" s="17">
        <v>4.7662995377970301E-2</v>
      </c>
      <c r="BM12" s="17"/>
      <c r="BN12" s="17">
        <v>7.6368737218316801E-2</v>
      </c>
      <c r="BO12" s="17">
        <v>7.7451627953397495E-2</v>
      </c>
      <c r="BP12" s="17"/>
      <c r="BQ12" s="17">
        <v>3.0068809530546001E-2</v>
      </c>
      <c r="BR12" s="17">
        <v>4.2385727955518003E-2</v>
      </c>
      <c r="BS12" s="17"/>
      <c r="BT12" s="17">
        <v>5.8766402353620503E-2</v>
      </c>
      <c r="BU12" s="17"/>
      <c r="BV12" s="17">
        <v>7.8803874941635599E-2</v>
      </c>
      <c r="BW12" s="17">
        <v>5.3210349149427898E-2</v>
      </c>
      <c r="BX12" s="17">
        <v>8.0060926685667097E-2</v>
      </c>
      <c r="BY12" s="17"/>
      <c r="BZ12" s="17">
        <v>5.0548593250507499E-2</v>
      </c>
      <c r="CA12" s="17">
        <v>9.6609806954178895E-2</v>
      </c>
      <c r="CB12" s="17">
        <v>7.2966151199508E-2</v>
      </c>
      <c r="CC12" s="17">
        <v>9.5250264200289203E-2</v>
      </c>
      <c r="CD12" s="17">
        <v>6.5550987653761397E-2</v>
      </c>
      <c r="CE12" s="17">
        <v>8.6975442671953507E-2</v>
      </c>
      <c r="CF12" s="17">
        <v>7.8705754483607004E-2</v>
      </c>
      <c r="CG12" s="17"/>
      <c r="CH12" s="17">
        <v>9.8049293777245194E-2</v>
      </c>
      <c r="CI12" s="17">
        <v>7.3228440876801304E-2</v>
      </c>
      <c r="CJ12" s="17">
        <v>7.19118728237928E-2</v>
      </c>
      <c r="CK12" s="17">
        <v>8.1216820065995399E-2</v>
      </c>
      <c r="CL12" s="17">
        <v>8.7580613547118394E-2</v>
      </c>
    </row>
    <row r="13" spans="2:90" x14ac:dyDescent="0.3">
      <c r="B13" s="18" t="s">
        <v>118</v>
      </c>
      <c r="C13" s="19">
        <v>7.4564071931023601E-2</v>
      </c>
      <c r="D13" s="19">
        <v>5.5811833139961103E-2</v>
      </c>
      <c r="E13" s="19">
        <v>9.3481751634169705E-2</v>
      </c>
      <c r="F13" s="19"/>
      <c r="G13" s="19">
        <v>9.9830252656749899E-2</v>
      </c>
      <c r="H13" s="19">
        <v>6.5498191558643198E-2</v>
      </c>
      <c r="I13" s="19">
        <v>7.8088192334994894E-2</v>
      </c>
      <c r="J13" s="19">
        <v>8.9693919596166793E-2</v>
      </c>
      <c r="K13" s="19">
        <v>9.79316954933038E-2</v>
      </c>
      <c r="L13" s="19">
        <v>3.4345795700350103E-2</v>
      </c>
      <c r="M13" s="19"/>
      <c r="N13" s="19">
        <v>5.0980746725902602E-2</v>
      </c>
      <c r="O13" s="19">
        <v>8.0029497987394504E-2</v>
      </c>
      <c r="P13" s="19">
        <v>6.1052943932110297E-2</v>
      </c>
      <c r="Q13" s="19">
        <v>0.10509011632578</v>
      </c>
      <c r="R13" s="19"/>
      <c r="S13" s="19">
        <v>6.1857719542415902E-2</v>
      </c>
      <c r="T13" s="19">
        <v>6.6766902499462599E-2</v>
      </c>
      <c r="U13" s="19">
        <v>8.7884463072910396E-2</v>
      </c>
      <c r="V13" s="19">
        <v>7.2751591847410299E-2</v>
      </c>
      <c r="W13" s="19">
        <v>7.0862646510041802E-2</v>
      </c>
      <c r="X13" s="19">
        <v>6.5671840724657607E-2</v>
      </c>
      <c r="Y13" s="19">
        <v>7.4865110025901099E-2</v>
      </c>
      <c r="Z13" s="19">
        <v>4.4307537224123901E-2</v>
      </c>
      <c r="AA13" s="19">
        <v>0.103860613931717</v>
      </c>
      <c r="AB13" s="19">
        <v>8.5788880647136107E-2</v>
      </c>
      <c r="AC13" s="19">
        <v>7.2577042626772101E-2</v>
      </c>
      <c r="AD13" s="19">
        <v>7.4488982402591802E-2</v>
      </c>
      <c r="AE13" s="19"/>
      <c r="AF13" s="19">
        <v>6.7842978971347903E-2</v>
      </c>
      <c r="AG13" s="19">
        <v>4.2502164438410601E-2</v>
      </c>
      <c r="AH13" s="19">
        <v>0.15451386376307299</v>
      </c>
      <c r="AI13" s="19"/>
      <c r="AJ13" s="19">
        <v>3.50274258223904E-2</v>
      </c>
      <c r="AK13" s="19">
        <v>5.8038042885913202E-2</v>
      </c>
      <c r="AL13" s="19">
        <v>7.0820017187015694E-2</v>
      </c>
      <c r="AM13" s="19">
        <v>7.3075649822117505E-2</v>
      </c>
      <c r="AN13" s="19">
        <v>3.9981254407213999E-2</v>
      </c>
      <c r="AO13" s="19"/>
      <c r="AP13" s="19">
        <v>5.2455954327919399E-2</v>
      </c>
      <c r="AQ13" s="19">
        <v>5.0654239912565603E-2</v>
      </c>
      <c r="AR13" s="19">
        <v>5.12525740256176E-2</v>
      </c>
      <c r="AS13" s="19">
        <v>7.2962446785395693E-2</v>
      </c>
      <c r="AT13" s="19">
        <v>3.9857298461812803E-2</v>
      </c>
      <c r="AU13" s="19">
        <v>0.137823513660184</v>
      </c>
      <c r="AV13" s="19"/>
      <c r="AW13" s="19">
        <v>4.4621620120488099E-2</v>
      </c>
      <c r="AX13" s="19">
        <v>0.17271666436635599</v>
      </c>
      <c r="AY13" s="19">
        <v>9.3962460549244106E-2</v>
      </c>
      <c r="AZ13" s="19">
        <v>9.4592236845555594E-2</v>
      </c>
      <c r="BA13" s="19">
        <v>0.12115717062718</v>
      </c>
      <c r="BB13" s="19">
        <v>6.1111674529211998E-2</v>
      </c>
      <c r="BC13" s="19">
        <v>4.0517678058333298E-2</v>
      </c>
      <c r="BD13" s="19">
        <v>6.9616496996906793E-2</v>
      </c>
      <c r="BE13" s="19">
        <v>4.6596316814984599E-2</v>
      </c>
      <c r="BF13" s="19">
        <v>2.9145010223975001E-2</v>
      </c>
      <c r="BG13" s="19">
        <v>4.5782291546589103E-2</v>
      </c>
      <c r="BH13" s="19">
        <v>3.9040739981005601E-2</v>
      </c>
      <c r="BI13" s="19">
        <v>1.2985867529708499E-2</v>
      </c>
      <c r="BJ13" s="19">
        <v>0.106244782867365</v>
      </c>
      <c r="BK13" s="19">
        <v>0.16909642624714</v>
      </c>
      <c r="BL13" s="19">
        <v>3.7255384541590997E-2</v>
      </c>
      <c r="BM13" s="19"/>
      <c r="BN13" s="19">
        <v>7.3336968264976293E-2</v>
      </c>
      <c r="BO13" s="19">
        <v>7.6159127324343004E-2</v>
      </c>
      <c r="BP13" s="19"/>
      <c r="BQ13" s="19">
        <v>4.4106546440899501E-2</v>
      </c>
      <c r="BR13" s="19">
        <v>6.56505002220647E-2</v>
      </c>
      <c r="BS13" s="19"/>
      <c r="BT13" s="19">
        <v>5.3760180106321602E-2</v>
      </c>
      <c r="BU13" s="19"/>
      <c r="BV13" s="19">
        <v>9.8585443391136895E-2</v>
      </c>
      <c r="BW13" s="19">
        <v>7.1617093474230398E-2</v>
      </c>
      <c r="BX13" s="19">
        <v>6.2939651096743099E-2</v>
      </c>
      <c r="BY13" s="19"/>
      <c r="BZ13" s="19">
        <v>0.12640994589440199</v>
      </c>
      <c r="CA13" s="19">
        <v>8.9314065687599406E-2</v>
      </c>
      <c r="CB13" s="19">
        <v>0.10202575247494899</v>
      </c>
      <c r="CC13" s="19">
        <v>2.4594485264876401E-2</v>
      </c>
      <c r="CD13" s="19">
        <v>5.5621069529669498E-2</v>
      </c>
      <c r="CE13" s="19">
        <v>4.4909528984423401E-2</v>
      </c>
      <c r="CF13" s="19">
        <v>4.0594777719077303E-2</v>
      </c>
      <c r="CG13" s="19"/>
      <c r="CH13" s="19">
        <v>5.7181207961805897E-2</v>
      </c>
      <c r="CI13" s="19">
        <v>6.9248936547505094E-2</v>
      </c>
      <c r="CJ13" s="19">
        <v>7.2907514005235194E-2</v>
      </c>
      <c r="CK13" s="19">
        <v>8.4275751125181403E-2</v>
      </c>
      <c r="CL13" s="19">
        <v>0.143906551783655</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0.33580022418365502</v>
      </c>
      <c r="D9" s="17">
        <v>0.32534125958641502</v>
      </c>
      <c r="E9" s="17">
        <v>0.3466937667835</v>
      </c>
      <c r="F9" s="17"/>
      <c r="G9" s="17">
        <v>0.20153453291974999</v>
      </c>
      <c r="H9" s="17">
        <v>0.232150545889766</v>
      </c>
      <c r="I9" s="17">
        <v>0.31645071116218598</v>
      </c>
      <c r="J9" s="17">
        <v>0.36469519374170001</v>
      </c>
      <c r="K9" s="17">
        <v>0.40539716993859298</v>
      </c>
      <c r="L9" s="17">
        <v>0.45538339360749502</v>
      </c>
      <c r="M9" s="17"/>
      <c r="N9" s="17">
        <v>0.26636472215426199</v>
      </c>
      <c r="O9" s="17">
        <v>0.268648314346909</v>
      </c>
      <c r="P9" s="17">
        <v>0.42901865406902301</v>
      </c>
      <c r="Q9" s="17">
        <v>0.39976765476766701</v>
      </c>
      <c r="R9" s="17"/>
      <c r="S9" s="17">
        <v>0.281995287815825</v>
      </c>
      <c r="T9" s="17">
        <v>0.367734418674587</v>
      </c>
      <c r="U9" s="17">
        <v>0.34463257496100402</v>
      </c>
      <c r="V9" s="17">
        <v>0.32384031053935503</v>
      </c>
      <c r="W9" s="17">
        <v>0.28896850653758299</v>
      </c>
      <c r="X9" s="17">
        <v>0.35119620949807001</v>
      </c>
      <c r="Y9" s="17">
        <v>0.35375418368143102</v>
      </c>
      <c r="Z9" s="17">
        <v>0.42581615867099398</v>
      </c>
      <c r="AA9" s="17">
        <v>0.37637051260667698</v>
      </c>
      <c r="AB9" s="17">
        <v>0.25097541438366</v>
      </c>
      <c r="AC9" s="17">
        <v>0.42056597610641699</v>
      </c>
      <c r="AD9" s="17">
        <v>0.32017890640880597</v>
      </c>
      <c r="AE9" s="17"/>
      <c r="AF9" s="17">
        <v>0.50981866084493599</v>
      </c>
      <c r="AG9" s="17">
        <v>0.23919939563412801</v>
      </c>
      <c r="AH9" s="17">
        <v>0.27903556362901999</v>
      </c>
      <c r="AI9" s="17"/>
      <c r="AJ9" s="17">
        <v>0.45678034960107999</v>
      </c>
      <c r="AK9" s="17">
        <v>0.25715039735935802</v>
      </c>
      <c r="AL9" s="17">
        <v>0.19309438958045499</v>
      </c>
      <c r="AM9" s="17">
        <v>0.62158324741285798</v>
      </c>
      <c r="AN9" s="17">
        <v>0.21179167254403</v>
      </c>
      <c r="AO9" s="17"/>
      <c r="AP9" s="17">
        <v>0.227968297630016</v>
      </c>
      <c r="AQ9" s="17">
        <v>0.39939523152510997</v>
      </c>
      <c r="AR9" s="17">
        <v>0.204823503359091</v>
      </c>
      <c r="AS9" s="17">
        <v>0.57412129301505799</v>
      </c>
      <c r="AT9" s="17">
        <v>0.142269453543585</v>
      </c>
      <c r="AU9" s="17">
        <v>0.26678412349624597</v>
      </c>
      <c r="AV9" s="17"/>
      <c r="AW9" s="17">
        <v>0.29793136677323101</v>
      </c>
      <c r="AX9" s="17">
        <v>0.34971641737641701</v>
      </c>
      <c r="AY9" s="17">
        <v>0.357443808793665</v>
      </c>
      <c r="AZ9" s="17">
        <v>0.36061463688936801</v>
      </c>
      <c r="BA9" s="17">
        <v>0.39816079812278998</v>
      </c>
      <c r="BB9" s="17">
        <v>0.39921744281983002</v>
      </c>
      <c r="BC9" s="17">
        <v>0.34369350753005101</v>
      </c>
      <c r="BD9" s="17">
        <v>0.26049612697142799</v>
      </c>
      <c r="BE9" s="17">
        <v>0.34917494235741797</v>
      </c>
      <c r="BF9" s="17">
        <v>0.294325073445663</v>
      </c>
      <c r="BG9" s="17">
        <v>0.266170632428752</v>
      </c>
      <c r="BH9" s="17">
        <v>0.30253553847934</v>
      </c>
      <c r="BI9" s="17">
        <v>0.27757797699167402</v>
      </c>
      <c r="BJ9" s="17">
        <v>0.296332610923284</v>
      </c>
      <c r="BK9" s="17">
        <v>0.285810778191322</v>
      </c>
      <c r="BL9" s="17">
        <v>0.323112920270965</v>
      </c>
      <c r="BM9" s="17"/>
      <c r="BN9" s="17">
        <v>0.37301424370602698</v>
      </c>
      <c r="BO9" s="17">
        <v>0.28344557167961398</v>
      </c>
      <c r="BP9" s="17"/>
      <c r="BQ9" s="17">
        <v>0.23117849235158999</v>
      </c>
      <c r="BR9" s="17">
        <v>0.31105843251840898</v>
      </c>
      <c r="BS9" s="17"/>
      <c r="BT9" s="17">
        <v>0.330658952256702</v>
      </c>
      <c r="BU9" s="17"/>
      <c r="BV9" s="17">
        <v>0.28986867715907499</v>
      </c>
      <c r="BW9" s="17">
        <v>0.29549002584231898</v>
      </c>
      <c r="BX9" s="17">
        <v>0.36577971723039199</v>
      </c>
      <c r="BY9" s="17"/>
      <c r="BZ9" s="17">
        <v>0.38595662844481399</v>
      </c>
      <c r="CA9" s="17">
        <v>0.37669687269262803</v>
      </c>
      <c r="CB9" s="17">
        <v>0.40286859517881501</v>
      </c>
      <c r="CC9" s="17">
        <v>0.31162336964345999</v>
      </c>
      <c r="CD9" s="17">
        <v>0.32364737155047502</v>
      </c>
      <c r="CE9" s="17">
        <v>0.306475559119186</v>
      </c>
      <c r="CF9" s="17">
        <v>0.29337644192000301</v>
      </c>
      <c r="CG9" s="17"/>
      <c r="CH9" s="17">
        <v>0.33023132797249199</v>
      </c>
      <c r="CI9" s="17">
        <v>0.27956114590805098</v>
      </c>
      <c r="CJ9" s="17">
        <v>0.36537577484051398</v>
      </c>
      <c r="CK9" s="17">
        <v>0.40059587603944202</v>
      </c>
      <c r="CL9" s="17">
        <v>0.34687030622996401</v>
      </c>
    </row>
    <row r="10" spans="2:90" x14ac:dyDescent="0.3">
      <c r="B10" s="18" t="s">
        <v>524</v>
      </c>
      <c r="C10" s="17">
        <v>0.31140397536194803</v>
      </c>
      <c r="D10" s="17">
        <v>0.30490220266388601</v>
      </c>
      <c r="E10" s="17">
        <v>0.31926810891945701</v>
      </c>
      <c r="F10" s="17"/>
      <c r="G10" s="17">
        <v>0.301644751898618</v>
      </c>
      <c r="H10" s="17">
        <v>0.376311265835231</v>
      </c>
      <c r="I10" s="17">
        <v>0.34235587061721701</v>
      </c>
      <c r="J10" s="17">
        <v>0.27708626755711402</v>
      </c>
      <c r="K10" s="17">
        <v>0.293453570033331</v>
      </c>
      <c r="L10" s="17">
        <v>0.27940643185959901</v>
      </c>
      <c r="M10" s="17"/>
      <c r="N10" s="17">
        <v>0.33728668074413498</v>
      </c>
      <c r="O10" s="17">
        <v>0.32829603068114999</v>
      </c>
      <c r="P10" s="17">
        <v>0.29589429861168698</v>
      </c>
      <c r="Q10" s="17">
        <v>0.27833793922455802</v>
      </c>
      <c r="R10" s="17"/>
      <c r="S10" s="17">
        <v>0.350890524417447</v>
      </c>
      <c r="T10" s="17">
        <v>0.28199120369166297</v>
      </c>
      <c r="U10" s="17">
        <v>0.32530826651681399</v>
      </c>
      <c r="V10" s="17">
        <v>0.32137395576351802</v>
      </c>
      <c r="W10" s="17">
        <v>0.38180854691475502</v>
      </c>
      <c r="X10" s="17">
        <v>0.30959917687593702</v>
      </c>
      <c r="Y10" s="17">
        <v>0.29820881695718898</v>
      </c>
      <c r="Z10" s="17">
        <v>0.236070126705994</v>
      </c>
      <c r="AA10" s="17">
        <v>0.25881846588104701</v>
      </c>
      <c r="AB10" s="17">
        <v>0.33584931714637101</v>
      </c>
      <c r="AC10" s="17">
        <v>0.26092472034929398</v>
      </c>
      <c r="AD10" s="17">
        <v>0.36866419817078799</v>
      </c>
      <c r="AE10" s="17"/>
      <c r="AF10" s="17">
        <v>0.298181800536088</v>
      </c>
      <c r="AG10" s="17">
        <v>0.32514597117997801</v>
      </c>
      <c r="AH10" s="17">
        <v>0.325326006821609</v>
      </c>
      <c r="AI10" s="17"/>
      <c r="AJ10" s="17">
        <v>0.33878550122451401</v>
      </c>
      <c r="AK10" s="17">
        <v>0.33265929690680102</v>
      </c>
      <c r="AL10" s="17">
        <v>0.29079558984999898</v>
      </c>
      <c r="AM10" s="17">
        <v>0.23956891660135099</v>
      </c>
      <c r="AN10" s="17">
        <v>0.294072061614779</v>
      </c>
      <c r="AO10" s="17"/>
      <c r="AP10" s="17">
        <v>0.35523001291617901</v>
      </c>
      <c r="AQ10" s="17">
        <v>0.34389010829065397</v>
      </c>
      <c r="AR10" s="17">
        <v>0.35187480521540698</v>
      </c>
      <c r="AS10" s="17">
        <v>0.26980987583486699</v>
      </c>
      <c r="AT10" s="17">
        <v>0.23332846280849001</v>
      </c>
      <c r="AU10" s="17">
        <v>0.319965899624994</v>
      </c>
      <c r="AV10" s="17"/>
      <c r="AW10" s="17">
        <v>0.29228554048061101</v>
      </c>
      <c r="AX10" s="17">
        <v>0.26548995491085498</v>
      </c>
      <c r="AY10" s="17">
        <v>0.27306615917772697</v>
      </c>
      <c r="AZ10" s="17">
        <v>0.25460017656600098</v>
      </c>
      <c r="BA10" s="17">
        <v>0.26006623695096998</v>
      </c>
      <c r="BB10" s="17">
        <v>0.26539738024826498</v>
      </c>
      <c r="BC10" s="17">
        <v>0.35970412317544398</v>
      </c>
      <c r="BD10" s="17">
        <v>0.32356034529848299</v>
      </c>
      <c r="BE10" s="17">
        <v>0.35523803714301599</v>
      </c>
      <c r="BF10" s="17">
        <v>0.334231392378745</v>
      </c>
      <c r="BG10" s="17">
        <v>0.318879839598675</v>
      </c>
      <c r="BH10" s="17">
        <v>0.31150504743699298</v>
      </c>
      <c r="BI10" s="17">
        <v>0.29270278481412298</v>
      </c>
      <c r="BJ10" s="17">
        <v>0.30552225122106502</v>
      </c>
      <c r="BK10" s="17">
        <v>0.42785206598464198</v>
      </c>
      <c r="BL10" s="17">
        <v>0.43827874723047799</v>
      </c>
      <c r="BM10" s="17"/>
      <c r="BN10" s="17">
        <v>0.33021519721882198</v>
      </c>
      <c r="BO10" s="17">
        <v>0.28596103320059801</v>
      </c>
      <c r="BP10" s="17"/>
      <c r="BQ10" s="17">
        <v>0.35739914277273899</v>
      </c>
      <c r="BR10" s="17">
        <v>0.30900535432401</v>
      </c>
      <c r="BS10" s="17"/>
      <c r="BT10" s="17">
        <v>0.42151033469799898</v>
      </c>
      <c r="BU10" s="17"/>
      <c r="BV10" s="17">
        <v>0.27759895027384501</v>
      </c>
      <c r="BW10" s="17">
        <v>0.33595162193741002</v>
      </c>
      <c r="BX10" s="17">
        <v>0.32029929747959202</v>
      </c>
      <c r="BY10" s="17"/>
      <c r="BZ10" s="17">
        <v>0.306996603402101</v>
      </c>
      <c r="CA10" s="17">
        <v>0.27409753835532702</v>
      </c>
      <c r="CB10" s="17">
        <v>0.28426146432902899</v>
      </c>
      <c r="CC10" s="17">
        <v>0.32723550211672903</v>
      </c>
      <c r="CD10" s="17">
        <v>0.32447307092552402</v>
      </c>
      <c r="CE10" s="17">
        <v>0.30621444995216102</v>
      </c>
      <c r="CF10" s="17">
        <v>0.352749005469639</v>
      </c>
      <c r="CG10" s="17"/>
      <c r="CH10" s="17">
        <v>0.39458267966003602</v>
      </c>
      <c r="CI10" s="17">
        <v>0.32830421130058102</v>
      </c>
      <c r="CJ10" s="17">
        <v>0.28561613649467998</v>
      </c>
      <c r="CK10" s="17">
        <v>0.28490698085787303</v>
      </c>
      <c r="CL10" s="17">
        <v>0.29145803558928801</v>
      </c>
    </row>
    <row r="11" spans="2:90" x14ac:dyDescent="0.3">
      <c r="B11" s="18" t="s">
        <v>525</v>
      </c>
      <c r="C11" s="17">
        <v>0.20120618665276199</v>
      </c>
      <c r="D11" s="17">
        <v>0.22248975538018301</v>
      </c>
      <c r="E11" s="17">
        <v>0.178024527998035</v>
      </c>
      <c r="F11" s="17"/>
      <c r="G11" s="17">
        <v>0.29012033473362397</v>
      </c>
      <c r="H11" s="17">
        <v>0.25889809259948998</v>
      </c>
      <c r="I11" s="17">
        <v>0.196648754290976</v>
      </c>
      <c r="J11" s="17">
        <v>0.152016469051622</v>
      </c>
      <c r="K11" s="17">
        <v>0.144947521485945</v>
      </c>
      <c r="L11" s="17">
        <v>0.17640022867730901</v>
      </c>
      <c r="M11" s="17"/>
      <c r="N11" s="17">
        <v>0.233196109624181</v>
      </c>
      <c r="O11" s="17">
        <v>0.22049265185405001</v>
      </c>
      <c r="P11" s="17">
        <v>0.175041024448673</v>
      </c>
      <c r="Q11" s="17">
        <v>0.17173910341676099</v>
      </c>
      <c r="R11" s="17"/>
      <c r="S11" s="17">
        <v>0.22600078988140901</v>
      </c>
      <c r="T11" s="17">
        <v>0.19050244067883801</v>
      </c>
      <c r="U11" s="17">
        <v>0.17078334546386201</v>
      </c>
      <c r="V11" s="17">
        <v>0.18914083243754401</v>
      </c>
      <c r="W11" s="17">
        <v>0.20457865626142699</v>
      </c>
      <c r="X11" s="17">
        <v>0.20744705182683201</v>
      </c>
      <c r="Y11" s="17">
        <v>0.23021060852289399</v>
      </c>
      <c r="Z11" s="17">
        <v>0.22544486192792701</v>
      </c>
      <c r="AA11" s="17">
        <v>0.21060674354165601</v>
      </c>
      <c r="AB11" s="17">
        <v>0.19422242469609399</v>
      </c>
      <c r="AC11" s="17">
        <v>0.178154525902296</v>
      </c>
      <c r="AD11" s="17">
        <v>0.13746552553711699</v>
      </c>
      <c r="AE11" s="17"/>
      <c r="AF11" s="17">
        <v>0.117651908721028</v>
      </c>
      <c r="AG11" s="17">
        <v>0.25528515931969598</v>
      </c>
      <c r="AH11" s="17">
        <v>0.18962574418811601</v>
      </c>
      <c r="AI11" s="17"/>
      <c r="AJ11" s="17">
        <v>0.15830523463493701</v>
      </c>
      <c r="AK11" s="17">
        <v>0.242605032699659</v>
      </c>
      <c r="AL11" s="17">
        <v>0.29342081761288302</v>
      </c>
      <c r="AM11" s="17">
        <v>8.8736941822684004E-2</v>
      </c>
      <c r="AN11" s="17">
        <v>0.286602321862993</v>
      </c>
      <c r="AO11" s="17"/>
      <c r="AP11" s="17">
        <v>0.26051632046496997</v>
      </c>
      <c r="AQ11" s="17">
        <v>0.185069535327502</v>
      </c>
      <c r="AR11" s="17">
        <v>0.226569639915841</v>
      </c>
      <c r="AS11" s="17">
        <v>9.5821346325085002E-2</v>
      </c>
      <c r="AT11" s="17">
        <v>0.30880956693377998</v>
      </c>
      <c r="AU11" s="17">
        <v>0.25075560891722898</v>
      </c>
      <c r="AV11" s="17"/>
      <c r="AW11" s="17">
        <v>0.26692698268769899</v>
      </c>
      <c r="AX11" s="17">
        <v>0.10869983154063401</v>
      </c>
      <c r="AY11" s="17">
        <v>0.18430362087416399</v>
      </c>
      <c r="AZ11" s="17">
        <v>0.218244529731148</v>
      </c>
      <c r="BA11" s="17">
        <v>0.18584746115397299</v>
      </c>
      <c r="BB11" s="17">
        <v>0.18391942393564101</v>
      </c>
      <c r="BC11" s="17">
        <v>0.218348662736152</v>
      </c>
      <c r="BD11" s="17">
        <v>0.23631436397161301</v>
      </c>
      <c r="BE11" s="17">
        <v>0.17643133316068299</v>
      </c>
      <c r="BF11" s="17">
        <v>0.239349920474901</v>
      </c>
      <c r="BG11" s="17">
        <v>0.27889701832267</v>
      </c>
      <c r="BH11" s="17">
        <v>0.234056521855247</v>
      </c>
      <c r="BI11" s="17">
        <v>0.25037935122577298</v>
      </c>
      <c r="BJ11" s="17">
        <v>0.26417069112948</v>
      </c>
      <c r="BK11" s="17">
        <v>7.7805917136732197E-2</v>
      </c>
      <c r="BL11" s="17">
        <v>0.14323427091410801</v>
      </c>
      <c r="BM11" s="17"/>
      <c r="BN11" s="17">
        <v>0.17874010090933101</v>
      </c>
      <c r="BO11" s="17">
        <v>0.232859711903105</v>
      </c>
      <c r="BP11" s="17"/>
      <c r="BQ11" s="17">
        <v>0.26522662823475801</v>
      </c>
      <c r="BR11" s="17">
        <v>0.17672189003993599</v>
      </c>
      <c r="BS11" s="17"/>
      <c r="BT11" s="17">
        <v>0.16942197093890199</v>
      </c>
      <c r="BU11" s="17"/>
      <c r="BV11" s="17">
        <v>0.22082037883648301</v>
      </c>
      <c r="BW11" s="17">
        <v>0.19685088142965201</v>
      </c>
      <c r="BX11" s="17">
        <v>0.192048077991822</v>
      </c>
      <c r="BY11" s="17"/>
      <c r="BZ11" s="17">
        <v>0.119387034529174</v>
      </c>
      <c r="CA11" s="17">
        <v>0.20080601444576199</v>
      </c>
      <c r="CB11" s="17">
        <v>0.158648079541889</v>
      </c>
      <c r="CC11" s="17">
        <v>0.20478860873333801</v>
      </c>
      <c r="CD11" s="17">
        <v>0.24858412811232</v>
      </c>
      <c r="CE11" s="17">
        <v>0.244170771325178</v>
      </c>
      <c r="CF11" s="17">
        <v>0.22504413970388601</v>
      </c>
      <c r="CG11" s="17"/>
      <c r="CH11" s="17">
        <v>0.17232386141921599</v>
      </c>
      <c r="CI11" s="17">
        <v>0.231774206171142</v>
      </c>
      <c r="CJ11" s="17">
        <v>0.19666583228682299</v>
      </c>
      <c r="CK11" s="17">
        <v>0.162719417416019</v>
      </c>
      <c r="CL11" s="17">
        <v>0.17994092403415299</v>
      </c>
    </row>
    <row r="12" spans="2:90" x14ac:dyDescent="0.3">
      <c r="B12" s="18" t="s">
        <v>526</v>
      </c>
      <c r="C12" s="17">
        <v>8.4283297118010095E-2</v>
      </c>
      <c r="D12" s="17">
        <v>9.7591160010487898E-2</v>
      </c>
      <c r="E12" s="17">
        <v>7.0943220422136605E-2</v>
      </c>
      <c r="F12" s="17"/>
      <c r="G12" s="17">
        <v>0.122101805948453</v>
      </c>
      <c r="H12" s="17">
        <v>6.9915744282345496E-2</v>
      </c>
      <c r="I12" s="17">
        <v>5.27585154894194E-2</v>
      </c>
      <c r="J12" s="17">
        <v>0.125380059289144</v>
      </c>
      <c r="K12" s="17">
        <v>8.4816728953333406E-2</v>
      </c>
      <c r="L12" s="17">
        <v>6.2999180804566304E-2</v>
      </c>
      <c r="M12" s="17"/>
      <c r="N12" s="17">
        <v>0.11212705139906599</v>
      </c>
      <c r="O12" s="17">
        <v>0.11071090279795</v>
      </c>
      <c r="P12" s="17">
        <v>5.1277667551323999E-2</v>
      </c>
      <c r="Q12" s="17">
        <v>5.48893521501621E-2</v>
      </c>
      <c r="R12" s="17"/>
      <c r="S12" s="17">
        <v>7.3970840633832205E-2</v>
      </c>
      <c r="T12" s="17">
        <v>9.1816665433427105E-2</v>
      </c>
      <c r="U12" s="17">
        <v>8.7078449781110207E-2</v>
      </c>
      <c r="V12" s="17">
        <v>9.6916958957016103E-2</v>
      </c>
      <c r="W12" s="17">
        <v>6.9037272830413401E-2</v>
      </c>
      <c r="X12" s="17">
        <v>5.9630841735434301E-2</v>
      </c>
      <c r="Y12" s="17">
        <v>4.8373339705888398E-2</v>
      </c>
      <c r="Z12" s="17">
        <v>9.1039644952505702E-2</v>
      </c>
      <c r="AA12" s="17">
        <v>0.101535046785086</v>
      </c>
      <c r="AB12" s="17">
        <v>0.12346872579131001</v>
      </c>
      <c r="AC12" s="17">
        <v>5.4092304673921898E-2</v>
      </c>
      <c r="AD12" s="17">
        <v>0.119959919142048</v>
      </c>
      <c r="AE12" s="17"/>
      <c r="AF12" s="17">
        <v>2.7880178300741802E-2</v>
      </c>
      <c r="AG12" s="17">
        <v>0.124049394370221</v>
      </c>
      <c r="AH12" s="17">
        <v>7.4335580448342403E-2</v>
      </c>
      <c r="AI12" s="17"/>
      <c r="AJ12" s="17">
        <v>1.92148956796E-2</v>
      </c>
      <c r="AK12" s="17">
        <v>0.10880342064055</v>
      </c>
      <c r="AL12" s="17">
        <v>0.114867648697372</v>
      </c>
      <c r="AM12" s="17">
        <v>1.8426173505602599E-2</v>
      </c>
      <c r="AN12" s="17">
        <v>0.167530558351563</v>
      </c>
      <c r="AO12" s="17"/>
      <c r="AP12" s="17">
        <v>0.10519107133549201</v>
      </c>
      <c r="AQ12" s="17">
        <v>2.9713590908543901E-2</v>
      </c>
      <c r="AR12" s="17">
        <v>0.132121056442355</v>
      </c>
      <c r="AS12" s="17">
        <v>2.0606840677936E-2</v>
      </c>
      <c r="AT12" s="17">
        <v>0.25566917916550302</v>
      </c>
      <c r="AU12" s="17">
        <v>4.2540570772281398E-2</v>
      </c>
      <c r="AV12" s="17"/>
      <c r="AW12" s="17">
        <v>4.76532522633972E-2</v>
      </c>
      <c r="AX12" s="17">
        <v>6.5883749513355794E-2</v>
      </c>
      <c r="AY12" s="17">
        <v>0.104924248277318</v>
      </c>
      <c r="AZ12" s="17">
        <v>5.52020844316631E-2</v>
      </c>
      <c r="BA12" s="17">
        <v>9.0161462499169995E-2</v>
      </c>
      <c r="BB12" s="17">
        <v>8.2246014333630602E-2</v>
      </c>
      <c r="BC12" s="17">
        <v>5.0236121767443499E-2</v>
      </c>
      <c r="BD12" s="17">
        <v>9.4601793130374298E-2</v>
      </c>
      <c r="BE12" s="17">
        <v>8.1123393374495797E-2</v>
      </c>
      <c r="BF12" s="17">
        <v>0.104082057839318</v>
      </c>
      <c r="BG12" s="17">
        <v>7.3177922303342496E-2</v>
      </c>
      <c r="BH12" s="17">
        <v>0.102933629309565</v>
      </c>
      <c r="BI12" s="17">
        <v>0.153197204564122</v>
      </c>
      <c r="BJ12" s="17">
        <v>6.1349378431731903E-2</v>
      </c>
      <c r="BK12" s="17">
        <v>0.15281196554387699</v>
      </c>
      <c r="BL12" s="17">
        <v>6.6668208183159897E-2</v>
      </c>
      <c r="BM12" s="17"/>
      <c r="BN12" s="17">
        <v>5.9681743733059699E-2</v>
      </c>
      <c r="BO12" s="17">
        <v>0.11949634827734899</v>
      </c>
      <c r="BP12" s="17"/>
      <c r="BQ12" s="17">
        <v>9.9484098890996006E-2</v>
      </c>
      <c r="BR12" s="17">
        <v>0.12873145136029701</v>
      </c>
      <c r="BS12" s="17"/>
      <c r="BT12" s="17">
        <v>5.1331463920523401E-2</v>
      </c>
      <c r="BU12" s="17"/>
      <c r="BV12" s="17">
        <v>0.107547809036109</v>
      </c>
      <c r="BW12" s="17">
        <v>0.114537537546972</v>
      </c>
      <c r="BX12" s="17">
        <v>6.5031244161940005E-2</v>
      </c>
      <c r="BY12" s="17"/>
      <c r="BZ12" s="17">
        <v>7.7442553122136104E-2</v>
      </c>
      <c r="CA12" s="17">
        <v>8.7715042469063406E-2</v>
      </c>
      <c r="CB12" s="17">
        <v>7.1205548283821196E-2</v>
      </c>
      <c r="CC12" s="17">
        <v>9.8514609878130904E-2</v>
      </c>
      <c r="CD12" s="17">
        <v>6.5214782130233601E-2</v>
      </c>
      <c r="CE12" s="17">
        <v>9.3126248840045306E-2</v>
      </c>
      <c r="CF12" s="17">
        <v>0.106971647036329</v>
      </c>
      <c r="CG12" s="17"/>
      <c r="CH12" s="17">
        <v>6.0524292762589998E-2</v>
      </c>
      <c r="CI12" s="17">
        <v>9.2163648961895703E-2</v>
      </c>
      <c r="CJ12" s="17">
        <v>8.6628633086040699E-2</v>
      </c>
      <c r="CK12" s="17">
        <v>7.2390984806943795E-2</v>
      </c>
      <c r="CL12" s="17">
        <v>9.4119326636408804E-2</v>
      </c>
    </row>
    <row r="13" spans="2:90" x14ac:dyDescent="0.3">
      <c r="B13" s="18" t="s">
        <v>118</v>
      </c>
      <c r="C13" s="19">
        <v>6.7306316683624606E-2</v>
      </c>
      <c r="D13" s="19">
        <v>4.96756223590279E-2</v>
      </c>
      <c r="E13" s="19">
        <v>8.5070375876871898E-2</v>
      </c>
      <c r="F13" s="19"/>
      <c r="G13" s="19">
        <v>8.4598574499555407E-2</v>
      </c>
      <c r="H13" s="19">
        <v>6.2724351393167802E-2</v>
      </c>
      <c r="I13" s="19">
        <v>9.1786148440200901E-2</v>
      </c>
      <c r="J13" s="19">
        <v>8.0822010360418903E-2</v>
      </c>
      <c r="K13" s="19">
        <v>7.1385009588797801E-2</v>
      </c>
      <c r="L13" s="19">
        <v>2.5810765051030801E-2</v>
      </c>
      <c r="M13" s="19"/>
      <c r="N13" s="19">
        <v>5.1025436078355697E-2</v>
      </c>
      <c r="O13" s="19">
        <v>7.1852100319941006E-2</v>
      </c>
      <c r="P13" s="19">
        <v>4.8768355319291898E-2</v>
      </c>
      <c r="Q13" s="19">
        <v>9.5265950440851496E-2</v>
      </c>
      <c r="R13" s="19"/>
      <c r="S13" s="19">
        <v>6.7142557251486407E-2</v>
      </c>
      <c r="T13" s="19">
        <v>6.79552715214847E-2</v>
      </c>
      <c r="U13" s="19">
        <v>7.2197363277209103E-2</v>
      </c>
      <c r="V13" s="19">
        <v>6.8727942302567305E-2</v>
      </c>
      <c r="W13" s="19">
        <v>5.5607017455821903E-2</v>
      </c>
      <c r="X13" s="19">
        <v>7.2126720063726904E-2</v>
      </c>
      <c r="Y13" s="19">
        <v>6.9453051132597698E-2</v>
      </c>
      <c r="Z13" s="19">
        <v>2.1629207742579599E-2</v>
      </c>
      <c r="AA13" s="19">
        <v>5.2669231185533502E-2</v>
      </c>
      <c r="AB13" s="19">
        <v>9.5484117982564107E-2</v>
      </c>
      <c r="AC13" s="19">
        <v>8.6262472968071602E-2</v>
      </c>
      <c r="AD13" s="19">
        <v>5.3731450741240798E-2</v>
      </c>
      <c r="AE13" s="19"/>
      <c r="AF13" s="19">
        <v>4.6467451597206798E-2</v>
      </c>
      <c r="AG13" s="19">
        <v>5.6320079495977303E-2</v>
      </c>
      <c r="AH13" s="19">
        <v>0.13167710491291201</v>
      </c>
      <c r="AI13" s="19"/>
      <c r="AJ13" s="19">
        <v>2.6914018859869E-2</v>
      </c>
      <c r="AK13" s="19">
        <v>5.8781852393631699E-2</v>
      </c>
      <c r="AL13" s="19">
        <v>0.10782155425929101</v>
      </c>
      <c r="AM13" s="19">
        <v>3.16847206575048E-2</v>
      </c>
      <c r="AN13" s="19">
        <v>4.0003385626634101E-2</v>
      </c>
      <c r="AO13" s="19"/>
      <c r="AP13" s="19">
        <v>5.1094297653342502E-2</v>
      </c>
      <c r="AQ13" s="19">
        <v>4.19315339481897E-2</v>
      </c>
      <c r="AR13" s="19">
        <v>8.4610995067304906E-2</v>
      </c>
      <c r="AS13" s="19">
        <v>3.96406441470546E-2</v>
      </c>
      <c r="AT13" s="19">
        <v>5.99233375486415E-2</v>
      </c>
      <c r="AU13" s="19">
        <v>0.11995379718925001</v>
      </c>
      <c r="AV13" s="19"/>
      <c r="AW13" s="19">
        <v>9.5202857795061893E-2</v>
      </c>
      <c r="AX13" s="19">
        <v>0.21021004665873799</v>
      </c>
      <c r="AY13" s="19">
        <v>8.0262162877126203E-2</v>
      </c>
      <c r="AZ13" s="19">
        <v>0.111338572381819</v>
      </c>
      <c r="BA13" s="19">
        <v>6.5764041273097207E-2</v>
      </c>
      <c r="BB13" s="19">
        <v>6.9219738662633201E-2</v>
      </c>
      <c r="BC13" s="19">
        <v>2.8017584790908701E-2</v>
      </c>
      <c r="BD13" s="19">
        <v>8.5027370628101798E-2</v>
      </c>
      <c r="BE13" s="19">
        <v>3.8032293964387599E-2</v>
      </c>
      <c r="BF13" s="19">
        <v>2.80115558613734E-2</v>
      </c>
      <c r="BG13" s="19">
        <v>6.2874587346560901E-2</v>
      </c>
      <c r="BH13" s="19">
        <v>4.8969262918854103E-2</v>
      </c>
      <c r="BI13" s="19">
        <v>2.61426824043084E-2</v>
      </c>
      <c r="BJ13" s="19">
        <v>7.2625068294439404E-2</v>
      </c>
      <c r="BK13" s="19">
        <v>5.5719273143426201E-2</v>
      </c>
      <c r="BL13" s="19">
        <v>2.8705853401288201E-2</v>
      </c>
      <c r="BM13" s="19"/>
      <c r="BN13" s="19">
        <v>5.8348714432759997E-2</v>
      </c>
      <c r="BO13" s="19">
        <v>7.8237334939334102E-2</v>
      </c>
      <c r="BP13" s="19"/>
      <c r="BQ13" s="19">
        <v>4.6711637749917503E-2</v>
      </c>
      <c r="BR13" s="19">
        <v>7.4482871757347704E-2</v>
      </c>
      <c r="BS13" s="19"/>
      <c r="BT13" s="19">
        <v>2.7077278185874101E-2</v>
      </c>
      <c r="BU13" s="19"/>
      <c r="BV13" s="19">
        <v>0.104164184694488</v>
      </c>
      <c r="BW13" s="19">
        <v>5.7169933243647102E-2</v>
      </c>
      <c r="BX13" s="19">
        <v>5.6841663136253599E-2</v>
      </c>
      <c r="BY13" s="19"/>
      <c r="BZ13" s="19">
        <v>0.110217180501774</v>
      </c>
      <c r="CA13" s="19">
        <v>6.0684532037219199E-2</v>
      </c>
      <c r="CB13" s="19">
        <v>8.3016312666446601E-2</v>
      </c>
      <c r="CC13" s="19">
        <v>5.7837909628341497E-2</v>
      </c>
      <c r="CD13" s="19">
        <v>3.8080647281447499E-2</v>
      </c>
      <c r="CE13" s="19">
        <v>5.0012970763430399E-2</v>
      </c>
      <c r="CF13" s="19">
        <v>2.1858765870143002E-2</v>
      </c>
      <c r="CG13" s="19"/>
      <c r="CH13" s="19">
        <v>4.2337838185665597E-2</v>
      </c>
      <c r="CI13" s="19">
        <v>6.8196787658329497E-2</v>
      </c>
      <c r="CJ13" s="19">
        <v>6.5713623291943205E-2</v>
      </c>
      <c r="CK13" s="19">
        <v>7.9386740879723097E-2</v>
      </c>
      <c r="CL13" s="19">
        <v>8.7611407510186604E-2</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0.219502349278898</v>
      </c>
      <c r="D9" s="17">
        <v>0.199695199717078</v>
      </c>
      <c r="E9" s="17">
        <v>0.238610000865671</v>
      </c>
      <c r="F9" s="17"/>
      <c r="G9" s="17">
        <v>0.27323086292832199</v>
      </c>
      <c r="H9" s="17">
        <v>0.31186735524273301</v>
      </c>
      <c r="I9" s="17">
        <v>0.24765410134869201</v>
      </c>
      <c r="J9" s="17">
        <v>0.204477102074825</v>
      </c>
      <c r="K9" s="17">
        <v>0.18754915916881601</v>
      </c>
      <c r="L9" s="17">
        <v>0.118923391342136</v>
      </c>
      <c r="M9" s="17"/>
      <c r="N9" s="17">
        <v>0.23120022275867499</v>
      </c>
      <c r="O9" s="17">
        <v>0.205460557099616</v>
      </c>
      <c r="P9" s="17">
        <v>0.20170477603165399</v>
      </c>
      <c r="Q9" s="17">
        <v>0.23932430990015499</v>
      </c>
      <c r="R9" s="17"/>
      <c r="S9" s="17">
        <v>0.26206926613606901</v>
      </c>
      <c r="T9" s="17">
        <v>0.19432627614620801</v>
      </c>
      <c r="U9" s="17">
        <v>0.24311783516303201</v>
      </c>
      <c r="V9" s="17">
        <v>0.18357448742763699</v>
      </c>
      <c r="W9" s="17">
        <v>0.20355099561461201</v>
      </c>
      <c r="X9" s="17">
        <v>0.20074195961694299</v>
      </c>
      <c r="Y9" s="17">
        <v>0.186283883454992</v>
      </c>
      <c r="Z9" s="17">
        <v>0.24697686864706</v>
      </c>
      <c r="AA9" s="17">
        <v>0.25981584058894103</v>
      </c>
      <c r="AB9" s="17">
        <v>0.220621893186078</v>
      </c>
      <c r="AC9" s="17">
        <v>0.17678008471572501</v>
      </c>
      <c r="AD9" s="17">
        <v>0.239290163502272</v>
      </c>
      <c r="AE9" s="17"/>
      <c r="AF9" s="17">
        <v>0.19299425841867601</v>
      </c>
      <c r="AG9" s="17">
        <v>0.20710759431217701</v>
      </c>
      <c r="AH9" s="17">
        <v>0.245833566459014</v>
      </c>
      <c r="AI9" s="17"/>
      <c r="AJ9" s="17">
        <v>0.19371396561617599</v>
      </c>
      <c r="AK9" s="17">
        <v>0.22262455044311799</v>
      </c>
      <c r="AL9" s="17">
        <v>0.161836936176732</v>
      </c>
      <c r="AM9" s="17">
        <v>0.246451817876471</v>
      </c>
      <c r="AN9" s="17">
        <v>0.20834733113817899</v>
      </c>
      <c r="AO9" s="17"/>
      <c r="AP9" s="17">
        <v>0.24046830009064599</v>
      </c>
      <c r="AQ9" s="17">
        <v>0.187010616766418</v>
      </c>
      <c r="AR9" s="17">
        <v>0.210786636613539</v>
      </c>
      <c r="AS9" s="17">
        <v>0.23213441446285901</v>
      </c>
      <c r="AT9" s="17">
        <v>0.25012798600647301</v>
      </c>
      <c r="AU9" s="17">
        <v>0.159938523278498</v>
      </c>
      <c r="AV9" s="17"/>
      <c r="AW9" s="17">
        <v>0.45562149930752199</v>
      </c>
      <c r="AX9" s="17">
        <v>0.31317580384159299</v>
      </c>
      <c r="AY9" s="17">
        <v>0.25402267833437803</v>
      </c>
      <c r="AZ9" s="17">
        <v>0.213278963606403</v>
      </c>
      <c r="BA9" s="17">
        <v>0.188583974410444</v>
      </c>
      <c r="BB9" s="17">
        <v>0.20015515922069499</v>
      </c>
      <c r="BC9" s="17">
        <v>0.17435368054917499</v>
      </c>
      <c r="BD9" s="17">
        <v>0.19143930553743499</v>
      </c>
      <c r="BE9" s="17">
        <v>0.22126801745327801</v>
      </c>
      <c r="BF9" s="17">
        <v>0.122766793800274</v>
      </c>
      <c r="BG9" s="17">
        <v>0.24559262648621699</v>
      </c>
      <c r="BH9" s="17">
        <v>0.20587782116252501</v>
      </c>
      <c r="BI9" s="17">
        <v>0.22137169177428601</v>
      </c>
      <c r="BJ9" s="17">
        <v>0.24915573519518999</v>
      </c>
      <c r="BK9" s="17">
        <v>0.17194674776249699</v>
      </c>
      <c r="BL9" s="17">
        <v>0.32917958886674098</v>
      </c>
      <c r="BM9" s="17"/>
      <c r="BN9" s="17">
        <v>0.22336533053475299</v>
      </c>
      <c r="BO9" s="17">
        <v>0.216299578372811</v>
      </c>
      <c r="BP9" s="17"/>
      <c r="BQ9" s="17">
        <v>0.22638634087245399</v>
      </c>
      <c r="BR9" s="17">
        <v>0.221597818669165</v>
      </c>
      <c r="BS9" s="17"/>
      <c r="BT9" s="17">
        <v>0.299412335601901</v>
      </c>
      <c r="BU9" s="17"/>
      <c r="BV9" s="17">
        <v>0.19702713417701501</v>
      </c>
      <c r="BW9" s="17">
        <v>0.247713247663888</v>
      </c>
      <c r="BX9" s="17">
        <v>0.21779448869162499</v>
      </c>
      <c r="BY9" s="17"/>
      <c r="BZ9" s="17">
        <v>0.30818296380049298</v>
      </c>
      <c r="CA9" s="17">
        <v>0.24880931124700401</v>
      </c>
      <c r="CB9" s="17">
        <v>0.211841696772363</v>
      </c>
      <c r="CC9" s="17">
        <v>0.165728959684601</v>
      </c>
      <c r="CD9" s="17">
        <v>0.19632626070324199</v>
      </c>
      <c r="CE9" s="17">
        <v>0.20119775859709901</v>
      </c>
      <c r="CF9" s="17">
        <v>0.25789686349268698</v>
      </c>
      <c r="CG9" s="17"/>
      <c r="CH9" s="17">
        <v>0.32842518899536399</v>
      </c>
      <c r="CI9" s="17">
        <v>0.17991605762685001</v>
      </c>
      <c r="CJ9" s="17">
        <v>0.200938191177333</v>
      </c>
      <c r="CK9" s="17">
        <v>0.25945951785701299</v>
      </c>
      <c r="CL9" s="17">
        <v>0.33559903154106802</v>
      </c>
    </row>
    <row r="10" spans="2:90" x14ac:dyDescent="0.3">
      <c r="B10" s="18" t="s">
        <v>524</v>
      </c>
      <c r="C10" s="17">
        <v>0.39433929366457099</v>
      </c>
      <c r="D10" s="17">
        <v>0.35844778571824998</v>
      </c>
      <c r="E10" s="17">
        <v>0.42660499337619401</v>
      </c>
      <c r="F10" s="17"/>
      <c r="G10" s="17">
        <v>0.41859086912351701</v>
      </c>
      <c r="H10" s="17">
        <v>0.42310330843657801</v>
      </c>
      <c r="I10" s="17">
        <v>0.40093906560931403</v>
      </c>
      <c r="J10" s="17">
        <v>0.34236460690022502</v>
      </c>
      <c r="K10" s="17">
        <v>0.37920372499931898</v>
      </c>
      <c r="L10" s="17">
        <v>0.40166246000558897</v>
      </c>
      <c r="M10" s="17"/>
      <c r="N10" s="17">
        <v>0.38345987533095199</v>
      </c>
      <c r="O10" s="17">
        <v>0.42756859877271602</v>
      </c>
      <c r="P10" s="17">
        <v>0.390532979706946</v>
      </c>
      <c r="Q10" s="17">
        <v>0.37653733716905302</v>
      </c>
      <c r="R10" s="17"/>
      <c r="S10" s="17">
        <v>0.43027592779221402</v>
      </c>
      <c r="T10" s="17">
        <v>0.41823125740793299</v>
      </c>
      <c r="U10" s="17">
        <v>0.36978648450592</v>
      </c>
      <c r="V10" s="17">
        <v>0.339495252276244</v>
      </c>
      <c r="W10" s="17">
        <v>0.40043902606696002</v>
      </c>
      <c r="X10" s="17">
        <v>0.38936364771563597</v>
      </c>
      <c r="Y10" s="17">
        <v>0.373253931021861</v>
      </c>
      <c r="Z10" s="17">
        <v>0.43666894407228801</v>
      </c>
      <c r="AA10" s="17">
        <v>0.35401085861439502</v>
      </c>
      <c r="AB10" s="17">
        <v>0.41580938854604499</v>
      </c>
      <c r="AC10" s="17">
        <v>0.42916374796701701</v>
      </c>
      <c r="AD10" s="17">
        <v>0.37868508499715198</v>
      </c>
      <c r="AE10" s="17"/>
      <c r="AF10" s="17">
        <v>0.412462688572245</v>
      </c>
      <c r="AG10" s="17">
        <v>0.38594813684377599</v>
      </c>
      <c r="AH10" s="17">
        <v>0.357029942009713</v>
      </c>
      <c r="AI10" s="17"/>
      <c r="AJ10" s="17">
        <v>0.416015821456443</v>
      </c>
      <c r="AK10" s="17">
        <v>0.38003508898670402</v>
      </c>
      <c r="AL10" s="17">
        <v>0.40300969642488599</v>
      </c>
      <c r="AM10" s="17">
        <v>0.40521561584182098</v>
      </c>
      <c r="AN10" s="17">
        <v>0.50109605180610195</v>
      </c>
      <c r="AO10" s="17"/>
      <c r="AP10" s="17">
        <v>0.39115668013573801</v>
      </c>
      <c r="AQ10" s="17">
        <v>0.44404027852661898</v>
      </c>
      <c r="AR10" s="17">
        <v>0.37264439684208001</v>
      </c>
      <c r="AS10" s="17">
        <v>0.39354354645220502</v>
      </c>
      <c r="AT10" s="17">
        <v>0.445916928290364</v>
      </c>
      <c r="AU10" s="17">
        <v>0.36413391183628202</v>
      </c>
      <c r="AV10" s="17"/>
      <c r="AW10" s="17">
        <v>0.25868503591334402</v>
      </c>
      <c r="AX10" s="17">
        <v>0.25583991943517598</v>
      </c>
      <c r="AY10" s="17">
        <v>0.33291417879392599</v>
      </c>
      <c r="AZ10" s="17">
        <v>0.366976183863994</v>
      </c>
      <c r="BA10" s="17">
        <v>0.48847205984309899</v>
      </c>
      <c r="BB10" s="17">
        <v>0.391211797049698</v>
      </c>
      <c r="BC10" s="17">
        <v>0.43479886091272502</v>
      </c>
      <c r="BD10" s="17">
        <v>0.39388221595844303</v>
      </c>
      <c r="BE10" s="17">
        <v>0.38189012047857701</v>
      </c>
      <c r="BF10" s="17">
        <v>0.40950682769998697</v>
      </c>
      <c r="BG10" s="17">
        <v>0.356046647594703</v>
      </c>
      <c r="BH10" s="17">
        <v>0.40731358485910002</v>
      </c>
      <c r="BI10" s="17">
        <v>0.39808874855617499</v>
      </c>
      <c r="BJ10" s="17">
        <v>0.35653311047570901</v>
      </c>
      <c r="BK10" s="17">
        <v>0.27358330885050303</v>
      </c>
      <c r="BL10" s="17">
        <v>0.48146433584359399</v>
      </c>
      <c r="BM10" s="17"/>
      <c r="BN10" s="17">
        <v>0.38839561390465099</v>
      </c>
      <c r="BO10" s="17">
        <v>0.40191178321263898</v>
      </c>
      <c r="BP10" s="17"/>
      <c r="BQ10" s="17">
        <v>0.39822915485065202</v>
      </c>
      <c r="BR10" s="17">
        <v>0.37248645135389202</v>
      </c>
      <c r="BS10" s="17"/>
      <c r="BT10" s="17">
        <v>0.42857200048579702</v>
      </c>
      <c r="BU10" s="17"/>
      <c r="BV10" s="17">
        <v>0.38256976488237399</v>
      </c>
      <c r="BW10" s="17">
        <v>0.44086250558666701</v>
      </c>
      <c r="BX10" s="17">
        <v>0.37637353051538502</v>
      </c>
      <c r="BY10" s="17"/>
      <c r="BZ10" s="17">
        <v>0.36947004003988199</v>
      </c>
      <c r="CA10" s="17">
        <v>0.389346997877629</v>
      </c>
      <c r="CB10" s="17">
        <v>0.40550065183269401</v>
      </c>
      <c r="CC10" s="17">
        <v>0.40740118374689499</v>
      </c>
      <c r="CD10" s="17">
        <v>0.38686598606698902</v>
      </c>
      <c r="CE10" s="17">
        <v>0.38531124637932301</v>
      </c>
      <c r="CF10" s="17">
        <v>0.42587696687077897</v>
      </c>
      <c r="CG10" s="17"/>
      <c r="CH10" s="17">
        <v>0.35305287476259101</v>
      </c>
      <c r="CI10" s="17">
        <v>0.40109387584726103</v>
      </c>
      <c r="CJ10" s="17">
        <v>0.40581186504449601</v>
      </c>
      <c r="CK10" s="17">
        <v>0.39855797033506102</v>
      </c>
      <c r="CL10" s="17">
        <v>0.31046287175162002</v>
      </c>
    </row>
    <row r="11" spans="2:90" x14ac:dyDescent="0.3">
      <c r="B11" s="18" t="s">
        <v>525</v>
      </c>
      <c r="C11" s="17">
        <v>0.21894054167586</v>
      </c>
      <c r="D11" s="17">
        <v>0.26932998316263901</v>
      </c>
      <c r="E11" s="17">
        <v>0.17143036188015701</v>
      </c>
      <c r="F11" s="17"/>
      <c r="G11" s="17">
        <v>0.19400451503270399</v>
      </c>
      <c r="H11" s="17">
        <v>0.13921901462738601</v>
      </c>
      <c r="I11" s="17">
        <v>0.167760509548259</v>
      </c>
      <c r="J11" s="17">
        <v>0.25931470254038702</v>
      </c>
      <c r="K11" s="17">
        <v>0.23204142167130101</v>
      </c>
      <c r="L11" s="17">
        <v>0.300991089111594</v>
      </c>
      <c r="M11" s="17"/>
      <c r="N11" s="17">
        <v>0.24414321082593601</v>
      </c>
      <c r="O11" s="17">
        <v>0.20846138056591099</v>
      </c>
      <c r="P11" s="17">
        <v>0.23438746633204599</v>
      </c>
      <c r="Q11" s="17">
        <v>0.191245545283522</v>
      </c>
      <c r="R11" s="17"/>
      <c r="S11" s="17">
        <v>0.14926516503610801</v>
      </c>
      <c r="T11" s="17">
        <v>0.25129141987770498</v>
      </c>
      <c r="U11" s="17">
        <v>0.20142923490148201</v>
      </c>
      <c r="V11" s="17">
        <v>0.31838688211750998</v>
      </c>
      <c r="W11" s="17">
        <v>0.21648450326523699</v>
      </c>
      <c r="X11" s="17">
        <v>0.27944830138725302</v>
      </c>
      <c r="Y11" s="17">
        <v>0.22292194053803199</v>
      </c>
      <c r="Z11" s="17">
        <v>0.151438711315908</v>
      </c>
      <c r="AA11" s="17">
        <v>0.19572202088888699</v>
      </c>
      <c r="AB11" s="17">
        <v>0.193239230492291</v>
      </c>
      <c r="AC11" s="17">
        <v>0.216289023752638</v>
      </c>
      <c r="AD11" s="17">
        <v>0.22351172983280501</v>
      </c>
      <c r="AE11" s="17"/>
      <c r="AF11" s="17">
        <v>0.225334115633986</v>
      </c>
      <c r="AG11" s="17">
        <v>0.25038430299304698</v>
      </c>
      <c r="AH11" s="17">
        <v>0.16786026957215699</v>
      </c>
      <c r="AI11" s="17"/>
      <c r="AJ11" s="17">
        <v>0.25148488580651301</v>
      </c>
      <c r="AK11" s="17">
        <v>0.240325983115321</v>
      </c>
      <c r="AL11" s="17">
        <v>0.25945064391947797</v>
      </c>
      <c r="AM11" s="17">
        <v>0.175089496727316</v>
      </c>
      <c r="AN11" s="17">
        <v>0.15272236837422901</v>
      </c>
      <c r="AO11" s="17"/>
      <c r="AP11" s="17">
        <v>0.22969238458736199</v>
      </c>
      <c r="AQ11" s="17">
        <v>0.22949144483207101</v>
      </c>
      <c r="AR11" s="17">
        <v>0.25029524314804003</v>
      </c>
      <c r="AS11" s="17">
        <v>0.19529746225424999</v>
      </c>
      <c r="AT11" s="17">
        <v>0.17661890592513901</v>
      </c>
      <c r="AU11" s="17">
        <v>0.27307442305427498</v>
      </c>
      <c r="AV11" s="17"/>
      <c r="AW11" s="17">
        <v>0</v>
      </c>
      <c r="AX11" s="17">
        <v>0.144833850906154</v>
      </c>
      <c r="AY11" s="17">
        <v>0.23322108508058201</v>
      </c>
      <c r="AZ11" s="17">
        <v>0.224488140726854</v>
      </c>
      <c r="BA11" s="17">
        <v>0.15065153855463301</v>
      </c>
      <c r="BB11" s="17">
        <v>0.232915368768882</v>
      </c>
      <c r="BC11" s="17">
        <v>0.24589565999788501</v>
      </c>
      <c r="BD11" s="17">
        <v>0.20614878448148899</v>
      </c>
      <c r="BE11" s="17">
        <v>0.252050005997424</v>
      </c>
      <c r="BF11" s="17">
        <v>0.305793999416345</v>
      </c>
      <c r="BG11" s="17">
        <v>0.27437681308351197</v>
      </c>
      <c r="BH11" s="17">
        <v>0.29386831394233998</v>
      </c>
      <c r="BI11" s="17">
        <v>0.28392011083110502</v>
      </c>
      <c r="BJ11" s="17">
        <v>0.22362178750335801</v>
      </c>
      <c r="BK11" s="17">
        <v>0.30688600796760701</v>
      </c>
      <c r="BL11" s="17">
        <v>0.11567816041029599</v>
      </c>
      <c r="BM11" s="17"/>
      <c r="BN11" s="17">
        <v>0.232071958831751</v>
      </c>
      <c r="BO11" s="17">
        <v>0.201454917910942</v>
      </c>
      <c r="BP11" s="17"/>
      <c r="BQ11" s="17">
        <v>0.232596038381717</v>
      </c>
      <c r="BR11" s="17">
        <v>0.23499681135024</v>
      </c>
      <c r="BS11" s="17"/>
      <c r="BT11" s="17">
        <v>0.16880007210193801</v>
      </c>
      <c r="BU11" s="17"/>
      <c r="BV11" s="17">
        <v>0.21068975409346</v>
      </c>
      <c r="BW11" s="17">
        <v>0.158595243925748</v>
      </c>
      <c r="BX11" s="17">
        <v>0.25121382508526502</v>
      </c>
      <c r="BY11" s="17"/>
      <c r="BZ11" s="17">
        <v>0.15581335862069601</v>
      </c>
      <c r="CA11" s="17">
        <v>0.21245872911457001</v>
      </c>
      <c r="CB11" s="17">
        <v>0.22572026012798699</v>
      </c>
      <c r="CC11" s="17">
        <v>0.26251873919234597</v>
      </c>
      <c r="CD11" s="17">
        <v>0.24143998332498301</v>
      </c>
      <c r="CE11" s="17">
        <v>0.24577643432002799</v>
      </c>
      <c r="CF11" s="17">
        <v>0.207455351555071</v>
      </c>
      <c r="CG11" s="17"/>
      <c r="CH11" s="17">
        <v>0.20400893108402801</v>
      </c>
      <c r="CI11" s="17">
        <v>0.23519267207186201</v>
      </c>
      <c r="CJ11" s="17">
        <v>0.23356052538769301</v>
      </c>
      <c r="CK11" s="17">
        <v>0.18431814566919</v>
      </c>
      <c r="CL11" s="17">
        <v>0.105092851676076</v>
      </c>
    </row>
    <row r="12" spans="2:90" x14ac:dyDescent="0.3">
      <c r="B12" s="18" t="s">
        <v>526</v>
      </c>
      <c r="C12" s="17">
        <v>6.9361240795708504E-2</v>
      </c>
      <c r="D12" s="17">
        <v>9.6587522475509696E-2</v>
      </c>
      <c r="E12" s="17">
        <v>4.3302756459258497E-2</v>
      </c>
      <c r="F12" s="17"/>
      <c r="G12" s="17">
        <v>5.8524018995280001E-2</v>
      </c>
      <c r="H12" s="17">
        <v>5.3133420691543802E-2</v>
      </c>
      <c r="I12" s="17">
        <v>7.5010791813531305E-2</v>
      </c>
      <c r="J12" s="17">
        <v>6.5208120815443804E-2</v>
      </c>
      <c r="K12" s="17">
        <v>8.9475689395125596E-2</v>
      </c>
      <c r="L12" s="17">
        <v>7.5070892945924603E-2</v>
      </c>
      <c r="M12" s="17"/>
      <c r="N12" s="17">
        <v>6.5591453402855604E-2</v>
      </c>
      <c r="O12" s="17">
        <v>7.3640627989896096E-2</v>
      </c>
      <c r="P12" s="17">
        <v>7.7913348023987097E-2</v>
      </c>
      <c r="Q12" s="17">
        <v>5.6340827009176697E-2</v>
      </c>
      <c r="R12" s="17"/>
      <c r="S12" s="17">
        <v>7.3958463389212303E-2</v>
      </c>
      <c r="T12" s="17">
        <v>4.46994340575846E-2</v>
      </c>
      <c r="U12" s="17">
        <v>6.0193259466808098E-2</v>
      </c>
      <c r="V12" s="17">
        <v>6.6029456683610904E-2</v>
      </c>
      <c r="W12" s="17">
        <v>7.3457709943317795E-2</v>
      </c>
      <c r="X12" s="17">
        <v>4.9324288278852803E-2</v>
      </c>
      <c r="Y12" s="17">
        <v>0.104428796920419</v>
      </c>
      <c r="Z12" s="17">
        <v>0.10100095701701001</v>
      </c>
      <c r="AA12" s="17">
        <v>8.3797550101437093E-2</v>
      </c>
      <c r="AB12" s="17">
        <v>6.4406651270401905E-2</v>
      </c>
      <c r="AC12" s="17">
        <v>7.8370028862900495E-2</v>
      </c>
      <c r="AD12" s="17">
        <v>5.1088513989833197E-2</v>
      </c>
      <c r="AE12" s="17"/>
      <c r="AF12" s="17">
        <v>8.6970675964517796E-2</v>
      </c>
      <c r="AG12" s="17">
        <v>5.7105843889839601E-2</v>
      </c>
      <c r="AH12" s="17">
        <v>6.5353808952124698E-2</v>
      </c>
      <c r="AI12" s="17"/>
      <c r="AJ12" s="17">
        <v>7.4373644646994197E-2</v>
      </c>
      <c r="AK12" s="17">
        <v>7.1550520479961702E-2</v>
      </c>
      <c r="AL12" s="17">
        <v>5.9892355153091499E-2</v>
      </c>
      <c r="AM12" s="17">
        <v>9.7669355716259398E-2</v>
      </c>
      <c r="AN12" s="17">
        <v>4.8454948021015902E-2</v>
      </c>
      <c r="AO12" s="17"/>
      <c r="AP12" s="17">
        <v>6.7832954211555399E-2</v>
      </c>
      <c r="AQ12" s="17">
        <v>7.4695157872058202E-2</v>
      </c>
      <c r="AR12" s="17">
        <v>6.7424254113604504E-2</v>
      </c>
      <c r="AS12" s="17">
        <v>9.09880035601668E-2</v>
      </c>
      <c r="AT12" s="17">
        <v>4.1607314873757899E-2</v>
      </c>
      <c r="AU12" s="17">
        <v>2.18871538835782E-2</v>
      </c>
      <c r="AV12" s="17"/>
      <c r="AW12" s="17">
        <v>0.19757374822558901</v>
      </c>
      <c r="AX12" s="17">
        <v>7.8224036350540593E-2</v>
      </c>
      <c r="AY12" s="17">
        <v>5.2767328418057403E-2</v>
      </c>
      <c r="AZ12" s="17">
        <v>5.36461890493889E-2</v>
      </c>
      <c r="BA12" s="17">
        <v>6.2767848847387994E-2</v>
      </c>
      <c r="BB12" s="17">
        <v>8.1972305863666703E-2</v>
      </c>
      <c r="BC12" s="17">
        <v>5.8571561790092E-2</v>
      </c>
      <c r="BD12" s="17">
        <v>0.110152979246727</v>
      </c>
      <c r="BE12" s="17">
        <v>7.4392082577744795E-2</v>
      </c>
      <c r="BF12" s="17">
        <v>8.2052201248785997E-2</v>
      </c>
      <c r="BG12" s="17">
        <v>7.4753787511640399E-2</v>
      </c>
      <c r="BH12" s="17">
        <v>7.3813677603209699E-2</v>
      </c>
      <c r="BI12" s="17">
        <v>4.348880913468E-2</v>
      </c>
      <c r="BJ12" s="17">
        <v>7.9003378436746693E-2</v>
      </c>
      <c r="BK12" s="17">
        <v>7.9406594928745203E-2</v>
      </c>
      <c r="BL12" s="17">
        <v>3.7951079960160797E-2</v>
      </c>
      <c r="BM12" s="17"/>
      <c r="BN12" s="17">
        <v>6.2271511933752598E-2</v>
      </c>
      <c r="BO12" s="17">
        <v>8.0162802602080793E-2</v>
      </c>
      <c r="BP12" s="17"/>
      <c r="BQ12" s="17">
        <v>7.1241297525310707E-2</v>
      </c>
      <c r="BR12" s="17">
        <v>9.3388780364837304E-2</v>
      </c>
      <c r="BS12" s="17"/>
      <c r="BT12" s="17">
        <v>6.1994527829705798E-2</v>
      </c>
      <c r="BU12" s="17"/>
      <c r="BV12" s="17">
        <v>8.7659162790881498E-2</v>
      </c>
      <c r="BW12" s="17">
        <v>6.7847169949013297E-2</v>
      </c>
      <c r="BX12" s="17">
        <v>6.3559074857796605E-2</v>
      </c>
      <c r="BY12" s="17"/>
      <c r="BZ12" s="17">
        <v>4.93778190613227E-2</v>
      </c>
      <c r="CA12" s="17">
        <v>5.3811215477289398E-2</v>
      </c>
      <c r="CB12" s="17">
        <v>4.1692595827450503E-2</v>
      </c>
      <c r="CC12" s="17">
        <v>9.6734013433233498E-2</v>
      </c>
      <c r="CD12" s="17">
        <v>8.10791694234025E-2</v>
      </c>
      <c r="CE12" s="17">
        <v>0.10370982788310799</v>
      </c>
      <c r="CF12" s="17">
        <v>6.5354687899477001E-2</v>
      </c>
      <c r="CG12" s="17"/>
      <c r="CH12" s="17">
        <v>4.9957475850510899E-2</v>
      </c>
      <c r="CI12" s="17">
        <v>8.3864633628285903E-2</v>
      </c>
      <c r="CJ12" s="17">
        <v>6.9497523692471599E-2</v>
      </c>
      <c r="CK12" s="17">
        <v>4.8800351447506399E-2</v>
      </c>
      <c r="CL12" s="17">
        <v>6.1149755109980101E-2</v>
      </c>
    </row>
    <row r="13" spans="2:90" x14ac:dyDescent="0.3">
      <c r="B13" s="18" t="s">
        <v>118</v>
      </c>
      <c r="C13" s="19">
        <v>9.7856574584962094E-2</v>
      </c>
      <c r="D13" s="19">
        <v>7.5939508926523305E-2</v>
      </c>
      <c r="E13" s="19">
        <v>0.120051887418719</v>
      </c>
      <c r="F13" s="19"/>
      <c r="G13" s="19">
        <v>5.5649733920177399E-2</v>
      </c>
      <c r="H13" s="19">
        <v>7.2676901001759706E-2</v>
      </c>
      <c r="I13" s="19">
        <v>0.108635531680204</v>
      </c>
      <c r="J13" s="19">
        <v>0.12863546766911799</v>
      </c>
      <c r="K13" s="19">
        <v>0.111730004765438</v>
      </c>
      <c r="L13" s="19">
        <v>0.103352166594756</v>
      </c>
      <c r="M13" s="19"/>
      <c r="N13" s="19">
        <v>7.5605237681581602E-2</v>
      </c>
      <c r="O13" s="19">
        <v>8.4868835571859799E-2</v>
      </c>
      <c r="P13" s="19">
        <v>9.5461429905367906E-2</v>
      </c>
      <c r="Q13" s="19">
        <v>0.13655198063809401</v>
      </c>
      <c r="R13" s="19"/>
      <c r="S13" s="19">
        <v>8.4431177646396405E-2</v>
      </c>
      <c r="T13" s="19">
        <v>9.1451612510570199E-2</v>
      </c>
      <c r="U13" s="19">
        <v>0.125473185962758</v>
      </c>
      <c r="V13" s="19">
        <v>9.2513921494998694E-2</v>
      </c>
      <c r="W13" s="19">
        <v>0.10606776510987299</v>
      </c>
      <c r="X13" s="19">
        <v>8.1121803001314594E-2</v>
      </c>
      <c r="Y13" s="19">
        <v>0.113111448064696</v>
      </c>
      <c r="Z13" s="19">
        <v>6.3914518947733701E-2</v>
      </c>
      <c r="AA13" s="19">
        <v>0.106653729806339</v>
      </c>
      <c r="AB13" s="19">
        <v>0.105922836505184</v>
      </c>
      <c r="AC13" s="19">
        <v>9.93971147017184E-2</v>
      </c>
      <c r="AD13" s="19">
        <v>0.107424507677938</v>
      </c>
      <c r="AE13" s="19"/>
      <c r="AF13" s="19">
        <v>8.2238261410574998E-2</v>
      </c>
      <c r="AG13" s="19">
        <v>9.9454121961160893E-2</v>
      </c>
      <c r="AH13" s="19">
        <v>0.16392241300699201</v>
      </c>
      <c r="AI13" s="19"/>
      <c r="AJ13" s="19">
        <v>6.4411682473874202E-2</v>
      </c>
      <c r="AK13" s="19">
        <v>8.5463856974895697E-2</v>
      </c>
      <c r="AL13" s="19">
        <v>0.115810368325813</v>
      </c>
      <c r="AM13" s="19">
        <v>7.5573713838132495E-2</v>
      </c>
      <c r="AN13" s="19">
        <v>8.9379300660473601E-2</v>
      </c>
      <c r="AO13" s="19"/>
      <c r="AP13" s="19">
        <v>7.0849680974697696E-2</v>
      </c>
      <c r="AQ13" s="19">
        <v>6.4762502002833497E-2</v>
      </c>
      <c r="AR13" s="19">
        <v>9.8849469282736802E-2</v>
      </c>
      <c r="AS13" s="19">
        <v>8.8036573270519697E-2</v>
      </c>
      <c r="AT13" s="19">
        <v>8.5728864904266303E-2</v>
      </c>
      <c r="AU13" s="19">
        <v>0.18096598794736701</v>
      </c>
      <c r="AV13" s="19"/>
      <c r="AW13" s="19">
        <v>8.8119716553545294E-2</v>
      </c>
      <c r="AX13" s="19">
        <v>0.20792638946653699</v>
      </c>
      <c r="AY13" s="19">
        <v>0.127074729373056</v>
      </c>
      <c r="AZ13" s="19">
        <v>0.14161052275336</v>
      </c>
      <c r="BA13" s="19">
        <v>0.109524578344436</v>
      </c>
      <c r="BB13" s="19">
        <v>9.3745369097058495E-2</v>
      </c>
      <c r="BC13" s="19">
        <v>8.6380236750123698E-2</v>
      </c>
      <c r="BD13" s="19">
        <v>9.8376714775905996E-2</v>
      </c>
      <c r="BE13" s="19">
        <v>7.0399773492976006E-2</v>
      </c>
      <c r="BF13" s="19">
        <v>7.9880177834607699E-2</v>
      </c>
      <c r="BG13" s="19">
        <v>4.92301253239276E-2</v>
      </c>
      <c r="BH13" s="19">
        <v>1.9126602432825501E-2</v>
      </c>
      <c r="BI13" s="19">
        <v>5.3130639703754E-2</v>
      </c>
      <c r="BJ13" s="19">
        <v>9.1685988388996095E-2</v>
      </c>
      <c r="BK13" s="19">
        <v>0.168177340490647</v>
      </c>
      <c r="BL13" s="19">
        <v>3.5726834919207598E-2</v>
      </c>
      <c r="BM13" s="19"/>
      <c r="BN13" s="19">
        <v>9.3895584795092593E-2</v>
      </c>
      <c r="BO13" s="19">
        <v>0.100170917901527</v>
      </c>
      <c r="BP13" s="19"/>
      <c r="BQ13" s="19">
        <v>7.1547168369866604E-2</v>
      </c>
      <c r="BR13" s="19">
        <v>7.7530138261866097E-2</v>
      </c>
      <c r="BS13" s="19"/>
      <c r="BT13" s="19">
        <v>4.1221063980659098E-2</v>
      </c>
      <c r="BU13" s="19"/>
      <c r="BV13" s="19">
        <v>0.12205418405627</v>
      </c>
      <c r="BW13" s="19">
        <v>8.4981832874683902E-2</v>
      </c>
      <c r="BX13" s="19">
        <v>9.10590808499286E-2</v>
      </c>
      <c r="BY13" s="19"/>
      <c r="BZ13" s="19">
        <v>0.117155818477607</v>
      </c>
      <c r="CA13" s="19">
        <v>9.5573746283506594E-2</v>
      </c>
      <c r="CB13" s="19">
        <v>0.115244795439506</v>
      </c>
      <c r="CC13" s="19">
        <v>6.7617103942923806E-2</v>
      </c>
      <c r="CD13" s="19">
        <v>9.4288600481383197E-2</v>
      </c>
      <c r="CE13" s="19">
        <v>6.4004732820441099E-2</v>
      </c>
      <c r="CF13" s="19">
        <v>4.3416130181986701E-2</v>
      </c>
      <c r="CG13" s="19"/>
      <c r="CH13" s="19">
        <v>6.4555529307506701E-2</v>
      </c>
      <c r="CI13" s="19">
        <v>9.9932760825741401E-2</v>
      </c>
      <c r="CJ13" s="19">
        <v>9.0191894698006897E-2</v>
      </c>
      <c r="CK13" s="19">
        <v>0.108864014691228</v>
      </c>
      <c r="CL13" s="19">
        <v>0.18769548992125701</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0.37637668432817301</v>
      </c>
      <c r="D9" s="17">
        <v>0.38294688069374799</v>
      </c>
      <c r="E9" s="17">
        <v>0.36911157013549201</v>
      </c>
      <c r="F9" s="17"/>
      <c r="G9" s="17">
        <v>0.31372830476292202</v>
      </c>
      <c r="H9" s="17">
        <v>0.345472772805895</v>
      </c>
      <c r="I9" s="17">
        <v>0.35978259539781798</v>
      </c>
      <c r="J9" s="17">
        <v>0.36589171555872702</v>
      </c>
      <c r="K9" s="17">
        <v>0.43070967462955501</v>
      </c>
      <c r="L9" s="17">
        <v>0.42889551913740598</v>
      </c>
      <c r="M9" s="17"/>
      <c r="N9" s="17">
        <v>0.36373351012944999</v>
      </c>
      <c r="O9" s="17">
        <v>0.340582747257966</v>
      </c>
      <c r="P9" s="17">
        <v>0.40186036812699899</v>
      </c>
      <c r="Q9" s="17">
        <v>0.40452256930501002</v>
      </c>
      <c r="R9" s="17"/>
      <c r="S9" s="17">
        <v>0.35279069312901701</v>
      </c>
      <c r="T9" s="17">
        <v>0.392372035986566</v>
      </c>
      <c r="U9" s="17">
        <v>0.39475890255839602</v>
      </c>
      <c r="V9" s="17">
        <v>0.36630237805497401</v>
      </c>
      <c r="W9" s="17">
        <v>0.39385515794072601</v>
      </c>
      <c r="X9" s="17">
        <v>0.37295714415916098</v>
      </c>
      <c r="Y9" s="17">
        <v>0.34656764217424801</v>
      </c>
      <c r="Z9" s="17">
        <v>0.50747787124340304</v>
      </c>
      <c r="AA9" s="17">
        <v>0.38455470237989497</v>
      </c>
      <c r="AB9" s="17">
        <v>0.32173646791146798</v>
      </c>
      <c r="AC9" s="17">
        <v>0.39754121766053102</v>
      </c>
      <c r="AD9" s="17">
        <v>0.37117618169205102</v>
      </c>
      <c r="AE9" s="17"/>
      <c r="AF9" s="17">
        <v>0.48640833764838098</v>
      </c>
      <c r="AG9" s="17">
        <v>0.31130729193321599</v>
      </c>
      <c r="AH9" s="17">
        <v>0.32255163773503698</v>
      </c>
      <c r="AI9" s="17"/>
      <c r="AJ9" s="17">
        <v>0.46319505705733899</v>
      </c>
      <c r="AK9" s="17">
        <v>0.29811239550487001</v>
      </c>
      <c r="AL9" s="17">
        <v>0.35900609869448602</v>
      </c>
      <c r="AM9" s="17">
        <v>0.55209506399975194</v>
      </c>
      <c r="AN9" s="17">
        <v>0.35679270069694302</v>
      </c>
      <c r="AO9" s="17"/>
      <c r="AP9" s="17">
        <v>0.25594723444412398</v>
      </c>
      <c r="AQ9" s="17">
        <v>0.41975961354283697</v>
      </c>
      <c r="AR9" s="17">
        <v>0.31762997683720101</v>
      </c>
      <c r="AS9" s="17">
        <v>0.53970146002830499</v>
      </c>
      <c r="AT9" s="17">
        <v>0.35666557120431303</v>
      </c>
      <c r="AU9" s="17">
        <v>0.33610155756608801</v>
      </c>
      <c r="AV9" s="17"/>
      <c r="AW9" s="17">
        <v>0.50328970252831196</v>
      </c>
      <c r="AX9" s="17">
        <v>0.33782275791813399</v>
      </c>
      <c r="AY9" s="17">
        <v>0.35374474282450002</v>
      </c>
      <c r="AZ9" s="17">
        <v>0.44952583788294898</v>
      </c>
      <c r="BA9" s="17">
        <v>0.39964469178720002</v>
      </c>
      <c r="BB9" s="17">
        <v>0.389806717075318</v>
      </c>
      <c r="BC9" s="17">
        <v>0.37798792537195097</v>
      </c>
      <c r="BD9" s="17">
        <v>0.33890341206410002</v>
      </c>
      <c r="BE9" s="17">
        <v>0.35576042816576797</v>
      </c>
      <c r="BF9" s="17">
        <v>0.33519830287471503</v>
      </c>
      <c r="BG9" s="17">
        <v>0.32428192079969598</v>
      </c>
      <c r="BH9" s="17">
        <v>0.43861272888256297</v>
      </c>
      <c r="BI9" s="17">
        <v>0.32245248979014801</v>
      </c>
      <c r="BJ9" s="17">
        <v>0.292121161197754</v>
      </c>
      <c r="BK9" s="17">
        <v>0.42913039967026401</v>
      </c>
      <c r="BL9" s="17">
        <v>0.396171490937407</v>
      </c>
      <c r="BM9" s="17"/>
      <c r="BN9" s="17">
        <v>0.39065723371164901</v>
      </c>
      <c r="BO9" s="17">
        <v>0.35446634623851297</v>
      </c>
      <c r="BP9" s="17"/>
      <c r="BQ9" s="17">
        <v>0.24561895206546999</v>
      </c>
      <c r="BR9" s="17">
        <v>0.38427093037083898</v>
      </c>
      <c r="BS9" s="17"/>
      <c r="BT9" s="17">
        <v>0.34201717034603801</v>
      </c>
      <c r="BU9" s="17"/>
      <c r="BV9" s="17">
        <v>0.359274136212199</v>
      </c>
      <c r="BW9" s="17">
        <v>0.33455029409918002</v>
      </c>
      <c r="BX9" s="17">
        <v>0.402723956287319</v>
      </c>
      <c r="BY9" s="17"/>
      <c r="BZ9" s="17">
        <v>0.38019312881460299</v>
      </c>
      <c r="CA9" s="17">
        <v>0.43551567616706299</v>
      </c>
      <c r="CB9" s="17">
        <v>0.41050348739077702</v>
      </c>
      <c r="CC9" s="17">
        <v>0.37603819109110098</v>
      </c>
      <c r="CD9" s="17">
        <v>0.35697492712693202</v>
      </c>
      <c r="CE9" s="17">
        <v>0.36793947117344</v>
      </c>
      <c r="CF9" s="17">
        <v>0.36672803117469599</v>
      </c>
      <c r="CG9" s="17"/>
      <c r="CH9" s="17">
        <v>0.41946428701445199</v>
      </c>
      <c r="CI9" s="17">
        <v>0.31927955268878899</v>
      </c>
      <c r="CJ9" s="17">
        <v>0.39959861724421097</v>
      </c>
      <c r="CK9" s="17">
        <v>0.418523316680457</v>
      </c>
      <c r="CL9" s="17">
        <v>0.42335033056807803</v>
      </c>
    </row>
    <row r="10" spans="2:90" x14ac:dyDescent="0.3">
      <c r="B10" s="18" t="s">
        <v>524</v>
      </c>
      <c r="C10" s="17">
        <v>0.394823228432643</v>
      </c>
      <c r="D10" s="17">
        <v>0.37151113427710097</v>
      </c>
      <c r="E10" s="17">
        <v>0.41867027689705899</v>
      </c>
      <c r="F10" s="17"/>
      <c r="G10" s="17">
        <v>0.41478057643531202</v>
      </c>
      <c r="H10" s="17">
        <v>0.41517947082409201</v>
      </c>
      <c r="I10" s="17">
        <v>0.44168322716661601</v>
      </c>
      <c r="J10" s="17">
        <v>0.39407216231821102</v>
      </c>
      <c r="K10" s="17">
        <v>0.35909108679731799</v>
      </c>
      <c r="L10" s="17">
        <v>0.35114048445324803</v>
      </c>
      <c r="M10" s="17"/>
      <c r="N10" s="17">
        <v>0.41405162628844</v>
      </c>
      <c r="O10" s="17">
        <v>0.44224520572085402</v>
      </c>
      <c r="P10" s="17">
        <v>0.36877776215198299</v>
      </c>
      <c r="Q10" s="17">
        <v>0.349408345753976</v>
      </c>
      <c r="R10" s="17"/>
      <c r="S10" s="17">
        <v>0.438008906004757</v>
      </c>
      <c r="T10" s="17">
        <v>0.40194410200415598</v>
      </c>
      <c r="U10" s="17">
        <v>0.35316549694254301</v>
      </c>
      <c r="V10" s="17">
        <v>0.39402751491471799</v>
      </c>
      <c r="W10" s="17">
        <v>0.44501156345482401</v>
      </c>
      <c r="X10" s="17">
        <v>0.40839950757406202</v>
      </c>
      <c r="Y10" s="17">
        <v>0.384311741569555</v>
      </c>
      <c r="Z10" s="17">
        <v>0.29402763465172499</v>
      </c>
      <c r="AA10" s="17">
        <v>0.37337329990671803</v>
      </c>
      <c r="AB10" s="17">
        <v>0.40500187684534</v>
      </c>
      <c r="AC10" s="17">
        <v>0.35274140432528001</v>
      </c>
      <c r="AD10" s="17">
        <v>0.398253806976475</v>
      </c>
      <c r="AE10" s="17"/>
      <c r="AF10" s="17">
        <v>0.354361325032999</v>
      </c>
      <c r="AG10" s="17">
        <v>0.432554284536811</v>
      </c>
      <c r="AH10" s="17">
        <v>0.388735272460001</v>
      </c>
      <c r="AI10" s="17"/>
      <c r="AJ10" s="17">
        <v>0.373068043377629</v>
      </c>
      <c r="AK10" s="17">
        <v>0.420394944967313</v>
      </c>
      <c r="AL10" s="17">
        <v>0.42319730725298699</v>
      </c>
      <c r="AM10" s="17">
        <v>0.300723710710953</v>
      </c>
      <c r="AN10" s="17">
        <v>0.493081545989282</v>
      </c>
      <c r="AO10" s="17"/>
      <c r="AP10" s="17">
        <v>0.41831473130329899</v>
      </c>
      <c r="AQ10" s="17">
        <v>0.404931619491671</v>
      </c>
      <c r="AR10" s="17">
        <v>0.45434193542114398</v>
      </c>
      <c r="AS10" s="17">
        <v>0.30413471229401901</v>
      </c>
      <c r="AT10" s="17">
        <v>0.48380238970195999</v>
      </c>
      <c r="AU10" s="17">
        <v>0.42816451212055301</v>
      </c>
      <c r="AV10" s="17"/>
      <c r="AW10" s="17">
        <v>0.29730102537407799</v>
      </c>
      <c r="AX10" s="17">
        <v>0.32284109607608003</v>
      </c>
      <c r="AY10" s="17">
        <v>0.37941749133392899</v>
      </c>
      <c r="AZ10" s="17">
        <v>0.33933035239611198</v>
      </c>
      <c r="BA10" s="17">
        <v>0.36152105518345201</v>
      </c>
      <c r="BB10" s="17">
        <v>0.363980713684049</v>
      </c>
      <c r="BC10" s="17">
        <v>0.39399181238907699</v>
      </c>
      <c r="BD10" s="17">
        <v>0.42748290568958602</v>
      </c>
      <c r="BE10" s="17">
        <v>0.39798277562702</v>
      </c>
      <c r="BF10" s="17">
        <v>0.47451483130612099</v>
      </c>
      <c r="BG10" s="17">
        <v>0.48364148351321901</v>
      </c>
      <c r="BH10" s="17">
        <v>0.401599416941192</v>
      </c>
      <c r="BI10" s="17">
        <v>0.41257971915123098</v>
      </c>
      <c r="BJ10" s="17">
        <v>0.503684804567749</v>
      </c>
      <c r="BK10" s="17">
        <v>0.24061464195104301</v>
      </c>
      <c r="BL10" s="17">
        <v>0.45406185422692602</v>
      </c>
      <c r="BM10" s="17"/>
      <c r="BN10" s="17">
        <v>0.381130265073851</v>
      </c>
      <c r="BO10" s="17">
        <v>0.41574986625855598</v>
      </c>
      <c r="BP10" s="17"/>
      <c r="BQ10" s="17">
        <v>0.42829499858626002</v>
      </c>
      <c r="BR10" s="17">
        <v>0.43158858786269699</v>
      </c>
      <c r="BS10" s="17"/>
      <c r="BT10" s="17">
        <v>0.49839584653876901</v>
      </c>
      <c r="BU10" s="17"/>
      <c r="BV10" s="17">
        <v>0.40639184932074301</v>
      </c>
      <c r="BW10" s="17">
        <v>0.42243380037052303</v>
      </c>
      <c r="BX10" s="17">
        <v>0.38522743761939399</v>
      </c>
      <c r="BY10" s="17"/>
      <c r="BZ10" s="17">
        <v>0.40277366644107798</v>
      </c>
      <c r="CA10" s="17">
        <v>0.37795844004557699</v>
      </c>
      <c r="CB10" s="17">
        <v>0.34242032327337701</v>
      </c>
      <c r="CC10" s="17">
        <v>0.39873934513151099</v>
      </c>
      <c r="CD10" s="17">
        <v>0.439421377689582</v>
      </c>
      <c r="CE10" s="17">
        <v>0.34310647217147999</v>
      </c>
      <c r="CF10" s="17">
        <v>0.44254182260991798</v>
      </c>
      <c r="CG10" s="17"/>
      <c r="CH10" s="17">
        <v>0.37277056194500902</v>
      </c>
      <c r="CI10" s="17">
        <v>0.42717083551198598</v>
      </c>
      <c r="CJ10" s="17">
        <v>0.38782874662266198</v>
      </c>
      <c r="CK10" s="17">
        <v>0.36935278157238199</v>
      </c>
      <c r="CL10" s="17">
        <v>0.31189741904416102</v>
      </c>
    </row>
    <row r="11" spans="2:90" x14ac:dyDescent="0.3">
      <c r="B11" s="18" t="s">
        <v>525</v>
      </c>
      <c r="C11" s="17">
        <v>0.135811914521837</v>
      </c>
      <c r="D11" s="17">
        <v>0.16463979366823001</v>
      </c>
      <c r="E11" s="17">
        <v>0.107712555975907</v>
      </c>
      <c r="F11" s="17"/>
      <c r="G11" s="17">
        <v>0.15760898219177899</v>
      </c>
      <c r="H11" s="17">
        <v>0.15808240117219899</v>
      </c>
      <c r="I11" s="17">
        <v>8.8720520856086602E-2</v>
      </c>
      <c r="J11" s="17">
        <v>0.13161838330900399</v>
      </c>
      <c r="K11" s="17">
        <v>0.112086834804596</v>
      </c>
      <c r="L11" s="17">
        <v>0.161016647788947</v>
      </c>
      <c r="M11" s="17"/>
      <c r="N11" s="17">
        <v>0.15661058792999</v>
      </c>
      <c r="O11" s="17">
        <v>0.119206387582518</v>
      </c>
      <c r="P11" s="17">
        <v>0.142364415742674</v>
      </c>
      <c r="Q11" s="17">
        <v>0.126219399621744</v>
      </c>
      <c r="R11" s="17"/>
      <c r="S11" s="17">
        <v>0.132503858530961</v>
      </c>
      <c r="T11" s="17">
        <v>0.126084305241907</v>
      </c>
      <c r="U11" s="17">
        <v>0.13207664085967499</v>
      </c>
      <c r="V11" s="17">
        <v>0.15062104745365601</v>
      </c>
      <c r="W11" s="17">
        <v>9.2805461154055705E-2</v>
      </c>
      <c r="X11" s="17">
        <v>0.16364489205263799</v>
      </c>
      <c r="Y11" s="17">
        <v>0.14351057291462099</v>
      </c>
      <c r="Z11" s="17">
        <v>0.11099474535697</v>
      </c>
      <c r="AA11" s="17">
        <v>0.15025537301273001</v>
      </c>
      <c r="AB11" s="17">
        <v>0.15097202970781201</v>
      </c>
      <c r="AC11" s="17">
        <v>0.127368739614871</v>
      </c>
      <c r="AD11" s="17">
        <v>0.103948247905968</v>
      </c>
      <c r="AE11" s="17"/>
      <c r="AF11" s="17">
        <v>9.5738612852652505E-2</v>
      </c>
      <c r="AG11" s="17">
        <v>0.16846048386127199</v>
      </c>
      <c r="AH11" s="17">
        <v>0.13041778957728301</v>
      </c>
      <c r="AI11" s="17"/>
      <c r="AJ11" s="17">
        <v>0.13002975187309401</v>
      </c>
      <c r="AK11" s="17">
        <v>0.17857994550414999</v>
      </c>
      <c r="AL11" s="17">
        <v>0.13052117070010499</v>
      </c>
      <c r="AM11" s="17">
        <v>8.2905733510206997E-2</v>
      </c>
      <c r="AN11" s="17">
        <v>9.1803064509246204E-2</v>
      </c>
      <c r="AO11" s="17"/>
      <c r="AP11" s="17">
        <v>0.21287862314913999</v>
      </c>
      <c r="AQ11" s="17">
        <v>0.134484832810817</v>
      </c>
      <c r="AR11" s="17">
        <v>0.12676661900987901</v>
      </c>
      <c r="AS11" s="17">
        <v>8.5399802878038902E-2</v>
      </c>
      <c r="AT11" s="17">
        <v>0.11025929083715499</v>
      </c>
      <c r="AU11" s="17">
        <v>0.10777495632627999</v>
      </c>
      <c r="AV11" s="17"/>
      <c r="AW11" s="17">
        <v>0.107134399713725</v>
      </c>
      <c r="AX11" s="17">
        <v>0.13977417887563401</v>
      </c>
      <c r="AY11" s="17">
        <v>0.17312490130032701</v>
      </c>
      <c r="AZ11" s="17">
        <v>0.10045443568281499</v>
      </c>
      <c r="BA11" s="17">
        <v>0.126468570285765</v>
      </c>
      <c r="BB11" s="17">
        <v>0.14338571241912401</v>
      </c>
      <c r="BC11" s="17">
        <v>0.14303927474720199</v>
      </c>
      <c r="BD11" s="17">
        <v>0.14363544276984999</v>
      </c>
      <c r="BE11" s="17">
        <v>0.157821369645298</v>
      </c>
      <c r="BF11" s="17">
        <v>0.13182843518565501</v>
      </c>
      <c r="BG11" s="17">
        <v>0.13389055139608</v>
      </c>
      <c r="BH11" s="17">
        <v>0.120299748610429</v>
      </c>
      <c r="BI11" s="17">
        <v>0.200820742802336</v>
      </c>
      <c r="BJ11" s="17">
        <v>0.113480525823189</v>
      </c>
      <c r="BK11" s="17">
        <v>0.164739407658123</v>
      </c>
      <c r="BL11" s="17">
        <v>0.106528386092404</v>
      </c>
      <c r="BM11" s="17"/>
      <c r="BN11" s="17">
        <v>0.13967454961169301</v>
      </c>
      <c r="BO11" s="17">
        <v>0.13158894476952601</v>
      </c>
      <c r="BP11" s="17"/>
      <c r="BQ11" s="17">
        <v>0.21637818241268</v>
      </c>
      <c r="BR11" s="17">
        <v>0.114261857981679</v>
      </c>
      <c r="BS11" s="17"/>
      <c r="BT11" s="17">
        <v>9.9229809095011001E-2</v>
      </c>
      <c r="BU11" s="17"/>
      <c r="BV11" s="17">
        <v>0.117328236396139</v>
      </c>
      <c r="BW11" s="17">
        <v>0.17002743180159699</v>
      </c>
      <c r="BX11" s="17">
        <v>0.125675538165855</v>
      </c>
      <c r="BY11" s="17"/>
      <c r="BZ11" s="17">
        <v>9.0948888698805602E-2</v>
      </c>
      <c r="CA11" s="17">
        <v>9.8919649772310797E-2</v>
      </c>
      <c r="CB11" s="17">
        <v>0.12472428715991001</v>
      </c>
      <c r="CC11" s="17">
        <v>0.165769776978198</v>
      </c>
      <c r="CD11" s="17">
        <v>0.1472050348467</v>
      </c>
      <c r="CE11" s="17">
        <v>0.182280348408737</v>
      </c>
      <c r="CF11" s="17">
        <v>0.148238778076316</v>
      </c>
      <c r="CG11" s="17"/>
      <c r="CH11" s="17">
        <v>0.126533923788269</v>
      </c>
      <c r="CI11" s="17">
        <v>0.16928756726707</v>
      </c>
      <c r="CJ11" s="17">
        <v>0.119256915147151</v>
      </c>
      <c r="CK11" s="17">
        <v>0.111775526644645</v>
      </c>
      <c r="CL11" s="17">
        <v>9.3533055179982894E-2</v>
      </c>
    </row>
    <row r="12" spans="2:90" x14ac:dyDescent="0.3">
      <c r="B12" s="18" t="s">
        <v>526</v>
      </c>
      <c r="C12" s="17">
        <v>2.7471386215149302E-2</v>
      </c>
      <c r="D12" s="17">
        <v>3.48854867614697E-2</v>
      </c>
      <c r="E12" s="17">
        <v>1.9411979854526001E-2</v>
      </c>
      <c r="F12" s="17"/>
      <c r="G12" s="17">
        <v>2.3565378895874799E-2</v>
      </c>
      <c r="H12" s="17">
        <v>3.37041748349503E-2</v>
      </c>
      <c r="I12" s="17">
        <v>3.08747634576245E-2</v>
      </c>
      <c r="J12" s="17">
        <v>2.3491626509122801E-2</v>
      </c>
      <c r="K12" s="17">
        <v>2.60049963096784E-2</v>
      </c>
      <c r="L12" s="17">
        <v>2.6400791957275901E-2</v>
      </c>
      <c r="M12" s="17"/>
      <c r="N12" s="17">
        <v>2.60120751755132E-2</v>
      </c>
      <c r="O12" s="17">
        <v>3.01516692982669E-2</v>
      </c>
      <c r="P12" s="17">
        <v>3.20701504629936E-2</v>
      </c>
      <c r="Q12" s="17">
        <v>2.0655880852693799E-2</v>
      </c>
      <c r="R12" s="17"/>
      <c r="S12" s="17">
        <v>2.4182255433195E-2</v>
      </c>
      <c r="T12" s="17">
        <v>3.4965570340824703E-2</v>
      </c>
      <c r="U12" s="17">
        <v>3.2055327859193898E-2</v>
      </c>
      <c r="V12" s="17">
        <v>2.1902198227858102E-2</v>
      </c>
      <c r="W12" s="17">
        <v>1.29585960930085E-2</v>
      </c>
      <c r="X12" s="17">
        <v>1.1595155367136199E-2</v>
      </c>
      <c r="Y12" s="17">
        <v>3.6948629652162099E-2</v>
      </c>
      <c r="Z12" s="17">
        <v>3.4124707177266698E-2</v>
      </c>
      <c r="AA12" s="17">
        <v>2.4748245458430199E-2</v>
      </c>
      <c r="AB12" s="17">
        <v>2.6130180462032599E-2</v>
      </c>
      <c r="AC12" s="17">
        <v>4.16125684748751E-2</v>
      </c>
      <c r="AD12" s="17">
        <v>5.25924352381456E-2</v>
      </c>
      <c r="AE12" s="17"/>
      <c r="AF12" s="17">
        <v>1.75548306991355E-2</v>
      </c>
      <c r="AG12" s="17">
        <v>3.88219712782241E-2</v>
      </c>
      <c r="AH12" s="17">
        <v>2.3910967482409801E-2</v>
      </c>
      <c r="AI12" s="17"/>
      <c r="AJ12" s="17">
        <v>7.40884420356066E-3</v>
      </c>
      <c r="AK12" s="17">
        <v>4.1133694699679098E-2</v>
      </c>
      <c r="AL12" s="17">
        <v>2.9630388536025499E-2</v>
      </c>
      <c r="AM12" s="17">
        <v>2.8521229294430499E-2</v>
      </c>
      <c r="AN12" s="17">
        <v>3.9005222247458601E-2</v>
      </c>
      <c r="AO12" s="17"/>
      <c r="AP12" s="17">
        <v>5.8442916139325202E-2</v>
      </c>
      <c r="AQ12" s="17">
        <v>3.36948606336771E-3</v>
      </c>
      <c r="AR12" s="17">
        <v>3.0976303812074401E-2</v>
      </c>
      <c r="AS12" s="17">
        <v>2.53668398242234E-2</v>
      </c>
      <c r="AT12" s="17">
        <v>2.2645871251296201E-2</v>
      </c>
      <c r="AU12" s="17">
        <v>5.0069895484726804E-3</v>
      </c>
      <c r="AV12" s="17"/>
      <c r="AW12" s="17">
        <v>4.76532522633972E-2</v>
      </c>
      <c r="AX12" s="17">
        <v>3.5260610976404302E-2</v>
      </c>
      <c r="AY12" s="17">
        <v>1.2263395604834399E-2</v>
      </c>
      <c r="AZ12" s="17">
        <v>3.3115826132010397E-2</v>
      </c>
      <c r="BA12" s="17">
        <v>2.42622341768691E-2</v>
      </c>
      <c r="BB12" s="17">
        <v>3.1727573925959797E-2</v>
      </c>
      <c r="BC12" s="17">
        <v>4.5888107082524103E-2</v>
      </c>
      <c r="BD12" s="17">
        <v>3.3750746221067399E-2</v>
      </c>
      <c r="BE12" s="17">
        <v>4.3201659516023901E-2</v>
      </c>
      <c r="BF12" s="17">
        <v>1.9355532744339401E-2</v>
      </c>
      <c r="BG12" s="17">
        <v>2.56305402060121E-2</v>
      </c>
      <c r="BH12" s="17">
        <v>8.9024406898387896E-3</v>
      </c>
      <c r="BI12" s="17">
        <v>3.6363181803915401E-2</v>
      </c>
      <c r="BJ12" s="17">
        <v>1.8088440116868301E-2</v>
      </c>
      <c r="BK12" s="17">
        <v>6.0536918035032097E-2</v>
      </c>
      <c r="BL12" s="17">
        <v>1.22654943845574E-2</v>
      </c>
      <c r="BM12" s="17"/>
      <c r="BN12" s="17">
        <v>2.4197760219632401E-2</v>
      </c>
      <c r="BO12" s="17">
        <v>3.2392840881080603E-2</v>
      </c>
      <c r="BP12" s="17"/>
      <c r="BQ12" s="17">
        <v>5.9001428553892399E-2</v>
      </c>
      <c r="BR12" s="17">
        <v>1.42371394018864E-2</v>
      </c>
      <c r="BS12" s="17"/>
      <c r="BT12" s="17">
        <v>2.8964463299256601E-2</v>
      </c>
      <c r="BU12" s="17"/>
      <c r="BV12" s="17">
        <v>2.36854638245882E-2</v>
      </c>
      <c r="BW12" s="17">
        <v>1.96853663996342E-2</v>
      </c>
      <c r="BX12" s="17">
        <v>3.0448701002137601E-2</v>
      </c>
      <c r="BY12" s="17"/>
      <c r="BZ12" s="17">
        <v>1.8574462995926602E-2</v>
      </c>
      <c r="CA12" s="17">
        <v>2.04169576671865E-2</v>
      </c>
      <c r="CB12" s="17">
        <v>3.7226789571413801E-2</v>
      </c>
      <c r="CC12" s="17">
        <v>1.4331470771192701E-2</v>
      </c>
      <c r="CD12" s="17">
        <v>2.76512644563577E-2</v>
      </c>
      <c r="CE12" s="17">
        <v>4.9968591557844E-2</v>
      </c>
      <c r="CF12" s="17">
        <v>2.29850791146631E-2</v>
      </c>
      <c r="CG12" s="17"/>
      <c r="CH12" s="17">
        <v>2.9315117597216601E-2</v>
      </c>
      <c r="CI12" s="17">
        <v>3.37288222068605E-2</v>
      </c>
      <c r="CJ12" s="17">
        <v>2.1854009120870099E-2</v>
      </c>
      <c r="CK12" s="17">
        <v>1.62014230515794E-2</v>
      </c>
      <c r="CL12" s="17">
        <v>6.05712749078074E-2</v>
      </c>
    </row>
    <row r="13" spans="2:90" x14ac:dyDescent="0.3">
      <c r="B13" s="18" t="s">
        <v>118</v>
      </c>
      <c r="C13" s="19">
        <v>6.5516786502197194E-2</v>
      </c>
      <c r="D13" s="19">
        <v>4.6016704599451203E-2</v>
      </c>
      <c r="E13" s="19">
        <v>8.5093617137016506E-2</v>
      </c>
      <c r="F13" s="19"/>
      <c r="G13" s="19">
        <v>9.0316757714111198E-2</v>
      </c>
      <c r="H13" s="19">
        <v>4.7561180362863803E-2</v>
      </c>
      <c r="I13" s="19">
        <v>7.8938893121854994E-2</v>
      </c>
      <c r="J13" s="19">
        <v>8.4926112304934895E-2</v>
      </c>
      <c r="K13" s="19">
        <v>7.2107407458853107E-2</v>
      </c>
      <c r="L13" s="19">
        <v>3.2546556663122499E-2</v>
      </c>
      <c r="M13" s="19"/>
      <c r="N13" s="19">
        <v>3.9592200476606998E-2</v>
      </c>
      <c r="O13" s="19">
        <v>6.7813990140395006E-2</v>
      </c>
      <c r="P13" s="19">
        <v>5.49273035153501E-2</v>
      </c>
      <c r="Q13" s="19">
        <v>9.9193804466575997E-2</v>
      </c>
      <c r="R13" s="19"/>
      <c r="S13" s="19">
        <v>5.2514286902070099E-2</v>
      </c>
      <c r="T13" s="19">
        <v>4.4633986426545501E-2</v>
      </c>
      <c r="U13" s="19">
        <v>8.79436317801916E-2</v>
      </c>
      <c r="V13" s="19">
        <v>6.7146861348793899E-2</v>
      </c>
      <c r="W13" s="19">
        <v>5.5369221357386297E-2</v>
      </c>
      <c r="X13" s="19">
        <v>4.3403300847003203E-2</v>
      </c>
      <c r="Y13" s="19">
        <v>8.8661413689414298E-2</v>
      </c>
      <c r="Z13" s="19">
        <v>5.3375041570634801E-2</v>
      </c>
      <c r="AA13" s="19">
        <v>6.7068379242226597E-2</v>
      </c>
      <c r="AB13" s="19">
        <v>9.6159445073347893E-2</v>
      </c>
      <c r="AC13" s="19">
        <v>8.0736069924443002E-2</v>
      </c>
      <c r="AD13" s="19">
        <v>7.4029328187360702E-2</v>
      </c>
      <c r="AE13" s="19"/>
      <c r="AF13" s="19">
        <v>4.5936893766831501E-2</v>
      </c>
      <c r="AG13" s="19">
        <v>4.8855968390476998E-2</v>
      </c>
      <c r="AH13" s="19">
        <v>0.13438433274527001</v>
      </c>
      <c r="AI13" s="19"/>
      <c r="AJ13" s="19">
        <v>2.6298303488377101E-2</v>
      </c>
      <c r="AK13" s="19">
        <v>6.1779019323988001E-2</v>
      </c>
      <c r="AL13" s="19">
        <v>5.7645034816396899E-2</v>
      </c>
      <c r="AM13" s="19">
        <v>3.5754262484657497E-2</v>
      </c>
      <c r="AN13" s="19">
        <v>1.9317466557069798E-2</v>
      </c>
      <c r="AO13" s="19"/>
      <c r="AP13" s="19">
        <v>5.4416494964111599E-2</v>
      </c>
      <c r="AQ13" s="19">
        <v>3.74544480913074E-2</v>
      </c>
      <c r="AR13" s="19">
        <v>7.0285164919702298E-2</v>
      </c>
      <c r="AS13" s="19">
        <v>4.5397184975413701E-2</v>
      </c>
      <c r="AT13" s="19">
        <v>2.6626877005275201E-2</v>
      </c>
      <c r="AU13" s="19">
        <v>0.122951984438606</v>
      </c>
      <c r="AV13" s="19"/>
      <c r="AW13" s="19">
        <v>4.4621620120488099E-2</v>
      </c>
      <c r="AX13" s="19">
        <v>0.164301356153747</v>
      </c>
      <c r="AY13" s="19">
        <v>8.1449468936410599E-2</v>
      </c>
      <c r="AZ13" s="19">
        <v>7.7573547906113302E-2</v>
      </c>
      <c r="BA13" s="19">
        <v>8.8103448566713399E-2</v>
      </c>
      <c r="BB13" s="19">
        <v>7.1099282895549107E-2</v>
      </c>
      <c r="BC13" s="19">
        <v>3.9092880409246702E-2</v>
      </c>
      <c r="BD13" s="19">
        <v>5.6227493255396097E-2</v>
      </c>
      <c r="BE13" s="19">
        <v>4.5233767045890098E-2</v>
      </c>
      <c r="BF13" s="19">
        <v>3.9102897889169097E-2</v>
      </c>
      <c r="BG13" s="19">
        <v>3.2555504084992803E-2</v>
      </c>
      <c r="BH13" s="19">
        <v>3.0585664875976599E-2</v>
      </c>
      <c r="BI13" s="19">
        <v>2.77838664523694E-2</v>
      </c>
      <c r="BJ13" s="19">
        <v>7.2625068294439404E-2</v>
      </c>
      <c r="BK13" s="19">
        <v>0.104978632685538</v>
      </c>
      <c r="BL13" s="19">
        <v>3.0972774358706399E-2</v>
      </c>
      <c r="BM13" s="19"/>
      <c r="BN13" s="19">
        <v>6.4340191383173498E-2</v>
      </c>
      <c r="BO13" s="19">
        <v>6.5802001852324196E-2</v>
      </c>
      <c r="BP13" s="19"/>
      <c r="BQ13" s="19">
        <v>5.0706438381698499E-2</v>
      </c>
      <c r="BR13" s="19">
        <v>5.5641484382898398E-2</v>
      </c>
      <c r="BS13" s="19"/>
      <c r="BT13" s="19">
        <v>3.1392710720924602E-2</v>
      </c>
      <c r="BU13" s="19"/>
      <c r="BV13" s="19">
        <v>9.3320314246330097E-2</v>
      </c>
      <c r="BW13" s="19">
        <v>5.3303107329066401E-2</v>
      </c>
      <c r="BX13" s="19">
        <v>5.5924366925293303E-2</v>
      </c>
      <c r="BY13" s="19"/>
      <c r="BZ13" s="19">
        <v>0.107509853049586</v>
      </c>
      <c r="CA13" s="19">
        <v>6.7189276347863106E-2</v>
      </c>
      <c r="CB13" s="19">
        <v>8.5125112604522699E-2</v>
      </c>
      <c r="CC13" s="19">
        <v>4.5121216027997103E-2</v>
      </c>
      <c r="CD13" s="19">
        <v>2.87473958804291E-2</v>
      </c>
      <c r="CE13" s="19">
        <v>5.6705116688499903E-2</v>
      </c>
      <c r="CF13" s="19">
        <v>1.95062890244069E-2</v>
      </c>
      <c r="CG13" s="19"/>
      <c r="CH13" s="19">
        <v>5.1916109655053597E-2</v>
      </c>
      <c r="CI13" s="19">
        <v>5.0533222325293399E-2</v>
      </c>
      <c r="CJ13" s="19">
        <v>7.1461711865106303E-2</v>
      </c>
      <c r="CK13" s="19">
        <v>8.4146952050936794E-2</v>
      </c>
      <c r="CL13" s="19">
        <v>0.110647920299971</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0.308755333238726</v>
      </c>
      <c r="D9" s="17">
        <v>0.31399423669498699</v>
      </c>
      <c r="E9" s="17">
        <v>0.30122390552259698</v>
      </c>
      <c r="F9" s="17"/>
      <c r="G9" s="17">
        <v>0.31566523219345799</v>
      </c>
      <c r="H9" s="17">
        <v>0.34477382417091501</v>
      </c>
      <c r="I9" s="17">
        <v>0.29577337324440001</v>
      </c>
      <c r="J9" s="17">
        <v>0.34964341591537901</v>
      </c>
      <c r="K9" s="17">
        <v>0.29493975729842398</v>
      </c>
      <c r="L9" s="17">
        <v>0.26144803924473198</v>
      </c>
      <c r="M9" s="17"/>
      <c r="N9" s="17">
        <v>0.343036671919492</v>
      </c>
      <c r="O9" s="17">
        <v>0.30536269599712901</v>
      </c>
      <c r="P9" s="17">
        <v>0.27652423612774102</v>
      </c>
      <c r="Q9" s="17">
        <v>0.30677252638769298</v>
      </c>
      <c r="R9" s="17"/>
      <c r="S9" s="17">
        <v>0.34436232287246499</v>
      </c>
      <c r="T9" s="17">
        <v>0.29373900511765799</v>
      </c>
      <c r="U9" s="17">
        <v>0.28855004661221101</v>
      </c>
      <c r="V9" s="17">
        <v>0.237928294962756</v>
      </c>
      <c r="W9" s="17">
        <v>0.29463214457043502</v>
      </c>
      <c r="X9" s="17">
        <v>0.28639605031822901</v>
      </c>
      <c r="Y9" s="17">
        <v>0.25488927465601302</v>
      </c>
      <c r="Z9" s="17">
        <v>0.31406923142958798</v>
      </c>
      <c r="AA9" s="17">
        <v>0.34688971063898</v>
      </c>
      <c r="AB9" s="17">
        <v>0.35144788830583401</v>
      </c>
      <c r="AC9" s="17">
        <v>0.36058745216281102</v>
      </c>
      <c r="AD9" s="17">
        <v>0.35535552065086601</v>
      </c>
      <c r="AE9" s="17"/>
      <c r="AF9" s="17">
        <v>0.249594417865628</v>
      </c>
      <c r="AG9" s="17">
        <v>0.362336965982961</v>
      </c>
      <c r="AH9" s="17">
        <v>0.28654586039474</v>
      </c>
      <c r="AI9" s="17"/>
      <c r="AJ9" s="17">
        <v>0.124522138443779</v>
      </c>
      <c r="AK9" s="17">
        <v>0.39950886120542201</v>
      </c>
      <c r="AL9" s="17">
        <v>0.31571786854828099</v>
      </c>
      <c r="AM9" s="17">
        <v>0.246315021156019</v>
      </c>
      <c r="AN9" s="17">
        <v>0.38274074258238</v>
      </c>
      <c r="AO9" s="17"/>
      <c r="AP9" s="17">
        <v>0.37585106692929399</v>
      </c>
      <c r="AQ9" s="17">
        <v>0.15492199285915401</v>
      </c>
      <c r="AR9" s="17">
        <v>0.34968342050586998</v>
      </c>
      <c r="AS9" s="17">
        <v>0.25787423052365799</v>
      </c>
      <c r="AT9" s="17">
        <v>0.47721123400787502</v>
      </c>
      <c r="AU9" s="17">
        <v>0.32065035311183099</v>
      </c>
      <c r="AV9" s="17"/>
      <c r="AW9" s="17">
        <v>0.410285813831329</v>
      </c>
      <c r="AX9" s="17">
        <v>0.35544195903210402</v>
      </c>
      <c r="AY9" s="17">
        <v>0.31418637436352098</v>
      </c>
      <c r="AZ9" s="17">
        <v>0.28105379704323402</v>
      </c>
      <c r="BA9" s="17">
        <v>0.305475528617982</v>
      </c>
      <c r="BB9" s="17">
        <v>0.29605191847004803</v>
      </c>
      <c r="BC9" s="17">
        <v>0.29412258880020098</v>
      </c>
      <c r="BD9" s="17">
        <v>0.29962729470046401</v>
      </c>
      <c r="BE9" s="17">
        <v>0.268280993348185</v>
      </c>
      <c r="BF9" s="17">
        <v>0.24989386879666101</v>
      </c>
      <c r="BG9" s="17">
        <v>0.33565426670881898</v>
      </c>
      <c r="BH9" s="17">
        <v>0.24154555244971099</v>
      </c>
      <c r="BI9" s="17">
        <v>0.333855891647311</v>
      </c>
      <c r="BJ9" s="17">
        <v>0.26657361059016899</v>
      </c>
      <c r="BK9" s="17">
        <v>0.31183989960045699</v>
      </c>
      <c r="BL9" s="17">
        <v>0.46021981841216397</v>
      </c>
      <c r="BM9" s="17"/>
      <c r="BN9" s="17">
        <v>0.30484744250437801</v>
      </c>
      <c r="BO9" s="17">
        <v>0.31527867195869502</v>
      </c>
      <c r="BP9" s="17"/>
      <c r="BQ9" s="17">
        <v>0.370076927378436</v>
      </c>
      <c r="BR9" s="17">
        <v>0.44836511054563599</v>
      </c>
      <c r="BS9" s="17"/>
      <c r="BT9" s="17">
        <v>0.34325290741369302</v>
      </c>
      <c r="BU9" s="17"/>
      <c r="BV9" s="17">
        <v>0.32028334956036503</v>
      </c>
      <c r="BW9" s="17">
        <v>0.35752582454019199</v>
      </c>
      <c r="BX9" s="17">
        <v>0.29071420659626801</v>
      </c>
      <c r="BY9" s="17"/>
      <c r="BZ9" s="17">
        <v>0.37470692507708298</v>
      </c>
      <c r="CA9" s="17">
        <v>0.34941236820572802</v>
      </c>
      <c r="CB9" s="17">
        <v>0.317865246533651</v>
      </c>
      <c r="CC9" s="17">
        <v>0.26907814222105397</v>
      </c>
      <c r="CD9" s="17">
        <v>0.26720263388974402</v>
      </c>
      <c r="CE9" s="17">
        <v>0.27477491882509902</v>
      </c>
      <c r="CF9" s="17">
        <v>0.37961168646954302</v>
      </c>
      <c r="CG9" s="17"/>
      <c r="CH9" s="17">
        <v>0.30282149724646601</v>
      </c>
      <c r="CI9" s="17">
        <v>0.29495304889211899</v>
      </c>
      <c r="CJ9" s="17">
        <v>0.29264324744008602</v>
      </c>
      <c r="CK9" s="17">
        <v>0.34016040381601798</v>
      </c>
      <c r="CL9" s="17">
        <v>0.477294786641699</v>
      </c>
    </row>
    <row r="10" spans="2:90" x14ac:dyDescent="0.3">
      <c r="B10" s="18" t="s">
        <v>524</v>
      </c>
      <c r="C10" s="17">
        <v>0.40843197292319999</v>
      </c>
      <c r="D10" s="17">
        <v>0.38139635948038803</v>
      </c>
      <c r="E10" s="17">
        <v>0.43502351803431799</v>
      </c>
      <c r="F10" s="17"/>
      <c r="G10" s="17">
        <v>0.390477070116375</v>
      </c>
      <c r="H10" s="17">
        <v>0.43727800509024201</v>
      </c>
      <c r="I10" s="17">
        <v>0.45075171539776698</v>
      </c>
      <c r="J10" s="17">
        <v>0.430437240909815</v>
      </c>
      <c r="K10" s="17">
        <v>0.39653370893545697</v>
      </c>
      <c r="L10" s="17">
        <v>0.35225796166488199</v>
      </c>
      <c r="M10" s="17"/>
      <c r="N10" s="17">
        <v>0.39985090228992998</v>
      </c>
      <c r="O10" s="17">
        <v>0.45496346359800199</v>
      </c>
      <c r="P10" s="17">
        <v>0.40733452233956802</v>
      </c>
      <c r="Q10" s="17">
        <v>0.37210185601198698</v>
      </c>
      <c r="R10" s="17"/>
      <c r="S10" s="17">
        <v>0.376251193330016</v>
      </c>
      <c r="T10" s="17">
        <v>0.39134022016717601</v>
      </c>
      <c r="U10" s="17">
        <v>0.40863841972415099</v>
      </c>
      <c r="V10" s="17">
        <v>0.47024660361473603</v>
      </c>
      <c r="W10" s="17">
        <v>0.44196278646963599</v>
      </c>
      <c r="X10" s="17">
        <v>0.46114033290141598</v>
      </c>
      <c r="Y10" s="17">
        <v>0.36123758259699901</v>
      </c>
      <c r="Z10" s="17">
        <v>0.42313962066211003</v>
      </c>
      <c r="AA10" s="17">
        <v>0.39267820257729302</v>
      </c>
      <c r="AB10" s="17">
        <v>0.413654510740112</v>
      </c>
      <c r="AC10" s="17">
        <v>0.35411166164302699</v>
      </c>
      <c r="AD10" s="17">
        <v>0.45026895862267302</v>
      </c>
      <c r="AE10" s="17"/>
      <c r="AF10" s="17">
        <v>0.39488700265002902</v>
      </c>
      <c r="AG10" s="17">
        <v>0.42346405290140599</v>
      </c>
      <c r="AH10" s="17">
        <v>0.39051604090689801</v>
      </c>
      <c r="AI10" s="17"/>
      <c r="AJ10" s="17">
        <v>0.39445396207565497</v>
      </c>
      <c r="AK10" s="17">
        <v>0.43196622443065702</v>
      </c>
      <c r="AL10" s="17">
        <v>0.437302131467871</v>
      </c>
      <c r="AM10" s="17">
        <v>0.43400272039601201</v>
      </c>
      <c r="AN10" s="17">
        <v>0.41445463239386798</v>
      </c>
      <c r="AO10" s="17"/>
      <c r="AP10" s="17">
        <v>0.47087738558233999</v>
      </c>
      <c r="AQ10" s="17">
        <v>0.37492674843590301</v>
      </c>
      <c r="AR10" s="17">
        <v>0.45610673368305499</v>
      </c>
      <c r="AS10" s="17">
        <v>0.38763216242556597</v>
      </c>
      <c r="AT10" s="17">
        <v>0.34312651217164403</v>
      </c>
      <c r="AU10" s="17">
        <v>0.38097001465073599</v>
      </c>
      <c r="AV10" s="17"/>
      <c r="AW10" s="17">
        <v>0.29746557413175201</v>
      </c>
      <c r="AX10" s="17">
        <v>0.30363679113071201</v>
      </c>
      <c r="AY10" s="17">
        <v>0.425946359675274</v>
      </c>
      <c r="AZ10" s="17">
        <v>0.403175586713587</v>
      </c>
      <c r="BA10" s="17">
        <v>0.36474442732517098</v>
      </c>
      <c r="BB10" s="17">
        <v>0.37966275305617198</v>
      </c>
      <c r="BC10" s="17">
        <v>0.41773708146696298</v>
      </c>
      <c r="BD10" s="17">
        <v>0.438327978758077</v>
      </c>
      <c r="BE10" s="17">
        <v>0.41649756464031301</v>
      </c>
      <c r="BF10" s="17">
        <v>0.48127900288067599</v>
      </c>
      <c r="BG10" s="17">
        <v>0.424599784830761</v>
      </c>
      <c r="BH10" s="17">
        <v>0.49548193288819198</v>
      </c>
      <c r="BI10" s="17">
        <v>0.45289201549970398</v>
      </c>
      <c r="BJ10" s="17">
        <v>0.40735128587569203</v>
      </c>
      <c r="BK10" s="17">
        <v>0.41154397714163798</v>
      </c>
      <c r="BL10" s="17">
        <v>0.38855932754999301</v>
      </c>
      <c r="BM10" s="17"/>
      <c r="BN10" s="17">
        <v>0.41407148736301802</v>
      </c>
      <c r="BO10" s="17">
        <v>0.40293502104030199</v>
      </c>
      <c r="BP10" s="17"/>
      <c r="BQ10" s="17">
        <v>0.48219695008684799</v>
      </c>
      <c r="BR10" s="17">
        <v>0.34868891769382698</v>
      </c>
      <c r="BS10" s="17"/>
      <c r="BT10" s="17">
        <v>0.45527386638920397</v>
      </c>
      <c r="BU10" s="17"/>
      <c r="BV10" s="17">
        <v>0.38568017497427798</v>
      </c>
      <c r="BW10" s="17">
        <v>0.39599141393280901</v>
      </c>
      <c r="BX10" s="17">
        <v>0.419517172838134</v>
      </c>
      <c r="BY10" s="17"/>
      <c r="BZ10" s="17">
        <v>0.40914100111276402</v>
      </c>
      <c r="CA10" s="17">
        <v>0.37509764369872001</v>
      </c>
      <c r="CB10" s="17">
        <v>0.377590601942288</v>
      </c>
      <c r="CC10" s="17">
        <v>0.439999216354585</v>
      </c>
      <c r="CD10" s="17">
        <v>0.448927418426252</v>
      </c>
      <c r="CE10" s="17">
        <v>0.38740942339988799</v>
      </c>
      <c r="CF10" s="17">
        <v>0.391521428595481</v>
      </c>
      <c r="CG10" s="17"/>
      <c r="CH10" s="17">
        <v>0.34138022946833502</v>
      </c>
      <c r="CI10" s="17">
        <v>0.417350775042589</v>
      </c>
      <c r="CJ10" s="17">
        <v>0.42046953324302599</v>
      </c>
      <c r="CK10" s="17">
        <v>0.42853783572552301</v>
      </c>
      <c r="CL10" s="17">
        <v>0.30017318985165797</v>
      </c>
    </row>
    <row r="11" spans="2:90" x14ac:dyDescent="0.3">
      <c r="B11" s="18" t="s">
        <v>525</v>
      </c>
      <c r="C11" s="17">
        <v>0.171066001751043</v>
      </c>
      <c r="D11" s="17">
        <v>0.199137069783587</v>
      </c>
      <c r="E11" s="17">
        <v>0.14498812094580199</v>
      </c>
      <c r="F11" s="17"/>
      <c r="G11" s="17">
        <v>0.17533722911405</v>
      </c>
      <c r="H11" s="17">
        <v>0.12326011701961199</v>
      </c>
      <c r="I11" s="17">
        <v>0.123299115041198</v>
      </c>
      <c r="J11" s="17">
        <v>0.121037350990243</v>
      </c>
      <c r="K11" s="17">
        <v>0.189718733899888</v>
      </c>
      <c r="L11" s="17">
        <v>0.27449570622235903</v>
      </c>
      <c r="M11" s="17"/>
      <c r="N11" s="17">
        <v>0.17307451246025299</v>
      </c>
      <c r="O11" s="17">
        <v>0.14307637739252499</v>
      </c>
      <c r="P11" s="17">
        <v>0.20120999866595199</v>
      </c>
      <c r="Q11" s="17">
        <v>0.169162311434471</v>
      </c>
      <c r="R11" s="17"/>
      <c r="S11" s="17">
        <v>0.178280551114325</v>
      </c>
      <c r="T11" s="17">
        <v>0.198509248784217</v>
      </c>
      <c r="U11" s="17">
        <v>0.20151204275769399</v>
      </c>
      <c r="V11" s="17">
        <v>0.19291366554435099</v>
      </c>
      <c r="W11" s="17">
        <v>0.16485362983513499</v>
      </c>
      <c r="X11" s="17">
        <v>0.15452365337624899</v>
      </c>
      <c r="Y11" s="17">
        <v>0.25378808253138202</v>
      </c>
      <c r="Z11" s="17">
        <v>0.130790940391949</v>
      </c>
      <c r="AA11" s="17">
        <v>0.15881703398178801</v>
      </c>
      <c r="AB11" s="17">
        <v>0.112451645424822</v>
      </c>
      <c r="AC11" s="17">
        <v>0.13271598528473799</v>
      </c>
      <c r="AD11" s="17">
        <v>5.3262669748053298E-2</v>
      </c>
      <c r="AE11" s="17"/>
      <c r="AF11" s="17">
        <v>0.22294467265523399</v>
      </c>
      <c r="AG11" s="17">
        <v>0.14908876406108901</v>
      </c>
      <c r="AH11" s="17">
        <v>0.15236048308794001</v>
      </c>
      <c r="AI11" s="17"/>
      <c r="AJ11" s="17">
        <v>0.34397214311792401</v>
      </c>
      <c r="AK11" s="17">
        <v>9.5006597613387103E-2</v>
      </c>
      <c r="AL11" s="17">
        <v>0.160464083730091</v>
      </c>
      <c r="AM11" s="17">
        <v>0.211408517797954</v>
      </c>
      <c r="AN11" s="17">
        <v>0.151151019030139</v>
      </c>
      <c r="AO11" s="17"/>
      <c r="AP11" s="17">
        <v>8.3629960327414807E-2</v>
      </c>
      <c r="AQ11" s="17">
        <v>0.33295308631211701</v>
      </c>
      <c r="AR11" s="17">
        <v>0.11606967458720301</v>
      </c>
      <c r="AS11" s="17">
        <v>0.22489655628333599</v>
      </c>
      <c r="AT11" s="17">
        <v>0.12289299186876899</v>
      </c>
      <c r="AU11" s="17">
        <v>0.169324905494913</v>
      </c>
      <c r="AV11" s="17"/>
      <c r="AW11" s="17">
        <v>0.103068503315125</v>
      </c>
      <c r="AX11" s="17">
        <v>0.134256815750181</v>
      </c>
      <c r="AY11" s="17">
        <v>0.126407516425252</v>
      </c>
      <c r="AZ11" s="17">
        <v>0.15054755377059001</v>
      </c>
      <c r="BA11" s="17">
        <v>0.196839822023337</v>
      </c>
      <c r="BB11" s="17">
        <v>0.209401668255282</v>
      </c>
      <c r="BC11" s="17">
        <v>0.18684317662580299</v>
      </c>
      <c r="BD11" s="17">
        <v>0.16664425310157699</v>
      </c>
      <c r="BE11" s="17">
        <v>0.19048233100864001</v>
      </c>
      <c r="BF11" s="17">
        <v>0.20887148702848399</v>
      </c>
      <c r="BG11" s="17">
        <v>0.14743549028894501</v>
      </c>
      <c r="BH11" s="17">
        <v>0.216203654580016</v>
      </c>
      <c r="BI11" s="17">
        <v>0.15278146058768499</v>
      </c>
      <c r="BJ11" s="17">
        <v>0.207444018593921</v>
      </c>
      <c r="BK11" s="17">
        <v>0.14691257664794299</v>
      </c>
      <c r="BL11" s="17">
        <v>0.122246894554542</v>
      </c>
      <c r="BM11" s="17"/>
      <c r="BN11" s="17">
        <v>0.17926532873874701</v>
      </c>
      <c r="BO11" s="17">
        <v>0.15803592484517601</v>
      </c>
      <c r="BP11" s="17"/>
      <c r="BQ11" s="17">
        <v>8.4813849198903404E-2</v>
      </c>
      <c r="BR11" s="17">
        <v>0.118506080243604</v>
      </c>
      <c r="BS11" s="17"/>
      <c r="BT11" s="17">
        <v>0.12502342008656001</v>
      </c>
      <c r="BU11" s="17"/>
      <c r="BV11" s="17">
        <v>0.14674421499166199</v>
      </c>
      <c r="BW11" s="17">
        <v>0.16554301987352199</v>
      </c>
      <c r="BX11" s="17">
        <v>0.184292910094983</v>
      </c>
      <c r="BY11" s="17"/>
      <c r="BZ11" s="17">
        <v>8.7723884845231997E-2</v>
      </c>
      <c r="CA11" s="17">
        <v>0.148537569221043</v>
      </c>
      <c r="CB11" s="17">
        <v>0.15511063834792299</v>
      </c>
      <c r="CC11" s="17">
        <v>0.19511677106992301</v>
      </c>
      <c r="CD11" s="17">
        <v>0.19206447709913699</v>
      </c>
      <c r="CE11" s="17">
        <v>0.24795674124522099</v>
      </c>
      <c r="CF11" s="17">
        <v>0.173479236335286</v>
      </c>
      <c r="CG11" s="17"/>
      <c r="CH11" s="17">
        <v>0.23324133921962301</v>
      </c>
      <c r="CI11" s="17">
        <v>0.18774579401577901</v>
      </c>
      <c r="CJ11" s="17">
        <v>0.16890593278208099</v>
      </c>
      <c r="CK11" s="17">
        <v>0.11597676921390999</v>
      </c>
      <c r="CL11" s="17">
        <v>9.8917084854024298E-2</v>
      </c>
    </row>
    <row r="12" spans="2:90" x14ac:dyDescent="0.3">
      <c r="B12" s="18" t="s">
        <v>526</v>
      </c>
      <c r="C12" s="17">
        <v>4.1638707795453797E-2</v>
      </c>
      <c r="D12" s="17">
        <v>5.4461151475652503E-2</v>
      </c>
      <c r="E12" s="17">
        <v>2.94373727787457E-2</v>
      </c>
      <c r="F12" s="17"/>
      <c r="G12" s="17">
        <v>3.53721268502354E-2</v>
      </c>
      <c r="H12" s="17">
        <v>3.7923583586887098E-2</v>
      </c>
      <c r="I12" s="17">
        <v>4.3789311500106697E-2</v>
      </c>
      <c r="J12" s="17">
        <v>2.1876334113946599E-2</v>
      </c>
      <c r="K12" s="17">
        <v>4.3317933605363602E-2</v>
      </c>
      <c r="L12" s="17">
        <v>6.1989768533715101E-2</v>
      </c>
      <c r="M12" s="17"/>
      <c r="N12" s="17">
        <v>3.3909359721519199E-2</v>
      </c>
      <c r="O12" s="17">
        <v>3.24786641630469E-2</v>
      </c>
      <c r="P12" s="17">
        <v>5.7838083677423199E-2</v>
      </c>
      <c r="Q12" s="17">
        <v>4.3805696464459198E-2</v>
      </c>
      <c r="R12" s="17"/>
      <c r="S12" s="17">
        <v>2.7918926280045001E-2</v>
      </c>
      <c r="T12" s="17">
        <v>4.5675438736973301E-2</v>
      </c>
      <c r="U12" s="17">
        <v>3.6083056415255901E-2</v>
      </c>
      <c r="V12" s="17">
        <v>3.4671876726306297E-2</v>
      </c>
      <c r="W12" s="17">
        <v>3.2833670732951702E-2</v>
      </c>
      <c r="X12" s="17">
        <v>4.8816906197671803E-2</v>
      </c>
      <c r="Y12" s="17">
        <v>6.9563721004262905E-2</v>
      </c>
      <c r="Z12" s="17">
        <v>6.8040748287110597E-2</v>
      </c>
      <c r="AA12" s="17">
        <v>2.9579747720368098E-2</v>
      </c>
      <c r="AB12" s="17">
        <v>3.7970540933808299E-2</v>
      </c>
      <c r="AC12" s="17">
        <v>6.2501545296697894E-2</v>
      </c>
      <c r="AD12" s="17">
        <v>3.4039123848604101E-2</v>
      </c>
      <c r="AE12" s="17"/>
      <c r="AF12" s="17">
        <v>6.8967255068002595E-2</v>
      </c>
      <c r="AG12" s="17">
        <v>2.25655686105584E-2</v>
      </c>
      <c r="AH12" s="17">
        <v>2.68274122407056E-2</v>
      </c>
      <c r="AI12" s="17"/>
      <c r="AJ12" s="17">
        <v>9.3504965079060101E-2</v>
      </c>
      <c r="AK12" s="17">
        <v>2.3087252483094602E-2</v>
      </c>
      <c r="AL12" s="17">
        <v>1.0452821426756E-2</v>
      </c>
      <c r="AM12" s="17">
        <v>6.4632112489692195E-2</v>
      </c>
      <c r="AN12" s="17">
        <v>2.14811717495723E-2</v>
      </c>
      <c r="AO12" s="17"/>
      <c r="AP12" s="17">
        <v>2.5807216738770698E-2</v>
      </c>
      <c r="AQ12" s="17">
        <v>7.3583036328841805E-2</v>
      </c>
      <c r="AR12" s="17">
        <v>2.00031245957164E-2</v>
      </c>
      <c r="AS12" s="17">
        <v>6.9769682169911598E-2</v>
      </c>
      <c r="AT12" s="17">
        <v>1.41987450943847E-2</v>
      </c>
      <c r="AU12" s="17">
        <v>5.3615102043179496E-3</v>
      </c>
      <c r="AV12" s="17"/>
      <c r="AW12" s="17">
        <v>9.4193041049885101E-2</v>
      </c>
      <c r="AX12" s="17">
        <v>5.3713085443303797E-2</v>
      </c>
      <c r="AY12" s="17">
        <v>3.3766847698331999E-2</v>
      </c>
      <c r="AZ12" s="17">
        <v>6.7688304964827098E-2</v>
      </c>
      <c r="BA12" s="17">
        <v>4.7673870614234601E-2</v>
      </c>
      <c r="BB12" s="17">
        <v>5.4828084037796397E-2</v>
      </c>
      <c r="BC12" s="17">
        <v>5.4738833511356E-2</v>
      </c>
      <c r="BD12" s="17">
        <v>3.8535166739957702E-2</v>
      </c>
      <c r="BE12" s="17">
        <v>5.30258586071191E-2</v>
      </c>
      <c r="BF12" s="17">
        <v>2.20185549181743E-2</v>
      </c>
      <c r="BG12" s="17">
        <v>4.6135791007669798E-2</v>
      </c>
      <c r="BH12" s="17">
        <v>2.6942786803804498E-2</v>
      </c>
      <c r="BI12" s="17">
        <v>3.2686765812930098E-2</v>
      </c>
      <c r="BJ12" s="17">
        <v>5.9937240734320198E-2</v>
      </c>
      <c r="BK12" s="17">
        <v>2.4600286106577201E-2</v>
      </c>
      <c r="BL12" s="17">
        <v>6.9256859828564204E-3</v>
      </c>
      <c r="BM12" s="17"/>
      <c r="BN12" s="17">
        <v>3.6072397631397003E-2</v>
      </c>
      <c r="BO12" s="17">
        <v>4.99333286558169E-2</v>
      </c>
      <c r="BP12" s="17"/>
      <c r="BQ12" s="17">
        <v>2.4057128212810398E-2</v>
      </c>
      <c r="BR12" s="17">
        <v>2.7795338029855801E-2</v>
      </c>
      <c r="BS12" s="17"/>
      <c r="BT12" s="17">
        <v>1.8346178623817499E-2</v>
      </c>
      <c r="BU12" s="17"/>
      <c r="BV12" s="17">
        <v>5.8520331506094397E-2</v>
      </c>
      <c r="BW12" s="17">
        <v>2.14107877508861E-2</v>
      </c>
      <c r="BX12" s="17">
        <v>4.3548100033859401E-2</v>
      </c>
      <c r="BY12" s="17"/>
      <c r="BZ12" s="17">
        <v>1.4992003673350201E-2</v>
      </c>
      <c r="CA12" s="17">
        <v>4.6567140095481997E-2</v>
      </c>
      <c r="CB12" s="17">
        <v>5.3882134096234997E-2</v>
      </c>
      <c r="CC12" s="17">
        <v>5.1104544722853897E-2</v>
      </c>
      <c r="CD12" s="17">
        <v>4.9652922165250697E-2</v>
      </c>
      <c r="CE12" s="17">
        <v>4.1533144541272903E-2</v>
      </c>
      <c r="CF12" s="17">
        <v>3.1719620777233698E-2</v>
      </c>
      <c r="CG12" s="17"/>
      <c r="CH12" s="17">
        <v>6.6328499013787595E-2</v>
      </c>
      <c r="CI12" s="17">
        <v>4.7224232091501603E-2</v>
      </c>
      <c r="CJ12" s="17">
        <v>3.2604287270082702E-2</v>
      </c>
      <c r="CK12" s="17">
        <v>2.9292583839127501E-2</v>
      </c>
      <c r="CL12" s="17">
        <v>6.0676684379109801E-2</v>
      </c>
    </row>
    <row r="13" spans="2:90" x14ac:dyDescent="0.3">
      <c r="B13" s="18" t="s">
        <v>118</v>
      </c>
      <c r="C13" s="19">
        <v>7.0107984291576497E-2</v>
      </c>
      <c r="D13" s="19">
        <v>5.1011182565385199E-2</v>
      </c>
      <c r="E13" s="19">
        <v>8.9327082718536302E-2</v>
      </c>
      <c r="F13" s="19"/>
      <c r="G13" s="19">
        <v>8.3148341725881897E-2</v>
      </c>
      <c r="H13" s="19">
        <v>5.6764470132344903E-2</v>
      </c>
      <c r="I13" s="19">
        <v>8.6386484816528206E-2</v>
      </c>
      <c r="J13" s="19">
        <v>7.7005658070616601E-2</v>
      </c>
      <c r="K13" s="19">
        <v>7.54898662608674E-2</v>
      </c>
      <c r="L13" s="19">
        <v>4.9808524334312002E-2</v>
      </c>
      <c r="M13" s="19"/>
      <c r="N13" s="19">
        <v>5.0128553608806498E-2</v>
      </c>
      <c r="O13" s="19">
        <v>6.4118798849296693E-2</v>
      </c>
      <c r="P13" s="19">
        <v>5.7093159189315602E-2</v>
      </c>
      <c r="Q13" s="19">
        <v>0.108157609701389</v>
      </c>
      <c r="R13" s="19"/>
      <c r="S13" s="19">
        <v>7.3187006403148999E-2</v>
      </c>
      <c r="T13" s="19">
        <v>7.0736087193974603E-2</v>
      </c>
      <c r="U13" s="19">
        <v>6.5216434490687605E-2</v>
      </c>
      <c r="V13" s="19">
        <v>6.4239559151851103E-2</v>
      </c>
      <c r="W13" s="19">
        <v>6.5717768391842096E-2</v>
      </c>
      <c r="X13" s="19">
        <v>4.9123057206434402E-2</v>
      </c>
      <c r="Y13" s="19">
        <v>6.0521339211342201E-2</v>
      </c>
      <c r="Z13" s="19">
        <v>6.3959459229242205E-2</v>
      </c>
      <c r="AA13" s="19">
        <v>7.2035305081570605E-2</v>
      </c>
      <c r="AB13" s="19">
        <v>8.4475414595423501E-2</v>
      </c>
      <c r="AC13" s="19">
        <v>9.0083355612725902E-2</v>
      </c>
      <c r="AD13" s="19">
        <v>0.107073727129803</v>
      </c>
      <c r="AE13" s="19"/>
      <c r="AF13" s="19">
        <v>6.36066517611064E-2</v>
      </c>
      <c r="AG13" s="19">
        <v>4.2544648443985603E-2</v>
      </c>
      <c r="AH13" s="19">
        <v>0.143750203369717</v>
      </c>
      <c r="AI13" s="19"/>
      <c r="AJ13" s="19">
        <v>4.3546791283581097E-2</v>
      </c>
      <c r="AK13" s="19">
        <v>5.0431064267438902E-2</v>
      </c>
      <c r="AL13" s="19">
        <v>7.6063094827000896E-2</v>
      </c>
      <c r="AM13" s="19">
        <v>4.3641628160322798E-2</v>
      </c>
      <c r="AN13" s="19">
        <v>3.0172434244041198E-2</v>
      </c>
      <c r="AO13" s="19"/>
      <c r="AP13" s="19">
        <v>4.3834370422180802E-2</v>
      </c>
      <c r="AQ13" s="19">
        <v>6.3615136063983196E-2</v>
      </c>
      <c r="AR13" s="19">
        <v>5.81370466281554E-2</v>
      </c>
      <c r="AS13" s="19">
        <v>5.9827368597527603E-2</v>
      </c>
      <c r="AT13" s="19">
        <v>4.2570516857327198E-2</v>
      </c>
      <c r="AU13" s="19">
        <v>0.12369321653820201</v>
      </c>
      <c r="AV13" s="19"/>
      <c r="AW13" s="19">
        <v>9.4987067671909203E-2</v>
      </c>
      <c r="AX13" s="19">
        <v>0.1529513486437</v>
      </c>
      <c r="AY13" s="19">
        <v>9.9692901837620695E-2</v>
      </c>
      <c r="AZ13" s="19">
        <v>9.7534757507762096E-2</v>
      </c>
      <c r="BA13" s="19">
        <v>8.5266351419275896E-2</v>
      </c>
      <c r="BB13" s="19">
        <v>6.0055576180701203E-2</v>
      </c>
      <c r="BC13" s="19">
        <v>4.6558319595676703E-2</v>
      </c>
      <c r="BD13" s="19">
        <v>5.6865306699924803E-2</v>
      </c>
      <c r="BE13" s="19">
        <v>7.1713252395742805E-2</v>
      </c>
      <c r="BF13" s="19">
        <v>3.7937086376005097E-2</v>
      </c>
      <c r="BG13" s="19">
        <v>4.6174667163805597E-2</v>
      </c>
      <c r="BH13" s="19">
        <v>1.9826073278276599E-2</v>
      </c>
      <c r="BI13" s="19">
        <v>2.77838664523694E-2</v>
      </c>
      <c r="BJ13" s="19">
        <v>5.8693844205897801E-2</v>
      </c>
      <c r="BK13" s="19">
        <v>0.105103260503385</v>
      </c>
      <c r="BL13" s="19">
        <v>2.20482735004447E-2</v>
      </c>
      <c r="BM13" s="19"/>
      <c r="BN13" s="19">
        <v>6.5743343762459799E-2</v>
      </c>
      <c r="BO13" s="19">
        <v>7.3817053500010096E-2</v>
      </c>
      <c r="BP13" s="19"/>
      <c r="BQ13" s="19">
        <v>3.8855145123002102E-2</v>
      </c>
      <c r="BR13" s="19">
        <v>5.6644553487076602E-2</v>
      </c>
      <c r="BS13" s="19"/>
      <c r="BT13" s="19">
        <v>5.8103627486725699E-2</v>
      </c>
      <c r="BU13" s="19"/>
      <c r="BV13" s="19">
        <v>8.8771928967599598E-2</v>
      </c>
      <c r="BW13" s="19">
        <v>5.9528953902590803E-2</v>
      </c>
      <c r="BX13" s="19">
        <v>6.1927610436755903E-2</v>
      </c>
      <c r="BY13" s="19"/>
      <c r="BZ13" s="19">
        <v>0.113436185291571</v>
      </c>
      <c r="CA13" s="19">
        <v>8.0385278779027694E-2</v>
      </c>
      <c r="CB13" s="19">
        <v>9.5551379079902701E-2</v>
      </c>
      <c r="CC13" s="19">
        <v>4.4701325631583001E-2</v>
      </c>
      <c r="CD13" s="19">
        <v>4.2152548419615701E-2</v>
      </c>
      <c r="CE13" s="19">
        <v>4.8325771988518999E-2</v>
      </c>
      <c r="CF13" s="19">
        <v>2.3668027822455799E-2</v>
      </c>
      <c r="CG13" s="19"/>
      <c r="CH13" s="19">
        <v>5.6228435051787901E-2</v>
      </c>
      <c r="CI13" s="19">
        <v>5.2726149958010601E-2</v>
      </c>
      <c r="CJ13" s="19">
        <v>8.5376999264724696E-2</v>
      </c>
      <c r="CK13" s="19">
        <v>8.6032407405421202E-2</v>
      </c>
      <c r="CL13" s="19">
        <v>6.2938254273509006E-2</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0.263878803238557</v>
      </c>
      <c r="D9" s="17">
        <v>0.285686643249773</v>
      </c>
      <c r="E9" s="17">
        <v>0.242654686496831</v>
      </c>
      <c r="F9" s="17"/>
      <c r="G9" s="17">
        <v>0.21106302534393501</v>
      </c>
      <c r="H9" s="17">
        <v>0.298916821892736</v>
      </c>
      <c r="I9" s="17">
        <v>0.28913060956047298</v>
      </c>
      <c r="J9" s="17">
        <v>0.220025893003062</v>
      </c>
      <c r="K9" s="17">
        <v>0.27239612848675798</v>
      </c>
      <c r="L9" s="17">
        <v>0.27954009280671599</v>
      </c>
      <c r="M9" s="17"/>
      <c r="N9" s="17">
        <v>0.281209079327504</v>
      </c>
      <c r="O9" s="17">
        <v>0.23526764069134801</v>
      </c>
      <c r="P9" s="17">
        <v>0.264042345991571</v>
      </c>
      <c r="Q9" s="17">
        <v>0.27739002274841001</v>
      </c>
      <c r="R9" s="17"/>
      <c r="S9" s="17">
        <v>0.27518189655720598</v>
      </c>
      <c r="T9" s="17">
        <v>0.26849639562314898</v>
      </c>
      <c r="U9" s="17">
        <v>0.31660357295032099</v>
      </c>
      <c r="V9" s="17">
        <v>0.20017171311410001</v>
      </c>
      <c r="W9" s="17">
        <v>0.29345175388802103</v>
      </c>
      <c r="X9" s="17">
        <v>0.181853480660294</v>
      </c>
      <c r="Y9" s="17">
        <v>0.240632963739386</v>
      </c>
      <c r="Z9" s="17">
        <v>0.310609785381255</v>
      </c>
      <c r="AA9" s="17">
        <v>0.26327060981718398</v>
      </c>
      <c r="AB9" s="17">
        <v>0.26852998313388798</v>
      </c>
      <c r="AC9" s="17">
        <v>0.291973419289905</v>
      </c>
      <c r="AD9" s="17">
        <v>0.359601506226645</v>
      </c>
      <c r="AE9" s="17"/>
      <c r="AF9" s="17">
        <v>0.27335957752676299</v>
      </c>
      <c r="AG9" s="17">
        <v>0.26815598488216702</v>
      </c>
      <c r="AH9" s="17">
        <v>0.24803049938520899</v>
      </c>
      <c r="AI9" s="17"/>
      <c r="AJ9" s="17">
        <v>0.25718476412769598</v>
      </c>
      <c r="AK9" s="17">
        <v>0.26552825487853099</v>
      </c>
      <c r="AL9" s="17">
        <v>0.278489875921408</v>
      </c>
      <c r="AM9" s="17">
        <v>0.30506164762724303</v>
      </c>
      <c r="AN9" s="17">
        <v>0.228330779439848</v>
      </c>
      <c r="AO9" s="17"/>
      <c r="AP9" s="17">
        <v>0.310179253424475</v>
      </c>
      <c r="AQ9" s="17">
        <v>0.239450824994693</v>
      </c>
      <c r="AR9" s="17">
        <v>0.27164183909138701</v>
      </c>
      <c r="AS9" s="17">
        <v>0.26257883484433697</v>
      </c>
      <c r="AT9" s="17">
        <v>0.20867621342963</v>
      </c>
      <c r="AU9" s="17">
        <v>0.21334412790644899</v>
      </c>
      <c r="AV9" s="17"/>
      <c r="AW9" s="17">
        <v>0.24512668752939801</v>
      </c>
      <c r="AX9" s="17">
        <v>0.24799892229439599</v>
      </c>
      <c r="AY9" s="17">
        <v>0.22825042913348201</v>
      </c>
      <c r="AZ9" s="17">
        <v>0.29302448541550302</v>
      </c>
      <c r="BA9" s="17">
        <v>0.26049711184689101</v>
      </c>
      <c r="BB9" s="17">
        <v>0.29285819728275098</v>
      </c>
      <c r="BC9" s="17">
        <v>0.23353318096512701</v>
      </c>
      <c r="BD9" s="17">
        <v>0.25243966605651702</v>
      </c>
      <c r="BE9" s="17">
        <v>0.20000416090763701</v>
      </c>
      <c r="BF9" s="17">
        <v>0.21694798446060001</v>
      </c>
      <c r="BG9" s="17">
        <v>0.24894780707172001</v>
      </c>
      <c r="BH9" s="17">
        <v>0.240182776390544</v>
      </c>
      <c r="BI9" s="17">
        <v>0.32128480249288799</v>
      </c>
      <c r="BJ9" s="17">
        <v>0.29730759443100702</v>
      </c>
      <c r="BK9" s="17">
        <v>0.34339250944294603</v>
      </c>
      <c r="BL9" s="17">
        <v>0.34785605555281202</v>
      </c>
      <c r="BM9" s="17"/>
      <c r="BN9" s="17">
        <v>0.25972189979306798</v>
      </c>
      <c r="BO9" s="17">
        <v>0.26823321888429902</v>
      </c>
      <c r="BP9" s="17"/>
      <c r="BQ9" s="17">
        <v>0.29933557898402602</v>
      </c>
      <c r="BR9" s="17">
        <v>0.206321919367672</v>
      </c>
      <c r="BS9" s="17"/>
      <c r="BT9" s="17">
        <v>0.25524569324464602</v>
      </c>
      <c r="BU9" s="17"/>
      <c r="BV9" s="17">
        <v>0.280975360008895</v>
      </c>
      <c r="BW9" s="17">
        <v>0.27155979120059698</v>
      </c>
      <c r="BX9" s="17">
        <v>0.25464484001563298</v>
      </c>
      <c r="BY9" s="17"/>
      <c r="BZ9" s="17">
        <v>0.27920750996628102</v>
      </c>
      <c r="CA9" s="17">
        <v>0.25200656556913298</v>
      </c>
      <c r="CB9" s="17">
        <v>0.236737464742593</v>
      </c>
      <c r="CC9" s="17">
        <v>0.24772148053151799</v>
      </c>
      <c r="CD9" s="17">
        <v>0.27846704156390301</v>
      </c>
      <c r="CE9" s="17">
        <v>0.245855301476674</v>
      </c>
      <c r="CF9" s="17">
        <v>0.341742682514244</v>
      </c>
      <c r="CG9" s="17"/>
      <c r="CH9" s="17">
        <v>0.37992132354256802</v>
      </c>
      <c r="CI9" s="17">
        <v>0.24839834969178101</v>
      </c>
      <c r="CJ9" s="17">
        <v>0.25719578341167298</v>
      </c>
      <c r="CK9" s="17">
        <v>0.24082248540173201</v>
      </c>
      <c r="CL9" s="17">
        <v>0.27533146452531199</v>
      </c>
    </row>
    <row r="10" spans="2:90" x14ac:dyDescent="0.3">
      <c r="B10" s="18" t="s">
        <v>524</v>
      </c>
      <c r="C10" s="17">
        <v>0.46992118574876202</v>
      </c>
      <c r="D10" s="17">
        <v>0.45292100077752201</v>
      </c>
      <c r="E10" s="17">
        <v>0.48721152790912498</v>
      </c>
      <c r="F10" s="17"/>
      <c r="G10" s="17">
        <v>0.44431702281187702</v>
      </c>
      <c r="H10" s="17">
        <v>0.42469419118633001</v>
      </c>
      <c r="I10" s="17">
        <v>0.41980343296733202</v>
      </c>
      <c r="J10" s="17">
        <v>0.52194894650517198</v>
      </c>
      <c r="K10" s="17">
        <v>0.45397458150581299</v>
      </c>
      <c r="L10" s="17">
        <v>0.53338916426112404</v>
      </c>
      <c r="M10" s="17"/>
      <c r="N10" s="17">
        <v>0.48619390773718402</v>
      </c>
      <c r="O10" s="17">
        <v>0.52020224544597005</v>
      </c>
      <c r="P10" s="17">
        <v>0.46211904872328602</v>
      </c>
      <c r="Q10" s="17">
        <v>0.40942164394318697</v>
      </c>
      <c r="R10" s="17"/>
      <c r="S10" s="17">
        <v>0.46587569189980799</v>
      </c>
      <c r="T10" s="17">
        <v>0.45779150461470602</v>
      </c>
      <c r="U10" s="17">
        <v>0.37776839608302398</v>
      </c>
      <c r="V10" s="17">
        <v>0.487565130902467</v>
      </c>
      <c r="W10" s="17">
        <v>0.487420548695017</v>
      </c>
      <c r="X10" s="17">
        <v>0.592852510452887</v>
      </c>
      <c r="Y10" s="17">
        <v>0.48118803752842099</v>
      </c>
      <c r="Z10" s="17">
        <v>0.46597614622970501</v>
      </c>
      <c r="AA10" s="17">
        <v>0.46804979471150499</v>
      </c>
      <c r="AB10" s="17">
        <v>0.43251799706844501</v>
      </c>
      <c r="AC10" s="17">
        <v>0.45393026560083899</v>
      </c>
      <c r="AD10" s="17">
        <v>0.445789079860616</v>
      </c>
      <c r="AE10" s="17"/>
      <c r="AF10" s="17">
        <v>0.46051732248315702</v>
      </c>
      <c r="AG10" s="17">
        <v>0.51673531589700705</v>
      </c>
      <c r="AH10" s="17">
        <v>0.41099635810632801</v>
      </c>
      <c r="AI10" s="17"/>
      <c r="AJ10" s="17">
        <v>0.53771747264329295</v>
      </c>
      <c r="AK10" s="17">
        <v>0.472808946607365</v>
      </c>
      <c r="AL10" s="17">
        <v>0.51561837108403596</v>
      </c>
      <c r="AM10" s="17">
        <v>0.386837151923904</v>
      </c>
      <c r="AN10" s="17">
        <v>0.57919497482180904</v>
      </c>
      <c r="AO10" s="17"/>
      <c r="AP10" s="17">
        <v>0.44293044195777598</v>
      </c>
      <c r="AQ10" s="17">
        <v>0.53348853500524496</v>
      </c>
      <c r="AR10" s="17">
        <v>0.51910546389641599</v>
      </c>
      <c r="AS10" s="17">
        <v>0.442915468574056</v>
      </c>
      <c r="AT10" s="17">
        <v>0.53089872110269398</v>
      </c>
      <c r="AU10" s="17">
        <v>0.54560368461667996</v>
      </c>
      <c r="AV10" s="17"/>
      <c r="AW10" s="17">
        <v>0.55921773291101196</v>
      </c>
      <c r="AX10" s="17">
        <v>0.36907490676994997</v>
      </c>
      <c r="AY10" s="17">
        <v>0.483399137564339</v>
      </c>
      <c r="AZ10" s="17">
        <v>0.412941491635122</v>
      </c>
      <c r="BA10" s="17">
        <v>0.39641271509748</v>
      </c>
      <c r="BB10" s="17">
        <v>0.42809021052336899</v>
      </c>
      <c r="BC10" s="17">
        <v>0.50137567829436902</v>
      </c>
      <c r="BD10" s="17">
        <v>0.49955630655642902</v>
      </c>
      <c r="BE10" s="17">
        <v>0.57778187931299196</v>
      </c>
      <c r="BF10" s="17">
        <v>0.48976289620946101</v>
      </c>
      <c r="BG10" s="17">
        <v>0.51353043323174796</v>
      </c>
      <c r="BH10" s="17">
        <v>0.51976941369735497</v>
      </c>
      <c r="BI10" s="17">
        <v>0.50120485012534399</v>
      </c>
      <c r="BJ10" s="17">
        <v>0.43403628386705301</v>
      </c>
      <c r="BK10" s="17">
        <v>0.41610012643085698</v>
      </c>
      <c r="BL10" s="17">
        <v>0.48977489377137801</v>
      </c>
      <c r="BM10" s="17"/>
      <c r="BN10" s="17">
        <v>0.487504176411521</v>
      </c>
      <c r="BO10" s="17">
        <v>0.44542114643279401</v>
      </c>
      <c r="BP10" s="17"/>
      <c r="BQ10" s="17">
        <v>0.46032865819929097</v>
      </c>
      <c r="BR10" s="17">
        <v>0.46830171181087599</v>
      </c>
      <c r="BS10" s="17"/>
      <c r="BT10" s="17">
        <v>0.47290641507148201</v>
      </c>
      <c r="BU10" s="17"/>
      <c r="BV10" s="17">
        <v>0.41821433212541798</v>
      </c>
      <c r="BW10" s="17">
        <v>0.46578657471317703</v>
      </c>
      <c r="BX10" s="17">
        <v>0.499999815454372</v>
      </c>
      <c r="BY10" s="17"/>
      <c r="BZ10" s="17">
        <v>0.40659385282638</v>
      </c>
      <c r="CA10" s="17">
        <v>0.46469581925659098</v>
      </c>
      <c r="CB10" s="17">
        <v>0.47101767366077602</v>
      </c>
      <c r="CC10" s="17">
        <v>0.49104897592136898</v>
      </c>
      <c r="CD10" s="17">
        <v>0.502286614724475</v>
      </c>
      <c r="CE10" s="17">
        <v>0.53398730628212798</v>
      </c>
      <c r="CF10" s="17">
        <v>0.398335071252714</v>
      </c>
      <c r="CG10" s="17"/>
      <c r="CH10" s="17">
        <v>0.35110021017742299</v>
      </c>
      <c r="CI10" s="17">
        <v>0.53080931071219195</v>
      </c>
      <c r="CJ10" s="17">
        <v>0.45835854359078398</v>
      </c>
      <c r="CK10" s="17">
        <v>0.440270778675031</v>
      </c>
      <c r="CL10" s="17">
        <v>0.41698974067987299</v>
      </c>
    </row>
    <row r="11" spans="2:90" x14ac:dyDescent="0.3">
      <c r="B11" s="18" t="s">
        <v>525</v>
      </c>
      <c r="C11" s="17">
        <v>0.16436360157209001</v>
      </c>
      <c r="D11" s="17">
        <v>0.18095107689325601</v>
      </c>
      <c r="E11" s="17">
        <v>0.14753917306886299</v>
      </c>
      <c r="F11" s="17"/>
      <c r="G11" s="17">
        <v>0.22673249902060399</v>
      </c>
      <c r="H11" s="17">
        <v>0.16022052965844</v>
      </c>
      <c r="I11" s="17">
        <v>0.16121559933566501</v>
      </c>
      <c r="J11" s="17">
        <v>0.152401375289168</v>
      </c>
      <c r="K11" s="17">
        <v>0.16986154944873599</v>
      </c>
      <c r="L11" s="17">
        <v>0.13491588634768401</v>
      </c>
      <c r="M11" s="17"/>
      <c r="N11" s="17">
        <v>0.14261457433527799</v>
      </c>
      <c r="O11" s="17">
        <v>0.15735590941980901</v>
      </c>
      <c r="P11" s="17">
        <v>0.185544532681576</v>
      </c>
      <c r="Q11" s="17">
        <v>0.174111765438238</v>
      </c>
      <c r="R11" s="17"/>
      <c r="S11" s="17">
        <v>0.15667040068743401</v>
      </c>
      <c r="T11" s="17">
        <v>0.16509124711849299</v>
      </c>
      <c r="U11" s="17">
        <v>0.17360356868354801</v>
      </c>
      <c r="V11" s="17">
        <v>0.212025325744266</v>
      </c>
      <c r="W11" s="17">
        <v>0.14465135342065799</v>
      </c>
      <c r="X11" s="17">
        <v>0.16524578825921599</v>
      </c>
      <c r="Y11" s="17">
        <v>0.16639848647397201</v>
      </c>
      <c r="Z11" s="17">
        <v>0.178163130839637</v>
      </c>
      <c r="AA11" s="17">
        <v>0.15572381645184299</v>
      </c>
      <c r="AB11" s="17">
        <v>0.17896477029133301</v>
      </c>
      <c r="AC11" s="17">
        <v>0.13484681814694399</v>
      </c>
      <c r="AD11" s="17">
        <v>8.6335605033493704E-2</v>
      </c>
      <c r="AE11" s="17"/>
      <c r="AF11" s="17">
        <v>0.177399347280189</v>
      </c>
      <c r="AG11" s="17">
        <v>0.14033149517908799</v>
      </c>
      <c r="AH11" s="17">
        <v>0.14891407819139199</v>
      </c>
      <c r="AI11" s="17"/>
      <c r="AJ11" s="17">
        <v>0.15071120291867399</v>
      </c>
      <c r="AK11" s="17">
        <v>0.17121693495705001</v>
      </c>
      <c r="AL11" s="17">
        <v>0.13170205490678</v>
      </c>
      <c r="AM11" s="17">
        <v>0.21125348346821801</v>
      </c>
      <c r="AN11" s="17">
        <v>0.143543698556102</v>
      </c>
      <c r="AO11" s="17"/>
      <c r="AP11" s="17">
        <v>0.170824493919214</v>
      </c>
      <c r="AQ11" s="17">
        <v>0.1563416703336</v>
      </c>
      <c r="AR11" s="17">
        <v>0.12548425553595799</v>
      </c>
      <c r="AS11" s="17">
        <v>0.190449082178936</v>
      </c>
      <c r="AT11" s="17">
        <v>0.18076950050114901</v>
      </c>
      <c r="AU11" s="17">
        <v>0.13144605634439299</v>
      </c>
      <c r="AV11" s="17"/>
      <c r="AW11" s="17">
        <v>0.103380707175704</v>
      </c>
      <c r="AX11" s="17">
        <v>0.11867429336717</v>
      </c>
      <c r="AY11" s="17">
        <v>0.16222954782027699</v>
      </c>
      <c r="AZ11" s="17">
        <v>0.18135652623012899</v>
      </c>
      <c r="BA11" s="17">
        <v>0.21618387643195</v>
      </c>
      <c r="BB11" s="17">
        <v>0.16804051983115101</v>
      </c>
      <c r="BC11" s="17">
        <v>0.21502619817514099</v>
      </c>
      <c r="BD11" s="17">
        <v>0.164819422324396</v>
      </c>
      <c r="BE11" s="17">
        <v>0.148353142550158</v>
      </c>
      <c r="BF11" s="17">
        <v>0.22465769421512299</v>
      </c>
      <c r="BG11" s="17">
        <v>0.14620112282511899</v>
      </c>
      <c r="BH11" s="17">
        <v>0.16668613188661499</v>
      </c>
      <c r="BI11" s="17">
        <v>0.105814823833195</v>
      </c>
      <c r="BJ11" s="17">
        <v>0.164443197553201</v>
      </c>
      <c r="BK11" s="17">
        <v>0.107284363036493</v>
      </c>
      <c r="BL11" s="17">
        <v>0.11983668111220599</v>
      </c>
      <c r="BM11" s="17"/>
      <c r="BN11" s="17">
        <v>0.15115560732452499</v>
      </c>
      <c r="BO11" s="17">
        <v>0.18391266528528499</v>
      </c>
      <c r="BP11" s="17"/>
      <c r="BQ11" s="17">
        <v>0.16658245606354799</v>
      </c>
      <c r="BR11" s="17">
        <v>0.191262922877492</v>
      </c>
      <c r="BS11" s="17"/>
      <c r="BT11" s="17">
        <v>0.190848297869776</v>
      </c>
      <c r="BU11" s="17"/>
      <c r="BV11" s="17">
        <v>0.17075126366354701</v>
      </c>
      <c r="BW11" s="17">
        <v>0.17872435175131299</v>
      </c>
      <c r="BX11" s="17">
        <v>0.15303993611967601</v>
      </c>
      <c r="BY11" s="17"/>
      <c r="BZ11" s="17">
        <v>0.17783290538532801</v>
      </c>
      <c r="CA11" s="17">
        <v>0.173013667587465</v>
      </c>
      <c r="CB11" s="17">
        <v>0.16128873661646301</v>
      </c>
      <c r="CC11" s="17">
        <v>0.1838857083888</v>
      </c>
      <c r="CD11" s="17">
        <v>0.14899084946081501</v>
      </c>
      <c r="CE11" s="17">
        <v>0.15066411452560599</v>
      </c>
      <c r="CF11" s="17">
        <v>0.18527818318275399</v>
      </c>
      <c r="CG11" s="17"/>
      <c r="CH11" s="17">
        <v>0.16851390469013</v>
      </c>
      <c r="CI11" s="17">
        <v>0.13744647811790001</v>
      </c>
      <c r="CJ11" s="17">
        <v>0.17627140384294501</v>
      </c>
      <c r="CK11" s="17">
        <v>0.20930752494702301</v>
      </c>
      <c r="CL11" s="17">
        <v>0.119118169057488</v>
      </c>
    </row>
    <row r="12" spans="2:90" x14ac:dyDescent="0.3">
      <c r="B12" s="18" t="s">
        <v>526</v>
      </c>
      <c r="C12" s="17">
        <v>3.81860082095518E-2</v>
      </c>
      <c r="D12" s="17">
        <v>4.3873245845528298E-2</v>
      </c>
      <c r="E12" s="17">
        <v>3.1971988682091099E-2</v>
      </c>
      <c r="F12" s="17"/>
      <c r="G12" s="17">
        <v>5.1132973415806103E-2</v>
      </c>
      <c r="H12" s="17">
        <v>5.8163344983557297E-2</v>
      </c>
      <c r="I12" s="17">
        <v>3.3769242275800297E-2</v>
      </c>
      <c r="J12" s="17">
        <v>3.9426044227838998E-2</v>
      </c>
      <c r="K12" s="17">
        <v>3.7871370499533E-2</v>
      </c>
      <c r="L12" s="17">
        <v>1.6084800396146501E-2</v>
      </c>
      <c r="M12" s="17"/>
      <c r="N12" s="17">
        <v>4.2114100711633802E-2</v>
      </c>
      <c r="O12" s="17">
        <v>3.1321135239211997E-2</v>
      </c>
      <c r="P12" s="17">
        <v>4.0724181418059002E-2</v>
      </c>
      <c r="Q12" s="17">
        <v>3.7391220147173498E-2</v>
      </c>
      <c r="R12" s="17"/>
      <c r="S12" s="17">
        <v>4.38656797511894E-2</v>
      </c>
      <c r="T12" s="17">
        <v>3.9672079967201401E-2</v>
      </c>
      <c r="U12" s="17">
        <v>4.8781043478642101E-2</v>
      </c>
      <c r="V12" s="17">
        <v>3.6507114976158897E-2</v>
      </c>
      <c r="W12" s="17">
        <v>4.1391049277318299E-2</v>
      </c>
      <c r="X12" s="17">
        <v>2.7169014650101402E-2</v>
      </c>
      <c r="Y12" s="17">
        <v>4.5449323718842499E-2</v>
      </c>
      <c r="Z12" s="17">
        <v>1.2426300900209301E-2</v>
      </c>
      <c r="AA12" s="17">
        <v>2.96710563358334E-2</v>
      </c>
      <c r="AB12" s="17">
        <v>4.0676930799704698E-2</v>
      </c>
      <c r="AC12" s="17">
        <v>4.5443032806533001E-2</v>
      </c>
      <c r="AD12" s="17">
        <v>3.42444806918848E-2</v>
      </c>
      <c r="AE12" s="17"/>
      <c r="AF12" s="17">
        <v>4.1037695409764402E-2</v>
      </c>
      <c r="AG12" s="17">
        <v>3.4218713492216703E-2</v>
      </c>
      <c r="AH12" s="17">
        <v>4.2746716533455499E-2</v>
      </c>
      <c r="AI12" s="17"/>
      <c r="AJ12" s="17">
        <v>2.74299454459675E-2</v>
      </c>
      <c r="AK12" s="17">
        <v>4.5028898339455697E-2</v>
      </c>
      <c r="AL12" s="17">
        <v>2.44560057849149E-2</v>
      </c>
      <c r="AM12" s="17">
        <v>4.5726799101622501E-2</v>
      </c>
      <c r="AN12" s="17">
        <v>2.0984807917370701E-2</v>
      </c>
      <c r="AO12" s="17"/>
      <c r="AP12" s="17">
        <v>3.96162802972942E-2</v>
      </c>
      <c r="AQ12" s="17">
        <v>3.2926028869247198E-2</v>
      </c>
      <c r="AR12" s="17">
        <v>2.6020586482865999E-2</v>
      </c>
      <c r="AS12" s="17">
        <v>5.3337413017456398E-2</v>
      </c>
      <c r="AT12" s="17">
        <v>1.9512552362128201E-2</v>
      </c>
      <c r="AU12" s="17">
        <v>1.0585530062529099E-2</v>
      </c>
      <c r="AV12" s="17"/>
      <c r="AW12" s="17">
        <v>4.76532522633972E-2</v>
      </c>
      <c r="AX12" s="17">
        <v>7.7853716047287594E-2</v>
      </c>
      <c r="AY12" s="17">
        <v>2.67984213704139E-2</v>
      </c>
      <c r="AZ12" s="17">
        <v>1.4364213502752301E-2</v>
      </c>
      <c r="BA12" s="17">
        <v>4.6453857282216598E-2</v>
      </c>
      <c r="BB12" s="17">
        <v>4.6235278159966697E-2</v>
      </c>
      <c r="BC12" s="17">
        <v>2.7534129173848201E-2</v>
      </c>
      <c r="BD12" s="17">
        <v>2.5818453661343499E-2</v>
      </c>
      <c r="BE12" s="17">
        <v>4.1237525619570697E-2</v>
      </c>
      <c r="BF12" s="17">
        <v>4.1142631932502297E-2</v>
      </c>
      <c r="BG12" s="17">
        <v>4.5798104012689099E-2</v>
      </c>
      <c r="BH12" s="17">
        <v>3.6261753606454103E-2</v>
      </c>
      <c r="BI12" s="17">
        <v>4.9750616779156299E-2</v>
      </c>
      <c r="BJ12" s="17">
        <v>4.6420974660584098E-2</v>
      </c>
      <c r="BK12" s="17">
        <v>6.6992469636450003E-2</v>
      </c>
      <c r="BL12" s="17">
        <v>2.65277126347193E-2</v>
      </c>
      <c r="BM12" s="17"/>
      <c r="BN12" s="17">
        <v>3.57937320079613E-2</v>
      </c>
      <c r="BO12" s="17">
        <v>4.2045173737299602E-2</v>
      </c>
      <c r="BP12" s="17"/>
      <c r="BQ12" s="17">
        <v>3.9498882175729798E-2</v>
      </c>
      <c r="BR12" s="17">
        <v>6.5589935563446694E-2</v>
      </c>
      <c r="BS12" s="17"/>
      <c r="BT12" s="17">
        <v>5.1838947485963398E-2</v>
      </c>
      <c r="BU12" s="17"/>
      <c r="BV12" s="17">
        <v>3.7438859149324301E-2</v>
      </c>
      <c r="BW12" s="17">
        <v>3.2993926705970497E-2</v>
      </c>
      <c r="BX12" s="17">
        <v>3.89364339480106E-2</v>
      </c>
      <c r="BY12" s="17"/>
      <c r="BZ12" s="17">
        <v>4.2449594610901101E-2</v>
      </c>
      <c r="CA12" s="17">
        <v>3.6890117666372103E-2</v>
      </c>
      <c r="CB12" s="17">
        <v>2.9194927709778499E-2</v>
      </c>
      <c r="CC12" s="17">
        <v>4.1248381819827901E-2</v>
      </c>
      <c r="CD12" s="17">
        <v>4.7479174741098799E-2</v>
      </c>
      <c r="CE12" s="17">
        <v>3.5860744836363201E-2</v>
      </c>
      <c r="CF12" s="17">
        <v>3.8408787730303803E-2</v>
      </c>
      <c r="CG12" s="17"/>
      <c r="CH12" s="17">
        <v>5.3105689447997297E-2</v>
      </c>
      <c r="CI12" s="17">
        <v>3.3733990407182703E-2</v>
      </c>
      <c r="CJ12" s="17">
        <v>4.2928998200876901E-2</v>
      </c>
      <c r="CK12" s="17">
        <v>1.59262766133694E-2</v>
      </c>
      <c r="CL12" s="17">
        <v>8.6502864691105394E-2</v>
      </c>
    </row>
    <row r="13" spans="2:90" x14ac:dyDescent="0.3">
      <c r="B13" s="18" t="s">
        <v>118</v>
      </c>
      <c r="C13" s="19">
        <v>6.3650401231038406E-2</v>
      </c>
      <c r="D13" s="19">
        <v>3.6568033233921701E-2</v>
      </c>
      <c r="E13" s="19">
        <v>9.0622623843089806E-2</v>
      </c>
      <c r="F13" s="19"/>
      <c r="G13" s="19">
        <v>6.6754479407777803E-2</v>
      </c>
      <c r="H13" s="19">
        <v>5.8005112278937003E-2</v>
      </c>
      <c r="I13" s="19">
        <v>9.6081115860729996E-2</v>
      </c>
      <c r="J13" s="19">
        <v>6.6197740974758598E-2</v>
      </c>
      <c r="K13" s="19">
        <v>6.5896370059159604E-2</v>
      </c>
      <c r="L13" s="19">
        <v>3.6070056188330701E-2</v>
      </c>
      <c r="M13" s="19"/>
      <c r="N13" s="19">
        <v>4.78683378884006E-2</v>
      </c>
      <c r="O13" s="19">
        <v>5.5853069203661197E-2</v>
      </c>
      <c r="P13" s="19">
        <v>4.7569891185508403E-2</v>
      </c>
      <c r="Q13" s="19">
        <v>0.101685347722991</v>
      </c>
      <c r="R13" s="19"/>
      <c r="S13" s="19">
        <v>5.8406331104362302E-2</v>
      </c>
      <c r="T13" s="19">
        <v>6.8948772676451206E-2</v>
      </c>
      <c r="U13" s="19">
        <v>8.3243418804463995E-2</v>
      </c>
      <c r="V13" s="19">
        <v>6.3730715263007706E-2</v>
      </c>
      <c r="W13" s="19">
        <v>3.3085294718985497E-2</v>
      </c>
      <c r="X13" s="19">
        <v>3.2879205977501803E-2</v>
      </c>
      <c r="Y13" s="19">
        <v>6.6331188539378999E-2</v>
      </c>
      <c r="Z13" s="19">
        <v>3.2824636649193897E-2</v>
      </c>
      <c r="AA13" s="19">
        <v>8.3284722683634405E-2</v>
      </c>
      <c r="AB13" s="19">
        <v>7.9310318706629801E-2</v>
      </c>
      <c r="AC13" s="19">
        <v>7.3806464155778295E-2</v>
      </c>
      <c r="AD13" s="19">
        <v>7.4029328187360702E-2</v>
      </c>
      <c r="AE13" s="19"/>
      <c r="AF13" s="19">
        <v>4.7686057300126802E-2</v>
      </c>
      <c r="AG13" s="19">
        <v>4.0558490549522E-2</v>
      </c>
      <c r="AH13" s="19">
        <v>0.14931234778361599</v>
      </c>
      <c r="AI13" s="19"/>
      <c r="AJ13" s="19">
        <v>2.6956614864369299E-2</v>
      </c>
      <c r="AK13" s="19">
        <v>4.5416965217597499E-2</v>
      </c>
      <c r="AL13" s="19">
        <v>4.9733692302860698E-2</v>
      </c>
      <c r="AM13" s="19">
        <v>5.1120917879012399E-2</v>
      </c>
      <c r="AN13" s="19">
        <v>2.7945739264870002E-2</v>
      </c>
      <c r="AO13" s="19"/>
      <c r="AP13" s="19">
        <v>3.6449530401241097E-2</v>
      </c>
      <c r="AQ13" s="19">
        <v>3.7792940797214902E-2</v>
      </c>
      <c r="AR13" s="19">
        <v>5.7747854993372302E-2</v>
      </c>
      <c r="AS13" s="19">
        <v>5.0719201385214498E-2</v>
      </c>
      <c r="AT13" s="19">
        <v>6.01430126043987E-2</v>
      </c>
      <c r="AU13" s="19">
        <v>9.9020601069948797E-2</v>
      </c>
      <c r="AV13" s="19"/>
      <c r="AW13" s="19">
        <v>4.4621620120488099E-2</v>
      </c>
      <c r="AX13" s="19">
        <v>0.18639816152119701</v>
      </c>
      <c r="AY13" s="19">
        <v>9.9322464111488706E-2</v>
      </c>
      <c r="AZ13" s="19">
        <v>9.8313283216493699E-2</v>
      </c>
      <c r="BA13" s="19">
        <v>8.0452439341462803E-2</v>
      </c>
      <c r="BB13" s="19">
        <v>6.4775794202761694E-2</v>
      </c>
      <c r="BC13" s="19">
        <v>2.2530813391515098E-2</v>
      </c>
      <c r="BD13" s="19">
        <v>5.7366151401314097E-2</v>
      </c>
      <c r="BE13" s="19">
        <v>3.2623291609641301E-2</v>
      </c>
      <c r="BF13" s="19">
        <v>2.7488793182314002E-2</v>
      </c>
      <c r="BG13" s="19">
        <v>4.5522532858723298E-2</v>
      </c>
      <c r="BH13" s="19">
        <v>3.7099924419031198E-2</v>
      </c>
      <c r="BI13" s="19">
        <v>2.1944906769416499E-2</v>
      </c>
      <c r="BJ13" s="19">
        <v>5.7791949488155102E-2</v>
      </c>
      <c r="BK13" s="19">
        <v>6.6230531453254096E-2</v>
      </c>
      <c r="BL13" s="19">
        <v>1.6004656928884399E-2</v>
      </c>
      <c r="BM13" s="19"/>
      <c r="BN13" s="19">
        <v>6.5824584462925301E-2</v>
      </c>
      <c r="BO13" s="19">
        <v>6.0387795660322999E-2</v>
      </c>
      <c r="BP13" s="19"/>
      <c r="BQ13" s="19">
        <v>3.4254424577406399E-2</v>
      </c>
      <c r="BR13" s="19">
        <v>6.8523510380512895E-2</v>
      </c>
      <c r="BS13" s="19"/>
      <c r="BT13" s="19">
        <v>2.9160646328132402E-2</v>
      </c>
      <c r="BU13" s="19"/>
      <c r="BV13" s="19">
        <v>9.2620185052815399E-2</v>
      </c>
      <c r="BW13" s="19">
        <v>5.0935355628942303E-2</v>
      </c>
      <c r="BX13" s="19">
        <v>5.3378974462308E-2</v>
      </c>
      <c r="BY13" s="19"/>
      <c r="BZ13" s="19">
        <v>9.3916137211108905E-2</v>
      </c>
      <c r="CA13" s="19">
        <v>7.3393829920439704E-2</v>
      </c>
      <c r="CB13" s="19">
        <v>0.101761197270389</v>
      </c>
      <c r="CC13" s="19">
        <v>3.6095453338484497E-2</v>
      </c>
      <c r="CD13" s="19">
        <v>2.2776319509709202E-2</v>
      </c>
      <c r="CE13" s="19">
        <v>3.3632532879229897E-2</v>
      </c>
      <c r="CF13" s="19">
        <v>3.6235275319983898E-2</v>
      </c>
      <c r="CG13" s="19"/>
      <c r="CH13" s="19">
        <v>4.7358872141882002E-2</v>
      </c>
      <c r="CI13" s="19">
        <v>4.9611871070943801E-2</v>
      </c>
      <c r="CJ13" s="19">
        <v>6.5245270953720305E-2</v>
      </c>
      <c r="CK13" s="19">
        <v>9.3672934362844906E-2</v>
      </c>
      <c r="CL13" s="19">
        <v>0.102057761046222</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0.20380095773073401</v>
      </c>
      <c r="D9" s="17">
        <v>0.19959207819614599</v>
      </c>
      <c r="E9" s="17">
        <v>0.20763172092721199</v>
      </c>
      <c r="F9" s="17"/>
      <c r="G9" s="17">
        <v>0.32251581278699298</v>
      </c>
      <c r="H9" s="17">
        <v>0.23883772723572999</v>
      </c>
      <c r="I9" s="17">
        <v>0.24262860055622201</v>
      </c>
      <c r="J9" s="17">
        <v>0.19598440804817499</v>
      </c>
      <c r="K9" s="17">
        <v>0.146931141716275</v>
      </c>
      <c r="L9" s="17">
        <v>0.10901042244939201</v>
      </c>
      <c r="M9" s="17"/>
      <c r="N9" s="17">
        <v>0.22017642449537</v>
      </c>
      <c r="O9" s="17">
        <v>0.212554917477254</v>
      </c>
      <c r="P9" s="17">
        <v>0.15983196835548799</v>
      </c>
      <c r="Q9" s="17">
        <v>0.21779231456909201</v>
      </c>
      <c r="R9" s="17"/>
      <c r="S9" s="17">
        <v>0.23670282486651001</v>
      </c>
      <c r="T9" s="17">
        <v>0.179370450292409</v>
      </c>
      <c r="U9" s="17">
        <v>0.19094090475078099</v>
      </c>
      <c r="V9" s="17">
        <v>0.116535322630272</v>
      </c>
      <c r="W9" s="17">
        <v>0.19769433953471599</v>
      </c>
      <c r="X9" s="17">
        <v>0.19090945739183199</v>
      </c>
      <c r="Y9" s="17">
        <v>0.17329367932805001</v>
      </c>
      <c r="Z9" s="17">
        <v>0.345835041259481</v>
      </c>
      <c r="AA9" s="17">
        <v>0.20420379607366501</v>
      </c>
      <c r="AB9" s="17">
        <v>0.21233957687854499</v>
      </c>
      <c r="AC9" s="17">
        <v>0.249286891024114</v>
      </c>
      <c r="AD9" s="17">
        <v>0.29408086930897898</v>
      </c>
      <c r="AE9" s="17"/>
      <c r="AF9" s="17">
        <v>0.13710478644358501</v>
      </c>
      <c r="AG9" s="17">
        <v>0.244692968400954</v>
      </c>
      <c r="AH9" s="17">
        <v>0.17881654064004901</v>
      </c>
      <c r="AI9" s="17"/>
      <c r="AJ9" s="17">
        <v>0.154552173671378</v>
      </c>
      <c r="AK9" s="17">
        <v>0.23345174602867799</v>
      </c>
      <c r="AL9" s="17">
        <v>0.24218517627198599</v>
      </c>
      <c r="AM9" s="17">
        <v>0.17993582644042599</v>
      </c>
      <c r="AN9" s="17">
        <v>0.19635470859190801</v>
      </c>
      <c r="AO9" s="17"/>
      <c r="AP9" s="17">
        <v>0.26758277172844502</v>
      </c>
      <c r="AQ9" s="17">
        <v>0.175919926331009</v>
      </c>
      <c r="AR9" s="17">
        <v>0.234031077151339</v>
      </c>
      <c r="AS9" s="17">
        <v>0.146510032373279</v>
      </c>
      <c r="AT9" s="17">
        <v>0.253078337086245</v>
      </c>
      <c r="AU9" s="17">
        <v>0.164337250047038</v>
      </c>
      <c r="AV9" s="17"/>
      <c r="AW9" s="17">
        <v>0.20957635782700901</v>
      </c>
      <c r="AX9" s="17">
        <v>0.282109903346694</v>
      </c>
      <c r="AY9" s="17">
        <v>0.23902629370289699</v>
      </c>
      <c r="AZ9" s="17">
        <v>0.172652103760213</v>
      </c>
      <c r="BA9" s="17">
        <v>0.200373190516386</v>
      </c>
      <c r="BB9" s="17">
        <v>0.18883741201697901</v>
      </c>
      <c r="BC9" s="17">
        <v>0.20873375733757801</v>
      </c>
      <c r="BD9" s="17">
        <v>9.2414305046037801E-2</v>
      </c>
      <c r="BE9" s="17">
        <v>0.18507062388651799</v>
      </c>
      <c r="BF9" s="17">
        <v>0.124217662933645</v>
      </c>
      <c r="BG9" s="17">
        <v>0.20604024996425599</v>
      </c>
      <c r="BH9" s="17">
        <v>0.18918070005708501</v>
      </c>
      <c r="BI9" s="17">
        <v>0.20091549584290799</v>
      </c>
      <c r="BJ9" s="17">
        <v>0.22692350562215199</v>
      </c>
      <c r="BK9" s="17">
        <v>0.153816110309483</v>
      </c>
      <c r="BL9" s="17">
        <v>0.34570472927680701</v>
      </c>
      <c r="BM9" s="17"/>
      <c r="BN9" s="17">
        <v>0.19246681833530799</v>
      </c>
      <c r="BO9" s="17">
        <v>0.22122045245751201</v>
      </c>
      <c r="BP9" s="17"/>
      <c r="BQ9" s="17">
        <v>0.25747134090743401</v>
      </c>
      <c r="BR9" s="17">
        <v>0.19947719980713899</v>
      </c>
      <c r="BS9" s="17"/>
      <c r="BT9" s="17">
        <v>0.18908544383804701</v>
      </c>
      <c r="BU9" s="17"/>
      <c r="BV9" s="17">
        <v>0.17632063689035599</v>
      </c>
      <c r="BW9" s="17">
        <v>0.25479825368761599</v>
      </c>
      <c r="BX9" s="17">
        <v>0.20513839448132001</v>
      </c>
      <c r="BY9" s="17"/>
      <c r="BZ9" s="17">
        <v>0.292586125394179</v>
      </c>
      <c r="CA9" s="17">
        <v>0.20515738868244901</v>
      </c>
      <c r="CB9" s="17">
        <v>0.18896229428609501</v>
      </c>
      <c r="CC9" s="17">
        <v>0.15887638950271701</v>
      </c>
      <c r="CD9" s="17">
        <v>0.18777241797675601</v>
      </c>
      <c r="CE9" s="17">
        <v>0.184073640289978</v>
      </c>
      <c r="CF9" s="17">
        <v>0.24942443229793201</v>
      </c>
      <c r="CG9" s="17"/>
      <c r="CH9" s="17">
        <v>0.299724945771143</v>
      </c>
      <c r="CI9" s="17">
        <v>0.18015346749439401</v>
      </c>
      <c r="CJ9" s="17">
        <v>0.18402223464911699</v>
      </c>
      <c r="CK9" s="17">
        <v>0.21145971755478299</v>
      </c>
      <c r="CL9" s="17">
        <v>0.34101752052930201</v>
      </c>
    </row>
    <row r="10" spans="2:90" x14ac:dyDescent="0.3">
      <c r="B10" s="18" t="s">
        <v>524</v>
      </c>
      <c r="C10" s="17">
        <v>0.41116598670236698</v>
      </c>
      <c r="D10" s="17">
        <v>0.39457737190501402</v>
      </c>
      <c r="E10" s="17">
        <v>0.42652486355313801</v>
      </c>
      <c r="F10" s="17"/>
      <c r="G10" s="17">
        <v>0.38244776875106501</v>
      </c>
      <c r="H10" s="17">
        <v>0.46887945572302397</v>
      </c>
      <c r="I10" s="17">
        <v>0.47256802208681797</v>
      </c>
      <c r="J10" s="17">
        <v>0.39868980142308102</v>
      </c>
      <c r="K10" s="17">
        <v>0.385667922206272</v>
      </c>
      <c r="L10" s="17">
        <v>0.360040827765993</v>
      </c>
      <c r="M10" s="17"/>
      <c r="N10" s="17">
        <v>0.42249214291855902</v>
      </c>
      <c r="O10" s="17">
        <v>0.43607227662817999</v>
      </c>
      <c r="P10" s="17">
        <v>0.40911527162988998</v>
      </c>
      <c r="Q10" s="17">
        <v>0.37477554355593201</v>
      </c>
      <c r="R10" s="17"/>
      <c r="S10" s="17">
        <v>0.490691778455487</v>
      </c>
      <c r="T10" s="17">
        <v>0.39266740847763199</v>
      </c>
      <c r="U10" s="17">
        <v>0.39294872123042801</v>
      </c>
      <c r="V10" s="17">
        <v>0.48312046424037097</v>
      </c>
      <c r="W10" s="17">
        <v>0.43074072636871702</v>
      </c>
      <c r="X10" s="17">
        <v>0.40880766304449501</v>
      </c>
      <c r="Y10" s="17">
        <v>0.334557366695314</v>
      </c>
      <c r="Z10" s="17">
        <v>0.222025041508735</v>
      </c>
      <c r="AA10" s="17">
        <v>0.39433826347207401</v>
      </c>
      <c r="AB10" s="17">
        <v>0.43143338314044499</v>
      </c>
      <c r="AC10" s="17">
        <v>0.36415479165940001</v>
      </c>
      <c r="AD10" s="17">
        <v>0.449292015556989</v>
      </c>
      <c r="AE10" s="17"/>
      <c r="AF10" s="17">
        <v>0.35459938030224503</v>
      </c>
      <c r="AG10" s="17">
        <v>0.44549856698437401</v>
      </c>
      <c r="AH10" s="17">
        <v>0.46596115737900701</v>
      </c>
      <c r="AI10" s="17"/>
      <c r="AJ10" s="17">
        <v>0.38666240018144599</v>
      </c>
      <c r="AK10" s="17">
        <v>0.44323118371502002</v>
      </c>
      <c r="AL10" s="17">
        <v>0.38357411658783302</v>
      </c>
      <c r="AM10" s="17">
        <v>0.31046334227709599</v>
      </c>
      <c r="AN10" s="17">
        <v>0.503791334707968</v>
      </c>
      <c r="AO10" s="17"/>
      <c r="AP10" s="17">
        <v>0.44015202628415501</v>
      </c>
      <c r="AQ10" s="17">
        <v>0.38490770565899002</v>
      </c>
      <c r="AR10" s="17">
        <v>0.41493113413211102</v>
      </c>
      <c r="AS10" s="17">
        <v>0.36220239704083901</v>
      </c>
      <c r="AT10" s="17">
        <v>0.47683603464228902</v>
      </c>
      <c r="AU10" s="17">
        <v>0.42276135827682498</v>
      </c>
      <c r="AV10" s="17"/>
      <c r="AW10" s="17">
        <v>0.50000737861641098</v>
      </c>
      <c r="AX10" s="17">
        <v>0.302374841935375</v>
      </c>
      <c r="AY10" s="17">
        <v>0.377278329610504</v>
      </c>
      <c r="AZ10" s="17">
        <v>0.38924978107540698</v>
      </c>
      <c r="BA10" s="17">
        <v>0.357936495561678</v>
      </c>
      <c r="BB10" s="17">
        <v>0.39667527150713</v>
      </c>
      <c r="BC10" s="17">
        <v>0.41959289305743103</v>
      </c>
      <c r="BD10" s="17">
        <v>0.42171981684607501</v>
      </c>
      <c r="BE10" s="17">
        <v>0.41705698544393399</v>
      </c>
      <c r="BF10" s="17">
        <v>0.58117147208608999</v>
      </c>
      <c r="BG10" s="17">
        <v>0.459143573210614</v>
      </c>
      <c r="BH10" s="17">
        <v>0.40137964520017699</v>
      </c>
      <c r="BI10" s="17">
        <v>0.42023126014491702</v>
      </c>
      <c r="BJ10" s="17">
        <v>0.42243205545231199</v>
      </c>
      <c r="BK10" s="17">
        <v>0.366883590507596</v>
      </c>
      <c r="BL10" s="17">
        <v>0.46456637482923002</v>
      </c>
      <c r="BM10" s="17"/>
      <c r="BN10" s="17">
        <v>0.41673440668918399</v>
      </c>
      <c r="BO10" s="17">
        <v>0.40143614170179898</v>
      </c>
      <c r="BP10" s="17"/>
      <c r="BQ10" s="17">
        <v>0.44313605861187599</v>
      </c>
      <c r="BR10" s="17">
        <v>0.44054526375912001</v>
      </c>
      <c r="BS10" s="17"/>
      <c r="BT10" s="17">
        <v>0.50330569163619598</v>
      </c>
      <c r="BU10" s="17"/>
      <c r="BV10" s="17">
        <v>0.39207570019652599</v>
      </c>
      <c r="BW10" s="17">
        <v>0.43587405612526198</v>
      </c>
      <c r="BX10" s="17">
        <v>0.40621489886472101</v>
      </c>
      <c r="BY10" s="17"/>
      <c r="BZ10" s="17">
        <v>0.414041579273912</v>
      </c>
      <c r="CA10" s="17">
        <v>0.38056781327836098</v>
      </c>
      <c r="CB10" s="17">
        <v>0.40320376603512498</v>
      </c>
      <c r="CC10" s="17">
        <v>0.46053620497285702</v>
      </c>
      <c r="CD10" s="17">
        <v>0.39379455926100998</v>
      </c>
      <c r="CE10" s="17">
        <v>0.39936957655668498</v>
      </c>
      <c r="CF10" s="17">
        <v>0.440673248312688</v>
      </c>
      <c r="CG10" s="17"/>
      <c r="CH10" s="17">
        <v>0.34321498955094099</v>
      </c>
      <c r="CI10" s="17">
        <v>0.42072711626711201</v>
      </c>
      <c r="CJ10" s="17">
        <v>0.42866078367463401</v>
      </c>
      <c r="CK10" s="17">
        <v>0.41535267592338199</v>
      </c>
      <c r="CL10" s="17">
        <v>0.311176544187445</v>
      </c>
    </row>
    <row r="11" spans="2:90" x14ac:dyDescent="0.3">
      <c r="B11" s="18" t="s">
        <v>525</v>
      </c>
      <c r="C11" s="17">
        <v>0.241088062141917</v>
      </c>
      <c r="D11" s="17">
        <v>0.27186410485997697</v>
      </c>
      <c r="E11" s="17">
        <v>0.211005307893181</v>
      </c>
      <c r="F11" s="17"/>
      <c r="G11" s="17">
        <v>0.18924883119118499</v>
      </c>
      <c r="H11" s="17">
        <v>0.17819374491611201</v>
      </c>
      <c r="I11" s="17">
        <v>0.14656646694368999</v>
      </c>
      <c r="J11" s="17">
        <v>0.21842407657125401</v>
      </c>
      <c r="K11" s="17">
        <v>0.28578692280218998</v>
      </c>
      <c r="L11" s="17">
        <v>0.39272309336990302</v>
      </c>
      <c r="M11" s="17"/>
      <c r="N11" s="17">
        <v>0.245915595006198</v>
      </c>
      <c r="O11" s="17">
        <v>0.21958280245551201</v>
      </c>
      <c r="P11" s="17">
        <v>0.29678875389377002</v>
      </c>
      <c r="Q11" s="17">
        <v>0.20953853151685201</v>
      </c>
      <c r="R11" s="17"/>
      <c r="S11" s="17">
        <v>0.16242815917663</v>
      </c>
      <c r="T11" s="17">
        <v>0.28680362021910899</v>
      </c>
      <c r="U11" s="17">
        <v>0.23097139820243301</v>
      </c>
      <c r="V11" s="17">
        <v>0.25102513313429903</v>
      </c>
      <c r="W11" s="17">
        <v>0.23775971124912301</v>
      </c>
      <c r="X11" s="17">
        <v>0.30209198762831102</v>
      </c>
      <c r="Y11" s="17">
        <v>0.31764727714652402</v>
      </c>
      <c r="Z11" s="17">
        <v>0.27764719543461802</v>
      </c>
      <c r="AA11" s="17">
        <v>0.228880724186449</v>
      </c>
      <c r="AB11" s="17">
        <v>0.20601875799491301</v>
      </c>
      <c r="AC11" s="17">
        <v>0.20826146700249301</v>
      </c>
      <c r="AD11" s="17">
        <v>0.184514110298724</v>
      </c>
      <c r="AE11" s="17"/>
      <c r="AF11" s="17">
        <v>0.32871419357528497</v>
      </c>
      <c r="AG11" s="17">
        <v>0.207892677663706</v>
      </c>
      <c r="AH11" s="17">
        <v>0.18286203501777801</v>
      </c>
      <c r="AI11" s="17"/>
      <c r="AJ11" s="17">
        <v>0.33832807308445001</v>
      </c>
      <c r="AK11" s="17">
        <v>0.22231482362548299</v>
      </c>
      <c r="AL11" s="17">
        <v>0.23451292320971701</v>
      </c>
      <c r="AM11" s="17">
        <v>0.27450271530146397</v>
      </c>
      <c r="AN11" s="17">
        <v>0.16031486081563701</v>
      </c>
      <c r="AO11" s="17"/>
      <c r="AP11" s="17">
        <v>0.209248064352305</v>
      </c>
      <c r="AQ11" s="17">
        <v>0.32109967482170299</v>
      </c>
      <c r="AR11" s="17">
        <v>0.22288320034612899</v>
      </c>
      <c r="AS11" s="17">
        <v>0.29868832736789802</v>
      </c>
      <c r="AT11" s="17">
        <v>0.157213789482886</v>
      </c>
      <c r="AU11" s="17">
        <v>0.21740548609021501</v>
      </c>
      <c r="AV11" s="17"/>
      <c r="AW11" s="17">
        <v>0.198141391172695</v>
      </c>
      <c r="AX11" s="17">
        <v>0.12311443209095101</v>
      </c>
      <c r="AY11" s="17">
        <v>0.22702667188136699</v>
      </c>
      <c r="AZ11" s="17">
        <v>0.25668561688314101</v>
      </c>
      <c r="BA11" s="17">
        <v>0.298142525067635</v>
      </c>
      <c r="BB11" s="17">
        <v>0.273336662500832</v>
      </c>
      <c r="BC11" s="17">
        <v>0.23985890991859299</v>
      </c>
      <c r="BD11" s="17">
        <v>0.32411954682911398</v>
      </c>
      <c r="BE11" s="17">
        <v>0.27693927264255103</v>
      </c>
      <c r="BF11" s="17">
        <v>0.17517216652784801</v>
      </c>
      <c r="BG11" s="17">
        <v>0.19640809778225901</v>
      </c>
      <c r="BH11" s="17">
        <v>0.300305156324638</v>
      </c>
      <c r="BI11" s="17">
        <v>0.27588289041369302</v>
      </c>
      <c r="BJ11" s="17">
        <v>0.214680981201718</v>
      </c>
      <c r="BK11" s="17">
        <v>0.25332850333411999</v>
      </c>
      <c r="BL11" s="17">
        <v>0.13909604060847899</v>
      </c>
      <c r="BM11" s="17"/>
      <c r="BN11" s="17">
        <v>0.25824211162361299</v>
      </c>
      <c r="BO11" s="17">
        <v>0.219963576411558</v>
      </c>
      <c r="BP11" s="17"/>
      <c r="BQ11" s="17">
        <v>0.217396217966662</v>
      </c>
      <c r="BR11" s="17">
        <v>0.245112995962185</v>
      </c>
      <c r="BS11" s="17"/>
      <c r="BT11" s="17">
        <v>0.21133272752024801</v>
      </c>
      <c r="BU11" s="17"/>
      <c r="BV11" s="17">
        <v>0.24179631241098601</v>
      </c>
      <c r="BW11" s="17">
        <v>0.19991895926641201</v>
      </c>
      <c r="BX11" s="17">
        <v>0.25268605888783302</v>
      </c>
      <c r="BY11" s="17"/>
      <c r="BZ11" s="17">
        <v>0.15627530304479101</v>
      </c>
      <c r="CA11" s="17">
        <v>0.25552171128322398</v>
      </c>
      <c r="CB11" s="17">
        <v>0.22279952698281699</v>
      </c>
      <c r="CC11" s="17">
        <v>0.26889176137918702</v>
      </c>
      <c r="CD11" s="17">
        <v>0.28073865079009702</v>
      </c>
      <c r="CE11" s="17">
        <v>0.280892765703599</v>
      </c>
      <c r="CF11" s="17">
        <v>0.206043357290698</v>
      </c>
      <c r="CG11" s="17"/>
      <c r="CH11" s="17">
        <v>0.241604564399062</v>
      </c>
      <c r="CI11" s="17">
        <v>0.26872800173186701</v>
      </c>
      <c r="CJ11" s="17">
        <v>0.236450112992036</v>
      </c>
      <c r="CK11" s="17">
        <v>0.213920459889719</v>
      </c>
      <c r="CL11" s="17">
        <v>0.131589345529979</v>
      </c>
    </row>
    <row r="12" spans="2:90" x14ac:dyDescent="0.3">
      <c r="B12" s="18" t="s">
        <v>526</v>
      </c>
      <c r="C12" s="17">
        <v>6.8105887264946402E-2</v>
      </c>
      <c r="D12" s="17">
        <v>8.5204942731856498E-2</v>
      </c>
      <c r="E12" s="17">
        <v>5.19348147998984E-2</v>
      </c>
      <c r="F12" s="17"/>
      <c r="G12" s="17">
        <v>3.1677649800381701E-2</v>
      </c>
      <c r="H12" s="17">
        <v>6.6887784902491698E-2</v>
      </c>
      <c r="I12" s="17">
        <v>6.3688741530324403E-2</v>
      </c>
      <c r="J12" s="17">
        <v>8.3369610923199194E-2</v>
      </c>
      <c r="K12" s="17">
        <v>8.0616830653641794E-2</v>
      </c>
      <c r="L12" s="17">
        <v>7.6136286515669893E-2</v>
      </c>
      <c r="M12" s="17"/>
      <c r="N12" s="17">
        <v>6.0661143230791498E-2</v>
      </c>
      <c r="O12" s="17">
        <v>5.9409969206474199E-2</v>
      </c>
      <c r="P12" s="17">
        <v>7.8079815626382401E-2</v>
      </c>
      <c r="Q12" s="17">
        <v>7.5227376046089603E-2</v>
      </c>
      <c r="R12" s="17"/>
      <c r="S12" s="17">
        <v>3.9479709077640299E-2</v>
      </c>
      <c r="T12" s="17">
        <v>7.0584812311783707E-2</v>
      </c>
      <c r="U12" s="17">
        <v>0.101684917186952</v>
      </c>
      <c r="V12" s="17">
        <v>6.4069043879509596E-2</v>
      </c>
      <c r="W12" s="17">
        <v>5.9057546734325998E-2</v>
      </c>
      <c r="X12" s="17">
        <v>7.2279168078502404E-2</v>
      </c>
      <c r="Y12" s="17">
        <v>9.3605387146277599E-2</v>
      </c>
      <c r="Z12" s="17">
        <v>0.100551609260033</v>
      </c>
      <c r="AA12" s="17">
        <v>8.0366686506131504E-2</v>
      </c>
      <c r="AB12" s="17">
        <v>4.50236716752501E-2</v>
      </c>
      <c r="AC12" s="17">
        <v>7.9505578555015194E-2</v>
      </c>
      <c r="AD12" s="17">
        <v>1.6378654665165401E-2</v>
      </c>
      <c r="AE12" s="17"/>
      <c r="AF12" s="17">
        <v>0.1163188753569</v>
      </c>
      <c r="AG12" s="17">
        <v>4.5565045715786699E-2</v>
      </c>
      <c r="AH12" s="17">
        <v>3.2177305550283801E-2</v>
      </c>
      <c r="AI12" s="17"/>
      <c r="AJ12" s="17">
        <v>7.7737470136533496E-2</v>
      </c>
      <c r="AK12" s="17">
        <v>4.2255706025486797E-2</v>
      </c>
      <c r="AL12" s="17">
        <v>4.6153768802212898E-2</v>
      </c>
      <c r="AM12" s="17">
        <v>0.186665678191234</v>
      </c>
      <c r="AN12" s="17">
        <v>8.0125567331732497E-2</v>
      </c>
      <c r="AO12" s="17"/>
      <c r="AP12" s="17">
        <v>3.4665456870812003E-2</v>
      </c>
      <c r="AQ12" s="17">
        <v>7.0420900566552203E-2</v>
      </c>
      <c r="AR12" s="17">
        <v>4.8837001544273603E-2</v>
      </c>
      <c r="AS12" s="17">
        <v>0.13192756231967301</v>
      </c>
      <c r="AT12" s="17">
        <v>5.7797902705997703E-2</v>
      </c>
      <c r="AU12" s="17">
        <v>5.19791816068697E-2</v>
      </c>
      <c r="AV12" s="17"/>
      <c r="AW12" s="17">
        <v>4.76532522633972E-2</v>
      </c>
      <c r="AX12" s="17">
        <v>9.6674181182583502E-2</v>
      </c>
      <c r="AY12" s="17">
        <v>6.3103198166381699E-2</v>
      </c>
      <c r="AZ12" s="17">
        <v>7.5734745860570496E-2</v>
      </c>
      <c r="BA12" s="17">
        <v>4.6071104747211003E-2</v>
      </c>
      <c r="BB12" s="17">
        <v>7.2011909677331107E-2</v>
      </c>
      <c r="BC12" s="17">
        <v>8.1438412694220197E-2</v>
      </c>
      <c r="BD12" s="17">
        <v>8.5659079675518598E-2</v>
      </c>
      <c r="BE12" s="17">
        <v>7.4502710968077507E-2</v>
      </c>
      <c r="BF12" s="17">
        <v>8.0738694628940594E-2</v>
      </c>
      <c r="BG12" s="17">
        <v>9.8828461695851397E-2</v>
      </c>
      <c r="BH12" s="17">
        <v>8.1743709476473206E-2</v>
      </c>
      <c r="BI12" s="17">
        <v>6.9807678577774201E-2</v>
      </c>
      <c r="BJ12" s="17">
        <v>9.49832152071894E-2</v>
      </c>
      <c r="BK12" s="17">
        <v>7.8330427627406704E-2</v>
      </c>
      <c r="BL12" s="17">
        <v>1.4442300757638801E-2</v>
      </c>
      <c r="BM12" s="17"/>
      <c r="BN12" s="17">
        <v>5.4357540974181301E-2</v>
      </c>
      <c r="BO12" s="17">
        <v>8.7039578054639993E-2</v>
      </c>
      <c r="BP12" s="17"/>
      <c r="BQ12" s="17">
        <v>3.4412321359146403E-2</v>
      </c>
      <c r="BR12" s="17">
        <v>5.3994896852961501E-2</v>
      </c>
      <c r="BS12" s="17"/>
      <c r="BT12" s="17">
        <v>5.1623058455097397E-2</v>
      </c>
      <c r="BU12" s="17"/>
      <c r="BV12" s="17">
        <v>8.38311802367398E-2</v>
      </c>
      <c r="BW12" s="17">
        <v>5.15157632678577E-2</v>
      </c>
      <c r="BX12" s="17">
        <v>6.7812087764857101E-2</v>
      </c>
      <c r="BY12" s="17"/>
      <c r="BZ12" s="17">
        <v>5.99807262566283E-2</v>
      </c>
      <c r="CA12" s="17">
        <v>6.4944127012601202E-2</v>
      </c>
      <c r="CB12" s="17">
        <v>8.4569663782217697E-2</v>
      </c>
      <c r="CC12" s="17">
        <v>5.8703018026440901E-2</v>
      </c>
      <c r="CD12" s="17">
        <v>8.4530482981201499E-2</v>
      </c>
      <c r="CE12" s="17">
        <v>7.1098977582115003E-2</v>
      </c>
      <c r="CF12" s="17">
        <v>7.2554073262351304E-2</v>
      </c>
      <c r="CG12" s="17"/>
      <c r="CH12" s="17">
        <v>7.57784728748125E-2</v>
      </c>
      <c r="CI12" s="17">
        <v>6.2783013202639099E-2</v>
      </c>
      <c r="CJ12" s="17">
        <v>6.7282463458434805E-2</v>
      </c>
      <c r="CK12" s="17">
        <v>7.2174226095525096E-2</v>
      </c>
      <c r="CL12" s="17">
        <v>9.0508811938527403E-2</v>
      </c>
    </row>
    <row r="13" spans="2:90" x14ac:dyDescent="0.3">
      <c r="B13" s="18" t="s">
        <v>118</v>
      </c>
      <c r="C13" s="19">
        <v>7.5839106160034697E-2</v>
      </c>
      <c r="D13" s="19">
        <v>4.87615023070068E-2</v>
      </c>
      <c r="E13" s="19">
        <v>0.102903292826571</v>
      </c>
      <c r="F13" s="19"/>
      <c r="G13" s="19">
        <v>7.4109937470375906E-2</v>
      </c>
      <c r="H13" s="19">
        <v>4.7201287222642198E-2</v>
      </c>
      <c r="I13" s="19">
        <v>7.45481688829467E-2</v>
      </c>
      <c r="J13" s="19">
        <v>0.10353210303429</v>
      </c>
      <c r="K13" s="19">
        <v>0.100997182621621</v>
      </c>
      <c r="L13" s="19">
        <v>6.2089369899042103E-2</v>
      </c>
      <c r="M13" s="19"/>
      <c r="N13" s="19">
        <v>5.0754694349080802E-2</v>
      </c>
      <c r="O13" s="19">
        <v>7.2380034232578994E-2</v>
      </c>
      <c r="P13" s="19">
        <v>5.6184190494469398E-2</v>
      </c>
      <c r="Q13" s="19">
        <v>0.12266623431203399</v>
      </c>
      <c r="R13" s="19"/>
      <c r="S13" s="19">
        <v>7.0697528423732697E-2</v>
      </c>
      <c r="T13" s="19">
        <v>7.0573708699066401E-2</v>
      </c>
      <c r="U13" s="19">
        <v>8.3454058629406705E-2</v>
      </c>
      <c r="V13" s="19">
        <v>8.5250036115547906E-2</v>
      </c>
      <c r="W13" s="19">
        <v>7.47476761131175E-2</v>
      </c>
      <c r="X13" s="19">
        <v>2.5911723856859002E-2</v>
      </c>
      <c r="Y13" s="19">
        <v>8.0896289683834693E-2</v>
      </c>
      <c r="Z13" s="19">
        <v>5.3941112537133303E-2</v>
      </c>
      <c r="AA13" s="19">
        <v>9.2210529761681606E-2</v>
      </c>
      <c r="AB13" s="19">
        <v>0.105184610310847</v>
      </c>
      <c r="AC13" s="19">
        <v>9.8791271758977603E-2</v>
      </c>
      <c r="AD13" s="19">
        <v>5.5734350170143498E-2</v>
      </c>
      <c r="AE13" s="19"/>
      <c r="AF13" s="19">
        <v>6.3262764321984605E-2</v>
      </c>
      <c r="AG13" s="19">
        <v>5.6350741235178997E-2</v>
      </c>
      <c r="AH13" s="19">
        <v>0.140182961412882</v>
      </c>
      <c r="AI13" s="19"/>
      <c r="AJ13" s="19">
        <v>4.2719882926191499E-2</v>
      </c>
      <c r="AK13" s="19">
        <v>5.8746540605332E-2</v>
      </c>
      <c r="AL13" s="19">
        <v>9.3574015128250906E-2</v>
      </c>
      <c r="AM13" s="19">
        <v>4.8432437789779098E-2</v>
      </c>
      <c r="AN13" s="19">
        <v>5.9413528552755099E-2</v>
      </c>
      <c r="AO13" s="19"/>
      <c r="AP13" s="19">
        <v>4.8351680764283603E-2</v>
      </c>
      <c r="AQ13" s="19">
        <v>4.7651792621746299E-2</v>
      </c>
      <c r="AR13" s="19">
        <v>7.9317586826147105E-2</v>
      </c>
      <c r="AS13" s="19">
        <v>6.0671680898310203E-2</v>
      </c>
      <c r="AT13" s="19">
        <v>5.5073936082582702E-2</v>
      </c>
      <c r="AU13" s="19">
        <v>0.14351672397905199</v>
      </c>
      <c r="AV13" s="19"/>
      <c r="AW13" s="19">
        <v>4.4621620120488099E-2</v>
      </c>
      <c r="AX13" s="19">
        <v>0.195726641444396</v>
      </c>
      <c r="AY13" s="19">
        <v>9.3565506638849896E-2</v>
      </c>
      <c r="AZ13" s="19">
        <v>0.105677752420668</v>
      </c>
      <c r="BA13" s="19">
        <v>9.7476684107089304E-2</v>
      </c>
      <c r="BB13" s="19">
        <v>6.9138744297727497E-2</v>
      </c>
      <c r="BC13" s="19">
        <v>5.0376026992177497E-2</v>
      </c>
      <c r="BD13" s="19">
        <v>7.6087251603254399E-2</v>
      </c>
      <c r="BE13" s="19">
        <v>4.6430407058919002E-2</v>
      </c>
      <c r="BF13" s="19">
        <v>3.8700003823476603E-2</v>
      </c>
      <c r="BG13" s="19">
        <v>3.9579617347019799E-2</v>
      </c>
      <c r="BH13" s="19">
        <v>2.7390788941627602E-2</v>
      </c>
      <c r="BI13" s="19">
        <v>3.3162675020707799E-2</v>
      </c>
      <c r="BJ13" s="19">
        <v>4.0980242516628497E-2</v>
      </c>
      <c r="BK13" s="19">
        <v>0.14764136822139401</v>
      </c>
      <c r="BL13" s="19">
        <v>3.6190554527845302E-2</v>
      </c>
      <c r="BM13" s="19"/>
      <c r="BN13" s="19">
        <v>7.8199122377714106E-2</v>
      </c>
      <c r="BO13" s="19">
        <v>7.0340251374491194E-2</v>
      </c>
      <c r="BP13" s="19"/>
      <c r="BQ13" s="19">
        <v>4.7584061154881403E-2</v>
      </c>
      <c r="BR13" s="19">
        <v>6.08696436185946E-2</v>
      </c>
      <c r="BS13" s="19"/>
      <c r="BT13" s="19">
        <v>4.46530785504115E-2</v>
      </c>
      <c r="BU13" s="19"/>
      <c r="BV13" s="19">
        <v>0.10597617026539199</v>
      </c>
      <c r="BW13" s="19">
        <v>5.7892967652853303E-2</v>
      </c>
      <c r="BX13" s="19">
        <v>6.8148560001268899E-2</v>
      </c>
      <c r="BY13" s="19"/>
      <c r="BZ13" s="19">
        <v>7.7116266030490196E-2</v>
      </c>
      <c r="CA13" s="19">
        <v>9.3808959743365394E-2</v>
      </c>
      <c r="CB13" s="19">
        <v>0.100464748913746</v>
      </c>
      <c r="CC13" s="19">
        <v>5.2992626118798701E-2</v>
      </c>
      <c r="CD13" s="19">
        <v>5.3163888990935299E-2</v>
      </c>
      <c r="CE13" s="19">
        <v>6.4565039867622603E-2</v>
      </c>
      <c r="CF13" s="19">
        <v>3.13048888363315E-2</v>
      </c>
      <c r="CG13" s="19"/>
      <c r="CH13" s="19">
        <v>3.9677027404040999E-2</v>
      </c>
      <c r="CI13" s="19">
        <v>6.7608401303987403E-2</v>
      </c>
      <c r="CJ13" s="19">
        <v>8.3584405225778396E-2</v>
      </c>
      <c r="CK13" s="19">
        <v>8.7092920536590096E-2</v>
      </c>
      <c r="CL13" s="19">
        <v>0.12570777781474701</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0.23846835893000601</v>
      </c>
      <c r="D9" s="17">
        <v>0.24053161877614501</v>
      </c>
      <c r="E9" s="17">
        <v>0.235232120546048</v>
      </c>
      <c r="F9" s="17"/>
      <c r="G9" s="17">
        <v>0.236687921763334</v>
      </c>
      <c r="H9" s="17">
        <v>0.28318886301859802</v>
      </c>
      <c r="I9" s="17">
        <v>0.22900193179478201</v>
      </c>
      <c r="J9" s="17">
        <v>0.203138256522022</v>
      </c>
      <c r="K9" s="17">
        <v>0.24466709485455401</v>
      </c>
      <c r="L9" s="17">
        <v>0.23538334594687399</v>
      </c>
      <c r="M9" s="17"/>
      <c r="N9" s="17">
        <v>0.26818297284134801</v>
      </c>
      <c r="O9" s="17">
        <v>0.225668673582676</v>
      </c>
      <c r="P9" s="17">
        <v>0.230004033224329</v>
      </c>
      <c r="Q9" s="17">
        <v>0.22955536873440599</v>
      </c>
      <c r="R9" s="17"/>
      <c r="S9" s="17">
        <v>0.256470208561139</v>
      </c>
      <c r="T9" s="17">
        <v>0.28907622623406098</v>
      </c>
      <c r="U9" s="17">
        <v>0.27075135815742801</v>
      </c>
      <c r="V9" s="17">
        <v>0.15920155328903701</v>
      </c>
      <c r="W9" s="17">
        <v>0.19850114152752599</v>
      </c>
      <c r="X9" s="17">
        <v>0.19955693908431801</v>
      </c>
      <c r="Y9" s="17">
        <v>0.19621756903889401</v>
      </c>
      <c r="Z9" s="17">
        <v>0.30180298559006102</v>
      </c>
      <c r="AA9" s="17">
        <v>0.26181603588135499</v>
      </c>
      <c r="AB9" s="17">
        <v>0.20045066454066801</v>
      </c>
      <c r="AC9" s="17">
        <v>0.23277781629820901</v>
      </c>
      <c r="AD9" s="17">
        <v>0.36149759190849501</v>
      </c>
      <c r="AE9" s="17"/>
      <c r="AF9" s="17">
        <v>0.241809760074778</v>
      </c>
      <c r="AG9" s="17">
        <v>0.25062048481620802</v>
      </c>
      <c r="AH9" s="17">
        <v>0.20905083660204299</v>
      </c>
      <c r="AI9" s="17"/>
      <c r="AJ9" s="17">
        <v>0.23769470646104601</v>
      </c>
      <c r="AK9" s="17">
        <v>0.234120535508855</v>
      </c>
      <c r="AL9" s="17">
        <v>0.2723759179793</v>
      </c>
      <c r="AM9" s="17">
        <v>0.23726403580931099</v>
      </c>
      <c r="AN9" s="17">
        <v>0.24946006547944599</v>
      </c>
      <c r="AO9" s="17"/>
      <c r="AP9" s="17">
        <v>0.28573346855927301</v>
      </c>
      <c r="AQ9" s="17">
        <v>0.23246484847349799</v>
      </c>
      <c r="AR9" s="17">
        <v>0.245996691060415</v>
      </c>
      <c r="AS9" s="17">
        <v>0.22350332140363599</v>
      </c>
      <c r="AT9" s="17">
        <v>0.23817103996271699</v>
      </c>
      <c r="AU9" s="17">
        <v>0.18931116774993301</v>
      </c>
      <c r="AV9" s="17"/>
      <c r="AW9" s="17">
        <v>9.7133142071715195E-2</v>
      </c>
      <c r="AX9" s="17">
        <v>0.18363940799792899</v>
      </c>
      <c r="AY9" s="17">
        <v>0.204019788717759</v>
      </c>
      <c r="AZ9" s="17">
        <v>0.241921958872546</v>
      </c>
      <c r="BA9" s="17">
        <v>0.26597359836939499</v>
      </c>
      <c r="BB9" s="17">
        <v>0.23473343567629401</v>
      </c>
      <c r="BC9" s="17">
        <v>0.26786988866251299</v>
      </c>
      <c r="BD9" s="17">
        <v>0.18278788393293399</v>
      </c>
      <c r="BE9" s="17">
        <v>0.24004340622444201</v>
      </c>
      <c r="BF9" s="17">
        <v>0.16654384103620701</v>
      </c>
      <c r="BG9" s="17">
        <v>0.21251602196844999</v>
      </c>
      <c r="BH9" s="17">
        <v>0.247118821732494</v>
      </c>
      <c r="BI9" s="17">
        <v>0.19486743555743899</v>
      </c>
      <c r="BJ9" s="17">
        <v>0.243141370544187</v>
      </c>
      <c r="BK9" s="17">
        <v>0.30682094733558002</v>
      </c>
      <c r="BL9" s="17">
        <v>0.37139127637945002</v>
      </c>
      <c r="BM9" s="17"/>
      <c r="BN9" s="17">
        <v>0.238861752830383</v>
      </c>
      <c r="BO9" s="17">
        <v>0.23702893755704399</v>
      </c>
      <c r="BP9" s="17"/>
      <c r="BQ9" s="17">
        <v>0.267082566630514</v>
      </c>
      <c r="BR9" s="17">
        <v>0.168793101795878</v>
      </c>
      <c r="BS9" s="17"/>
      <c r="BT9" s="17">
        <v>0.22577580711228101</v>
      </c>
      <c r="BU9" s="17"/>
      <c r="BV9" s="17">
        <v>0.230153647914873</v>
      </c>
      <c r="BW9" s="17">
        <v>0.27177852301049699</v>
      </c>
      <c r="BX9" s="17">
        <v>0.23100117956885699</v>
      </c>
      <c r="BY9" s="17"/>
      <c r="BZ9" s="17">
        <v>0.253929822095596</v>
      </c>
      <c r="CA9" s="17">
        <v>0.21253996111590301</v>
      </c>
      <c r="CB9" s="17">
        <v>0.19510119590660099</v>
      </c>
      <c r="CC9" s="17">
        <v>0.256242671858875</v>
      </c>
      <c r="CD9" s="17">
        <v>0.26435546093663898</v>
      </c>
      <c r="CE9" s="17">
        <v>0.23018891547704901</v>
      </c>
      <c r="CF9" s="17">
        <v>0.28610678778118698</v>
      </c>
      <c r="CG9" s="17"/>
      <c r="CH9" s="17">
        <v>0.31328607572898598</v>
      </c>
      <c r="CI9" s="17">
        <v>0.22668468793452601</v>
      </c>
      <c r="CJ9" s="17">
        <v>0.235596011293223</v>
      </c>
      <c r="CK9" s="17">
        <v>0.22894845981367301</v>
      </c>
      <c r="CL9" s="17">
        <v>0.22847326084144701</v>
      </c>
    </row>
    <row r="10" spans="2:90" x14ac:dyDescent="0.3">
      <c r="B10" s="18" t="s">
        <v>524</v>
      </c>
      <c r="C10" s="17">
        <v>0.46207063531349202</v>
      </c>
      <c r="D10" s="17">
        <v>0.44452513698650198</v>
      </c>
      <c r="E10" s="17">
        <v>0.48194118614215198</v>
      </c>
      <c r="F10" s="17"/>
      <c r="G10" s="17">
        <v>0.40775398881423802</v>
      </c>
      <c r="H10" s="17">
        <v>0.442249293373223</v>
      </c>
      <c r="I10" s="17">
        <v>0.43116958478078798</v>
      </c>
      <c r="J10" s="17">
        <v>0.51875223802762804</v>
      </c>
      <c r="K10" s="17">
        <v>0.42152157468162099</v>
      </c>
      <c r="L10" s="17">
        <v>0.52084537900704797</v>
      </c>
      <c r="M10" s="17"/>
      <c r="N10" s="17">
        <v>0.45569811575146202</v>
      </c>
      <c r="O10" s="17">
        <v>0.49680267181191201</v>
      </c>
      <c r="P10" s="17">
        <v>0.463526341614587</v>
      </c>
      <c r="Q10" s="17">
        <v>0.43389714234790799</v>
      </c>
      <c r="R10" s="17"/>
      <c r="S10" s="17">
        <v>0.45155585578398399</v>
      </c>
      <c r="T10" s="17">
        <v>0.41381307589069199</v>
      </c>
      <c r="U10" s="17">
        <v>0.41837926756572702</v>
      </c>
      <c r="V10" s="17">
        <v>0.52475755476736696</v>
      </c>
      <c r="W10" s="17">
        <v>0.51212056540288398</v>
      </c>
      <c r="X10" s="17">
        <v>0.46919455624082801</v>
      </c>
      <c r="Y10" s="17">
        <v>0.437901542880832</v>
      </c>
      <c r="Z10" s="17">
        <v>0.46022584740271699</v>
      </c>
      <c r="AA10" s="17">
        <v>0.48003293370831401</v>
      </c>
      <c r="AB10" s="17">
        <v>0.466498771530311</v>
      </c>
      <c r="AC10" s="17">
        <v>0.50414910390759304</v>
      </c>
      <c r="AD10" s="17">
        <v>0.42887874365731199</v>
      </c>
      <c r="AE10" s="17"/>
      <c r="AF10" s="17">
        <v>0.46168847201860203</v>
      </c>
      <c r="AG10" s="17">
        <v>0.49478996416430698</v>
      </c>
      <c r="AH10" s="17">
        <v>0.40488187416536803</v>
      </c>
      <c r="AI10" s="17"/>
      <c r="AJ10" s="17">
        <v>0.52421987826623395</v>
      </c>
      <c r="AK10" s="17">
        <v>0.470478350562826</v>
      </c>
      <c r="AL10" s="17">
        <v>0.49512069369392397</v>
      </c>
      <c r="AM10" s="17">
        <v>0.413985179388214</v>
      </c>
      <c r="AN10" s="17">
        <v>0.53441832794519595</v>
      </c>
      <c r="AO10" s="17"/>
      <c r="AP10" s="17">
        <v>0.45981488932334003</v>
      </c>
      <c r="AQ10" s="17">
        <v>0.494844428152797</v>
      </c>
      <c r="AR10" s="17">
        <v>0.48704358716242602</v>
      </c>
      <c r="AS10" s="17">
        <v>0.45736103951949503</v>
      </c>
      <c r="AT10" s="17">
        <v>0.49039582622917099</v>
      </c>
      <c r="AU10" s="17">
        <v>0.459148946638471</v>
      </c>
      <c r="AV10" s="17"/>
      <c r="AW10" s="17">
        <v>0.70643765846128903</v>
      </c>
      <c r="AX10" s="17">
        <v>0.336068125669852</v>
      </c>
      <c r="AY10" s="17">
        <v>0.48778106887609102</v>
      </c>
      <c r="AZ10" s="17">
        <v>0.437921722181008</v>
      </c>
      <c r="BA10" s="17">
        <v>0.40288959944311298</v>
      </c>
      <c r="BB10" s="17">
        <v>0.48355564489344499</v>
      </c>
      <c r="BC10" s="17">
        <v>0.48186310575901198</v>
      </c>
      <c r="BD10" s="17">
        <v>0.47820042332450202</v>
      </c>
      <c r="BE10" s="17">
        <v>0.48430660728292901</v>
      </c>
      <c r="BF10" s="17">
        <v>0.522885037466436</v>
      </c>
      <c r="BG10" s="17">
        <v>0.462182725170035</v>
      </c>
      <c r="BH10" s="17">
        <v>0.499144903586209</v>
      </c>
      <c r="BI10" s="17">
        <v>0.56952429598332299</v>
      </c>
      <c r="BJ10" s="17">
        <v>0.52231850649973499</v>
      </c>
      <c r="BK10" s="17">
        <v>0.29806041531859701</v>
      </c>
      <c r="BL10" s="17">
        <v>0.44461285600258199</v>
      </c>
      <c r="BM10" s="17"/>
      <c r="BN10" s="17">
        <v>0.46915374297865797</v>
      </c>
      <c r="BO10" s="17">
        <v>0.45325845385200902</v>
      </c>
      <c r="BP10" s="17"/>
      <c r="BQ10" s="17">
        <v>0.48188831235760399</v>
      </c>
      <c r="BR10" s="17">
        <v>0.44809524931757999</v>
      </c>
      <c r="BS10" s="17"/>
      <c r="BT10" s="17">
        <v>0.469286478420197</v>
      </c>
      <c r="BU10" s="17"/>
      <c r="BV10" s="17">
        <v>0.441203385716538</v>
      </c>
      <c r="BW10" s="17">
        <v>0.442441492290222</v>
      </c>
      <c r="BX10" s="17">
        <v>0.48022147637562401</v>
      </c>
      <c r="BY10" s="17"/>
      <c r="BZ10" s="17">
        <v>0.45504456781889902</v>
      </c>
      <c r="CA10" s="17">
        <v>0.48632199238958101</v>
      </c>
      <c r="CB10" s="17">
        <v>0.49277429977854598</v>
      </c>
      <c r="CC10" s="17">
        <v>0.44760328942601602</v>
      </c>
      <c r="CD10" s="17">
        <v>0.46509806381369301</v>
      </c>
      <c r="CE10" s="17">
        <v>0.47436339534306898</v>
      </c>
      <c r="CF10" s="17">
        <v>0.43400242260787403</v>
      </c>
      <c r="CG10" s="17"/>
      <c r="CH10" s="17">
        <v>0.38228456352025803</v>
      </c>
      <c r="CI10" s="17">
        <v>0.47213705386080501</v>
      </c>
      <c r="CJ10" s="17">
        <v>0.47570680430696599</v>
      </c>
      <c r="CK10" s="17">
        <v>0.47808276926618098</v>
      </c>
      <c r="CL10" s="17">
        <v>0.37564747147555</v>
      </c>
    </row>
    <row r="11" spans="2:90" x14ac:dyDescent="0.3">
      <c r="B11" s="18" t="s">
        <v>525</v>
      </c>
      <c r="C11" s="17">
        <v>0.186544369671128</v>
      </c>
      <c r="D11" s="17">
        <v>0.222807232686701</v>
      </c>
      <c r="E11" s="17">
        <v>0.14966457905834199</v>
      </c>
      <c r="F11" s="17"/>
      <c r="G11" s="17">
        <v>0.22118831475231901</v>
      </c>
      <c r="H11" s="17">
        <v>0.18727346691646399</v>
      </c>
      <c r="I11" s="17">
        <v>0.18737741502994401</v>
      </c>
      <c r="J11" s="17">
        <v>0.158127802518963</v>
      </c>
      <c r="K11" s="17">
        <v>0.19307337027572599</v>
      </c>
      <c r="L11" s="17">
        <v>0.18093747326791301</v>
      </c>
      <c r="M11" s="17"/>
      <c r="N11" s="17">
        <v>0.17956423386516901</v>
      </c>
      <c r="O11" s="17">
        <v>0.19625125583655201</v>
      </c>
      <c r="P11" s="17">
        <v>0.19041992140050401</v>
      </c>
      <c r="Q11" s="17">
        <v>0.18053465944817401</v>
      </c>
      <c r="R11" s="17"/>
      <c r="S11" s="17">
        <v>0.18770587047321499</v>
      </c>
      <c r="T11" s="17">
        <v>0.177705839865686</v>
      </c>
      <c r="U11" s="17">
        <v>0.18586023639754601</v>
      </c>
      <c r="V11" s="17">
        <v>0.215623163274553</v>
      </c>
      <c r="W11" s="17">
        <v>0.17810787090956301</v>
      </c>
      <c r="X11" s="17">
        <v>0.234246369574511</v>
      </c>
      <c r="Y11" s="17">
        <v>0.24330874803177799</v>
      </c>
      <c r="Z11" s="17">
        <v>0.18372762801812301</v>
      </c>
      <c r="AA11" s="17">
        <v>0.13425362910128399</v>
      </c>
      <c r="AB11" s="17">
        <v>0.204626538419242</v>
      </c>
      <c r="AC11" s="17">
        <v>0.116978772430493</v>
      </c>
      <c r="AD11" s="17">
        <v>0.117378471192016</v>
      </c>
      <c r="AE11" s="17"/>
      <c r="AF11" s="17">
        <v>0.18330097642561</v>
      </c>
      <c r="AG11" s="17">
        <v>0.170417787217301</v>
      </c>
      <c r="AH11" s="17">
        <v>0.197458264356068</v>
      </c>
      <c r="AI11" s="17"/>
      <c r="AJ11" s="17">
        <v>0.172798423220592</v>
      </c>
      <c r="AK11" s="17">
        <v>0.19911431721180001</v>
      </c>
      <c r="AL11" s="17">
        <v>0.153668183854655</v>
      </c>
      <c r="AM11" s="17">
        <v>0.23396931171860499</v>
      </c>
      <c r="AN11" s="17">
        <v>0.121278982503587</v>
      </c>
      <c r="AO11" s="17"/>
      <c r="AP11" s="17">
        <v>0.18132813026310199</v>
      </c>
      <c r="AQ11" s="17">
        <v>0.184018902313698</v>
      </c>
      <c r="AR11" s="17">
        <v>0.161703449786361</v>
      </c>
      <c r="AS11" s="17">
        <v>0.208800311741213</v>
      </c>
      <c r="AT11" s="17">
        <v>0.18443147482768499</v>
      </c>
      <c r="AU11" s="17">
        <v>0.19358517138466499</v>
      </c>
      <c r="AV11" s="17"/>
      <c r="AW11" s="17">
        <v>0</v>
      </c>
      <c r="AX11" s="17">
        <v>0.17350926746492101</v>
      </c>
      <c r="AY11" s="17">
        <v>0.13001741231304401</v>
      </c>
      <c r="AZ11" s="17">
        <v>0.175817837096991</v>
      </c>
      <c r="BA11" s="17">
        <v>0.19287118257373001</v>
      </c>
      <c r="BB11" s="17">
        <v>0.194712892962628</v>
      </c>
      <c r="BC11" s="17">
        <v>0.204805439950038</v>
      </c>
      <c r="BD11" s="17">
        <v>0.22957755719195899</v>
      </c>
      <c r="BE11" s="17">
        <v>0.20663004301814</v>
      </c>
      <c r="BF11" s="17">
        <v>0.24185553956845901</v>
      </c>
      <c r="BG11" s="17">
        <v>0.226959335518575</v>
      </c>
      <c r="BH11" s="17">
        <v>0.217422648647872</v>
      </c>
      <c r="BI11" s="17">
        <v>0.15345672383042</v>
      </c>
      <c r="BJ11" s="17">
        <v>0.13048804003176301</v>
      </c>
      <c r="BK11" s="17">
        <v>0.22041751328353701</v>
      </c>
      <c r="BL11" s="17">
        <v>0.13117650104916201</v>
      </c>
      <c r="BM11" s="17"/>
      <c r="BN11" s="17">
        <v>0.18336158556075499</v>
      </c>
      <c r="BO11" s="17">
        <v>0.19256393983360701</v>
      </c>
      <c r="BP11" s="17"/>
      <c r="BQ11" s="17">
        <v>0.17815082226158899</v>
      </c>
      <c r="BR11" s="17">
        <v>0.24174598329938601</v>
      </c>
      <c r="BS11" s="17"/>
      <c r="BT11" s="17">
        <v>0.21694449313606401</v>
      </c>
      <c r="BU11" s="17"/>
      <c r="BV11" s="17">
        <v>0.17846259177719301</v>
      </c>
      <c r="BW11" s="17">
        <v>0.18736160301653201</v>
      </c>
      <c r="BX11" s="17">
        <v>0.188446651886649</v>
      </c>
      <c r="BY11" s="17"/>
      <c r="BZ11" s="17">
        <v>0.143960757262761</v>
      </c>
      <c r="CA11" s="17">
        <v>0.175953811892016</v>
      </c>
      <c r="CB11" s="17">
        <v>0.17297747630424801</v>
      </c>
      <c r="CC11" s="17">
        <v>0.21170258472522599</v>
      </c>
      <c r="CD11" s="17">
        <v>0.18426417760577901</v>
      </c>
      <c r="CE11" s="17">
        <v>0.225026931687344</v>
      </c>
      <c r="CF11" s="17">
        <v>0.193958463377469</v>
      </c>
      <c r="CG11" s="17"/>
      <c r="CH11" s="17">
        <v>0.21747548109652301</v>
      </c>
      <c r="CI11" s="17">
        <v>0.19803443217386299</v>
      </c>
      <c r="CJ11" s="17">
        <v>0.18241107733263101</v>
      </c>
      <c r="CK11" s="17">
        <v>0.16364125719067699</v>
      </c>
      <c r="CL11" s="17">
        <v>0.13148510941849001</v>
      </c>
    </row>
    <row r="12" spans="2:90" x14ac:dyDescent="0.3">
      <c r="B12" s="18" t="s">
        <v>526</v>
      </c>
      <c r="C12" s="17">
        <v>3.6443324475072501E-2</v>
      </c>
      <c r="D12" s="17">
        <v>3.8074014422222198E-2</v>
      </c>
      <c r="E12" s="17">
        <v>3.4179964695861598E-2</v>
      </c>
      <c r="F12" s="17"/>
      <c r="G12" s="17">
        <v>5.0323591593048098E-2</v>
      </c>
      <c r="H12" s="17">
        <v>4.0588129307350097E-2</v>
      </c>
      <c r="I12" s="17">
        <v>5.4166504435868103E-2</v>
      </c>
      <c r="J12" s="17">
        <v>3.32530612689046E-2</v>
      </c>
      <c r="K12" s="17">
        <v>3.7140157722631503E-2</v>
      </c>
      <c r="L12" s="17">
        <v>1.1445309639243799E-2</v>
      </c>
      <c r="M12" s="17"/>
      <c r="N12" s="17">
        <v>4.5399736551100002E-2</v>
      </c>
      <c r="O12" s="17">
        <v>2.35716210904722E-2</v>
      </c>
      <c r="P12" s="17">
        <v>3.73260963051157E-2</v>
      </c>
      <c r="Q12" s="17">
        <v>3.7902424257686897E-2</v>
      </c>
      <c r="R12" s="17"/>
      <c r="S12" s="17">
        <v>2.76507287840905E-2</v>
      </c>
      <c r="T12" s="17">
        <v>3.2520756790569802E-2</v>
      </c>
      <c r="U12" s="17">
        <v>2.42624750296518E-2</v>
      </c>
      <c r="V12" s="17">
        <v>3.18614201994986E-2</v>
      </c>
      <c r="W12" s="17">
        <v>3.3069236053095398E-2</v>
      </c>
      <c r="X12" s="17">
        <v>5.8800586758569799E-2</v>
      </c>
      <c r="Y12" s="17">
        <v>4.0194882876224698E-2</v>
      </c>
      <c r="Z12" s="17">
        <v>1.1452915077071199E-2</v>
      </c>
      <c r="AA12" s="17">
        <v>4.18523829491185E-2</v>
      </c>
      <c r="AB12" s="17">
        <v>4.9994365324170398E-2</v>
      </c>
      <c r="AC12" s="17">
        <v>6.31144985267309E-2</v>
      </c>
      <c r="AD12" s="17">
        <v>0</v>
      </c>
      <c r="AE12" s="17"/>
      <c r="AF12" s="17">
        <v>4.4387034485679502E-2</v>
      </c>
      <c r="AG12" s="17">
        <v>3.01009858787941E-2</v>
      </c>
      <c r="AH12" s="17">
        <v>2.9740020728761501E-2</v>
      </c>
      <c r="AI12" s="17"/>
      <c r="AJ12" s="17">
        <v>2.6725486894583698E-2</v>
      </c>
      <c r="AK12" s="17">
        <v>3.7747389085989097E-2</v>
      </c>
      <c r="AL12" s="17">
        <v>1.22968254006604E-2</v>
      </c>
      <c r="AM12" s="17">
        <v>5.3133273659889603E-2</v>
      </c>
      <c r="AN12" s="17">
        <v>4.8187630996902001E-2</v>
      </c>
      <c r="AO12" s="17"/>
      <c r="AP12" s="17">
        <v>2.8661866399482799E-2</v>
      </c>
      <c r="AQ12" s="17">
        <v>4.03250916982116E-2</v>
      </c>
      <c r="AR12" s="17">
        <v>2.7119251369619998E-2</v>
      </c>
      <c r="AS12" s="17">
        <v>4.6753036073433202E-2</v>
      </c>
      <c r="AT12" s="17">
        <v>4.06220612032034E-2</v>
      </c>
      <c r="AU12" s="17">
        <v>1.0777109577251099E-2</v>
      </c>
      <c r="AV12" s="17"/>
      <c r="AW12" s="17">
        <v>4.76532522633972E-2</v>
      </c>
      <c r="AX12" s="17">
        <v>5.2630995675972597E-2</v>
      </c>
      <c r="AY12" s="17">
        <v>5.4723308431244601E-2</v>
      </c>
      <c r="AZ12" s="17">
        <v>2.4606987372157701E-2</v>
      </c>
      <c r="BA12" s="17">
        <v>5.4477022449989997E-2</v>
      </c>
      <c r="BB12" s="17">
        <v>2.3937164526690799E-2</v>
      </c>
      <c r="BC12" s="17">
        <v>1.56269928443734E-2</v>
      </c>
      <c r="BD12" s="17">
        <v>3.7956393434292302E-2</v>
      </c>
      <c r="BE12" s="17">
        <v>2.2616210964873099E-2</v>
      </c>
      <c r="BF12" s="17">
        <v>3.0538340784481002E-2</v>
      </c>
      <c r="BG12" s="17">
        <v>5.4202257298210002E-2</v>
      </c>
      <c r="BH12" s="17">
        <v>7.9877553317540297E-3</v>
      </c>
      <c r="BI12" s="17">
        <v>4.7874491329448002E-2</v>
      </c>
      <c r="BJ12" s="17">
        <v>4.7782662069612299E-2</v>
      </c>
      <c r="BK12" s="17">
        <v>6.6992469636450003E-2</v>
      </c>
      <c r="BL12" s="17">
        <v>3.0042715330164602E-2</v>
      </c>
      <c r="BM12" s="17"/>
      <c r="BN12" s="17">
        <v>3.5244305947713703E-2</v>
      </c>
      <c r="BO12" s="17">
        <v>3.8628559078382398E-2</v>
      </c>
      <c r="BP12" s="17"/>
      <c r="BQ12" s="17">
        <v>2.96508248815163E-2</v>
      </c>
      <c r="BR12" s="17">
        <v>6.1765799486380897E-2</v>
      </c>
      <c r="BS12" s="17"/>
      <c r="BT12" s="17">
        <v>5.1943977693718002E-2</v>
      </c>
      <c r="BU12" s="17"/>
      <c r="BV12" s="17">
        <v>3.3990721731872398E-2</v>
      </c>
      <c r="BW12" s="17">
        <v>3.50832001545359E-2</v>
      </c>
      <c r="BX12" s="17">
        <v>3.6354538505249299E-2</v>
      </c>
      <c r="BY12" s="17"/>
      <c r="BZ12" s="17">
        <v>4.0281450185678497E-2</v>
      </c>
      <c r="CA12" s="17">
        <v>3.1548471525375099E-2</v>
      </c>
      <c r="CB12" s="17">
        <v>4.38534917891477E-2</v>
      </c>
      <c r="CC12" s="17">
        <v>3.3514939240510203E-2</v>
      </c>
      <c r="CD12" s="17">
        <v>3.8610530718030001E-2</v>
      </c>
      <c r="CE12" s="17">
        <v>2.2367207410514001E-2</v>
      </c>
      <c r="CF12" s="17">
        <v>4.6502756040990099E-2</v>
      </c>
      <c r="CG12" s="17"/>
      <c r="CH12" s="17">
        <v>4.0595406162523301E-2</v>
      </c>
      <c r="CI12" s="17">
        <v>3.5243112805869503E-2</v>
      </c>
      <c r="CJ12" s="17">
        <v>3.4475167973562697E-2</v>
      </c>
      <c r="CK12" s="17">
        <v>3.1619190704841302E-2</v>
      </c>
      <c r="CL12" s="17">
        <v>7.4456855295715302E-2</v>
      </c>
    </row>
    <row r="13" spans="2:90" x14ac:dyDescent="0.3">
      <c r="B13" s="18" t="s">
        <v>118</v>
      </c>
      <c r="C13" s="19">
        <v>7.6473311610301298E-2</v>
      </c>
      <c r="D13" s="19">
        <v>5.4061997128430198E-2</v>
      </c>
      <c r="E13" s="19">
        <v>9.8982149557596405E-2</v>
      </c>
      <c r="F13" s="19"/>
      <c r="G13" s="19">
        <v>8.4046183077061007E-2</v>
      </c>
      <c r="H13" s="19">
        <v>4.6700247384364298E-2</v>
      </c>
      <c r="I13" s="19">
        <v>9.8284563958618398E-2</v>
      </c>
      <c r="J13" s="19">
        <v>8.6728641662481301E-2</v>
      </c>
      <c r="K13" s="19">
        <v>0.103597802465467</v>
      </c>
      <c r="L13" s="19">
        <v>5.1388492138920799E-2</v>
      </c>
      <c r="M13" s="19"/>
      <c r="N13" s="19">
        <v>5.1154940990921799E-2</v>
      </c>
      <c r="O13" s="19">
        <v>5.77057776783882E-2</v>
      </c>
      <c r="P13" s="19">
        <v>7.8723607455464695E-2</v>
      </c>
      <c r="Q13" s="19">
        <v>0.118110405211824</v>
      </c>
      <c r="R13" s="19"/>
      <c r="S13" s="19">
        <v>7.6617336397571401E-2</v>
      </c>
      <c r="T13" s="19">
        <v>8.6884101218990595E-2</v>
      </c>
      <c r="U13" s="19">
        <v>0.10074666284964701</v>
      </c>
      <c r="V13" s="19">
        <v>6.85563084695439E-2</v>
      </c>
      <c r="W13" s="19">
        <v>7.8201186106930706E-2</v>
      </c>
      <c r="X13" s="19">
        <v>3.8201548341773403E-2</v>
      </c>
      <c r="Y13" s="19">
        <v>8.2377257172270998E-2</v>
      </c>
      <c r="Z13" s="19">
        <v>4.2790623912027398E-2</v>
      </c>
      <c r="AA13" s="19">
        <v>8.2045018359928598E-2</v>
      </c>
      <c r="AB13" s="19">
        <v>7.8429660185609401E-2</v>
      </c>
      <c r="AC13" s="19">
        <v>8.2979808836974103E-2</v>
      </c>
      <c r="AD13" s="19">
        <v>9.2245193242176601E-2</v>
      </c>
      <c r="AE13" s="19"/>
      <c r="AF13" s="19">
        <v>6.8813756995330599E-2</v>
      </c>
      <c r="AG13" s="19">
        <v>5.4070777923390198E-2</v>
      </c>
      <c r="AH13" s="19">
        <v>0.15886900414775901</v>
      </c>
      <c r="AI13" s="19"/>
      <c r="AJ13" s="19">
        <v>3.8561505157543599E-2</v>
      </c>
      <c r="AK13" s="19">
        <v>5.85394076305297E-2</v>
      </c>
      <c r="AL13" s="19">
        <v>6.6538379071460305E-2</v>
      </c>
      <c r="AM13" s="19">
        <v>6.1648199423980601E-2</v>
      </c>
      <c r="AN13" s="19">
        <v>4.6654993074868499E-2</v>
      </c>
      <c r="AO13" s="19"/>
      <c r="AP13" s="19">
        <v>4.4461645454802301E-2</v>
      </c>
      <c r="AQ13" s="19">
        <v>4.8346729361795598E-2</v>
      </c>
      <c r="AR13" s="19">
        <v>7.8137020621178499E-2</v>
      </c>
      <c r="AS13" s="19">
        <v>6.3582291262222396E-2</v>
      </c>
      <c r="AT13" s="19">
        <v>4.63795977772231E-2</v>
      </c>
      <c r="AU13" s="19">
        <v>0.14717760464967999</v>
      </c>
      <c r="AV13" s="19"/>
      <c r="AW13" s="19">
        <v>0.14877594720359799</v>
      </c>
      <c r="AX13" s="19">
        <v>0.25415220319132698</v>
      </c>
      <c r="AY13" s="19">
        <v>0.12345842166186199</v>
      </c>
      <c r="AZ13" s="19">
        <v>0.119731494477298</v>
      </c>
      <c r="BA13" s="19">
        <v>8.3788597163772405E-2</v>
      </c>
      <c r="BB13" s="19">
        <v>6.3060861940942195E-2</v>
      </c>
      <c r="BC13" s="19">
        <v>2.9834572784062999E-2</v>
      </c>
      <c r="BD13" s="19">
        <v>7.1477742116313303E-2</v>
      </c>
      <c r="BE13" s="19">
        <v>4.6403732509616699E-2</v>
      </c>
      <c r="BF13" s="19">
        <v>3.8177241144417201E-2</v>
      </c>
      <c r="BG13" s="19">
        <v>4.4139660044729703E-2</v>
      </c>
      <c r="BH13" s="19">
        <v>2.8325870701670999E-2</v>
      </c>
      <c r="BI13" s="19">
        <v>3.4277053299370398E-2</v>
      </c>
      <c r="BJ13" s="19">
        <v>5.6269420854702303E-2</v>
      </c>
      <c r="BK13" s="19">
        <v>0.10770865442583701</v>
      </c>
      <c r="BL13" s="19">
        <v>2.2776651238641199E-2</v>
      </c>
      <c r="BM13" s="19"/>
      <c r="BN13" s="19">
        <v>7.3378612682489505E-2</v>
      </c>
      <c r="BO13" s="19">
        <v>7.85201096789582E-2</v>
      </c>
      <c r="BP13" s="19"/>
      <c r="BQ13" s="19">
        <v>4.3227473868777302E-2</v>
      </c>
      <c r="BR13" s="19">
        <v>7.9599866100775601E-2</v>
      </c>
      <c r="BS13" s="19"/>
      <c r="BT13" s="19">
        <v>3.6049243637740203E-2</v>
      </c>
      <c r="BU13" s="19"/>
      <c r="BV13" s="19">
        <v>0.116189652859523</v>
      </c>
      <c r="BW13" s="19">
        <v>6.33351815282127E-2</v>
      </c>
      <c r="BX13" s="19">
        <v>6.3976153663621096E-2</v>
      </c>
      <c r="BY13" s="19"/>
      <c r="BZ13" s="19">
        <v>0.106783402637065</v>
      </c>
      <c r="CA13" s="19">
        <v>9.36357630771254E-2</v>
      </c>
      <c r="CB13" s="19">
        <v>9.5293536221457698E-2</v>
      </c>
      <c r="CC13" s="19">
        <v>5.0936514749372601E-2</v>
      </c>
      <c r="CD13" s="19">
        <v>4.76717669258587E-2</v>
      </c>
      <c r="CE13" s="19">
        <v>4.8053550082022799E-2</v>
      </c>
      <c r="CF13" s="19">
        <v>3.9429570192479599E-2</v>
      </c>
      <c r="CG13" s="19"/>
      <c r="CH13" s="19">
        <v>4.6358473491710697E-2</v>
      </c>
      <c r="CI13" s="19">
        <v>6.7900713224936002E-2</v>
      </c>
      <c r="CJ13" s="19">
        <v>7.1810939093617396E-2</v>
      </c>
      <c r="CK13" s="19">
        <v>9.7708323024628299E-2</v>
      </c>
      <c r="CL13" s="19">
        <v>0.18993730296879699</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539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0.18670198457298001</v>
      </c>
      <c r="D9" s="17">
        <v>0.19875915801121899</v>
      </c>
      <c r="E9" s="17">
        <v>0.17439543633923901</v>
      </c>
      <c r="F9" s="17"/>
      <c r="G9" s="17">
        <v>0.18577253341102701</v>
      </c>
      <c r="H9" s="17">
        <v>0.22584104185297299</v>
      </c>
      <c r="I9" s="17">
        <v>0.238503159896539</v>
      </c>
      <c r="J9" s="17">
        <v>0.19314544609894399</v>
      </c>
      <c r="K9" s="17">
        <v>0.15906292691457</v>
      </c>
      <c r="L9" s="17">
        <v>0.126234021446957</v>
      </c>
      <c r="M9" s="17"/>
      <c r="N9" s="17">
        <v>0.21574698332313599</v>
      </c>
      <c r="O9" s="17">
        <v>0.17275863201778099</v>
      </c>
      <c r="P9" s="17">
        <v>0.157837036482735</v>
      </c>
      <c r="Q9" s="17">
        <v>0.19713285003775499</v>
      </c>
      <c r="R9" s="17"/>
      <c r="S9" s="17">
        <v>0.20068483119486899</v>
      </c>
      <c r="T9" s="17">
        <v>0.17493663516956101</v>
      </c>
      <c r="U9" s="17">
        <v>0.18532972366731501</v>
      </c>
      <c r="V9" s="17">
        <v>0.102527671367363</v>
      </c>
      <c r="W9" s="17">
        <v>0.170869965286743</v>
      </c>
      <c r="X9" s="17">
        <v>0.185723372000588</v>
      </c>
      <c r="Y9" s="17">
        <v>0.18839712623952601</v>
      </c>
      <c r="Z9" s="17">
        <v>0.249822479870279</v>
      </c>
      <c r="AA9" s="17">
        <v>0.201592096750672</v>
      </c>
      <c r="AB9" s="17">
        <v>0.19312015086301701</v>
      </c>
      <c r="AC9" s="17">
        <v>0.182321835365963</v>
      </c>
      <c r="AD9" s="17">
        <v>0.31298193297501098</v>
      </c>
      <c r="AE9" s="17"/>
      <c r="AF9" s="17">
        <v>0.17151804840885901</v>
      </c>
      <c r="AG9" s="17">
        <v>0.220460293934163</v>
      </c>
      <c r="AH9" s="17">
        <v>0.154922923122885</v>
      </c>
      <c r="AI9" s="17"/>
      <c r="AJ9" s="17">
        <v>0.16334637442165501</v>
      </c>
      <c r="AK9" s="17">
        <v>0.21216965599562199</v>
      </c>
      <c r="AL9" s="17">
        <v>0.16947121714499699</v>
      </c>
      <c r="AM9" s="17">
        <v>0.199229879189633</v>
      </c>
      <c r="AN9" s="17">
        <v>0.219019101462051</v>
      </c>
      <c r="AO9" s="17"/>
      <c r="AP9" s="17">
        <v>0.231819698958138</v>
      </c>
      <c r="AQ9" s="17">
        <v>0.180175284928353</v>
      </c>
      <c r="AR9" s="17">
        <v>0.19151980143855599</v>
      </c>
      <c r="AS9" s="17">
        <v>0.176913952226215</v>
      </c>
      <c r="AT9" s="17">
        <v>0.20438221935006101</v>
      </c>
      <c r="AU9" s="17">
        <v>0.12507285185321201</v>
      </c>
      <c r="AV9" s="17"/>
      <c r="AW9" s="17">
        <v>0.15156945622339199</v>
      </c>
      <c r="AX9" s="17">
        <v>0.29721752887633901</v>
      </c>
      <c r="AY9" s="17">
        <v>0.201997118360253</v>
      </c>
      <c r="AZ9" s="17">
        <v>0.22155666478255401</v>
      </c>
      <c r="BA9" s="17">
        <v>0.150877159052452</v>
      </c>
      <c r="BB9" s="17">
        <v>0.19232175200961399</v>
      </c>
      <c r="BC9" s="17">
        <v>0.19397347387979799</v>
      </c>
      <c r="BD9" s="17">
        <v>0.14285371925007601</v>
      </c>
      <c r="BE9" s="17">
        <v>0.17904781948019899</v>
      </c>
      <c r="BF9" s="17">
        <v>9.1850512581737195E-2</v>
      </c>
      <c r="BG9" s="17">
        <v>0.15690915114625201</v>
      </c>
      <c r="BH9" s="17">
        <v>0.19074508245799399</v>
      </c>
      <c r="BI9" s="17">
        <v>0.20435709061690399</v>
      </c>
      <c r="BJ9" s="17">
        <v>0.18224612158478101</v>
      </c>
      <c r="BK9" s="17">
        <v>0.26353138354198202</v>
      </c>
      <c r="BL9" s="17">
        <v>0.28533233552114501</v>
      </c>
      <c r="BM9" s="17"/>
      <c r="BN9" s="17">
        <v>0.194306443039897</v>
      </c>
      <c r="BO9" s="17">
        <v>0.17779485774088599</v>
      </c>
      <c r="BP9" s="17"/>
      <c r="BQ9" s="17">
        <v>0.22550460165851799</v>
      </c>
      <c r="BR9" s="17">
        <v>0.18413153286022699</v>
      </c>
      <c r="BS9" s="17"/>
      <c r="BT9" s="17">
        <v>0.23711385299765</v>
      </c>
      <c r="BU9" s="17"/>
      <c r="BV9" s="17">
        <v>0.16985790288504299</v>
      </c>
      <c r="BW9" s="17">
        <v>0.196124136080326</v>
      </c>
      <c r="BX9" s="17">
        <v>0.191888070404616</v>
      </c>
      <c r="BY9" s="17"/>
      <c r="BZ9" s="17">
        <v>0.24976585083196201</v>
      </c>
      <c r="CA9" s="17">
        <v>0.23650050283732901</v>
      </c>
      <c r="CB9" s="17">
        <v>0.199766285480655</v>
      </c>
      <c r="CC9" s="17">
        <v>0.17315349099515401</v>
      </c>
      <c r="CD9" s="17">
        <v>0.136915653997885</v>
      </c>
      <c r="CE9" s="17">
        <v>0.163361264383274</v>
      </c>
      <c r="CF9" s="17">
        <v>0.23837525956375999</v>
      </c>
      <c r="CG9" s="17"/>
      <c r="CH9" s="17">
        <v>0.26840380933365598</v>
      </c>
      <c r="CI9" s="17">
        <v>0.15663432266381899</v>
      </c>
      <c r="CJ9" s="17">
        <v>0.178303002987409</v>
      </c>
      <c r="CK9" s="17">
        <v>0.19106165575943401</v>
      </c>
      <c r="CL9" s="17">
        <v>0.32663001187315799</v>
      </c>
    </row>
    <row r="10" spans="2:90" x14ac:dyDescent="0.3">
      <c r="B10" s="18" t="s">
        <v>524</v>
      </c>
      <c r="C10" s="17">
        <v>0.47735192764837397</v>
      </c>
      <c r="D10" s="17">
        <v>0.44088153120631302</v>
      </c>
      <c r="E10" s="17">
        <v>0.51181309791191398</v>
      </c>
      <c r="F10" s="17"/>
      <c r="G10" s="17">
        <v>0.43661043243873299</v>
      </c>
      <c r="H10" s="17">
        <v>0.48753264843669603</v>
      </c>
      <c r="I10" s="17">
        <v>0.44975938106579599</v>
      </c>
      <c r="J10" s="17">
        <v>0.49355069583717998</v>
      </c>
      <c r="K10" s="17">
        <v>0.48306213836865902</v>
      </c>
      <c r="L10" s="17">
        <v>0.50171511302050098</v>
      </c>
      <c r="M10" s="17"/>
      <c r="N10" s="17">
        <v>0.49455178558436502</v>
      </c>
      <c r="O10" s="17">
        <v>0.52065860009898102</v>
      </c>
      <c r="P10" s="17">
        <v>0.46530882872990198</v>
      </c>
      <c r="Q10" s="17">
        <v>0.424836519506476</v>
      </c>
      <c r="R10" s="17"/>
      <c r="S10" s="17">
        <v>0.462003143534644</v>
      </c>
      <c r="T10" s="17">
        <v>0.48850004780303402</v>
      </c>
      <c r="U10" s="17">
        <v>0.51550119661841798</v>
      </c>
      <c r="V10" s="17">
        <v>0.52426513998818003</v>
      </c>
      <c r="W10" s="17">
        <v>0.47738984589960198</v>
      </c>
      <c r="X10" s="17">
        <v>0.46299492094829803</v>
      </c>
      <c r="Y10" s="17">
        <v>0.43139467097948098</v>
      </c>
      <c r="Z10" s="17">
        <v>0.46753715009127</v>
      </c>
      <c r="AA10" s="17">
        <v>0.45022029155321802</v>
      </c>
      <c r="AB10" s="17">
        <v>0.51584559367449401</v>
      </c>
      <c r="AC10" s="17">
        <v>0.43390270278953402</v>
      </c>
      <c r="AD10" s="17">
        <v>0.49374866769408099</v>
      </c>
      <c r="AE10" s="17"/>
      <c r="AF10" s="17">
        <v>0.46673641402481197</v>
      </c>
      <c r="AG10" s="17">
        <v>0.491285680242252</v>
      </c>
      <c r="AH10" s="17">
        <v>0.45653181452921299</v>
      </c>
      <c r="AI10" s="17"/>
      <c r="AJ10" s="17">
        <v>0.50216649138561897</v>
      </c>
      <c r="AK10" s="17">
        <v>0.47941432482791102</v>
      </c>
      <c r="AL10" s="17">
        <v>0.476820021948619</v>
      </c>
      <c r="AM10" s="17">
        <v>0.40490302570451697</v>
      </c>
      <c r="AN10" s="17">
        <v>0.51297782619922905</v>
      </c>
      <c r="AO10" s="17"/>
      <c r="AP10" s="17">
        <v>0.48305758713667402</v>
      </c>
      <c r="AQ10" s="17">
        <v>0.47888017650252601</v>
      </c>
      <c r="AR10" s="17">
        <v>0.488521981137231</v>
      </c>
      <c r="AS10" s="17">
        <v>0.45046639993134702</v>
      </c>
      <c r="AT10" s="17">
        <v>0.511211841739313</v>
      </c>
      <c r="AU10" s="17">
        <v>0.51289352071155603</v>
      </c>
      <c r="AV10" s="17"/>
      <c r="AW10" s="17">
        <v>0.448196707781848</v>
      </c>
      <c r="AX10" s="17">
        <v>0.22792040026069199</v>
      </c>
      <c r="AY10" s="17">
        <v>0.45105545623777699</v>
      </c>
      <c r="AZ10" s="17">
        <v>0.45277051693890003</v>
      </c>
      <c r="BA10" s="17">
        <v>0.45850516861090002</v>
      </c>
      <c r="BB10" s="17">
        <v>0.49318671134867198</v>
      </c>
      <c r="BC10" s="17">
        <v>0.50178888036493396</v>
      </c>
      <c r="BD10" s="17">
        <v>0.48125947012397002</v>
      </c>
      <c r="BE10" s="17">
        <v>0.45582008403581997</v>
      </c>
      <c r="BF10" s="17">
        <v>0.58734045765584997</v>
      </c>
      <c r="BG10" s="17">
        <v>0.55182075475103798</v>
      </c>
      <c r="BH10" s="17">
        <v>0.55392214100884096</v>
      </c>
      <c r="BI10" s="17">
        <v>0.56189216375512496</v>
      </c>
      <c r="BJ10" s="17">
        <v>0.51401510118577998</v>
      </c>
      <c r="BK10" s="17">
        <v>0.35483912592475497</v>
      </c>
      <c r="BL10" s="17">
        <v>0.43414353653764398</v>
      </c>
      <c r="BM10" s="17"/>
      <c r="BN10" s="17">
        <v>0.47248891004513899</v>
      </c>
      <c r="BO10" s="17">
        <v>0.48655232851039398</v>
      </c>
      <c r="BP10" s="17"/>
      <c r="BQ10" s="17">
        <v>0.49273476888376</v>
      </c>
      <c r="BR10" s="17">
        <v>0.45096968038139401</v>
      </c>
      <c r="BS10" s="17"/>
      <c r="BT10" s="17">
        <v>0.48884514909252802</v>
      </c>
      <c r="BU10" s="17"/>
      <c r="BV10" s="17">
        <v>0.46234990129874298</v>
      </c>
      <c r="BW10" s="17">
        <v>0.50750464973091802</v>
      </c>
      <c r="BX10" s="17">
        <v>0.47980071260107499</v>
      </c>
      <c r="BY10" s="17"/>
      <c r="BZ10" s="17">
        <v>0.37624360507672699</v>
      </c>
      <c r="CA10" s="17">
        <v>0.46740216321496098</v>
      </c>
      <c r="CB10" s="17">
        <v>0.45993753529095799</v>
      </c>
      <c r="CC10" s="17">
        <v>0.46081346911388099</v>
      </c>
      <c r="CD10" s="17">
        <v>0.52809736438086996</v>
      </c>
      <c r="CE10" s="17">
        <v>0.528064980260885</v>
      </c>
      <c r="CF10" s="17">
        <v>0.49612979926908302</v>
      </c>
      <c r="CG10" s="17"/>
      <c r="CH10" s="17">
        <v>0.40094619280662103</v>
      </c>
      <c r="CI10" s="17">
        <v>0.52323663133784204</v>
      </c>
      <c r="CJ10" s="17">
        <v>0.47316450729027398</v>
      </c>
      <c r="CK10" s="17">
        <v>0.469207779525186</v>
      </c>
      <c r="CL10" s="17">
        <v>0.307962659546128</v>
      </c>
    </row>
    <row r="11" spans="2:90" x14ac:dyDescent="0.3">
      <c r="B11" s="18" t="s">
        <v>525</v>
      </c>
      <c r="C11" s="17">
        <v>0.19726823219606801</v>
      </c>
      <c r="D11" s="17">
        <v>0.230001844312338</v>
      </c>
      <c r="E11" s="17">
        <v>0.165882771788358</v>
      </c>
      <c r="F11" s="17"/>
      <c r="G11" s="17">
        <v>0.189900300992109</v>
      </c>
      <c r="H11" s="17">
        <v>0.172369428860558</v>
      </c>
      <c r="I11" s="17">
        <v>0.152093083571677</v>
      </c>
      <c r="J11" s="17">
        <v>0.16866013455663001</v>
      </c>
      <c r="K11" s="17">
        <v>0.201415872196751</v>
      </c>
      <c r="L11" s="17">
        <v>0.27993578957695903</v>
      </c>
      <c r="M11" s="17"/>
      <c r="N11" s="17">
        <v>0.192881773690983</v>
      </c>
      <c r="O11" s="17">
        <v>0.17900237258379001</v>
      </c>
      <c r="P11" s="17">
        <v>0.238239448424372</v>
      </c>
      <c r="Q11" s="17">
        <v>0.18496130182621701</v>
      </c>
      <c r="R11" s="17"/>
      <c r="S11" s="17">
        <v>0.17147818347965901</v>
      </c>
      <c r="T11" s="17">
        <v>0.210803348005067</v>
      </c>
      <c r="U11" s="17">
        <v>0.16755499787865299</v>
      </c>
      <c r="V11" s="17">
        <v>0.226035294531272</v>
      </c>
      <c r="W11" s="17">
        <v>0.21730580126660601</v>
      </c>
      <c r="X11" s="17">
        <v>0.229462345650393</v>
      </c>
      <c r="Y11" s="17">
        <v>0.262654822514578</v>
      </c>
      <c r="Z11" s="17">
        <v>0.19598457328447499</v>
      </c>
      <c r="AA11" s="17">
        <v>0.18740802753012201</v>
      </c>
      <c r="AB11" s="17">
        <v>0.15320006653347801</v>
      </c>
      <c r="AC11" s="17">
        <v>0.19546168848067599</v>
      </c>
      <c r="AD11" s="17">
        <v>0.10765297578139001</v>
      </c>
      <c r="AE11" s="17"/>
      <c r="AF11" s="17">
        <v>0.23444596432994799</v>
      </c>
      <c r="AG11" s="17">
        <v>0.18198364059992</v>
      </c>
      <c r="AH11" s="17">
        <v>0.165437585837266</v>
      </c>
      <c r="AI11" s="17"/>
      <c r="AJ11" s="17">
        <v>0.22916234033737701</v>
      </c>
      <c r="AK11" s="17">
        <v>0.192888214578637</v>
      </c>
      <c r="AL11" s="17">
        <v>0.214403043309532</v>
      </c>
      <c r="AM11" s="17">
        <v>0.248969925519959</v>
      </c>
      <c r="AN11" s="17">
        <v>0.18360070808907999</v>
      </c>
      <c r="AO11" s="17"/>
      <c r="AP11" s="17">
        <v>0.17834738537773001</v>
      </c>
      <c r="AQ11" s="17">
        <v>0.22932844575903899</v>
      </c>
      <c r="AR11" s="17">
        <v>0.206897976956126</v>
      </c>
      <c r="AS11" s="17">
        <v>0.23814198757643501</v>
      </c>
      <c r="AT11" s="17">
        <v>0.12599935619439701</v>
      </c>
      <c r="AU11" s="17">
        <v>0.195315387936672</v>
      </c>
      <c r="AV11" s="17"/>
      <c r="AW11" s="17">
        <v>9.8340716838249895E-2</v>
      </c>
      <c r="AX11" s="17">
        <v>0.15564505654579</v>
      </c>
      <c r="AY11" s="17">
        <v>0.198572766698215</v>
      </c>
      <c r="AZ11" s="17">
        <v>0.15707111148022901</v>
      </c>
      <c r="BA11" s="17">
        <v>0.23412559009291001</v>
      </c>
      <c r="BB11" s="17">
        <v>0.178902042335982</v>
      </c>
      <c r="BC11" s="17">
        <v>0.214258328118827</v>
      </c>
      <c r="BD11" s="17">
        <v>0.23404355176618</v>
      </c>
      <c r="BE11" s="17">
        <v>0.26390300014804702</v>
      </c>
      <c r="BF11" s="17">
        <v>0.23140780907767</v>
      </c>
      <c r="BG11" s="17">
        <v>0.16774485193374999</v>
      </c>
      <c r="BH11" s="17">
        <v>0.14934482020840301</v>
      </c>
      <c r="BI11" s="17">
        <v>0.15198213765504201</v>
      </c>
      <c r="BJ11" s="17">
        <v>0.15283318377760699</v>
      </c>
      <c r="BK11" s="17">
        <v>0.22989898633379699</v>
      </c>
      <c r="BL11" s="17">
        <v>0.20134454703677401</v>
      </c>
      <c r="BM11" s="17"/>
      <c r="BN11" s="17">
        <v>0.20842276675591101</v>
      </c>
      <c r="BO11" s="17">
        <v>0.18139138850404199</v>
      </c>
      <c r="BP11" s="17"/>
      <c r="BQ11" s="17">
        <v>0.17918746364840801</v>
      </c>
      <c r="BR11" s="17">
        <v>0.23666665852796501</v>
      </c>
      <c r="BS11" s="17"/>
      <c r="BT11" s="17">
        <v>0.19634000093531201</v>
      </c>
      <c r="BU11" s="17"/>
      <c r="BV11" s="17">
        <v>0.20091118929408799</v>
      </c>
      <c r="BW11" s="17">
        <v>0.15808144954695699</v>
      </c>
      <c r="BX11" s="17">
        <v>0.20977774663055701</v>
      </c>
      <c r="BY11" s="17"/>
      <c r="BZ11" s="17">
        <v>0.16097413671426899</v>
      </c>
      <c r="CA11" s="17">
        <v>0.13179213745691401</v>
      </c>
      <c r="CB11" s="17">
        <v>0.198831701156998</v>
      </c>
      <c r="CC11" s="17">
        <v>0.24448107892809201</v>
      </c>
      <c r="CD11" s="17">
        <v>0.234212445028915</v>
      </c>
      <c r="CE11" s="17">
        <v>0.204946279037094</v>
      </c>
      <c r="CF11" s="17">
        <v>0.200312933540537</v>
      </c>
      <c r="CG11" s="17"/>
      <c r="CH11" s="17">
        <v>0.210459139330092</v>
      </c>
      <c r="CI11" s="17">
        <v>0.219761908475159</v>
      </c>
      <c r="CJ11" s="17">
        <v>0.19947655127153899</v>
      </c>
      <c r="CK11" s="17">
        <v>0.14836008236395801</v>
      </c>
      <c r="CL11" s="17">
        <v>0.126643911999196</v>
      </c>
    </row>
    <row r="12" spans="2:90" x14ac:dyDescent="0.3">
      <c r="B12" s="18" t="s">
        <v>526</v>
      </c>
      <c r="C12" s="17">
        <v>3.88607211503737E-2</v>
      </c>
      <c r="D12" s="17">
        <v>5.4816635004933702E-2</v>
      </c>
      <c r="E12" s="17">
        <v>2.35750168816698E-2</v>
      </c>
      <c r="F12" s="17"/>
      <c r="G12" s="17">
        <v>4.2097327452217198E-2</v>
      </c>
      <c r="H12" s="17">
        <v>4.5583742112485399E-2</v>
      </c>
      <c r="I12" s="17">
        <v>5.1857919973924901E-2</v>
      </c>
      <c r="J12" s="17">
        <v>2.8025458265390098E-2</v>
      </c>
      <c r="K12" s="17">
        <v>5.1870050803492301E-2</v>
      </c>
      <c r="L12" s="17">
        <v>2.0642806251487799E-2</v>
      </c>
      <c r="M12" s="17"/>
      <c r="N12" s="17">
        <v>3.54140100685763E-2</v>
      </c>
      <c r="O12" s="17">
        <v>3.07127860546887E-2</v>
      </c>
      <c r="P12" s="17">
        <v>5.9541913162312603E-2</v>
      </c>
      <c r="Q12" s="17">
        <v>3.1388680419914002E-2</v>
      </c>
      <c r="R12" s="17"/>
      <c r="S12" s="17">
        <v>3.8422140471028703E-2</v>
      </c>
      <c r="T12" s="17">
        <v>4.8117642472865797E-2</v>
      </c>
      <c r="U12" s="17">
        <v>3.6275944856060803E-2</v>
      </c>
      <c r="V12" s="17">
        <v>1.53101957635882E-2</v>
      </c>
      <c r="W12" s="17">
        <v>3.8910633020783902E-2</v>
      </c>
      <c r="X12" s="17">
        <v>3.3589477151472202E-2</v>
      </c>
      <c r="Y12" s="17">
        <v>4.2065589059016098E-2</v>
      </c>
      <c r="Z12" s="17">
        <v>4.3246742446173499E-2</v>
      </c>
      <c r="AA12" s="17">
        <v>5.8478761156961503E-2</v>
      </c>
      <c r="AB12" s="17">
        <v>4.2265198801973498E-2</v>
      </c>
      <c r="AC12" s="17">
        <v>3.7076924078813599E-2</v>
      </c>
      <c r="AD12" s="17">
        <v>0</v>
      </c>
      <c r="AE12" s="17"/>
      <c r="AF12" s="17">
        <v>5.1110205075446599E-2</v>
      </c>
      <c r="AG12" s="17">
        <v>2.8348743488769701E-2</v>
      </c>
      <c r="AH12" s="17">
        <v>4.15087318265955E-2</v>
      </c>
      <c r="AI12" s="17"/>
      <c r="AJ12" s="17">
        <v>4.3801201306399098E-2</v>
      </c>
      <c r="AK12" s="17">
        <v>2.2554368767311199E-2</v>
      </c>
      <c r="AL12" s="17">
        <v>3.59996033822352E-2</v>
      </c>
      <c r="AM12" s="17">
        <v>8.4349837725546703E-2</v>
      </c>
      <c r="AN12" s="17">
        <v>3.7526691213720702E-2</v>
      </c>
      <c r="AO12" s="17"/>
      <c r="AP12" s="17">
        <v>3.0277973400684399E-2</v>
      </c>
      <c r="AQ12" s="17">
        <v>3.5658937236171299E-2</v>
      </c>
      <c r="AR12" s="17">
        <v>2.0341939119417E-2</v>
      </c>
      <c r="AS12" s="17">
        <v>6.3747685789359299E-2</v>
      </c>
      <c r="AT12" s="17">
        <v>5.2112930499818598E-2</v>
      </c>
      <c r="AU12" s="17">
        <v>1.08746939093089E-2</v>
      </c>
      <c r="AV12" s="17"/>
      <c r="AW12" s="17">
        <v>9.7148666169986103E-2</v>
      </c>
      <c r="AX12" s="17">
        <v>4.3047889905288503E-2</v>
      </c>
      <c r="AY12" s="17">
        <v>1.8903922131239401E-2</v>
      </c>
      <c r="AZ12" s="17">
        <v>5.4891447649463403E-2</v>
      </c>
      <c r="BA12" s="17">
        <v>1.58568140650392E-2</v>
      </c>
      <c r="BB12" s="17">
        <v>4.74737555260022E-2</v>
      </c>
      <c r="BC12" s="17">
        <v>5.0485488619967302E-2</v>
      </c>
      <c r="BD12" s="17">
        <v>3.8828489745142802E-2</v>
      </c>
      <c r="BE12" s="17">
        <v>4.4212974571437899E-2</v>
      </c>
      <c r="BF12" s="17">
        <v>2.0176226097054599E-2</v>
      </c>
      <c r="BG12" s="17">
        <v>5.07968878714865E-2</v>
      </c>
      <c r="BH12" s="17">
        <v>6.7317257422544199E-2</v>
      </c>
      <c r="BI12" s="17">
        <v>4.4663528700787901E-2</v>
      </c>
      <c r="BJ12" s="17">
        <v>2.91694219266612E-2</v>
      </c>
      <c r="BK12" s="17">
        <v>6.6197112862281193E-2</v>
      </c>
      <c r="BL12" s="17">
        <v>2.1612313204121901E-2</v>
      </c>
      <c r="BM12" s="17"/>
      <c r="BN12" s="17">
        <v>3.7701918053479999E-2</v>
      </c>
      <c r="BO12" s="17">
        <v>3.9975982702378197E-2</v>
      </c>
      <c r="BP12" s="17"/>
      <c r="BQ12" s="17">
        <v>2.9315969423901599E-2</v>
      </c>
      <c r="BR12" s="17">
        <v>9.1166253435774596E-3</v>
      </c>
      <c r="BS12" s="17"/>
      <c r="BT12" s="17">
        <v>7.5717049409088997E-3</v>
      </c>
      <c r="BU12" s="17"/>
      <c r="BV12" s="17">
        <v>2.8851765487653201E-2</v>
      </c>
      <c r="BW12" s="17">
        <v>4.1872899716224002E-2</v>
      </c>
      <c r="BX12" s="17">
        <v>3.89219637848877E-2</v>
      </c>
      <c r="BY12" s="17"/>
      <c r="BZ12" s="17">
        <v>4.7402264955699699E-2</v>
      </c>
      <c r="CA12" s="17">
        <v>2.7917486774332801E-2</v>
      </c>
      <c r="CB12" s="17">
        <v>3.3428815036007697E-2</v>
      </c>
      <c r="CC12" s="17">
        <v>6.0341588884007799E-2</v>
      </c>
      <c r="CD12" s="17">
        <v>3.2055804672604299E-2</v>
      </c>
      <c r="CE12" s="17">
        <v>3.9180068850091003E-2</v>
      </c>
      <c r="CF12" s="17">
        <v>3.7951178193476598E-2</v>
      </c>
      <c r="CG12" s="17"/>
      <c r="CH12" s="17">
        <v>4.5171997760244102E-2</v>
      </c>
      <c r="CI12" s="17">
        <v>2.8152936595494199E-2</v>
      </c>
      <c r="CJ12" s="17">
        <v>4.3093176637131102E-2</v>
      </c>
      <c r="CK12" s="17">
        <v>4.4662392630510798E-2</v>
      </c>
      <c r="CL12" s="17">
        <v>6.1366937663172097E-2</v>
      </c>
    </row>
    <row r="13" spans="2:90" x14ac:dyDescent="0.3">
      <c r="B13" s="18" t="s">
        <v>118</v>
      </c>
      <c r="C13" s="19">
        <v>9.9817134432203997E-2</v>
      </c>
      <c r="D13" s="19">
        <v>7.5540831465196301E-2</v>
      </c>
      <c r="E13" s="19">
        <v>0.124333677078819</v>
      </c>
      <c r="F13" s="19"/>
      <c r="G13" s="19">
        <v>0.145619405705913</v>
      </c>
      <c r="H13" s="19">
        <v>6.8673138737287906E-2</v>
      </c>
      <c r="I13" s="19">
        <v>0.107786455492063</v>
      </c>
      <c r="J13" s="19">
        <v>0.11661826524185601</v>
      </c>
      <c r="K13" s="19">
        <v>0.104589011716528</v>
      </c>
      <c r="L13" s="19">
        <v>7.1472269704095606E-2</v>
      </c>
      <c r="M13" s="19"/>
      <c r="N13" s="19">
        <v>6.14054473329399E-2</v>
      </c>
      <c r="O13" s="19">
        <v>9.6867609244758804E-2</v>
      </c>
      <c r="P13" s="19">
        <v>7.9072773200678903E-2</v>
      </c>
      <c r="Q13" s="19">
        <v>0.16168064820963701</v>
      </c>
      <c r="R13" s="19"/>
      <c r="S13" s="19">
        <v>0.12741170131979901</v>
      </c>
      <c r="T13" s="19">
        <v>7.7642326549471799E-2</v>
      </c>
      <c r="U13" s="19">
        <v>9.5338136979553595E-2</v>
      </c>
      <c r="V13" s="19">
        <v>0.13186169834959699</v>
      </c>
      <c r="W13" s="19">
        <v>9.5523754526264507E-2</v>
      </c>
      <c r="X13" s="19">
        <v>8.8229884249248394E-2</v>
      </c>
      <c r="Y13" s="19">
        <v>7.5487791207398999E-2</v>
      </c>
      <c r="Z13" s="19">
        <v>4.3409054307801301E-2</v>
      </c>
      <c r="AA13" s="19">
        <v>0.102300823009027</v>
      </c>
      <c r="AB13" s="19">
        <v>9.55689901270384E-2</v>
      </c>
      <c r="AC13" s="19">
        <v>0.15123684928501299</v>
      </c>
      <c r="AD13" s="19">
        <v>8.5616423549517304E-2</v>
      </c>
      <c r="AE13" s="19"/>
      <c r="AF13" s="19">
        <v>7.6189368160933899E-2</v>
      </c>
      <c r="AG13" s="19">
        <v>7.79216417348952E-2</v>
      </c>
      <c r="AH13" s="19">
        <v>0.181598944684041</v>
      </c>
      <c r="AI13" s="19"/>
      <c r="AJ13" s="19">
        <v>6.1523592548950103E-2</v>
      </c>
      <c r="AK13" s="19">
        <v>9.2973435830519396E-2</v>
      </c>
      <c r="AL13" s="19">
        <v>0.103306114214617</v>
      </c>
      <c r="AM13" s="19">
        <v>6.2547331860344502E-2</v>
      </c>
      <c r="AN13" s="19">
        <v>4.6875673035918997E-2</v>
      </c>
      <c r="AO13" s="19"/>
      <c r="AP13" s="19">
        <v>7.6497355126773497E-2</v>
      </c>
      <c r="AQ13" s="19">
        <v>7.5957155573910695E-2</v>
      </c>
      <c r="AR13" s="19">
        <v>9.2718301348669901E-2</v>
      </c>
      <c r="AS13" s="19">
        <v>7.0729974476643004E-2</v>
      </c>
      <c r="AT13" s="19">
        <v>0.10629365221641</v>
      </c>
      <c r="AU13" s="19">
        <v>0.15584354558925101</v>
      </c>
      <c r="AV13" s="19"/>
      <c r="AW13" s="19">
        <v>0.20474445298652399</v>
      </c>
      <c r="AX13" s="19">
        <v>0.27616912441189101</v>
      </c>
      <c r="AY13" s="19">
        <v>0.12947073657251501</v>
      </c>
      <c r="AZ13" s="19">
        <v>0.11371025914885401</v>
      </c>
      <c r="BA13" s="19">
        <v>0.14063526817869901</v>
      </c>
      <c r="BB13" s="19">
        <v>8.8115738779729794E-2</v>
      </c>
      <c r="BC13" s="19">
        <v>3.9493829016473601E-2</v>
      </c>
      <c r="BD13" s="19">
        <v>0.103014769114632</v>
      </c>
      <c r="BE13" s="19">
        <v>5.7016121764496101E-2</v>
      </c>
      <c r="BF13" s="19">
        <v>6.9224994587687494E-2</v>
      </c>
      <c r="BG13" s="19">
        <v>7.2728354297473305E-2</v>
      </c>
      <c r="BH13" s="19">
        <v>3.8670698902217401E-2</v>
      </c>
      <c r="BI13" s="19">
        <v>3.7105079272141503E-2</v>
      </c>
      <c r="BJ13" s="19">
        <v>0.12173617152517099</v>
      </c>
      <c r="BK13" s="19">
        <v>8.5533391337184503E-2</v>
      </c>
      <c r="BL13" s="19">
        <v>5.75672677003157E-2</v>
      </c>
      <c r="BM13" s="19"/>
      <c r="BN13" s="19">
        <v>8.7079962105574102E-2</v>
      </c>
      <c r="BO13" s="19">
        <v>0.114285442542299</v>
      </c>
      <c r="BP13" s="19"/>
      <c r="BQ13" s="19">
        <v>7.3257196385411602E-2</v>
      </c>
      <c r="BR13" s="19">
        <v>0.11911550288683601</v>
      </c>
      <c r="BS13" s="19"/>
      <c r="BT13" s="19">
        <v>7.0129292033600896E-2</v>
      </c>
      <c r="BU13" s="19"/>
      <c r="BV13" s="19">
        <v>0.138029241034473</v>
      </c>
      <c r="BW13" s="19">
        <v>9.6416864925575899E-2</v>
      </c>
      <c r="BX13" s="19">
        <v>7.9611506578864899E-2</v>
      </c>
      <c r="BY13" s="19"/>
      <c r="BZ13" s="19">
        <v>0.16561414242134101</v>
      </c>
      <c r="CA13" s="19">
        <v>0.136387709716463</v>
      </c>
      <c r="CB13" s="19">
        <v>0.10803566303538099</v>
      </c>
      <c r="CC13" s="19">
        <v>6.1210372078865399E-2</v>
      </c>
      <c r="CD13" s="19">
        <v>6.8718731919724996E-2</v>
      </c>
      <c r="CE13" s="19">
        <v>6.4447407468655293E-2</v>
      </c>
      <c r="CF13" s="19">
        <v>2.72308294331426E-2</v>
      </c>
      <c r="CG13" s="19"/>
      <c r="CH13" s="19">
        <v>7.5018860769387199E-2</v>
      </c>
      <c r="CI13" s="19">
        <v>7.22142009276866E-2</v>
      </c>
      <c r="CJ13" s="19">
        <v>0.105962761813647</v>
      </c>
      <c r="CK13" s="19">
        <v>0.14670808972091101</v>
      </c>
      <c r="CL13" s="19">
        <v>0.17739647891834501</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540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0.14121507845624801</v>
      </c>
      <c r="D9" s="17">
        <v>0.13043626335264299</v>
      </c>
      <c r="E9" s="17">
        <v>0.14979063268804901</v>
      </c>
      <c r="F9" s="17"/>
      <c r="G9" s="17">
        <v>0.151708706877378</v>
      </c>
      <c r="H9" s="17">
        <v>0.22167239838904601</v>
      </c>
      <c r="I9" s="17">
        <v>0.16335576167042301</v>
      </c>
      <c r="J9" s="17">
        <v>0.118290463514196</v>
      </c>
      <c r="K9" s="17">
        <v>9.3162045349539202E-2</v>
      </c>
      <c r="L9" s="17">
        <v>0.101219424318419</v>
      </c>
      <c r="M9" s="17"/>
      <c r="N9" s="17">
        <v>0.160789048963277</v>
      </c>
      <c r="O9" s="17">
        <v>0.14324883784596501</v>
      </c>
      <c r="P9" s="17">
        <v>0.126177632456281</v>
      </c>
      <c r="Q9" s="17">
        <v>0.13264839926767799</v>
      </c>
      <c r="R9" s="17"/>
      <c r="S9" s="17">
        <v>0.137854860902861</v>
      </c>
      <c r="T9" s="17">
        <v>0.128596608551825</v>
      </c>
      <c r="U9" s="17">
        <v>0.11457174069289799</v>
      </c>
      <c r="V9" s="17">
        <v>7.9621682370271701E-2</v>
      </c>
      <c r="W9" s="17">
        <v>0.131195028651173</v>
      </c>
      <c r="X9" s="17">
        <v>0.13656453805640401</v>
      </c>
      <c r="Y9" s="17">
        <v>0.147092348581909</v>
      </c>
      <c r="Z9" s="17">
        <v>0.17668032986409701</v>
      </c>
      <c r="AA9" s="17">
        <v>0.16150714656818399</v>
      </c>
      <c r="AB9" s="17">
        <v>0.19020615684172701</v>
      </c>
      <c r="AC9" s="17">
        <v>0.15962729954251301</v>
      </c>
      <c r="AD9" s="17">
        <v>0.18964784218736999</v>
      </c>
      <c r="AE9" s="17"/>
      <c r="AF9" s="17">
        <v>0.11595445558364401</v>
      </c>
      <c r="AG9" s="17">
        <v>0.17003723028193199</v>
      </c>
      <c r="AH9" s="17">
        <v>0.12949229911784901</v>
      </c>
      <c r="AI9" s="17"/>
      <c r="AJ9" s="17">
        <v>0.113076410977275</v>
      </c>
      <c r="AK9" s="17">
        <v>0.17125773171436801</v>
      </c>
      <c r="AL9" s="17">
        <v>0.12234741799842801</v>
      </c>
      <c r="AM9" s="17">
        <v>0.13355243652125401</v>
      </c>
      <c r="AN9" s="17">
        <v>0.17850038850754699</v>
      </c>
      <c r="AO9" s="17"/>
      <c r="AP9" s="17">
        <v>0.22478031566121501</v>
      </c>
      <c r="AQ9" s="17">
        <v>0.11816343128560999</v>
      </c>
      <c r="AR9" s="17">
        <v>0.112988465961327</v>
      </c>
      <c r="AS9" s="17">
        <v>0.10589421255736101</v>
      </c>
      <c r="AT9" s="17">
        <v>0.20478883223743499</v>
      </c>
      <c r="AU9" s="17">
        <v>6.6837661617134295E-2</v>
      </c>
      <c r="AV9" s="17"/>
      <c r="AW9" s="17">
        <v>9.7957139209853994E-2</v>
      </c>
      <c r="AX9" s="17">
        <v>0.225984094028676</v>
      </c>
      <c r="AY9" s="17">
        <v>0.13694723840017001</v>
      </c>
      <c r="AZ9" s="17">
        <v>0.16444928092094399</v>
      </c>
      <c r="BA9" s="17">
        <v>0.12236793585252501</v>
      </c>
      <c r="BB9" s="17">
        <v>0.15704126780485</v>
      </c>
      <c r="BC9" s="17">
        <v>0.117724522430271</v>
      </c>
      <c r="BD9" s="17">
        <v>7.3468755607851502E-2</v>
      </c>
      <c r="BE9" s="17">
        <v>0.102193753497909</v>
      </c>
      <c r="BF9" s="17">
        <v>8.7158210376074893E-2</v>
      </c>
      <c r="BG9" s="17">
        <v>0.13160385107058201</v>
      </c>
      <c r="BH9" s="17">
        <v>0.126931297731219</v>
      </c>
      <c r="BI9" s="17">
        <v>0.11744052487475801</v>
      </c>
      <c r="BJ9" s="17">
        <v>0.114550072019394</v>
      </c>
      <c r="BK9" s="17">
        <v>0.148032145340002</v>
      </c>
      <c r="BL9" s="17">
        <v>0.33841464189751103</v>
      </c>
      <c r="BM9" s="17"/>
      <c r="BN9" s="17">
        <v>0.14178024138901299</v>
      </c>
      <c r="BO9" s="17">
        <v>0.14132510248616101</v>
      </c>
      <c r="BP9" s="17"/>
      <c r="BQ9" s="17">
        <v>0.207556993926273</v>
      </c>
      <c r="BR9" s="17">
        <v>0.117687276205519</v>
      </c>
      <c r="BS9" s="17"/>
      <c r="BT9" s="17">
        <v>0.167672928018366</v>
      </c>
      <c r="BU9" s="17"/>
      <c r="BV9" s="17">
        <v>0.14032065462766299</v>
      </c>
      <c r="BW9" s="17">
        <v>0.168445612993638</v>
      </c>
      <c r="BX9" s="17">
        <v>0.13467680577923799</v>
      </c>
      <c r="BY9" s="17"/>
      <c r="BZ9" s="17">
        <v>0.16582973646702101</v>
      </c>
      <c r="CA9" s="17">
        <v>0.15396419268883099</v>
      </c>
      <c r="CB9" s="17">
        <v>0.119450747598847</v>
      </c>
      <c r="CC9" s="17">
        <v>0.128366229610476</v>
      </c>
      <c r="CD9" s="17">
        <v>0.12619163051540699</v>
      </c>
      <c r="CE9" s="17">
        <v>0.11508972950926299</v>
      </c>
      <c r="CF9" s="17">
        <v>0.208962327083276</v>
      </c>
      <c r="CG9" s="17"/>
      <c r="CH9" s="17">
        <v>0.26868710306363702</v>
      </c>
      <c r="CI9" s="17">
        <v>0.12854426442051201</v>
      </c>
      <c r="CJ9" s="17">
        <v>0.123878964739999</v>
      </c>
      <c r="CK9" s="17">
        <v>0.13323064675384999</v>
      </c>
      <c r="CL9" s="17">
        <v>0.13763149525454799</v>
      </c>
    </row>
    <row r="10" spans="2:90" x14ac:dyDescent="0.3">
      <c r="B10" s="18" t="s">
        <v>524</v>
      </c>
      <c r="C10" s="17">
        <v>0.33904441822868198</v>
      </c>
      <c r="D10" s="17">
        <v>0.31938935396624402</v>
      </c>
      <c r="E10" s="17">
        <v>0.357050546942071</v>
      </c>
      <c r="F10" s="17"/>
      <c r="G10" s="17">
        <v>0.40170836379309899</v>
      </c>
      <c r="H10" s="17">
        <v>0.35500115287185702</v>
      </c>
      <c r="I10" s="17">
        <v>0.331952373250198</v>
      </c>
      <c r="J10" s="17">
        <v>0.26936811300888402</v>
      </c>
      <c r="K10" s="17">
        <v>0.34738568073600901</v>
      </c>
      <c r="L10" s="17">
        <v>0.34114534067637398</v>
      </c>
      <c r="M10" s="17"/>
      <c r="N10" s="17">
        <v>0.34122490582191001</v>
      </c>
      <c r="O10" s="17">
        <v>0.35071773423135799</v>
      </c>
      <c r="P10" s="17">
        <v>0.33390600638475798</v>
      </c>
      <c r="Q10" s="17">
        <v>0.33015829722108198</v>
      </c>
      <c r="R10" s="17"/>
      <c r="S10" s="17">
        <v>0.40064897908105401</v>
      </c>
      <c r="T10" s="17">
        <v>0.33113285247656998</v>
      </c>
      <c r="U10" s="17">
        <v>0.307971494580841</v>
      </c>
      <c r="V10" s="17">
        <v>0.33435459519560901</v>
      </c>
      <c r="W10" s="17">
        <v>0.30854714008053002</v>
      </c>
      <c r="X10" s="17">
        <v>0.30427390723654002</v>
      </c>
      <c r="Y10" s="17">
        <v>0.36882217453973398</v>
      </c>
      <c r="Z10" s="17">
        <v>0.20986202851189201</v>
      </c>
      <c r="AA10" s="17">
        <v>0.367805917962645</v>
      </c>
      <c r="AB10" s="17">
        <v>0.36523622415212098</v>
      </c>
      <c r="AC10" s="17">
        <v>0.27385685659945203</v>
      </c>
      <c r="AD10" s="17">
        <v>0.374302654972058</v>
      </c>
      <c r="AE10" s="17"/>
      <c r="AF10" s="17">
        <v>0.31766527601795902</v>
      </c>
      <c r="AG10" s="17">
        <v>0.349231344634437</v>
      </c>
      <c r="AH10" s="17">
        <v>0.32443731357222599</v>
      </c>
      <c r="AI10" s="17"/>
      <c r="AJ10" s="17">
        <v>0.32650772186689597</v>
      </c>
      <c r="AK10" s="17">
        <v>0.38357480849713999</v>
      </c>
      <c r="AL10" s="17">
        <v>0.36261867380343699</v>
      </c>
      <c r="AM10" s="17">
        <v>0.196409014793548</v>
      </c>
      <c r="AN10" s="17">
        <v>0.454647129376546</v>
      </c>
      <c r="AO10" s="17"/>
      <c r="AP10" s="17">
        <v>0.37197836645618798</v>
      </c>
      <c r="AQ10" s="17">
        <v>0.30721421381650899</v>
      </c>
      <c r="AR10" s="17">
        <v>0.41582100203544903</v>
      </c>
      <c r="AS10" s="17">
        <v>0.25830879656586703</v>
      </c>
      <c r="AT10" s="17">
        <v>0.45900316890260301</v>
      </c>
      <c r="AU10" s="17">
        <v>0.36462943923480201</v>
      </c>
      <c r="AV10" s="17"/>
      <c r="AW10" s="17">
        <v>0.28757288109050999</v>
      </c>
      <c r="AX10" s="17">
        <v>0.26222143235724399</v>
      </c>
      <c r="AY10" s="17">
        <v>0.342808859750387</v>
      </c>
      <c r="AZ10" s="17">
        <v>0.34350592368031402</v>
      </c>
      <c r="BA10" s="17">
        <v>0.31977107631908402</v>
      </c>
      <c r="BB10" s="17">
        <v>0.32772361790342402</v>
      </c>
      <c r="BC10" s="17">
        <v>0.370448672775677</v>
      </c>
      <c r="BD10" s="17">
        <v>0.39337436555936001</v>
      </c>
      <c r="BE10" s="17">
        <v>0.36138654694432598</v>
      </c>
      <c r="BF10" s="17">
        <v>0.30755422893134898</v>
      </c>
      <c r="BG10" s="17">
        <v>0.37196010623676901</v>
      </c>
      <c r="BH10" s="17">
        <v>0.34116063406229302</v>
      </c>
      <c r="BI10" s="17">
        <v>0.38424306836320299</v>
      </c>
      <c r="BJ10" s="17">
        <v>0.31040183711212599</v>
      </c>
      <c r="BK10" s="17">
        <v>0.28093085447866301</v>
      </c>
      <c r="BL10" s="17">
        <v>0.296362535405784</v>
      </c>
      <c r="BM10" s="17"/>
      <c r="BN10" s="17">
        <v>0.34482681850121599</v>
      </c>
      <c r="BO10" s="17">
        <v>0.33239238008424699</v>
      </c>
      <c r="BP10" s="17"/>
      <c r="BQ10" s="17">
        <v>0.38198083481718897</v>
      </c>
      <c r="BR10" s="17">
        <v>0.38717435536123801</v>
      </c>
      <c r="BS10" s="17"/>
      <c r="BT10" s="17">
        <v>0.39248176817052599</v>
      </c>
      <c r="BU10" s="17"/>
      <c r="BV10" s="17">
        <v>0.33295545230149198</v>
      </c>
      <c r="BW10" s="17">
        <v>0.40801129379977602</v>
      </c>
      <c r="BX10" s="17">
        <v>0.31497368881252902</v>
      </c>
      <c r="BY10" s="17"/>
      <c r="BZ10" s="17">
        <v>0.31028862379745298</v>
      </c>
      <c r="CA10" s="17">
        <v>0.30750118562950601</v>
      </c>
      <c r="CB10" s="17">
        <v>0.36870512327587601</v>
      </c>
      <c r="CC10" s="17">
        <v>0.38235100391181498</v>
      </c>
      <c r="CD10" s="17">
        <v>0.33122699506805298</v>
      </c>
      <c r="CE10" s="17">
        <v>0.391042309626986</v>
      </c>
      <c r="CF10" s="17">
        <v>0.31615800293122598</v>
      </c>
      <c r="CG10" s="17"/>
      <c r="CH10" s="17">
        <v>0.34903431932086199</v>
      </c>
      <c r="CI10" s="17">
        <v>0.33493465210008</v>
      </c>
      <c r="CJ10" s="17">
        <v>0.342940858281927</v>
      </c>
      <c r="CK10" s="17">
        <v>0.344435437852601</v>
      </c>
      <c r="CL10" s="17">
        <v>0.29580850388005903</v>
      </c>
    </row>
    <row r="11" spans="2:90" x14ac:dyDescent="0.3">
      <c r="B11" s="18" t="s">
        <v>525</v>
      </c>
      <c r="C11" s="17">
        <v>0.30746057154786999</v>
      </c>
      <c r="D11" s="17">
        <v>0.33771738869482898</v>
      </c>
      <c r="E11" s="17">
        <v>0.28032775475418897</v>
      </c>
      <c r="F11" s="17"/>
      <c r="G11" s="17">
        <v>0.27898437513300001</v>
      </c>
      <c r="H11" s="17">
        <v>0.26124378217336103</v>
      </c>
      <c r="I11" s="17">
        <v>0.28083032515525702</v>
      </c>
      <c r="J11" s="17">
        <v>0.317185282552088</v>
      </c>
      <c r="K11" s="17">
        <v>0.32314269595421502</v>
      </c>
      <c r="L11" s="17">
        <v>0.36753130744895401</v>
      </c>
      <c r="M11" s="17"/>
      <c r="N11" s="17">
        <v>0.32052571607691499</v>
      </c>
      <c r="O11" s="17">
        <v>0.31635551804783102</v>
      </c>
      <c r="P11" s="17">
        <v>0.31456003759818502</v>
      </c>
      <c r="Q11" s="17">
        <v>0.27905695991287299</v>
      </c>
      <c r="R11" s="17"/>
      <c r="S11" s="17">
        <v>0.30042191548136499</v>
      </c>
      <c r="T11" s="17">
        <v>0.310023080376155</v>
      </c>
      <c r="U11" s="17">
        <v>0.35468024530035802</v>
      </c>
      <c r="V11" s="17">
        <v>0.37063989071342102</v>
      </c>
      <c r="W11" s="17">
        <v>0.31912392137983803</v>
      </c>
      <c r="X11" s="17">
        <v>0.34071307672141798</v>
      </c>
      <c r="Y11" s="17">
        <v>0.23366452644289501</v>
      </c>
      <c r="Z11" s="17">
        <v>0.38866419571771799</v>
      </c>
      <c r="AA11" s="17">
        <v>0.291698909914761</v>
      </c>
      <c r="AB11" s="17">
        <v>0.227582457024189</v>
      </c>
      <c r="AC11" s="17">
        <v>0.30672150721756902</v>
      </c>
      <c r="AD11" s="17">
        <v>0.27430088743900999</v>
      </c>
      <c r="AE11" s="17"/>
      <c r="AF11" s="17">
        <v>0.32778333342858701</v>
      </c>
      <c r="AG11" s="17">
        <v>0.30809097450068501</v>
      </c>
      <c r="AH11" s="17">
        <v>0.25711772390681098</v>
      </c>
      <c r="AI11" s="17"/>
      <c r="AJ11" s="17">
        <v>0.38191087445323102</v>
      </c>
      <c r="AK11" s="17">
        <v>0.28773290277164598</v>
      </c>
      <c r="AL11" s="17">
        <v>0.30048676154939602</v>
      </c>
      <c r="AM11" s="17">
        <v>0.340834128113845</v>
      </c>
      <c r="AN11" s="17">
        <v>0.26081119293250599</v>
      </c>
      <c r="AO11" s="17"/>
      <c r="AP11" s="17">
        <v>0.26786201491028599</v>
      </c>
      <c r="AQ11" s="17">
        <v>0.39640385608538498</v>
      </c>
      <c r="AR11" s="17">
        <v>0.27672091487856099</v>
      </c>
      <c r="AS11" s="17">
        <v>0.34700077373715299</v>
      </c>
      <c r="AT11" s="17">
        <v>0.23173366022809799</v>
      </c>
      <c r="AU11" s="17">
        <v>0.31439058724824598</v>
      </c>
      <c r="AV11" s="17"/>
      <c r="AW11" s="17">
        <v>0.272255028981923</v>
      </c>
      <c r="AX11" s="17">
        <v>0.15768147294771701</v>
      </c>
      <c r="AY11" s="17">
        <v>0.27797608822094899</v>
      </c>
      <c r="AZ11" s="17">
        <v>0.24365847518226899</v>
      </c>
      <c r="BA11" s="17">
        <v>0.30418020622826603</v>
      </c>
      <c r="BB11" s="17">
        <v>0.31325116946869502</v>
      </c>
      <c r="BC11" s="17">
        <v>0.32984930639909099</v>
      </c>
      <c r="BD11" s="17">
        <v>0.31364928916068602</v>
      </c>
      <c r="BE11" s="17">
        <v>0.381783159215074</v>
      </c>
      <c r="BF11" s="17">
        <v>0.40391207432485798</v>
      </c>
      <c r="BG11" s="17">
        <v>0.30474691282323102</v>
      </c>
      <c r="BH11" s="17">
        <v>0.39094617082848199</v>
      </c>
      <c r="BI11" s="17">
        <v>0.29395885747863398</v>
      </c>
      <c r="BJ11" s="17">
        <v>0.355715796320555</v>
      </c>
      <c r="BK11" s="17">
        <v>0.39874050415263002</v>
      </c>
      <c r="BL11" s="17">
        <v>0.26736212712078899</v>
      </c>
      <c r="BM11" s="17"/>
      <c r="BN11" s="17">
        <v>0.30770377262380799</v>
      </c>
      <c r="BO11" s="17">
        <v>0.30957976838371598</v>
      </c>
      <c r="BP11" s="17"/>
      <c r="BQ11" s="17">
        <v>0.28044792343776898</v>
      </c>
      <c r="BR11" s="17">
        <v>0.283783800627255</v>
      </c>
      <c r="BS11" s="17"/>
      <c r="BT11" s="17">
        <v>0.31314160232182597</v>
      </c>
      <c r="BU11" s="17"/>
      <c r="BV11" s="17">
        <v>0.27880997472922098</v>
      </c>
      <c r="BW11" s="17">
        <v>0.25902515219491301</v>
      </c>
      <c r="BX11" s="17">
        <v>0.34239400520998398</v>
      </c>
      <c r="BY11" s="17"/>
      <c r="BZ11" s="17">
        <v>0.23746668903034299</v>
      </c>
      <c r="CA11" s="17">
        <v>0.32338444505661301</v>
      </c>
      <c r="CB11" s="17">
        <v>0.29171857657302402</v>
      </c>
      <c r="CC11" s="17">
        <v>0.29393982902896298</v>
      </c>
      <c r="CD11" s="17">
        <v>0.34897929199706201</v>
      </c>
      <c r="CE11" s="17">
        <v>0.31685640438151202</v>
      </c>
      <c r="CF11" s="17">
        <v>0.32838375638022799</v>
      </c>
      <c r="CG11" s="17"/>
      <c r="CH11" s="17">
        <v>0.235244412060512</v>
      </c>
      <c r="CI11" s="17">
        <v>0.34001724178234199</v>
      </c>
      <c r="CJ11" s="17">
        <v>0.31792394765111998</v>
      </c>
      <c r="CK11" s="17">
        <v>0.27416074126039403</v>
      </c>
      <c r="CL11" s="17">
        <v>0.215384585176361</v>
      </c>
    </row>
    <row r="12" spans="2:90" x14ac:dyDescent="0.3">
      <c r="B12" s="18" t="s">
        <v>526</v>
      </c>
      <c r="C12" s="17">
        <v>0.12694362127282099</v>
      </c>
      <c r="D12" s="17">
        <v>0.14766795091691001</v>
      </c>
      <c r="E12" s="17">
        <v>0.10769596712441901</v>
      </c>
      <c r="F12" s="17"/>
      <c r="G12" s="17">
        <v>7.1648858513705893E-2</v>
      </c>
      <c r="H12" s="17">
        <v>9.6735405631006605E-2</v>
      </c>
      <c r="I12" s="17">
        <v>0.13694905808868199</v>
      </c>
      <c r="J12" s="17">
        <v>0.17631684730486999</v>
      </c>
      <c r="K12" s="17">
        <v>0.13226637487272</v>
      </c>
      <c r="L12" s="17">
        <v>0.136518827168808</v>
      </c>
      <c r="M12" s="17"/>
      <c r="N12" s="17">
        <v>0.11740320007053801</v>
      </c>
      <c r="O12" s="17">
        <v>0.109999695500163</v>
      </c>
      <c r="P12" s="17">
        <v>0.15551802655469901</v>
      </c>
      <c r="Q12" s="17">
        <v>0.12704345806697201</v>
      </c>
      <c r="R12" s="17"/>
      <c r="S12" s="17">
        <v>9.2761388727571406E-2</v>
      </c>
      <c r="T12" s="17">
        <v>0.132700830633255</v>
      </c>
      <c r="U12" s="17">
        <v>0.13223572633045899</v>
      </c>
      <c r="V12" s="17">
        <v>0.140953833181334</v>
      </c>
      <c r="W12" s="17">
        <v>0.133429926522693</v>
      </c>
      <c r="X12" s="17">
        <v>0.133270742972425</v>
      </c>
      <c r="Y12" s="17">
        <v>0.17388533439283099</v>
      </c>
      <c r="Z12" s="17">
        <v>0.17109157085204901</v>
      </c>
      <c r="AA12" s="17">
        <v>8.7406066761097606E-2</v>
      </c>
      <c r="AB12" s="17">
        <v>0.13968464324810601</v>
      </c>
      <c r="AC12" s="17">
        <v>0.14323735568893101</v>
      </c>
      <c r="AD12" s="17">
        <v>6.7928066188173403E-2</v>
      </c>
      <c r="AE12" s="17"/>
      <c r="AF12" s="17">
        <v>0.17515587484787001</v>
      </c>
      <c r="AG12" s="17">
        <v>0.103783011546714</v>
      </c>
      <c r="AH12" s="17">
        <v>0.11718262021098801</v>
      </c>
      <c r="AI12" s="17"/>
      <c r="AJ12" s="17">
        <v>0.12943461013969801</v>
      </c>
      <c r="AK12" s="17">
        <v>8.6854201243590806E-2</v>
      </c>
      <c r="AL12" s="17">
        <v>0.122028463056491</v>
      </c>
      <c r="AM12" s="17">
        <v>0.282567712970758</v>
      </c>
      <c r="AN12" s="17">
        <v>4.90045314884359E-2</v>
      </c>
      <c r="AO12" s="17"/>
      <c r="AP12" s="17">
        <v>7.7002899946031697E-2</v>
      </c>
      <c r="AQ12" s="17">
        <v>0.112585697661683</v>
      </c>
      <c r="AR12" s="17">
        <v>0.116370870640548</v>
      </c>
      <c r="AS12" s="17">
        <v>0.22121345896790601</v>
      </c>
      <c r="AT12" s="17">
        <v>3.6027769280216802E-2</v>
      </c>
      <c r="AU12" s="17">
        <v>0.10023964827717601</v>
      </c>
      <c r="AV12" s="17"/>
      <c r="AW12" s="17">
        <v>0.20034067841758901</v>
      </c>
      <c r="AX12" s="17">
        <v>0.14391642159753201</v>
      </c>
      <c r="AY12" s="17">
        <v>0.12543649287439401</v>
      </c>
      <c r="AZ12" s="17">
        <v>0.12862259780842999</v>
      </c>
      <c r="BA12" s="17">
        <v>0.14865283852231101</v>
      </c>
      <c r="BB12" s="17">
        <v>0.12568228798117301</v>
      </c>
      <c r="BC12" s="17">
        <v>0.136439902378692</v>
      </c>
      <c r="BD12" s="17">
        <v>0.12917949479743199</v>
      </c>
      <c r="BE12" s="17">
        <v>9.1079138688999098E-2</v>
      </c>
      <c r="BF12" s="17">
        <v>0.151670617416308</v>
      </c>
      <c r="BG12" s="17">
        <v>0.156143011453929</v>
      </c>
      <c r="BH12" s="17">
        <v>0.12051881409854</v>
      </c>
      <c r="BI12" s="17">
        <v>0.15545300317303201</v>
      </c>
      <c r="BJ12" s="17">
        <v>0.11084130383326</v>
      </c>
      <c r="BK12" s="17">
        <v>8.6763104691521001E-2</v>
      </c>
      <c r="BL12" s="17">
        <v>6.1993659036454901E-2</v>
      </c>
      <c r="BM12" s="17"/>
      <c r="BN12" s="17">
        <v>0.125919262931774</v>
      </c>
      <c r="BO12" s="17">
        <v>0.126972477698652</v>
      </c>
      <c r="BP12" s="17"/>
      <c r="BQ12" s="17">
        <v>7.3059404689683499E-2</v>
      </c>
      <c r="BR12" s="17">
        <v>0.11529889683009301</v>
      </c>
      <c r="BS12" s="17"/>
      <c r="BT12" s="17">
        <v>9.7315877576691107E-2</v>
      </c>
      <c r="BU12" s="17"/>
      <c r="BV12" s="17">
        <v>0.13181446916369199</v>
      </c>
      <c r="BW12" s="17">
        <v>9.6352037071149199E-2</v>
      </c>
      <c r="BX12" s="17">
        <v>0.13002450692638701</v>
      </c>
      <c r="BY12" s="17"/>
      <c r="BZ12" s="17">
        <v>0.15902575123780499</v>
      </c>
      <c r="CA12" s="17">
        <v>0.120948748939634</v>
      </c>
      <c r="CB12" s="17">
        <v>0.11537523412195901</v>
      </c>
      <c r="CC12" s="17">
        <v>0.12642896162471001</v>
      </c>
      <c r="CD12" s="17">
        <v>0.14540191152449899</v>
      </c>
      <c r="CE12" s="17">
        <v>0.116783326595888</v>
      </c>
      <c r="CF12" s="17">
        <v>0.119815132568644</v>
      </c>
      <c r="CG12" s="17"/>
      <c r="CH12" s="17">
        <v>0.11667936721038</v>
      </c>
      <c r="CI12" s="17">
        <v>0.118690238987722</v>
      </c>
      <c r="CJ12" s="17">
        <v>0.122967678917486</v>
      </c>
      <c r="CK12" s="17">
        <v>0.140894364969533</v>
      </c>
      <c r="CL12" s="17">
        <v>0.210960950128528</v>
      </c>
    </row>
    <row r="13" spans="2:90" x14ac:dyDescent="0.3">
      <c r="B13" s="18" t="s">
        <v>118</v>
      </c>
      <c r="C13" s="19">
        <v>8.5336310494379605E-2</v>
      </c>
      <c r="D13" s="19">
        <v>6.4789043069374594E-2</v>
      </c>
      <c r="E13" s="19">
        <v>0.10513509849127201</v>
      </c>
      <c r="F13" s="19"/>
      <c r="G13" s="19">
        <v>9.5949695682817096E-2</v>
      </c>
      <c r="H13" s="19">
        <v>6.5347260934728604E-2</v>
      </c>
      <c r="I13" s="19">
        <v>8.6912481835439898E-2</v>
      </c>
      <c r="J13" s="19">
        <v>0.118839293619962</v>
      </c>
      <c r="K13" s="19">
        <v>0.104043203087516</v>
      </c>
      <c r="L13" s="19">
        <v>5.35851003874444E-2</v>
      </c>
      <c r="M13" s="19"/>
      <c r="N13" s="19">
        <v>6.0057129067360902E-2</v>
      </c>
      <c r="O13" s="19">
        <v>7.9678214374683295E-2</v>
      </c>
      <c r="P13" s="19">
        <v>6.9838297006077396E-2</v>
      </c>
      <c r="Q13" s="19">
        <v>0.131092885531395</v>
      </c>
      <c r="R13" s="19"/>
      <c r="S13" s="19">
        <v>6.8312855807148604E-2</v>
      </c>
      <c r="T13" s="19">
        <v>9.7546627962195501E-2</v>
      </c>
      <c r="U13" s="19">
        <v>9.0540793095443994E-2</v>
      </c>
      <c r="V13" s="19">
        <v>7.4429998539363995E-2</v>
      </c>
      <c r="W13" s="19">
        <v>0.107703983365766</v>
      </c>
      <c r="X13" s="19">
        <v>8.5177735013213393E-2</v>
      </c>
      <c r="Y13" s="19">
        <v>7.6535616042631094E-2</v>
      </c>
      <c r="Z13" s="19">
        <v>5.3701875054243897E-2</v>
      </c>
      <c r="AA13" s="19">
        <v>9.1581958793311505E-2</v>
      </c>
      <c r="AB13" s="19">
        <v>7.7290518733857103E-2</v>
      </c>
      <c r="AC13" s="19">
        <v>0.11655698095153599</v>
      </c>
      <c r="AD13" s="19">
        <v>9.3820549213387894E-2</v>
      </c>
      <c r="AE13" s="19"/>
      <c r="AF13" s="19">
        <v>6.3441060121939896E-2</v>
      </c>
      <c r="AG13" s="19">
        <v>6.8857439036231802E-2</v>
      </c>
      <c r="AH13" s="19">
        <v>0.17177004319212599</v>
      </c>
      <c r="AI13" s="19"/>
      <c r="AJ13" s="19">
        <v>4.90703825629005E-2</v>
      </c>
      <c r="AK13" s="19">
        <v>7.0580355773253903E-2</v>
      </c>
      <c r="AL13" s="19">
        <v>9.2518683592247603E-2</v>
      </c>
      <c r="AM13" s="19">
        <v>4.66367076005944E-2</v>
      </c>
      <c r="AN13" s="19">
        <v>5.7036757694964503E-2</v>
      </c>
      <c r="AO13" s="19"/>
      <c r="AP13" s="19">
        <v>5.8376403026279798E-2</v>
      </c>
      <c r="AQ13" s="19">
        <v>6.5632801150813297E-2</v>
      </c>
      <c r="AR13" s="19">
        <v>7.8098746484114398E-2</v>
      </c>
      <c r="AS13" s="19">
        <v>6.7582758171713497E-2</v>
      </c>
      <c r="AT13" s="19">
        <v>6.8446569351647002E-2</v>
      </c>
      <c r="AU13" s="19">
        <v>0.15390266362264099</v>
      </c>
      <c r="AV13" s="19"/>
      <c r="AW13" s="19">
        <v>0.14187427230012301</v>
      </c>
      <c r="AX13" s="19">
        <v>0.21019657906883099</v>
      </c>
      <c r="AY13" s="19">
        <v>0.11683132075409999</v>
      </c>
      <c r="AZ13" s="19">
        <v>0.11976372240804301</v>
      </c>
      <c r="BA13" s="19">
        <v>0.105027943077815</v>
      </c>
      <c r="BB13" s="19">
        <v>7.63016568418593E-2</v>
      </c>
      <c r="BC13" s="19">
        <v>4.5537596016269201E-2</v>
      </c>
      <c r="BD13" s="19">
        <v>9.03280948746715E-2</v>
      </c>
      <c r="BE13" s="19">
        <v>6.3557401653692405E-2</v>
      </c>
      <c r="BF13" s="19">
        <v>4.9704868951410401E-2</v>
      </c>
      <c r="BG13" s="19">
        <v>3.5546118415489499E-2</v>
      </c>
      <c r="BH13" s="19">
        <v>2.0443083279466499E-2</v>
      </c>
      <c r="BI13" s="19">
        <v>4.8904546110372003E-2</v>
      </c>
      <c r="BJ13" s="19">
        <v>0.108490990714666</v>
      </c>
      <c r="BK13" s="19">
        <v>8.5533391337184503E-2</v>
      </c>
      <c r="BL13" s="19">
        <v>3.5867036539460703E-2</v>
      </c>
      <c r="BM13" s="19"/>
      <c r="BN13" s="19">
        <v>7.9769904554189905E-2</v>
      </c>
      <c r="BO13" s="19">
        <v>8.9730271347224597E-2</v>
      </c>
      <c r="BP13" s="19"/>
      <c r="BQ13" s="19">
        <v>5.6954843129084602E-2</v>
      </c>
      <c r="BR13" s="19">
        <v>9.6055670975893598E-2</v>
      </c>
      <c r="BS13" s="19"/>
      <c r="BT13" s="19">
        <v>2.9387823912590601E-2</v>
      </c>
      <c r="BU13" s="19"/>
      <c r="BV13" s="19">
        <v>0.116099449177932</v>
      </c>
      <c r="BW13" s="19">
        <v>6.8165903940524006E-2</v>
      </c>
      <c r="BX13" s="19">
        <v>7.7930993271862606E-2</v>
      </c>
      <c r="BY13" s="19"/>
      <c r="BZ13" s="19">
        <v>0.12738919946737801</v>
      </c>
      <c r="CA13" s="19">
        <v>9.4201427685415798E-2</v>
      </c>
      <c r="CB13" s="19">
        <v>0.104750318430294</v>
      </c>
      <c r="CC13" s="19">
        <v>6.8913975824035897E-2</v>
      </c>
      <c r="CD13" s="19">
        <v>4.8200170894979598E-2</v>
      </c>
      <c r="CE13" s="19">
        <v>6.0228229886351799E-2</v>
      </c>
      <c r="CF13" s="19">
        <v>2.6680781036626099E-2</v>
      </c>
      <c r="CG13" s="19"/>
      <c r="CH13" s="19">
        <v>3.0354798344609E-2</v>
      </c>
      <c r="CI13" s="19">
        <v>7.7813602709344301E-2</v>
      </c>
      <c r="CJ13" s="19">
        <v>9.2288550409468997E-2</v>
      </c>
      <c r="CK13" s="19">
        <v>0.10727880916362199</v>
      </c>
      <c r="CL13" s="19">
        <v>0.14021446556050399</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156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140</v>
      </c>
      <c r="C9" s="17">
        <v>0.33917572559966902</v>
      </c>
      <c r="D9" s="17">
        <v>0.34829433360314199</v>
      </c>
      <c r="E9" s="17">
        <v>0.33295273912538398</v>
      </c>
      <c r="F9" s="17"/>
      <c r="G9" s="17">
        <v>0.158474130364748</v>
      </c>
      <c r="H9" s="17">
        <v>0.23381170158701201</v>
      </c>
      <c r="I9" s="17">
        <v>0.26002594280676899</v>
      </c>
      <c r="J9" s="17">
        <v>0.33788576173332002</v>
      </c>
      <c r="K9" s="17">
        <v>0.44580339062358698</v>
      </c>
      <c r="L9" s="17">
        <v>0.53963539624743795</v>
      </c>
      <c r="M9" s="17"/>
      <c r="N9" s="17">
        <v>0.359223389381358</v>
      </c>
      <c r="O9" s="17">
        <v>0.31168138481507601</v>
      </c>
      <c r="P9" s="17">
        <v>0.37929222209963698</v>
      </c>
      <c r="Q9" s="17">
        <v>0.30794052721732601</v>
      </c>
      <c r="R9" s="17"/>
      <c r="S9" s="17">
        <v>0.27050349701396798</v>
      </c>
      <c r="T9" s="17">
        <v>0.38949019823962699</v>
      </c>
      <c r="U9" s="17">
        <v>0.42004627959236002</v>
      </c>
      <c r="V9" s="17">
        <v>0.37489595272905701</v>
      </c>
      <c r="W9" s="17">
        <v>0.284625121960771</v>
      </c>
      <c r="X9" s="17">
        <v>0.35567610013822298</v>
      </c>
      <c r="Y9" s="17">
        <v>0.39144595894405598</v>
      </c>
      <c r="Z9" s="17">
        <v>0.33622880823273499</v>
      </c>
      <c r="AA9" s="17">
        <v>0.299746828065167</v>
      </c>
      <c r="AB9" s="17">
        <v>0.306305696169835</v>
      </c>
      <c r="AC9" s="17">
        <v>0.33410986979117802</v>
      </c>
      <c r="AD9" s="17">
        <v>0.31369355820703299</v>
      </c>
      <c r="AE9" s="17"/>
      <c r="AF9" s="17">
        <v>0.402959858199335</v>
      </c>
      <c r="AG9" s="17">
        <v>0.35687099002885497</v>
      </c>
      <c r="AH9" s="17">
        <v>0.26074251522377201</v>
      </c>
      <c r="AI9" s="17"/>
      <c r="AJ9" s="17">
        <v>0.44854041206359901</v>
      </c>
      <c r="AK9" s="17">
        <v>0.293997746699656</v>
      </c>
      <c r="AL9" s="17">
        <v>0.39772429197109699</v>
      </c>
      <c r="AM9" s="17">
        <v>0.37608857513407401</v>
      </c>
      <c r="AN9" s="17">
        <v>0.24236361439090501</v>
      </c>
      <c r="AO9" s="17"/>
      <c r="AP9" s="17">
        <v>0.30503478338092799</v>
      </c>
      <c r="AQ9" s="17">
        <v>0.38266743889523402</v>
      </c>
      <c r="AR9" s="17">
        <v>0.27110164844449602</v>
      </c>
      <c r="AS9" s="17">
        <v>0.38110614264236498</v>
      </c>
      <c r="AT9" s="17">
        <v>0.21264265356289899</v>
      </c>
      <c r="AU9" s="17">
        <v>0.443245329616059</v>
      </c>
      <c r="AV9" s="17"/>
      <c r="AW9" s="17">
        <v>0.25350224549912898</v>
      </c>
      <c r="AX9" s="17">
        <v>0.204994796761516</v>
      </c>
      <c r="AY9" s="17">
        <v>0.26574388029521101</v>
      </c>
      <c r="AZ9" s="17">
        <v>0.27705598742313398</v>
      </c>
      <c r="BA9" s="17">
        <v>0.35349722026615699</v>
      </c>
      <c r="BB9" s="17">
        <v>0.315970427095845</v>
      </c>
      <c r="BC9" s="17">
        <v>0.29253325822624399</v>
      </c>
      <c r="BD9" s="17">
        <v>0.34602013089614297</v>
      </c>
      <c r="BE9" s="17">
        <v>0.38897506052597502</v>
      </c>
      <c r="BF9" s="17">
        <v>0.32416939550857199</v>
      </c>
      <c r="BG9" s="17">
        <v>0.364917011106275</v>
      </c>
      <c r="BH9" s="17">
        <v>0.43649241663463401</v>
      </c>
      <c r="BI9" s="17">
        <v>0.33825535304231702</v>
      </c>
      <c r="BJ9" s="17">
        <v>0.30774846488846802</v>
      </c>
      <c r="BK9" s="17">
        <v>0.50249495721158399</v>
      </c>
      <c r="BL9" s="17">
        <v>0.39231321462950203</v>
      </c>
      <c r="BM9" s="17"/>
      <c r="BN9" s="17">
        <v>0.37518138442167198</v>
      </c>
      <c r="BO9" s="17">
        <v>0.28428172512095301</v>
      </c>
      <c r="BP9" s="17"/>
      <c r="BQ9" s="17">
        <v>0.30412043022992202</v>
      </c>
      <c r="BR9" s="17">
        <v>0.250762633984286</v>
      </c>
      <c r="BS9" s="17"/>
      <c r="BT9" s="17">
        <v>0.25866640351526898</v>
      </c>
      <c r="BU9" s="17"/>
      <c r="BV9" s="17">
        <v>0.30935816591382798</v>
      </c>
      <c r="BW9" s="17">
        <v>0.24567365669733801</v>
      </c>
      <c r="BX9" s="17">
        <v>0.383987383132188</v>
      </c>
      <c r="BY9" s="17"/>
      <c r="BZ9" s="17">
        <v>0.18998929017850899</v>
      </c>
      <c r="CA9" s="17">
        <v>0.264152617210828</v>
      </c>
      <c r="CB9" s="17">
        <v>0.29260586437798702</v>
      </c>
      <c r="CC9" s="17">
        <v>0.27668719808206799</v>
      </c>
      <c r="CD9" s="17">
        <v>0.40382654053342498</v>
      </c>
      <c r="CE9" s="17">
        <v>0.39161651826973998</v>
      </c>
      <c r="CF9" s="17">
        <v>0.44630037714102799</v>
      </c>
      <c r="CG9" s="17"/>
      <c r="CH9" s="17">
        <v>0.46599319752136398</v>
      </c>
      <c r="CI9" s="17">
        <v>0.42661826999449398</v>
      </c>
      <c r="CJ9" s="17">
        <v>0.30500342366727201</v>
      </c>
      <c r="CK9" s="17">
        <v>0.18585992570590301</v>
      </c>
      <c r="CL9" s="17">
        <v>0.12924287635402901</v>
      </c>
    </row>
    <row r="10" spans="2:90" x14ac:dyDescent="0.3">
      <c r="B10" s="18" t="s">
        <v>141</v>
      </c>
      <c r="C10" s="17">
        <v>9.0837683807552305E-2</v>
      </c>
      <c r="D10" s="17">
        <v>9.4856006305949106E-2</v>
      </c>
      <c r="E10" s="17">
        <v>8.6658960272960397E-2</v>
      </c>
      <c r="F10" s="17"/>
      <c r="G10" s="17">
        <v>8.1331913303188896E-2</v>
      </c>
      <c r="H10" s="17">
        <v>6.5553750800766003E-2</v>
      </c>
      <c r="I10" s="17">
        <v>7.6186987187869898E-2</v>
      </c>
      <c r="J10" s="17">
        <v>9.6560370101111306E-2</v>
      </c>
      <c r="K10" s="17">
        <v>8.0577285031558199E-2</v>
      </c>
      <c r="L10" s="17">
        <v>0.132044507372998</v>
      </c>
      <c r="M10" s="17"/>
      <c r="N10" s="17">
        <v>0.11524870201941401</v>
      </c>
      <c r="O10" s="17">
        <v>7.8078948779471705E-2</v>
      </c>
      <c r="P10" s="17">
        <v>8.2590619809174703E-2</v>
      </c>
      <c r="Q10" s="17">
        <v>8.5931966290960296E-2</v>
      </c>
      <c r="R10" s="17"/>
      <c r="S10" s="17">
        <v>6.3925858400991006E-2</v>
      </c>
      <c r="T10" s="17">
        <v>0.101441280466653</v>
      </c>
      <c r="U10" s="17">
        <v>0.11468592680484201</v>
      </c>
      <c r="V10" s="17">
        <v>0.13074939977521499</v>
      </c>
      <c r="W10" s="17">
        <v>7.2204751654774801E-2</v>
      </c>
      <c r="X10" s="17">
        <v>7.1428065028178098E-2</v>
      </c>
      <c r="Y10" s="17">
        <v>8.1435685030301602E-2</v>
      </c>
      <c r="Z10" s="17">
        <v>0.151882341143315</v>
      </c>
      <c r="AA10" s="17">
        <v>9.4867173675681093E-2</v>
      </c>
      <c r="AB10" s="17">
        <v>7.2978075698772807E-2</v>
      </c>
      <c r="AC10" s="17">
        <v>5.3680022857369301E-2</v>
      </c>
      <c r="AD10" s="17">
        <v>0.13347727081769001</v>
      </c>
      <c r="AE10" s="17"/>
      <c r="AF10" s="17">
        <v>0.106983922191719</v>
      </c>
      <c r="AG10" s="17">
        <v>8.1555164718723497E-2</v>
      </c>
      <c r="AH10" s="17">
        <v>8.2166233702482397E-2</v>
      </c>
      <c r="AI10" s="17"/>
      <c r="AJ10" s="17">
        <v>0.103957365436462</v>
      </c>
      <c r="AK10" s="17">
        <v>9.3154087467385405E-2</v>
      </c>
      <c r="AL10" s="17">
        <v>8.6000296956564304E-2</v>
      </c>
      <c r="AM10" s="17">
        <v>8.8026970883577901E-2</v>
      </c>
      <c r="AN10" s="17">
        <v>8.4125712265225402E-2</v>
      </c>
      <c r="AO10" s="17"/>
      <c r="AP10" s="17">
        <v>0.100129314183366</v>
      </c>
      <c r="AQ10" s="17">
        <v>7.9532357918454005E-2</v>
      </c>
      <c r="AR10" s="17">
        <v>0.108683793787548</v>
      </c>
      <c r="AS10" s="17">
        <v>9.2410691545667098E-2</v>
      </c>
      <c r="AT10" s="17">
        <v>6.9190726089325694E-2</v>
      </c>
      <c r="AU10" s="17">
        <v>8.2178694349613696E-2</v>
      </c>
      <c r="AV10" s="17"/>
      <c r="AW10" s="17">
        <v>8.8848139228366305E-2</v>
      </c>
      <c r="AX10" s="17">
        <v>7.2857559193335295E-2</v>
      </c>
      <c r="AY10" s="17">
        <v>9.5641937748928901E-2</v>
      </c>
      <c r="AZ10" s="17">
        <v>6.4643036373105603E-2</v>
      </c>
      <c r="BA10" s="17">
        <v>8.5424021163096706E-2</v>
      </c>
      <c r="BB10" s="17">
        <v>8.6739407762820006E-2</v>
      </c>
      <c r="BC10" s="17">
        <v>8.2980698509479298E-2</v>
      </c>
      <c r="BD10" s="17">
        <v>0.1107839973957</v>
      </c>
      <c r="BE10" s="17">
        <v>8.5572656855809198E-2</v>
      </c>
      <c r="BF10" s="17">
        <v>8.0101463952305094E-2</v>
      </c>
      <c r="BG10" s="17">
        <v>0.118418592158387</v>
      </c>
      <c r="BH10" s="17">
        <v>7.0843805872630297E-2</v>
      </c>
      <c r="BI10" s="17">
        <v>9.1013549372225402E-2</v>
      </c>
      <c r="BJ10" s="17">
        <v>0.12431514345889499</v>
      </c>
      <c r="BK10" s="17">
        <v>9.8075357358990103E-2</v>
      </c>
      <c r="BL10" s="17">
        <v>0.10299207163975101</v>
      </c>
      <c r="BM10" s="17"/>
      <c r="BN10" s="17">
        <v>9.7508774951987204E-2</v>
      </c>
      <c r="BO10" s="17">
        <v>8.2938266985841003E-2</v>
      </c>
      <c r="BP10" s="17"/>
      <c r="BQ10" s="17">
        <v>0.107693802915098</v>
      </c>
      <c r="BR10" s="17">
        <v>8.4506285921960203E-2</v>
      </c>
      <c r="BS10" s="17"/>
      <c r="BT10" s="17">
        <v>7.9879527597803104E-2</v>
      </c>
      <c r="BU10" s="17"/>
      <c r="BV10" s="17">
        <v>6.4774659002614601E-2</v>
      </c>
      <c r="BW10" s="17">
        <v>9.4670682207301696E-2</v>
      </c>
      <c r="BX10" s="17">
        <v>9.9060921577078506E-2</v>
      </c>
      <c r="BY10" s="17"/>
      <c r="BZ10" s="17">
        <v>6.9507860558974996E-2</v>
      </c>
      <c r="CA10" s="17">
        <v>4.6446901705150097E-2</v>
      </c>
      <c r="CB10" s="17">
        <v>0.11708511544629401</v>
      </c>
      <c r="CC10" s="17">
        <v>7.5353157842362198E-2</v>
      </c>
      <c r="CD10" s="17">
        <v>9.0314476665160806E-2</v>
      </c>
      <c r="CE10" s="17">
        <v>0.11161182874776</v>
      </c>
      <c r="CF10" s="17">
        <v>0.12294392003603601</v>
      </c>
      <c r="CG10" s="17"/>
      <c r="CH10" s="17">
        <v>6.0103248043025401E-2</v>
      </c>
      <c r="CI10" s="17">
        <v>0.11026975790678401</v>
      </c>
      <c r="CJ10" s="17">
        <v>9.8486194170979396E-2</v>
      </c>
      <c r="CK10" s="17">
        <v>5.2791975220608099E-2</v>
      </c>
      <c r="CL10" s="17">
        <v>6.3761649894810493E-2</v>
      </c>
    </row>
    <row r="11" spans="2:90" x14ac:dyDescent="0.3">
      <c r="B11" s="18" t="s">
        <v>142</v>
      </c>
      <c r="C11" s="17">
        <v>0.104919661476655</v>
      </c>
      <c r="D11" s="17">
        <v>0.121537432952824</v>
      </c>
      <c r="E11" s="17">
        <v>8.8552203116129796E-2</v>
      </c>
      <c r="F11" s="17"/>
      <c r="G11" s="17">
        <v>0.13190667891817101</v>
      </c>
      <c r="H11" s="17">
        <v>0.117826670798826</v>
      </c>
      <c r="I11" s="17">
        <v>0.12825240443476099</v>
      </c>
      <c r="J11" s="17">
        <v>0.114198512378305</v>
      </c>
      <c r="K11" s="17">
        <v>7.9487190693847604E-2</v>
      </c>
      <c r="L11" s="17">
        <v>6.6869132824058E-2</v>
      </c>
      <c r="M11" s="17"/>
      <c r="N11" s="17">
        <v>0.120956764439297</v>
      </c>
      <c r="O11" s="17">
        <v>0.11466998584596901</v>
      </c>
      <c r="P11" s="17">
        <v>0.107489276905162</v>
      </c>
      <c r="Q11" s="17">
        <v>7.6298762825259797E-2</v>
      </c>
      <c r="R11" s="17"/>
      <c r="S11" s="17">
        <v>0.102179530896697</v>
      </c>
      <c r="T11" s="17">
        <v>0.109803612651658</v>
      </c>
      <c r="U11" s="17">
        <v>4.1318231314800301E-2</v>
      </c>
      <c r="V11" s="17">
        <v>0.102014857110651</v>
      </c>
      <c r="W11" s="17">
        <v>0.181022202810181</v>
      </c>
      <c r="X11" s="17">
        <v>8.7400350856369699E-2</v>
      </c>
      <c r="Y11" s="17">
        <v>8.6445171559727405E-2</v>
      </c>
      <c r="Z11" s="17">
        <v>0.13533238018531199</v>
      </c>
      <c r="AA11" s="17">
        <v>0.128507930840627</v>
      </c>
      <c r="AB11" s="17">
        <v>9.8763393762023796E-2</v>
      </c>
      <c r="AC11" s="17">
        <v>9.3520741099012095E-2</v>
      </c>
      <c r="AD11" s="17">
        <v>0.109134326893398</v>
      </c>
      <c r="AE11" s="17"/>
      <c r="AF11" s="17">
        <v>9.1555270604786798E-2</v>
      </c>
      <c r="AG11" s="17">
        <v>0.104291109191783</v>
      </c>
      <c r="AH11" s="17">
        <v>0.109730193410757</v>
      </c>
      <c r="AI11" s="17"/>
      <c r="AJ11" s="17">
        <v>8.4643353183753905E-2</v>
      </c>
      <c r="AK11" s="17">
        <v>0.115115491886666</v>
      </c>
      <c r="AL11" s="17">
        <v>8.9095305283135195E-2</v>
      </c>
      <c r="AM11" s="17">
        <v>0.10950738374227099</v>
      </c>
      <c r="AN11" s="17">
        <v>7.5751888671870604E-2</v>
      </c>
      <c r="AO11" s="17"/>
      <c r="AP11" s="17">
        <v>0.122294765368177</v>
      </c>
      <c r="AQ11" s="17">
        <v>0.128277310083312</v>
      </c>
      <c r="AR11" s="17">
        <v>9.1481896534826801E-2</v>
      </c>
      <c r="AS11" s="17">
        <v>9.3307155346121703E-2</v>
      </c>
      <c r="AT11" s="17">
        <v>6.2272763129217097E-2</v>
      </c>
      <c r="AU11" s="17">
        <v>9.0703133787955095E-2</v>
      </c>
      <c r="AV11" s="17"/>
      <c r="AW11" s="17">
        <v>0.111137744166542</v>
      </c>
      <c r="AX11" s="17">
        <v>3.1942044289947798E-2</v>
      </c>
      <c r="AY11" s="17">
        <v>5.2502768527564803E-2</v>
      </c>
      <c r="AZ11" s="17">
        <v>8.4688000960402202E-2</v>
      </c>
      <c r="BA11" s="17">
        <v>0.102813694201996</v>
      </c>
      <c r="BB11" s="17">
        <v>9.9740463707527593E-2</v>
      </c>
      <c r="BC11" s="17">
        <v>0.10689019169903199</v>
      </c>
      <c r="BD11" s="17">
        <v>0.14641102963550001</v>
      </c>
      <c r="BE11" s="17">
        <v>9.6879271725725094E-2</v>
      </c>
      <c r="BF11" s="17">
        <v>0.112410581580866</v>
      </c>
      <c r="BG11" s="17">
        <v>0.13316099743816701</v>
      </c>
      <c r="BH11" s="17">
        <v>7.5746757616530505E-2</v>
      </c>
      <c r="BI11" s="17">
        <v>0.18142858715311999</v>
      </c>
      <c r="BJ11" s="17">
        <v>0.13121418427239301</v>
      </c>
      <c r="BK11" s="17">
        <v>0.104211936032995</v>
      </c>
      <c r="BL11" s="17">
        <v>0.13008471740081301</v>
      </c>
      <c r="BM11" s="17"/>
      <c r="BN11" s="17">
        <v>0.101855445357665</v>
      </c>
      <c r="BO11" s="17">
        <v>0.110675199855495</v>
      </c>
      <c r="BP11" s="17"/>
      <c r="BQ11" s="17">
        <v>0.121654804213587</v>
      </c>
      <c r="BR11" s="17">
        <v>0.108734428219394</v>
      </c>
      <c r="BS11" s="17"/>
      <c r="BT11" s="17">
        <v>0.139298092625598</v>
      </c>
      <c r="BU11" s="17"/>
      <c r="BV11" s="17">
        <v>7.9220827354513607E-2</v>
      </c>
      <c r="BW11" s="17">
        <v>0.115771122017249</v>
      </c>
      <c r="BX11" s="17">
        <v>0.115114267937343</v>
      </c>
      <c r="BY11" s="17"/>
      <c r="BZ11" s="17">
        <v>9.2255709199633606E-2</v>
      </c>
      <c r="CA11" s="17">
        <v>9.8795131911162501E-2</v>
      </c>
      <c r="CB11" s="17">
        <v>5.7062661883480401E-2</v>
      </c>
      <c r="CC11" s="17">
        <v>0.110060848687918</v>
      </c>
      <c r="CD11" s="17">
        <v>0.115911197469862</v>
      </c>
      <c r="CE11" s="17">
        <v>0.106315730520514</v>
      </c>
      <c r="CF11" s="17">
        <v>0.149423290283135</v>
      </c>
      <c r="CG11" s="17"/>
      <c r="CH11" s="17">
        <v>0.113149582838274</v>
      </c>
      <c r="CI11" s="17">
        <v>0.10442842618439301</v>
      </c>
      <c r="CJ11" s="17">
        <v>0.105410861198281</v>
      </c>
      <c r="CK11" s="17">
        <v>0.108970322379355</v>
      </c>
      <c r="CL11" s="17">
        <v>6.8931548035645704E-2</v>
      </c>
    </row>
    <row r="12" spans="2:90" x14ac:dyDescent="0.3">
      <c r="B12" s="18" t="s">
        <v>143</v>
      </c>
      <c r="C12" s="17">
        <v>6.4287738575870099E-2</v>
      </c>
      <c r="D12" s="17">
        <v>4.7937079259302198E-2</v>
      </c>
      <c r="E12" s="17">
        <v>8.0776888090070498E-2</v>
      </c>
      <c r="F12" s="17"/>
      <c r="G12" s="17">
        <v>6.1444239553940398E-2</v>
      </c>
      <c r="H12" s="17">
        <v>7.9185783772743906E-2</v>
      </c>
      <c r="I12" s="17">
        <v>7.0696223805329098E-2</v>
      </c>
      <c r="J12" s="17">
        <v>6.28299114604257E-2</v>
      </c>
      <c r="K12" s="17">
        <v>5.8255639840257702E-2</v>
      </c>
      <c r="L12" s="17">
        <v>5.3986561795553403E-2</v>
      </c>
      <c r="M12" s="17"/>
      <c r="N12" s="17">
        <v>8.4744157443827003E-2</v>
      </c>
      <c r="O12" s="17">
        <v>5.3963890709936603E-2</v>
      </c>
      <c r="P12" s="17">
        <v>6.0053603171837298E-2</v>
      </c>
      <c r="Q12" s="17">
        <v>5.7320789662359102E-2</v>
      </c>
      <c r="R12" s="17"/>
      <c r="S12" s="17">
        <v>5.42082887910715E-2</v>
      </c>
      <c r="T12" s="17">
        <v>7.4127435057472699E-2</v>
      </c>
      <c r="U12" s="17">
        <v>6.6023386928899405E-2</v>
      </c>
      <c r="V12" s="17">
        <v>3.7524454598840601E-2</v>
      </c>
      <c r="W12" s="17">
        <v>9.7511540992546997E-2</v>
      </c>
      <c r="X12" s="17">
        <v>6.2029239465902102E-2</v>
      </c>
      <c r="Y12" s="17">
        <v>8.0492000009243198E-2</v>
      </c>
      <c r="Z12" s="17">
        <v>2.0415632008253401E-2</v>
      </c>
      <c r="AA12" s="17">
        <v>7.8136520586522096E-2</v>
      </c>
      <c r="AB12" s="17">
        <v>5.7996113916172203E-2</v>
      </c>
      <c r="AC12" s="17">
        <v>4.6555202257928099E-2</v>
      </c>
      <c r="AD12" s="17">
        <v>8.6309056439429599E-2</v>
      </c>
      <c r="AE12" s="17"/>
      <c r="AF12" s="17">
        <v>5.0873710951312899E-2</v>
      </c>
      <c r="AG12" s="17">
        <v>6.9805475330235997E-2</v>
      </c>
      <c r="AH12" s="17">
        <v>6.7834948569237094E-2</v>
      </c>
      <c r="AI12" s="17"/>
      <c r="AJ12" s="17">
        <v>4.5121502460456202E-2</v>
      </c>
      <c r="AK12" s="17">
        <v>7.7729649267033199E-2</v>
      </c>
      <c r="AL12" s="17">
        <v>5.9921266871886397E-2</v>
      </c>
      <c r="AM12" s="17">
        <v>5.8026651764739798E-2</v>
      </c>
      <c r="AN12" s="17">
        <v>4.8068549320791798E-2</v>
      </c>
      <c r="AO12" s="17"/>
      <c r="AP12" s="17">
        <v>8.3191436792970794E-2</v>
      </c>
      <c r="AQ12" s="17">
        <v>4.0303231538821503E-2</v>
      </c>
      <c r="AR12" s="17">
        <v>0.10119911641477999</v>
      </c>
      <c r="AS12" s="17">
        <v>4.9125935595085997E-2</v>
      </c>
      <c r="AT12" s="17">
        <v>7.1654202533453601E-2</v>
      </c>
      <c r="AU12" s="17">
        <v>5.0985975974404102E-2</v>
      </c>
      <c r="AV12" s="17"/>
      <c r="AW12" s="17">
        <v>0</v>
      </c>
      <c r="AX12" s="17">
        <v>8.9922856877669294E-2</v>
      </c>
      <c r="AY12" s="17">
        <v>6.7555685138427704E-2</v>
      </c>
      <c r="AZ12" s="17">
        <v>5.70043484573119E-2</v>
      </c>
      <c r="BA12" s="17">
        <v>3.8619788374898802E-2</v>
      </c>
      <c r="BB12" s="17">
        <v>4.8611003867147402E-2</v>
      </c>
      <c r="BC12" s="17">
        <v>8.3601102981190403E-2</v>
      </c>
      <c r="BD12" s="17">
        <v>5.6520763802959798E-2</v>
      </c>
      <c r="BE12" s="17">
        <v>5.9420665804397102E-2</v>
      </c>
      <c r="BF12" s="17">
        <v>0.12598203019394</v>
      </c>
      <c r="BG12" s="17">
        <v>6.4256714670836296E-2</v>
      </c>
      <c r="BH12" s="17">
        <v>1.7357150954602898E-2</v>
      </c>
      <c r="BI12" s="17">
        <v>9.5068925177697799E-2</v>
      </c>
      <c r="BJ12" s="17">
        <v>0.110676314341318</v>
      </c>
      <c r="BK12" s="17">
        <v>6.7799349580748805E-2</v>
      </c>
      <c r="BL12" s="17">
        <v>7.6158895691200199E-2</v>
      </c>
      <c r="BM12" s="17"/>
      <c r="BN12" s="17">
        <v>5.8800937607248797E-2</v>
      </c>
      <c r="BO12" s="17">
        <v>7.2801038009572494E-2</v>
      </c>
      <c r="BP12" s="17"/>
      <c r="BQ12" s="17">
        <v>8.4839182678638506E-2</v>
      </c>
      <c r="BR12" s="17">
        <v>7.3937539182190704E-2</v>
      </c>
      <c r="BS12" s="17"/>
      <c r="BT12" s="17">
        <v>6.8893887330764306E-2</v>
      </c>
      <c r="BU12" s="17"/>
      <c r="BV12" s="17">
        <v>6.0187385319817703E-2</v>
      </c>
      <c r="BW12" s="17">
        <v>5.64404858794742E-2</v>
      </c>
      <c r="BX12" s="17">
        <v>7.3857111565729994E-2</v>
      </c>
      <c r="BY12" s="17"/>
      <c r="BZ12" s="17">
        <v>5.05869657191459E-2</v>
      </c>
      <c r="CA12" s="17">
        <v>8.2195198030475494E-2</v>
      </c>
      <c r="CB12" s="17">
        <v>7.1552386333479601E-2</v>
      </c>
      <c r="CC12" s="17">
        <v>6.80131780636936E-2</v>
      </c>
      <c r="CD12" s="17">
        <v>6.2248737774032302E-2</v>
      </c>
      <c r="CE12" s="17">
        <v>6.8345972437922106E-2</v>
      </c>
      <c r="CF12" s="17">
        <v>3.6518116827644699E-2</v>
      </c>
      <c r="CG12" s="17"/>
      <c r="CH12" s="17">
        <v>4.7837802759204198E-2</v>
      </c>
      <c r="CI12" s="17">
        <v>5.7175466944661198E-2</v>
      </c>
      <c r="CJ12" s="17">
        <v>6.9212740941290304E-2</v>
      </c>
      <c r="CK12" s="17">
        <v>7.9711029142572096E-2</v>
      </c>
      <c r="CL12" s="17">
        <v>6.5075588376961299E-2</v>
      </c>
    </row>
    <row r="13" spans="2:90" x14ac:dyDescent="0.3">
      <c r="B13" s="18" t="s">
        <v>144</v>
      </c>
      <c r="C13" s="17">
        <v>6.1503008849584602E-2</v>
      </c>
      <c r="D13" s="17">
        <v>5.5315394380473303E-2</v>
      </c>
      <c r="E13" s="17">
        <v>6.8037715046396594E-2</v>
      </c>
      <c r="F13" s="17"/>
      <c r="G13" s="17">
        <v>9.3167678250367397E-2</v>
      </c>
      <c r="H13" s="17">
        <v>9.7844517091327493E-2</v>
      </c>
      <c r="I13" s="17">
        <v>6.4689457874802098E-2</v>
      </c>
      <c r="J13" s="17">
        <v>4.2221751694120298E-2</v>
      </c>
      <c r="K13" s="17">
        <v>4.7058338930873203E-2</v>
      </c>
      <c r="L13" s="17">
        <v>3.3506386577747002E-2</v>
      </c>
      <c r="M13" s="17"/>
      <c r="N13" s="17">
        <v>5.05128995626722E-2</v>
      </c>
      <c r="O13" s="17">
        <v>8.03589076679838E-2</v>
      </c>
      <c r="P13" s="17">
        <v>5.5402894445785299E-2</v>
      </c>
      <c r="Q13" s="17">
        <v>5.6013237347331997E-2</v>
      </c>
      <c r="R13" s="17"/>
      <c r="S13" s="17">
        <v>6.6430869810936002E-2</v>
      </c>
      <c r="T13" s="17">
        <v>4.5140312845381697E-2</v>
      </c>
      <c r="U13" s="17">
        <v>6.1131386551696303E-2</v>
      </c>
      <c r="V13" s="17">
        <v>5.4748841957831501E-2</v>
      </c>
      <c r="W13" s="17">
        <v>6.0658222413065399E-2</v>
      </c>
      <c r="X13" s="17">
        <v>6.4116930682135601E-2</v>
      </c>
      <c r="Y13" s="17">
        <v>3.5627185862195897E-2</v>
      </c>
      <c r="Z13" s="17">
        <v>5.8737594600071198E-2</v>
      </c>
      <c r="AA13" s="17">
        <v>8.9906153959672705E-2</v>
      </c>
      <c r="AB13" s="17">
        <v>6.29425598731016E-2</v>
      </c>
      <c r="AC13" s="17">
        <v>8.4767655416504897E-2</v>
      </c>
      <c r="AD13" s="17">
        <v>4.9971786355517703E-2</v>
      </c>
      <c r="AE13" s="17"/>
      <c r="AF13" s="17">
        <v>3.6491018218165701E-2</v>
      </c>
      <c r="AG13" s="17">
        <v>7.2936442370629698E-2</v>
      </c>
      <c r="AH13" s="17">
        <v>7.2233293699546994E-2</v>
      </c>
      <c r="AI13" s="17"/>
      <c r="AJ13" s="17">
        <v>4.4174357400251697E-2</v>
      </c>
      <c r="AK13" s="17">
        <v>7.2130332965755106E-2</v>
      </c>
      <c r="AL13" s="17">
        <v>4.0306774558447701E-2</v>
      </c>
      <c r="AM13" s="17">
        <v>3.7997507194022798E-2</v>
      </c>
      <c r="AN13" s="17">
        <v>0.131417419759566</v>
      </c>
      <c r="AO13" s="17"/>
      <c r="AP13" s="17">
        <v>5.67848204641992E-2</v>
      </c>
      <c r="AQ13" s="17">
        <v>5.2641902822690899E-2</v>
      </c>
      <c r="AR13" s="17">
        <v>6.4552250248450002E-2</v>
      </c>
      <c r="AS13" s="17">
        <v>5.1869129186417902E-2</v>
      </c>
      <c r="AT13" s="17">
        <v>0.130923281743032</v>
      </c>
      <c r="AU13" s="17">
        <v>4.8424811261829799E-2</v>
      </c>
      <c r="AV13" s="17"/>
      <c r="AW13" s="17">
        <v>9.9555861647723204E-2</v>
      </c>
      <c r="AX13" s="17">
        <v>6.9049971700778506E-2</v>
      </c>
      <c r="AY13" s="17">
        <v>5.0693727897530801E-2</v>
      </c>
      <c r="AZ13" s="17">
        <v>5.3481334338895098E-2</v>
      </c>
      <c r="BA13" s="17">
        <v>6.6727557361827103E-2</v>
      </c>
      <c r="BB13" s="17">
        <v>4.9464602335263098E-2</v>
      </c>
      <c r="BC13" s="17">
        <v>9.4883048868457096E-2</v>
      </c>
      <c r="BD13" s="17">
        <v>3.40172048986771E-2</v>
      </c>
      <c r="BE13" s="17">
        <v>8.0479982360725302E-2</v>
      </c>
      <c r="BF13" s="17">
        <v>6.0507379030109103E-2</v>
      </c>
      <c r="BG13" s="17">
        <v>7.2956437098967902E-2</v>
      </c>
      <c r="BH13" s="17">
        <v>3.6352493653741699E-2</v>
      </c>
      <c r="BI13" s="17">
        <v>9.0741036087694196E-2</v>
      </c>
      <c r="BJ13" s="17">
        <v>6.0948273088478798E-2</v>
      </c>
      <c r="BK13" s="17">
        <v>2.14550580257458E-2</v>
      </c>
      <c r="BL13" s="17">
        <v>3.2697672451226699E-2</v>
      </c>
      <c r="BM13" s="17"/>
      <c r="BN13" s="17">
        <v>5.2995029388646302E-2</v>
      </c>
      <c r="BO13" s="17">
        <v>7.3066316526779196E-2</v>
      </c>
      <c r="BP13" s="17"/>
      <c r="BQ13" s="17">
        <v>5.6510974082490603E-2</v>
      </c>
      <c r="BR13" s="17">
        <v>0.103335164752902</v>
      </c>
      <c r="BS13" s="17"/>
      <c r="BT13" s="17">
        <v>8.2849447352775094E-2</v>
      </c>
      <c r="BU13" s="17"/>
      <c r="BV13" s="17">
        <v>6.5276084267598802E-2</v>
      </c>
      <c r="BW13" s="17">
        <v>9.5893959168366003E-2</v>
      </c>
      <c r="BX13" s="17">
        <v>4.7622556579174802E-2</v>
      </c>
      <c r="BY13" s="17"/>
      <c r="BZ13" s="17">
        <v>4.6485159191477103E-2</v>
      </c>
      <c r="CA13" s="17">
        <v>7.4804455135111997E-2</v>
      </c>
      <c r="CB13" s="17">
        <v>7.7188975350886896E-2</v>
      </c>
      <c r="CC13" s="17">
        <v>9.7169873371846197E-2</v>
      </c>
      <c r="CD13" s="17">
        <v>4.5206077899663903E-2</v>
      </c>
      <c r="CE13" s="17">
        <v>6.3187826588127896E-2</v>
      </c>
      <c r="CF13" s="17">
        <v>3.2312476111918599E-2</v>
      </c>
      <c r="CG13" s="17"/>
      <c r="CH13" s="17">
        <v>1.68210992591117E-2</v>
      </c>
      <c r="CI13" s="17">
        <v>6.4404407899831304E-2</v>
      </c>
      <c r="CJ13" s="17">
        <v>7.3447482740659903E-2</v>
      </c>
      <c r="CK13" s="17">
        <v>6.3454450096624093E-2</v>
      </c>
      <c r="CL13" s="17">
        <v>2.6352471279741201E-2</v>
      </c>
    </row>
    <row r="14" spans="2:90" x14ac:dyDescent="0.3">
      <c r="B14" s="18" t="s">
        <v>145</v>
      </c>
      <c r="C14" s="17">
        <v>9.1740546308538506E-2</v>
      </c>
      <c r="D14" s="17">
        <v>8.3964731668478801E-2</v>
      </c>
      <c r="E14" s="17">
        <v>9.8020429170357706E-2</v>
      </c>
      <c r="F14" s="17"/>
      <c r="G14" s="17">
        <v>0.11773418279419499</v>
      </c>
      <c r="H14" s="17">
        <v>0.109538893300221</v>
      </c>
      <c r="I14" s="17">
        <v>0.12099733570903801</v>
      </c>
      <c r="J14" s="17">
        <v>7.8926667626099706E-2</v>
      </c>
      <c r="K14" s="17">
        <v>9.8662352618103799E-2</v>
      </c>
      <c r="L14" s="17">
        <v>4.1731352042084502E-2</v>
      </c>
      <c r="M14" s="17"/>
      <c r="N14" s="17">
        <v>6.0901611178714801E-2</v>
      </c>
      <c r="O14" s="17">
        <v>0.10664005037864301</v>
      </c>
      <c r="P14" s="17">
        <v>0.106238804819785</v>
      </c>
      <c r="Q14" s="17">
        <v>9.7678171126909297E-2</v>
      </c>
      <c r="R14" s="17"/>
      <c r="S14" s="17">
        <v>0.116305395820458</v>
      </c>
      <c r="T14" s="17">
        <v>6.7463059160379604E-2</v>
      </c>
      <c r="U14" s="17">
        <v>6.9329699866363906E-2</v>
      </c>
      <c r="V14" s="17">
        <v>9.8700085807916907E-2</v>
      </c>
      <c r="W14" s="17">
        <v>6.7103678563639302E-2</v>
      </c>
      <c r="X14" s="17">
        <v>0.13121110048428899</v>
      </c>
      <c r="Y14" s="17">
        <v>5.7974957616600702E-2</v>
      </c>
      <c r="Z14" s="17">
        <v>0.10557728019499101</v>
      </c>
      <c r="AA14" s="17">
        <v>8.3963960717837696E-2</v>
      </c>
      <c r="AB14" s="17">
        <v>0.105488259769529</v>
      </c>
      <c r="AC14" s="17">
        <v>0.119547063273575</v>
      </c>
      <c r="AD14" s="17">
        <v>7.2908428050695306E-2</v>
      </c>
      <c r="AE14" s="17"/>
      <c r="AF14" s="17">
        <v>7.6355124699873003E-2</v>
      </c>
      <c r="AG14" s="17">
        <v>9.3261561473476695E-2</v>
      </c>
      <c r="AH14" s="17">
        <v>0.10079851950578</v>
      </c>
      <c r="AI14" s="17"/>
      <c r="AJ14" s="17">
        <v>6.5047860192784995E-2</v>
      </c>
      <c r="AK14" s="17">
        <v>9.3527329730946698E-2</v>
      </c>
      <c r="AL14" s="17">
        <v>9.9663224642818599E-2</v>
      </c>
      <c r="AM14" s="17">
        <v>0.11535211873767599</v>
      </c>
      <c r="AN14" s="17">
        <v>0.113453786490205</v>
      </c>
      <c r="AO14" s="17"/>
      <c r="AP14" s="17">
        <v>0.10099633777926401</v>
      </c>
      <c r="AQ14" s="17">
        <v>8.0627676080993305E-2</v>
      </c>
      <c r="AR14" s="17">
        <v>0.105068013868753</v>
      </c>
      <c r="AS14" s="17">
        <v>7.7244549528877798E-2</v>
      </c>
      <c r="AT14" s="17">
        <v>0.123614334864838</v>
      </c>
      <c r="AU14" s="17">
        <v>0.10501168969482599</v>
      </c>
      <c r="AV14" s="17"/>
      <c r="AW14" s="17">
        <v>5.7638985807136202E-2</v>
      </c>
      <c r="AX14" s="17">
        <v>0.141692392736014</v>
      </c>
      <c r="AY14" s="17">
        <v>0.11997382190195501</v>
      </c>
      <c r="AZ14" s="17">
        <v>8.9682155629661406E-2</v>
      </c>
      <c r="BA14" s="17">
        <v>7.1390047361675493E-2</v>
      </c>
      <c r="BB14" s="17">
        <v>9.8345168620797799E-2</v>
      </c>
      <c r="BC14" s="17">
        <v>0.12954729605763901</v>
      </c>
      <c r="BD14" s="17">
        <v>0.10883650579628899</v>
      </c>
      <c r="BE14" s="17">
        <v>8.1558898952765399E-2</v>
      </c>
      <c r="BF14" s="17">
        <v>0.119427205016595</v>
      </c>
      <c r="BG14" s="17">
        <v>8.4595627886861605E-2</v>
      </c>
      <c r="BH14" s="17">
        <v>8.6034805201225001E-2</v>
      </c>
      <c r="BI14" s="17">
        <v>3.8376722936879402E-2</v>
      </c>
      <c r="BJ14" s="17">
        <v>0.102533900522251</v>
      </c>
      <c r="BK14" s="17">
        <v>4.6656388540664201E-2</v>
      </c>
      <c r="BL14" s="17">
        <v>5.0997378819806198E-2</v>
      </c>
      <c r="BM14" s="17"/>
      <c r="BN14" s="17">
        <v>8.4547708688871404E-2</v>
      </c>
      <c r="BO14" s="17">
        <v>0.100763303988973</v>
      </c>
      <c r="BP14" s="17"/>
      <c r="BQ14" s="17">
        <v>0.101184535471097</v>
      </c>
      <c r="BR14" s="17">
        <v>8.0755340633264797E-2</v>
      </c>
      <c r="BS14" s="17"/>
      <c r="BT14" s="17">
        <v>7.8017167697593703E-2</v>
      </c>
      <c r="BU14" s="17"/>
      <c r="BV14" s="17">
        <v>0.130196887233512</v>
      </c>
      <c r="BW14" s="17">
        <v>8.6943137825239505E-2</v>
      </c>
      <c r="BX14" s="17">
        <v>7.2111889421833997E-2</v>
      </c>
      <c r="BY14" s="17"/>
      <c r="BZ14" s="17">
        <v>8.0799571787870797E-2</v>
      </c>
      <c r="CA14" s="17">
        <v>0.127250117989962</v>
      </c>
      <c r="CB14" s="17">
        <v>0.101747395803422</v>
      </c>
      <c r="CC14" s="17">
        <v>0.111461984786841</v>
      </c>
      <c r="CD14" s="17">
        <v>7.1956039680494396E-2</v>
      </c>
      <c r="CE14" s="17">
        <v>8.7545724572058004E-2</v>
      </c>
      <c r="CF14" s="17">
        <v>5.5611369196893801E-2</v>
      </c>
      <c r="CG14" s="17"/>
      <c r="CH14" s="17">
        <v>4.9454006915358902E-2</v>
      </c>
      <c r="CI14" s="17">
        <v>7.7926688984148604E-2</v>
      </c>
      <c r="CJ14" s="17">
        <v>0.101243569488941</v>
      </c>
      <c r="CK14" s="17">
        <v>0.13034936785929599</v>
      </c>
      <c r="CL14" s="17">
        <v>8.5314177634323599E-2</v>
      </c>
    </row>
    <row r="15" spans="2:90" x14ac:dyDescent="0.3">
      <c r="B15" s="18" t="s">
        <v>146</v>
      </c>
      <c r="C15" s="17">
        <v>6.4071347027543399E-2</v>
      </c>
      <c r="D15" s="17">
        <v>6.8687033378229706E-2</v>
      </c>
      <c r="E15" s="17">
        <v>5.8079174492714901E-2</v>
      </c>
      <c r="F15" s="17"/>
      <c r="G15" s="17">
        <v>0.110176219215666</v>
      </c>
      <c r="H15" s="17">
        <v>9.9717392483030798E-2</v>
      </c>
      <c r="I15" s="17">
        <v>4.8606998488744203E-2</v>
      </c>
      <c r="J15" s="17">
        <v>6.1665594672471298E-2</v>
      </c>
      <c r="K15" s="17">
        <v>4.75156660515937E-2</v>
      </c>
      <c r="L15" s="17">
        <v>3.0041704675565599E-2</v>
      </c>
      <c r="M15" s="17"/>
      <c r="N15" s="17">
        <v>6.8312560285703802E-2</v>
      </c>
      <c r="O15" s="17">
        <v>7.2712658598737503E-2</v>
      </c>
      <c r="P15" s="17">
        <v>6.0401233117641999E-2</v>
      </c>
      <c r="Q15" s="17">
        <v>5.4400051435335599E-2</v>
      </c>
      <c r="R15" s="17"/>
      <c r="S15" s="17">
        <v>6.5138782922293997E-2</v>
      </c>
      <c r="T15" s="17">
        <v>4.41404764134238E-2</v>
      </c>
      <c r="U15" s="17">
        <v>8.3642648518867699E-2</v>
      </c>
      <c r="V15" s="17">
        <v>4.3374138044951702E-2</v>
      </c>
      <c r="W15" s="17">
        <v>5.8972716373251702E-2</v>
      </c>
      <c r="X15" s="17">
        <v>4.8407475792806201E-2</v>
      </c>
      <c r="Y15" s="17">
        <v>9.3434037269998493E-2</v>
      </c>
      <c r="Z15" s="17">
        <v>5.14466154812191E-2</v>
      </c>
      <c r="AA15" s="17">
        <v>9.7918281156432696E-2</v>
      </c>
      <c r="AB15" s="17">
        <v>4.1682375255553301E-2</v>
      </c>
      <c r="AC15" s="17">
        <v>7.0972975408050407E-2</v>
      </c>
      <c r="AD15" s="17">
        <v>8.4093473167134503E-2</v>
      </c>
      <c r="AE15" s="17"/>
      <c r="AF15" s="17">
        <v>6.1908808664035399E-2</v>
      </c>
      <c r="AG15" s="17">
        <v>5.5228716165965398E-2</v>
      </c>
      <c r="AH15" s="17">
        <v>6.0027054341929099E-2</v>
      </c>
      <c r="AI15" s="17"/>
      <c r="AJ15" s="17">
        <v>6.7419054285359298E-2</v>
      </c>
      <c r="AK15" s="17">
        <v>4.9264716534060497E-2</v>
      </c>
      <c r="AL15" s="17">
        <v>5.3637634682437103E-2</v>
      </c>
      <c r="AM15" s="17">
        <v>4.3632871637936499E-2</v>
      </c>
      <c r="AN15" s="17">
        <v>0.12509312100995301</v>
      </c>
      <c r="AO15" s="17"/>
      <c r="AP15" s="17">
        <v>4.3611976298681403E-2</v>
      </c>
      <c r="AQ15" s="17">
        <v>6.6092687251378596E-2</v>
      </c>
      <c r="AR15" s="17">
        <v>7.6010060048750896E-2</v>
      </c>
      <c r="AS15" s="17">
        <v>7.0994038088146097E-2</v>
      </c>
      <c r="AT15" s="17">
        <v>0.115696812835372</v>
      </c>
      <c r="AU15" s="17">
        <v>3.4404016280468797E-2</v>
      </c>
      <c r="AV15" s="17"/>
      <c r="AW15" s="17">
        <v>4.9495413906588903E-2</v>
      </c>
      <c r="AX15" s="17">
        <v>9.3670766936532798E-2</v>
      </c>
      <c r="AY15" s="17">
        <v>9.3348098995630305E-2</v>
      </c>
      <c r="AZ15" s="17">
        <v>6.6699076804554794E-2</v>
      </c>
      <c r="BA15" s="17">
        <v>6.9848343728815099E-2</v>
      </c>
      <c r="BB15" s="17">
        <v>5.4205255929742201E-2</v>
      </c>
      <c r="BC15" s="17">
        <v>7.6683939142541999E-2</v>
      </c>
      <c r="BD15" s="17">
        <v>5.8580149495783301E-2</v>
      </c>
      <c r="BE15" s="17">
        <v>6.4569923717789704E-2</v>
      </c>
      <c r="BF15" s="17">
        <v>7.1830457472573897E-2</v>
      </c>
      <c r="BG15" s="17">
        <v>3.5050055739602397E-2</v>
      </c>
      <c r="BH15" s="17">
        <v>0.102148347805211</v>
      </c>
      <c r="BI15" s="17">
        <v>5.57168739480602E-2</v>
      </c>
      <c r="BJ15" s="17">
        <v>6.5878221091834499E-2</v>
      </c>
      <c r="BK15" s="17">
        <v>6.1437801384368398E-2</v>
      </c>
      <c r="BL15" s="17">
        <v>3.92115668002877E-2</v>
      </c>
      <c r="BM15" s="17"/>
      <c r="BN15" s="17">
        <v>6.0524710744359701E-2</v>
      </c>
      <c r="BO15" s="17">
        <v>6.8792222613427503E-2</v>
      </c>
      <c r="BP15" s="17"/>
      <c r="BQ15" s="17">
        <v>4.2261098915179103E-2</v>
      </c>
      <c r="BR15" s="17">
        <v>7.4513710107674394E-2</v>
      </c>
      <c r="BS15" s="17"/>
      <c r="BT15" s="17">
        <v>6.6763045005230906E-2</v>
      </c>
      <c r="BU15" s="17"/>
      <c r="BV15" s="17">
        <v>7.4323334893467999E-2</v>
      </c>
      <c r="BW15" s="17">
        <v>8.1379576747619503E-2</v>
      </c>
      <c r="BX15" s="17">
        <v>5.58662904708064E-2</v>
      </c>
      <c r="BY15" s="17"/>
      <c r="BZ15" s="17">
        <v>5.4720870620905401E-2</v>
      </c>
      <c r="CA15" s="17">
        <v>6.4681566941411098E-2</v>
      </c>
      <c r="CB15" s="17">
        <v>6.2720496188851393E-2</v>
      </c>
      <c r="CC15" s="17">
        <v>8.6911028206457894E-2</v>
      </c>
      <c r="CD15" s="17">
        <v>7.1315483127935397E-2</v>
      </c>
      <c r="CE15" s="17">
        <v>8.0282118536259606E-2</v>
      </c>
      <c r="CF15" s="17">
        <v>3.2690696467607402E-2</v>
      </c>
      <c r="CG15" s="17"/>
      <c r="CH15" s="17">
        <v>5.97637373229832E-2</v>
      </c>
      <c r="CI15" s="17">
        <v>5.9307675666931702E-2</v>
      </c>
      <c r="CJ15" s="17">
        <v>6.2018374475747103E-2</v>
      </c>
      <c r="CK15" s="17">
        <v>7.6160803968834206E-2</v>
      </c>
      <c r="CL15" s="17">
        <v>9.0565981380958005E-2</v>
      </c>
    </row>
    <row r="16" spans="2:90" x14ac:dyDescent="0.3">
      <c r="B16" s="18" t="s">
        <v>147</v>
      </c>
      <c r="C16" s="17">
        <v>5.4969600250229102E-2</v>
      </c>
      <c r="D16" s="17">
        <v>5.6935086955053997E-2</v>
      </c>
      <c r="E16" s="17">
        <v>5.3484470184976103E-2</v>
      </c>
      <c r="F16" s="17"/>
      <c r="G16" s="17">
        <v>8.2192874493364196E-2</v>
      </c>
      <c r="H16" s="17">
        <v>5.7885690246083102E-2</v>
      </c>
      <c r="I16" s="17">
        <v>8.4731245749472994E-2</v>
      </c>
      <c r="J16" s="17">
        <v>6.3802540715408806E-2</v>
      </c>
      <c r="K16" s="17">
        <v>3.4122468403791101E-2</v>
      </c>
      <c r="L16" s="17">
        <v>1.6946579935348802E-2</v>
      </c>
      <c r="M16" s="17"/>
      <c r="N16" s="17">
        <v>5.5996631165818503E-2</v>
      </c>
      <c r="O16" s="17">
        <v>6.6959674630461596E-2</v>
      </c>
      <c r="P16" s="17">
        <v>3.5666091702813402E-2</v>
      </c>
      <c r="Q16" s="17">
        <v>5.8953547240770503E-2</v>
      </c>
      <c r="R16" s="17"/>
      <c r="S16" s="17">
        <v>7.4045040666167294E-2</v>
      </c>
      <c r="T16" s="17">
        <v>4.6705877389646898E-2</v>
      </c>
      <c r="U16" s="17">
        <v>3.6937389114347297E-2</v>
      </c>
      <c r="V16" s="17">
        <v>6.8110112906354395E-2</v>
      </c>
      <c r="W16" s="17">
        <v>7.1315202754275497E-2</v>
      </c>
      <c r="X16" s="17">
        <v>3.3110401183336698E-2</v>
      </c>
      <c r="Y16" s="17">
        <v>5.2078349972486303E-2</v>
      </c>
      <c r="Z16" s="17">
        <v>5.53621151491158E-2</v>
      </c>
      <c r="AA16" s="17">
        <v>1.30155209761732E-2</v>
      </c>
      <c r="AB16" s="17">
        <v>9.1225419589421194E-2</v>
      </c>
      <c r="AC16" s="17">
        <v>9.9709957093607193E-2</v>
      </c>
      <c r="AD16" s="17">
        <v>1.6056844691070601E-2</v>
      </c>
      <c r="AE16" s="17"/>
      <c r="AF16" s="17">
        <v>5.0512314529178398E-2</v>
      </c>
      <c r="AG16" s="17">
        <v>5.8014681802876E-2</v>
      </c>
      <c r="AH16" s="17">
        <v>6.2807273322229795E-2</v>
      </c>
      <c r="AI16" s="17"/>
      <c r="AJ16" s="17">
        <v>4.3883816192678803E-2</v>
      </c>
      <c r="AK16" s="17">
        <v>7.2777243522426094E-2</v>
      </c>
      <c r="AL16" s="17">
        <v>4.5686805412326802E-2</v>
      </c>
      <c r="AM16" s="17">
        <v>4.7343361626602902E-2</v>
      </c>
      <c r="AN16" s="17">
        <v>5.6563128446337603E-2</v>
      </c>
      <c r="AO16" s="17"/>
      <c r="AP16" s="17">
        <v>6.8583939621407505E-2</v>
      </c>
      <c r="AQ16" s="17">
        <v>4.4780173452236803E-2</v>
      </c>
      <c r="AR16" s="17">
        <v>4.5332617570696197E-2</v>
      </c>
      <c r="AS16" s="17">
        <v>5.5824540156851198E-2</v>
      </c>
      <c r="AT16" s="17">
        <v>7.9376394035599596E-2</v>
      </c>
      <c r="AU16" s="17">
        <v>4.62211088787568E-2</v>
      </c>
      <c r="AV16" s="17"/>
      <c r="AW16" s="17">
        <v>0</v>
      </c>
      <c r="AX16" s="17">
        <v>0.11093939449871</v>
      </c>
      <c r="AY16" s="17">
        <v>7.1509937621160896E-2</v>
      </c>
      <c r="AZ16" s="17">
        <v>4.3283094472654E-2</v>
      </c>
      <c r="BA16" s="17">
        <v>6.4210358593595598E-2</v>
      </c>
      <c r="BB16" s="17">
        <v>4.3423185887546303E-2</v>
      </c>
      <c r="BC16" s="17">
        <v>6.4372608981657198E-2</v>
      </c>
      <c r="BD16" s="17">
        <v>5.0305113795877002E-2</v>
      </c>
      <c r="BE16" s="17">
        <v>3.8905802444143503E-2</v>
      </c>
      <c r="BF16" s="17">
        <v>4.5988743228352502E-2</v>
      </c>
      <c r="BG16" s="17">
        <v>5.4544598422695802E-2</v>
      </c>
      <c r="BH16" s="17">
        <v>4.0795734806048499E-2</v>
      </c>
      <c r="BI16" s="17">
        <v>5.0632454615067497E-2</v>
      </c>
      <c r="BJ16" s="17">
        <v>3.3038565398639697E-2</v>
      </c>
      <c r="BK16" s="17">
        <v>7.6886363353692394E-2</v>
      </c>
      <c r="BL16" s="17">
        <v>6.7300570619530403E-2</v>
      </c>
      <c r="BM16" s="17"/>
      <c r="BN16" s="17">
        <v>4.19801602814842E-2</v>
      </c>
      <c r="BO16" s="17">
        <v>7.3713684342988403E-2</v>
      </c>
      <c r="BP16" s="17"/>
      <c r="BQ16" s="17">
        <v>6.7583031625304102E-2</v>
      </c>
      <c r="BR16" s="17">
        <v>8.0847349253300796E-2</v>
      </c>
      <c r="BS16" s="17"/>
      <c r="BT16" s="17">
        <v>8.3157980200519496E-2</v>
      </c>
      <c r="BU16" s="17"/>
      <c r="BV16" s="17">
        <v>6.2675194164078601E-2</v>
      </c>
      <c r="BW16" s="17">
        <v>6.9961031211141694E-2</v>
      </c>
      <c r="BX16" s="17">
        <v>4.6619585170095401E-2</v>
      </c>
      <c r="BY16" s="17"/>
      <c r="BZ16" s="17">
        <v>8.9731250913298505E-2</v>
      </c>
      <c r="CA16" s="17">
        <v>5.3275446699206898E-2</v>
      </c>
      <c r="CB16" s="17">
        <v>8.2885342789584704E-2</v>
      </c>
      <c r="CC16" s="17">
        <v>5.84005050645467E-2</v>
      </c>
      <c r="CD16" s="17">
        <v>6.1868236181838801E-2</v>
      </c>
      <c r="CE16" s="17">
        <v>2.4100770880885101E-2</v>
      </c>
      <c r="CF16" s="17">
        <v>4.4937196183986103E-2</v>
      </c>
      <c r="CG16" s="17"/>
      <c r="CH16" s="17">
        <v>6.14747998782504E-2</v>
      </c>
      <c r="CI16" s="17">
        <v>4.0205076001628703E-2</v>
      </c>
      <c r="CJ16" s="17">
        <v>5.4163656843990701E-2</v>
      </c>
      <c r="CK16" s="17">
        <v>8.3956238315311293E-2</v>
      </c>
      <c r="CL16" s="17">
        <v>7.0419078545044395E-2</v>
      </c>
    </row>
    <row r="17" spans="2:90" x14ac:dyDescent="0.3">
      <c r="B17" s="18" t="s">
        <v>148</v>
      </c>
      <c r="C17" s="17">
        <v>4.86354844613976E-2</v>
      </c>
      <c r="D17" s="17">
        <v>4.25784308761488E-2</v>
      </c>
      <c r="E17" s="17">
        <v>5.4940592108155703E-2</v>
      </c>
      <c r="F17" s="17"/>
      <c r="G17" s="17">
        <v>7.4548818538876405E-2</v>
      </c>
      <c r="H17" s="17">
        <v>6.1712550907574999E-2</v>
      </c>
      <c r="I17" s="17">
        <v>4.4555214784668902E-2</v>
      </c>
      <c r="J17" s="17">
        <v>5.9721846258872599E-2</v>
      </c>
      <c r="K17" s="17">
        <v>2.2057176110486701E-2</v>
      </c>
      <c r="L17" s="17">
        <v>3.2908421195300797E-2</v>
      </c>
      <c r="M17" s="17"/>
      <c r="N17" s="17">
        <v>3.2968250685883702E-2</v>
      </c>
      <c r="O17" s="17">
        <v>5.7968850854698002E-2</v>
      </c>
      <c r="P17" s="17">
        <v>3.5636521008401797E-2</v>
      </c>
      <c r="Q17" s="17">
        <v>6.7762170838406105E-2</v>
      </c>
      <c r="R17" s="17"/>
      <c r="S17" s="17">
        <v>8.7523305676839705E-2</v>
      </c>
      <c r="T17" s="17">
        <v>4.8905487325343E-2</v>
      </c>
      <c r="U17" s="17">
        <v>3.4988976231417897E-2</v>
      </c>
      <c r="V17" s="17">
        <v>2.6491577219879801E-2</v>
      </c>
      <c r="W17" s="17">
        <v>4.1811531304073099E-2</v>
      </c>
      <c r="X17" s="17">
        <v>6.52552630678504E-2</v>
      </c>
      <c r="Y17" s="17">
        <v>4.57244630291379E-2</v>
      </c>
      <c r="Z17" s="17">
        <v>4.29659127941854E-2</v>
      </c>
      <c r="AA17" s="17">
        <v>2.9783228176948898E-2</v>
      </c>
      <c r="AB17" s="17">
        <v>4.8121951343958302E-2</v>
      </c>
      <c r="AC17" s="17">
        <v>4.05792903105585E-2</v>
      </c>
      <c r="AD17" s="17">
        <v>3.3944384581587703E-2</v>
      </c>
      <c r="AE17" s="17"/>
      <c r="AF17" s="17">
        <v>4.05907652912419E-2</v>
      </c>
      <c r="AG17" s="17">
        <v>3.7924197732488799E-2</v>
      </c>
      <c r="AH17" s="17">
        <v>7.3518085934736702E-2</v>
      </c>
      <c r="AI17" s="17"/>
      <c r="AJ17" s="17">
        <v>3.8900771488402902E-2</v>
      </c>
      <c r="AK17" s="17">
        <v>5.3863399549301798E-2</v>
      </c>
      <c r="AL17" s="17">
        <v>4.6300176857462301E-2</v>
      </c>
      <c r="AM17" s="17">
        <v>4.8708724939182199E-2</v>
      </c>
      <c r="AN17" s="17">
        <v>2.7066310528496802E-2</v>
      </c>
      <c r="AO17" s="17"/>
      <c r="AP17" s="17">
        <v>4.9608403513336098E-2</v>
      </c>
      <c r="AQ17" s="17">
        <v>5.1769456948218003E-2</v>
      </c>
      <c r="AR17" s="17">
        <v>3.7450243214883903E-2</v>
      </c>
      <c r="AS17" s="17">
        <v>4.5916768390062201E-2</v>
      </c>
      <c r="AT17" s="17">
        <v>3.4303352478287398E-2</v>
      </c>
      <c r="AU17" s="17">
        <v>5.6192910767314502E-2</v>
      </c>
      <c r="AV17" s="17"/>
      <c r="AW17" s="17">
        <v>0.14502347391973799</v>
      </c>
      <c r="AX17" s="17">
        <v>3.2287023210572502E-2</v>
      </c>
      <c r="AY17" s="17">
        <v>7.9041269957010996E-2</v>
      </c>
      <c r="AZ17" s="17">
        <v>0.11033232488749101</v>
      </c>
      <c r="BA17" s="17">
        <v>5.3065010102079001E-2</v>
      </c>
      <c r="BB17" s="17">
        <v>5.0526883063728399E-2</v>
      </c>
      <c r="BC17" s="17">
        <v>3.3449126299897797E-2</v>
      </c>
      <c r="BD17" s="17">
        <v>3.9291342880461599E-2</v>
      </c>
      <c r="BE17" s="17">
        <v>4.8840414745505198E-2</v>
      </c>
      <c r="BF17" s="17">
        <v>1.96654419726566E-2</v>
      </c>
      <c r="BG17" s="17">
        <v>3.3169517200215097E-2</v>
      </c>
      <c r="BH17" s="17">
        <v>7.5880647688305602E-2</v>
      </c>
      <c r="BI17" s="17">
        <v>3.39625866415348E-2</v>
      </c>
      <c r="BJ17" s="17">
        <v>0</v>
      </c>
      <c r="BK17" s="17">
        <v>2.0982788511211499E-2</v>
      </c>
      <c r="BL17" s="17">
        <v>4.8443298610264703E-2</v>
      </c>
      <c r="BM17" s="17"/>
      <c r="BN17" s="17">
        <v>4.7372327061924201E-2</v>
      </c>
      <c r="BO17" s="17">
        <v>5.1086187212818997E-2</v>
      </c>
      <c r="BP17" s="17"/>
      <c r="BQ17" s="17">
        <v>5.3169462769162498E-2</v>
      </c>
      <c r="BR17" s="17">
        <v>3.25409324876147E-2</v>
      </c>
      <c r="BS17" s="17"/>
      <c r="BT17" s="17">
        <v>5.6095473686086798E-2</v>
      </c>
      <c r="BU17" s="17"/>
      <c r="BV17" s="17">
        <v>4.3261041947973998E-2</v>
      </c>
      <c r="BW17" s="17">
        <v>5.85156636510763E-2</v>
      </c>
      <c r="BX17" s="17">
        <v>4.4985823469481503E-2</v>
      </c>
      <c r="BY17" s="17"/>
      <c r="BZ17" s="17">
        <v>0.12611361087992401</v>
      </c>
      <c r="CA17" s="17">
        <v>5.37683641792902E-2</v>
      </c>
      <c r="CB17" s="17">
        <v>6.1106249983080597E-2</v>
      </c>
      <c r="CC17" s="17">
        <v>4.3554096952179398E-2</v>
      </c>
      <c r="CD17" s="17">
        <v>3.3659426454028099E-2</v>
      </c>
      <c r="CE17" s="17">
        <v>2.7108599500892401E-2</v>
      </c>
      <c r="CF17" s="17">
        <v>4.16895941992175E-2</v>
      </c>
      <c r="CG17" s="17"/>
      <c r="CH17" s="17">
        <v>4.1186924692747498E-2</v>
      </c>
      <c r="CI17" s="17">
        <v>2.58207586643498E-2</v>
      </c>
      <c r="CJ17" s="17">
        <v>5.3838460824470399E-2</v>
      </c>
      <c r="CK17" s="17">
        <v>9.2022407549802204E-2</v>
      </c>
      <c r="CL17" s="17">
        <v>6.15035024945337E-2</v>
      </c>
    </row>
    <row r="18" spans="2:90" x14ac:dyDescent="0.3">
      <c r="B18" s="18" t="s">
        <v>149</v>
      </c>
      <c r="C18" s="17">
        <v>3.4568627712231598E-2</v>
      </c>
      <c r="D18" s="17">
        <v>3.6244772974838302E-2</v>
      </c>
      <c r="E18" s="17">
        <v>3.2202168255869398E-2</v>
      </c>
      <c r="F18" s="17"/>
      <c r="G18" s="17">
        <v>3.8413347206866399E-2</v>
      </c>
      <c r="H18" s="17">
        <v>3.1864043757510702E-2</v>
      </c>
      <c r="I18" s="17">
        <v>3.4626393174734697E-2</v>
      </c>
      <c r="J18" s="17">
        <v>3.6017900865263401E-2</v>
      </c>
      <c r="K18" s="17">
        <v>3.4608794289116E-2</v>
      </c>
      <c r="L18" s="17">
        <v>3.29737067546792E-2</v>
      </c>
      <c r="M18" s="17"/>
      <c r="N18" s="17">
        <v>2.0896439435600399E-2</v>
      </c>
      <c r="O18" s="17">
        <v>1.6414489204536899E-2</v>
      </c>
      <c r="P18" s="17">
        <v>3.8852990064342799E-2</v>
      </c>
      <c r="Q18" s="17">
        <v>6.4726689852691699E-2</v>
      </c>
      <c r="R18" s="17"/>
      <c r="S18" s="17">
        <v>3.9343147845459697E-2</v>
      </c>
      <c r="T18" s="17">
        <v>3.5801763143087403E-2</v>
      </c>
      <c r="U18" s="17">
        <v>3.0485304372477699E-2</v>
      </c>
      <c r="V18" s="17">
        <v>2.71988519618965E-2</v>
      </c>
      <c r="W18" s="17">
        <v>2.4619188737823101E-2</v>
      </c>
      <c r="X18" s="17">
        <v>4.8198133572797001E-2</v>
      </c>
      <c r="Y18" s="17">
        <v>2.3149966333317E-2</v>
      </c>
      <c r="Z18" s="17">
        <v>0</v>
      </c>
      <c r="AA18" s="17">
        <v>3.3885311309672497E-2</v>
      </c>
      <c r="AB18" s="17">
        <v>7.07324208433667E-2</v>
      </c>
      <c r="AC18" s="17">
        <v>1.02312626039117E-2</v>
      </c>
      <c r="AD18" s="17">
        <v>3.3289228506794499E-2</v>
      </c>
      <c r="AE18" s="17"/>
      <c r="AF18" s="17">
        <v>3.6946814955683298E-2</v>
      </c>
      <c r="AG18" s="17">
        <v>3.2559702775817899E-2</v>
      </c>
      <c r="AH18" s="17">
        <v>3.7699359121437001E-2</v>
      </c>
      <c r="AI18" s="17"/>
      <c r="AJ18" s="17">
        <v>3.1451417163965899E-2</v>
      </c>
      <c r="AK18" s="17">
        <v>3.7122208013967997E-2</v>
      </c>
      <c r="AL18" s="17">
        <v>4.7361615556402503E-2</v>
      </c>
      <c r="AM18" s="17">
        <v>2.34571611280113E-2</v>
      </c>
      <c r="AN18" s="17">
        <v>6.5891116086284798E-2</v>
      </c>
      <c r="AO18" s="17"/>
      <c r="AP18" s="17">
        <v>2.89382540176534E-2</v>
      </c>
      <c r="AQ18" s="17">
        <v>4.69230700361042E-2</v>
      </c>
      <c r="AR18" s="17">
        <v>5.1877978274965403E-2</v>
      </c>
      <c r="AS18" s="17">
        <v>3.1494354513891099E-2</v>
      </c>
      <c r="AT18" s="17">
        <v>5.2286557748681697E-2</v>
      </c>
      <c r="AU18" s="17">
        <v>5.3369788774256296E-3</v>
      </c>
      <c r="AV18" s="17"/>
      <c r="AW18" s="17">
        <v>5.3335519089365797E-2</v>
      </c>
      <c r="AX18" s="17">
        <v>3.0301424868827101E-2</v>
      </c>
      <c r="AY18" s="17">
        <v>3.9683952993079398E-2</v>
      </c>
      <c r="AZ18" s="17">
        <v>9.1313749568387295E-2</v>
      </c>
      <c r="BA18" s="17">
        <v>4.8034677917458801E-2</v>
      </c>
      <c r="BB18" s="17">
        <v>6.3758800934116497E-2</v>
      </c>
      <c r="BC18" s="17">
        <v>1.7153667602959399E-2</v>
      </c>
      <c r="BD18" s="17">
        <v>1.9032623135660801E-2</v>
      </c>
      <c r="BE18" s="17">
        <v>3.2493964076291099E-2</v>
      </c>
      <c r="BF18" s="17">
        <v>9.5554842393635493E-3</v>
      </c>
      <c r="BG18" s="17">
        <v>1.19916020060408E-2</v>
      </c>
      <c r="BH18" s="17">
        <v>2.8516990069219001E-2</v>
      </c>
      <c r="BI18" s="17">
        <v>2.4803911025403799E-2</v>
      </c>
      <c r="BJ18" s="17">
        <v>3.1511633009311799E-2</v>
      </c>
      <c r="BK18" s="17">
        <v>0</v>
      </c>
      <c r="BL18" s="17">
        <v>3.10186860778187E-2</v>
      </c>
      <c r="BM18" s="17"/>
      <c r="BN18" s="17">
        <v>3.4451707514915698E-2</v>
      </c>
      <c r="BO18" s="17">
        <v>3.5231598712386902E-2</v>
      </c>
      <c r="BP18" s="17"/>
      <c r="BQ18" s="17">
        <v>3.2408967915556502E-2</v>
      </c>
      <c r="BR18" s="17">
        <v>5.30794878144243E-2</v>
      </c>
      <c r="BS18" s="17"/>
      <c r="BT18" s="17">
        <v>3.6724068089014801E-2</v>
      </c>
      <c r="BU18" s="17"/>
      <c r="BV18" s="17">
        <v>3.9948701380447503E-2</v>
      </c>
      <c r="BW18" s="17">
        <v>4.2419620853320801E-2</v>
      </c>
      <c r="BX18" s="17">
        <v>2.7888265824837302E-2</v>
      </c>
      <c r="BY18" s="17"/>
      <c r="BZ18" s="17">
        <v>4.5354008739767901E-2</v>
      </c>
      <c r="CA18" s="17">
        <v>5.8096928934073401E-2</v>
      </c>
      <c r="CB18" s="17">
        <v>4.3196950638308099E-2</v>
      </c>
      <c r="CC18" s="17">
        <v>3.5347349679102302E-2</v>
      </c>
      <c r="CD18" s="17">
        <v>3.4981491549468599E-2</v>
      </c>
      <c r="CE18" s="17">
        <v>1.1883438438773999E-2</v>
      </c>
      <c r="CF18" s="17">
        <v>1.5935541907340402E-2</v>
      </c>
      <c r="CG18" s="17"/>
      <c r="CH18" s="17">
        <v>3.0189311841798301E-2</v>
      </c>
      <c r="CI18" s="17">
        <v>1.85742891285351E-2</v>
      </c>
      <c r="CJ18" s="17">
        <v>4.2883158182527303E-2</v>
      </c>
      <c r="CK18" s="17">
        <v>4.7451989062695099E-2</v>
      </c>
      <c r="CL18" s="17">
        <v>6.71685204439329E-2</v>
      </c>
    </row>
    <row r="19" spans="2:90" x14ac:dyDescent="0.3">
      <c r="B19" s="18" t="s">
        <v>150</v>
      </c>
      <c r="C19" s="17">
        <v>4.2091358930476698E-2</v>
      </c>
      <c r="D19" s="17">
        <v>3.9972053407143E-2</v>
      </c>
      <c r="E19" s="17">
        <v>4.4496220323291001E-2</v>
      </c>
      <c r="F19" s="17"/>
      <c r="G19" s="17">
        <v>4.4840797087928201E-2</v>
      </c>
      <c r="H19" s="17">
        <v>4.2232505785982297E-2</v>
      </c>
      <c r="I19" s="17">
        <v>6.6631795983810194E-2</v>
      </c>
      <c r="J19" s="17">
        <v>4.0222899929294197E-2</v>
      </c>
      <c r="K19" s="17">
        <v>4.53927125664405E-2</v>
      </c>
      <c r="L19" s="17">
        <v>1.9356250579227199E-2</v>
      </c>
      <c r="M19" s="17"/>
      <c r="N19" s="17">
        <v>2.5356069472027998E-2</v>
      </c>
      <c r="O19" s="17">
        <v>3.8634660298090498E-2</v>
      </c>
      <c r="P19" s="17">
        <v>3.8375742855419101E-2</v>
      </c>
      <c r="Q19" s="17">
        <v>6.7410709882456593E-2</v>
      </c>
      <c r="R19" s="17"/>
      <c r="S19" s="17">
        <v>6.03962821551179E-2</v>
      </c>
      <c r="T19" s="17">
        <v>2.9463961513218999E-2</v>
      </c>
      <c r="U19" s="17">
        <v>4.14107707039277E-2</v>
      </c>
      <c r="V19" s="17">
        <v>3.6191727887405802E-2</v>
      </c>
      <c r="W19" s="17">
        <v>3.3324844011983198E-2</v>
      </c>
      <c r="X19" s="17">
        <v>3.3166939728112597E-2</v>
      </c>
      <c r="Y19" s="17">
        <v>5.2192224372935102E-2</v>
      </c>
      <c r="Z19" s="17">
        <v>3.1322636258639E-2</v>
      </c>
      <c r="AA19" s="17">
        <v>4.5623389076471003E-2</v>
      </c>
      <c r="AB19" s="17">
        <v>3.4847105719828401E-2</v>
      </c>
      <c r="AC19" s="17">
        <v>4.6325959888305603E-2</v>
      </c>
      <c r="AD19" s="17">
        <v>6.7121642289649203E-2</v>
      </c>
      <c r="AE19" s="17"/>
      <c r="AF19" s="17">
        <v>4.2319183834044698E-2</v>
      </c>
      <c r="AG19" s="17">
        <v>3.7551958409148302E-2</v>
      </c>
      <c r="AH19" s="17">
        <v>6.0001079664191999E-2</v>
      </c>
      <c r="AI19" s="17"/>
      <c r="AJ19" s="17">
        <v>2.6860090132285502E-2</v>
      </c>
      <c r="AK19" s="17">
        <v>4.0085590330045801E-2</v>
      </c>
      <c r="AL19" s="17">
        <v>3.4302607207422703E-2</v>
      </c>
      <c r="AM19" s="17">
        <v>5.1858673211905598E-2</v>
      </c>
      <c r="AN19" s="17">
        <v>3.0205353030363799E-2</v>
      </c>
      <c r="AO19" s="17"/>
      <c r="AP19" s="17">
        <v>3.8795014728949001E-2</v>
      </c>
      <c r="AQ19" s="17">
        <v>2.3297646474440999E-2</v>
      </c>
      <c r="AR19" s="17">
        <v>4.7242381591849202E-2</v>
      </c>
      <c r="AS19" s="17">
        <v>5.0706695006513897E-2</v>
      </c>
      <c r="AT19" s="17">
        <v>4.8038920979294901E-2</v>
      </c>
      <c r="AU19" s="17">
        <v>3.18331116496832E-2</v>
      </c>
      <c r="AV19" s="17"/>
      <c r="AW19" s="17">
        <v>0.14146261673541</v>
      </c>
      <c r="AX19" s="17">
        <v>0.12234176892609699</v>
      </c>
      <c r="AY19" s="17">
        <v>5.7114609846302497E-2</v>
      </c>
      <c r="AZ19" s="17">
        <v>6.1816891084402401E-2</v>
      </c>
      <c r="BA19" s="17">
        <v>4.6369280928400501E-2</v>
      </c>
      <c r="BB19" s="17">
        <v>8.4475325835414394E-2</v>
      </c>
      <c r="BC19" s="17">
        <v>1.7905061630901602E-2</v>
      </c>
      <c r="BD19" s="17">
        <v>3.0201138266948101E-2</v>
      </c>
      <c r="BE19" s="17">
        <v>2.2303358790873799E-2</v>
      </c>
      <c r="BF19" s="17">
        <v>3.0361817804666201E-2</v>
      </c>
      <c r="BG19" s="17">
        <v>2.6938846271950399E-2</v>
      </c>
      <c r="BH19" s="17">
        <v>2.98308496978512E-2</v>
      </c>
      <c r="BI19" s="17">
        <v>0</v>
      </c>
      <c r="BJ19" s="17">
        <v>3.2135299928410202E-2</v>
      </c>
      <c r="BK19" s="17">
        <v>0</v>
      </c>
      <c r="BL19" s="17">
        <v>2.87819272598E-2</v>
      </c>
      <c r="BM19" s="17"/>
      <c r="BN19" s="17">
        <v>4.2349497491596298E-2</v>
      </c>
      <c r="BO19" s="17">
        <v>4.2345253388909002E-2</v>
      </c>
      <c r="BP19" s="17"/>
      <c r="BQ19" s="17">
        <v>2.85737091839652E-2</v>
      </c>
      <c r="BR19" s="17">
        <v>5.6987127642988598E-2</v>
      </c>
      <c r="BS19" s="17"/>
      <c r="BT19" s="17">
        <v>4.9654906899344799E-2</v>
      </c>
      <c r="BU19" s="17"/>
      <c r="BV19" s="17">
        <v>6.4132269346575593E-2</v>
      </c>
      <c r="BW19" s="17">
        <v>4.3132176406938602E-2</v>
      </c>
      <c r="BX19" s="17">
        <v>3.2885904851431703E-2</v>
      </c>
      <c r="BY19" s="17"/>
      <c r="BZ19" s="17">
        <v>0.144547434047685</v>
      </c>
      <c r="CA19" s="17">
        <v>6.9659167364364005E-2</v>
      </c>
      <c r="CB19" s="17">
        <v>3.2848561204626002E-2</v>
      </c>
      <c r="CC19" s="17">
        <v>3.7040779262984401E-2</v>
      </c>
      <c r="CD19" s="17">
        <v>8.7122926640904597E-3</v>
      </c>
      <c r="CE19" s="17">
        <v>2.8001471507066101E-2</v>
      </c>
      <c r="CF19" s="17">
        <v>2.1637421645193299E-2</v>
      </c>
      <c r="CG19" s="17"/>
      <c r="CH19" s="17">
        <v>4.4257902742972401E-2</v>
      </c>
      <c r="CI19" s="17">
        <v>1.52691826242426E-2</v>
      </c>
      <c r="CJ19" s="17">
        <v>3.06000158542316E-2</v>
      </c>
      <c r="CK19" s="17">
        <v>7.6114169351920002E-2</v>
      </c>
      <c r="CL19" s="17">
        <v>0.25916368661226102</v>
      </c>
    </row>
    <row r="20" spans="2:90" x14ac:dyDescent="0.3">
      <c r="B20" s="18" t="s">
        <v>151</v>
      </c>
      <c r="C20" s="19">
        <v>3.1992170002519298E-3</v>
      </c>
      <c r="D20" s="19">
        <v>3.67764423841665E-3</v>
      </c>
      <c r="E20" s="19">
        <v>1.79843981369399E-3</v>
      </c>
      <c r="F20" s="19"/>
      <c r="G20" s="19">
        <v>5.76912027268809E-3</v>
      </c>
      <c r="H20" s="19">
        <v>2.8264994689212201E-3</v>
      </c>
      <c r="I20" s="19">
        <v>0</v>
      </c>
      <c r="J20" s="19">
        <v>5.9462425653072004E-3</v>
      </c>
      <c r="K20" s="19">
        <v>6.4589848403444399E-3</v>
      </c>
      <c r="L20" s="19">
        <v>0</v>
      </c>
      <c r="M20" s="19"/>
      <c r="N20" s="19">
        <v>4.8825249296824301E-3</v>
      </c>
      <c r="O20" s="19">
        <v>1.9164982163954001E-3</v>
      </c>
      <c r="P20" s="19">
        <v>0</v>
      </c>
      <c r="Q20" s="19">
        <v>5.5633762801931396E-3</v>
      </c>
      <c r="R20" s="19"/>
      <c r="S20" s="19">
        <v>0</v>
      </c>
      <c r="T20" s="19">
        <v>7.5165357941081997E-3</v>
      </c>
      <c r="U20" s="19">
        <v>0</v>
      </c>
      <c r="V20" s="19">
        <v>0</v>
      </c>
      <c r="W20" s="19">
        <v>6.8309984236144001E-3</v>
      </c>
      <c r="X20" s="19">
        <v>0</v>
      </c>
      <c r="Y20" s="19">
        <v>0</v>
      </c>
      <c r="Z20" s="19">
        <v>1.07286839521637E-2</v>
      </c>
      <c r="AA20" s="19">
        <v>4.6457014587939797E-3</v>
      </c>
      <c r="AB20" s="19">
        <v>8.9166280584372804E-3</v>
      </c>
      <c r="AC20" s="19">
        <v>0</v>
      </c>
      <c r="AD20" s="19">
        <v>0</v>
      </c>
      <c r="AE20" s="19"/>
      <c r="AF20" s="19">
        <v>2.5032078606233399E-3</v>
      </c>
      <c r="AG20" s="19">
        <v>0</v>
      </c>
      <c r="AH20" s="19">
        <v>1.2441443503900499E-2</v>
      </c>
      <c r="AI20" s="19"/>
      <c r="AJ20" s="19">
        <v>0</v>
      </c>
      <c r="AK20" s="19">
        <v>1.23220403275504E-3</v>
      </c>
      <c r="AL20" s="19">
        <v>0</v>
      </c>
      <c r="AM20" s="19">
        <v>0</v>
      </c>
      <c r="AN20" s="19">
        <v>0</v>
      </c>
      <c r="AO20" s="19"/>
      <c r="AP20" s="19">
        <v>2.0309538510681598E-3</v>
      </c>
      <c r="AQ20" s="19">
        <v>3.0870484981154098E-3</v>
      </c>
      <c r="AR20" s="19">
        <v>0</v>
      </c>
      <c r="AS20" s="19">
        <v>0</v>
      </c>
      <c r="AT20" s="19">
        <v>0</v>
      </c>
      <c r="AU20" s="19">
        <v>5.4622388616635403E-3</v>
      </c>
      <c r="AV20" s="19"/>
      <c r="AW20" s="19">
        <v>0</v>
      </c>
      <c r="AX20" s="19">
        <v>0</v>
      </c>
      <c r="AY20" s="19">
        <v>7.1903090771976803E-3</v>
      </c>
      <c r="AZ20" s="19">
        <v>0</v>
      </c>
      <c r="BA20" s="19">
        <v>0</v>
      </c>
      <c r="BB20" s="19">
        <v>4.7394749600517001E-3</v>
      </c>
      <c r="BC20" s="19">
        <v>0</v>
      </c>
      <c r="BD20" s="19">
        <v>0</v>
      </c>
      <c r="BE20" s="19">
        <v>0</v>
      </c>
      <c r="BF20" s="19">
        <v>0</v>
      </c>
      <c r="BG20" s="19">
        <v>0</v>
      </c>
      <c r="BH20" s="19">
        <v>0</v>
      </c>
      <c r="BI20" s="19">
        <v>0</v>
      </c>
      <c r="BJ20" s="19">
        <v>0</v>
      </c>
      <c r="BK20" s="19">
        <v>0</v>
      </c>
      <c r="BL20" s="19">
        <v>0</v>
      </c>
      <c r="BM20" s="19"/>
      <c r="BN20" s="19">
        <v>2.4323164896287398E-3</v>
      </c>
      <c r="BO20" s="19">
        <v>4.3052032418544597E-3</v>
      </c>
      <c r="BP20" s="19"/>
      <c r="BQ20" s="19">
        <v>0</v>
      </c>
      <c r="BR20" s="19">
        <v>0</v>
      </c>
      <c r="BS20" s="19"/>
      <c r="BT20" s="19">
        <v>0</v>
      </c>
      <c r="BU20" s="19"/>
      <c r="BV20" s="19">
        <v>6.6454491755715299E-3</v>
      </c>
      <c r="BW20" s="19">
        <v>9.1988873349348795E-3</v>
      </c>
      <c r="BX20" s="19">
        <v>0</v>
      </c>
      <c r="BY20" s="19"/>
      <c r="BZ20" s="19">
        <v>9.9082681628076697E-3</v>
      </c>
      <c r="CA20" s="19">
        <v>6.8741038989640598E-3</v>
      </c>
      <c r="CB20" s="19">
        <v>0</v>
      </c>
      <c r="CC20" s="19">
        <v>0</v>
      </c>
      <c r="CD20" s="19">
        <v>0</v>
      </c>
      <c r="CE20" s="19">
        <v>0</v>
      </c>
      <c r="CF20" s="19">
        <v>0</v>
      </c>
      <c r="CG20" s="19"/>
      <c r="CH20" s="19">
        <v>9.7683861849107798E-3</v>
      </c>
      <c r="CI20" s="19">
        <v>0</v>
      </c>
      <c r="CJ20" s="19">
        <v>3.6920616116096899E-3</v>
      </c>
      <c r="CK20" s="19">
        <v>3.15732134707813E-3</v>
      </c>
      <c r="CL20" s="19">
        <v>1.25009189477582E-2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541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523</v>
      </c>
      <c r="C9" s="17">
        <v>0.234794815093641</v>
      </c>
      <c r="D9" s="17">
        <v>0.20924614698567401</v>
      </c>
      <c r="E9" s="17">
        <v>0.258768903212101</v>
      </c>
      <c r="F9" s="17"/>
      <c r="G9" s="17">
        <v>0.21331226743944101</v>
      </c>
      <c r="H9" s="17">
        <v>0.28101939054758202</v>
      </c>
      <c r="I9" s="17">
        <v>0.24848574564624701</v>
      </c>
      <c r="J9" s="17">
        <v>0.21041106876780299</v>
      </c>
      <c r="K9" s="17">
        <v>0.19680818006336601</v>
      </c>
      <c r="L9" s="17">
        <v>0.24536080837219201</v>
      </c>
      <c r="M9" s="17"/>
      <c r="N9" s="17">
        <v>0.18003360483532899</v>
      </c>
      <c r="O9" s="17">
        <v>0.212397434339478</v>
      </c>
      <c r="P9" s="17">
        <v>0.221138052708342</v>
      </c>
      <c r="Q9" s="17">
        <v>0.33144178002492197</v>
      </c>
      <c r="R9" s="17"/>
      <c r="S9" s="17">
        <v>0.25689550363151498</v>
      </c>
      <c r="T9" s="17">
        <v>0.21269158869042501</v>
      </c>
      <c r="U9" s="17">
        <v>0.26154794893028199</v>
      </c>
      <c r="V9" s="17">
        <v>0.13952752289401699</v>
      </c>
      <c r="W9" s="17">
        <v>0.18779612108659299</v>
      </c>
      <c r="X9" s="17">
        <v>0.21997576378144901</v>
      </c>
      <c r="Y9" s="17">
        <v>0.23834601447784601</v>
      </c>
      <c r="Z9" s="17">
        <v>0.28096098539824199</v>
      </c>
      <c r="AA9" s="17">
        <v>0.271689249912137</v>
      </c>
      <c r="AB9" s="17">
        <v>0.229430600762357</v>
      </c>
      <c r="AC9" s="17">
        <v>0.283738316688187</v>
      </c>
      <c r="AD9" s="17">
        <v>0.32363039022761902</v>
      </c>
      <c r="AE9" s="17"/>
      <c r="AF9" s="17">
        <v>0.23841158827851699</v>
      </c>
      <c r="AG9" s="17">
        <v>0.23545374133300101</v>
      </c>
      <c r="AH9" s="17">
        <v>0.247442434099372</v>
      </c>
      <c r="AI9" s="17"/>
      <c r="AJ9" s="17">
        <v>0.206880243078162</v>
      </c>
      <c r="AK9" s="17">
        <v>0.246923215607525</v>
      </c>
      <c r="AL9" s="17">
        <v>0.19607178246152401</v>
      </c>
      <c r="AM9" s="17">
        <v>0.24461943015764301</v>
      </c>
      <c r="AN9" s="17">
        <v>0.27478996362632901</v>
      </c>
      <c r="AO9" s="17"/>
      <c r="AP9" s="17">
        <v>0.233311842048505</v>
      </c>
      <c r="AQ9" s="17">
        <v>0.221644175172244</v>
      </c>
      <c r="AR9" s="17">
        <v>0.22683979425692199</v>
      </c>
      <c r="AS9" s="17">
        <v>0.24920527994282901</v>
      </c>
      <c r="AT9" s="17">
        <v>0.234539743453445</v>
      </c>
      <c r="AU9" s="17">
        <v>0.192985864050912</v>
      </c>
      <c r="AV9" s="17"/>
      <c r="AW9" s="17">
        <v>0.29349523784280601</v>
      </c>
      <c r="AX9" s="17">
        <v>0.31033065294732598</v>
      </c>
      <c r="AY9" s="17">
        <v>0.31295680424844802</v>
      </c>
      <c r="AZ9" s="17">
        <v>0.28736706082674002</v>
      </c>
      <c r="BA9" s="17">
        <v>0.28200812383306401</v>
      </c>
      <c r="BB9" s="17">
        <v>0.25989174399482301</v>
      </c>
      <c r="BC9" s="17">
        <v>0.18582248200969601</v>
      </c>
      <c r="BD9" s="17">
        <v>0.14974448126553</v>
      </c>
      <c r="BE9" s="17">
        <v>0.172830047186427</v>
      </c>
      <c r="BF9" s="17">
        <v>0.21111056347245999</v>
      </c>
      <c r="BG9" s="17">
        <v>0.178574187982736</v>
      </c>
      <c r="BH9" s="17">
        <v>0.209041755734826</v>
      </c>
      <c r="BI9" s="17">
        <v>0.18665999857302901</v>
      </c>
      <c r="BJ9" s="17">
        <v>0.185595280251067</v>
      </c>
      <c r="BK9" s="17">
        <v>0.131654033780229</v>
      </c>
      <c r="BL9" s="17">
        <v>0.34522990211364202</v>
      </c>
      <c r="BM9" s="17"/>
      <c r="BN9" s="17">
        <v>0.244778371174768</v>
      </c>
      <c r="BO9" s="17">
        <v>0.222250759300859</v>
      </c>
      <c r="BP9" s="17"/>
      <c r="BQ9" s="17">
        <v>0.22075555460739901</v>
      </c>
      <c r="BR9" s="17">
        <v>0.28833275346982301</v>
      </c>
      <c r="BS9" s="17"/>
      <c r="BT9" s="17">
        <v>0.30733862065525702</v>
      </c>
      <c r="BU9" s="17"/>
      <c r="BV9" s="17">
        <v>0.22542790088432199</v>
      </c>
      <c r="BW9" s="17">
        <v>0.265734632519182</v>
      </c>
      <c r="BX9" s="17">
        <v>0.22625565694602701</v>
      </c>
      <c r="BY9" s="17"/>
      <c r="BZ9" s="17">
        <v>0.33575936511915</v>
      </c>
      <c r="CA9" s="17">
        <v>0.28843239099856999</v>
      </c>
      <c r="CB9" s="17">
        <v>0.258002513383639</v>
      </c>
      <c r="CC9" s="17">
        <v>0.21148993946443501</v>
      </c>
      <c r="CD9" s="17">
        <v>0.19273008889004101</v>
      </c>
      <c r="CE9" s="17">
        <v>0.15731160761413401</v>
      </c>
      <c r="CF9" s="17">
        <v>0.25870505646192998</v>
      </c>
      <c r="CG9" s="17"/>
      <c r="CH9" s="17">
        <v>0.31846423235623</v>
      </c>
      <c r="CI9" s="17">
        <v>0.17274800333573101</v>
      </c>
      <c r="CJ9" s="17">
        <v>0.23342693024099001</v>
      </c>
      <c r="CK9" s="17">
        <v>0.30138679548638397</v>
      </c>
      <c r="CL9" s="17">
        <v>0.35920196793583098</v>
      </c>
    </row>
    <row r="10" spans="2:90" x14ac:dyDescent="0.3">
      <c r="B10" s="18" t="s">
        <v>524</v>
      </c>
      <c r="C10" s="17">
        <v>0.38854685358031699</v>
      </c>
      <c r="D10" s="17">
        <v>0.366501851655753</v>
      </c>
      <c r="E10" s="17">
        <v>0.41020990345835001</v>
      </c>
      <c r="F10" s="17"/>
      <c r="G10" s="17">
        <v>0.47511552665165102</v>
      </c>
      <c r="H10" s="17">
        <v>0.37230394922800703</v>
      </c>
      <c r="I10" s="17">
        <v>0.40474021652337699</v>
      </c>
      <c r="J10" s="17">
        <v>0.35082509077673801</v>
      </c>
      <c r="K10" s="17">
        <v>0.36491376578772</v>
      </c>
      <c r="L10" s="17">
        <v>0.377519818861213</v>
      </c>
      <c r="M10" s="17"/>
      <c r="N10" s="17">
        <v>0.38981243751112099</v>
      </c>
      <c r="O10" s="17">
        <v>0.44273315037420002</v>
      </c>
      <c r="P10" s="17">
        <v>0.39233803601505801</v>
      </c>
      <c r="Q10" s="17">
        <v>0.32724199909090101</v>
      </c>
      <c r="R10" s="17"/>
      <c r="S10" s="17">
        <v>0.37705155316596201</v>
      </c>
      <c r="T10" s="17">
        <v>0.37048292949779899</v>
      </c>
      <c r="U10" s="17">
        <v>0.342236950966192</v>
      </c>
      <c r="V10" s="17">
        <v>0.48254417885558298</v>
      </c>
      <c r="W10" s="17">
        <v>0.47576073393256402</v>
      </c>
      <c r="X10" s="17">
        <v>0.38760496113412102</v>
      </c>
      <c r="Y10" s="17">
        <v>0.38110526557812702</v>
      </c>
      <c r="Z10" s="17">
        <v>0.45116804289795398</v>
      </c>
      <c r="AA10" s="17">
        <v>0.41471387841201401</v>
      </c>
      <c r="AB10" s="17">
        <v>0.31178866164703101</v>
      </c>
      <c r="AC10" s="17">
        <v>0.39030396523163302</v>
      </c>
      <c r="AD10" s="17">
        <v>0.229136235947098</v>
      </c>
      <c r="AE10" s="17"/>
      <c r="AF10" s="17">
        <v>0.38144351467758097</v>
      </c>
      <c r="AG10" s="17">
        <v>0.36743143712870202</v>
      </c>
      <c r="AH10" s="17">
        <v>0.38905814574409298</v>
      </c>
      <c r="AI10" s="17"/>
      <c r="AJ10" s="17">
        <v>0.40362251018060602</v>
      </c>
      <c r="AK10" s="17">
        <v>0.404484753763245</v>
      </c>
      <c r="AL10" s="17">
        <v>0.35080499109802599</v>
      </c>
      <c r="AM10" s="17">
        <v>0.35054621735214597</v>
      </c>
      <c r="AN10" s="17">
        <v>0.41597563479627597</v>
      </c>
      <c r="AO10" s="17"/>
      <c r="AP10" s="17">
        <v>0.41365116486382603</v>
      </c>
      <c r="AQ10" s="17">
        <v>0.37842536397224202</v>
      </c>
      <c r="AR10" s="17">
        <v>0.40224821871203198</v>
      </c>
      <c r="AS10" s="17">
        <v>0.36961088491914401</v>
      </c>
      <c r="AT10" s="17">
        <v>0.46504525658139001</v>
      </c>
      <c r="AU10" s="17">
        <v>0.38835231734397002</v>
      </c>
      <c r="AV10" s="17"/>
      <c r="AW10" s="17">
        <v>0.46135376869101502</v>
      </c>
      <c r="AX10" s="17">
        <v>0.32336456078639703</v>
      </c>
      <c r="AY10" s="17">
        <v>0.35489079023933801</v>
      </c>
      <c r="AZ10" s="17">
        <v>0.42763764280093902</v>
      </c>
      <c r="BA10" s="17">
        <v>0.40806039101908897</v>
      </c>
      <c r="BB10" s="17">
        <v>0.37848203577105399</v>
      </c>
      <c r="BC10" s="17">
        <v>0.45122119773358699</v>
      </c>
      <c r="BD10" s="17">
        <v>0.39104657575167501</v>
      </c>
      <c r="BE10" s="17">
        <v>0.446123184553124</v>
      </c>
      <c r="BF10" s="17">
        <v>0.43159359238259698</v>
      </c>
      <c r="BG10" s="17">
        <v>0.36397437911104902</v>
      </c>
      <c r="BH10" s="17">
        <v>0.384624547237506</v>
      </c>
      <c r="BI10" s="17">
        <v>0.33815056516942299</v>
      </c>
      <c r="BJ10" s="17">
        <v>0.349698280262012</v>
      </c>
      <c r="BK10" s="17">
        <v>0.39218045121506401</v>
      </c>
      <c r="BL10" s="17">
        <v>0.29941039683904802</v>
      </c>
      <c r="BM10" s="17"/>
      <c r="BN10" s="17">
        <v>0.39976549055711602</v>
      </c>
      <c r="BO10" s="17">
        <v>0.37500670377412099</v>
      </c>
      <c r="BP10" s="17"/>
      <c r="BQ10" s="17">
        <v>0.41636147326452799</v>
      </c>
      <c r="BR10" s="17">
        <v>0.40634697213399401</v>
      </c>
      <c r="BS10" s="17"/>
      <c r="BT10" s="17">
        <v>0.406714298965065</v>
      </c>
      <c r="BU10" s="17"/>
      <c r="BV10" s="17">
        <v>0.34983094853457403</v>
      </c>
      <c r="BW10" s="17">
        <v>0.431051145557311</v>
      </c>
      <c r="BX10" s="17">
        <v>0.38607724508253399</v>
      </c>
      <c r="BY10" s="17"/>
      <c r="BZ10" s="17">
        <v>0.370925223429312</v>
      </c>
      <c r="CA10" s="17">
        <v>0.398806180748698</v>
      </c>
      <c r="CB10" s="17">
        <v>0.42441593488329699</v>
      </c>
      <c r="CC10" s="17">
        <v>0.36579546178786598</v>
      </c>
      <c r="CD10" s="17">
        <v>0.42272356965647501</v>
      </c>
      <c r="CE10" s="17">
        <v>0.40422328339296298</v>
      </c>
      <c r="CF10" s="17">
        <v>0.33623110494166297</v>
      </c>
      <c r="CG10" s="17"/>
      <c r="CH10" s="17">
        <v>0.350575250407821</v>
      </c>
      <c r="CI10" s="17">
        <v>0.39448424342069499</v>
      </c>
      <c r="CJ10" s="17">
        <v>0.39687514675305102</v>
      </c>
      <c r="CK10" s="17">
        <v>0.37801640518623097</v>
      </c>
      <c r="CL10" s="17">
        <v>0.39086301108677102</v>
      </c>
    </row>
    <row r="11" spans="2:90" x14ac:dyDescent="0.3">
      <c r="B11" s="18" t="s">
        <v>525</v>
      </c>
      <c r="C11" s="17">
        <v>0.215089085302336</v>
      </c>
      <c r="D11" s="17">
        <v>0.25089046333769299</v>
      </c>
      <c r="E11" s="17">
        <v>0.180698205852451</v>
      </c>
      <c r="F11" s="17"/>
      <c r="G11" s="17">
        <v>0.158057920404018</v>
      </c>
      <c r="H11" s="17">
        <v>0.22448469149433101</v>
      </c>
      <c r="I11" s="17">
        <v>0.18218783487714099</v>
      </c>
      <c r="J11" s="17">
        <v>0.23030672066388799</v>
      </c>
      <c r="K11" s="17">
        <v>0.234400556238192</v>
      </c>
      <c r="L11" s="17">
        <v>0.24693481239477799</v>
      </c>
      <c r="M11" s="17"/>
      <c r="N11" s="17">
        <v>0.28156994684468101</v>
      </c>
      <c r="O11" s="17">
        <v>0.19307716575329101</v>
      </c>
      <c r="P11" s="17">
        <v>0.196472788305664</v>
      </c>
      <c r="Q11" s="17">
        <v>0.18480432126169299</v>
      </c>
      <c r="R11" s="17"/>
      <c r="S11" s="17">
        <v>0.164831823847885</v>
      </c>
      <c r="T11" s="17">
        <v>0.22831290979862501</v>
      </c>
      <c r="U11" s="17">
        <v>0.24747733975466199</v>
      </c>
      <c r="V11" s="17">
        <v>0.25601985724653897</v>
      </c>
      <c r="W11" s="17">
        <v>0.20332716793535499</v>
      </c>
      <c r="X11" s="17">
        <v>0.24410143596321801</v>
      </c>
      <c r="Y11" s="17">
        <v>0.24311387536503801</v>
      </c>
      <c r="Z11" s="17">
        <v>0.13864739569145701</v>
      </c>
      <c r="AA11" s="17">
        <v>0.183464061822672</v>
      </c>
      <c r="AB11" s="17">
        <v>0.23778259174878999</v>
      </c>
      <c r="AC11" s="17">
        <v>0.17162933900833699</v>
      </c>
      <c r="AD11" s="17">
        <v>0.272183330032638</v>
      </c>
      <c r="AE11" s="17"/>
      <c r="AF11" s="17">
        <v>0.22013656462214901</v>
      </c>
      <c r="AG11" s="17">
        <v>0.24136877942967599</v>
      </c>
      <c r="AH11" s="17">
        <v>0.17528788965470701</v>
      </c>
      <c r="AI11" s="17"/>
      <c r="AJ11" s="17">
        <v>0.25154849638742099</v>
      </c>
      <c r="AK11" s="17">
        <v>0.21343682201480299</v>
      </c>
      <c r="AL11" s="17">
        <v>0.27446817953318903</v>
      </c>
      <c r="AM11" s="17">
        <v>0.202242060947214</v>
      </c>
      <c r="AN11" s="17">
        <v>0.15106890492755101</v>
      </c>
      <c r="AO11" s="17"/>
      <c r="AP11" s="17">
        <v>0.227913417394013</v>
      </c>
      <c r="AQ11" s="17">
        <v>0.24383067723073401</v>
      </c>
      <c r="AR11" s="17">
        <v>0.221511534545663</v>
      </c>
      <c r="AS11" s="17">
        <v>0.20317999779453799</v>
      </c>
      <c r="AT11" s="17">
        <v>0.16987578007561799</v>
      </c>
      <c r="AU11" s="17">
        <v>0.192016298648783</v>
      </c>
      <c r="AV11" s="17"/>
      <c r="AW11" s="17">
        <v>4.9807617767167897E-2</v>
      </c>
      <c r="AX11" s="17">
        <v>9.3297631135754705E-2</v>
      </c>
      <c r="AY11" s="17">
        <v>0.16085565609001101</v>
      </c>
      <c r="AZ11" s="17">
        <v>0.14585915768583099</v>
      </c>
      <c r="BA11" s="17">
        <v>0.15723398703545099</v>
      </c>
      <c r="BB11" s="17">
        <v>0.198580507393808</v>
      </c>
      <c r="BC11" s="17">
        <v>0.23458131113560499</v>
      </c>
      <c r="BD11" s="17">
        <v>0.27869649373437999</v>
      </c>
      <c r="BE11" s="17">
        <v>0.29379748396399402</v>
      </c>
      <c r="BF11" s="17">
        <v>0.226865761910756</v>
      </c>
      <c r="BG11" s="17">
        <v>0.305176256092134</v>
      </c>
      <c r="BH11" s="17">
        <v>0.26398218136661</v>
      </c>
      <c r="BI11" s="17">
        <v>0.37140441159856502</v>
      </c>
      <c r="BJ11" s="17">
        <v>0.24739934529204</v>
      </c>
      <c r="BK11" s="17">
        <v>0.23109480074407501</v>
      </c>
      <c r="BL11" s="17">
        <v>0.201274853827205</v>
      </c>
      <c r="BM11" s="17"/>
      <c r="BN11" s="17">
        <v>0.214763433268639</v>
      </c>
      <c r="BO11" s="17">
        <v>0.21456556975767899</v>
      </c>
      <c r="BP11" s="17"/>
      <c r="BQ11" s="17">
        <v>0.237401755610638</v>
      </c>
      <c r="BR11" s="17">
        <v>0.181094879681854</v>
      </c>
      <c r="BS11" s="17"/>
      <c r="BT11" s="17">
        <v>0.19776761725675199</v>
      </c>
      <c r="BU11" s="17"/>
      <c r="BV11" s="17">
        <v>0.22980048429820901</v>
      </c>
      <c r="BW11" s="17">
        <v>0.16338773177821</v>
      </c>
      <c r="BX11" s="17">
        <v>0.23387525305271001</v>
      </c>
      <c r="BY11" s="17"/>
      <c r="BZ11" s="17">
        <v>0.102049841245684</v>
      </c>
      <c r="CA11" s="17">
        <v>0.175833867885755</v>
      </c>
      <c r="CB11" s="17">
        <v>0.17235387178063899</v>
      </c>
      <c r="CC11" s="17">
        <v>0.25667065630490099</v>
      </c>
      <c r="CD11" s="17">
        <v>0.27328518523825002</v>
      </c>
      <c r="CE11" s="17">
        <v>0.25981246225849602</v>
      </c>
      <c r="CF11" s="17">
        <v>0.27336229387503902</v>
      </c>
      <c r="CG11" s="17"/>
      <c r="CH11" s="17">
        <v>0.21308705844046399</v>
      </c>
      <c r="CI11" s="17">
        <v>0.26934745431548601</v>
      </c>
      <c r="CJ11" s="17">
        <v>0.21387930145349399</v>
      </c>
      <c r="CK11" s="17">
        <v>0.129330386824692</v>
      </c>
      <c r="CL11" s="17">
        <v>6.1750501954670203E-2</v>
      </c>
    </row>
    <row r="12" spans="2:90" x14ac:dyDescent="0.3">
      <c r="B12" s="18" t="s">
        <v>526</v>
      </c>
      <c r="C12" s="17">
        <v>7.3572714222101696E-2</v>
      </c>
      <c r="D12" s="17">
        <v>0.102596041495401</v>
      </c>
      <c r="E12" s="17">
        <v>4.5791357227451299E-2</v>
      </c>
      <c r="F12" s="17"/>
      <c r="G12" s="17">
        <v>6.0923057722250901E-2</v>
      </c>
      <c r="H12" s="17">
        <v>6.7140912132587396E-2</v>
      </c>
      <c r="I12" s="17">
        <v>6.6040745518113203E-2</v>
      </c>
      <c r="J12" s="17">
        <v>9.4513213346512304E-2</v>
      </c>
      <c r="K12" s="17">
        <v>9.1755692164449495E-2</v>
      </c>
      <c r="L12" s="17">
        <v>6.4204914496566401E-2</v>
      </c>
      <c r="M12" s="17"/>
      <c r="N12" s="17">
        <v>7.8092637359338399E-2</v>
      </c>
      <c r="O12" s="17">
        <v>7.3922571138069201E-2</v>
      </c>
      <c r="P12" s="17">
        <v>9.6610988088346506E-2</v>
      </c>
      <c r="Q12" s="17">
        <v>4.6964821594355999E-2</v>
      </c>
      <c r="R12" s="17"/>
      <c r="S12" s="17">
        <v>0.11383275574615</v>
      </c>
      <c r="T12" s="17">
        <v>9.4318434231669898E-2</v>
      </c>
      <c r="U12" s="17">
        <v>5.3416689543514501E-2</v>
      </c>
      <c r="V12" s="17">
        <v>6.2390926530965798E-2</v>
      </c>
      <c r="W12" s="17">
        <v>7.1185839544343099E-2</v>
      </c>
      <c r="X12" s="17">
        <v>6.1224440602778499E-2</v>
      </c>
      <c r="Y12" s="17">
        <v>4.2413500663273998E-2</v>
      </c>
      <c r="Z12" s="17">
        <v>4.3188941639189703E-2</v>
      </c>
      <c r="AA12" s="17">
        <v>5.9793919472451398E-2</v>
      </c>
      <c r="AB12" s="17">
        <v>9.2691659498999199E-2</v>
      </c>
      <c r="AC12" s="17">
        <v>5.7033135792359801E-2</v>
      </c>
      <c r="AD12" s="17">
        <v>6.9245832481374101E-2</v>
      </c>
      <c r="AE12" s="17"/>
      <c r="AF12" s="17">
        <v>8.4552626578960399E-2</v>
      </c>
      <c r="AG12" s="17">
        <v>7.1884574949452204E-2</v>
      </c>
      <c r="AH12" s="17">
        <v>6.6315797045079103E-2</v>
      </c>
      <c r="AI12" s="17"/>
      <c r="AJ12" s="17">
        <v>7.6552629330633795E-2</v>
      </c>
      <c r="AK12" s="17">
        <v>6.5137238555696003E-2</v>
      </c>
      <c r="AL12" s="17">
        <v>6.7298537531545397E-2</v>
      </c>
      <c r="AM12" s="17">
        <v>0.12816004066077799</v>
      </c>
      <c r="AN12" s="17">
        <v>4.6211156919656701E-2</v>
      </c>
      <c r="AO12" s="17"/>
      <c r="AP12" s="17">
        <v>6.13300634845588E-2</v>
      </c>
      <c r="AQ12" s="17">
        <v>8.7671959223197496E-2</v>
      </c>
      <c r="AR12" s="17">
        <v>6.4976572944091607E-2</v>
      </c>
      <c r="AS12" s="17">
        <v>9.9556983427389001E-2</v>
      </c>
      <c r="AT12" s="17">
        <v>4.8653199258923897E-2</v>
      </c>
      <c r="AU12" s="17">
        <v>4.8393725709148003E-2</v>
      </c>
      <c r="AV12" s="17"/>
      <c r="AW12" s="17">
        <v>9.7148666169986103E-2</v>
      </c>
      <c r="AX12" s="17">
        <v>7.5153548005365806E-2</v>
      </c>
      <c r="AY12" s="17">
        <v>5.4275615721007302E-2</v>
      </c>
      <c r="AZ12" s="17">
        <v>4.6131049583157203E-2</v>
      </c>
      <c r="BA12" s="17">
        <v>6.1813981309497099E-2</v>
      </c>
      <c r="BB12" s="17">
        <v>6.6056321041251601E-2</v>
      </c>
      <c r="BC12" s="17">
        <v>7.2028229003905195E-2</v>
      </c>
      <c r="BD12" s="17">
        <v>9.0126614856635895E-2</v>
      </c>
      <c r="BE12" s="17">
        <v>3.3555953002335402E-2</v>
      </c>
      <c r="BF12" s="17">
        <v>6.0231638601865797E-2</v>
      </c>
      <c r="BG12" s="17">
        <v>8.4214472657110198E-2</v>
      </c>
      <c r="BH12" s="17">
        <v>9.4628932582758493E-2</v>
      </c>
      <c r="BI12" s="17">
        <v>7.9581388877983397E-2</v>
      </c>
      <c r="BJ12" s="17">
        <v>0.11161536525901</v>
      </c>
      <c r="BK12" s="17">
        <v>0.121054335588666</v>
      </c>
      <c r="BL12" s="17">
        <v>0.115876822663793</v>
      </c>
      <c r="BM12" s="17"/>
      <c r="BN12" s="17">
        <v>6.11959602008329E-2</v>
      </c>
      <c r="BO12" s="17">
        <v>9.0690656182322901E-2</v>
      </c>
      <c r="BP12" s="17"/>
      <c r="BQ12" s="17">
        <v>6.2170259785091199E-2</v>
      </c>
      <c r="BR12" s="17">
        <v>7.1773506704189499E-2</v>
      </c>
      <c r="BS12" s="17"/>
      <c r="BT12" s="17">
        <v>5.6590919481319703E-2</v>
      </c>
      <c r="BU12" s="17"/>
      <c r="BV12" s="17">
        <v>6.7074879537980595E-2</v>
      </c>
      <c r="BW12" s="17">
        <v>6.1842937756532303E-2</v>
      </c>
      <c r="BX12" s="17">
        <v>7.9059644696777606E-2</v>
      </c>
      <c r="BY12" s="17"/>
      <c r="BZ12" s="17">
        <v>7.8826271100094894E-2</v>
      </c>
      <c r="CA12" s="17">
        <v>4.4645663101303801E-2</v>
      </c>
      <c r="CB12" s="17">
        <v>4.2611854265874702E-2</v>
      </c>
      <c r="CC12" s="17">
        <v>8.0191695717826E-2</v>
      </c>
      <c r="CD12" s="17">
        <v>5.8629736844653099E-2</v>
      </c>
      <c r="CE12" s="17">
        <v>0.12258983949696001</v>
      </c>
      <c r="CF12" s="17">
        <v>0.10011269644486399</v>
      </c>
      <c r="CG12" s="17"/>
      <c r="CH12" s="17">
        <v>8.0515129151051398E-2</v>
      </c>
      <c r="CI12" s="17">
        <v>8.0611366139139898E-2</v>
      </c>
      <c r="CJ12" s="17">
        <v>6.12607387867787E-2</v>
      </c>
      <c r="CK12" s="17">
        <v>8.5290081140618298E-2</v>
      </c>
      <c r="CL12" s="17">
        <v>5.8582724264527E-2</v>
      </c>
    </row>
    <row r="13" spans="2:90" x14ac:dyDescent="0.3">
      <c r="B13" s="18" t="s">
        <v>118</v>
      </c>
      <c r="C13" s="19">
        <v>8.7996531801603606E-2</v>
      </c>
      <c r="D13" s="19">
        <v>7.0765496525478006E-2</v>
      </c>
      <c r="E13" s="19">
        <v>0.104531630249647</v>
      </c>
      <c r="F13" s="19"/>
      <c r="G13" s="19">
        <v>9.2591227782639202E-2</v>
      </c>
      <c r="H13" s="19">
        <v>5.5051056597492501E-2</v>
      </c>
      <c r="I13" s="19">
        <v>9.8545457435121595E-2</v>
      </c>
      <c r="J13" s="19">
        <v>0.113943906445059</v>
      </c>
      <c r="K13" s="19">
        <v>0.11212180574627199</v>
      </c>
      <c r="L13" s="19">
        <v>6.5979645875250598E-2</v>
      </c>
      <c r="M13" s="19"/>
      <c r="N13" s="19">
        <v>7.04913734495312E-2</v>
      </c>
      <c r="O13" s="19">
        <v>7.7869678394961603E-2</v>
      </c>
      <c r="P13" s="19">
        <v>9.3440134882589301E-2</v>
      </c>
      <c r="Q13" s="19">
        <v>0.10954707802812701</v>
      </c>
      <c r="R13" s="19"/>
      <c r="S13" s="19">
        <v>8.7388363608487202E-2</v>
      </c>
      <c r="T13" s="19">
        <v>9.41941377814806E-2</v>
      </c>
      <c r="U13" s="19">
        <v>9.5321070805349503E-2</v>
      </c>
      <c r="V13" s="19">
        <v>5.9517514472895203E-2</v>
      </c>
      <c r="W13" s="19">
        <v>6.1930137501145198E-2</v>
      </c>
      <c r="X13" s="19">
        <v>8.7093398518433701E-2</v>
      </c>
      <c r="Y13" s="19">
        <v>9.5021343915714998E-2</v>
      </c>
      <c r="Z13" s="19">
        <v>8.6034634373157101E-2</v>
      </c>
      <c r="AA13" s="19">
        <v>7.0338890380725702E-2</v>
      </c>
      <c r="AB13" s="19">
        <v>0.12830648634282299</v>
      </c>
      <c r="AC13" s="19">
        <v>9.7295243279483704E-2</v>
      </c>
      <c r="AD13" s="19">
        <v>0.105804211311271</v>
      </c>
      <c r="AE13" s="19"/>
      <c r="AF13" s="19">
        <v>7.5455705842792806E-2</v>
      </c>
      <c r="AG13" s="19">
        <v>8.3861467159168701E-2</v>
      </c>
      <c r="AH13" s="19">
        <v>0.12189573345674801</v>
      </c>
      <c r="AI13" s="19"/>
      <c r="AJ13" s="19">
        <v>6.1396121023177402E-2</v>
      </c>
      <c r="AK13" s="19">
        <v>7.00179700587307E-2</v>
      </c>
      <c r="AL13" s="19">
        <v>0.11135650937571601</v>
      </c>
      <c r="AM13" s="19">
        <v>7.4432250882218498E-2</v>
      </c>
      <c r="AN13" s="19">
        <v>0.11195433973018799</v>
      </c>
      <c r="AO13" s="19"/>
      <c r="AP13" s="19">
        <v>6.3793512209096501E-2</v>
      </c>
      <c r="AQ13" s="19">
        <v>6.8427824401582404E-2</v>
      </c>
      <c r="AR13" s="19">
        <v>8.4423879541291602E-2</v>
      </c>
      <c r="AS13" s="19">
        <v>7.8446853916099596E-2</v>
      </c>
      <c r="AT13" s="19">
        <v>8.1886020630622697E-2</v>
      </c>
      <c r="AU13" s="19">
        <v>0.17825179424718801</v>
      </c>
      <c r="AV13" s="19"/>
      <c r="AW13" s="19">
        <v>9.8194709529024496E-2</v>
      </c>
      <c r="AX13" s="19">
        <v>0.19785360712515601</v>
      </c>
      <c r="AY13" s="19">
        <v>0.117021133701195</v>
      </c>
      <c r="AZ13" s="19">
        <v>9.3005089103333299E-2</v>
      </c>
      <c r="BA13" s="19">
        <v>9.0883516802898898E-2</v>
      </c>
      <c r="BB13" s="19">
        <v>9.6989391799064004E-2</v>
      </c>
      <c r="BC13" s="19">
        <v>5.6346780117207403E-2</v>
      </c>
      <c r="BD13" s="19">
        <v>9.0385834391779094E-2</v>
      </c>
      <c r="BE13" s="19">
        <v>5.3693331294119198E-2</v>
      </c>
      <c r="BF13" s="19">
        <v>7.0198443632321E-2</v>
      </c>
      <c r="BG13" s="19">
        <v>6.8060704156970894E-2</v>
      </c>
      <c r="BH13" s="19">
        <v>4.7722583078300101E-2</v>
      </c>
      <c r="BI13" s="19">
        <v>2.4203635780999801E-2</v>
      </c>
      <c r="BJ13" s="19">
        <v>0.105691728935871</v>
      </c>
      <c r="BK13" s="19">
        <v>0.12401637867196599</v>
      </c>
      <c r="BL13" s="19">
        <v>3.8208024556311601E-2</v>
      </c>
      <c r="BM13" s="19"/>
      <c r="BN13" s="19">
        <v>7.9496744798643104E-2</v>
      </c>
      <c r="BO13" s="19">
        <v>9.7486310985017893E-2</v>
      </c>
      <c r="BP13" s="19"/>
      <c r="BQ13" s="19">
        <v>6.3310956732344797E-2</v>
      </c>
      <c r="BR13" s="19">
        <v>5.2451888010139301E-2</v>
      </c>
      <c r="BS13" s="19"/>
      <c r="BT13" s="19">
        <v>3.1588543641606397E-2</v>
      </c>
      <c r="BU13" s="19"/>
      <c r="BV13" s="19">
        <v>0.127865786744914</v>
      </c>
      <c r="BW13" s="19">
        <v>7.7983552388763797E-2</v>
      </c>
      <c r="BX13" s="19">
        <v>7.47322002219519E-2</v>
      </c>
      <c r="BY13" s="19"/>
      <c r="BZ13" s="19">
        <v>0.11243929910575901</v>
      </c>
      <c r="CA13" s="19">
        <v>9.2281897265673804E-2</v>
      </c>
      <c r="CB13" s="19">
        <v>0.10261582568654901</v>
      </c>
      <c r="CC13" s="19">
        <v>8.5852246724971507E-2</v>
      </c>
      <c r="CD13" s="19">
        <v>5.26314193705823E-2</v>
      </c>
      <c r="CE13" s="19">
        <v>5.6062807237446902E-2</v>
      </c>
      <c r="CF13" s="19">
        <v>3.15888482765046E-2</v>
      </c>
      <c r="CG13" s="19"/>
      <c r="CH13" s="19">
        <v>3.7358329644433599E-2</v>
      </c>
      <c r="CI13" s="19">
        <v>8.2808932788947603E-2</v>
      </c>
      <c r="CJ13" s="19">
        <v>9.4557882765685095E-2</v>
      </c>
      <c r="CK13" s="19">
        <v>0.105976331362074</v>
      </c>
      <c r="CL13" s="19">
        <v>0.12960179475820099</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CL3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556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542</v>
      </c>
      <c r="C9" s="17">
        <v>0.44457381512833399</v>
      </c>
      <c r="D9" s="17">
        <v>0.45160246347905197</v>
      </c>
      <c r="E9" s="17">
        <v>0.43735666154916902</v>
      </c>
      <c r="F9" s="17"/>
      <c r="G9" s="17">
        <v>0.282712497984967</v>
      </c>
      <c r="H9" s="17">
        <v>0.31612124122602903</v>
      </c>
      <c r="I9" s="17">
        <v>0.425371894251305</v>
      </c>
      <c r="J9" s="17">
        <v>0.49199984036873801</v>
      </c>
      <c r="K9" s="17">
        <v>0.57612447621693597</v>
      </c>
      <c r="L9" s="17">
        <v>0.54603332477507005</v>
      </c>
      <c r="M9" s="17"/>
      <c r="N9" s="17">
        <v>0.411338645077027</v>
      </c>
      <c r="O9" s="17">
        <v>0.45884721687139302</v>
      </c>
      <c r="P9" s="17">
        <v>0.46769276749238398</v>
      </c>
      <c r="Q9" s="17">
        <v>0.44338000894043</v>
      </c>
      <c r="R9" s="17"/>
      <c r="S9" s="17">
        <v>0.39692571517529401</v>
      </c>
      <c r="T9" s="17">
        <v>0.49291895087072402</v>
      </c>
      <c r="U9" s="17">
        <v>0.47612326712449898</v>
      </c>
      <c r="V9" s="17">
        <v>0.44089904824168202</v>
      </c>
      <c r="W9" s="17">
        <v>0.48464268836068197</v>
      </c>
      <c r="X9" s="17">
        <v>0.39595597515799802</v>
      </c>
      <c r="Y9" s="17">
        <v>0.439213953867028</v>
      </c>
      <c r="Z9" s="17">
        <v>0.46973530621089599</v>
      </c>
      <c r="AA9" s="17">
        <v>0.408619570285293</v>
      </c>
      <c r="AB9" s="17">
        <v>0.45515239696077497</v>
      </c>
      <c r="AC9" s="17">
        <v>0.51226804359782097</v>
      </c>
      <c r="AD9" s="17">
        <v>0.40529277505170402</v>
      </c>
      <c r="AE9" s="17"/>
      <c r="AF9" s="17">
        <v>0.52335144112829102</v>
      </c>
      <c r="AG9" s="17">
        <v>0.43448850716395698</v>
      </c>
      <c r="AH9" s="17">
        <v>0.38489692482750698</v>
      </c>
      <c r="AI9" s="17"/>
      <c r="AJ9" s="17">
        <v>0.45233449572520501</v>
      </c>
      <c r="AK9" s="17">
        <v>0.440649422490973</v>
      </c>
      <c r="AL9" s="17">
        <v>0.48457963621484001</v>
      </c>
      <c r="AM9" s="17">
        <v>0.52303055327351</v>
      </c>
      <c r="AN9" s="17">
        <v>0.42792096972356802</v>
      </c>
      <c r="AO9" s="17"/>
      <c r="AP9" s="17">
        <v>0.38494270081556797</v>
      </c>
      <c r="AQ9" s="17">
        <v>0.43077855275370103</v>
      </c>
      <c r="AR9" s="17">
        <v>0.48129560834385998</v>
      </c>
      <c r="AS9" s="17">
        <v>0.54553790837341598</v>
      </c>
      <c r="AT9" s="17">
        <v>0.37522201089215601</v>
      </c>
      <c r="AU9" s="17">
        <v>0.45136203678480402</v>
      </c>
      <c r="AV9" s="17"/>
      <c r="AW9" s="17">
        <v>0.34888359124099999</v>
      </c>
      <c r="AX9" s="17">
        <v>0.40938621047510299</v>
      </c>
      <c r="AY9" s="17">
        <v>0.46171532555338302</v>
      </c>
      <c r="AZ9" s="17">
        <v>0.51851970338597797</v>
      </c>
      <c r="BA9" s="17">
        <v>0.43265935109353498</v>
      </c>
      <c r="BB9" s="17">
        <v>0.46776150569484298</v>
      </c>
      <c r="BC9" s="17">
        <v>0.497669362509506</v>
      </c>
      <c r="BD9" s="17">
        <v>0.47963842919356497</v>
      </c>
      <c r="BE9" s="17">
        <v>0.48929458395897701</v>
      </c>
      <c r="BF9" s="17">
        <v>0.49374401881221702</v>
      </c>
      <c r="BG9" s="17">
        <v>0.465612525664441</v>
      </c>
      <c r="BH9" s="17">
        <v>0.36029537284733998</v>
      </c>
      <c r="BI9" s="17">
        <v>0.44721756974405102</v>
      </c>
      <c r="BJ9" s="17">
        <v>0.34209492987558998</v>
      </c>
      <c r="BK9" s="17">
        <v>0.31839349148249702</v>
      </c>
      <c r="BL9" s="17">
        <v>0.32138603238908597</v>
      </c>
      <c r="BM9" s="17"/>
      <c r="BN9" s="17">
        <v>0.46310486633646197</v>
      </c>
      <c r="BO9" s="17">
        <v>0.41528300828764703</v>
      </c>
      <c r="BP9" s="17"/>
      <c r="BQ9" s="17">
        <v>0.39665459502219902</v>
      </c>
      <c r="BR9" s="17">
        <v>0.48946176302669298</v>
      </c>
      <c r="BS9" s="17"/>
      <c r="BT9" s="17">
        <v>0.40820425331518401</v>
      </c>
      <c r="BU9" s="17"/>
      <c r="BV9" s="17">
        <v>0.43626519440247602</v>
      </c>
      <c r="BW9" s="17">
        <v>0.41516453429866601</v>
      </c>
      <c r="BX9" s="17">
        <v>0.45896975187630101</v>
      </c>
      <c r="BY9" s="17"/>
      <c r="BZ9" s="17">
        <v>0.47489839366101599</v>
      </c>
      <c r="CA9" s="17">
        <v>0.491083261674709</v>
      </c>
      <c r="CB9" s="17">
        <v>0.46025708234388601</v>
      </c>
      <c r="CC9" s="17">
        <v>0.444660646851819</v>
      </c>
      <c r="CD9" s="17">
        <v>0.51417129309537402</v>
      </c>
      <c r="CE9" s="17">
        <v>0.38506008416745402</v>
      </c>
      <c r="CF9" s="17">
        <v>0.33802052988612002</v>
      </c>
      <c r="CG9" s="17"/>
      <c r="CH9" s="17">
        <v>0.28585304960644398</v>
      </c>
      <c r="CI9" s="17">
        <v>0.40665640041074902</v>
      </c>
      <c r="CJ9" s="17">
        <v>0.48513861775705502</v>
      </c>
      <c r="CK9" s="17">
        <v>0.53533721266154199</v>
      </c>
      <c r="CL9" s="17">
        <v>0.45764975579593498</v>
      </c>
    </row>
    <row r="10" spans="2:90" ht="28.8" x14ac:dyDescent="0.3">
      <c r="B10" s="18" t="s">
        <v>543</v>
      </c>
      <c r="C10" s="17">
        <v>0.42038945397112498</v>
      </c>
      <c r="D10" s="17">
        <v>0.42084844056479498</v>
      </c>
      <c r="E10" s="17">
        <v>0.41848716074724601</v>
      </c>
      <c r="F10" s="17"/>
      <c r="G10" s="17">
        <v>0.27105036834857299</v>
      </c>
      <c r="H10" s="17">
        <v>0.27342703499290499</v>
      </c>
      <c r="I10" s="17">
        <v>0.399366109392778</v>
      </c>
      <c r="J10" s="17">
        <v>0.46304515550834102</v>
      </c>
      <c r="K10" s="17">
        <v>0.48230040912622502</v>
      </c>
      <c r="L10" s="17">
        <v>0.58073050244889601</v>
      </c>
      <c r="M10" s="17"/>
      <c r="N10" s="17">
        <v>0.37122873362789899</v>
      </c>
      <c r="O10" s="17">
        <v>0.422759831435781</v>
      </c>
      <c r="P10" s="17">
        <v>0.46452618197024698</v>
      </c>
      <c r="Q10" s="17">
        <v>0.43437432563636302</v>
      </c>
      <c r="R10" s="17"/>
      <c r="S10" s="17">
        <v>0.30590216603100201</v>
      </c>
      <c r="T10" s="17">
        <v>0.48184668642763401</v>
      </c>
      <c r="U10" s="17">
        <v>0.47352589163240699</v>
      </c>
      <c r="V10" s="17">
        <v>0.43438106150514</v>
      </c>
      <c r="W10" s="17">
        <v>0.50846985788756005</v>
      </c>
      <c r="X10" s="17">
        <v>0.432893485941029</v>
      </c>
      <c r="Y10" s="17">
        <v>0.38841033959591498</v>
      </c>
      <c r="Z10" s="17">
        <v>0.45035700014690699</v>
      </c>
      <c r="AA10" s="17">
        <v>0.41049546282854898</v>
      </c>
      <c r="AB10" s="17">
        <v>0.429194800117498</v>
      </c>
      <c r="AC10" s="17">
        <v>0.41926232914247702</v>
      </c>
      <c r="AD10" s="17">
        <v>0.31976052353134399</v>
      </c>
      <c r="AE10" s="17"/>
      <c r="AF10" s="17">
        <v>0.57606910270175304</v>
      </c>
      <c r="AG10" s="17">
        <v>0.32917056051425198</v>
      </c>
      <c r="AH10" s="17">
        <v>0.35845932295011601</v>
      </c>
      <c r="AI10" s="17"/>
      <c r="AJ10" s="17">
        <v>0.60243435457356198</v>
      </c>
      <c r="AK10" s="17">
        <v>0.270116189135095</v>
      </c>
      <c r="AL10" s="17">
        <v>0.421394575429961</v>
      </c>
      <c r="AM10" s="17">
        <v>0.58675516455446297</v>
      </c>
      <c r="AN10" s="17">
        <v>0.42500370269339299</v>
      </c>
      <c r="AO10" s="17"/>
      <c r="AP10" s="17">
        <v>0.161122644950008</v>
      </c>
      <c r="AQ10" s="17">
        <v>0.54032573714469201</v>
      </c>
      <c r="AR10" s="17">
        <v>0.414264852750446</v>
      </c>
      <c r="AS10" s="17">
        <v>0.606475268435545</v>
      </c>
      <c r="AT10" s="17">
        <v>0.34306143728791999</v>
      </c>
      <c r="AU10" s="17">
        <v>0.48930399022649201</v>
      </c>
      <c r="AV10" s="17"/>
      <c r="AW10" s="17">
        <v>0.30401931205841298</v>
      </c>
      <c r="AX10" s="17">
        <v>0.31365971484440103</v>
      </c>
      <c r="AY10" s="17">
        <v>0.39401968050240899</v>
      </c>
      <c r="AZ10" s="17">
        <v>0.43173588889574399</v>
      </c>
      <c r="BA10" s="17">
        <v>0.451839622371077</v>
      </c>
      <c r="BB10" s="17">
        <v>0.46173000592221303</v>
      </c>
      <c r="BC10" s="17">
        <v>0.46926752621966</v>
      </c>
      <c r="BD10" s="17">
        <v>0.42740171223506201</v>
      </c>
      <c r="BE10" s="17">
        <v>0.46547021686495499</v>
      </c>
      <c r="BF10" s="17">
        <v>0.42922764074829201</v>
      </c>
      <c r="BG10" s="17">
        <v>0.36154470215768902</v>
      </c>
      <c r="BH10" s="17">
        <v>0.44532467654406499</v>
      </c>
      <c r="BI10" s="17">
        <v>0.30614608020636402</v>
      </c>
      <c r="BJ10" s="17">
        <v>0.35710789954817901</v>
      </c>
      <c r="BK10" s="17">
        <v>0.46540811861159498</v>
      </c>
      <c r="BL10" s="17">
        <v>0.329987560901641</v>
      </c>
      <c r="BM10" s="17"/>
      <c r="BN10" s="17">
        <v>0.425010769646537</v>
      </c>
      <c r="BO10" s="17">
        <v>0.412407361705589</v>
      </c>
      <c r="BP10" s="17"/>
      <c r="BQ10" s="17">
        <v>0.15262266340660399</v>
      </c>
      <c r="BR10" s="17">
        <v>0.46788882216044703</v>
      </c>
      <c r="BS10" s="17"/>
      <c r="BT10" s="17">
        <v>0.32004065817935901</v>
      </c>
      <c r="BU10" s="17"/>
      <c r="BV10" s="17">
        <v>0.41556416635864502</v>
      </c>
      <c r="BW10" s="17">
        <v>0.353117803416582</v>
      </c>
      <c r="BX10" s="17">
        <v>0.44637673039716103</v>
      </c>
      <c r="BY10" s="17"/>
      <c r="BZ10" s="17">
        <v>0.41922859207167601</v>
      </c>
      <c r="CA10" s="17">
        <v>0.43652569373729699</v>
      </c>
      <c r="CB10" s="17">
        <v>0.43624402356834202</v>
      </c>
      <c r="CC10" s="17">
        <v>0.40970531881442601</v>
      </c>
      <c r="CD10" s="17">
        <v>0.454271914823075</v>
      </c>
      <c r="CE10" s="17">
        <v>0.41228751960105797</v>
      </c>
      <c r="CF10" s="17">
        <v>0.37840769114609502</v>
      </c>
      <c r="CG10" s="17"/>
      <c r="CH10" s="17">
        <v>0.31442486397155001</v>
      </c>
      <c r="CI10" s="17">
        <v>0.39898869208440801</v>
      </c>
      <c r="CJ10" s="17">
        <v>0.46048827651981</v>
      </c>
      <c r="CK10" s="17">
        <v>0.442101160402952</v>
      </c>
      <c r="CL10" s="17">
        <v>0.42498343876052402</v>
      </c>
    </row>
    <row r="11" spans="2:90" ht="28.8" x14ac:dyDescent="0.3">
      <c r="B11" s="18" t="s">
        <v>544</v>
      </c>
      <c r="C11" s="17">
        <v>0.33062290117355098</v>
      </c>
      <c r="D11" s="17">
        <v>0.34737131733401599</v>
      </c>
      <c r="E11" s="17">
        <v>0.30894846961823402</v>
      </c>
      <c r="F11" s="17"/>
      <c r="G11" s="17">
        <v>0.25192114190108</v>
      </c>
      <c r="H11" s="17">
        <v>0.31311393583696601</v>
      </c>
      <c r="I11" s="17">
        <v>0.31896185949740702</v>
      </c>
      <c r="J11" s="17">
        <v>0.38190879138774098</v>
      </c>
      <c r="K11" s="17">
        <v>0.38064794016341202</v>
      </c>
      <c r="L11" s="17">
        <v>0.33157545581983</v>
      </c>
      <c r="M11" s="17"/>
      <c r="N11" s="17">
        <v>0.34486831955467501</v>
      </c>
      <c r="O11" s="17">
        <v>0.36845911579337398</v>
      </c>
      <c r="P11" s="17">
        <v>0.30920066366183202</v>
      </c>
      <c r="Q11" s="17">
        <v>0.29815014740537099</v>
      </c>
      <c r="R11" s="17"/>
      <c r="S11" s="17">
        <v>0.29844326358711898</v>
      </c>
      <c r="T11" s="17">
        <v>0.33695225799539802</v>
      </c>
      <c r="U11" s="17">
        <v>0.35893940431251198</v>
      </c>
      <c r="V11" s="17">
        <v>0.316899824827028</v>
      </c>
      <c r="W11" s="17">
        <v>0.25892293538858402</v>
      </c>
      <c r="X11" s="17">
        <v>0.28677795567067799</v>
      </c>
      <c r="Y11" s="17">
        <v>0.29880711238480501</v>
      </c>
      <c r="Z11" s="17">
        <v>0.34985094578097498</v>
      </c>
      <c r="AA11" s="17">
        <v>0.34331364808707499</v>
      </c>
      <c r="AB11" s="17">
        <v>0.48600851988594401</v>
      </c>
      <c r="AC11" s="17">
        <v>0.32629293562103001</v>
      </c>
      <c r="AD11" s="17">
        <v>0.271801090119626</v>
      </c>
      <c r="AE11" s="17"/>
      <c r="AF11" s="17">
        <v>0.243026010508788</v>
      </c>
      <c r="AG11" s="17">
        <v>0.408103835703922</v>
      </c>
      <c r="AH11" s="17">
        <v>0.30777837159288401</v>
      </c>
      <c r="AI11" s="17"/>
      <c r="AJ11" s="17">
        <v>0.113074314241877</v>
      </c>
      <c r="AK11" s="17">
        <v>0.42942686676639702</v>
      </c>
      <c r="AL11" s="17">
        <v>0.45211684909163102</v>
      </c>
      <c r="AM11" s="17">
        <v>0.236198026813498</v>
      </c>
      <c r="AN11" s="17">
        <v>0.431345525234196</v>
      </c>
      <c r="AO11" s="17"/>
      <c r="AP11" s="17">
        <v>0.42558576097645301</v>
      </c>
      <c r="AQ11" s="17">
        <v>9.7904367449917401E-2</v>
      </c>
      <c r="AR11" s="17">
        <v>0.48484491510397298</v>
      </c>
      <c r="AS11" s="17">
        <v>0.23606205040124201</v>
      </c>
      <c r="AT11" s="17">
        <v>0.50137294126008702</v>
      </c>
      <c r="AU11" s="17">
        <v>0.38665831428720299</v>
      </c>
      <c r="AV11" s="17"/>
      <c r="AW11" s="17">
        <v>0.54880399274974101</v>
      </c>
      <c r="AX11" s="17">
        <v>0.249144125434269</v>
      </c>
      <c r="AY11" s="17">
        <v>0.35713861859100898</v>
      </c>
      <c r="AZ11" s="17">
        <v>0.30512187681325997</v>
      </c>
      <c r="BA11" s="17">
        <v>0.26269592500740901</v>
      </c>
      <c r="BB11" s="17">
        <v>0.37323536550792102</v>
      </c>
      <c r="BC11" s="17">
        <v>0.31964045085971698</v>
      </c>
      <c r="BD11" s="17">
        <v>0.346718365947633</v>
      </c>
      <c r="BE11" s="17">
        <v>0.30365359171106299</v>
      </c>
      <c r="BF11" s="17">
        <v>0.40542975686238703</v>
      </c>
      <c r="BG11" s="17">
        <v>0.28403122586624402</v>
      </c>
      <c r="BH11" s="17">
        <v>0.33346805656200701</v>
      </c>
      <c r="BI11" s="17">
        <v>0.351697088750965</v>
      </c>
      <c r="BJ11" s="17">
        <v>0.31195158194880002</v>
      </c>
      <c r="BK11" s="17">
        <v>0.38142706627426798</v>
      </c>
      <c r="BL11" s="17">
        <v>0.358486536344792</v>
      </c>
      <c r="BM11" s="17"/>
      <c r="BN11" s="17">
        <v>0.31605939828907398</v>
      </c>
      <c r="BO11" s="17">
        <v>0.351101877979488</v>
      </c>
      <c r="BP11" s="17"/>
      <c r="BQ11" s="17">
        <v>0.43385776207619098</v>
      </c>
      <c r="BR11" s="17">
        <v>0.37979608153963501</v>
      </c>
      <c r="BS11" s="17"/>
      <c r="BT11" s="17">
        <v>0.27457025478602698</v>
      </c>
      <c r="BU11" s="17"/>
      <c r="BV11" s="17">
        <v>0.35590575200608898</v>
      </c>
      <c r="BW11" s="17">
        <v>0.31220876812023102</v>
      </c>
      <c r="BX11" s="17">
        <v>0.32804456444456198</v>
      </c>
      <c r="BY11" s="17"/>
      <c r="BZ11" s="17">
        <v>0.35097960833645803</v>
      </c>
      <c r="CA11" s="17">
        <v>0.351055188644748</v>
      </c>
      <c r="CB11" s="17">
        <v>0.31624585985519899</v>
      </c>
      <c r="CC11" s="17">
        <v>0.32216394358088302</v>
      </c>
      <c r="CD11" s="17">
        <v>0.30536495408453701</v>
      </c>
      <c r="CE11" s="17">
        <v>0.30582714228871999</v>
      </c>
      <c r="CF11" s="17">
        <v>0.33310954637552398</v>
      </c>
      <c r="CG11" s="17"/>
      <c r="CH11" s="17">
        <v>0.21874515638685299</v>
      </c>
      <c r="CI11" s="17">
        <v>0.34963629560623299</v>
      </c>
      <c r="CJ11" s="17">
        <v>0.31988226558388799</v>
      </c>
      <c r="CK11" s="17">
        <v>0.35609327694112097</v>
      </c>
      <c r="CL11" s="17">
        <v>0.42714547325039398</v>
      </c>
    </row>
    <row r="12" spans="2:90" ht="28.8" x14ac:dyDescent="0.3">
      <c r="B12" s="18" t="s">
        <v>545</v>
      </c>
      <c r="C12" s="17">
        <v>0.294961081682515</v>
      </c>
      <c r="D12" s="17">
        <v>0.27778525602595699</v>
      </c>
      <c r="E12" s="17">
        <v>0.31025763038089099</v>
      </c>
      <c r="F12" s="17"/>
      <c r="G12" s="17">
        <v>0.21757750440615101</v>
      </c>
      <c r="H12" s="17">
        <v>0.28278741932858997</v>
      </c>
      <c r="I12" s="17">
        <v>0.27246023353910798</v>
      </c>
      <c r="J12" s="17">
        <v>0.32630031549538902</v>
      </c>
      <c r="K12" s="17">
        <v>0.349096414314917</v>
      </c>
      <c r="L12" s="17">
        <v>0.31298802362635397</v>
      </c>
      <c r="M12" s="17"/>
      <c r="N12" s="17">
        <v>0.27565595226879203</v>
      </c>
      <c r="O12" s="17">
        <v>0.28885499584179802</v>
      </c>
      <c r="P12" s="17">
        <v>0.28568338433343599</v>
      </c>
      <c r="Q12" s="17">
        <v>0.32883103116927798</v>
      </c>
      <c r="R12" s="17"/>
      <c r="S12" s="17">
        <v>0.248914647233998</v>
      </c>
      <c r="T12" s="17">
        <v>0.27932582497756703</v>
      </c>
      <c r="U12" s="17">
        <v>0.342876912528294</v>
      </c>
      <c r="V12" s="17">
        <v>0.34184285548240301</v>
      </c>
      <c r="W12" s="17">
        <v>0.32018087086403701</v>
      </c>
      <c r="X12" s="17">
        <v>0.302516211260485</v>
      </c>
      <c r="Y12" s="17">
        <v>0.22689402004449999</v>
      </c>
      <c r="Z12" s="17">
        <v>0.39421755752744397</v>
      </c>
      <c r="AA12" s="17">
        <v>0.28354305678789898</v>
      </c>
      <c r="AB12" s="17">
        <v>0.30737776081130402</v>
      </c>
      <c r="AC12" s="17">
        <v>0.247031306273267</v>
      </c>
      <c r="AD12" s="17">
        <v>0.36256004211134801</v>
      </c>
      <c r="AE12" s="17"/>
      <c r="AF12" s="17">
        <v>0.341452103773983</v>
      </c>
      <c r="AG12" s="17">
        <v>0.26214571542272003</v>
      </c>
      <c r="AH12" s="17">
        <v>0.28709324598126601</v>
      </c>
      <c r="AI12" s="17"/>
      <c r="AJ12" s="17">
        <v>0.30632196594884997</v>
      </c>
      <c r="AK12" s="17">
        <v>0.27913724840474802</v>
      </c>
      <c r="AL12" s="17">
        <v>0.297254100354372</v>
      </c>
      <c r="AM12" s="17">
        <v>0.33207662402531402</v>
      </c>
      <c r="AN12" s="17">
        <v>0.30489640051384798</v>
      </c>
      <c r="AO12" s="17"/>
      <c r="AP12" s="17">
        <v>0.23290010697421801</v>
      </c>
      <c r="AQ12" s="17">
        <v>0.26924341656065098</v>
      </c>
      <c r="AR12" s="17">
        <v>0.29380308256887999</v>
      </c>
      <c r="AS12" s="17">
        <v>0.36964616859865002</v>
      </c>
      <c r="AT12" s="17">
        <v>0.28754739363749199</v>
      </c>
      <c r="AU12" s="17">
        <v>0.30962438482847798</v>
      </c>
      <c r="AV12" s="17"/>
      <c r="AW12" s="17">
        <v>0.29838310250693301</v>
      </c>
      <c r="AX12" s="17">
        <v>0.32478723746615401</v>
      </c>
      <c r="AY12" s="17">
        <v>0.382588398235994</v>
      </c>
      <c r="AZ12" s="17">
        <v>0.330237407745195</v>
      </c>
      <c r="BA12" s="17">
        <v>0.29328476469504899</v>
      </c>
      <c r="BB12" s="17">
        <v>0.30873216805735798</v>
      </c>
      <c r="BC12" s="17">
        <v>0.29474727043722398</v>
      </c>
      <c r="BD12" s="17">
        <v>0.304733410347238</v>
      </c>
      <c r="BE12" s="17">
        <v>0.25655424714277703</v>
      </c>
      <c r="BF12" s="17">
        <v>0.34401617084917002</v>
      </c>
      <c r="BG12" s="17">
        <v>0.26697771122763397</v>
      </c>
      <c r="BH12" s="17">
        <v>0.24411208860816</v>
      </c>
      <c r="BI12" s="17">
        <v>0.30549058916321198</v>
      </c>
      <c r="BJ12" s="17">
        <v>0.333771862320627</v>
      </c>
      <c r="BK12" s="17">
        <v>0.30607652364197202</v>
      </c>
      <c r="BL12" s="17">
        <v>0.130018060509207</v>
      </c>
      <c r="BM12" s="17"/>
      <c r="BN12" s="17">
        <v>0.30091843093860998</v>
      </c>
      <c r="BO12" s="17">
        <v>0.28323464453163899</v>
      </c>
      <c r="BP12" s="17"/>
      <c r="BQ12" s="17">
        <v>0.22289875985031099</v>
      </c>
      <c r="BR12" s="17">
        <v>0.371439281778841</v>
      </c>
      <c r="BS12" s="17"/>
      <c r="BT12" s="17">
        <v>0.300901673277016</v>
      </c>
      <c r="BU12" s="17"/>
      <c r="BV12" s="17">
        <v>0.28698768804631303</v>
      </c>
      <c r="BW12" s="17">
        <v>0.30522609200304701</v>
      </c>
      <c r="BX12" s="17">
        <v>0.291489833736296</v>
      </c>
      <c r="BY12" s="17"/>
      <c r="BZ12" s="17">
        <v>0.32015875541757399</v>
      </c>
      <c r="CA12" s="17">
        <v>0.30981025709891902</v>
      </c>
      <c r="CB12" s="17">
        <v>0.34643197384631003</v>
      </c>
      <c r="CC12" s="17">
        <v>0.34964406915589502</v>
      </c>
      <c r="CD12" s="17">
        <v>0.26170098307717998</v>
      </c>
      <c r="CE12" s="17">
        <v>0.25855321438164403</v>
      </c>
      <c r="CF12" s="17">
        <v>0.22715346292389099</v>
      </c>
      <c r="CG12" s="17"/>
      <c r="CH12" s="17">
        <v>0.20557425729989601</v>
      </c>
      <c r="CI12" s="17">
        <v>0.26177058116358698</v>
      </c>
      <c r="CJ12" s="17">
        <v>0.311454433570514</v>
      </c>
      <c r="CK12" s="17">
        <v>0.35205322133746902</v>
      </c>
      <c r="CL12" s="17">
        <v>0.44764034877921199</v>
      </c>
    </row>
    <row r="13" spans="2:90" x14ac:dyDescent="0.3">
      <c r="B13" s="18" t="s">
        <v>546</v>
      </c>
      <c r="C13" s="17">
        <v>0.22898617107309599</v>
      </c>
      <c r="D13" s="17">
        <v>0.25326792952695498</v>
      </c>
      <c r="E13" s="17">
        <v>0.20707072597032</v>
      </c>
      <c r="F13" s="17"/>
      <c r="G13" s="17">
        <v>0.12699773066383399</v>
      </c>
      <c r="H13" s="17">
        <v>0.16663517730713001</v>
      </c>
      <c r="I13" s="17">
        <v>0.169432527154108</v>
      </c>
      <c r="J13" s="17">
        <v>0.24728235715885899</v>
      </c>
      <c r="K13" s="17">
        <v>0.30399335353787399</v>
      </c>
      <c r="L13" s="17">
        <v>0.331281064305957</v>
      </c>
      <c r="M13" s="17"/>
      <c r="N13" s="17">
        <v>0.253237344003168</v>
      </c>
      <c r="O13" s="17">
        <v>0.23718750358195601</v>
      </c>
      <c r="P13" s="17">
        <v>0.220976575017093</v>
      </c>
      <c r="Q13" s="17">
        <v>0.19927564814238699</v>
      </c>
      <c r="R13" s="17"/>
      <c r="S13" s="17">
        <v>0.21951883132168001</v>
      </c>
      <c r="T13" s="17">
        <v>0.28716648408448697</v>
      </c>
      <c r="U13" s="17">
        <v>0.246435592484506</v>
      </c>
      <c r="V13" s="17">
        <v>0.25035570630535797</v>
      </c>
      <c r="W13" s="17">
        <v>0.209095484368229</v>
      </c>
      <c r="X13" s="17">
        <v>0.16845255687284899</v>
      </c>
      <c r="Y13" s="17">
        <v>0.22738728354732299</v>
      </c>
      <c r="Z13" s="17">
        <v>0.21684876901992101</v>
      </c>
      <c r="AA13" s="17">
        <v>0.22485378918200299</v>
      </c>
      <c r="AB13" s="17">
        <v>0.243417715033623</v>
      </c>
      <c r="AC13" s="17">
        <v>0.153234403538478</v>
      </c>
      <c r="AD13" s="17">
        <v>0.25623459585003799</v>
      </c>
      <c r="AE13" s="17"/>
      <c r="AF13" s="17">
        <v>0.25952733929583</v>
      </c>
      <c r="AG13" s="17">
        <v>0.25268429232554102</v>
      </c>
      <c r="AH13" s="17">
        <v>0.15051253074492299</v>
      </c>
      <c r="AI13" s="17"/>
      <c r="AJ13" s="17">
        <v>0.27881265426772001</v>
      </c>
      <c r="AK13" s="17">
        <v>0.220676164961744</v>
      </c>
      <c r="AL13" s="17">
        <v>0.29989570667059401</v>
      </c>
      <c r="AM13" s="17">
        <v>0.23088622190543601</v>
      </c>
      <c r="AN13" s="17">
        <v>0.23285761752115799</v>
      </c>
      <c r="AO13" s="17"/>
      <c r="AP13" s="17">
        <v>0.22037413387114199</v>
      </c>
      <c r="AQ13" s="17">
        <v>0.26915800642869703</v>
      </c>
      <c r="AR13" s="17">
        <v>0.29080660940707698</v>
      </c>
      <c r="AS13" s="17">
        <v>0.217114595058262</v>
      </c>
      <c r="AT13" s="17">
        <v>0.190506501598383</v>
      </c>
      <c r="AU13" s="17">
        <v>0.257613605288257</v>
      </c>
      <c r="AV13" s="17"/>
      <c r="AW13" s="17">
        <v>0.299767500224626</v>
      </c>
      <c r="AX13" s="17">
        <v>0.159644302210428</v>
      </c>
      <c r="AY13" s="17">
        <v>0.18844292483731001</v>
      </c>
      <c r="AZ13" s="17">
        <v>0.21725172259227599</v>
      </c>
      <c r="BA13" s="17">
        <v>0.20148671576201099</v>
      </c>
      <c r="BB13" s="17">
        <v>0.23700473298394101</v>
      </c>
      <c r="BC13" s="17">
        <v>0.20761883461361499</v>
      </c>
      <c r="BD13" s="17">
        <v>0.29228439146838098</v>
      </c>
      <c r="BE13" s="17">
        <v>0.25022716669912798</v>
      </c>
      <c r="BF13" s="17">
        <v>0.24553648602660699</v>
      </c>
      <c r="BG13" s="17">
        <v>0.20612572865454601</v>
      </c>
      <c r="BH13" s="17">
        <v>0.27063706873966198</v>
      </c>
      <c r="BI13" s="17">
        <v>0.30835928994876299</v>
      </c>
      <c r="BJ13" s="17">
        <v>0.25655525130261803</v>
      </c>
      <c r="BK13" s="17">
        <v>0.22183504220135999</v>
      </c>
      <c r="BL13" s="17">
        <v>0.21638921726608701</v>
      </c>
      <c r="BM13" s="17"/>
      <c r="BN13" s="17">
        <v>0.233397153844115</v>
      </c>
      <c r="BO13" s="17">
        <v>0.22338680651843701</v>
      </c>
      <c r="BP13" s="17"/>
      <c r="BQ13" s="17">
        <v>0.22748141807397901</v>
      </c>
      <c r="BR13" s="17">
        <v>0.179163716777028</v>
      </c>
      <c r="BS13" s="17"/>
      <c r="BT13" s="17">
        <v>0.161722190827603</v>
      </c>
      <c r="BU13" s="17"/>
      <c r="BV13" s="17">
        <v>0.22691043213499101</v>
      </c>
      <c r="BW13" s="17">
        <v>0.21787983026058699</v>
      </c>
      <c r="BX13" s="17">
        <v>0.234706300912018</v>
      </c>
      <c r="BY13" s="17"/>
      <c r="BZ13" s="17">
        <v>0.199345848570191</v>
      </c>
      <c r="CA13" s="17">
        <v>0.21804830045541801</v>
      </c>
      <c r="CB13" s="17">
        <v>0.19568645253127001</v>
      </c>
      <c r="CC13" s="17">
        <v>0.27372692195546899</v>
      </c>
      <c r="CD13" s="17">
        <v>0.222956587836423</v>
      </c>
      <c r="CE13" s="17">
        <v>0.23531329648211299</v>
      </c>
      <c r="CF13" s="17">
        <v>0.27579012018803301</v>
      </c>
      <c r="CG13" s="17"/>
      <c r="CH13" s="17">
        <v>0.21418877844447301</v>
      </c>
      <c r="CI13" s="17">
        <v>0.25174101160061402</v>
      </c>
      <c r="CJ13" s="17">
        <v>0.21368341149738601</v>
      </c>
      <c r="CK13" s="17">
        <v>0.23546615309744401</v>
      </c>
      <c r="CL13" s="17">
        <v>0.16904014188154701</v>
      </c>
    </row>
    <row r="14" spans="2:90" ht="28.8" x14ac:dyDescent="0.3">
      <c r="B14" s="18" t="s">
        <v>547</v>
      </c>
      <c r="C14" s="17">
        <v>0.21522636128658401</v>
      </c>
      <c r="D14" s="17">
        <v>0.220634966550704</v>
      </c>
      <c r="E14" s="17">
        <v>0.208776823414527</v>
      </c>
      <c r="F14" s="17"/>
      <c r="G14" s="17">
        <v>0.18924238771217999</v>
      </c>
      <c r="H14" s="17">
        <v>0.20129010022836799</v>
      </c>
      <c r="I14" s="17">
        <v>0.16367410759792</v>
      </c>
      <c r="J14" s="17">
        <v>0.236576104580143</v>
      </c>
      <c r="K14" s="17">
        <v>0.21627574194362101</v>
      </c>
      <c r="L14" s="17">
        <v>0.268055541221765</v>
      </c>
      <c r="M14" s="17"/>
      <c r="N14" s="17">
        <v>0.21990567229830399</v>
      </c>
      <c r="O14" s="17">
        <v>0.23494461004109901</v>
      </c>
      <c r="P14" s="17">
        <v>0.19342029828400201</v>
      </c>
      <c r="Q14" s="17">
        <v>0.20899393923225501</v>
      </c>
      <c r="R14" s="17"/>
      <c r="S14" s="17">
        <v>0.18752907016050699</v>
      </c>
      <c r="T14" s="17">
        <v>0.25106445386662202</v>
      </c>
      <c r="U14" s="17">
        <v>0.24017557706314399</v>
      </c>
      <c r="V14" s="17">
        <v>0.202755814782341</v>
      </c>
      <c r="W14" s="17">
        <v>0.192353567099736</v>
      </c>
      <c r="X14" s="17">
        <v>0.17519616015880901</v>
      </c>
      <c r="Y14" s="17">
        <v>0.19709594824166601</v>
      </c>
      <c r="Z14" s="17">
        <v>0.207919630988182</v>
      </c>
      <c r="AA14" s="17">
        <v>0.221279910008466</v>
      </c>
      <c r="AB14" s="17">
        <v>0.27353099160587202</v>
      </c>
      <c r="AC14" s="17">
        <v>0.23593415457427699</v>
      </c>
      <c r="AD14" s="17">
        <v>0.15975041349542199</v>
      </c>
      <c r="AE14" s="17"/>
      <c r="AF14" s="17">
        <v>0.19101282008447301</v>
      </c>
      <c r="AG14" s="17">
        <v>0.249303631648298</v>
      </c>
      <c r="AH14" s="17">
        <v>0.17539863405523801</v>
      </c>
      <c r="AI14" s="17"/>
      <c r="AJ14" s="17">
        <v>0.162531238229011</v>
      </c>
      <c r="AK14" s="17">
        <v>0.24415006863312</v>
      </c>
      <c r="AL14" s="17">
        <v>0.23586100479786501</v>
      </c>
      <c r="AM14" s="17">
        <v>0.17957970017351799</v>
      </c>
      <c r="AN14" s="17">
        <v>0.31083944878698799</v>
      </c>
      <c r="AO14" s="17"/>
      <c r="AP14" s="17">
        <v>0.23913755089334299</v>
      </c>
      <c r="AQ14" s="17">
        <v>0.16263831690611</v>
      </c>
      <c r="AR14" s="17">
        <v>0.236944413546856</v>
      </c>
      <c r="AS14" s="17">
        <v>0.17721622433349901</v>
      </c>
      <c r="AT14" s="17">
        <v>0.325640661752921</v>
      </c>
      <c r="AU14" s="17">
        <v>0.26882727586845401</v>
      </c>
      <c r="AV14" s="17"/>
      <c r="AW14" s="17">
        <v>0.34834259889975999</v>
      </c>
      <c r="AX14" s="17">
        <v>0.19679130291191099</v>
      </c>
      <c r="AY14" s="17">
        <v>0.20535757079266301</v>
      </c>
      <c r="AZ14" s="17">
        <v>0.21423584192904099</v>
      </c>
      <c r="BA14" s="17">
        <v>0.16069435895933301</v>
      </c>
      <c r="BB14" s="17">
        <v>0.242953708430202</v>
      </c>
      <c r="BC14" s="17">
        <v>0.20338490248490401</v>
      </c>
      <c r="BD14" s="17">
        <v>0.26076947638769099</v>
      </c>
      <c r="BE14" s="17">
        <v>0.230290337979219</v>
      </c>
      <c r="BF14" s="17">
        <v>0.312874271792007</v>
      </c>
      <c r="BG14" s="17">
        <v>0.22656851611155701</v>
      </c>
      <c r="BH14" s="17">
        <v>0.18226333798793601</v>
      </c>
      <c r="BI14" s="17">
        <v>0.197053966176572</v>
      </c>
      <c r="BJ14" s="17">
        <v>0.19083886853113199</v>
      </c>
      <c r="BK14" s="17">
        <v>0.16476306041154701</v>
      </c>
      <c r="BL14" s="17">
        <v>0.23268373446747301</v>
      </c>
      <c r="BM14" s="17"/>
      <c r="BN14" s="17">
        <v>0.212509063101953</v>
      </c>
      <c r="BO14" s="17">
        <v>0.221053144087583</v>
      </c>
      <c r="BP14" s="17"/>
      <c r="BQ14" s="17">
        <v>0.23426501045064499</v>
      </c>
      <c r="BR14" s="17">
        <v>0.25008885071973602</v>
      </c>
      <c r="BS14" s="17"/>
      <c r="BT14" s="17">
        <v>0.18873760938033499</v>
      </c>
      <c r="BU14" s="17"/>
      <c r="BV14" s="17">
        <v>0.22396343388790699</v>
      </c>
      <c r="BW14" s="17">
        <v>0.206670022557842</v>
      </c>
      <c r="BX14" s="17">
        <v>0.207815114263111</v>
      </c>
      <c r="BY14" s="17"/>
      <c r="BZ14" s="17">
        <v>0.26102084835789602</v>
      </c>
      <c r="CA14" s="17">
        <v>0.21654552478714001</v>
      </c>
      <c r="CB14" s="17">
        <v>0.218779171844806</v>
      </c>
      <c r="CC14" s="17">
        <v>0.20260778499971999</v>
      </c>
      <c r="CD14" s="17">
        <v>0.18381416129595199</v>
      </c>
      <c r="CE14" s="17">
        <v>0.22667774024697601</v>
      </c>
      <c r="CF14" s="17">
        <v>0.23749261839158001</v>
      </c>
      <c r="CG14" s="17"/>
      <c r="CH14" s="17">
        <v>0.16458999127899701</v>
      </c>
      <c r="CI14" s="17">
        <v>0.189782380700313</v>
      </c>
      <c r="CJ14" s="17">
        <v>0.23082744991855</v>
      </c>
      <c r="CK14" s="17">
        <v>0.252917159337464</v>
      </c>
      <c r="CL14" s="17">
        <v>0.28495745415010398</v>
      </c>
    </row>
    <row r="15" spans="2:90" ht="28.8" x14ac:dyDescent="0.3">
      <c r="B15" s="18" t="s">
        <v>548</v>
      </c>
      <c r="C15" s="17">
        <v>0.21366409319548901</v>
      </c>
      <c r="D15" s="17">
        <v>0.191782323429456</v>
      </c>
      <c r="E15" s="17">
        <v>0.229847256736886</v>
      </c>
      <c r="F15" s="17"/>
      <c r="G15" s="17">
        <v>0.22866599642772401</v>
      </c>
      <c r="H15" s="17">
        <v>0.26037004715676298</v>
      </c>
      <c r="I15" s="17">
        <v>0.21556106519972901</v>
      </c>
      <c r="J15" s="17">
        <v>0.19233825822533199</v>
      </c>
      <c r="K15" s="17">
        <v>0.175418052361107</v>
      </c>
      <c r="L15" s="17">
        <v>0.20694983534941799</v>
      </c>
      <c r="M15" s="17"/>
      <c r="N15" s="17">
        <v>0.20348982392756601</v>
      </c>
      <c r="O15" s="17">
        <v>0.23508043064440701</v>
      </c>
      <c r="P15" s="17">
        <v>0.21229738910899301</v>
      </c>
      <c r="Q15" s="17">
        <v>0.20367895609075501</v>
      </c>
      <c r="R15" s="17"/>
      <c r="S15" s="17">
        <v>0.25012600492546899</v>
      </c>
      <c r="T15" s="17">
        <v>0.22379777396499401</v>
      </c>
      <c r="U15" s="17">
        <v>0.23400805936056099</v>
      </c>
      <c r="V15" s="17">
        <v>0.18830332674078901</v>
      </c>
      <c r="W15" s="17">
        <v>0.152385833209711</v>
      </c>
      <c r="X15" s="17">
        <v>0.18219790770089</v>
      </c>
      <c r="Y15" s="17">
        <v>0.18357855935429099</v>
      </c>
      <c r="Z15" s="17">
        <v>0.23128438392613301</v>
      </c>
      <c r="AA15" s="17">
        <v>0.24651226066978599</v>
      </c>
      <c r="AB15" s="17">
        <v>0.24030916493098201</v>
      </c>
      <c r="AC15" s="17">
        <v>0.17852809218447299</v>
      </c>
      <c r="AD15" s="17">
        <v>0.172404620333969</v>
      </c>
      <c r="AE15" s="17"/>
      <c r="AF15" s="17">
        <v>0.198481168676749</v>
      </c>
      <c r="AG15" s="17">
        <v>0.20479169592220201</v>
      </c>
      <c r="AH15" s="17">
        <v>0.24502664230759399</v>
      </c>
      <c r="AI15" s="17"/>
      <c r="AJ15" s="17">
        <v>0.128804926114923</v>
      </c>
      <c r="AK15" s="17">
        <v>0.26265613522039599</v>
      </c>
      <c r="AL15" s="17">
        <v>0.18405655350602201</v>
      </c>
      <c r="AM15" s="17">
        <v>0.18419324533902601</v>
      </c>
      <c r="AN15" s="17">
        <v>0.298535713806513</v>
      </c>
      <c r="AO15" s="17"/>
      <c r="AP15" s="17">
        <v>0.25191058696685797</v>
      </c>
      <c r="AQ15" s="17">
        <v>0.15840727982340999</v>
      </c>
      <c r="AR15" s="17">
        <v>0.19132076286334301</v>
      </c>
      <c r="AS15" s="17">
        <v>0.200895140371636</v>
      </c>
      <c r="AT15" s="17">
        <v>0.34075902837807198</v>
      </c>
      <c r="AU15" s="17">
        <v>0.163634531576827</v>
      </c>
      <c r="AV15" s="17"/>
      <c r="AW15" s="17">
        <v>0.14560428491267599</v>
      </c>
      <c r="AX15" s="17">
        <v>0.192801992347995</v>
      </c>
      <c r="AY15" s="17">
        <v>0.15123495178511701</v>
      </c>
      <c r="AZ15" s="17">
        <v>0.27091669590928902</v>
      </c>
      <c r="BA15" s="17">
        <v>0.229542681947596</v>
      </c>
      <c r="BB15" s="17">
        <v>0.209358131122725</v>
      </c>
      <c r="BC15" s="17">
        <v>0.24722718998389101</v>
      </c>
      <c r="BD15" s="17">
        <v>0.200074180191981</v>
      </c>
      <c r="BE15" s="17">
        <v>0.241265812174357</v>
      </c>
      <c r="BF15" s="17">
        <v>0.23571154290902799</v>
      </c>
      <c r="BG15" s="17">
        <v>0.26898462050274802</v>
      </c>
      <c r="BH15" s="17">
        <v>0.153283211816827</v>
      </c>
      <c r="BI15" s="17">
        <v>0.18836845454628501</v>
      </c>
      <c r="BJ15" s="17">
        <v>0.184816667153411</v>
      </c>
      <c r="BK15" s="17">
        <v>9.7988922096991199E-2</v>
      </c>
      <c r="BL15" s="17">
        <v>0.20968423669524699</v>
      </c>
      <c r="BM15" s="17"/>
      <c r="BN15" s="17">
        <v>0.21067291350279499</v>
      </c>
      <c r="BO15" s="17">
        <v>0.21984662047196701</v>
      </c>
      <c r="BP15" s="17"/>
      <c r="BQ15" s="17">
        <v>0.25758825568410298</v>
      </c>
      <c r="BR15" s="17">
        <v>0.27057996681812102</v>
      </c>
      <c r="BS15" s="17"/>
      <c r="BT15" s="17">
        <v>0.26278160713500498</v>
      </c>
      <c r="BU15" s="17"/>
      <c r="BV15" s="17">
        <v>0.201779155126738</v>
      </c>
      <c r="BW15" s="17">
        <v>0.26795742087260199</v>
      </c>
      <c r="BX15" s="17">
        <v>0.19512874934296101</v>
      </c>
      <c r="BY15" s="17"/>
      <c r="BZ15" s="17">
        <v>0.26120184482268299</v>
      </c>
      <c r="CA15" s="17">
        <v>0.193667823288621</v>
      </c>
      <c r="CB15" s="17">
        <v>0.27588364046105701</v>
      </c>
      <c r="CC15" s="17">
        <v>0.203554150996308</v>
      </c>
      <c r="CD15" s="17">
        <v>0.22264770698178299</v>
      </c>
      <c r="CE15" s="17">
        <v>0.167380430151988</v>
      </c>
      <c r="CF15" s="17">
        <v>0.19971901377151</v>
      </c>
      <c r="CG15" s="17"/>
      <c r="CH15" s="17">
        <v>0.140331898233721</v>
      </c>
      <c r="CI15" s="17">
        <v>0.19288958173053</v>
      </c>
      <c r="CJ15" s="17">
        <v>0.22130220562067601</v>
      </c>
      <c r="CK15" s="17">
        <v>0.27882869044231201</v>
      </c>
      <c r="CL15" s="17">
        <v>0.26137242842446301</v>
      </c>
    </row>
    <row r="16" spans="2:90" x14ac:dyDescent="0.3">
      <c r="B16" s="18" t="s">
        <v>549</v>
      </c>
      <c r="C16" s="17">
        <v>0.203371481117363</v>
      </c>
      <c r="D16" s="17">
        <v>0.21155224896630501</v>
      </c>
      <c r="E16" s="17">
        <v>0.19507729742091701</v>
      </c>
      <c r="F16" s="17"/>
      <c r="G16" s="17">
        <v>0.23469439052694499</v>
      </c>
      <c r="H16" s="17">
        <v>0.215507781365228</v>
      </c>
      <c r="I16" s="17">
        <v>0.17575481675719201</v>
      </c>
      <c r="J16" s="17">
        <v>0.144318528084171</v>
      </c>
      <c r="K16" s="17">
        <v>0.20227661993863</v>
      </c>
      <c r="L16" s="17">
        <v>0.243927740054555</v>
      </c>
      <c r="M16" s="17"/>
      <c r="N16" s="17">
        <v>0.271724299547351</v>
      </c>
      <c r="O16" s="17">
        <v>0.19388846644937799</v>
      </c>
      <c r="P16" s="17">
        <v>0.17072301310128399</v>
      </c>
      <c r="Q16" s="17">
        <v>0.17029487874052901</v>
      </c>
      <c r="R16" s="17"/>
      <c r="S16" s="17">
        <v>0.24003708452644201</v>
      </c>
      <c r="T16" s="17">
        <v>0.21206037605918199</v>
      </c>
      <c r="U16" s="17">
        <v>0.152912912926778</v>
      </c>
      <c r="V16" s="17">
        <v>0.149983894008765</v>
      </c>
      <c r="W16" s="17">
        <v>0.199136796037863</v>
      </c>
      <c r="X16" s="17">
        <v>0.18771829168189999</v>
      </c>
      <c r="Y16" s="17">
        <v>0.18032108343742401</v>
      </c>
      <c r="Z16" s="17">
        <v>0.21203266029065401</v>
      </c>
      <c r="AA16" s="17">
        <v>0.18150725019615299</v>
      </c>
      <c r="AB16" s="17">
        <v>0.26702871207804602</v>
      </c>
      <c r="AC16" s="17">
        <v>0.187295929002117</v>
      </c>
      <c r="AD16" s="17">
        <v>0.31168644110214999</v>
      </c>
      <c r="AE16" s="17"/>
      <c r="AF16" s="17">
        <v>0.17460012190568899</v>
      </c>
      <c r="AG16" s="17">
        <v>0.22990831968577699</v>
      </c>
      <c r="AH16" s="17">
        <v>0.210275442784288</v>
      </c>
      <c r="AI16" s="17"/>
      <c r="AJ16" s="17">
        <v>0.18709753984896399</v>
      </c>
      <c r="AK16" s="17">
        <v>0.210578003190284</v>
      </c>
      <c r="AL16" s="17">
        <v>0.26818903640553798</v>
      </c>
      <c r="AM16" s="17">
        <v>0.13531359806329299</v>
      </c>
      <c r="AN16" s="17">
        <v>0.25136075740368402</v>
      </c>
      <c r="AO16" s="17"/>
      <c r="AP16" s="17">
        <v>0.23098345508906001</v>
      </c>
      <c r="AQ16" s="17">
        <v>0.188783158129746</v>
      </c>
      <c r="AR16" s="17">
        <v>0.2486079285709</v>
      </c>
      <c r="AS16" s="17">
        <v>0.14643246050827999</v>
      </c>
      <c r="AT16" s="17">
        <v>0.273795249372141</v>
      </c>
      <c r="AU16" s="17">
        <v>0.21667770035563499</v>
      </c>
      <c r="AV16" s="17"/>
      <c r="AW16" s="17">
        <v>0.31453403289627602</v>
      </c>
      <c r="AX16" s="17">
        <v>0.17851582244145001</v>
      </c>
      <c r="AY16" s="17">
        <v>0.15388126824439</v>
      </c>
      <c r="AZ16" s="17">
        <v>0.17608482181417301</v>
      </c>
      <c r="BA16" s="17">
        <v>0.18698786740274601</v>
      </c>
      <c r="BB16" s="17">
        <v>0.19763391792132701</v>
      </c>
      <c r="BC16" s="17">
        <v>0.20445289900297201</v>
      </c>
      <c r="BD16" s="17">
        <v>0.21124465939225201</v>
      </c>
      <c r="BE16" s="17">
        <v>0.245886775927906</v>
      </c>
      <c r="BF16" s="17">
        <v>0.20056004893142501</v>
      </c>
      <c r="BG16" s="17">
        <v>0.218015027957561</v>
      </c>
      <c r="BH16" s="17">
        <v>0.189661280686863</v>
      </c>
      <c r="BI16" s="17">
        <v>0.14191862458325999</v>
      </c>
      <c r="BJ16" s="17">
        <v>0.210304667553424</v>
      </c>
      <c r="BK16" s="17">
        <v>0.33250153939640698</v>
      </c>
      <c r="BL16" s="17">
        <v>0.31569231186766999</v>
      </c>
      <c r="BM16" s="17"/>
      <c r="BN16" s="17">
        <v>0.20859166145501701</v>
      </c>
      <c r="BO16" s="17">
        <v>0.196828853353403</v>
      </c>
      <c r="BP16" s="17"/>
      <c r="BQ16" s="17">
        <v>0.22682481345737199</v>
      </c>
      <c r="BR16" s="17">
        <v>0.16499516331642999</v>
      </c>
      <c r="BS16" s="17"/>
      <c r="BT16" s="17">
        <v>0.182019617117129</v>
      </c>
      <c r="BU16" s="17"/>
      <c r="BV16" s="17">
        <v>0.21698637739943599</v>
      </c>
      <c r="BW16" s="17">
        <v>0.221981024102445</v>
      </c>
      <c r="BX16" s="17">
        <v>0.194904312396705</v>
      </c>
      <c r="BY16" s="17"/>
      <c r="BZ16" s="17">
        <v>0.239057826967318</v>
      </c>
      <c r="CA16" s="17">
        <v>0.17698608641029201</v>
      </c>
      <c r="CB16" s="17">
        <v>0.16538703682867301</v>
      </c>
      <c r="CC16" s="17">
        <v>0.199798759697044</v>
      </c>
      <c r="CD16" s="17">
        <v>0.223844069541071</v>
      </c>
      <c r="CE16" s="17">
        <v>0.20414745884114099</v>
      </c>
      <c r="CF16" s="17">
        <v>0.26960699606961902</v>
      </c>
      <c r="CG16" s="17"/>
      <c r="CH16" s="17">
        <v>0.22960202998624399</v>
      </c>
      <c r="CI16" s="17">
        <v>0.212544479899409</v>
      </c>
      <c r="CJ16" s="17">
        <v>0.19960233014946799</v>
      </c>
      <c r="CK16" s="17">
        <v>0.159250069261894</v>
      </c>
      <c r="CL16" s="17">
        <v>0.26112282578151702</v>
      </c>
    </row>
    <row r="17" spans="2:90" x14ac:dyDescent="0.3">
      <c r="B17" s="18" t="s">
        <v>550</v>
      </c>
      <c r="C17" s="17">
        <v>0.19768731340395601</v>
      </c>
      <c r="D17" s="17">
        <v>0.19738470034286501</v>
      </c>
      <c r="E17" s="17">
        <v>0.19558709869506599</v>
      </c>
      <c r="F17" s="17"/>
      <c r="G17" s="17">
        <v>0.16191517679280801</v>
      </c>
      <c r="H17" s="17">
        <v>0.19616639107280201</v>
      </c>
      <c r="I17" s="17">
        <v>0.14653548671102701</v>
      </c>
      <c r="J17" s="17">
        <v>0.19477912682455001</v>
      </c>
      <c r="K17" s="17">
        <v>0.23371747673302701</v>
      </c>
      <c r="L17" s="17">
        <v>0.24277164586685801</v>
      </c>
      <c r="M17" s="17"/>
      <c r="N17" s="17">
        <v>0.163907578098208</v>
      </c>
      <c r="O17" s="17">
        <v>0.19853860737162601</v>
      </c>
      <c r="P17" s="17">
        <v>0.227809732075726</v>
      </c>
      <c r="Q17" s="17">
        <v>0.20471168103941401</v>
      </c>
      <c r="R17" s="17"/>
      <c r="S17" s="17">
        <v>0.17694390813522301</v>
      </c>
      <c r="T17" s="17">
        <v>0.22608827942062201</v>
      </c>
      <c r="U17" s="17">
        <v>0.17505798089469299</v>
      </c>
      <c r="V17" s="17">
        <v>0.168937636107267</v>
      </c>
      <c r="W17" s="17">
        <v>0.23440445647713501</v>
      </c>
      <c r="X17" s="17">
        <v>0.19565086590372199</v>
      </c>
      <c r="Y17" s="17">
        <v>0.20020082714680201</v>
      </c>
      <c r="Z17" s="17">
        <v>0.20865989690579501</v>
      </c>
      <c r="AA17" s="17">
        <v>0.21699725952841101</v>
      </c>
      <c r="AB17" s="17">
        <v>0.19873001494496401</v>
      </c>
      <c r="AC17" s="17">
        <v>0.20817605004168899</v>
      </c>
      <c r="AD17" s="17">
        <v>0.12526707386431499</v>
      </c>
      <c r="AE17" s="17"/>
      <c r="AF17" s="17">
        <v>0.26219426855108102</v>
      </c>
      <c r="AG17" s="17">
        <v>0.15162781477797399</v>
      </c>
      <c r="AH17" s="17">
        <v>0.17111782871218301</v>
      </c>
      <c r="AI17" s="17"/>
      <c r="AJ17" s="17">
        <v>0.21858826867858699</v>
      </c>
      <c r="AK17" s="17">
        <v>0.17031730801525599</v>
      </c>
      <c r="AL17" s="17">
        <v>0.18363471085666599</v>
      </c>
      <c r="AM17" s="17">
        <v>0.30062689684242</v>
      </c>
      <c r="AN17" s="17">
        <v>0.21118793794539201</v>
      </c>
      <c r="AO17" s="17"/>
      <c r="AP17" s="17">
        <v>0.14515885281822699</v>
      </c>
      <c r="AQ17" s="17">
        <v>0.20308646281096299</v>
      </c>
      <c r="AR17" s="17">
        <v>0.19175210798995901</v>
      </c>
      <c r="AS17" s="17">
        <v>0.288508239572771</v>
      </c>
      <c r="AT17" s="17">
        <v>0.14899211720240099</v>
      </c>
      <c r="AU17" s="17">
        <v>0.19932929235715599</v>
      </c>
      <c r="AV17" s="17"/>
      <c r="AW17" s="17">
        <v>0.251263885975745</v>
      </c>
      <c r="AX17" s="17">
        <v>0.21045998918376299</v>
      </c>
      <c r="AY17" s="17">
        <v>0.19987110138719699</v>
      </c>
      <c r="AZ17" s="17">
        <v>0.227372765714071</v>
      </c>
      <c r="BA17" s="17">
        <v>0.25504953832363902</v>
      </c>
      <c r="BB17" s="17">
        <v>0.242451045656222</v>
      </c>
      <c r="BC17" s="17">
        <v>0.20939603755097699</v>
      </c>
      <c r="BD17" s="17">
        <v>0.200502727651587</v>
      </c>
      <c r="BE17" s="17">
        <v>0.176399193829096</v>
      </c>
      <c r="BF17" s="17">
        <v>0.20619061911419601</v>
      </c>
      <c r="BG17" s="17">
        <v>0.187340535492723</v>
      </c>
      <c r="BH17" s="17">
        <v>0.13474875424117899</v>
      </c>
      <c r="BI17" s="17">
        <v>9.8212164333125795E-2</v>
      </c>
      <c r="BJ17" s="17">
        <v>9.5786898038186394E-2</v>
      </c>
      <c r="BK17" s="17">
        <v>0.119159304460592</v>
      </c>
      <c r="BL17" s="17">
        <v>0.168548574644271</v>
      </c>
      <c r="BM17" s="17"/>
      <c r="BN17" s="17">
        <v>0.19575285184793501</v>
      </c>
      <c r="BO17" s="17">
        <v>0.19980848571462401</v>
      </c>
      <c r="BP17" s="17"/>
      <c r="BQ17" s="17">
        <v>0.139675671010799</v>
      </c>
      <c r="BR17" s="17">
        <v>0.21917614354696699</v>
      </c>
      <c r="BS17" s="17"/>
      <c r="BT17" s="17">
        <v>0.18979353218995201</v>
      </c>
      <c r="BU17" s="17"/>
      <c r="BV17" s="17">
        <v>0.21305663618571299</v>
      </c>
      <c r="BW17" s="17">
        <v>0.20392045899904501</v>
      </c>
      <c r="BX17" s="17">
        <v>0.18402968090573699</v>
      </c>
      <c r="BY17" s="17"/>
      <c r="BZ17" s="17">
        <v>0.25524866245776201</v>
      </c>
      <c r="CA17" s="17">
        <v>0.20668468929636699</v>
      </c>
      <c r="CB17" s="17">
        <v>0.205809691859067</v>
      </c>
      <c r="CC17" s="17">
        <v>0.17845779325261599</v>
      </c>
      <c r="CD17" s="17">
        <v>0.19016211169422101</v>
      </c>
      <c r="CE17" s="17">
        <v>0.18573815737562299</v>
      </c>
      <c r="CF17" s="17">
        <v>0.166838521575814</v>
      </c>
      <c r="CG17" s="17"/>
      <c r="CH17" s="17">
        <v>0.14544383267134001</v>
      </c>
      <c r="CI17" s="17">
        <v>0.154187595141316</v>
      </c>
      <c r="CJ17" s="17">
        <v>0.216473060933462</v>
      </c>
      <c r="CK17" s="17">
        <v>0.27431842884125801</v>
      </c>
      <c r="CL17" s="17">
        <v>0.25766290450590401</v>
      </c>
    </row>
    <row r="18" spans="2:90" x14ac:dyDescent="0.3">
      <c r="B18" s="18" t="s">
        <v>551</v>
      </c>
      <c r="C18" s="17">
        <v>0.187665623611454</v>
      </c>
      <c r="D18" s="17">
        <v>0.200514316572137</v>
      </c>
      <c r="E18" s="17">
        <v>0.174698074207181</v>
      </c>
      <c r="F18" s="17"/>
      <c r="G18" s="17">
        <v>0.170722220474539</v>
      </c>
      <c r="H18" s="17">
        <v>0.26102050300711399</v>
      </c>
      <c r="I18" s="17">
        <v>0.212316273767307</v>
      </c>
      <c r="J18" s="17">
        <v>0.13840993386212899</v>
      </c>
      <c r="K18" s="17">
        <v>0.177676065815803</v>
      </c>
      <c r="L18" s="17">
        <v>0.16548306448511799</v>
      </c>
      <c r="M18" s="17"/>
      <c r="N18" s="17">
        <v>0.20909635533625701</v>
      </c>
      <c r="O18" s="17">
        <v>0.20407346080719299</v>
      </c>
      <c r="P18" s="17">
        <v>0.16343616604175801</v>
      </c>
      <c r="Q18" s="17">
        <v>0.17073053870038599</v>
      </c>
      <c r="R18" s="17"/>
      <c r="S18" s="17">
        <v>0.21167144106008501</v>
      </c>
      <c r="T18" s="17">
        <v>0.23646661370361699</v>
      </c>
      <c r="U18" s="17">
        <v>0.16598171592451699</v>
      </c>
      <c r="V18" s="17">
        <v>0.20154045168538301</v>
      </c>
      <c r="W18" s="17">
        <v>0.151162131662298</v>
      </c>
      <c r="X18" s="17">
        <v>0.212378132684202</v>
      </c>
      <c r="Y18" s="17">
        <v>0.16161880292417399</v>
      </c>
      <c r="Z18" s="17">
        <v>0.17785285905148601</v>
      </c>
      <c r="AA18" s="17">
        <v>0.17241215399617801</v>
      </c>
      <c r="AB18" s="17">
        <v>0.15537706329515399</v>
      </c>
      <c r="AC18" s="17">
        <v>0.15057358789377401</v>
      </c>
      <c r="AD18" s="17">
        <v>0.18759960342026299</v>
      </c>
      <c r="AE18" s="17"/>
      <c r="AF18" s="17">
        <v>0.19762594673012901</v>
      </c>
      <c r="AG18" s="17">
        <v>0.19348258534518101</v>
      </c>
      <c r="AH18" s="17">
        <v>0.16294700000269999</v>
      </c>
      <c r="AI18" s="17"/>
      <c r="AJ18" s="17">
        <v>0.218269087977736</v>
      </c>
      <c r="AK18" s="17">
        <v>0.19544792588714399</v>
      </c>
      <c r="AL18" s="17">
        <v>0.16178292075379699</v>
      </c>
      <c r="AM18" s="17">
        <v>0.226783035949713</v>
      </c>
      <c r="AN18" s="17">
        <v>0.16827818826017599</v>
      </c>
      <c r="AO18" s="17"/>
      <c r="AP18" s="17">
        <v>0.20376126312993001</v>
      </c>
      <c r="AQ18" s="17">
        <v>0.19964069839600199</v>
      </c>
      <c r="AR18" s="17">
        <v>0.14822893384729799</v>
      </c>
      <c r="AS18" s="17">
        <v>0.23065145266994999</v>
      </c>
      <c r="AT18" s="17">
        <v>0.13867326041910899</v>
      </c>
      <c r="AU18" s="17">
        <v>0.173205424687013</v>
      </c>
      <c r="AV18" s="17"/>
      <c r="AW18" s="17">
        <v>0.30263077375439901</v>
      </c>
      <c r="AX18" s="17">
        <v>0.175176580663023</v>
      </c>
      <c r="AY18" s="17">
        <v>0.15522227365514599</v>
      </c>
      <c r="AZ18" s="17">
        <v>0.18655611533018501</v>
      </c>
      <c r="BA18" s="17">
        <v>0.17823995057554801</v>
      </c>
      <c r="BB18" s="17">
        <v>0.160795877768519</v>
      </c>
      <c r="BC18" s="17">
        <v>0.252878276426175</v>
      </c>
      <c r="BD18" s="17">
        <v>0.17254563716377799</v>
      </c>
      <c r="BE18" s="17">
        <v>0.168337791333454</v>
      </c>
      <c r="BF18" s="17">
        <v>0.18629829600182399</v>
      </c>
      <c r="BG18" s="17">
        <v>0.22228079653808</v>
      </c>
      <c r="BH18" s="17">
        <v>0.191158423284713</v>
      </c>
      <c r="BI18" s="17">
        <v>0.16159800378205499</v>
      </c>
      <c r="BJ18" s="17">
        <v>0.14752361618302001</v>
      </c>
      <c r="BK18" s="17">
        <v>0.14948951923925499</v>
      </c>
      <c r="BL18" s="17">
        <v>0.26816608572996098</v>
      </c>
      <c r="BM18" s="17"/>
      <c r="BN18" s="17">
        <v>0.193928972497416</v>
      </c>
      <c r="BO18" s="17">
        <v>0.17944507788882499</v>
      </c>
      <c r="BP18" s="17"/>
      <c r="BQ18" s="17">
        <v>0.20840550082985501</v>
      </c>
      <c r="BR18" s="17">
        <v>0.17556022152312101</v>
      </c>
      <c r="BS18" s="17"/>
      <c r="BT18" s="17">
        <v>0.23124377236238899</v>
      </c>
      <c r="BU18" s="17"/>
      <c r="BV18" s="17">
        <v>0.14870933077527901</v>
      </c>
      <c r="BW18" s="17">
        <v>0.20595952408527399</v>
      </c>
      <c r="BX18" s="17">
        <v>0.19838701882847701</v>
      </c>
      <c r="BY18" s="17"/>
      <c r="BZ18" s="17">
        <v>0.169174082817723</v>
      </c>
      <c r="CA18" s="17">
        <v>0.16160140489827499</v>
      </c>
      <c r="CB18" s="17">
        <v>0.21150719070667301</v>
      </c>
      <c r="CC18" s="17">
        <v>0.21295385906500899</v>
      </c>
      <c r="CD18" s="17">
        <v>0.20739459560731199</v>
      </c>
      <c r="CE18" s="17">
        <v>0.17217551021263899</v>
      </c>
      <c r="CF18" s="17">
        <v>0.219749396735513</v>
      </c>
      <c r="CG18" s="17"/>
      <c r="CH18" s="17">
        <v>0.22682933009612299</v>
      </c>
      <c r="CI18" s="17">
        <v>0.188801899564812</v>
      </c>
      <c r="CJ18" s="17">
        <v>0.17700669052666901</v>
      </c>
      <c r="CK18" s="17">
        <v>0.182639929222461</v>
      </c>
      <c r="CL18" s="17">
        <v>0.19894684391907</v>
      </c>
    </row>
    <row r="19" spans="2:90" x14ac:dyDescent="0.3">
      <c r="B19" s="18" t="s">
        <v>552</v>
      </c>
      <c r="C19" s="17">
        <v>0.18041516894095999</v>
      </c>
      <c r="D19" s="17">
        <v>0.17899975630762999</v>
      </c>
      <c r="E19" s="17">
        <v>0.181331268110932</v>
      </c>
      <c r="F19" s="17"/>
      <c r="G19" s="17">
        <v>0.240268364365884</v>
      </c>
      <c r="H19" s="17">
        <v>0.21162760650418799</v>
      </c>
      <c r="I19" s="17">
        <v>0.22277982674612801</v>
      </c>
      <c r="J19" s="17">
        <v>0.15428164463621599</v>
      </c>
      <c r="K19" s="17">
        <v>0.143640371507645</v>
      </c>
      <c r="L19" s="17">
        <v>0.12634225728875501</v>
      </c>
      <c r="M19" s="17"/>
      <c r="N19" s="17">
        <v>0.19909427332579999</v>
      </c>
      <c r="O19" s="17">
        <v>0.18195409769323001</v>
      </c>
      <c r="P19" s="17">
        <v>0.174034272508441</v>
      </c>
      <c r="Q19" s="17">
        <v>0.16377012694300899</v>
      </c>
      <c r="R19" s="17"/>
      <c r="S19" s="17">
        <v>0.21788352826618701</v>
      </c>
      <c r="T19" s="17">
        <v>0.157485278391612</v>
      </c>
      <c r="U19" s="17">
        <v>0.15234332372193901</v>
      </c>
      <c r="V19" s="17">
        <v>0.18303842180401</v>
      </c>
      <c r="W19" s="17">
        <v>0.168170350332566</v>
      </c>
      <c r="X19" s="17">
        <v>0.151691267942094</v>
      </c>
      <c r="Y19" s="17">
        <v>0.158568394504741</v>
      </c>
      <c r="Z19" s="17">
        <v>0.19735033684012299</v>
      </c>
      <c r="AA19" s="17">
        <v>0.21073784716045699</v>
      </c>
      <c r="AB19" s="17">
        <v>0.17061719083479601</v>
      </c>
      <c r="AC19" s="17">
        <v>0.17931968703882101</v>
      </c>
      <c r="AD19" s="17">
        <v>0.241638512040873</v>
      </c>
      <c r="AE19" s="17"/>
      <c r="AF19" s="17">
        <v>0.168087442822248</v>
      </c>
      <c r="AG19" s="17">
        <v>0.19080695591868599</v>
      </c>
      <c r="AH19" s="17">
        <v>0.20018727060982799</v>
      </c>
      <c r="AI19" s="17"/>
      <c r="AJ19" s="17">
        <v>0.18916088254723401</v>
      </c>
      <c r="AK19" s="17">
        <v>0.19280323640671199</v>
      </c>
      <c r="AL19" s="17">
        <v>0.132150312145391</v>
      </c>
      <c r="AM19" s="17">
        <v>0.193122005868089</v>
      </c>
      <c r="AN19" s="17">
        <v>0.18189016685373599</v>
      </c>
      <c r="AO19" s="17"/>
      <c r="AP19" s="17">
        <v>0.19469182481574801</v>
      </c>
      <c r="AQ19" s="17">
        <v>0.18497801563543301</v>
      </c>
      <c r="AR19" s="17">
        <v>0.15738921689701299</v>
      </c>
      <c r="AS19" s="17">
        <v>0.18939977737116601</v>
      </c>
      <c r="AT19" s="17">
        <v>0.160063475726935</v>
      </c>
      <c r="AU19" s="17">
        <v>0.149141140748065</v>
      </c>
      <c r="AV19" s="17"/>
      <c r="AW19" s="17">
        <v>0.14319112543939899</v>
      </c>
      <c r="AX19" s="17">
        <v>0.222274471865436</v>
      </c>
      <c r="AY19" s="17">
        <v>0.180339449799861</v>
      </c>
      <c r="AZ19" s="17">
        <v>0.15344334357332801</v>
      </c>
      <c r="BA19" s="17">
        <v>0.16414594911381999</v>
      </c>
      <c r="BB19" s="17">
        <v>0.19310281245085301</v>
      </c>
      <c r="BC19" s="17">
        <v>0.13681276110319401</v>
      </c>
      <c r="BD19" s="17">
        <v>0.19391205143854701</v>
      </c>
      <c r="BE19" s="17">
        <v>0.18739363037571599</v>
      </c>
      <c r="BF19" s="17">
        <v>0.22581641973685301</v>
      </c>
      <c r="BG19" s="17">
        <v>0.20228644704141299</v>
      </c>
      <c r="BH19" s="17">
        <v>0.16015305933242999</v>
      </c>
      <c r="BI19" s="17">
        <v>0.24685772895403699</v>
      </c>
      <c r="BJ19" s="17">
        <v>0.268576710638259</v>
      </c>
      <c r="BK19" s="17">
        <v>6.1939545989961403E-2</v>
      </c>
      <c r="BL19" s="17">
        <v>0.18773095834176601</v>
      </c>
      <c r="BM19" s="17"/>
      <c r="BN19" s="17">
        <v>0.17692394451723401</v>
      </c>
      <c r="BO19" s="17">
        <v>0.180806952464896</v>
      </c>
      <c r="BP19" s="17"/>
      <c r="BQ19" s="17">
        <v>0.195371831946971</v>
      </c>
      <c r="BR19" s="17">
        <v>0.16943387236534699</v>
      </c>
      <c r="BS19" s="17"/>
      <c r="BT19" s="17">
        <v>0.21985019208545201</v>
      </c>
      <c r="BU19" s="17"/>
      <c r="BV19" s="17">
        <v>0.169605007513843</v>
      </c>
      <c r="BW19" s="17">
        <v>0.220852252267488</v>
      </c>
      <c r="BX19" s="17">
        <v>0.16664225462305801</v>
      </c>
      <c r="BY19" s="17"/>
      <c r="BZ19" s="17">
        <v>0.23206611191124199</v>
      </c>
      <c r="CA19" s="17">
        <v>0.179613873221979</v>
      </c>
      <c r="CB19" s="17">
        <v>0.17858175333492701</v>
      </c>
      <c r="CC19" s="17">
        <v>0.202216131867307</v>
      </c>
      <c r="CD19" s="17">
        <v>0.19701190848217401</v>
      </c>
      <c r="CE19" s="17">
        <v>0.15373334762829799</v>
      </c>
      <c r="CF19" s="17">
        <v>0.176749730093822</v>
      </c>
      <c r="CG19" s="17"/>
      <c r="CH19" s="17">
        <v>0.206626938175547</v>
      </c>
      <c r="CI19" s="17">
        <v>0.139748188252866</v>
      </c>
      <c r="CJ19" s="17">
        <v>0.18994375651867201</v>
      </c>
      <c r="CK19" s="17">
        <v>0.237426136547505</v>
      </c>
      <c r="CL19" s="17">
        <v>0.183767933385481</v>
      </c>
    </row>
    <row r="20" spans="2:90" x14ac:dyDescent="0.3">
      <c r="B20" s="18" t="s">
        <v>553</v>
      </c>
      <c r="C20" s="17">
        <v>0.11803801242395499</v>
      </c>
      <c r="D20" s="17">
        <v>0.132409928395197</v>
      </c>
      <c r="E20" s="17">
        <v>0.10301676463606101</v>
      </c>
      <c r="F20" s="17"/>
      <c r="G20" s="17">
        <v>0.17107833878442599</v>
      </c>
      <c r="H20" s="17">
        <v>0.16798081068979501</v>
      </c>
      <c r="I20" s="17">
        <v>8.8548113383634205E-2</v>
      </c>
      <c r="J20" s="17">
        <v>8.5980975359118306E-2</v>
      </c>
      <c r="K20" s="17">
        <v>9.3065289444140303E-2</v>
      </c>
      <c r="L20" s="17">
        <v>0.10891833380523</v>
      </c>
      <c r="M20" s="17"/>
      <c r="N20" s="17">
        <v>0.13511289024269599</v>
      </c>
      <c r="O20" s="17">
        <v>0.123787346300614</v>
      </c>
      <c r="P20" s="17">
        <v>0.10072325546732</v>
      </c>
      <c r="Q20" s="17">
        <v>0.110080851817458</v>
      </c>
      <c r="R20" s="17"/>
      <c r="S20" s="17">
        <v>0.17157399179065499</v>
      </c>
      <c r="T20" s="17">
        <v>0.121434622132151</v>
      </c>
      <c r="U20" s="17">
        <v>6.8689610394121095E-2</v>
      </c>
      <c r="V20" s="17">
        <v>0.11645592474729401</v>
      </c>
      <c r="W20" s="17">
        <v>7.0231343534624804E-2</v>
      </c>
      <c r="X20" s="17">
        <v>8.7009955730804001E-2</v>
      </c>
      <c r="Y20" s="17">
        <v>0.111250435098635</v>
      </c>
      <c r="Z20" s="17">
        <v>0.14268118920667799</v>
      </c>
      <c r="AA20" s="17">
        <v>0.129518794178479</v>
      </c>
      <c r="AB20" s="17">
        <v>0.13154502775020099</v>
      </c>
      <c r="AC20" s="17">
        <v>0.13270423842052001</v>
      </c>
      <c r="AD20" s="17">
        <v>7.1510098556446494E-2</v>
      </c>
      <c r="AE20" s="17"/>
      <c r="AF20" s="17">
        <v>9.1459847605068298E-2</v>
      </c>
      <c r="AG20" s="17">
        <v>0.13904725897293799</v>
      </c>
      <c r="AH20" s="17">
        <v>9.9752375825747294E-2</v>
      </c>
      <c r="AI20" s="17"/>
      <c r="AJ20" s="17">
        <v>0.116018553213178</v>
      </c>
      <c r="AK20" s="17">
        <v>0.139022631494813</v>
      </c>
      <c r="AL20" s="17">
        <v>6.2505041866859304E-2</v>
      </c>
      <c r="AM20" s="17">
        <v>0.101782948954668</v>
      </c>
      <c r="AN20" s="17">
        <v>0.172027138437649</v>
      </c>
      <c r="AO20" s="17"/>
      <c r="AP20" s="17">
        <v>0.164654150280103</v>
      </c>
      <c r="AQ20" s="17">
        <v>0.114396365728755</v>
      </c>
      <c r="AR20" s="17">
        <v>3.1968015578887399E-2</v>
      </c>
      <c r="AS20" s="17">
        <v>9.3690369676994206E-2</v>
      </c>
      <c r="AT20" s="17">
        <v>0.197843539397735</v>
      </c>
      <c r="AU20" s="17">
        <v>0.10176677380365599</v>
      </c>
      <c r="AV20" s="17"/>
      <c r="AW20" s="17">
        <v>0.13906457435189301</v>
      </c>
      <c r="AX20" s="17">
        <v>0.13726783263151601</v>
      </c>
      <c r="AY20" s="17">
        <v>0.14396708788319701</v>
      </c>
      <c r="AZ20" s="17">
        <v>4.7244154217543598E-2</v>
      </c>
      <c r="BA20" s="17">
        <v>0.11334853176809501</v>
      </c>
      <c r="BB20" s="17">
        <v>0.139545024864976</v>
      </c>
      <c r="BC20" s="17">
        <v>0.109938806942476</v>
      </c>
      <c r="BD20" s="17">
        <v>0.110883672646315</v>
      </c>
      <c r="BE20" s="17">
        <v>7.8789352006394295E-2</v>
      </c>
      <c r="BF20" s="17">
        <v>8.9864599506056797E-2</v>
      </c>
      <c r="BG20" s="17">
        <v>0.14423437652028001</v>
      </c>
      <c r="BH20" s="17">
        <v>0.15113182171567899</v>
      </c>
      <c r="BI20" s="17">
        <v>0.129302365588851</v>
      </c>
      <c r="BJ20" s="17">
        <v>4.9057847760932298E-2</v>
      </c>
      <c r="BK20" s="17">
        <v>0.11751786720884</v>
      </c>
      <c r="BL20" s="17">
        <v>0.16343177929723099</v>
      </c>
      <c r="BM20" s="17"/>
      <c r="BN20" s="17">
        <v>0.114545725321202</v>
      </c>
      <c r="BO20" s="17">
        <v>0.123525801942173</v>
      </c>
      <c r="BP20" s="17"/>
      <c r="BQ20" s="17">
        <v>0.15976221317095299</v>
      </c>
      <c r="BR20" s="17">
        <v>7.5365814039849502E-2</v>
      </c>
      <c r="BS20" s="17"/>
      <c r="BT20" s="17">
        <v>0.134005579049565</v>
      </c>
      <c r="BU20" s="17"/>
      <c r="BV20" s="17">
        <v>0.104439391144432</v>
      </c>
      <c r="BW20" s="17">
        <v>0.176402723684392</v>
      </c>
      <c r="BX20" s="17">
        <v>0.100962747077985</v>
      </c>
      <c r="BY20" s="17"/>
      <c r="BZ20" s="17">
        <v>0.133884171191687</v>
      </c>
      <c r="CA20" s="17">
        <v>0.10533564330086399</v>
      </c>
      <c r="CB20" s="17">
        <v>0.109367416512263</v>
      </c>
      <c r="CC20" s="17">
        <v>9.5350878992185195E-2</v>
      </c>
      <c r="CD20" s="17">
        <v>0.112103506514767</v>
      </c>
      <c r="CE20" s="17">
        <v>0.13689100041639299</v>
      </c>
      <c r="CF20" s="17">
        <v>0.158113575455443</v>
      </c>
      <c r="CG20" s="17"/>
      <c r="CH20" s="17">
        <v>0.16511131629484699</v>
      </c>
      <c r="CI20" s="17">
        <v>0.12597988564070001</v>
      </c>
      <c r="CJ20" s="17">
        <v>9.1255343310046103E-2</v>
      </c>
      <c r="CK20" s="17">
        <v>0.11556069446192101</v>
      </c>
      <c r="CL20" s="17">
        <v>0.18514286152786</v>
      </c>
    </row>
    <row r="21" spans="2:90" x14ac:dyDescent="0.3">
      <c r="B21" s="18" t="s">
        <v>554</v>
      </c>
      <c r="C21" s="17">
        <v>9.5045240643008497E-2</v>
      </c>
      <c r="D21" s="17">
        <v>9.9528898889921599E-2</v>
      </c>
      <c r="E21" s="17">
        <v>9.0477226251698101E-2</v>
      </c>
      <c r="F21" s="17"/>
      <c r="G21" s="17">
        <v>7.8996267650175103E-2</v>
      </c>
      <c r="H21" s="17">
        <v>7.9493739569746702E-2</v>
      </c>
      <c r="I21" s="17">
        <v>7.8679197802536405E-2</v>
      </c>
      <c r="J21" s="17">
        <v>7.6815123295773599E-2</v>
      </c>
      <c r="K21" s="17">
        <v>0.10688156468243901</v>
      </c>
      <c r="L21" s="17">
        <v>0.13867098252447599</v>
      </c>
      <c r="M21" s="17"/>
      <c r="N21" s="17">
        <v>7.6093011554209999E-2</v>
      </c>
      <c r="O21" s="17">
        <v>0.112632059875711</v>
      </c>
      <c r="P21" s="17">
        <v>9.47112957709665E-2</v>
      </c>
      <c r="Q21" s="17">
        <v>9.8464949131014806E-2</v>
      </c>
      <c r="R21" s="17"/>
      <c r="S21" s="17">
        <v>0.11903101116289901</v>
      </c>
      <c r="T21" s="17">
        <v>0.11956589300774501</v>
      </c>
      <c r="U21" s="17">
        <v>9.1492779316567296E-2</v>
      </c>
      <c r="V21" s="17">
        <v>8.5000289953119104E-2</v>
      </c>
      <c r="W21" s="17">
        <v>5.5870826241499701E-2</v>
      </c>
      <c r="X21" s="17">
        <v>9.3663016649417397E-2</v>
      </c>
      <c r="Y21" s="17">
        <v>6.7691963871915506E-2</v>
      </c>
      <c r="Z21" s="17">
        <v>0.111315601171265</v>
      </c>
      <c r="AA21" s="17">
        <v>6.5000670645745204E-2</v>
      </c>
      <c r="AB21" s="17">
        <v>0.10406638199814799</v>
      </c>
      <c r="AC21" s="17">
        <v>8.7994286599035604E-2</v>
      </c>
      <c r="AD21" s="17">
        <v>0.157802130830726</v>
      </c>
      <c r="AE21" s="17"/>
      <c r="AF21" s="17">
        <v>0.120074359806448</v>
      </c>
      <c r="AG21" s="17">
        <v>9.3329483137808894E-2</v>
      </c>
      <c r="AH21" s="17">
        <v>7.0431010843421807E-2</v>
      </c>
      <c r="AI21" s="17"/>
      <c r="AJ21" s="17">
        <v>0.105503074431262</v>
      </c>
      <c r="AK21" s="17">
        <v>8.3001456373301599E-2</v>
      </c>
      <c r="AL21" s="17">
        <v>0.114960096663623</v>
      </c>
      <c r="AM21" s="17">
        <v>0.12889557840841401</v>
      </c>
      <c r="AN21" s="17">
        <v>9.4797249806282097E-2</v>
      </c>
      <c r="AO21" s="17"/>
      <c r="AP21" s="17">
        <v>8.3221479527856204E-2</v>
      </c>
      <c r="AQ21" s="17">
        <v>0.11475345068314401</v>
      </c>
      <c r="AR21" s="17">
        <v>8.9752591420438593E-2</v>
      </c>
      <c r="AS21" s="17">
        <v>0.11030950516838101</v>
      </c>
      <c r="AT21" s="17">
        <v>4.1226396931648798E-2</v>
      </c>
      <c r="AU21" s="17">
        <v>8.5960626437917007E-2</v>
      </c>
      <c r="AV21" s="17"/>
      <c r="AW21" s="17">
        <v>0.142067601751968</v>
      </c>
      <c r="AX21" s="17">
        <v>0.16192084353771199</v>
      </c>
      <c r="AY21" s="17">
        <v>8.6984061829853299E-2</v>
      </c>
      <c r="AZ21" s="17">
        <v>0.107907141754904</v>
      </c>
      <c r="BA21" s="17">
        <v>8.9680585156190901E-2</v>
      </c>
      <c r="BB21" s="17">
        <v>9.9523159190350804E-2</v>
      </c>
      <c r="BC21" s="17">
        <v>7.4321174806385504E-2</v>
      </c>
      <c r="BD21" s="17">
        <v>0.116963229380916</v>
      </c>
      <c r="BE21" s="17">
        <v>0.112848082688871</v>
      </c>
      <c r="BF21" s="17">
        <v>0.112907386074141</v>
      </c>
      <c r="BG21" s="17">
        <v>8.8776620477892601E-2</v>
      </c>
      <c r="BH21" s="17">
        <v>0.124970267608633</v>
      </c>
      <c r="BI21" s="17">
        <v>7.5375756513039502E-2</v>
      </c>
      <c r="BJ21" s="17">
        <v>3.2870759042118301E-2</v>
      </c>
      <c r="BK21" s="17">
        <v>8.4698625818484502E-2</v>
      </c>
      <c r="BL21" s="17">
        <v>4.2959709814847501E-2</v>
      </c>
      <c r="BM21" s="17"/>
      <c r="BN21" s="17">
        <v>0.10249985394830601</v>
      </c>
      <c r="BO21" s="17">
        <v>8.4154011155574596E-2</v>
      </c>
      <c r="BP21" s="17"/>
      <c r="BQ21" s="17">
        <v>8.6375153688070999E-2</v>
      </c>
      <c r="BR21" s="17">
        <v>6.9694066484284306E-2</v>
      </c>
      <c r="BS21" s="17"/>
      <c r="BT21" s="17">
        <v>7.2514236013753702E-2</v>
      </c>
      <c r="BU21" s="17"/>
      <c r="BV21" s="17">
        <v>0.100060609532633</v>
      </c>
      <c r="BW21" s="17">
        <v>0.108902509956807</v>
      </c>
      <c r="BX21" s="17">
        <v>8.3633870012449998E-2</v>
      </c>
      <c r="BY21" s="17"/>
      <c r="BZ21" s="17">
        <v>0.11484935330278299</v>
      </c>
      <c r="CA21" s="17">
        <v>6.2671721524164906E-2</v>
      </c>
      <c r="CB21" s="17">
        <v>0.112857833238277</v>
      </c>
      <c r="CC21" s="17">
        <v>0.10148575720838</v>
      </c>
      <c r="CD21" s="17">
        <v>9.2349218092150603E-2</v>
      </c>
      <c r="CE21" s="17">
        <v>8.8188207608645403E-2</v>
      </c>
      <c r="CF21" s="17">
        <v>0.124106082480817</v>
      </c>
      <c r="CG21" s="17"/>
      <c r="CH21" s="17">
        <v>0.114062374911271</v>
      </c>
      <c r="CI21" s="17">
        <v>9.3459711417438696E-2</v>
      </c>
      <c r="CJ21" s="17">
        <v>9.1475407578674395E-2</v>
      </c>
      <c r="CK21" s="17">
        <v>8.0845847358086295E-2</v>
      </c>
      <c r="CL21" s="17">
        <v>0.15166152144290601</v>
      </c>
    </row>
    <row r="22" spans="2:90" x14ac:dyDescent="0.3">
      <c r="B22" s="18" t="s">
        <v>118</v>
      </c>
      <c r="C22" s="17">
        <v>9.2947778894166097E-2</v>
      </c>
      <c r="D22" s="17">
        <v>7.1898293165305896E-2</v>
      </c>
      <c r="E22" s="17">
        <v>0.114256291625387</v>
      </c>
      <c r="F22" s="17"/>
      <c r="G22" s="17">
        <v>8.5446494266074993E-2</v>
      </c>
      <c r="H22" s="17">
        <v>6.6337519893026303E-2</v>
      </c>
      <c r="I22" s="17">
        <v>0.112479830625733</v>
      </c>
      <c r="J22" s="17">
        <v>0.120363975600599</v>
      </c>
      <c r="K22" s="17">
        <v>0.103881581868391</v>
      </c>
      <c r="L22" s="17">
        <v>7.4090859753367794E-2</v>
      </c>
      <c r="M22" s="17"/>
      <c r="N22" s="17">
        <v>6.8278311114652601E-2</v>
      </c>
      <c r="O22" s="17">
        <v>9.49976406344758E-2</v>
      </c>
      <c r="P22" s="17">
        <v>9.5507245081143097E-2</v>
      </c>
      <c r="Q22" s="17">
        <v>0.114231754930237</v>
      </c>
      <c r="R22" s="17"/>
      <c r="S22" s="17">
        <v>8.0020269766227295E-2</v>
      </c>
      <c r="T22" s="17">
        <v>6.4139939357085299E-2</v>
      </c>
      <c r="U22" s="17">
        <v>0.107438612479791</v>
      </c>
      <c r="V22" s="17">
        <v>0.108290127633643</v>
      </c>
      <c r="W22" s="17">
        <v>8.0742556878431598E-2</v>
      </c>
      <c r="X22" s="17">
        <v>9.9451331097824697E-2</v>
      </c>
      <c r="Y22" s="17">
        <v>0.109753194365074</v>
      </c>
      <c r="Z22" s="17">
        <v>7.6686279419696496E-2</v>
      </c>
      <c r="AA22" s="17">
        <v>0.1051390862002</v>
      </c>
      <c r="AB22" s="17">
        <v>8.7406326901339398E-2</v>
      </c>
      <c r="AC22" s="17">
        <v>0.13892413310543</v>
      </c>
      <c r="AD22" s="17">
        <v>7.5063519920873303E-2</v>
      </c>
      <c r="AE22" s="17"/>
      <c r="AF22" s="17">
        <v>8.0088251068457003E-2</v>
      </c>
      <c r="AG22" s="17">
        <v>7.16652014367955E-2</v>
      </c>
      <c r="AH22" s="17">
        <v>0.14599176070276099</v>
      </c>
      <c r="AI22" s="17"/>
      <c r="AJ22" s="17">
        <v>7.5980883539280203E-2</v>
      </c>
      <c r="AK22" s="17">
        <v>6.8393302680415699E-2</v>
      </c>
      <c r="AL22" s="17">
        <v>7.4149546438182501E-2</v>
      </c>
      <c r="AM22" s="17">
        <v>5.59727548494472E-2</v>
      </c>
      <c r="AN22" s="17">
        <v>6.8294889318178398E-2</v>
      </c>
      <c r="AO22" s="17"/>
      <c r="AP22" s="17">
        <v>6.1257445177829203E-2</v>
      </c>
      <c r="AQ22" s="17">
        <v>9.5637517043385495E-2</v>
      </c>
      <c r="AR22" s="17">
        <v>9.8274552209216604E-2</v>
      </c>
      <c r="AS22" s="17">
        <v>5.45752910140994E-2</v>
      </c>
      <c r="AT22" s="17">
        <v>9.7861374747837807E-2</v>
      </c>
      <c r="AU22" s="17">
        <v>0.15646518433839501</v>
      </c>
      <c r="AV22" s="17"/>
      <c r="AW22" s="17">
        <v>5.0365447551421E-2</v>
      </c>
      <c r="AX22" s="17">
        <v>0.138483910187225</v>
      </c>
      <c r="AY22" s="17">
        <v>0.14121160602358901</v>
      </c>
      <c r="AZ22" s="17">
        <v>0.12110602958573299</v>
      </c>
      <c r="BA22" s="17">
        <v>0.134469679410401</v>
      </c>
      <c r="BB22" s="17">
        <v>7.3063531663178402E-2</v>
      </c>
      <c r="BC22" s="17">
        <v>4.6800090549168803E-2</v>
      </c>
      <c r="BD22" s="17">
        <v>5.7522192475170701E-2</v>
      </c>
      <c r="BE22" s="17">
        <v>6.3914724549840707E-2</v>
      </c>
      <c r="BF22" s="17">
        <v>7.0688451931521207E-2</v>
      </c>
      <c r="BG22" s="17">
        <v>4.5966746246968199E-2</v>
      </c>
      <c r="BH22" s="17">
        <v>0.15599739772664301</v>
      </c>
      <c r="BI22" s="17">
        <v>6.7430484840438995E-2</v>
      </c>
      <c r="BJ22" s="17">
        <v>7.3590843626270594E-2</v>
      </c>
      <c r="BK22" s="17">
        <v>7.4865729874583606E-2</v>
      </c>
      <c r="BL22" s="17">
        <v>3.69010070017632E-2</v>
      </c>
      <c r="BM22" s="17"/>
      <c r="BN22" s="17">
        <v>8.4367147884329599E-2</v>
      </c>
      <c r="BO22" s="17">
        <v>0.10386060316425701</v>
      </c>
      <c r="BP22" s="17"/>
      <c r="BQ22" s="17">
        <v>6.0470726115877699E-2</v>
      </c>
      <c r="BR22" s="17">
        <v>6.6981054061980197E-2</v>
      </c>
      <c r="BS22" s="17"/>
      <c r="BT22" s="17">
        <v>6.1825989931803799E-2</v>
      </c>
      <c r="BU22" s="17"/>
      <c r="BV22" s="17">
        <v>0.114702780342404</v>
      </c>
      <c r="BW22" s="17">
        <v>8.9954892031252398E-2</v>
      </c>
      <c r="BX22" s="17">
        <v>8.46514014172038E-2</v>
      </c>
      <c r="BY22" s="17"/>
      <c r="BZ22" s="17">
        <v>9.5899252867974696E-2</v>
      </c>
      <c r="CA22" s="17">
        <v>0.11346869818851101</v>
      </c>
      <c r="CB22" s="17">
        <v>9.9355912403017693E-2</v>
      </c>
      <c r="CC22" s="17">
        <v>5.8704775193172402E-2</v>
      </c>
      <c r="CD22" s="17">
        <v>6.1705431089185699E-2</v>
      </c>
      <c r="CE22" s="17">
        <v>7.9388542930897796E-2</v>
      </c>
      <c r="CF22" s="17">
        <v>5.11482566839579E-2</v>
      </c>
      <c r="CG22" s="17"/>
      <c r="CH22" s="17">
        <v>5.8084819951125598E-2</v>
      </c>
      <c r="CI22" s="17">
        <v>9.4641025276728005E-2</v>
      </c>
      <c r="CJ22" s="17">
        <v>9.2671573954303699E-2</v>
      </c>
      <c r="CK22" s="17">
        <v>0.102177737323752</v>
      </c>
      <c r="CL22" s="17">
        <v>0.129068227979352</v>
      </c>
    </row>
    <row r="23" spans="2:90" x14ac:dyDescent="0.3">
      <c r="B23" s="18" t="s">
        <v>555</v>
      </c>
      <c r="C23" s="17">
        <v>7.5802853850334195E-2</v>
      </c>
      <c r="D23" s="17">
        <v>7.5123900292025605E-2</v>
      </c>
      <c r="E23" s="17">
        <v>7.6127737954262295E-2</v>
      </c>
      <c r="F23" s="17"/>
      <c r="G23" s="17">
        <v>0.106037649949887</v>
      </c>
      <c r="H23" s="17">
        <v>0.13134307778143101</v>
      </c>
      <c r="I23" s="17">
        <v>0.107073568264903</v>
      </c>
      <c r="J23" s="17">
        <v>3.4890810496978203E-2</v>
      </c>
      <c r="K23" s="17">
        <v>3.7436759251526598E-2</v>
      </c>
      <c r="L23" s="17">
        <v>4.3676271771818202E-2</v>
      </c>
      <c r="M23" s="17"/>
      <c r="N23" s="17">
        <v>9.4346184541593506E-2</v>
      </c>
      <c r="O23" s="17">
        <v>5.8913271045399299E-2</v>
      </c>
      <c r="P23" s="17">
        <v>6.1592754396072702E-2</v>
      </c>
      <c r="Q23" s="17">
        <v>8.6607446374932506E-2</v>
      </c>
      <c r="R23" s="17"/>
      <c r="S23" s="17">
        <v>0.11962907369423099</v>
      </c>
      <c r="T23" s="17">
        <v>5.4981516574338203E-2</v>
      </c>
      <c r="U23" s="17">
        <v>6.3790097006912197E-2</v>
      </c>
      <c r="V23" s="17">
        <v>4.1059847082242203E-2</v>
      </c>
      <c r="W23" s="17">
        <v>5.1145334637996698E-2</v>
      </c>
      <c r="X23" s="17">
        <v>6.2359403038836497E-2</v>
      </c>
      <c r="Y23" s="17">
        <v>7.0296186085145707E-2</v>
      </c>
      <c r="Z23" s="17">
        <v>3.4800335679320102E-2</v>
      </c>
      <c r="AA23" s="17">
        <v>0.10325643273979</v>
      </c>
      <c r="AB23" s="17">
        <v>7.4590569433320805E-2</v>
      </c>
      <c r="AC23" s="17">
        <v>8.8132610750856905E-2</v>
      </c>
      <c r="AD23" s="17">
        <v>0.14657313577898201</v>
      </c>
      <c r="AE23" s="17"/>
      <c r="AF23" s="17">
        <v>7.0103149518071103E-2</v>
      </c>
      <c r="AG23" s="17">
        <v>7.5893406130181001E-2</v>
      </c>
      <c r="AH23" s="17">
        <v>0.102885448225967</v>
      </c>
      <c r="AI23" s="17"/>
      <c r="AJ23" s="17">
        <v>7.8509390648429503E-2</v>
      </c>
      <c r="AK23" s="17">
        <v>9.5358536146296399E-2</v>
      </c>
      <c r="AL23" s="17">
        <v>5.4814018828474899E-2</v>
      </c>
      <c r="AM23" s="17">
        <v>5.9498755081568197E-2</v>
      </c>
      <c r="AN23" s="17">
        <v>0.12725478707316101</v>
      </c>
      <c r="AO23" s="17"/>
      <c r="AP23" s="17">
        <v>0.114332584563097</v>
      </c>
      <c r="AQ23" s="17">
        <v>7.8126545437329095E-2</v>
      </c>
      <c r="AR23" s="17">
        <v>4.2199691909542397E-2</v>
      </c>
      <c r="AS23" s="17">
        <v>6.4132420841345794E-2</v>
      </c>
      <c r="AT23" s="17">
        <v>0.109117861033424</v>
      </c>
      <c r="AU23" s="17">
        <v>2.3635768037694301E-2</v>
      </c>
      <c r="AV23" s="17"/>
      <c r="AW23" s="17">
        <v>0</v>
      </c>
      <c r="AX23" s="17">
        <v>0.13420140960788501</v>
      </c>
      <c r="AY23" s="17">
        <v>9.9779037384182395E-2</v>
      </c>
      <c r="AZ23" s="17">
        <v>8.6280805238766495E-2</v>
      </c>
      <c r="BA23" s="17">
        <v>7.6256086468748804E-2</v>
      </c>
      <c r="BB23" s="17">
        <v>7.47417063301173E-2</v>
      </c>
      <c r="BC23" s="17">
        <v>0.13039854493490299</v>
      </c>
      <c r="BD23" s="17">
        <v>5.37696636644368E-2</v>
      </c>
      <c r="BE23" s="17">
        <v>4.94868523695184E-2</v>
      </c>
      <c r="BF23" s="17">
        <v>4.9431200779420703E-2</v>
      </c>
      <c r="BG23" s="17">
        <v>4.7761468325681303E-2</v>
      </c>
      <c r="BH23" s="17">
        <v>4.9397615740548198E-2</v>
      </c>
      <c r="BI23" s="17">
        <v>8.3667850348118397E-2</v>
      </c>
      <c r="BJ23" s="17">
        <v>3.3267930550443699E-2</v>
      </c>
      <c r="BK23" s="17">
        <v>8.4697673314912E-2</v>
      </c>
      <c r="BL23" s="17">
        <v>0.11624429803794201</v>
      </c>
      <c r="BM23" s="17"/>
      <c r="BN23" s="17">
        <v>8.2457844422683099E-2</v>
      </c>
      <c r="BO23" s="17">
        <v>6.7707597052224497E-2</v>
      </c>
      <c r="BP23" s="17"/>
      <c r="BQ23" s="17">
        <v>0.113563117373454</v>
      </c>
      <c r="BR23" s="17">
        <v>5.9055320407275298E-2</v>
      </c>
      <c r="BS23" s="17"/>
      <c r="BT23" s="17">
        <v>0.13397162813955901</v>
      </c>
      <c r="BU23" s="17"/>
      <c r="BV23" s="17">
        <v>7.9986639726322598E-2</v>
      </c>
      <c r="BW23" s="17">
        <v>0.114510223887822</v>
      </c>
      <c r="BX23" s="17">
        <v>5.8431320389955299E-2</v>
      </c>
      <c r="BY23" s="17"/>
      <c r="BZ23" s="17">
        <v>8.0309889286527797E-2</v>
      </c>
      <c r="CA23" s="17">
        <v>8.6832221134632806E-2</v>
      </c>
      <c r="CB23" s="17">
        <v>7.5774163145196999E-2</v>
      </c>
      <c r="CC23" s="17">
        <v>9.3525566316691303E-2</v>
      </c>
      <c r="CD23" s="17">
        <v>6.1984406876740603E-2</v>
      </c>
      <c r="CE23" s="17">
        <v>8.2352910756001901E-2</v>
      </c>
      <c r="CF23" s="17">
        <v>9.1238856549680794E-2</v>
      </c>
      <c r="CG23" s="17"/>
      <c r="CH23" s="17">
        <v>0.123842459640732</v>
      </c>
      <c r="CI23" s="17">
        <v>6.4676490694610303E-2</v>
      </c>
      <c r="CJ23" s="17">
        <v>6.9365929920572902E-2</v>
      </c>
      <c r="CK23" s="17">
        <v>7.9697492377764703E-2</v>
      </c>
      <c r="CL23" s="17">
        <v>0.10566469592613301</v>
      </c>
    </row>
    <row r="24" spans="2:90" ht="43.2" x14ac:dyDescent="0.3">
      <c r="B24" s="18" t="s">
        <v>507</v>
      </c>
      <c r="C24" s="17">
        <v>1.3596593019784799E-2</v>
      </c>
      <c r="D24" s="17">
        <v>1.99136413506367E-2</v>
      </c>
      <c r="E24" s="17">
        <v>7.5307065694393202E-3</v>
      </c>
      <c r="F24" s="17"/>
      <c r="G24" s="17">
        <v>3.69192187720764E-2</v>
      </c>
      <c r="H24" s="17">
        <v>7.75535872408116E-3</v>
      </c>
      <c r="I24" s="17">
        <v>1.7055941879996799E-2</v>
      </c>
      <c r="J24" s="17">
        <v>5.1868772715651101E-3</v>
      </c>
      <c r="K24" s="17">
        <v>1.6722523126689402E-2</v>
      </c>
      <c r="L24" s="17">
        <v>4.7719574277489503E-3</v>
      </c>
      <c r="M24" s="17"/>
      <c r="N24" s="17">
        <v>1.7240698547835699E-2</v>
      </c>
      <c r="O24" s="17">
        <v>1.1297316710193E-2</v>
      </c>
      <c r="P24" s="17">
        <v>1.09132482202026E-2</v>
      </c>
      <c r="Q24" s="17">
        <v>1.27178952767766E-2</v>
      </c>
      <c r="R24" s="17"/>
      <c r="S24" s="17">
        <v>2.26612237342717E-2</v>
      </c>
      <c r="T24" s="17">
        <v>9.5034323448597094E-3</v>
      </c>
      <c r="U24" s="17">
        <v>5.6573917420632202E-3</v>
      </c>
      <c r="V24" s="17">
        <v>1.6422957225718501E-2</v>
      </c>
      <c r="W24" s="17">
        <v>0</v>
      </c>
      <c r="X24" s="17">
        <v>1.04789887700959E-2</v>
      </c>
      <c r="Y24" s="17">
        <v>3.3827233894237099E-2</v>
      </c>
      <c r="Z24" s="17">
        <v>2.27577001404267E-2</v>
      </c>
      <c r="AA24" s="17">
        <v>0</v>
      </c>
      <c r="AB24" s="17">
        <v>2.02454883540731E-2</v>
      </c>
      <c r="AC24" s="17">
        <v>1.76081119917498E-2</v>
      </c>
      <c r="AD24" s="17">
        <v>0</v>
      </c>
      <c r="AE24" s="17"/>
      <c r="AF24" s="17">
        <v>7.4789305108064596E-3</v>
      </c>
      <c r="AG24" s="17">
        <v>1.09695334705988E-2</v>
      </c>
      <c r="AH24" s="17">
        <v>2.4802485431532299E-2</v>
      </c>
      <c r="AI24" s="17"/>
      <c r="AJ24" s="17">
        <v>1.8736880578868801E-2</v>
      </c>
      <c r="AK24" s="17">
        <v>1.2941279012395101E-2</v>
      </c>
      <c r="AL24" s="17">
        <v>0</v>
      </c>
      <c r="AM24" s="17">
        <v>7.4456900634559502E-3</v>
      </c>
      <c r="AN24" s="17">
        <v>1.6435852432446899E-2</v>
      </c>
      <c r="AO24" s="17"/>
      <c r="AP24" s="17">
        <v>1.6956498365112399E-2</v>
      </c>
      <c r="AQ24" s="17">
        <v>1.3513085600219899E-2</v>
      </c>
      <c r="AR24" s="17">
        <v>8.8134289046324105E-3</v>
      </c>
      <c r="AS24" s="17">
        <v>1.0049600958063599E-2</v>
      </c>
      <c r="AT24" s="17">
        <v>1.1932902766044201E-2</v>
      </c>
      <c r="AU24" s="17">
        <v>1.6564623114910301E-2</v>
      </c>
      <c r="AV24" s="17"/>
      <c r="AW24" s="17">
        <v>4.76532522633972E-2</v>
      </c>
      <c r="AX24" s="17">
        <v>2.95557784893105E-2</v>
      </c>
      <c r="AY24" s="17">
        <v>1.24907679061979E-2</v>
      </c>
      <c r="AZ24" s="17">
        <v>7.6108459956426297E-3</v>
      </c>
      <c r="BA24" s="17">
        <v>7.75606421823977E-3</v>
      </c>
      <c r="BB24" s="17">
        <v>1.36066036882505E-2</v>
      </c>
      <c r="BC24" s="17">
        <v>9.4537675667421203E-3</v>
      </c>
      <c r="BD24" s="17">
        <v>7.0475954416499001E-3</v>
      </c>
      <c r="BE24" s="17">
        <v>0</v>
      </c>
      <c r="BF24" s="17">
        <v>0</v>
      </c>
      <c r="BG24" s="17">
        <v>2.6033020721656398E-2</v>
      </c>
      <c r="BH24" s="17">
        <v>8.5749789544929695E-3</v>
      </c>
      <c r="BI24" s="17">
        <v>3.5919682705141502E-2</v>
      </c>
      <c r="BJ24" s="17">
        <v>2.7798147912301101E-2</v>
      </c>
      <c r="BK24" s="17">
        <v>2.28997579647492E-2</v>
      </c>
      <c r="BL24" s="17">
        <v>1.9132341470170001E-2</v>
      </c>
      <c r="BM24" s="17"/>
      <c r="BN24" s="17">
        <v>1.35864047061444E-2</v>
      </c>
      <c r="BO24" s="17">
        <v>1.38078926746938E-2</v>
      </c>
      <c r="BP24" s="17"/>
      <c r="BQ24" s="17">
        <v>1.48316821579165E-2</v>
      </c>
      <c r="BR24" s="17">
        <v>1.26360661144543E-2</v>
      </c>
      <c r="BS24" s="17"/>
      <c r="BT24" s="17">
        <v>1.4375959435241401E-2</v>
      </c>
      <c r="BU24" s="17"/>
      <c r="BV24" s="17">
        <v>5.8656198924051696E-3</v>
      </c>
      <c r="BW24" s="17">
        <v>1.45199973005128E-2</v>
      </c>
      <c r="BX24" s="17">
        <v>1.7476816020946601E-2</v>
      </c>
      <c r="BY24" s="17"/>
      <c r="BZ24" s="17">
        <v>8.0919395816783195E-3</v>
      </c>
      <c r="CA24" s="17">
        <v>3.1380585910208E-3</v>
      </c>
      <c r="CB24" s="17">
        <v>0</v>
      </c>
      <c r="CC24" s="17">
        <v>1.46381554103545E-2</v>
      </c>
      <c r="CD24" s="17">
        <v>9.5468849442759494E-3</v>
      </c>
      <c r="CE24" s="17">
        <v>3.65388000606948E-2</v>
      </c>
      <c r="CF24" s="17">
        <v>2.0313689376752601E-2</v>
      </c>
      <c r="CG24" s="17"/>
      <c r="CH24" s="17">
        <v>4.2066282989498001E-2</v>
      </c>
      <c r="CI24" s="17">
        <v>1.5499174505824701E-2</v>
      </c>
      <c r="CJ24" s="17">
        <v>9.9856044151514604E-3</v>
      </c>
      <c r="CK24" s="17">
        <v>0</v>
      </c>
      <c r="CL24" s="17">
        <v>1.2583106155650101E-2</v>
      </c>
    </row>
    <row r="25" spans="2:90" x14ac:dyDescent="0.3">
      <c r="B25" s="18" t="s">
        <v>131</v>
      </c>
      <c r="C25" s="19">
        <v>1.27061916483818E-2</v>
      </c>
      <c r="D25" s="19">
        <v>1.4153324773092901E-2</v>
      </c>
      <c r="E25" s="19">
        <v>1.1392627077222E-2</v>
      </c>
      <c r="F25" s="19"/>
      <c r="G25" s="19">
        <v>3.5193055383416099E-3</v>
      </c>
      <c r="H25" s="19">
        <v>1.3195905164345399E-2</v>
      </c>
      <c r="I25" s="19">
        <v>8.1661195379526593E-3</v>
      </c>
      <c r="J25" s="19">
        <v>1.9167293089499701E-2</v>
      </c>
      <c r="K25" s="19">
        <v>1.7444979438610099E-2</v>
      </c>
      <c r="L25" s="19">
        <v>1.3703706299622699E-2</v>
      </c>
      <c r="M25" s="19"/>
      <c r="N25" s="19">
        <v>6.8456455698645696E-3</v>
      </c>
      <c r="O25" s="19">
        <v>1.70146025678195E-2</v>
      </c>
      <c r="P25" s="19">
        <v>1.3134755499136799E-2</v>
      </c>
      <c r="Q25" s="19">
        <v>1.4301655514466501E-2</v>
      </c>
      <c r="R25" s="19"/>
      <c r="S25" s="19">
        <v>8.5125890224089108E-3</v>
      </c>
      <c r="T25" s="19">
        <v>7.0585467608797097E-3</v>
      </c>
      <c r="U25" s="19">
        <v>2.2633466373755101E-2</v>
      </c>
      <c r="V25" s="19">
        <v>2.3334080511458102E-2</v>
      </c>
      <c r="W25" s="19">
        <v>1.30876463149251E-2</v>
      </c>
      <c r="X25" s="19">
        <v>1.6633752321765199E-2</v>
      </c>
      <c r="Y25" s="19">
        <v>5.4828427457911701E-3</v>
      </c>
      <c r="Z25" s="19">
        <v>0</v>
      </c>
      <c r="AA25" s="19">
        <v>9.7475760206577004E-3</v>
      </c>
      <c r="AB25" s="19">
        <v>2.5175331621955E-2</v>
      </c>
      <c r="AC25" s="19">
        <v>1.0050669963949601E-2</v>
      </c>
      <c r="AD25" s="19">
        <v>0</v>
      </c>
      <c r="AE25" s="19"/>
      <c r="AF25" s="19">
        <v>1.4870905376586601E-2</v>
      </c>
      <c r="AG25" s="19">
        <v>1.13853187951404E-2</v>
      </c>
      <c r="AH25" s="19">
        <v>1.2836836937624999E-2</v>
      </c>
      <c r="AI25" s="19"/>
      <c r="AJ25" s="19">
        <v>7.1854800768094401E-3</v>
      </c>
      <c r="AK25" s="19">
        <v>1.03049920856164E-2</v>
      </c>
      <c r="AL25" s="19">
        <v>1.2655327939856501E-2</v>
      </c>
      <c r="AM25" s="19">
        <v>2.75642251276099E-2</v>
      </c>
      <c r="AN25" s="19">
        <v>0</v>
      </c>
      <c r="AO25" s="19"/>
      <c r="AP25" s="19">
        <v>1.46551120296281E-2</v>
      </c>
      <c r="AQ25" s="19">
        <v>1.1762268685445399E-2</v>
      </c>
      <c r="AR25" s="19">
        <v>1.1279189086507199E-2</v>
      </c>
      <c r="AS25" s="19">
        <v>1.0779254043032699E-2</v>
      </c>
      <c r="AT25" s="19">
        <v>0</v>
      </c>
      <c r="AU25" s="19">
        <v>1.5944619764490998E-2</v>
      </c>
      <c r="AV25" s="19"/>
      <c r="AW25" s="19">
        <v>0</v>
      </c>
      <c r="AX25" s="19">
        <v>3.0575152014703198E-2</v>
      </c>
      <c r="AY25" s="19">
        <v>6.2555830115383904E-3</v>
      </c>
      <c r="AZ25" s="19">
        <v>6.9396257771690102E-3</v>
      </c>
      <c r="BA25" s="19">
        <v>8.1150395726022808E-3</v>
      </c>
      <c r="BB25" s="19">
        <v>1.4568759004793101E-2</v>
      </c>
      <c r="BC25" s="19">
        <v>6.6924691672716101E-3</v>
      </c>
      <c r="BD25" s="19">
        <v>2.6285143030352402E-2</v>
      </c>
      <c r="BE25" s="19">
        <v>1.8534755083918299E-2</v>
      </c>
      <c r="BF25" s="19">
        <v>1.8897210374077301E-2</v>
      </c>
      <c r="BG25" s="19">
        <v>1.8977270979555701E-2</v>
      </c>
      <c r="BH25" s="19">
        <v>0</v>
      </c>
      <c r="BI25" s="19">
        <v>0</v>
      </c>
      <c r="BJ25" s="19">
        <v>0</v>
      </c>
      <c r="BK25" s="19">
        <v>2.0605013768604501E-2</v>
      </c>
      <c r="BL25" s="19">
        <v>8.7728046604770397E-3</v>
      </c>
      <c r="BM25" s="19"/>
      <c r="BN25" s="19">
        <v>1.1837312634412E-2</v>
      </c>
      <c r="BO25" s="19">
        <v>1.30415023574663E-2</v>
      </c>
      <c r="BP25" s="19"/>
      <c r="BQ25" s="19">
        <v>1.6412775120342799E-2</v>
      </c>
      <c r="BR25" s="19">
        <v>0</v>
      </c>
      <c r="BS25" s="19"/>
      <c r="BT25" s="19">
        <v>3.7494525788581302E-3</v>
      </c>
      <c r="BU25" s="19"/>
      <c r="BV25" s="19">
        <v>1.13287330949365E-2</v>
      </c>
      <c r="BW25" s="19">
        <v>5.4905962498565299E-3</v>
      </c>
      <c r="BX25" s="19">
        <v>1.43379571467453E-2</v>
      </c>
      <c r="BY25" s="19"/>
      <c r="BZ25" s="19">
        <v>1.0353740180067499E-2</v>
      </c>
      <c r="CA25" s="19">
        <v>1.8917610066031699E-2</v>
      </c>
      <c r="CB25" s="19">
        <v>7.61998110238801E-3</v>
      </c>
      <c r="CC25" s="19">
        <v>1.1502802580993E-2</v>
      </c>
      <c r="CD25" s="19">
        <v>1.19172096447537E-2</v>
      </c>
      <c r="CE25" s="19">
        <v>8.6855318755592204E-3</v>
      </c>
      <c r="CF25" s="19">
        <v>1.24753906347596E-2</v>
      </c>
      <c r="CG25" s="19"/>
      <c r="CH25" s="19">
        <v>1.4316234164791801E-2</v>
      </c>
      <c r="CI25" s="19">
        <v>1.26990933375964E-2</v>
      </c>
      <c r="CJ25" s="19">
        <v>1.54145846117436E-2</v>
      </c>
      <c r="CK25" s="19">
        <v>5.6901988817480102E-3</v>
      </c>
      <c r="CL25" s="19">
        <v>1.13393462725717E-2</v>
      </c>
    </row>
    <row r="26" spans="2:90" x14ac:dyDescent="0.3">
      <c r="B26" s="16"/>
    </row>
    <row r="27" spans="2:90" x14ac:dyDescent="0.3">
      <c r="B27" t="s">
        <v>111</v>
      </c>
    </row>
    <row r="28" spans="2:90" x14ac:dyDescent="0.3">
      <c r="B28" t="s">
        <v>112</v>
      </c>
    </row>
    <row r="30" spans="2:90" x14ac:dyDescent="0.3">
      <c r="B3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CL23"/>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558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543</v>
      </c>
      <c r="C9" s="17">
        <v>0.65444377016752997</v>
      </c>
      <c r="D9" s="17">
        <v>0.66140526330230298</v>
      </c>
      <c r="E9" s="17">
        <v>0.64490105589853597</v>
      </c>
      <c r="F9" s="17"/>
      <c r="G9" s="17">
        <v>0.53407571492156303</v>
      </c>
      <c r="H9" s="17">
        <v>0.55442518319704304</v>
      </c>
      <c r="I9" s="17">
        <v>0.63948293445998605</v>
      </c>
      <c r="J9" s="17">
        <v>0.680389647555253</v>
      </c>
      <c r="K9" s="17">
        <v>0.71841322635675597</v>
      </c>
      <c r="L9" s="17">
        <v>0.76440284970762296</v>
      </c>
      <c r="M9" s="17"/>
      <c r="N9" s="17">
        <v>0.70022697388038702</v>
      </c>
      <c r="O9" s="17">
        <v>0.65251523414254098</v>
      </c>
      <c r="P9" s="17">
        <v>0.63978804266104705</v>
      </c>
      <c r="Q9" s="17">
        <v>0.62022618630155102</v>
      </c>
      <c r="R9" s="17"/>
      <c r="S9" s="17">
        <v>0.61793332416772495</v>
      </c>
      <c r="T9" s="17">
        <v>0.67959926761950495</v>
      </c>
      <c r="U9" s="17">
        <v>0.70775379371207203</v>
      </c>
      <c r="V9" s="17">
        <v>0.62311149419507905</v>
      </c>
      <c r="W9" s="17">
        <v>0.65039024174952897</v>
      </c>
      <c r="X9" s="17">
        <v>0.63107647818033497</v>
      </c>
      <c r="Y9" s="17">
        <v>0.60127217719328496</v>
      </c>
      <c r="Z9" s="17">
        <v>0.67606532558705501</v>
      </c>
      <c r="AA9" s="17">
        <v>0.69826050095263503</v>
      </c>
      <c r="AB9" s="17">
        <v>0.64945509196523699</v>
      </c>
      <c r="AC9" s="17">
        <v>0.71569945669716195</v>
      </c>
      <c r="AD9" s="17">
        <v>0.61186563132568605</v>
      </c>
      <c r="AE9" s="17"/>
      <c r="AF9" s="17">
        <v>0.69087174358580306</v>
      </c>
      <c r="AG9" s="17">
        <v>0.65588479394021704</v>
      </c>
      <c r="AH9" s="17">
        <v>0.57191521843683601</v>
      </c>
      <c r="AI9" s="17"/>
      <c r="AJ9" s="17">
        <v>0.67251596100179101</v>
      </c>
      <c r="AK9" s="17">
        <v>0.67519601302570498</v>
      </c>
      <c r="AL9" s="17">
        <v>0.69014881560824404</v>
      </c>
      <c r="AM9" s="17">
        <v>0.66012665807670401</v>
      </c>
      <c r="AN9" s="17">
        <v>0.62181413615183301</v>
      </c>
      <c r="AO9" s="17"/>
      <c r="AP9" s="17">
        <v>0.63341355494260299</v>
      </c>
      <c r="AQ9" s="17">
        <v>0.61968198473846803</v>
      </c>
      <c r="AR9" s="17">
        <v>0.667973545365392</v>
      </c>
      <c r="AS9" s="17">
        <v>0.69011125324845102</v>
      </c>
      <c r="AT9" s="17">
        <v>0.62688451828622205</v>
      </c>
      <c r="AU9" s="17">
        <v>0.72792754771769597</v>
      </c>
      <c r="AV9" s="17"/>
      <c r="AW9" s="17">
        <v>0.70956314518286701</v>
      </c>
      <c r="AX9" s="17">
        <v>0.43474106151247899</v>
      </c>
      <c r="AY9" s="17">
        <v>0.56910630788143102</v>
      </c>
      <c r="AZ9" s="17">
        <v>0.61517188182814397</v>
      </c>
      <c r="BA9" s="17">
        <v>0.66529649581331796</v>
      </c>
      <c r="BB9" s="17">
        <v>0.642427533144873</v>
      </c>
      <c r="BC9" s="17">
        <v>0.667784892810805</v>
      </c>
      <c r="BD9" s="17">
        <v>0.64261023087020597</v>
      </c>
      <c r="BE9" s="17">
        <v>0.66999478427812698</v>
      </c>
      <c r="BF9" s="17">
        <v>0.67960100381083499</v>
      </c>
      <c r="BG9" s="17">
        <v>0.68166292384261395</v>
      </c>
      <c r="BH9" s="17">
        <v>0.77363514099781905</v>
      </c>
      <c r="BI9" s="17">
        <v>0.65384747854240699</v>
      </c>
      <c r="BJ9" s="17">
        <v>0.65579353619112202</v>
      </c>
      <c r="BK9" s="17">
        <v>0.72303483177519001</v>
      </c>
      <c r="BL9" s="17">
        <v>0.66678443378562102</v>
      </c>
      <c r="BM9" s="17"/>
      <c r="BN9" s="17">
        <v>0.65387050097675203</v>
      </c>
      <c r="BO9" s="17">
        <v>0.65670684544944602</v>
      </c>
      <c r="BP9" s="17"/>
      <c r="BQ9" s="17">
        <v>0.65613918469708998</v>
      </c>
      <c r="BR9" s="17">
        <v>0.66034362531088997</v>
      </c>
      <c r="BS9" s="17"/>
      <c r="BT9" s="17">
        <v>0.65447512568988897</v>
      </c>
      <c r="BU9" s="17"/>
      <c r="BV9" s="17">
        <v>0.65426963821903195</v>
      </c>
      <c r="BW9" s="17">
        <v>0.59830981231028801</v>
      </c>
      <c r="BX9" s="17">
        <v>0.68221620082642298</v>
      </c>
      <c r="BY9" s="17"/>
      <c r="BZ9" s="17">
        <v>0.62713714852153402</v>
      </c>
      <c r="CA9" s="17">
        <v>0.66337551006320505</v>
      </c>
      <c r="CB9" s="17">
        <v>0.68369466143690405</v>
      </c>
      <c r="CC9" s="17">
        <v>0.658174809417161</v>
      </c>
      <c r="CD9" s="17">
        <v>0.67806356218649999</v>
      </c>
      <c r="CE9" s="17">
        <v>0.665886310668795</v>
      </c>
      <c r="CF9" s="17">
        <v>0.643125077345714</v>
      </c>
      <c r="CG9" s="17"/>
      <c r="CH9" s="17">
        <v>0.53654986460201304</v>
      </c>
      <c r="CI9" s="17">
        <v>0.66018173311779005</v>
      </c>
      <c r="CJ9" s="17">
        <v>0.67727340390046697</v>
      </c>
      <c r="CK9" s="17">
        <v>0.69441616189550803</v>
      </c>
      <c r="CL9" s="17">
        <v>0.523242462154621</v>
      </c>
    </row>
    <row r="10" spans="2:90" x14ac:dyDescent="0.3">
      <c r="B10" s="18" t="s">
        <v>542</v>
      </c>
      <c r="C10" s="17">
        <v>0.42166279027233999</v>
      </c>
      <c r="D10" s="17">
        <v>0.41923423709957602</v>
      </c>
      <c r="E10" s="17">
        <v>0.42450972915213397</v>
      </c>
      <c r="F10" s="17"/>
      <c r="G10" s="17">
        <v>0.35589769353317902</v>
      </c>
      <c r="H10" s="17">
        <v>0.34698903557886801</v>
      </c>
      <c r="I10" s="17">
        <v>0.39155012679857198</v>
      </c>
      <c r="J10" s="17">
        <v>0.41645479840255301</v>
      </c>
      <c r="K10" s="17">
        <v>0.488106765399689</v>
      </c>
      <c r="L10" s="17">
        <v>0.51067564778348296</v>
      </c>
      <c r="M10" s="17"/>
      <c r="N10" s="17">
        <v>0.404142443164833</v>
      </c>
      <c r="O10" s="17">
        <v>0.43232384207512498</v>
      </c>
      <c r="P10" s="17">
        <v>0.443285713525437</v>
      </c>
      <c r="Q10" s="17">
        <v>0.40836541955810002</v>
      </c>
      <c r="R10" s="17"/>
      <c r="S10" s="17">
        <v>0.46512191105047002</v>
      </c>
      <c r="T10" s="17">
        <v>0.40959748852649402</v>
      </c>
      <c r="U10" s="17">
        <v>0.44495624248471699</v>
      </c>
      <c r="V10" s="17">
        <v>0.45685943582562299</v>
      </c>
      <c r="W10" s="17">
        <v>0.396434148682762</v>
      </c>
      <c r="X10" s="17">
        <v>0.33233307029916997</v>
      </c>
      <c r="Y10" s="17">
        <v>0.433185452645102</v>
      </c>
      <c r="Z10" s="17">
        <v>0.44582694542978601</v>
      </c>
      <c r="AA10" s="17">
        <v>0.43182925448309301</v>
      </c>
      <c r="AB10" s="17">
        <v>0.44859026102635202</v>
      </c>
      <c r="AC10" s="17">
        <v>0.397232630139087</v>
      </c>
      <c r="AD10" s="17">
        <v>0.28930726849156102</v>
      </c>
      <c r="AE10" s="17"/>
      <c r="AF10" s="17">
        <v>0.465048181023832</v>
      </c>
      <c r="AG10" s="17">
        <v>0.425258098096643</v>
      </c>
      <c r="AH10" s="17">
        <v>0.35192509117922999</v>
      </c>
      <c r="AI10" s="17"/>
      <c r="AJ10" s="17">
        <v>0.39081404964411998</v>
      </c>
      <c r="AK10" s="17">
        <v>0.442292591815513</v>
      </c>
      <c r="AL10" s="17">
        <v>0.45359275356742801</v>
      </c>
      <c r="AM10" s="17">
        <v>0.45700812767556198</v>
      </c>
      <c r="AN10" s="17">
        <v>0.44041089271800199</v>
      </c>
      <c r="AO10" s="17"/>
      <c r="AP10" s="17">
        <v>0.42963766590307101</v>
      </c>
      <c r="AQ10" s="17">
        <v>0.35576568478435799</v>
      </c>
      <c r="AR10" s="17">
        <v>0.48754046910551802</v>
      </c>
      <c r="AS10" s="17">
        <v>0.47026953864044302</v>
      </c>
      <c r="AT10" s="17">
        <v>0.41801019979279802</v>
      </c>
      <c r="AU10" s="17">
        <v>0.42778917769318697</v>
      </c>
      <c r="AV10" s="17"/>
      <c r="AW10" s="17">
        <v>0.34254651255649698</v>
      </c>
      <c r="AX10" s="17">
        <v>0.35377752477696001</v>
      </c>
      <c r="AY10" s="17">
        <v>0.44496337377390599</v>
      </c>
      <c r="AZ10" s="17">
        <v>0.46491552867647501</v>
      </c>
      <c r="BA10" s="17">
        <v>0.43353269633209102</v>
      </c>
      <c r="BB10" s="17">
        <v>0.41817468323885398</v>
      </c>
      <c r="BC10" s="17">
        <v>0.44502967267766902</v>
      </c>
      <c r="BD10" s="17">
        <v>0.46714381514008302</v>
      </c>
      <c r="BE10" s="17">
        <v>0.47933400565101902</v>
      </c>
      <c r="BF10" s="17">
        <v>0.40802292074792501</v>
      </c>
      <c r="BG10" s="17">
        <v>0.41154626181699</v>
      </c>
      <c r="BH10" s="17">
        <v>0.31478571536382799</v>
      </c>
      <c r="BI10" s="17">
        <v>0.39238703947169701</v>
      </c>
      <c r="BJ10" s="17">
        <v>0.389651139869784</v>
      </c>
      <c r="BK10" s="17">
        <v>0.38684548318409601</v>
      </c>
      <c r="BL10" s="17">
        <v>0.39187779648907001</v>
      </c>
      <c r="BM10" s="17"/>
      <c r="BN10" s="17">
        <v>0.44556300457027898</v>
      </c>
      <c r="BO10" s="17">
        <v>0.38922257008155903</v>
      </c>
      <c r="BP10" s="17"/>
      <c r="BQ10" s="17">
        <v>0.43967317795760702</v>
      </c>
      <c r="BR10" s="17">
        <v>0.43088578561019603</v>
      </c>
      <c r="BS10" s="17"/>
      <c r="BT10" s="17">
        <v>0.427186735438499</v>
      </c>
      <c r="BU10" s="17"/>
      <c r="BV10" s="17">
        <v>0.40284856237709099</v>
      </c>
      <c r="BW10" s="17">
        <v>0.41069336391190697</v>
      </c>
      <c r="BX10" s="17">
        <v>0.43431271970987501</v>
      </c>
      <c r="BY10" s="17"/>
      <c r="BZ10" s="17">
        <v>0.426797852796166</v>
      </c>
      <c r="CA10" s="17">
        <v>0.44081346021840201</v>
      </c>
      <c r="CB10" s="17">
        <v>0.429270091642934</v>
      </c>
      <c r="CC10" s="17">
        <v>0.40048492006800701</v>
      </c>
      <c r="CD10" s="17">
        <v>0.45062987607660998</v>
      </c>
      <c r="CE10" s="17">
        <v>0.43252810780830298</v>
      </c>
      <c r="CF10" s="17">
        <v>0.39747802341826899</v>
      </c>
      <c r="CG10" s="17"/>
      <c r="CH10" s="17">
        <v>0.388113300119937</v>
      </c>
      <c r="CI10" s="17">
        <v>0.408762897619738</v>
      </c>
      <c r="CJ10" s="17">
        <v>0.43572036941195103</v>
      </c>
      <c r="CK10" s="17">
        <v>0.450591122879206</v>
      </c>
      <c r="CL10" s="17">
        <v>0.38124340186175798</v>
      </c>
    </row>
    <row r="11" spans="2:90" ht="28.8" x14ac:dyDescent="0.3">
      <c r="B11" s="18" t="s">
        <v>545</v>
      </c>
      <c r="C11" s="17">
        <v>0.28330530442195101</v>
      </c>
      <c r="D11" s="17">
        <v>0.286571937128002</v>
      </c>
      <c r="E11" s="17">
        <v>0.27944496916487699</v>
      </c>
      <c r="F11" s="17"/>
      <c r="G11" s="17">
        <v>0.24418589311602501</v>
      </c>
      <c r="H11" s="17">
        <v>0.25472088201383403</v>
      </c>
      <c r="I11" s="17">
        <v>0.271218019917433</v>
      </c>
      <c r="J11" s="17">
        <v>0.30931683720302899</v>
      </c>
      <c r="K11" s="17">
        <v>0.32912818420825801</v>
      </c>
      <c r="L11" s="17">
        <v>0.29069407700516398</v>
      </c>
      <c r="M11" s="17"/>
      <c r="N11" s="17">
        <v>0.276894923893578</v>
      </c>
      <c r="O11" s="17">
        <v>0.288143507082808</v>
      </c>
      <c r="P11" s="17">
        <v>0.29020820845457102</v>
      </c>
      <c r="Q11" s="17">
        <v>0.27755905615717202</v>
      </c>
      <c r="R11" s="17"/>
      <c r="S11" s="17">
        <v>0.26586493978766401</v>
      </c>
      <c r="T11" s="17">
        <v>0.25687357384950199</v>
      </c>
      <c r="U11" s="17">
        <v>0.26621225003927701</v>
      </c>
      <c r="V11" s="17">
        <v>0.25921634515075798</v>
      </c>
      <c r="W11" s="17">
        <v>0.33235359977683698</v>
      </c>
      <c r="X11" s="17">
        <v>0.25476650903695103</v>
      </c>
      <c r="Y11" s="17">
        <v>0.28415972353270003</v>
      </c>
      <c r="Z11" s="17">
        <v>0.27367409975113599</v>
      </c>
      <c r="AA11" s="17">
        <v>0.31191149363056903</v>
      </c>
      <c r="AB11" s="17">
        <v>0.308093206815718</v>
      </c>
      <c r="AC11" s="17">
        <v>0.25481771115719098</v>
      </c>
      <c r="AD11" s="17">
        <v>0.44730270477681999</v>
      </c>
      <c r="AE11" s="17"/>
      <c r="AF11" s="17">
        <v>0.29667477274840098</v>
      </c>
      <c r="AG11" s="17">
        <v>0.30008435464902</v>
      </c>
      <c r="AH11" s="17">
        <v>0.21084094375204601</v>
      </c>
      <c r="AI11" s="17"/>
      <c r="AJ11" s="17">
        <v>0.29359189367312299</v>
      </c>
      <c r="AK11" s="17">
        <v>0.28967247764175003</v>
      </c>
      <c r="AL11" s="17">
        <v>0.242626898956916</v>
      </c>
      <c r="AM11" s="17">
        <v>0.32823552629721697</v>
      </c>
      <c r="AN11" s="17">
        <v>0.231929447985322</v>
      </c>
      <c r="AO11" s="17"/>
      <c r="AP11" s="17">
        <v>0.27431717576814402</v>
      </c>
      <c r="AQ11" s="17">
        <v>0.28125297189605902</v>
      </c>
      <c r="AR11" s="17">
        <v>0.25747380613653797</v>
      </c>
      <c r="AS11" s="17">
        <v>0.30747142709787101</v>
      </c>
      <c r="AT11" s="17">
        <v>0.27838592777766602</v>
      </c>
      <c r="AU11" s="17">
        <v>0.29688875851647001</v>
      </c>
      <c r="AV11" s="17"/>
      <c r="AW11" s="17">
        <v>0.29576356005614801</v>
      </c>
      <c r="AX11" s="17">
        <v>0.303544716204181</v>
      </c>
      <c r="AY11" s="17">
        <v>0.266563124420923</v>
      </c>
      <c r="AZ11" s="17">
        <v>0.25993993082226902</v>
      </c>
      <c r="BA11" s="17">
        <v>0.29254513712013003</v>
      </c>
      <c r="BB11" s="17">
        <v>0.29165762154015701</v>
      </c>
      <c r="BC11" s="17">
        <v>0.28399598429428202</v>
      </c>
      <c r="BD11" s="17">
        <v>0.35401643491201601</v>
      </c>
      <c r="BE11" s="17">
        <v>0.31640312920547797</v>
      </c>
      <c r="BF11" s="17">
        <v>0.28281247163534201</v>
      </c>
      <c r="BG11" s="17">
        <v>0.27901663184633402</v>
      </c>
      <c r="BH11" s="17">
        <v>0.28645882107654103</v>
      </c>
      <c r="BI11" s="17">
        <v>0.19588042662305699</v>
      </c>
      <c r="BJ11" s="17">
        <v>0.28825962154508999</v>
      </c>
      <c r="BK11" s="17">
        <v>0.24910702106666099</v>
      </c>
      <c r="BL11" s="17">
        <v>0.246563097748247</v>
      </c>
      <c r="BM11" s="17"/>
      <c r="BN11" s="17">
        <v>0.302124642617634</v>
      </c>
      <c r="BO11" s="17">
        <v>0.25799533732878399</v>
      </c>
      <c r="BP11" s="17"/>
      <c r="BQ11" s="17">
        <v>0.26920803018453099</v>
      </c>
      <c r="BR11" s="17">
        <v>0.31373049742846598</v>
      </c>
      <c r="BS11" s="17"/>
      <c r="BT11" s="17">
        <v>0.304273919746059</v>
      </c>
      <c r="BU11" s="17"/>
      <c r="BV11" s="17">
        <v>0.23680785350195499</v>
      </c>
      <c r="BW11" s="17">
        <v>0.264136696216693</v>
      </c>
      <c r="BX11" s="17">
        <v>0.309007234197688</v>
      </c>
      <c r="BY11" s="17"/>
      <c r="BZ11" s="17">
        <v>0.32067391054348898</v>
      </c>
      <c r="CA11" s="17">
        <v>0.32063757125504899</v>
      </c>
      <c r="CB11" s="17">
        <v>0.28674497130013299</v>
      </c>
      <c r="CC11" s="17">
        <v>0.32232616957205301</v>
      </c>
      <c r="CD11" s="17">
        <v>0.25568133970453399</v>
      </c>
      <c r="CE11" s="17">
        <v>0.26123478285827401</v>
      </c>
      <c r="CF11" s="17">
        <v>0.25819218421068202</v>
      </c>
      <c r="CG11" s="17"/>
      <c r="CH11" s="17">
        <v>0.21745551751477901</v>
      </c>
      <c r="CI11" s="17">
        <v>0.26936964508193401</v>
      </c>
      <c r="CJ11" s="17">
        <v>0.28670874402775298</v>
      </c>
      <c r="CK11" s="17">
        <v>0.336860490230386</v>
      </c>
      <c r="CL11" s="17">
        <v>0.33346582572835398</v>
      </c>
    </row>
    <row r="12" spans="2:90" ht="28.8" x14ac:dyDescent="0.3">
      <c r="B12" s="18" t="s">
        <v>547</v>
      </c>
      <c r="C12" s="17">
        <v>0.26086625096365601</v>
      </c>
      <c r="D12" s="17">
        <v>0.28806718428297301</v>
      </c>
      <c r="E12" s="17">
        <v>0.232479198381119</v>
      </c>
      <c r="F12" s="17"/>
      <c r="G12" s="17">
        <v>0.29773516649147602</v>
      </c>
      <c r="H12" s="17">
        <v>0.27535436002303099</v>
      </c>
      <c r="I12" s="17">
        <v>0.25364661123751803</v>
      </c>
      <c r="J12" s="17">
        <v>0.234289271492851</v>
      </c>
      <c r="K12" s="17">
        <v>0.270279924360527</v>
      </c>
      <c r="L12" s="17">
        <v>0.24570589202214399</v>
      </c>
      <c r="M12" s="17"/>
      <c r="N12" s="17">
        <v>0.28545669529354301</v>
      </c>
      <c r="O12" s="17">
        <v>0.25769567034179103</v>
      </c>
      <c r="P12" s="17">
        <v>0.26573461944917898</v>
      </c>
      <c r="Q12" s="17">
        <v>0.22966672433907301</v>
      </c>
      <c r="R12" s="17"/>
      <c r="S12" s="17">
        <v>0.25637314688426799</v>
      </c>
      <c r="T12" s="17">
        <v>0.30241641958602899</v>
      </c>
      <c r="U12" s="17">
        <v>0.252378897721248</v>
      </c>
      <c r="V12" s="17">
        <v>0.27671904428114302</v>
      </c>
      <c r="W12" s="17">
        <v>0.23912981569620301</v>
      </c>
      <c r="X12" s="17">
        <v>0.21144376291657899</v>
      </c>
      <c r="Y12" s="17">
        <v>0.21982112650709201</v>
      </c>
      <c r="Z12" s="17">
        <v>0.19733156805603599</v>
      </c>
      <c r="AA12" s="17">
        <v>0.24001371790391601</v>
      </c>
      <c r="AB12" s="17">
        <v>0.31486766976626002</v>
      </c>
      <c r="AC12" s="17">
        <v>0.29723944933149499</v>
      </c>
      <c r="AD12" s="17">
        <v>0.323563335100852</v>
      </c>
      <c r="AE12" s="17"/>
      <c r="AF12" s="17">
        <v>0.22381632904503601</v>
      </c>
      <c r="AG12" s="17">
        <v>0.29181258647591002</v>
      </c>
      <c r="AH12" s="17">
        <v>0.24691130160115701</v>
      </c>
      <c r="AI12" s="17"/>
      <c r="AJ12" s="17">
        <v>0.19828290515435801</v>
      </c>
      <c r="AK12" s="17">
        <v>0.301006187007897</v>
      </c>
      <c r="AL12" s="17">
        <v>0.26074075476900499</v>
      </c>
      <c r="AM12" s="17">
        <v>0.23116576187284299</v>
      </c>
      <c r="AN12" s="17">
        <v>0.43264058196243299</v>
      </c>
      <c r="AO12" s="17"/>
      <c r="AP12" s="17">
        <v>0.29584871301209498</v>
      </c>
      <c r="AQ12" s="17">
        <v>0.19616225707267901</v>
      </c>
      <c r="AR12" s="17">
        <v>0.272541495080941</v>
      </c>
      <c r="AS12" s="17">
        <v>0.24631007213494099</v>
      </c>
      <c r="AT12" s="17">
        <v>0.39277621864803902</v>
      </c>
      <c r="AU12" s="17">
        <v>0.25679502256550502</v>
      </c>
      <c r="AV12" s="17"/>
      <c r="AW12" s="17">
        <v>0.45469532323244999</v>
      </c>
      <c r="AX12" s="17">
        <v>0.17733628012303199</v>
      </c>
      <c r="AY12" s="17">
        <v>0.25756264317217697</v>
      </c>
      <c r="AZ12" s="17">
        <v>0.20496715975285301</v>
      </c>
      <c r="BA12" s="17">
        <v>0.275677789114255</v>
      </c>
      <c r="BB12" s="17">
        <v>0.25808845742014802</v>
      </c>
      <c r="BC12" s="17">
        <v>0.237927299350146</v>
      </c>
      <c r="BD12" s="17">
        <v>0.28883552586379302</v>
      </c>
      <c r="BE12" s="17">
        <v>0.21603373800870301</v>
      </c>
      <c r="BF12" s="17">
        <v>0.34099671527126202</v>
      </c>
      <c r="BG12" s="17">
        <v>0.26272553288879602</v>
      </c>
      <c r="BH12" s="17">
        <v>0.26578516829520799</v>
      </c>
      <c r="BI12" s="17">
        <v>0.28594068513882298</v>
      </c>
      <c r="BJ12" s="17">
        <v>0.28050922478618701</v>
      </c>
      <c r="BK12" s="17">
        <v>0.28453992348276402</v>
      </c>
      <c r="BL12" s="17">
        <v>0.343690653822326</v>
      </c>
      <c r="BM12" s="17"/>
      <c r="BN12" s="17">
        <v>0.25302505806214798</v>
      </c>
      <c r="BO12" s="17">
        <v>0.273160600928393</v>
      </c>
      <c r="BP12" s="17"/>
      <c r="BQ12" s="17">
        <v>0.30004332978564702</v>
      </c>
      <c r="BR12" s="17">
        <v>0.30032335269625798</v>
      </c>
      <c r="BS12" s="17"/>
      <c r="BT12" s="17">
        <v>0.28921725134277498</v>
      </c>
      <c r="BU12" s="17"/>
      <c r="BV12" s="17">
        <v>0.237521582902218</v>
      </c>
      <c r="BW12" s="17">
        <v>0.28892186374295398</v>
      </c>
      <c r="BX12" s="17">
        <v>0.25821779254086802</v>
      </c>
      <c r="BY12" s="17"/>
      <c r="BZ12" s="17">
        <v>0.24025997209850899</v>
      </c>
      <c r="CA12" s="17">
        <v>0.24106116199736299</v>
      </c>
      <c r="CB12" s="17">
        <v>0.27177919833490899</v>
      </c>
      <c r="CC12" s="17">
        <v>0.247683644371922</v>
      </c>
      <c r="CD12" s="17">
        <v>0.29928695124955801</v>
      </c>
      <c r="CE12" s="17">
        <v>0.26980155449752202</v>
      </c>
      <c r="CF12" s="17">
        <v>0.30528131359504401</v>
      </c>
      <c r="CG12" s="17"/>
      <c r="CH12" s="17">
        <v>0.255139075258282</v>
      </c>
      <c r="CI12" s="17">
        <v>0.26490511401156602</v>
      </c>
      <c r="CJ12" s="17">
        <v>0.259269562401094</v>
      </c>
      <c r="CK12" s="17">
        <v>0.26400882262533598</v>
      </c>
      <c r="CL12" s="17">
        <v>0.23971408083819601</v>
      </c>
    </row>
    <row r="13" spans="2:90" x14ac:dyDescent="0.3">
      <c r="B13" s="18" t="s">
        <v>550</v>
      </c>
      <c r="C13" s="17">
        <v>0.25580944460954302</v>
      </c>
      <c r="D13" s="17">
        <v>0.24129429082412901</v>
      </c>
      <c r="E13" s="17">
        <v>0.26901848530238998</v>
      </c>
      <c r="F13" s="17"/>
      <c r="G13" s="17">
        <v>0.28320052523351202</v>
      </c>
      <c r="H13" s="17">
        <v>0.29339632721382197</v>
      </c>
      <c r="I13" s="17">
        <v>0.28300111034040398</v>
      </c>
      <c r="J13" s="17">
        <v>0.24117714411404001</v>
      </c>
      <c r="K13" s="17">
        <v>0.229434001573218</v>
      </c>
      <c r="L13" s="17">
        <v>0.21420690352520999</v>
      </c>
      <c r="M13" s="17"/>
      <c r="N13" s="17">
        <v>0.26343748061355599</v>
      </c>
      <c r="O13" s="17">
        <v>0.24830902751147799</v>
      </c>
      <c r="P13" s="17">
        <v>0.266584483746659</v>
      </c>
      <c r="Q13" s="17">
        <v>0.242141326185602</v>
      </c>
      <c r="R13" s="17"/>
      <c r="S13" s="17">
        <v>0.25187929079981097</v>
      </c>
      <c r="T13" s="17">
        <v>0.24094325189597299</v>
      </c>
      <c r="U13" s="17">
        <v>0.216348048096765</v>
      </c>
      <c r="V13" s="17">
        <v>0.21764328342565101</v>
      </c>
      <c r="W13" s="17">
        <v>0.213502384475701</v>
      </c>
      <c r="X13" s="17">
        <v>0.28836919100293201</v>
      </c>
      <c r="Y13" s="17">
        <v>0.24227545608076601</v>
      </c>
      <c r="Z13" s="17">
        <v>0.19956318213183399</v>
      </c>
      <c r="AA13" s="17">
        <v>0.35267412499925799</v>
      </c>
      <c r="AB13" s="17">
        <v>0.257891738648867</v>
      </c>
      <c r="AC13" s="17">
        <v>0.326339350592591</v>
      </c>
      <c r="AD13" s="17">
        <v>0.190174579399183</v>
      </c>
      <c r="AE13" s="17"/>
      <c r="AF13" s="17">
        <v>0.256732209338906</v>
      </c>
      <c r="AG13" s="17">
        <v>0.250695051422059</v>
      </c>
      <c r="AH13" s="17">
        <v>0.25508629389947401</v>
      </c>
      <c r="AI13" s="17"/>
      <c r="AJ13" s="17">
        <v>0.238529383012552</v>
      </c>
      <c r="AK13" s="17">
        <v>0.26346789879927901</v>
      </c>
      <c r="AL13" s="17">
        <v>0.194933581385521</v>
      </c>
      <c r="AM13" s="17">
        <v>0.29102690857442198</v>
      </c>
      <c r="AN13" s="17">
        <v>0.28374618964832599</v>
      </c>
      <c r="AO13" s="17"/>
      <c r="AP13" s="17">
        <v>0.26607083859202701</v>
      </c>
      <c r="AQ13" s="17">
        <v>0.221456407210392</v>
      </c>
      <c r="AR13" s="17">
        <v>0.18840437574661401</v>
      </c>
      <c r="AS13" s="17">
        <v>0.30352007751903998</v>
      </c>
      <c r="AT13" s="17">
        <v>0.26523193740274498</v>
      </c>
      <c r="AU13" s="17">
        <v>0.25268294456559298</v>
      </c>
      <c r="AV13" s="17"/>
      <c r="AW13" s="17">
        <v>0.46116012233008202</v>
      </c>
      <c r="AX13" s="17">
        <v>0.232411120151546</v>
      </c>
      <c r="AY13" s="17">
        <v>0.243774336222599</v>
      </c>
      <c r="AZ13" s="17">
        <v>0.27609128132226302</v>
      </c>
      <c r="BA13" s="17">
        <v>0.28807986166826399</v>
      </c>
      <c r="BB13" s="17">
        <v>0.25654064338819199</v>
      </c>
      <c r="BC13" s="17">
        <v>0.27054790367234599</v>
      </c>
      <c r="BD13" s="17">
        <v>0.29762259289715798</v>
      </c>
      <c r="BE13" s="17">
        <v>0.28178683654675801</v>
      </c>
      <c r="BF13" s="17">
        <v>0.218229427145994</v>
      </c>
      <c r="BG13" s="17">
        <v>0.211321671416975</v>
      </c>
      <c r="BH13" s="17">
        <v>0.20649215677037999</v>
      </c>
      <c r="BI13" s="17">
        <v>0.21422926337930601</v>
      </c>
      <c r="BJ13" s="17">
        <v>0.21614545052179099</v>
      </c>
      <c r="BK13" s="17">
        <v>0.27287907742080297</v>
      </c>
      <c r="BL13" s="17">
        <v>0.28331719486141599</v>
      </c>
      <c r="BM13" s="17"/>
      <c r="BN13" s="17">
        <v>0.260824332405311</v>
      </c>
      <c r="BO13" s="17">
        <v>0.250286191528794</v>
      </c>
      <c r="BP13" s="17"/>
      <c r="BQ13" s="17">
        <v>0.26929957656758802</v>
      </c>
      <c r="BR13" s="17">
        <v>0.27327493093520899</v>
      </c>
      <c r="BS13" s="17"/>
      <c r="BT13" s="17">
        <v>0.299073417621399</v>
      </c>
      <c r="BU13" s="17"/>
      <c r="BV13" s="17">
        <v>0.26418056955941799</v>
      </c>
      <c r="BW13" s="17">
        <v>0.26419375158524699</v>
      </c>
      <c r="BX13" s="17">
        <v>0.251663985897772</v>
      </c>
      <c r="BY13" s="17"/>
      <c r="BZ13" s="17">
        <v>0.30228749578259101</v>
      </c>
      <c r="CA13" s="17">
        <v>0.23904958964294201</v>
      </c>
      <c r="CB13" s="17">
        <v>0.29146059078173803</v>
      </c>
      <c r="CC13" s="17">
        <v>0.26369434440610401</v>
      </c>
      <c r="CD13" s="17">
        <v>0.27973321523758299</v>
      </c>
      <c r="CE13" s="17">
        <v>0.21604386009453799</v>
      </c>
      <c r="CF13" s="17">
        <v>0.236971765433617</v>
      </c>
      <c r="CG13" s="17"/>
      <c r="CH13" s="17">
        <v>0.27163605747680097</v>
      </c>
      <c r="CI13" s="17">
        <v>0.21992832890708999</v>
      </c>
      <c r="CJ13" s="17">
        <v>0.26958707067144</v>
      </c>
      <c r="CK13" s="17">
        <v>0.300436132679613</v>
      </c>
      <c r="CL13" s="17">
        <v>0.24940508883690299</v>
      </c>
    </row>
    <row r="14" spans="2:90" x14ac:dyDescent="0.3">
      <c r="B14" s="18" t="s">
        <v>552</v>
      </c>
      <c r="C14" s="17">
        <v>0.243350105588336</v>
      </c>
      <c r="D14" s="17">
        <v>0.24552200518065401</v>
      </c>
      <c r="E14" s="17">
        <v>0.24125920197616599</v>
      </c>
      <c r="F14" s="17"/>
      <c r="G14" s="17">
        <v>0.27320926820559899</v>
      </c>
      <c r="H14" s="17">
        <v>0.28075216634283401</v>
      </c>
      <c r="I14" s="17">
        <v>0.284137834324178</v>
      </c>
      <c r="J14" s="17">
        <v>0.19029429241258</v>
      </c>
      <c r="K14" s="17">
        <v>0.22884508806489701</v>
      </c>
      <c r="L14" s="17">
        <v>0.212349846275693</v>
      </c>
      <c r="M14" s="17"/>
      <c r="N14" s="17">
        <v>0.26432911662653802</v>
      </c>
      <c r="O14" s="17">
        <v>0.241348298282273</v>
      </c>
      <c r="P14" s="17">
        <v>0.25391733293788799</v>
      </c>
      <c r="Q14" s="17">
        <v>0.20780604994933199</v>
      </c>
      <c r="R14" s="17"/>
      <c r="S14" s="17">
        <v>0.23407462295477899</v>
      </c>
      <c r="T14" s="17">
        <v>0.25851436077486201</v>
      </c>
      <c r="U14" s="17">
        <v>0.21850336292433001</v>
      </c>
      <c r="V14" s="17">
        <v>0.27281262299154502</v>
      </c>
      <c r="W14" s="17">
        <v>0.19638506416771701</v>
      </c>
      <c r="X14" s="17">
        <v>0.28158095258967603</v>
      </c>
      <c r="Y14" s="17">
        <v>0.22080273198288899</v>
      </c>
      <c r="Z14" s="17">
        <v>0.22225113679283101</v>
      </c>
      <c r="AA14" s="17">
        <v>0.27513276645016499</v>
      </c>
      <c r="AB14" s="17">
        <v>0.24454209992351</v>
      </c>
      <c r="AC14" s="17">
        <v>0.215877172065957</v>
      </c>
      <c r="AD14" s="17">
        <v>0.20699767404953401</v>
      </c>
      <c r="AE14" s="17"/>
      <c r="AF14" s="17">
        <v>0.22876126733793201</v>
      </c>
      <c r="AG14" s="17">
        <v>0.251426771079032</v>
      </c>
      <c r="AH14" s="17">
        <v>0.25655300403852799</v>
      </c>
      <c r="AI14" s="17"/>
      <c r="AJ14" s="17">
        <v>0.23368282841274801</v>
      </c>
      <c r="AK14" s="17">
        <v>0.264458979253761</v>
      </c>
      <c r="AL14" s="17">
        <v>0.240831424870698</v>
      </c>
      <c r="AM14" s="17">
        <v>0.24615371757430499</v>
      </c>
      <c r="AN14" s="17">
        <v>0.27899715844068701</v>
      </c>
      <c r="AO14" s="17"/>
      <c r="AP14" s="17">
        <v>0.28314892720573598</v>
      </c>
      <c r="AQ14" s="17">
        <v>0.19802953719400099</v>
      </c>
      <c r="AR14" s="17">
        <v>0.25886196143290102</v>
      </c>
      <c r="AS14" s="17">
        <v>0.248197980767491</v>
      </c>
      <c r="AT14" s="17">
        <v>0.30292800181984603</v>
      </c>
      <c r="AU14" s="17">
        <v>0.208349848577253</v>
      </c>
      <c r="AV14" s="17"/>
      <c r="AW14" s="17">
        <v>0.34908983176622299</v>
      </c>
      <c r="AX14" s="17">
        <v>0.235476440561149</v>
      </c>
      <c r="AY14" s="17">
        <v>0.20658144953058299</v>
      </c>
      <c r="AZ14" s="17">
        <v>0.180803875419149</v>
      </c>
      <c r="BA14" s="17">
        <v>0.19535756556093101</v>
      </c>
      <c r="BB14" s="17">
        <v>0.26900502916825503</v>
      </c>
      <c r="BC14" s="17">
        <v>0.286029119981626</v>
      </c>
      <c r="BD14" s="17">
        <v>0.22443194371726</v>
      </c>
      <c r="BE14" s="17">
        <v>0.27891817405475999</v>
      </c>
      <c r="BF14" s="17">
        <v>0.21805059558843901</v>
      </c>
      <c r="BG14" s="17">
        <v>0.27769425790281899</v>
      </c>
      <c r="BH14" s="17">
        <v>0.22166123228189499</v>
      </c>
      <c r="BI14" s="17">
        <v>0.25167417491558802</v>
      </c>
      <c r="BJ14" s="17">
        <v>0.305303242332853</v>
      </c>
      <c r="BK14" s="17">
        <v>0.190916149701465</v>
      </c>
      <c r="BL14" s="17">
        <v>0.33652039450594901</v>
      </c>
      <c r="BM14" s="17"/>
      <c r="BN14" s="17">
        <v>0.246653522316304</v>
      </c>
      <c r="BO14" s="17">
        <v>0.238645514418556</v>
      </c>
      <c r="BP14" s="17"/>
      <c r="BQ14" s="17">
        <v>0.28037618855443502</v>
      </c>
      <c r="BR14" s="17">
        <v>0.22612640795653599</v>
      </c>
      <c r="BS14" s="17"/>
      <c r="BT14" s="17">
        <v>0.27564192849480501</v>
      </c>
      <c r="BU14" s="17"/>
      <c r="BV14" s="17">
        <v>0.176632469449931</v>
      </c>
      <c r="BW14" s="17">
        <v>0.26599397182025503</v>
      </c>
      <c r="BX14" s="17">
        <v>0.26232418122578899</v>
      </c>
      <c r="BY14" s="17"/>
      <c r="BZ14" s="17">
        <v>0.28249546297532602</v>
      </c>
      <c r="CA14" s="17">
        <v>0.211079135135705</v>
      </c>
      <c r="CB14" s="17">
        <v>0.23464471825126701</v>
      </c>
      <c r="CC14" s="17">
        <v>0.27383719328389799</v>
      </c>
      <c r="CD14" s="17">
        <v>0.25379489565761898</v>
      </c>
      <c r="CE14" s="17">
        <v>0.22888902178999199</v>
      </c>
      <c r="CF14" s="17">
        <v>0.28142146408081198</v>
      </c>
      <c r="CG14" s="17"/>
      <c r="CH14" s="17">
        <v>0.26430407894986202</v>
      </c>
      <c r="CI14" s="17">
        <v>0.23078516805430799</v>
      </c>
      <c r="CJ14" s="17">
        <v>0.25018989964834698</v>
      </c>
      <c r="CK14" s="17">
        <v>0.24989455411991901</v>
      </c>
      <c r="CL14" s="17">
        <v>0.22031610669777099</v>
      </c>
    </row>
    <row r="15" spans="2:90" ht="57.6" x14ac:dyDescent="0.3">
      <c r="B15" s="18" t="s">
        <v>557</v>
      </c>
      <c r="C15" s="17">
        <v>0.19715968724328201</v>
      </c>
      <c r="D15" s="17">
        <v>0.20663054413828399</v>
      </c>
      <c r="E15" s="17">
        <v>0.18463670965305501</v>
      </c>
      <c r="F15" s="17"/>
      <c r="G15" s="17">
        <v>0.30921124332101302</v>
      </c>
      <c r="H15" s="17">
        <v>0.215741309117572</v>
      </c>
      <c r="I15" s="17">
        <v>0.19912031496149499</v>
      </c>
      <c r="J15" s="17">
        <v>0.161117498983124</v>
      </c>
      <c r="K15" s="17">
        <v>0.16079096713965299</v>
      </c>
      <c r="L15" s="17">
        <v>0.159586537824915</v>
      </c>
      <c r="M15" s="17"/>
      <c r="N15" s="17">
        <v>0.214233034222616</v>
      </c>
      <c r="O15" s="17">
        <v>0.21149684034055199</v>
      </c>
      <c r="P15" s="17">
        <v>0.18480458399045299</v>
      </c>
      <c r="Q15" s="17">
        <v>0.17247233508632701</v>
      </c>
      <c r="R15" s="17"/>
      <c r="S15" s="17">
        <v>0.220929078477029</v>
      </c>
      <c r="T15" s="17">
        <v>0.19915292080407301</v>
      </c>
      <c r="U15" s="17">
        <v>0.21531326674360099</v>
      </c>
      <c r="V15" s="17">
        <v>0.17154221034118</v>
      </c>
      <c r="W15" s="17">
        <v>0.14732264766968201</v>
      </c>
      <c r="X15" s="17">
        <v>0.25232725410210499</v>
      </c>
      <c r="Y15" s="17">
        <v>0.15399255616514701</v>
      </c>
      <c r="Z15" s="17">
        <v>0.15276638430445999</v>
      </c>
      <c r="AA15" s="17">
        <v>0.179120830799362</v>
      </c>
      <c r="AB15" s="17">
        <v>0.26572629585351298</v>
      </c>
      <c r="AC15" s="17">
        <v>0.186523236526761</v>
      </c>
      <c r="AD15" s="17">
        <v>0.10914753167431999</v>
      </c>
      <c r="AE15" s="17"/>
      <c r="AF15" s="17">
        <v>0.16226122050431199</v>
      </c>
      <c r="AG15" s="17">
        <v>0.20384373644555201</v>
      </c>
      <c r="AH15" s="17">
        <v>0.18965915442045</v>
      </c>
      <c r="AI15" s="17"/>
      <c r="AJ15" s="17">
        <v>0.169241107688198</v>
      </c>
      <c r="AK15" s="17">
        <v>0.23170978670591799</v>
      </c>
      <c r="AL15" s="17">
        <v>0.20923306024903901</v>
      </c>
      <c r="AM15" s="17">
        <v>0.12877099799011399</v>
      </c>
      <c r="AN15" s="17">
        <v>0.21845197139366501</v>
      </c>
      <c r="AO15" s="17"/>
      <c r="AP15" s="17">
        <v>0.21586201245801201</v>
      </c>
      <c r="AQ15" s="17">
        <v>0.194270220036286</v>
      </c>
      <c r="AR15" s="17">
        <v>0.19717699243477599</v>
      </c>
      <c r="AS15" s="17">
        <v>0.169951041121427</v>
      </c>
      <c r="AT15" s="17">
        <v>0.22571714979864099</v>
      </c>
      <c r="AU15" s="17">
        <v>0.22514176834138</v>
      </c>
      <c r="AV15" s="17"/>
      <c r="AW15" s="17">
        <v>0.29783505393496801</v>
      </c>
      <c r="AX15" s="17">
        <v>0.169349591114097</v>
      </c>
      <c r="AY15" s="17">
        <v>0.21572760044668701</v>
      </c>
      <c r="AZ15" s="17">
        <v>0.18954051127722599</v>
      </c>
      <c r="BA15" s="17">
        <v>0.214016226269367</v>
      </c>
      <c r="BB15" s="17">
        <v>0.19051287883455301</v>
      </c>
      <c r="BC15" s="17">
        <v>0.22110139470092999</v>
      </c>
      <c r="BD15" s="17">
        <v>0.15559586078815299</v>
      </c>
      <c r="BE15" s="17">
        <v>0.18365003123617701</v>
      </c>
      <c r="BF15" s="17">
        <v>0.132783212497249</v>
      </c>
      <c r="BG15" s="17">
        <v>0.23338887317248899</v>
      </c>
      <c r="BH15" s="17">
        <v>0.15926042607516</v>
      </c>
      <c r="BI15" s="17">
        <v>0.13642877210486601</v>
      </c>
      <c r="BJ15" s="17">
        <v>0.21309561182994499</v>
      </c>
      <c r="BK15" s="17">
        <v>0.12566724163030299</v>
      </c>
      <c r="BL15" s="17">
        <v>0.25217257701632501</v>
      </c>
      <c r="BM15" s="17"/>
      <c r="BN15" s="17">
        <v>0.195632386529107</v>
      </c>
      <c r="BO15" s="17">
        <v>0.199849546143537</v>
      </c>
      <c r="BP15" s="17"/>
      <c r="BQ15" s="17">
        <v>0.22807835080703001</v>
      </c>
      <c r="BR15" s="17">
        <v>0.220695265149846</v>
      </c>
      <c r="BS15" s="17"/>
      <c r="BT15" s="17">
        <v>0.30257470891046001</v>
      </c>
      <c r="BU15" s="17"/>
      <c r="BV15" s="17">
        <v>0.19131808705918399</v>
      </c>
      <c r="BW15" s="17">
        <v>0.24226165245287901</v>
      </c>
      <c r="BX15" s="17">
        <v>0.177376803971762</v>
      </c>
      <c r="BY15" s="17"/>
      <c r="BZ15" s="17">
        <v>0.19310853915589399</v>
      </c>
      <c r="CA15" s="17">
        <v>0.18244443532145799</v>
      </c>
      <c r="CB15" s="17">
        <v>0.19779443909012001</v>
      </c>
      <c r="CC15" s="17">
        <v>0.22274583411913801</v>
      </c>
      <c r="CD15" s="17">
        <v>0.19768872607075699</v>
      </c>
      <c r="CE15" s="17">
        <v>0.20820843148221599</v>
      </c>
      <c r="CF15" s="17">
        <v>0.198010455356087</v>
      </c>
      <c r="CG15" s="17"/>
      <c r="CH15" s="17">
        <v>0.19081963511297401</v>
      </c>
      <c r="CI15" s="17">
        <v>0.192066921169433</v>
      </c>
      <c r="CJ15" s="17">
        <v>0.204833859628825</v>
      </c>
      <c r="CK15" s="17">
        <v>0.20001380405656799</v>
      </c>
      <c r="CL15" s="17">
        <v>0.178238895426924</v>
      </c>
    </row>
    <row r="16" spans="2:90" ht="28.8" x14ac:dyDescent="0.3">
      <c r="B16" s="18" t="s">
        <v>548</v>
      </c>
      <c r="C16" s="17">
        <v>0.17890482144088801</v>
      </c>
      <c r="D16" s="17">
        <v>0.17444922716379799</v>
      </c>
      <c r="E16" s="17">
        <v>0.18263079741893201</v>
      </c>
      <c r="F16" s="17"/>
      <c r="G16" s="17">
        <v>0.22936639955108601</v>
      </c>
      <c r="H16" s="17">
        <v>0.25415278243672002</v>
      </c>
      <c r="I16" s="17">
        <v>0.15166701754206499</v>
      </c>
      <c r="J16" s="17">
        <v>0.125208987255719</v>
      </c>
      <c r="K16" s="17">
        <v>0.147825346150535</v>
      </c>
      <c r="L16" s="17">
        <v>0.170638971854879</v>
      </c>
      <c r="M16" s="17"/>
      <c r="N16" s="17">
        <v>0.18240997843142001</v>
      </c>
      <c r="O16" s="17">
        <v>0.19839744534746001</v>
      </c>
      <c r="P16" s="17">
        <v>0.177591552775551</v>
      </c>
      <c r="Q16" s="17">
        <v>0.15783764322997801</v>
      </c>
      <c r="R16" s="17"/>
      <c r="S16" s="17">
        <v>0.18077875911631899</v>
      </c>
      <c r="T16" s="17">
        <v>0.20529682215940701</v>
      </c>
      <c r="U16" s="17">
        <v>0.18355770542643801</v>
      </c>
      <c r="V16" s="17">
        <v>0.159479126962844</v>
      </c>
      <c r="W16" s="17">
        <v>0.17712429130452401</v>
      </c>
      <c r="X16" s="17">
        <v>0.12394502630523099</v>
      </c>
      <c r="Y16" s="17">
        <v>0.15905012568795701</v>
      </c>
      <c r="Z16" s="17">
        <v>0.19036273311855501</v>
      </c>
      <c r="AA16" s="17">
        <v>0.16620814757232399</v>
      </c>
      <c r="AB16" s="17">
        <v>0.23559600102939199</v>
      </c>
      <c r="AC16" s="17">
        <v>0.18394604993329799</v>
      </c>
      <c r="AD16" s="17">
        <v>0.17618368807139501</v>
      </c>
      <c r="AE16" s="17"/>
      <c r="AF16" s="17">
        <v>0.14546980622889299</v>
      </c>
      <c r="AG16" s="17">
        <v>0.19869226161452799</v>
      </c>
      <c r="AH16" s="17">
        <v>0.186995209784798</v>
      </c>
      <c r="AI16" s="17"/>
      <c r="AJ16" s="17">
        <v>0.14796784041515801</v>
      </c>
      <c r="AK16" s="17">
        <v>0.20571215251629901</v>
      </c>
      <c r="AL16" s="17">
        <v>0.11972817088938</v>
      </c>
      <c r="AM16" s="17">
        <v>0.15713322862439799</v>
      </c>
      <c r="AN16" s="17">
        <v>0.246948616283519</v>
      </c>
      <c r="AO16" s="17"/>
      <c r="AP16" s="17">
        <v>0.23205637930204201</v>
      </c>
      <c r="AQ16" s="17">
        <v>0.155557019664294</v>
      </c>
      <c r="AR16" s="17">
        <v>0.149671458455163</v>
      </c>
      <c r="AS16" s="17">
        <v>0.16048034531675301</v>
      </c>
      <c r="AT16" s="17">
        <v>0.26252411447867902</v>
      </c>
      <c r="AU16" s="17">
        <v>0.10043742256624801</v>
      </c>
      <c r="AV16" s="17"/>
      <c r="AW16" s="17">
        <v>9.1654998968241905E-2</v>
      </c>
      <c r="AX16" s="17">
        <v>0.206692072746819</v>
      </c>
      <c r="AY16" s="17">
        <v>0.159608433808483</v>
      </c>
      <c r="AZ16" s="17">
        <v>0.203438200493091</v>
      </c>
      <c r="BA16" s="17">
        <v>0.20169170275591899</v>
      </c>
      <c r="BB16" s="17">
        <v>0.16408122821448801</v>
      </c>
      <c r="BC16" s="17">
        <v>0.215795022647853</v>
      </c>
      <c r="BD16" s="17">
        <v>0.117138049251841</v>
      </c>
      <c r="BE16" s="17">
        <v>0.16416623416136</v>
      </c>
      <c r="BF16" s="17">
        <v>0.19098497500215</v>
      </c>
      <c r="BG16" s="17">
        <v>0.25551000098271998</v>
      </c>
      <c r="BH16" s="17">
        <v>0.116096395033251</v>
      </c>
      <c r="BI16" s="17">
        <v>0.18675928957910501</v>
      </c>
      <c r="BJ16" s="17">
        <v>0.16436197249852399</v>
      </c>
      <c r="BK16" s="17">
        <v>0.18242479723553701</v>
      </c>
      <c r="BL16" s="17">
        <v>0.223198704609091</v>
      </c>
      <c r="BM16" s="17"/>
      <c r="BN16" s="17">
        <v>0.178924918960776</v>
      </c>
      <c r="BO16" s="17">
        <v>0.181472127413598</v>
      </c>
      <c r="BP16" s="17"/>
      <c r="BQ16" s="17">
        <v>0.225771917743914</v>
      </c>
      <c r="BR16" s="17">
        <v>0.17369809725879401</v>
      </c>
      <c r="BS16" s="17"/>
      <c r="BT16" s="17">
        <v>0.18846871397870399</v>
      </c>
      <c r="BU16" s="17"/>
      <c r="BV16" s="17">
        <v>0.158051243582853</v>
      </c>
      <c r="BW16" s="17">
        <v>0.247737946742627</v>
      </c>
      <c r="BX16" s="17">
        <v>0.16411958383511499</v>
      </c>
      <c r="BY16" s="17"/>
      <c r="BZ16" s="17">
        <v>0.16797412518605601</v>
      </c>
      <c r="CA16" s="17">
        <v>0.17127181606302699</v>
      </c>
      <c r="CB16" s="17">
        <v>0.191448372505856</v>
      </c>
      <c r="CC16" s="17">
        <v>0.19068385452204101</v>
      </c>
      <c r="CD16" s="17">
        <v>0.18916054034125099</v>
      </c>
      <c r="CE16" s="17">
        <v>0.16809838438375799</v>
      </c>
      <c r="CF16" s="17">
        <v>0.20541069652683799</v>
      </c>
      <c r="CG16" s="17"/>
      <c r="CH16" s="17">
        <v>0.23480829422128399</v>
      </c>
      <c r="CI16" s="17">
        <v>0.172280265854479</v>
      </c>
      <c r="CJ16" s="17">
        <v>0.17827901466669699</v>
      </c>
      <c r="CK16" s="17">
        <v>0.16340681333520901</v>
      </c>
      <c r="CL16" s="17">
        <v>0.16995816535336</v>
      </c>
    </row>
    <row r="17" spans="2:90" x14ac:dyDescent="0.3">
      <c r="B17" s="18" t="s">
        <v>118</v>
      </c>
      <c r="C17" s="17">
        <v>0.102643038094445</v>
      </c>
      <c r="D17" s="17">
        <v>8.5103745212433496E-2</v>
      </c>
      <c r="E17" s="17">
        <v>0.12059788520426799</v>
      </c>
      <c r="F17" s="17"/>
      <c r="G17" s="17">
        <v>7.2284575205348395E-2</v>
      </c>
      <c r="H17" s="17">
        <v>7.0358528669978798E-2</v>
      </c>
      <c r="I17" s="17">
        <v>0.121417188034272</v>
      </c>
      <c r="J17" s="17">
        <v>0.122991139995571</v>
      </c>
      <c r="K17" s="17">
        <v>0.109050785108826</v>
      </c>
      <c r="L17" s="17">
        <v>0.112999686845383</v>
      </c>
      <c r="M17" s="17"/>
      <c r="N17" s="17">
        <v>7.4703543803506994E-2</v>
      </c>
      <c r="O17" s="17">
        <v>0.103441826181246</v>
      </c>
      <c r="P17" s="17">
        <v>0.110664642395378</v>
      </c>
      <c r="Q17" s="17">
        <v>0.124040988213894</v>
      </c>
      <c r="R17" s="17"/>
      <c r="S17" s="17">
        <v>7.0212664986559106E-2</v>
      </c>
      <c r="T17" s="17">
        <v>0.107520841099061</v>
      </c>
      <c r="U17" s="17">
        <v>0.113360516910211</v>
      </c>
      <c r="V17" s="17">
        <v>0.12870766863939001</v>
      </c>
      <c r="W17" s="17">
        <v>7.2137681586458904E-2</v>
      </c>
      <c r="X17" s="17">
        <v>0.114373492487251</v>
      </c>
      <c r="Y17" s="17">
        <v>0.124830127907371</v>
      </c>
      <c r="Z17" s="17">
        <v>6.6066423031050397E-2</v>
      </c>
      <c r="AA17" s="17">
        <v>0.10084693541730499</v>
      </c>
      <c r="AB17" s="17">
        <v>0.105892953788981</v>
      </c>
      <c r="AC17" s="17">
        <v>0.10763172911258501</v>
      </c>
      <c r="AD17" s="17">
        <v>0.14066582213508799</v>
      </c>
      <c r="AE17" s="17"/>
      <c r="AF17" s="17">
        <v>9.3838950830856596E-2</v>
      </c>
      <c r="AG17" s="17">
        <v>8.68029230547748E-2</v>
      </c>
      <c r="AH17" s="17">
        <v>0.18753338888089899</v>
      </c>
      <c r="AI17" s="17"/>
      <c r="AJ17" s="17">
        <v>7.7169245304849296E-2</v>
      </c>
      <c r="AK17" s="17">
        <v>6.5444838832116894E-2</v>
      </c>
      <c r="AL17" s="17">
        <v>0.11477188888583301</v>
      </c>
      <c r="AM17" s="17">
        <v>0.111674140130248</v>
      </c>
      <c r="AN17" s="17">
        <v>0.106204303391758</v>
      </c>
      <c r="AO17" s="17"/>
      <c r="AP17" s="17">
        <v>5.41219533287551E-2</v>
      </c>
      <c r="AQ17" s="17">
        <v>0.105529951571374</v>
      </c>
      <c r="AR17" s="17">
        <v>0.11197440934166</v>
      </c>
      <c r="AS17" s="17">
        <v>9.5733910336118805E-2</v>
      </c>
      <c r="AT17" s="17">
        <v>9.6731972678151298E-2</v>
      </c>
      <c r="AU17" s="17">
        <v>0.134676177113836</v>
      </c>
      <c r="AV17" s="17"/>
      <c r="AW17" s="17">
        <v>0.143886951874799</v>
      </c>
      <c r="AX17" s="17">
        <v>0.19900192954899101</v>
      </c>
      <c r="AY17" s="17">
        <v>0.157431716355308</v>
      </c>
      <c r="AZ17" s="17">
        <v>0.119594005514819</v>
      </c>
      <c r="BA17" s="17">
        <v>0.100927704840621</v>
      </c>
      <c r="BB17" s="17">
        <v>0.12616933866069299</v>
      </c>
      <c r="BC17" s="17">
        <v>4.6200467617231102E-2</v>
      </c>
      <c r="BD17" s="17">
        <v>7.6836571657745795E-2</v>
      </c>
      <c r="BE17" s="17">
        <v>6.3190924884584096E-2</v>
      </c>
      <c r="BF17" s="17">
        <v>8.0018171182133904E-2</v>
      </c>
      <c r="BG17" s="17">
        <v>9.2319534021725505E-2</v>
      </c>
      <c r="BH17" s="17">
        <v>7.7097957937578204E-2</v>
      </c>
      <c r="BI17" s="17">
        <v>0.12878230047205</v>
      </c>
      <c r="BJ17" s="17">
        <v>7.3983022543971599E-2</v>
      </c>
      <c r="BK17" s="17">
        <v>0.124444038884947</v>
      </c>
      <c r="BL17" s="17">
        <v>4.7262912470770399E-2</v>
      </c>
      <c r="BM17" s="17"/>
      <c r="BN17" s="17">
        <v>9.59354999783259E-2</v>
      </c>
      <c r="BO17" s="17">
        <v>0.11006108039403401</v>
      </c>
      <c r="BP17" s="17"/>
      <c r="BQ17" s="17">
        <v>5.2479437966382401E-2</v>
      </c>
      <c r="BR17" s="17">
        <v>9.9471873686869994E-2</v>
      </c>
      <c r="BS17" s="17"/>
      <c r="BT17" s="17">
        <v>4.2572895053602101E-2</v>
      </c>
      <c r="BU17" s="17"/>
      <c r="BV17" s="17">
        <v>0.109727632278352</v>
      </c>
      <c r="BW17" s="17">
        <v>0.105671962235813</v>
      </c>
      <c r="BX17" s="17">
        <v>9.5165130164064402E-2</v>
      </c>
      <c r="BY17" s="17"/>
      <c r="BZ17" s="17">
        <v>0.120680620722367</v>
      </c>
      <c r="CA17" s="17">
        <v>0.104865417499862</v>
      </c>
      <c r="CB17" s="17">
        <v>0.10996512854870499</v>
      </c>
      <c r="CC17" s="17">
        <v>4.3741375545325797E-2</v>
      </c>
      <c r="CD17" s="17">
        <v>5.3027986524281603E-2</v>
      </c>
      <c r="CE17" s="17">
        <v>8.3355786574442106E-2</v>
      </c>
      <c r="CF17" s="17">
        <v>8.2461848366972595E-2</v>
      </c>
      <c r="CG17" s="17"/>
      <c r="CH17" s="17">
        <v>5.9770578273202098E-2</v>
      </c>
      <c r="CI17" s="17">
        <v>0.10112084950238601</v>
      </c>
      <c r="CJ17" s="17">
        <v>0.10329790119116999</v>
      </c>
      <c r="CK17" s="17">
        <v>0.103319155695348</v>
      </c>
      <c r="CL17" s="17">
        <v>0.21324596763620701</v>
      </c>
    </row>
    <row r="18" spans="2:90" x14ac:dyDescent="0.3">
      <c r="B18" s="18" t="s">
        <v>131</v>
      </c>
      <c r="C18" s="19">
        <v>7.1826219893002903E-3</v>
      </c>
      <c r="D18" s="19">
        <v>8.5621635236246604E-3</v>
      </c>
      <c r="E18" s="19">
        <v>5.8913294181922099E-3</v>
      </c>
      <c r="F18" s="19"/>
      <c r="G18" s="19">
        <v>3.1668315293046602E-3</v>
      </c>
      <c r="H18" s="19">
        <v>0</v>
      </c>
      <c r="I18" s="19">
        <v>0</v>
      </c>
      <c r="J18" s="19">
        <v>1.3733482977816999E-2</v>
      </c>
      <c r="K18" s="19">
        <v>1.34755687145865E-2</v>
      </c>
      <c r="L18" s="19">
        <v>1.20619292379405E-2</v>
      </c>
      <c r="M18" s="19"/>
      <c r="N18" s="19">
        <v>0</v>
      </c>
      <c r="O18" s="19">
        <v>1.03459827001154E-2</v>
      </c>
      <c r="P18" s="19">
        <v>8.1009301433615007E-3</v>
      </c>
      <c r="Q18" s="19">
        <v>1.09056351202591E-2</v>
      </c>
      <c r="R18" s="19"/>
      <c r="S18" s="19">
        <v>7.6792700700053099E-3</v>
      </c>
      <c r="T18" s="19">
        <v>1.8429104129665998E-2</v>
      </c>
      <c r="U18" s="19">
        <v>5.6237129163599102E-3</v>
      </c>
      <c r="V18" s="19">
        <v>1.0793012881259299E-2</v>
      </c>
      <c r="W18" s="19">
        <v>0</v>
      </c>
      <c r="X18" s="19">
        <v>5.8129504191569399E-3</v>
      </c>
      <c r="Y18" s="19">
        <v>1.66826245542183E-2</v>
      </c>
      <c r="Z18" s="19">
        <v>0</v>
      </c>
      <c r="AA18" s="19">
        <v>0</v>
      </c>
      <c r="AB18" s="19">
        <v>4.7812942934434104E-3</v>
      </c>
      <c r="AC18" s="19">
        <v>0</v>
      </c>
      <c r="AD18" s="19">
        <v>0</v>
      </c>
      <c r="AE18" s="19"/>
      <c r="AF18" s="19">
        <v>9.4215412380992698E-3</v>
      </c>
      <c r="AG18" s="19">
        <v>4.9914500496560897E-3</v>
      </c>
      <c r="AH18" s="19">
        <v>9.7490691014096298E-3</v>
      </c>
      <c r="AI18" s="19"/>
      <c r="AJ18" s="19">
        <v>7.2227699528747101E-3</v>
      </c>
      <c r="AK18" s="19">
        <v>4.5466141801927002E-3</v>
      </c>
      <c r="AL18" s="19">
        <v>1.21940712022634E-2</v>
      </c>
      <c r="AM18" s="19">
        <v>1.0886775935784399E-2</v>
      </c>
      <c r="AN18" s="19">
        <v>0</v>
      </c>
      <c r="AO18" s="19"/>
      <c r="AP18" s="19">
        <v>4.6058486583432298E-3</v>
      </c>
      <c r="AQ18" s="19">
        <v>2.8521997585670999E-3</v>
      </c>
      <c r="AR18" s="19">
        <v>0</v>
      </c>
      <c r="AS18" s="19">
        <v>7.8560128181351906E-3</v>
      </c>
      <c r="AT18" s="19">
        <v>0</v>
      </c>
      <c r="AU18" s="19">
        <v>2.7302958333660799E-2</v>
      </c>
      <c r="AV18" s="19"/>
      <c r="AW18" s="19">
        <v>0</v>
      </c>
      <c r="AX18" s="19">
        <v>3.15362807659876E-2</v>
      </c>
      <c r="AY18" s="19">
        <v>1.3708666245663701E-2</v>
      </c>
      <c r="AZ18" s="19">
        <v>0</v>
      </c>
      <c r="BA18" s="19">
        <v>8.1150395726022808E-3</v>
      </c>
      <c r="BB18" s="19">
        <v>4.8803102972232101E-3</v>
      </c>
      <c r="BC18" s="19">
        <v>5.01100287402021E-3</v>
      </c>
      <c r="BD18" s="19">
        <v>1.20393059463889E-2</v>
      </c>
      <c r="BE18" s="19">
        <v>1.0434150857985399E-2</v>
      </c>
      <c r="BF18" s="19">
        <v>0</v>
      </c>
      <c r="BG18" s="19">
        <v>5.8366989578673397E-3</v>
      </c>
      <c r="BH18" s="19">
        <v>0</v>
      </c>
      <c r="BI18" s="19">
        <v>1.25817160515986E-2</v>
      </c>
      <c r="BJ18" s="19">
        <v>0</v>
      </c>
      <c r="BK18" s="19">
        <v>0</v>
      </c>
      <c r="BL18" s="19">
        <v>8.2730100313306004E-3</v>
      </c>
      <c r="BM18" s="19"/>
      <c r="BN18" s="19">
        <v>3.4246641993612901E-3</v>
      </c>
      <c r="BO18" s="19">
        <v>1.1429478752586699E-2</v>
      </c>
      <c r="BP18" s="19"/>
      <c r="BQ18" s="19">
        <v>5.1582518178565403E-3</v>
      </c>
      <c r="BR18" s="19">
        <v>4.5541847353127302E-3</v>
      </c>
      <c r="BS18" s="19"/>
      <c r="BT18" s="19">
        <v>3.6624023098819E-3</v>
      </c>
      <c r="BU18" s="19"/>
      <c r="BV18" s="19">
        <v>1.5727343810628201E-2</v>
      </c>
      <c r="BW18" s="19">
        <v>0</v>
      </c>
      <c r="BX18" s="19">
        <v>5.1730735317001598E-3</v>
      </c>
      <c r="BY18" s="19"/>
      <c r="BZ18" s="19">
        <v>9.0316815540927697E-3</v>
      </c>
      <c r="CA18" s="19">
        <v>6.1989493111497696E-3</v>
      </c>
      <c r="CB18" s="19">
        <v>3.53619844669806E-3</v>
      </c>
      <c r="CC18" s="19">
        <v>3.7318420019718098E-3</v>
      </c>
      <c r="CD18" s="19">
        <v>8.3122833166554503E-3</v>
      </c>
      <c r="CE18" s="19">
        <v>8.6855318755592204E-3</v>
      </c>
      <c r="CF18" s="19">
        <v>4.5549693296012203E-3</v>
      </c>
      <c r="CG18" s="19"/>
      <c r="CH18" s="19">
        <v>5.7412224026451401E-3</v>
      </c>
      <c r="CI18" s="19">
        <v>8.0379526123605296E-3</v>
      </c>
      <c r="CJ18" s="19">
        <v>8.0248202203429004E-3</v>
      </c>
      <c r="CK18" s="19">
        <v>0</v>
      </c>
      <c r="CL18" s="19">
        <v>2.3114075167315E-2</v>
      </c>
    </row>
    <row r="19" spans="2:90" x14ac:dyDescent="0.3">
      <c r="B19" s="16"/>
    </row>
    <row r="20" spans="2:90" x14ac:dyDescent="0.3">
      <c r="B20" t="s">
        <v>111</v>
      </c>
    </row>
    <row r="21" spans="2:90" x14ac:dyDescent="0.3">
      <c r="B21" t="s">
        <v>112</v>
      </c>
    </row>
    <row r="23" spans="2:90" x14ac:dyDescent="0.3">
      <c r="B23"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564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559</v>
      </c>
      <c r="C9" s="17">
        <v>3.8078483224260697E-2</v>
      </c>
      <c r="D9" s="17">
        <v>5.4881853764428001E-2</v>
      </c>
      <c r="E9" s="17">
        <v>2.1958356640029399E-2</v>
      </c>
      <c r="F9" s="17"/>
      <c r="G9" s="17">
        <v>9.2950148609264205E-2</v>
      </c>
      <c r="H9" s="17">
        <v>8.5354147716260501E-2</v>
      </c>
      <c r="I9" s="17">
        <v>4.8041475599406698E-2</v>
      </c>
      <c r="J9" s="17">
        <v>1.07930012079366E-2</v>
      </c>
      <c r="K9" s="17">
        <v>0</v>
      </c>
      <c r="L9" s="17">
        <v>2.5330321390693899E-3</v>
      </c>
      <c r="M9" s="17"/>
      <c r="N9" s="17">
        <v>5.71694315747035E-2</v>
      </c>
      <c r="O9" s="17">
        <v>3.2539788061665E-2</v>
      </c>
      <c r="P9" s="17">
        <v>3.6676196636052698E-2</v>
      </c>
      <c r="Q9" s="17">
        <v>2.4862403511123399E-2</v>
      </c>
      <c r="R9" s="17"/>
      <c r="S9" s="17">
        <v>9.0840893183386603E-2</v>
      </c>
      <c r="T9" s="17">
        <v>2.5805075365723799E-2</v>
      </c>
      <c r="U9" s="17">
        <v>0</v>
      </c>
      <c r="V9" s="17">
        <v>3.9954145510451497E-2</v>
      </c>
      <c r="W9" s="17">
        <v>2.96512904847436E-2</v>
      </c>
      <c r="X9" s="17">
        <v>1.0335377625575799E-2</v>
      </c>
      <c r="Y9" s="17">
        <v>2.4611072619731299E-2</v>
      </c>
      <c r="Z9" s="17">
        <v>1.1102081215895799E-2</v>
      </c>
      <c r="AA9" s="17">
        <v>6.5637815625251603E-2</v>
      </c>
      <c r="AB9" s="17">
        <v>2.0197578008086199E-2</v>
      </c>
      <c r="AC9" s="17">
        <v>5.7760412655763399E-2</v>
      </c>
      <c r="AD9" s="17">
        <v>3.4394197815216798E-2</v>
      </c>
      <c r="AE9" s="17"/>
      <c r="AF9" s="17">
        <v>2.1220189482368E-2</v>
      </c>
      <c r="AG9" s="17">
        <v>4.9858968572282898E-2</v>
      </c>
      <c r="AH9" s="17">
        <v>3.53170658179984E-2</v>
      </c>
      <c r="AI9" s="17"/>
      <c r="AJ9" s="17">
        <v>3.98898413681463E-2</v>
      </c>
      <c r="AK9" s="17">
        <v>5.5706768218405797E-2</v>
      </c>
      <c r="AL9" s="17">
        <v>1.15179163375808E-2</v>
      </c>
      <c r="AM9" s="17">
        <v>2.6869557890185601E-2</v>
      </c>
      <c r="AN9" s="17">
        <v>3.75211060015158E-2</v>
      </c>
      <c r="AO9" s="17"/>
      <c r="AP9" s="17">
        <v>7.6585611651396407E-2</v>
      </c>
      <c r="AQ9" s="17">
        <v>4.5068561348541099E-2</v>
      </c>
      <c r="AR9" s="17">
        <v>8.8348680567019305E-3</v>
      </c>
      <c r="AS9" s="17">
        <v>3.58614509142458E-2</v>
      </c>
      <c r="AT9" s="17">
        <v>3.3107256594578E-2</v>
      </c>
      <c r="AU9" s="17">
        <v>0</v>
      </c>
      <c r="AV9" s="17"/>
      <c r="AW9" s="17">
        <v>5.0099763223961501E-2</v>
      </c>
      <c r="AX9" s="17">
        <v>3.4206905101794E-2</v>
      </c>
      <c r="AY9" s="17">
        <v>5.6454553673779299E-3</v>
      </c>
      <c r="AZ9" s="17">
        <v>2.5125909063548401E-2</v>
      </c>
      <c r="BA9" s="17">
        <v>4.2316540219423798E-2</v>
      </c>
      <c r="BB9" s="17">
        <v>9.3249631653497603E-3</v>
      </c>
      <c r="BC9" s="17">
        <v>4.7882917130489103E-2</v>
      </c>
      <c r="BD9" s="17">
        <v>1.2847469017336501E-2</v>
      </c>
      <c r="BE9" s="17">
        <v>3.2940996588299201E-2</v>
      </c>
      <c r="BF9" s="17">
        <v>3.0232005060196101E-2</v>
      </c>
      <c r="BG9" s="17">
        <v>2.6692152100348199E-2</v>
      </c>
      <c r="BH9" s="17">
        <v>5.0058803170354597E-2</v>
      </c>
      <c r="BI9" s="17">
        <v>2.9585785920596901E-2</v>
      </c>
      <c r="BJ9" s="17">
        <v>0</v>
      </c>
      <c r="BK9" s="17">
        <v>5.30964285557275E-2</v>
      </c>
      <c r="BL9" s="17">
        <v>0.19676222828824899</v>
      </c>
      <c r="BM9" s="17"/>
      <c r="BN9" s="17">
        <v>5.1178293341331303E-2</v>
      </c>
      <c r="BO9" s="17">
        <v>2.05316004796426E-2</v>
      </c>
      <c r="BP9" s="17"/>
      <c r="BQ9" s="17">
        <v>7.5031904842425001E-2</v>
      </c>
      <c r="BR9" s="17">
        <v>2.9934257210860401E-2</v>
      </c>
      <c r="BS9" s="17"/>
      <c r="BT9" s="17">
        <v>0.10056448420672499</v>
      </c>
      <c r="BU9" s="17"/>
      <c r="BV9" s="17">
        <v>2.7536438795477899E-2</v>
      </c>
      <c r="BW9" s="17">
        <v>3.9791384374369299E-2</v>
      </c>
      <c r="BX9" s="17">
        <v>4.3083501125952203E-2</v>
      </c>
      <c r="BY9" s="17"/>
      <c r="BZ9" s="17">
        <v>3.5559994861433901E-2</v>
      </c>
      <c r="CA9" s="17">
        <v>2.6344870699369902E-2</v>
      </c>
      <c r="CB9" s="17">
        <v>5.9433435434667102E-3</v>
      </c>
      <c r="CC9" s="17">
        <v>3.3767733773908397E-2</v>
      </c>
      <c r="CD9" s="17">
        <v>2.9174760523077398E-2</v>
      </c>
      <c r="CE9" s="17">
        <v>5.22244803965893E-2</v>
      </c>
      <c r="CF9" s="17">
        <v>0.11963595145837599</v>
      </c>
      <c r="CG9" s="17"/>
      <c r="CH9" s="17">
        <v>0.19969093571301</v>
      </c>
      <c r="CI9" s="17">
        <v>2.9875750223297099E-2</v>
      </c>
      <c r="CJ9" s="17">
        <v>1.37307492218426E-2</v>
      </c>
      <c r="CK9" s="17">
        <v>6.0031089662618796E-3</v>
      </c>
      <c r="CL9" s="17">
        <v>6.8109954646557197E-2</v>
      </c>
    </row>
    <row r="10" spans="2:90" x14ac:dyDescent="0.3">
      <c r="B10" s="18" t="s">
        <v>560</v>
      </c>
      <c r="C10" s="17">
        <v>0.12303404949166501</v>
      </c>
      <c r="D10" s="17">
        <v>0.14245919220969899</v>
      </c>
      <c r="E10" s="17">
        <v>0.103993748884712</v>
      </c>
      <c r="F10" s="17"/>
      <c r="G10" s="17">
        <v>0.206760001885613</v>
      </c>
      <c r="H10" s="17">
        <v>0.26242316442174202</v>
      </c>
      <c r="I10" s="17">
        <v>0.13959273075807299</v>
      </c>
      <c r="J10" s="17">
        <v>7.5810286264199306E-2</v>
      </c>
      <c r="K10" s="17">
        <v>5.45008163652577E-2</v>
      </c>
      <c r="L10" s="17">
        <v>2.4273268125302401E-2</v>
      </c>
      <c r="M10" s="17"/>
      <c r="N10" s="17">
        <v>0.20288653607165</v>
      </c>
      <c r="O10" s="17">
        <v>0.10713246063342401</v>
      </c>
      <c r="P10" s="17">
        <v>9.1693303423250203E-2</v>
      </c>
      <c r="Q10" s="17">
        <v>8.2269115228416706E-2</v>
      </c>
      <c r="R10" s="17"/>
      <c r="S10" s="17">
        <v>0.22089443766849601</v>
      </c>
      <c r="T10" s="17">
        <v>8.9778743805895594E-2</v>
      </c>
      <c r="U10" s="17">
        <v>7.3537993578425095E-2</v>
      </c>
      <c r="V10" s="17">
        <v>8.4460975349985506E-2</v>
      </c>
      <c r="W10" s="17">
        <v>9.8455868728197296E-2</v>
      </c>
      <c r="X10" s="17">
        <v>0.10556582905768599</v>
      </c>
      <c r="Y10" s="17">
        <v>0.145020968378477</v>
      </c>
      <c r="Z10" s="17">
        <v>0.15347903238591501</v>
      </c>
      <c r="AA10" s="17">
        <v>0.11983506661151699</v>
      </c>
      <c r="AB10" s="17">
        <v>0.12297579183309799</v>
      </c>
      <c r="AC10" s="17">
        <v>0.10604853688917</v>
      </c>
      <c r="AD10" s="17">
        <v>0.107888155965587</v>
      </c>
      <c r="AE10" s="17"/>
      <c r="AF10" s="17">
        <v>8.2855031558954406E-2</v>
      </c>
      <c r="AG10" s="17">
        <v>0.14722313289288899</v>
      </c>
      <c r="AH10" s="17">
        <v>0.14338709512676601</v>
      </c>
      <c r="AI10" s="17"/>
      <c r="AJ10" s="17">
        <v>0.120994987732209</v>
      </c>
      <c r="AK10" s="17">
        <v>0.200137987397005</v>
      </c>
      <c r="AL10" s="17">
        <v>6.1469755165288402E-2</v>
      </c>
      <c r="AM10" s="17">
        <v>6.0960065521094502E-2</v>
      </c>
      <c r="AN10" s="17">
        <v>0.13257331300053801</v>
      </c>
      <c r="AO10" s="17"/>
      <c r="AP10" s="17">
        <v>0.26115746158091102</v>
      </c>
      <c r="AQ10" s="17">
        <v>0.13906766703498799</v>
      </c>
      <c r="AR10" s="17">
        <v>7.3163982318841303E-2</v>
      </c>
      <c r="AS10" s="17">
        <v>5.8109590780328901E-2</v>
      </c>
      <c r="AT10" s="17">
        <v>0.107075913123118</v>
      </c>
      <c r="AU10" s="17">
        <v>4.35558426221897E-2</v>
      </c>
      <c r="AV10" s="17"/>
      <c r="AW10" s="17">
        <v>5.7638985807136202E-2</v>
      </c>
      <c r="AX10" s="17">
        <v>0.117026395174533</v>
      </c>
      <c r="AY10" s="17">
        <v>7.3461645552343094E-2</v>
      </c>
      <c r="AZ10" s="17">
        <v>8.9446349041810702E-2</v>
      </c>
      <c r="BA10" s="17">
        <v>6.9395573737782504E-2</v>
      </c>
      <c r="BB10" s="17">
        <v>0.101658623747095</v>
      </c>
      <c r="BC10" s="17">
        <v>0.121710941611852</v>
      </c>
      <c r="BD10" s="17">
        <v>0.12347364594143501</v>
      </c>
      <c r="BE10" s="17">
        <v>9.5734796838433903E-2</v>
      </c>
      <c r="BF10" s="17">
        <v>9.6797397044835795E-2</v>
      </c>
      <c r="BG10" s="17">
        <v>0.15769805316473501</v>
      </c>
      <c r="BH10" s="17">
        <v>0.14842715060973599</v>
      </c>
      <c r="BI10" s="17">
        <v>0.14754192886349399</v>
      </c>
      <c r="BJ10" s="17">
        <v>0.23143238324754201</v>
      </c>
      <c r="BK10" s="17">
        <v>0.21349512283462599</v>
      </c>
      <c r="BL10" s="17">
        <v>0.31157881505455898</v>
      </c>
      <c r="BM10" s="17"/>
      <c r="BN10" s="17">
        <v>0.14396127159258601</v>
      </c>
      <c r="BO10" s="17">
        <v>9.4796132986218806E-2</v>
      </c>
      <c r="BP10" s="17"/>
      <c r="BQ10" s="17">
        <v>0.27258330090201199</v>
      </c>
      <c r="BR10" s="17">
        <v>8.3801228356383595E-2</v>
      </c>
      <c r="BS10" s="17"/>
      <c r="BT10" s="17">
        <v>0.25767946271664799</v>
      </c>
      <c r="BU10" s="17"/>
      <c r="BV10" s="17">
        <v>8.0881499000628396E-2</v>
      </c>
      <c r="BW10" s="17">
        <v>0.17493486265914099</v>
      </c>
      <c r="BX10" s="17">
        <v>0.123340472416789</v>
      </c>
      <c r="BY10" s="17"/>
      <c r="BZ10" s="17">
        <v>4.1205071881670698E-2</v>
      </c>
      <c r="CA10" s="17">
        <v>8.4493308667084405E-2</v>
      </c>
      <c r="CB10" s="17">
        <v>8.8338632741527701E-2</v>
      </c>
      <c r="CC10" s="17">
        <v>0.15150855497243501</v>
      </c>
      <c r="CD10" s="17">
        <v>0.163198143453268</v>
      </c>
      <c r="CE10" s="17">
        <v>0.14488751866108501</v>
      </c>
      <c r="CF10" s="17">
        <v>0.22437509203994799</v>
      </c>
      <c r="CG10" s="17"/>
      <c r="CH10" s="17">
        <v>0.28883198513581199</v>
      </c>
      <c r="CI10" s="17">
        <v>0.15288594509435199</v>
      </c>
      <c r="CJ10" s="17">
        <v>8.79589794702689E-2</v>
      </c>
      <c r="CK10" s="17">
        <v>5.88334314202755E-2</v>
      </c>
      <c r="CL10" s="17">
        <v>1.31242907731504E-2</v>
      </c>
    </row>
    <row r="11" spans="2:90" x14ac:dyDescent="0.3">
      <c r="B11" s="18" t="s">
        <v>561</v>
      </c>
      <c r="C11" s="17">
        <v>0.146309725033684</v>
      </c>
      <c r="D11" s="17">
        <v>0.162464258012056</v>
      </c>
      <c r="E11" s="17">
        <v>0.13072309050990399</v>
      </c>
      <c r="F11" s="17"/>
      <c r="G11" s="17">
        <v>0.19896111885637699</v>
      </c>
      <c r="H11" s="17">
        <v>0.18566650270735899</v>
      </c>
      <c r="I11" s="17">
        <v>0.141959651495879</v>
      </c>
      <c r="J11" s="17">
        <v>0.123685505862819</v>
      </c>
      <c r="K11" s="17">
        <v>0.12961572076222699</v>
      </c>
      <c r="L11" s="17">
        <v>0.112301660858207</v>
      </c>
      <c r="M11" s="17"/>
      <c r="N11" s="17">
        <v>0.14412497107419101</v>
      </c>
      <c r="O11" s="17">
        <v>0.14594070747783899</v>
      </c>
      <c r="P11" s="17">
        <v>0.15043178603100801</v>
      </c>
      <c r="Q11" s="17">
        <v>0.14504930345072101</v>
      </c>
      <c r="R11" s="17"/>
      <c r="S11" s="17">
        <v>0.13692715655768201</v>
      </c>
      <c r="T11" s="17">
        <v>0.11141833504875601</v>
      </c>
      <c r="U11" s="17">
        <v>0.156087096897669</v>
      </c>
      <c r="V11" s="17">
        <v>0.19182856422151601</v>
      </c>
      <c r="W11" s="17">
        <v>0.17639930405085499</v>
      </c>
      <c r="X11" s="17">
        <v>0.16742235637143699</v>
      </c>
      <c r="Y11" s="17">
        <v>0.156608419162345</v>
      </c>
      <c r="Z11" s="17">
        <v>0.134230634832427</v>
      </c>
      <c r="AA11" s="17">
        <v>0.13696700592417099</v>
      </c>
      <c r="AB11" s="17">
        <v>0.1212154215553</v>
      </c>
      <c r="AC11" s="17">
        <v>0.12648629678660001</v>
      </c>
      <c r="AD11" s="17">
        <v>0.17722522376703101</v>
      </c>
      <c r="AE11" s="17"/>
      <c r="AF11" s="17">
        <v>0.11386960471813901</v>
      </c>
      <c r="AG11" s="17">
        <v>0.157546286086336</v>
      </c>
      <c r="AH11" s="17">
        <v>0.18903346349467201</v>
      </c>
      <c r="AI11" s="17"/>
      <c r="AJ11" s="17">
        <v>0.105930839589538</v>
      </c>
      <c r="AK11" s="17">
        <v>0.177043969977354</v>
      </c>
      <c r="AL11" s="17">
        <v>0.14124766026413199</v>
      </c>
      <c r="AM11" s="17">
        <v>0.10120143188233501</v>
      </c>
      <c r="AN11" s="17">
        <v>0.178249063374641</v>
      </c>
      <c r="AO11" s="17"/>
      <c r="AP11" s="17">
        <v>0.208796660921447</v>
      </c>
      <c r="AQ11" s="17">
        <v>0.118978846973885</v>
      </c>
      <c r="AR11" s="17">
        <v>0.127416841377439</v>
      </c>
      <c r="AS11" s="17">
        <v>0.11130900581568599</v>
      </c>
      <c r="AT11" s="17">
        <v>0.18975919904073099</v>
      </c>
      <c r="AU11" s="17">
        <v>0.12689920462133999</v>
      </c>
      <c r="AV11" s="17"/>
      <c r="AW11" s="17">
        <v>0.151423696728435</v>
      </c>
      <c r="AX11" s="17">
        <v>0.16472694731797999</v>
      </c>
      <c r="AY11" s="17">
        <v>0.19391435685512801</v>
      </c>
      <c r="AZ11" s="17">
        <v>0.108229148925201</v>
      </c>
      <c r="BA11" s="17">
        <v>0.17139434234873699</v>
      </c>
      <c r="BB11" s="17">
        <v>0.12036546549055401</v>
      </c>
      <c r="BC11" s="17">
        <v>0.149441623789485</v>
      </c>
      <c r="BD11" s="17">
        <v>0.16730775418451499</v>
      </c>
      <c r="BE11" s="17">
        <v>0.181261825854868</v>
      </c>
      <c r="BF11" s="17">
        <v>0.122949135177333</v>
      </c>
      <c r="BG11" s="17">
        <v>0.146671077050327</v>
      </c>
      <c r="BH11" s="17">
        <v>0.163140818674989</v>
      </c>
      <c r="BI11" s="17">
        <v>0.11996423089648001</v>
      </c>
      <c r="BJ11" s="17">
        <v>0.13693404821663799</v>
      </c>
      <c r="BK11" s="17">
        <v>0.12726302848555601</v>
      </c>
      <c r="BL11" s="17">
        <v>0.106070873942795</v>
      </c>
      <c r="BM11" s="17"/>
      <c r="BN11" s="17">
        <v>0.134269131014779</v>
      </c>
      <c r="BO11" s="17">
        <v>0.165067764130998</v>
      </c>
      <c r="BP11" s="17"/>
      <c r="BQ11" s="17">
        <v>0.202348632589399</v>
      </c>
      <c r="BR11" s="17">
        <v>0.14156809395231801</v>
      </c>
      <c r="BS11" s="17"/>
      <c r="BT11" s="17">
        <v>0.16427483492336101</v>
      </c>
      <c r="BU11" s="17"/>
      <c r="BV11" s="17">
        <v>0.17253765934339399</v>
      </c>
      <c r="BW11" s="17">
        <v>0.17601087501989299</v>
      </c>
      <c r="BX11" s="17">
        <v>0.119249819608903</v>
      </c>
      <c r="BY11" s="17"/>
      <c r="BZ11" s="17">
        <v>0.120415007031626</v>
      </c>
      <c r="CA11" s="17">
        <v>0.128865543188844</v>
      </c>
      <c r="CB11" s="17">
        <v>0.12251510484551</v>
      </c>
      <c r="CC11" s="17">
        <v>0.15995835901397201</v>
      </c>
      <c r="CD11" s="17">
        <v>0.14102813314558801</v>
      </c>
      <c r="CE11" s="17">
        <v>0.20027210104909901</v>
      </c>
      <c r="CF11" s="17">
        <v>0.13975105578654801</v>
      </c>
      <c r="CG11" s="17"/>
      <c r="CH11" s="17">
        <v>0.17283938776268401</v>
      </c>
      <c r="CI11" s="17">
        <v>0.156186183196413</v>
      </c>
      <c r="CJ11" s="17">
        <v>0.15484540774802799</v>
      </c>
      <c r="CK11" s="17">
        <v>0.107500790890059</v>
      </c>
      <c r="CL11" s="17">
        <v>6.2612902016467797E-2</v>
      </c>
    </row>
    <row r="12" spans="2:90" x14ac:dyDescent="0.3">
      <c r="B12" s="18" t="s">
        <v>562</v>
      </c>
      <c r="C12" s="17">
        <v>0.26452480698984498</v>
      </c>
      <c r="D12" s="17">
        <v>0.24326069446152701</v>
      </c>
      <c r="E12" s="17">
        <v>0.28644537720121599</v>
      </c>
      <c r="F12" s="17"/>
      <c r="G12" s="17">
        <v>0.24078896322555801</v>
      </c>
      <c r="H12" s="17">
        <v>0.235201124064051</v>
      </c>
      <c r="I12" s="17">
        <v>0.266997285403201</v>
      </c>
      <c r="J12" s="17">
        <v>0.28809086874622297</v>
      </c>
      <c r="K12" s="17">
        <v>0.232688056055811</v>
      </c>
      <c r="L12" s="17">
        <v>0.30445415079729399</v>
      </c>
      <c r="M12" s="17"/>
      <c r="N12" s="17">
        <v>0.29208969394606399</v>
      </c>
      <c r="O12" s="17">
        <v>0.29183342512002097</v>
      </c>
      <c r="P12" s="17">
        <v>0.24253071513402799</v>
      </c>
      <c r="Q12" s="17">
        <v>0.22846356213493699</v>
      </c>
      <c r="R12" s="17"/>
      <c r="S12" s="17">
        <v>0.22673810642634701</v>
      </c>
      <c r="T12" s="17">
        <v>0.313508068694973</v>
      </c>
      <c r="U12" s="17">
        <v>0.28800405540732199</v>
      </c>
      <c r="V12" s="17">
        <v>0.231862310099133</v>
      </c>
      <c r="W12" s="17">
        <v>0.248703354070612</v>
      </c>
      <c r="X12" s="17">
        <v>0.25133919093664903</v>
      </c>
      <c r="Y12" s="17">
        <v>0.25732682124938699</v>
      </c>
      <c r="Z12" s="17">
        <v>0.208458460502184</v>
      </c>
      <c r="AA12" s="17">
        <v>0.252704771116324</v>
      </c>
      <c r="AB12" s="17">
        <v>0.31412164517119601</v>
      </c>
      <c r="AC12" s="17">
        <v>0.28459633648800098</v>
      </c>
      <c r="AD12" s="17">
        <v>0.29549496487233001</v>
      </c>
      <c r="AE12" s="17"/>
      <c r="AF12" s="17">
        <v>0.221315561935536</v>
      </c>
      <c r="AG12" s="17">
        <v>0.294153000664159</v>
      </c>
      <c r="AH12" s="17">
        <v>0.27550855033981497</v>
      </c>
      <c r="AI12" s="17"/>
      <c r="AJ12" s="17">
        <v>0.25913680014352702</v>
      </c>
      <c r="AK12" s="17">
        <v>0.27411566874434201</v>
      </c>
      <c r="AL12" s="17">
        <v>0.32372818315213198</v>
      </c>
      <c r="AM12" s="17">
        <v>0.172814146329548</v>
      </c>
      <c r="AN12" s="17">
        <v>0.256898672905435</v>
      </c>
      <c r="AO12" s="17"/>
      <c r="AP12" s="17">
        <v>0.242380261244491</v>
      </c>
      <c r="AQ12" s="17">
        <v>0.299478847559426</v>
      </c>
      <c r="AR12" s="17">
        <v>0.37016466454393898</v>
      </c>
      <c r="AS12" s="17">
        <v>0.17874682042637899</v>
      </c>
      <c r="AT12" s="17">
        <v>0.26000940168446801</v>
      </c>
      <c r="AU12" s="17">
        <v>0.32684536148819898</v>
      </c>
      <c r="AV12" s="17"/>
      <c r="AW12" s="17">
        <v>0.281501969759893</v>
      </c>
      <c r="AX12" s="17">
        <v>0.26023838759357798</v>
      </c>
      <c r="AY12" s="17">
        <v>0.237286971879244</v>
      </c>
      <c r="AZ12" s="17">
        <v>0.25931581441624602</v>
      </c>
      <c r="BA12" s="17">
        <v>0.25826521880045</v>
      </c>
      <c r="BB12" s="17">
        <v>0.295327578620044</v>
      </c>
      <c r="BC12" s="17">
        <v>0.23950016747722799</v>
      </c>
      <c r="BD12" s="17">
        <v>0.34012522646859999</v>
      </c>
      <c r="BE12" s="17">
        <v>0.25944059269012298</v>
      </c>
      <c r="BF12" s="17">
        <v>0.29588429486488699</v>
      </c>
      <c r="BG12" s="17">
        <v>0.22212640234950601</v>
      </c>
      <c r="BH12" s="17">
        <v>0.23426082337361401</v>
      </c>
      <c r="BI12" s="17">
        <v>0.28691381385752401</v>
      </c>
      <c r="BJ12" s="17">
        <v>0.38112989020469001</v>
      </c>
      <c r="BK12" s="17">
        <v>0.23591102990770799</v>
      </c>
      <c r="BL12" s="17">
        <v>0.21100724898464701</v>
      </c>
      <c r="BM12" s="17"/>
      <c r="BN12" s="17">
        <v>0.26762411086939902</v>
      </c>
      <c r="BO12" s="17">
        <v>0.25963566490312001</v>
      </c>
      <c r="BP12" s="17"/>
      <c r="BQ12" s="17">
        <v>0.24942612729507399</v>
      </c>
      <c r="BR12" s="17">
        <v>0.31978819793024599</v>
      </c>
      <c r="BS12" s="17"/>
      <c r="BT12" s="17">
        <v>0.235990012284824</v>
      </c>
      <c r="BU12" s="17"/>
      <c r="BV12" s="17">
        <v>0.25425521944953</v>
      </c>
      <c r="BW12" s="17">
        <v>0.26582329582964198</v>
      </c>
      <c r="BX12" s="17">
        <v>0.27630977290518199</v>
      </c>
      <c r="BY12" s="17"/>
      <c r="BZ12" s="17">
        <v>0.242659960375506</v>
      </c>
      <c r="CA12" s="17">
        <v>0.26418763696865599</v>
      </c>
      <c r="CB12" s="17">
        <v>0.29850776078649499</v>
      </c>
      <c r="CC12" s="17">
        <v>0.25523895939355701</v>
      </c>
      <c r="CD12" s="17">
        <v>0.28556069613544599</v>
      </c>
      <c r="CE12" s="17">
        <v>0.26954024317557301</v>
      </c>
      <c r="CF12" s="17">
        <v>0.22796101304772101</v>
      </c>
      <c r="CG12" s="17"/>
      <c r="CH12" s="17">
        <v>0.166347841293839</v>
      </c>
      <c r="CI12" s="17">
        <v>0.29127108640924698</v>
      </c>
      <c r="CJ12" s="17">
        <v>0.27715149716105902</v>
      </c>
      <c r="CK12" s="17">
        <v>0.25043688349464999</v>
      </c>
      <c r="CL12" s="17">
        <v>0.19504619958082001</v>
      </c>
    </row>
    <row r="13" spans="2:90" x14ac:dyDescent="0.3">
      <c r="B13" s="18" t="s">
        <v>563</v>
      </c>
      <c r="C13" s="17">
        <v>0.399190420417597</v>
      </c>
      <c r="D13" s="17">
        <v>0.37708059506697</v>
      </c>
      <c r="E13" s="17">
        <v>0.41898349454165701</v>
      </c>
      <c r="F13" s="17"/>
      <c r="G13" s="17">
        <v>0.20236813461936501</v>
      </c>
      <c r="H13" s="17">
        <v>0.195890602631098</v>
      </c>
      <c r="I13" s="17">
        <v>0.38122644153239199</v>
      </c>
      <c r="J13" s="17">
        <v>0.47247128742613798</v>
      </c>
      <c r="K13" s="17">
        <v>0.55136864106980898</v>
      </c>
      <c r="L13" s="17">
        <v>0.54919021626695796</v>
      </c>
      <c r="M13" s="17"/>
      <c r="N13" s="17">
        <v>0.29034010524398501</v>
      </c>
      <c r="O13" s="17">
        <v>0.39567237785569298</v>
      </c>
      <c r="P13" s="17">
        <v>0.45015302629334297</v>
      </c>
      <c r="Q13" s="17">
        <v>0.47302101082268799</v>
      </c>
      <c r="R13" s="17"/>
      <c r="S13" s="17">
        <v>0.31367084038815002</v>
      </c>
      <c r="T13" s="17">
        <v>0.44657125287473298</v>
      </c>
      <c r="U13" s="17">
        <v>0.44707404513149002</v>
      </c>
      <c r="V13" s="17">
        <v>0.410584082376586</v>
      </c>
      <c r="W13" s="17">
        <v>0.404989905400371</v>
      </c>
      <c r="X13" s="17">
        <v>0.431150159733097</v>
      </c>
      <c r="Y13" s="17">
        <v>0.38159715007957101</v>
      </c>
      <c r="Z13" s="17">
        <v>0.45994801229219101</v>
      </c>
      <c r="AA13" s="17">
        <v>0.41472620170293301</v>
      </c>
      <c r="AB13" s="17">
        <v>0.37118494770175497</v>
      </c>
      <c r="AC13" s="17">
        <v>0.38780210265656201</v>
      </c>
      <c r="AD13" s="17">
        <v>0.33400857620960001</v>
      </c>
      <c r="AE13" s="17"/>
      <c r="AF13" s="17">
        <v>0.545281227135614</v>
      </c>
      <c r="AG13" s="17">
        <v>0.32713423071652997</v>
      </c>
      <c r="AH13" s="17">
        <v>0.30157475615445101</v>
      </c>
      <c r="AI13" s="17"/>
      <c r="AJ13" s="17">
        <v>0.46441615089052002</v>
      </c>
      <c r="AK13" s="17">
        <v>0.26669531766855598</v>
      </c>
      <c r="AL13" s="17">
        <v>0.42703871871513999</v>
      </c>
      <c r="AM13" s="17">
        <v>0.61547140870505002</v>
      </c>
      <c r="AN13" s="17">
        <v>0.347427834775348</v>
      </c>
      <c r="AO13" s="17"/>
      <c r="AP13" s="17">
        <v>0.178107443740876</v>
      </c>
      <c r="AQ13" s="17">
        <v>0.38624643192542801</v>
      </c>
      <c r="AR13" s="17">
        <v>0.39901391359216798</v>
      </c>
      <c r="AS13" s="17">
        <v>0.59980776920474799</v>
      </c>
      <c r="AT13" s="17">
        <v>0.35544655515721302</v>
      </c>
      <c r="AU13" s="17">
        <v>0.44853699006240899</v>
      </c>
      <c r="AV13" s="17"/>
      <c r="AW13" s="17">
        <v>0.45933558448057399</v>
      </c>
      <c r="AX13" s="17">
        <v>0.35826944425988</v>
      </c>
      <c r="AY13" s="17">
        <v>0.42407648864690101</v>
      </c>
      <c r="AZ13" s="17">
        <v>0.48670119173495402</v>
      </c>
      <c r="BA13" s="17">
        <v>0.42890440558590998</v>
      </c>
      <c r="BB13" s="17">
        <v>0.44573123953487997</v>
      </c>
      <c r="BC13" s="17">
        <v>0.43657306012095698</v>
      </c>
      <c r="BD13" s="17">
        <v>0.32510967737414298</v>
      </c>
      <c r="BE13" s="17">
        <v>0.39421813854390902</v>
      </c>
      <c r="BF13" s="17">
        <v>0.44344871989064499</v>
      </c>
      <c r="BG13" s="17">
        <v>0.42697606574297198</v>
      </c>
      <c r="BH13" s="17">
        <v>0.39389348263482699</v>
      </c>
      <c r="BI13" s="17">
        <v>0.39212524143494998</v>
      </c>
      <c r="BJ13" s="17">
        <v>0.25050367833113002</v>
      </c>
      <c r="BK13" s="17">
        <v>0.37023439021638199</v>
      </c>
      <c r="BL13" s="17">
        <v>0.16623024052191801</v>
      </c>
      <c r="BM13" s="17"/>
      <c r="BN13" s="17">
        <v>0.38210050078346902</v>
      </c>
      <c r="BO13" s="17">
        <v>0.42074913450731899</v>
      </c>
      <c r="BP13" s="17"/>
      <c r="BQ13" s="17">
        <v>0.16964714544847201</v>
      </c>
      <c r="BR13" s="17">
        <v>0.41614760734297102</v>
      </c>
      <c r="BS13" s="17"/>
      <c r="BT13" s="17">
        <v>0.234039967789169</v>
      </c>
      <c r="BU13" s="17"/>
      <c r="BV13" s="17">
        <v>0.41375704639474298</v>
      </c>
      <c r="BW13" s="17">
        <v>0.30066312458852201</v>
      </c>
      <c r="BX13" s="17">
        <v>0.425826099938522</v>
      </c>
      <c r="BY13" s="17"/>
      <c r="BZ13" s="17">
        <v>0.51223664267803204</v>
      </c>
      <c r="CA13" s="17">
        <v>0.46664992784422099</v>
      </c>
      <c r="CB13" s="17">
        <v>0.45354090573567701</v>
      </c>
      <c r="CC13" s="17">
        <v>0.38077201407943101</v>
      </c>
      <c r="CD13" s="17">
        <v>0.37355563977226502</v>
      </c>
      <c r="CE13" s="17">
        <v>0.32089327029841602</v>
      </c>
      <c r="CF13" s="17">
        <v>0.28033692117265002</v>
      </c>
      <c r="CG13" s="17"/>
      <c r="CH13" s="17">
        <v>0.16610722431299099</v>
      </c>
      <c r="CI13" s="17">
        <v>0.34140136879191402</v>
      </c>
      <c r="CJ13" s="17">
        <v>0.43524700610695499</v>
      </c>
      <c r="CK13" s="17">
        <v>0.54285104791016503</v>
      </c>
      <c r="CL13" s="17">
        <v>0.61402863723632195</v>
      </c>
    </row>
    <row r="14" spans="2:90" x14ac:dyDescent="0.3">
      <c r="B14" s="18" t="s">
        <v>118</v>
      </c>
      <c r="C14" s="19">
        <v>2.8862514842947599E-2</v>
      </c>
      <c r="D14" s="19">
        <v>1.9853406485319702E-2</v>
      </c>
      <c r="E14" s="19">
        <v>3.78959322224822E-2</v>
      </c>
      <c r="F14" s="19"/>
      <c r="G14" s="19">
        <v>5.8171632803822197E-2</v>
      </c>
      <c r="H14" s="19">
        <v>3.5464458459488403E-2</v>
      </c>
      <c r="I14" s="19">
        <v>2.2182415211048599E-2</v>
      </c>
      <c r="J14" s="19">
        <v>2.9149050492683602E-2</v>
      </c>
      <c r="K14" s="19">
        <v>3.1826765746895601E-2</v>
      </c>
      <c r="L14" s="19">
        <v>7.2476718131695601E-3</v>
      </c>
      <c r="M14" s="19"/>
      <c r="N14" s="19">
        <v>1.3389262089407101E-2</v>
      </c>
      <c r="O14" s="19">
        <v>2.6881240851356899E-2</v>
      </c>
      <c r="P14" s="19">
        <v>2.85149724823178E-2</v>
      </c>
      <c r="Q14" s="19">
        <v>4.6334604852113402E-2</v>
      </c>
      <c r="R14" s="19"/>
      <c r="S14" s="19">
        <v>1.09285657759379E-2</v>
      </c>
      <c r="T14" s="19">
        <v>1.2918524209918699E-2</v>
      </c>
      <c r="U14" s="19">
        <v>3.52968089850949E-2</v>
      </c>
      <c r="V14" s="19">
        <v>4.1309922442328201E-2</v>
      </c>
      <c r="W14" s="19">
        <v>4.1800277265221501E-2</v>
      </c>
      <c r="X14" s="19">
        <v>3.4187086275556097E-2</v>
      </c>
      <c r="Y14" s="19">
        <v>3.48355685104886E-2</v>
      </c>
      <c r="Z14" s="19">
        <v>3.2781778771388298E-2</v>
      </c>
      <c r="AA14" s="19">
        <v>1.01291390198036E-2</v>
      </c>
      <c r="AB14" s="19">
        <v>5.0304615730565098E-2</v>
      </c>
      <c r="AC14" s="19">
        <v>3.7306314523902803E-2</v>
      </c>
      <c r="AD14" s="19">
        <v>5.0988881370235398E-2</v>
      </c>
      <c r="AE14" s="19"/>
      <c r="AF14" s="19">
        <v>1.54583851693883E-2</v>
      </c>
      <c r="AG14" s="19">
        <v>2.4084381067804E-2</v>
      </c>
      <c r="AH14" s="19">
        <v>5.5179069066297499E-2</v>
      </c>
      <c r="AI14" s="19"/>
      <c r="AJ14" s="19">
        <v>9.6313802760607005E-3</v>
      </c>
      <c r="AK14" s="19">
        <v>2.63002879943369E-2</v>
      </c>
      <c r="AL14" s="19">
        <v>3.4997766365726497E-2</v>
      </c>
      <c r="AM14" s="19">
        <v>2.2683389671786899E-2</v>
      </c>
      <c r="AN14" s="19">
        <v>4.7330009942522198E-2</v>
      </c>
      <c r="AO14" s="19"/>
      <c r="AP14" s="19">
        <v>3.2972560860877999E-2</v>
      </c>
      <c r="AQ14" s="19">
        <v>1.1159645157730699E-2</v>
      </c>
      <c r="AR14" s="19">
        <v>2.1405730110910699E-2</v>
      </c>
      <c r="AS14" s="19">
        <v>1.6165362858611899E-2</v>
      </c>
      <c r="AT14" s="19">
        <v>5.4601674399891997E-2</v>
      </c>
      <c r="AU14" s="19">
        <v>5.4162601205861798E-2</v>
      </c>
      <c r="AV14" s="19"/>
      <c r="AW14" s="19">
        <v>0</v>
      </c>
      <c r="AX14" s="19">
        <v>6.5531920552235098E-2</v>
      </c>
      <c r="AY14" s="19">
        <v>6.5615081699005498E-2</v>
      </c>
      <c r="AZ14" s="19">
        <v>3.1181586818240199E-2</v>
      </c>
      <c r="BA14" s="19">
        <v>2.9723919307697001E-2</v>
      </c>
      <c r="BB14" s="19">
        <v>2.75921294420765E-2</v>
      </c>
      <c r="BC14" s="19">
        <v>4.8912898699886697E-3</v>
      </c>
      <c r="BD14" s="19">
        <v>3.11362270139704E-2</v>
      </c>
      <c r="BE14" s="19">
        <v>3.6403649484367501E-2</v>
      </c>
      <c r="BF14" s="19">
        <v>1.0688447962103199E-2</v>
      </c>
      <c r="BG14" s="19">
        <v>1.9836249592111201E-2</v>
      </c>
      <c r="BH14" s="19">
        <v>1.02189215364798E-2</v>
      </c>
      <c r="BI14" s="19">
        <v>2.3868999026954899E-2</v>
      </c>
      <c r="BJ14" s="19">
        <v>0</v>
      </c>
      <c r="BK14" s="19">
        <v>0</v>
      </c>
      <c r="BL14" s="19">
        <v>8.3505932078314395E-3</v>
      </c>
      <c r="BM14" s="19"/>
      <c r="BN14" s="19">
        <v>2.0866692398436502E-2</v>
      </c>
      <c r="BO14" s="19">
        <v>3.9219702992701902E-2</v>
      </c>
      <c r="BP14" s="19"/>
      <c r="BQ14" s="19">
        <v>3.09628889226185E-2</v>
      </c>
      <c r="BR14" s="19">
        <v>8.7606152072209603E-3</v>
      </c>
      <c r="BS14" s="19"/>
      <c r="BT14" s="19">
        <v>7.4512380792723801E-3</v>
      </c>
      <c r="BU14" s="19"/>
      <c r="BV14" s="19">
        <v>5.1032137016226997E-2</v>
      </c>
      <c r="BW14" s="19">
        <v>4.2776457528432101E-2</v>
      </c>
      <c r="BX14" s="19">
        <v>1.2190334004652E-2</v>
      </c>
      <c r="BY14" s="19"/>
      <c r="BZ14" s="19">
        <v>4.7923323171731598E-2</v>
      </c>
      <c r="CA14" s="19">
        <v>2.9458712631824299E-2</v>
      </c>
      <c r="CB14" s="19">
        <v>3.1154252347323601E-2</v>
      </c>
      <c r="CC14" s="19">
        <v>1.87543787666965E-2</v>
      </c>
      <c r="CD14" s="19">
        <v>7.4826269703559701E-3</v>
      </c>
      <c r="CE14" s="19">
        <v>1.2182386419238E-2</v>
      </c>
      <c r="CF14" s="19">
        <v>7.9399664947578802E-3</v>
      </c>
      <c r="CG14" s="19"/>
      <c r="CH14" s="19">
        <v>6.1826257816643901E-3</v>
      </c>
      <c r="CI14" s="19">
        <v>2.8379666284776998E-2</v>
      </c>
      <c r="CJ14" s="19">
        <v>3.1066360291845899E-2</v>
      </c>
      <c r="CK14" s="19">
        <v>3.4374737318587402E-2</v>
      </c>
      <c r="CL14" s="19">
        <v>4.7078015746682099E-2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568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620</v>
      </c>
      <c r="D7" s="10">
        <v>306</v>
      </c>
      <c r="E7" s="10">
        <v>310</v>
      </c>
      <c r="F7" s="10"/>
      <c r="G7" s="10">
        <v>60</v>
      </c>
      <c r="H7" s="10">
        <v>116</v>
      </c>
      <c r="I7" s="10">
        <v>126</v>
      </c>
      <c r="J7" s="10">
        <v>103</v>
      </c>
      <c r="K7" s="10">
        <v>81</v>
      </c>
      <c r="L7" s="10">
        <v>134</v>
      </c>
      <c r="M7" s="10"/>
      <c r="N7" s="10">
        <v>183</v>
      </c>
      <c r="O7" s="10">
        <v>143</v>
      </c>
      <c r="P7" s="10">
        <v>135</v>
      </c>
      <c r="Q7" s="10">
        <v>157</v>
      </c>
      <c r="R7" s="10"/>
      <c r="S7" s="10">
        <v>80</v>
      </c>
      <c r="T7" s="10">
        <v>83</v>
      </c>
      <c r="U7" s="10">
        <v>47</v>
      </c>
      <c r="V7" s="10">
        <v>61</v>
      </c>
      <c r="W7" s="10">
        <v>48</v>
      </c>
      <c r="X7" s="10">
        <v>63</v>
      </c>
      <c r="Y7" s="10">
        <v>53</v>
      </c>
      <c r="Z7" s="10">
        <v>27</v>
      </c>
      <c r="AA7" s="10">
        <v>56</v>
      </c>
      <c r="AB7" s="10">
        <v>49</v>
      </c>
      <c r="AC7" s="10">
        <v>37</v>
      </c>
      <c r="AD7" s="10">
        <v>16</v>
      </c>
      <c r="AE7" s="10"/>
      <c r="AF7" s="10">
        <v>230</v>
      </c>
      <c r="AG7" s="10">
        <v>245</v>
      </c>
      <c r="AH7" s="10">
        <v>89</v>
      </c>
      <c r="AI7" s="10"/>
      <c r="AJ7" s="10">
        <v>120</v>
      </c>
      <c r="AK7" s="10">
        <v>227</v>
      </c>
      <c r="AL7" s="10">
        <v>43</v>
      </c>
      <c r="AM7" s="10">
        <v>70</v>
      </c>
      <c r="AN7" s="10">
        <v>25</v>
      </c>
      <c r="AO7" s="10"/>
      <c r="AP7" s="10">
        <v>163</v>
      </c>
      <c r="AQ7" s="10">
        <v>92</v>
      </c>
      <c r="AR7" s="10">
        <v>49</v>
      </c>
      <c r="AS7" s="10">
        <v>140</v>
      </c>
      <c r="AT7" s="10">
        <v>37</v>
      </c>
      <c r="AU7" s="10">
        <v>61</v>
      </c>
      <c r="AV7" s="10"/>
      <c r="AW7" s="10">
        <v>4</v>
      </c>
      <c r="AX7" s="10">
        <v>20</v>
      </c>
      <c r="AY7" s="10">
        <v>45</v>
      </c>
      <c r="AZ7" s="10">
        <v>40</v>
      </c>
      <c r="BA7" s="10">
        <v>65</v>
      </c>
      <c r="BB7" s="10">
        <v>59</v>
      </c>
      <c r="BC7" s="10">
        <v>59</v>
      </c>
      <c r="BD7" s="10">
        <v>48</v>
      </c>
      <c r="BE7" s="10">
        <v>31</v>
      </c>
      <c r="BF7" s="10">
        <v>26</v>
      </c>
      <c r="BG7" s="10">
        <v>51</v>
      </c>
      <c r="BH7" s="10">
        <v>37</v>
      </c>
      <c r="BI7" s="10">
        <v>23</v>
      </c>
      <c r="BJ7" s="10">
        <v>15</v>
      </c>
      <c r="BK7" s="10">
        <v>16</v>
      </c>
      <c r="BL7" s="10">
        <v>45</v>
      </c>
      <c r="BM7" s="10"/>
      <c r="BN7" s="10">
        <v>384</v>
      </c>
      <c r="BO7" s="10">
        <v>235</v>
      </c>
      <c r="BP7" s="10"/>
      <c r="BQ7" s="10">
        <v>150</v>
      </c>
      <c r="BR7" s="10">
        <v>55</v>
      </c>
      <c r="BS7" s="10"/>
      <c r="BT7" s="10">
        <v>80</v>
      </c>
      <c r="BU7" s="10"/>
      <c r="BV7" s="10">
        <v>125</v>
      </c>
      <c r="BW7" s="10">
        <v>110</v>
      </c>
      <c r="BX7" s="10">
        <v>354</v>
      </c>
      <c r="BY7" s="10"/>
      <c r="BZ7" s="10">
        <v>49</v>
      </c>
      <c r="CA7" s="10">
        <v>88</v>
      </c>
      <c r="CB7" s="10">
        <v>93</v>
      </c>
      <c r="CC7" s="10">
        <v>86</v>
      </c>
      <c r="CD7" s="10">
        <v>112</v>
      </c>
      <c r="CE7" s="10">
        <v>71</v>
      </c>
      <c r="CF7" s="10">
        <v>71</v>
      </c>
      <c r="CG7" s="10"/>
      <c r="CH7" s="10">
        <v>55</v>
      </c>
      <c r="CI7" s="10">
        <v>238</v>
      </c>
      <c r="CJ7" s="10">
        <v>207</v>
      </c>
      <c r="CK7" s="10">
        <v>98</v>
      </c>
      <c r="CL7" s="10">
        <v>22</v>
      </c>
    </row>
    <row r="8" spans="2:90" ht="30" customHeight="1" x14ac:dyDescent="0.3">
      <c r="B8" s="11" t="s">
        <v>20</v>
      </c>
      <c r="C8" s="11">
        <v>617</v>
      </c>
      <c r="D8" s="11">
        <v>305</v>
      </c>
      <c r="E8" s="11">
        <v>308</v>
      </c>
      <c r="F8" s="11"/>
      <c r="G8" s="11">
        <v>70</v>
      </c>
      <c r="H8" s="11">
        <v>118</v>
      </c>
      <c r="I8" s="11">
        <v>125</v>
      </c>
      <c r="J8" s="11">
        <v>95</v>
      </c>
      <c r="K8" s="11">
        <v>79</v>
      </c>
      <c r="L8" s="11">
        <v>129</v>
      </c>
      <c r="M8" s="11"/>
      <c r="N8" s="11">
        <v>175</v>
      </c>
      <c r="O8" s="11">
        <v>156</v>
      </c>
      <c r="P8" s="11">
        <v>129</v>
      </c>
      <c r="Q8" s="11">
        <v>155</v>
      </c>
      <c r="R8" s="11"/>
      <c r="S8" s="11">
        <v>86</v>
      </c>
      <c r="T8" s="11">
        <v>81</v>
      </c>
      <c r="U8" s="11">
        <v>45</v>
      </c>
      <c r="V8" s="11">
        <v>60</v>
      </c>
      <c r="W8" s="11">
        <v>45</v>
      </c>
      <c r="X8" s="11">
        <v>64</v>
      </c>
      <c r="Y8" s="11">
        <v>49</v>
      </c>
      <c r="Z8" s="11">
        <v>24</v>
      </c>
      <c r="AA8" s="11">
        <v>64</v>
      </c>
      <c r="AB8" s="11">
        <v>47</v>
      </c>
      <c r="AC8" s="11">
        <v>34</v>
      </c>
      <c r="AD8" s="11">
        <v>16</v>
      </c>
      <c r="AE8" s="11"/>
      <c r="AF8" s="11">
        <v>221</v>
      </c>
      <c r="AG8" s="11">
        <v>246</v>
      </c>
      <c r="AH8" s="11">
        <v>88</v>
      </c>
      <c r="AI8" s="11"/>
      <c r="AJ8" s="11">
        <v>118</v>
      </c>
      <c r="AK8" s="11">
        <v>227</v>
      </c>
      <c r="AL8" s="11">
        <v>42</v>
      </c>
      <c r="AM8" s="11">
        <v>69</v>
      </c>
      <c r="AN8" s="11">
        <v>25</v>
      </c>
      <c r="AO8" s="11"/>
      <c r="AP8" s="11">
        <v>164</v>
      </c>
      <c r="AQ8" s="11">
        <v>91</v>
      </c>
      <c r="AR8" s="11">
        <v>48</v>
      </c>
      <c r="AS8" s="11">
        <v>137</v>
      </c>
      <c r="AT8" s="11">
        <v>37</v>
      </c>
      <c r="AU8" s="11">
        <v>59</v>
      </c>
      <c r="AV8" s="11"/>
      <c r="AW8" s="11">
        <v>4</v>
      </c>
      <c r="AX8" s="11">
        <v>21</v>
      </c>
      <c r="AY8" s="11">
        <v>46</v>
      </c>
      <c r="AZ8" s="11">
        <v>40</v>
      </c>
      <c r="BA8" s="11">
        <v>66</v>
      </c>
      <c r="BB8" s="11">
        <v>60</v>
      </c>
      <c r="BC8" s="11">
        <v>58</v>
      </c>
      <c r="BD8" s="11">
        <v>48</v>
      </c>
      <c r="BE8" s="11">
        <v>30</v>
      </c>
      <c r="BF8" s="11">
        <v>25</v>
      </c>
      <c r="BG8" s="11">
        <v>51</v>
      </c>
      <c r="BH8" s="11">
        <v>36</v>
      </c>
      <c r="BI8" s="11">
        <v>23</v>
      </c>
      <c r="BJ8" s="11">
        <v>14</v>
      </c>
      <c r="BK8" s="11">
        <v>15</v>
      </c>
      <c r="BL8" s="11">
        <v>44</v>
      </c>
      <c r="BM8" s="11"/>
      <c r="BN8" s="11">
        <v>379</v>
      </c>
      <c r="BO8" s="11">
        <v>237</v>
      </c>
      <c r="BP8" s="11"/>
      <c r="BQ8" s="11">
        <v>152</v>
      </c>
      <c r="BR8" s="11">
        <v>54</v>
      </c>
      <c r="BS8" s="11"/>
      <c r="BT8" s="11">
        <v>82</v>
      </c>
      <c r="BU8" s="11"/>
      <c r="BV8" s="11">
        <v>124</v>
      </c>
      <c r="BW8" s="11">
        <v>114</v>
      </c>
      <c r="BX8" s="11">
        <v>348</v>
      </c>
      <c r="BY8" s="11"/>
      <c r="BZ8" s="11">
        <v>51</v>
      </c>
      <c r="CA8" s="11">
        <v>85</v>
      </c>
      <c r="CB8" s="11">
        <v>93</v>
      </c>
      <c r="CC8" s="11">
        <v>86</v>
      </c>
      <c r="CD8" s="11">
        <v>110</v>
      </c>
      <c r="CE8" s="11">
        <v>71</v>
      </c>
      <c r="CF8" s="11">
        <v>71</v>
      </c>
      <c r="CG8" s="11"/>
      <c r="CH8" s="11">
        <v>56</v>
      </c>
      <c r="CI8" s="11">
        <v>234</v>
      </c>
      <c r="CJ8" s="11">
        <v>206</v>
      </c>
      <c r="CK8" s="11">
        <v>99</v>
      </c>
      <c r="CL8" s="11">
        <v>22</v>
      </c>
    </row>
    <row r="9" spans="2:90" ht="28.8" x14ac:dyDescent="0.3">
      <c r="B9" s="18" t="s">
        <v>565</v>
      </c>
      <c r="C9" s="17">
        <v>0.18941645430830201</v>
      </c>
      <c r="D9" s="17">
        <v>0.21987614004014</v>
      </c>
      <c r="E9" s="17">
        <v>0.158337739548679</v>
      </c>
      <c r="F9" s="17"/>
      <c r="G9" s="17">
        <v>0.262438358236108</v>
      </c>
      <c r="H9" s="17">
        <v>0.30877849812642399</v>
      </c>
      <c r="I9" s="17">
        <v>0.18781146582655001</v>
      </c>
      <c r="J9" s="17">
        <v>0.128569537110892</v>
      </c>
      <c r="K9" s="17">
        <v>9.2910305901184306E-2</v>
      </c>
      <c r="L9" s="17">
        <v>0.14572000887134101</v>
      </c>
      <c r="M9" s="17"/>
      <c r="N9" s="17">
        <v>0.25105255808660998</v>
      </c>
      <c r="O9" s="17">
        <v>0.18696848829370999</v>
      </c>
      <c r="P9" s="17">
        <v>0.164452301201337</v>
      </c>
      <c r="Q9" s="17">
        <v>0.14524277353642201</v>
      </c>
      <c r="R9" s="17"/>
      <c r="S9" s="17">
        <v>0.22523643062388801</v>
      </c>
      <c r="T9" s="17">
        <v>0.20269952470917199</v>
      </c>
      <c r="U9" s="17">
        <v>8.1232570339107801E-2</v>
      </c>
      <c r="V9" s="17">
        <v>6.2990834289450404E-2</v>
      </c>
      <c r="W9" s="17">
        <v>5.8916282345564702E-2</v>
      </c>
      <c r="X9" s="17">
        <v>0.17096908809027</v>
      </c>
      <c r="Y9" s="17">
        <v>0.22808964337398199</v>
      </c>
      <c r="Z9" s="17">
        <v>0.37662119180659698</v>
      </c>
      <c r="AA9" s="17">
        <v>0.25559713467823397</v>
      </c>
      <c r="AB9" s="17">
        <v>0.23998226599096201</v>
      </c>
      <c r="AC9" s="17">
        <v>0.29087312146232802</v>
      </c>
      <c r="AD9" s="17">
        <v>0.124476474169671</v>
      </c>
      <c r="AE9" s="17"/>
      <c r="AF9" s="17">
        <v>0.11800782209966899</v>
      </c>
      <c r="AG9" s="17">
        <v>0.263692347473092</v>
      </c>
      <c r="AH9" s="17">
        <v>0.21195239187850301</v>
      </c>
      <c r="AI9" s="17"/>
      <c r="AJ9" s="17">
        <v>0.116684858961247</v>
      </c>
      <c r="AK9" s="17">
        <v>0.33787383351829903</v>
      </c>
      <c r="AL9" s="17">
        <v>0.116561587050358</v>
      </c>
      <c r="AM9" s="17">
        <v>6.7494350553975901E-2</v>
      </c>
      <c r="AN9" s="17">
        <v>0.159532404114374</v>
      </c>
      <c r="AO9" s="17"/>
      <c r="AP9" s="17">
        <v>0.47565935313104701</v>
      </c>
      <c r="AQ9" s="17">
        <v>0.128085505873588</v>
      </c>
      <c r="AR9" s="17">
        <v>0.117665118818745</v>
      </c>
      <c r="AS9" s="17">
        <v>6.8355834686557704E-2</v>
      </c>
      <c r="AT9" s="17">
        <v>9.0747723110735395E-2</v>
      </c>
      <c r="AU9" s="17">
        <v>3.0752310993186E-2</v>
      </c>
      <c r="AV9" s="17"/>
      <c r="AW9" s="17">
        <v>0.241054052633488</v>
      </c>
      <c r="AX9" s="17">
        <v>5.0392665922976997E-2</v>
      </c>
      <c r="AY9" s="17">
        <v>0.176128756239845</v>
      </c>
      <c r="AZ9" s="17">
        <v>9.1806552275637304E-2</v>
      </c>
      <c r="BA9" s="17">
        <v>0.17037751850324601</v>
      </c>
      <c r="BB9" s="17">
        <v>0.15442389434566101</v>
      </c>
      <c r="BC9" s="17">
        <v>0.200780420570976</v>
      </c>
      <c r="BD9" s="17">
        <v>0.26142092209367501</v>
      </c>
      <c r="BE9" s="17">
        <v>0.274673401013244</v>
      </c>
      <c r="BF9" s="17">
        <v>0.14287173186921201</v>
      </c>
      <c r="BG9" s="17">
        <v>0.17092590114762399</v>
      </c>
      <c r="BH9" s="17">
        <v>0.24385663496743201</v>
      </c>
      <c r="BI9" s="17">
        <v>0.32119855623520699</v>
      </c>
      <c r="BJ9" s="17">
        <v>0.280447518369771</v>
      </c>
      <c r="BK9" s="17">
        <v>0.119856255423165</v>
      </c>
      <c r="BL9" s="17">
        <v>0.33920440151664299</v>
      </c>
      <c r="BM9" s="17"/>
      <c r="BN9" s="17">
        <v>0.22696926866646999</v>
      </c>
      <c r="BO9" s="17">
        <v>0.13012738669886501</v>
      </c>
      <c r="BP9" s="17"/>
      <c r="BQ9" s="17">
        <v>0.48904937638366303</v>
      </c>
      <c r="BR9" s="17">
        <v>2.9588531917451401E-2</v>
      </c>
      <c r="BS9" s="17"/>
      <c r="BT9" s="17">
        <v>0.32359977706110898</v>
      </c>
      <c r="BU9" s="17"/>
      <c r="BV9" s="17">
        <v>0.14446780550494601</v>
      </c>
      <c r="BW9" s="17">
        <v>0.26796465390019503</v>
      </c>
      <c r="BX9" s="17">
        <v>0.179692551297503</v>
      </c>
      <c r="BY9" s="17"/>
      <c r="BZ9" s="17">
        <v>0.14848244378127501</v>
      </c>
      <c r="CA9" s="17">
        <v>0.18545897607414</v>
      </c>
      <c r="CB9" s="17">
        <v>0.17975017143900099</v>
      </c>
      <c r="CC9" s="17">
        <v>0.164088790863232</v>
      </c>
      <c r="CD9" s="17">
        <v>0.21062461681153199</v>
      </c>
      <c r="CE9" s="17">
        <v>0.27366338184730599</v>
      </c>
      <c r="CF9" s="17">
        <v>0.27071465455448901</v>
      </c>
      <c r="CG9" s="17"/>
      <c r="CH9" s="17">
        <v>0.32777915351419001</v>
      </c>
      <c r="CI9" s="17">
        <v>0.22556021397336501</v>
      </c>
      <c r="CJ9" s="17">
        <v>0.14686801771358199</v>
      </c>
      <c r="CK9" s="17">
        <v>0.156470786513737</v>
      </c>
      <c r="CL9" s="17">
        <v>0</v>
      </c>
    </row>
    <row r="10" spans="2:90" ht="28.8" x14ac:dyDescent="0.3">
      <c r="B10" s="18" t="s">
        <v>566</v>
      </c>
      <c r="C10" s="17">
        <v>0.56242135119810299</v>
      </c>
      <c r="D10" s="17">
        <v>0.58394935220731403</v>
      </c>
      <c r="E10" s="17">
        <v>0.53894627881687496</v>
      </c>
      <c r="F10" s="17"/>
      <c r="G10" s="17">
        <v>0.512430338961406</v>
      </c>
      <c r="H10" s="17">
        <v>0.47925666233814102</v>
      </c>
      <c r="I10" s="17">
        <v>0.59957221892263901</v>
      </c>
      <c r="J10" s="17">
        <v>0.56815106331618104</v>
      </c>
      <c r="K10" s="17">
        <v>0.61880387577294604</v>
      </c>
      <c r="L10" s="17">
        <v>0.59109333368813699</v>
      </c>
      <c r="M10" s="17"/>
      <c r="N10" s="17">
        <v>0.56942910235280497</v>
      </c>
      <c r="O10" s="17">
        <v>0.51693652185598904</v>
      </c>
      <c r="P10" s="17">
        <v>0.62231457876034502</v>
      </c>
      <c r="Q10" s="17">
        <v>0.55789019951047603</v>
      </c>
      <c r="R10" s="17"/>
      <c r="S10" s="17">
        <v>0.50005499915866802</v>
      </c>
      <c r="T10" s="17">
        <v>0.52114681881380598</v>
      </c>
      <c r="U10" s="17">
        <v>0.70605861238310297</v>
      </c>
      <c r="V10" s="17">
        <v>0.65546395596593998</v>
      </c>
      <c r="W10" s="17">
        <v>0.62348754388513605</v>
      </c>
      <c r="X10" s="17">
        <v>0.50410948542195499</v>
      </c>
      <c r="Y10" s="17">
        <v>0.52203105549365802</v>
      </c>
      <c r="Z10" s="17">
        <v>0.58720341046625302</v>
      </c>
      <c r="AA10" s="17">
        <v>0.58752551533886799</v>
      </c>
      <c r="AB10" s="17">
        <v>0.465111774918334</v>
      </c>
      <c r="AC10" s="17">
        <v>0.53273509762581694</v>
      </c>
      <c r="AD10" s="17">
        <v>0.74060641270256899</v>
      </c>
      <c r="AE10" s="17"/>
      <c r="AF10" s="17">
        <v>0.70079950616613995</v>
      </c>
      <c r="AG10" s="17">
        <v>0.51499378543132202</v>
      </c>
      <c r="AH10" s="17">
        <v>0.38332811317149201</v>
      </c>
      <c r="AI10" s="17"/>
      <c r="AJ10" s="17">
        <v>0.78205012004641095</v>
      </c>
      <c r="AK10" s="17">
        <v>0.42323395867080399</v>
      </c>
      <c r="AL10" s="17">
        <v>0.641469629373706</v>
      </c>
      <c r="AM10" s="17">
        <v>0.85859860337626503</v>
      </c>
      <c r="AN10" s="17">
        <v>0.68091764589002102</v>
      </c>
      <c r="AO10" s="17"/>
      <c r="AP10" s="17">
        <v>0.319167120913876</v>
      </c>
      <c r="AQ10" s="17">
        <v>0.81616006832465904</v>
      </c>
      <c r="AR10" s="17">
        <v>0.64890272395246296</v>
      </c>
      <c r="AS10" s="17">
        <v>0.85302812000003503</v>
      </c>
      <c r="AT10" s="17">
        <v>0.64774241609565197</v>
      </c>
      <c r="AU10" s="17">
        <v>0.37351543213454502</v>
      </c>
      <c r="AV10" s="17"/>
      <c r="AW10" s="17">
        <v>0.28071512129823101</v>
      </c>
      <c r="AX10" s="17">
        <v>0.44184212649055998</v>
      </c>
      <c r="AY10" s="17">
        <v>0.58846898249572099</v>
      </c>
      <c r="AZ10" s="17">
        <v>0.52098604842740903</v>
      </c>
      <c r="BA10" s="17">
        <v>0.53096273818922501</v>
      </c>
      <c r="BB10" s="17">
        <v>0.584857074678797</v>
      </c>
      <c r="BC10" s="17">
        <v>0.59484831806873495</v>
      </c>
      <c r="BD10" s="17">
        <v>0.59256207201954403</v>
      </c>
      <c r="BE10" s="17">
        <v>0.66127301317673304</v>
      </c>
      <c r="BF10" s="17">
        <v>0.53780333404360503</v>
      </c>
      <c r="BG10" s="17">
        <v>0.68283340690785999</v>
      </c>
      <c r="BH10" s="17">
        <v>0.557874367571077</v>
      </c>
      <c r="BI10" s="17">
        <v>0.51381107766717604</v>
      </c>
      <c r="BJ10" s="17">
        <v>0.59675204261326098</v>
      </c>
      <c r="BK10" s="17">
        <v>0.64431811602743305</v>
      </c>
      <c r="BL10" s="17">
        <v>0.47699324841095297</v>
      </c>
      <c r="BM10" s="17"/>
      <c r="BN10" s="17">
        <v>0.54545907655736703</v>
      </c>
      <c r="BO10" s="17">
        <v>0.58814086471157501</v>
      </c>
      <c r="BP10" s="17"/>
      <c r="BQ10" s="17">
        <v>0.30830726322437901</v>
      </c>
      <c r="BR10" s="17">
        <v>0.84939917527565501</v>
      </c>
      <c r="BS10" s="17"/>
      <c r="BT10" s="17">
        <v>0.58139224647973098</v>
      </c>
      <c r="BU10" s="17"/>
      <c r="BV10" s="17">
        <v>0.51905415158920598</v>
      </c>
      <c r="BW10" s="17">
        <v>0.52555409145753795</v>
      </c>
      <c r="BX10" s="17">
        <v>0.61718183881135102</v>
      </c>
      <c r="BY10" s="17"/>
      <c r="BZ10" s="17">
        <v>0.49964525597665899</v>
      </c>
      <c r="CA10" s="17">
        <v>0.54012935823994801</v>
      </c>
      <c r="CB10" s="17">
        <v>0.60666386091046898</v>
      </c>
      <c r="CC10" s="17">
        <v>0.61885363719493902</v>
      </c>
      <c r="CD10" s="17">
        <v>0.60127992264760699</v>
      </c>
      <c r="CE10" s="17">
        <v>0.51744153542920701</v>
      </c>
      <c r="CF10" s="17">
        <v>0.56371682135688295</v>
      </c>
      <c r="CG10" s="17"/>
      <c r="CH10" s="17">
        <v>0.56139676042994402</v>
      </c>
      <c r="CI10" s="17">
        <v>0.551658860083028</v>
      </c>
      <c r="CJ10" s="17">
        <v>0.58148329313690506</v>
      </c>
      <c r="CK10" s="17">
        <v>0.564581071135697</v>
      </c>
      <c r="CL10" s="17">
        <v>0.49088457490722598</v>
      </c>
    </row>
    <row r="11" spans="2:90" x14ac:dyDescent="0.3">
      <c r="B11" s="18" t="s">
        <v>567</v>
      </c>
      <c r="C11" s="17">
        <v>0.10252402682694101</v>
      </c>
      <c r="D11" s="17">
        <v>8.9708527315580905E-2</v>
      </c>
      <c r="E11" s="17">
        <v>0.116498315571851</v>
      </c>
      <c r="F11" s="17"/>
      <c r="G11" s="17">
        <v>7.6371603933543503E-2</v>
      </c>
      <c r="H11" s="17">
        <v>7.9476864833097002E-2</v>
      </c>
      <c r="I11" s="17">
        <v>0.114506745814399</v>
      </c>
      <c r="J11" s="17">
        <v>0.13462633936888899</v>
      </c>
      <c r="K11" s="17">
        <v>0.124567136603861</v>
      </c>
      <c r="L11" s="17">
        <v>8.9092616282109405E-2</v>
      </c>
      <c r="M11" s="17"/>
      <c r="N11" s="17">
        <v>4.2324818748404103E-2</v>
      </c>
      <c r="O11" s="17">
        <v>7.6071907627892496E-2</v>
      </c>
      <c r="P11" s="17">
        <v>0.109454713866536</v>
      </c>
      <c r="Q11" s="17">
        <v>0.186902527757284</v>
      </c>
      <c r="R11" s="17"/>
      <c r="S11" s="17">
        <v>0.13535600974909401</v>
      </c>
      <c r="T11" s="17">
        <v>0.13484245202060799</v>
      </c>
      <c r="U11" s="17">
        <v>8.3037121512677406E-2</v>
      </c>
      <c r="V11" s="17">
        <v>0.11322470370066599</v>
      </c>
      <c r="W11" s="17">
        <v>0.12501746123226101</v>
      </c>
      <c r="X11" s="17">
        <v>8.7386142387087501E-2</v>
      </c>
      <c r="Y11" s="17">
        <v>9.4502468180767601E-2</v>
      </c>
      <c r="Z11" s="17">
        <v>3.6175397727150102E-2</v>
      </c>
      <c r="AA11" s="17">
        <v>0.105960910939442</v>
      </c>
      <c r="AB11" s="17">
        <v>3.70975567026594E-2</v>
      </c>
      <c r="AC11" s="17">
        <v>0.104202075396972</v>
      </c>
      <c r="AD11" s="17">
        <v>7.1032866613128104E-2</v>
      </c>
      <c r="AE11" s="17"/>
      <c r="AF11" s="17">
        <v>7.6951803948476699E-2</v>
      </c>
      <c r="AG11" s="17">
        <v>6.06609037142899E-2</v>
      </c>
      <c r="AH11" s="17">
        <v>0.26713200257980402</v>
      </c>
      <c r="AI11" s="17"/>
      <c r="AJ11" s="17">
        <v>2.52306533612103E-2</v>
      </c>
      <c r="AK11" s="17">
        <v>6.3478362199429594E-2</v>
      </c>
      <c r="AL11" s="17">
        <v>2.27127878042577E-2</v>
      </c>
      <c r="AM11" s="17">
        <v>0</v>
      </c>
      <c r="AN11" s="17">
        <v>3.6842515183101401E-2</v>
      </c>
      <c r="AO11" s="17"/>
      <c r="AP11" s="17">
        <v>7.4626227121118396E-2</v>
      </c>
      <c r="AQ11" s="17">
        <v>2.2077783701252601E-2</v>
      </c>
      <c r="AR11" s="17">
        <v>0</v>
      </c>
      <c r="AS11" s="17">
        <v>2.81221789569676E-2</v>
      </c>
      <c r="AT11" s="17">
        <v>0</v>
      </c>
      <c r="AU11" s="17">
        <v>0.109873828833198</v>
      </c>
      <c r="AV11" s="17"/>
      <c r="AW11" s="17">
        <v>0</v>
      </c>
      <c r="AX11" s="17">
        <v>0.27840963952070102</v>
      </c>
      <c r="AY11" s="17">
        <v>0.17695066183916799</v>
      </c>
      <c r="AZ11" s="17">
        <v>0.17578427553904899</v>
      </c>
      <c r="BA11" s="17">
        <v>0.14232557440739099</v>
      </c>
      <c r="BB11" s="17">
        <v>9.4960274682610701E-2</v>
      </c>
      <c r="BC11" s="17">
        <v>0.10023506178682701</v>
      </c>
      <c r="BD11" s="17">
        <v>4.1504093065335097E-2</v>
      </c>
      <c r="BE11" s="17">
        <v>3.06644977097674E-2</v>
      </c>
      <c r="BF11" s="17">
        <v>0.11608160680563</v>
      </c>
      <c r="BG11" s="17">
        <v>3.6634057246653001E-2</v>
      </c>
      <c r="BH11" s="17">
        <v>2.9546613163975399E-2</v>
      </c>
      <c r="BI11" s="17">
        <v>4.1657550651160703E-2</v>
      </c>
      <c r="BJ11" s="17">
        <v>6.8395745490248502E-2</v>
      </c>
      <c r="BK11" s="17">
        <v>5.91336780510247E-2</v>
      </c>
      <c r="BL11" s="17">
        <v>6.7211558225736698E-2</v>
      </c>
      <c r="BM11" s="17"/>
      <c r="BN11" s="17">
        <v>9.6499099469041894E-2</v>
      </c>
      <c r="BO11" s="17">
        <v>0.11243683503899</v>
      </c>
      <c r="BP11" s="17"/>
      <c r="BQ11" s="17">
        <v>6.1511949264656501E-2</v>
      </c>
      <c r="BR11" s="17">
        <v>0</v>
      </c>
      <c r="BS11" s="17"/>
      <c r="BT11" s="17">
        <v>2.3181158129702499E-2</v>
      </c>
      <c r="BU11" s="17"/>
      <c r="BV11" s="17">
        <v>0.16685207008577799</v>
      </c>
      <c r="BW11" s="17">
        <v>8.6321758111178107E-2</v>
      </c>
      <c r="BX11" s="17">
        <v>7.2946186004473196E-2</v>
      </c>
      <c r="BY11" s="17"/>
      <c r="BZ11" s="17">
        <v>0.17037914026558301</v>
      </c>
      <c r="CA11" s="17">
        <v>0.169936222795741</v>
      </c>
      <c r="CB11" s="17">
        <v>9.9306118037481794E-2</v>
      </c>
      <c r="CC11" s="17">
        <v>0.125127412744788</v>
      </c>
      <c r="CD11" s="17">
        <v>7.6466406885069199E-2</v>
      </c>
      <c r="CE11" s="17">
        <v>7.1069833724398193E-2</v>
      </c>
      <c r="CF11" s="17">
        <v>2.8923562520843299E-2</v>
      </c>
      <c r="CG11" s="17"/>
      <c r="CH11" s="17">
        <v>5.2466051336210497E-2</v>
      </c>
      <c r="CI11" s="17">
        <v>5.4437769111819301E-2</v>
      </c>
      <c r="CJ11" s="17">
        <v>0.130018382288586</v>
      </c>
      <c r="CK11" s="17">
        <v>0.14956300459267899</v>
      </c>
      <c r="CL11" s="17">
        <v>0.27169613205838</v>
      </c>
    </row>
    <row r="12" spans="2:90" x14ac:dyDescent="0.3">
      <c r="B12" s="18" t="s">
        <v>118</v>
      </c>
      <c r="C12" s="19">
        <v>0.14563816766665399</v>
      </c>
      <c r="D12" s="19">
        <v>0.10646598043696499</v>
      </c>
      <c r="E12" s="19">
        <v>0.18621766606259499</v>
      </c>
      <c r="F12" s="19"/>
      <c r="G12" s="19">
        <v>0.148759698868942</v>
      </c>
      <c r="H12" s="19">
        <v>0.132487974702338</v>
      </c>
      <c r="I12" s="19">
        <v>9.8109569436412705E-2</v>
      </c>
      <c r="J12" s="19">
        <v>0.168653060204037</v>
      </c>
      <c r="K12" s="19">
        <v>0.16371868172200901</v>
      </c>
      <c r="L12" s="19">
        <v>0.17409404115841201</v>
      </c>
      <c r="M12" s="19"/>
      <c r="N12" s="19">
        <v>0.137193520812181</v>
      </c>
      <c r="O12" s="19">
        <v>0.22002308222240899</v>
      </c>
      <c r="P12" s="19">
        <v>0.103778406171782</v>
      </c>
      <c r="Q12" s="19">
        <v>0.10996449919581799</v>
      </c>
      <c r="R12" s="19"/>
      <c r="S12" s="19">
        <v>0.13935256046835101</v>
      </c>
      <c r="T12" s="19">
        <v>0.14131120445641501</v>
      </c>
      <c r="U12" s="19">
        <v>0.12967169576511201</v>
      </c>
      <c r="V12" s="19">
        <v>0.168320506043944</v>
      </c>
      <c r="W12" s="19">
        <v>0.19257871253703901</v>
      </c>
      <c r="X12" s="19">
        <v>0.237535284100687</v>
      </c>
      <c r="Y12" s="19">
        <v>0.15537683295159199</v>
      </c>
      <c r="Z12" s="19">
        <v>0</v>
      </c>
      <c r="AA12" s="19">
        <v>5.0916439043455899E-2</v>
      </c>
      <c r="AB12" s="19">
        <v>0.25780840238804398</v>
      </c>
      <c r="AC12" s="19">
        <v>7.2189705514882796E-2</v>
      </c>
      <c r="AD12" s="19">
        <v>6.3884246514631801E-2</v>
      </c>
      <c r="AE12" s="19"/>
      <c r="AF12" s="19">
        <v>0.10424086778571399</v>
      </c>
      <c r="AG12" s="19">
        <v>0.160652963381296</v>
      </c>
      <c r="AH12" s="19">
        <v>0.13758749237020201</v>
      </c>
      <c r="AI12" s="19"/>
      <c r="AJ12" s="19">
        <v>7.6034367631131999E-2</v>
      </c>
      <c r="AK12" s="19">
        <v>0.175413845611468</v>
      </c>
      <c r="AL12" s="19">
        <v>0.21925599577167801</v>
      </c>
      <c r="AM12" s="19">
        <v>7.3907046069759397E-2</v>
      </c>
      <c r="AN12" s="19">
        <v>0.122707434812503</v>
      </c>
      <c r="AO12" s="19"/>
      <c r="AP12" s="19">
        <v>0.13054729883395799</v>
      </c>
      <c r="AQ12" s="19">
        <v>3.36766421005011E-2</v>
      </c>
      <c r="AR12" s="19">
        <v>0.23343215722879199</v>
      </c>
      <c r="AS12" s="19">
        <v>5.04938663564393E-2</v>
      </c>
      <c r="AT12" s="19">
        <v>0.26150986079361299</v>
      </c>
      <c r="AU12" s="19">
        <v>0.48585842803907098</v>
      </c>
      <c r="AV12" s="19"/>
      <c r="AW12" s="19">
        <v>0.47823082606828099</v>
      </c>
      <c r="AX12" s="19">
        <v>0.22935556806576199</v>
      </c>
      <c r="AY12" s="19">
        <v>5.8451599425267002E-2</v>
      </c>
      <c r="AZ12" s="19">
        <v>0.21142312375790401</v>
      </c>
      <c r="BA12" s="19">
        <v>0.15633416890013699</v>
      </c>
      <c r="BB12" s="19">
        <v>0.16575875629292999</v>
      </c>
      <c r="BC12" s="19">
        <v>0.104136199573462</v>
      </c>
      <c r="BD12" s="19">
        <v>0.10451291282144599</v>
      </c>
      <c r="BE12" s="19">
        <v>3.33890881002556E-2</v>
      </c>
      <c r="BF12" s="19">
        <v>0.203243327281553</v>
      </c>
      <c r="BG12" s="19">
        <v>0.109606634697863</v>
      </c>
      <c r="BH12" s="19">
        <v>0.16872238429751599</v>
      </c>
      <c r="BI12" s="19">
        <v>0.123332815446456</v>
      </c>
      <c r="BJ12" s="19">
        <v>5.4404693526719103E-2</v>
      </c>
      <c r="BK12" s="19">
        <v>0.17669195049837699</v>
      </c>
      <c r="BL12" s="19">
        <v>0.116590791846667</v>
      </c>
      <c r="BM12" s="19"/>
      <c r="BN12" s="19">
        <v>0.131072555307121</v>
      </c>
      <c r="BO12" s="19">
        <v>0.16929491355057</v>
      </c>
      <c r="BP12" s="19"/>
      <c r="BQ12" s="19">
        <v>0.14113141112730199</v>
      </c>
      <c r="BR12" s="19">
        <v>0.121012292806894</v>
      </c>
      <c r="BS12" s="19"/>
      <c r="BT12" s="19">
        <v>7.18268183294581E-2</v>
      </c>
      <c r="BU12" s="19"/>
      <c r="BV12" s="19">
        <v>0.169625972820069</v>
      </c>
      <c r="BW12" s="19">
        <v>0.120159496531088</v>
      </c>
      <c r="BX12" s="19">
        <v>0.130179423886672</v>
      </c>
      <c r="BY12" s="19"/>
      <c r="BZ12" s="19">
        <v>0.18149315997648299</v>
      </c>
      <c r="CA12" s="19">
        <v>0.10447544289017099</v>
      </c>
      <c r="CB12" s="19">
        <v>0.114279849613048</v>
      </c>
      <c r="CC12" s="19">
        <v>9.1930159197041506E-2</v>
      </c>
      <c r="CD12" s="19">
        <v>0.111629053655792</v>
      </c>
      <c r="CE12" s="19">
        <v>0.13782524899908999</v>
      </c>
      <c r="CF12" s="19">
        <v>0.13664496156778499</v>
      </c>
      <c r="CG12" s="19"/>
      <c r="CH12" s="19">
        <v>5.83580347196559E-2</v>
      </c>
      <c r="CI12" s="19">
        <v>0.16834315683178699</v>
      </c>
      <c r="CJ12" s="19">
        <v>0.14163030686092601</v>
      </c>
      <c r="CK12" s="19">
        <v>0.12938513775788699</v>
      </c>
      <c r="CL12" s="19">
        <v>0.23741929303439299</v>
      </c>
    </row>
    <row r="13" spans="2:90" x14ac:dyDescent="0.3">
      <c r="B13" s="16" t="s">
        <v>123</v>
      </c>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569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642</v>
      </c>
      <c r="D7" s="10">
        <v>314</v>
      </c>
      <c r="E7" s="10">
        <v>327</v>
      </c>
      <c r="F7" s="10"/>
      <c r="G7" s="10">
        <v>76</v>
      </c>
      <c r="H7" s="10">
        <v>115</v>
      </c>
      <c r="I7" s="10">
        <v>100</v>
      </c>
      <c r="J7" s="10">
        <v>124</v>
      </c>
      <c r="K7" s="10">
        <v>98</v>
      </c>
      <c r="L7" s="10">
        <v>129</v>
      </c>
      <c r="M7" s="10"/>
      <c r="N7" s="10">
        <v>190</v>
      </c>
      <c r="O7" s="10">
        <v>147</v>
      </c>
      <c r="P7" s="10">
        <v>136</v>
      </c>
      <c r="Q7" s="10">
        <v>165</v>
      </c>
      <c r="R7" s="10"/>
      <c r="S7" s="10">
        <v>86</v>
      </c>
      <c r="T7" s="10">
        <v>81</v>
      </c>
      <c r="U7" s="10">
        <v>50</v>
      </c>
      <c r="V7" s="10">
        <v>52</v>
      </c>
      <c r="W7" s="10">
        <v>57</v>
      </c>
      <c r="X7" s="10">
        <v>54</v>
      </c>
      <c r="Y7" s="10">
        <v>53</v>
      </c>
      <c r="Z7" s="10">
        <v>35</v>
      </c>
      <c r="AA7" s="10">
        <v>60</v>
      </c>
      <c r="AB7" s="10">
        <v>63</v>
      </c>
      <c r="AC7" s="10">
        <v>32</v>
      </c>
      <c r="AD7" s="10">
        <v>19</v>
      </c>
      <c r="AE7" s="10"/>
      <c r="AF7" s="10">
        <v>244</v>
      </c>
      <c r="AG7" s="10">
        <v>246</v>
      </c>
      <c r="AH7" s="10">
        <v>86</v>
      </c>
      <c r="AI7" s="10"/>
      <c r="AJ7" s="10">
        <v>141</v>
      </c>
      <c r="AK7" s="10">
        <v>227</v>
      </c>
      <c r="AL7" s="10">
        <v>48</v>
      </c>
      <c r="AM7" s="10">
        <v>70</v>
      </c>
      <c r="AN7" s="10">
        <v>25</v>
      </c>
      <c r="AO7" s="10"/>
      <c r="AP7" s="10">
        <v>161</v>
      </c>
      <c r="AQ7" s="10">
        <v>116</v>
      </c>
      <c r="AR7" s="10">
        <v>51</v>
      </c>
      <c r="AS7" s="10">
        <v>150</v>
      </c>
      <c r="AT7" s="10">
        <v>38</v>
      </c>
      <c r="AU7" s="10">
        <v>44</v>
      </c>
      <c r="AV7" s="10"/>
      <c r="AW7" s="10">
        <v>9</v>
      </c>
      <c r="AX7" s="10">
        <v>21</v>
      </c>
      <c r="AY7" s="10">
        <v>40</v>
      </c>
      <c r="AZ7" s="10">
        <v>43</v>
      </c>
      <c r="BA7" s="10">
        <v>71</v>
      </c>
      <c r="BB7" s="10">
        <v>69</v>
      </c>
      <c r="BC7" s="10">
        <v>61</v>
      </c>
      <c r="BD7" s="10">
        <v>50</v>
      </c>
      <c r="BE7" s="10">
        <v>42</v>
      </c>
      <c r="BF7" s="10">
        <v>33</v>
      </c>
      <c r="BG7" s="10">
        <v>47</v>
      </c>
      <c r="BH7" s="10">
        <v>24</v>
      </c>
      <c r="BI7" s="10">
        <v>30</v>
      </c>
      <c r="BJ7" s="10">
        <v>27</v>
      </c>
      <c r="BK7" s="10">
        <v>12</v>
      </c>
      <c r="BL7" s="10">
        <v>40</v>
      </c>
      <c r="BM7" s="10"/>
      <c r="BN7" s="10">
        <v>381</v>
      </c>
      <c r="BO7" s="10">
        <v>257</v>
      </c>
      <c r="BP7" s="10"/>
      <c r="BQ7" s="10">
        <v>147</v>
      </c>
      <c r="BR7" s="10">
        <v>62</v>
      </c>
      <c r="BS7" s="10"/>
      <c r="BT7" s="10">
        <v>78</v>
      </c>
      <c r="BU7" s="10"/>
      <c r="BV7" s="10">
        <v>130</v>
      </c>
      <c r="BW7" s="10">
        <v>126</v>
      </c>
      <c r="BX7" s="10">
        <v>361</v>
      </c>
      <c r="BY7" s="10"/>
      <c r="BZ7" s="10">
        <v>58</v>
      </c>
      <c r="CA7" s="10">
        <v>92</v>
      </c>
      <c r="CB7" s="10">
        <v>93</v>
      </c>
      <c r="CC7" s="10">
        <v>76</v>
      </c>
      <c r="CD7" s="10">
        <v>115</v>
      </c>
      <c r="CE7" s="10">
        <v>72</v>
      </c>
      <c r="CF7" s="10">
        <v>84</v>
      </c>
      <c r="CG7" s="10"/>
      <c r="CH7" s="10">
        <v>64</v>
      </c>
      <c r="CI7" s="10">
        <v>239</v>
      </c>
      <c r="CJ7" s="10">
        <v>224</v>
      </c>
      <c r="CK7" s="10">
        <v>92</v>
      </c>
      <c r="CL7" s="10">
        <v>23</v>
      </c>
    </row>
    <row r="8" spans="2:90" ht="30" customHeight="1" x14ac:dyDescent="0.3">
      <c r="B8" s="11" t="s">
        <v>20</v>
      </c>
      <c r="C8" s="11">
        <v>640</v>
      </c>
      <c r="D8" s="11">
        <v>317</v>
      </c>
      <c r="E8" s="11">
        <v>323</v>
      </c>
      <c r="F8" s="11"/>
      <c r="G8" s="11">
        <v>90</v>
      </c>
      <c r="H8" s="11">
        <v>115</v>
      </c>
      <c r="I8" s="11">
        <v>101</v>
      </c>
      <c r="J8" s="11">
        <v>115</v>
      </c>
      <c r="K8" s="11">
        <v>94</v>
      </c>
      <c r="L8" s="11">
        <v>125</v>
      </c>
      <c r="M8" s="11"/>
      <c r="N8" s="11">
        <v>182</v>
      </c>
      <c r="O8" s="11">
        <v>160</v>
      </c>
      <c r="P8" s="11">
        <v>131</v>
      </c>
      <c r="Q8" s="11">
        <v>163</v>
      </c>
      <c r="R8" s="11"/>
      <c r="S8" s="11">
        <v>95</v>
      </c>
      <c r="T8" s="11">
        <v>77</v>
      </c>
      <c r="U8" s="11">
        <v>49</v>
      </c>
      <c r="V8" s="11">
        <v>53</v>
      </c>
      <c r="W8" s="11">
        <v>52</v>
      </c>
      <c r="X8" s="11">
        <v>54</v>
      </c>
      <c r="Y8" s="11">
        <v>51</v>
      </c>
      <c r="Z8" s="11">
        <v>33</v>
      </c>
      <c r="AA8" s="11">
        <v>67</v>
      </c>
      <c r="AB8" s="11">
        <v>60</v>
      </c>
      <c r="AC8" s="11">
        <v>30</v>
      </c>
      <c r="AD8" s="11">
        <v>20</v>
      </c>
      <c r="AE8" s="11"/>
      <c r="AF8" s="11">
        <v>233</v>
      </c>
      <c r="AG8" s="11">
        <v>243</v>
      </c>
      <c r="AH8" s="11">
        <v>89</v>
      </c>
      <c r="AI8" s="11"/>
      <c r="AJ8" s="11">
        <v>136</v>
      </c>
      <c r="AK8" s="11">
        <v>229</v>
      </c>
      <c r="AL8" s="11">
        <v>47</v>
      </c>
      <c r="AM8" s="11">
        <v>68</v>
      </c>
      <c r="AN8" s="11">
        <v>27</v>
      </c>
      <c r="AO8" s="11"/>
      <c r="AP8" s="11">
        <v>164</v>
      </c>
      <c r="AQ8" s="11">
        <v>113</v>
      </c>
      <c r="AR8" s="11">
        <v>50</v>
      </c>
      <c r="AS8" s="11">
        <v>144</v>
      </c>
      <c r="AT8" s="11">
        <v>39</v>
      </c>
      <c r="AU8" s="11">
        <v>44</v>
      </c>
      <c r="AV8" s="11"/>
      <c r="AW8" s="11">
        <v>9</v>
      </c>
      <c r="AX8" s="11">
        <v>21</v>
      </c>
      <c r="AY8" s="11">
        <v>39</v>
      </c>
      <c r="AZ8" s="11">
        <v>42</v>
      </c>
      <c r="BA8" s="11">
        <v>75</v>
      </c>
      <c r="BB8" s="11">
        <v>70</v>
      </c>
      <c r="BC8" s="11">
        <v>61</v>
      </c>
      <c r="BD8" s="11">
        <v>49</v>
      </c>
      <c r="BE8" s="11">
        <v>41</v>
      </c>
      <c r="BF8" s="11">
        <v>33</v>
      </c>
      <c r="BG8" s="11">
        <v>46</v>
      </c>
      <c r="BH8" s="11">
        <v>23</v>
      </c>
      <c r="BI8" s="11">
        <v>29</v>
      </c>
      <c r="BJ8" s="11">
        <v>27</v>
      </c>
      <c r="BK8" s="11">
        <v>12</v>
      </c>
      <c r="BL8" s="11">
        <v>41</v>
      </c>
      <c r="BM8" s="11"/>
      <c r="BN8" s="11">
        <v>370</v>
      </c>
      <c r="BO8" s="11">
        <v>266</v>
      </c>
      <c r="BP8" s="11"/>
      <c r="BQ8" s="11">
        <v>150</v>
      </c>
      <c r="BR8" s="11">
        <v>61</v>
      </c>
      <c r="BS8" s="11"/>
      <c r="BT8" s="11">
        <v>78</v>
      </c>
      <c r="BU8" s="11"/>
      <c r="BV8" s="11">
        <v>133</v>
      </c>
      <c r="BW8" s="11">
        <v>131</v>
      </c>
      <c r="BX8" s="11">
        <v>349</v>
      </c>
      <c r="BY8" s="11"/>
      <c r="BZ8" s="11">
        <v>60</v>
      </c>
      <c r="CA8" s="11">
        <v>92</v>
      </c>
      <c r="CB8" s="11">
        <v>90</v>
      </c>
      <c r="CC8" s="11">
        <v>76</v>
      </c>
      <c r="CD8" s="11">
        <v>116</v>
      </c>
      <c r="CE8" s="11">
        <v>74</v>
      </c>
      <c r="CF8" s="11">
        <v>80</v>
      </c>
      <c r="CG8" s="11"/>
      <c r="CH8" s="11">
        <v>65</v>
      </c>
      <c r="CI8" s="11">
        <v>237</v>
      </c>
      <c r="CJ8" s="11">
        <v>220</v>
      </c>
      <c r="CK8" s="11">
        <v>96</v>
      </c>
      <c r="CL8" s="11">
        <v>23</v>
      </c>
    </row>
    <row r="9" spans="2:90" ht="28.8" x14ac:dyDescent="0.3">
      <c r="B9" s="18" t="s">
        <v>565</v>
      </c>
      <c r="C9" s="17">
        <v>0.27962533934239497</v>
      </c>
      <c r="D9" s="17">
        <v>0.298509306952424</v>
      </c>
      <c r="E9" s="17">
        <v>0.258766866467595</v>
      </c>
      <c r="F9" s="17"/>
      <c r="G9" s="17">
        <v>0.28008315594447603</v>
      </c>
      <c r="H9" s="17">
        <v>0.43904253511776398</v>
      </c>
      <c r="I9" s="17">
        <v>0.30679184236562002</v>
      </c>
      <c r="J9" s="17">
        <v>0.18451570192674899</v>
      </c>
      <c r="K9" s="17">
        <v>0.304002043771612</v>
      </c>
      <c r="L9" s="17">
        <v>0.179560610440097</v>
      </c>
      <c r="M9" s="17"/>
      <c r="N9" s="17">
        <v>0.35008103442538702</v>
      </c>
      <c r="O9" s="17">
        <v>0.29767456704828799</v>
      </c>
      <c r="P9" s="17">
        <v>0.25110777458974898</v>
      </c>
      <c r="Q9" s="17">
        <v>0.21300229101438201</v>
      </c>
      <c r="R9" s="17"/>
      <c r="S9" s="17">
        <v>0.30380062254308798</v>
      </c>
      <c r="T9" s="17">
        <v>0.22992574744526301</v>
      </c>
      <c r="U9" s="17">
        <v>0.27791874288963597</v>
      </c>
      <c r="V9" s="17">
        <v>0.26898068376230899</v>
      </c>
      <c r="W9" s="17">
        <v>0.23452685435828399</v>
      </c>
      <c r="X9" s="17">
        <v>0.223664772611017</v>
      </c>
      <c r="Y9" s="17">
        <v>0.276289587789462</v>
      </c>
      <c r="Z9" s="17">
        <v>0.32946467761249298</v>
      </c>
      <c r="AA9" s="17">
        <v>0.31613786317047599</v>
      </c>
      <c r="AB9" s="17">
        <v>0.27275145983641302</v>
      </c>
      <c r="AC9" s="17">
        <v>0.39449901869947601</v>
      </c>
      <c r="AD9" s="17">
        <v>0.31068026847344199</v>
      </c>
      <c r="AE9" s="17"/>
      <c r="AF9" s="17">
        <v>0.213542180580365</v>
      </c>
      <c r="AG9" s="17">
        <v>0.37401071581321399</v>
      </c>
      <c r="AH9" s="17">
        <v>0.22431398361250801</v>
      </c>
      <c r="AI9" s="17"/>
      <c r="AJ9" s="17">
        <v>0.17071940275061501</v>
      </c>
      <c r="AK9" s="17">
        <v>0.49157130419435902</v>
      </c>
      <c r="AL9" s="17">
        <v>0.21657992373104901</v>
      </c>
      <c r="AM9" s="17">
        <v>0.128133462868917</v>
      </c>
      <c r="AN9" s="17">
        <v>0.15553251897863901</v>
      </c>
      <c r="AO9" s="17"/>
      <c r="AP9" s="17">
        <v>0.61573756073285701</v>
      </c>
      <c r="AQ9" s="17">
        <v>0.19283994891110501</v>
      </c>
      <c r="AR9" s="17">
        <v>0.15902261714117999</v>
      </c>
      <c r="AS9" s="17">
        <v>0.145905634850308</v>
      </c>
      <c r="AT9" s="17">
        <v>0.20300765709532501</v>
      </c>
      <c r="AU9" s="17">
        <v>0.10781284970251</v>
      </c>
      <c r="AV9" s="17"/>
      <c r="AW9" s="17">
        <v>0.10970268711379801</v>
      </c>
      <c r="AX9" s="17">
        <v>0.371524806645257</v>
      </c>
      <c r="AY9" s="17">
        <v>0.18596468434431901</v>
      </c>
      <c r="AZ9" s="17">
        <v>0.188604754122464</v>
      </c>
      <c r="BA9" s="17">
        <v>0.17128183274293701</v>
      </c>
      <c r="BB9" s="17">
        <v>0.26046597737125698</v>
      </c>
      <c r="BC9" s="17">
        <v>0.38319946071032501</v>
      </c>
      <c r="BD9" s="17">
        <v>0.19324500451739601</v>
      </c>
      <c r="BE9" s="17">
        <v>0.31750253621478097</v>
      </c>
      <c r="BF9" s="17">
        <v>0.305191404935514</v>
      </c>
      <c r="BG9" s="17">
        <v>0.308852832405551</v>
      </c>
      <c r="BH9" s="17">
        <v>0.36235023722653498</v>
      </c>
      <c r="BI9" s="17">
        <v>0.42284201325146997</v>
      </c>
      <c r="BJ9" s="17">
        <v>0.39311538384412498</v>
      </c>
      <c r="BK9" s="17">
        <v>0.25967381026024799</v>
      </c>
      <c r="BL9" s="17">
        <v>0.39462251915642099</v>
      </c>
      <c r="BM9" s="17"/>
      <c r="BN9" s="17">
        <v>0.31287096889643201</v>
      </c>
      <c r="BO9" s="17">
        <v>0.23451713991610601</v>
      </c>
      <c r="BP9" s="17"/>
      <c r="BQ9" s="17">
        <v>0.63960384642418799</v>
      </c>
      <c r="BR9" s="17">
        <v>0.17826457727397199</v>
      </c>
      <c r="BS9" s="17"/>
      <c r="BT9" s="17">
        <v>0.35870144014664701</v>
      </c>
      <c r="BU9" s="17"/>
      <c r="BV9" s="17">
        <v>0.258560164325915</v>
      </c>
      <c r="BW9" s="17">
        <v>0.36416969013023298</v>
      </c>
      <c r="BX9" s="17">
        <v>0.25504819112870802</v>
      </c>
      <c r="BY9" s="17"/>
      <c r="BZ9" s="17">
        <v>0.17837289098157899</v>
      </c>
      <c r="CA9" s="17">
        <v>0.203600184651129</v>
      </c>
      <c r="CB9" s="17">
        <v>0.22521259405212399</v>
      </c>
      <c r="CC9" s="17">
        <v>0.31657387821155097</v>
      </c>
      <c r="CD9" s="17">
        <v>0.35147298135101301</v>
      </c>
      <c r="CE9" s="17">
        <v>0.32614102959298202</v>
      </c>
      <c r="CF9" s="17">
        <v>0.37932910974185302</v>
      </c>
      <c r="CG9" s="17"/>
      <c r="CH9" s="17">
        <v>0.44040736433994598</v>
      </c>
      <c r="CI9" s="17">
        <v>0.31157949146946001</v>
      </c>
      <c r="CJ9" s="17">
        <v>0.233241387729272</v>
      </c>
      <c r="CK9" s="17">
        <v>0.23346537231547401</v>
      </c>
      <c r="CL9" s="17">
        <v>0.12841591770066699</v>
      </c>
    </row>
    <row r="10" spans="2:90" ht="28.8" x14ac:dyDescent="0.3">
      <c r="B10" s="18" t="s">
        <v>566</v>
      </c>
      <c r="C10" s="17">
        <v>0.44708930930145202</v>
      </c>
      <c r="D10" s="17">
        <v>0.48093854733317398</v>
      </c>
      <c r="E10" s="17">
        <v>0.415309217862601</v>
      </c>
      <c r="F10" s="17"/>
      <c r="G10" s="17">
        <v>0.40924333957068798</v>
      </c>
      <c r="H10" s="17">
        <v>0.30421183846170602</v>
      </c>
      <c r="I10" s="17">
        <v>0.42152036272238202</v>
      </c>
      <c r="J10" s="17">
        <v>0.49429709000521199</v>
      </c>
      <c r="K10" s="17">
        <v>0.46152474686490902</v>
      </c>
      <c r="L10" s="17">
        <v>0.57254846536839099</v>
      </c>
      <c r="M10" s="17"/>
      <c r="N10" s="17">
        <v>0.41009692262348302</v>
      </c>
      <c r="O10" s="17">
        <v>0.42715577798439502</v>
      </c>
      <c r="P10" s="17">
        <v>0.50440879859447496</v>
      </c>
      <c r="Q10" s="17">
        <v>0.46751442573248497</v>
      </c>
      <c r="R10" s="17"/>
      <c r="S10" s="17">
        <v>0.43899524398779399</v>
      </c>
      <c r="T10" s="17">
        <v>0.41325787162620198</v>
      </c>
      <c r="U10" s="17">
        <v>0.42521805207276597</v>
      </c>
      <c r="V10" s="17">
        <v>0.389334780041733</v>
      </c>
      <c r="W10" s="17">
        <v>0.51454766840260902</v>
      </c>
      <c r="X10" s="17">
        <v>0.47954538326303098</v>
      </c>
      <c r="Y10" s="17">
        <v>0.50289299165696499</v>
      </c>
      <c r="Z10" s="17">
        <v>0.52037327198164296</v>
      </c>
      <c r="AA10" s="17">
        <v>0.45222445913278703</v>
      </c>
      <c r="AB10" s="17">
        <v>0.45001538938494401</v>
      </c>
      <c r="AC10" s="17">
        <v>0.34176392018415103</v>
      </c>
      <c r="AD10" s="17">
        <v>0.42526388938613502</v>
      </c>
      <c r="AE10" s="17"/>
      <c r="AF10" s="17">
        <v>0.60340380034126895</v>
      </c>
      <c r="AG10" s="17">
        <v>0.37135178895843601</v>
      </c>
      <c r="AH10" s="17">
        <v>0.31351525149898901</v>
      </c>
      <c r="AI10" s="17"/>
      <c r="AJ10" s="17">
        <v>0.71087474802089001</v>
      </c>
      <c r="AK10" s="17">
        <v>0.31970600394490201</v>
      </c>
      <c r="AL10" s="17">
        <v>0.42466402483342303</v>
      </c>
      <c r="AM10" s="17">
        <v>0.76344543894375105</v>
      </c>
      <c r="AN10" s="17">
        <v>0.40112660387909099</v>
      </c>
      <c r="AO10" s="17"/>
      <c r="AP10" s="17">
        <v>0.21269530511274601</v>
      </c>
      <c r="AQ10" s="17">
        <v>0.69922808909351297</v>
      </c>
      <c r="AR10" s="17">
        <v>0.53249200053171297</v>
      </c>
      <c r="AS10" s="17">
        <v>0.73793691724013399</v>
      </c>
      <c r="AT10" s="17">
        <v>0.42136086050558902</v>
      </c>
      <c r="AU10" s="17">
        <v>0.170653156599232</v>
      </c>
      <c r="AV10" s="17"/>
      <c r="AW10" s="17">
        <v>0.55316919138514498</v>
      </c>
      <c r="AX10" s="17">
        <v>0.200563306580441</v>
      </c>
      <c r="AY10" s="17">
        <v>0.33837153360792999</v>
      </c>
      <c r="AZ10" s="17">
        <v>0.53416154047130404</v>
      </c>
      <c r="BA10" s="17">
        <v>0.58401847731627299</v>
      </c>
      <c r="BB10" s="17">
        <v>0.44774355343090799</v>
      </c>
      <c r="BC10" s="17">
        <v>0.33147352253696899</v>
      </c>
      <c r="BD10" s="17">
        <v>0.59220572670953797</v>
      </c>
      <c r="BE10" s="17">
        <v>0.42473289977199402</v>
      </c>
      <c r="BF10" s="17">
        <v>0.46843010057724599</v>
      </c>
      <c r="BG10" s="17">
        <v>0.44096684483761101</v>
      </c>
      <c r="BH10" s="17">
        <v>0.45798278166893802</v>
      </c>
      <c r="BI10" s="17">
        <v>0.41793654957516702</v>
      </c>
      <c r="BJ10" s="17">
        <v>0.317587279677709</v>
      </c>
      <c r="BK10" s="17">
        <v>0.66394058801351197</v>
      </c>
      <c r="BL10" s="17">
        <v>0.41410111662194499</v>
      </c>
      <c r="BM10" s="17"/>
      <c r="BN10" s="17">
        <v>0.463171438546502</v>
      </c>
      <c r="BO10" s="17">
        <v>0.42371956093857399</v>
      </c>
      <c r="BP10" s="17"/>
      <c r="BQ10" s="17">
        <v>0.20615592971067501</v>
      </c>
      <c r="BR10" s="17">
        <v>0.648745720048862</v>
      </c>
      <c r="BS10" s="17"/>
      <c r="BT10" s="17">
        <v>0.51282225577726803</v>
      </c>
      <c r="BU10" s="17"/>
      <c r="BV10" s="17">
        <v>0.37201435491840001</v>
      </c>
      <c r="BW10" s="17">
        <v>0.34449003878896201</v>
      </c>
      <c r="BX10" s="17">
        <v>0.52181715055724898</v>
      </c>
      <c r="BY10" s="17"/>
      <c r="BZ10" s="17">
        <v>0.38032170712295499</v>
      </c>
      <c r="CA10" s="17">
        <v>0.44395695497846599</v>
      </c>
      <c r="CB10" s="17">
        <v>0.53095603817940396</v>
      </c>
      <c r="CC10" s="17">
        <v>0.38327244522911402</v>
      </c>
      <c r="CD10" s="17">
        <v>0.51783012923486105</v>
      </c>
      <c r="CE10" s="17">
        <v>0.46583988531877002</v>
      </c>
      <c r="CF10" s="17">
        <v>0.40171114029289501</v>
      </c>
      <c r="CG10" s="17"/>
      <c r="CH10" s="17">
        <v>0.39306021805300601</v>
      </c>
      <c r="CI10" s="17">
        <v>0.44527010702842201</v>
      </c>
      <c r="CJ10" s="17">
        <v>0.45504960193666399</v>
      </c>
      <c r="CK10" s="17">
        <v>0.473586202296637</v>
      </c>
      <c r="CL10" s="17">
        <v>0.43329010513848998</v>
      </c>
    </row>
    <row r="11" spans="2:90" x14ac:dyDescent="0.3">
      <c r="B11" s="18" t="s">
        <v>567</v>
      </c>
      <c r="C11" s="17">
        <v>9.8758651799456199E-2</v>
      </c>
      <c r="D11" s="17">
        <v>8.9631500691375196E-2</v>
      </c>
      <c r="E11" s="17">
        <v>0.108035440437225</v>
      </c>
      <c r="F11" s="17"/>
      <c r="G11" s="17">
        <v>0.116193526535565</v>
      </c>
      <c r="H11" s="17">
        <v>0.1226000298742</v>
      </c>
      <c r="I11" s="17">
        <v>0.10255599219245499</v>
      </c>
      <c r="J11" s="17">
        <v>0.135517399214062</v>
      </c>
      <c r="K11" s="17">
        <v>7.15357532448615E-2</v>
      </c>
      <c r="L11" s="17">
        <v>4.7693938186520402E-2</v>
      </c>
      <c r="M11" s="17"/>
      <c r="N11" s="17">
        <v>5.6893430008608303E-2</v>
      </c>
      <c r="O11" s="17">
        <v>7.4154167971646506E-2</v>
      </c>
      <c r="P11" s="17">
        <v>0.120670105586444</v>
      </c>
      <c r="Q11" s="17">
        <v>0.14736259217686901</v>
      </c>
      <c r="R11" s="17"/>
      <c r="S11" s="17">
        <v>0.12817955189862801</v>
      </c>
      <c r="T11" s="17">
        <v>0.11612803026341099</v>
      </c>
      <c r="U11" s="17">
        <v>9.6909542827131503E-2</v>
      </c>
      <c r="V11" s="17">
        <v>0.21632089562478299</v>
      </c>
      <c r="W11" s="17">
        <v>0.10456067993993801</v>
      </c>
      <c r="X11" s="17">
        <v>9.1558709612560699E-2</v>
      </c>
      <c r="Y11" s="17">
        <v>5.58536102107813E-2</v>
      </c>
      <c r="Z11" s="17">
        <v>4.7915619652471E-2</v>
      </c>
      <c r="AA11" s="17">
        <v>6.82430704045804E-2</v>
      </c>
      <c r="AB11" s="17">
        <v>2.9222270573275699E-2</v>
      </c>
      <c r="AC11" s="17">
        <v>0.121162229885645</v>
      </c>
      <c r="AD11" s="17">
        <v>5.8953880401624498E-2</v>
      </c>
      <c r="AE11" s="17"/>
      <c r="AF11" s="17">
        <v>6.5413136015829099E-2</v>
      </c>
      <c r="AG11" s="17">
        <v>4.4220653423176402E-2</v>
      </c>
      <c r="AH11" s="17">
        <v>0.314500766018741</v>
      </c>
      <c r="AI11" s="17"/>
      <c r="AJ11" s="17">
        <v>2.00727335360095E-2</v>
      </c>
      <c r="AK11" s="17">
        <v>3.9518881865144503E-2</v>
      </c>
      <c r="AL11" s="17">
        <v>5.4793640533924902E-2</v>
      </c>
      <c r="AM11" s="17">
        <v>3.8963434318939803E-2</v>
      </c>
      <c r="AN11" s="17">
        <v>0.114612374637871</v>
      </c>
      <c r="AO11" s="17"/>
      <c r="AP11" s="17">
        <v>4.7365056946685802E-2</v>
      </c>
      <c r="AQ11" s="17">
        <v>3.3097464520781002E-2</v>
      </c>
      <c r="AR11" s="17">
        <v>0.10685558971668301</v>
      </c>
      <c r="AS11" s="17">
        <v>3.04673334897206E-2</v>
      </c>
      <c r="AT11" s="17">
        <v>7.5639985413212804E-2</v>
      </c>
      <c r="AU11" s="17">
        <v>4.3099238273710497E-2</v>
      </c>
      <c r="AV11" s="17"/>
      <c r="AW11" s="17">
        <v>0.109062980664586</v>
      </c>
      <c r="AX11" s="17">
        <v>0.33570591130958599</v>
      </c>
      <c r="AY11" s="17">
        <v>0.28961507761880101</v>
      </c>
      <c r="AZ11" s="17">
        <v>8.9295469423736007E-2</v>
      </c>
      <c r="BA11" s="17">
        <v>4.2766021978202E-2</v>
      </c>
      <c r="BB11" s="17">
        <v>7.0221061494394305E-2</v>
      </c>
      <c r="BC11" s="17">
        <v>0.13621799930703499</v>
      </c>
      <c r="BD11" s="17">
        <v>4.0852515840858701E-2</v>
      </c>
      <c r="BE11" s="17">
        <v>9.7431405772699306E-2</v>
      </c>
      <c r="BF11" s="17">
        <v>6.5248548476459195E-2</v>
      </c>
      <c r="BG11" s="17">
        <v>8.0537811434659407E-2</v>
      </c>
      <c r="BH11" s="17">
        <v>9.3826856984634194E-2</v>
      </c>
      <c r="BI11" s="17">
        <v>6.2927047189512295E-2</v>
      </c>
      <c r="BJ11" s="17">
        <v>7.2654683927348002E-2</v>
      </c>
      <c r="BK11" s="17">
        <v>0</v>
      </c>
      <c r="BL11" s="17">
        <v>4.5677964770619903E-2</v>
      </c>
      <c r="BM11" s="17"/>
      <c r="BN11" s="17">
        <v>7.8190341441377598E-2</v>
      </c>
      <c r="BO11" s="17">
        <v>0.12865412575638199</v>
      </c>
      <c r="BP11" s="17"/>
      <c r="BQ11" s="17">
        <v>3.1906606346731099E-2</v>
      </c>
      <c r="BR11" s="17">
        <v>1.58717239269037E-2</v>
      </c>
      <c r="BS11" s="17"/>
      <c r="BT11" s="17">
        <v>1.2490186202105E-2</v>
      </c>
      <c r="BU11" s="17"/>
      <c r="BV11" s="17">
        <v>0.15789493355505599</v>
      </c>
      <c r="BW11" s="17">
        <v>0.109831247691985</v>
      </c>
      <c r="BX11" s="17">
        <v>7.1093446369546398E-2</v>
      </c>
      <c r="BY11" s="17"/>
      <c r="BZ11" s="17">
        <v>0.18979630365415701</v>
      </c>
      <c r="CA11" s="17">
        <v>0.13710393221841</v>
      </c>
      <c r="CB11" s="17">
        <v>0.10527657518882499</v>
      </c>
      <c r="CC11" s="17">
        <v>0.125669119941864</v>
      </c>
      <c r="CD11" s="17">
        <v>4.5723802945992501E-2</v>
      </c>
      <c r="CE11" s="17">
        <v>8.3992362541669502E-2</v>
      </c>
      <c r="CF11" s="17">
        <v>7.2122606774399398E-2</v>
      </c>
      <c r="CG11" s="17"/>
      <c r="CH11" s="17">
        <v>4.3161399744445501E-2</v>
      </c>
      <c r="CI11" s="17">
        <v>5.6894026071835503E-2</v>
      </c>
      <c r="CJ11" s="17">
        <v>0.117393173257812</v>
      </c>
      <c r="CK11" s="17">
        <v>0.182477260513951</v>
      </c>
      <c r="CL11" s="17">
        <v>0.161880670463358</v>
      </c>
    </row>
    <row r="12" spans="2:90" x14ac:dyDescent="0.3">
      <c r="B12" s="18" t="s">
        <v>118</v>
      </c>
      <c r="C12" s="19">
        <v>0.174526699556696</v>
      </c>
      <c r="D12" s="19">
        <v>0.130920645023027</v>
      </c>
      <c r="E12" s="19">
        <v>0.21788847523257901</v>
      </c>
      <c r="F12" s="19"/>
      <c r="G12" s="19">
        <v>0.19447997794927199</v>
      </c>
      <c r="H12" s="19">
        <v>0.13414559654632999</v>
      </c>
      <c r="I12" s="19">
        <v>0.16913180271954201</v>
      </c>
      <c r="J12" s="19">
        <v>0.18566980885397699</v>
      </c>
      <c r="K12" s="19">
        <v>0.16293745611861801</v>
      </c>
      <c r="L12" s="19">
        <v>0.200196986004991</v>
      </c>
      <c r="M12" s="19"/>
      <c r="N12" s="19">
        <v>0.182928612942522</v>
      </c>
      <c r="O12" s="19">
        <v>0.20101548699567101</v>
      </c>
      <c r="P12" s="19">
        <v>0.123813321229333</v>
      </c>
      <c r="Q12" s="19">
        <v>0.17212069107626399</v>
      </c>
      <c r="R12" s="19"/>
      <c r="S12" s="19">
        <v>0.12902458157048999</v>
      </c>
      <c r="T12" s="19">
        <v>0.24068835066512401</v>
      </c>
      <c r="U12" s="19">
        <v>0.19995366221046601</v>
      </c>
      <c r="V12" s="19">
        <v>0.12536364057117599</v>
      </c>
      <c r="W12" s="19">
        <v>0.14636479729916901</v>
      </c>
      <c r="X12" s="19">
        <v>0.20523113451339101</v>
      </c>
      <c r="Y12" s="19">
        <v>0.16496381034279201</v>
      </c>
      <c r="Z12" s="19">
        <v>0.102246430753393</v>
      </c>
      <c r="AA12" s="19">
        <v>0.16339460729215699</v>
      </c>
      <c r="AB12" s="19">
        <v>0.24801088020536699</v>
      </c>
      <c r="AC12" s="19">
        <v>0.14257483123072801</v>
      </c>
      <c r="AD12" s="19">
        <v>0.20510196173879899</v>
      </c>
      <c r="AE12" s="19"/>
      <c r="AF12" s="19">
        <v>0.11764088306253601</v>
      </c>
      <c r="AG12" s="19">
        <v>0.210416841805173</v>
      </c>
      <c r="AH12" s="19">
        <v>0.14766999886976201</v>
      </c>
      <c r="AI12" s="19"/>
      <c r="AJ12" s="19">
        <v>9.8333115692484999E-2</v>
      </c>
      <c r="AK12" s="19">
        <v>0.14920380999559399</v>
      </c>
      <c r="AL12" s="19">
        <v>0.30396241090160298</v>
      </c>
      <c r="AM12" s="19">
        <v>6.9457663868392097E-2</v>
      </c>
      <c r="AN12" s="19">
        <v>0.328728502504399</v>
      </c>
      <c r="AO12" s="19"/>
      <c r="AP12" s="19">
        <v>0.12420207720771199</v>
      </c>
      <c r="AQ12" s="19">
        <v>7.4834497474600997E-2</v>
      </c>
      <c r="AR12" s="19">
        <v>0.20162979261042399</v>
      </c>
      <c r="AS12" s="19">
        <v>8.5690114419837704E-2</v>
      </c>
      <c r="AT12" s="19">
        <v>0.29999149698587302</v>
      </c>
      <c r="AU12" s="19">
        <v>0.67843475542454701</v>
      </c>
      <c r="AV12" s="19"/>
      <c r="AW12" s="19">
        <v>0.228065140836471</v>
      </c>
      <c r="AX12" s="19">
        <v>9.2205975464715803E-2</v>
      </c>
      <c r="AY12" s="19">
        <v>0.186048704428951</v>
      </c>
      <c r="AZ12" s="19">
        <v>0.18793823598249601</v>
      </c>
      <c r="BA12" s="19">
        <v>0.20193366796258799</v>
      </c>
      <c r="BB12" s="19">
        <v>0.22156940770344</v>
      </c>
      <c r="BC12" s="19">
        <v>0.14910901744567101</v>
      </c>
      <c r="BD12" s="19">
        <v>0.17369675293220699</v>
      </c>
      <c r="BE12" s="19">
        <v>0.16033315824052499</v>
      </c>
      <c r="BF12" s="19">
        <v>0.16112994601078101</v>
      </c>
      <c r="BG12" s="19">
        <v>0.169642511322178</v>
      </c>
      <c r="BH12" s="19">
        <v>8.5840124119893599E-2</v>
      </c>
      <c r="BI12" s="19">
        <v>9.6294389983850703E-2</v>
      </c>
      <c r="BJ12" s="19">
        <v>0.21664265255081799</v>
      </c>
      <c r="BK12" s="19">
        <v>7.6385601726240399E-2</v>
      </c>
      <c r="BL12" s="19">
        <v>0.14559839945101399</v>
      </c>
      <c r="BM12" s="19"/>
      <c r="BN12" s="19">
        <v>0.145767251115688</v>
      </c>
      <c r="BO12" s="19">
        <v>0.213109173388939</v>
      </c>
      <c r="BP12" s="19"/>
      <c r="BQ12" s="19">
        <v>0.122333617518406</v>
      </c>
      <c r="BR12" s="19">
        <v>0.15711797875026201</v>
      </c>
      <c r="BS12" s="19"/>
      <c r="BT12" s="19">
        <v>0.11598611787398</v>
      </c>
      <c r="BU12" s="19"/>
      <c r="BV12" s="19">
        <v>0.211530547200629</v>
      </c>
      <c r="BW12" s="19">
        <v>0.18150902338882</v>
      </c>
      <c r="BX12" s="19">
        <v>0.15204121194449699</v>
      </c>
      <c r="BY12" s="19"/>
      <c r="BZ12" s="19">
        <v>0.25150909824130901</v>
      </c>
      <c r="CA12" s="19">
        <v>0.21533892815199501</v>
      </c>
      <c r="CB12" s="19">
        <v>0.13855479257964701</v>
      </c>
      <c r="CC12" s="19">
        <v>0.174484556617471</v>
      </c>
      <c r="CD12" s="19">
        <v>8.4973086468133299E-2</v>
      </c>
      <c r="CE12" s="19">
        <v>0.124026722546578</v>
      </c>
      <c r="CF12" s="19">
        <v>0.146837143190853</v>
      </c>
      <c r="CG12" s="19"/>
      <c r="CH12" s="19">
        <v>0.123371017862603</v>
      </c>
      <c r="CI12" s="19">
        <v>0.18625637543028201</v>
      </c>
      <c r="CJ12" s="19">
        <v>0.194315837076252</v>
      </c>
      <c r="CK12" s="19">
        <v>0.110471164873939</v>
      </c>
      <c r="CL12" s="19">
        <v>0.27641330669748498</v>
      </c>
    </row>
    <row r="13" spans="2:90" x14ac:dyDescent="0.3">
      <c r="B13" s="16" t="s">
        <v>123</v>
      </c>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570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620</v>
      </c>
      <c r="D7" s="10">
        <v>287</v>
      </c>
      <c r="E7" s="10">
        <v>330</v>
      </c>
      <c r="F7" s="10"/>
      <c r="G7" s="10">
        <v>69</v>
      </c>
      <c r="H7" s="10">
        <v>118</v>
      </c>
      <c r="I7" s="10">
        <v>105</v>
      </c>
      <c r="J7" s="10">
        <v>110</v>
      </c>
      <c r="K7" s="10">
        <v>90</v>
      </c>
      <c r="L7" s="10">
        <v>128</v>
      </c>
      <c r="M7" s="10"/>
      <c r="N7" s="10">
        <v>168</v>
      </c>
      <c r="O7" s="10">
        <v>149</v>
      </c>
      <c r="P7" s="10">
        <v>140</v>
      </c>
      <c r="Q7" s="10">
        <v>161</v>
      </c>
      <c r="R7" s="10"/>
      <c r="S7" s="10">
        <v>89</v>
      </c>
      <c r="T7" s="10">
        <v>84</v>
      </c>
      <c r="U7" s="10">
        <v>51</v>
      </c>
      <c r="V7" s="10">
        <v>56</v>
      </c>
      <c r="W7" s="10">
        <v>43</v>
      </c>
      <c r="X7" s="10">
        <v>44</v>
      </c>
      <c r="Y7" s="10">
        <v>46</v>
      </c>
      <c r="Z7" s="10">
        <v>21</v>
      </c>
      <c r="AA7" s="10">
        <v>72</v>
      </c>
      <c r="AB7" s="10">
        <v>64</v>
      </c>
      <c r="AC7" s="10">
        <v>29</v>
      </c>
      <c r="AD7" s="10">
        <v>21</v>
      </c>
      <c r="AE7" s="10"/>
      <c r="AF7" s="10">
        <v>215</v>
      </c>
      <c r="AG7" s="10">
        <v>249</v>
      </c>
      <c r="AH7" s="10">
        <v>104</v>
      </c>
      <c r="AI7" s="10"/>
      <c r="AJ7" s="10">
        <v>106</v>
      </c>
      <c r="AK7" s="10">
        <v>221</v>
      </c>
      <c r="AL7" s="10">
        <v>52</v>
      </c>
      <c r="AM7" s="10">
        <v>81</v>
      </c>
      <c r="AN7" s="10">
        <v>42</v>
      </c>
      <c r="AO7" s="10"/>
      <c r="AP7" s="10">
        <v>157</v>
      </c>
      <c r="AQ7" s="10">
        <v>96</v>
      </c>
      <c r="AR7" s="10">
        <v>62</v>
      </c>
      <c r="AS7" s="10">
        <v>143</v>
      </c>
      <c r="AT7" s="10">
        <v>43</v>
      </c>
      <c r="AU7" s="10">
        <v>51</v>
      </c>
      <c r="AV7" s="10"/>
      <c r="AW7" s="10">
        <v>5</v>
      </c>
      <c r="AX7" s="10">
        <v>20</v>
      </c>
      <c r="AY7" s="10">
        <v>52</v>
      </c>
      <c r="AZ7" s="10">
        <v>44</v>
      </c>
      <c r="BA7" s="10">
        <v>67</v>
      </c>
      <c r="BB7" s="10">
        <v>61</v>
      </c>
      <c r="BC7" s="10">
        <v>49</v>
      </c>
      <c r="BD7" s="10">
        <v>53</v>
      </c>
      <c r="BE7" s="10">
        <v>40</v>
      </c>
      <c r="BF7" s="10">
        <v>37</v>
      </c>
      <c r="BG7" s="10">
        <v>38</v>
      </c>
      <c r="BH7" s="10">
        <v>34</v>
      </c>
      <c r="BI7" s="10">
        <v>21</v>
      </c>
      <c r="BJ7" s="10">
        <v>18</v>
      </c>
      <c r="BK7" s="10">
        <v>17</v>
      </c>
      <c r="BL7" s="10">
        <v>40</v>
      </c>
      <c r="BM7" s="10"/>
      <c r="BN7" s="10">
        <v>362</v>
      </c>
      <c r="BO7" s="10">
        <v>251</v>
      </c>
      <c r="BP7" s="10"/>
      <c r="BQ7" s="10">
        <v>144</v>
      </c>
      <c r="BR7" s="10">
        <v>56</v>
      </c>
      <c r="BS7" s="10"/>
      <c r="BT7" s="10">
        <v>71</v>
      </c>
      <c r="BU7" s="10"/>
      <c r="BV7" s="10">
        <v>138</v>
      </c>
      <c r="BW7" s="10">
        <v>111</v>
      </c>
      <c r="BX7" s="10">
        <v>346</v>
      </c>
      <c r="BY7" s="10"/>
      <c r="BZ7" s="10">
        <v>62</v>
      </c>
      <c r="CA7" s="10">
        <v>84</v>
      </c>
      <c r="CB7" s="10">
        <v>82</v>
      </c>
      <c r="CC7" s="10">
        <v>91</v>
      </c>
      <c r="CD7" s="10">
        <v>98</v>
      </c>
      <c r="CE7" s="10">
        <v>81</v>
      </c>
      <c r="CF7" s="10">
        <v>73</v>
      </c>
      <c r="CG7" s="10"/>
      <c r="CH7" s="10">
        <v>57</v>
      </c>
      <c r="CI7" s="10">
        <v>227</v>
      </c>
      <c r="CJ7" s="10">
        <v>216</v>
      </c>
      <c r="CK7" s="10">
        <v>89</v>
      </c>
      <c r="CL7" s="10">
        <v>31</v>
      </c>
    </row>
    <row r="8" spans="2:90" ht="30" customHeight="1" x14ac:dyDescent="0.3">
      <c r="B8" s="11" t="s">
        <v>20</v>
      </c>
      <c r="C8" s="11">
        <v>623</v>
      </c>
      <c r="D8" s="11">
        <v>292</v>
      </c>
      <c r="E8" s="11">
        <v>328</v>
      </c>
      <c r="F8" s="11"/>
      <c r="G8" s="11">
        <v>83</v>
      </c>
      <c r="H8" s="11">
        <v>120</v>
      </c>
      <c r="I8" s="11">
        <v>104</v>
      </c>
      <c r="J8" s="11">
        <v>104</v>
      </c>
      <c r="K8" s="11">
        <v>87</v>
      </c>
      <c r="L8" s="11">
        <v>126</v>
      </c>
      <c r="M8" s="11"/>
      <c r="N8" s="11">
        <v>161</v>
      </c>
      <c r="O8" s="11">
        <v>164</v>
      </c>
      <c r="P8" s="11">
        <v>137</v>
      </c>
      <c r="Q8" s="11">
        <v>159</v>
      </c>
      <c r="R8" s="11"/>
      <c r="S8" s="11">
        <v>95</v>
      </c>
      <c r="T8" s="11">
        <v>81</v>
      </c>
      <c r="U8" s="11">
        <v>51</v>
      </c>
      <c r="V8" s="11">
        <v>56</v>
      </c>
      <c r="W8" s="11">
        <v>42</v>
      </c>
      <c r="X8" s="11">
        <v>44</v>
      </c>
      <c r="Y8" s="11">
        <v>45</v>
      </c>
      <c r="Z8" s="11">
        <v>18</v>
      </c>
      <c r="AA8" s="11">
        <v>80</v>
      </c>
      <c r="AB8" s="11">
        <v>61</v>
      </c>
      <c r="AC8" s="11">
        <v>27</v>
      </c>
      <c r="AD8" s="11">
        <v>22</v>
      </c>
      <c r="AE8" s="11"/>
      <c r="AF8" s="11">
        <v>212</v>
      </c>
      <c r="AG8" s="11">
        <v>250</v>
      </c>
      <c r="AH8" s="11">
        <v>104</v>
      </c>
      <c r="AI8" s="11"/>
      <c r="AJ8" s="11">
        <v>107</v>
      </c>
      <c r="AK8" s="11">
        <v>222</v>
      </c>
      <c r="AL8" s="11">
        <v>52</v>
      </c>
      <c r="AM8" s="11">
        <v>81</v>
      </c>
      <c r="AN8" s="11">
        <v>42</v>
      </c>
      <c r="AO8" s="11"/>
      <c r="AP8" s="11">
        <v>156</v>
      </c>
      <c r="AQ8" s="11">
        <v>98</v>
      </c>
      <c r="AR8" s="11">
        <v>62</v>
      </c>
      <c r="AS8" s="11">
        <v>142</v>
      </c>
      <c r="AT8" s="11">
        <v>44</v>
      </c>
      <c r="AU8" s="11">
        <v>50</v>
      </c>
      <c r="AV8" s="11"/>
      <c r="AW8" s="11">
        <v>5</v>
      </c>
      <c r="AX8" s="11">
        <v>21</v>
      </c>
      <c r="AY8" s="11">
        <v>53</v>
      </c>
      <c r="AZ8" s="11">
        <v>45</v>
      </c>
      <c r="BA8" s="11">
        <v>69</v>
      </c>
      <c r="BB8" s="11">
        <v>62</v>
      </c>
      <c r="BC8" s="11">
        <v>49</v>
      </c>
      <c r="BD8" s="11">
        <v>53</v>
      </c>
      <c r="BE8" s="11">
        <v>40</v>
      </c>
      <c r="BF8" s="11">
        <v>35</v>
      </c>
      <c r="BG8" s="11">
        <v>39</v>
      </c>
      <c r="BH8" s="11">
        <v>34</v>
      </c>
      <c r="BI8" s="11">
        <v>21</v>
      </c>
      <c r="BJ8" s="11">
        <v>18</v>
      </c>
      <c r="BK8" s="11">
        <v>16</v>
      </c>
      <c r="BL8" s="11">
        <v>41</v>
      </c>
      <c r="BM8" s="11"/>
      <c r="BN8" s="11">
        <v>354</v>
      </c>
      <c r="BO8" s="11">
        <v>262</v>
      </c>
      <c r="BP8" s="11"/>
      <c r="BQ8" s="11">
        <v>142</v>
      </c>
      <c r="BR8" s="11">
        <v>59</v>
      </c>
      <c r="BS8" s="11"/>
      <c r="BT8" s="11">
        <v>71</v>
      </c>
      <c r="BU8" s="11"/>
      <c r="BV8" s="11">
        <v>140</v>
      </c>
      <c r="BW8" s="11">
        <v>116</v>
      </c>
      <c r="BX8" s="11">
        <v>342</v>
      </c>
      <c r="BY8" s="11"/>
      <c r="BZ8" s="11">
        <v>62</v>
      </c>
      <c r="CA8" s="11">
        <v>85</v>
      </c>
      <c r="CB8" s="11">
        <v>83</v>
      </c>
      <c r="CC8" s="11">
        <v>93</v>
      </c>
      <c r="CD8" s="11">
        <v>99</v>
      </c>
      <c r="CE8" s="11">
        <v>79</v>
      </c>
      <c r="CF8" s="11">
        <v>75</v>
      </c>
      <c r="CG8" s="11"/>
      <c r="CH8" s="11">
        <v>58</v>
      </c>
      <c r="CI8" s="11">
        <v>228</v>
      </c>
      <c r="CJ8" s="11">
        <v>214</v>
      </c>
      <c r="CK8" s="11">
        <v>92</v>
      </c>
      <c r="CL8" s="11">
        <v>31</v>
      </c>
    </row>
    <row r="9" spans="2:90" ht="28.8" x14ac:dyDescent="0.3">
      <c r="B9" s="18" t="s">
        <v>565</v>
      </c>
      <c r="C9" s="17">
        <v>0.36530088965534102</v>
      </c>
      <c r="D9" s="17">
        <v>0.384480855008143</v>
      </c>
      <c r="E9" s="17">
        <v>0.34842083999860401</v>
      </c>
      <c r="F9" s="17"/>
      <c r="G9" s="17">
        <v>0.38783165401043901</v>
      </c>
      <c r="H9" s="17">
        <v>0.44868147479746401</v>
      </c>
      <c r="I9" s="17">
        <v>0.38818891656834598</v>
      </c>
      <c r="J9" s="17">
        <v>0.30581437537123901</v>
      </c>
      <c r="K9" s="17">
        <v>0.33712869787474198</v>
      </c>
      <c r="L9" s="17">
        <v>0.320412316241516</v>
      </c>
      <c r="M9" s="17"/>
      <c r="N9" s="17">
        <v>0.42209063335935898</v>
      </c>
      <c r="O9" s="17">
        <v>0.38326395043063499</v>
      </c>
      <c r="P9" s="17">
        <v>0.31206521893611899</v>
      </c>
      <c r="Q9" s="17">
        <v>0.33969423306886098</v>
      </c>
      <c r="R9" s="17"/>
      <c r="S9" s="17">
        <v>0.41549983914869099</v>
      </c>
      <c r="T9" s="17">
        <v>0.30308166419515697</v>
      </c>
      <c r="U9" s="17">
        <v>0.29704314689268702</v>
      </c>
      <c r="V9" s="17">
        <v>0.27800456245205202</v>
      </c>
      <c r="W9" s="17">
        <v>0.36620819645984798</v>
      </c>
      <c r="X9" s="17">
        <v>0.32019278392425699</v>
      </c>
      <c r="Y9" s="17">
        <v>0.41815088841297798</v>
      </c>
      <c r="Z9" s="17">
        <v>0.371195674603157</v>
      </c>
      <c r="AA9" s="17">
        <v>0.45568244928713603</v>
      </c>
      <c r="AB9" s="17">
        <v>0.37697295517556201</v>
      </c>
      <c r="AC9" s="17">
        <v>0.32134117132131601</v>
      </c>
      <c r="AD9" s="17">
        <v>0.42537503308200397</v>
      </c>
      <c r="AE9" s="17"/>
      <c r="AF9" s="17">
        <v>0.236171857618625</v>
      </c>
      <c r="AG9" s="17">
        <v>0.46385590458716403</v>
      </c>
      <c r="AH9" s="17">
        <v>0.33102818754551699</v>
      </c>
      <c r="AI9" s="17"/>
      <c r="AJ9" s="17">
        <v>0.24333375597240001</v>
      </c>
      <c r="AK9" s="17">
        <v>0.58778584882444895</v>
      </c>
      <c r="AL9" s="17">
        <v>0.35947822511336502</v>
      </c>
      <c r="AM9" s="17">
        <v>0.122748916542018</v>
      </c>
      <c r="AN9" s="17">
        <v>0.21502831960791399</v>
      </c>
      <c r="AO9" s="17"/>
      <c r="AP9" s="17">
        <v>0.71043523602571801</v>
      </c>
      <c r="AQ9" s="17">
        <v>0.26772188230423499</v>
      </c>
      <c r="AR9" s="17">
        <v>0.383657707393814</v>
      </c>
      <c r="AS9" s="17">
        <v>0.195641404565227</v>
      </c>
      <c r="AT9" s="17">
        <v>0.259478457550886</v>
      </c>
      <c r="AU9" s="17">
        <v>0.184431958396716</v>
      </c>
      <c r="AV9" s="17"/>
      <c r="AW9" s="17">
        <v>0.185620925166854</v>
      </c>
      <c r="AX9" s="17">
        <v>0.33416995791280701</v>
      </c>
      <c r="AY9" s="17">
        <v>0.29684459686100401</v>
      </c>
      <c r="AZ9" s="17">
        <v>0.30553083494950001</v>
      </c>
      <c r="BA9" s="17">
        <v>0.24011446392334701</v>
      </c>
      <c r="BB9" s="17">
        <v>0.39607477004221697</v>
      </c>
      <c r="BC9" s="17">
        <v>0.39907163382001398</v>
      </c>
      <c r="BD9" s="17">
        <v>0.352598649007622</v>
      </c>
      <c r="BE9" s="17">
        <v>0.34451231442235603</v>
      </c>
      <c r="BF9" s="17">
        <v>0.318561965792311</v>
      </c>
      <c r="BG9" s="17">
        <v>0.47816473964399397</v>
      </c>
      <c r="BH9" s="17">
        <v>0.442019135247947</v>
      </c>
      <c r="BI9" s="17">
        <v>0.49215691281563001</v>
      </c>
      <c r="BJ9" s="17">
        <v>0.49333847543301501</v>
      </c>
      <c r="BK9" s="17">
        <v>0.46996736915639797</v>
      </c>
      <c r="BL9" s="17">
        <v>0.354789469761217</v>
      </c>
      <c r="BM9" s="17"/>
      <c r="BN9" s="17">
        <v>0.40651997148042102</v>
      </c>
      <c r="BO9" s="17">
        <v>0.318694743325039</v>
      </c>
      <c r="BP9" s="17"/>
      <c r="BQ9" s="17">
        <v>0.70238373377952401</v>
      </c>
      <c r="BR9" s="17">
        <v>0.36379099245115298</v>
      </c>
      <c r="BS9" s="17"/>
      <c r="BT9" s="17">
        <v>0.45609524440549198</v>
      </c>
      <c r="BU9" s="17"/>
      <c r="BV9" s="17">
        <v>0.33716824797183598</v>
      </c>
      <c r="BW9" s="17">
        <v>0.47640670405486302</v>
      </c>
      <c r="BX9" s="17">
        <v>0.34071762737245598</v>
      </c>
      <c r="BY9" s="17"/>
      <c r="BZ9" s="17">
        <v>0.347185647754364</v>
      </c>
      <c r="CA9" s="17">
        <v>0.342803024731693</v>
      </c>
      <c r="CB9" s="17">
        <v>0.37645696026369102</v>
      </c>
      <c r="CC9" s="17">
        <v>0.310219125072557</v>
      </c>
      <c r="CD9" s="17">
        <v>0.40764292137722102</v>
      </c>
      <c r="CE9" s="17">
        <v>0.381859637610584</v>
      </c>
      <c r="CF9" s="17">
        <v>0.43055841287047197</v>
      </c>
      <c r="CG9" s="17"/>
      <c r="CH9" s="17">
        <v>0.39838928268687801</v>
      </c>
      <c r="CI9" s="17">
        <v>0.403183953580391</v>
      </c>
      <c r="CJ9" s="17">
        <v>0.35160210539435799</v>
      </c>
      <c r="CK9" s="17">
        <v>0.35001483183624899</v>
      </c>
      <c r="CL9" s="17">
        <v>0.16744626084238401</v>
      </c>
    </row>
    <row r="10" spans="2:90" ht="28.8" x14ac:dyDescent="0.3">
      <c r="B10" s="18" t="s">
        <v>566</v>
      </c>
      <c r="C10" s="17">
        <v>0.41292336697857501</v>
      </c>
      <c r="D10" s="17">
        <v>0.41767578864987898</v>
      </c>
      <c r="E10" s="17">
        <v>0.40951446809893099</v>
      </c>
      <c r="F10" s="17"/>
      <c r="G10" s="17">
        <v>0.43122422503007901</v>
      </c>
      <c r="H10" s="17">
        <v>0.35466867985003903</v>
      </c>
      <c r="I10" s="17">
        <v>0.36410452811945199</v>
      </c>
      <c r="J10" s="17">
        <v>0.423251946505802</v>
      </c>
      <c r="K10" s="17">
        <v>0.38426484687101897</v>
      </c>
      <c r="L10" s="17">
        <v>0.508259868655215</v>
      </c>
      <c r="M10" s="17"/>
      <c r="N10" s="17">
        <v>0.39404251426115899</v>
      </c>
      <c r="O10" s="17">
        <v>0.382816422104788</v>
      </c>
      <c r="P10" s="17">
        <v>0.47069726060725497</v>
      </c>
      <c r="Q10" s="17">
        <v>0.41895105137821398</v>
      </c>
      <c r="R10" s="17"/>
      <c r="S10" s="17">
        <v>0.42293886113837398</v>
      </c>
      <c r="T10" s="17">
        <v>0.39558251610709499</v>
      </c>
      <c r="U10" s="17">
        <v>0.44636097749077303</v>
      </c>
      <c r="V10" s="17">
        <v>0.40539542493019098</v>
      </c>
      <c r="W10" s="17">
        <v>0.49103126361744898</v>
      </c>
      <c r="X10" s="17">
        <v>0.36294437985317501</v>
      </c>
      <c r="Y10" s="17">
        <v>0.37620287800615299</v>
      </c>
      <c r="Z10" s="17">
        <v>0.42567595961172</v>
      </c>
      <c r="AA10" s="17">
        <v>0.43403763376007298</v>
      </c>
      <c r="AB10" s="17">
        <v>0.40154679473661198</v>
      </c>
      <c r="AC10" s="17">
        <v>0.50467527045641902</v>
      </c>
      <c r="AD10" s="17">
        <v>0.233725283774774</v>
      </c>
      <c r="AE10" s="17"/>
      <c r="AF10" s="17">
        <v>0.55103388818504295</v>
      </c>
      <c r="AG10" s="17">
        <v>0.37558858763331399</v>
      </c>
      <c r="AH10" s="17">
        <v>0.25914141413863701</v>
      </c>
      <c r="AI10" s="17"/>
      <c r="AJ10" s="17">
        <v>0.64288661163957705</v>
      </c>
      <c r="AK10" s="17">
        <v>0.25117609075286801</v>
      </c>
      <c r="AL10" s="17">
        <v>0.428842625182561</v>
      </c>
      <c r="AM10" s="17">
        <v>0.71334961619236703</v>
      </c>
      <c r="AN10" s="17">
        <v>0.53322538044455003</v>
      </c>
      <c r="AO10" s="17"/>
      <c r="AP10" s="17">
        <v>0.19541583291195599</v>
      </c>
      <c r="AQ10" s="17">
        <v>0.59788363886919504</v>
      </c>
      <c r="AR10" s="17">
        <v>0.51006514390005797</v>
      </c>
      <c r="AS10" s="17">
        <v>0.65669226890628296</v>
      </c>
      <c r="AT10" s="17">
        <v>0.52107575110649296</v>
      </c>
      <c r="AU10" s="17">
        <v>0.13255068186445701</v>
      </c>
      <c r="AV10" s="17"/>
      <c r="AW10" s="17">
        <v>0.610512980769503</v>
      </c>
      <c r="AX10" s="17">
        <v>0.332623138867367</v>
      </c>
      <c r="AY10" s="17">
        <v>0.432779258319203</v>
      </c>
      <c r="AZ10" s="17">
        <v>0.51364522726478501</v>
      </c>
      <c r="BA10" s="17">
        <v>0.44249328626717199</v>
      </c>
      <c r="BB10" s="17">
        <v>0.42858656466226402</v>
      </c>
      <c r="BC10" s="17">
        <v>0.362601052598155</v>
      </c>
      <c r="BD10" s="17">
        <v>0.438410317745213</v>
      </c>
      <c r="BE10" s="17">
        <v>0.41170864113688499</v>
      </c>
      <c r="BF10" s="17">
        <v>0.49468475420784103</v>
      </c>
      <c r="BG10" s="17">
        <v>0.41867632440143598</v>
      </c>
      <c r="BH10" s="17">
        <v>0.40529544949465901</v>
      </c>
      <c r="BI10" s="17">
        <v>0.287990942167419</v>
      </c>
      <c r="BJ10" s="17">
        <v>0.45661314465591202</v>
      </c>
      <c r="BK10" s="17">
        <v>0.292176929548361</v>
      </c>
      <c r="BL10" s="17">
        <v>0.39518294915270602</v>
      </c>
      <c r="BM10" s="17"/>
      <c r="BN10" s="17">
        <v>0.39603270185671302</v>
      </c>
      <c r="BO10" s="17">
        <v>0.424692704067615</v>
      </c>
      <c r="BP10" s="17"/>
      <c r="BQ10" s="17">
        <v>0.20153720675690801</v>
      </c>
      <c r="BR10" s="17">
        <v>0.44162918139365398</v>
      </c>
      <c r="BS10" s="17"/>
      <c r="BT10" s="17">
        <v>0.42038238550090301</v>
      </c>
      <c r="BU10" s="17"/>
      <c r="BV10" s="17">
        <v>0.40999601310502198</v>
      </c>
      <c r="BW10" s="17">
        <v>0.31316624286931699</v>
      </c>
      <c r="BX10" s="17">
        <v>0.45300995858126097</v>
      </c>
      <c r="BY10" s="17"/>
      <c r="BZ10" s="17">
        <v>0.40792722915521201</v>
      </c>
      <c r="CA10" s="17">
        <v>0.40237527594838801</v>
      </c>
      <c r="CB10" s="17">
        <v>0.40661290415335999</v>
      </c>
      <c r="CC10" s="17">
        <v>0.44008528066449898</v>
      </c>
      <c r="CD10" s="17">
        <v>0.45309342672740399</v>
      </c>
      <c r="CE10" s="17">
        <v>0.44044078244830098</v>
      </c>
      <c r="CF10" s="17">
        <v>0.44291230859099301</v>
      </c>
      <c r="CG10" s="17"/>
      <c r="CH10" s="17">
        <v>0.47785131003352399</v>
      </c>
      <c r="CI10" s="17">
        <v>0.37883924842072603</v>
      </c>
      <c r="CJ10" s="17">
        <v>0.42215276425948201</v>
      </c>
      <c r="CK10" s="17">
        <v>0.41188987723336101</v>
      </c>
      <c r="CL10" s="17">
        <v>0.48097811620036701</v>
      </c>
    </row>
    <row r="11" spans="2:90" x14ac:dyDescent="0.3">
      <c r="B11" s="18" t="s">
        <v>567</v>
      </c>
      <c r="C11" s="17">
        <v>6.5567958785474195E-2</v>
      </c>
      <c r="D11" s="17">
        <v>3.9676628209531502E-2</v>
      </c>
      <c r="E11" s="17">
        <v>8.9160687204899197E-2</v>
      </c>
      <c r="F11" s="17"/>
      <c r="G11" s="17">
        <v>4.8429456751856101E-2</v>
      </c>
      <c r="H11" s="17">
        <v>7.2563926414439095E-2</v>
      </c>
      <c r="I11" s="17">
        <v>6.8991348434927199E-2</v>
      </c>
      <c r="J11" s="17">
        <v>0.134616968657255</v>
      </c>
      <c r="K11" s="17">
        <v>5.8417143561598099E-2</v>
      </c>
      <c r="L11" s="17">
        <v>1.5282183806052301E-2</v>
      </c>
      <c r="M11" s="17"/>
      <c r="N11" s="17">
        <v>4.3525043173899998E-2</v>
      </c>
      <c r="O11" s="17">
        <v>6.5184060178280795E-2</v>
      </c>
      <c r="P11" s="17">
        <v>6.3449468048072499E-2</v>
      </c>
      <c r="Q11" s="17">
        <v>8.36721449939717E-2</v>
      </c>
      <c r="R11" s="17"/>
      <c r="S11" s="17">
        <v>7.6109317877255001E-2</v>
      </c>
      <c r="T11" s="17">
        <v>6.8402982784145999E-2</v>
      </c>
      <c r="U11" s="17">
        <v>5.7980472947010503E-2</v>
      </c>
      <c r="V11" s="17">
        <v>0.120767510213875</v>
      </c>
      <c r="W11" s="17">
        <v>7.2199289086141205E-2</v>
      </c>
      <c r="X11" s="17">
        <v>9.0507985916870398E-2</v>
      </c>
      <c r="Y11" s="17">
        <v>2.19148714371134E-2</v>
      </c>
      <c r="Z11" s="17">
        <v>0</v>
      </c>
      <c r="AA11" s="17">
        <v>6.9985385576863804E-2</v>
      </c>
      <c r="AB11" s="17">
        <v>1.44412708284189E-2</v>
      </c>
      <c r="AC11" s="17">
        <v>9.7730420648199201E-2</v>
      </c>
      <c r="AD11" s="17">
        <v>5.4496752236475397E-2</v>
      </c>
      <c r="AE11" s="17"/>
      <c r="AF11" s="17">
        <v>4.2602673013108598E-2</v>
      </c>
      <c r="AG11" s="17">
        <v>1.18662825720353E-2</v>
      </c>
      <c r="AH11" s="17">
        <v>0.25006184397005599</v>
      </c>
      <c r="AI11" s="17"/>
      <c r="AJ11" s="17">
        <v>9.6280156905364494E-3</v>
      </c>
      <c r="AK11" s="17">
        <v>3.29132890692014E-2</v>
      </c>
      <c r="AL11" s="17">
        <v>0</v>
      </c>
      <c r="AM11" s="17">
        <v>1.1821717866503999E-2</v>
      </c>
      <c r="AN11" s="17">
        <v>2.2026386407319801E-2</v>
      </c>
      <c r="AO11" s="17"/>
      <c r="AP11" s="17">
        <v>2.6664265528745401E-2</v>
      </c>
      <c r="AQ11" s="17">
        <v>2.1839598021757299E-2</v>
      </c>
      <c r="AR11" s="17">
        <v>0</v>
      </c>
      <c r="AS11" s="17">
        <v>1.30524661800272E-2</v>
      </c>
      <c r="AT11" s="17">
        <v>0</v>
      </c>
      <c r="AU11" s="17">
        <v>8.1951044210251303E-2</v>
      </c>
      <c r="AV11" s="17"/>
      <c r="AW11" s="17">
        <v>0.20386609406364301</v>
      </c>
      <c r="AX11" s="17">
        <v>9.7984195406949207E-2</v>
      </c>
      <c r="AY11" s="17">
        <v>0.11170623293533399</v>
      </c>
      <c r="AZ11" s="17">
        <v>4.88150142928978E-2</v>
      </c>
      <c r="BA11" s="17">
        <v>4.2402168255663598E-2</v>
      </c>
      <c r="BB11" s="17">
        <v>8.0716148091134504E-2</v>
      </c>
      <c r="BC11" s="17">
        <v>5.4792567087479399E-2</v>
      </c>
      <c r="BD11" s="17">
        <v>9.5172458843306898E-2</v>
      </c>
      <c r="BE11" s="17">
        <v>7.77266139537377E-2</v>
      </c>
      <c r="BF11" s="17">
        <v>2.8078116013796998E-2</v>
      </c>
      <c r="BG11" s="17">
        <v>2.2634372423711E-2</v>
      </c>
      <c r="BH11" s="17">
        <v>6.5951819679467796E-2</v>
      </c>
      <c r="BI11" s="17">
        <v>4.5146863579162401E-2</v>
      </c>
      <c r="BJ11" s="17">
        <v>0</v>
      </c>
      <c r="BK11" s="17">
        <v>5.3719837974150801E-2</v>
      </c>
      <c r="BL11" s="17">
        <v>7.8873318251837396E-2</v>
      </c>
      <c r="BM11" s="17"/>
      <c r="BN11" s="17">
        <v>5.7167819372083602E-2</v>
      </c>
      <c r="BO11" s="17">
        <v>7.8543100543886496E-2</v>
      </c>
      <c r="BP11" s="17"/>
      <c r="BQ11" s="17">
        <v>2.9279109710435298E-2</v>
      </c>
      <c r="BR11" s="17">
        <v>0</v>
      </c>
      <c r="BS11" s="17"/>
      <c r="BT11" s="17">
        <v>1.4825522704059299E-2</v>
      </c>
      <c r="BU11" s="17"/>
      <c r="BV11" s="17">
        <v>9.1276751277053994E-2</v>
      </c>
      <c r="BW11" s="17">
        <v>5.9581242977487098E-2</v>
      </c>
      <c r="BX11" s="17">
        <v>5.0553086495231499E-2</v>
      </c>
      <c r="BY11" s="17"/>
      <c r="BZ11" s="17">
        <v>4.9755609848801501E-2</v>
      </c>
      <c r="CA11" s="17">
        <v>0.11549243852511901</v>
      </c>
      <c r="CB11" s="17">
        <v>7.2830707731846703E-2</v>
      </c>
      <c r="CC11" s="17">
        <v>0.107858611301346</v>
      </c>
      <c r="CD11" s="17">
        <v>2.02115331620264E-2</v>
      </c>
      <c r="CE11" s="17">
        <v>3.7469438870321801E-2</v>
      </c>
      <c r="CF11" s="17">
        <v>1.44890954032049E-2</v>
      </c>
      <c r="CG11" s="17"/>
      <c r="CH11" s="17">
        <v>0</v>
      </c>
      <c r="CI11" s="17">
        <v>4.4209603948537998E-2</v>
      </c>
      <c r="CJ11" s="17">
        <v>9.1899832742053003E-2</v>
      </c>
      <c r="CK11" s="17">
        <v>9.9454785477276902E-2</v>
      </c>
      <c r="CL11" s="17">
        <v>6.2274823591632798E-2</v>
      </c>
    </row>
    <row r="12" spans="2:90" x14ac:dyDescent="0.3">
      <c r="B12" s="18" t="s">
        <v>118</v>
      </c>
      <c r="C12" s="19">
        <v>0.15620778458060999</v>
      </c>
      <c r="D12" s="19">
        <v>0.158166728132447</v>
      </c>
      <c r="E12" s="19">
        <v>0.15290400469756599</v>
      </c>
      <c r="F12" s="19"/>
      <c r="G12" s="19">
        <v>0.132514664207625</v>
      </c>
      <c r="H12" s="19">
        <v>0.124085918938058</v>
      </c>
      <c r="I12" s="19">
        <v>0.17871520687727499</v>
      </c>
      <c r="J12" s="19">
        <v>0.13631670946570401</v>
      </c>
      <c r="K12" s="19">
        <v>0.22018931169264</v>
      </c>
      <c r="L12" s="19">
        <v>0.15604563129721699</v>
      </c>
      <c r="M12" s="19"/>
      <c r="N12" s="19">
        <v>0.14034180920558201</v>
      </c>
      <c r="O12" s="19">
        <v>0.16873556728629599</v>
      </c>
      <c r="P12" s="19">
        <v>0.153788052408554</v>
      </c>
      <c r="Q12" s="19">
        <v>0.15768257055895299</v>
      </c>
      <c r="R12" s="19"/>
      <c r="S12" s="19">
        <v>8.5451981835680299E-2</v>
      </c>
      <c r="T12" s="19">
        <v>0.232932836913602</v>
      </c>
      <c r="U12" s="19">
        <v>0.19861540266953001</v>
      </c>
      <c r="V12" s="19">
        <v>0.195832502403881</v>
      </c>
      <c r="W12" s="19">
        <v>7.0561250836561507E-2</v>
      </c>
      <c r="X12" s="19">
        <v>0.22635485030569699</v>
      </c>
      <c r="Y12" s="19">
        <v>0.18373136214375499</v>
      </c>
      <c r="Z12" s="19">
        <v>0.203128365785122</v>
      </c>
      <c r="AA12" s="19">
        <v>4.0294531375927402E-2</v>
      </c>
      <c r="AB12" s="19">
        <v>0.20703897925940701</v>
      </c>
      <c r="AC12" s="19">
        <v>7.6253137574065905E-2</v>
      </c>
      <c r="AD12" s="19">
        <v>0.28640293090674601</v>
      </c>
      <c r="AE12" s="19"/>
      <c r="AF12" s="19">
        <v>0.170191581183223</v>
      </c>
      <c r="AG12" s="19">
        <v>0.14868922520748601</v>
      </c>
      <c r="AH12" s="19">
        <v>0.15976855434578899</v>
      </c>
      <c r="AI12" s="19"/>
      <c r="AJ12" s="19">
        <v>0.104151616697487</v>
      </c>
      <c r="AK12" s="19">
        <v>0.12812477135348199</v>
      </c>
      <c r="AL12" s="19">
        <v>0.211679149704075</v>
      </c>
      <c r="AM12" s="19">
        <v>0.15207974939911101</v>
      </c>
      <c r="AN12" s="19">
        <v>0.22971991354021601</v>
      </c>
      <c r="AO12" s="19"/>
      <c r="AP12" s="19">
        <v>6.7484665533580596E-2</v>
      </c>
      <c r="AQ12" s="19">
        <v>0.112554880804812</v>
      </c>
      <c r="AR12" s="19">
        <v>0.10627714870612801</v>
      </c>
      <c r="AS12" s="19">
        <v>0.13461386034846401</v>
      </c>
      <c r="AT12" s="19">
        <v>0.21944579134261999</v>
      </c>
      <c r="AU12" s="19">
        <v>0.60106631552857603</v>
      </c>
      <c r="AV12" s="19"/>
      <c r="AW12" s="19">
        <v>0</v>
      </c>
      <c r="AX12" s="19">
        <v>0.23522270781287699</v>
      </c>
      <c r="AY12" s="19">
        <v>0.158669911884459</v>
      </c>
      <c r="AZ12" s="19">
        <v>0.13200892349281701</v>
      </c>
      <c r="BA12" s="19">
        <v>0.27499008155381799</v>
      </c>
      <c r="BB12" s="19">
        <v>9.4622517204385095E-2</v>
      </c>
      <c r="BC12" s="19">
        <v>0.183534746494351</v>
      </c>
      <c r="BD12" s="19">
        <v>0.11381857440385799</v>
      </c>
      <c r="BE12" s="19">
        <v>0.16605243048702101</v>
      </c>
      <c r="BF12" s="19">
        <v>0.158675163986051</v>
      </c>
      <c r="BG12" s="19">
        <v>8.0524563530858295E-2</v>
      </c>
      <c r="BH12" s="19">
        <v>8.6733595577925995E-2</v>
      </c>
      <c r="BI12" s="19">
        <v>0.17470528143778799</v>
      </c>
      <c r="BJ12" s="19">
        <v>5.0048379911073297E-2</v>
      </c>
      <c r="BK12" s="19">
        <v>0.18413586332109</v>
      </c>
      <c r="BL12" s="19">
        <v>0.17115426283423901</v>
      </c>
      <c r="BM12" s="19"/>
      <c r="BN12" s="19">
        <v>0.14027950729078201</v>
      </c>
      <c r="BO12" s="19">
        <v>0.17806945206346</v>
      </c>
      <c r="BP12" s="19"/>
      <c r="BQ12" s="19">
        <v>6.6799949753133095E-2</v>
      </c>
      <c r="BR12" s="19">
        <v>0.19457982615519401</v>
      </c>
      <c r="BS12" s="19"/>
      <c r="BT12" s="19">
        <v>0.10869684738954601</v>
      </c>
      <c r="BU12" s="19"/>
      <c r="BV12" s="19">
        <v>0.161558987646088</v>
      </c>
      <c r="BW12" s="19">
        <v>0.15084581009833301</v>
      </c>
      <c r="BX12" s="19">
        <v>0.155719327551052</v>
      </c>
      <c r="BY12" s="19"/>
      <c r="BZ12" s="19">
        <v>0.19513151324162301</v>
      </c>
      <c r="CA12" s="19">
        <v>0.13932926079479999</v>
      </c>
      <c r="CB12" s="19">
        <v>0.144099427851102</v>
      </c>
      <c r="CC12" s="19">
        <v>0.141836982961597</v>
      </c>
      <c r="CD12" s="19">
        <v>0.119052118733349</v>
      </c>
      <c r="CE12" s="19">
        <v>0.14023014107079401</v>
      </c>
      <c r="CF12" s="19">
        <v>0.112040183135331</v>
      </c>
      <c r="CG12" s="19"/>
      <c r="CH12" s="19">
        <v>0.123759407279598</v>
      </c>
      <c r="CI12" s="19">
        <v>0.17376719405034399</v>
      </c>
      <c r="CJ12" s="19">
        <v>0.13434529760410699</v>
      </c>
      <c r="CK12" s="19">
        <v>0.13864050545311299</v>
      </c>
      <c r="CL12" s="19">
        <v>0.28930079936561598</v>
      </c>
    </row>
    <row r="13" spans="2:90" x14ac:dyDescent="0.3">
      <c r="B13" s="16" t="s">
        <v>123</v>
      </c>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571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649</v>
      </c>
      <c r="D7" s="10">
        <v>311</v>
      </c>
      <c r="E7" s="10">
        <v>336</v>
      </c>
      <c r="F7" s="10"/>
      <c r="G7" s="10">
        <v>86</v>
      </c>
      <c r="H7" s="10">
        <v>116</v>
      </c>
      <c r="I7" s="10">
        <v>112</v>
      </c>
      <c r="J7" s="10">
        <v>115</v>
      </c>
      <c r="K7" s="10">
        <v>90</v>
      </c>
      <c r="L7" s="10">
        <v>130</v>
      </c>
      <c r="M7" s="10"/>
      <c r="N7" s="10">
        <v>169</v>
      </c>
      <c r="O7" s="10">
        <v>168</v>
      </c>
      <c r="P7" s="10">
        <v>136</v>
      </c>
      <c r="Q7" s="10">
        <v>173</v>
      </c>
      <c r="R7" s="10"/>
      <c r="S7" s="10">
        <v>87</v>
      </c>
      <c r="T7" s="10">
        <v>82</v>
      </c>
      <c r="U7" s="10">
        <v>50</v>
      </c>
      <c r="V7" s="10">
        <v>50</v>
      </c>
      <c r="W7" s="10">
        <v>46</v>
      </c>
      <c r="X7" s="10">
        <v>57</v>
      </c>
      <c r="Y7" s="10">
        <v>59</v>
      </c>
      <c r="Z7" s="10">
        <v>26</v>
      </c>
      <c r="AA7" s="10">
        <v>73</v>
      </c>
      <c r="AB7" s="10">
        <v>58</v>
      </c>
      <c r="AC7" s="10">
        <v>38</v>
      </c>
      <c r="AD7" s="10">
        <v>23</v>
      </c>
      <c r="AE7" s="10"/>
      <c r="AF7" s="10">
        <v>242</v>
      </c>
      <c r="AG7" s="10">
        <v>257</v>
      </c>
      <c r="AH7" s="10">
        <v>93</v>
      </c>
      <c r="AI7" s="10"/>
      <c r="AJ7" s="10">
        <v>125</v>
      </c>
      <c r="AK7" s="10">
        <v>236</v>
      </c>
      <c r="AL7" s="10">
        <v>58</v>
      </c>
      <c r="AM7" s="10">
        <v>74</v>
      </c>
      <c r="AN7" s="10">
        <v>32</v>
      </c>
      <c r="AO7" s="10"/>
      <c r="AP7" s="10">
        <v>153</v>
      </c>
      <c r="AQ7" s="10">
        <v>108</v>
      </c>
      <c r="AR7" s="10">
        <v>70</v>
      </c>
      <c r="AS7" s="10">
        <v>149</v>
      </c>
      <c r="AT7" s="10">
        <v>47</v>
      </c>
      <c r="AU7" s="10">
        <v>60</v>
      </c>
      <c r="AV7" s="10"/>
      <c r="AW7" s="10">
        <v>8</v>
      </c>
      <c r="AX7" s="10">
        <v>24</v>
      </c>
      <c r="AY7" s="10">
        <v>53</v>
      </c>
      <c r="AZ7" s="10">
        <v>41</v>
      </c>
      <c r="BA7" s="10">
        <v>79</v>
      </c>
      <c r="BB7" s="10">
        <v>73</v>
      </c>
      <c r="BC7" s="10">
        <v>56</v>
      </c>
      <c r="BD7" s="10">
        <v>42</v>
      </c>
      <c r="BE7" s="10">
        <v>39</v>
      </c>
      <c r="BF7" s="10">
        <v>30</v>
      </c>
      <c r="BG7" s="10">
        <v>45</v>
      </c>
      <c r="BH7" s="10">
        <v>35</v>
      </c>
      <c r="BI7" s="10">
        <v>27</v>
      </c>
      <c r="BJ7" s="10">
        <v>19</v>
      </c>
      <c r="BK7" s="10">
        <v>17</v>
      </c>
      <c r="BL7" s="10">
        <v>39</v>
      </c>
      <c r="BM7" s="10"/>
      <c r="BN7" s="10">
        <v>357</v>
      </c>
      <c r="BO7" s="10">
        <v>288</v>
      </c>
      <c r="BP7" s="10"/>
      <c r="BQ7" s="10">
        <v>136</v>
      </c>
      <c r="BR7" s="10">
        <v>82</v>
      </c>
      <c r="BS7" s="10"/>
      <c r="BT7" s="10">
        <v>91</v>
      </c>
      <c r="BU7" s="10"/>
      <c r="BV7" s="10">
        <v>158</v>
      </c>
      <c r="BW7" s="10">
        <v>128</v>
      </c>
      <c r="BX7" s="10">
        <v>340</v>
      </c>
      <c r="BY7" s="10"/>
      <c r="BZ7" s="10">
        <v>58</v>
      </c>
      <c r="CA7" s="10">
        <v>107</v>
      </c>
      <c r="CB7" s="10">
        <v>97</v>
      </c>
      <c r="CC7" s="10">
        <v>82</v>
      </c>
      <c r="CD7" s="10">
        <v>99</v>
      </c>
      <c r="CE7" s="10">
        <v>82</v>
      </c>
      <c r="CF7" s="10">
        <v>70</v>
      </c>
      <c r="CG7" s="10"/>
      <c r="CH7" s="10">
        <v>67</v>
      </c>
      <c r="CI7" s="10">
        <v>219</v>
      </c>
      <c r="CJ7" s="10">
        <v>239</v>
      </c>
      <c r="CK7" s="10">
        <v>100</v>
      </c>
      <c r="CL7" s="10">
        <v>24</v>
      </c>
    </row>
    <row r="8" spans="2:90" ht="30" customHeight="1" x14ac:dyDescent="0.3">
      <c r="B8" s="11" t="s">
        <v>20</v>
      </c>
      <c r="C8" s="11">
        <v>660</v>
      </c>
      <c r="D8" s="11">
        <v>326</v>
      </c>
      <c r="E8" s="11">
        <v>332</v>
      </c>
      <c r="F8" s="11"/>
      <c r="G8" s="11">
        <v>111</v>
      </c>
      <c r="H8" s="11">
        <v>116</v>
      </c>
      <c r="I8" s="11">
        <v>113</v>
      </c>
      <c r="J8" s="11">
        <v>108</v>
      </c>
      <c r="K8" s="11">
        <v>85</v>
      </c>
      <c r="L8" s="11">
        <v>127</v>
      </c>
      <c r="M8" s="11"/>
      <c r="N8" s="11">
        <v>165</v>
      </c>
      <c r="O8" s="11">
        <v>188</v>
      </c>
      <c r="P8" s="11">
        <v>132</v>
      </c>
      <c r="Q8" s="11">
        <v>172</v>
      </c>
      <c r="R8" s="11"/>
      <c r="S8" s="11">
        <v>98</v>
      </c>
      <c r="T8" s="11">
        <v>79</v>
      </c>
      <c r="U8" s="11">
        <v>48</v>
      </c>
      <c r="V8" s="11">
        <v>54</v>
      </c>
      <c r="W8" s="11">
        <v>43</v>
      </c>
      <c r="X8" s="11">
        <v>61</v>
      </c>
      <c r="Y8" s="11">
        <v>55</v>
      </c>
      <c r="Z8" s="11">
        <v>23</v>
      </c>
      <c r="AA8" s="11">
        <v>83</v>
      </c>
      <c r="AB8" s="11">
        <v>56</v>
      </c>
      <c r="AC8" s="11">
        <v>35</v>
      </c>
      <c r="AD8" s="11">
        <v>24</v>
      </c>
      <c r="AE8" s="11"/>
      <c r="AF8" s="11">
        <v>235</v>
      </c>
      <c r="AG8" s="11">
        <v>259</v>
      </c>
      <c r="AH8" s="11">
        <v>97</v>
      </c>
      <c r="AI8" s="11"/>
      <c r="AJ8" s="11">
        <v>128</v>
      </c>
      <c r="AK8" s="11">
        <v>244</v>
      </c>
      <c r="AL8" s="11">
        <v>58</v>
      </c>
      <c r="AM8" s="11">
        <v>72</v>
      </c>
      <c r="AN8" s="11">
        <v>32</v>
      </c>
      <c r="AO8" s="11"/>
      <c r="AP8" s="11">
        <v>162</v>
      </c>
      <c r="AQ8" s="11">
        <v>112</v>
      </c>
      <c r="AR8" s="11">
        <v>71</v>
      </c>
      <c r="AS8" s="11">
        <v>146</v>
      </c>
      <c r="AT8" s="11">
        <v>49</v>
      </c>
      <c r="AU8" s="11">
        <v>60</v>
      </c>
      <c r="AV8" s="11"/>
      <c r="AW8" s="11">
        <v>8</v>
      </c>
      <c r="AX8" s="11">
        <v>23</v>
      </c>
      <c r="AY8" s="11">
        <v>53</v>
      </c>
      <c r="AZ8" s="11">
        <v>41</v>
      </c>
      <c r="BA8" s="11">
        <v>82</v>
      </c>
      <c r="BB8" s="11">
        <v>77</v>
      </c>
      <c r="BC8" s="11">
        <v>58</v>
      </c>
      <c r="BD8" s="11">
        <v>44</v>
      </c>
      <c r="BE8" s="11">
        <v>41</v>
      </c>
      <c r="BF8" s="11">
        <v>29</v>
      </c>
      <c r="BG8" s="11">
        <v>44</v>
      </c>
      <c r="BH8" s="11">
        <v>36</v>
      </c>
      <c r="BI8" s="11">
        <v>27</v>
      </c>
      <c r="BJ8" s="11">
        <v>17</v>
      </c>
      <c r="BK8" s="11">
        <v>16</v>
      </c>
      <c r="BL8" s="11">
        <v>41</v>
      </c>
      <c r="BM8" s="11"/>
      <c r="BN8" s="11">
        <v>353</v>
      </c>
      <c r="BO8" s="11">
        <v>302</v>
      </c>
      <c r="BP8" s="11"/>
      <c r="BQ8" s="11">
        <v>143</v>
      </c>
      <c r="BR8" s="11">
        <v>84</v>
      </c>
      <c r="BS8" s="11"/>
      <c r="BT8" s="11">
        <v>93</v>
      </c>
      <c r="BU8" s="11"/>
      <c r="BV8" s="11">
        <v>160</v>
      </c>
      <c r="BW8" s="11">
        <v>137</v>
      </c>
      <c r="BX8" s="11">
        <v>338</v>
      </c>
      <c r="BY8" s="11"/>
      <c r="BZ8" s="11">
        <v>62</v>
      </c>
      <c r="CA8" s="11">
        <v>106</v>
      </c>
      <c r="CB8" s="11">
        <v>95</v>
      </c>
      <c r="CC8" s="11">
        <v>87</v>
      </c>
      <c r="CD8" s="11">
        <v>101</v>
      </c>
      <c r="CE8" s="11">
        <v>84</v>
      </c>
      <c r="CF8" s="11">
        <v>71</v>
      </c>
      <c r="CG8" s="11"/>
      <c r="CH8" s="11">
        <v>70</v>
      </c>
      <c r="CI8" s="11">
        <v>219</v>
      </c>
      <c r="CJ8" s="11">
        <v>243</v>
      </c>
      <c r="CK8" s="11">
        <v>103</v>
      </c>
      <c r="CL8" s="11">
        <v>25</v>
      </c>
    </row>
    <row r="9" spans="2:90" ht="28.8" x14ac:dyDescent="0.3">
      <c r="B9" s="18" t="s">
        <v>565</v>
      </c>
      <c r="C9" s="17">
        <v>0.34577086844809601</v>
      </c>
      <c r="D9" s="17">
        <v>0.352847607072377</v>
      </c>
      <c r="E9" s="17">
        <v>0.33782757746742398</v>
      </c>
      <c r="F9" s="17"/>
      <c r="G9" s="17">
        <v>0.49644495895610302</v>
      </c>
      <c r="H9" s="17">
        <v>0.46690852997415899</v>
      </c>
      <c r="I9" s="17">
        <v>0.37833039702383098</v>
      </c>
      <c r="J9" s="17">
        <v>0.27801739959641097</v>
      </c>
      <c r="K9" s="17">
        <v>0.20517822699407201</v>
      </c>
      <c r="L9" s="17">
        <v>0.22606411925602199</v>
      </c>
      <c r="M9" s="17"/>
      <c r="N9" s="17">
        <v>0.42089133771564902</v>
      </c>
      <c r="O9" s="17">
        <v>0.420632249471803</v>
      </c>
      <c r="P9" s="17">
        <v>0.29926647892146302</v>
      </c>
      <c r="Q9" s="17">
        <v>0.23343200185891599</v>
      </c>
      <c r="R9" s="17"/>
      <c r="S9" s="17">
        <v>0.471788917256245</v>
      </c>
      <c r="T9" s="17">
        <v>0.27133457499795499</v>
      </c>
      <c r="U9" s="17">
        <v>0.20061105121163</v>
      </c>
      <c r="V9" s="17">
        <v>0.28570437343150001</v>
      </c>
      <c r="W9" s="17">
        <v>0.37150829507967698</v>
      </c>
      <c r="X9" s="17">
        <v>0.40457691978940502</v>
      </c>
      <c r="Y9" s="17">
        <v>0.26810646487409201</v>
      </c>
      <c r="Z9" s="17">
        <v>0.31745150594496602</v>
      </c>
      <c r="AA9" s="17">
        <v>0.406599657049736</v>
      </c>
      <c r="AB9" s="17">
        <v>0.30360390001468002</v>
      </c>
      <c r="AC9" s="17">
        <v>0.25522928180247101</v>
      </c>
      <c r="AD9" s="17">
        <v>0.52123435548059305</v>
      </c>
      <c r="AE9" s="17"/>
      <c r="AF9" s="17">
        <v>0.21303197265849499</v>
      </c>
      <c r="AG9" s="17">
        <v>0.42408692518458302</v>
      </c>
      <c r="AH9" s="17">
        <v>0.38330421997057001</v>
      </c>
      <c r="AI9" s="17"/>
      <c r="AJ9" s="17">
        <v>0.222882375375037</v>
      </c>
      <c r="AK9" s="17">
        <v>0.53310863327608504</v>
      </c>
      <c r="AL9" s="17">
        <v>0.24491365998417899</v>
      </c>
      <c r="AM9" s="17">
        <v>0.138815549138876</v>
      </c>
      <c r="AN9" s="17">
        <v>0.42327814666315799</v>
      </c>
      <c r="AO9" s="17"/>
      <c r="AP9" s="17">
        <v>0.67540872484550596</v>
      </c>
      <c r="AQ9" s="17">
        <v>0.27794025488080998</v>
      </c>
      <c r="AR9" s="17">
        <v>0.289620647927266</v>
      </c>
      <c r="AS9" s="17">
        <v>0.173110550591869</v>
      </c>
      <c r="AT9" s="17">
        <v>0.36123832733063999</v>
      </c>
      <c r="AU9" s="17">
        <v>0.210452754249595</v>
      </c>
      <c r="AV9" s="17"/>
      <c r="AW9" s="17">
        <v>0.64916987122138803</v>
      </c>
      <c r="AX9" s="17">
        <v>0.23897470408565599</v>
      </c>
      <c r="AY9" s="17">
        <v>0.32879071922965902</v>
      </c>
      <c r="AZ9" s="17">
        <v>0.29936945730383202</v>
      </c>
      <c r="BA9" s="17">
        <v>0.31406966205400699</v>
      </c>
      <c r="BB9" s="17">
        <v>0.358720795765328</v>
      </c>
      <c r="BC9" s="17">
        <v>0.299324999245555</v>
      </c>
      <c r="BD9" s="17">
        <v>0.298444649301427</v>
      </c>
      <c r="BE9" s="17">
        <v>0.29002497038283398</v>
      </c>
      <c r="BF9" s="17">
        <v>0.27382204490280898</v>
      </c>
      <c r="BG9" s="17">
        <v>0.505251089959458</v>
      </c>
      <c r="BH9" s="17">
        <v>0.27097403359045402</v>
      </c>
      <c r="BI9" s="17">
        <v>0.42788716439011898</v>
      </c>
      <c r="BJ9" s="17">
        <v>0.56720073663651704</v>
      </c>
      <c r="BK9" s="17">
        <v>0.51793751578089897</v>
      </c>
      <c r="BL9" s="17">
        <v>0.42264997931097098</v>
      </c>
      <c r="BM9" s="17"/>
      <c r="BN9" s="17">
        <v>0.366703531203592</v>
      </c>
      <c r="BO9" s="17">
        <v>0.32576298412381499</v>
      </c>
      <c r="BP9" s="17"/>
      <c r="BQ9" s="17">
        <v>0.69583980666871104</v>
      </c>
      <c r="BR9" s="17">
        <v>0.28853771530898098</v>
      </c>
      <c r="BS9" s="17"/>
      <c r="BT9" s="17">
        <v>0.43114616862134503</v>
      </c>
      <c r="BU9" s="17"/>
      <c r="BV9" s="17">
        <v>0.302191809175544</v>
      </c>
      <c r="BW9" s="17">
        <v>0.45358862502013098</v>
      </c>
      <c r="BX9" s="17">
        <v>0.323286990879115</v>
      </c>
      <c r="BY9" s="17"/>
      <c r="BZ9" s="17">
        <v>0.23389483948807999</v>
      </c>
      <c r="CA9" s="17">
        <v>0.355702705734945</v>
      </c>
      <c r="CB9" s="17">
        <v>0.34248713860820701</v>
      </c>
      <c r="CC9" s="17">
        <v>0.32070038909654602</v>
      </c>
      <c r="CD9" s="17">
        <v>0.384657930671365</v>
      </c>
      <c r="CE9" s="17">
        <v>0.34757135470122102</v>
      </c>
      <c r="CF9" s="17">
        <v>0.46184573068541401</v>
      </c>
      <c r="CG9" s="17"/>
      <c r="CH9" s="17">
        <v>0.54959554143479805</v>
      </c>
      <c r="CI9" s="17">
        <v>0.31821809872872903</v>
      </c>
      <c r="CJ9" s="17">
        <v>0.36405465045490898</v>
      </c>
      <c r="CK9" s="17">
        <v>0.25668838488721601</v>
      </c>
      <c r="CL9" s="17">
        <v>0.20729693865486101</v>
      </c>
    </row>
    <row r="10" spans="2:90" ht="28.8" x14ac:dyDescent="0.3">
      <c r="B10" s="18" t="s">
        <v>566</v>
      </c>
      <c r="C10" s="17">
        <v>0.42153624884440499</v>
      </c>
      <c r="D10" s="17">
        <v>0.43311081333006901</v>
      </c>
      <c r="E10" s="17">
        <v>0.41267197248638099</v>
      </c>
      <c r="F10" s="17"/>
      <c r="G10" s="17">
        <v>0.28341517298933699</v>
      </c>
      <c r="H10" s="17">
        <v>0.33976439213089299</v>
      </c>
      <c r="I10" s="17">
        <v>0.448023454173474</v>
      </c>
      <c r="J10" s="17">
        <v>0.478122909906535</v>
      </c>
      <c r="K10" s="17">
        <v>0.47215439917954699</v>
      </c>
      <c r="L10" s="17">
        <v>0.51133366623832199</v>
      </c>
      <c r="M10" s="17"/>
      <c r="N10" s="17">
        <v>0.38430466057324703</v>
      </c>
      <c r="O10" s="17">
        <v>0.36502789470341601</v>
      </c>
      <c r="P10" s="17">
        <v>0.49390988260014201</v>
      </c>
      <c r="Q10" s="17">
        <v>0.465788101590425</v>
      </c>
      <c r="R10" s="17"/>
      <c r="S10" s="17">
        <v>0.37640101240722301</v>
      </c>
      <c r="T10" s="17">
        <v>0.39984060607951299</v>
      </c>
      <c r="U10" s="17">
        <v>0.54060097371940596</v>
      </c>
      <c r="V10" s="17">
        <v>0.44823131196699001</v>
      </c>
      <c r="W10" s="17">
        <v>0.363335961763182</v>
      </c>
      <c r="X10" s="17">
        <v>0.33470098065206599</v>
      </c>
      <c r="Y10" s="17">
        <v>0.54427250471175703</v>
      </c>
      <c r="Z10" s="17">
        <v>0.459651788443735</v>
      </c>
      <c r="AA10" s="17">
        <v>0.36976654145161703</v>
      </c>
      <c r="AB10" s="17">
        <v>0.41820861027054501</v>
      </c>
      <c r="AC10" s="17">
        <v>0.61457124168385902</v>
      </c>
      <c r="AD10" s="17">
        <v>0.29882567056561699</v>
      </c>
      <c r="AE10" s="17"/>
      <c r="AF10" s="17">
        <v>0.61744695582751596</v>
      </c>
      <c r="AG10" s="17">
        <v>0.35118134969626502</v>
      </c>
      <c r="AH10" s="17">
        <v>0.243329840435656</v>
      </c>
      <c r="AI10" s="17"/>
      <c r="AJ10" s="17">
        <v>0.62617947699035303</v>
      </c>
      <c r="AK10" s="17">
        <v>0.313100520167364</v>
      </c>
      <c r="AL10" s="17">
        <v>0.50768892935318699</v>
      </c>
      <c r="AM10" s="17">
        <v>0.71778579395815201</v>
      </c>
      <c r="AN10" s="17">
        <v>0.45467857165014702</v>
      </c>
      <c r="AO10" s="17"/>
      <c r="AP10" s="17">
        <v>0.22924990733742501</v>
      </c>
      <c r="AQ10" s="17">
        <v>0.60426650070992005</v>
      </c>
      <c r="AR10" s="17">
        <v>0.45738994521112503</v>
      </c>
      <c r="AS10" s="17">
        <v>0.65752439939655805</v>
      </c>
      <c r="AT10" s="17">
        <v>0.39727146652173101</v>
      </c>
      <c r="AU10" s="17">
        <v>0.24181182058973899</v>
      </c>
      <c r="AV10" s="17"/>
      <c r="AW10" s="17">
        <v>0.115256511884798</v>
      </c>
      <c r="AX10" s="17">
        <v>0.47820857609920597</v>
      </c>
      <c r="AY10" s="17">
        <v>0.46903008677024799</v>
      </c>
      <c r="AZ10" s="17">
        <v>0.38534239083625399</v>
      </c>
      <c r="BA10" s="17">
        <v>0.38479517329809099</v>
      </c>
      <c r="BB10" s="17">
        <v>0.37167921778693602</v>
      </c>
      <c r="BC10" s="17">
        <v>0.51548358879717704</v>
      </c>
      <c r="BD10" s="17">
        <v>0.45946761217265503</v>
      </c>
      <c r="BE10" s="17">
        <v>0.46120847945934201</v>
      </c>
      <c r="BF10" s="17">
        <v>0.59649184594354598</v>
      </c>
      <c r="BG10" s="17">
        <v>0.34941936023631998</v>
      </c>
      <c r="BH10" s="17">
        <v>0.58599030676244301</v>
      </c>
      <c r="BI10" s="17">
        <v>0.33348719650380299</v>
      </c>
      <c r="BJ10" s="17">
        <v>0.262675601891111</v>
      </c>
      <c r="BK10" s="17">
        <v>0.23821692279366299</v>
      </c>
      <c r="BL10" s="17">
        <v>0.40536746871969398</v>
      </c>
      <c r="BM10" s="17"/>
      <c r="BN10" s="17">
        <v>0.43909478944088598</v>
      </c>
      <c r="BO10" s="17">
        <v>0.39355602719669203</v>
      </c>
      <c r="BP10" s="17"/>
      <c r="BQ10" s="17">
        <v>0.244688169633518</v>
      </c>
      <c r="BR10" s="17">
        <v>0.44831392877723297</v>
      </c>
      <c r="BS10" s="17"/>
      <c r="BT10" s="17">
        <v>0.43591290927638099</v>
      </c>
      <c r="BU10" s="17"/>
      <c r="BV10" s="17">
        <v>0.41858719717047099</v>
      </c>
      <c r="BW10" s="17">
        <v>0.34133010215127002</v>
      </c>
      <c r="BX10" s="17">
        <v>0.45889686487651399</v>
      </c>
      <c r="BY10" s="17"/>
      <c r="BZ10" s="17">
        <v>0.47667548509063201</v>
      </c>
      <c r="CA10" s="17">
        <v>0.46887222635432202</v>
      </c>
      <c r="CB10" s="17">
        <v>0.36131987989428699</v>
      </c>
      <c r="CC10" s="17">
        <v>0.47690479785421203</v>
      </c>
      <c r="CD10" s="17">
        <v>0.49447498303142601</v>
      </c>
      <c r="CE10" s="17">
        <v>0.37670355370102199</v>
      </c>
      <c r="CF10" s="17">
        <v>0.37527812335383998</v>
      </c>
      <c r="CG10" s="17"/>
      <c r="CH10" s="17">
        <v>0.35583593005469999</v>
      </c>
      <c r="CI10" s="17">
        <v>0.43357785691567802</v>
      </c>
      <c r="CJ10" s="17">
        <v>0.393604675319561</v>
      </c>
      <c r="CK10" s="17">
        <v>0.54196837105600104</v>
      </c>
      <c r="CL10" s="17">
        <v>0.27131429112764399</v>
      </c>
    </row>
    <row r="11" spans="2:90" x14ac:dyDescent="0.3">
      <c r="B11" s="18" t="s">
        <v>567</v>
      </c>
      <c r="C11" s="17">
        <v>7.5088936406968704E-2</v>
      </c>
      <c r="D11" s="17">
        <v>6.3608512577792001E-2</v>
      </c>
      <c r="E11" s="17">
        <v>8.3907171219757007E-2</v>
      </c>
      <c r="F11" s="17"/>
      <c r="G11" s="17">
        <v>9.2646389134784596E-2</v>
      </c>
      <c r="H11" s="17">
        <v>8.4970970388199105E-2</v>
      </c>
      <c r="I11" s="17">
        <v>9.2712780491970001E-2</v>
      </c>
      <c r="J11" s="17">
        <v>7.9130440718151396E-2</v>
      </c>
      <c r="K11" s="17">
        <v>8.9084824583828007E-2</v>
      </c>
      <c r="L11" s="17">
        <v>2.2423695486077401E-2</v>
      </c>
      <c r="M11" s="17"/>
      <c r="N11" s="17">
        <v>4.2738002444445401E-2</v>
      </c>
      <c r="O11" s="17">
        <v>6.8013934722364902E-2</v>
      </c>
      <c r="P11" s="17">
        <v>4.2408377023805198E-2</v>
      </c>
      <c r="Q11" s="17">
        <v>0.12794148395607</v>
      </c>
      <c r="R11" s="17"/>
      <c r="S11" s="17">
        <v>4.0874685069613698E-2</v>
      </c>
      <c r="T11" s="17">
        <v>8.5486558725280395E-2</v>
      </c>
      <c r="U11" s="17">
        <v>0.10101329365853499</v>
      </c>
      <c r="V11" s="17">
        <v>8.7965817642648395E-2</v>
      </c>
      <c r="W11" s="17">
        <v>0.10573951028862</v>
      </c>
      <c r="X11" s="17">
        <v>0.13622237495476999</v>
      </c>
      <c r="Y11" s="17">
        <v>3.28849986941077E-2</v>
      </c>
      <c r="Z11" s="17">
        <v>0</v>
      </c>
      <c r="AA11" s="17">
        <v>9.4816059564150998E-2</v>
      </c>
      <c r="AB11" s="17">
        <v>2.8749704837924502E-2</v>
      </c>
      <c r="AC11" s="17">
        <v>4.8115247941393602E-2</v>
      </c>
      <c r="AD11" s="17">
        <v>0.13566722587093899</v>
      </c>
      <c r="AE11" s="17"/>
      <c r="AF11" s="17">
        <v>4.9448871214997601E-2</v>
      </c>
      <c r="AG11" s="17">
        <v>2.8216031112193601E-2</v>
      </c>
      <c r="AH11" s="17">
        <v>0.24408285129227</v>
      </c>
      <c r="AI11" s="17"/>
      <c r="AJ11" s="17">
        <v>2.8215388124178401E-2</v>
      </c>
      <c r="AK11" s="17">
        <v>2.0372379204670998E-2</v>
      </c>
      <c r="AL11" s="17">
        <v>1.7351320322341199E-2</v>
      </c>
      <c r="AM11" s="17">
        <v>2.7181121346472902E-2</v>
      </c>
      <c r="AN11" s="17">
        <v>5.7174096443105997E-2</v>
      </c>
      <c r="AO11" s="17"/>
      <c r="AP11" s="17">
        <v>3.5726571394347401E-2</v>
      </c>
      <c r="AQ11" s="17">
        <v>6.32639169865668E-3</v>
      </c>
      <c r="AR11" s="17">
        <v>1.42527277885374E-2</v>
      </c>
      <c r="AS11" s="17">
        <v>2.6529829678359401E-2</v>
      </c>
      <c r="AT11" s="17">
        <v>6.0714106640452903E-2</v>
      </c>
      <c r="AU11" s="17">
        <v>0.10012519876192499</v>
      </c>
      <c r="AV11" s="17"/>
      <c r="AW11" s="17">
        <v>0.23557361689381501</v>
      </c>
      <c r="AX11" s="17">
        <v>0.211333621626035</v>
      </c>
      <c r="AY11" s="17">
        <v>9.9288074541945007E-2</v>
      </c>
      <c r="AZ11" s="17">
        <v>7.5737489765570501E-2</v>
      </c>
      <c r="BA11" s="17">
        <v>0.112054267887281</v>
      </c>
      <c r="BB11" s="17">
        <v>6.2823857371441194E-2</v>
      </c>
      <c r="BC11" s="17">
        <v>6.6401865465214399E-2</v>
      </c>
      <c r="BD11" s="17">
        <v>2.09133119571226E-2</v>
      </c>
      <c r="BE11" s="17">
        <v>0.126931708405573</v>
      </c>
      <c r="BF11" s="17">
        <v>0</v>
      </c>
      <c r="BG11" s="17">
        <v>3.6286035911466903E-2</v>
      </c>
      <c r="BH11" s="17">
        <v>8.6692825838789303E-2</v>
      </c>
      <c r="BI11" s="17">
        <v>6.3165704545729104E-2</v>
      </c>
      <c r="BJ11" s="17">
        <v>5.6033327728727898E-2</v>
      </c>
      <c r="BK11" s="17">
        <v>0</v>
      </c>
      <c r="BL11" s="17">
        <v>2.73322738302973E-2</v>
      </c>
      <c r="BM11" s="17"/>
      <c r="BN11" s="17">
        <v>3.7466375398267297E-2</v>
      </c>
      <c r="BO11" s="17">
        <v>0.120029828173273</v>
      </c>
      <c r="BP11" s="17"/>
      <c r="BQ11" s="17">
        <v>1.3361226305563099E-2</v>
      </c>
      <c r="BR11" s="17">
        <v>0</v>
      </c>
      <c r="BS11" s="17"/>
      <c r="BT11" s="17">
        <v>0</v>
      </c>
      <c r="BU11" s="17"/>
      <c r="BV11" s="17">
        <v>0.11433113678352</v>
      </c>
      <c r="BW11" s="17">
        <v>9.4061952231481394E-2</v>
      </c>
      <c r="BX11" s="17">
        <v>4.9610489348402398E-2</v>
      </c>
      <c r="BY11" s="17"/>
      <c r="BZ11" s="17">
        <v>0.12777221706087399</v>
      </c>
      <c r="CA11" s="17">
        <v>8.7793483873442602E-2</v>
      </c>
      <c r="CB11" s="17">
        <v>0.115748878950337</v>
      </c>
      <c r="CC11" s="17">
        <v>2.6685278767880499E-2</v>
      </c>
      <c r="CD11" s="17">
        <v>3.6558394923220598E-2</v>
      </c>
      <c r="CE11" s="17">
        <v>9.4401992947371297E-2</v>
      </c>
      <c r="CF11" s="17">
        <v>4.9107447090051597E-2</v>
      </c>
      <c r="CG11" s="17"/>
      <c r="CH11" s="17">
        <v>2.4253682007997698E-2</v>
      </c>
      <c r="CI11" s="17">
        <v>6.4653955748630407E-2</v>
      </c>
      <c r="CJ11" s="17">
        <v>8.7223688980804695E-2</v>
      </c>
      <c r="CK11" s="17">
        <v>5.5165455455011399E-2</v>
      </c>
      <c r="CL11" s="17">
        <v>0.27466250698411399</v>
      </c>
    </row>
    <row r="12" spans="2:90" x14ac:dyDescent="0.3">
      <c r="B12" s="18" t="s">
        <v>118</v>
      </c>
      <c r="C12" s="19">
        <v>0.15760394630053101</v>
      </c>
      <c r="D12" s="19">
        <v>0.150433067019762</v>
      </c>
      <c r="E12" s="19">
        <v>0.16559327882643701</v>
      </c>
      <c r="F12" s="19"/>
      <c r="G12" s="19">
        <v>0.127493478919775</v>
      </c>
      <c r="H12" s="19">
        <v>0.10835610750675</v>
      </c>
      <c r="I12" s="19">
        <v>8.0933368310724493E-2</v>
      </c>
      <c r="J12" s="19">
        <v>0.16472924977890299</v>
      </c>
      <c r="K12" s="19">
        <v>0.23358254924255301</v>
      </c>
      <c r="L12" s="19">
        <v>0.24017851901957901</v>
      </c>
      <c r="M12" s="19"/>
      <c r="N12" s="19">
        <v>0.15206599926665901</v>
      </c>
      <c r="O12" s="19">
        <v>0.14632592110241699</v>
      </c>
      <c r="P12" s="19">
        <v>0.16441526145458901</v>
      </c>
      <c r="Q12" s="19">
        <v>0.17283841259458901</v>
      </c>
      <c r="R12" s="19"/>
      <c r="S12" s="19">
        <v>0.110935385266918</v>
      </c>
      <c r="T12" s="19">
        <v>0.24333826019725199</v>
      </c>
      <c r="U12" s="19">
        <v>0.157774681410429</v>
      </c>
      <c r="V12" s="19">
        <v>0.17809849695886201</v>
      </c>
      <c r="W12" s="19">
        <v>0.15941623286852</v>
      </c>
      <c r="X12" s="19">
        <v>0.12449972460375799</v>
      </c>
      <c r="Y12" s="19">
        <v>0.15473603172004299</v>
      </c>
      <c r="Z12" s="19">
        <v>0.22289670561129901</v>
      </c>
      <c r="AA12" s="19">
        <v>0.12881774193449499</v>
      </c>
      <c r="AB12" s="19">
        <v>0.249437784876851</v>
      </c>
      <c r="AC12" s="19">
        <v>8.2084228572277096E-2</v>
      </c>
      <c r="AD12" s="19">
        <v>4.42727480828509E-2</v>
      </c>
      <c r="AE12" s="19"/>
      <c r="AF12" s="19">
        <v>0.120072200298991</v>
      </c>
      <c r="AG12" s="19">
        <v>0.19651569400695801</v>
      </c>
      <c r="AH12" s="19">
        <v>0.12928308830150401</v>
      </c>
      <c r="AI12" s="19"/>
      <c r="AJ12" s="19">
        <v>0.122722759510432</v>
      </c>
      <c r="AK12" s="19">
        <v>0.13341846735187901</v>
      </c>
      <c r="AL12" s="19">
        <v>0.230046090340292</v>
      </c>
      <c r="AM12" s="19">
        <v>0.116217535556499</v>
      </c>
      <c r="AN12" s="19">
        <v>6.4869185243589506E-2</v>
      </c>
      <c r="AO12" s="19"/>
      <c r="AP12" s="19">
        <v>5.96147964227218E-2</v>
      </c>
      <c r="AQ12" s="19">
        <v>0.111466852710612</v>
      </c>
      <c r="AR12" s="19">
        <v>0.238736679073072</v>
      </c>
      <c r="AS12" s="19">
        <v>0.142835220333213</v>
      </c>
      <c r="AT12" s="19">
        <v>0.18077609950717699</v>
      </c>
      <c r="AU12" s="19">
        <v>0.44761022639873999</v>
      </c>
      <c r="AV12" s="19"/>
      <c r="AW12" s="19">
        <v>0</v>
      </c>
      <c r="AX12" s="19">
        <v>7.14830981891032E-2</v>
      </c>
      <c r="AY12" s="19">
        <v>0.10289111945814799</v>
      </c>
      <c r="AZ12" s="19">
        <v>0.239550662094344</v>
      </c>
      <c r="BA12" s="19">
        <v>0.18908089676062101</v>
      </c>
      <c r="BB12" s="19">
        <v>0.206776129076295</v>
      </c>
      <c r="BC12" s="19">
        <v>0.118789546492054</v>
      </c>
      <c r="BD12" s="19">
        <v>0.22117442656879599</v>
      </c>
      <c r="BE12" s="19">
        <v>0.12183484175225</v>
      </c>
      <c r="BF12" s="19">
        <v>0.12968610915364601</v>
      </c>
      <c r="BG12" s="19">
        <v>0.109043513892754</v>
      </c>
      <c r="BH12" s="19">
        <v>5.6342833808313397E-2</v>
      </c>
      <c r="BI12" s="19">
        <v>0.175459934560349</v>
      </c>
      <c r="BJ12" s="19">
        <v>0.114090333743643</v>
      </c>
      <c r="BK12" s="19">
        <v>0.24384556142543801</v>
      </c>
      <c r="BL12" s="19">
        <v>0.144650278139038</v>
      </c>
      <c r="BM12" s="19"/>
      <c r="BN12" s="19">
        <v>0.15673530395725399</v>
      </c>
      <c r="BO12" s="19">
        <v>0.16065116050622</v>
      </c>
      <c r="BP12" s="19"/>
      <c r="BQ12" s="19">
        <v>4.6110797392207997E-2</v>
      </c>
      <c r="BR12" s="19">
        <v>0.26314835591378599</v>
      </c>
      <c r="BS12" s="19"/>
      <c r="BT12" s="19">
        <v>0.13294092210227501</v>
      </c>
      <c r="BU12" s="19"/>
      <c r="BV12" s="19">
        <v>0.16488985687046501</v>
      </c>
      <c r="BW12" s="19">
        <v>0.111019320597117</v>
      </c>
      <c r="BX12" s="19">
        <v>0.168205654895968</v>
      </c>
      <c r="BY12" s="19"/>
      <c r="BZ12" s="19">
        <v>0.16165745836041401</v>
      </c>
      <c r="CA12" s="19">
        <v>8.7631584037291294E-2</v>
      </c>
      <c r="CB12" s="19">
        <v>0.180444102547169</v>
      </c>
      <c r="CC12" s="19">
        <v>0.17570953428136099</v>
      </c>
      <c r="CD12" s="19">
        <v>8.4308691373988803E-2</v>
      </c>
      <c r="CE12" s="19">
        <v>0.18132309865038501</v>
      </c>
      <c r="CF12" s="19">
        <v>0.113768698870694</v>
      </c>
      <c r="CG12" s="19"/>
      <c r="CH12" s="19">
        <v>7.0314846502504302E-2</v>
      </c>
      <c r="CI12" s="19">
        <v>0.18355008860696301</v>
      </c>
      <c r="CJ12" s="19">
        <v>0.155116985244726</v>
      </c>
      <c r="CK12" s="19">
        <v>0.146177788601771</v>
      </c>
      <c r="CL12" s="19">
        <v>0.24672626323338101</v>
      </c>
    </row>
    <row r="13" spans="2:90" x14ac:dyDescent="0.3">
      <c r="B13" s="16" t="s">
        <v>123</v>
      </c>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572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689</v>
      </c>
      <c r="D7" s="10">
        <v>322</v>
      </c>
      <c r="E7" s="10">
        <v>364</v>
      </c>
      <c r="F7" s="10"/>
      <c r="G7" s="10">
        <v>73</v>
      </c>
      <c r="H7" s="10">
        <v>121</v>
      </c>
      <c r="I7" s="10">
        <v>115</v>
      </c>
      <c r="J7" s="10">
        <v>126</v>
      </c>
      <c r="K7" s="10">
        <v>100</v>
      </c>
      <c r="L7" s="10">
        <v>154</v>
      </c>
      <c r="M7" s="10"/>
      <c r="N7" s="10">
        <v>186</v>
      </c>
      <c r="O7" s="10">
        <v>147</v>
      </c>
      <c r="P7" s="10">
        <v>181</v>
      </c>
      <c r="Q7" s="10">
        <v>174</v>
      </c>
      <c r="R7" s="10"/>
      <c r="S7" s="10">
        <v>90</v>
      </c>
      <c r="T7" s="10">
        <v>107</v>
      </c>
      <c r="U7" s="10">
        <v>57</v>
      </c>
      <c r="V7" s="10">
        <v>64</v>
      </c>
      <c r="W7" s="10">
        <v>49</v>
      </c>
      <c r="X7" s="10">
        <v>59</v>
      </c>
      <c r="Y7" s="10">
        <v>56</v>
      </c>
      <c r="Z7" s="10">
        <v>27</v>
      </c>
      <c r="AA7" s="10">
        <v>55</v>
      </c>
      <c r="AB7" s="10">
        <v>65</v>
      </c>
      <c r="AC7" s="10">
        <v>41</v>
      </c>
      <c r="AD7" s="10">
        <v>19</v>
      </c>
      <c r="AE7" s="10"/>
      <c r="AF7" s="10">
        <v>270</v>
      </c>
      <c r="AG7" s="10">
        <v>249</v>
      </c>
      <c r="AH7" s="10">
        <v>103</v>
      </c>
      <c r="AI7" s="10"/>
      <c r="AJ7" s="10">
        <v>137</v>
      </c>
      <c r="AK7" s="10">
        <v>223</v>
      </c>
      <c r="AL7" s="10">
        <v>69</v>
      </c>
      <c r="AM7" s="10">
        <v>91</v>
      </c>
      <c r="AN7" s="10">
        <v>34</v>
      </c>
      <c r="AO7" s="10"/>
      <c r="AP7" s="10">
        <v>156</v>
      </c>
      <c r="AQ7" s="10">
        <v>107</v>
      </c>
      <c r="AR7" s="10">
        <v>64</v>
      </c>
      <c r="AS7" s="10">
        <v>180</v>
      </c>
      <c r="AT7" s="10">
        <v>51</v>
      </c>
      <c r="AU7" s="10">
        <v>66</v>
      </c>
      <c r="AV7" s="10"/>
      <c r="AW7" s="10">
        <v>7</v>
      </c>
      <c r="AX7" s="10">
        <v>32</v>
      </c>
      <c r="AY7" s="10">
        <v>36</v>
      </c>
      <c r="AZ7" s="10">
        <v>47</v>
      </c>
      <c r="BA7" s="10">
        <v>73</v>
      </c>
      <c r="BB7" s="10">
        <v>83</v>
      </c>
      <c r="BC7" s="10">
        <v>62</v>
      </c>
      <c r="BD7" s="10">
        <v>44</v>
      </c>
      <c r="BE7" s="10">
        <v>38</v>
      </c>
      <c r="BF7" s="10">
        <v>32</v>
      </c>
      <c r="BG7" s="10">
        <v>50</v>
      </c>
      <c r="BH7" s="10">
        <v>36</v>
      </c>
      <c r="BI7" s="10">
        <v>23</v>
      </c>
      <c r="BJ7" s="10">
        <v>25</v>
      </c>
      <c r="BK7" s="10">
        <v>15</v>
      </c>
      <c r="BL7" s="10">
        <v>56</v>
      </c>
      <c r="BM7" s="10"/>
      <c r="BN7" s="10">
        <v>423</v>
      </c>
      <c r="BO7" s="10">
        <v>262</v>
      </c>
      <c r="BP7" s="10"/>
      <c r="BQ7" s="10">
        <v>132</v>
      </c>
      <c r="BR7" s="10">
        <v>73</v>
      </c>
      <c r="BS7" s="10"/>
      <c r="BT7" s="10">
        <v>86</v>
      </c>
      <c r="BU7" s="10"/>
      <c r="BV7" s="10">
        <v>145</v>
      </c>
      <c r="BW7" s="10">
        <v>126</v>
      </c>
      <c r="BX7" s="10">
        <v>391</v>
      </c>
      <c r="BY7" s="10"/>
      <c r="BZ7" s="10">
        <v>67</v>
      </c>
      <c r="CA7" s="10">
        <v>103</v>
      </c>
      <c r="CB7" s="10">
        <v>92</v>
      </c>
      <c r="CC7" s="10">
        <v>79</v>
      </c>
      <c r="CD7" s="10">
        <v>121</v>
      </c>
      <c r="CE7" s="10">
        <v>82</v>
      </c>
      <c r="CF7" s="10">
        <v>89</v>
      </c>
      <c r="CG7" s="10"/>
      <c r="CH7" s="10">
        <v>63</v>
      </c>
      <c r="CI7" s="10">
        <v>246</v>
      </c>
      <c r="CJ7" s="10">
        <v>255</v>
      </c>
      <c r="CK7" s="10">
        <v>90</v>
      </c>
      <c r="CL7" s="10">
        <v>35</v>
      </c>
    </row>
    <row r="8" spans="2:90" ht="30" customHeight="1" x14ac:dyDescent="0.3">
      <c r="B8" s="11" t="s">
        <v>20</v>
      </c>
      <c r="C8" s="11">
        <v>685</v>
      </c>
      <c r="D8" s="11">
        <v>323</v>
      </c>
      <c r="E8" s="11">
        <v>359</v>
      </c>
      <c r="F8" s="11"/>
      <c r="G8" s="11">
        <v>90</v>
      </c>
      <c r="H8" s="11">
        <v>122</v>
      </c>
      <c r="I8" s="11">
        <v>113</v>
      </c>
      <c r="J8" s="11">
        <v>117</v>
      </c>
      <c r="K8" s="11">
        <v>96</v>
      </c>
      <c r="L8" s="11">
        <v>147</v>
      </c>
      <c r="M8" s="11"/>
      <c r="N8" s="11">
        <v>178</v>
      </c>
      <c r="O8" s="11">
        <v>160</v>
      </c>
      <c r="P8" s="11">
        <v>177</v>
      </c>
      <c r="Q8" s="11">
        <v>169</v>
      </c>
      <c r="R8" s="11"/>
      <c r="S8" s="11">
        <v>101</v>
      </c>
      <c r="T8" s="11">
        <v>103</v>
      </c>
      <c r="U8" s="11">
        <v>54</v>
      </c>
      <c r="V8" s="11">
        <v>63</v>
      </c>
      <c r="W8" s="11">
        <v>47</v>
      </c>
      <c r="X8" s="11">
        <v>58</v>
      </c>
      <c r="Y8" s="11">
        <v>52</v>
      </c>
      <c r="Z8" s="11">
        <v>25</v>
      </c>
      <c r="AA8" s="11">
        <v>62</v>
      </c>
      <c r="AB8" s="11">
        <v>64</v>
      </c>
      <c r="AC8" s="11">
        <v>37</v>
      </c>
      <c r="AD8" s="11">
        <v>20</v>
      </c>
      <c r="AE8" s="11"/>
      <c r="AF8" s="11">
        <v>259</v>
      </c>
      <c r="AG8" s="11">
        <v>246</v>
      </c>
      <c r="AH8" s="11">
        <v>106</v>
      </c>
      <c r="AI8" s="11"/>
      <c r="AJ8" s="11">
        <v>133</v>
      </c>
      <c r="AK8" s="11">
        <v>222</v>
      </c>
      <c r="AL8" s="11">
        <v>68</v>
      </c>
      <c r="AM8" s="11">
        <v>91</v>
      </c>
      <c r="AN8" s="11">
        <v>34</v>
      </c>
      <c r="AO8" s="11"/>
      <c r="AP8" s="11">
        <v>157</v>
      </c>
      <c r="AQ8" s="11">
        <v>106</v>
      </c>
      <c r="AR8" s="11">
        <v>62</v>
      </c>
      <c r="AS8" s="11">
        <v>179</v>
      </c>
      <c r="AT8" s="11">
        <v>52</v>
      </c>
      <c r="AU8" s="11">
        <v>64</v>
      </c>
      <c r="AV8" s="11"/>
      <c r="AW8" s="11">
        <v>6</v>
      </c>
      <c r="AX8" s="11">
        <v>32</v>
      </c>
      <c r="AY8" s="11">
        <v>35</v>
      </c>
      <c r="AZ8" s="11">
        <v>47</v>
      </c>
      <c r="BA8" s="11">
        <v>76</v>
      </c>
      <c r="BB8" s="11">
        <v>85</v>
      </c>
      <c r="BC8" s="11">
        <v>62</v>
      </c>
      <c r="BD8" s="11">
        <v>43</v>
      </c>
      <c r="BE8" s="11">
        <v>38</v>
      </c>
      <c r="BF8" s="11">
        <v>31</v>
      </c>
      <c r="BG8" s="11">
        <v>49</v>
      </c>
      <c r="BH8" s="11">
        <v>34</v>
      </c>
      <c r="BI8" s="11">
        <v>22</v>
      </c>
      <c r="BJ8" s="11">
        <v>24</v>
      </c>
      <c r="BK8" s="11">
        <v>14</v>
      </c>
      <c r="BL8" s="11">
        <v>56</v>
      </c>
      <c r="BM8" s="11"/>
      <c r="BN8" s="11">
        <v>410</v>
      </c>
      <c r="BO8" s="11">
        <v>271</v>
      </c>
      <c r="BP8" s="11"/>
      <c r="BQ8" s="11">
        <v>132</v>
      </c>
      <c r="BR8" s="11">
        <v>73</v>
      </c>
      <c r="BS8" s="11"/>
      <c r="BT8" s="11">
        <v>86</v>
      </c>
      <c r="BU8" s="11"/>
      <c r="BV8" s="11">
        <v>147</v>
      </c>
      <c r="BW8" s="11">
        <v>134</v>
      </c>
      <c r="BX8" s="11">
        <v>377</v>
      </c>
      <c r="BY8" s="11"/>
      <c r="BZ8" s="11">
        <v>69</v>
      </c>
      <c r="CA8" s="11">
        <v>101</v>
      </c>
      <c r="CB8" s="11">
        <v>90</v>
      </c>
      <c r="CC8" s="11">
        <v>80</v>
      </c>
      <c r="CD8" s="11">
        <v>121</v>
      </c>
      <c r="CE8" s="11">
        <v>82</v>
      </c>
      <c r="CF8" s="11">
        <v>87</v>
      </c>
      <c r="CG8" s="11"/>
      <c r="CH8" s="11">
        <v>66</v>
      </c>
      <c r="CI8" s="11">
        <v>240</v>
      </c>
      <c r="CJ8" s="11">
        <v>254</v>
      </c>
      <c r="CK8" s="11">
        <v>90</v>
      </c>
      <c r="CL8" s="11">
        <v>37</v>
      </c>
    </row>
    <row r="9" spans="2:90" ht="28.8" x14ac:dyDescent="0.3">
      <c r="B9" s="18" t="s">
        <v>565</v>
      </c>
      <c r="C9" s="17">
        <v>0.29891964730163201</v>
      </c>
      <c r="D9" s="17">
        <v>0.30262664431073699</v>
      </c>
      <c r="E9" s="17">
        <v>0.29801908588894099</v>
      </c>
      <c r="F9" s="17"/>
      <c r="G9" s="17">
        <v>0.32590156762585698</v>
      </c>
      <c r="H9" s="17">
        <v>0.45071357617341401</v>
      </c>
      <c r="I9" s="17">
        <v>0.32755291169284301</v>
      </c>
      <c r="J9" s="17">
        <v>0.29063074202508599</v>
      </c>
      <c r="K9" s="17">
        <v>0.16256527515480801</v>
      </c>
      <c r="L9" s="17">
        <v>0.23003533417875899</v>
      </c>
      <c r="M9" s="17"/>
      <c r="N9" s="17">
        <v>0.39600105460266799</v>
      </c>
      <c r="O9" s="17">
        <v>0.33984332785887</v>
      </c>
      <c r="P9" s="17">
        <v>0.23492474791892001</v>
      </c>
      <c r="Q9" s="17">
        <v>0.227224352724537</v>
      </c>
      <c r="R9" s="17"/>
      <c r="S9" s="17">
        <v>0.38291646605613799</v>
      </c>
      <c r="T9" s="17">
        <v>0.301465600413859</v>
      </c>
      <c r="U9" s="17">
        <v>0.15440985124801601</v>
      </c>
      <c r="V9" s="17">
        <v>0.22945931860275801</v>
      </c>
      <c r="W9" s="17">
        <v>0.31275866108421302</v>
      </c>
      <c r="X9" s="17">
        <v>0.34672925736022803</v>
      </c>
      <c r="Y9" s="17">
        <v>0.28360670406906802</v>
      </c>
      <c r="Z9" s="17">
        <v>0.42761142546348502</v>
      </c>
      <c r="AA9" s="17">
        <v>0.38944101314249902</v>
      </c>
      <c r="AB9" s="17">
        <v>0.13690137964541699</v>
      </c>
      <c r="AC9" s="17">
        <v>0.38325899835586802</v>
      </c>
      <c r="AD9" s="17">
        <v>0.25956444841930199</v>
      </c>
      <c r="AE9" s="17"/>
      <c r="AF9" s="17">
        <v>0.19310285396733301</v>
      </c>
      <c r="AG9" s="17">
        <v>0.41722208646389503</v>
      </c>
      <c r="AH9" s="17">
        <v>0.25969955702647102</v>
      </c>
      <c r="AI9" s="17"/>
      <c r="AJ9" s="17">
        <v>0.187421275009379</v>
      </c>
      <c r="AK9" s="17">
        <v>0.51590237871535705</v>
      </c>
      <c r="AL9" s="17">
        <v>0.23579972028047999</v>
      </c>
      <c r="AM9" s="17">
        <v>0.15975551064851701</v>
      </c>
      <c r="AN9" s="17">
        <v>0.24826958125298501</v>
      </c>
      <c r="AO9" s="17"/>
      <c r="AP9" s="17">
        <v>0.67251290450477497</v>
      </c>
      <c r="AQ9" s="17">
        <v>0.19854922492111601</v>
      </c>
      <c r="AR9" s="17">
        <v>0.29723404970393102</v>
      </c>
      <c r="AS9" s="17">
        <v>0.15928394688333</v>
      </c>
      <c r="AT9" s="17">
        <v>0.30876540565969002</v>
      </c>
      <c r="AU9" s="17">
        <v>0.13747193958030701</v>
      </c>
      <c r="AV9" s="17"/>
      <c r="AW9" s="17">
        <v>0.40357085594314002</v>
      </c>
      <c r="AX9" s="17">
        <v>0.235575050566139</v>
      </c>
      <c r="AY9" s="17">
        <v>0.15554608427444999</v>
      </c>
      <c r="AZ9" s="17">
        <v>0.245985436862874</v>
      </c>
      <c r="BA9" s="17">
        <v>0.26175354146986501</v>
      </c>
      <c r="BB9" s="17">
        <v>0.30156351170540902</v>
      </c>
      <c r="BC9" s="17">
        <v>0.29235025913132601</v>
      </c>
      <c r="BD9" s="17">
        <v>0.20042298403373501</v>
      </c>
      <c r="BE9" s="17">
        <v>0.34361977571367602</v>
      </c>
      <c r="BF9" s="17">
        <v>0.35300222668022702</v>
      </c>
      <c r="BG9" s="17">
        <v>0.34380954152434501</v>
      </c>
      <c r="BH9" s="17">
        <v>0.37737050233736202</v>
      </c>
      <c r="BI9" s="17">
        <v>0.38428152754165101</v>
      </c>
      <c r="BJ9" s="17">
        <v>0.43618960419327002</v>
      </c>
      <c r="BK9" s="17">
        <v>0.397804170692999</v>
      </c>
      <c r="BL9" s="17">
        <v>0.41843450265585203</v>
      </c>
      <c r="BM9" s="17"/>
      <c r="BN9" s="17">
        <v>0.327412953889618</v>
      </c>
      <c r="BO9" s="17">
        <v>0.25654478583321499</v>
      </c>
      <c r="BP9" s="17"/>
      <c r="BQ9" s="17">
        <v>0.66645414102383804</v>
      </c>
      <c r="BR9" s="17">
        <v>0.27331346913274701</v>
      </c>
      <c r="BS9" s="17"/>
      <c r="BT9" s="17">
        <v>0.42719250789917101</v>
      </c>
      <c r="BU9" s="17"/>
      <c r="BV9" s="17">
        <v>0.22237939808187701</v>
      </c>
      <c r="BW9" s="17">
        <v>0.37003692187644199</v>
      </c>
      <c r="BX9" s="17">
        <v>0.30850936849753802</v>
      </c>
      <c r="BY9" s="17"/>
      <c r="BZ9" s="17">
        <v>0.19314588119272799</v>
      </c>
      <c r="CA9" s="17">
        <v>0.32671895709684801</v>
      </c>
      <c r="CB9" s="17">
        <v>0.29427201295250399</v>
      </c>
      <c r="CC9" s="17">
        <v>0.27808830818027502</v>
      </c>
      <c r="CD9" s="17">
        <v>0.27029264485493698</v>
      </c>
      <c r="CE9" s="17">
        <v>0.38928124085309201</v>
      </c>
      <c r="CF9" s="17">
        <v>0.40645191719363599</v>
      </c>
      <c r="CG9" s="17"/>
      <c r="CH9" s="17">
        <v>0.37090857002532801</v>
      </c>
      <c r="CI9" s="17">
        <v>0.363459658737738</v>
      </c>
      <c r="CJ9" s="17">
        <v>0.22928856882538301</v>
      </c>
      <c r="CK9" s="17">
        <v>0.268899439630501</v>
      </c>
      <c r="CL9" s="17">
        <v>0.30412954006044202</v>
      </c>
    </row>
    <row r="10" spans="2:90" ht="28.8" x14ac:dyDescent="0.3">
      <c r="B10" s="18" t="s">
        <v>566</v>
      </c>
      <c r="C10" s="17">
        <v>0.45889773542502099</v>
      </c>
      <c r="D10" s="17">
        <v>0.48940548637613601</v>
      </c>
      <c r="E10" s="17">
        <v>0.42971564350241798</v>
      </c>
      <c r="F10" s="17"/>
      <c r="G10" s="17">
        <v>0.47222543325271099</v>
      </c>
      <c r="H10" s="17">
        <v>0.37864342583319299</v>
      </c>
      <c r="I10" s="17">
        <v>0.41513042518883198</v>
      </c>
      <c r="J10" s="17">
        <v>0.385806387471338</v>
      </c>
      <c r="K10" s="17">
        <v>0.61631500703103403</v>
      </c>
      <c r="L10" s="17">
        <v>0.50651969078946402</v>
      </c>
      <c r="M10" s="17"/>
      <c r="N10" s="17">
        <v>0.38770335120320798</v>
      </c>
      <c r="O10" s="17">
        <v>0.43259857853015798</v>
      </c>
      <c r="P10" s="17">
        <v>0.54744697725611402</v>
      </c>
      <c r="Q10" s="17">
        <v>0.46819584006791398</v>
      </c>
      <c r="R10" s="17"/>
      <c r="S10" s="17">
        <v>0.43975644120542801</v>
      </c>
      <c r="T10" s="17">
        <v>0.42724915538510599</v>
      </c>
      <c r="U10" s="17">
        <v>0.55323306536699002</v>
      </c>
      <c r="V10" s="17">
        <v>0.50646876156982001</v>
      </c>
      <c r="W10" s="17">
        <v>0.40878040749130301</v>
      </c>
      <c r="X10" s="17">
        <v>0.43427256037293199</v>
      </c>
      <c r="Y10" s="17">
        <v>0.57568700436461295</v>
      </c>
      <c r="Z10" s="17">
        <v>0.463700841623022</v>
      </c>
      <c r="AA10" s="17">
        <v>0.361199499509405</v>
      </c>
      <c r="AB10" s="17">
        <v>0.54209104008486297</v>
      </c>
      <c r="AC10" s="17">
        <v>0.41167305843422602</v>
      </c>
      <c r="AD10" s="17">
        <v>0.31691737757016403</v>
      </c>
      <c r="AE10" s="17"/>
      <c r="AF10" s="17">
        <v>0.60528814220349603</v>
      </c>
      <c r="AG10" s="17">
        <v>0.374266970295484</v>
      </c>
      <c r="AH10" s="17">
        <v>0.31709926067709399</v>
      </c>
      <c r="AI10" s="17"/>
      <c r="AJ10" s="17">
        <v>0.68405531181298296</v>
      </c>
      <c r="AK10" s="17">
        <v>0.32006141564537099</v>
      </c>
      <c r="AL10" s="17">
        <v>0.472184688491322</v>
      </c>
      <c r="AM10" s="17">
        <v>0.69684099169653102</v>
      </c>
      <c r="AN10" s="17">
        <v>0.51822897851903305</v>
      </c>
      <c r="AO10" s="17"/>
      <c r="AP10" s="17">
        <v>0.19465324325421299</v>
      </c>
      <c r="AQ10" s="17">
        <v>0.70988909303557801</v>
      </c>
      <c r="AR10" s="17">
        <v>0.51028559761018699</v>
      </c>
      <c r="AS10" s="17">
        <v>0.69183996089276301</v>
      </c>
      <c r="AT10" s="17">
        <v>0.467133860676683</v>
      </c>
      <c r="AU10" s="17">
        <v>0.20911736980758</v>
      </c>
      <c r="AV10" s="17"/>
      <c r="AW10" s="17">
        <v>0.44825086202443498</v>
      </c>
      <c r="AX10" s="17">
        <v>0.313824577351069</v>
      </c>
      <c r="AY10" s="17">
        <v>0.61799586114079497</v>
      </c>
      <c r="AZ10" s="17">
        <v>0.45438037038138701</v>
      </c>
      <c r="BA10" s="17">
        <v>0.51513990175656998</v>
      </c>
      <c r="BB10" s="17">
        <v>0.44651495518651702</v>
      </c>
      <c r="BC10" s="17">
        <v>0.483618213513134</v>
      </c>
      <c r="BD10" s="17">
        <v>0.56828243158153602</v>
      </c>
      <c r="BE10" s="17">
        <v>0.38677551322606202</v>
      </c>
      <c r="BF10" s="17">
        <v>0.46610479246266201</v>
      </c>
      <c r="BG10" s="17">
        <v>0.46225275009015299</v>
      </c>
      <c r="BH10" s="17">
        <v>0.424060213178648</v>
      </c>
      <c r="BI10" s="17">
        <v>0.262355051838362</v>
      </c>
      <c r="BJ10" s="17">
        <v>0.40416614992495498</v>
      </c>
      <c r="BK10" s="17">
        <v>0.40555977916623298</v>
      </c>
      <c r="BL10" s="17">
        <v>0.46246379610566601</v>
      </c>
      <c r="BM10" s="17"/>
      <c r="BN10" s="17">
        <v>0.45647088876358699</v>
      </c>
      <c r="BO10" s="17">
        <v>0.46575906601328698</v>
      </c>
      <c r="BP10" s="17"/>
      <c r="BQ10" s="17">
        <v>0.20173527955123</v>
      </c>
      <c r="BR10" s="17">
        <v>0.60843759208707704</v>
      </c>
      <c r="BS10" s="17"/>
      <c r="BT10" s="17">
        <v>0.44954404613542398</v>
      </c>
      <c r="BU10" s="17"/>
      <c r="BV10" s="17">
        <v>0.49528543684682202</v>
      </c>
      <c r="BW10" s="17">
        <v>0.36927036982218903</v>
      </c>
      <c r="BX10" s="17">
        <v>0.48558420487600001</v>
      </c>
      <c r="BY10" s="17"/>
      <c r="BZ10" s="17">
        <v>0.41738650237811897</v>
      </c>
      <c r="CA10" s="17">
        <v>0.447026293251228</v>
      </c>
      <c r="CB10" s="17">
        <v>0.45895318024607101</v>
      </c>
      <c r="CC10" s="17">
        <v>0.44189915679166603</v>
      </c>
      <c r="CD10" s="17">
        <v>0.518894141057897</v>
      </c>
      <c r="CE10" s="17">
        <v>0.497732370641567</v>
      </c>
      <c r="CF10" s="17">
        <v>0.44095007182034601</v>
      </c>
      <c r="CG10" s="17"/>
      <c r="CH10" s="17">
        <v>0.52423700311398103</v>
      </c>
      <c r="CI10" s="17">
        <v>0.41380554914630402</v>
      </c>
      <c r="CJ10" s="17">
        <v>0.49174275442554299</v>
      </c>
      <c r="CK10" s="17">
        <v>0.474350571484286</v>
      </c>
      <c r="CL10" s="17">
        <v>0.37126170789589302</v>
      </c>
    </row>
    <row r="11" spans="2:90" x14ac:dyDescent="0.3">
      <c r="B11" s="18" t="s">
        <v>567</v>
      </c>
      <c r="C11" s="17">
        <v>8.3390767616647904E-2</v>
      </c>
      <c r="D11" s="17">
        <v>7.2048608465799704E-2</v>
      </c>
      <c r="E11" s="17">
        <v>9.1587506571320296E-2</v>
      </c>
      <c r="F11" s="17"/>
      <c r="G11" s="17">
        <v>6.2941346196687203E-2</v>
      </c>
      <c r="H11" s="17">
        <v>7.5870141702308103E-2</v>
      </c>
      <c r="I11" s="17">
        <v>8.8341393721911798E-2</v>
      </c>
      <c r="J11" s="17">
        <v>0.14166667465521399</v>
      </c>
      <c r="K11" s="17">
        <v>6.0063775808900897E-2</v>
      </c>
      <c r="L11" s="17">
        <v>6.7065578266841994E-2</v>
      </c>
      <c r="M11" s="17"/>
      <c r="N11" s="17">
        <v>3.6192308192577398E-2</v>
      </c>
      <c r="O11" s="17">
        <v>6.51684206486801E-2</v>
      </c>
      <c r="P11" s="17">
        <v>8.4247197219064499E-2</v>
      </c>
      <c r="Q11" s="17">
        <v>0.14401880589174099</v>
      </c>
      <c r="R11" s="17"/>
      <c r="S11" s="17">
        <v>6.0174117279644397E-2</v>
      </c>
      <c r="T11" s="17">
        <v>7.1416259089111297E-2</v>
      </c>
      <c r="U11" s="17">
        <v>0.14024132711921899</v>
      </c>
      <c r="V11" s="17">
        <v>9.3678388181876404E-2</v>
      </c>
      <c r="W11" s="17">
        <v>9.6416231822181897E-2</v>
      </c>
      <c r="X11" s="17">
        <v>8.4865011046602601E-2</v>
      </c>
      <c r="Y11" s="17">
        <v>2.0311385227817801E-2</v>
      </c>
      <c r="Z11" s="17">
        <v>7.2338034539935397E-2</v>
      </c>
      <c r="AA11" s="17">
        <v>0.106680786502536</v>
      </c>
      <c r="AB11" s="17">
        <v>5.4923446720561701E-2</v>
      </c>
      <c r="AC11" s="17">
        <v>9.9774934703795795E-2</v>
      </c>
      <c r="AD11" s="17">
        <v>0.21049011159422801</v>
      </c>
      <c r="AE11" s="17"/>
      <c r="AF11" s="17">
        <v>6.2406715732206401E-2</v>
      </c>
      <c r="AG11" s="17">
        <v>4.2397450416880998E-2</v>
      </c>
      <c r="AH11" s="17">
        <v>0.25045623645675402</v>
      </c>
      <c r="AI11" s="17"/>
      <c r="AJ11" s="17">
        <v>1.3150569698579299E-2</v>
      </c>
      <c r="AK11" s="17">
        <v>2.9186212543932399E-2</v>
      </c>
      <c r="AL11" s="17">
        <v>4.1309133261072703E-2</v>
      </c>
      <c r="AM11" s="17">
        <v>5.3814740757640103E-2</v>
      </c>
      <c r="AN11" s="17">
        <v>6.6222065323226401E-2</v>
      </c>
      <c r="AO11" s="17"/>
      <c r="AP11" s="17">
        <v>1.7099235830556499E-2</v>
      </c>
      <c r="AQ11" s="17">
        <v>8.5771640956211793E-3</v>
      </c>
      <c r="AR11" s="17">
        <v>1.5423155515938E-2</v>
      </c>
      <c r="AS11" s="17">
        <v>6.8976435387919297E-2</v>
      </c>
      <c r="AT11" s="17">
        <v>4.0696300790274101E-2</v>
      </c>
      <c r="AU11" s="17">
        <v>7.4152080626892797E-2</v>
      </c>
      <c r="AV11" s="17"/>
      <c r="AW11" s="17">
        <v>0.148178282032425</v>
      </c>
      <c r="AX11" s="17">
        <v>0.18271689678300501</v>
      </c>
      <c r="AY11" s="17">
        <v>0.15180790016069801</v>
      </c>
      <c r="AZ11" s="17">
        <v>8.7387332435941004E-2</v>
      </c>
      <c r="BA11" s="17">
        <v>0.10471693284002399</v>
      </c>
      <c r="BB11" s="17">
        <v>0.10379983043214</v>
      </c>
      <c r="BC11" s="17">
        <v>0.114977160291791</v>
      </c>
      <c r="BD11" s="17">
        <v>8.8506889005810496E-2</v>
      </c>
      <c r="BE11" s="17">
        <v>7.6948508450128003E-2</v>
      </c>
      <c r="BF11" s="17">
        <v>0</v>
      </c>
      <c r="BG11" s="17">
        <v>7.9714078224704596E-2</v>
      </c>
      <c r="BH11" s="17">
        <v>2.65024885102393E-2</v>
      </c>
      <c r="BI11" s="17">
        <v>7.7133156892936303E-2</v>
      </c>
      <c r="BJ11" s="17">
        <v>4.0351334322219802E-2</v>
      </c>
      <c r="BK11" s="17">
        <v>0</v>
      </c>
      <c r="BL11" s="17">
        <v>0</v>
      </c>
      <c r="BM11" s="17"/>
      <c r="BN11" s="17">
        <v>7.6346305443744697E-2</v>
      </c>
      <c r="BO11" s="17">
        <v>9.5221665844322706E-2</v>
      </c>
      <c r="BP11" s="17"/>
      <c r="BQ11" s="17">
        <v>2.04676107850391E-2</v>
      </c>
      <c r="BR11" s="17">
        <v>1.19935648937611E-2</v>
      </c>
      <c r="BS11" s="17"/>
      <c r="BT11" s="17">
        <v>2.15747819485201E-2</v>
      </c>
      <c r="BU11" s="17"/>
      <c r="BV11" s="17">
        <v>0.116070153301521</v>
      </c>
      <c r="BW11" s="17">
        <v>0.102792848100995</v>
      </c>
      <c r="BX11" s="17">
        <v>5.67605713482345E-2</v>
      </c>
      <c r="BY11" s="17"/>
      <c r="BZ11" s="17">
        <v>0.187079852167405</v>
      </c>
      <c r="CA11" s="17">
        <v>0.10093087668472001</v>
      </c>
      <c r="CB11" s="17">
        <v>0.108310382588124</v>
      </c>
      <c r="CC11" s="17">
        <v>7.7150573181577503E-2</v>
      </c>
      <c r="CD11" s="17">
        <v>8.7206489153675501E-2</v>
      </c>
      <c r="CE11" s="17">
        <v>3.4381985390482601E-2</v>
      </c>
      <c r="CF11" s="17">
        <v>2.3403367063494902E-2</v>
      </c>
      <c r="CG11" s="17"/>
      <c r="CH11" s="17">
        <v>4.48527971897099E-2</v>
      </c>
      <c r="CI11" s="17">
        <v>3.5734760509841298E-2</v>
      </c>
      <c r="CJ11" s="17">
        <v>0.111158025261708</v>
      </c>
      <c r="CK11" s="17">
        <v>0.118057572494268</v>
      </c>
      <c r="CL11" s="17">
        <v>0.186905064482281</v>
      </c>
    </row>
    <row r="12" spans="2:90" x14ac:dyDescent="0.3">
      <c r="B12" s="18" t="s">
        <v>118</v>
      </c>
      <c r="C12" s="19">
        <v>0.15879184965669901</v>
      </c>
      <c r="D12" s="19">
        <v>0.135919260847327</v>
      </c>
      <c r="E12" s="19">
        <v>0.18067776403732</v>
      </c>
      <c r="F12" s="19"/>
      <c r="G12" s="19">
        <v>0.13893165292474499</v>
      </c>
      <c r="H12" s="19">
        <v>9.4772856291084603E-2</v>
      </c>
      <c r="I12" s="19">
        <v>0.168975269396413</v>
      </c>
      <c r="J12" s="19">
        <v>0.181896195848362</v>
      </c>
      <c r="K12" s="19">
        <v>0.161055942005257</v>
      </c>
      <c r="L12" s="19">
        <v>0.19637939676493399</v>
      </c>
      <c r="M12" s="19"/>
      <c r="N12" s="19">
        <v>0.18010328600154599</v>
      </c>
      <c r="O12" s="19">
        <v>0.16238967296229301</v>
      </c>
      <c r="P12" s="19">
        <v>0.13338107760590201</v>
      </c>
      <c r="Q12" s="19">
        <v>0.160561001315808</v>
      </c>
      <c r="R12" s="19"/>
      <c r="S12" s="19">
        <v>0.11715297545879</v>
      </c>
      <c r="T12" s="19">
        <v>0.199868985111924</v>
      </c>
      <c r="U12" s="19">
        <v>0.152115756265775</v>
      </c>
      <c r="V12" s="19">
        <v>0.17039353164554599</v>
      </c>
      <c r="W12" s="19">
        <v>0.18204469960230199</v>
      </c>
      <c r="X12" s="19">
        <v>0.13413317122023799</v>
      </c>
      <c r="Y12" s="19">
        <v>0.120394906338501</v>
      </c>
      <c r="Z12" s="19">
        <v>3.63496983735569E-2</v>
      </c>
      <c r="AA12" s="19">
        <v>0.14267870084556</v>
      </c>
      <c r="AB12" s="19">
        <v>0.266084133549158</v>
      </c>
      <c r="AC12" s="19">
        <v>0.10529300850610999</v>
      </c>
      <c r="AD12" s="19">
        <v>0.21302806241630601</v>
      </c>
      <c r="AE12" s="19"/>
      <c r="AF12" s="19">
        <v>0.139202288096965</v>
      </c>
      <c r="AG12" s="19">
        <v>0.16611349282373999</v>
      </c>
      <c r="AH12" s="19">
        <v>0.172744945839682</v>
      </c>
      <c r="AI12" s="19"/>
      <c r="AJ12" s="19">
        <v>0.115372843479058</v>
      </c>
      <c r="AK12" s="19">
        <v>0.13484999309533899</v>
      </c>
      <c r="AL12" s="19">
        <v>0.25070645796712598</v>
      </c>
      <c r="AM12" s="19">
        <v>8.9588756897312397E-2</v>
      </c>
      <c r="AN12" s="19">
        <v>0.167279374904756</v>
      </c>
      <c r="AO12" s="19"/>
      <c r="AP12" s="19">
        <v>0.115734616410456</v>
      </c>
      <c r="AQ12" s="19">
        <v>8.29845179476843E-2</v>
      </c>
      <c r="AR12" s="19">
        <v>0.177057197169944</v>
      </c>
      <c r="AS12" s="19">
        <v>7.9899656835987695E-2</v>
      </c>
      <c r="AT12" s="19">
        <v>0.18340443287335201</v>
      </c>
      <c r="AU12" s="19">
        <v>0.57925860998522105</v>
      </c>
      <c r="AV12" s="19"/>
      <c r="AW12" s="19">
        <v>0</v>
      </c>
      <c r="AX12" s="19">
        <v>0.26788347529978701</v>
      </c>
      <c r="AY12" s="19">
        <v>7.4650154424057494E-2</v>
      </c>
      <c r="AZ12" s="19">
        <v>0.212246860319798</v>
      </c>
      <c r="BA12" s="19">
        <v>0.11838962393353999</v>
      </c>
      <c r="BB12" s="19">
        <v>0.148121702675934</v>
      </c>
      <c r="BC12" s="19">
        <v>0.10905436706374901</v>
      </c>
      <c r="BD12" s="19">
        <v>0.142787695378919</v>
      </c>
      <c r="BE12" s="19">
        <v>0.192656202610134</v>
      </c>
      <c r="BF12" s="19">
        <v>0.180892980857112</v>
      </c>
      <c r="BG12" s="19">
        <v>0.11422363016079801</v>
      </c>
      <c r="BH12" s="19">
        <v>0.17206679597375099</v>
      </c>
      <c r="BI12" s="19">
        <v>0.27623026372705101</v>
      </c>
      <c r="BJ12" s="19">
        <v>0.119292911559556</v>
      </c>
      <c r="BK12" s="19">
        <v>0.19663605014076799</v>
      </c>
      <c r="BL12" s="19">
        <v>0.119101701238482</v>
      </c>
      <c r="BM12" s="19"/>
      <c r="BN12" s="19">
        <v>0.13976985190305</v>
      </c>
      <c r="BO12" s="19">
        <v>0.18247448230917501</v>
      </c>
      <c r="BP12" s="19"/>
      <c r="BQ12" s="19">
        <v>0.111342968639892</v>
      </c>
      <c r="BR12" s="19">
        <v>0.106255373886415</v>
      </c>
      <c r="BS12" s="19"/>
      <c r="BT12" s="19">
        <v>0.10168866401688501</v>
      </c>
      <c r="BU12" s="19"/>
      <c r="BV12" s="19">
        <v>0.16626501176978001</v>
      </c>
      <c r="BW12" s="19">
        <v>0.157899860200373</v>
      </c>
      <c r="BX12" s="19">
        <v>0.14914585527822699</v>
      </c>
      <c r="BY12" s="19"/>
      <c r="BZ12" s="19">
        <v>0.20238776426174801</v>
      </c>
      <c r="CA12" s="19">
        <v>0.12532387296720399</v>
      </c>
      <c r="CB12" s="19">
        <v>0.13846442421330099</v>
      </c>
      <c r="CC12" s="19">
        <v>0.202861961846482</v>
      </c>
      <c r="CD12" s="19">
        <v>0.12360672493348999</v>
      </c>
      <c r="CE12" s="19">
        <v>7.8604403114859098E-2</v>
      </c>
      <c r="CF12" s="19">
        <v>0.129194643922522</v>
      </c>
      <c r="CG12" s="19"/>
      <c r="CH12" s="19">
        <v>6.0001629670981403E-2</v>
      </c>
      <c r="CI12" s="19">
        <v>0.187000031606117</v>
      </c>
      <c r="CJ12" s="19">
        <v>0.16781065148736701</v>
      </c>
      <c r="CK12" s="19">
        <v>0.13869241639094501</v>
      </c>
      <c r="CL12" s="19">
        <v>0.13770368756138399</v>
      </c>
    </row>
    <row r="13" spans="2:90" x14ac:dyDescent="0.3">
      <c r="B13" s="16" t="s">
        <v>123</v>
      </c>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573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618</v>
      </c>
      <c r="D7" s="10">
        <v>308</v>
      </c>
      <c r="E7" s="10">
        <v>307</v>
      </c>
      <c r="F7" s="10"/>
      <c r="G7" s="10">
        <v>74</v>
      </c>
      <c r="H7" s="10">
        <v>100</v>
      </c>
      <c r="I7" s="10">
        <v>103</v>
      </c>
      <c r="J7" s="10">
        <v>109</v>
      </c>
      <c r="K7" s="10">
        <v>101</v>
      </c>
      <c r="L7" s="10">
        <v>131</v>
      </c>
      <c r="M7" s="10"/>
      <c r="N7" s="10">
        <v>173</v>
      </c>
      <c r="O7" s="10">
        <v>141</v>
      </c>
      <c r="P7" s="10">
        <v>142</v>
      </c>
      <c r="Q7" s="10">
        <v>161</v>
      </c>
      <c r="R7" s="10"/>
      <c r="S7" s="10">
        <v>71</v>
      </c>
      <c r="T7" s="10">
        <v>92</v>
      </c>
      <c r="U7" s="10">
        <v>51</v>
      </c>
      <c r="V7" s="10">
        <v>56</v>
      </c>
      <c r="W7" s="10">
        <v>44</v>
      </c>
      <c r="X7" s="10">
        <v>62</v>
      </c>
      <c r="Y7" s="10">
        <v>45</v>
      </c>
      <c r="Z7" s="10">
        <v>31</v>
      </c>
      <c r="AA7" s="10">
        <v>54</v>
      </c>
      <c r="AB7" s="10">
        <v>64</v>
      </c>
      <c r="AC7" s="10">
        <v>30</v>
      </c>
      <c r="AD7" s="10">
        <v>18</v>
      </c>
      <c r="AE7" s="10"/>
      <c r="AF7" s="10">
        <v>233</v>
      </c>
      <c r="AG7" s="10">
        <v>244</v>
      </c>
      <c r="AH7" s="10">
        <v>78</v>
      </c>
      <c r="AI7" s="10"/>
      <c r="AJ7" s="10">
        <v>119</v>
      </c>
      <c r="AK7" s="10">
        <v>201</v>
      </c>
      <c r="AL7" s="10">
        <v>54</v>
      </c>
      <c r="AM7" s="10">
        <v>81</v>
      </c>
      <c r="AN7" s="10">
        <v>34</v>
      </c>
      <c r="AO7" s="10"/>
      <c r="AP7" s="10">
        <v>135</v>
      </c>
      <c r="AQ7" s="10">
        <v>102</v>
      </c>
      <c r="AR7" s="10">
        <v>64</v>
      </c>
      <c r="AS7" s="10">
        <v>136</v>
      </c>
      <c r="AT7" s="10">
        <v>47</v>
      </c>
      <c r="AU7" s="10">
        <v>54</v>
      </c>
      <c r="AV7" s="10"/>
      <c r="AW7" s="10">
        <v>5</v>
      </c>
      <c r="AX7" s="10">
        <v>37</v>
      </c>
      <c r="AY7" s="10">
        <v>33</v>
      </c>
      <c r="AZ7" s="10">
        <v>38</v>
      </c>
      <c r="BA7" s="10">
        <v>80</v>
      </c>
      <c r="BB7" s="10">
        <v>74</v>
      </c>
      <c r="BC7" s="10">
        <v>48</v>
      </c>
      <c r="BD7" s="10">
        <v>47</v>
      </c>
      <c r="BE7" s="10">
        <v>34</v>
      </c>
      <c r="BF7" s="10">
        <v>24</v>
      </c>
      <c r="BG7" s="10">
        <v>46</v>
      </c>
      <c r="BH7" s="10">
        <v>30</v>
      </c>
      <c r="BI7" s="10">
        <v>18</v>
      </c>
      <c r="BJ7" s="10">
        <v>16</v>
      </c>
      <c r="BK7" s="10">
        <v>13</v>
      </c>
      <c r="BL7" s="10">
        <v>47</v>
      </c>
      <c r="BM7" s="10"/>
      <c r="BN7" s="10">
        <v>345</v>
      </c>
      <c r="BO7" s="10">
        <v>267</v>
      </c>
      <c r="BP7" s="10"/>
      <c r="BQ7" s="10">
        <v>122</v>
      </c>
      <c r="BR7" s="10">
        <v>58</v>
      </c>
      <c r="BS7" s="10"/>
      <c r="BT7" s="10">
        <v>69</v>
      </c>
      <c r="BU7" s="10"/>
      <c r="BV7" s="10">
        <v>142</v>
      </c>
      <c r="BW7" s="10">
        <v>103</v>
      </c>
      <c r="BX7" s="10">
        <v>352</v>
      </c>
      <c r="BY7" s="10"/>
      <c r="BZ7" s="10">
        <v>60</v>
      </c>
      <c r="CA7" s="10">
        <v>103</v>
      </c>
      <c r="CB7" s="10">
        <v>78</v>
      </c>
      <c r="CC7" s="10">
        <v>98</v>
      </c>
      <c r="CD7" s="10">
        <v>84</v>
      </c>
      <c r="CE7" s="10">
        <v>69</v>
      </c>
      <c r="CF7" s="10">
        <v>74</v>
      </c>
      <c r="CG7" s="10"/>
      <c r="CH7" s="10">
        <v>60</v>
      </c>
      <c r="CI7" s="10">
        <v>213</v>
      </c>
      <c r="CJ7" s="10">
        <v>226</v>
      </c>
      <c r="CK7" s="10">
        <v>96</v>
      </c>
      <c r="CL7" s="10">
        <v>23</v>
      </c>
    </row>
    <row r="8" spans="2:90" ht="30" customHeight="1" x14ac:dyDescent="0.3">
      <c r="B8" s="11" t="s">
        <v>20</v>
      </c>
      <c r="C8" s="11">
        <v>616</v>
      </c>
      <c r="D8" s="11">
        <v>312</v>
      </c>
      <c r="E8" s="11">
        <v>301</v>
      </c>
      <c r="F8" s="11"/>
      <c r="G8" s="11">
        <v>93</v>
      </c>
      <c r="H8" s="11">
        <v>100</v>
      </c>
      <c r="I8" s="11">
        <v>100</v>
      </c>
      <c r="J8" s="11">
        <v>103</v>
      </c>
      <c r="K8" s="11">
        <v>96</v>
      </c>
      <c r="L8" s="11">
        <v>125</v>
      </c>
      <c r="M8" s="11"/>
      <c r="N8" s="11">
        <v>162</v>
      </c>
      <c r="O8" s="11">
        <v>156</v>
      </c>
      <c r="P8" s="11">
        <v>136</v>
      </c>
      <c r="Q8" s="11">
        <v>161</v>
      </c>
      <c r="R8" s="11"/>
      <c r="S8" s="11">
        <v>76</v>
      </c>
      <c r="T8" s="11">
        <v>88</v>
      </c>
      <c r="U8" s="11">
        <v>48</v>
      </c>
      <c r="V8" s="11">
        <v>55</v>
      </c>
      <c r="W8" s="11">
        <v>43</v>
      </c>
      <c r="X8" s="11">
        <v>62</v>
      </c>
      <c r="Y8" s="11">
        <v>45</v>
      </c>
      <c r="Z8" s="11">
        <v>27</v>
      </c>
      <c r="AA8" s="11">
        <v>61</v>
      </c>
      <c r="AB8" s="11">
        <v>63</v>
      </c>
      <c r="AC8" s="11">
        <v>28</v>
      </c>
      <c r="AD8" s="11">
        <v>19</v>
      </c>
      <c r="AE8" s="11"/>
      <c r="AF8" s="11">
        <v>225</v>
      </c>
      <c r="AG8" s="11">
        <v>240</v>
      </c>
      <c r="AH8" s="11">
        <v>76</v>
      </c>
      <c r="AI8" s="11"/>
      <c r="AJ8" s="11">
        <v>115</v>
      </c>
      <c r="AK8" s="11">
        <v>206</v>
      </c>
      <c r="AL8" s="11">
        <v>53</v>
      </c>
      <c r="AM8" s="11">
        <v>80</v>
      </c>
      <c r="AN8" s="11">
        <v>35</v>
      </c>
      <c r="AO8" s="11"/>
      <c r="AP8" s="11">
        <v>137</v>
      </c>
      <c r="AQ8" s="11">
        <v>100</v>
      </c>
      <c r="AR8" s="11">
        <v>62</v>
      </c>
      <c r="AS8" s="11">
        <v>134</v>
      </c>
      <c r="AT8" s="11">
        <v>51</v>
      </c>
      <c r="AU8" s="11">
        <v>53</v>
      </c>
      <c r="AV8" s="11"/>
      <c r="AW8" s="11">
        <v>5</v>
      </c>
      <c r="AX8" s="11">
        <v>39</v>
      </c>
      <c r="AY8" s="11">
        <v>33</v>
      </c>
      <c r="AZ8" s="11">
        <v>38</v>
      </c>
      <c r="BA8" s="11">
        <v>80</v>
      </c>
      <c r="BB8" s="11">
        <v>76</v>
      </c>
      <c r="BC8" s="11">
        <v>51</v>
      </c>
      <c r="BD8" s="11">
        <v>47</v>
      </c>
      <c r="BE8" s="11">
        <v>35</v>
      </c>
      <c r="BF8" s="11">
        <v>23</v>
      </c>
      <c r="BG8" s="11">
        <v>46</v>
      </c>
      <c r="BH8" s="11">
        <v>30</v>
      </c>
      <c r="BI8" s="11">
        <v>16</v>
      </c>
      <c r="BJ8" s="11">
        <v>16</v>
      </c>
      <c r="BK8" s="11">
        <v>12</v>
      </c>
      <c r="BL8" s="11">
        <v>43</v>
      </c>
      <c r="BM8" s="11"/>
      <c r="BN8" s="11">
        <v>334</v>
      </c>
      <c r="BO8" s="11">
        <v>277</v>
      </c>
      <c r="BP8" s="11"/>
      <c r="BQ8" s="11">
        <v>123</v>
      </c>
      <c r="BR8" s="11">
        <v>61</v>
      </c>
      <c r="BS8" s="11"/>
      <c r="BT8" s="11">
        <v>71</v>
      </c>
      <c r="BU8" s="11"/>
      <c r="BV8" s="11">
        <v>145</v>
      </c>
      <c r="BW8" s="11">
        <v>107</v>
      </c>
      <c r="BX8" s="11">
        <v>342</v>
      </c>
      <c r="BY8" s="11"/>
      <c r="BZ8" s="11">
        <v>63</v>
      </c>
      <c r="CA8" s="11">
        <v>104</v>
      </c>
      <c r="CB8" s="11">
        <v>76</v>
      </c>
      <c r="CC8" s="11">
        <v>103</v>
      </c>
      <c r="CD8" s="11">
        <v>84</v>
      </c>
      <c r="CE8" s="11">
        <v>66</v>
      </c>
      <c r="CF8" s="11">
        <v>68</v>
      </c>
      <c r="CG8" s="11"/>
      <c r="CH8" s="11">
        <v>58</v>
      </c>
      <c r="CI8" s="11">
        <v>208</v>
      </c>
      <c r="CJ8" s="11">
        <v>226</v>
      </c>
      <c r="CK8" s="11">
        <v>100</v>
      </c>
      <c r="CL8" s="11">
        <v>24</v>
      </c>
    </row>
    <row r="9" spans="2:90" ht="28.8" x14ac:dyDescent="0.3">
      <c r="B9" s="18" t="s">
        <v>565</v>
      </c>
      <c r="C9" s="17">
        <v>0.22831928083337</v>
      </c>
      <c r="D9" s="17">
        <v>0.24960016309643401</v>
      </c>
      <c r="E9" s="17">
        <v>0.20848468528158801</v>
      </c>
      <c r="F9" s="17"/>
      <c r="G9" s="17">
        <v>0.29901048392306301</v>
      </c>
      <c r="H9" s="17">
        <v>0.33901351781109301</v>
      </c>
      <c r="I9" s="17">
        <v>0.20914269891307399</v>
      </c>
      <c r="J9" s="17">
        <v>0.211988058393488</v>
      </c>
      <c r="K9" s="17">
        <v>0.135431409972712</v>
      </c>
      <c r="L9" s="17">
        <v>0.187424331763452</v>
      </c>
      <c r="M9" s="17"/>
      <c r="N9" s="17">
        <v>0.254112766536571</v>
      </c>
      <c r="O9" s="17">
        <v>0.29539732411958203</v>
      </c>
      <c r="P9" s="17">
        <v>0.20225326503294899</v>
      </c>
      <c r="Q9" s="17">
        <v>0.16084601809876201</v>
      </c>
      <c r="R9" s="17"/>
      <c r="S9" s="17">
        <v>0.279770169329913</v>
      </c>
      <c r="T9" s="17">
        <v>0.208605561213664</v>
      </c>
      <c r="U9" s="17">
        <v>0.27202672978919601</v>
      </c>
      <c r="V9" s="17">
        <v>0.15788333102020899</v>
      </c>
      <c r="W9" s="17">
        <v>0.21220589390971201</v>
      </c>
      <c r="X9" s="17">
        <v>0.14908889042035101</v>
      </c>
      <c r="Y9" s="17">
        <v>0.281131860226499</v>
      </c>
      <c r="Z9" s="17">
        <v>0.31899092058981898</v>
      </c>
      <c r="AA9" s="17">
        <v>0.26508615287517301</v>
      </c>
      <c r="AB9" s="17">
        <v>0.20425423235335599</v>
      </c>
      <c r="AC9" s="17">
        <v>0.25577576101048699</v>
      </c>
      <c r="AD9" s="17">
        <v>0.16853685765382501</v>
      </c>
      <c r="AE9" s="17"/>
      <c r="AF9" s="17">
        <v>0.18367983893275699</v>
      </c>
      <c r="AG9" s="17">
        <v>0.28485672285120001</v>
      </c>
      <c r="AH9" s="17">
        <v>0.161676611679304</v>
      </c>
      <c r="AI9" s="17"/>
      <c r="AJ9" s="17">
        <v>0.15427509310964099</v>
      </c>
      <c r="AK9" s="17">
        <v>0.378691454637962</v>
      </c>
      <c r="AL9" s="17">
        <v>0.172013295797978</v>
      </c>
      <c r="AM9" s="17">
        <v>0.119946450965098</v>
      </c>
      <c r="AN9" s="17">
        <v>0.156365458147318</v>
      </c>
      <c r="AO9" s="17"/>
      <c r="AP9" s="17">
        <v>0.51969608987389804</v>
      </c>
      <c r="AQ9" s="17">
        <v>0.185597643486488</v>
      </c>
      <c r="AR9" s="17">
        <v>0.18298586987416801</v>
      </c>
      <c r="AS9" s="17">
        <v>0.14480854850709199</v>
      </c>
      <c r="AT9" s="17">
        <v>0.20596256176091199</v>
      </c>
      <c r="AU9" s="17">
        <v>0</v>
      </c>
      <c r="AV9" s="17"/>
      <c r="AW9" s="17">
        <v>0.38420203296636601</v>
      </c>
      <c r="AX9" s="17">
        <v>0.37451174779137097</v>
      </c>
      <c r="AY9" s="17">
        <v>0.142545909608294</v>
      </c>
      <c r="AZ9" s="17">
        <v>0.177415752369005</v>
      </c>
      <c r="BA9" s="17">
        <v>0.169718233594323</v>
      </c>
      <c r="BB9" s="17">
        <v>0.21941783911999099</v>
      </c>
      <c r="BC9" s="17">
        <v>0.19323200909163801</v>
      </c>
      <c r="BD9" s="17">
        <v>0.18922473659228101</v>
      </c>
      <c r="BE9" s="17">
        <v>0.243621187538859</v>
      </c>
      <c r="BF9" s="17">
        <v>0.13942554440194299</v>
      </c>
      <c r="BG9" s="17">
        <v>0.30593986814649099</v>
      </c>
      <c r="BH9" s="17">
        <v>0.26171788063409102</v>
      </c>
      <c r="BI9" s="17">
        <v>0.32999930980352199</v>
      </c>
      <c r="BJ9" s="17">
        <v>0.39452185907541099</v>
      </c>
      <c r="BK9" s="17">
        <v>0.161408096468698</v>
      </c>
      <c r="BL9" s="17">
        <v>0.34638546742867599</v>
      </c>
      <c r="BM9" s="17"/>
      <c r="BN9" s="17">
        <v>0.26086852258558102</v>
      </c>
      <c r="BO9" s="17">
        <v>0.193497160574364</v>
      </c>
      <c r="BP9" s="17"/>
      <c r="BQ9" s="17">
        <v>0.54085428661017199</v>
      </c>
      <c r="BR9" s="17">
        <v>0.17484036318870899</v>
      </c>
      <c r="BS9" s="17"/>
      <c r="BT9" s="17">
        <v>0.25425158260409098</v>
      </c>
      <c r="BU9" s="17"/>
      <c r="BV9" s="17">
        <v>0.24991508074973701</v>
      </c>
      <c r="BW9" s="17">
        <v>0.21463480956472</v>
      </c>
      <c r="BX9" s="17">
        <v>0.22728995384869999</v>
      </c>
      <c r="BY9" s="17"/>
      <c r="BZ9" s="17">
        <v>0.18276381727221799</v>
      </c>
      <c r="CA9" s="17">
        <v>0.192448875129553</v>
      </c>
      <c r="CB9" s="17">
        <v>0.20983178726421001</v>
      </c>
      <c r="CC9" s="17">
        <v>0.21869031991864299</v>
      </c>
      <c r="CD9" s="17">
        <v>0.27372052672795799</v>
      </c>
      <c r="CE9" s="17">
        <v>0.31219124325826902</v>
      </c>
      <c r="CF9" s="17">
        <v>0.289732333758286</v>
      </c>
      <c r="CG9" s="17"/>
      <c r="CH9" s="17">
        <v>0.45027886082522101</v>
      </c>
      <c r="CI9" s="17">
        <v>0.28424441423408697</v>
      </c>
      <c r="CJ9" s="17">
        <v>0.149155110398205</v>
      </c>
      <c r="CK9" s="17">
        <v>0.18820567641338601</v>
      </c>
      <c r="CL9" s="17">
        <v>0.11527465482013</v>
      </c>
    </row>
    <row r="10" spans="2:90" ht="28.8" x14ac:dyDescent="0.3">
      <c r="B10" s="18" t="s">
        <v>566</v>
      </c>
      <c r="C10" s="17">
        <v>0.53589335966698703</v>
      </c>
      <c r="D10" s="17">
        <v>0.54657578408372798</v>
      </c>
      <c r="E10" s="17">
        <v>0.52034175179118902</v>
      </c>
      <c r="F10" s="17"/>
      <c r="G10" s="17">
        <v>0.48154830816875899</v>
      </c>
      <c r="H10" s="17">
        <v>0.46956195931328998</v>
      </c>
      <c r="I10" s="17">
        <v>0.54799664343392496</v>
      </c>
      <c r="J10" s="17">
        <v>0.51084257910662401</v>
      </c>
      <c r="K10" s="17">
        <v>0.61418863597120799</v>
      </c>
      <c r="L10" s="17">
        <v>0.58007400981356805</v>
      </c>
      <c r="M10" s="17"/>
      <c r="N10" s="17">
        <v>0.54016516599177</v>
      </c>
      <c r="O10" s="17">
        <v>0.44096578164335798</v>
      </c>
      <c r="P10" s="17">
        <v>0.57311036453120101</v>
      </c>
      <c r="Q10" s="17">
        <v>0.59508435504854695</v>
      </c>
      <c r="R10" s="17"/>
      <c r="S10" s="17">
        <v>0.44561049015246801</v>
      </c>
      <c r="T10" s="17">
        <v>0.58451915010802202</v>
      </c>
      <c r="U10" s="17">
        <v>0.48746363278843602</v>
      </c>
      <c r="V10" s="17">
        <v>0.50894854298875702</v>
      </c>
      <c r="W10" s="17">
        <v>0.52580510055535001</v>
      </c>
      <c r="X10" s="17">
        <v>0.66420154132376497</v>
      </c>
      <c r="Y10" s="17">
        <v>0.536392964035588</v>
      </c>
      <c r="Z10" s="17">
        <v>0.48288560258681701</v>
      </c>
      <c r="AA10" s="17">
        <v>0.57428635614370604</v>
      </c>
      <c r="AB10" s="17">
        <v>0.57818187435678303</v>
      </c>
      <c r="AC10" s="17">
        <v>0.54244205250743804</v>
      </c>
      <c r="AD10" s="17">
        <v>0.27410185445580698</v>
      </c>
      <c r="AE10" s="17"/>
      <c r="AF10" s="17">
        <v>0.64012429394638204</v>
      </c>
      <c r="AG10" s="17">
        <v>0.48296935370209598</v>
      </c>
      <c r="AH10" s="17">
        <v>0.43010639831570502</v>
      </c>
      <c r="AI10" s="17"/>
      <c r="AJ10" s="17">
        <v>0.69453079850836796</v>
      </c>
      <c r="AK10" s="17">
        <v>0.43279225914202402</v>
      </c>
      <c r="AL10" s="17">
        <v>0.646876991537639</v>
      </c>
      <c r="AM10" s="17">
        <v>0.79168582621418504</v>
      </c>
      <c r="AN10" s="17">
        <v>0.674050252455907</v>
      </c>
      <c r="AO10" s="17"/>
      <c r="AP10" s="17">
        <v>0.29863227420889099</v>
      </c>
      <c r="AQ10" s="17">
        <v>0.70573505174437601</v>
      </c>
      <c r="AR10" s="17">
        <v>0.69385801260670299</v>
      </c>
      <c r="AS10" s="17">
        <v>0.776949314429908</v>
      </c>
      <c r="AT10" s="17">
        <v>0.602293562780713</v>
      </c>
      <c r="AU10" s="17">
        <v>0.39493622890263003</v>
      </c>
      <c r="AV10" s="17"/>
      <c r="AW10" s="17">
        <v>0.61579796703363399</v>
      </c>
      <c r="AX10" s="17">
        <v>0.41024987056222401</v>
      </c>
      <c r="AY10" s="17">
        <v>0.62645686245417698</v>
      </c>
      <c r="AZ10" s="17">
        <v>0.69541800955528599</v>
      </c>
      <c r="BA10" s="17">
        <v>0.538018759784056</v>
      </c>
      <c r="BB10" s="17">
        <v>0.53611224128643797</v>
      </c>
      <c r="BC10" s="17">
        <v>0.51885872210664297</v>
      </c>
      <c r="BD10" s="17">
        <v>0.51855040244870099</v>
      </c>
      <c r="BE10" s="17">
        <v>0.57420041226223295</v>
      </c>
      <c r="BF10" s="17">
        <v>0.646543766951583</v>
      </c>
      <c r="BG10" s="17">
        <v>0.48153135678913001</v>
      </c>
      <c r="BH10" s="17">
        <v>0.53591950690050005</v>
      </c>
      <c r="BI10" s="17">
        <v>0.382783390599791</v>
      </c>
      <c r="BJ10" s="17">
        <v>0.42199686438158601</v>
      </c>
      <c r="BK10" s="17">
        <v>0.52302978895133001</v>
      </c>
      <c r="BL10" s="17">
        <v>0.56403565407567702</v>
      </c>
      <c r="BM10" s="17"/>
      <c r="BN10" s="17">
        <v>0.52139659726089704</v>
      </c>
      <c r="BO10" s="17">
        <v>0.55484404661367503</v>
      </c>
      <c r="BP10" s="17"/>
      <c r="BQ10" s="17">
        <v>0.30793857148127202</v>
      </c>
      <c r="BR10" s="17">
        <v>0.73069510078866695</v>
      </c>
      <c r="BS10" s="17"/>
      <c r="BT10" s="17">
        <v>0.59776574354344503</v>
      </c>
      <c r="BU10" s="17"/>
      <c r="BV10" s="17">
        <v>0.44658596283676</v>
      </c>
      <c r="BW10" s="17">
        <v>0.48530903364397998</v>
      </c>
      <c r="BX10" s="17">
        <v>0.58110176153286197</v>
      </c>
      <c r="BY10" s="17"/>
      <c r="BZ10" s="17">
        <v>0.52516968737179603</v>
      </c>
      <c r="CA10" s="17">
        <v>0.539352397168954</v>
      </c>
      <c r="CB10" s="17">
        <v>0.50893232755230799</v>
      </c>
      <c r="CC10" s="17">
        <v>0.64884809886926198</v>
      </c>
      <c r="CD10" s="17">
        <v>0.50698196219590397</v>
      </c>
      <c r="CE10" s="17">
        <v>0.53950584880814101</v>
      </c>
      <c r="CF10" s="17">
        <v>0.54267935793524502</v>
      </c>
      <c r="CG10" s="17"/>
      <c r="CH10" s="17">
        <v>0.483170354466815</v>
      </c>
      <c r="CI10" s="17">
        <v>0.51049590204389605</v>
      </c>
      <c r="CJ10" s="17">
        <v>0.59142404034668405</v>
      </c>
      <c r="CK10" s="17">
        <v>0.48829948575431398</v>
      </c>
      <c r="CL10" s="17">
        <v>0.55953416586254201</v>
      </c>
    </row>
    <row r="11" spans="2:90" x14ac:dyDescent="0.3">
      <c r="B11" s="18" t="s">
        <v>567</v>
      </c>
      <c r="C11" s="17">
        <v>9.5188688832540294E-2</v>
      </c>
      <c r="D11" s="17">
        <v>8.3676248148206206E-2</v>
      </c>
      <c r="E11" s="17">
        <v>0.108033208112322</v>
      </c>
      <c r="F11" s="17"/>
      <c r="G11" s="17">
        <v>0.110498117937398</v>
      </c>
      <c r="H11" s="17">
        <v>7.0606405746458906E-2</v>
      </c>
      <c r="I11" s="17">
        <v>0.104719670222752</v>
      </c>
      <c r="J11" s="17">
        <v>0.136469783760201</v>
      </c>
      <c r="K11" s="17">
        <v>0.118872618345349</v>
      </c>
      <c r="L11" s="17">
        <v>4.3844871274934E-2</v>
      </c>
      <c r="M11" s="17"/>
      <c r="N11" s="17">
        <v>6.7532883202048699E-2</v>
      </c>
      <c r="O11" s="17">
        <v>9.2636388186040794E-2</v>
      </c>
      <c r="P11" s="17">
        <v>7.5351156815167894E-2</v>
      </c>
      <c r="Q11" s="17">
        <v>0.142720787520799</v>
      </c>
      <c r="R11" s="17"/>
      <c r="S11" s="17">
        <v>0.103185087316785</v>
      </c>
      <c r="T11" s="17">
        <v>7.4600207287700296E-2</v>
      </c>
      <c r="U11" s="17">
        <v>0.120116705272702</v>
      </c>
      <c r="V11" s="17">
        <v>0.13795027822033101</v>
      </c>
      <c r="W11" s="17">
        <v>8.2614315094045196E-2</v>
      </c>
      <c r="X11" s="17">
        <v>0.10641933377264801</v>
      </c>
      <c r="Y11" s="17">
        <v>6.1321140526127901E-2</v>
      </c>
      <c r="Z11" s="17">
        <v>0.12942871982383999</v>
      </c>
      <c r="AA11" s="17">
        <v>0.107789619795916</v>
      </c>
      <c r="AB11" s="17">
        <v>4.032326883772E-2</v>
      </c>
      <c r="AC11" s="17">
        <v>7.0858510812879694E-2</v>
      </c>
      <c r="AD11" s="17">
        <v>0.171911658688745</v>
      </c>
      <c r="AE11" s="17"/>
      <c r="AF11" s="17">
        <v>8.169618231063E-2</v>
      </c>
      <c r="AG11" s="17">
        <v>4.2669332163255899E-2</v>
      </c>
      <c r="AH11" s="17">
        <v>0.30796672204113501</v>
      </c>
      <c r="AI11" s="17"/>
      <c r="AJ11" s="17">
        <v>4.7666858368884797E-2</v>
      </c>
      <c r="AK11" s="17">
        <v>4.0095577435290797E-2</v>
      </c>
      <c r="AL11" s="17">
        <v>1.7996721653506902E-2</v>
      </c>
      <c r="AM11" s="17">
        <v>3.9597130061753701E-2</v>
      </c>
      <c r="AN11" s="17">
        <v>2.8990519905445301E-2</v>
      </c>
      <c r="AO11" s="17"/>
      <c r="AP11" s="17">
        <v>2.7583959870067301E-2</v>
      </c>
      <c r="AQ11" s="17">
        <v>3.9879698071647401E-2</v>
      </c>
      <c r="AR11" s="17">
        <v>1.43725373070405E-2</v>
      </c>
      <c r="AS11" s="17">
        <v>3.6415989874156403E-2</v>
      </c>
      <c r="AT11" s="17">
        <v>5.4881992295741401E-2</v>
      </c>
      <c r="AU11" s="17">
        <v>8.5926572883611094E-2</v>
      </c>
      <c r="AV11" s="17"/>
      <c r="AW11" s="17">
        <v>0</v>
      </c>
      <c r="AX11" s="17">
        <v>0.117428869896222</v>
      </c>
      <c r="AY11" s="17">
        <v>0.112717695010668</v>
      </c>
      <c r="AZ11" s="17">
        <v>4.9484214294534201E-2</v>
      </c>
      <c r="BA11" s="17">
        <v>0.14616005495578999</v>
      </c>
      <c r="BB11" s="17">
        <v>0.13181483298255001</v>
      </c>
      <c r="BC11" s="17">
        <v>0.14853248098107499</v>
      </c>
      <c r="BD11" s="17">
        <v>0.14350966270822799</v>
      </c>
      <c r="BE11" s="17">
        <v>0</v>
      </c>
      <c r="BF11" s="17">
        <v>8.2254900560841199E-2</v>
      </c>
      <c r="BG11" s="17">
        <v>2.0831806786998499E-2</v>
      </c>
      <c r="BH11" s="17">
        <v>3.5476220437410597E-2</v>
      </c>
      <c r="BI11" s="17">
        <v>0.161808927782707</v>
      </c>
      <c r="BJ11" s="17">
        <v>0</v>
      </c>
      <c r="BK11" s="17">
        <v>0</v>
      </c>
      <c r="BL11" s="17">
        <v>4.4777976524537903E-2</v>
      </c>
      <c r="BM11" s="17"/>
      <c r="BN11" s="17">
        <v>8.5243540579144905E-2</v>
      </c>
      <c r="BO11" s="17">
        <v>0.109053729005669</v>
      </c>
      <c r="BP11" s="17"/>
      <c r="BQ11" s="17">
        <v>0</v>
      </c>
      <c r="BR11" s="17">
        <v>1.6970531414182501E-2</v>
      </c>
      <c r="BS11" s="17"/>
      <c r="BT11" s="17">
        <v>1.7841011674419299E-2</v>
      </c>
      <c r="BU11" s="17"/>
      <c r="BV11" s="17">
        <v>0.16318750401464999</v>
      </c>
      <c r="BW11" s="17">
        <v>8.0659889106008895E-2</v>
      </c>
      <c r="BX11" s="17">
        <v>7.1487228709896197E-2</v>
      </c>
      <c r="BY11" s="17"/>
      <c r="BZ11" s="17">
        <v>0.194915497594638</v>
      </c>
      <c r="CA11" s="17">
        <v>0.13129816459015001</v>
      </c>
      <c r="CB11" s="17">
        <v>0.115160460844192</v>
      </c>
      <c r="CC11" s="17">
        <v>8.5030428853840795E-2</v>
      </c>
      <c r="CD11" s="17">
        <v>4.39877860006051E-2</v>
      </c>
      <c r="CE11" s="17">
        <v>4.362292017793E-2</v>
      </c>
      <c r="CF11" s="17">
        <v>1.2213521130036299E-2</v>
      </c>
      <c r="CG11" s="17"/>
      <c r="CH11" s="17">
        <v>4.8319910112601103E-2</v>
      </c>
      <c r="CI11" s="17">
        <v>5.4505705178071601E-2</v>
      </c>
      <c r="CJ11" s="17">
        <v>0.106316072261053</v>
      </c>
      <c r="CK11" s="17">
        <v>0.157643820528555</v>
      </c>
      <c r="CL11" s="17">
        <v>0.197744080242966</v>
      </c>
    </row>
    <row r="12" spans="2:90" x14ac:dyDescent="0.3">
      <c r="B12" s="18" t="s">
        <v>118</v>
      </c>
      <c r="C12" s="19">
        <v>0.14059867066710199</v>
      </c>
      <c r="D12" s="19">
        <v>0.120147804671632</v>
      </c>
      <c r="E12" s="19">
        <v>0.163140354814901</v>
      </c>
      <c r="F12" s="19"/>
      <c r="G12" s="19">
        <v>0.10894308997078</v>
      </c>
      <c r="H12" s="19">
        <v>0.12081811712915801</v>
      </c>
      <c r="I12" s="19">
        <v>0.13814098743025</v>
      </c>
      <c r="J12" s="19">
        <v>0.140699578739688</v>
      </c>
      <c r="K12" s="19">
        <v>0.131507335710731</v>
      </c>
      <c r="L12" s="19">
        <v>0.18865678714804601</v>
      </c>
      <c r="M12" s="19"/>
      <c r="N12" s="19">
        <v>0.13818918426961099</v>
      </c>
      <c r="O12" s="19">
        <v>0.17100050605101899</v>
      </c>
      <c r="P12" s="19">
        <v>0.14928521362068201</v>
      </c>
      <c r="Q12" s="19">
        <v>0.101348839331892</v>
      </c>
      <c r="R12" s="19"/>
      <c r="S12" s="19">
        <v>0.171434253200833</v>
      </c>
      <c r="T12" s="19">
        <v>0.132275081390614</v>
      </c>
      <c r="U12" s="19">
        <v>0.120392932149665</v>
      </c>
      <c r="V12" s="19">
        <v>0.195217847770702</v>
      </c>
      <c r="W12" s="19">
        <v>0.17937469044089299</v>
      </c>
      <c r="X12" s="19">
        <v>8.0290234483235398E-2</v>
      </c>
      <c r="Y12" s="19">
        <v>0.121154035211785</v>
      </c>
      <c r="Z12" s="19">
        <v>6.8694756999523099E-2</v>
      </c>
      <c r="AA12" s="19">
        <v>5.2837871185205297E-2</v>
      </c>
      <c r="AB12" s="19">
        <v>0.177240624452141</v>
      </c>
      <c r="AC12" s="19">
        <v>0.13092367566919499</v>
      </c>
      <c r="AD12" s="19">
        <v>0.38544962920162301</v>
      </c>
      <c r="AE12" s="19"/>
      <c r="AF12" s="19">
        <v>9.4499684810230605E-2</v>
      </c>
      <c r="AG12" s="19">
        <v>0.18950459128344899</v>
      </c>
      <c r="AH12" s="19">
        <v>0.100250267963857</v>
      </c>
      <c r="AI12" s="19"/>
      <c r="AJ12" s="19">
        <v>0.103527250013107</v>
      </c>
      <c r="AK12" s="19">
        <v>0.14842070878472399</v>
      </c>
      <c r="AL12" s="19">
        <v>0.16311299101087701</v>
      </c>
      <c r="AM12" s="19">
        <v>4.8770592758963303E-2</v>
      </c>
      <c r="AN12" s="19">
        <v>0.14059376949133001</v>
      </c>
      <c r="AO12" s="19"/>
      <c r="AP12" s="19">
        <v>0.15408767604714399</v>
      </c>
      <c r="AQ12" s="19">
        <v>6.8787606697489095E-2</v>
      </c>
      <c r="AR12" s="19">
        <v>0.108783580212089</v>
      </c>
      <c r="AS12" s="19">
        <v>4.1826147188842797E-2</v>
      </c>
      <c r="AT12" s="19">
        <v>0.13686188316263401</v>
      </c>
      <c r="AU12" s="19">
        <v>0.51913719821375903</v>
      </c>
      <c r="AV12" s="19"/>
      <c r="AW12" s="19">
        <v>0</v>
      </c>
      <c r="AX12" s="19">
        <v>9.7809511750183195E-2</v>
      </c>
      <c r="AY12" s="19">
        <v>0.118279532926861</v>
      </c>
      <c r="AZ12" s="19">
        <v>7.7682023781175197E-2</v>
      </c>
      <c r="BA12" s="19">
        <v>0.14610295166583201</v>
      </c>
      <c r="BB12" s="19">
        <v>0.11265508661102</v>
      </c>
      <c r="BC12" s="19">
        <v>0.139376787820644</v>
      </c>
      <c r="BD12" s="19">
        <v>0.14871519825078999</v>
      </c>
      <c r="BE12" s="19">
        <v>0.18217840019890799</v>
      </c>
      <c r="BF12" s="19">
        <v>0.13177578808563301</v>
      </c>
      <c r="BG12" s="19">
        <v>0.191696968277381</v>
      </c>
      <c r="BH12" s="19">
        <v>0.16688639202799799</v>
      </c>
      <c r="BI12" s="19">
        <v>0.12540837181397901</v>
      </c>
      <c r="BJ12" s="19">
        <v>0.183481276543004</v>
      </c>
      <c r="BK12" s="19">
        <v>0.31556211457997202</v>
      </c>
      <c r="BL12" s="19">
        <v>4.48009019711091E-2</v>
      </c>
      <c r="BM12" s="19"/>
      <c r="BN12" s="19">
        <v>0.132491339574377</v>
      </c>
      <c r="BO12" s="19">
        <v>0.14260506380629201</v>
      </c>
      <c r="BP12" s="19"/>
      <c r="BQ12" s="19">
        <v>0.151207141908556</v>
      </c>
      <c r="BR12" s="19">
        <v>7.7494004608441996E-2</v>
      </c>
      <c r="BS12" s="19"/>
      <c r="BT12" s="19">
        <v>0.13014166217804399</v>
      </c>
      <c r="BU12" s="19"/>
      <c r="BV12" s="19">
        <v>0.14031145239885301</v>
      </c>
      <c r="BW12" s="19">
        <v>0.219396267685291</v>
      </c>
      <c r="BX12" s="19">
        <v>0.120121055908541</v>
      </c>
      <c r="BY12" s="19"/>
      <c r="BZ12" s="19">
        <v>9.7150997761347196E-2</v>
      </c>
      <c r="CA12" s="19">
        <v>0.13690056311134299</v>
      </c>
      <c r="CB12" s="19">
        <v>0.16607542433929001</v>
      </c>
      <c r="CC12" s="19">
        <v>4.7431152358254403E-2</v>
      </c>
      <c r="CD12" s="19">
        <v>0.175309725075534</v>
      </c>
      <c r="CE12" s="19">
        <v>0.10467998775566</v>
      </c>
      <c r="CF12" s="19">
        <v>0.15537478717643299</v>
      </c>
      <c r="CG12" s="19"/>
      <c r="CH12" s="19">
        <v>1.8230874595362798E-2</v>
      </c>
      <c r="CI12" s="19">
        <v>0.15075397854394601</v>
      </c>
      <c r="CJ12" s="19">
        <v>0.153104776994059</v>
      </c>
      <c r="CK12" s="19">
        <v>0.16585101730374499</v>
      </c>
      <c r="CL12" s="19">
        <v>0.127447099074363</v>
      </c>
    </row>
    <row r="13" spans="2:90" x14ac:dyDescent="0.3">
      <c r="B13" s="16" t="s">
        <v>123</v>
      </c>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157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140</v>
      </c>
      <c r="C9" s="17">
        <v>4.0510857381765901E-2</v>
      </c>
      <c r="D9" s="17">
        <v>3.3265560139288303E-2</v>
      </c>
      <c r="E9" s="17">
        <v>4.5922911311927501E-2</v>
      </c>
      <c r="F9" s="17"/>
      <c r="G9" s="17">
        <v>2.8434197473462E-2</v>
      </c>
      <c r="H9" s="17">
        <v>5.4559085990147999E-2</v>
      </c>
      <c r="I9" s="17">
        <v>4.8083245952013701E-2</v>
      </c>
      <c r="J9" s="17">
        <v>4.7169900940309102E-2</v>
      </c>
      <c r="K9" s="17">
        <v>5.6781184205313202E-2</v>
      </c>
      <c r="L9" s="17">
        <v>1.4536072301308101E-2</v>
      </c>
      <c r="M9" s="17"/>
      <c r="N9" s="17">
        <v>1.06555934585901E-2</v>
      </c>
      <c r="O9" s="17">
        <v>5.0379142841369899E-2</v>
      </c>
      <c r="P9" s="17">
        <v>3.7130088435243902E-2</v>
      </c>
      <c r="Q9" s="17">
        <v>6.5831736830637394E-2</v>
      </c>
      <c r="R9" s="17"/>
      <c r="S9" s="17">
        <v>4.57192306516057E-2</v>
      </c>
      <c r="T9" s="17">
        <v>6.0118922059905197E-2</v>
      </c>
      <c r="U9" s="17">
        <v>2.8518133989625698E-2</v>
      </c>
      <c r="V9" s="17">
        <v>2.1212022977149501E-2</v>
      </c>
      <c r="W9" s="17">
        <v>5.4797510184613499E-2</v>
      </c>
      <c r="X9" s="17">
        <v>4.0349580741707899E-2</v>
      </c>
      <c r="Y9" s="17">
        <v>4.8448590501632999E-2</v>
      </c>
      <c r="Z9" s="17">
        <v>3.2360091615242399E-2</v>
      </c>
      <c r="AA9" s="17">
        <v>5.5646132929927698E-2</v>
      </c>
      <c r="AB9" s="17">
        <v>1.0438681427370399E-2</v>
      </c>
      <c r="AC9" s="17">
        <v>3.6920317426225799E-2</v>
      </c>
      <c r="AD9" s="17">
        <v>1.8009166891499499E-2</v>
      </c>
      <c r="AE9" s="17"/>
      <c r="AF9" s="17">
        <v>4.3150530898016203E-2</v>
      </c>
      <c r="AG9" s="17">
        <v>3.2366313037948603E-2</v>
      </c>
      <c r="AH9" s="17">
        <v>5.7383316563885803E-2</v>
      </c>
      <c r="AI9" s="17"/>
      <c r="AJ9" s="17">
        <v>2.16460096634805E-2</v>
      </c>
      <c r="AK9" s="17">
        <v>3.2796702549989502E-2</v>
      </c>
      <c r="AL9" s="17">
        <v>2.61070201060426E-2</v>
      </c>
      <c r="AM9" s="17">
        <v>4.8680477472128697E-2</v>
      </c>
      <c r="AN9" s="17">
        <v>3.0696926204179201E-2</v>
      </c>
      <c r="AO9" s="17"/>
      <c r="AP9" s="17">
        <v>2.1701947669943902E-2</v>
      </c>
      <c r="AQ9" s="17">
        <v>3.2082146324769398E-2</v>
      </c>
      <c r="AR9" s="17">
        <v>3.9301335297794698E-2</v>
      </c>
      <c r="AS9" s="17">
        <v>4.13741780617852E-2</v>
      </c>
      <c r="AT9" s="17">
        <v>3.5171756236110102E-2</v>
      </c>
      <c r="AU9" s="17">
        <v>2.74609449482279E-2</v>
      </c>
      <c r="AV9" s="17"/>
      <c r="AW9" s="17">
        <v>4.7033378847753701E-2</v>
      </c>
      <c r="AX9" s="17">
        <v>0.110265855547433</v>
      </c>
      <c r="AY9" s="17">
        <v>6.3907955193126406E-2</v>
      </c>
      <c r="AZ9" s="17">
        <v>9.1140716441951306E-2</v>
      </c>
      <c r="BA9" s="17">
        <v>3.4848005501691301E-2</v>
      </c>
      <c r="BB9" s="17">
        <v>6.9098179294587905E-2</v>
      </c>
      <c r="BC9" s="17">
        <v>1.74163281824249E-2</v>
      </c>
      <c r="BD9" s="17">
        <v>3.1667035038793402E-2</v>
      </c>
      <c r="BE9" s="17">
        <v>2.3941887975398E-2</v>
      </c>
      <c r="BF9" s="17">
        <v>1.0335554998248399E-2</v>
      </c>
      <c r="BG9" s="17">
        <v>4.2072915825809E-2</v>
      </c>
      <c r="BH9" s="17">
        <v>0</v>
      </c>
      <c r="BI9" s="17">
        <v>1.05002598738307E-2</v>
      </c>
      <c r="BJ9" s="17">
        <v>5.30477407050364E-2</v>
      </c>
      <c r="BK9" s="17">
        <v>0</v>
      </c>
      <c r="BL9" s="17">
        <v>2.5859033002932099E-2</v>
      </c>
      <c r="BM9" s="17"/>
      <c r="BN9" s="17">
        <v>3.4782248332092501E-2</v>
      </c>
      <c r="BO9" s="17">
        <v>4.7904535513828297E-2</v>
      </c>
      <c r="BP9" s="17"/>
      <c r="BQ9" s="17">
        <v>1.9582023803522398E-2</v>
      </c>
      <c r="BR9" s="17">
        <v>5.0158318147906597E-2</v>
      </c>
      <c r="BS9" s="17"/>
      <c r="BT9" s="17">
        <v>2.9824433157936599E-2</v>
      </c>
      <c r="BU9" s="17"/>
      <c r="BV9" s="17">
        <v>6.5006803155729001E-2</v>
      </c>
      <c r="BW9" s="17">
        <v>2.61527383429234E-2</v>
      </c>
      <c r="BX9" s="17">
        <v>3.0956931426900001E-2</v>
      </c>
      <c r="BY9" s="17"/>
      <c r="BZ9" s="17">
        <v>0.16259640020908001</v>
      </c>
      <c r="CA9" s="17">
        <v>6.2010600921547698E-2</v>
      </c>
      <c r="CB9" s="17">
        <v>4.2178378930787699E-2</v>
      </c>
      <c r="CC9" s="17">
        <v>2.97727425714534E-2</v>
      </c>
      <c r="CD9" s="17">
        <v>8.6124027394047006E-3</v>
      </c>
      <c r="CE9" s="17">
        <v>4.2523250663279704E-3</v>
      </c>
      <c r="CF9" s="17">
        <v>2.5249617099796701E-2</v>
      </c>
      <c r="CG9" s="17"/>
      <c r="CH9" s="17">
        <v>2.8886607199507901E-2</v>
      </c>
      <c r="CI9" s="17">
        <v>1.34468081326331E-2</v>
      </c>
      <c r="CJ9" s="17">
        <v>2.6979794843735399E-2</v>
      </c>
      <c r="CK9" s="17">
        <v>8.3048706186805002E-2</v>
      </c>
      <c r="CL9" s="17">
        <v>0.279102510128512</v>
      </c>
    </row>
    <row r="10" spans="2:90" x14ac:dyDescent="0.3">
      <c r="B10" s="18" t="s">
        <v>141</v>
      </c>
      <c r="C10" s="17">
        <v>2.4736952353116501E-2</v>
      </c>
      <c r="D10" s="17">
        <v>3.1027317518634901E-2</v>
      </c>
      <c r="E10" s="17">
        <v>1.8785453237319099E-2</v>
      </c>
      <c r="F10" s="17"/>
      <c r="G10" s="17">
        <v>3.6846667879146103E-2</v>
      </c>
      <c r="H10" s="17">
        <v>2.7474579964077199E-2</v>
      </c>
      <c r="I10" s="17">
        <v>2.3865186854940299E-2</v>
      </c>
      <c r="J10" s="17">
        <v>3.1612301588600997E-2</v>
      </c>
      <c r="K10" s="17">
        <v>2.1497177197600401E-2</v>
      </c>
      <c r="L10" s="17">
        <v>1.17624002927742E-2</v>
      </c>
      <c r="M10" s="17"/>
      <c r="N10" s="17">
        <v>1.7430442362747701E-2</v>
      </c>
      <c r="O10" s="17">
        <v>2.1963920139268699E-2</v>
      </c>
      <c r="P10" s="17">
        <v>2.4573197235128599E-2</v>
      </c>
      <c r="Q10" s="17">
        <v>3.5883251588068397E-2</v>
      </c>
      <c r="R10" s="17"/>
      <c r="S10" s="17">
        <v>2.8415326538503798E-2</v>
      </c>
      <c r="T10" s="17">
        <v>2.05158306004792E-2</v>
      </c>
      <c r="U10" s="17">
        <v>5.4508370121765203E-3</v>
      </c>
      <c r="V10" s="17">
        <v>5.4486068837427799E-2</v>
      </c>
      <c r="W10" s="17">
        <v>1.4375737587487799E-2</v>
      </c>
      <c r="X10" s="17">
        <v>3.3617672061950897E-2</v>
      </c>
      <c r="Y10" s="17">
        <v>1.10276360512176E-2</v>
      </c>
      <c r="Z10" s="17">
        <v>0</v>
      </c>
      <c r="AA10" s="17">
        <v>3.2227373888384897E-2</v>
      </c>
      <c r="AB10" s="17">
        <v>1.9921418368319899E-2</v>
      </c>
      <c r="AC10" s="17">
        <v>1.7975165411840601E-2</v>
      </c>
      <c r="AD10" s="17">
        <v>5.3256406713605098E-2</v>
      </c>
      <c r="AE10" s="17"/>
      <c r="AF10" s="17">
        <v>1.7606269010608699E-2</v>
      </c>
      <c r="AG10" s="17">
        <v>2.46241910464873E-2</v>
      </c>
      <c r="AH10" s="17">
        <v>4.7615107851760097E-2</v>
      </c>
      <c r="AI10" s="17"/>
      <c r="AJ10" s="17">
        <v>1.7277984864209901E-2</v>
      </c>
      <c r="AK10" s="17">
        <v>2.7108625217493899E-2</v>
      </c>
      <c r="AL10" s="17">
        <v>1.2265579455034901E-2</v>
      </c>
      <c r="AM10" s="17">
        <v>2.4018533444627999E-2</v>
      </c>
      <c r="AN10" s="17">
        <v>4.03248389492704E-2</v>
      </c>
      <c r="AO10" s="17"/>
      <c r="AP10" s="17">
        <v>1.7876594487719201E-2</v>
      </c>
      <c r="AQ10" s="17">
        <v>1.45108527682292E-2</v>
      </c>
      <c r="AR10" s="17">
        <v>3.2292979617928999E-2</v>
      </c>
      <c r="AS10" s="17">
        <v>2.69936580665694E-2</v>
      </c>
      <c r="AT10" s="17">
        <v>1.99025245347293E-2</v>
      </c>
      <c r="AU10" s="17">
        <v>1.68742070530081E-2</v>
      </c>
      <c r="AV10" s="17"/>
      <c r="AW10" s="17">
        <v>8.8119716553545294E-2</v>
      </c>
      <c r="AX10" s="17">
        <v>5.2607887161380699E-2</v>
      </c>
      <c r="AY10" s="17">
        <v>3.4179020105249598E-2</v>
      </c>
      <c r="AZ10" s="17">
        <v>1.64551157405869E-2</v>
      </c>
      <c r="BA10" s="17">
        <v>2.1330568455656802E-2</v>
      </c>
      <c r="BB10" s="17">
        <v>1.92506317538024E-2</v>
      </c>
      <c r="BC10" s="17">
        <v>4.8773837132865698E-2</v>
      </c>
      <c r="BD10" s="17">
        <v>2.0194585563160401E-2</v>
      </c>
      <c r="BE10" s="17">
        <v>2.6436163817022001E-2</v>
      </c>
      <c r="BF10" s="17">
        <v>9.3406977638587595E-3</v>
      </c>
      <c r="BG10" s="17">
        <v>0</v>
      </c>
      <c r="BH10" s="17">
        <v>3.95907370998013E-2</v>
      </c>
      <c r="BI10" s="17">
        <v>3.7403958680262799E-2</v>
      </c>
      <c r="BJ10" s="17">
        <v>1.7152038393202802E-2</v>
      </c>
      <c r="BK10" s="17">
        <v>2.1410619186968499E-2</v>
      </c>
      <c r="BL10" s="17">
        <v>1.4629738243551699E-2</v>
      </c>
      <c r="BM10" s="17"/>
      <c r="BN10" s="17">
        <v>2.0662715744514899E-2</v>
      </c>
      <c r="BO10" s="17">
        <v>3.0724898926758601E-2</v>
      </c>
      <c r="BP10" s="17"/>
      <c r="BQ10" s="17">
        <v>1.53395887510868E-2</v>
      </c>
      <c r="BR10" s="17">
        <v>4.1344830549899403E-2</v>
      </c>
      <c r="BS10" s="17"/>
      <c r="BT10" s="17">
        <v>2.2086503003394899E-2</v>
      </c>
      <c r="BU10" s="17"/>
      <c r="BV10" s="17">
        <v>1.85867181038776E-2</v>
      </c>
      <c r="BW10" s="17">
        <v>3.9063702640447E-2</v>
      </c>
      <c r="BX10" s="17">
        <v>1.9673032322213801E-2</v>
      </c>
      <c r="BY10" s="17"/>
      <c r="BZ10" s="17">
        <v>4.9563351365209903E-2</v>
      </c>
      <c r="CA10" s="17">
        <v>3.4107714392447502E-2</v>
      </c>
      <c r="CB10" s="17">
        <v>2.4932473989631599E-2</v>
      </c>
      <c r="CC10" s="17">
        <v>1.5118948159329701E-2</v>
      </c>
      <c r="CD10" s="17">
        <v>2.05679553250037E-2</v>
      </c>
      <c r="CE10" s="17">
        <v>2.01754684221397E-2</v>
      </c>
      <c r="CF10" s="17">
        <v>1.56540617672738E-2</v>
      </c>
      <c r="CG10" s="17"/>
      <c r="CH10" s="17">
        <v>2.5752953104985501E-2</v>
      </c>
      <c r="CI10" s="17">
        <v>1.96519783126206E-2</v>
      </c>
      <c r="CJ10" s="17">
        <v>2.1852562127613499E-2</v>
      </c>
      <c r="CK10" s="17">
        <v>2.6132925926649699E-2</v>
      </c>
      <c r="CL10" s="17">
        <v>9.0695723700041503E-2</v>
      </c>
    </row>
    <row r="11" spans="2:90" x14ac:dyDescent="0.3">
      <c r="B11" s="18" t="s">
        <v>142</v>
      </c>
      <c r="C11" s="17">
        <v>5.2503957147129701E-2</v>
      </c>
      <c r="D11" s="17">
        <v>3.8964729063859102E-2</v>
      </c>
      <c r="E11" s="17">
        <v>6.5149693125512595E-2</v>
      </c>
      <c r="F11" s="17"/>
      <c r="G11" s="17">
        <v>5.9027906172249303E-2</v>
      </c>
      <c r="H11" s="17">
        <v>5.5418932452660302E-2</v>
      </c>
      <c r="I11" s="17">
        <v>6.6597260775344502E-2</v>
      </c>
      <c r="J11" s="17">
        <v>4.3217849153803098E-2</v>
      </c>
      <c r="K11" s="17">
        <v>5.9703438225866698E-2</v>
      </c>
      <c r="L11" s="17">
        <v>3.6955751844613E-2</v>
      </c>
      <c r="M11" s="17"/>
      <c r="N11" s="17">
        <v>4.4577694124322602E-2</v>
      </c>
      <c r="O11" s="17">
        <v>5.4323956910715898E-2</v>
      </c>
      <c r="P11" s="17">
        <v>4.8924346811194501E-2</v>
      </c>
      <c r="Q11" s="17">
        <v>6.2834405598207702E-2</v>
      </c>
      <c r="R11" s="17"/>
      <c r="S11" s="17">
        <v>6.7593871333982106E-2</v>
      </c>
      <c r="T11" s="17">
        <v>2.84633609827975E-2</v>
      </c>
      <c r="U11" s="17">
        <v>5.2783397425984202E-2</v>
      </c>
      <c r="V11" s="17">
        <v>5.45610860602352E-2</v>
      </c>
      <c r="W11" s="17">
        <v>5.3499953267345697E-2</v>
      </c>
      <c r="X11" s="17">
        <v>4.4552780454188298E-2</v>
      </c>
      <c r="Y11" s="17">
        <v>4.2562371161103098E-2</v>
      </c>
      <c r="Z11" s="17">
        <v>9.7088704054281202E-2</v>
      </c>
      <c r="AA11" s="17">
        <v>5.4927111190953198E-2</v>
      </c>
      <c r="AB11" s="17">
        <v>4.0641216696010597E-2</v>
      </c>
      <c r="AC11" s="17">
        <v>8.9385517909244497E-2</v>
      </c>
      <c r="AD11" s="17">
        <v>3.3289228506794499E-2</v>
      </c>
      <c r="AE11" s="17"/>
      <c r="AF11" s="17">
        <v>6.05702280262762E-2</v>
      </c>
      <c r="AG11" s="17">
        <v>4.11670401170008E-2</v>
      </c>
      <c r="AH11" s="17">
        <v>5.3799689197898799E-2</v>
      </c>
      <c r="AI11" s="17"/>
      <c r="AJ11" s="17">
        <v>4.1877678924885899E-2</v>
      </c>
      <c r="AK11" s="17">
        <v>4.8850490837638497E-2</v>
      </c>
      <c r="AL11" s="17">
        <v>6.4540569897977504E-2</v>
      </c>
      <c r="AM11" s="17">
        <v>7.3607643746939094E-2</v>
      </c>
      <c r="AN11" s="17">
        <v>8.8311355396660199E-2</v>
      </c>
      <c r="AO11" s="17"/>
      <c r="AP11" s="17">
        <v>3.2545595589431701E-2</v>
      </c>
      <c r="AQ11" s="17">
        <v>4.3781305005409998E-2</v>
      </c>
      <c r="AR11" s="17">
        <v>7.2145364359636796E-2</v>
      </c>
      <c r="AS11" s="17">
        <v>6.8927540570251203E-2</v>
      </c>
      <c r="AT11" s="17">
        <v>9.4208096591261004E-2</v>
      </c>
      <c r="AU11" s="17">
        <v>3.9779653124397601E-2</v>
      </c>
      <c r="AV11" s="17"/>
      <c r="AW11" s="17">
        <v>0</v>
      </c>
      <c r="AX11" s="17">
        <v>0.117438290516199</v>
      </c>
      <c r="AY11" s="17">
        <v>4.42785452391165E-2</v>
      </c>
      <c r="AZ11" s="17">
        <v>9.1785235293710604E-2</v>
      </c>
      <c r="BA11" s="17">
        <v>6.8528870778836598E-2</v>
      </c>
      <c r="BB11" s="17">
        <v>5.6344376822303401E-2</v>
      </c>
      <c r="BC11" s="17">
        <v>5.4946281440738098E-2</v>
      </c>
      <c r="BD11" s="17">
        <v>2.99873980619382E-2</v>
      </c>
      <c r="BE11" s="17">
        <v>6.2700684379535507E-2</v>
      </c>
      <c r="BF11" s="17">
        <v>2.1083632872025401E-2</v>
      </c>
      <c r="BG11" s="17">
        <v>2.5257267176159798E-2</v>
      </c>
      <c r="BH11" s="17">
        <v>6.6789090613539701E-2</v>
      </c>
      <c r="BI11" s="17">
        <v>6.0687804453602799E-2</v>
      </c>
      <c r="BJ11" s="17">
        <v>4.8213375662633798E-2</v>
      </c>
      <c r="BK11" s="17">
        <v>0</v>
      </c>
      <c r="BL11" s="17">
        <v>4.9796868446809597E-2</v>
      </c>
      <c r="BM11" s="17"/>
      <c r="BN11" s="17">
        <v>4.2548201195483699E-2</v>
      </c>
      <c r="BO11" s="17">
        <v>6.7020816608177797E-2</v>
      </c>
      <c r="BP11" s="17"/>
      <c r="BQ11" s="17">
        <v>3.42705830658636E-2</v>
      </c>
      <c r="BR11" s="17">
        <v>7.5050213635836402E-2</v>
      </c>
      <c r="BS11" s="17"/>
      <c r="BT11" s="17">
        <v>3.93789841347051E-2</v>
      </c>
      <c r="BU11" s="17"/>
      <c r="BV11" s="17">
        <v>6.0192659064841302E-2</v>
      </c>
      <c r="BW11" s="17">
        <v>5.3174492397805799E-2</v>
      </c>
      <c r="BX11" s="17">
        <v>4.7642992543393797E-2</v>
      </c>
      <c r="BY11" s="17"/>
      <c r="BZ11" s="17">
        <v>9.4943334490522197E-2</v>
      </c>
      <c r="CA11" s="17">
        <v>0.110743245404036</v>
      </c>
      <c r="CB11" s="17">
        <v>4.1916918022065597E-2</v>
      </c>
      <c r="CC11" s="17">
        <v>4.34823693597556E-2</v>
      </c>
      <c r="CD11" s="17">
        <v>2.7766185885959398E-2</v>
      </c>
      <c r="CE11" s="17">
        <v>3.7035388117433697E-2</v>
      </c>
      <c r="CF11" s="17">
        <v>1.5107824764339301E-2</v>
      </c>
      <c r="CG11" s="17"/>
      <c r="CH11" s="17">
        <v>2.5558727294723499E-2</v>
      </c>
      <c r="CI11" s="17">
        <v>2.6652549432347999E-2</v>
      </c>
      <c r="CJ11" s="17">
        <v>5.7586542353662701E-2</v>
      </c>
      <c r="CK11" s="17">
        <v>9.1250842127193504E-2</v>
      </c>
      <c r="CL11" s="17">
        <v>0.16071864826909499</v>
      </c>
    </row>
    <row r="12" spans="2:90" x14ac:dyDescent="0.3">
      <c r="B12" s="18" t="s">
        <v>143</v>
      </c>
      <c r="C12" s="17">
        <v>6.2344064376278999E-2</v>
      </c>
      <c r="D12" s="17">
        <v>5.7370918515259203E-2</v>
      </c>
      <c r="E12" s="17">
        <v>6.3703375156119998E-2</v>
      </c>
      <c r="F12" s="17"/>
      <c r="G12" s="17">
        <v>0.10221738572213999</v>
      </c>
      <c r="H12" s="17">
        <v>5.9029530005058999E-2</v>
      </c>
      <c r="I12" s="17">
        <v>5.4108855480073999E-2</v>
      </c>
      <c r="J12" s="17">
        <v>7.2393821775073405E-2</v>
      </c>
      <c r="K12" s="17">
        <v>6.1494764834060897E-2</v>
      </c>
      <c r="L12" s="17">
        <v>3.7720466746138097E-2</v>
      </c>
      <c r="M12" s="17"/>
      <c r="N12" s="17">
        <v>5.1009625186930301E-2</v>
      </c>
      <c r="O12" s="17">
        <v>6.4499224374949496E-2</v>
      </c>
      <c r="P12" s="17">
        <v>6.5094086387674194E-2</v>
      </c>
      <c r="Q12" s="17">
        <v>6.8669853729306493E-2</v>
      </c>
      <c r="R12" s="17"/>
      <c r="S12" s="17">
        <v>7.0619382765594596E-2</v>
      </c>
      <c r="T12" s="17">
        <v>3.2463917948893202E-2</v>
      </c>
      <c r="U12" s="17">
        <v>8.2756526287826607E-2</v>
      </c>
      <c r="V12" s="17">
        <v>3.9352831600953701E-2</v>
      </c>
      <c r="W12" s="17">
        <v>6.9631904288578697E-2</v>
      </c>
      <c r="X12" s="17">
        <v>7.2235000219706497E-2</v>
      </c>
      <c r="Y12" s="17">
        <v>6.1815234135777199E-2</v>
      </c>
      <c r="Z12" s="17">
        <v>7.6819199316115694E-2</v>
      </c>
      <c r="AA12" s="17">
        <v>7.0624079052273303E-2</v>
      </c>
      <c r="AB12" s="17">
        <v>5.7086389813628499E-2</v>
      </c>
      <c r="AC12" s="17">
        <v>7.4733676856465106E-2</v>
      </c>
      <c r="AD12" s="17">
        <v>6.8166227648358099E-2</v>
      </c>
      <c r="AE12" s="17"/>
      <c r="AF12" s="17">
        <v>4.68902183776371E-2</v>
      </c>
      <c r="AG12" s="17">
        <v>5.2876684462543899E-2</v>
      </c>
      <c r="AH12" s="17">
        <v>7.9889172663083194E-2</v>
      </c>
      <c r="AI12" s="17"/>
      <c r="AJ12" s="17">
        <v>4.9128886443567797E-2</v>
      </c>
      <c r="AK12" s="17">
        <v>5.8175196145968201E-2</v>
      </c>
      <c r="AL12" s="17">
        <v>6.0129818735001103E-2</v>
      </c>
      <c r="AM12" s="17">
        <v>4.7033282273079097E-2</v>
      </c>
      <c r="AN12" s="17">
        <v>7.4847091500283E-2</v>
      </c>
      <c r="AO12" s="17"/>
      <c r="AP12" s="17">
        <v>6.2607211976528798E-2</v>
      </c>
      <c r="AQ12" s="17">
        <v>3.8902602817432998E-2</v>
      </c>
      <c r="AR12" s="17">
        <v>7.0103916349800996E-2</v>
      </c>
      <c r="AS12" s="17">
        <v>5.1254885075553099E-2</v>
      </c>
      <c r="AT12" s="17">
        <v>0.115100831201518</v>
      </c>
      <c r="AU12" s="17">
        <v>6.8254896071681406E-2</v>
      </c>
      <c r="AV12" s="17"/>
      <c r="AW12" s="17">
        <v>5.0036406247829297E-2</v>
      </c>
      <c r="AX12" s="17">
        <v>8.4322098022245898E-2</v>
      </c>
      <c r="AY12" s="17">
        <v>8.6554083313396493E-2</v>
      </c>
      <c r="AZ12" s="17">
        <v>0.108591959572837</v>
      </c>
      <c r="BA12" s="17">
        <v>3.7972307668768898E-2</v>
      </c>
      <c r="BB12" s="17">
        <v>9.1734815050013505E-2</v>
      </c>
      <c r="BC12" s="17">
        <v>6.1457058554576303E-2</v>
      </c>
      <c r="BD12" s="17">
        <v>3.6439199513989697E-2</v>
      </c>
      <c r="BE12" s="17">
        <v>4.3484499970148E-2</v>
      </c>
      <c r="BF12" s="17">
        <v>6.6875821291868601E-2</v>
      </c>
      <c r="BG12" s="17">
        <v>9.0011868275766196E-2</v>
      </c>
      <c r="BH12" s="17">
        <v>2.6755383182581E-2</v>
      </c>
      <c r="BI12" s="17">
        <v>4.6954730517174699E-2</v>
      </c>
      <c r="BJ12" s="17">
        <v>3.1870790998778598E-2</v>
      </c>
      <c r="BK12" s="17">
        <v>1.95698691662008E-2</v>
      </c>
      <c r="BL12" s="17">
        <v>3.3575043152152699E-2</v>
      </c>
      <c r="BM12" s="17"/>
      <c r="BN12" s="17">
        <v>5.0805792566902097E-2</v>
      </c>
      <c r="BO12" s="17">
        <v>7.6946243148027699E-2</v>
      </c>
      <c r="BP12" s="17"/>
      <c r="BQ12" s="17">
        <v>5.2525153449236403E-2</v>
      </c>
      <c r="BR12" s="17">
        <v>6.4847840933621004E-2</v>
      </c>
      <c r="BS12" s="17"/>
      <c r="BT12" s="17">
        <v>4.4405084308370903E-2</v>
      </c>
      <c r="BU12" s="17"/>
      <c r="BV12" s="17">
        <v>8.4742606717387398E-2</v>
      </c>
      <c r="BW12" s="17">
        <v>6.8554620396789098E-2</v>
      </c>
      <c r="BX12" s="17">
        <v>5.1011774124275502E-2</v>
      </c>
      <c r="BY12" s="17"/>
      <c r="BZ12" s="17">
        <v>0.136999771946542</v>
      </c>
      <c r="CA12" s="17">
        <v>7.3815870381268203E-2</v>
      </c>
      <c r="CB12" s="17">
        <v>6.3209121896361298E-2</v>
      </c>
      <c r="CC12" s="17">
        <v>3.05434799233942E-2</v>
      </c>
      <c r="CD12" s="17">
        <v>4.4517607181017098E-2</v>
      </c>
      <c r="CE12" s="17">
        <v>3.9814531048574499E-2</v>
      </c>
      <c r="CF12" s="17">
        <v>6.2472289631359798E-2</v>
      </c>
      <c r="CG12" s="17"/>
      <c r="CH12" s="17">
        <v>3.0586385797090498E-2</v>
      </c>
      <c r="CI12" s="17">
        <v>3.5215573795083999E-2</v>
      </c>
      <c r="CJ12" s="17">
        <v>7.0876621563713299E-2</v>
      </c>
      <c r="CK12" s="17">
        <v>0.117042253136292</v>
      </c>
      <c r="CL12" s="17">
        <v>0.100012428825437</v>
      </c>
    </row>
    <row r="13" spans="2:90" x14ac:dyDescent="0.3">
      <c r="B13" s="18" t="s">
        <v>144</v>
      </c>
      <c r="C13" s="17">
        <v>7.6685338165408096E-2</v>
      </c>
      <c r="D13" s="17">
        <v>7.1822995903323694E-2</v>
      </c>
      <c r="E13" s="17">
        <v>8.1105653803639099E-2</v>
      </c>
      <c r="F13" s="17"/>
      <c r="G13" s="17">
        <v>9.2580333687955194E-2</v>
      </c>
      <c r="H13" s="17">
        <v>6.6949865660253294E-2</v>
      </c>
      <c r="I13" s="17">
        <v>9.13957604935349E-2</v>
      </c>
      <c r="J13" s="17">
        <v>0.116432123915886</v>
      </c>
      <c r="K13" s="17">
        <v>7.2774758356318997E-2</v>
      </c>
      <c r="L13" s="17">
        <v>3.2396786121040397E-2</v>
      </c>
      <c r="M13" s="17"/>
      <c r="N13" s="17">
        <v>4.78325080416587E-2</v>
      </c>
      <c r="O13" s="17">
        <v>8.4752032486881096E-2</v>
      </c>
      <c r="P13" s="17">
        <v>7.8690071503415504E-2</v>
      </c>
      <c r="Q13" s="17">
        <v>9.8418148377328596E-2</v>
      </c>
      <c r="R13" s="17"/>
      <c r="S13" s="17">
        <v>5.1738370199581302E-2</v>
      </c>
      <c r="T13" s="17">
        <v>8.2119588970493707E-2</v>
      </c>
      <c r="U13" s="17">
        <v>0.121606320924359</v>
      </c>
      <c r="V13" s="17">
        <v>7.8997165658093699E-2</v>
      </c>
      <c r="W13" s="17">
        <v>5.2369286307342597E-2</v>
      </c>
      <c r="X13" s="17">
        <v>9.3659466509536105E-2</v>
      </c>
      <c r="Y13" s="17">
        <v>7.9364343144348704E-2</v>
      </c>
      <c r="Z13" s="17">
        <v>3.3314042126031E-2</v>
      </c>
      <c r="AA13" s="17">
        <v>8.8308190164527706E-2</v>
      </c>
      <c r="AB13" s="17">
        <v>6.2570983766534596E-2</v>
      </c>
      <c r="AC13" s="17">
        <v>5.4292381514971101E-2</v>
      </c>
      <c r="AD13" s="17">
        <v>0.13650081059879399</v>
      </c>
      <c r="AE13" s="17"/>
      <c r="AF13" s="17">
        <v>6.11139358208935E-2</v>
      </c>
      <c r="AG13" s="17">
        <v>9.0370587013257495E-2</v>
      </c>
      <c r="AH13" s="17">
        <v>7.4634957673433699E-2</v>
      </c>
      <c r="AI13" s="17"/>
      <c r="AJ13" s="17">
        <v>6.2092596266934703E-2</v>
      </c>
      <c r="AK13" s="17">
        <v>8.8852899482581599E-2</v>
      </c>
      <c r="AL13" s="17">
        <v>5.9529906850091699E-2</v>
      </c>
      <c r="AM13" s="17">
        <v>5.9509863572681503E-2</v>
      </c>
      <c r="AN13" s="17">
        <v>9.0854919896633898E-2</v>
      </c>
      <c r="AO13" s="17"/>
      <c r="AP13" s="17">
        <v>7.5764173380190203E-2</v>
      </c>
      <c r="AQ13" s="17">
        <v>7.2675427341688997E-2</v>
      </c>
      <c r="AR13" s="17">
        <v>0.103452514803772</v>
      </c>
      <c r="AS13" s="17">
        <v>7.0613654572242099E-2</v>
      </c>
      <c r="AT13" s="17">
        <v>8.2139324962126697E-2</v>
      </c>
      <c r="AU13" s="17">
        <v>5.5561371421547601E-2</v>
      </c>
      <c r="AV13" s="17"/>
      <c r="AW13" s="17">
        <v>9.7121026461061605E-2</v>
      </c>
      <c r="AX13" s="17">
        <v>0.12848312450567401</v>
      </c>
      <c r="AY13" s="17">
        <v>0.114221530149447</v>
      </c>
      <c r="AZ13" s="17">
        <v>9.7379541524770505E-2</v>
      </c>
      <c r="BA13" s="17">
        <v>8.5020077498885294E-2</v>
      </c>
      <c r="BB13" s="17">
        <v>9.1791171574098204E-2</v>
      </c>
      <c r="BC13" s="17">
        <v>9.5830347006124694E-2</v>
      </c>
      <c r="BD13" s="17">
        <v>8.8859893490463804E-2</v>
      </c>
      <c r="BE13" s="17">
        <v>5.3417519171175903E-2</v>
      </c>
      <c r="BF13" s="17">
        <v>8.0729200856342706E-2</v>
      </c>
      <c r="BG13" s="17">
        <v>6.7387265961564496E-2</v>
      </c>
      <c r="BH13" s="17">
        <v>7.6159800117690302E-2</v>
      </c>
      <c r="BI13" s="17">
        <v>0</v>
      </c>
      <c r="BJ13" s="17">
        <v>3.2044110133208001E-2</v>
      </c>
      <c r="BK13" s="17">
        <v>4.6031965969366699E-2</v>
      </c>
      <c r="BL13" s="17">
        <v>1.43282966551894E-2</v>
      </c>
      <c r="BM13" s="17"/>
      <c r="BN13" s="17">
        <v>6.7829171331399596E-2</v>
      </c>
      <c r="BO13" s="17">
        <v>9.0033720061266406E-2</v>
      </c>
      <c r="BP13" s="17"/>
      <c r="BQ13" s="17">
        <v>6.8370429618712703E-2</v>
      </c>
      <c r="BR13" s="17">
        <v>0.13569746290071499</v>
      </c>
      <c r="BS13" s="17"/>
      <c r="BT13" s="17">
        <v>6.8078459183222806E-2</v>
      </c>
      <c r="BU13" s="17"/>
      <c r="BV13" s="17">
        <v>8.9283650513627202E-2</v>
      </c>
      <c r="BW13" s="17">
        <v>7.2298390540085897E-2</v>
      </c>
      <c r="BX13" s="17">
        <v>7.2502798406954103E-2</v>
      </c>
      <c r="BY13" s="17"/>
      <c r="BZ13" s="17">
        <v>8.2846147168189693E-2</v>
      </c>
      <c r="CA13" s="17">
        <v>0.12527341407943601</v>
      </c>
      <c r="CB13" s="17">
        <v>0.110458500210781</v>
      </c>
      <c r="CC13" s="17">
        <v>0.117153472147836</v>
      </c>
      <c r="CD13" s="17">
        <v>5.06048609683767E-2</v>
      </c>
      <c r="CE13" s="17">
        <v>4.4131385071317399E-2</v>
      </c>
      <c r="CF13" s="17">
        <v>2.39291389089532E-2</v>
      </c>
      <c r="CG13" s="17"/>
      <c r="CH13" s="17">
        <v>3.0426726681864E-2</v>
      </c>
      <c r="CI13" s="17">
        <v>4.1736223713650197E-2</v>
      </c>
      <c r="CJ13" s="17">
        <v>8.7418245705099595E-2</v>
      </c>
      <c r="CK13" s="17">
        <v>0.15296293321516799</v>
      </c>
      <c r="CL13" s="17">
        <v>0.11795950717454801</v>
      </c>
    </row>
    <row r="14" spans="2:90" x14ac:dyDescent="0.3">
      <c r="B14" s="18" t="s">
        <v>145</v>
      </c>
      <c r="C14" s="17">
        <v>0.12534028161043401</v>
      </c>
      <c r="D14" s="17">
        <v>0.104643921859588</v>
      </c>
      <c r="E14" s="17">
        <v>0.14656045935624801</v>
      </c>
      <c r="F14" s="17"/>
      <c r="G14" s="17">
        <v>0.15747465263968399</v>
      </c>
      <c r="H14" s="17">
        <v>9.4201119964552202E-2</v>
      </c>
      <c r="I14" s="17">
        <v>0.13851865156013601</v>
      </c>
      <c r="J14" s="17">
        <v>0.14309118932217199</v>
      </c>
      <c r="K14" s="17">
        <v>0.138980535562753</v>
      </c>
      <c r="L14" s="17">
        <v>9.5085812359238603E-2</v>
      </c>
      <c r="M14" s="17"/>
      <c r="N14" s="17">
        <v>0.119104136033651</v>
      </c>
      <c r="O14" s="17">
        <v>0.11905284931985501</v>
      </c>
      <c r="P14" s="17">
        <v>0.152263162365778</v>
      </c>
      <c r="Q14" s="17">
        <v>0.11423696205430001</v>
      </c>
      <c r="R14" s="17"/>
      <c r="S14" s="17">
        <v>0.114756920027599</v>
      </c>
      <c r="T14" s="17">
        <v>0.12948053591164699</v>
      </c>
      <c r="U14" s="17">
        <v>0.12591396188193199</v>
      </c>
      <c r="V14" s="17">
        <v>0.14294926068780001</v>
      </c>
      <c r="W14" s="17">
        <v>0.133305469582017</v>
      </c>
      <c r="X14" s="17">
        <v>0.13251535556539101</v>
      </c>
      <c r="Y14" s="17">
        <v>0.115174892095623</v>
      </c>
      <c r="Z14" s="17">
        <v>0.121368061400712</v>
      </c>
      <c r="AA14" s="17">
        <v>0.10298969438568301</v>
      </c>
      <c r="AB14" s="17">
        <v>0.13893028691811099</v>
      </c>
      <c r="AC14" s="17">
        <v>0.14392452543524401</v>
      </c>
      <c r="AD14" s="17">
        <v>0.105407589932558</v>
      </c>
      <c r="AE14" s="17"/>
      <c r="AF14" s="17">
        <v>0.113337776386852</v>
      </c>
      <c r="AG14" s="17">
        <v>0.114649681194935</v>
      </c>
      <c r="AH14" s="17">
        <v>0.15011972759341799</v>
      </c>
      <c r="AI14" s="17"/>
      <c r="AJ14" s="17">
        <v>0.10797593232735</v>
      </c>
      <c r="AK14" s="17">
        <v>0.115260678495144</v>
      </c>
      <c r="AL14" s="17">
        <v>0.101585730983937</v>
      </c>
      <c r="AM14" s="17">
        <v>0.13723076104498499</v>
      </c>
      <c r="AN14" s="17">
        <v>9.0733687063693294E-2</v>
      </c>
      <c r="AO14" s="17"/>
      <c r="AP14" s="17">
        <v>0.10122573908030399</v>
      </c>
      <c r="AQ14" s="17">
        <v>0.115819864521556</v>
      </c>
      <c r="AR14" s="17">
        <v>0.114628677888164</v>
      </c>
      <c r="AS14" s="17">
        <v>0.13994040753133799</v>
      </c>
      <c r="AT14" s="17">
        <v>8.1825349117957399E-2</v>
      </c>
      <c r="AU14" s="17">
        <v>0.19104719334682899</v>
      </c>
      <c r="AV14" s="17"/>
      <c r="AW14" s="17">
        <v>0.25433628063053898</v>
      </c>
      <c r="AX14" s="17">
        <v>8.6710476130805694E-2</v>
      </c>
      <c r="AY14" s="17">
        <v>0.12626355132653599</v>
      </c>
      <c r="AZ14" s="17">
        <v>7.4031284407042E-2</v>
      </c>
      <c r="BA14" s="17">
        <v>0.14748080907910499</v>
      </c>
      <c r="BB14" s="17">
        <v>0.13930383010335701</v>
      </c>
      <c r="BC14" s="17">
        <v>0.133233662170334</v>
      </c>
      <c r="BD14" s="17">
        <v>0.108937407395283</v>
      </c>
      <c r="BE14" s="17">
        <v>0.14630170407346699</v>
      </c>
      <c r="BF14" s="17">
        <v>0.121573741757511</v>
      </c>
      <c r="BG14" s="17">
        <v>0.13146952823458999</v>
      </c>
      <c r="BH14" s="17">
        <v>0.13341306726246999</v>
      </c>
      <c r="BI14" s="17">
        <v>0.113381288584703</v>
      </c>
      <c r="BJ14" s="17">
        <v>0.130284879813371</v>
      </c>
      <c r="BK14" s="17">
        <v>6.0725553697043098E-2</v>
      </c>
      <c r="BL14" s="17">
        <v>8.8432519353495206E-2</v>
      </c>
      <c r="BM14" s="17"/>
      <c r="BN14" s="17">
        <v>0.116246342480074</v>
      </c>
      <c r="BO14" s="17">
        <v>0.138673460346288</v>
      </c>
      <c r="BP14" s="17"/>
      <c r="BQ14" s="17">
        <v>0.10311619102139</v>
      </c>
      <c r="BR14" s="17">
        <v>0.12742476925683499</v>
      </c>
      <c r="BS14" s="17"/>
      <c r="BT14" s="17">
        <v>9.2440090497008104E-2</v>
      </c>
      <c r="BU14" s="17"/>
      <c r="BV14" s="17">
        <v>0.15257540166464201</v>
      </c>
      <c r="BW14" s="17">
        <v>0.147649279146608</v>
      </c>
      <c r="BX14" s="17">
        <v>0.109521806896901</v>
      </c>
      <c r="BY14" s="17"/>
      <c r="BZ14" s="17">
        <v>0.124819470262656</v>
      </c>
      <c r="CA14" s="17">
        <v>0.12251306362839701</v>
      </c>
      <c r="CB14" s="17">
        <v>0.15678952136674301</v>
      </c>
      <c r="CC14" s="17">
        <v>0.143920550641878</v>
      </c>
      <c r="CD14" s="17">
        <v>0.123777622929499</v>
      </c>
      <c r="CE14" s="17">
        <v>0.11496683161389901</v>
      </c>
      <c r="CF14" s="17">
        <v>7.4550186935795903E-2</v>
      </c>
      <c r="CG14" s="17"/>
      <c r="CH14" s="17">
        <v>6.8703369313324894E-2</v>
      </c>
      <c r="CI14" s="17">
        <v>9.61813816457876E-2</v>
      </c>
      <c r="CJ14" s="17">
        <v>0.17167476938640999</v>
      </c>
      <c r="CK14" s="17">
        <v>0.132123115107975</v>
      </c>
      <c r="CL14" s="17">
        <v>8.2218656863407805E-2</v>
      </c>
    </row>
    <row r="15" spans="2:90" x14ac:dyDescent="0.3">
      <c r="B15" s="18" t="s">
        <v>146</v>
      </c>
      <c r="C15" s="17">
        <v>0.110712554552306</v>
      </c>
      <c r="D15" s="17">
        <v>0.109455973445377</v>
      </c>
      <c r="E15" s="17">
        <v>0.112818234596686</v>
      </c>
      <c r="F15" s="17"/>
      <c r="G15" s="17">
        <v>0.13840618237167401</v>
      </c>
      <c r="H15" s="17">
        <v>0.12889300471157</v>
      </c>
      <c r="I15" s="17">
        <v>0.105345064907772</v>
      </c>
      <c r="J15" s="17">
        <v>0.100600167491027</v>
      </c>
      <c r="K15" s="17">
        <v>0.104412661208776</v>
      </c>
      <c r="L15" s="17">
        <v>9.4290889777828901E-2</v>
      </c>
      <c r="M15" s="17"/>
      <c r="N15" s="17">
        <v>0.119141256802875</v>
      </c>
      <c r="O15" s="17">
        <v>0.14044553049956199</v>
      </c>
      <c r="P15" s="17">
        <v>9.3352968011866794E-2</v>
      </c>
      <c r="Q15" s="17">
        <v>8.7147146194049702E-2</v>
      </c>
      <c r="R15" s="17"/>
      <c r="S15" s="17">
        <v>0.106471960832232</v>
      </c>
      <c r="T15" s="17">
        <v>0.12385707347429201</v>
      </c>
      <c r="U15" s="17">
        <v>7.1245823169955397E-2</v>
      </c>
      <c r="V15" s="17">
        <v>8.9196691124884403E-2</v>
      </c>
      <c r="W15" s="17">
        <v>8.2515102594852202E-2</v>
      </c>
      <c r="X15" s="17">
        <v>0.15353793431266899</v>
      </c>
      <c r="Y15" s="17">
        <v>0.110932839714457</v>
      </c>
      <c r="Z15" s="17">
        <v>0.13821293075042301</v>
      </c>
      <c r="AA15" s="17">
        <v>0.12717662370383201</v>
      </c>
      <c r="AB15" s="17">
        <v>0.12817031067828299</v>
      </c>
      <c r="AC15" s="17">
        <v>7.4793005851831504E-2</v>
      </c>
      <c r="AD15" s="17">
        <v>9.0104527064658393E-2</v>
      </c>
      <c r="AE15" s="17"/>
      <c r="AF15" s="17">
        <v>0.10421136204475701</v>
      </c>
      <c r="AG15" s="17">
        <v>0.101193074311067</v>
      </c>
      <c r="AH15" s="17">
        <v>0.115518789998637</v>
      </c>
      <c r="AI15" s="17"/>
      <c r="AJ15" s="17">
        <v>9.5160772528735907E-2</v>
      </c>
      <c r="AK15" s="17">
        <v>0.103283709557439</v>
      </c>
      <c r="AL15" s="17">
        <v>0.113963083467448</v>
      </c>
      <c r="AM15" s="17">
        <v>0.10657300958567099</v>
      </c>
      <c r="AN15" s="17">
        <v>0.129784193325995</v>
      </c>
      <c r="AO15" s="17"/>
      <c r="AP15" s="17">
        <v>0.12980735998342399</v>
      </c>
      <c r="AQ15" s="17">
        <v>0.10044034458388799</v>
      </c>
      <c r="AR15" s="17">
        <v>0.10716604754754699</v>
      </c>
      <c r="AS15" s="17">
        <v>9.0114474980904705E-2</v>
      </c>
      <c r="AT15" s="17">
        <v>0.146341071909492</v>
      </c>
      <c r="AU15" s="17">
        <v>0.113562212029669</v>
      </c>
      <c r="AV15" s="17"/>
      <c r="AW15" s="17">
        <v>0.11531301150103</v>
      </c>
      <c r="AX15" s="17">
        <v>7.7960039490450397E-2</v>
      </c>
      <c r="AY15" s="17">
        <v>0.11727841211064199</v>
      </c>
      <c r="AZ15" s="17">
        <v>8.8323151163522198E-2</v>
      </c>
      <c r="BA15" s="17">
        <v>0.101253054177065</v>
      </c>
      <c r="BB15" s="17">
        <v>7.5124387808628207E-2</v>
      </c>
      <c r="BC15" s="17">
        <v>0.131833399984713</v>
      </c>
      <c r="BD15" s="17">
        <v>0.15108086662505699</v>
      </c>
      <c r="BE15" s="17">
        <v>0.14764532063706701</v>
      </c>
      <c r="BF15" s="17">
        <v>8.7420269821011101E-2</v>
      </c>
      <c r="BG15" s="17">
        <v>0.10955938467798799</v>
      </c>
      <c r="BH15" s="17">
        <v>0.14513166341283901</v>
      </c>
      <c r="BI15" s="17">
        <v>9.2177860249881394E-2</v>
      </c>
      <c r="BJ15" s="17">
        <v>0.11952974396414499</v>
      </c>
      <c r="BK15" s="17">
        <v>0.112189387871626</v>
      </c>
      <c r="BL15" s="17">
        <v>0.12815871086157901</v>
      </c>
      <c r="BM15" s="17"/>
      <c r="BN15" s="17">
        <v>0.105229199128005</v>
      </c>
      <c r="BO15" s="17">
        <v>0.117578131804068</v>
      </c>
      <c r="BP15" s="17"/>
      <c r="BQ15" s="17">
        <v>0.13177952348974001</v>
      </c>
      <c r="BR15" s="17">
        <v>4.8365468882998301E-2</v>
      </c>
      <c r="BS15" s="17"/>
      <c r="BT15" s="17">
        <v>0.112311983092484</v>
      </c>
      <c r="BU15" s="17"/>
      <c r="BV15" s="17">
        <v>0.11516872436242501</v>
      </c>
      <c r="BW15" s="17">
        <v>0.117309032480505</v>
      </c>
      <c r="BX15" s="17">
        <v>0.106621717388607</v>
      </c>
      <c r="BY15" s="17"/>
      <c r="BZ15" s="17">
        <v>8.7909867289446803E-2</v>
      </c>
      <c r="CA15" s="17">
        <v>0.12895345517090601</v>
      </c>
      <c r="CB15" s="17">
        <v>0.12790645007873699</v>
      </c>
      <c r="CC15" s="17">
        <v>0.13911246053808901</v>
      </c>
      <c r="CD15" s="17">
        <v>0.111178228752407</v>
      </c>
      <c r="CE15" s="17">
        <v>9.3147223404919099E-2</v>
      </c>
      <c r="CF15" s="17">
        <v>8.4578695371510901E-2</v>
      </c>
      <c r="CG15" s="17"/>
      <c r="CH15" s="17">
        <v>7.1258782007847105E-2</v>
      </c>
      <c r="CI15" s="17">
        <v>0.12562827359915699</v>
      </c>
      <c r="CJ15" s="17">
        <v>0.11446050630820501</v>
      </c>
      <c r="CK15" s="17">
        <v>9.2427602022218502E-2</v>
      </c>
      <c r="CL15" s="17">
        <v>0.10563425704045</v>
      </c>
    </row>
    <row r="16" spans="2:90" x14ac:dyDescent="0.3">
      <c r="B16" s="18" t="s">
        <v>147</v>
      </c>
      <c r="C16" s="17">
        <v>0.14231001665746801</v>
      </c>
      <c r="D16" s="17">
        <v>0.149865651965885</v>
      </c>
      <c r="E16" s="17">
        <v>0.13605396953218599</v>
      </c>
      <c r="F16" s="17"/>
      <c r="G16" s="17">
        <v>9.9722664882882103E-2</v>
      </c>
      <c r="H16" s="17">
        <v>0.16269288290702699</v>
      </c>
      <c r="I16" s="17">
        <v>0.157956658921761</v>
      </c>
      <c r="J16" s="17">
        <v>0.12741658519280799</v>
      </c>
      <c r="K16" s="17">
        <v>0.14336863245398199</v>
      </c>
      <c r="L16" s="17">
        <v>0.15251344421694299</v>
      </c>
      <c r="M16" s="17"/>
      <c r="N16" s="17">
        <v>0.17793285406328399</v>
      </c>
      <c r="O16" s="17">
        <v>0.128991848133476</v>
      </c>
      <c r="P16" s="17">
        <v>0.14721936067807301</v>
      </c>
      <c r="Q16" s="17">
        <v>0.11483573429034701</v>
      </c>
      <c r="R16" s="17"/>
      <c r="S16" s="17">
        <v>0.11405199768815499</v>
      </c>
      <c r="T16" s="17">
        <v>0.17983306136010499</v>
      </c>
      <c r="U16" s="17">
        <v>0.12409198605662899</v>
      </c>
      <c r="V16" s="17">
        <v>0.14727949997791401</v>
      </c>
      <c r="W16" s="17">
        <v>0.221147540899926</v>
      </c>
      <c r="X16" s="17">
        <v>8.7895489769468801E-2</v>
      </c>
      <c r="Y16" s="17">
        <v>0.123664002289537</v>
      </c>
      <c r="Z16" s="17">
        <v>0.12906646016953099</v>
      </c>
      <c r="AA16" s="17">
        <v>0.142193750527393</v>
      </c>
      <c r="AB16" s="17">
        <v>0.156990937011773</v>
      </c>
      <c r="AC16" s="17">
        <v>0.130528889711888</v>
      </c>
      <c r="AD16" s="17">
        <v>0.16780069959510599</v>
      </c>
      <c r="AE16" s="17"/>
      <c r="AF16" s="17">
        <v>0.137224909637961</v>
      </c>
      <c r="AG16" s="17">
        <v>0.17602746521815801</v>
      </c>
      <c r="AH16" s="17">
        <v>9.4246281415712604E-2</v>
      </c>
      <c r="AI16" s="17"/>
      <c r="AJ16" s="17">
        <v>0.14032027722478299</v>
      </c>
      <c r="AK16" s="17">
        <v>0.16539663697861201</v>
      </c>
      <c r="AL16" s="17">
        <v>0.16520946869088199</v>
      </c>
      <c r="AM16" s="17">
        <v>0.159907139228256</v>
      </c>
      <c r="AN16" s="17">
        <v>0.12796391755301401</v>
      </c>
      <c r="AO16" s="17"/>
      <c r="AP16" s="17">
        <v>0.16174855194427901</v>
      </c>
      <c r="AQ16" s="17">
        <v>0.13777111282454599</v>
      </c>
      <c r="AR16" s="17">
        <v>0.16497066228541801</v>
      </c>
      <c r="AS16" s="17">
        <v>0.14821568395853499</v>
      </c>
      <c r="AT16" s="17">
        <v>0.15951293608384001</v>
      </c>
      <c r="AU16" s="17">
        <v>9.5853093924849003E-2</v>
      </c>
      <c r="AV16" s="17"/>
      <c r="AW16" s="17">
        <v>0</v>
      </c>
      <c r="AX16" s="17">
        <v>0.117813708427259</v>
      </c>
      <c r="AY16" s="17">
        <v>7.7320526511480706E-2</v>
      </c>
      <c r="AZ16" s="17">
        <v>0.103547828837682</v>
      </c>
      <c r="BA16" s="17">
        <v>0.14651802281648801</v>
      </c>
      <c r="BB16" s="17">
        <v>0.13164379992501399</v>
      </c>
      <c r="BC16" s="17">
        <v>0.147383800379528</v>
      </c>
      <c r="BD16" s="17">
        <v>0.165849313178976</v>
      </c>
      <c r="BE16" s="17">
        <v>0.14908627934042001</v>
      </c>
      <c r="BF16" s="17">
        <v>0.21588647409015499</v>
      </c>
      <c r="BG16" s="17">
        <v>0.17784572089329201</v>
      </c>
      <c r="BH16" s="17">
        <v>0.13268407901495399</v>
      </c>
      <c r="BI16" s="17">
        <v>0.209191766640489</v>
      </c>
      <c r="BJ16" s="17">
        <v>0.21840750308469001</v>
      </c>
      <c r="BK16" s="17">
        <v>0.193184775380906</v>
      </c>
      <c r="BL16" s="17">
        <v>0.118329779163187</v>
      </c>
      <c r="BM16" s="17"/>
      <c r="BN16" s="17">
        <v>0.15294345120536801</v>
      </c>
      <c r="BO16" s="17">
        <v>0.12968269025555601</v>
      </c>
      <c r="BP16" s="17"/>
      <c r="BQ16" s="17">
        <v>0.172746454786814</v>
      </c>
      <c r="BR16" s="17">
        <v>0.16004996437675001</v>
      </c>
      <c r="BS16" s="17"/>
      <c r="BT16" s="17">
        <v>0.14813773732698499</v>
      </c>
      <c r="BU16" s="17"/>
      <c r="BV16" s="17">
        <v>0.114215736810076</v>
      </c>
      <c r="BW16" s="17">
        <v>0.11382636519478501</v>
      </c>
      <c r="BX16" s="17">
        <v>0.16466086474557801</v>
      </c>
      <c r="BY16" s="17"/>
      <c r="BZ16" s="17">
        <v>9.3588915041646598E-2</v>
      </c>
      <c r="CA16" s="17">
        <v>0.104139061799449</v>
      </c>
      <c r="CB16" s="17">
        <v>0.14865689739271201</v>
      </c>
      <c r="CC16" s="17">
        <v>0.15359193884163599</v>
      </c>
      <c r="CD16" s="17">
        <v>0.15784516842263999</v>
      </c>
      <c r="CE16" s="17">
        <v>0.18373273291774</v>
      </c>
      <c r="CF16" s="17">
        <v>0.14312597567826801</v>
      </c>
      <c r="CG16" s="17"/>
      <c r="CH16" s="17">
        <v>0.112402359214941</v>
      </c>
      <c r="CI16" s="17">
        <v>0.16394052660993699</v>
      </c>
      <c r="CJ16" s="17">
        <v>0.15071608261537101</v>
      </c>
      <c r="CK16" s="17">
        <v>0.122998808128701</v>
      </c>
      <c r="CL16" s="17">
        <v>1.2414871874260099E-2</v>
      </c>
    </row>
    <row r="17" spans="2:90" x14ac:dyDescent="0.3">
      <c r="B17" s="18" t="s">
        <v>148</v>
      </c>
      <c r="C17" s="17">
        <v>0.16748138732951801</v>
      </c>
      <c r="D17" s="17">
        <v>0.182203400721582</v>
      </c>
      <c r="E17" s="17">
        <v>0.15442115515069499</v>
      </c>
      <c r="F17" s="17"/>
      <c r="G17" s="17">
        <v>0.10565326170132899</v>
      </c>
      <c r="H17" s="17">
        <v>0.16524731019198399</v>
      </c>
      <c r="I17" s="17">
        <v>0.150210719515219</v>
      </c>
      <c r="J17" s="17">
        <v>0.17434952600713199</v>
      </c>
      <c r="K17" s="17">
        <v>0.16112455863441</v>
      </c>
      <c r="L17" s="17">
        <v>0.22321108545007901</v>
      </c>
      <c r="M17" s="17"/>
      <c r="N17" s="17">
        <v>0.201777647608813</v>
      </c>
      <c r="O17" s="17">
        <v>0.15762781193286199</v>
      </c>
      <c r="P17" s="17">
        <v>0.13452750489749299</v>
      </c>
      <c r="Q17" s="17">
        <v>0.167247050300428</v>
      </c>
      <c r="R17" s="17"/>
      <c r="S17" s="17">
        <v>0.169301266513156</v>
      </c>
      <c r="T17" s="17">
        <v>0.146903094625845</v>
      </c>
      <c r="U17" s="17">
        <v>0.168848107277138</v>
      </c>
      <c r="V17" s="17">
        <v>0.162846764448531</v>
      </c>
      <c r="W17" s="17">
        <v>0.180651783295875</v>
      </c>
      <c r="X17" s="17">
        <v>0.170317121668324</v>
      </c>
      <c r="Y17" s="17">
        <v>0.21409649872341099</v>
      </c>
      <c r="Z17" s="17">
        <v>0.15248988512222</v>
      </c>
      <c r="AA17" s="17">
        <v>0.15636939327226199</v>
      </c>
      <c r="AB17" s="17">
        <v>0.19588695081055699</v>
      </c>
      <c r="AC17" s="17">
        <v>0.137656757314185</v>
      </c>
      <c r="AD17" s="17">
        <v>0.120585345591861</v>
      </c>
      <c r="AE17" s="17"/>
      <c r="AF17" s="17">
        <v>0.184197264195716</v>
      </c>
      <c r="AG17" s="17">
        <v>0.173348954919362</v>
      </c>
      <c r="AH17" s="17">
        <v>0.13886538994335099</v>
      </c>
      <c r="AI17" s="17"/>
      <c r="AJ17" s="17">
        <v>0.207706603200914</v>
      </c>
      <c r="AK17" s="17">
        <v>0.17146884331023199</v>
      </c>
      <c r="AL17" s="17">
        <v>0.16726300453398399</v>
      </c>
      <c r="AM17" s="17">
        <v>0.176022191875887</v>
      </c>
      <c r="AN17" s="17">
        <v>0.107614044486535</v>
      </c>
      <c r="AO17" s="17"/>
      <c r="AP17" s="17">
        <v>0.182421418296282</v>
      </c>
      <c r="AQ17" s="17">
        <v>0.197561342958256</v>
      </c>
      <c r="AR17" s="17">
        <v>0.140109379137724</v>
      </c>
      <c r="AS17" s="17">
        <v>0.17978985818862001</v>
      </c>
      <c r="AT17" s="17">
        <v>9.4422419582034095E-2</v>
      </c>
      <c r="AU17" s="17">
        <v>0.177617743785563</v>
      </c>
      <c r="AV17" s="17"/>
      <c r="AW17" s="17">
        <v>9.3003295058706401E-2</v>
      </c>
      <c r="AX17" s="17">
        <v>4.4487574728224698E-2</v>
      </c>
      <c r="AY17" s="17">
        <v>0.198071922397968</v>
      </c>
      <c r="AZ17" s="17">
        <v>0.156401769158864</v>
      </c>
      <c r="BA17" s="17">
        <v>0.14856578125966199</v>
      </c>
      <c r="BB17" s="17">
        <v>0.14197014303413799</v>
      </c>
      <c r="BC17" s="17">
        <v>0.117469956149495</v>
      </c>
      <c r="BD17" s="17">
        <v>0.190353037056433</v>
      </c>
      <c r="BE17" s="17">
        <v>0.15281874292657899</v>
      </c>
      <c r="BF17" s="17">
        <v>0.20749381259205399</v>
      </c>
      <c r="BG17" s="17">
        <v>0.15403785284903301</v>
      </c>
      <c r="BH17" s="17">
        <v>0.17423661389180101</v>
      </c>
      <c r="BI17" s="17">
        <v>0.30454559474966802</v>
      </c>
      <c r="BJ17" s="17">
        <v>0.180554503133006</v>
      </c>
      <c r="BK17" s="17">
        <v>0.25382166595018801</v>
      </c>
      <c r="BL17" s="17">
        <v>0.211351735587826</v>
      </c>
      <c r="BM17" s="17"/>
      <c r="BN17" s="17">
        <v>0.188340156193015</v>
      </c>
      <c r="BO17" s="17">
        <v>0.13998277187864799</v>
      </c>
      <c r="BP17" s="17"/>
      <c r="BQ17" s="17">
        <v>0.184101358910883</v>
      </c>
      <c r="BR17" s="17">
        <v>0.150415735731422</v>
      </c>
      <c r="BS17" s="17"/>
      <c r="BT17" s="17">
        <v>0.209777879250341</v>
      </c>
      <c r="BU17" s="17"/>
      <c r="BV17" s="17">
        <v>0.13016361410827301</v>
      </c>
      <c r="BW17" s="17">
        <v>0.17647588509222301</v>
      </c>
      <c r="BX17" s="17">
        <v>0.18152411536006799</v>
      </c>
      <c r="BY17" s="17"/>
      <c r="BZ17" s="17">
        <v>6.9977674471673995E-2</v>
      </c>
      <c r="CA17" s="17">
        <v>0.113087354700702</v>
      </c>
      <c r="CB17" s="17">
        <v>0.172956995267153</v>
      </c>
      <c r="CC17" s="17">
        <v>0.16340696030657401</v>
      </c>
      <c r="CD17" s="17">
        <v>0.186540323854403</v>
      </c>
      <c r="CE17" s="17">
        <v>0.23012376170300999</v>
      </c>
      <c r="CF17" s="17">
        <v>0.228814692862854</v>
      </c>
      <c r="CG17" s="17"/>
      <c r="CH17" s="17">
        <v>0.15763647526317001</v>
      </c>
      <c r="CI17" s="17">
        <v>0.21785934883302899</v>
      </c>
      <c r="CJ17" s="17">
        <v>0.165423850153327</v>
      </c>
      <c r="CK17" s="17">
        <v>9.5635339772334793E-2</v>
      </c>
      <c r="CL17" s="17">
        <v>2.2840178527203499E-2</v>
      </c>
    </row>
    <row r="18" spans="2:90" x14ac:dyDescent="0.3">
      <c r="B18" s="18" t="s">
        <v>149</v>
      </c>
      <c r="C18" s="17">
        <v>9.30339471095087E-2</v>
      </c>
      <c r="D18" s="17">
        <v>0.10018842042597</v>
      </c>
      <c r="E18" s="17">
        <v>8.6779344372523701E-2</v>
      </c>
      <c r="F18" s="17"/>
      <c r="G18" s="17">
        <v>8.0315206370903294E-2</v>
      </c>
      <c r="H18" s="17">
        <v>7.97084398811784E-2</v>
      </c>
      <c r="I18" s="17">
        <v>6.9324057698948796E-2</v>
      </c>
      <c r="J18" s="17">
        <v>6.8355620924399105E-2</v>
      </c>
      <c r="K18" s="17">
        <v>8.5616677015587395E-2</v>
      </c>
      <c r="L18" s="17">
        <v>0.15679129340585701</v>
      </c>
      <c r="M18" s="17"/>
      <c r="N18" s="17">
        <v>0.10685001331374</v>
      </c>
      <c r="O18" s="17">
        <v>8.2824016464358594E-2</v>
      </c>
      <c r="P18" s="17">
        <v>0.11025324985799501</v>
      </c>
      <c r="Q18" s="17">
        <v>7.4515488803441193E-2</v>
      </c>
      <c r="R18" s="17"/>
      <c r="S18" s="17">
        <v>0.10959548050850899</v>
      </c>
      <c r="T18" s="17">
        <v>8.4549170710162103E-2</v>
      </c>
      <c r="U18" s="17">
        <v>7.9965045065396603E-2</v>
      </c>
      <c r="V18" s="17">
        <v>0.119513480600123</v>
      </c>
      <c r="W18" s="17">
        <v>7.3257538588189897E-2</v>
      </c>
      <c r="X18" s="17">
        <v>7.4975363945741294E-2</v>
      </c>
      <c r="Y18" s="17">
        <v>0.106254492147737</v>
      </c>
      <c r="Z18" s="17">
        <v>9.1795294893416202E-2</v>
      </c>
      <c r="AA18" s="17">
        <v>8.3772476840515295E-2</v>
      </c>
      <c r="AB18" s="17">
        <v>7.0376809947614097E-2</v>
      </c>
      <c r="AC18" s="17">
        <v>0.11798017244277299</v>
      </c>
      <c r="AD18" s="17">
        <v>0.13501620972637199</v>
      </c>
      <c r="AE18" s="17"/>
      <c r="AF18" s="17">
        <v>0.10836983397146301</v>
      </c>
      <c r="AG18" s="17">
        <v>9.2023195323666707E-2</v>
      </c>
      <c r="AH18" s="17">
        <v>8.8240977570672494E-2</v>
      </c>
      <c r="AI18" s="17"/>
      <c r="AJ18" s="17">
        <v>0.126766947046944</v>
      </c>
      <c r="AK18" s="17">
        <v>8.8842188448750303E-2</v>
      </c>
      <c r="AL18" s="17">
        <v>0.11349203876133999</v>
      </c>
      <c r="AM18" s="17">
        <v>6.09232741188463E-2</v>
      </c>
      <c r="AN18" s="17">
        <v>0.139832307036408</v>
      </c>
      <c r="AO18" s="17"/>
      <c r="AP18" s="17">
        <v>9.86583877447062E-2</v>
      </c>
      <c r="AQ18" s="17">
        <v>0.11921115824167899</v>
      </c>
      <c r="AR18" s="17">
        <v>7.0382221791611202E-2</v>
      </c>
      <c r="AS18" s="17">
        <v>6.9913740037256394E-2</v>
      </c>
      <c r="AT18" s="17">
        <v>0.108036580468511</v>
      </c>
      <c r="AU18" s="17">
        <v>0.125445683317148</v>
      </c>
      <c r="AV18" s="17"/>
      <c r="AW18" s="17">
        <v>0.15196838138440899</v>
      </c>
      <c r="AX18" s="17">
        <v>4.5420822382171898E-2</v>
      </c>
      <c r="AY18" s="17">
        <v>1.4179790573327499E-2</v>
      </c>
      <c r="AZ18" s="17">
        <v>8.5133090201410397E-2</v>
      </c>
      <c r="BA18" s="17">
        <v>0.118865010965926</v>
      </c>
      <c r="BB18" s="17">
        <v>8.0980239712860794E-2</v>
      </c>
      <c r="BC18" s="17">
        <v>0.101558508672229</v>
      </c>
      <c r="BD18" s="17">
        <v>9.2076647239173706E-2</v>
      </c>
      <c r="BE18" s="17">
        <v>0.122369232786641</v>
      </c>
      <c r="BF18" s="17">
        <v>8.8189231456526795E-2</v>
      </c>
      <c r="BG18" s="17">
        <v>0.121895527912437</v>
      </c>
      <c r="BH18" s="17">
        <v>9.9155490646077094E-2</v>
      </c>
      <c r="BI18" s="17">
        <v>6.3098374760471504E-2</v>
      </c>
      <c r="BJ18" s="17">
        <v>8.4038870497608095E-2</v>
      </c>
      <c r="BK18" s="17">
        <v>7.8226780770440096E-2</v>
      </c>
      <c r="BL18" s="17">
        <v>0.13218357754242399</v>
      </c>
      <c r="BM18" s="17"/>
      <c r="BN18" s="17">
        <v>0.106150902165376</v>
      </c>
      <c r="BO18" s="17">
        <v>7.2860076077521499E-2</v>
      </c>
      <c r="BP18" s="17"/>
      <c r="BQ18" s="17">
        <v>0.10411633561443</v>
      </c>
      <c r="BR18" s="17">
        <v>6.2277965484551299E-2</v>
      </c>
      <c r="BS18" s="17"/>
      <c r="BT18" s="17">
        <v>0.10535477148804399</v>
      </c>
      <c r="BU18" s="17"/>
      <c r="BV18" s="17">
        <v>7.6000386336178602E-2</v>
      </c>
      <c r="BW18" s="17">
        <v>8.8431897346671104E-2</v>
      </c>
      <c r="BX18" s="17">
        <v>0.10457915920652</v>
      </c>
      <c r="BY18" s="17"/>
      <c r="BZ18" s="17">
        <v>3.53823853111606E-2</v>
      </c>
      <c r="CA18" s="17">
        <v>4.9545705736676202E-2</v>
      </c>
      <c r="CB18" s="17">
        <v>5.5793258056041899E-2</v>
      </c>
      <c r="CC18" s="17">
        <v>8.4266914941575802E-2</v>
      </c>
      <c r="CD18" s="17">
        <v>0.14956374975464101</v>
      </c>
      <c r="CE18" s="17">
        <v>0.11793148938389</v>
      </c>
      <c r="CF18" s="17">
        <v>0.13536511500307299</v>
      </c>
      <c r="CG18" s="17"/>
      <c r="CH18" s="17">
        <v>0.15454097527723201</v>
      </c>
      <c r="CI18" s="17">
        <v>0.127238745362834</v>
      </c>
      <c r="CJ18" s="17">
        <v>7.1654138398263401E-2</v>
      </c>
      <c r="CK18" s="17">
        <v>4.3311286167737002E-2</v>
      </c>
      <c r="CL18" s="17">
        <v>1.54342954930194E-2</v>
      </c>
    </row>
    <row r="19" spans="2:90" x14ac:dyDescent="0.3">
      <c r="B19" s="18" t="s">
        <v>150</v>
      </c>
      <c r="C19" s="17">
        <v>0.10102804685062999</v>
      </c>
      <c r="D19" s="17">
        <v>0.11639804566812</v>
      </c>
      <c r="E19" s="17">
        <v>8.6807760200501502E-2</v>
      </c>
      <c r="F19" s="17"/>
      <c r="G19" s="17">
        <v>9.0128397855850001E-2</v>
      </c>
      <c r="H19" s="17">
        <v>0.102791660615258</v>
      </c>
      <c r="I19" s="17">
        <v>9.1513845275851505E-2</v>
      </c>
      <c r="J19" s="17">
        <v>7.2340767696235195E-2</v>
      </c>
      <c r="K19" s="17">
        <v>9.0841534160369594E-2</v>
      </c>
      <c r="L19" s="17">
        <v>0.14473599748418001</v>
      </c>
      <c r="M19" s="17"/>
      <c r="N19" s="17">
        <v>9.6879897642141402E-2</v>
      </c>
      <c r="O19" s="17">
        <v>9.5139666896701197E-2</v>
      </c>
      <c r="P19" s="17">
        <v>0.105570795504964</v>
      </c>
      <c r="Q19" s="17">
        <v>0.106562370110601</v>
      </c>
      <c r="R19" s="17"/>
      <c r="S19" s="17">
        <v>0.110892402966243</v>
      </c>
      <c r="T19" s="17">
        <v>0.11169544335537999</v>
      </c>
      <c r="U19" s="17">
        <v>0.13881986090897699</v>
      </c>
      <c r="V19" s="17">
        <v>8.9605128026887304E-2</v>
      </c>
      <c r="W19" s="17">
        <v>5.7617174980156803E-2</v>
      </c>
      <c r="X19" s="17">
        <v>9.63442347513154E-2</v>
      </c>
      <c r="Y19" s="17">
        <v>8.6659100035155104E-2</v>
      </c>
      <c r="Z19" s="17">
        <v>0.12748533055202799</v>
      </c>
      <c r="AA19" s="17">
        <v>8.1119472585454697E-2</v>
      </c>
      <c r="AB19" s="17">
        <v>0.110069386503361</v>
      </c>
      <c r="AC19" s="17">
        <v>0.121809590125331</v>
      </c>
      <c r="AD19" s="17">
        <v>7.18637877303933E-2</v>
      </c>
      <c r="AE19" s="17"/>
      <c r="AF19" s="17">
        <v>0.119118950442449</v>
      </c>
      <c r="AG19" s="17">
        <v>0.101352813355574</v>
      </c>
      <c r="AH19" s="17">
        <v>9.0588659710963207E-2</v>
      </c>
      <c r="AI19" s="17"/>
      <c r="AJ19" s="17">
        <v>0.13004631150819501</v>
      </c>
      <c r="AK19" s="17">
        <v>9.69567890309741E-2</v>
      </c>
      <c r="AL19" s="17">
        <v>0.11591377851826</v>
      </c>
      <c r="AM19" s="17">
        <v>0.10649382363689899</v>
      </c>
      <c r="AN19" s="17">
        <v>7.90367185873284E-2</v>
      </c>
      <c r="AO19" s="17"/>
      <c r="AP19" s="17">
        <v>0.109421223272214</v>
      </c>
      <c r="AQ19" s="17">
        <v>0.12415679411442899</v>
      </c>
      <c r="AR19" s="17">
        <v>8.5446900920602101E-2</v>
      </c>
      <c r="AS19" s="17">
        <v>0.112861918956945</v>
      </c>
      <c r="AT19" s="17">
        <v>6.3339109312420705E-2</v>
      </c>
      <c r="AU19" s="17">
        <v>8.3080762115414999E-2</v>
      </c>
      <c r="AV19" s="17"/>
      <c r="AW19" s="17">
        <v>5.3573089408536299E-2</v>
      </c>
      <c r="AX19" s="17">
        <v>0.134490123088154</v>
      </c>
      <c r="AY19" s="17">
        <v>0.116554354002513</v>
      </c>
      <c r="AZ19" s="17">
        <v>8.7210307657623595E-2</v>
      </c>
      <c r="BA19" s="17">
        <v>8.96174917979152E-2</v>
      </c>
      <c r="BB19" s="17">
        <v>0.10275842492119699</v>
      </c>
      <c r="BC19" s="17">
        <v>8.41731731152741E-2</v>
      </c>
      <c r="BD19" s="17">
        <v>8.45546168367316E-2</v>
      </c>
      <c r="BE19" s="17">
        <v>7.1797964922546004E-2</v>
      </c>
      <c r="BF19" s="17">
        <v>9.1071562500398107E-2</v>
      </c>
      <c r="BG19" s="17">
        <v>8.0462668193361203E-2</v>
      </c>
      <c r="BH19" s="17">
        <v>9.5882891103283505E-2</v>
      </c>
      <c r="BI19" s="17">
        <v>6.2058361489915802E-2</v>
      </c>
      <c r="BJ19" s="17">
        <v>8.4856443614319196E-2</v>
      </c>
      <c r="BK19" s="17">
        <v>0.21483938200726099</v>
      </c>
      <c r="BL19" s="17">
        <v>0.18335469799085299</v>
      </c>
      <c r="BM19" s="17"/>
      <c r="BN19" s="17">
        <v>0.112719032363904</v>
      </c>
      <c r="BO19" s="17">
        <v>8.3063097214780807E-2</v>
      </c>
      <c r="BP19" s="17"/>
      <c r="BQ19" s="17">
        <v>0.10926272227627699</v>
      </c>
      <c r="BR19" s="17">
        <v>8.4367430099464999E-2</v>
      </c>
      <c r="BS19" s="17"/>
      <c r="BT19" s="17">
        <v>0.119783366746246</v>
      </c>
      <c r="BU19" s="17"/>
      <c r="BV19" s="17">
        <v>8.7116026694432705E-2</v>
      </c>
      <c r="BW19" s="17">
        <v>8.7615916448501502E-2</v>
      </c>
      <c r="BX19" s="17">
        <v>0.11130480757859</v>
      </c>
      <c r="BY19" s="17"/>
      <c r="BZ19" s="17">
        <v>6.1372682443872797E-2</v>
      </c>
      <c r="CA19" s="17">
        <v>6.8936409886169503E-2</v>
      </c>
      <c r="CB19" s="17">
        <v>5.5201484788986101E-2</v>
      </c>
      <c r="CC19" s="17">
        <v>7.96301625684777E-2</v>
      </c>
      <c r="CD19" s="17">
        <v>0.115903081425221</v>
      </c>
      <c r="CE19" s="17">
        <v>0.106415436928816</v>
      </c>
      <c r="CF19" s="17">
        <v>0.19115240197677499</v>
      </c>
      <c r="CG19" s="17"/>
      <c r="CH19" s="17">
        <v>0.28320433601943501</v>
      </c>
      <c r="CI19" s="17">
        <v>0.13244859056291999</v>
      </c>
      <c r="CJ19" s="17">
        <v>5.7664824932988398E-2</v>
      </c>
      <c r="CK19" s="17">
        <v>3.6763780508829197E-2</v>
      </c>
      <c r="CL19" s="17">
        <v>1.2968922104025201E-2</v>
      </c>
    </row>
    <row r="20" spans="2:90" x14ac:dyDescent="0.3">
      <c r="B20" s="18" t="s">
        <v>151</v>
      </c>
      <c r="C20" s="19">
        <v>3.3125964664355201E-3</v>
      </c>
      <c r="D20" s="19">
        <v>4.7930647731130897E-3</v>
      </c>
      <c r="E20" s="19">
        <v>1.89199015664088E-3</v>
      </c>
      <c r="F20" s="19"/>
      <c r="G20" s="19">
        <v>9.1931432427250891E-3</v>
      </c>
      <c r="H20" s="19">
        <v>3.0335876562326801E-3</v>
      </c>
      <c r="I20" s="19">
        <v>3.0806925644050998E-3</v>
      </c>
      <c r="J20" s="19">
        <v>3.0201459925536501E-3</v>
      </c>
      <c r="K20" s="19">
        <v>3.4040781449617098E-3</v>
      </c>
      <c r="L20" s="19">
        <v>0</v>
      </c>
      <c r="M20" s="19"/>
      <c r="N20" s="19">
        <v>6.8083313612465404E-3</v>
      </c>
      <c r="O20" s="19">
        <v>0</v>
      </c>
      <c r="P20" s="19">
        <v>2.40116831117338E-3</v>
      </c>
      <c r="Q20" s="19">
        <v>3.8178521232843602E-3</v>
      </c>
      <c r="R20" s="19"/>
      <c r="S20" s="19">
        <v>1.08437899748383E-2</v>
      </c>
      <c r="T20" s="19">
        <v>0</v>
      </c>
      <c r="U20" s="19">
        <v>0</v>
      </c>
      <c r="V20" s="19">
        <v>0</v>
      </c>
      <c r="W20" s="19">
        <v>6.8309984236144001E-3</v>
      </c>
      <c r="X20" s="19">
        <v>0</v>
      </c>
      <c r="Y20" s="19">
        <v>0</v>
      </c>
      <c r="Z20" s="19">
        <v>0</v>
      </c>
      <c r="AA20" s="19">
        <v>4.6457014587939797E-3</v>
      </c>
      <c r="AB20" s="19">
        <v>8.9166280584372804E-3</v>
      </c>
      <c r="AC20" s="19">
        <v>0</v>
      </c>
      <c r="AD20" s="19">
        <v>0</v>
      </c>
      <c r="AE20" s="19"/>
      <c r="AF20" s="19">
        <v>4.2087211873702299E-3</v>
      </c>
      <c r="AG20" s="19">
        <v>0</v>
      </c>
      <c r="AH20" s="19">
        <v>9.0979298171844705E-3</v>
      </c>
      <c r="AI20" s="19"/>
      <c r="AJ20" s="19">
        <v>0</v>
      </c>
      <c r="AK20" s="19">
        <v>3.00723994517772E-3</v>
      </c>
      <c r="AL20" s="19">
        <v>0</v>
      </c>
      <c r="AM20" s="19">
        <v>0</v>
      </c>
      <c r="AN20" s="19">
        <v>0</v>
      </c>
      <c r="AO20" s="19"/>
      <c r="AP20" s="19">
        <v>6.2217965749778699E-3</v>
      </c>
      <c r="AQ20" s="19">
        <v>3.0870484981154098E-3</v>
      </c>
      <c r="AR20" s="19">
        <v>0</v>
      </c>
      <c r="AS20" s="19">
        <v>0</v>
      </c>
      <c r="AT20" s="19">
        <v>0</v>
      </c>
      <c r="AU20" s="19">
        <v>5.4622388616635403E-3</v>
      </c>
      <c r="AV20" s="19"/>
      <c r="AW20" s="19">
        <v>4.9495413906588903E-2</v>
      </c>
      <c r="AX20" s="19">
        <v>0</v>
      </c>
      <c r="AY20" s="19">
        <v>7.1903090771976803E-3</v>
      </c>
      <c r="AZ20" s="19">
        <v>0</v>
      </c>
      <c r="BA20" s="19">
        <v>0</v>
      </c>
      <c r="BB20" s="19">
        <v>0</v>
      </c>
      <c r="BC20" s="19">
        <v>5.92364721169632E-3</v>
      </c>
      <c r="BD20" s="19">
        <v>0</v>
      </c>
      <c r="BE20" s="19">
        <v>0</v>
      </c>
      <c r="BF20" s="19">
        <v>0</v>
      </c>
      <c r="BG20" s="19">
        <v>0</v>
      </c>
      <c r="BH20" s="19">
        <v>1.02011836549634E-2</v>
      </c>
      <c r="BI20" s="19">
        <v>0</v>
      </c>
      <c r="BJ20" s="19">
        <v>0</v>
      </c>
      <c r="BK20" s="19">
        <v>0</v>
      </c>
      <c r="BL20" s="19">
        <v>0</v>
      </c>
      <c r="BM20" s="19"/>
      <c r="BN20" s="19">
        <v>1.74278729386483E-3</v>
      </c>
      <c r="BO20" s="19">
        <v>5.5295581650783897E-3</v>
      </c>
      <c r="BP20" s="19"/>
      <c r="BQ20" s="19">
        <v>4.7896352120450503E-3</v>
      </c>
      <c r="BR20" s="19">
        <v>0</v>
      </c>
      <c r="BS20" s="19"/>
      <c r="BT20" s="19">
        <v>8.4207078112622305E-3</v>
      </c>
      <c r="BU20" s="19"/>
      <c r="BV20" s="19">
        <v>6.9476724685108996E-3</v>
      </c>
      <c r="BW20" s="19">
        <v>9.4476799726552606E-3</v>
      </c>
      <c r="BX20" s="19">
        <v>0</v>
      </c>
      <c r="BY20" s="19"/>
      <c r="BZ20" s="19">
        <v>0</v>
      </c>
      <c r="CA20" s="19">
        <v>6.8741038989640598E-3</v>
      </c>
      <c r="CB20" s="19">
        <v>0</v>
      </c>
      <c r="CC20" s="19">
        <v>0</v>
      </c>
      <c r="CD20" s="19">
        <v>3.1228127614272099E-3</v>
      </c>
      <c r="CE20" s="19">
        <v>8.2734263219329703E-3</v>
      </c>
      <c r="CF20" s="19">
        <v>0</v>
      </c>
      <c r="CG20" s="19"/>
      <c r="CH20" s="19">
        <v>1.10423028258791E-2</v>
      </c>
      <c r="CI20" s="19">
        <v>0</v>
      </c>
      <c r="CJ20" s="19">
        <v>3.6920616116096899E-3</v>
      </c>
      <c r="CK20" s="19">
        <v>6.3024077000962703E-3</v>
      </c>
      <c r="CL20" s="19">
        <v>0</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574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643</v>
      </c>
      <c r="D7" s="10">
        <v>323</v>
      </c>
      <c r="E7" s="10">
        <v>318</v>
      </c>
      <c r="F7" s="10"/>
      <c r="G7" s="10">
        <v>79</v>
      </c>
      <c r="H7" s="10">
        <v>92</v>
      </c>
      <c r="I7" s="10">
        <v>119</v>
      </c>
      <c r="J7" s="10">
        <v>124</v>
      </c>
      <c r="K7" s="10">
        <v>85</v>
      </c>
      <c r="L7" s="10">
        <v>144</v>
      </c>
      <c r="M7" s="10"/>
      <c r="N7" s="10">
        <v>171</v>
      </c>
      <c r="O7" s="10">
        <v>171</v>
      </c>
      <c r="P7" s="10">
        <v>143</v>
      </c>
      <c r="Q7" s="10">
        <v>158</v>
      </c>
      <c r="R7" s="10"/>
      <c r="S7" s="10">
        <v>74</v>
      </c>
      <c r="T7" s="10">
        <v>75</v>
      </c>
      <c r="U7" s="10">
        <v>52</v>
      </c>
      <c r="V7" s="10">
        <v>63</v>
      </c>
      <c r="W7" s="10">
        <v>49</v>
      </c>
      <c r="X7" s="10">
        <v>58</v>
      </c>
      <c r="Y7" s="10">
        <v>62</v>
      </c>
      <c r="Z7" s="10">
        <v>28</v>
      </c>
      <c r="AA7" s="10">
        <v>60</v>
      </c>
      <c r="AB7" s="10">
        <v>70</v>
      </c>
      <c r="AC7" s="10">
        <v>31</v>
      </c>
      <c r="AD7" s="10">
        <v>21</v>
      </c>
      <c r="AE7" s="10"/>
      <c r="AF7" s="10">
        <v>225</v>
      </c>
      <c r="AG7" s="10">
        <v>259</v>
      </c>
      <c r="AH7" s="10">
        <v>90</v>
      </c>
      <c r="AI7" s="10"/>
      <c r="AJ7" s="10">
        <v>135</v>
      </c>
      <c r="AK7" s="10">
        <v>209</v>
      </c>
      <c r="AL7" s="10">
        <v>48</v>
      </c>
      <c r="AM7" s="10">
        <v>76</v>
      </c>
      <c r="AN7" s="10">
        <v>34</v>
      </c>
      <c r="AO7" s="10"/>
      <c r="AP7" s="10">
        <v>146</v>
      </c>
      <c r="AQ7" s="10">
        <v>106</v>
      </c>
      <c r="AR7" s="10">
        <v>60</v>
      </c>
      <c r="AS7" s="10">
        <v>144</v>
      </c>
      <c r="AT7" s="10">
        <v>43</v>
      </c>
      <c r="AU7" s="10">
        <v>67</v>
      </c>
      <c r="AV7" s="10"/>
      <c r="AW7" s="10">
        <v>5</v>
      </c>
      <c r="AX7" s="10">
        <v>29</v>
      </c>
      <c r="AY7" s="10">
        <v>52</v>
      </c>
      <c r="AZ7" s="10">
        <v>36</v>
      </c>
      <c r="BA7" s="10">
        <v>70</v>
      </c>
      <c r="BB7" s="10">
        <v>63</v>
      </c>
      <c r="BC7" s="10">
        <v>61</v>
      </c>
      <c r="BD7" s="10">
        <v>52</v>
      </c>
      <c r="BE7" s="10">
        <v>29</v>
      </c>
      <c r="BF7" s="10">
        <v>36</v>
      </c>
      <c r="BG7" s="10">
        <v>50</v>
      </c>
      <c r="BH7" s="10">
        <v>31</v>
      </c>
      <c r="BI7" s="10">
        <v>29</v>
      </c>
      <c r="BJ7" s="10">
        <v>14</v>
      </c>
      <c r="BK7" s="10">
        <v>20</v>
      </c>
      <c r="BL7" s="10">
        <v>36</v>
      </c>
      <c r="BM7" s="10"/>
      <c r="BN7" s="10">
        <v>369</v>
      </c>
      <c r="BO7" s="10">
        <v>268</v>
      </c>
      <c r="BP7" s="10"/>
      <c r="BQ7" s="10">
        <v>123</v>
      </c>
      <c r="BR7" s="10">
        <v>60</v>
      </c>
      <c r="BS7" s="10"/>
      <c r="BT7" s="10">
        <v>70</v>
      </c>
      <c r="BU7" s="10"/>
      <c r="BV7" s="10">
        <v>134</v>
      </c>
      <c r="BW7" s="10">
        <v>111</v>
      </c>
      <c r="BX7" s="10">
        <v>365</v>
      </c>
      <c r="BY7" s="10"/>
      <c r="BZ7" s="10">
        <v>64</v>
      </c>
      <c r="CA7" s="10">
        <v>87</v>
      </c>
      <c r="CB7" s="10">
        <v>81</v>
      </c>
      <c r="CC7" s="10">
        <v>89</v>
      </c>
      <c r="CD7" s="10">
        <v>107</v>
      </c>
      <c r="CE7" s="10">
        <v>83</v>
      </c>
      <c r="CF7" s="10">
        <v>76</v>
      </c>
      <c r="CG7" s="10"/>
      <c r="CH7" s="10">
        <v>51</v>
      </c>
      <c r="CI7" s="10">
        <v>236</v>
      </c>
      <c r="CJ7" s="10">
        <v>232</v>
      </c>
      <c r="CK7" s="10">
        <v>100</v>
      </c>
      <c r="CL7" s="10">
        <v>24</v>
      </c>
    </row>
    <row r="8" spans="2:90" ht="30" customHeight="1" x14ac:dyDescent="0.3">
      <c r="B8" s="11" t="s">
        <v>20</v>
      </c>
      <c r="C8" s="11">
        <v>647</v>
      </c>
      <c r="D8" s="11">
        <v>330</v>
      </c>
      <c r="E8" s="11">
        <v>315</v>
      </c>
      <c r="F8" s="11"/>
      <c r="G8" s="11">
        <v>98</v>
      </c>
      <c r="H8" s="11">
        <v>92</v>
      </c>
      <c r="I8" s="11">
        <v>120</v>
      </c>
      <c r="J8" s="11">
        <v>115</v>
      </c>
      <c r="K8" s="11">
        <v>81</v>
      </c>
      <c r="L8" s="11">
        <v>141</v>
      </c>
      <c r="M8" s="11"/>
      <c r="N8" s="11">
        <v>164</v>
      </c>
      <c r="O8" s="11">
        <v>188</v>
      </c>
      <c r="P8" s="11">
        <v>139</v>
      </c>
      <c r="Q8" s="11">
        <v>156</v>
      </c>
      <c r="R8" s="11"/>
      <c r="S8" s="11">
        <v>82</v>
      </c>
      <c r="T8" s="11">
        <v>74</v>
      </c>
      <c r="U8" s="11">
        <v>50</v>
      </c>
      <c r="V8" s="11">
        <v>63</v>
      </c>
      <c r="W8" s="11">
        <v>46</v>
      </c>
      <c r="X8" s="11">
        <v>59</v>
      </c>
      <c r="Y8" s="11">
        <v>60</v>
      </c>
      <c r="Z8" s="11">
        <v>25</v>
      </c>
      <c r="AA8" s="11">
        <v>69</v>
      </c>
      <c r="AB8" s="11">
        <v>67</v>
      </c>
      <c r="AC8" s="11">
        <v>30</v>
      </c>
      <c r="AD8" s="11">
        <v>22</v>
      </c>
      <c r="AE8" s="11"/>
      <c r="AF8" s="11">
        <v>218</v>
      </c>
      <c r="AG8" s="11">
        <v>258</v>
      </c>
      <c r="AH8" s="11">
        <v>92</v>
      </c>
      <c r="AI8" s="11"/>
      <c r="AJ8" s="11">
        <v>136</v>
      </c>
      <c r="AK8" s="11">
        <v>213</v>
      </c>
      <c r="AL8" s="11">
        <v>47</v>
      </c>
      <c r="AM8" s="11">
        <v>75</v>
      </c>
      <c r="AN8" s="11">
        <v>35</v>
      </c>
      <c r="AO8" s="11"/>
      <c r="AP8" s="11">
        <v>152</v>
      </c>
      <c r="AQ8" s="11">
        <v>108</v>
      </c>
      <c r="AR8" s="11">
        <v>58</v>
      </c>
      <c r="AS8" s="11">
        <v>141</v>
      </c>
      <c r="AT8" s="11">
        <v>44</v>
      </c>
      <c r="AU8" s="11">
        <v>66</v>
      </c>
      <c r="AV8" s="11"/>
      <c r="AW8" s="11">
        <v>5</v>
      </c>
      <c r="AX8" s="11">
        <v>30</v>
      </c>
      <c r="AY8" s="11">
        <v>52</v>
      </c>
      <c r="AZ8" s="11">
        <v>38</v>
      </c>
      <c r="BA8" s="11">
        <v>73</v>
      </c>
      <c r="BB8" s="11">
        <v>63</v>
      </c>
      <c r="BC8" s="11">
        <v>61</v>
      </c>
      <c r="BD8" s="11">
        <v>54</v>
      </c>
      <c r="BE8" s="11">
        <v>29</v>
      </c>
      <c r="BF8" s="11">
        <v>35</v>
      </c>
      <c r="BG8" s="11">
        <v>50</v>
      </c>
      <c r="BH8" s="11">
        <v>31</v>
      </c>
      <c r="BI8" s="11">
        <v>30</v>
      </c>
      <c r="BJ8" s="11">
        <v>13</v>
      </c>
      <c r="BK8" s="11">
        <v>19</v>
      </c>
      <c r="BL8" s="11">
        <v>35</v>
      </c>
      <c r="BM8" s="11"/>
      <c r="BN8" s="11">
        <v>363</v>
      </c>
      <c r="BO8" s="11">
        <v>279</v>
      </c>
      <c r="BP8" s="11"/>
      <c r="BQ8" s="11">
        <v>128</v>
      </c>
      <c r="BR8" s="11">
        <v>59</v>
      </c>
      <c r="BS8" s="11"/>
      <c r="BT8" s="11">
        <v>72</v>
      </c>
      <c r="BU8" s="11"/>
      <c r="BV8" s="11">
        <v>136</v>
      </c>
      <c r="BW8" s="11">
        <v>113</v>
      </c>
      <c r="BX8" s="11">
        <v>364</v>
      </c>
      <c r="BY8" s="11"/>
      <c r="BZ8" s="11">
        <v>64</v>
      </c>
      <c r="CA8" s="11">
        <v>84</v>
      </c>
      <c r="CB8" s="11">
        <v>82</v>
      </c>
      <c r="CC8" s="11">
        <v>93</v>
      </c>
      <c r="CD8" s="11">
        <v>109</v>
      </c>
      <c r="CE8" s="11">
        <v>86</v>
      </c>
      <c r="CF8" s="11">
        <v>76</v>
      </c>
      <c r="CG8" s="11"/>
      <c r="CH8" s="11">
        <v>55</v>
      </c>
      <c r="CI8" s="11">
        <v>236</v>
      </c>
      <c r="CJ8" s="11">
        <v>233</v>
      </c>
      <c r="CK8" s="11">
        <v>100</v>
      </c>
      <c r="CL8" s="11">
        <v>23</v>
      </c>
    </row>
    <row r="9" spans="2:90" ht="28.8" x14ac:dyDescent="0.3">
      <c r="B9" s="18" t="s">
        <v>565</v>
      </c>
      <c r="C9" s="17">
        <v>0.197079503370062</v>
      </c>
      <c r="D9" s="17">
        <v>0.21653961469710301</v>
      </c>
      <c r="E9" s="17">
        <v>0.177993607276766</v>
      </c>
      <c r="F9" s="17"/>
      <c r="G9" s="17">
        <v>0.26709472932981299</v>
      </c>
      <c r="H9" s="17">
        <v>0.26282050937413898</v>
      </c>
      <c r="I9" s="17">
        <v>0.21709518790468499</v>
      </c>
      <c r="J9" s="17">
        <v>0.177586601678872</v>
      </c>
      <c r="K9" s="17">
        <v>0.15911282208254501</v>
      </c>
      <c r="L9" s="17">
        <v>0.1262383068705</v>
      </c>
      <c r="M9" s="17"/>
      <c r="N9" s="17">
        <v>0.28040886044769803</v>
      </c>
      <c r="O9" s="17">
        <v>0.14396277835851901</v>
      </c>
      <c r="P9" s="17">
        <v>0.22576371935717701</v>
      </c>
      <c r="Q9" s="17">
        <v>0.14820142443039</v>
      </c>
      <c r="R9" s="17"/>
      <c r="S9" s="17">
        <v>0.30787257692925102</v>
      </c>
      <c r="T9" s="17">
        <v>0.14277400031124499</v>
      </c>
      <c r="U9" s="17">
        <v>0.13187884922648699</v>
      </c>
      <c r="V9" s="17">
        <v>0.168788323346799</v>
      </c>
      <c r="W9" s="17">
        <v>0.19573956378100399</v>
      </c>
      <c r="X9" s="17">
        <v>0.22174027558808199</v>
      </c>
      <c r="Y9" s="17">
        <v>0.18829591485132</v>
      </c>
      <c r="Z9" s="17">
        <v>0.20979318073122299</v>
      </c>
      <c r="AA9" s="17">
        <v>0.27945937653574299</v>
      </c>
      <c r="AB9" s="17">
        <v>0.109532150114126</v>
      </c>
      <c r="AC9" s="17">
        <v>0.197204402195923</v>
      </c>
      <c r="AD9" s="17">
        <v>0.145720589345118</v>
      </c>
      <c r="AE9" s="17"/>
      <c r="AF9" s="17">
        <v>0.15730045122102199</v>
      </c>
      <c r="AG9" s="17">
        <v>0.221444805348048</v>
      </c>
      <c r="AH9" s="17">
        <v>0.18918864499417601</v>
      </c>
      <c r="AI9" s="17"/>
      <c r="AJ9" s="17">
        <v>0.110251737672223</v>
      </c>
      <c r="AK9" s="17">
        <v>0.33671714656174501</v>
      </c>
      <c r="AL9" s="17">
        <v>0.15583148752982401</v>
      </c>
      <c r="AM9" s="17">
        <v>0.11514058630459099</v>
      </c>
      <c r="AN9" s="17">
        <v>0.18151702124313601</v>
      </c>
      <c r="AO9" s="17"/>
      <c r="AP9" s="17">
        <v>0.43485065107995702</v>
      </c>
      <c r="AQ9" s="17">
        <v>0.154463994091003</v>
      </c>
      <c r="AR9" s="17">
        <v>0.13529544768673499</v>
      </c>
      <c r="AS9" s="17">
        <v>0.113257703260448</v>
      </c>
      <c r="AT9" s="17">
        <v>0.14822764063883001</v>
      </c>
      <c r="AU9" s="17">
        <v>8.2266792799000996E-2</v>
      </c>
      <c r="AV9" s="17"/>
      <c r="AW9" s="17">
        <v>0</v>
      </c>
      <c r="AX9" s="17">
        <v>0.19441460045702599</v>
      </c>
      <c r="AY9" s="17">
        <v>0.141429394528271</v>
      </c>
      <c r="AZ9" s="17">
        <v>0.12666209254976701</v>
      </c>
      <c r="BA9" s="17">
        <v>0.27485818119276301</v>
      </c>
      <c r="BB9" s="17">
        <v>0.22939818972321299</v>
      </c>
      <c r="BC9" s="17">
        <v>0.16000257571137999</v>
      </c>
      <c r="BD9" s="17">
        <v>0.17566660174311</v>
      </c>
      <c r="BE9" s="17">
        <v>0.19541866854015599</v>
      </c>
      <c r="BF9" s="17">
        <v>0.22930619786617101</v>
      </c>
      <c r="BG9" s="17">
        <v>0.16998845925966199</v>
      </c>
      <c r="BH9" s="17">
        <v>0.13152652886126701</v>
      </c>
      <c r="BI9" s="17">
        <v>0.32544593809126898</v>
      </c>
      <c r="BJ9" s="17">
        <v>0</v>
      </c>
      <c r="BK9" s="17">
        <v>0.19855377806531499</v>
      </c>
      <c r="BL9" s="17">
        <v>0.37678500052137298</v>
      </c>
      <c r="BM9" s="17"/>
      <c r="BN9" s="17">
        <v>0.20863636140399799</v>
      </c>
      <c r="BO9" s="17">
        <v>0.18619588952204799</v>
      </c>
      <c r="BP9" s="17"/>
      <c r="BQ9" s="17">
        <v>0.46300505665977598</v>
      </c>
      <c r="BR9" s="17">
        <v>0.15297273062820599</v>
      </c>
      <c r="BS9" s="17"/>
      <c r="BT9" s="17">
        <v>0.34827018985790098</v>
      </c>
      <c r="BU9" s="17"/>
      <c r="BV9" s="17">
        <v>0.144419529871609</v>
      </c>
      <c r="BW9" s="17">
        <v>0.23669849255943401</v>
      </c>
      <c r="BX9" s="17">
        <v>0.20526870497695399</v>
      </c>
      <c r="BY9" s="17"/>
      <c r="BZ9" s="17">
        <v>0.21004113965457499</v>
      </c>
      <c r="CA9" s="17">
        <v>0.181834307946484</v>
      </c>
      <c r="CB9" s="17">
        <v>0.177361712817933</v>
      </c>
      <c r="CC9" s="17">
        <v>0.221804311177733</v>
      </c>
      <c r="CD9" s="17">
        <v>0.22424920652483901</v>
      </c>
      <c r="CE9" s="17">
        <v>0.25144199191387101</v>
      </c>
      <c r="CF9" s="17">
        <v>0.16029774870403801</v>
      </c>
      <c r="CG9" s="17"/>
      <c r="CH9" s="17">
        <v>0.35010009443152901</v>
      </c>
      <c r="CI9" s="17">
        <v>0.20787298715201399</v>
      </c>
      <c r="CJ9" s="17">
        <v>0.16193340002555701</v>
      </c>
      <c r="CK9" s="17">
        <v>0.20384345554911701</v>
      </c>
      <c r="CL9" s="17">
        <v>4.6905475742190797E-2</v>
      </c>
    </row>
    <row r="10" spans="2:90" ht="28.8" x14ac:dyDescent="0.3">
      <c r="B10" s="18" t="s">
        <v>566</v>
      </c>
      <c r="C10" s="17">
        <v>0.52846202434890999</v>
      </c>
      <c r="D10" s="17">
        <v>0.58368059262836203</v>
      </c>
      <c r="E10" s="17">
        <v>0.47055785759094698</v>
      </c>
      <c r="F10" s="17"/>
      <c r="G10" s="17">
        <v>0.493635720707015</v>
      </c>
      <c r="H10" s="17">
        <v>0.515614660415183</v>
      </c>
      <c r="I10" s="17">
        <v>0.56034621356276004</v>
      </c>
      <c r="J10" s="17">
        <v>0.440913525364312</v>
      </c>
      <c r="K10" s="17">
        <v>0.52418340090913096</v>
      </c>
      <c r="L10" s="17">
        <v>0.60790473052071103</v>
      </c>
      <c r="M10" s="17"/>
      <c r="N10" s="17">
        <v>0.49921875225363899</v>
      </c>
      <c r="O10" s="17">
        <v>0.57832677052350501</v>
      </c>
      <c r="P10" s="17">
        <v>0.473808080555711</v>
      </c>
      <c r="Q10" s="17">
        <v>0.54783712752293101</v>
      </c>
      <c r="R10" s="17"/>
      <c r="S10" s="17">
        <v>0.43738653103327901</v>
      </c>
      <c r="T10" s="17">
        <v>0.57079815069914297</v>
      </c>
      <c r="U10" s="17">
        <v>0.56040036162630902</v>
      </c>
      <c r="V10" s="17">
        <v>0.56664103545935596</v>
      </c>
      <c r="W10" s="17">
        <v>0.51870379463125604</v>
      </c>
      <c r="X10" s="17">
        <v>0.46130187429175001</v>
      </c>
      <c r="Y10" s="17">
        <v>0.54926097939250296</v>
      </c>
      <c r="Z10" s="17">
        <v>0.54770063621642595</v>
      </c>
      <c r="AA10" s="17">
        <v>0.482094937122235</v>
      </c>
      <c r="AB10" s="17">
        <v>0.661179697288796</v>
      </c>
      <c r="AC10" s="17">
        <v>0.44968808259972598</v>
      </c>
      <c r="AD10" s="17">
        <v>0.51771528128194899</v>
      </c>
      <c r="AE10" s="17"/>
      <c r="AF10" s="17">
        <v>0.64060904114689898</v>
      </c>
      <c r="AG10" s="17">
        <v>0.50383932173847001</v>
      </c>
      <c r="AH10" s="17">
        <v>0.36021527676551401</v>
      </c>
      <c r="AI10" s="17"/>
      <c r="AJ10" s="17">
        <v>0.76024929093899396</v>
      </c>
      <c r="AK10" s="17">
        <v>0.40310804217291701</v>
      </c>
      <c r="AL10" s="17">
        <v>0.65653981945272899</v>
      </c>
      <c r="AM10" s="17">
        <v>0.75811013282075002</v>
      </c>
      <c r="AN10" s="17">
        <v>0.62392507595898705</v>
      </c>
      <c r="AO10" s="17"/>
      <c r="AP10" s="17">
        <v>0.35416751039347799</v>
      </c>
      <c r="AQ10" s="17">
        <v>0.72506211692279399</v>
      </c>
      <c r="AR10" s="17">
        <v>0.71593931298658098</v>
      </c>
      <c r="AS10" s="17">
        <v>0.699577111131922</v>
      </c>
      <c r="AT10" s="17">
        <v>0.61390784963136202</v>
      </c>
      <c r="AU10" s="17">
        <v>0.350384537226825</v>
      </c>
      <c r="AV10" s="17"/>
      <c r="AW10" s="17">
        <v>0.598701877152093</v>
      </c>
      <c r="AX10" s="17">
        <v>0.38675686023804101</v>
      </c>
      <c r="AY10" s="17">
        <v>0.49658899827959302</v>
      </c>
      <c r="AZ10" s="17">
        <v>0.55945876228756197</v>
      </c>
      <c r="BA10" s="17">
        <v>0.38079531174445502</v>
      </c>
      <c r="BB10" s="17">
        <v>0.54030325258413103</v>
      </c>
      <c r="BC10" s="17">
        <v>0.51273049089705003</v>
      </c>
      <c r="BD10" s="17">
        <v>0.61527075574700796</v>
      </c>
      <c r="BE10" s="17">
        <v>0.62637058626256603</v>
      </c>
      <c r="BF10" s="17">
        <v>0.51588155552493697</v>
      </c>
      <c r="BG10" s="17">
        <v>0.67607637252133201</v>
      </c>
      <c r="BH10" s="17">
        <v>0.52890906566715701</v>
      </c>
      <c r="BI10" s="17">
        <v>0.54219947365138399</v>
      </c>
      <c r="BJ10" s="17">
        <v>0.65325341400826897</v>
      </c>
      <c r="BK10" s="17">
        <v>0.65894256586067901</v>
      </c>
      <c r="BL10" s="17">
        <v>0.49398402463180702</v>
      </c>
      <c r="BM10" s="17"/>
      <c r="BN10" s="17">
        <v>0.52633010188893703</v>
      </c>
      <c r="BO10" s="17">
        <v>0.52482767342514103</v>
      </c>
      <c r="BP10" s="17"/>
      <c r="BQ10" s="17">
        <v>0.35103765465250603</v>
      </c>
      <c r="BR10" s="17">
        <v>0.59348030648102401</v>
      </c>
      <c r="BS10" s="17"/>
      <c r="BT10" s="17">
        <v>0.48958114718149998</v>
      </c>
      <c r="BU10" s="17"/>
      <c r="BV10" s="17">
        <v>0.48531087478442603</v>
      </c>
      <c r="BW10" s="17">
        <v>0.528791641332375</v>
      </c>
      <c r="BX10" s="17">
        <v>0.55497539039723198</v>
      </c>
      <c r="BY10" s="17"/>
      <c r="BZ10" s="17">
        <v>0.42886957618750599</v>
      </c>
      <c r="CA10" s="17">
        <v>0.405142629198049</v>
      </c>
      <c r="CB10" s="17">
        <v>0.53433559144376497</v>
      </c>
      <c r="CC10" s="17">
        <v>0.49725933715982101</v>
      </c>
      <c r="CD10" s="17">
        <v>0.54133093618774897</v>
      </c>
      <c r="CE10" s="17">
        <v>0.57313093274629101</v>
      </c>
      <c r="CF10" s="17">
        <v>0.71645957376201796</v>
      </c>
      <c r="CG10" s="17"/>
      <c r="CH10" s="17">
        <v>0.54039573585115996</v>
      </c>
      <c r="CI10" s="17">
        <v>0.56041626648181697</v>
      </c>
      <c r="CJ10" s="17">
        <v>0.54746614964523599</v>
      </c>
      <c r="CK10" s="17">
        <v>0.43569055602481799</v>
      </c>
      <c r="CL10" s="17">
        <v>0.38260661755768999</v>
      </c>
    </row>
    <row r="11" spans="2:90" x14ac:dyDescent="0.3">
      <c r="B11" s="18" t="s">
        <v>567</v>
      </c>
      <c r="C11" s="17">
        <v>0.110101966751067</v>
      </c>
      <c r="D11" s="17">
        <v>5.8030599947640898E-2</v>
      </c>
      <c r="E11" s="17">
        <v>0.16231865859629499</v>
      </c>
      <c r="F11" s="17"/>
      <c r="G11" s="17">
        <v>0.127463272329918</v>
      </c>
      <c r="H11" s="17">
        <v>0.123342255120966</v>
      </c>
      <c r="I11" s="17">
        <v>8.5027550410066502E-2</v>
      </c>
      <c r="J11" s="17">
        <v>0.1773215087127</v>
      </c>
      <c r="K11" s="17">
        <v>9.8438887448731693E-2</v>
      </c>
      <c r="L11" s="17">
        <v>6.2601675810215598E-2</v>
      </c>
      <c r="M11" s="17"/>
      <c r="N11" s="17">
        <v>7.4460117890546504E-2</v>
      </c>
      <c r="O11" s="17">
        <v>0.102134964765943</v>
      </c>
      <c r="P11" s="17">
        <v>9.5211578553205903E-2</v>
      </c>
      <c r="Q11" s="17">
        <v>0.17021988709340199</v>
      </c>
      <c r="R11" s="17"/>
      <c r="S11" s="17">
        <v>7.6790864627746702E-2</v>
      </c>
      <c r="T11" s="17">
        <v>0.12308000972661701</v>
      </c>
      <c r="U11" s="17">
        <v>0.15431326941242199</v>
      </c>
      <c r="V11" s="17">
        <v>0.16837504851044899</v>
      </c>
      <c r="W11" s="17">
        <v>0.121819532095817</v>
      </c>
      <c r="X11" s="17">
        <v>0.13574938620534199</v>
      </c>
      <c r="Y11" s="17">
        <v>7.7211084101227401E-2</v>
      </c>
      <c r="Z11" s="17">
        <v>0.133039012290525</v>
      </c>
      <c r="AA11" s="17">
        <v>8.2254011742838098E-2</v>
      </c>
      <c r="AB11" s="17">
        <v>4.9832966285211798E-2</v>
      </c>
      <c r="AC11" s="17">
        <v>0.15392936291383999</v>
      </c>
      <c r="AD11" s="17">
        <v>0.105396429637774</v>
      </c>
      <c r="AE11" s="17"/>
      <c r="AF11" s="17">
        <v>7.5914794111852896E-2</v>
      </c>
      <c r="AG11" s="17">
        <v>5.63526450201274E-2</v>
      </c>
      <c r="AH11" s="17">
        <v>0.33888851630540601</v>
      </c>
      <c r="AI11" s="17"/>
      <c r="AJ11" s="17">
        <v>4.2834307028174097E-2</v>
      </c>
      <c r="AK11" s="17">
        <v>5.4303681533945998E-2</v>
      </c>
      <c r="AL11" s="17">
        <v>3.7511575454137101E-2</v>
      </c>
      <c r="AM11" s="17">
        <v>5.4421708557238498E-2</v>
      </c>
      <c r="AN11" s="17">
        <v>6.2162950449925397E-2</v>
      </c>
      <c r="AO11" s="17"/>
      <c r="AP11" s="17">
        <v>5.8303581557901399E-2</v>
      </c>
      <c r="AQ11" s="17">
        <v>6.4745198597680895E-2</v>
      </c>
      <c r="AR11" s="17">
        <v>1.51540423443301E-2</v>
      </c>
      <c r="AS11" s="17">
        <v>6.0666750774522001E-2</v>
      </c>
      <c r="AT11" s="17">
        <v>6.4028660545846897E-2</v>
      </c>
      <c r="AU11" s="17">
        <v>9.71848212663661E-2</v>
      </c>
      <c r="AV11" s="17"/>
      <c r="AW11" s="17">
        <v>0.19229955199498899</v>
      </c>
      <c r="AX11" s="17">
        <v>0.20718089938451101</v>
      </c>
      <c r="AY11" s="17">
        <v>0.24119237832916701</v>
      </c>
      <c r="AZ11" s="17">
        <v>0.23036777979272399</v>
      </c>
      <c r="BA11" s="17">
        <v>0.147316694899954</v>
      </c>
      <c r="BB11" s="17">
        <v>0.114556914721146</v>
      </c>
      <c r="BC11" s="17">
        <v>0.133043984661118</v>
      </c>
      <c r="BD11" s="17">
        <v>7.4592777799885795E-2</v>
      </c>
      <c r="BE11" s="17">
        <v>3.6264940517223503E-2</v>
      </c>
      <c r="BF11" s="17">
        <v>0.107158073510084</v>
      </c>
      <c r="BG11" s="17">
        <v>1.7521292060613401E-2</v>
      </c>
      <c r="BH11" s="17">
        <v>2.3802158459239799E-2</v>
      </c>
      <c r="BI11" s="17">
        <v>3.05019991750002E-2</v>
      </c>
      <c r="BJ11" s="17">
        <v>7.2493120004346601E-2</v>
      </c>
      <c r="BK11" s="17">
        <v>0</v>
      </c>
      <c r="BL11" s="17">
        <v>2.8686477895357401E-2</v>
      </c>
      <c r="BM11" s="17"/>
      <c r="BN11" s="17">
        <v>9.9082904159531499E-2</v>
      </c>
      <c r="BO11" s="17">
        <v>0.126801717407133</v>
      </c>
      <c r="BP11" s="17"/>
      <c r="BQ11" s="17">
        <v>4.4551232009281197E-2</v>
      </c>
      <c r="BR11" s="17">
        <v>3.1963714629853597E-2</v>
      </c>
      <c r="BS11" s="17"/>
      <c r="BT11" s="17">
        <v>5.9025586846347199E-2</v>
      </c>
      <c r="BU11" s="17"/>
      <c r="BV11" s="17">
        <v>0.12690793805817099</v>
      </c>
      <c r="BW11" s="17">
        <v>9.3929098627525104E-2</v>
      </c>
      <c r="BX11" s="17">
        <v>9.7972993670461694E-2</v>
      </c>
      <c r="BY11" s="17"/>
      <c r="BZ11" s="17">
        <v>0.18791425777324799</v>
      </c>
      <c r="CA11" s="17">
        <v>0.25367914480694298</v>
      </c>
      <c r="CB11" s="17">
        <v>0.15652687657057501</v>
      </c>
      <c r="CC11" s="17">
        <v>9.6394183495764896E-2</v>
      </c>
      <c r="CD11" s="17">
        <v>6.7716454561402198E-2</v>
      </c>
      <c r="CE11" s="17">
        <v>4.6689502390019601E-2</v>
      </c>
      <c r="CF11" s="17">
        <v>1.33431417530025E-2</v>
      </c>
      <c r="CG11" s="17"/>
      <c r="CH11" s="17">
        <v>3.3978334664036401E-2</v>
      </c>
      <c r="CI11" s="17">
        <v>6.0855221234292399E-2</v>
      </c>
      <c r="CJ11" s="17">
        <v>0.13522786890823099</v>
      </c>
      <c r="CK11" s="17">
        <v>0.17221633437647499</v>
      </c>
      <c r="CL11" s="17">
        <v>0.27323804845676197</v>
      </c>
    </row>
    <row r="12" spans="2:90" x14ac:dyDescent="0.3">
      <c r="B12" s="18" t="s">
        <v>118</v>
      </c>
      <c r="C12" s="19">
        <v>0.16435650552996101</v>
      </c>
      <c r="D12" s="19">
        <v>0.14174919272689401</v>
      </c>
      <c r="E12" s="19">
        <v>0.189129876535992</v>
      </c>
      <c r="F12" s="19"/>
      <c r="G12" s="19">
        <v>0.111806277633255</v>
      </c>
      <c r="H12" s="19">
        <v>9.8222575089711897E-2</v>
      </c>
      <c r="I12" s="19">
        <v>0.13753104812248801</v>
      </c>
      <c r="J12" s="19">
        <v>0.20417836424411601</v>
      </c>
      <c r="K12" s="19">
        <v>0.218264889559592</v>
      </c>
      <c r="L12" s="19">
        <v>0.20325528679857299</v>
      </c>
      <c r="M12" s="19"/>
      <c r="N12" s="19">
        <v>0.145912269408117</v>
      </c>
      <c r="O12" s="19">
        <v>0.17557548635203299</v>
      </c>
      <c r="P12" s="19">
        <v>0.20521662153390699</v>
      </c>
      <c r="Q12" s="19">
        <v>0.133741560953276</v>
      </c>
      <c r="R12" s="19"/>
      <c r="S12" s="19">
        <v>0.17795002740972299</v>
      </c>
      <c r="T12" s="19">
        <v>0.16334783926299501</v>
      </c>
      <c r="U12" s="19">
        <v>0.153407519734783</v>
      </c>
      <c r="V12" s="19">
        <v>9.6195592683395198E-2</v>
      </c>
      <c r="W12" s="19">
        <v>0.16373710949192299</v>
      </c>
      <c r="X12" s="19">
        <v>0.18120846391482601</v>
      </c>
      <c r="Y12" s="19">
        <v>0.18523202165495001</v>
      </c>
      <c r="Z12" s="19">
        <v>0.10946717076182599</v>
      </c>
      <c r="AA12" s="19">
        <v>0.15619167459918401</v>
      </c>
      <c r="AB12" s="19">
        <v>0.17945518631186599</v>
      </c>
      <c r="AC12" s="19">
        <v>0.19917815229051</v>
      </c>
      <c r="AD12" s="19">
        <v>0.23116769973515999</v>
      </c>
      <c r="AE12" s="19"/>
      <c r="AF12" s="19">
        <v>0.126175713520226</v>
      </c>
      <c r="AG12" s="19">
        <v>0.21836322789335399</v>
      </c>
      <c r="AH12" s="19">
        <v>0.111707561934904</v>
      </c>
      <c r="AI12" s="19"/>
      <c r="AJ12" s="19">
        <v>8.6664664360609406E-2</v>
      </c>
      <c r="AK12" s="19">
        <v>0.20587112973139099</v>
      </c>
      <c r="AL12" s="19">
        <v>0.15011711756331</v>
      </c>
      <c r="AM12" s="19">
        <v>7.2327572317420194E-2</v>
      </c>
      <c r="AN12" s="19">
        <v>0.13239495234795101</v>
      </c>
      <c r="AO12" s="19"/>
      <c r="AP12" s="19">
        <v>0.15267825696866399</v>
      </c>
      <c r="AQ12" s="19">
        <v>5.5728690388521997E-2</v>
      </c>
      <c r="AR12" s="19">
        <v>0.13361119698235399</v>
      </c>
      <c r="AS12" s="19">
        <v>0.12649843483310799</v>
      </c>
      <c r="AT12" s="19">
        <v>0.173835849183961</v>
      </c>
      <c r="AU12" s="19">
        <v>0.47016384870780797</v>
      </c>
      <c r="AV12" s="19"/>
      <c r="AW12" s="19">
        <v>0.20899857085291801</v>
      </c>
      <c r="AX12" s="19">
        <v>0.21164763992042199</v>
      </c>
      <c r="AY12" s="19">
        <v>0.120789228862968</v>
      </c>
      <c r="AZ12" s="19">
        <v>8.3511365369946494E-2</v>
      </c>
      <c r="BA12" s="19">
        <v>0.197029812162829</v>
      </c>
      <c r="BB12" s="19">
        <v>0.11574164297151</v>
      </c>
      <c r="BC12" s="19">
        <v>0.19422294873045301</v>
      </c>
      <c r="BD12" s="19">
        <v>0.134469864709997</v>
      </c>
      <c r="BE12" s="19">
        <v>0.14194580468005499</v>
      </c>
      <c r="BF12" s="19">
        <v>0.14765417309880799</v>
      </c>
      <c r="BG12" s="19">
        <v>0.13641387615839301</v>
      </c>
      <c r="BH12" s="19">
        <v>0.31576224701233602</v>
      </c>
      <c r="BI12" s="19">
        <v>0.101852589082346</v>
      </c>
      <c r="BJ12" s="19">
        <v>0.27425346598738398</v>
      </c>
      <c r="BK12" s="19">
        <v>0.142503656074006</v>
      </c>
      <c r="BL12" s="19">
        <v>0.100544496951462</v>
      </c>
      <c r="BM12" s="19"/>
      <c r="BN12" s="19">
        <v>0.165950632547534</v>
      </c>
      <c r="BO12" s="19">
        <v>0.16217471964567801</v>
      </c>
      <c r="BP12" s="19"/>
      <c r="BQ12" s="19">
        <v>0.141406056678437</v>
      </c>
      <c r="BR12" s="19">
        <v>0.22158324826091599</v>
      </c>
      <c r="BS12" s="19"/>
      <c r="BT12" s="19">
        <v>0.103123076114252</v>
      </c>
      <c r="BU12" s="19"/>
      <c r="BV12" s="19">
        <v>0.24336165728579401</v>
      </c>
      <c r="BW12" s="19">
        <v>0.140580767480666</v>
      </c>
      <c r="BX12" s="19">
        <v>0.141782910955352</v>
      </c>
      <c r="BY12" s="19"/>
      <c r="BZ12" s="19">
        <v>0.173175026384671</v>
      </c>
      <c r="CA12" s="19">
        <v>0.15934391804852399</v>
      </c>
      <c r="CB12" s="19">
        <v>0.13177581916772699</v>
      </c>
      <c r="CC12" s="19">
        <v>0.18454216816668101</v>
      </c>
      <c r="CD12" s="19">
        <v>0.16670340272601</v>
      </c>
      <c r="CE12" s="19">
        <v>0.128737572949818</v>
      </c>
      <c r="CF12" s="19">
        <v>0.109899535780942</v>
      </c>
      <c r="CG12" s="19"/>
      <c r="CH12" s="19">
        <v>7.5525835053274107E-2</v>
      </c>
      <c r="CI12" s="19">
        <v>0.17085552513187599</v>
      </c>
      <c r="CJ12" s="19">
        <v>0.15537258142097601</v>
      </c>
      <c r="CK12" s="19">
        <v>0.18824965404958999</v>
      </c>
      <c r="CL12" s="19">
        <v>0.29724985824335698</v>
      </c>
    </row>
    <row r="13" spans="2:90" x14ac:dyDescent="0.3">
      <c r="B13" s="16" t="s">
        <v>123</v>
      </c>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575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616</v>
      </c>
      <c r="D7" s="10">
        <v>304</v>
      </c>
      <c r="E7" s="10">
        <v>309</v>
      </c>
      <c r="F7" s="10"/>
      <c r="G7" s="10">
        <v>74</v>
      </c>
      <c r="H7" s="10">
        <v>99</v>
      </c>
      <c r="I7" s="10">
        <v>116</v>
      </c>
      <c r="J7" s="10">
        <v>107</v>
      </c>
      <c r="K7" s="10">
        <v>91</v>
      </c>
      <c r="L7" s="10">
        <v>129</v>
      </c>
      <c r="M7" s="10"/>
      <c r="N7" s="10">
        <v>166</v>
      </c>
      <c r="O7" s="10">
        <v>132</v>
      </c>
      <c r="P7" s="10">
        <v>151</v>
      </c>
      <c r="Q7" s="10">
        <v>165</v>
      </c>
      <c r="R7" s="10"/>
      <c r="S7" s="10">
        <v>82</v>
      </c>
      <c r="T7" s="10">
        <v>83</v>
      </c>
      <c r="U7" s="10">
        <v>48</v>
      </c>
      <c r="V7" s="10">
        <v>57</v>
      </c>
      <c r="W7" s="10">
        <v>44</v>
      </c>
      <c r="X7" s="10">
        <v>64</v>
      </c>
      <c r="Y7" s="10">
        <v>53</v>
      </c>
      <c r="Z7" s="10">
        <v>25</v>
      </c>
      <c r="AA7" s="10">
        <v>55</v>
      </c>
      <c r="AB7" s="10">
        <v>54</v>
      </c>
      <c r="AC7" s="10">
        <v>35</v>
      </c>
      <c r="AD7" s="10">
        <v>16</v>
      </c>
      <c r="AE7" s="10"/>
      <c r="AF7" s="10">
        <v>235</v>
      </c>
      <c r="AG7" s="10">
        <v>231</v>
      </c>
      <c r="AH7" s="10">
        <v>92</v>
      </c>
      <c r="AI7" s="10"/>
      <c r="AJ7" s="10">
        <v>130</v>
      </c>
      <c r="AK7" s="10">
        <v>202</v>
      </c>
      <c r="AL7" s="10">
        <v>53</v>
      </c>
      <c r="AM7" s="10">
        <v>81</v>
      </c>
      <c r="AN7" s="10">
        <v>27</v>
      </c>
      <c r="AO7" s="10"/>
      <c r="AP7" s="10">
        <v>145</v>
      </c>
      <c r="AQ7" s="10">
        <v>116</v>
      </c>
      <c r="AR7" s="10">
        <v>52</v>
      </c>
      <c r="AS7" s="10">
        <v>138</v>
      </c>
      <c r="AT7" s="10">
        <v>42</v>
      </c>
      <c r="AU7" s="10">
        <v>56</v>
      </c>
      <c r="AV7" s="10"/>
      <c r="AW7" s="10">
        <v>9</v>
      </c>
      <c r="AX7" s="10">
        <v>33</v>
      </c>
      <c r="AY7" s="10">
        <v>50</v>
      </c>
      <c r="AZ7" s="10">
        <v>32</v>
      </c>
      <c r="BA7" s="10">
        <v>71</v>
      </c>
      <c r="BB7" s="10">
        <v>50</v>
      </c>
      <c r="BC7" s="10">
        <v>51</v>
      </c>
      <c r="BD7" s="10">
        <v>53</v>
      </c>
      <c r="BE7" s="10">
        <v>33</v>
      </c>
      <c r="BF7" s="10">
        <v>28</v>
      </c>
      <c r="BG7" s="10">
        <v>49</v>
      </c>
      <c r="BH7" s="10">
        <v>31</v>
      </c>
      <c r="BI7" s="10">
        <v>27</v>
      </c>
      <c r="BJ7" s="10">
        <v>18</v>
      </c>
      <c r="BK7" s="10">
        <v>17</v>
      </c>
      <c r="BL7" s="10">
        <v>34</v>
      </c>
      <c r="BM7" s="10"/>
      <c r="BN7" s="10">
        <v>366</v>
      </c>
      <c r="BO7" s="10">
        <v>248</v>
      </c>
      <c r="BP7" s="10"/>
      <c r="BQ7" s="10">
        <v>128</v>
      </c>
      <c r="BR7" s="10">
        <v>59</v>
      </c>
      <c r="BS7" s="10"/>
      <c r="BT7" s="10">
        <v>81</v>
      </c>
      <c r="BU7" s="10"/>
      <c r="BV7" s="10">
        <v>133</v>
      </c>
      <c r="BW7" s="10">
        <v>116</v>
      </c>
      <c r="BX7" s="10">
        <v>339</v>
      </c>
      <c r="BY7" s="10"/>
      <c r="BZ7" s="10">
        <v>71</v>
      </c>
      <c r="CA7" s="10">
        <v>89</v>
      </c>
      <c r="CB7" s="10">
        <v>74</v>
      </c>
      <c r="CC7" s="10">
        <v>73</v>
      </c>
      <c r="CD7" s="10">
        <v>98</v>
      </c>
      <c r="CE7" s="10">
        <v>76</v>
      </c>
      <c r="CF7" s="10">
        <v>80</v>
      </c>
      <c r="CG7" s="10"/>
      <c r="CH7" s="10">
        <v>62</v>
      </c>
      <c r="CI7" s="10">
        <v>230</v>
      </c>
      <c r="CJ7" s="10">
        <v>210</v>
      </c>
      <c r="CK7" s="10">
        <v>96</v>
      </c>
      <c r="CL7" s="10">
        <v>18</v>
      </c>
    </row>
    <row r="8" spans="2:90" ht="30" customHeight="1" x14ac:dyDescent="0.3">
      <c r="B8" s="11" t="s">
        <v>20</v>
      </c>
      <c r="C8" s="11">
        <v>620</v>
      </c>
      <c r="D8" s="11">
        <v>312</v>
      </c>
      <c r="E8" s="11">
        <v>305</v>
      </c>
      <c r="F8" s="11"/>
      <c r="G8" s="11">
        <v>94</v>
      </c>
      <c r="H8" s="11">
        <v>99</v>
      </c>
      <c r="I8" s="11">
        <v>114</v>
      </c>
      <c r="J8" s="11">
        <v>101</v>
      </c>
      <c r="K8" s="11">
        <v>88</v>
      </c>
      <c r="L8" s="11">
        <v>124</v>
      </c>
      <c r="M8" s="11"/>
      <c r="N8" s="11">
        <v>163</v>
      </c>
      <c r="O8" s="11">
        <v>147</v>
      </c>
      <c r="P8" s="11">
        <v>144</v>
      </c>
      <c r="Q8" s="11">
        <v>163</v>
      </c>
      <c r="R8" s="11"/>
      <c r="S8" s="11">
        <v>89</v>
      </c>
      <c r="T8" s="11">
        <v>80</v>
      </c>
      <c r="U8" s="11">
        <v>46</v>
      </c>
      <c r="V8" s="11">
        <v>57</v>
      </c>
      <c r="W8" s="11">
        <v>41</v>
      </c>
      <c r="X8" s="11">
        <v>67</v>
      </c>
      <c r="Y8" s="11">
        <v>52</v>
      </c>
      <c r="Z8" s="11">
        <v>22</v>
      </c>
      <c r="AA8" s="11">
        <v>63</v>
      </c>
      <c r="AB8" s="11">
        <v>52</v>
      </c>
      <c r="AC8" s="11">
        <v>33</v>
      </c>
      <c r="AD8" s="11">
        <v>17</v>
      </c>
      <c r="AE8" s="11"/>
      <c r="AF8" s="11">
        <v>227</v>
      </c>
      <c r="AG8" s="11">
        <v>230</v>
      </c>
      <c r="AH8" s="11">
        <v>92</v>
      </c>
      <c r="AI8" s="11"/>
      <c r="AJ8" s="11">
        <v>131</v>
      </c>
      <c r="AK8" s="11">
        <v>207</v>
      </c>
      <c r="AL8" s="11">
        <v>51</v>
      </c>
      <c r="AM8" s="11">
        <v>79</v>
      </c>
      <c r="AN8" s="11">
        <v>27</v>
      </c>
      <c r="AO8" s="11"/>
      <c r="AP8" s="11">
        <v>152</v>
      </c>
      <c r="AQ8" s="11">
        <v>117</v>
      </c>
      <c r="AR8" s="11">
        <v>51</v>
      </c>
      <c r="AS8" s="11">
        <v>135</v>
      </c>
      <c r="AT8" s="11">
        <v>43</v>
      </c>
      <c r="AU8" s="11">
        <v>54</v>
      </c>
      <c r="AV8" s="11"/>
      <c r="AW8" s="11">
        <v>9</v>
      </c>
      <c r="AX8" s="11">
        <v>33</v>
      </c>
      <c r="AY8" s="11">
        <v>50</v>
      </c>
      <c r="AZ8" s="11">
        <v>32</v>
      </c>
      <c r="BA8" s="11">
        <v>72</v>
      </c>
      <c r="BB8" s="11">
        <v>53</v>
      </c>
      <c r="BC8" s="11">
        <v>52</v>
      </c>
      <c r="BD8" s="11">
        <v>55</v>
      </c>
      <c r="BE8" s="11">
        <v>33</v>
      </c>
      <c r="BF8" s="11">
        <v>27</v>
      </c>
      <c r="BG8" s="11">
        <v>49</v>
      </c>
      <c r="BH8" s="11">
        <v>31</v>
      </c>
      <c r="BI8" s="11">
        <v>28</v>
      </c>
      <c r="BJ8" s="11">
        <v>17</v>
      </c>
      <c r="BK8" s="11">
        <v>16</v>
      </c>
      <c r="BL8" s="11">
        <v>33</v>
      </c>
      <c r="BM8" s="11"/>
      <c r="BN8" s="11">
        <v>360</v>
      </c>
      <c r="BO8" s="11">
        <v>258</v>
      </c>
      <c r="BP8" s="11"/>
      <c r="BQ8" s="11">
        <v>135</v>
      </c>
      <c r="BR8" s="11">
        <v>58</v>
      </c>
      <c r="BS8" s="11"/>
      <c r="BT8" s="11">
        <v>82</v>
      </c>
      <c r="BU8" s="11"/>
      <c r="BV8" s="11">
        <v>135</v>
      </c>
      <c r="BW8" s="11">
        <v>121</v>
      </c>
      <c r="BX8" s="11">
        <v>333</v>
      </c>
      <c r="BY8" s="11"/>
      <c r="BZ8" s="11">
        <v>75</v>
      </c>
      <c r="CA8" s="11">
        <v>86</v>
      </c>
      <c r="CB8" s="11">
        <v>72</v>
      </c>
      <c r="CC8" s="11">
        <v>75</v>
      </c>
      <c r="CD8" s="11">
        <v>101</v>
      </c>
      <c r="CE8" s="11">
        <v>77</v>
      </c>
      <c r="CF8" s="11">
        <v>78</v>
      </c>
      <c r="CG8" s="11"/>
      <c r="CH8" s="11">
        <v>66</v>
      </c>
      <c r="CI8" s="11">
        <v>227</v>
      </c>
      <c r="CJ8" s="11">
        <v>210</v>
      </c>
      <c r="CK8" s="11">
        <v>98</v>
      </c>
      <c r="CL8" s="11">
        <v>19</v>
      </c>
    </row>
    <row r="9" spans="2:90" ht="28.8" x14ac:dyDescent="0.3">
      <c r="B9" s="18" t="s">
        <v>565</v>
      </c>
      <c r="C9" s="17">
        <v>0.28704659299302598</v>
      </c>
      <c r="D9" s="17">
        <v>0.25138246415659599</v>
      </c>
      <c r="E9" s="17">
        <v>0.31963372851783001</v>
      </c>
      <c r="F9" s="17"/>
      <c r="G9" s="17">
        <v>0.35960991953049098</v>
      </c>
      <c r="H9" s="17">
        <v>0.36426314533819398</v>
      </c>
      <c r="I9" s="17">
        <v>0.246209132808176</v>
      </c>
      <c r="J9" s="17">
        <v>0.30489278644833601</v>
      </c>
      <c r="K9" s="17">
        <v>0.28705058072860801</v>
      </c>
      <c r="L9" s="17">
        <v>0.193437832666988</v>
      </c>
      <c r="M9" s="17"/>
      <c r="N9" s="17">
        <v>0.28783943393733902</v>
      </c>
      <c r="O9" s="17">
        <v>0.35078363994304301</v>
      </c>
      <c r="P9" s="17">
        <v>0.23935287382602499</v>
      </c>
      <c r="Q9" s="17">
        <v>0.27434996396865502</v>
      </c>
      <c r="R9" s="17"/>
      <c r="S9" s="17">
        <v>0.25072422349390899</v>
      </c>
      <c r="T9" s="17">
        <v>0.29915659892552798</v>
      </c>
      <c r="U9" s="17">
        <v>0.28571029978095402</v>
      </c>
      <c r="V9" s="17">
        <v>0.23273636122407501</v>
      </c>
      <c r="W9" s="17">
        <v>0.113741464484165</v>
      </c>
      <c r="X9" s="17">
        <v>0.31453283416249</v>
      </c>
      <c r="Y9" s="17">
        <v>0.29272848752008301</v>
      </c>
      <c r="Z9" s="17">
        <v>0.38713704449933001</v>
      </c>
      <c r="AA9" s="17">
        <v>0.28318588021061197</v>
      </c>
      <c r="AB9" s="17">
        <v>0.40330673490158903</v>
      </c>
      <c r="AC9" s="17">
        <v>0.34399662774198603</v>
      </c>
      <c r="AD9" s="17">
        <v>0.31622546270208401</v>
      </c>
      <c r="AE9" s="17"/>
      <c r="AF9" s="17">
        <v>0.21285435316850301</v>
      </c>
      <c r="AG9" s="17">
        <v>0.38485363228928499</v>
      </c>
      <c r="AH9" s="17">
        <v>0.23820216480468001</v>
      </c>
      <c r="AI9" s="17"/>
      <c r="AJ9" s="17">
        <v>0.183370342350507</v>
      </c>
      <c r="AK9" s="17">
        <v>0.43336631426024302</v>
      </c>
      <c r="AL9" s="17">
        <v>0.27106579257128199</v>
      </c>
      <c r="AM9" s="17">
        <v>0.218025290815546</v>
      </c>
      <c r="AN9" s="17">
        <v>0.288639962792959</v>
      </c>
      <c r="AO9" s="17"/>
      <c r="AP9" s="17">
        <v>0.56582797383853101</v>
      </c>
      <c r="AQ9" s="17">
        <v>0.17489023427804501</v>
      </c>
      <c r="AR9" s="17">
        <v>0.279163860717767</v>
      </c>
      <c r="AS9" s="17">
        <v>0.21155128585460201</v>
      </c>
      <c r="AT9" s="17">
        <v>0.31302667616906898</v>
      </c>
      <c r="AU9" s="17">
        <v>7.1253905793649999E-2</v>
      </c>
      <c r="AV9" s="17"/>
      <c r="AW9" s="17">
        <v>0.222504786273092</v>
      </c>
      <c r="AX9" s="17">
        <v>0.19642551131470201</v>
      </c>
      <c r="AY9" s="17">
        <v>0.22670809111875001</v>
      </c>
      <c r="AZ9" s="17">
        <v>0.20727404947942099</v>
      </c>
      <c r="BA9" s="17">
        <v>0.211151408483571</v>
      </c>
      <c r="BB9" s="17">
        <v>0.28443604428890701</v>
      </c>
      <c r="BC9" s="17">
        <v>0.29242431669343899</v>
      </c>
      <c r="BD9" s="17">
        <v>0.30366798895501501</v>
      </c>
      <c r="BE9" s="17">
        <v>0.251953853539576</v>
      </c>
      <c r="BF9" s="17">
        <v>0.46399883108692302</v>
      </c>
      <c r="BG9" s="17">
        <v>0.29255290050766802</v>
      </c>
      <c r="BH9" s="17">
        <v>0.43877324971646597</v>
      </c>
      <c r="BI9" s="17">
        <v>0.31747424285006398</v>
      </c>
      <c r="BJ9" s="17">
        <v>0.381840995359362</v>
      </c>
      <c r="BK9" s="17">
        <v>0.306923518931214</v>
      </c>
      <c r="BL9" s="17">
        <v>0.41123329509116402</v>
      </c>
      <c r="BM9" s="17"/>
      <c r="BN9" s="17">
        <v>0.330333919978612</v>
      </c>
      <c r="BO9" s="17">
        <v>0.22890085462875701</v>
      </c>
      <c r="BP9" s="17"/>
      <c r="BQ9" s="17">
        <v>0.55492906310874601</v>
      </c>
      <c r="BR9" s="17">
        <v>0.22349727945005299</v>
      </c>
      <c r="BS9" s="17"/>
      <c r="BT9" s="17">
        <v>0.40108074055366899</v>
      </c>
      <c r="BU9" s="17"/>
      <c r="BV9" s="17">
        <v>0.24302673553127799</v>
      </c>
      <c r="BW9" s="17">
        <v>0.31894807028084199</v>
      </c>
      <c r="BX9" s="17">
        <v>0.28303671372683098</v>
      </c>
      <c r="BY9" s="17"/>
      <c r="BZ9" s="17">
        <v>0.12718431389020701</v>
      </c>
      <c r="CA9" s="17">
        <v>0.30310413194525099</v>
      </c>
      <c r="CB9" s="17">
        <v>0.29494980736744603</v>
      </c>
      <c r="CC9" s="17">
        <v>0.281282875399124</v>
      </c>
      <c r="CD9" s="17">
        <v>0.32923651720490699</v>
      </c>
      <c r="CE9" s="17">
        <v>0.34659501918881602</v>
      </c>
      <c r="CF9" s="17">
        <v>0.34362747350084799</v>
      </c>
      <c r="CG9" s="17"/>
      <c r="CH9" s="17">
        <v>0.34410820176048001</v>
      </c>
      <c r="CI9" s="17">
        <v>0.33538621927817103</v>
      </c>
      <c r="CJ9" s="17">
        <v>0.26196222000585201</v>
      </c>
      <c r="CK9" s="17">
        <v>0.21678531972658499</v>
      </c>
      <c r="CL9" s="17">
        <v>0.149132317387318</v>
      </c>
    </row>
    <row r="10" spans="2:90" ht="28.8" x14ac:dyDescent="0.3">
      <c r="B10" s="18" t="s">
        <v>566</v>
      </c>
      <c r="C10" s="17">
        <v>0.43371572678585901</v>
      </c>
      <c r="D10" s="17">
        <v>0.50163635909158399</v>
      </c>
      <c r="E10" s="17">
        <v>0.36527249515761101</v>
      </c>
      <c r="F10" s="17"/>
      <c r="G10" s="17">
        <v>0.288116424932573</v>
      </c>
      <c r="H10" s="17">
        <v>0.41945455489741201</v>
      </c>
      <c r="I10" s="17">
        <v>0.468341199059507</v>
      </c>
      <c r="J10" s="17">
        <v>0.46329186474739498</v>
      </c>
      <c r="K10" s="17">
        <v>0.43697372691727199</v>
      </c>
      <c r="L10" s="17">
        <v>0.49708942475109202</v>
      </c>
      <c r="M10" s="17"/>
      <c r="N10" s="17">
        <v>0.43555307169255097</v>
      </c>
      <c r="O10" s="17">
        <v>0.38553769505530799</v>
      </c>
      <c r="P10" s="17">
        <v>0.555862740552721</v>
      </c>
      <c r="Q10" s="17">
        <v>0.36686848331103</v>
      </c>
      <c r="R10" s="17"/>
      <c r="S10" s="17">
        <v>0.49979713028073403</v>
      </c>
      <c r="T10" s="17">
        <v>0.386105473298468</v>
      </c>
      <c r="U10" s="17">
        <v>0.41070795600299898</v>
      </c>
      <c r="V10" s="17">
        <v>0.40030380184947101</v>
      </c>
      <c r="W10" s="17">
        <v>0.61678090625633097</v>
      </c>
      <c r="X10" s="17">
        <v>0.40551573213428399</v>
      </c>
      <c r="Y10" s="17">
        <v>0.46737552031055501</v>
      </c>
      <c r="Z10" s="17">
        <v>0.30838179299864898</v>
      </c>
      <c r="AA10" s="17">
        <v>0.45250970181149403</v>
      </c>
      <c r="AB10" s="17">
        <v>0.385504045884278</v>
      </c>
      <c r="AC10" s="17">
        <v>0.38914288153096799</v>
      </c>
      <c r="AD10" s="17">
        <v>0.380081040389806</v>
      </c>
      <c r="AE10" s="17"/>
      <c r="AF10" s="17">
        <v>0.59312981678071697</v>
      </c>
      <c r="AG10" s="17">
        <v>0.38993076620893702</v>
      </c>
      <c r="AH10" s="17">
        <v>0.247654397339692</v>
      </c>
      <c r="AI10" s="17"/>
      <c r="AJ10" s="17">
        <v>0.65715679575496699</v>
      </c>
      <c r="AK10" s="17">
        <v>0.34525171347315697</v>
      </c>
      <c r="AL10" s="17">
        <v>0.40529510459218698</v>
      </c>
      <c r="AM10" s="17">
        <v>0.66861727857500597</v>
      </c>
      <c r="AN10" s="17">
        <v>0.333185845218118</v>
      </c>
      <c r="AO10" s="17"/>
      <c r="AP10" s="17">
        <v>0.20822405562608201</v>
      </c>
      <c r="AQ10" s="17">
        <v>0.67069006133389597</v>
      </c>
      <c r="AR10" s="17">
        <v>0.448743328325866</v>
      </c>
      <c r="AS10" s="17">
        <v>0.62193696861630499</v>
      </c>
      <c r="AT10" s="17">
        <v>0.30347074976888</v>
      </c>
      <c r="AU10" s="17">
        <v>0.39923280360737201</v>
      </c>
      <c r="AV10" s="17"/>
      <c r="AW10" s="17">
        <v>0.33394536838808397</v>
      </c>
      <c r="AX10" s="17">
        <v>0.37782179051735698</v>
      </c>
      <c r="AY10" s="17">
        <v>0.35082769168379202</v>
      </c>
      <c r="AZ10" s="17">
        <v>0.55906940282407602</v>
      </c>
      <c r="BA10" s="17">
        <v>0.39255689839006702</v>
      </c>
      <c r="BB10" s="17">
        <v>0.45481699040197798</v>
      </c>
      <c r="BC10" s="17">
        <v>0.47854153019822498</v>
      </c>
      <c r="BD10" s="17">
        <v>0.48363934016020099</v>
      </c>
      <c r="BE10" s="17">
        <v>0.632503286316492</v>
      </c>
      <c r="BF10" s="17">
        <v>0.21562640798100899</v>
      </c>
      <c r="BG10" s="17">
        <v>0.46050277789014799</v>
      </c>
      <c r="BH10" s="17">
        <v>0.49929562654967402</v>
      </c>
      <c r="BI10" s="17">
        <v>0.44887234752912403</v>
      </c>
      <c r="BJ10" s="17">
        <v>0.375761704957913</v>
      </c>
      <c r="BK10" s="17">
        <v>0.53089441687263705</v>
      </c>
      <c r="BL10" s="17">
        <v>0.46766115150730603</v>
      </c>
      <c r="BM10" s="17"/>
      <c r="BN10" s="17">
        <v>0.43035496843305798</v>
      </c>
      <c r="BO10" s="17">
        <v>0.43753773849921701</v>
      </c>
      <c r="BP10" s="17"/>
      <c r="BQ10" s="17">
        <v>0.227269463969138</v>
      </c>
      <c r="BR10" s="17">
        <v>0.62155215658024598</v>
      </c>
      <c r="BS10" s="17"/>
      <c r="BT10" s="17">
        <v>0.45726815805021098</v>
      </c>
      <c r="BU10" s="17"/>
      <c r="BV10" s="17">
        <v>0.36294884060393401</v>
      </c>
      <c r="BW10" s="17">
        <v>0.37773958680423497</v>
      </c>
      <c r="BX10" s="17">
        <v>0.50242614755377502</v>
      </c>
      <c r="BY10" s="17"/>
      <c r="BZ10" s="17">
        <v>0.39550702357855699</v>
      </c>
      <c r="CA10" s="17">
        <v>0.42357274413553397</v>
      </c>
      <c r="CB10" s="17">
        <v>0.42680613766425701</v>
      </c>
      <c r="CC10" s="17">
        <v>0.49304291876808698</v>
      </c>
      <c r="CD10" s="17">
        <v>0.43851060301744799</v>
      </c>
      <c r="CE10" s="17">
        <v>0.49151593444802</v>
      </c>
      <c r="CF10" s="17">
        <v>0.50057397583278995</v>
      </c>
      <c r="CG10" s="17"/>
      <c r="CH10" s="17">
        <v>0.54683636384644296</v>
      </c>
      <c r="CI10" s="17">
        <v>0.427281417976905</v>
      </c>
      <c r="CJ10" s="17">
        <v>0.41494134995953003</v>
      </c>
      <c r="CK10" s="17">
        <v>0.412028572905972</v>
      </c>
      <c r="CL10" s="17">
        <v>0.43434876211269702</v>
      </c>
    </row>
    <row r="11" spans="2:90" x14ac:dyDescent="0.3">
      <c r="B11" s="18" t="s">
        <v>567</v>
      </c>
      <c r="C11" s="17">
        <v>0.11748851772777601</v>
      </c>
      <c r="D11" s="17">
        <v>8.1878624607661904E-2</v>
      </c>
      <c r="E11" s="17">
        <v>0.155173274579334</v>
      </c>
      <c r="F11" s="17"/>
      <c r="G11" s="17">
        <v>0.186599612369899</v>
      </c>
      <c r="H11" s="17">
        <v>0.13172576521017099</v>
      </c>
      <c r="I11" s="17">
        <v>0.113223709290925</v>
      </c>
      <c r="J11" s="17">
        <v>9.3487134129162097E-2</v>
      </c>
      <c r="K11" s="17">
        <v>0.113494926146796</v>
      </c>
      <c r="L11" s="17">
        <v>8.0053586936023394E-2</v>
      </c>
      <c r="M11" s="17"/>
      <c r="N11" s="17">
        <v>8.1344221714974893E-2</v>
      </c>
      <c r="O11" s="17">
        <v>0.10576697118255</v>
      </c>
      <c r="P11" s="17">
        <v>7.9717906563751606E-2</v>
      </c>
      <c r="Q11" s="17">
        <v>0.198885850973824</v>
      </c>
      <c r="R11" s="17"/>
      <c r="S11" s="17">
        <v>0.112481967552485</v>
      </c>
      <c r="T11" s="17">
        <v>0.127128936113337</v>
      </c>
      <c r="U11" s="17">
        <v>0.103743232228208</v>
      </c>
      <c r="V11" s="17">
        <v>0.16317338639144099</v>
      </c>
      <c r="W11" s="17">
        <v>0.108866620027707</v>
      </c>
      <c r="X11" s="17">
        <v>0.10973864183611599</v>
      </c>
      <c r="Y11" s="17">
        <v>9.3072495602546906E-2</v>
      </c>
      <c r="Z11" s="17">
        <v>0.15362971539675599</v>
      </c>
      <c r="AA11" s="17">
        <v>0.15760943493166801</v>
      </c>
      <c r="AB11" s="17">
        <v>7.0361972349294005E-2</v>
      </c>
      <c r="AC11" s="17">
        <v>8.4040476403629105E-2</v>
      </c>
      <c r="AD11" s="17">
        <v>0.12126069192205401</v>
      </c>
      <c r="AE11" s="17"/>
      <c r="AF11" s="17">
        <v>5.5097563563953997E-2</v>
      </c>
      <c r="AG11" s="17">
        <v>5.11650538496813E-2</v>
      </c>
      <c r="AH11" s="17">
        <v>0.40109697724742899</v>
      </c>
      <c r="AI11" s="17"/>
      <c r="AJ11" s="17">
        <v>4.9932640394120098E-2</v>
      </c>
      <c r="AK11" s="17">
        <v>7.3364974987716297E-2</v>
      </c>
      <c r="AL11" s="17">
        <v>3.6835584715088597E-2</v>
      </c>
      <c r="AM11" s="17">
        <v>3.7916305620339402E-2</v>
      </c>
      <c r="AN11" s="17">
        <v>0.15391409972582301</v>
      </c>
      <c r="AO11" s="17"/>
      <c r="AP11" s="17">
        <v>8.0353100273021796E-2</v>
      </c>
      <c r="AQ11" s="17">
        <v>4.9570935041814701E-2</v>
      </c>
      <c r="AR11" s="17">
        <v>6.0721350069504403E-2</v>
      </c>
      <c r="AS11" s="17">
        <v>7.2277956214712905E-2</v>
      </c>
      <c r="AT11" s="17">
        <v>0.118745376284104</v>
      </c>
      <c r="AU11" s="17">
        <v>0.126152607716985</v>
      </c>
      <c r="AV11" s="17"/>
      <c r="AW11" s="17">
        <v>0.22423966446376201</v>
      </c>
      <c r="AX11" s="17">
        <v>0.31654543611750502</v>
      </c>
      <c r="AY11" s="17">
        <v>0.21819303097668999</v>
      </c>
      <c r="AZ11" s="17">
        <v>7.8902948800057507E-2</v>
      </c>
      <c r="BA11" s="17">
        <v>0.147538917055966</v>
      </c>
      <c r="BB11" s="17">
        <v>9.3500800581879595E-2</v>
      </c>
      <c r="BC11" s="17">
        <v>9.6547927887423293E-2</v>
      </c>
      <c r="BD11" s="17">
        <v>0.161195783647644</v>
      </c>
      <c r="BE11" s="17">
        <v>3.1736171107309898E-2</v>
      </c>
      <c r="BF11" s="17">
        <v>6.8332745087741203E-2</v>
      </c>
      <c r="BG11" s="17">
        <v>9.5457005293264494E-2</v>
      </c>
      <c r="BH11" s="17">
        <v>0</v>
      </c>
      <c r="BI11" s="17">
        <v>6.7901763649237196E-2</v>
      </c>
      <c r="BJ11" s="17">
        <v>5.6878531539864198E-2</v>
      </c>
      <c r="BK11" s="17">
        <v>0</v>
      </c>
      <c r="BL11" s="17">
        <v>3.2694495358892101E-2</v>
      </c>
      <c r="BM11" s="17"/>
      <c r="BN11" s="17">
        <v>9.7439117413961496E-2</v>
      </c>
      <c r="BO11" s="17">
        <v>0.14639308086921199</v>
      </c>
      <c r="BP11" s="17"/>
      <c r="BQ11" s="17">
        <v>7.6133225787279296E-2</v>
      </c>
      <c r="BR11" s="17">
        <v>5.1815991597067401E-2</v>
      </c>
      <c r="BS11" s="17"/>
      <c r="BT11" s="17">
        <v>5.9434251616484302E-2</v>
      </c>
      <c r="BU11" s="17"/>
      <c r="BV11" s="17">
        <v>0.16939949953056099</v>
      </c>
      <c r="BW11" s="17">
        <v>0.152874737120204</v>
      </c>
      <c r="BX11" s="17">
        <v>8.0052029436720504E-2</v>
      </c>
      <c r="BY11" s="17"/>
      <c r="BZ11" s="17">
        <v>0.29066792437572198</v>
      </c>
      <c r="CA11" s="17">
        <v>0.128461293711219</v>
      </c>
      <c r="CB11" s="17">
        <v>0.145730592766835</v>
      </c>
      <c r="CC11" s="17">
        <v>8.5652890509414895E-2</v>
      </c>
      <c r="CD11" s="17">
        <v>7.1687435144606695E-2</v>
      </c>
      <c r="CE11" s="17">
        <v>6.3283918012801005E-2</v>
      </c>
      <c r="CF11" s="17">
        <v>4.9554612812059202E-2</v>
      </c>
      <c r="CG11" s="17"/>
      <c r="CH11" s="17">
        <v>9.4126034444800596E-2</v>
      </c>
      <c r="CI11" s="17">
        <v>5.6866981883303802E-2</v>
      </c>
      <c r="CJ11" s="17">
        <v>0.13708705667924001</v>
      </c>
      <c r="CK11" s="17">
        <v>0.19423941741958201</v>
      </c>
      <c r="CL11" s="17">
        <v>0.311477499677286</v>
      </c>
    </row>
    <row r="12" spans="2:90" x14ac:dyDescent="0.3">
      <c r="B12" s="18" t="s">
        <v>118</v>
      </c>
      <c r="C12" s="19">
        <v>0.16174916249333901</v>
      </c>
      <c r="D12" s="19">
        <v>0.165102552144158</v>
      </c>
      <c r="E12" s="19">
        <v>0.15992050174522501</v>
      </c>
      <c r="F12" s="19"/>
      <c r="G12" s="19">
        <v>0.16567404316703699</v>
      </c>
      <c r="H12" s="19">
        <v>8.4556534554222004E-2</v>
      </c>
      <c r="I12" s="19">
        <v>0.172225958841392</v>
      </c>
      <c r="J12" s="19">
        <v>0.138328214675107</v>
      </c>
      <c r="K12" s="19">
        <v>0.16248076620732499</v>
      </c>
      <c r="L12" s="19">
        <v>0.22941915564589699</v>
      </c>
      <c r="M12" s="19"/>
      <c r="N12" s="19">
        <v>0.19526327265513499</v>
      </c>
      <c r="O12" s="19">
        <v>0.1579116938191</v>
      </c>
      <c r="P12" s="19">
        <v>0.12506647905750201</v>
      </c>
      <c r="Q12" s="19">
        <v>0.15989570174649201</v>
      </c>
      <c r="R12" s="19"/>
      <c r="S12" s="19">
        <v>0.13699667867287199</v>
      </c>
      <c r="T12" s="19">
        <v>0.18760899166266601</v>
      </c>
      <c r="U12" s="19">
        <v>0.19983851198784</v>
      </c>
      <c r="V12" s="19">
        <v>0.20378645053501299</v>
      </c>
      <c r="W12" s="19">
        <v>0.160611009231797</v>
      </c>
      <c r="X12" s="19">
        <v>0.170212791867109</v>
      </c>
      <c r="Y12" s="19">
        <v>0.14682349656681501</v>
      </c>
      <c r="Z12" s="19">
        <v>0.15085144710526599</v>
      </c>
      <c r="AA12" s="19">
        <v>0.106694983046226</v>
      </c>
      <c r="AB12" s="19">
        <v>0.140827246864839</v>
      </c>
      <c r="AC12" s="19">
        <v>0.18282001432341599</v>
      </c>
      <c r="AD12" s="19">
        <v>0.18243280498605599</v>
      </c>
      <c r="AE12" s="19"/>
      <c r="AF12" s="19">
        <v>0.13891826648682601</v>
      </c>
      <c r="AG12" s="19">
        <v>0.17405054765209699</v>
      </c>
      <c r="AH12" s="19">
        <v>0.11304646060819901</v>
      </c>
      <c r="AI12" s="19"/>
      <c r="AJ12" s="19">
        <v>0.109540221500406</v>
      </c>
      <c r="AK12" s="19">
        <v>0.14801699727888401</v>
      </c>
      <c r="AL12" s="19">
        <v>0.286803518121443</v>
      </c>
      <c r="AM12" s="19">
        <v>7.5441124989108793E-2</v>
      </c>
      <c r="AN12" s="19">
        <v>0.22426009226310001</v>
      </c>
      <c r="AO12" s="19"/>
      <c r="AP12" s="19">
        <v>0.14559487026236601</v>
      </c>
      <c r="AQ12" s="19">
        <v>0.104848769346245</v>
      </c>
      <c r="AR12" s="19">
        <v>0.21137146088686301</v>
      </c>
      <c r="AS12" s="19">
        <v>9.4233789314379701E-2</v>
      </c>
      <c r="AT12" s="19">
        <v>0.26475719777794698</v>
      </c>
      <c r="AU12" s="19">
        <v>0.403360682881993</v>
      </c>
      <c r="AV12" s="19"/>
      <c r="AW12" s="19">
        <v>0.21931018087506099</v>
      </c>
      <c r="AX12" s="19">
        <v>0.109207262050436</v>
      </c>
      <c r="AY12" s="19">
        <v>0.20427118622076901</v>
      </c>
      <c r="AZ12" s="19">
        <v>0.15475359889644499</v>
      </c>
      <c r="BA12" s="19">
        <v>0.248752776070397</v>
      </c>
      <c r="BB12" s="19">
        <v>0.167246164727236</v>
      </c>
      <c r="BC12" s="19">
        <v>0.132486225220912</v>
      </c>
      <c r="BD12" s="19">
        <v>5.14968872371405E-2</v>
      </c>
      <c r="BE12" s="19">
        <v>8.3806689036621196E-2</v>
      </c>
      <c r="BF12" s="19">
        <v>0.25204201584432701</v>
      </c>
      <c r="BG12" s="19">
        <v>0.15148731630891901</v>
      </c>
      <c r="BH12" s="19">
        <v>6.1931123733860199E-2</v>
      </c>
      <c r="BI12" s="19">
        <v>0.16575164597157399</v>
      </c>
      <c r="BJ12" s="19">
        <v>0.185518768142861</v>
      </c>
      <c r="BK12" s="19">
        <v>0.162182064196149</v>
      </c>
      <c r="BL12" s="19">
        <v>8.8411058042638102E-2</v>
      </c>
      <c r="BM12" s="19"/>
      <c r="BN12" s="19">
        <v>0.14187199417436899</v>
      </c>
      <c r="BO12" s="19">
        <v>0.187168326002814</v>
      </c>
      <c r="BP12" s="19"/>
      <c r="BQ12" s="19">
        <v>0.141668247134837</v>
      </c>
      <c r="BR12" s="19">
        <v>0.103134572372634</v>
      </c>
      <c r="BS12" s="19"/>
      <c r="BT12" s="19">
        <v>8.2216849779635906E-2</v>
      </c>
      <c r="BU12" s="19"/>
      <c r="BV12" s="19">
        <v>0.22462492433422701</v>
      </c>
      <c r="BW12" s="19">
        <v>0.15043760579471999</v>
      </c>
      <c r="BX12" s="19">
        <v>0.13448510928267299</v>
      </c>
      <c r="BY12" s="19"/>
      <c r="BZ12" s="19">
        <v>0.18664073815551299</v>
      </c>
      <c r="CA12" s="19">
        <v>0.14486183020799601</v>
      </c>
      <c r="CB12" s="19">
        <v>0.13251346220146101</v>
      </c>
      <c r="CC12" s="19">
        <v>0.140021315323374</v>
      </c>
      <c r="CD12" s="19">
        <v>0.16056544463303901</v>
      </c>
      <c r="CE12" s="19">
        <v>9.8605128350363697E-2</v>
      </c>
      <c r="CF12" s="19">
        <v>0.106243937854302</v>
      </c>
      <c r="CG12" s="19"/>
      <c r="CH12" s="19">
        <v>1.4929399948276099E-2</v>
      </c>
      <c r="CI12" s="19">
        <v>0.18046538086162101</v>
      </c>
      <c r="CJ12" s="19">
        <v>0.18600937335537801</v>
      </c>
      <c r="CK12" s="19">
        <v>0.176946689947861</v>
      </c>
      <c r="CL12" s="19">
        <v>0.105041420822699</v>
      </c>
    </row>
    <row r="13" spans="2:90" x14ac:dyDescent="0.3">
      <c r="B13" s="16" t="s">
        <v>123</v>
      </c>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576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675</v>
      </c>
      <c r="D7" s="10">
        <v>328</v>
      </c>
      <c r="E7" s="10">
        <v>344</v>
      </c>
      <c r="F7" s="10"/>
      <c r="G7" s="10">
        <v>80</v>
      </c>
      <c r="H7" s="10">
        <v>107</v>
      </c>
      <c r="I7" s="10">
        <v>103</v>
      </c>
      <c r="J7" s="10">
        <v>143</v>
      </c>
      <c r="K7" s="10">
        <v>87</v>
      </c>
      <c r="L7" s="10">
        <v>155</v>
      </c>
      <c r="M7" s="10"/>
      <c r="N7" s="10">
        <v>176</v>
      </c>
      <c r="O7" s="10">
        <v>157</v>
      </c>
      <c r="P7" s="10">
        <v>175</v>
      </c>
      <c r="Q7" s="10">
        <v>167</v>
      </c>
      <c r="R7" s="10"/>
      <c r="S7" s="10">
        <v>79</v>
      </c>
      <c r="T7" s="10">
        <v>96</v>
      </c>
      <c r="U7" s="10">
        <v>56</v>
      </c>
      <c r="V7" s="10">
        <v>62</v>
      </c>
      <c r="W7" s="10">
        <v>50</v>
      </c>
      <c r="X7" s="10">
        <v>55</v>
      </c>
      <c r="Y7" s="10">
        <v>56</v>
      </c>
      <c r="Z7" s="10">
        <v>39</v>
      </c>
      <c r="AA7" s="10">
        <v>78</v>
      </c>
      <c r="AB7" s="10">
        <v>53</v>
      </c>
      <c r="AC7" s="10">
        <v>34</v>
      </c>
      <c r="AD7" s="10">
        <v>17</v>
      </c>
      <c r="AE7" s="10"/>
      <c r="AF7" s="10">
        <v>262</v>
      </c>
      <c r="AG7" s="10">
        <v>250</v>
      </c>
      <c r="AH7" s="10">
        <v>97</v>
      </c>
      <c r="AI7" s="10"/>
      <c r="AJ7" s="10">
        <v>126</v>
      </c>
      <c r="AK7" s="10">
        <v>226</v>
      </c>
      <c r="AL7" s="10">
        <v>51</v>
      </c>
      <c r="AM7" s="10">
        <v>92</v>
      </c>
      <c r="AN7" s="10">
        <v>42</v>
      </c>
      <c r="AO7" s="10"/>
      <c r="AP7" s="10">
        <v>155</v>
      </c>
      <c r="AQ7" s="10">
        <v>104</v>
      </c>
      <c r="AR7" s="10">
        <v>59</v>
      </c>
      <c r="AS7" s="10">
        <v>172</v>
      </c>
      <c r="AT7" s="10">
        <v>50</v>
      </c>
      <c r="AU7" s="10">
        <v>60</v>
      </c>
      <c r="AV7" s="10"/>
      <c r="AW7" s="10">
        <v>6</v>
      </c>
      <c r="AX7" s="10">
        <v>31</v>
      </c>
      <c r="AY7" s="10">
        <v>55</v>
      </c>
      <c r="AZ7" s="10">
        <v>46</v>
      </c>
      <c r="BA7" s="10">
        <v>65</v>
      </c>
      <c r="BB7" s="10">
        <v>71</v>
      </c>
      <c r="BC7" s="10">
        <v>59</v>
      </c>
      <c r="BD7" s="10">
        <v>44</v>
      </c>
      <c r="BE7" s="10">
        <v>49</v>
      </c>
      <c r="BF7" s="10">
        <v>35</v>
      </c>
      <c r="BG7" s="10">
        <v>50</v>
      </c>
      <c r="BH7" s="10">
        <v>42</v>
      </c>
      <c r="BI7" s="10">
        <v>24</v>
      </c>
      <c r="BJ7" s="10">
        <v>15</v>
      </c>
      <c r="BK7" s="10">
        <v>10</v>
      </c>
      <c r="BL7" s="10">
        <v>38</v>
      </c>
      <c r="BM7" s="10"/>
      <c r="BN7" s="10">
        <v>406</v>
      </c>
      <c r="BO7" s="10">
        <v>266</v>
      </c>
      <c r="BP7" s="10"/>
      <c r="BQ7" s="10">
        <v>140</v>
      </c>
      <c r="BR7" s="10">
        <v>69</v>
      </c>
      <c r="BS7" s="10"/>
      <c r="BT7" s="10">
        <v>84</v>
      </c>
      <c r="BU7" s="10"/>
      <c r="BV7" s="10">
        <v>150</v>
      </c>
      <c r="BW7" s="10">
        <v>116</v>
      </c>
      <c r="BX7" s="10">
        <v>374</v>
      </c>
      <c r="BY7" s="10"/>
      <c r="BZ7" s="10">
        <v>73</v>
      </c>
      <c r="CA7" s="10">
        <v>89</v>
      </c>
      <c r="CB7" s="10">
        <v>96</v>
      </c>
      <c r="CC7" s="10">
        <v>92</v>
      </c>
      <c r="CD7" s="10">
        <v>123</v>
      </c>
      <c r="CE7" s="10">
        <v>72</v>
      </c>
      <c r="CF7" s="10">
        <v>69</v>
      </c>
      <c r="CG7" s="10"/>
      <c r="CH7" s="10">
        <v>44</v>
      </c>
      <c r="CI7" s="10">
        <v>240</v>
      </c>
      <c r="CJ7" s="10">
        <v>267</v>
      </c>
      <c r="CK7" s="10">
        <v>103</v>
      </c>
      <c r="CL7" s="10">
        <v>21</v>
      </c>
    </row>
    <row r="8" spans="2:90" ht="30" customHeight="1" x14ac:dyDescent="0.3">
      <c r="B8" s="11" t="s">
        <v>20</v>
      </c>
      <c r="C8" s="11">
        <v>677</v>
      </c>
      <c r="D8" s="11">
        <v>335</v>
      </c>
      <c r="E8" s="11">
        <v>339</v>
      </c>
      <c r="F8" s="11"/>
      <c r="G8" s="11">
        <v>99</v>
      </c>
      <c r="H8" s="11">
        <v>109</v>
      </c>
      <c r="I8" s="11">
        <v>102</v>
      </c>
      <c r="J8" s="11">
        <v>133</v>
      </c>
      <c r="K8" s="11">
        <v>84</v>
      </c>
      <c r="L8" s="11">
        <v>151</v>
      </c>
      <c r="M8" s="11"/>
      <c r="N8" s="11">
        <v>171</v>
      </c>
      <c r="O8" s="11">
        <v>173</v>
      </c>
      <c r="P8" s="11">
        <v>169</v>
      </c>
      <c r="Q8" s="11">
        <v>163</v>
      </c>
      <c r="R8" s="11"/>
      <c r="S8" s="11">
        <v>85</v>
      </c>
      <c r="T8" s="11">
        <v>93</v>
      </c>
      <c r="U8" s="11">
        <v>55</v>
      </c>
      <c r="V8" s="11">
        <v>61</v>
      </c>
      <c r="W8" s="11">
        <v>49</v>
      </c>
      <c r="X8" s="11">
        <v>56</v>
      </c>
      <c r="Y8" s="11">
        <v>53</v>
      </c>
      <c r="Z8" s="11">
        <v>35</v>
      </c>
      <c r="AA8" s="11">
        <v>90</v>
      </c>
      <c r="AB8" s="11">
        <v>52</v>
      </c>
      <c r="AC8" s="11">
        <v>31</v>
      </c>
      <c r="AD8" s="11">
        <v>17</v>
      </c>
      <c r="AE8" s="11"/>
      <c r="AF8" s="11">
        <v>254</v>
      </c>
      <c r="AG8" s="11">
        <v>248</v>
      </c>
      <c r="AH8" s="11">
        <v>97</v>
      </c>
      <c r="AI8" s="11"/>
      <c r="AJ8" s="11">
        <v>123</v>
      </c>
      <c r="AK8" s="11">
        <v>230</v>
      </c>
      <c r="AL8" s="11">
        <v>50</v>
      </c>
      <c r="AM8" s="11">
        <v>91</v>
      </c>
      <c r="AN8" s="11">
        <v>44</v>
      </c>
      <c r="AO8" s="11"/>
      <c r="AP8" s="11">
        <v>160</v>
      </c>
      <c r="AQ8" s="11">
        <v>103</v>
      </c>
      <c r="AR8" s="11">
        <v>58</v>
      </c>
      <c r="AS8" s="11">
        <v>168</v>
      </c>
      <c r="AT8" s="11">
        <v>53</v>
      </c>
      <c r="AU8" s="11">
        <v>61</v>
      </c>
      <c r="AV8" s="11"/>
      <c r="AW8" s="11">
        <v>6</v>
      </c>
      <c r="AX8" s="11">
        <v>32</v>
      </c>
      <c r="AY8" s="11">
        <v>54</v>
      </c>
      <c r="AZ8" s="11">
        <v>46</v>
      </c>
      <c r="BA8" s="11">
        <v>67</v>
      </c>
      <c r="BB8" s="11">
        <v>74</v>
      </c>
      <c r="BC8" s="11">
        <v>59</v>
      </c>
      <c r="BD8" s="11">
        <v>44</v>
      </c>
      <c r="BE8" s="11">
        <v>49</v>
      </c>
      <c r="BF8" s="11">
        <v>35</v>
      </c>
      <c r="BG8" s="11">
        <v>51</v>
      </c>
      <c r="BH8" s="11">
        <v>40</v>
      </c>
      <c r="BI8" s="11">
        <v>25</v>
      </c>
      <c r="BJ8" s="11">
        <v>14</v>
      </c>
      <c r="BK8" s="11">
        <v>9</v>
      </c>
      <c r="BL8" s="11">
        <v>36</v>
      </c>
      <c r="BM8" s="11"/>
      <c r="BN8" s="11">
        <v>397</v>
      </c>
      <c r="BO8" s="11">
        <v>277</v>
      </c>
      <c r="BP8" s="11"/>
      <c r="BQ8" s="11">
        <v>144</v>
      </c>
      <c r="BR8" s="11">
        <v>68</v>
      </c>
      <c r="BS8" s="11"/>
      <c r="BT8" s="11">
        <v>85</v>
      </c>
      <c r="BU8" s="11"/>
      <c r="BV8" s="11">
        <v>153</v>
      </c>
      <c r="BW8" s="11">
        <v>124</v>
      </c>
      <c r="BX8" s="11">
        <v>366</v>
      </c>
      <c r="BY8" s="11"/>
      <c r="BZ8" s="11">
        <v>74</v>
      </c>
      <c r="CA8" s="11">
        <v>90</v>
      </c>
      <c r="CB8" s="11">
        <v>95</v>
      </c>
      <c r="CC8" s="11">
        <v>96</v>
      </c>
      <c r="CD8" s="11">
        <v>121</v>
      </c>
      <c r="CE8" s="11">
        <v>74</v>
      </c>
      <c r="CF8" s="11">
        <v>66</v>
      </c>
      <c r="CG8" s="11"/>
      <c r="CH8" s="11">
        <v>43</v>
      </c>
      <c r="CI8" s="11">
        <v>237</v>
      </c>
      <c r="CJ8" s="11">
        <v>270</v>
      </c>
      <c r="CK8" s="11">
        <v>105</v>
      </c>
      <c r="CL8" s="11">
        <v>22</v>
      </c>
    </row>
    <row r="9" spans="2:90" ht="28.8" x14ac:dyDescent="0.3">
      <c r="B9" s="18" t="s">
        <v>565</v>
      </c>
      <c r="C9" s="17">
        <v>0.36693313688222501</v>
      </c>
      <c r="D9" s="17">
        <v>0.38543918684022899</v>
      </c>
      <c r="E9" s="17">
        <v>0.34872931650964001</v>
      </c>
      <c r="F9" s="17"/>
      <c r="G9" s="17">
        <v>0.47441686409814998</v>
      </c>
      <c r="H9" s="17">
        <v>0.42472786864113699</v>
      </c>
      <c r="I9" s="17">
        <v>0.42219037393019898</v>
      </c>
      <c r="J9" s="17">
        <v>0.32567931386857601</v>
      </c>
      <c r="K9" s="17">
        <v>0.28063511936087299</v>
      </c>
      <c r="L9" s="17">
        <v>0.30180441127348601</v>
      </c>
      <c r="M9" s="17"/>
      <c r="N9" s="17">
        <v>0.44948940648469299</v>
      </c>
      <c r="O9" s="17">
        <v>0.37219913716659198</v>
      </c>
      <c r="P9" s="17">
        <v>0.30744933371008398</v>
      </c>
      <c r="Q9" s="17">
        <v>0.336406811976735</v>
      </c>
      <c r="R9" s="17"/>
      <c r="S9" s="17">
        <v>0.33727443713392702</v>
      </c>
      <c r="T9" s="17">
        <v>0.29912775446018902</v>
      </c>
      <c r="U9" s="17">
        <v>0.30709424051920903</v>
      </c>
      <c r="V9" s="17">
        <v>0.321746223937457</v>
      </c>
      <c r="W9" s="17">
        <v>0.445031455864357</v>
      </c>
      <c r="X9" s="17">
        <v>0.26869294523621401</v>
      </c>
      <c r="Y9" s="17">
        <v>0.46802834736427701</v>
      </c>
      <c r="Z9" s="17">
        <v>0.37773120580882003</v>
      </c>
      <c r="AA9" s="17">
        <v>0.39233194487926698</v>
      </c>
      <c r="AB9" s="17">
        <v>0.44162196705748702</v>
      </c>
      <c r="AC9" s="17">
        <v>0.49155113650357901</v>
      </c>
      <c r="AD9" s="17">
        <v>0.41075214986936598</v>
      </c>
      <c r="AE9" s="17"/>
      <c r="AF9" s="17">
        <v>0.23395339800183801</v>
      </c>
      <c r="AG9" s="17">
        <v>0.46974937190016502</v>
      </c>
      <c r="AH9" s="17">
        <v>0.34414343515704199</v>
      </c>
      <c r="AI9" s="17"/>
      <c r="AJ9" s="17">
        <v>0.207428181988145</v>
      </c>
      <c r="AK9" s="17">
        <v>0.56299648949609005</v>
      </c>
      <c r="AL9" s="17">
        <v>0.35208115304085102</v>
      </c>
      <c r="AM9" s="17">
        <v>0.20509128795940401</v>
      </c>
      <c r="AN9" s="17">
        <v>0.44150912211312698</v>
      </c>
      <c r="AO9" s="17"/>
      <c r="AP9" s="17">
        <v>0.61163919094711205</v>
      </c>
      <c r="AQ9" s="17">
        <v>0.24909347168954099</v>
      </c>
      <c r="AR9" s="17">
        <v>0.306638403314479</v>
      </c>
      <c r="AS9" s="17">
        <v>0.25646064676679498</v>
      </c>
      <c r="AT9" s="17">
        <v>0.45639926036060802</v>
      </c>
      <c r="AU9" s="17">
        <v>0.23322125512408401</v>
      </c>
      <c r="AV9" s="17"/>
      <c r="AW9" s="17">
        <v>0.33836877364278001</v>
      </c>
      <c r="AX9" s="17">
        <v>0.17875772687340999</v>
      </c>
      <c r="AY9" s="17">
        <v>0.45962054955843201</v>
      </c>
      <c r="AZ9" s="17">
        <v>0.26449724939056801</v>
      </c>
      <c r="BA9" s="17">
        <v>0.26056273689068399</v>
      </c>
      <c r="BB9" s="17">
        <v>0.37021518825050898</v>
      </c>
      <c r="BC9" s="17">
        <v>0.26360314652910299</v>
      </c>
      <c r="BD9" s="17">
        <v>0.375190202580231</v>
      </c>
      <c r="BE9" s="17">
        <v>0.39854853960078901</v>
      </c>
      <c r="BF9" s="17">
        <v>0.49050328547163702</v>
      </c>
      <c r="BG9" s="17">
        <v>0.47942020922692302</v>
      </c>
      <c r="BH9" s="17">
        <v>0.41516985005261697</v>
      </c>
      <c r="BI9" s="17">
        <v>0.55185575753426397</v>
      </c>
      <c r="BJ9" s="17">
        <v>0.45907809402284699</v>
      </c>
      <c r="BK9" s="17">
        <v>0.30166304313755399</v>
      </c>
      <c r="BL9" s="17">
        <v>0.46575825838905399</v>
      </c>
      <c r="BM9" s="17"/>
      <c r="BN9" s="17">
        <v>0.35693873067721599</v>
      </c>
      <c r="BO9" s="17">
        <v>0.38491576324818</v>
      </c>
      <c r="BP9" s="17"/>
      <c r="BQ9" s="17">
        <v>0.619744569969362</v>
      </c>
      <c r="BR9" s="17">
        <v>0.44595271189490499</v>
      </c>
      <c r="BS9" s="17"/>
      <c r="BT9" s="17">
        <v>0.451199432974349</v>
      </c>
      <c r="BU9" s="17"/>
      <c r="BV9" s="17">
        <v>0.34694621102312501</v>
      </c>
      <c r="BW9" s="17">
        <v>0.468436863707131</v>
      </c>
      <c r="BX9" s="17">
        <v>0.33856562980307298</v>
      </c>
      <c r="BY9" s="17"/>
      <c r="BZ9" s="17">
        <v>0.294628433779687</v>
      </c>
      <c r="CA9" s="17">
        <v>0.373256414015261</v>
      </c>
      <c r="CB9" s="17">
        <v>0.358162143483922</v>
      </c>
      <c r="CC9" s="17">
        <v>0.42420930975162402</v>
      </c>
      <c r="CD9" s="17">
        <v>0.36702117990951399</v>
      </c>
      <c r="CE9" s="17">
        <v>0.38982763521851099</v>
      </c>
      <c r="CF9" s="17">
        <v>0.467257357747694</v>
      </c>
      <c r="CG9" s="17"/>
      <c r="CH9" s="17">
        <v>0.583955647539383</v>
      </c>
      <c r="CI9" s="17">
        <v>0.36904195191566302</v>
      </c>
      <c r="CJ9" s="17">
        <v>0.34528182571017502</v>
      </c>
      <c r="CK9" s="17">
        <v>0.37790538505210097</v>
      </c>
      <c r="CL9" s="17">
        <v>0.13227025722468599</v>
      </c>
    </row>
    <row r="10" spans="2:90" ht="28.8" x14ac:dyDescent="0.3">
      <c r="B10" s="18" t="s">
        <v>566</v>
      </c>
      <c r="C10" s="17">
        <v>0.354847072471769</v>
      </c>
      <c r="D10" s="17">
        <v>0.38099721583839502</v>
      </c>
      <c r="E10" s="17">
        <v>0.32929602466985802</v>
      </c>
      <c r="F10" s="17"/>
      <c r="G10" s="17">
        <v>0.29897459829511802</v>
      </c>
      <c r="H10" s="17">
        <v>0.32580787394751198</v>
      </c>
      <c r="I10" s="17">
        <v>0.27844087628716502</v>
      </c>
      <c r="J10" s="17">
        <v>0.32087552112783102</v>
      </c>
      <c r="K10" s="17">
        <v>0.46069531855851698</v>
      </c>
      <c r="L10" s="17">
        <v>0.43530718537186502</v>
      </c>
      <c r="M10" s="17"/>
      <c r="N10" s="17">
        <v>0.355502270749947</v>
      </c>
      <c r="O10" s="17">
        <v>0.33537199067477702</v>
      </c>
      <c r="P10" s="17">
        <v>0.40168481767658298</v>
      </c>
      <c r="Q10" s="17">
        <v>0.32612703354657002</v>
      </c>
      <c r="R10" s="17"/>
      <c r="S10" s="17">
        <v>0.37669446416132801</v>
      </c>
      <c r="T10" s="17">
        <v>0.38216126415690999</v>
      </c>
      <c r="U10" s="17">
        <v>0.43466727033687003</v>
      </c>
      <c r="V10" s="17">
        <v>0.32449918180225401</v>
      </c>
      <c r="W10" s="17">
        <v>0.303476234564245</v>
      </c>
      <c r="X10" s="17">
        <v>0.38100651702368199</v>
      </c>
      <c r="Y10" s="17">
        <v>0.32265321359599902</v>
      </c>
      <c r="Z10" s="17">
        <v>0.36782085846323298</v>
      </c>
      <c r="AA10" s="17">
        <v>0.44807801399356201</v>
      </c>
      <c r="AB10" s="17">
        <v>0.233885526153323</v>
      </c>
      <c r="AC10" s="17">
        <v>0.26887485416252799</v>
      </c>
      <c r="AD10" s="17">
        <v>0.114383084030315</v>
      </c>
      <c r="AE10" s="17"/>
      <c r="AF10" s="17">
        <v>0.53469012079456901</v>
      </c>
      <c r="AG10" s="17">
        <v>0.27745281673412198</v>
      </c>
      <c r="AH10" s="17">
        <v>0.217058210781778</v>
      </c>
      <c r="AI10" s="17"/>
      <c r="AJ10" s="17">
        <v>0.54863870733235098</v>
      </c>
      <c r="AK10" s="17">
        <v>0.27433840926547398</v>
      </c>
      <c r="AL10" s="17">
        <v>0.341581266370444</v>
      </c>
      <c r="AM10" s="17">
        <v>0.63544973799419002</v>
      </c>
      <c r="AN10" s="17">
        <v>0.187214956338562</v>
      </c>
      <c r="AO10" s="17"/>
      <c r="AP10" s="17">
        <v>0.24444130934765301</v>
      </c>
      <c r="AQ10" s="17">
        <v>0.52629419423030599</v>
      </c>
      <c r="AR10" s="17">
        <v>0.40566547849524398</v>
      </c>
      <c r="AS10" s="17">
        <v>0.58912388975652097</v>
      </c>
      <c r="AT10" s="17">
        <v>0.17287267023845901</v>
      </c>
      <c r="AU10" s="17">
        <v>0.13149650565159901</v>
      </c>
      <c r="AV10" s="17"/>
      <c r="AW10" s="17">
        <v>0.172906441602102</v>
      </c>
      <c r="AX10" s="17">
        <v>0.30948804297757998</v>
      </c>
      <c r="AY10" s="17">
        <v>0.29540904188311901</v>
      </c>
      <c r="AZ10" s="17">
        <v>0.36970235817973801</v>
      </c>
      <c r="BA10" s="17">
        <v>0.442196634746161</v>
      </c>
      <c r="BB10" s="17">
        <v>0.34885095868936</v>
      </c>
      <c r="BC10" s="17">
        <v>0.41649556007927702</v>
      </c>
      <c r="BD10" s="17">
        <v>0.28650028963718199</v>
      </c>
      <c r="BE10" s="17">
        <v>0.37505708327113602</v>
      </c>
      <c r="BF10" s="17">
        <v>0.34361984948007102</v>
      </c>
      <c r="BG10" s="17">
        <v>0.33011575657460501</v>
      </c>
      <c r="BH10" s="17">
        <v>0.38527841021204801</v>
      </c>
      <c r="BI10" s="17">
        <v>0.226517364050242</v>
      </c>
      <c r="BJ10" s="17">
        <v>0.40941515202878698</v>
      </c>
      <c r="BK10" s="17">
        <v>0.398168996590272</v>
      </c>
      <c r="BL10" s="17">
        <v>0.38416634930146898</v>
      </c>
      <c r="BM10" s="17"/>
      <c r="BN10" s="17">
        <v>0.396403634984622</v>
      </c>
      <c r="BO10" s="17">
        <v>0.29539084380682701</v>
      </c>
      <c r="BP10" s="17"/>
      <c r="BQ10" s="17">
        <v>0.25200008364233201</v>
      </c>
      <c r="BR10" s="17">
        <v>0.37273461043473199</v>
      </c>
      <c r="BS10" s="17"/>
      <c r="BT10" s="17">
        <v>0.38947182058178398</v>
      </c>
      <c r="BU10" s="17"/>
      <c r="BV10" s="17">
        <v>0.29081086762571701</v>
      </c>
      <c r="BW10" s="17">
        <v>0.25820080809454399</v>
      </c>
      <c r="BX10" s="17">
        <v>0.42550346892406699</v>
      </c>
      <c r="BY10" s="17"/>
      <c r="BZ10" s="17">
        <v>0.27917052580774299</v>
      </c>
      <c r="CA10" s="17">
        <v>0.36780254393515999</v>
      </c>
      <c r="CB10" s="17">
        <v>0.31195595832734802</v>
      </c>
      <c r="CC10" s="17">
        <v>0.39057548043741103</v>
      </c>
      <c r="CD10" s="17">
        <v>0.42170900007811302</v>
      </c>
      <c r="CE10" s="17">
        <v>0.36802145897980398</v>
      </c>
      <c r="CF10" s="17">
        <v>0.36835483612344799</v>
      </c>
      <c r="CG10" s="17"/>
      <c r="CH10" s="17">
        <v>0.354428082730045</v>
      </c>
      <c r="CI10" s="17">
        <v>0.37571166622186603</v>
      </c>
      <c r="CJ10" s="17">
        <v>0.34502553801094599</v>
      </c>
      <c r="CK10" s="17">
        <v>0.35046489030934003</v>
      </c>
      <c r="CL10" s="17">
        <v>0.27120235109242702</v>
      </c>
    </row>
    <row r="11" spans="2:90" x14ac:dyDescent="0.3">
      <c r="B11" s="18" t="s">
        <v>567</v>
      </c>
      <c r="C11" s="17">
        <v>8.5846921814696997E-2</v>
      </c>
      <c r="D11" s="17">
        <v>9.0503919705307301E-2</v>
      </c>
      <c r="E11" s="17">
        <v>8.2035631817750407E-2</v>
      </c>
      <c r="F11" s="17"/>
      <c r="G11" s="17">
        <v>9.0419698087303005E-2</v>
      </c>
      <c r="H11" s="17">
        <v>9.1096735968612202E-2</v>
      </c>
      <c r="I11" s="17">
        <v>0.109331598589161</v>
      </c>
      <c r="J11" s="17">
        <v>0.1184874274775</v>
      </c>
      <c r="K11" s="17">
        <v>5.4541347769336002E-2</v>
      </c>
      <c r="L11" s="17">
        <v>5.17241942677137E-2</v>
      </c>
      <c r="M11" s="17"/>
      <c r="N11" s="17">
        <v>5.2161691597526698E-2</v>
      </c>
      <c r="O11" s="17">
        <v>9.0774198721323598E-2</v>
      </c>
      <c r="P11" s="17">
        <v>7.6663468153004302E-2</v>
      </c>
      <c r="Q11" s="17">
        <v>0.125585844959306</v>
      </c>
      <c r="R11" s="17"/>
      <c r="S11" s="17">
        <v>0.13104768134934799</v>
      </c>
      <c r="T11" s="17">
        <v>0.102460026898573</v>
      </c>
      <c r="U11" s="17">
        <v>8.5570258238476998E-2</v>
      </c>
      <c r="V11" s="17">
        <v>0.12646269436832899</v>
      </c>
      <c r="W11" s="17">
        <v>5.5418572087375897E-2</v>
      </c>
      <c r="X11" s="17">
        <v>9.8933106405104193E-2</v>
      </c>
      <c r="Y11" s="17">
        <v>0</v>
      </c>
      <c r="Z11" s="17">
        <v>0.103599307747168</v>
      </c>
      <c r="AA11" s="17">
        <v>8.6437723435128302E-2</v>
      </c>
      <c r="AB11" s="17">
        <v>3.28117620300305E-2</v>
      </c>
      <c r="AC11" s="17">
        <v>8.3198682139459398E-2</v>
      </c>
      <c r="AD11" s="17">
        <v>6.4746770555428698E-2</v>
      </c>
      <c r="AE11" s="17"/>
      <c r="AF11" s="17">
        <v>3.7626546051666203E-2</v>
      </c>
      <c r="AG11" s="17">
        <v>6.2456643904672197E-2</v>
      </c>
      <c r="AH11" s="17">
        <v>0.26571521405507098</v>
      </c>
      <c r="AI11" s="17"/>
      <c r="AJ11" s="17">
        <v>5.1802672513423999E-2</v>
      </c>
      <c r="AK11" s="17">
        <v>3.86832823102084E-2</v>
      </c>
      <c r="AL11" s="17">
        <v>3.7173564989112499E-2</v>
      </c>
      <c r="AM11" s="17">
        <v>3.2868190389906599E-2</v>
      </c>
      <c r="AN11" s="17">
        <v>5.0669439554643599E-2</v>
      </c>
      <c r="AO11" s="17"/>
      <c r="AP11" s="17">
        <v>4.8482128565577501E-2</v>
      </c>
      <c r="AQ11" s="17">
        <v>5.2764331757599703E-2</v>
      </c>
      <c r="AR11" s="17">
        <v>6.9485710946562598E-2</v>
      </c>
      <c r="AS11" s="17">
        <v>3.4468854651290397E-2</v>
      </c>
      <c r="AT11" s="17">
        <v>5.8849715127740898E-2</v>
      </c>
      <c r="AU11" s="17">
        <v>6.9350157849662197E-2</v>
      </c>
      <c r="AV11" s="17"/>
      <c r="AW11" s="17">
        <v>0.32474734594015697</v>
      </c>
      <c r="AX11" s="17">
        <v>0.24729647269195701</v>
      </c>
      <c r="AY11" s="17">
        <v>0.104901241022983</v>
      </c>
      <c r="AZ11" s="17">
        <v>9.0717936073693495E-2</v>
      </c>
      <c r="BA11" s="17">
        <v>7.5717625878274006E-2</v>
      </c>
      <c r="BB11" s="17">
        <v>4.9505660896390503E-2</v>
      </c>
      <c r="BC11" s="17">
        <v>0.13970747955103099</v>
      </c>
      <c r="BD11" s="17">
        <v>0.108682567688426</v>
      </c>
      <c r="BE11" s="17">
        <v>5.82682691292035E-2</v>
      </c>
      <c r="BF11" s="17">
        <v>2.6829744926751602E-2</v>
      </c>
      <c r="BG11" s="17">
        <v>3.7103679067701699E-2</v>
      </c>
      <c r="BH11" s="17">
        <v>4.6811258706640803E-2</v>
      </c>
      <c r="BI11" s="17">
        <v>0.10189241740550301</v>
      </c>
      <c r="BJ11" s="17">
        <v>6.7808303304218595E-2</v>
      </c>
      <c r="BK11" s="17">
        <v>0.20158776661116101</v>
      </c>
      <c r="BL11" s="17">
        <v>2.32610161327696E-2</v>
      </c>
      <c r="BM11" s="17"/>
      <c r="BN11" s="17">
        <v>5.98936873975561E-2</v>
      </c>
      <c r="BO11" s="17">
        <v>0.12387348259770201</v>
      </c>
      <c r="BP11" s="17"/>
      <c r="BQ11" s="17">
        <v>3.3209463160531E-2</v>
      </c>
      <c r="BR11" s="17">
        <v>3.1591408773095297E-2</v>
      </c>
      <c r="BS11" s="17"/>
      <c r="BT11" s="17">
        <v>4.83670077276174E-2</v>
      </c>
      <c r="BU11" s="17"/>
      <c r="BV11" s="17">
        <v>0.13369367616714301</v>
      </c>
      <c r="BW11" s="17">
        <v>0.11339471775418999</v>
      </c>
      <c r="BX11" s="17">
        <v>5.1631823436362002E-2</v>
      </c>
      <c r="BY11" s="17"/>
      <c r="BZ11" s="17">
        <v>0.198888850000072</v>
      </c>
      <c r="CA11" s="17">
        <v>6.2360203139210799E-2</v>
      </c>
      <c r="CB11" s="17">
        <v>7.3864829904262699E-2</v>
      </c>
      <c r="CC11" s="17">
        <v>4.0595404246028803E-2</v>
      </c>
      <c r="CD11" s="17">
        <v>7.8733753787169194E-2</v>
      </c>
      <c r="CE11" s="17">
        <v>0.10936945707398101</v>
      </c>
      <c r="CF11" s="17">
        <v>3.7914092485623198E-2</v>
      </c>
      <c r="CG11" s="17"/>
      <c r="CH11" s="17">
        <v>4.0475361034085999E-2</v>
      </c>
      <c r="CI11" s="17">
        <v>6.4068379510122897E-2</v>
      </c>
      <c r="CJ11" s="17">
        <v>9.8625737461301599E-2</v>
      </c>
      <c r="CK11" s="17">
        <v>0.11054725665279</v>
      </c>
      <c r="CL11" s="17">
        <v>0.134897802899824</v>
      </c>
    </row>
    <row r="12" spans="2:90" x14ac:dyDescent="0.3">
      <c r="B12" s="18" t="s">
        <v>118</v>
      </c>
      <c r="C12" s="19">
        <v>0.192372868831309</v>
      </c>
      <c r="D12" s="19">
        <v>0.143059677616069</v>
      </c>
      <c r="E12" s="19">
        <v>0.23993902700275199</v>
      </c>
      <c r="F12" s="19"/>
      <c r="G12" s="19">
        <v>0.13618883951942901</v>
      </c>
      <c r="H12" s="19">
        <v>0.158367521442739</v>
      </c>
      <c r="I12" s="19">
        <v>0.190037151193475</v>
      </c>
      <c r="J12" s="19">
        <v>0.234957737526093</v>
      </c>
      <c r="K12" s="19">
        <v>0.20412821431127301</v>
      </c>
      <c r="L12" s="19">
        <v>0.21116420908693601</v>
      </c>
      <c r="M12" s="19"/>
      <c r="N12" s="19">
        <v>0.142846631167834</v>
      </c>
      <c r="O12" s="19">
        <v>0.201654673437307</v>
      </c>
      <c r="P12" s="19">
        <v>0.21420238046032899</v>
      </c>
      <c r="Q12" s="19">
        <v>0.21188030951738801</v>
      </c>
      <c r="R12" s="19"/>
      <c r="S12" s="19">
        <v>0.154983417355397</v>
      </c>
      <c r="T12" s="19">
        <v>0.21625095448432899</v>
      </c>
      <c r="U12" s="19">
        <v>0.172668230905445</v>
      </c>
      <c r="V12" s="19">
        <v>0.22729189989196</v>
      </c>
      <c r="W12" s="19">
        <v>0.19607373748402199</v>
      </c>
      <c r="X12" s="19">
        <v>0.251367431335</v>
      </c>
      <c r="Y12" s="19">
        <v>0.209318439039724</v>
      </c>
      <c r="Z12" s="19">
        <v>0.150848627980778</v>
      </c>
      <c r="AA12" s="19">
        <v>7.3152317692042904E-2</v>
      </c>
      <c r="AB12" s="19">
        <v>0.29168074475915901</v>
      </c>
      <c r="AC12" s="19">
        <v>0.15637532719443301</v>
      </c>
      <c r="AD12" s="19">
        <v>0.41011799554488998</v>
      </c>
      <c r="AE12" s="19"/>
      <c r="AF12" s="19">
        <v>0.19372993515192699</v>
      </c>
      <c r="AG12" s="19">
        <v>0.19034116746104099</v>
      </c>
      <c r="AH12" s="19">
        <v>0.173083140006108</v>
      </c>
      <c r="AI12" s="19"/>
      <c r="AJ12" s="19">
        <v>0.19213043816608</v>
      </c>
      <c r="AK12" s="19">
        <v>0.123981818928227</v>
      </c>
      <c r="AL12" s="19">
        <v>0.26916401559959302</v>
      </c>
      <c r="AM12" s="19">
        <v>0.12659078365650001</v>
      </c>
      <c r="AN12" s="19">
        <v>0.32060648199366698</v>
      </c>
      <c r="AO12" s="19"/>
      <c r="AP12" s="19">
        <v>9.5437371139657695E-2</v>
      </c>
      <c r="AQ12" s="19">
        <v>0.17184800232255401</v>
      </c>
      <c r="AR12" s="19">
        <v>0.21821040724371399</v>
      </c>
      <c r="AS12" s="19">
        <v>0.119946608825394</v>
      </c>
      <c r="AT12" s="19">
        <v>0.31187835427319199</v>
      </c>
      <c r="AU12" s="19">
        <v>0.565932081374655</v>
      </c>
      <c r="AV12" s="19"/>
      <c r="AW12" s="19">
        <v>0.16397743881496199</v>
      </c>
      <c r="AX12" s="19">
        <v>0.26445775745705302</v>
      </c>
      <c r="AY12" s="19">
        <v>0.140069167535466</v>
      </c>
      <c r="AZ12" s="19">
        <v>0.27508245635599998</v>
      </c>
      <c r="BA12" s="19">
        <v>0.22152300248488099</v>
      </c>
      <c r="BB12" s="19">
        <v>0.231428192163741</v>
      </c>
      <c r="BC12" s="19">
        <v>0.180193813840589</v>
      </c>
      <c r="BD12" s="19">
        <v>0.22962694009415999</v>
      </c>
      <c r="BE12" s="19">
        <v>0.16812610799887101</v>
      </c>
      <c r="BF12" s="19">
        <v>0.13904712012154</v>
      </c>
      <c r="BG12" s="19">
        <v>0.15336035513077001</v>
      </c>
      <c r="BH12" s="19">
        <v>0.152740481028694</v>
      </c>
      <c r="BI12" s="19">
        <v>0.11973446100999199</v>
      </c>
      <c r="BJ12" s="19">
        <v>6.36984506441481E-2</v>
      </c>
      <c r="BK12" s="19">
        <v>9.8580193661012894E-2</v>
      </c>
      <c r="BL12" s="19">
        <v>0.12681437617670699</v>
      </c>
      <c r="BM12" s="19"/>
      <c r="BN12" s="19">
        <v>0.186763946940606</v>
      </c>
      <c r="BO12" s="19">
        <v>0.19581991034728999</v>
      </c>
      <c r="BP12" s="19"/>
      <c r="BQ12" s="19">
        <v>9.5045883227774894E-2</v>
      </c>
      <c r="BR12" s="19">
        <v>0.149721268897268</v>
      </c>
      <c r="BS12" s="19"/>
      <c r="BT12" s="19">
        <v>0.11096173871624999</v>
      </c>
      <c r="BU12" s="19"/>
      <c r="BV12" s="19">
        <v>0.22854924518401501</v>
      </c>
      <c r="BW12" s="19">
        <v>0.15996761044413499</v>
      </c>
      <c r="BX12" s="19">
        <v>0.18429907783649799</v>
      </c>
      <c r="BY12" s="19"/>
      <c r="BZ12" s="19">
        <v>0.22731219041249801</v>
      </c>
      <c r="CA12" s="19">
        <v>0.19658083891036901</v>
      </c>
      <c r="CB12" s="19">
        <v>0.25601706828446802</v>
      </c>
      <c r="CC12" s="19">
        <v>0.144619805564937</v>
      </c>
      <c r="CD12" s="19">
        <v>0.132536066225204</v>
      </c>
      <c r="CE12" s="19">
        <v>0.132781448727704</v>
      </c>
      <c r="CF12" s="19">
        <v>0.12647371364323601</v>
      </c>
      <c r="CG12" s="19"/>
      <c r="CH12" s="19">
        <v>2.11409086964853E-2</v>
      </c>
      <c r="CI12" s="19">
        <v>0.191178002352349</v>
      </c>
      <c r="CJ12" s="19">
        <v>0.21106689881757701</v>
      </c>
      <c r="CK12" s="19">
        <v>0.161082467985769</v>
      </c>
      <c r="CL12" s="19">
        <v>0.46162958878306298</v>
      </c>
    </row>
    <row r="13" spans="2:90" x14ac:dyDescent="0.3">
      <c r="B13" s="16" t="s">
        <v>123</v>
      </c>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582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7.1985364975667099E-2</v>
      </c>
      <c r="D9" s="17">
        <v>8.0447219249562094E-2</v>
      </c>
      <c r="E9" s="17">
        <v>6.3254849361728996E-2</v>
      </c>
      <c r="F9" s="17"/>
      <c r="G9" s="17">
        <v>0.117378152522536</v>
      </c>
      <c r="H9" s="17">
        <v>0.176097664367523</v>
      </c>
      <c r="I9" s="17">
        <v>8.4392671306993794E-2</v>
      </c>
      <c r="J9" s="17">
        <v>3.7847529747879798E-2</v>
      </c>
      <c r="K9" s="17">
        <v>1.40858755716202E-2</v>
      </c>
      <c r="L9" s="17">
        <v>1.31562079380929E-2</v>
      </c>
      <c r="M9" s="17"/>
      <c r="N9" s="17">
        <v>0.14384784382381799</v>
      </c>
      <c r="O9" s="17">
        <v>5.2942748673836103E-2</v>
      </c>
      <c r="P9" s="17">
        <v>3.9579787776866202E-2</v>
      </c>
      <c r="Q9" s="17">
        <v>4.3520610083362797E-2</v>
      </c>
      <c r="R9" s="17"/>
      <c r="S9" s="17">
        <v>0.17304226929782099</v>
      </c>
      <c r="T9" s="17">
        <v>3.5625517337467598E-2</v>
      </c>
      <c r="U9" s="17">
        <v>2.9220291061720201E-2</v>
      </c>
      <c r="V9" s="17">
        <v>3.6552548297279899E-2</v>
      </c>
      <c r="W9" s="17">
        <v>3.32452155958326E-2</v>
      </c>
      <c r="X9" s="17">
        <v>4.8302734026742698E-2</v>
      </c>
      <c r="Y9" s="17">
        <v>8.1933185386265803E-2</v>
      </c>
      <c r="Z9" s="17">
        <v>6.2741430558869493E-2</v>
      </c>
      <c r="AA9" s="17">
        <v>7.8697309828713299E-2</v>
      </c>
      <c r="AB9" s="17">
        <v>5.75485811238554E-2</v>
      </c>
      <c r="AC9" s="17">
        <v>0.10658098047266799</v>
      </c>
      <c r="AD9" s="17">
        <v>8.5376478470095205E-2</v>
      </c>
      <c r="AE9" s="17"/>
      <c r="AF9" s="17">
        <v>3.6247762404919698E-2</v>
      </c>
      <c r="AG9" s="17">
        <v>8.7051125469127105E-2</v>
      </c>
      <c r="AH9" s="17">
        <v>0.105628570948753</v>
      </c>
      <c r="AI9" s="17"/>
      <c r="AJ9" s="17">
        <v>7.0966245852425502E-2</v>
      </c>
      <c r="AK9" s="17">
        <v>0.116033653399174</v>
      </c>
      <c r="AL9" s="17">
        <v>2.2748880705347401E-2</v>
      </c>
      <c r="AM9" s="17">
        <v>6.3591298679047698E-2</v>
      </c>
      <c r="AN9" s="17">
        <v>4.6487302837514399E-2</v>
      </c>
      <c r="AO9" s="17"/>
      <c r="AP9" s="17">
        <v>0.15284527755594399</v>
      </c>
      <c r="AQ9" s="17">
        <v>9.5578781621896106E-2</v>
      </c>
      <c r="AR9" s="17">
        <v>1.73852391476228E-2</v>
      </c>
      <c r="AS9" s="17">
        <v>4.4186322403276003E-2</v>
      </c>
      <c r="AT9" s="17">
        <v>5.9653941164373198E-2</v>
      </c>
      <c r="AU9" s="17">
        <v>2.1791074585543899E-2</v>
      </c>
      <c r="AV9" s="17"/>
      <c r="AW9" s="17">
        <v>0</v>
      </c>
      <c r="AX9" s="17">
        <v>7.0574653865637701E-2</v>
      </c>
      <c r="AY9" s="17">
        <v>3.9678391298498497E-2</v>
      </c>
      <c r="AZ9" s="17">
        <v>5.4360042512011299E-2</v>
      </c>
      <c r="BA9" s="17">
        <v>5.0586230860218399E-2</v>
      </c>
      <c r="BB9" s="17">
        <v>2.71347010892398E-2</v>
      </c>
      <c r="BC9" s="17">
        <v>4.4680240260237002E-2</v>
      </c>
      <c r="BD9" s="17">
        <v>3.3627647735300199E-2</v>
      </c>
      <c r="BE9" s="17">
        <v>1.51957807039291E-2</v>
      </c>
      <c r="BF9" s="17">
        <v>4.98896497930328E-2</v>
      </c>
      <c r="BG9" s="17">
        <v>8.3800639671123001E-2</v>
      </c>
      <c r="BH9" s="17">
        <v>8.5379077910029896E-2</v>
      </c>
      <c r="BI9" s="17">
        <v>9.8709843208142495E-2</v>
      </c>
      <c r="BJ9" s="17">
        <v>9.7518400241801098E-2</v>
      </c>
      <c r="BK9" s="17">
        <v>0.171199222309321</v>
      </c>
      <c r="BL9" s="17">
        <v>0.34614063810151102</v>
      </c>
      <c r="BM9" s="17"/>
      <c r="BN9" s="17">
        <v>9.9856211451700802E-2</v>
      </c>
      <c r="BO9" s="17">
        <v>3.3413380166156199E-2</v>
      </c>
      <c r="BP9" s="17"/>
      <c r="BQ9" s="17">
        <v>0.15786070177098799</v>
      </c>
      <c r="BR9" s="17">
        <v>5.4276836394808403E-2</v>
      </c>
      <c r="BS9" s="17"/>
      <c r="BT9" s="17">
        <v>0.18368006231322201</v>
      </c>
      <c r="BU9" s="17"/>
      <c r="BV9" s="17">
        <v>2.3549178277831401E-2</v>
      </c>
      <c r="BW9" s="17">
        <v>0.10557538620244999</v>
      </c>
      <c r="BX9" s="17">
        <v>8.2260872019337905E-2</v>
      </c>
      <c r="BY9" s="17"/>
      <c r="BZ9" s="17">
        <v>4.41643670308439E-2</v>
      </c>
      <c r="CA9" s="17">
        <v>4.7023582957895098E-2</v>
      </c>
      <c r="CB9" s="17">
        <v>2.99075581617178E-2</v>
      </c>
      <c r="CC9" s="17">
        <v>3.8961185697370601E-2</v>
      </c>
      <c r="CD9" s="17">
        <v>6.5608150361360501E-2</v>
      </c>
      <c r="CE9" s="17">
        <v>9.5890128036874994E-2</v>
      </c>
      <c r="CF9" s="17">
        <v>0.236252522647734</v>
      </c>
      <c r="CG9" s="17"/>
      <c r="CH9" s="17">
        <v>0.243284707940847</v>
      </c>
      <c r="CI9" s="17">
        <v>8.1562269605623697E-2</v>
      </c>
      <c r="CJ9" s="17">
        <v>4.4052980004791201E-2</v>
      </c>
      <c r="CK9" s="17">
        <v>2.23806388433508E-2</v>
      </c>
      <c r="CL9" s="17">
        <v>1.4394779312187101E-2</v>
      </c>
    </row>
    <row r="10" spans="2:90" x14ac:dyDescent="0.3">
      <c r="B10" s="18" t="s">
        <v>578</v>
      </c>
      <c r="C10" s="17">
        <v>0.23092409642967701</v>
      </c>
      <c r="D10" s="17">
        <v>0.27422800706975697</v>
      </c>
      <c r="E10" s="17">
        <v>0.189475047872285</v>
      </c>
      <c r="F10" s="17"/>
      <c r="G10" s="17">
        <v>0.30925492147296502</v>
      </c>
      <c r="H10" s="17">
        <v>0.29452481648745499</v>
      </c>
      <c r="I10" s="17">
        <v>0.218905752554545</v>
      </c>
      <c r="J10" s="17">
        <v>0.198033656093482</v>
      </c>
      <c r="K10" s="17">
        <v>0.18720005884924701</v>
      </c>
      <c r="L10" s="17">
        <v>0.19279294678216399</v>
      </c>
      <c r="M10" s="17"/>
      <c r="N10" s="17">
        <v>0.30835312236934298</v>
      </c>
      <c r="O10" s="17">
        <v>0.232597526765772</v>
      </c>
      <c r="P10" s="17">
        <v>0.19510344088241899</v>
      </c>
      <c r="Q10" s="17">
        <v>0.17771569347678001</v>
      </c>
      <c r="R10" s="17"/>
      <c r="S10" s="17">
        <v>0.25913826954005498</v>
      </c>
      <c r="T10" s="17">
        <v>0.190623048952555</v>
      </c>
      <c r="U10" s="17">
        <v>0.15204997013399499</v>
      </c>
      <c r="V10" s="17">
        <v>0.285164593014477</v>
      </c>
      <c r="W10" s="17">
        <v>0.19526072844855299</v>
      </c>
      <c r="X10" s="17">
        <v>0.29492985463229998</v>
      </c>
      <c r="Y10" s="17">
        <v>0.18913724737788001</v>
      </c>
      <c r="Z10" s="17">
        <v>0.27544732657632698</v>
      </c>
      <c r="AA10" s="17">
        <v>0.252655753483507</v>
      </c>
      <c r="AB10" s="17">
        <v>0.23644348090515599</v>
      </c>
      <c r="AC10" s="17">
        <v>0.17883744004139501</v>
      </c>
      <c r="AD10" s="17">
        <v>0.25519206134635303</v>
      </c>
      <c r="AE10" s="17"/>
      <c r="AF10" s="17">
        <v>0.163209089353403</v>
      </c>
      <c r="AG10" s="17">
        <v>0.28902509226825301</v>
      </c>
      <c r="AH10" s="17">
        <v>0.19679113890050701</v>
      </c>
      <c r="AI10" s="17"/>
      <c r="AJ10" s="17">
        <v>0.16085133720943201</v>
      </c>
      <c r="AK10" s="17">
        <v>0.362598583897139</v>
      </c>
      <c r="AL10" s="17">
        <v>0.23722138950702401</v>
      </c>
      <c r="AM10" s="17">
        <v>9.4885065103460994E-2</v>
      </c>
      <c r="AN10" s="17">
        <v>0.27271631523804302</v>
      </c>
      <c r="AO10" s="17"/>
      <c r="AP10" s="17">
        <v>0.48321939005665299</v>
      </c>
      <c r="AQ10" s="17">
        <v>0.184943936706671</v>
      </c>
      <c r="AR10" s="17">
        <v>0.21853461730204701</v>
      </c>
      <c r="AS10" s="17">
        <v>9.6365145672274097E-2</v>
      </c>
      <c r="AT10" s="17">
        <v>0.22663179165658501</v>
      </c>
      <c r="AU10" s="17">
        <v>0.116248687411021</v>
      </c>
      <c r="AV10" s="17"/>
      <c r="AW10" s="17">
        <v>0.299638694768741</v>
      </c>
      <c r="AX10" s="17">
        <v>0.18873043245520801</v>
      </c>
      <c r="AY10" s="17">
        <v>0.16040333796362299</v>
      </c>
      <c r="AZ10" s="17">
        <v>0.22171871326492601</v>
      </c>
      <c r="BA10" s="17">
        <v>0.16812860852758699</v>
      </c>
      <c r="BB10" s="17">
        <v>0.22666246047362601</v>
      </c>
      <c r="BC10" s="17">
        <v>0.22310541620899299</v>
      </c>
      <c r="BD10" s="17">
        <v>0.30495044874791</v>
      </c>
      <c r="BE10" s="17">
        <v>0.25850218261636498</v>
      </c>
      <c r="BF10" s="17">
        <v>0.28333077878435198</v>
      </c>
      <c r="BG10" s="17">
        <v>0.20178823428761899</v>
      </c>
      <c r="BH10" s="17">
        <v>0.26424002490033</v>
      </c>
      <c r="BI10" s="17">
        <v>0.37034903729045399</v>
      </c>
      <c r="BJ10" s="17">
        <v>0.345111771783912</v>
      </c>
      <c r="BK10" s="17">
        <v>0.240644113817714</v>
      </c>
      <c r="BL10" s="17">
        <v>0.28599496257414903</v>
      </c>
      <c r="BM10" s="17"/>
      <c r="BN10" s="17">
        <v>0.240454289686548</v>
      </c>
      <c r="BO10" s="17">
        <v>0.22025023432347601</v>
      </c>
      <c r="BP10" s="17"/>
      <c r="BQ10" s="17">
        <v>0.489592792516231</v>
      </c>
      <c r="BR10" s="17">
        <v>0.150519054365854</v>
      </c>
      <c r="BS10" s="17"/>
      <c r="BT10" s="17">
        <v>0.302967969897665</v>
      </c>
      <c r="BU10" s="17"/>
      <c r="BV10" s="17">
        <v>0.20728604348528801</v>
      </c>
      <c r="BW10" s="17">
        <v>0.275064103107658</v>
      </c>
      <c r="BX10" s="17">
        <v>0.229245313159329</v>
      </c>
      <c r="BY10" s="17"/>
      <c r="BZ10" s="17">
        <v>0.127360765353596</v>
      </c>
      <c r="CA10" s="17">
        <v>0.196625118236914</v>
      </c>
      <c r="CB10" s="17">
        <v>0.22383052589392199</v>
      </c>
      <c r="CC10" s="17">
        <v>0.24625786378939701</v>
      </c>
      <c r="CD10" s="17">
        <v>0.26737507502970598</v>
      </c>
      <c r="CE10" s="17">
        <v>0.27283650307888602</v>
      </c>
      <c r="CF10" s="17">
        <v>0.30255690202935598</v>
      </c>
      <c r="CG10" s="17"/>
      <c r="CH10" s="17">
        <v>0.32406465290897801</v>
      </c>
      <c r="CI10" s="17">
        <v>0.28414695645203297</v>
      </c>
      <c r="CJ10" s="17">
        <v>0.19392027614129601</v>
      </c>
      <c r="CK10" s="17">
        <v>0.16872209968965901</v>
      </c>
      <c r="CL10" s="17">
        <v>9.1516235226095699E-2</v>
      </c>
    </row>
    <row r="11" spans="2:90" x14ac:dyDescent="0.3">
      <c r="B11" s="18" t="s">
        <v>579</v>
      </c>
      <c r="C11" s="17">
        <v>0.14239933023791099</v>
      </c>
      <c r="D11" s="17">
        <v>0.13281749455547401</v>
      </c>
      <c r="E11" s="17">
        <v>0.15082757252437501</v>
      </c>
      <c r="F11" s="17"/>
      <c r="G11" s="17">
        <v>0.165543381859243</v>
      </c>
      <c r="H11" s="17">
        <v>0.15742470399518799</v>
      </c>
      <c r="I11" s="17">
        <v>0.179278780661044</v>
      </c>
      <c r="J11" s="17">
        <v>0.13920927292059801</v>
      </c>
      <c r="K11" s="17">
        <v>0.102546620102835</v>
      </c>
      <c r="L11" s="17">
        <v>0.113871490902045</v>
      </c>
      <c r="M11" s="17"/>
      <c r="N11" s="17">
        <v>0.108301282193443</v>
      </c>
      <c r="O11" s="17">
        <v>0.11907309608587099</v>
      </c>
      <c r="P11" s="17">
        <v>0.187318956206734</v>
      </c>
      <c r="Q11" s="17">
        <v>0.16526437952948</v>
      </c>
      <c r="R11" s="17"/>
      <c r="S11" s="17">
        <v>0.12780607434337299</v>
      </c>
      <c r="T11" s="17">
        <v>0.139142788056277</v>
      </c>
      <c r="U11" s="17">
        <v>0.11864068578400699</v>
      </c>
      <c r="V11" s="17">
        <v>0.171392088251967</v>
      </c>
      <c r="W11" s="17">
        <v>0.12278806739598901</v>
      </c>
      <c r="X11" s="17">
        <v>0.123614924553028</v>
      </c>
      <c r="Y11" s="17">
        <v>0.181544070727158</v>
      </c>
      <c r="Z11" s="17">
        <v>0.12337456243625999</v>
      </c>
      <c r="AA11" s="17">
        <v>0.16936153318979999</v>
      </c>
      <c r="AB11" s="17">
        <v>0.16092955808252399</v>
      </c>
      <c r="AC11" s="17">
        <v>0.109785471628467</v>
      </c>
      <c r="AD11" s="17">
        <v>0.123838604766852</v>
      </c>
      <c r="AE11" s="17"/>
      <c r="AF11" s="17">
        <v>0.131600968199271</v>
      </c>
      <c r="AG11" s="17">
        <v>0.14666982047008101</v>
      </c>
      <c r="AH11" s="17">
        <v>0.18001913659025401</v>
      </c>
      <c r="AI11" s="17"/>
      <c r="AJ11" s="17">
        <v>0.121014030976915</v>
      </c>
      <c r="AK11" s="17">
        <v>0.150513721580495</v>
      </c>
      <c r="AL11" s="17">
        <v>0.14644599963713201</v>
      </c>
      <c r="AM11" s="17">
        <v>8.2736802412330501E-2</v>
      </c>
      <c r="AN11" s="17">
        <v>0.171816078067209</v>
      </c>
      <c r="AO11" s="17"/>
      <c r="AP11" s="17">
        <v>0.15256684303100301</v>
      </c>
      <c r="AQ11" s="17">
        <v>0.12888037870636701</v>
      </c>
      <c r="AR11" s="17">
        <v>0.139761155742853</v>
      </c>
      <c r="AS11" s="17">
        <v>0.111244156340592</v>
      </c>
      <c r="AT11" s="17">
        <v>0.17335457843194099</v>
      </c>
      <c r="AU11" s="17">
        <v>0.16991081377574599</v>
      </c>
      <c r="AV11" s="17"/>
      <c r="AW11" s="17">
        <v>0.100076651581163</v>
      </c>
      <c r="AX11" s="17">
        <v>0.20335760140925599</v>
      </c>
      <c r="AY11" s="17">
        <v>0.19415704169210701</v>
      </c>
      <c r="AZ11" s="17">
        <v>0.11826247153524599</v>
      </c>
      <c r="BA11" s="17">
        <v>0.14738862912742901</v>
      </c>
      <c r="BB11" s="17">
        <v>0.152165169620082</v>
      </c>
      <c r="BC11" s="17">
        <v>0.16370209877709299</v>
      </c>
      <c r="BD11" s="17">
        <v>0.103749784940199</v>
      </c>
      <c r="BE11" s="17">
        <v>0.177823455314847</v>
      </c>
      <c r="BF11" s="17">
        <v>0.15136484067852499</v>
      </c>
      <c r="BG11" s="17">
        <v>0.16137379243792699</v>
      </c>
      <c r="BH11" s="17">
        <v>0.13548613257286199</v>
      </c>
      <c r="BI11" s="17">
        <v>0.13813604052381501</v>
      </c>
      <c r="BJ11" s="17">
        <v>0.119634126418841</v>
      </c>
      <c r="BK11" s="17">
        <v>6.5187429199101907E-2</v>
      </c>
      <c r="BL11" s="17">
        <v>7.55392198031625E-2</v>
      </c>
      <c r="BM11" s="17"/>
      <c r="BN11" s="17">
        <v>0.14664826353562099</v>
      </c>
      <c r="BO11" s="17">
        <v>0.13859438267416699</v>
      </c>
      <c r="BP11" s="17"/>
      <c r="BQ11" s="17">
        <v>0.141811989727368</v>
      </c>
      <c r="BR11" s="17">
        <v>0.171552776406557</v>
      </c>
      <c r="BS11" s="17"/>
      <c r="BT11" s="17">
        <v>0.17252903651517701</v>
      </c>
      <c r="BU11" s="17"/>
      <c r="BV11" s="17">
        <v>0.15392794539173901</v>
      </c>
      <c r="BW11" s="17">
        <v>0.14907259472738299</v>
      </c>
      <c r="BX11" s="17">
        <v>0.132063376353001</v>
      </c>
      <c r="BY11" s="17"/>
      <c r="BZ11" s="17">
        <v>0.15995563756672099</v>
      </c>
      <c r="CA11" s="17">
        <v>0.11797529433272901</v>
      </c>
      <c r="CB11" s="17">
        <v>0.13682094829637501</v>
      </c>
      <c r="CC11" s="17">
        <v>0.16988164288274199</v>
      </c>
      <c r="CD11" s="17">
        <v>0.13887745340715801</v>
      </c>
      <c r="CE11" s="17">
        <v>0.175796922730552</v>
      </c>
      <c r="CF11" s="17">
        <v>0.10629974597599701</v>
      </c>
      <c r="CG11" s="17"/>
      <c r="CH11" s="17">
        <v>0.17016378767799301</v>
      </c>
      <c r="CI11" s="17">
        <v>0.15012150688645201</v>
      </c>
      <c r="CJ11" s="17">
        <v>0.132474318803776</v>
      </c>
      <c r="CK11" s="17">
        <v>0.13719592675537401</v>
      </c>
      <c r="CL11" s="17">
        <v>0.114248650453679</v>
      </c>
    </row>
    <row r="12" spans="2:90" x14ac:dyDescent="0.3">
      <c r="B12" s="18" t="s">
        <v>580</v>
      </c>
      <c r="C12" s="17">
        <v>0.21968339362841099</v>
      </c>
      <c r="D12" s="17">
        <v>0.20778521551995199</v>
      </c>
      <c r="E12" s="17">
        <v>0.23107888268256499</v>
      </c>
      <c r="F12" s="17"/>
      <c r="G12" s="17">
        <v>0.20648692945327399</v>
      </c>
      <c r="H12" s="17">
        <v>0.18730625966039299</v>
      </c>
      <c r="I12" s="17">
        <v>0.18981316381539201</v>
      </c>
      <c r="J12" s="17">
        <v>0.23224209563040399</v>
      </c>
      <c r="K12" s="17">
        <v>0.225627699808639</v>
      </c>
      <c r="L12" s="17">
        <v>0.26518148148013598</v>
      </c>
      <c r="M12" s="17"/>
      <c r="N12" s="17">
        <v>0.191548208995347</v>
      </c>
      <c r="O12" s="17">
        <v>0.24689748171196901</v>
      </c>
      <c r="P12" s="17">
        <v>0.193265702941229</v>
      </c>
      <c r="Q12" s="17">
        <v>0.24720930097312699</v>
      </c>
      <c r="R12" s="17"/>
      <c r="S12" s="17">
        <v>0.16519631448038</v>
      </c>
      <c r="T12" s="17">
        <v>0.24205274221977799</v>
      </c>
      <c r="U12" s="17">
        <v>0.24755503751563299</v>
      </c>
      <c r="V12" s="17">
        <v>0.17321798716831599</v>
      </c>
      <c r="W12" s="17">
        <v>0.29317650479561902</v>
      </c>
      <c r="X12" s="17">
        <v>0.21231272913549701</v>
      </c>
      <c r="Y12" s="17">
        <v>0.238463160279276</v>
      </c>
      <c r="Z12" s="17">
        <v>0.13042405880212499</v>
      </c>
      <c r="AA12" s="17">
        <v>0.18786372861117201</v>
      </c>
      <c r="AB12" s="17">
        <v>0.254622739451906</v>
      </c>
      <c r="AC12" s="17">
        <v>0.26532377107516503</v>
      </c>
      <c r="AD12" s="17">
        <v>0.29848990425039001</v>
      </c>
      <c r="AE12" s="17"/>
      <c r="AF12" s="17">
        <v>0.20579842516111299</v>
      </c>
      <c r="AG12" s="17">
        <v>0.22047858476539101</v>
      </c>
      <c r="AH12" s="17">
        <v>0.234173937177066</v>
      </c>
      <c r="AI12" s="17"/>
      <c r="AJ12" s="17">
        <v>0.24419414337134501</v>
      </c>
      <c r="AK12" s="17">
        <v>0.16679258778655801</v>
      </c>
      <c r="AL12" s="17">
        <v>0.288652845688875</v>
      </c>
      <c r="AM12" s="17">
        <v>0.18186206626731399</v>
      </c>
      <c r="AN12" s="17">
        <v>0.23879476500033101</v>
      </c>
      <c r="AO12" s="17"/>
      <c r="AP12" s="17">
        <v>0.112333543907567</v>
      </c>
      <c r="AQ12" s="17">
        <v>0.25333399945139701</v>
      </c>
      <c r="AR12" s="17">
        <v>0.29675454378155902</v>
      </c>
      <c r="AS12" s="17">
        <v>0.21941242232014499</v>
      </c>
      <c r="AT12" s="17">
        <v>0.22029757508631401</v>
      </c>
      <c r="AU12" s="17">
        <v>0.31978478961991003</v>
      </c>
      <c r="AV12" s="17"/>
      <c r="AW12" s="17">
        <v>0.15504574624086001</v>
      </c>
      <c r="AX12" s="17">
        <v>0.13724630585089001</v>
      </c>
      <c r="AY12" s="17">
        <v>0.23066224103859201</v>
      </c>
      <c r="AZ12" s="17">
        <v>0.24529183715644501</v>
      </c>
      <c r="BA12" s="17">
        <v>0.25995069926850201</v>
      </c>
      <c r="BB12" s="17">
        <v>0.26312908312668598</v>
      </c>
      <c r="BC12" s="17">
        <v>0.24174847113863299</v>
      </c>
      <c r="BD12" s="17">
        <v>0.24147216300378199</v>
      </c>
      <c r="BE12" s="17">
        <v>0.200822599728119</v>
      </c>
      <c r="BF12" s="17">
        <v>0.151549282919583</v>
      </c>
      <c r="BG12" s="17">
        <v>0.251940247896004</v>
      </c>
      <c r="BH12" s="17">
        <v>0.21492820248834801</v>
      </c>
      <c r="BI12" s="17">
        <v>0.12220254944761</v>
      </c>
      <c r="BJ12" s="17">
        <v>0.25451166624064803</v>
      </c>
      <c r="BK12" s="17">
        <v>0.189013031373334</v>
      </c>
      <c r="BL12" s="17">
        <v>0.13251167056618399</v>
      </c>
      <c r="BM12" s="17"/>
      <c r="BN12" s="17">
        <v>0.19974113064624999</v>
      </c>
      <c r="BO12" s="17">
        <v>0.24801709757027501</v>
      </c>
      <c r="BP12" s="17"/>
      <c r="BQ12" s="17">
        <v>0.113659427676988</v>
      </c>
      <c r="BR12" s="17">
        <v>0.26129215481349499</v>
      </c>
      <c r="BS12" s="17"/>
      <c r="BT12" s="17">
        <v>0.14196339145405701</v>
      </c>
      <c r="BU12" s="17"/>
      <c r="BV12" s="17">
        <v>0.23083182655381401</v>
      </c>
      <c r="BW12" s="17">
        <v>0.204688712631479</v>
      </c>
      <c r="BX12" s="17">
        <v>0.21697045029158701</v>
      </c>
      <c r="BY12" s="17"/>
      <c r="BZ12" s="17">
        <v>0.21137737104677501</v>
      </c>
      <c r="CA12" s="17">
        <v>0.237179611089332</v>
      </c>
      <c r="CB12" s="17">
        <v>0.21786052654886701</v>
      </c>
      <c r="CC12" s="17">
        <v>0.27543056834019197</v>
      </c>
      <c r="CD12" s="17">
        <v>0.25282866044137398</v>
      </c>
      <c r="CE12" s="17">
        <v>0.173966988250496</v>
      </c>
      <c r="CF12" s="17">
        <v>0.13648135985007301</v>
      </c>
      <c r="CG12" s="17"/>
      <c r="CH12" s="17">
        <v>0.11319996211593</v>
      </c>
      <c r="CI12" s="17">
        <v>0.211158169722377</v>
      </c>
      <c r="CJ12" s="17">
        <v>0.26383742655899101</v>
      </c>
      <c r="CK12" s="17">
        <v>0.21171882110620399</v>
      </c>
      <c r="CL12" s="17">
        <v>0.18450077241518301</v>
      </c>
    </row>
    <row r="13" spans="2:90" x14ac:dyDescent="0.3">
      <c r="B13" s="18" t="s">
        <v>581</v>
      </c>
      <c r="C13" s="17">
        <v>0.26475118935035002</v>
      </c>
      <c r="D13" s="17">
        <v>0.26592310080064702</v>
      </c>
      <c r="E13" s="17">
        <v>0.264765015090003</v>
      </c>
      <c r="F13" s="17"/>
      <c r="G13" s="17">
        <v>0.13315200408474601</v>
      </c>
      <c r="H13" s="17">
        <v>0.126044926513598</v>
      </c>
      <c r="I13" s="17">
        <v>0.254665589180046</v>
      </c>
      <c r="J13" s="17">
        <v>0.28868440475031898</v>
      </c>
      <c r="K13" s="17">
        <v>0.397047777477609</v>
      </c>
      <c r="L13" s="17">
        <v>0.36558770594828099</v>
      </c>
      <c r="M13" s="17"/>
      <c r="N13" s="17">
        <v>0.18096477430761401</v>
      </c>
      <c r="O13" s="17">
        <v>0.26930665193914199</v>
      </c>
      <c r="P13" s="17">
        <v>0.32027111893910998</v>
      </c>
      <c r="Q13" s="17">
        <v>0.29782775988981097</v>
      </c>
      <c r="R13" s="17"/>
      <c r="S13" s="17">
        <v>0.204627786064533</v>
      </c>
      <c r="T13" s="17">
        <v>0.325029622906645</v>
      </c>
      <c r="U13" s="17">
        <v>0.34380146168947301</v>
      </c>
      <c r="V13" s="17">
        <v>0.248453235365306</v>
      </c>
      <c r="W13" s="17">
        <v>0.272552384098738</v>
      </c>
      <c r="X13" s="17">
        <v>0.27139490505991498</v>
      </c>
      <c r="Y13" s="17">
        <v>0.25064264251700902</v>
      </c>
      <c r="Z13" s="17">
        <v>0.36379942675759602</v>
      </c>
      <c r="AA13" s="17">
        <v>0.26869309227435401</v>
      </c>
      <c r="AB13" s="17">
        <v>0.21166809895654801</v>
      </c>
      <c r="AC13" s="17">
        <v>0.26488564989638103</v>
      </c>
      <c r="AD13" s="17">
        <v>0.13415468485675899</v>
      </c>
      <c r="AE13" s="17"/>
      <c r="AF13" s="17">
        <v>0.40753270568719802</v>
      </c>
      <c r="AG13" s="17">
        <v>0.186426505234636</v>
      </c>
      <c r="AH13" s="17">
        <v>0.18670616746122101</v>
      </c>
      <c r="AI13" s="17"/>
      <c r="AJ13" s="17">
        <v>0.35639928196139398</v>
      </c>
      <c r="AK13" s="17">
        <v>0.13734311342578701</v>
      </c>
      <c r="AL13" s="17">
        <v>0.21437532640093401</v>
      </c>
      <c r="AM13" s="17">
        <v>0.53057834202939702</v>
      </c>
      <c r="AN13" s="17">
        <v>0.19421941718267399</v>
      </c>
      <c r="AO13" s="17"/>
      <c r="AP13" s="17">
        <v>4.9555288748273599E-2</v>
      </c>
      <c r="AQ13" s="17">
        <v>0.29033742186816702</v>
      </c>
      <c r="AR13" s="17">
        <v>0.23916012753749999</v>
      </c>
      <c r="AS13" s="17">
        <v>0.48973503346747299</v>
      </c>
      <c r="AT13" s="17">
        <v>0.22700530799889401</v>
      </c>
      <c r="AU13" s="17">
        <v>0.206295681274553</v>
      </c>
      <c r="AV13" s="17"/>
      <c r="AW13" s="17">
        <v>0.40061728728874801</v>
      </c>
      <c r="AX13" s="17">
        <v>0.268937864460641</v>
      </c>
      <c r="AY13" s="17">
        <v>0.31428758362152898</v>
      </c>
      <c r="AZ13" s="17">
        <v>0.29064571287425101</v>
      </c>
      <c r="BA13" s="17">
        <v>0.29781117269869001</v>
      </c>
      <c r="BB13" s="17">
        <v>0.27281570259167498</v>
      </c>
      <c r="BC13" s="17">
        <v>0.285311114547044</v>
      </c>
      <c r="BD13" s="17">
        <v>0.243183152583202</v>
      </c>
      <c r="BE13" s="17">
        <v>0.27450847683418</v>
      </c>
      <c r="BF13" s="17">
        <v>0.28897746259877699</v>
      </c>
      <c r="BG13" s="17">
        <v>0.21501996492676501</v>
      </c>
      <c r="BH13" s="17">
        <v>0.28084519990210999</v>
      </c>
      <c r="BI13" s="17">
        <v>0.22662601155381401</v>
      </c>
      <c r="BJ13" s="17">
        <v>0.14817163182843501</v>
      </c>
      <c r="BK13" s="17">
        <v>0.26765719126021498</v>
      </c>
      <c r="BL13" s="17">
        <v>0.119808747564202</v>
      </c>
      <c r="BM13" s="17"/>
      <c r="BN13" s="17">
        <v>0.25078651226314602</v>
      </c>
      <c r="BO13" s="17">
        <v>0.281281385678958</v>
      </c>
      <c r="BP13" s="17"/>
      <c r="BQ13" s="17">
        <v>4.6303829354658897E-2</v>
      </c>
      <c r="BR13" s="17">
        <v>0.30571323988238402</v>
      </c>
      <c r="BS13" s="17"/>
      <c r="BT13" s="17">
        <v>0.161756281130602</v>
      </c>
      <c r="BU13" s="17"/>
      <c r="BV13" s="17">
        <v>0.28286740754817802</v>
      </c>
      <c r="BW13" s="17">
        <v>0.18462141141013699</v>
      </c>
      <c r="BX13" s="17">
        <v>0.284319643539786</v>
      </c>
      <c r="BY13" s="17"/>
      <c r="BZ13" s="17">
        <v>0.35171572577752902</v>
      </c>
      <c r="CA13" s="17">
        <v>0.31659511479571101</v>
      </c>
      <c r="CB13" s="17">
        <v>0.30906495795649003</v>
      </c>
      <c r="CC13" s="17">
        <v>0.231211899256376</v>
      </c>
      <c r="CD13" s="17">
        <v>0.218780107450702</v>
      </c>
      <c r="CE13" s="17">
        <v>0.24609234278357001</v>
      </c>
      <c r="CF13" s="17">
        <v>0.17875345569846199</v>
      </c>
      <c r="CG13" s="17"/>
      <c r="CH13" s="17">
        <v>0.13274610846833701</v>
      </c>
      <c r="CI13" s="17">
        <v>0.20623287372292601</v>
      </c>
      <c r="CJ13" s="17">
        <v>0.28240193478074499</v>
      </c>
      <c r="CK13" s="17">
        <v>0.39372535912879703</v>
      </c>
      <c r="CL13" s="17">
        <v>0.46563664644723501</v>
      </c>
    </row>
    <row r="14" spans="2:90" x14ac:dyDescent="0.3">
      <c r="B14" s="18" t="s">
        <v>118</v>
      </c>
      <c r="C14" s="19">
        <v>7.0256625377983106E-2</v>
      </c>
      <c r="D14" s="19">
        <v>3.8798962804608199E-2</v>
      </c>
      <c r="E14" s="19">
        <v>0.10059863246904301</v>
      </c>
      <c r="F14" s="19"/>
      <c r="G14" s="19">
        <v>6.8184610607236101E-2</v>
      </c>
      <c r="H14" s="19">
        <v>5.8601628975842202E-2</v>
      </c>
      <c r="I14" s="19">
        <v>7.2944042481979304E-2</v>
      </c>
      <c r="J14" s="19">
        <v>0.10398304085731699</v>
      </c>
      <c r="K14" s="19">
        <v>7.3491968190049106E-2</v>
      </c>
      <c r="L14" s="19">
        <v>4.9410166949281499E-2</v>
      </c>
      <c r="M14" s="19"/>
      <c r="N14" s="19">
        <v>6.6984768310435899E-2</v>
      </c>
      <c r="O14" s="19">
        <v>7.9182494823409999E-2</v>
      </c>
      <c r="P14" s="19">
        <v>6.4460993253642698E-2</v>
      </c>
      <c r="Q14" s="19">
        <v>6.8462256047439898E-2</v>
      </c>
      <c r="R14" s="19"/>
      <c r="S14" s="19">
        <v>7.0189286273838303E-2</v>
      </c>
      <c r="T14" s="19">
        <v>6.7526280527277396E-2</v>
      </c>
      <c r="U14" s="19">
        <v>0.108732553815172</v>
      </c>
      <c r="V14" s="19">
        <v>8.52195479026535E-2</v>
      </c>
      <c r="W14" s="19">
        <v>8.2977099665267798E-2</v>
      </c>
      <c r="X14" s="19">
        <v>4.94448525925179E-2</v>
      </c>
      <c r="Y14" s="19">
        <v>5.8279693712410499E-2</v>
      </c>
      <c r="Z14" s="19">
        <v>4.4213194868822803E-2</v>
      </c>
      <c r="AA14" s="19">
        <v>4.27285826124542E-2</v>
      </c>
      <c r="AB14" s="19">
        <v>7.8787541480009604E-2</v>
      </c>
      <c r="AC14" s="19">
        <v>7.4586686885923806E-2</v>
      </c>
      <c r="AD14" s="19">
        <v>0.10294826630955101</v>
      </c>
      <c r="AE14" s="19"/>
      <c r="AF14" s="19">
        <v>5.5611049194094403E-2</v>
      </c>
      <c r="AG14" s="19">
        <v>7.0348871792512702E-2</v>
      </c>
      <c r="AH14" s="19">
        <v>9.6681048922200599E-2</v>
      </c>
      <c r="AI14" s="19"/>
      <c r="AJ14" s="19">
        <v>4.6574960628488399E-2</v>
      </c>
      <c r="AK14" s="19">
        <v>6.6718339910847205E-2</v>
      </c>
      <c r="AL14" s="19">
        <v>9.0555558060686797E-2</v>
      </c>
      <c r="AM14" s="19">
        <v>4.63464255084493E-2</v>
      </c>
      <c r="AN14" s="19">
        <v>7.5966121674229906E-2</v>
      </c>
      <c r="AO14" s="19"/>
      <c r="AP14" s="19">
        <v>4.9479656700559801E-2</v>
      </c>
      <c r="AQ14" s="19">
        <v>4.6925481645500797E-2</v>
      </c>
      <c r="AR14" s="19">
        <v>8.8404316488419302E-2</v>
      </c>
      <c r="AS14" s="19">
        <v>3.90569197962395E-2</v>
      </c>
      <c r="AT14" s="19">
        <v>9.3056805661893005E-2</v>
      </c>
      <c r="AU14" s="19">
        <v>0.165968953333227</v>
      </c>
      <c r="AV14" s="19"/>
      <c r="AW14" s="19">
        <v>4.4621620120488099E-2</v>
      </c>
      <c r="AX14" s="19">
        <v>0.131153141958368</v>
      </c>
      <c r="AY14" s="19">
        <v>6.0811404385650102E-2</v>
      </c>
      <c r="AZ14" s="19">
        <v>6.9721222657119594E-2</v>
      </c>
      <c r="BA14" s="19">
        <v>7.6134659517573297E-2</v>
      </c>
      <c r="BB14" s="19">
        <v>5.80928830986919E-2</v>
      </c>
      <c r="BC14" s="19">
        <v>4.1452659067999199E-2</v>
      </c>
      <c r="BD14" s="19">
        <v>7.3016802989607693E-2</v>
      </c>
      <c r="BE14" s="19">
        <v>7.3147504802559299E-2</v>
      </c>
      <c r="BF14" s="19">
        <v>7.4887985225729495E-2</v>
      </c>
      <c r="BG14" s="19">
        <v>8.6077120780561095E-2</v>
      </c>
      <c r="BH14" s="19">
        <v>1.9121362226318599E-2</v>
      </c>
      <c r="BI14" s="19">
        <v>4.39765179761651E-2</v>
      </c>
      <c r="BJ14" s="19">
        <v>3.5052403486363598E-2</v>
      </c>
      <c r="BK14" s="19">
        <v>6.6299012040313299E-2</v>
      </c>
      <c r="BL14" s="19">
        <v>4.0004761390790899E-2</v>
      </c>
      <c r="BM14" s="19"/>
      <c r="BN14" s="19">
        <v>6.2513592416733404E-2</v>
      </c>
      <c r="BO14" s="19">
        <v>7.84435195869672E-2</v>
      </c>
      <c r="BP14" s="19"/>
      <c r="BQ14" s="19">
        <v>5.0771258953765497E-2</v>
      </c>
      <c r="BR14" s="19">
        <v>5.6645938136901303E-2</v>
      </c>
      <c r="BS14" s="19"/>
      <c r="BT14" s="19">
        <v>3.7103258689277302E-2</v>
      </c>
      <c r="BU14" s="19"/>
      <c r="BV14" s="19">
        <v>0.10153759874315001</v>
      </c>
      <c r="BW14" s="19">
        <v>8.0977791920893702E-2</v>
      </c>
      <c r="BX14" s="19">
        <v>5.5140344636960201E-2</v>
      </c>
      <c r="BY14" s="19"/>
      <c r="BZ14" s="19">
        <v>0.10542613322453601</v>
      </c>
      <c r="CA14" s="19">
        <v>8.4601278587419601E-2</v>
      </c>
      <c r="CB14" s="19">
        <v>8.2515483142627993E-2</v>
      </c>
      <c r="CC14" s="19">
        <v>3.8256840033922497E-2</v>
      </c>
      <c r="CD14" s="19">
        <v>5.6530553309699597E-2</v>
      </c>
      <c r="CE14" s="19">
        <v>3.5417115119621097E-2</v>
      </c>
      <c r="CF14" s="19">
        <v>3.9656013798376397E-2</v>
      </c>
      <c r="CG14" s="19"/>
      <c r="CH14" s="19">
        <v>1.65407808879139E-2</v>
      </c>
      <c r="CI14" s="19">
        <v>6.6778223610587994E-2</v>
      </c>
      <c r="CJ14" s="19">
        <v>8.3313063710400703E-2</v>
      </c>
      <c r="CK14" s="19">
        <v>6.6257154476614205E-2</v>
      </c>
      <c r="CL14" s="19">
        <v>0.12970291614561999</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J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0" width="20.6640625" customWidth="1"/>
  </cols>
  <sheetData>
    <row r="2" spans="2:10" ht="40.049999999999997" customHeight="1" x14ac:dyDescent="0.3">
      <c r="D2" s="32" t="s">
        <v>595</v>
      </c>
      <c r="E2" s="28"/>
      <c r="F2" s="28"/>
      <c r="G2" s="28"/>
      <c r="H2" s="28"/>
      <c r="I2" s="28"/>
      <c r="J2" s="28"/>
    </row>
    <row r="6" spans="2:10" ht="49.95" customHeight="1" x14ac:dyDescent="0.3">
      <c r="B6" s="23" t="s">
        <v>15</v>
      </c>
      <c r="C6" s="23" t="s">
        <v>583</v>
      </c>
      <c r="D6" s="23" t="s">
        <v>584</v>
      </c>
      <c r="E6" s="23" t="s">
        <v>585</v>
      </c>
      <c r="F6" s="23" t="s">
        <v>586</v>
      </c>
      <c r="G6" s="23" t="s">
        <v>587</v>
      </c>
      <c r="H6" s="23" t="s">
        <v>588</v>
      </c>
      <c r="I6" s="23" t="s">
        <v>589</v>
      </c>
    </row>
    <row r="7" spans="2:10" x14ac:dyDescent="0.3">
      <c r="B7" s="18" t="s">
        <v>590</v>
      </c>
      <c r="C7" s="17">
        <v>0.27447563497826</v>
      </c>
      <c r="D7" s="17">
        <v>0.33779741580136902</v>
      </c>
      <c r="E7" s="17">
        <v>0.181302440657088</v>
      </c>
      <c r="F7" s="17">
        <v>0.236433316991564</v>
      </c>
      <c r="G7" s="17">
        <v>0.26536275034816098</v>
      </c>
      <c r="H7" s="17">
        <v>0.18904587310972401</v>
      </c>
      <c r="I7" s="17">
        <v>0.23415455526518</v>
      </c>
    </row>
    <row r="8" spans="2:10" x14ac:dyDescent="0.3">
      <c r="B8" s="18" t="s">
        <v>591</v>
      </c>
      <c r="C8" s="17">
        <v>0.252351527984855</v>
      </c>
      <c r="D8" s="17">
        <v>0.27551158206419901</v>
      </c>
      <c r="E8" s="17">
        <v>0.20733262187712301</v>
      </c>
      <c r="F8" s="17">
        <v>0.24814837557630701</v>
      </c>
      <c r="G8" s="17">
        <v>0.23880993940980999</v>
      </c>
      <c r="H8" s="17">
        <v>0.21540034419620399</v>
      </c>
      <c r="I8" s="17">
        <v>0.23306163569321001</v>
      </c>
    </row>
    <row r="9" spans="2:10" x14ac:dyDescent="0.3">
      <c r="B9" s="18" t="s">
        <v>592</v>
      </c>
      <c r="C9" s="17">
        <v>0.22956935962300901</v>
      </c>
      <c r="D9" s="17">
        <v>0.18783818284409701</v>
      </c>
      <c r="E9" s="17">
        <v>0.28510715148596699</v>
      </c>
      <c r="F9" s="17">
        <v>0.21941435963300601</v>
      </c>
      <c r="G9" s="17">
        <v>0.25763139952408398</v>
      </c>
      <c r="H9" s="17">
        <v>0.28983601841923601</v>
      </c>
      <c r="I9" s="17">
        <v>0.2866591734001</v>
      </c>
    </row>
    <row r="10" spans="2:10" x14ac:dyDescent="0.3">
      <c r="B10" s="18" t="s">
        <v>593</v>
      </c>
      <c r="C10" s="17">
        <v>0.141413800583161</v>
      </c>
      <c r="D10" s="17">
        <v>0.111459975663514</v>
      </c>
      <c r="E10" s="17">
        <v>0.18304725196931901</v>
      </c>
      <c r="F10" s="17">
        <v>0.187423531903465</v>
      </c>
      <c r="G10" s="17">
        <v>0.12222084381743301</v>
      </c>
      <c r="H10" s="17">
        <v>0.14285585968929199</v>
      </c>
      <c r="I10" s="17">
        <v>0.123040333169522</v>
      </c>
    </row>
    <row r="11" spans="2:10" x14ac:dyDescent="0.3">
      <c r="B11" s="18" t="s">
        <v>594</v>
      </c>
      <c r="C11" s="17">
        <v>5.3400138705387401E-2</v>
      </c>
      <c r="D11" s="17">
        <v>5.0198593376206101E-2</v>
      </c>
      <c r="E11" s="17">
        <v>6.4361714463657904E-2</v>
      </c>
      <c r="F11" s="17">
        <v>6.23553899820165E-2</v>
      </c>
      <c r="G11" s="17">
        <v>5.63740566575009E-2</v>
      </c>
      <c r="H11" s="17">
        <v>6.0855633946070499E-2</v>
      </c>
      <c r="I11" s="17">
        <v>5.2833760479122097E-2</v>
      </c>
    </row>
    <row r="12" spans="2:10" x14ac:dyDescent="0.3">
      <c r="B12" s="18" t="s">
        <v>118</v>
      </c>
      <c r="C12" s="17">
        <v>4.87895381253282E-2</v>
      </c>
      <c r="D12" s="17">
        <v>3.7194250250615499E-2</v>
      </c>
      <c r="E12" s="17">
        <v>7.8848819546845098E-2</v>
      </c>
      <c r="F12" s="17">
        <v>4.6225025913640999E-2</v>
      </c>
      <c r="G12" s="17">
        <v>5.9601010243010601E-2</v>
      </c>
      <c r="H12" s="17">
        <v>0.102006270639474</v>
      </c>
      <c r="I12" s="17">
        <v>7.0250541992866206E-2</v>
      </c>
    </row>
    <row r="13" spans="2:10" x14ac:dyDescent="0.3">
      <c r="B13" s="16"/>
      <c r="C13" s="16"/>
      <c r="D13" s="16"/>
      <c r="E13" s="16"/>
      <c r="F13" s="16"/>
      <c r="G13" s="16"/>
      <c r="H13" s="16"/>
      <c r="I13" s="16"/>
    </row>
    <row r="14" spans="2:10" x14ac:dyDescent="0.3">
      <c r="B14" t="s">
        <v>111</v>
      </c>
    </row>
    <row r="15" spans="2:10" x14ac:dyDescent="0.3">
      <c r="B15" t="s">
        <v>112</v>
      </c>
    </row>
    <row r="19" spans="2:2" x14ac:dyDescent="0.3">
      <c r="B19"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596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590</v>
      </c>
      <c r="C9" s="17">
        <v>0.27447563497826</v>
      </c>
      <c r="D9" s="17">
        <v>0.29029571856632103</v>
      </c>
      <c r="E9" s="17">
        <v>0.26023183193972999</v>
      </c>
      <c r="F9" s="17"/>
      <c r="G9" s="17">
        <v>0.12555412968501301</v>
      </c>
      <c r="H9" s="17">
        <v>0.13101512696526099</v>
      </c>
      <c r="I9" s="17">
        <v>0.268310074103844</v>
      </c>
      <c r="J9" s="17">
        <v>0.307528942664203</v>
      </c>
      <c r="K9" s="17">
        <v>0.37093664410058402</v>
      </c>
      <c r="L9" s="17">
        <v>0.404129547959167</v>
      </c>
      <c r="M9" s="17"/>
      <c r="N9" s="17">
        <v>0.202691335544993</v>
      </c>
      <c r="O9" s="17">
        <v>0.256672367224211</v>
      </c>
      <c r="P9" s="17">
        <v>0.32857832702675999</v>
      </c>
      <c r="Q9" s="17">
        <v>0.321497600454549</v>
      </c>
      <c r="R9" s="17"/>
      <c r="S9" s="17">
        <v>0.22343696343029501</v>
      </c>
      <c r="T9" s="17">
        <v>0.33860686992234701</v>
      </c>
      <c r="U9" s="17">
        <v>0.333036743506473</v>
      </c>
      <c r="V9" s="17">
        <v>0.29634767173272097</v>
      </c>
      <c r="W9" s="17">
        <v>0.24916524150862401</v>
      </c>
      <c r="X9" s="17">
        <v>0.30647402104465099</v>
      </c>
      <c r="Y9" s="17">
        <v>0.267166317648178</v>
      </c>
      <c r="Z9" s="17">
        <v>0.31746797428016299</v>
      </c>
      <c r="AA9" s="17">
        <v>0.24735832622409701</v>
      </c>
      <c r="AB9" s="17">
        <v>0.22138891463190699</v>
      </c>
      <c r="AC9" s="17">
        <v>0.26355549740959799</v>
      </c>
      <c r="AD9" s="17">
        <v>0.21532617582088501</v>
      </c>
      <c r="AE9" s="17"/>
      <c r="AF9" s="17">
        <v>0.44474885971920303</v>
      </c>
      <c r="AG9" s="17">
        <v>0.18555002742863599</v>
      </c>
      <c r="AH9" s="17">
        <v>0.190450458123158</v>
      </c>
      <c r="AI9" s="17"/>
      <c r="AJ9" s="17">
        <v>0.41779357606095302</v>
      </c>
      <c r="AK9" s="17">
        <v>0.12565770378497201</v>
      </c>
      <c r="AL9" s="17">
        <v>0.23268032262184901</v>
      </c>
      <c r="AM9" s="17">
        <v>0.56974374634814395</v>
      </c>
      <c r="AN9" s="17">
        <v>0.208735368259793</v>
      </c>
      <c r="AO9" s="17"/>
      <c r="AP9" s="17">
        <v>4.8170780448667599E-2</v>
      </c>
      <c r="AQ9" s="17">
        <v>0.34875652939205598</v>
      </c>
      <c r="AR9" s="17">
        <v>0.19735460326727999</v>
      </c>
      <c r="AS9" s="17">
        <v>0.53234251776325203</v>
      </c>
      <c r="AT9" s="17">
        <v>0.16378119868063901</v>
      </c>
      <c r="AU9" s="17">
        <v>0.22094568081006799</v>
      </c>
      <c r="AV9" s="17"/>
      <c r="AW9" s="17">
        <v>0.30425688237758403</v>
      </c>
      <c r="AX9" s="17">
        <v>0.31546318829778103</v>
      </c>
      <c r="AY9" s="17">
        <v>0.27925519632721602</v>
      </c>
      <c r="AZ9" s="17">
        <v>0.31849957598359002</v>
      </c>
      <c r="BA9" s="17">
        <v>0.30971254903001399</v>
      </c>
      <c r="BB9" s="17">
        <v>0.29211405715639999</v>
      </c>
      <c r="BC9" s="17">
        <v>0.29665357640523199</v>
      </c>
      <c r="BD9" s="17">
        <v>0.25429181698165698</v>
      </c>
      <c r="BE9" s="17">
        <v>0.29804641531805098</v>
      </c>
      <c r="BF9" s="17">
        <v>0.26442048521111</v>
      </c>
      <c r="BG9" s="17">
        <v>0.22677673787987701</v>
      </c>
      <c r="BH9" s="17">
        <v>0.37166008623552499</v>
      </c>
      <c r="BI9" s="17">
        <v>0.24005240750992199</v>
      </c>
      <c r="BJ9" s="17">
        <v>0.18054587454628901</v>
      </c>
      <c r="BK9" s="17">
        <v>0.288872526254289</v>
      </c>
      <c r="BL9" s="17">
        <v>0.103645876269622</v>
      </c>
      <c r="BM9" s="17"/>
      <c r="BN9" s="17">
        <v>0.26372154979457002</v>
      </c>
      <c r="BO9" s="17">
        <v>0.28906490801741203</v>
      </c>
      <c r="BP9" s="17"/>
      <c r="BQ9" s="17">
        <v>3.7907047458980499E-2</v>
      </c>
      <c r="BR9" s="17">
        <v>0.27722860833721003</v>
      </c>
      <c r="BS9" s="17"/>
      <c r="BT9" s="17">
        <v>0.155971555402314</v>
      </c>
      <c r="BU9" s="17"/>
      <c r="BV9" s="17">
        <v>0.27085222540430998</v>
      </c>
      <c r="BW9" s="17">
        <v>0.20729038928603</v>
      </c>
      <c r="BX9" s="17">
        <v>0.30121009263481402</v>
      </c>
      <c r="BY9" s="17"/>
      <c r="BZ9" s="17">
        <v>0.340771575473237</v>
      </c>
      <c r="CA9" s="17">
        <v>0.31808054468395103</v>
      </c>
      <c r="CB9" s="17">
        <v>0.32836756582613502</v>
      </c>
      <c r="CC9" s="17">
        <v>0.29159313258020297</v>
      </c>
      <c r="CD9" s="17">
        <v>0.25225378514798802</v>
      </c>
      <c r="CE9" s="17">
        <v>0.22731069978051599</v>
      </c>
      <c r="CF9" s="17">
        <v>0.19042788484481701</v>
      </c>
      <c r="CG9" s="17"/>
      <c r="CH9" s="17">
        <v>0.18858039099280799</v>
      </c>
      <c r="CI9" s="17">
        <v>0.23944334214086599</v>
      </c>
      <c r="CJ9" s="17">
        <v>0.279963919752169</v>
      </c>
      <c r="CK9" s="17">
        <v>0.35271104557390398</v>
      </c>
      <c r="CL9" s="17">
        <v>0.45435791362514399</v>
      </c>
    </row>
    <row r="10" spans="2:90" x14ac:dyDescent="0.3">
      <c r="B10" s="18" t="s">
        <v>591</v>
      </c>
      <c r="C10" s="17">
        <v>0.252351527984855</v>
      </c>
      <c r="D10" s="17">
        <v>0.22853253881094501</v>
      </c>
      <c r="E10" s="17">
        <v>0.273802690091281</v>
      </c>
      <c r="F10" s="17"/>
      <c r="G10" s="17">
        <v>0.202205761700255</v>
      </c>
      <c r="H10" s="17">
        <v>0.17595376158585699</v>
      </c>
      <c r="I10" s="17">
        <v>0.22024969883468001</v>
      </c>
      <c r="J10" s="17">
        <v>0.310252067027464</v>
      </c>
      <c r="K10" s="17">
        <v>0.29460409599235798</v>
      </c>
      <c r="L10" s="17">
        <v>0.29903065926198902</v>
      </c>
      <c r="M10" s="17"/>
      <c r="N10" s="17">
        <v>0.231846104943676</v>
      </c>
      <c r="O10" s="17">
        <v>0.26337865436042801</v>
      </c>
      <c r="P10" s="17">
        <v>0.24714093091706399</v>
      </c>
      <c r="Q10" s="17">
        <v>0.26595384742168798</v>
      </c>
      <c r="R10" s="17"/>
      <c r="S10" s="17">
        <v>0.215567210943162</v>
      </c>
      <c r="T10" s="17">
        <v>0.26373226481023399</v>
      </c>
      <c r="U10" s="17">
        <v>0.27079695997620001</v>
      </c>
      <c r="V10" s="17">
        <v>0.22256664169269999</v>
      </c>
      <c r="W10" s="17">
        <v>0.300873522014249</v>
      </c>
      <c r="X10" s="17">
        <v>0.239813409995148</v>
      </c>
      <c r="Y10" s="17">
        <v>0.26382209223582298</v>
      </c>
      <c r="Z10" s="17">
        <v>0.264572075184064</v>
      </c>
      <c r="AA10" s="17">
        <v>0.25358015829802999</v>
      </c>
      <c r="AB10" s="17">
        <v>0.26225728989060698</v>
      </c>
      <c r="AC10" s="17">
        <v>0.27011839489969902</v>
      </c>
      <c r="AD10" s="17">
        <v>0.22894904897424301</v>
      </c>
      <c r="AE10" s="17"/>
      <c r="AF10" s="17">
        <v>0.27145107668671598</v>
      </c>
      <c r="AG10" s="17">
        <v>0.23493006707135</v>
      </c>
      <c r="AH10" s="17">
        <v>0.24395926059433301</v>
      </c>
      <c r="AI10" s="17"/>
      <c r="AJ10" s="17">
        <v>0.29390407280820202</v>
      </c>
      <c r="AK10" s="17">
        <v>0.18661595875057599</v>
      </c>
      <c r="AL10" s="17">
        <v>0.34798098532319499</v>
      </c>
      <c r="AM10" s="17">
        <v>0.21799665202610499</v>
      </c>
      <c r="AN10" s="17">
        <v>0.32702371735211</v>
      </c>
      <c r="AO10" s="17"/>
      <c r="AP10" s="17">
        <v>0.12610515344546</v>
      </c>
      <c r="AQ10" s="17">
        <v>0.298071815165246</v>
      </c>
      <c r="AR10" s="17">
        <v>0.37520240584868197</v>
      </c>
      <c r="AS10" s="17">
        <v>0.254954547576624</v>
      </c>
      <c r="AT10" s="17">
        <v>0.25087718192303599</v>
      </c>
      <c r="AU10" s="17">
        <v>0.38108869586746003</v>
      </c>
      <c r="AV10" s="17"/>
      <c r="AW10" s="17">
        <v>0.24892658343016599</v>
      </c>
      <c r="AX10" s="17">
        <v>0.185215636627241</v>
      </c>
      <c r="AY10" s="17">
        <v>0.30286384651461501</v>
      </c>
      <c r="AZ10" s="17">
        <v>0.24094547609611799</v>
      </c>
      <c r="BA10" s="17">
        <v>0.279650558908007</v>
      </c>
      <c r="BB10" s="17">
        <v>0.283730746628509</v>
      </c>
      <c r="BC10" s="17">
        <v>0.26659824870821403</v>
      </c>
      <c r="BD10" s="17">
        <v>0.27188289474766802</v>
      </c>
      <c r="BE10" s="17">
        <v>0.27472730121754901</v>
      </c>
      <c r="BF10" s="17">
        <v>0.26633180855592498</v>
      </c>
      <c r="BG10" s="17">
        <v>0.25720066640498901</v>
      </c>
      <c r="BH10" s="17">
        <v>0.209878441641281</v>
      </c>
      <c r="BI10" s="17">
        <v>0.14044518930392499</v>
      </c>
      <c r="BJ10" s="17">
        <v>0.171453667397375</v>
      </c>
      <c r="BK10" s="17">
        <v>0.25720338091693901</v>
      </c>
      <c r="BL10" s="17">
        <v>0.20223091228212101</v>
      </c>
      <c r="BM10" s="17"/>
      <c r="BN10" s="17">
        <v>0.25025519759419301</v>
      </c>
      <c r="BO10" s="17">
        <v>0.25329233909527599</v>
      </c>
      <c r="BP10" s="17"/>
      <c r="BQ10" s="17">
        <v>0.12519097676996699</v>
      </c>
      <c r="BR10" s="17">
        <v>0.29773500904267203</v>
      </c>
      <c r="BS10" s="17"/>
      <c r="BT10" s="17">
        <v>0.217838051059212</v>
      </c>
      <c r="BU10" s="17"/>
      <c r="BV10" s="17">
        <v>0.27023560343726699</v>
      </c>
      <c r="BW10" s="17">
        <v>0.20410269992563501</v>
      </c>
      <c r="BX10" s="17">
        <v>0.26607089533380901</v>
      </c>
      <c r="BY10" s="17"/>
      <c r="BZ10" s="17">
        <v>0.27241521219651499</v>
      </c>
      <c r="CA10" s="17">
        <v>0.232386697122377</v>
      </c>
      <c r="CB10" s="17">
        <v>0.27466601058711698</v>
      </c>
      <c r="CC10" s="17">
        <v>0.24590458176595101</v>
      </c>
      <c r="CD10" s="17">
        <v>0.26817908925289802</v>
      </c>
      <c r="CE10" s="17">
        <v>0.29653880810630101</v>
      </c>
      <c r="CF10" s="17">
        <v>0.193878630164416</v>
      </c>
      <c r="CG10" s="17"/>
      <c r="CH10" s="17">
        <v>0.146617134394737</v>
      </c>
      <c r="CI10" s="17">
        <v>0.242806517935581</v>
      </c>
      <c r="CJ10" s="17">
        <v>0.286894403842542</v>
      </c>
      <c r="CK10" s="17">
        <v>0.27031517503489999</v>
      </c>
      <c r="CL10" s="17">
        <v>0.211867688409142</v>
      </c>
    </row>
    <row r="11" spans="2:90" x14ac:dyDescent="0.3">
      <c r="B11" s="18" t="s">
        <v>592</v>
      </c>
      <c r="C11" s="17">
        <v>0.22956935962300901</v>
      </c>
      <c r="D11" s="17">
        <v>0.218154925062442</v>
      </c>
      <c r="E11" s="17">
        <v>0.24043501064386399</v>
      </c>
      <c r="F11" s="17"/>
      <c r="G11" s="17">
        <v>0.24847015939696701</v>
      </c>
      <c r="H11" s="17">
        <v>0.26575768681183398</v>
      </c>
      <c r="I11" s="17">
        <v>0.22041706959006899</v>
      </c>
      <c r="J11" s="17">
        <v>0.22148556571877501</v>
      </c>
      <c r="K11" s="17">
        <v>0.21812156503699401</v>
      </c>
      <c r="L11" s="17">
        <v>0.20918192711827299</v>
      </c>
      <c r="M11" s="17"/>
      <c r="N11" s="17">
        <v>0.22382546496150499</v>
      </c>
      <c r="O11" s="17">
        <v>0.25246914963739697</v>
      </c>
      <c r="P11" s="17">
        <v>0.23258709304997899</v>
      </c>
      <c r="Q11" s="17">
        <v>0.211631384213674</v>
      </c>
      <c r="R11" s="17"/>
      <c r="S11" s="17">
        <v>0.22377292086971901</v>
      </c>
      <c r="T11" s="17">
        <v>0.23783900502847399</v>
      </c>
      <c r="U11" s="17">
        <v>0.24799094922283299</v>
      </c>
      <c r="V11" s="17">
        <v>0.223282985294635</v>
      </c>
      <c r="W11" s="17">
        <v>0.19012263545368399</v>
      </c>
      <c r="X11" s="17">
        <v>0.213662411591372</v>
      </c>
      <c r="Y11" s="17">
        <v>0.218425913315939</v>
      </c>
      <c r="Z11" s="17">
        <v>0.15857379567287699</v>
      </c>
      <c r="AA11" s="17">
        <v>0.22732122479640901</v>
      </c>
      <c r="AB11" s="17">
        <v>0.28925961213051399</v>
      </c>
      <c r="AC11" s="17">
        <v>0.22289619859829299</v>
      </c>
      <c r="AD11" s="17">
        <v>0.29493210144212401</v>
      </c>
      <c r="AE11" s="17"/>
      <c r="AF11" s="17">
        <v>0.14552534943245801</v>
      </c>
      <c r="AG11" s="17">
        <v>0.28972980519343899</v>
      </c>
      <c r="AH11" s="17">
        <v>0.27739813792695001</v>
      </c>
      <c r="AI11" s="17"/>
      <c r="AJ11" s="17">
        <v>0.139659436533243</v>
      </c>
      <c r="AK11" s="17">
        <v>0.30880095721936002</v>
      </c>
      <c r="AL11" s="17">
        <v>0.27667772163767101</v>
      </c>
      <c r="AM11" s="17">
        <v>9.2434117364201707E-2</v>
      </c>
      <c r="AN11" s="17">
        <v>0.217150189107888</v>
      </c>
      <c r="AO11" s="17"/>
      <c r="AP11" s="17">
        <v>0.32369419702614599</v>
      </c>
      <c r="AQ11" s="17">
        <v>0.143216135659294</v>
      </c>
      <c r="AR11" s="17">
        <v>0.29405578845677299</v>
      </c>
      <c r="AS11" s="17">
        <v>0.1211154208739</v>
      </c>
      <c r="AT11" s="17">
        <v>0.27808077430262801</v>
      </c>
      <c r="AU11" s="17">
        <v>0.263849303432938</v>
      </c>
      <c r="AV11" s="17"/>
      <c r="AW11" s="17">
        <v>0.26212348793200302</v>
      </c>
      <c r="AX11" s="17">
        <v>0.236174455043246</v>
      </c>
      <c r="AY11" s="17">
        <v>0.208568195845381</v>
      </c>
      <c r="AZ11" s="17">
        <v>0.21800490916573501</v>
      </c>
      <c r="BA11" s="17">
        <v>0.17401235146390101</v>
      </c>
      <c r="BB11" s="17">
        <v>0.239523482852354</v>
      </c>
      <c r="BC11" s="17">
        <v>0.23107257756093799</v>
      </c>
      <c r="BD11" s="17">
        <v>0.24527579190965501</v>
      </c>
      <c r="BE11" s="17">
        <v>0.21616178151773099</v>
      </c>
      <c r="BF11" s="17">
        <v>0.28385450005690699</v>
      </c>
      <c r="BG11" s="17">
        <v>0.29842656167512899</v>
      </c>
      <c r="BH11" s="17">
        <v>0.15439526300022199</v>
      </c>
      <c r="BI11" s="17">
        <v>0.29817992620204298</v>
      </c>
      <c r="BJ11" s="17">
        <v>0.29920897582710498</v>
      </c>
      <c r="BK11" s="17">
        <v>0.150356092097779</v>
      </c>
      <c r="BL11" s="17">
        <v>0.19680010729726</v>
      </c>
      <c r="BM11" s="17"/>
      <c r="BN11" s="17">
        <v>0.236506220474825</v>
      </c>
      <c r="BO11" s="17">
        <v>0.22207556518458901</v>
      </c>
      <c r="BP11" s="17"/>
      <c r="BQ11" s="17">
        <v>0.33348831443089799</v>
      </c>
      <c r="BR11" s="17">
        <v>0.245161949786213</v>
      </c>
      <c r="BS11" s="17"/>
      <c r="BT11" s="17">
        <v>0.20709590579734799</v>
      </c>
      <c r="BU11" s="17"/>
      <c r="BV11" s="17">
        <v>0.24334250550577599</v>
      </c>
      <c r="BW11" s="17">
        <v>0.27495956426583501</v>
      </c>
      <c r="BX11" s="17">
        <v>0.20951648872619899</v>
      </c>
      <c r="BY11" s="17"/>
      <c r="BZ11" s="17">
        <v>0.23791879592373699</v>
      </c>
      <c r="CA11" s="17">
        <v>0.22216142131840799</v>
      </c>
      <c r="CB11" s="17">
        <v>0.21478455498686599</v>
      </c>
      <c r="CC11" s="17">
        <v>0.21512607253400801</v>
      </c>
      <c r="CD11" s="17">
        <v>0.24250977394381401</v>
      </c>
      <c r="CE11" s="17">
        <v>0.20753977706209401</v>
      </c>
      <c r="CF11" s="17">
        <v>0.236541281868796</v>
      </c>
      <c r="CG11" s="17"/>
      <c r="CH11" s="17">
        <v>0.199384415916564</v>
      </c>
      <c r="CI11" s="17">
        <v>0.238268692946591</v>
      </c>
      <c r="CJ11" s="17">
        <v>0.24028497225140799</v>
      </c>
      <c r="CK11" s="17">
        <v>0.21242171311335101</v>
      </c>
      <c r="CL11" s="17">
        <v>0.19099270340444099</v>
      </c>
    </row>
    <row r="12" spans="2:90" x14ac:dyDescent="0.3">
      <c r="B12" s="18" t="s">
        <v>593</v>
      </c>
      <c r="C12" s="17">
        <v>0.141413800583161</v>
      </c>
      <c r="D12" s="17">
        <v>0.166446654180298</v>
      </c>
      <c r="E12" s="17">
        <v>0.11807012073043301</v>
      </c>
      <c r="F12" s="17"/>
      <c r="G12" s="17">
        <v>0.25375505403913301</v>
      </c>
      <c r="H12" s="17">
        <v>0.25038852518218202</v>
      </c>
      <c r="I12" s="17">
        <v>0.15301585891279801</v>
      </c>
      <c r="J12" s="17">
        <v>9.0642720392528395E-2</v>
      </c>
      <c r="K12" s="17">
        <v>6.6868486087525797E-2</v>
      </c>
      <c r="L12" s="17">
        <v>5.94638215181202E-2</v>
      </c>
      <c r="M12" s="17"/>
      <c r="N12" s="17">
        <v>0.21565704499427599</v>
      </c>
      <c r="O12" s="17">
        <v>0.13112990352336201</v>
      </c>
      <c r="P12" s="17">
        <v>0.122379147280104</v>
      </c>
      <c r="Q12" s="17">
        <v>9.0218901168571494E-2</v>
      </c>
      <c r="R12" s="17"/>
      <c r="S12" s="17">
        <v>0.192315612143554</v>
      </c>
      <c r="T12" s="17">
        <v>9.7484926391733007E-2</v>
      </c>
      <c r="U12" s="17">
        <v>7.0391937062154394E-2</v>
      </c>
      <c r="V12" s="17">
        <v>0.185056238184901</v>
      </c>
      <c r="W12" s="17">
        <v>0.13383641381775599</v>
      </c>
      <c r="X12" s="17">
        <v>0.15287694357232501</v>
      </c>
      <c r="Y12" s="17">
        <v>0.110555126896017</v>
      </c>
      <c r="Z12" s="17">
        <v>0.160719257544512</v>
      </c>
      <c r="AA12" s="17">
        <v>0.18009748469894399</v>
      </c>
      <c r="AB12" s="17">
        <v>0.117344196988713</v>
      </c>
      <c r="AC12" s="17">
        <v>0.12010667162685899</v>
      </c>
      <c r="AD12" s="17">
        <v>0.157675257877122</v>
      </c>
      <c r="AE12" s="17"/>
      <c r="AF12" s="17">
        <v>8.0934974972962995E-2</v>
      </c>
      <c r="AG12" s="17">
        <v>0.17263519547973499</v>
      </c>
      <c r="AH12" s="17">
        <v>0.15271525690675</v>
      </c>
      <c r="AI12" s="17"/>
      <c r="AJ12" s="17">
        <v>9.5239644717569294E-2</v>
      </c>
      <c r="AK12" s="17">
        <v>0.24052932491856599</v>
      </c>
      <c r="AL12" s="17">
        <v>8.8815421289514099E-2</v>
      </c>
      <c r="AM12" s="17">
        <v>5.9663502316557503E-2</v>
      </c>
      <c r="AN12" s="17">
        <v>0.13660290616970899</v>
      </c>
      <c r="AO12" s="17"/>
      <c r="AP12" s="17">
        <v>0.32565473455761001</v>
      </c>
      <c r="AQ12" s="17">
        <v>0.123620088061855</v>
      </c>
      <c r="AR12" s="17">
        <v>7.4477694818104706E-2</v>
      </c>
      <c r="AS12" s="17">
        <v>5.5482174266312898E-2</v>
      </c>
      <c r="AT12" s="17">
        <v>0.16989564704721799</v>
      </c>
      <c r="AU12" s="17">
        <v>4.00354267377021E-2</v>
      </c>
      <c r="AV12" s="17"/>
      <c r="AW12" s="17">
        <v>8.9971662915797307E-2</v>
      </c>
      <c r="AX12" s="17">
        <v>5.66332918703083E-2</v>
      </c>
      <c r="AY12" s="17">
        <v>9.7934213022333502E-2</v>
      </c>
      <c r="AZ12" s="17">
        <v>0.14477202190574801</v>
      </c>
      <c r="BA12" s="17">
        <v>0.12842781556341101</v>
      </c>
      <c r="BB12" s="17">
        <v>0.1075200788389</v>
      </c>
      <c r="BC12" s="17">
        <v>0.154095950263644</v>
      </c>
      <c r="BD12" s="17">
        <v>0.113025715592489</v>
      </c>
      <c r="BE12" s="17">
        <v>0.16398007545552301</v>
      </c>
      <c r="BF12" s="17">
        <v>0.136435171728223</v>
      </c>
      <c r="BG12" s="17">
        <v>0.157762155891402</v>
      </c>
      <c r="BH12" s="17">
        <v>0.19589200228869499</v>
      </c>
      <c r="BI12" s="17">
        <v>0.222162562605076</v>
      </c>
      <c r="BJ12" s="17">
        <v>0.21673421108857299</v>
      </c>
      <c r="BK12" s="17">
        <v>0.22272978186970199</v>
      </c>
      <c r="BL12" s="17">
        <v>0.24095913479193601</v>
      </c>
      <c r="BM12" s="17"/>
      <c r="BN12" s="17">
        <v>0.14315132268157599</v>
      </c>
      <c r="BO12" s="17">
        <v>0.13995574857750101</v>
      </c>
      <c r="BP12" s="17"/>
      <c r="BQ12" s="17">
        <v>0.32312912084672701</v>
      </c>
      <c r="BR12" s="17">
        <v>0.111194298727758</v>
      </c>
      <c r="BS12" s="17"/>
      <c r="BT12" s="17">
        <v>0.24791601436358601</v>
      </c>
      <c r="BU12" s="17"/>
      <c r="BV12" s="17">
        <v>9.7700020526594197E-2</v>
      </c>
      <c r="BW12" s="17">
        <v>0.19628557988593101</v>
      </c>
      <c r="BX12" s="17">
        <v>0.138305174627363</v>
      </c>
      <c r="BY12" s="17"/>
      <c r="BZ12" s="17">
        <v>5.8112755193853803E-2</v>
      </c>
      <c r="CA12" s="17">
        <v>0.12546266197158801</v>
      </c>
      <c r="CB12" s="17">
        <v>0.109454624164132</v>
      </c>
      <c r="CC12" s="17">
        <v>0.16669168053095901</v>
      </c>
      <c r="CD12" s="17">
        <v>0.14316554901947301</v>
      </c>
      <c r="CE12" s="17">
        <v>0.18037548328474701</v>
      </c>
      <c r="CF12" s="17">
        <v>0.23302848925848099</v>
      </c>
      <c r="CG12" s="17"/>
      <c r="CH12" s="17">
        <v>0.20710156533454399</v>
      </c>
      <c r="CI12" s="17">
        <v>0.17764169235604799</v>
      </c>
      <c r="CJ12" s="17">
        <v>0.118185358873946</v>
      </c>
      <c r="CK12" s="17">
        <v>8.8620757457469806E-2</v>
      </c>
      <c r="CL12" s="17">
        <v>6.3781796823781794E-2</v>
      </c>
    </row>
    <row r="13" spans="2:90" x14ac:dyDescent="0.3">
      <c r="B13" s="18" t="s">
        <v>594</v>
      </c>
      <c r="C13" s="17">
        <v>5.3400138705387401E-2</v>
      </c>
      <c r="D13" s="17">
        <v>6.8357198771310995E-2</v>
      </c>
      <c r="E13" s="17">
        <v>3.8174517106010601E-2</v>
      </c>
      <c r="F13" s="17"/>
      <c r="G13" s="17">
        <v>9.1888927644101795E-2</v>
      </c>
      <c r="H13" s="17">
        <v>0.12862069944881199</v>
      </c>
      <c r="I13" s="17">
        <v>7.7270761013465097E-2</v>
      </c>
      <c r="J13" s="17">
        <v>1.5854980985636299E-2</v>
      </c>
      <c r="K13" s="17">
        <v>9.2167042480137094E-3</v>
      </c>
      <c r="L13" s="17">
        <v>6.9403955194873501E-3</v>
      </c>
      <c r="M13" s="17"/>
      <c r="N13" s="17">
        <v>0.102739627356369</v>
      </c>
      <c r="O13" s="17">
        <v>3.6245328697772701E-2</v>
      </c>
      <c r="P13" s="17">
        <v>3.8934876645963103E-2</v>
      </c>
      <c r="Q13" s="17">
        <v>3.12822947268806E-2</v>
      </c>
      <c r="R13" s="17"/>
      <c r="S13" s="17">
        <v>0.102155871671316</v>
      </c>
      <c r="T13" s="17">
        <v>2.4997094825653699E-2</v>
      </c>
      <c r="U13" s="17">
        <v>1.1966427171217899E-2</v>
      </c>
      <c r="V13" s="17">
        <v>3.09129329183278E-2</v>
      </c>
      <c r="W13" s="17">
        <v>6.3784580866689394E-2</v>
      </c>
      <c r="X13" s="17">
        <v>4.7557542034602697E-2</v>
      </c>
      <c r="Y13" s="17">
        <v>8.0219964800033794E-2</v>
      </c>
      <c r="Z13" s="17">
        <v>6.7114560190775593E-2</v>
      </c>
      <c r="AA13" s="17">
        <v>4.4052214416913801E-2</v>
      </c>
      <c r="AB13" s="17">
        <v>4.25698003648751E-2</v>
      </c>
      <c r="AC13" s="17">
        <v>5.8997723402338602E-2</v>
      </c>
      <c r="AD13" s="17">
        <v>8.7652689070512199E-2</v>
      </c>
      <c r="AE13" s="17"/>
      <c r="AF13" s="17">
        <v>3.4243828329554298E-2</v>
      </c>
      <c r="AG13" s="17">
        <v>6.7757891243944504E-2</v>
      </c>
      <c r="AH13" s="17">
        <v>4.4270347631955698E-2</v>
      </c>
      <c r="AI13" s="17"/>
      <c r="AJ13" s="17">
        <v>2.9177559031824601E-2</v>
      </c>
      <c r="AK13" s="17">
        <v>9.4635985791924102E-2</v>
      </c>
      <c r="AL13" s="17">
        <v>2.2027502086952599E-2</v>
      </c>
      <c r="AM13" s="17">
        <v>3.7564297904406699E-2</v>
      </c>
      <c r="AN13" s="17">
        <v>6.3396849688599405E-2</v>
      </c>
      <c r="AO13" s="17"/>
      <c r="AP13" s="17">
        <v>0.12789867834583801</v>
      </c>
      <c r="AQ13" s="17">
        <v>5.1887097878778599E-2</v>
      </c>
      <c r="AR13" s="17">
        <v>1.8812479768537199E-2</v>
      </c>
      <c r="AS13" s="17">
        <v>2.00926653264751E-2</v>
      </c>
      <c r="AT13" s="17">
        <v>6.9970256460587896E-2</v>
      </c>
      <c r="AU13" s="17">
        <v>0</v>
      </c>
      <c r="AV13" s="17"/>
      <c r="AW13" s="17">
        <v>5.0099763223961501E-2</v>
      </c>
      <c r="AX13" s="17">
        <v>5.3571751770511301E-2</v>
      </c>
      <c r="AY13" s="17">
        <v>3.1840308495810203E-2</v>
      </c>
      <c r="AZ13" s="17">
        <v>2.9871602122837501E-2</v>
      </c>
      <c r="BA13" s="17">
        <v>3.1542190153003601E-2</v>
      </c>
      <c r="BB13" s="17">
        <v>3.8810761052240399E-2</v>
      </c>
      <c r="BC13" s="17">
        <v>3.4249777130713102E-2</v>
      </c>
      <c r="BD13" s="17">
        <v>5.6321050862474298E-2</v>
      </c>
      <c r="BE13" s="17">
        <v>1.73397729871386E-2</v>
      </c>
      <c r="BF13" s="17">
        <v>1.9951859322015E-2</v>
      </c>
      <c r="BG13" s="17">
        <v>5.2639579476895203E-2</v>
      </c>
      <c r="BH13" s="17">
        <v>4.9052844607958702E-2</v>
      </c>
      <c r="BI13" s="17">
        <v>7.8649766552386605E-2</v>
      </c>
      <c r="BJ13" s="17">
        <v>0.10143270608983899</v>
      </c>
      <c r="BK13" s="17">
        <v>5.6237932754713102E-2</v>
      </c>
      <c r="BL13" s="17">
        <v>0.230017519971082</v>
      </c>
      <c r="BM13" s="17"/>
      <c r="BN13" s="17">
        <v>6.7845923920173995E-2</v>
      </c>
      <c r="BO13" s="17">
        <v>3.4215848386578401E-2</v>
      </c>
      <c r="BP13" s="17"/>
      <c r="BQ13" s="17">
        <v>0.13439492152565999</v>
      </c>
      <c r="BR13" s="17">
        <v>3.5704966337909802E-2</v>
      </c>
      <c r="BS13" s="17"/>
      <c r="BT13" s="17">
        <v>0.15578728699653499</v>
      </c>
      <c r="BU13" s="17"/>
      <c r="BV13" s="17">
        <v>4.1067420598196701E-2</v>
      </c>
      <c r="BW13" s="17">
        <v>6.2202083446299197E-2</v>
      </c>
      <c r="BX13" s="17">
        <v>5.4688619531565397E-2</v>
      </c>
      <c r="BY13" s="17"/>
      <c r="BZ13" s="17">
        <v>1.51094919526435E-2</v>
      </c>
      <c r="CA13" s="17">
        <v>3.3289791337695197E-2</v>
      </c>
      <c r="CB13" s="17">
        <v>2.7155946377006399E-2</v>
      </c>
      <c r="CC13" s="17">
        <v>5.0544898127779098E-2</v>
      </c>
      <c r="CD13" s="17">
        <v>6.4340259340223693E-2</v>
      </c>
      <c r="CE13" s="17">
        <v>6.4111699854906404E-2</v>
      </c>
      <c r="CF13" s="17">
        <v>0.13398759523425199</v>
      </c>
      <c r="CG13" s="17"/>
      <c r="CH13" s="17">
        <v>0.22346891916602199</v>
      </c>
      <c r="CI13" s="17">
        <v>6.3341833523510194E-2</v>
      </c>
      <c r="CJ13" s="17">
        <v>2.22375437907469E-2</v>
      </c>
      <c r="CK13" s="17">
        <v>6.5531072407153199E-3</v>
      </c>
      <c r="CL13" s="17">
        <v>1.4394779312187101E-2</v>
      </c>
    </row>
    <row r="14" spans="2:90" x14ac:dyDescent="0.3">
      <c r="B14" s="18" t="s">
        <v>118</v>
      </c>
      <c r="C14" s="19">
        <v>4.87895381253282E-2</v>
      </c>
      <c r="D14" s="19">
        <v>2.8212964608682702E-2</v>
      </c>
      <c r="E14" s="19">
        <v>6.9285829488681699E-2</v>
      </c>
      <c r="F14" s="19"/>
      <c r="G14" s="19">
        <v>7.8125967534530494E-2</v>
      </c>
      <c r="H14" s="19">
        <v>4.8264200006053901E-2</v>
      </c>
      <c r="I14" s="19">
        <v>6.0736537545143798E-2</v>
      </c>
      <c r="J14" s="19">
        <v>5.4235723211393597E-2</v>
      </c>
      <c r="K14" s="19">
        <v>4.0252504534525203E-2</v>
      </c>
      <c r="L14" s="19">
        <v>2.1253648622963701E-2</v>
      </c>
      <c r="M14" s="19"/>
      <c r="N14" s="19">
        <v>2.32404221991808E-2</v>
      </c>
      <c r="O14" s="19">
        <v>6.01045965568308E-2</v>
      </c>
      <c r="P14" s="19">
        <v>3.0379625080130201E-2</v>
      </c>
      <c r="Q14" s="19">
        <v>7.9415972014637501E-2</v>
      </c>
      <c r="R14" s="19"/>
      <c r="S14" s="19">
        <v>4.2751420941954603E-2</v>
      </c>
      <c r="T14" s="19">
        <v>3.7339839021557998E-2</v>
      </c>
      <c r="U14" s="19">
        <v>6.5816983061122297E-2</v>
      </c>
      <c r="V14" s="19">
        <v>4.1833530176715199E-2</v>
      </c>
      <c r="W14" s="19">
        <v>6.2217606338998199E-2</v>
      </c>
      <c r="X14" s="19">
        <v>3.9615671761900999E-2</v>
      </c>
      <c r="Y14" s="19">
        <v>5.9810585104009897E-2</v>
      </c>
      <c r="Z14" s="19">
        <v>3.1552337127607501E-2</v>
      </c>
      <c r="AA14" s="19">
        <v>4.7590591565606501E-2</v>
      </c>
      <c r="AB14" s="19">
        <v>6.7180185993383795E-2</v>
      </c>
      <c r="AC14" s="19">
        <v>6.43255140632117E-2</v>
      </c>
      <c r="AD14" s="19">
        <v>1.5464726815114099E-2</v>
      </c>
      <c r="AE14" s="19"/>
      <c r="AF14" s="19">
        <v>2.3095910859105701E-2</v>
      </c>
      <c r="AG14" s="19">
        <v>4.93970135828957E-2</v>
      </c>
      <c r="AH14" s="19">
        <v>9.1206538816852603E-2</v>
      </c>
      <c r="AI14" s="19"/>
      <c r="AJ14" s="19">
        <v>2.4225710848208199E-2</v>
      </c>
      <c r="AK14" s="19">
        <v>4.37600695346008E-2</v>
      </c>
      <c r="AL14" s="19">
        <v>3.1818047040818198E-2</v>
      </c>
      <c r="AM14" s="19">
        <v>2.2597684040585202E-2</v>
      </c>
      <c r="AN14" s="19">
        <v>4.7090969421900303E-2</v>
      </c>
      <c r="AO14" s="19"/>
      <c r="AP14" s="19">
        <v>4.8476456176277598E-2</v>
      </c>
      <c r="AQ14" s="19">
        <v>3.4448333842770303E-2</v>
      </c>
      <c r="AR14" s="19">
        <v>4.0097027840623398E-2</v>
      </c>
      <c r="AS14" s="19">
        <v>1.6012674193435598E-2</v>
      </c>
      <c r="AT14" s="19">
        <v>6.7394941585891502E-2</v>
      </c>
      <c r="AU14" s="19">
        <v>9.4080893151831393E-2</v>
      </c>
      <c r="AV14" s="19"/>
      <c r="AW14" s="19">
        <v>4.4621620120488099E-2</v>
      </c>
      <c r="AX14" s="19">
        <v>0.152941676390912</v>
      </c>
      <c r="AY14" s="19">
        <v>7.9538239794643695E-2</v>
      </c>
      <c r="AZ14" s="19">
        <v>4.7906414725972402E-2</v>
      </c>
      <c r="BA14" s="19">
        <v>7.66545348816631E-2</v>
      </c>
      <c r="BB14" s="19">
        <v>3.8300873471596102E-2</v>
      </c>
      <c r="BC14" s="19">
        <v>1.7329869931259002E-2</v>
      </c>
      <c r="BD14" s="19">
        <v>5.9202729906055997E-2</v>
      </c>
      <c r="BE14" s="19">
        <v>2.9744653504007599E-2</v>
      </c>
      <c r="BF14" s="19">
        <v>2.9006175125820498E-2</v>
      </c>
      <c r="BG14" s="19">
        <v>7.1942986717081804E-3</v>
      </c>
      <c r="BH14" s="19">
        <v>1.9121362226318599E-2</v>
      </c>
      <c r="BI14" s="19">
        <v>2.0510147826647999E-2</v>
      </c>
      <c r="BJ14" s="19">
        <v>3.06245650508199E-2</v>
      </c>
      <c r="BK14" s="19">
        <v>2.4600286106577201E-2</v>
      </c>
      <c r="BL14" s="19">
        <v>2.6346449387978602E-2</v>
      </c>
      <c r="BM14" s="19"/>
      <c r="BN14" s="19">
        <v>3.8519785534662301E-2</v>
      </c>
      <c r="BO14" s="19">
        <v>6.13955907386435E-2</v>
      </c>
      <c r="BP14" s="19"/>
      <c r="BQ14" s="19">
        <v>4.5889618967767297E-2</v>
      </c>
      <c r="BR14" s="19">
        <v>3.2975167768237203E-2</v>
      </c>
      <c r="BS14" s="19"/>
      <c r="BT14" s="19">
        <v>1.53911863810053E-2</v>
      </c>
      <c r="BU14" s="19"/>
      <c r="BV14" s="19">
        <v>7.6802224527856094E-2</v>
      </c>
      <c r="BW14" s="19">
        <v>5.5159683190269301E-2</v>
      </c>
      <c r="BX14" s="19">
        <v>3.0208729146248399E-2</v>
      </c>
      <c r="BY14" s="19"/>
      <c r="BZ14" s="19">
        <v>7.5672169260013897E-2</v>
      </c>
      <c r="CA14" s="19">
        <v>6.8618883565981004E-2</v>
      </c>
      <c r="CB14" s="19">
        <v>4.5571298058743701E-2</v>
      </c>
      <c r="CC14" s="19">
        <v>3.01396344610999E-2</v>
      </c>
      <c r="CD14" s="19">
        <v>2.95515432956036E-2</v>
      </c>
      <c r="CE14" s="19">
        <v>2.4123531911435601E-2</v>
      </c>
      <c r="CF14" s="19">
        <v>1.2136118629239301E-2</v>
      </c>
      <c r="CG14" s="19"/>
      <c r="CH14" s="19">
        <v>3.4847574195324901E-2</v>
      </c>
      <c r="CI14" s="19">
        <v>3.8497921097404901E-2</v>
      </c>
      <c r="CJ14" s="19">
        <v>5.2433801489188102E-2</v>
      </c>
      <c r="CK14" s="19">
        <v>6.9378201579660403E-2</v>
      </c>
      <c r="CL14" s="19">
        <v>6.4605118425303504E-2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597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590</v>
      </c>
      <c r="C9" s="17">
        <v>0.33779741580136902</v>
      </c>
      <c r="D9" s="17">
        <v>0.32934420485160198</v>
      </c>
      <c r="E9" s="17">
        <v>0.34588057491149898</v>
      </c>
      <c r="F9" s="17"/>
      <c r="G9" s="17">
        <v>0.16421827754363599</v>
      </c>
      <c r="H9" s="17">
        <v>0.16076939539482299</v>
      </c>
      <c r="I9" s="17">
        <v>0.32974094426183298</v>
      </c>
      <c r="J9" s="17">
        <v>0.39813239133546002</v>
      </c>
      <c r="K9" s="17">
        <v>0.480173860290877</v>
      </c>
      <c r="L9" s="17">
        <v>0.45986191621653</v>
      </c>
      <c r="M9" s="17"/>
      <c r="N9" s="17">
        <v>0.25262610740125002</v>
      </c>
      <c r="O9" s="17">
        <v>0.320202512915222</v>
      </c>
      <c r="P9" s="17">
        <v>0.40190686364123202</v>
      </c>
      <c r="Q9" s="17">
        <v>0.39086156692287199</v>
      </c>
      <c r="R9" s="17"/>
      <c r="S9" s="17">
        <v>0.27984628965639402</v>
      </c>
      <c r="T9" s="17">
        <v>0.39543607551899101</v>
      </c>
      <c r="U9" s="17">
        <v>0.355483967162183</v>
      </c>
      <c r="V9" s="17">
        <v>0.36198171794049899</v>
      </c>
      <c r="W9" s="17">
        <v>0.33712209545917998</v>
      </c>
      <c r="X9" s="17">
        <v>0.30794932628510502</v>
      </c>
      <c r="Y9" s="17">
        <v>0.33033151941903799</v>
      </c>
      <c r="Z9" s="17">
        <v>0.41639026009964297</v>
      </c>
      <c r="AA9" s="17">
        <v>0.31192476435027999</v>
      </c>
      <c r="AB9" s="17">
        <v>0.33497065230544698</v>
      </c>
      <c r="AC9" s="17">
        <v>0.34431970970929698</v>
      </c>
      <c r="AD9" s="17">
        <v>0.33790913774223402</v>
      </c>
      <c r="AE9" s="17"/>
      <c r="AF9" s="17">
        <v>0.49128990522697302</v>
      </c>
      <c r="AG9" s="17">
        <v>0.23915653907566101</v>
      </c>
      <c r="AH9" s="17">
        <v>0.32669492380378701</v>
      </c>
      <c r="AI9" s="17"/>
      <c r="AJ9" s="17">
        <v>0.45659910538687198</v>
      </c>
      <c r="AK9" s="17">
        <v>0.17284358541499401</v>
      </c>
      <c r="AL9" s="17">
        <v>0.315644389733582</v>
      </c>
      <c r="AM9" s="17">
        <v>0.60583083822248096</v>
      </c>
      <c r="AN9" s="17">
        <v>0.27235769860967202</v>
      </c>
      <c r="AO9" s="17"/>
      <c r="AP9" s="17">
        <v>5.5062867889838302E-2</v>
      </c>
      <c r="AQ9" s="17">
        <v>0.37362970967324699</v>
      </c>
      <c r="AR9" s="17">
        <v>0.300211837682273</v>
      </c>
      <c r="AS9" s="17">
        <v>0.59253762216563399</v>
      </c>
      <c r="AT9" s="17">
        <v>0.28394724899832102</v>
      </c>
      <c r="AU9" s="17">
        <v>0.36854750143523801</v>
      </c>
      <c r="AV9" s="17"/>
      <c r="AW9" s="17">
        <v>0.40410090639258101</v>
      </c>
      <c r="AX9" s="17">
        <v>0.35198321012908201</v>
      </c>
      <c r="AY9" s="17">
        <v>0.36920132458717198</v>
      </c>
      <c r="AZ9" s="17">
        <v>0.436638434559178</v>
      </c>
      <c r="BA9" s="17">
        <v>0.34754627870503602</v>
      </c>
      <c r="BB9" s="17">
        <v>0.36764742070359302</v>
      </c>
      <c r="BC9" s="17">
        <v>0.3809171044386</v>
      </c>
      <c r="BD9" s="17">
        <v>0.33073956197146798</v>
      </c>
      <c r="BE9" s="17">
        <v>0.34440060775023001</v>
      </c>
      <c r="BF9" s="17">
        <v>0.34590608655147298</v>
      </c>
      <c r="BG9" s="17">
        <v>0.30489180656413301</v>
      </c>
      <c r="BH9" s="17">
        <v>0.361218623560708</v>
      </c>
      <c r="BI9" s="17">
        <v>0.26867278462258498</v>
      </c>
      <c r="BJ9" s="17">
        <v>0.26182713533791202</v>
      </c>
      <c r="BK9" s="17">
        <v>0.31006598174796801</v>
      </c>
      <c r="BL9" s="17">
        <v>0.11740875795271399</v>
      </c>
      <c r="BM9" s="17"/>
      <c r="BN9" s="17">
        <v>0.331548923467682</v>
      </c>
      <c r="BO9" s="17">
        <v>0.34464414827072198</v>
      </c>
      <c r="BP9" s="17"/>
      <c r="BQ9" s="17">
        <v>4.14772295883944E-2</v>
      </c>
      <c r="BR9" s="17">
        <v>0.39002775853322302</v>
      </c>
      <c r="BS9" s="17"/>
      <c r="BT9" s="17">
        <v>0.22045574981468599</v>
      </c>
      <c r="BU9" s="17"/>
      <c r="BV9" s="17">
        <v>0.35242480953897098</v>
      </c>
      <c r="BW9" s="17">
        <v>0.257112707693681</v>
      </c>
      <c r="BX9" s="17">
        <v>0.36250903375103799</v>
      </c>
      <c r="BY9" s="17"/>
      <c r="BZ9" s="17">
        <v>0.459401228586727</v>
      </c>
      <c r="CA9" s="17">
        <v>0.40415395302497797</v>
      </c>
      <c r="CB9" s="17">
        <v>0.377246557896598</v>
      </c>
      <c r="CC9" s="17">
        <v>0.32998012942325899</v>
      </c>
      <c r="CD9" s="17">
        <v>0.30527989973640801</v>
      </c>
      <c r="CE9" s="17">
        <v>0.26717981602240198</v>
      </c>
      <c r="CF9" s="17">
        <v>0.22644150254265399</v>
      </c>
      <c r="CG9" s="17"/>
      <c r="CH9" s="17">
        <v>0.172113243285201</v>
      </c>
      <c r="CI9" s="17">
        <v>0.27544653000325298</v>
      </c>
      <c r="CJ9" s="17">
        <v>0.37038478866180602</v>
      </c>
      <c r="CK9" s="17">
        <v>0.455887727003145</v>
      </c>
      <c r="CL9" s="17">
        <v>0.561931260386897</v>
      </c>
    </row>
    <row r="10" spans="2:90" x14ac:dyDescent="0.3">
      <c r="B10" s="18" t="s">
        <v>591</v>
      </c>
      <c r="C10" s="17">
        <v>0.27551158206419901</v>
      </c>
      <c r="D10" s="17">
        <v>0.25310611430041702</v>
      </c>
      <c r="E10" s="17">
        <v>0.29651130272398302</v>
      </c>
      <c r="F10" s="17"/>
      <c r="G10" s="17">
        <v>0.26630248464202699</v>
      </c>
      <c r="H10" s="17">
        <v>0.24298291385007101</v>
      </c>
      <c r="I10" s="17">
        <v>0.23772226059505699</v>
      </c>
      <c r="J10" s="17">
        <v>0.295159329865116</v>
      </c>
      <c r="K10" s="17">
        <v>0.29212265108635599</v>
      </c>
      <c r="L10" s="17">
        <v>0.31206026978177798</v>
      </c>
      <c r="M10" s="17"/>
      <c r="N10" s="17">
        <v>0.25727269241383399</v>
      </c>
      <c r="O10" s="17">
        <v>0.31676956271762102</v>
      </c>
      <c r="P10" s="17">
        <v>0.251520184754498</v>
      </c>
      <c r="Q10" s="17">
        <v>0.27388396666595799</v>
      </c>
      <c r="R10" s="17"/>
      <c r="S10" s="17">
        <v>0.20414441836692199</v>
      </c>
      <c r="T10" s="17">
        <v>0.29689415743252001</v>
      </c>
      <c r="U10" s="17">
        <v>0.35841006232600298</v>
      </c>
      <c r="V10" s="17">
        <v>0.27223960706237399</v>
      </c>
      <c r="W10" s="17">
        <v>0.29811914661809402</v>
      </c>
      <c r="X10" s="17">
        <v>0.34440527576664198</v>
      </c>
      <c r="Y10" s="17">
        <v>0.27961234524318301</v>
      </c>
      <c r="Z10" s="17">
        <v>0.22043473681603901</v>
      </c>
      <c r="AA10" s="17">
        <v>0.25441234660519202</v>
      </c>
      <c r="AB10" s="17">
        <v>0.27795597503837599</v>
      </c>
      <c r="AC10" s="17">
        <v>0.23941601382026201</v>
      </c>
      <c r="AD10" s="17">
        <v>0.23907363558687</v>
      </c>
      <c r="AE10" s="17"/>
      <c r="AF10" s="17">
        <v>0.26717287943560902</v>
      </c>
      <c r="AG10" s="17">
        <v>0.27692309977101098</v>
      </c>
      <c r="AH10" s="17">
        <v>0.245001911901816</v>
      </c>
      <c r="AI10" s="17"/>
      <c r="AJ10" s="17">
        <v>0.330639298835533</v>
      </c>
      <c r="AK10" s="17">
        <v>0.23231120854283599</v>
      </c>
      <c r="AL10" s="17">
        <v>0.36760146952144102</v>
      </c>
      <c r="AM10" s="17">
        <v>0.19892731386381901</v>
      </c>
      <c r="AN10" s="17">
        <v>0.336284251484543</v>
      </c>
      <c r="AO10" s="17"/>
      <c r="AP10" s="17">
        <v>0.17505624943911999</v>
      </c>
      <c r="AQ10" s="17">
        <v>0.34911280448649401</v>
      </c>
      <c r="AR10" s="17">
        <v>0.406448381383122</v>
      </c>
      <c r="AS10" s="17">
        <v>0.227744366363095</v>
      </c>
      <c r="AT10" s="17">
        <v>0.31413588538266601</v>
      </c>
      <c r="AU10" s="17">
        <v>0.37967627879431598</v>
      </c>
      <c r="AV10" s="17"/>
      <c r="AW10" s="17">
        <v>0.20644683152937099</v>
      </c>
      <c r="AX10" s="17">
        <v>0.15843564843441599</v>
      </c>
      <c r="AY10" s="17">
        <v>0.26333136054318701</v>
      </c>
      <c r="AZ10" s="17">
        <v>0.23748351036079701</v>
      </c>
      <c r="BA10" s="17">
        <v>0.335835667285453</v>
      </c>
      <c r="BB10" s="17">
        <v>0.30278214835991302</v>
      </c>
      <c r="BC10" s="17">
        <v>0.24012469953201701</v>
      </c>
      <c r="BD10" s="17">
        <v>0.31811930582459302</v>
      </c>
      <c r="BE10" s="17">
        <v>0.26116070147506099</v>
      </c>
      <c r="BF10" s="17">
        <v>0.31314818179550102</v>
      </c>
      <c r="BG10" s="17">
        <v>0.30055233182311702</v>
      </c>
      <c r="BH10" s="17">
        <v>0.24800870819072099</v>
      </c>
      <c r="BI10" s="17">
        <v>0.27201556415589601</v>
      </c>
      <c r="BJ10" s="17">
        <v>0.27583010823804299</v>
      </c>
      <c r="BK10" s="17">
        <v>0.31762122241748197</v>
      </c>
      <c r="BL10" s="17">
        <v>0.206313191797866</v>
      </c>
      <c r="BM10" s="17"/>
      <c r="BN10" s="17">
        <v>0.27768235528623703</v>
      </c>
      <c r="BO10" s="17">
        <v>0.27208914330607797</v>
      </c>
      <c r="BP10" s="17"/>
      <c r="BQ10" s="17">
        <v>0.177445140031535</v>
      </c>
      <c r="BR10" s="17">
        <v>0.328611787356689</v>
      </c>
      <c r="BS10" s="17"/>
      <c r="BT10" s="17">
        <v>0.22451189595253401</v>
      </c>
      <c r="BU10" s="17"/>
      <c r="BV10" s="17">
        <v>0.29085968224845499</v>
      </c>
      <c r="BW10" s="17">
        <v>0.23853930414213401</v>
      </c>
      <c r="BX10" s="17">
        <v>0.278130219962544</v>
      </c>
      <c r="BY10" s="17"/>
      <c r="BZ10" s="17">
        <v>0.25462831734423003</v>
      </c>
      <c r="CA10" s="17">
        <v>0.28051012163296601</v>
      </c>
      <c r="CB10" s="17">
        <v>0.27830844056880599</v>
      </c>
      <c r="CC10" s="17">
        <v>0.29966212680110299</v>
      </c>
      <c r="CD10" s="17">
        <v>0.29246361718922098</v>
      </c>
      <c r="CE10" s="17">
        <v>0.27768331290735598</v>
      </c>
      <c r="CF10" s="17">
        <v>0.23608462347142001</v>
      </c>
      <c r="CG10" s="17"/>
      <c r="CH10" s="17">
        <v>0.20048181935644499</v>
      </c>
      <c r="CI10" s="17">
        <v>0.27140057832137998</v>
      </c>
      <c r="CJ10" s="17">
        <v>0.31488422074363198</v>
      </c>
      <c r="CK10" s="17">
        <v>0.26719552252045098</v>
      </c>
      <c r="CL10" s="17">
        <v>0.16754530546197</v>
      </c>
    </row>
    <row r="11" spans="2:90" x14ac:dyDescent="0.3">
      <c r="B11" s="18" t="s">
        <v>592</v>
      </c>
      <c r="C11" s="17">
        <v>0.18783818284409701</v>
      </c>
      <c r="D11" s="17">
        <v>0.187439408008784</v>
      </c>
      <c r="E11" s="17">
        <v>0.18875833351650301</v>
      </c>
      <c r="F11" s="17"/>
      <c r="G11" s="17">
        <v>0.19284914822188801</v>
      </c>
      <c r="H11" s="17">
        <v>0.23344243987843699</v>
      </c>
      <c r="I11" s="17">
        <v>0.165535243540057</v>
      </c>
      <c r="J11" s="17">
        <v>0.19782776615370001</v>
      </c>
      <c r="K11" s="17">
        <v>0.14661204004085401</v>
      </c>
      <c r="L11" s="17">
        <v>0.18505912328808999</v>
      </c>
      <c r="M11" s="17"/>
      <c r="N11" s="17">
        <v>0.223874391281809</v>
      </c>
      <c r="O11" s="17">
        <v>0.20448503866565801</v>
      </c>
      <c r="P11" s="17">
        <v>0.17819007254458699</v>
      </c>
      <c r="Q11" s="17">
        <v>0.142080432697471</v>
      </c>
      <c r="R11" s="17"/>
      <c r="S11" s="17">
        <v>0.184148881745442</v>
      </c>
      <c r="T11" s="17">
        <v>0.17512924710916999</v>
      </c>
      <c r="U11" s="17">
        <v>0.159000938075846</v>
      </c>
      <c r="V11" s="17">
        <v>0.19440227537705701</v>
      </c>
      <c r="W11" s="17">
        <v>0.180188553038895</v>
      </c>
      <c r="X11" s="17">
        <v>0.17187034354095401</v>
      </c>
      <c r="Y11" s="17">
        <v>0.20299982928702501</v>
      </c>
      <c r="Z11" s="17">
        <v>0.12226438234119</v>
      </c>
      <c r="AA11" s="17">
        <v>0.20965418033799799</v>
      </c>
      <c r="AB11" s="17">
        <v>0.20179613410314401</v>
      </c>
      <c r="AC11" s="17">
        <v>0.214565027983078</v>
      </c>
      <c r="AD11" s="17">
        <v>0.26358606237128701</v>
      </c>
      <c r="AE11" s="17"/>
      <c r="AF11" s="17">
        <v>0.121238085639458</v>
      </c>
      <c r="AG11" s="17">
        <v>0.23842953383002199</v>
      </c>
      <c r="AH11" s="17">
        <v>0.18479093086666501</v>
      </c>
      <c r="AI11" s="17"/>
      <c r="AJ11" s="17">
        <v>0.107293468836705</v>
      </c>
      <c r="AK11" s="17">
        <v>0.271153555873625</v>
      </c>
      <c r="AL11" s="17">
        <v>0.228684067944907</v>
      </c>
      <c r="AM11" s="17">
        <v>5.0906802558166799E-2</v>
      </c>
      <c r="AN11" s="17">
        <v>0.18000527834727101</v>
      </c>
      <c r="AO11" s="17"/>
      <c r="AP11" s="17">
        <v>0.34953586375116802</v>
      </c>
      <c r="AQ11" s="17">
        <v>0.130652615641173</v>
      </c>
      <c r="AR11" s="17">
        <v>0.18571689636805999</v>
      </c>
      <c r="AS11" s="17">
        <v>6.9934773242103301E-2</v>
      </c>
      <c r="AT11" s="17">
        <v>0.177957186788892</v>
      </c>
      <c r="AU11" s="17">
        <v>0.170441389276871</v>
      </c>
      <c r="AV11" s="17"/>
      <c r="AW11" s="17">
        <v>0.107610549647815</v>
      </c>
      <c r="AX11" s="17">
        <v>0.13866763070226501</v>
      </c>
      <c r="AY11" s="17">
        <v>0.178888096973262</v>
      </c>
      <c r="AZ11" s="17">
        <v>0.17560797996012201</v>
      </c>
      <c r="BA11" s="17">
        <v>0.12594765075789299</v>
      </c>
      <c r="BB11" s="17">
        <v>0.16762106411517899</v>
      </c>
      <c r="BC11" s="17">
        <v>0.20353218030880901</v>
      </c>
      <c r="BD11" s="17">
        <v>0.20602174112761801</v>
      </c>
      <c r="BE11" s="17">
        <v>0.22328777293020199</v>
      </c>
      <c r="BF11" s="17">
        <v>0.20523155197807399</v>
      </c>
      <c r="BG11" s="17">
        <v>0.25355952517494801</v>
      </c>
      <c r="BH11" s="17">
        <v>0.227188413219059</v>
      </c>
      <c r="BI11" s="17">
        <v>0.28538398460689501</v>
      </c>
      <c r="BJ11" s="17">
        <v>0.16216819215928999</v>
      </c>
      <c r="BK11" s="17">
        <v>0.13465082391628899</v>
      </c>
      <c r="BL11" s="17">
        <v>0.188713813072487</v>
      </c>
      <c r="BM11" s="17"/>
      <c r="BN11" s="17">
        <v>0.17950882165777801</v>
      </c>
      <c r="BO11" s="17">
        <v>0.202071017618868</v>
      </c>
      <c r="BP11" s="17"/>
      <c r="BQ11" s="17">
        <v>0.35624337088165497</v>
      </c>
      <c r="BR11" s="17">
        <v>0.111943925790066</v>
      </c>
      <c r="BS11" s="17"/>
      <c r="BT11" s="17">
        <v>0.20214226310306799</v>
      </c>
      <c r="BU11" s="17"/>
      <c r="BV11" s="17">
        <v>0.15914474648361801</v>
      </c>
      <c r="BW11" s="17">
        <v>0.25881313544654899</v>
      </c>
      <c r="BX11" s="17">
        <v>0.174034071893302</v>
      </c>
      <c r="BY11" s="17"/>
      <c r="BZ11" s="17">
        <v>0.149457079329816</v>
      </c>
      <c r="CA11" s="17">
        <v>0.161693429545752</v>
      </c>
      <c r="CB11" s="17">
        <v>0.17843536336449101</v>
      </c>
      <c r="CC11" s="17">
        <v>0.1840296454483</v>
      </c>
      <c r="CD11" s="17">
        <v>0.19315616228233401</v>
      </c>
      <c r="CE11" s="17">
        <v>0.21883559371453001</v>
      </c>
      <c r="CF11" s="17">
        <v>0.21789469398118599</v>
      </c>
      <c r="CG11" s="17"/>
      <c r="CH11" s="17">
        <v>0.20457111438766401</v>
      </c>
      <c r="CI11" s="17">
        <v>0.226341941216016</v>
      </c>
      <c r="CJ11" s="17">
        <v>0.18031776775796499</v>
      </c>
      <c r="CK11" s="17">
        <v>0.124100704705051</v>
      </c>
      <c r="CL11" s="17">
        <v>0.10716806261096</v>
      </c>
    </row>
    <row r="12" spans="2:90" x14ac:dyDescent="0.3">
      <c r="B12" s="18" t="s">
        <v>593</v>
      </c>
      <c r="C12" s="17">
        <v>0.111459975663514</v>
      </c>
      <c r="D12" s="17">
        <v>0.13853131358693699</v>
      </c>
      <c r="E12" s="17">
        <v>8.5886635604085299E-2</v>
      </c>
      <c r="F12" s="17"/>
      <c r="G12" s="17">
        <v>0.20569075700421399</v>
      </c>
      <c r="H12" s="17">
        <v>0.206153928153474</v>
      </c>
      <c r="I12" s="17">
        <v>0.14653650015980399</v>
      </c>
      <c r="J12" s="17">
        <v>5.4920225673851103E-2</v>
      </c>
      <c r="K12" s="17">
        <v>4.7742073849349302E-2</v>
      </c>
      <c r="L12" s="17">
        <v>3.1405220102165503E-2</v>
      </c>
      <c r="M12" s="17"/>
      <c r="N12" s="17">
        <v>0.157578884885203</v>
      </c>
      <c r="O12" s="17">
        <v>8.2881643804291402E-2</v>
      </c>
      <c r="P12" s="17">
        <v>0.102220285196195</v>
      </c>
      <c r="Q12" s="17">
        <v>9.8819317213327706E-2</v>
      </c>
      <c r="R12" s="17"/>
      <c r="S12" s="17">
        <v>0.17728410123876301</v>
      </c>
      <c r="T12" s="17">
        <v>7.3520368551639098E-2</v>
      </c>
      <c r="U12" s="17">
        <v>7.5277209270073003E-2</v>
      </c>
      <c r="V12" s="17">
        <v>0.104203705650437</v>
      </c>
      <c r="W12" s="17">
        <v>0.122252808181678</v>
      </c>
      <c r="X12" s="17">
        <v>0.104709643977484</v>
      </c>
      <c r="Y12" s="17">
        <v>8.4364529003548003E-2</v>
      </c>
      <c r="Z12" s="17">
        <v>0.16799196868632699</v>
      </c>
      <c r="AA12" s="17">
        <v>0.140463306994174</v>
      </c>
      <c r="AB12" s="17">
        <v>7.53216446762454E-2</v>
      </c>
      <c r="AC12" s="17">
        <v>0.104584678340595</v>
      </c>
      <c r="AD12" s="17">
        <v>9.14901341339453E-2</v>
      </c>
      <c r="AE12" s="17"/>
      <c r="AF12" s="17">
        <v>7.1780826200972495E-2</v>
      </c>
      <c r="AG12" s="17">
        <v>0.15014785774922601</v>
      </c>
      <c r="AH12" s="17">
        <v>0.108922490305567</v>
      </c>
      <c r="AI12" s="17"/>
      <c r="AJ12" s="17">
        <v>5.7547603152070498E-2</v>
      </c>
      <c r="AK12" s="17">
        <v>0.19638380456989199</v>
      </c>
      <c r="AL12" s="17">
        <v>2.42168357254147E-2</v>
      </c>
      <c r="AM12" s="17">
        <v>8.2153219387330903E-2</v>
      </c>
      <c r="AN12" s="17">
        <v>0.15387294116025901</v>
      </c>
      <c r="AO12" s="17"/>
      <c r="AP12" s="17">
        <v>0.26797672644522802</v>
      </c>
      <c r="AQ12" s="17">
        <v>6.9207762420168906E-2</v>
      </c>
      <c r="AR12" s="17">
        <v>2.5658784398826899E-2</v>
      </c>
      <c r="AS12" s="17">
        <v>6.4169829975077794E-2</v>
      </c>
      <c r="AT12" s="17">
        <v>0.164208260182613</v>
      </c>
      <c r="AU12" s="17">
        <v>1.14937279285665E-2</v>
      </c>
      <c r="AV12" s="17"/>
      <c r="AW12" s="17">
        <v>0.13762491517919501</v>
      </c>
      <c r="AX12" s="17">
        <v>0.144368204186378</v>
      </c>
      <c r="AY12" s="17">
        <v>9.8129429910915E-2</v>
      </c>
      <c r="AZ12" s="17">
        <v>7.3890098078020702E-2</v>
      </c>
      <c r="BA12" s="17">
        <v>8.7538464105008498E-2</v>
      </c>
      <c r="BB12" s="17">
        <v>0.100790032791216</v>
      </c>
      <c r="BC12" s="17">
        <v>0.13529663786653701</v>
      </c>
      <c r="BD12" s="17">
        <v>7.1570347055914404E-2</v>
      </c>
      <c r="BE12" s="17">
        <v>0.107839466152087</v>
      </c>
      <c r="BF12" s="17">
        <v>0.108064417261234</v>
      </c>
      <c r="BG12" s="17">
        <v>8.01101032604776E-2</v>
      </c>
      <c r="BH12" s="17">
        <v>9.5527408326515295E-2</v>
      </c>
      <c r="BI12" s="17">
        <v>0.104895890142475</v>
      </c>
      <c r="BJ12" s="17">
        <v>0.17054055512602101</v>
      </c>
      <c r="BK12" s="17">
        <v>0.18213787662838099</v>
      </c>
      <c r="BL12" s="17">
        <v>0.28419182342302801</v>
      </c>
      <c r="BM12" s="17"/>
      <c r="BN12" s="17">
        <v>0.12806900359864001</v>
      </c>
      <c r="BO12" s="17">
        <v>9.01290394387773E-2</v>
      </c>
      <c r="BP12" s="17"/>
      <c r="BQ12" s="17">
        <v>0.26879077227518999</v>
      </c>
      <c r="BR12" s="17">
        <v>9.6171095190575401E-2</v>
      </c>
      <c r="BS12" s="17"/>
      <c r="BT12" s="17">
        <v>0.19419528217683399</v>
      </c>
      <c r="BU12" s="17"/>
      <c r="BV12" s="17">
        <v>9.5144597324370001E-2</v>
      </c>
      <c r="BW12" s="17">
        <v>0.124862705965023</v>
      </c>
      <c r="BX12" s="17">
        <v>0.113543123005712</v>
      </c>
      <c r="BY12" s="17"/>
      <c r="BZ12" s="17">
        <v>5.1150724449809198E-2</v>
      </c>
      <c r="CA12" s="17">
        <v>8.3691627631743495E-2</v>
      </c>
      <c r="CB12" s="17">
        <v>0.10613022570559801</v>
      </c>
      <c r="CC12" s="17">
        <v>0.114880071411102</v>
      </c>
      <c r="CD12" s="17">
        <v>0.121364923106175</v>
      </c>
      <c r="CE12" s="17">
        <v>0.16247649117450999</v>
      </c>
      <c r="CF12" s="17">
        <v>0.17706381507491001</v>
      </c>
      <c r="CG12" s="17"/>
      <c r="CH12" s="17">
        <v>0.16691145077456701</v>
      </c>
      <c r="CI12" s="17">
        <v>0.140389681988184</v>
      </c>
      <c r="CJ12" s="17">
        <v>8.1381442513965202E-2</v>
      </c>
      <c r="CK12" s="17">
        <v>8.8822631629673396E-2</v>
      </c>
      <c r="CL12" s="17">
        <v>7.1921966700249598E-2</v>
      </c>
    </row>
    <row r="13" spans="2:90" x14ac:dyDescent="0.3">
      <c r="B13" s="18" t="s">
        <v>594</v>
      </c>
      <c r="C13" s="17">
        <v>5.0198593376206101E-2</v>
      </c>
      <c r="D13" s="17">
        <v>6.3158774477111601E-2</v>
      </c>
      <c r="E13" s="17">
        <v>3.6899147797000098E-2</v>
      </c>
      <c r="F13" s="17"/>
      <c r="G13" s="17">
        <v>0.104502067465885</v>
      </c>
      <c r="H13" s="17">
        <v>0.120565618044419</v>
      </c>
      <c r="I13" s="17">
        <v>6.6909507758375897E-2</v>
      </c>
      <c r="J13" s="17">
        <v>1.03726312682558E-2</v>
      </c>
      <c r="K13" s="17">
        <v>1.00138381327753E-2</v>
      </c>
      <c r="L13" s="17">
        <v>2.2303593749412099E-3</v>
      </c>
      <c r="M13" s="17"/>
      <c r="N13" s="17">
        <v>9.0773148685945507E-2</v>
      </c>
      <c r="O13" s="17">
        <v>3.9012403735529798E-2</v>
      </c>
      <c r="P13" s="17">
        <v>3.1361844926247003E-2</v>
      </c>
      <c r="Q13" s="17">
        <v>3.5148812169055202E-2</v>
      </c>
      <c r="R13" s="17"/>
      <c r="S13" s="17">
        <v>0.10782388945073799</v>
      </c>
      <c r="T13" s="17">
        <v>2.57842350473882E-2</v>
      </c>
      <c r="U13" s="17">
        <v>1.6871833542757699E-2</v>
      </c>
      <c r="V13" s="17">
        <v>3.5531081389291098E-2</v>
      </c>
      <c r="W13" s="17">
        <v>2.7720962758125099E-2</v>
      </c>
      <c r="X13" s="17">
        <v>5.0425258677343703E-2</v>
      </c>
      <c r="Y13" s="17">
        <v>6.2261705770351602E-2</v>
      </c>
      <c r="Z13" s="17">
        <v>4.13663149291928E-2</v>
      </c>
      <c r="AA13" s="17">
        <v>5.2031423192853102E-2</v>
      </c>
      <c r="AB13" s="17">
        <v>3.6902825637962697E-2</v>
      </c>
      <c r="AC13" s="17">
        <v>6.9546365439555405E-2</v>
      </c>
      <c r="AD13" s="17">
        <v>5.1662915250839402E-2</v>
      </c>
      <c r="AE13" s="17"/>
      <c r="AF13" s="17">
        <v>2.5259177492252E-2</v>
      </c>
      <c r="AG13" s="17">
        <v>6.09179620382038E-2</v>
      </c>
      <c r="AH13" s="17">
        <v>7.2030504920941499E-2</v>
      </c>
      <c r="AI13" s="17"/>
      <c r="AJ13" s="17">
        <v>4.1179613749052997E-2</v>
      </c>
      <c r="AK13" s="17">
        <v>8.4150268409040399E-2</v>
      </c>
      <c r="AL13" s="17">
        <v>3.3132011819865102E-2</v>
      </c>
      <c r="AM13" s="17">
        <v>3.9366434835540497E-2</v>
      </c>
      <c r="AN13" s="17">
        <v>2.8727836510231999E-2</v>
      </c>
      <c r="AO13" s="17"/>
      <c r="AP13" s="17">
        <v>0.114761870398098</v>
      </c>
      <c r="AQ13" s="17">
        <v>5.7824284828803703E-2</v>
      </c>
      <c r="AR13" s="17">
        <v>3.6918800341277903E-2</v>
      </c>
      <c r="AS13" s="17">
        <v>2.54240066436924E-2</v>
      </c>
      <c r="AT13" s="17">
        <v>2.6734091086968201E-2</v>
      </c>
      <c r="AU13" s="17">
        <v>5.2934831357833601E-3</v>
      </c>
      <c r="AV13" s="17"/>
      <c r="AW13" s="17">
        <v>9.9595177130550397E-2</v>
      </c>
      <c r="AX13" s="17">
        <v>7.59283246384896E-2</v>
      </c>
      <c r="AY13" s="17">
        <v>3.0679924368776399E-2</v>
      </c>
      <c r="AZ13" s="17">
        <v>3.0040306713770299E-2</v>
      </c>
      <c r="BA13" s="17">
        <v>4.7084391463379303E-2</v>
      </c>
      <c r="BB13" s="17">
        <v>2.8055725731921399E-2</v>
      </c>
      <c r="BC13" s="17">
        <v>2.7928697426390502E-2</v>
      </c>
      <c r="BD13" s="17">
        <v>4.1379624447581101E-2</v>
      </c>
      <c r="BE13" s="17">
        <v>4.1967099111905298E-2</v>
      </c>
      <c r="BF13" s="17">
        <v>1.8539607561993701E-2</v>
      </c>
      <c r="BG13" s="17">
        <v>3.9766782143156598E-2</v>
      </c>
      <c r="BH13" s="17">
        <v>5.9154406013158897E-2</v>
      </c>
      <c r="BI13" s="17">
        <v>4.5162777445192599E-2</v>
      </c>
      <c r="BJ13" s="17">
        <v>0.11434483080066001</v>
      </c>
      <c r="BK13" s="17">
        <v>5.5524095289879602E-2</v>
      </c>
      <c r="BL13" s="17">
        <v>0.18934892758892399</v>
      </c>
      <c r="BM13" s="17"/>
      <c r="BN13" s="17">
        <v>5.5579908754418199E-2</v>
      </c>
      <c r="BO13" s="17">
        <v>4.2383023546445901E-2</v>
      </c>
      <c r="BP13" s="17"/>
      <c r="BQ13" s="17">
        <v>0.117596554580658</v>
      </c>
      <c r="BR13" s="17">
        <v>2.6096892822161401E-2</v>
      </c>
      <c r="BS13" s="17"/>
      <c r="BT13" s="17">
        <v>0.13866002494093899</v>
      </c>
      <c r="BU13" s="17"/>
      <c r="BV13" s="17">
        <v>4.29827355897991E-2</v>
      </c>
      <c r="BW13" s="17">
        <v>6.9276021368145299E-2</v>
      </c>
      <c r="BX13" s="17">
        <v>4.81562724842486E-2</v>
      </c>
      <c r="BY13" s="17"/>
      <c r="BZ13" s="17">
        <v>2.9708390015016899E-2</v>
      </c>
      <c r="CA13" s="17">
        <v>2.2814563674901402E-2</v>
      </c>
      <c r="CB13" s="17">
        <v>2.1056880909718498E-2</v>
      </c>
      <c r="CC13" s="17">
        <v>5.7387497462513801E-2</v>
      </c>
      <c r="CD13" s="17">
        <v>6.4762294666488404E-2</v>
      </c>
      <c r="CE13" s="17">
        <v>5.7799194915918298E-2</v>
      </c>
      <c r="CF13" s="17">
        <v>0.123158336951565</v>
      </c>
      <c r="CG13" s="17"/>
      <c r="CH13" s="17">
        <v>0.22655994194179799</v>
      </c>
      <c r="CI13" s="17">
        <v>5.1625369007795997E-2</v>
      </c>
      <c r="CJ13" s="17">
        <v>1.85579363052388E-2</v>
      </c>
      <c r="CK13" s="17">
        <v>1.6654015187646601E-2</v>
      </c>
      <c r="CL13" s="17">
        <v>2.7363701416212399E-2</v>
      </c>
    </row>
    <row r="14" spans="2:90" x14ac:dyDescent="0.3">
      <c r="B14" s="18" t="s">
        <v>118</v>
      </c>
      <c r="C14" s="19">
        <v>3.7194250250615499E-2</v>
      </c>
      <c r="D14" s="19">
        <v>2.8420184775147201E-2</v>
      </c>
      <c r="E14" s="19">
        <v>4.6064005446930102E-2</v>
      </c>
      <c r="F14" s="19"/>
      <c r="G14" s="19">
        <v>6.6437265122348904E-2</v>
      </c>
      <c r="H14" s="19">
        <v>3.6085704678774803E-2</v>
      </c>
      <c r="I14" s="19">
        <v>5.3555543684874501E-2</v>
      </c>
      <c r="J14" s="19">
        <v>4.3587655703616203E-2</v>
      </c>
      <c r="K14" s="19">
        <v>2.33355365997873E-2</v>
      </c>
      <c r="L14" s="19">
        <v>9.3831112364945995E-3</v>
      </c>
      <c r="M14" s="19"/>
      <c r="N14" s="19">
        <v>1.7874775331957998E-2</v>
      </c>
      <c r="O14" s="19">
        <v>3.6648838161677903E-2</v>
      </c>
      <c r="P14" s="19">
        <v>3.4800748937240798E-2</v>
      </c>
      <c r="Q14" s="19">
        <v>5.9205904331315798E-2</v>
      </c>
      <c r="R14" s="19"/>
      <c r="S14" s="19">
        <v>4.6752419541741301E-2</v>
      </c>
      <c r="T14" s="19">
        <v>3.3235916340291299E-2</v>
      </c>
      <c r="U14" s="19">
        <v>3.49559896231375E-2</v>
      </c>
      <c r="V14" s="19">
        <v>3.1641612580342197E-2</v>
      </c>
      <c r="W14" s="19">
        <v>3.4596433944028802E-2</v>
      </c>
      <c r="X14" s="19">
        <v>2.0640151752471001E-2</v>
      </c>
      <c r="Y14" s="19">
        <v>4.0430071276855203E-2</v>
      </c>
      <c r="Z14" s="19">
        <v>3.1552337127607501E-2</v>
      </c>
      <c r="AA14" s="19">
        <v>3.1513978519502502E-2</v>
      </c>
      <c r="AB14" s="19">
        <v>7.3052768238825505E-2</v>
      </c>
      <c r="AC14" s="19">
        <v>2.7568204707212201E-2</v>
      </c>
      <c r="AD14" s="19">
        <v>1.6278114914823599E-2</v>
      </c>
      <c r="AE14" s="19"/>
      <c r="AF14" s="19">
        <v>2.3259126004735401E-2</v>
      </c>
      <c r="AG14" s="19">
        <v>3.4425007535875497E-2</v>
      </c>
      <c r="AH14" s="19">
        <v>6.2559238201223499E-2</v>
      </c>
      <c r="AI14" s="19"/>
      <c r="AJ14" s="19">
        <v>6.7409100397663596E-3</v>
      </c>
      <c r="AK14" s="19">
        <v>4.3157577189613702E-2</v>
      </c>
      <c r="AL14" s="19">
        <v>3.0721225254789101E-2</v>
      </c>
      <c r="AM14" s="19">
        <v>2.2815391132662E-2</v>
      </c>
      <c r="AN14" s="19">
        <v>2.8751993888023401E-2</v>
      </c>
      <c r="AO14" s="19"/>
      <c r="AP14" s="19">
        <v>3.7606422076547699E-2</v>
      </c>
      <c r="AQ14" s="19">
        <v>1.95728229501132E-2</v>
      </c>
      <c r="AR14" s="19">
        <v>4.5045299826439303E-2</v>
      </c>
      <c r="AS14" s="19">
        <v>2.0189401610397301E-2</v>
      </c>
      <c r="AT14" s="19">
        <v>3.3017327560540002E-2</v>
      </c>
      <c r="AU14" s="19">
        <v>6.4547619429225003E-2</v>
      </c>
      <c r="AV14" s="19"/>
      <c r="AW14" s="19">
        <v>4.4621620120488099E-2</v>
      </c>
      <c r="AX14" s="19">
        <v>0.13061698190936799</v>
      </c>
      <c r="AY14" s="19">
        <v>5.9769863616687402E-2</v>
      </c>
      <c r="AZ14" s="19">
        <v>4.6339670328112002E-2</v>
      </c>
      <c r="BA14" s="19">
        <v>5.6047547683229899E-2</v>
      </c>
      <c r="BB14" s="19">
        <v>3.31036082981781E-2</v>
      </c>
      <c r="BC14" s="19">
        <v>1.22006804276467E-2</v>
      </c>
      <c r="BD14" s="19">
        <v>3.2169419572825403E-2</v>
      </c>
      <c r="BE14" s="19">
        <v>2.13443525805148E-2</v>
      </c>
      <c r="BF14" s="19">
        <v>9.1101548517234406E-3</v>
      </c>
      <c r="BG14" s="19">
        <v>2.11194510341675E-2</v>
      </c>
      <c r="BH14" s="19">
        <v>8.9024406898387896E-3</v>
      </c>
      <c r="BI14" s="19">
        <v>2.3868999026954899E-2</v>
      </c>
      <c r="BJ14" s="19">
        <v>1.52891783380738E-2</v>
      </c>
      <c r="BK14" s="19">
        <v>0</v>
      </c>
      <c r="BL14" s="19">
        <v>1.40234861649805E-2</v>
      </c>
      <c r="BM14" s="19"/>
      <c r="BN14" s="19">
        <v>2.7610987235245799E-2</v>
      </c>
      <c r="BO14" s="19">
        <v>4.8683627819108101E-2</v>
      </c>
      <c r="BP14" s="19"/>
      <c r="BQ14" s="19">
        <v>3.8446932642568099E-2</v>
      </c>
      <c r="BR14" s="19">
        <v>4.71485403072864E-2</v>
      </c>
      <c r="BS14" s="19"/>
      <c r="BT14" s="19">
        <v>2.0034784011938499E-2</v>
      </c>
      <c r="BU14" s="19"/>
      <c r="BV14" s="19">
        <v>5.9443428814787203E-2</v>
      </c>
      <c r="BW14" s="19">
        <v>5.1396125384467098E-2</v>
      </c>
      <c r="BX14" s="19">
        <v>2.3627278903155701E-2</v>
      </c>
      <c r="BY14" s="19"/>
      <c r="BZ14" s="19">
        <v>5.5654260274400701E-2</v>
      </c>
      <c r="CA14" s="19">
        <v>4.7136304489659102E-2</v>
      </c>
      <c r="CB14" s="19">
        <v>3.88225315547885E-2</v>
      </c>
      <c r="CC14" s="19">
        <v>1.4060529453721301E-2</v>
      </c>
      <c r="CD14" s="19">
        <v>2.2973103019372901E-2</v>
      </c>
      <c r="CE14" s="19">
        <v>1.6025591265283901E-2</v>
      </c>
      <c r="CF14" s="19">
        <v>1.9357027978264899E-2</v>
      </c>
      <c r="CG14" s="19"/>
      <c r="CH14" s="19">
        <v>2.9362430254324699E-2</v>
      </c>
      <c r="CI14" s="19">
        <v>3.4795899463371499E-2</v>
      </c>
      <c r="CJ14" s="19">
        <v>3.4473844017392799E-2</v>
      </c>
      <c r="CK14" s="19">
        <v>4.73393989540331E-2</v>
      </c>
      <c r="CL14" s="19">
        <v>6.4069703423710503E-2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598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590</v>
      </c>
      <c r="C9" s="17">
        <v>0.181302440657088</v>
      </c>
      <c r="D9" s="17">
        <v>0.19257426071324699</v>
      </c>
      <c r="E9" s="17">
        <v>0.17076508130981</v>
      </c>
      <c r="F9" s="17"/>
      <c r="G9" s="17">
        <v>9.02474776225137E-2</v>
      </c>
      <c r="H9" s="17">
        <v>9.4588013784023206E-2</v>
      </c>
      <c r="I9" s="17">
        <v>0.20623960248515899</v>
      </c>
      <c r="J9" s="17">
        <v>0.220937997165436</v>
      </c>
      <c r="K9" s="17">
        <v>0.217156548001151</v>
      </c>
      <c r="L9" s="17">
        <v>0.23599611927650699</v>
      </c>
      <c r="M9" s="17"/>
      <c r="N9" s="17">
        <v>0.123996196044992</v>
      </c>
      <c r="O9" s="17">
        <v>0.17382243284021101</v>
      </c>
      <c r="P9" s="17">
        <v>0.20894800094802399</v>
      </c>
      <c r="Q9" s="17">
        <v>0.226414244856465</v>
      </c>
      <c r="R9" s="17"/>
      <c r="S9" s="17">
        <v>0.17182799756303599</v>
      </c>
      <c r="T9" s="17">
        <v>0.180763073934221</v>
      </c>
      <c r="U9" s="17">
        <v>0.205058000174835</v>
      </c>
      <c r="V9" s="17">
        <v>0.18438448624713499</v>
      </c>
      <c r="W9" s="17">
        <v>0.15220636779576299</v>
      </c>
      <c r="X9" s="17">
        <v>0.21334038632998101</v>
      </c>
      <c r="Y9" s="17">
        <v>0.180689375602721</v>
      </c>
      <c r="Z9" s="17">
        <v>0.22174046026024399</v>
      </c>
      <c r="AA9" s="17">
        <v>0.12740648179987199</v>
      </c>
      <c r="AB9" s="17">
        <v>0.179685678072249</v>
      </c>
      <c r="AC9" s="17">
        <v>0.218017031515402</v>
      </c>
      <c r="AD9" s="17">
        <v>0.217082770306912</v>
      </c>
      <c r="AE9" s="17"/>
      <c r="AF9" s="17">
        <v>0.28969856434348701</v>
      </c>
      <c r="AG9" s="17">
        <v>0.108829711896185</v>
      </c>
      <c r="AH9" s="17">
        <v>0.17363683979003</v>
      </c>
      <c r="AI9" s="17"/>
      <c r="AJ9" s="17">
        <v>0.25170705987055503</v>
      </c>
      <c r="AK9" s="17">
        <v>6.5434061489156606E-2</v>
      </c>
      <c r="AL9" s="17">
        <v>0.12506820441574901</v>
      </c>
      <c r="AM9" s="17">
        <v>0.41931856782355098</v>
      </c>
      <c r="AN9" s="17">
        <v>0.16920629968331999</v>
      </c>
      <c r="AO9" s="17"/>
      <c r="AP9" s="17">
        <v>1.1640485377984599E-2</v>
      </c>
      <c r="AQ9" s="17">
        <v>0.20426496724513801</v>
      </c>
      <c r="AR9" s="17">
        <v>0.114246904594149</v>
      </c>
      <c r="AS9" s="17">
        <v>0.36301681773921601</v>
      </c>
      <c r="AT9" s="17">
        <v>0.127818687773991</v>
      </c>
      <c r="AU9" s="17">
        <v>0.13642859599725199</v>
      </c>
      <c r="AV9" s="17"/>
      <c r="AW9" s="17">
        <v>0.15244985583502199</v>
      </c>
      <c r="AX9" s="17">
        <v>0.216923027513968</v>
      </c>
      <c r="AY9" s="17">
        <v>0.23020617991553599</v>
      </c>
      <c r="AZ9" s="17">
        <v>0.26963892288511498</v>
      </c>
      <c r="BA9" s="17">
        <v>0.189099264197195</v>
      </c>
      <c r="BB9" s="17">
        <v>0.18666783513705401</v>
      </c>
      <c r="BC9" s="17">
        <v>0.196486693894873</v>
      </c>
      <c r="BD9" s="17">
        <v>0.143146130466586</v>
      </c>
      <c r="BE9" s="17">
        <v>0.156063962957387</v>
      </c>
      <c r="BF9" s="17">
        <v>0.15281886464014599</v>
      </c>
      <c r="BG9" s="17">
        <v>0.15068828934327899</v>
      </c>
      <c r="BH9" s="17">
        <v>0.24971430065767999</v>
      </c>
      <c r="BI9" s="17">
        <v>0.135383581297356</v>
      </c>
      <c r="BJ9" s="17">
        <v>0.112688819350079</v>
      </c>
      <c r="BK9" s="17">
        <v>0.18591551690160901</v>
      </c>
      <c r="BL9" s="17">
        <v>5.8170711280278002E-2</v>
      </c>
      <c r="BM9" s="17"/>
      <c r="BN9" s="17">
        <v>0.17529759766480599</v>
      </c>
      <c r="BO9" s="17">
        <v>0.18994676060951099</v>
      </c>
      <c r="BP9" s="17"/>
      <c r="BQ9" s="17">
        <v>6.7859726009694204E-3</v>
      </c>
      <c r="BR9" s="17">
        <v>0.165294530649781</v>
      </c>
      <c r="BS9" s="17"/>
      <c r="BT9" s="17">
        <v>0.104348885266694</v>
      </c>
      <c r="BU9" s="17"/>
      <c r="BV9" s="17">
        <v>0.19691919277747899</v>
      </c>
      <c r="BW9" s="17">
        <v>0.13319051680044999</v>
      </c>
      <c r="BX9" s="17">
        <v>0.19174978510412499</v>
      </c>
      <c r="BY9" s="17"/>
      <c r="BZ9" s="17">
        <v>0.28067850690426699</v>
      </c>
      <c r="CA9" s="17">
        <v>0.20291553274843699</v>
      </c>
      <c r="CB9" s="17">
        <v>0.20785986634995199</v>
      </c>
      <c r="CC9" s="17">
        <v>0.18721610684777301</v>
      </c>
      <c r="CD9" s="17">
        <v>0.14175565912424001</v>
      </c>
      <c r="CE9" s="17">
        <v>0.14894493634808001</v>
      </c>
      <c r="CF9" s="17">
        <v>0.111066600553671</v>
      </c>
      <c r="CG9" s="17"/>
      <c r="CH9" s="17">
        <v>0.116010534744292</v>
      </c>
      <c r="CI9" s="17">
        <v>0.14488666432403599</v>
      </c>
      <c r="CJ9" s="17">
        <v>0.18055422587044101</v>
      </c>
      <c r="CK9" s="17">
        <v>0.26485512073158202</v>
      </c>
      <c r="CL9" s="17">
        <v>0.36019210933470702</v>
      </c>
    </row>
    <row r="10" spans="2:90" x14ac:dyDescent="0.3">
      <c r="B10" s="18" t="s">
        <v>591</v>
      </c>
      <c r="C10" s="17">
        <v>0.20733262187712301</v>
      </c>
      <c r="D10" s="17">
        <v>0.21481057051870001</v>
      </c>
      <c r="E10" s="17">
        <v>0.197840344092828</v>
      </c>
      <c r="F10" s="17"/>
      <c r="G10" s="17">
        <v>0.17981612602463601</v>
      </c>
      <c r="H10" s="17">
        <v>0.178991098820306</v>
      </c>
      <c r="I10" s="17">
        <v>0.16909414819865701</v>
      </c>
      <c r="J10" s="17">
        <v>0.18419828197885299</v>
      </c>
      <c r="K10" s="17">
        <v>0.26037532428946197</v>
      </c>
      <c r="L10" s="17">
        <v>0.26327615625029299</v>
      </c>
      <c r="M10" s="17"/>
      <c r="N10" s="17">
        <v>0.19813149546386</v>
      </c>
      <c r="O10" s="17">
        <v>0.222107494676725</v>
      </c>
      <c r="P10" s="17">
        <v>0.21976923585404501</v>
      </c>
      <c r="Q10" s="17">
        <v>0.188651142495803</v>
      </c>
      <c r="R10" s="17"/>
      <c r="S10" s="17">
        <v>0.18954394673602301</v>
      </c>
      <c r="T10" s="17">
        <v>0.25431823146190302</v>
      </c>
      <c r="U10" s="17">
        <v>0.20712301362091201</v>
      </c>
      <c r="V10" s="17">
        <v>0.21627908804554999</v>
      </c>
      <c r="W10" s="17">
        <v>0.170752704882775</v>
      </c>
      <c r="X10" s="17">
        <v>0.21961471441678701</v>
      </c>
      <c r="Y10" s="17">
        <v>0.18328544442708899</v>
      </c>
      <c r="Z10" s="17">
        <v>0.195366236247243</v>
      </c>
      <c r="AA10" s="17">
        <v>0.21547036947491999</v>
      </c>
      <c r="AB10" s="17">
        <v>0.22908085386792801</v>
      </c>
      <c r="AC10" s="17">
        <v>0.128762386520925</v>
      </c>
      <c r="AD10" s="17">
        <v>0.224290866790676</v>
      </c>
      <c r="AE10" s="17"/>
      <c r="AF10" s="17">
        <v>0.238482265480738</v>
      </c>
      <c r="AG10" s="17">
        <v>0.20405677001838499</v>
      </c>
      <c r="AH10" s="17">
        <v>0.15967242807131801</v>
      </c>
      <c r="AI10" s="17"/>
      <c r="AJ10" s="17">
        <v>0.27821226898351598</v>
      </c>
      <c r="AK10" s="17">
        <v>0.15007550122152599</v>
      </c>
      <c r="AL10" s="17">
        <v>0.28534264132713399</v>
      </c>
      <c r="AM10" s="17">
        <v>0.18489971901541699</v>
      </c>
      <c r="AN10" s="17">
        <v>0.242021133528626</v>
      </c>
      <c r="AO10" s="17"/>
      <c r="AP10" s="17">
        <v>0.101709309034327</v>
      </c>
      <c r="AQ10" s="17">
        <v>0.269340116366238</v>
      </c>
      <c r="AR10" s="17">
        <v>0.22286720563920201</v>
      </c>
      <c r="AS10" s="17">
        <v>0.224811885569074</v>
      </c>
      <c r="AT10" s="17">
        <v>0.238833081439045</v>
      </c>
      <c r="AU10" s="17">
        <v>0.29627489138112101</v>
      </c>
      <c r="AV10" s="17"/>
      <c r="AW10" s="17">
        <v>0.20514254563192799</v>
      </c>
      <c r="AX10" s="17">
        <v>0.19764562584482701</v>
      </c>
      <c r="AY10" s="17">
        <v>0.203923280582164</v>
      </c>
      <c r="AZ10" s="17">
        <v>0.16558434353872101</v>
      </c>
      <c r="BA10" s="17">
        <v>0.20993956308237</v>
      </c>
      <c r="BB10" s="17">
        <v>0.21711127774323899</v>
      </c>
      <c r="BC10" s="17">
        <v>0.23059987354719499</v>
      </c>
      <c r="BD10" s="17">
        <v>0.17345358059996499</v>
      </c>
      <c r="BE10" s="17">
        <v>0.21303934508988501</v>
      </c>
      <c r="BF10" s="17">
        <v>0.30797364689872198</v>
      </c>
      <c r="BG10" s="17">
        <v>0.267145474729025</v>
      </c>
      <c r="BH10" s="17">
        <v>0.19948002023501901</v>
      </c>
      <c r="BI10" s="17">
        <v>0.194267608085406</v>
      </c>
      <c r="BJ10" s="17">
        <v>0.12877165511283001</v>
      </c>
      <c r="BK10" s="17">
        <v>0.23611459377782801</v>
      </c>
      <c r="BL10" s="17">
        <v>0.13358032679645701</v>
      </c>
      <c r="BM10" s="17"/>
      <c r="BN10" s="17">
        <v>0.187055070605118</v>
      </c>
      <c r="BO10" s="17">
        <v>0.236388030567943</v>
      </c>
      <c r="BP10" s="17"/>
      <c r="BQ10" s="17">
        <v>9.0561369401281899E-2</v>
      </c>
      <c r="BR10" s="17">
        <v>0.21965698238821699</v>
      </c>
      <c r="BS10" s="17"/>
      <c r="BT10" s="17">
        <v>0.15462641340477401</v>
      </c>
      <c r="BU10" s="17"/>
      <c r="BV10" s="17">
        <v>0.190384997901762</v>
      </c>
      <c r="BW10" s="17">
        <v>0.18950307969847</v>
      </c>
      <c r="BX10" s="17">
        <v>0.21539790519393101</v>
      </c>
      <c r="BY10" s="17"/>
      <c r="BZ10" s="17">
        <v>0.20570391318442599</v>
      </c>
      <c r="CA10" s="17">
        <v>0.21561748767810801</v>
      </c>
      <c r="CB10" s="17">
        <v>0.19059246585276499</v>
      </c>
      <c r="CC10" s="17">
        <v>0.19663073221723601</v>
      </c>
      <c r="CD10" s="17">
        <v>0.18801635708928399</v>
      </c>
      <c r="CE10" s="17">
        <v>0.215434731424994</v>
      </c>
      <c r="CF10" s="17">
        <v>0.24252337975968699</v>
      </c>
      <c r="CG10" s="17"/>
      <c r="CH10" s="17">
        <v>0.16836059928170299</v>
      </c>
      <c r="CI10" s="17">
        <v>0.18810266510441101</v>
      </c>
      <c r="CJ10" s="17">
        <v>0.22597684782916699</v>
      </c>
      <c r="CK10" s="17">
        <v>0.23342966941357501</v>
      </c>
      <c r="CL10" s="17">
        <v>0.207966410597101</v>
      </c>
    </row>
    <row r="11" spans="2:90" x14ac:dyDescent="0.3">
      <c r="B11" s="18" t="s">
        <v>592</v>
      </c>
      <c r="C11" s="17">
        <v>0.28510715148596699</v>
      </c>
      <c r="D11" s="17">
        <v>0.28175075620784101</v>
      </c>
      <c r="E11" s="17">
        <v>0.28861367547225197</v>
      </c>
      <c r="F11" s="17"/>
      <c r="G11" s="17">
        <v>0.24618202305651801</v>
      </c>
      <c r="H11" s="17">
        <v>0.23582310160528699</v>
      </c>
      <c r="I11" s="17">
        <v>0.26735092322966297</v>
      </c>
      <c r="J11" s="17">
        <v>0.33552707274067101</v>
      </c>
      <c r="K11" s="17">
        <v>0.31108560254063</v>
      </c>
      <c r="L11" s="17">
        <v>0.30742114469408899</v>
      </c>
      <c r="M11" s="17"/>
      <c r="N11" s="17">
        <v>0.279863675345213</v>
      </c>
      <c r="O11" s="17">
        <v>0.27797484735047001</v>
      </c>
      <c r="P11" s="17">
        <v>0.30647736246037199</v>
      </c>
      <c r="Q11" s="17">
        <v>0.28220823631573</v>
      </c>
      <c r="R11" s="17"/>
      <c r="S11" s="17">
        <v>0.22052971175745301</v>
      </c>
      <c r="T11" s="17">
        <v>0.294992905135326</v>
      </c>
      <c r="U11" s="17">
        <v>0.31361198132096602</v>
      </c>
      <c r="V11" s="17">
        <v>0.28753933459736802</v>
      </c>
      <c r="W11" s="17">
        <v>0.31478396140375098</v>
      </c>
      <c r="X11" s="17">
        <v>0.29034339656133101</v>
      </c>
      <c r="Y11" s="17">
        <v>0.25373207043493801</v>
      </c>
      <c r="Z11" s="17">
        <v>0.319912866399788</v>
      </c>
      <c r="AA11" s="17">
        <v>0.32185762319491901</v>
      </c>
      <c r="AB11" s="17">
        <v>0.28346248748553099</v>
      </c>
      <c r="AC11" s="17">
        <v>0.25518569134334901</v>
      </c>
      <c r="AD11" s="17">
        <v>0.33299109257606302</v>
      </c>
      <c r="AE11" s="17"/>
      <c r="AF11" s="17">
        <v>0.25610819077589397</v>
      </c>
      <c r="AG11" s="17">
        <v>0.30101277126160098</v>
      </c>
      <c r="AH11" s="17">
        <v>0.32923007586681802</v>
      </c>
      <c r="AI11" s="17"/>
      <c r="AJ11" s="17">
        <v>0.27601045768494498</v>
      </c>
      <c r="AK11" s="17">
        <v>0.31076783173672201</v>
      </c>
      <c r="AL11" s="17">
        <v>0.30996052887314801</v>
      </c>
      <c r="AM11" s="17">
        <v>0.198334096610673</v>
      </c>
      <c r="AN11" s="17">
        <v>0.243241775094416</v>
      </c>
      <c r="AO11" s="17"/>
      <c r="AP11" s="17">
        <v>0.30089771151122002</v>
      </c>
      <c r="AQ11" s="17">
        <v>0.26681022304687202</v>
      </c>
      <c r="AR11" s="17">
        <v>0.34379991091215101</v>
      </c>
      <c r="AS11" s="17">
        <v>0.24765706598576501</v>
      </c>
      <c r="AT11" s="17">
        <v>0.26601089692242802</v>
      </c>
      <c r="AU11" s="17">
        <v>0.331248540313548</v>
      </c>
      <c r="AV11" s="17"/>
      <c r="AW11" s="17">
        <v>0.15062243711210499</v>
      </c>
      <c r="AX11" s="17">
        <v>0.277382273503331</v>
      </c>
      <c r="AY11" s="17">
        <v>0.26023146845858902</v>
      </c>
      <c r="AZ11" s="17">
        <v>0.23569396926107999</v>
      </c>
      <c r="BA11" s="17">
        <v>0.28484995451454997</v>
      </c>
      <c r="BB11" s="17">
        <v>0.30017647556104698</v>
      </c>
      <c r="BC11" s="17">
        <v>0.27339719341583002</v>
      </c>
      <c r="BD11" s="17">
        <v>0.410067690516145</v>
      </c>
      <c r="BE11" s="17">
        <v>0.31814201499122802</v>
      </c>
      <c r="BF11" s="17">
        <v>0.327986624790573</v>
      </c>
      <c r="BG11" s="17">
        <v>0.268444537589483</v>
      </c>
      <c r="BH11" s="17">
        <v>0.24807704033229999</v>
      </c>
      <c r="BI11" s="17">
        <v>0.32675701844418098</v>
      </c>
      <c r="BJ11" s="17">
        <v>0.22853914375762499</v>
      </c>
      <c r="BK11" s="17">
        <v>0.19381015496831</v>
      </c>
      <c r="BL11" s="17">
        <v>0.28766915220642197</v>
      </c>
      <c r="BM11" s="17"/>
      <c r="BN11" s="17">
        <v>0.307932479532389</v>
      </c>
      <c r="BO11" s="17">
        <v>0.25290340362183</v>
      </c>
      <c r="BP11" s="17"/>
      <c r="BQ11" s="17">
        <v>0.31478869586298702</v>
      </c>
      <c r="BR11" s="17">
        <v>0.32864614137746601</v>
      </c>
      <c r="BS11" s="17"/>
      <c r="BT11" s="17">
        <v>0.29508398570548799</v>
      </c>
      <c r="BU11" s="17"/>
      <c r="BV11" s="17">
        <v>0.267828310367758</v>
      </c>
      <c r="BW11" s="17">
        <v>0.301222583449966</v>
      </c>
      <c r="BX11" s="17">
        <v>0.29159908164091602</v>
      </c>
      <c r="BY11" s="17"/>
      <c r="BZ11" s="17">
        <v>0.312776937612391</v>
      </c>
      <c r="CA11" s="17">
        <v>0.27173597461443699</v>
      </c>
      <c r="CB11" s="17">
        <v>0.27122139004248103</v>
      </c>
      <c r="CC11" s="17">
        <v>0.29983397689381103</v>
      </c>
      <c r="CD11" s="17">
        <v>0.33592345529350998</v>
      </c>
      <c r="CE11" s="17">
        <v>0.27524047978043797</v>
      </c>
      <c r="CF11" s="17">
        <v>0.26519283561249501</v>
      </c>
      <c r="CG11" s="17"/>
      <c r="CH11" s="17">
        <v>0.23845005502325101</v>
      </c>
      <c r="CI11" s="17">
        <v>0.30129276368395003</v>
      </c>
      <c r="CJ11" s="17">
        <v>0.306343432326112</v>
      </c>
      <c r="CK11" s="17">
        <v>0.25026356639101299</v>
      </c>
      <c r="CL11" s="17">
        <v>0.18956967861628299</v>
      </c>
    </row>
    <row r="12" spans="2:90" x14ac:dyDescent="0.3">
      <c r="B12" s="18" t="s">
        <v>593</v>
      </c>
      <c r="C12" s="17">
        <v>0.18304725196931901</v>
      </c>
      <c r="D12" s="17">
        <v>0.19195545663976099</v>
      </c>
      <c r="E12" s="17">
        <v>0.174685140836739</v>
      </c>
      <c r="F12" s="17"/>
      <c r="G12" s="17">
        <v>0.26231933619820602</v>
      </c>
      <c r="H12" s="17">
        <v>0.29625579350990999</v>
      </c>
      <c r="I12" s="17">
        <v>0.18956187325224699</v>
      </c>
      <c r="J12" s="17">
        <v>0.12757268165795099</v>
      </c>
      <c r="K12" s="17">
        <v>0.13062750373092899</v>
      </c>
      <c r="L12" s="17">
        <v>0.112747955783933</v>
      </c>
      <c r="M12" s="17"/>
      <c r="N12" s="17">
        <v>0.25171247743574598</v>
      </c>
      <c r="O12" s="17">
        <v>0.18533305540949299</v>
      </c>
      <c r="P12" s="17">
        <v>0.151434086789866</v>
      </c>
      <c r="Q12" s="17">
        <v>0.13446922267626699</v>
      </c>
      <c r="R12" s="17"/>
      <c r="S12" s="17">
        <v>0.26348434540825999</v>
      </c>
      <c r="T12" s="17">
        <v>0.149465784509939</v>
      </c>
      <c r="U12" s="17">
        <v>0.167361053872983</v>
      </c>
      <c r="V12" s="17">
        <v>0.18520300507028301</v>
      </c>
      <c r="W12" s="17">
        <v>0.20270847251202501</v>
      </c>
      <c r="X12" s="17">
        <v>0.17234702353846501</v>
      </c>
      <c r="Y12" s="17">
        <v>0.21734156802928301</v>
      </c>
      <c r="Z12" s="17">
        <v>0.18956283368506099</v>
      </c>
      <c r="AA12" s="17">
        <v>0.166091212598795</v>
      </c>
      <c r="AB12" s="17">
        <v>0.117418704315869</v>
      </c>
      <c r="AC12" s="17">
        <v>0.18832386233200901</v>
      </c>
      <c r="AD12" s="17">
        <v>0.124408191581639</v>
      </c>
      <c r="AE12" s="17"/>
      <c r="AF12" s="17">
        <v>0.10523567841864</v>
      </c>
      <c r="AG12" s="17">
        <v>0.25013438851315301</v>
      </c>
      <c r="AH12" s="17">
        <v>0.147415197521929</v>
      </c>
      <c r="AI12" s="17"/>
      <c r="AJ12" s="17">
        <v>0.11131272154930801</v>
      </c>
      <c r="AK12" s="17">
        <v>0.291194982698815</v>
      </c>
      <c r="AL12" s="17">
        <v>0.15556223407941899</v>
      </c>
      <c r="AM12" s="17">
        <v>0.110922221196918</v>
      </c>
      <c r="AN12" s="17">
        <v>0.20951852637448001</v>
      </c>
      <c r="AO12" s="17"/>
      <c r="AP12" s="17">
        <v>0.37766908694724799</v>
      </c>
      <c r="AQ12" s="17">
        <v>0.149842844704454</v>
      </c>
      <c r="AR12" s="17">
        <v>0.17424861491830301</v>
      </c>
      <c r="AS12" s="17">
        <v>8.2437994179292595E-2</v>
      </c>
      <c r="AT12" s="17">
        <v>0.208827872257696</v>
      </c>
      <c r="AU12" s="17">
        <v>8.7625457580300201E-2</v>
      </c>
      <c r="AV12" s="17"/>
      <c r="AW12" s="17">
        <v>0.29566575478558099</v>
      </c>
      <c r="AX12" s="17">
        <v>6.6235465326969598E-2</v>
      </c>
      <c r="AY12" s="17">
        <v>0.123300450657924</v>
      </c>
      <c r="AZ12" s="17">
        <v>0.180994777817238</v>
      </c>
      <c r="BA12" s="17">
        <v>0.13658381506131601</v>
      </c>
      <c r="BB12" s="17">
        <v>0.15814222632560501</v>
      </c>
      <c r="BC12" s="17">
        <v>0.23039423493289901</v>
      </c>
      <c r="BD12" s="17">
        <v>0.14118655152933501</v>
      </c>
      <c r="BE12" s="17">
        <v>0.25574555495729701</v>
      </c>
      <c r="BF12" s="17">
        <v>0.15333782290436701</v>
      </c>
      <c r="BG12" s="17">
        <v>0.18447731680514601</v>
      </c>
      <c r="BH12" s="17">
        <v>0.186048772196548</v>
      </c>
      <c r="BI12" s="17">
        <v>0.20324429040045899</v>
      </c>
      <c r="BJ12" s="17">
        <v>0.32652832498914802</v>
      </c>
      <c r="BK12" s="17">
        <v>0.306573512047212</v>
      </c>
      <c r="BL12" s="17">
        <v>0.31040177450796103</v>
      </c>
      <c r="BM12" s="17"/>
      <c r="BN12" s="17">
        <v>0.185916507650673</v>
      </c>
      <c r="BO12" s="17">
        <v>0.18088193926759999</v>
      </c>
      <c r="BP12" s="17"/>
      <c r="BQ12" s="17">
        <v>0.38325987980221798</v>
      </c>
      <c r="BR12" s="17">
        <v>0.140878989595635</v>
      </c>
      <c r="BS12" s="17"/>
      <c r="BT12" s="17">
        <v>0.24102090159213399</v>
      </c>
      <c r="BU12" s="17"/>
      <c r="BV12" s="17">
        <v>0.17698987786848699</v>
      </c>
      <c r="BW12" s="17">
        <v>0.22749695805221101</v>
      </c>
      <c r="BX12" s="17">
        <v>0.1768112472924</v>
      </c>
      <c r="BY12" s="17"/>
      <c r="BZ12" s="17">
        <v>8.6834438679271597E-2</v>
      </c>
      <c r="CA12" s="17">
        <v>0.14819729057292599</v>
      </c>
      <c r="CB12" s="17">
        <v>0.189638731283407</v>
      </c>
      <c r="CC12" s="17">
        <v>0.21927062264080899</v>
      </c>
      <c r="CD12" s="17">
        <v>0.19176666515037399</v>
      </c>
      <c r="CE12" s="17">
        <v>0.201396674749687</v>
      </c>
      <c r="CF12" s="17">
        <v>0.25012619982739198</v>
      </c>
      <c r="CG12" s="17"/>
      <c r="CH12" s="17">
        <v>0.227091694229866</v>
      </c>
      <c r="CI12" s="17">
        <v>0.23377733979110599</v>
      </c>
      <c r="CJ12" s="17">
        <v>0.14854153739047901</v>
      </c>
      <c r="CK12" s="17">
        <v>0.14639607163851601</v>
      </c>
      <c r="CL12" s="17">
        <v>6.4170607281644101E-2</v>
      </c>
    </row>
    <row r="13" spans="2:90" x14ac:dyDescent="0.3">
      <c r="B13" s="18" t="s">
        <v>594</v>
      </c>
      <c r="C13" s="17">
        <v>6.4361714463657904E-2</v>
      </c>
      <c r="D13" s="17">
        <v>6.64366656379589E-2</v>
      </c>
      <c r="E13" s="17">
        <v>6.2844055946896404E-2</v>
      </c>
      <c r="F13" s="17"/>
      <c r="G13" s="17">
        <v>0.114006506888571</v>
      </c>
      <c r="H13" s="17">
        <v>0.13093802789832701</v>
      </c>
      <c r="I13" s="17">
        <v>9.17924977413766E-2</v>
      </c>
      <c r="J13" s="17">
        <v>2.2152702481699801E-2</v>
      </c>
      <c r="K13" s="17">
        <v>9.6414529863690906E-3</v>
      </c>
      <c r="L13" s="17">
        <v>2.5491716130768002E-2</v>
      </c>
      <c r="M13" s="17"/>
      <c r="N13" s="17">
        <v>0.110973695002858</v>
      </c>
      <c r="O13" s="17">
        <v>3.4932014008663401E-2</v>
      </c>
      <c r="P13" s="17">
        <v>5.1024474758188401E-2</v>
      </c>
      <c r="Q13" s="17">
        <v>5.7042416600134802E-2</v>
      </c>
      <c r="R13" s="17"/>
      <c r="S13" s="17">
        <v>9.9273937350229297E-2</v>
      </c>
      <c r="T13" s="17">
        <v>4.7375815495030803E-2</v>
      </c>
      <c r="U13" s="17">
        <v>4.0789078537433597E-2</v>
      </c>
      <c r="V13" s="17">
        <v>4.73259031241672E-2</v>
      </c>
      <c r="W13" s="17">
        <v>4.0173703538275901E-2</v>
      </c>
      <c r="X13" s="17">
        <v>4.5143028855437001E-2</v>
      </c>
      <c r="Y13" s="17">
        <v>7.1210757968567406E-2</v>
      </c>
      <c r="Z13" s="17">
        <v>3.1357469788553603E-2</v>
      </c>
      <c r="AA13" s="17">
        <v>9.7050831084470102E-2</v>
      </c>
      <c r="AB13" s="17">
        <v>6.3092311144254301E-2</v>
      </c>
      <c r="AC13" s="17">
        <v>9.9667787601897706E-2</v>
      </c>
      <c r="AD13" s="17">
        <v>5.31148777170194E-2</v>
      </c>
      <c r="AE13" s="17"/>
      <c r="AF13" s="17">
        <v>5.58056709779517E-2</v>
      </c>
      <c r="AG13" s="17">
        <v>5.9651810554248098E-2</v>
      </c>
      <c r="AH13" s="17">
        <v>7.1043625459499701E-2</v>
      </c>
      <c r="AI13" s="17"/>
      <c r="AJ13" s="17">
        <v>4.1412990146816299E-2</v>
      </c>
      <c r="AK13" s="17">
        <v>0.102794242104865</v>
      </c>
      <c r="AL13" s="17">
        <v>4.97887211755259E-2</v>
      </c>
      <c r="AM13" s="17">
        <v>4.2358425547574102E-2</v>
      </c>
      <c r="AN13" s="17">
        <v>5.02253988430265E-2</v>
      </c>
      <c r="AO13" s="17"/>
      <c r="AP13" s="17">
        <v>0.13945273545570799</v>
      </c>
      <c r="AQ13" s="17">
        <v>5.4515832029494199E-2</v>
      </c>
      <c r="AR13" s="17">
        <v>5.0140774493623502E-2</v>
      </c>
      <c r="AS13" s="17">
        <v>3.43590671837549E-2</v>
      </c>
      <c r="AT13" s="17">
        <v>6.24545523892025E-2</v>
      </c>
      <c r="AU13" s="17">
        <v>1.0300472684256001E-2</v>
      </c>
      <c r="AV13" s="17"/>
      <c r="AW13" s="17">
        <v>9.9595177130550397E-2</v>
      </c>
      <c r="AX13" s="17">
        <v>7.6657098393292697E-2</v>
      </c>
      <c r="AY13" s="17">
        <v>3.4875688734417001E-2</v>
      </c>
      <c r="AZ13" s="17">
        <v>3.95138287980683E-2</v>
      </c>
      <c r="BA13" s="17">
        <v>7.8474496461936105E-2</v>
      </c>
      <c r="BB13" s="17">
        <v>5.54861903889469E-2</v>
      </c>
      <c r="BC13" s="17">
        <v>2.90038803831511E-2</v>
      </c>
      <c r="BD13" s="17">
        <v>5.39133206004659E-2</v>
      </c>
      <c r="BE13" s="17">
        <v>2.67028526994025E-2</v>
      </c>
      <c r="BF13" s="17">
        <v>2.9872226943160201E-2</v>
      </c>
      <c r="BG13" s="17">
        <v>7.2614428064736294E-2</v>
      </c>
      <c r="BH13" s="17">
        <v>7.8556668083204301E-2</v>
      </c>
      <c r="BI13" s="17">
        <v>9.0713934884835604E-2</v>
      </c>
      <c r="BJ13" s="17">
        <v>0.13368203848521101</v>
      </c>
      <c r="BK13" s="17">
        <v>3.8305968487329797E-2</v>
      </c>
      <c r="BL13" s="17">
        <v>0.192902941142789</v>
      </c>
      <c r="BM13" s="17"/>
      <c r="BN13" s="17">
        <v>8.6409327127539598E-2</v>
      </c>
      <c r="BO13" s="17">
        <v>3.3724759769472097E-2</v>
      </c>
      <c r="BP13" s="17"/>
      <c r="BQ13" s="17">
        <v>0.13597830626642801</v>
      </c>
      <c r="BR13" s="17">
        <v>5.6016982606321597E-2</v>
      </c>
      <c r="BS13" s="17"/>
      <c r="BT13" s="17">
        <v>0.173721616548973</v>
      </c>
      <c r="BU13" s="17"/>
      <c r="BV13" s="17">
        <v>5.3645553583878999E-2</v>
      </c>
      <c r="BW13" s="17">
        <v>6.7743968632069898E-2</v>
      </c>
      <c r="BX13" s="17">
        <v>6.60529692009173E-2</v>
      </c>
      <c r="BY13" s="17"/>
      <c r="BZ13" s="17">
        <v>2.0294940617993602E-2</v>
      </c>
      <c r="CA13" s="17">
        <v>6.6090598560286401E-2</v>
      </c>
      <c r="CB13" s="17">
        <v>6.9355301394081303E-2</v>
      </c>
      <c r="CC13" s="17">
        <v>3.4964702539916702E-2</v>
      </c>
      <c r="CD13" s="17">
        <v>8.5973491068428706E-2</v>
      </c>
      <c r="CE13" s="17">
        <v>8.9781586093018506E-2</v>
      </c>
      <c r="CF13" s="17">
        <v>0.11112881099098</v>
      </c>
      <c r="CG13" s="17"/>
      <c r="CH13" s="17">
        <v>0.223702232828729</v>
      </c>
      <c r="CI13" s="17">
        <v>6.0632261987621401E-2</v>
      </c>
      <c r="CJ13" s="17">
        <v>4.8014126485886301E-2</v>
      </c>
      <c r="CK13" s="17">
        <v>1.8869479376243101E-2</v>
      </c>
      <c r="CL13" s="17">
        <v>3.7137383376378903E-2</v>
      </c>
    </row>
    <row r="14" spans="2:90" x14ac:dyDescent="0.3">
      <c r="B14" s="18" t="s">
        <v>118</v>
      </c>
      <c r="C14" s="19">
        <v>7.8848819546845098E-2</v>
      </c>
      <c r="D14" s="19">
        <v>5.2472290282492902E-2</v>
      </c>
      <c r="E14" s="19">
        <v>0.105251702341475</v>
      </c>
      <c r="F14" s="19"/>
      <c r="G14" s="19">
        <v>0.10742853020955501</v>
      </c>
      <c r="H14" s="19">
        <v>6.3403964382147598E-2</v>
      </c>
      <c r="I14" s="19">
        <v>7.5960955092897797E-2</v>
      </c>
      <c r="J14" s="19">
        <v>0.10961126397538901</v>
      </c>
      <c r="K14" s="19">
        <v>7.1113568451458997E-2</v>
      </c>
      <c r="L14" s="19">
        <v>5.5066907864409501E-2</v>
      </c>
      <c r="M14" s="19"/>
      <c r="N14" s="19">
        <v>3.5322460707331797E-2</v>
      </c>
      <c r="O14" s="19">
        <v>0.105830155714437</v>
      </c>
      <c r="P14" s="19">
        <v>6.23468391895056E-2</v>
      </c>
      <c r="Q14" s="19">
        <v>0.111214737055601</v>
      </c>
      <c r="R14" s="19"/>
      <c r="S14" s="19">
        <v>5.5340061184998401E-2</v>
      </c>
      <c r="T14" s="19">
        <v>7.3084189463580501E-2</v>
      </c>
      <c r="U14" s="19">
        <v>6.6056872472870107E-2</v>
      </c>
      <c r="V14" s="19">
        <v>7.9268182915496796E-2</v>
      </c>
      <c r="W14" s="19">
        <v>0.119374789867411</v>
      </c>
      <c r="X14" s="19">
        <v>5.9211450297999103E-2</v>
      </c>
      <c r="Y14" s="19">
        <v>9.3740783537402103E-2</v>
      </c>
      <c r="Z14" s="19">
        <v>4.2060133619110797E-2</v>
      </c>
      <c r="AA14" s="19">
        <v>7.2123481847024898E-2</v>
      </c>
      <c r="AB14" s="19">
        <v>0.12725996511416801</v>
      </c>
      <c r="AC14" s="19">
        <v>0.11004324068641699</v>
      </c>
      <c r="AD14" s="19">
        <v>4.8112201027690503E-2</v>
      </c>
      <c r="AE14" s="19"/>
      <c r="AF14" s="19">
        <v>5.4669630003289602E-2</v>
      </c>
      <c r="AG14" s="19">
        <v>7.6314547756428305E-2</v>
      </c>
      <c r="AH14" s="19">
        <v>0.11900183329040701</v>
      </c>
      <c r="AI14" s="19"/>
      <c r="AJ14" s="19">
        <v>4.13445017648593E-2</v>
      </c>
      <c r="AK14" s="19">
        <v>7.9733380748914798E-2</v>
      </c>
      <c r="AL14" s="19">
        <v>7.4277670129025197E-2</v>
      </c>
      <c r="AM14" s="19">
        <v>4.4166969805867498E-2</v>
      </c>
      <c r="AN14" s="19">
        <v>8.5786866476131401E-2</v>
      </c>
      <c r="AO14" s="19"/>
      <c r="AP14" s="19">
        <v>6.8630671673513305E-2</v>
      </c>
      <c r="AQ14" s="19">
        <v>5.5226016607802603E-2</v>
      </c>
      <c r="AR14" s="19">
        <v>9.4696589442571893E-2</v>
      </c>
      <c r="AS14" s="19">
        <v>4.7717169342897402E-2</v>
      </c>
      <c r="AT14" s="19">
        <v>9.6054909217637804E-2</v>
      </c>
      <c r="AU14" s="19">
        <v>0.13812204204352199</v>
      </c>
      <c r="AV14" s="19"/>
      <c r="AW14" s="19">
        <v>9.6524229504814096E-2</v>
      </c>
      <c r="AX14" s="19">
        <v>0.16515650941761201</v>
      </c>
      <c r="AY14" s="19">
        <v>0.14746293165137001</v>
      </c>
      <c r="AZ14" s="19">
        <v>0.108574157699778</v>
      </c>
      <c r="BA14" s="19">
        <v>0.101052906682632</v>
      </c>
      <c r="BB14" s="19">
        <v>8.2415994844107304E-2</v>
      </c>
      <c r="BC14" s="19">
        <v>4.0118123826050803E-2</v>
      </c>
      <c r="BD14" s="19">
        <v>7.8232726287504398E-2</v>
      </c>
      <c r="BE14" s="19">
        <v>3.0306269304801001E-2</v>
      </c>
      <c r="BF14" s="19">
        <v>2.8010813823031801E-2</v>
      </c>
      <c r="BG14" s="19">
        <v>5.6629953468330899E-2</v>
      </c>
      <c r="BH14" s="19">
        <v>3.8123198495248201E-2</v>
      </c>
      <c r="BI14" s="19">
        <v>4.9633566887762499E-2</v>
      </c>
      <c r="BJ14" s="19">
        <v>6.9790018305108406E-2</v>
      </c>
      <c r="BK14" s="19">
        <v>3.9280253817711802E-2</v>
      </c>
      <c r="BL14" s="19">
        <v>1.7275094066093101E-2</v>
      </c>
      <c r="BM14" s="19"/>
      <c r="BN14" s="19">
        <v>5.73890174194749E-2</v>
      </c>
      <c r="BO14" s="19">
        <v>0.106155106163644</v>
      </c>
      <c r="BP14" s="19"/>
      <c r="BQ14" s="19">
        <v>6.8625776066116598E-2</v>
      </c>
      <c r="BR14" s="19">
        <v>8.9506373382579205E-2</v>
      </c>
      <c r="BS14" s="19"/>
      <c r="BT14" s="19">
        <v>3.1198197481938E-2</v>
      </c>
      <c r="BU14" s="19"/>
      <c r="BV14" s="19">
        <v>0.114232067500635</v>
      </c>
      <c r="BW14" s="19">
        <v>8.08428933668318E-2</v>
      </c>
      <c r="BX14" s="19">
        <v>5.8389011567711598E-2</v>
      </c>
      <c r="BY14" s="19"/>
      <c r="BZ14" s="19">
        <v>9.3711263001651196E-2</v>
      </c>
      <c r="CA14" s="19">
        <v>9.5443115825806196E-2</v>
      </c>
      <c r="CB14" s="19">
        <v>7.1332245077313297E-2</v>
      </c>
      <c r="CC14" s="19">
        <v>6.2083858860453797E-2</v>
      </c>
      <c r="CD14" s="19">
        <v>5.6564372274163E-2</v>
      </c>
      <c r="CE14" s="19">
        <v>6.9201591603782503E-2</v>
      </c>
      <c r="CF14" s="19">
        <v>1.99621732557748E-2</v>
      </c>
      <c r="CG14" s="19"/>
      <c r="CH14" s="19">
        <v>2.6384883892159299E-2</v>
      </c>
      <c r="CI14" s="19">
        <v>7.1308305108875397E-2</v>
      </c>
      <c r="CJ14" s="19">
        <v>9.0569830097915402E-2</v>
      </c>
      <c r="CK14" s="19">
        <v>8.6186092449070897E-2</v>
      </c>
      <c r="CL14" s="19">
        <v>0.14096381079388701</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599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590</v>
      </c>
      <c r="C9" s="17">
        <v>0.236433316991564</v>
      </c>
      <c r="D9" s="17">
        <v>0.21597614311771399</v>
      </c>
      <c r="E9" s="17">
        <v>0.25441310991093802</v>
      </c>
      <c r="F9" s="17"/>
      <c r="G9" s="17">
        <v>0.14620375971444899</v>
      </c>
      <c r="H9" s="17">
        <v>0.114222470234892</v>
      </c>
      <c r="I9" s="17">
        <v>0.24739407539373001</v>
      </c>
      <c r="J9" s="17">
        <v>0.31384425293744</v>
      </c>
      <c r="K9" s="17">
        <v>0.28570194121400799</v>
      </c>
      <c r="L9" s="17">
        <v>0.291365601445779</v>
      </c>
      <c r="M9" s="17"/>
      <c r="N9" s="17">
        <v>0.180371225198284</v>
      </c>
      <c r="O9" s="17">
        <v>0.221538909888369</v>
      </c>
      <c r="P9" s="17">
        <v>0.27680765214327102</v>
      </c>
      <c r="Q9" s="17">
        <v>0.27725005779732198</v>
      </c>
      <c r="R9" s="17"/>
      <c r="S9" s="17">
        <v>0.160780008297222</v>
      </c>
      <c r="T9" s="17">
        <v>0.24966378008022</v>
      </c>
      <c r="U9" s="17">
        <v>0.26132515619784502</v>
      </c>
      <c r="V9" s="17">
        <v>0.236163101091623</v>
      </c>
      <c r="W9" s="17">
        <v>0.217240964221595</v>
      </c>
      <c r="X9" s="17">
        <v>0.27657545499419101</v>
      </c>
      <c r="Y9" s="17">
        <v>0.22505537940735901</v>
      </c>
      <c r="Z9" s="17">
        <v>0.253148305487571</v>
      </c>
      <c r="AA9" s="17">
        <v>0.19376963260746299</v>
      </c>
      <c r="AB9" s="17">
        <v>0.28794324650797398</v>
      </c>
      <c r="AC9" s="17">
        <v>0.31435277706437798</v>
      </c>
      <c r="AD9" s="17">
        <v>0.27276748521291799</v>
      </c>
      <c r="AE9" s="17"/>
      <c r="AF9" s="17">
        <v>0.35447072224459403</v>
      </c>
      <c r="AG9" s="17">
        <v>0.15237754855841601</v>
      </c>
      <c r="AH9" s="17">
        <v>0.232135464680783</v>
      </c>
      <c r="AI9" s="17"/>
      <c r="AJ9" s="17">
        <v>0.307371783212673</v>
      </c>
      <c r="AK9" s="17">
        <v>0.124754792528981</v>
      </c>
      <c r="AL9" s="17">
        <v>0.19916634717853099</v>
      </c>
      <c r="AM9" s="17">
        <v>0.43353332997293198</v>
      </c>
      <c r="AN9" s="17">
        <v>0.18291978780989701</v>
      </c>
      <c r="AO9" s="17"/>
      <c r="AP9" s="17">
        <v>4.9464748873004297E-2</v>
      </c>
      <c r="AQ9" s="17">
        <v>0.25043555162856301</v>
      </c>
      <c r="AR9" s="17">
        <v>0.21183819491973399</v>
      </c>
      <c r="AS9" s="17">
        <v>0.42444833547567801</v>
      </c>
      <c r="AT9" s="17">
        <v>0.178499992002049</v>
      </c>
      <c r="AU9" s="17">
        <v>0.190003512236774</v>
      </c>
      <c r="AV9" s="17"/>
      <c r="AW9" s="17">
        <v>0.31242382500968202</v>
      </c>
      <c r="AX9" s="17">
        <v>0.28013455035352303</v>
      </c>
      <c r="AY9" s="17">
        <v>0.31051062410268698</v>
      </c>
      <c r="AZ9" s="17">
        <v>0.29173020152346402</v>
      </c>
      <c r="BA9" s="17">
        <v>0.28899906146194998</v>
      </c>
      <c r="BB9" s="17">
        <v>0.23782969894425199</v>
      </c>
      <c r="BC9" s="17">
        <v>0.246730080944914</v>
      </c>
      <c r="BD9" s="17">
        <v>0.17169563589240799</v>
      </c>
      <c r="BE9" s="17">
        <v>0.26567525701210198</v>
      </c>
      <c r="BF9" s="17">
        <v>0.24131903506892299</v>
      </c>
      <c r="BG9" s="17">
        <v>0.190602377186983</v>
      </c>
      <c r="BH9" s="17">
        <v>0.25188064854046899</v>
      </c>
      <c r="BI9" s="17">
        <v>0.127925943306963</v>
      </c>
      <c r="BJ9" s="17">
        <v>0.20978848727973001</v>
      </c>
      <c r="BK9" s="17">
        <v>0.225762034767307</v>
      </c>
      <c r="BL9" s="17">
        <v>9.0714514328092799E-2</v>
      </c>
      <c r="BM9" s="17"/>
      <c r="BN9" s="17">
        <v>0.230510019877155</v>
      </c>
      <c r="BO9" s="17">
        <v>0.24255456366598099</v>
      </c>
      <c r="BP9" s="17"/>
      <c r="BQ9" s="17">
        <v>4.4403928589435301E-2</v>
      </c>
      <c r="BR9" s="17">
        <v>0.26942220215165202</v>
      </c>
      <c r="BS9" s="17"/>
      <c r="BT9" s="17">
        <v>0.182764925448612</v>
      </c>
      <c r="BU9" s="17"/>
      <c r="BV9" s="17">
        <v>0.231956109648812</v>
      </c>
      <c r="BW9" s="17">
        <v>0.18390413020785101</v>
      </c>
      <c r="BX9" s="17">
        <v>0.256281373698315</v>
      </c>
      <c r="BY9" s="17"/>
      <c r="BZ9" s="17">
        <v>0.31935172784218102</v>
      </c>
      <c r="CA9" s="17">
        <v>0.26413979340430999</v>
      </c>
      <c r="CB9" s="17">
        <v>0.25317582306756398</v>
      </c>
      <c r="CC9" s="17">
        <v>0.249083748540148</v>
      </c>
      <c r="CD9" s="17">
        <v>0.20974628295001699</v>
      </c>
      <c r="CE9" s="17">
        <v>0.21546842577668801</v>
      </c>
      <c r="CF9" s="17">
        <v>0.14688900250261999</v>
      </c>
      <c r="CG9" s="17"/>
      <c r="CH9" s="17">
        <v>0.19169270812563199</v>
      </c>
      <c r="CI9" s="17">
        <v>0.19523482611044399</v>
      </c>
      <c r="CJ9" s="17">
        <v>0.248134726019793</v>
      </c>
      <c r="CK9" s="17">
        <v>0.28334260071509798</v>
      </c>
      <c r="CL9" s="17">
        <v>0.43822018209617603</v>
      </c>
    </row>
    <row r="10" spans="2:90" x14ac:dyDescent="0.3">
      <c r="B10" s="18" t="s">
        <v>591</v>
      </c>
      <c r="C10" s="17">
        <v>0.24814837557630701</v>
      </c>
      <c r="D10" s="17">
        <v>0.23034952852378701</v>
      </c>
      <c r="E10" s="17">
        <v>0.26655173949983701</v>
      </c>
      <c r="F10" s="17"/>
      <c r="G10" s="17">
        <v>0.22967891173228899</v>
      </c>
      <c r="H10" s="17">
        <v>0.218594549286701</v>
      </c>
      <c r="I10" s="17">
        <v>0.237669291196378</v>
      </c>
      <c r="J10" s="17">
        <v>0.23786220960296101</v>
      </c>
      <c r="K10" s="17">
        <v>0.28063894629677899</v>
      </c>
      <c r="L10" s="17">
        <v>0.279699058326637</v>
      </c>
      <c r="M10" s="17"/>
      <c r="N10" s="17">
        <v>0.20441737784477501</v>
      </c>
      <c r="O10" s="17">
        <v>0.28148639835714601</v>
      </c>
      <c r="P10" s="17">
        <v>0.242996009048838</v>
      </c>
      <c r="Q10" s="17">
        <v>0.26147369802945603</v>
      </c>
      <c r="R10" s="17"/>
      <c r="S10" s="17">
        <v>0.24096767131312699</v>
      </c>
      <c r="T10" s="17">
        <v>0.26982962155105</v>
      </c>
      <c r="U10" s="17">
        <v>0.28350362166027399</v>
      </c>
      <c r="V10" s="17">
        <v>0.222327965160314</v>
      </c>
      <c r="W10" s="17">
        <v>0.265035933700566</v>
      </c>
      <c r="X10" s="17">
        <v>0.24796603186956301</v>
      </c>
      <c r="Y10" s="17">
        <v>0.27466733250615299</v>
      </c>
      <c r="Z10" s="17">
        <v>0.29331832644699402</v>
      </c>
      <c r="AA10" s="17">
        <v>0.19434064529596401</v>
      </c>
      <c r="AB10" s="17">
        <v>0.27409966769017802</v>
      </c>
      <c r="AC10" s="17">
        <v>0.20950559980429001</v>
      </c>
      <c r="AD10" s="17">
        <v>0.18557047142031999</v>
      </c>
      <c r="AE10" s="17"/>
      <c r="AF10" s="17">
        <v>0.271834616249505</v>
      </c>
      <c r="AG10" s="17">
        <v>0.22357837871011299</v>
      </c>
      <c r="AH10" s="17">
        <v>0.223411290678493</v>
      </c>
      <c r="AI10" s="17"/>
      <c r="AJ10" s="17">
        <v>0.29950218598295097</v>
      </c>
      <c r="AK10" s="17">
        <v>0.17877981227133399</v>
      </c>
      <c r="AL10" s="17">
        <v>0.306554368628143</v>
      </c>
      <c r="AM10" s="17">
        <v>0.23956961362037801</v>
      </c>
      <c r="AN10" s="17">
        <v>0.29912912113835799</v>
      </c>
      <c r="AO10" s="17"/>
      <c r="AP10" s="17">
        <v>0.12677034224818801</v>
      </c>
      <c r="AQ10" s="17">
        <v>0.302013573003997</v>
      </c>
      <c r="AR10" s="17">
        <v>0.28022508631728998</v>
      </c>
      <c r="AS10" s="17">
        <v>0.271342355324309</v>
      </c>
      <c r="AT10" s="17">
        <v>0.28299987879295002</v>
      </c>
      <c r="AU10" s="17">
        <v>0.36501041672344903</v>
      </c>
      <c r="AV10" s="17"/>
      <c r="AW10" s="17">
        <v>0.25085792505031301</v>
      </c>
      <c r="AX10" s="17">
        <v>0.18773318495256999</v>
      </c>
      <c r="AY10" s="17">
        <v>0.20468816823156899</v>
      </c>
      <c r="AZ10" s="17">
        <v>0.27560350694866398</v>
      </c>
      <c r="BA10" s="17">
        <v>0.28146344930127798</v>
      </c>
      <c r="BB10" s="17">
        <v>0.27808076613395299</v>
      </c>
      <c r="BC10" s="17">
        <v>0.261507138434871</v>
      </c>
      <c r="BD10" s="17">
        <v>0.28808545456162998</v>
      </c>
      <c r="BE10" s="17">
        <v>0.27262278125156297</v>
      </c>
      <c r="BF10" s="17">
        <v>0.30406758246299898</v>
      </c>
      <c r="BG10" s="17">
        <v>0.25265794937793101</v>
      </c>
      <c r="BH10" s="17">
        <v>0.25474086182838002</v>
      </c>
      <c r="BI10" s="17">
        <v>0.15541574324462601</v>
      </c>
      <c r="BJ10" s="17">
        <v>0.144492855387649</v>
      </c>
      <c r="BK10" s="17">
        <v>0.27672667043660198</v>
      </c>
      <c r="BL10" s="17">
        <v>0.132803409400542</v>
      </c>
      <c r="BM10" s="17"/>
      <c r="BN10" s="17">
        <v>0.22159793878516901</v>
      </c>
      <c r="BO10" s="17">
        <v>0.28751017533711398</v>
      </c>
      <c r="BP10" s="17"/>
      <c r="BQ10" s="17">
        <v>0.12206489069354701</v>
      </c>
      <c r="BR10" s="17">
        <v>0.26764825976828499</v>
      </c>
      <c r="BS10" s="17"/>
      <c r="BT10" s="17">
        <v>0.19994151880976799</v>
      </c>
      <c r="BU10" s="17"/>
      <c r="BV10" s="17">
        <v>0.25903824916608997</v>
      </c>
      <c r="BW10" s="17">
        <v>0.22056559931768299</v>
      </c>
      <c r="BX10" s="17">
        <v>0.25220059060776601</v>
      </c>
      <c r="BY10" s="17"/>
      <c r="BZ10" s="17">
        <v>0.29902786955770599</v>
      </c>
      <c r="CA10" s="17">
        <v>0.24258005636049201</v>
      </c>
      <c r="CB10" s="17">
        <v>0.27469048757648801</v>
      </c>
      <c r="CC10" s="17">
        <v>0.272570298650672</v>
      </c>
      <c r="CD10" s="17">
        <v>0.25095472646278</v>
      </c>
      <c r="CE10" s="17">
        <v>0.23873878744883401</v>
      </c>
      <c r="CF10" s="17">
        <v>0.154905249114411</v>
      </c>
      <c r="CG10" s="17"/>
      <c r="CH10" s="17">
        <v>0.124766962070787</v>
      </c>
      <c r="CI10" s="17">
        <v>0.218857654546838</v>
      </c>
      <c r="CJ10" s="17">
        <v>0.301615833430602</v>
      </c>
      <c r="CK10" s="17">
        <v>0.27308796678853903</v>
      </c>
      <c r="CL10" s="17">
        <v>0.233092596570461</v>
      </c>
    </row>
    <row r="11" spans="2:90" x14ac:dyDescent="0.3">
      <c r="B11" s="18" t="s">
        <v>592</v>
      </c>
      <c r="C11" s="17">
        <v>0.21941435963300601</v>
      </c>
      <c r="D11" s="17">
        <v>0.22317743997103201</v>
      </c>
      <c r="E11" s="17">
        <v>0.21539719493340501</v>
      </c>
      <c r="F11" s="17"/>
      <c r="G11" s="17">
        <v>0.22132171192400399</v>
      </c>
      <c r="H11" s="17">
        <v>0.24335712375914401</v>
      </c>
      <c r="I11" s="17">
        <v>0.213058073046999</v>
      </c>
      <c r="J11" s="17">
        <v>0.21118417121248001</v>
      </c>
      <c r="K11" s="17">
        <v>0.223627075669973</v>
      </c>
      <c r="L11" s="17">
        <v>0.20764484497226399</v>
      </c>
      <c r="M11" s="17"/>
      <c r="N11" s="17">
        <v>0.24813382648434701</v>
      </c>
      <c r="O11" s="17">
        <v>0.20206560537823301</v>
      </c>
      <c r="P11" s="17">
        <v>0.222657911500103</v>
      </c>
      <c r="Q11" s="17">
        <v>0.205802599237002</v>
      </c>
      <c r="R11" s="17"/>
      <c r="S11" s="17">
        <v>0.20325810179630799</v>
      </c>
      <c r="T11" s="17">
        <v>0.21041055745505</v>
      </c>
      <c r="U11" s="17">
        <v>0.196142660552416</v>
      </c>
      <c r="V11" s="17">
        <v>0.24321439748996701</v>
      </c>
      <c r="W11" s="17">
        <v>0.22311025870133999</v>
      </c>
      <c r="X11" s="17">
        <v>0.18613139612615001</v>
      </c>
      <c r="Y11" s="17">
        <v>0.24229618629023</v>
      </c>
      <c r="Z11" s="17">
        <v>0.19529348352317</v>
      </c>
      <c r="AA11" s="17">
        <v>0.24948517275485299</v>
      </c>
      <c r="AB11" s="17">
        <v>0.21386906287186699</v>
      </c>
      <c r="AC11" s="17">
        <v>0.21515930821038701</v>
      </c>
      <c r="AD11" s="17">
        <v>0.30024711673920701</v>
      </c>
      <c r="AE11" s="17"/>
      <c r="AF11" s="17">
        <v>0.19307671392164399</v>
      </c>
      <c r="AG11" s="17">
        <v>0.23112967314744701</v>
      </c>
      <c r="AH11" s="17">
        <v>0.23044753508065199</v>
      </c>
      <c r="AI11" s="17"/>
      <c r="AJ11" s="17">
        <v>0.20666718548562099</v>
      </c>
      <c r="AK11" s="17">
        <v>0.24115669945142501</v>
      </c>
      <c r="AL11" s="17">
        <v>0.233639483217702</v>
      </c>
      <c r="AM11" s="17">
        <v>0.182138337495168</v>
      </c>
      <c r="AN11" s="17">
        <v>0.20114983092111499</v>
      </c>
      <c r="AO11" s="17"/>
      <c r="AP11" s="17">
        <v>0.26240792613101099</v>
      </c>
      <c r="AQ11" s="17">
        <v>0.209628295045967</v>
      </c>
      <c r="AR11" s="17">
        <v>0.246271878794181</v>
      </c>
      <c r="AS11" s="17">
        <v>0.16730492209527001</v>
      </c>
      <c r="AT11" s="17">
        <v>0.202997913708407</v>
      </c>
      <c r="AU11" s="17">
        <v>0.23920510508512</v>
      </c>
      <c r="AV11" s="17"/>
      <c r="AW11" s="17">
        <v>0.25862687047066202</v>
      </c>
      <c r="AX11" s="17">
        <v>0.18952824996193901</v>
      </c>
      <c r="AY11" s="17">
        <v>0.17970961325222201</v>
      </c>
      <c r="AZ11" s="17">
        <v>0.180244730133474</v>
      </c>
      <c r="BA11" s="17">
        <v>0.208481805345824</v>
      </c>
      <c r="BB11" s="17">
        <v>0.22055649947671499</v>
      </c>
      <c r="BC11" s="17">
        <v>0.216686900815412</v>
      </c>
      <c r="BD11" s="17">
        <v>0.26779495544979098</v>
      </c>
      <c r="BE11" s="17">
        <v>0.219548289446786</v>
      </c>
      <c r="BF11" s="17">
        <v>0.20070902068438301</v>
      </c>
      <c r="BG11" s="17">
        <v>0.24058158342522601</v>
      </c>
      <c r="BH11" s="17">
        <v>0.22420742202722299</v>
      </c>
      <c r="BI11" s="17">
        <v>0.34373069108146698</v>
      </c>
      <c r="BJ11" s="17">
        <v>0.22960608196377</v>
      </c>
      <c r="BK11" s="17">
        <v>0.12567224575014299</v>
      </c>
      <c r="BL11" s="17">
        <v>0.221278363466062</v>
      </c>
      <c r="BM11" s="17"/>
      <c r="BN11" s="17">
        <v>0.23891970177719801</v>
      </c>
      <c r="BO11" s="17">
        <v>0.19332436522812199</v>
      </c>
      <c r="BP11" s="17"/>
      <c r="BQ11" s="17">
        <v>0.24901825196984301</v>
      </c>
      <c r="BR11" s="17">
        <v>0.20921271466894301</v>
      </c>
      <c r="BS11" s="17"/>
      <c r="BT11" s="17">
        <v>0.195824816147188</v>
      </c>
      <c r="BU11" s="17"/>
      <c r="BV11" s="17">
        <v>0.21209668473495799</v>
      </c>
      <c r="BW11" s="17">
        <v>0.25185065121160799</v>
      </c>
      <c r="BX11" s="17">
        <v>0.21712976627677999</v>
      </c>
      <c r="BY11" s="17"/>
      <c r="BZ11" s="17">
        <v>0.19874518137843</v>
      </c>
      <c r="CA11" s="17">
        <v>0.20014310564011101</v>
      </c>
      <c r="CB11" s="17">
        <v>0.22247494540232399</v>
      </c>
      <c r="CC11" s="17">
        <v>0.23228554618417099</v>
      </c>
      <c r="CD11" s="17">
        <v>0.21621527487317899</v>
      </c>
      <c r="CE11" s="17">
        <v>0.213683017830606</v>
      </c>
      <c r="CF11" s="17">
        <v>0.25143765083373598</v>
      </c>
      <c r="CG11" s="17"/>
      <c r="CH11" s="17">
        <v>0.218276663851107</v>
      </c>
      <c r="CI11" s="17">
        <v>0.237528874051847</v>
      </c>
      <c r="CJ11" s="17">
        <v>0.219770732780836</v>
      </c>
      <c r="CK11" s="17">
        <v>0.19092081261045299</v>
      </c>
      <c r="CL11" s="17">
        <v>0.161828801499631</v>
      </c>
    </row>
    <row r="12" spans="2:90" x14ac:dyDescent="0.3">
      <c r="B12" s="18" t="s">
        <v>593</v>
      </c>
      <c r="C12" s="17">
        <v>0.187423531903465</v>
      </c>
      <c r="D12" s="17">
        <v>0.218652766893557</v>
      </c>
      <c r="E12" s="17">
        <v>0.15738644852574499</v>
      </c>
      <c r="F12" s="17"/>
      <c r="G12" s="17">
        <v>0.22119596086096499</v>
      </c>
      <c r="H12" s="17">
        <v>0.26238805812852101</v>
      </c>
      <c r="I12" s="17">
        <v>0.19499331846687101</v>
      </c>
      <c r="J12" s="17">
        <v>0.13830070099622299</v>
      </c>
      <c r="K12" s="17">
        <v>0.134770184506358</v>
      </c>
      <c r="L12" s="17">
        <v>0.17273296115577899</v>
      </c>
      <c r="M12" s="17"/>
      <c r="N12" s="17">
        <v>0.24330991046579101</v>
      </c>
      <c r="O12" s="17">
        <v>0.18610165816135801</v>
      </c>
      <c r="P12" s="17">
        <v>0.17914552554819901</v>
      </c>
      <c r="Q12" s="17">
        <v>0.13770900166925301</v>
      </c>
      <c r="R12" s="17"/>
      <c r="S12" s="17">
        <v>0.215865310910754</v>
      </c>
      <c r="T12" s="17">
        <v>0.19272550758447499</v>
      </c>
      <c r="U12" s="17">
        <v>0.162979658186166</v>
      </c>
      <c r="V12" s="17">
        <v>0.19826083702071701</v>
      </c>
      <c r="W12" s="17">
        <v>0.196082942987958</v>
      </c>
      <c r="X12" s="17">
        <v>0.19267644673550599</v>
      </c>
      <c r="Y12" s="17">
        <v>0.19304115097587801</v>
      </c>
      <c r="Z12" s="17">
        <v>0.15020736611656699</v>
      </c>
      <c r="AA12" s="17">
        <v>0.24154339493201801</v>
      </c>
      <c r="AB12" s="17">
        <v>0.109899697243231</v>
      </c>
      <c r="AC12" s="17">
        <v>0.121620194380058</v>
      </c>
      <c r="AD12" s="17">
        <v>0.20542515280788201</v>
      </c>
      <c r="AE12" s="17"/>
      <c r="AF12" s="17">
        <v>0.11495490369661999</v>
      </c>
      <c r="AG12" s="17">
        <v>0.26896037090771602</v>
      </c>
      <c r="AH12" s="17">
        <v>0.15284780105336901</v>
      </c>
      <c r="AI12" s="17"/>
      <c r="AJ12" s="17">
        <v>0.122092016951525</v>
      </c>
      <c r="AK12" s="17">
        <v>0.31462190546679802</v>
      </c>
      <c r="AL12" s="17">
        <v>0.16650086697795299</v>
      </c>
      <c r="AM12" s="17">
        <v>8.63439825696274E-2</v>
      </c>
      <c r="AN12" s="17">
        <v>0.19347792608374001</v>
      </c>
      <c r="AO12" s="17"/>
      <c r="AP12" s="17">
        <v>0.38852593091757798</v>
      </c>
      <c r="AQ12" s="17">
        <v>0.139744072432616</v>
      </c>
      <c r="AR12" s="17">
        <v>0.17809690347403201</v>
      </c>
      <c r="AS12" s="17">
        <v>9.7637441950806203E-2</v>
      </c>
      <c r="AT12" s="17">
        <v>0.18865052877903701</v>
      </c>
      <c r="AU12" s="17">
        <v>9.2545278409614101E-2</v>
      </c>
      <c r="AV12" s="17"/>
      <c r="AW12" s="17">
        <v>8.9971662915797307E-2</v>
      </c>
      <c r="AX12" s="17">
        <v>0.17937569378885199</v>
      </c>
      <c r="AY12" s="17">
        <v>0.194526428746392</v>
      </c>
      <c r="AZ12" s="17">
        <v>0.16402595259775099</v>
      </c>
      <c r="BA12" s="17">
        <v>0.107829511854784</v>
      </c>
      <c r="BB12" s="17">
        <v>0.16963519354937201</v>
      </c>
      <c r="BC12" s="17">
        <v>0.18760684317846699</v>
      </c>
      <c r="BD12" s="17">
        <v>0.13683957594573801</v>
      </c>
      <c r="BE12" s="17">
        <v>0.201512765886879</v>
      </c>
      <c r="BF12" s="17">
        <v>0.18476958843152499</v>
      </c>
      <c r="BG12" s="17">
        <v>0.22932267110947099</v>
      </c>
      <c r="BH12" s="17">
        <v>0.18671153682455499</v>
      </c>
      <c r="BI12" s="17">
        <v>0.26466645633059799</v>
      </c>
      <c r="BJ12" s="17">
        <v>0.27855327720961398</v>
      </c>
      <c r="BK12" s="17">
        <v>0.27793746335186498</v>
      </c>
      <c r="BL12" s="17">
        <v>0.34397844755256801</v>
      </c>
      <c r="BM12" s="17"/>
      <c r="BN12" s="17">
        <v>0.20499398024757701</v>
      </c>
      <c r="BO12" s="17">
        <v>0.16343533178601299</v>
      </c>
      <c r="BP12" s="17"/>
      <c r="BQ12" s="17">
        <v>0.40454196034225298</v>
      </c>
      <c r="BR12" s="17">
        <v>0.181723697171598</v>
      </c>
      <c r="BS12" s="17"/>
      <c r="BT12" s="17">
        <v>0.27956867128496798</v>
      </c>
      <c r="BU12" s="17"/>
      <c r="BV12" s="17">
        <v>0.17402765033680001</v>
      </c>
      <c r="BW12" s="17">
        <v>0.21280766905512699</v>
      </c>
      <c r="BX12" s="17">
        <v>0.184618121440982</v>
      </c>
      <c r="BY12" s="17"/>
      <c r="BZ12" s="17">
        <v>9.2415705861144407E-2</v>
      </c>
      <c r="CA12" s="17">
        <v>0.170533814299034</v>
      </c>
      <c r="CB12" s="17">
        <v>0.16779315943498199</v>
      </c>
      <c r="CC12" s="17">
        <v>0.16828878780412099</v>
      </c>
      <c r="CD12" s="17">
        <v>0.21566205032681801</v>
      </c>
      <c r="CE12" s="17">
        <v>0.21721675535269599</v>
      </c>
      <c r="CF12" s="17">
        <v>0.30918898316073601</v>
      </c>
      <c r="CG12" s="17"/>
      <c r="CH12" s="17">
        <v>0.25993127842793401</v>
      </c>
      <c r="CI12" s="17">
        <v>0.23698565899408</v>
      </c>
      <c r="CJ12" s="17">
        <v>0.145851191331487</v>
      </c>
      <c r="CK12" s="17">
        <v>0.14995859999091701</v>
      </c>
      <c r="CL12" s="17">
        <v>7.7928273868974607E-2</v>
      </c>
    </row>
    <row r="13" spans="2:90" x14ac:dyDescent="0.3">
      <c r="B13" s="18" t="s">
        <v>594</v>
      </c>
      <c r="C13" s="17">
        <v>6.23553899820165E-2</v>
      </c>
      <c r="D13" s="17">
        <v>7.5700866555798302E-2</v>
      </c>
      <c r="E13" s="17">
        <v>4.98071151123771E-2</v>
      </c>
      <c r="F13" s="17"/>
      <c r="G13" s="17">
        <v>0.114610741638937</v>
      </c>
      <c r="H13" s="17">
        <v>0.113913734897418</v>
      </c>
      <c r="I13" s="17">
        <v>5.0288018148446197E-2</v>
      </c>
      <c r="J13" s="17">
        <v>4.0458454328244103E-2</v>
      </c>
      <c r="K13" s="17">
        <v>4.4409559914368998E-2</v>
      </c>
      <c r="L13" s="17">
        <v>2.52103737479525E-2</v>
      </c>
      <c r="M13" s="17"/>
      <c r="N13" s="17">
        <v>9.8397697495835407E-2</v>
      </c>
      <c r="O13" s="17">
        <v>4.76765915746157E-2</v>
      </c>
      <c r="P13" s="17">
        <v>4.93885478228158E-2</v>
      </c>
      <c r="Q13" s="17">
        <v>5.0772750228918501E-2</v>
      </c>
      <c r="R13" s="17"/>
      <c r="S13" s="17">
        <v>0.114570546858715</v>
      </c>
      <c r="T13" s="17">
        <v>4.3505206700319002E-2</v>
      </c>
      <c r="U13" s="17">
        <v>4.7490502858848697E-2</v>
      </c>
      <c r="V13" s="17">
        <v>5.5720121830388901E-2</v>
      </c>
      <c r="W13" s="17">
        <v>5.00058198078994E-2</v>
      </c>
      <c r="X13" s="17">
        <v>5.2637223720772897E-2</v>
      </c>
      <c r="Y13" s="17">
        <v>2.9207204894611701E-2</v>
      </c>
      <c r="Z13" s="17">
        <v>7.6480181298090893E-2</v>
      </c>
      <c r="AA13" s="17">
        <v>7.9128290731230497E-2</v>
      </c>
      <c r="AB13" s="17">
        <v>4.6003222014052603E-2</v>
      </c>
      <c r="AC13" s="17">
        <v>8.5267869081586997E-2</v>
      </c>
      <c r="AD13" s="17">
        <v>3.59897738196727E-2</v>
      </c>
      <c r="AE13" s="17"/>
      <c r="AF13" s="17">
        <v>4.07701833457281E-2</v>
      </c>
      <c r="AG13" s="17">
        <v>7.9836424635493897E-2</v>
      </c>
      <c r="AH13" s="17">
        <v>6.7368806835814199E-2</v>
      </c>
      <c r="AI13" s="17"/>
      <c r="AJ13" s="17">
        <v>4.75746071356207E-2</v>
      </c>
      <c r="AK13" s="17">
        <v>0.100572375779969</v>
      </c>
      <c r="AL13" s="17">
        <v>4.53996792155709E-2</v>
      </c>
      <c r="AM13" s="17">
        <v>4.3519741107825298E-2</v>
      </c>
      <c r="AN13" s="17">
        <v>5.5509596471345998E-2</v>
      </c>
      <c r="AO13" s="17"/>
      <c r="AP13" s="17">
        <v>0.13129601131517801</v>
      </c>
      <c r="AQ13" s="17">
        <v>7.1393496923870606E-2</v>
      </c>
      <c r="AR13" s="17">
        <v>4.4930110579607697E-2</v>
      </c>
      <c r="AS13" s="17">
        <v>2.12462216370073E-2</v>
      </c>
      <c r="AT13" s="17">
        <v>7.8132187154820107E-2</v>
      </c>
      <c r="AU13" s="17">
        <v>1.2222182091394401E-2</v>
      </c>
      <c r="AV13" s="17"/>
      <c r="AW13" s="17">
        <v>0</v>
      </c>
      <c r="AX13" s="17">
        <v>4.2491556382644201E-2</v>
      </c>
      <c r="AY13" s="17">
        <v>3.8039506358447599E-2</v>
      </c>
      <c r="AZ13" s="17">
        <v>5.74601469818758E-2</v>
      </c>
      <c r="BA13" s="17">
        <v>4.5654442674652802E-2</v>
      </c>
      <c r="BB13" s="17">
        <v>5.6268016543861599E-2</v>
      </c>
      <c r="BC13" s="17">
        <v>7.5268356198689004E-2</v>
      </c>
      <c r="BD13" s="17">
        <v>8.3528370292692E-2</v>
      </c>
      <c r="BE13" s="17">
        <v>3.3142662784625201E-2</v>
      </c>
      <c r="BF13" s="17">
        <v>4.7603058305377803E-2</v>
      </c>
      <c r="BG13" s="17">
        <v>3.7105675934664899E-2</v>
      </c>
      <c r="BH13" s="17">
        <v>6.3338168553053895E-2</v>
      </c>
      <c r="BI13" s="17">
        <v>7.1363284198021695E-2</v>
      </c>
      <c r="BJ13" s="17">
        <v>9.9847651644171795E-2</v>
      </c>
      <c r="BK13" s="17">
        <v>6.9301299587506401E-2</v>
      </c>
      <c r="BL13" s="17">
        <v>0.19463872180272901</v>
      </c>
      <c r="BM13" s="17"/>
      <c r="BN13" s="17">
        <v>6.9471998944778804E-2</v>
      </c>
      <c r="BO13" s="17">
        <v>5.3427282774048498E-2</v>
      </c>
      <c r="BP13" s="17"/>
      <c r="BQ13" s="17">
        <v>0.13818799901894899</v>
      </c>
      <c r="BR13" s="17">
        <v>4.2734047249746297E-2</v>
      </c>
      <c r="BS13" s="17"/>
      <c r="BT13" s="17">
        <v>0.121473641340266</v>
      </c>
      <c r="BU13" s="17"/>
      <c r="BV13" s="17">
        <v>5.71862959272973E-2</v>
      </c>
      <c r="BW13" s="17">
        <v>6.9674294042426907E-2</v>
      </c>
      <c r="BX13" s="17">
        <v>5.9201791135866599E-2</v>
      </c>
      <c r="BY13" s="17"/>
      <c r="BZ13" s="17">
        <v>2.4420874367287401E-2</v>
      </c>
      <c r="CA13" s="17">
        <v>6.6390119292975294E-2</v>
      </c>
      <c r="CB13" s="17">
        <v>3.85957413264175E-2</v>
      </c>
      <c r="CC13" s="17">
        <v>7.0457405225484604E-2</v>
      </c>
      <c r="CD13" s="17">
        <v>6.8007254777109796E-2</v>
      </c>
      <c r="CE13" s="17">
        <v>8.1384412178991103E-2</v>
      </c>
      <c r="CF13" s="17">
        <v>0.106347340862098</v>
      </c>
      <c r="CG13" s="17"/>
      <c r="CH13" s="17">
        <v>0.17866982237562901</v>
      </c>
      <c r="CI13" s="17">
        <v>6.8999521889817797E-2</v>
      </c>
      <c r="CJ13" s="17">
        <v>3.58574673552517E-2</v>
      </c>
      <c r="CK13" s="17">
        <v>4.2044063949645903E-2</v>
      </c>
      <c r="CL13" s="17">
        <v>3.8977561319869701E-2</v>
      </c>
    </row>
    <row r="14" spans="2:90" x14ac:dyDescent="0.3">
      <c r="B14" s="18" t="s">
        <v>118</v>
      </c>
      <c r="C14" s="19">
        <v>4.6225025913640999E-2</v>
      </c>
      <c r="D14" s="19">
        <v>3.61432549381119E-2</v>
      </c>
      <c r="E14" s="19">
        <v>5.6444392017697201E-2</v>
      </c>
      <c r="F14" s="19"/>
      <c r="G14" s="19">
        <v>6.6988914129356203E-2</v>
      </c>
      <c r="H14" s="19">
        <v>4.7524063693324799E-2</v>
      </c>
      <c r="I14" s="19">
        <v>5.6597223747576197E-2</v>
      </c>
      <c r="J14" s="19">
        <v>5.8350210922650303E-2</v>
      </c>
      <c r="K14" s="19">
        <v>3.0852292398512799E-2</v>
      </c>
      <c r="L14" s="19">
        <v>2.3347160351588601E-2</v>
      </c>
      <c r="M14" s="19"/>
      <c r="N14" s="19">
        <v>2.5369962510968101E-2</v>
      </c>
      <c r="O14" s="19">
        <v>6.1130836640278602E-2</v>
      </c>
      <c r="P14" s="19">
        <v>2.9004353936772701E-2</v>
      </c>
      <c r="Q14" s="19">
        <v>6.6991893038047701E-2</v>
      </c>
      <c r="R14" s="19"/>
      <c r="S14" s="19">
        <v>6.4558360823874797E-2</v>
      </c>
      <c r="T14" s="19">
        <v>3.3865326628886201E-2</v>
      </c>
      <c r="U14" s="19">
        <v>4.8558400544449098E-2</v>
      </c>
      <c r="V14" s="19">
        <v>4.4313577406990302E-2</v>
      </c>
      <c r="W14" s="19">
        <v>4.85240805806419E-2</v>
      </c>
      <c r="X14" s="19">
        <v>4.4013446553816601E-2</v>
      </c>
      <c r="Y14" s="19">
        <v>3.5732745925768299E-2</v>
      </c>
      <c r="Z14" s="19">
        <v>3.1552337127607501E-2</v>
      </c>
      <c r="AA14" s="19">
        <v>4.17328636784704E-2</v>
      </c>
      <c r="AB14" s="19">
        <v>6.81851036726972E-2</v>
      </c>
      <c r="AC14" s="19">
        <v>5.4094251459299997E-2</v>
      </c>
      <c r="AD14" s="19">
        <v>0</v>
      </c>
      <c r="AE14" s="19"/>
      <c r="AF14" s="19">
        <v>2.48928605419096E-2</v>
      </c>
      <c r="AG14" s="19">
        <v>4.41176040408136E-2</v>
      </c>
      <c r="AH14" s="19">
        <v>9.3789101670887706E-2</v>
      </c>
      <c r="AI14" s="19"/>
      <c r="AJ14" s="19">
        <v>1.6792221231608902E-2</v>
      </c>
      <c r="AK14" s="19">
        <v>4.0114414501493001E-2</v>
      </c>
      <c r="AL14" s="19">
        <v>4.8739254782100699E-2</v>
      </c>
      <c r="AM14" s="19">
        <v>1.48949952340694E-2</v>
      </c>
      <c r="AN14" s="19">
        <v>6.78137375755445E-2</v>
      </c>
      <c r="AO14" s="19"/>
      <c r="AP14" s="19">
        <v>4.1535040515040603E-2</v>
      </c>
      <c r="AQ14" s="19">
        <v>2.6785010964986401E-2</v>
      </c>
      <c r="AR14" s="19">
        <v>3.8637825915155501E-2</v>
      </c>
      <c r="AS14" s="19">
        <v>1.8020723516930098E-2</v>
      </c>
      <c r="AT14" s="19">
        <v>6.8719499562737499E-2</v>
      </c>
      <c r="AU14" s="19">
        <v>0.101013505453649</v>
      </c>
      <c r="AV14" s="19"/>
      <c r="AW14" s="19">
        <v>8.8119716553545294E-2</v>
      </c>
      <c r="AX14" s="19">
        <v>0.120736764560472</v>
      </c>
      <c r="AY14" s="19">
        <v>7.2525659308682003E-2</v>
      </c>
      <c r="AZ14" s="19">
        <v>3.09354618147708E-2</v>
      </c>
      <c r="BA14" s="19">
        <v>6.7571729361510693E-2</v>
      </c>
      <c r="BB14" s="19">
        <v>3.7629825351846197E-2</v>
      </c>
      <c r="BC14" s="19">
        <v>1.22006804276467E-2</v>
      </c>
      <c r="BD14" s="19">
        <v>5.2056007857741199E-2</v>
      </c>
      <c r="BE14" s="19">
        <v>7.4982436180450699E-3</v>
      </c>
      <c r="BF14" s="19">
        <v>2.1531715046791699E-2</v>
      </c>
      <c r="BG14" s="19">
        <v>4.9729742965725202E-2</v>
      </c>
      <c r="BH14" s="19">
        <v>1.9121362226318599E-2</v>
      </c>
      <c r="BI14" s="19">
        <v>3.6897881838324598E-2</v>
      </c>
      <c r="BJ14" s="19">
        <v>3.7711646515065297E-2</v>
      </c>
      <c r="BK14" s="19">
        <v>2.4600286106577201E-2</v>
      </c>
      <c r="BL14" s="19">
        <v>1.6586543450005601E-2</v>
      </c>
      <c r="BM14" s="19"/>
      <c r="BN14" s="19">
        <v>3.4506360368122997E-2</v>
      </c>
      <c r="BO14" s="19">
        <v>5.9748281208722102E-2</v>
      </c>
      <c r="BP14" s="19"/>
      <c r="BQ14" s="19">
        <v>4.1782969385972903E-2</v>
      </c>
      <c r="BR14" s="19">
        <v>2.9259078989775499E-2</v>
      </c>
      <c r="BS14" s="19"/>
      <c r="BT14" s="19">
        <v>2.04264269691979E-2</v>
      </c>
      <c r="BU14" s="19"/>
      <c r="BV14" s="19">
        <v>6.5695010186042499E-2</v>
      </c>
      <c r="BW14" s="19">
        <v>6.1197656165304003E-2</v>
      </c>
      <c r="BX14" s="19">
        <v>3.0568356840290901E-2</v>
      </c>
      <c r="BY14" s="19"/>
      <c r="BZ14" s="19">
        <v>6.6038640993251393E-2</v>
      </c>
      <c r="CA14" s="19">
        <v>5.6213111003077E-2</v>
      </c>
      <c r="CB14" s="19">
        <v>4.3269843192224801E-2</v>
      </c>
      <c r="CC14" s="19">
        <v>7.3142135954031998E-3</v>
      </c>
      <c r="CD14" s="19">
        <v>3.9414410610096498E-2</v>
      </c>
      <c r="CE14" s="19">
        <v>3.3508601412184903E-2</v>
      </c>
      <c r="CF14" s="19">
        <v>3.1231773526398401E-2</v>
      </c>
      <c r="CG14" s="19"/>
      <c r="CH14" s="19">
        <v>2.6662565148912201E-2</v>
      </c>
      <c r="CI14" s="19">
        <v>4.2393464406973398E-2</v>
      </c>
      <c r="CJ14" s="19">
        <v>4.8770049082031003E-2</v>
      </c>
      <c r="CK14" s="19">
        <v>6.0645955945347697E-2</v>
      </c>
      <c r="CL14" s="19">
        <v>4.9952584644887298E-2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600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590</v>
      </c>
      <c r="C9" s="17">
        <v>0.26536275034816098</v>
      </c>
      <c r="D9" s="17">
        <v>0.27392563795300601</v>
      </c>
      <c r="E9" s="17">
        <v>0.25813918480240799</v>
      </c>
      <c r="F9" s="17"/>
      <c r="G9" s="17">
        <v>0.10897391742183</v>
      </c>
      <c r="H9" s="17">
        <v>0.118704173314037</v>
      </c>
      <c r="I9" s="17">
        <v>0.25888045857256797</v>
      </c>
      <c r="J9" s="17">
        <v>0.31870177314409798</v>
      </c>
      <c r="K9" s="17">
        <v>0.363974631611585</v>
      </c>
      <c r="L9" s="17">
        <v>0.384941581186379</v>
      </c>
      <c r="M9" s="17"/>
      <c r="N9" s="17">
        <v>0.182173583549392</v>
      </c>
      <c r="O9" s="17">
        <v>0.252175173039348</v>
      </c>
      <c r="P9" s="17">
        <v>0.32655364401229697</v>
      </c>
      <c r="Q9" s="17">
        <v>0.31355932989424901</v>
      </c>
      <c r="R9" s="17"/>
      <c r="S9" s="17">
        <v>0.22796749913772199</v>
      </c>
      <c r="T9" s="17">
        <v>0.32401726141410198</v>
      </c>
      <c r="U9" s="17">
        <v>0.31710977520878098</v>
      </c>
      <c r="V9" s="17">
        <v>0.27559693853390299</v>
      </c>
      <c r="W9" s="17">
        <v>0.21647858153611299</v>
      </c>
      <c r="X9" s="17">
        <v>0.29762851629258902</v>
      </c>
      <c r="Y9" s="17">
        <v>0.27036389475196798</v>
      </c>
      <c r="Z9" s="17">
        <v>0.32656779476196801</v>
      </c>
      <c r="AA9" s="17">
        <v>0.25168830329185199</v>
      </c>
      <c r="AB9" s="17">
        <v>0.21038977919288801</v>
      </c>
      <c r="AC9" s="17">
        <v>0.23872115783234099</v>
      </c>
      <c r="AD9" s="17">
        <v>0.19866622004321199</v>
      </c>
      <c r="AE9" s="17"/>
      <c r="AF9" s="17">
        <v>0.43646297644915499</v>
      </c>
      <c r="AG9" s="17">
        <v>0.16464563014497399</v>
      </c>
      <c r="AH9" s="17">
        <v>0.222031807190713</v>
      </c>
      <c r="AI9" s="17"/>
      <c r="AJ9" s="17">
        <v>0.378803153678829</v>
      </c>
      <c r="AK9" s="17">
        <v>0.12174733127748601</v>
      </c>
      <c r="AL9" s="17">
        <v>0.21544113132213499</v>
      </c>
      <c r="AM9" s="17">
        <v>0.569955377084023</v>
      </c>
      <c r="AN9" s="17">
        <v>0.18247275842521199</v>
      </c>
      <c r="AO9" s="17"/>
      <c r="AP9" s="17">
        <v>5.0065132581826398E-2</v>
      </c>
      <c r="AQ9" s="17">
        <v>0.30351909859405701</v>
      </c>
      <c r="AR9" s="17">
        <v>0.171414471366681</v>
      </c>
      <c r="AS9" s="17">
        <v>0.53991272442692495</v>
      </c>
      <c r="AT9" s="17">
        <v>0.13643808529659199</v>
      </c>
      <c r="AU9" s="17">
        <v>0.229383653982355</v>
      </c>
      <c r="AV9" s="17"/>
      <c r="AW9" s="17">
        <v>0.30425688237758403</v>
      </c>
      <c r="AX9" s="17">
        <v>0.21710307688552699</v>
      </c>
      <c r="AY9" s="17">
        <v>0.31840561269558398</v>
      </c>
      <c r="AZ9" s="17">
        <v>0.33132065130890398</v>
      </c>
      <c r="BA9" s="17">
        <v>0.30174101465304698</v>
      </c>
      <c r="BB9" s="17">
        <v>0.276305667321249</v>
      </c>
      <c r="BC9" s="17">
        <v>0.289316797274281</v>
      </c>
      <c r="BD9" s="17">
        <v>0.19842155954239099</v>
      </c>
      <c r="BE9" s="17">
        <v>0.28290740954161497</v>
      </c>
      <c r="BF9" s="17">
        <v>0.223630775709353</v>
      </c>
      <c r="BG9" s="17">
        <v>0.22998556920155599</v>
      </c>
      <c r="BH9" s="17">
        <v>0.31540383295568902</v>
      </c>
      <c r="BI9" s="17">
        <v>0.19906783406747899</v>
      </c>
      <c r="BJ9" s="17">
        <v>0.20995579873605899</v>
      </c>
      <c r="BK9" s="17">
        <v>0.24484441241964</v>
      </c>
      <c r="BL9" s="17">
        <v>0.14478533164631299</v>
      </c>
      <c r="BM9" s="17"/>
      <c r="BN9" s="17">
        <v>0.26642591893352602</v>
      </c>
      <c r="BO9" s="17">
        <v>0.26113874250360097</v>
      </c>
      <c r="BP9" s="17"/>
      <c r="BQ9" s="17">
        <v>4.7144214303942902E-2</v>
      </c>
      <c r="BR9" s="17">
        <v>0.25928305141931701</v>
      </c>
      <c r="BS9" s="17"/>
      <c r="BT9" s="17">
        <v>0.180600403898593</v>
      </c>
      <c r="BU9" s="17"/>
      <c r="BV9" s="17">
        <v>0.24790650017034799</v>
      </c>
      <c r="BW9" s="17">
        <v>0.19922609581641701</v>
      </c>
      <c r="BX9" s="17">
        <v>0.298971165568713</v>
      </c>
      <c r="BY9" s="17"/>
      <c r="BZ9" s="17">
        <v>0.31490520455146398</v>
      </c>
      <c r="CA9" s="17">
        <v>0.28285673825341501</v>
      </c>
      <c r="CB9" s="17">
        <v>0.317598157962731</v>
      </c>
      <c r="CC9" s="17">
        <v>0.26927483519152001</v>
      </c>
      <c r="CD9" s="17">
        <v>0.25431667393077301</v>
      </c>
      <c r="CE9" s="17">
        <v>0.21619330561543701</v>
      </c>
      <c r="CF9" s="17">
        <v>0.19000227024744301</v>
      </c>
      <c r="CG9" s="17"/>
      <c r="CH9" s="17">
        <v>0.189362062043192</v>
      </c>
      <c r="CI9" s="17">
        <v>0.215505207881315</v>
      </c>
      <c r="CJ9" s="17">
        <v>0.29287527833924698</v>
      </c>
      <c r="CK9" s="17">
        <v>0.32674557643830199</v>
      </c>
      <c r="CL9" s="17">
        <v>0.42207016519805002</v>
      </c>
    </row>
    <row r="10" spans="2:90" x14ac:dyDescent="0.3">
      <c r="B10" s="18" t="s">
        <v>591</v>
      </c>
      <c r="C10" s="17">
        <v>0.23880993940980999</v>
      </c>
      <c r="D10" s="17">
        <v>0.21840788643193401</v>
      </c>
      <c r="E10" s="17">
        <v>0.25763750580161399</v>
      </c>
      <c r="F10" s="17"/>
      <c r="G10" s="17">
        <v>0.24438994601901101</v>
      </c>
      <c r="H10" s="17">
        <v>0.190900198777671</v>
      </c>
      <c r="I10" s="17">
        <v>0.215675237230504</v>
      </c>
      <c r="J10" s="17">
        <v>0.26922664667498702</v>
      </c>
      <c r="K10" s="17">
        <v>0.25825709405235298</v>
      </c>
      <c r="L10" s="17">
        <v>0.25545747431203197</v>
      </c>
      <c r="M10" s="17"/>
      <c r="N10" s="17">
        <v>0.22096917075990599</v>
      </c>
      <c r="O10" s="17">
        <v>0.23670717149036599</v>
      </c>
      <c r="P10" s="17">
        <v>0.251497726955134</v>
      </c>
      <c r="Q10" s="17">
        <v>0.24728259734578301</v>
      </c>
      <c r="R10" s="17"/>
      <c r="S10" s="17">
        <v>0.22056819080279</v>
      </c>
      <c r="T10" s="17">
        <v>0.24127443996164799</v>
      </c>
      <c r="U10" s="17">
        <v>0.260555465378841</v>
      </c>
      <c r="V10" s="17">
        <v>0.23376873123234801</v>
      </c>
      <c r="W10" s="17">
        <v>0.28629911367063898</v>
      </c>
      <c r="X10" s="17">
        <v>0.26948447470821202</v>
      </c>
      <c r="Y10" s="17">
        <v>0.21477764305660499</v>
      </c>
      <c r="Z10" s="17">
        <v>0.25677391293010998</v>
      </c>
      <c r="AA10" s="17">
        <v>0.208277010260806</v>
      </c>
      <c r="AB10" s="17">
        <v>0.24494835347431601</v>
      </c>
      <c r="AC10" s="17">
        <v>0.23251908613508801</v>
      </c>
      <c r="AD10" s="17">
        <v>0.212486847242015</v>
      </c>
      <c r="AE10" s="17"/>
      <c r="AF10" s="17">
        <v>0.245966237711883</v>
      </c>
      <c r="AG10" s="17">
        <v>0.21719235156736</v>
      </c>
      <c r="AH10" s="17">
        <v>0.22900538518959501</v>
      </c>
      <c r="AI10" s="17"/>
      <c r="AJ10" s="17">
        <v>0.29186289977901397</v>
      </c>
      <c r="AK10" s="17">
        <v>0.19561129451584899</v>
      </c>
      <c r="AL10" s="17">
        <v>0.28591118699046902</v>
      </c>
      <c r="AM10" s="17">
        <v>0.20994906820437501</v>
      </c>
      <c r="AN10" s="17">
        <v>0.28051585032076998</v>
      </c>
      <c r="AO10" s="17"/>
      <c r="AP10" s="17">
        <v>0.13501904952805399</v>
      </c>
      <c r="AQ10" s="17">
        <v>0.28441733287711801</v>
      </c>
      <c r="AR10" s="17">
        <v>0.32343679698675298</v>
      </c>
      <c r="AS10" s="17">
        <v>0.23066747902041501</v>
      </c>
      <c r="AT10" s="17">
        <v>0.27910045824125101</v>
      </c>
      <c r="AU10" s="17">
        <v>0.34852568858188099</v>
      </c>
      <c r="AV10" s="17"/>
      <c r="AW10" s="17">
        <v>0.15289138073708899</v>
      </c>
      <c r="AX10" s="17">
        <v>0.23817329777617099</v>
      </c>
      <c r="AY10" s="17">
        <v>0.22808647763040399</v>
      </c>
      <c r="AZ10" s="17">
        <v>0.28444252781751</v>
      </c>
      <c r="BA10" s="17">
        <v>0.25246683255455399</v>
      </c>
      <c r="BB10" s="17">
        <v>0.21804539401515599</v>
      </c>
      <c r="BC10" s="17">
        <v>0.27306448833409802</v>
      </c>
      <c r="BD10" s="17">
        <v>0.24783303325256101</v>
      </c>
      <c r="BE10" s="17">
        <v>0.275675915810144</v>
      </c>
      <c r="BF10" s="17">
        <v>0.26568483961074602</v>
      </c>
      <c r="BG10" s="17">
        <v>0.256566921499772</v>
      </c>
      <c r="BH10" s="17">
        <v>0.21777917263642299</v>
      </c>
      <c r="BI10" s="17">
        <v>0.18475713482609701</v>
      </c>
      <c r="BJ10" s="17">
        <v>0.19317379611069699</v>
      </c>
      <c r="BK10" s="17">
        <v>0.211349442834317</v>
      </c>
      <c r="BL10" s="17">
        <v>0.15704177047795301</v>
      </c>
      <c r="BM10" s="17"/>
      <c r="BN10" s="17">
        <v>0.23104521771452899</v>
      </c>
      <c r="BO10" s="17">
        <v>0.251679880009549</v>
      </c>
      <c r="BP10" s="17"/>
      <c r="BQ10" s="17">
        <v>0.130516664709316</v>
      </c>
      <c r="BR10" s="17">
        <v>0.29428559465980098</v>
      </c>
      <c r="BS10" s="17"/>
      <c r="BT10" s="17">
        <v>0.21239013550249</v>
      </c>
      <c r="BU10" s="17"/>
      <c r="BV10" s="17">
        <v>0.21957630794337599</v>
      </c>
      <c r="BW10" s="17">
        <v>0.24251830457040799</v>
      </c>
      <c r="BX10" s="17">
        <v>0.23980461148988499</v>
      </c>
      <c r="BY10" s="17"/>
      <c r="BZ10" s="17">
        <v>0.28118356590169202</v>
      </c>
      <c r="CA10" s="17">
        <v>0.25278574639965701</v>
      </c>
      <c r="CB10" s="17">
        <v>0.24118329431984301</v>
      </c>
      <c r="CC10" s="17">
        <v>0.27727845920016397</v>
      </c>
      <c r="CD10" s="17">
        <v>0.23873737679276999</v>
      </c>
      <c r="CE10" s="17">
        <v>0.22244818186551099</v>
      </c>
      <c r="CF10" s="17">
        <v>0.185742761646881</v>
      </c>
      <c r="CG10" s="17"/>
      <c r="CH10" s="17">
        <v>0.10986362128123101</v>
      </c>
      <c r="CI10" s="17">
        <v>0.232613167341987</v>
      </c>
      <c r="CJ10" s="17">
        <v>0.264190285729967</v>
      </c>
      <c r="CK10" s="17">
        <v>0.271508242494436</v>
      </c>
      <c r="CL10" s="17">
        <v>0.25079456328080002</v>
      </c>
    </row>
    <row r="11" spans="2:90" x14ac:dyDescent="0.3">
      <c r="B11" s="18" t="s">
        <v>592</v>
      </c>
      <c r="C11" s="17">
        <v>0.25763139952408398</v>
      </c>
      <c r="D11" s="17">
        <v>0.25846605852424798</v>
      </c>
      <c r="E11" s="17">
        <v>0.25689697960187802</v>
      </c>
      <c r="F11" s="17"/>
      <c r="G11" s="17">
        <v>0.262789148682124</v>
      </c>
      <c r="H11" s="17">
        <v>0.249830577672075</v>
      </c>
      <c r="I11" s="17">
        <v>0.21841571063162801</v>
      </c>
      <c r="J11" s="17">
        <v>0.26196905356911898</v>
      </c>
      <c r="K11" s="17">
        <v>0.26665434330162202</v>
      </c>
      <c r="L11" s="17">
        <v>0.28311772976055499</v>
      </c>
      <c r="M11" s="17"/>
      <c r="N11" s="17">
        <v>0.28784457701398403</v>
      </c>
      <c r="O11" s="17">
        <v>0.28860241066935899</v>
      </c>
      <c r="P11" s="17">
        <v>0.21775137196200101</v>
      </c>
      <c r="Q11" s="17">
        <v>0.23058442287105099</v>
      </c>
      <c r="R11" s="17"/>
      <c r="S11" s="17">
        <v>0.192537765558529</v>
      </c>
      <c r="T11" s="17">
        <v>0.27016657059198501</v>
      </c>
      <c r="U11" s="17">
        <v>0.26393554469463498</v>
      </c>
      <c r="V11" s="17">
        <v>0.27864061837380699</v>
      </c>
      <c r="W11" s="17">
        <v>0.25837296689510503</v>
      </c>
      <c r="X11" s="17">
        <v>0.2348592239941</v>
      </c>
      <c r="Y11" s="17">
        <v>0.27102601379830799</v>
      </c>
      <c r="Z11" s="17">
        <v>0.20048933253314899</v>
      </c>
      <c r="AA11" s="17">
        <v>0.26645458361339402</v>
      </c>
      <c r="AB11" s="17">
        <v>0.30154507556580601</v>
      </c>
      <c r="AC11" s="17">
        <v>0.211167226643866</v>
      </c>
      <c r="AD11" s="17">
        <v>0.448368101874977</v>
      </c>
      <c r="AE11" s="17"/>
      <c r="AF11" s="17">
        <v>0.17264871362395001</v>
      </c>
      <c r="AG11" s="17">
        <v>0.33210004600435</v>
      </c>
      <c r="AH11" s="17">
        <v>0.248792706179949</v>
      </c>
      <c r="AI11" s="17"/>
      <c r="AJ11" s="17">
        <v>0.195257759368308</v>
      </c>
      <c r="AK11" s="17">
        <v>0.32004608400415302</v>
      </c>
      <c r="AL11" s="17">
        <v>0.31171948092653601</v>
      </c>
      <c r="AM11" s="17">
        <v>8.8022839941870698E-2</v>
      </c>
      <c r="AN11" s="17">
        <v>0.27650511520133902</v>
      </c>
      <c r="AO11" s="17"/>
      <c r="AP11" s="17">
        <v>0.345298877665764</v>
      </c>
      <c r="AQ11" s="17">
        <v>0.22570812620222799</v>
      </c>
      <c r="AR11" s="17">
        <v>0.32056514074551801</v>
      </c>
      <c r="AS11" s="17">
        <v>0.11080389125736501</v>
      </c>
      <c r="AT11" s="17">
        <v>0.31324916976506101</v>
      </c>
      <c r="AU11" s="17">
        <v>0.27262788946732103</v>
      </c>
      <c r="AV11" s="17"/>
      <c r="AW11" s="17">
        <v>0.20098788466352599</v>
      </c>
      <c r="AX11" s="17">
        <v>0.20747693716663701</v>
      </c>
      <c r="AY11" s="17">
        <v>0.241894784900308</v>
      </c>
      <c r="AZ11" s="17">
        <v>0.20953771989335199</v>
      </c>
      <c r="BA11" s="17">
        <v>0.222846158892854</v>
      </c>
      <c r="BB11" s="17">
        <v>0.30349466965145599</v>
      </c>
      <c r="BC11" s="17">
        <v>0.230353135073886</v>
      </c>
      <c r="BD11" s="17">
        <v>0.31115589682364903</v>
      </c>
      <c r="BE11" s="17">
        <v>0.27223464810474202</v>
      </c>
      <c r="BF11" s="17">
        <v>0.34110942632642899</v>
      </c>
      <c r="BG11" s="17">
        <v>0.31294689010061399</v>
      </c>
      <c r="BH11" s="17">
        <v>0.23707896209281601</v>
      </c>
      <c r="BI11" s="17">
        <v>0.335419971137982</v>
      </c>
      <c r="BJ11" s="17">
        <v>0.24761579417627899</v>
      </c>
      <c r="BK11" s="17">
        <v>0.218347627607545</v>
      </c>
      <c r="BL11" s="17">
        <v>0.19898728990845899</v>
      </c>
      <c r="BM11" s="17"/>
      <c r="BN11" s="17">
        <v>0.26498691064284502</v>
      </c>
      <c r="BO11" s="17">
        <v>0.248026255693725</v>
      </c>
      <c r="BP11" s="17"/>
      <c r="BQ11" s="17">
        <v>0.35083736574226698</v>
      </c>
      <c r="BR11" s="17">
        <v>0.26121420433483999</v>
      </c>
      <c r="BS11" s="17"/>
      <c r="BT11" s="17">
        <v>0.187792872851373</v>
      </c>
      <c r="BU11" s="17"/>
      <c r="BV11" s="17">
        <v>0.27993290139087201</v>
      </c>
      <c r="BW11" s="17">
        <v>0.29024073062894301</v>
      </c>
      <c r="BX11" s="17">
        <v>0.236829719747946</v>
      </c>
      <c r="BY11" s="17"/>
      <c r="BZ11" s="17">
        <v>0.24527686979341401</v>
      </c>
      <c r="CA11" s="17">
        <v>0.247816959560959</v>
      </c>
      <c r="CB11" s="17">
        <v>0.26292724939843498</v>
      </c>
      <c r="CC11" s="17">
        <v>0.22759539375059301</v>
      </c>
      <c r="CD11" s="17">
        <v>0.25010532185554302</v>
      </c>
      <c r="CE11" s="17">
        <v>0.31682200525040899</v>
      </c>
      <c r="CF11" s="17">
        <v>0.26068905874331</v>
      </c>
      <c r="CG11" s="17"/>
      <c r="CH11" s="17">
        <v>0.249303180817773</v>
      </c>
      <c r="CI11" s="17">
        <v>0.27825422670354799</v>
      </c>
      <c r="CJ11" s="17">
        <v>0.26142705665895399</v>
      </c>
      <c r="CK11" s="17">
        <v>0.23444823508172599</v>
      </c>
      <c r="CL11" s="17">
        <v>0.141846021893583</v>
      </c>
    </row>
    <row r="12" spans="2:90" x14ac:dyDescent="0.3">
      <c r="B12" s="18" t="s">
        <v>593</v>
      </c>
      <c r="C12" s="17">
        <v>0.12222084381743301</v>
      </c>
      <c r="D12" s="17">
        <v>0.142009121380341</v>
      </c>
      <c r="E12" s="17">
        <v>0.102819204338941</v>
      </c>
      <c r="F12" s="17"/>
      <c r="G12" s="17">
        <v>0.21210393756637499</v>
      </c>
      <c r="H12" s="17">
        <v>0.24821871101166501</v>
      </c>
      <c r="I12" s="17">
        <v>0.15554250682699799</v>
      </c>
      <c r="J12" s="17">
        <v>5.9916224018578303E-2</v>
      </c>
      <c r="K12" s="17">
        <v>4.6452445362147203E-2</v>
      </c>
      <c r="L12" s="17">
        <v>3.3677907822772503E-2</v>
      </c>
      <c r="M12" s="17"/>
      <c r="N12" s="17">
        <v>0.17779567851192199</v>
      </c>
      <c r="O12" s="17">
        <v>0.109722705857903</v>
      </c>
      <c r="P12" s="17">
        <v>0.12243624065226499</v>
      </c>
      <c r="Q12" s="17">
        <v>7.6316898442288797E-2</v>
      </c>
      <c r="R12" s="17"/>
      <c r="S12" s="17">
        <v>0.201160841108564</v>
      </c>
      <c r="T12" s="17">
        <v>6.4900298321327293E-2</v>
      </c>
      <c r="U12" s="17">
        <v>6.82483905694449E-2</v>
      </c>
      <c r="V12" s="17">
        <v>0.119646406733497</v>
      </c>
      <c r="W12" s="17">
        <v>0.117101430494274</v>
      </c>
      <c r="X12" s="17">
        <v>0.11060601040996899</v>
      </c>
      <c r="Y12" s="17">
        <v>0.12184092050513599</v>
      </c>
      <c r="Z12" s="17">
        <v>0.12930396954095699</v>
      </c>
      <c r="AA12" s="17">
        <v>0.15294093268071199</v>
      </c>
      <c r="AB12" s="17">
        <v>8.1896536873501596E-2</v>
      </c>
      <c r="AC12" s="17">
        <v>0.18962843063905599</v>
      </c>
      <c r="AD12" s="17">
        <v>8.73639531227767E-2</v>
      </c>
      <c r="AE12" s="17"/>
      <c r="AF12" s="17">
        <v>7.7024762691690798E-2</v>
      </c>
      <c r="AG12" s="17">
        <v>0.14730508082550001</v>
      </c>
      <c r="AH12" s="17">
        <v>0.149666582139832</v>
      </c>
      <c r="AI12" s="17"/>
      <c r="AJ12" s="17">
        <v>7.2273781847749394E-2</v>
      </c>
      <c r="AK12" s="17">
        <v>0.21233090423853099</v>
      </c>
      <c r="AL12" s="17">
        <v>7.6521251670029294E-2</v>
      </c>
      <c r="AM12" s="17">
        <v>4.3939500965592598E-2</v>
      </c>
      <c r="AN12" s="17">
        <v>0.137393752756438</v>
      </c>
      <c r="AO12" s="17"/>
      <c r="AP12" s="17">
        <v>0.27977784968658997</v>
      </c>
      <c r="AQ12" s="17">
        <v>0.10256457189576899</v>
      </c>
      <c r="AR12" s="17">
        <v>6.3804940338351102E-2</v>
      </c>
      <c r="AS12" s="17">
        <v>6.3688480259586899E-2</v>
      </c>
      <c r="AT12" s="17">
        <v>0.13555615797398399</v>
      </c>
      <c r="AU12" s="17">
        <v>2.7229363382469101E-2</v>
      </c>
      <c r="AV12" s="17"/>
      <c r="AW12" s="17">
        <v>0.19764705497076299</v>
      </c>
      <c r="AX12" s="17">
        <v>0.11639509363892001</v>
      </c>
      <c r="AY12" s="17">
        <v>9.07713939303193E-2</v>
      </c>
      <c r="AZ12" s="17">
        <v>9.9433544955482706E-2</v>
      </c>
      <c r="BA12" s="17">
        <v>8.9934291357349094E-2</v>
      </c>
      <c r="BB12" s="17">
        <v>9.0895895822266704E-2</v>
      </c>
      <c r="BC12" s="17">
        <v>0.14144919560086799</v>
      </c>
      <c r="BD12" s="17">
        <v>9.7500665839423697E-2</v>
      </c>
      <c r="BE12" s="17">
        <v>9.6359295455235305E-2</v>
      </c>
      <c r="BF12" s="17">
        <v>0.119285883815466</v>
      </c>
      <c r="BG12" s="17">
        <v>0.122265869558819</v>
      </c>
      <c r="BH12" s="17">
        <v>0.10234841169362099</v>
      </c>
      <c r="BI12" s="17">
        <v>0.15096347197684201</v>
      </c>
      <c r="BJ12" s="17">
        <v>0.250537122544713</v>
      </c>
      <c r="BK12" s="17">
        <v>0.22937222015346501</v>
      </c>
      <c r="BL12" s="17">
        <v>0.27748648445460899</v>
      </c>
      <c r="BM12" s="17"/>
      <c r="BN12" s="17">
        <v>0.12815588786113</v>
      </c>
      <c r="BO12" s="17">
        <v>0.115793602327526</v>
      </c>
      <c r="BP12" s="17"/>
      <c r="BQ12" s="17">
        <v>0.28227103055789299</v>
      </c>
      <c r="BR12" s="17">
        <v>0.11400093945095</v>
      </c>
      <c r="BS12" s="17"/>
      <c r="BT12" s="17">
        <v>0.25887168799878202</v>
      </c>
      <c r="BU12" s="17"/>
      <c r="BV12" s="17">
        <v>0.112176665153979</v>
      </c>
      <c r="BW12" s="17">
        <v>0.131745159977737</v>
      </c>
      <c r="BX12" s="17">
        <v>0.123977559408431</v>
      </c>
      <c r="BY12" s="17"/>
      <c r="BZ12" s="17">
        <v>4.0819937972908803E-2</v>
      </c>
      <c r="CA12" s="17">
        <v>0.104759964115928</v>
      </c>
      <c r="CB12" s="17">
        <v>7.3622411643985003E-2</v>
      </c>
      <c r="CC12" s="17">
        <v>0.14633174899213999</v>
      </c>
      <c r="CD12" s="17">
        <v>0.16434239508589399</v>
      </c>
      <c r="CE12" s="17">
        <v>0.12658117522450901</v>
      </c>
      <c r="CF12" s="17">
        <v>0.21214526886393201</v>
      </c>
      <c r="CG12" s="17"/>
      <c r="CH12" s="17">
        <v>0.16674097495347001</v>
      </c>
      <c r="CI12" s="17">
        <v>0.162950993083913</v>
      </c>
      <c r="CJ12" s="17">
        <v>9.2613459798273901E-2</v>
      </c>
      <c r="CK12" s="17">
        <v>8.7016843337090699E-2</v>
      </c>
      <c r="CL12" s="17">
        <v>4.4480723737653001E-2</v>
      </c>
    </row>
    <row r="13" spans="2:90" x14ac:dyDescent="0.3">
      <c r="B13" s="18" t="s">
        <v>594</v>
      </c>
      <c r="C13" s="17">
        <v>5.63740566575009E-2</v>
      </c>
      <c r="D13" s="17">
        <v>6.6876710367334793E-2</v>
      </c>
      <c r="E13" s="17">
        <v>4.65566654354213E-2</v>
      </c>
      <c r="F13" s="17"/>
      <c r="G13" s="17">
        <v>9.4198826312269196E-2</v>
      </c>
      <c r="H13" s="17">
        <v>0.13970800762636501</v>
      </c>
      <c r="I13" s="17">
        <v>8.4398355821674403E-2</v>
      </c>
      <c r="J13" s="17">
        <v>1.8706945439769099E-2</v>
      </c>
      <c r="K13" s="17">
        <v>1.28231779005487E-2</v>
      </c>
      <c r="L13" s="17">
        <v>0</v>
      </c>
      <c r="M13" s="17"/>
      <c r="N13" s="17">
        <v>9.4022695730270306E-2</v>
      </c>
      <c r="O13" s="17">
        <v>3.8581663667565901E-2</v>
      </c>
      <c r="P13" s="17">
        <v>3.6494161229444398E-2</v>
      </c>
      <c r="Q13" s="17">
        <v>5.2315376203872999E-2</v>
      </c>
      <c r="R13" s="17"/>
      <c r="S13" s="17">
        <v>0.111480300636063</v>
      </c>
      <c r="T13" s="17">
        <v>5.1822998714209097E-2</v>
      </c>
      <c r="U13" s="17">
        <v>2.31599963259899E-2</v>
      </c>
      <c r="V13" s="17">
        <v>1.53835979152565E-2</v>
      </c>
      <c r="W13" s="17">
        <v>5.2840673331781197E-2</v>
      </c>
      <c r="X13" s="17">
        <v>4.9263397292627999E-2</v>
      </c>
      <c r="Y13" s="17">
        <v>6.30827320894779E-2</v>
      </c>
      <c r="Z13" s="17">
        <v>5.5312653106208698E-2</v>
      </c>
      <c r="AA13" s="17">
        <v>5.4356436532309302E-2</v>
      </c>
      <c r="AB13" s="17">
        <v>6.4143219476911803E-2</v>
      </c>
      <c r="AC13" s="17">
        <v>4.0620141185169899E-2</v>
      </c>
      <c r="AD13" s="17">
        <v>5.31148777170194E-2</v>
      </c>
      <c r="AE13" s="17"/>
      <c r="AF13" s="17">
        <v>3.8242418484102203E-2</v>
      </c>
      <c r="AG13" s="17">
        <v>6.6947164975920306E-2</v>
      </c>
      <c r="AH13" s="17">
        <v>6.0034719780430401E-2</v>
      </c>
      <c r="AI13" s="17"/>
      <c r="AJ13" s="17">
        <v>4.0498752819923003E-2</v>
      </c>
      <c r="AK13" s="17">
        <v>8.5240092193729397E-2</v>
      </c>
      <c r="AL13" s="17">
        <v>2.44594568451133E-2</v>
      </c>
      <c r="AM13" s="17">
        <v>6.17882745801474E-2</v>
      </c>
      <c r="AN13" s="17">
        <v>6.4745171393423007E-2</v>
      </c>
      <c r="AO13" s="17"/>
      <c r="AP13" s="17">
        <v>0.12322124157474</v>
      </c>
      <c r="AQ13" s="17">
        <v>5.8432077207426297E-2</v>
      </c>
      <c r="AR13" s="17">
        <v>3.7418914015067799E-2</v>
      </c>
      <c r="AS13" s="17">
        <v>3.25783424765261E-2</v>
      </c>
      <c r="AT13" s="17">
        <v>6.0807806485721198E-2</v>
      </c>
      <c r="AU13" s="17">
        <v>5.2934831357833601E-3</v>
      </c>
      <c r="AV13" s="17"/>
      <c r="AW13" s="17">
        <v>9.9595177130550397E-2</v>
      </c>
      <c r="AX13" s="17">
        <v>8.68318394068473E-2</v>
      </c>
      <c r="AY13" s="17">
        <v>4.7071808835235297E-2</v>
      </c>
      <c r="AZ13" s="17">
        <v>1.4679060210871E-2</v>
      </c>
      <c r="BA13" s="17">
        <v>3.4487444209493401E-2</v>
      </c>
      <c r="BB13" s="17">
        <v>6.3436575558424704E-2</v>
      </c>
      <c r="BC13" s="17">
        <v>3.6550792830408498E-2</v>
      </c>
      <c r="BD13" s="17">
        <v>6.5653395863659703E-2</v>
      </c>
      <c r="BE13" s="17">
        <v>3.4718201256224601E-2</v>
      </c>
      <c r="BF13" s="17">
        <v>2.9872226943160201E-2</v>
      </c>
      <c r="BG13" s="17">
        <v>3.2508288153800899E-2</v>
      </c>
      <c r="BH13" s="17">
        <v>8.8013405687941498E-2</v>
      </c>
      <c r="BI13" s="17">
        <v>6.7080971210940796E-2</v>
      </c>
      <c r="BJ13" s="17">
        <v>8.3428310094178601E-2</v>
      </c>
      <c r="BK13" s="17">
        <v>1.56421099171817E-2</v>
      </c>
      <c r="BL13" s="17">
        <v>0.19660486304802599</v>
      </c>
      <c r="BM13" s="17"/>
      <c r="BN13" s="17">
        <v>7.0243371103711594E-2</v>
      </c>
      <c r="BO13" s="17">
        <v>3.6920703589654803E-2</v>
      </c>
      <c r="BP13" s="17"/>
      <c r="BQ13" s="17">
        <v>0.120589830478859</v>
      </c>
      <c r="BR13" s="17">
        <v>2.8536299895144099E-2</v>
      </c>
      <c r="BS13" s="17"/>
      <c r="BT13" s="17">
        <v>0.12963164763269899</v>
      </c>
      <c r="BU13" s="17"/>
      <c r="BV13" s="17">
        <v>4.4991186238038001E-2</v>
      </c>
      <c r="BW13" s="17">
        <v>6.3124610980888202E-2</v>
      </c>
      <c r="BX13" s="17">
        <v>6.05638964893234E-2</v>
      </c>
      <c r="BY13" s="17"/>
      <c r="BZ13" s="17">
        <v>2.7766326084244699E-2</v>
      </c>
      <c r="CA13" s="17">
        <v>4.8766689361415899E-2</v>
      </c>
      <c r="CB13" s="17">
        <v>3.83726920926152E-2</v>
      </c>
      <c r="CC13" s="17">
        <v>4.2283143582679199E-2</v>
      </c>
      <c r="CD13" s="17">
        <v>4.8647947230285503E-2</v>
      </c>
      <c r="CE13" s="17">
        <v>8.5918347794372102E-2</v>
      </c>
      <c r="CF13" s="17">
        <v>0.12429501701390901</v>
      </c>
      <c r="CG13" s="17"/>
      <c r="CH13" s="17">
        <v>0.25673315789051698</v>
      </c>
      <c r="CI13" s="17">
        <v>4.99112302899926E-2</v>
      </c>
      <c r="CJ13" s="17">
        <v>2.8480881495306701E-2</v>
      </c>
      <c r="CK13" s="17">
        <v>6.86790762752799E-3</v>
      </c>
      <c r="CL13" s="17">
        <v>7.6117008124405E-2</v>
      </c>
    </row>
    <row r="14" spans="2:90" x14ac:dyDescent="0.3">
      <c r="B14" s="18" t="s">
        <v>118</v>
      </c>
      <c r="C14" s="19">
        <v>5.9601010243010601E-2</v>
      </c>
      <c r="D14" s="19">
        <v>4.0314585343135499E-2</v>
      </c>
      <c r="E14" s="19">
        <v>7.7950460019737697E-2</v>
      </c>
      <c r="F14" s="19"/>
      <c r="G14" s="19">
        <v>7.7544223998391296E-2</v>
      </c>
      <c r="H14" s="19">
        <v>5.2638331598187003E-2</v>
      </c>
      <c r="I14" s="19">
        <v>6.70877309166268E-2</v>
      </c>
      <c r="J14" s="19">
        <v>7.1479357153448497E-2</v>
      </c>
      <c r="K14" s="19">
        <v>5.1838307771744099E-2</v>
      </c>
      <c r="L14" s="19">
        <v>4.28053069182611E-2</v>
      </c>
      <c r="M14" s="19"/>
      <c r="N14" s="19">
        <v>3.7194294434525099E-2</v>
      </c>
      <c r="O14" s="19">
        <v>7.4210875275458194E-2</v>
      </c>
      <c r="P14" s="19">
        <v>4.5266855188859298E-2</v>
      </c>
      <c r="Q14" s="19">
        <v>7.99413752427552E-2</v>
      </c>
      <c r="R14" s="19"/>
      <c r="S14" s="19">
        <v>4.6285402756332097E-2</v>
      </c>
      <c r="T14" s="19">
        <v>4.7818430996728403E-2</v>
      </c>
      <c r="U14" s="19">
        <v>6.6990827822308099E-2</v>
      </c>
      <c r="V14" s="19">
        <v>7.6963707211188198E-2</v>
      </c>
      <c r="W14" s="19">
        <v>6.8907234072087903E-2</v>
      </c>
      <c r="X14" s="19">
        <v>3.8158377302502502E-2</v>
      </c>
      <c r="Y14" s="19">
        <v>5.8908795798505699E-2</v>
      </c>
      <c r="Z14" s="19">
        <v>3.1552337127607501E-2</v>
      </c>
      <c r="AA14" s="19">
        <v>6.6282733620925904E-2</v>
      </c>
      <c r="AB14" s="19">
        <v>9.7077035416576904E-2</v>
      </c>
      <c r="AC14" s="19">
        <v>8.7343957564479102E-2</v>
      </c>
      <c r="AD14" s="19">
        <v>0</v>
      </c>
      <c r="AE14" s="19"/>
      <c r="AF14" s="19">
        <v>2.9654891039218201E-2</v>
      </c>
      <c r="AG14" s="19">
        <v>7.1809726481896402E-2</v>
      </c>
      <c r="AH14" s="19">
        <v>9.0468799519479698E-2</v>
      </c>
      <c r="AI14" s="19"/>
      <c r="AJ14" s="19">
        <v>2.1303652506177499E-2</v>
      </c>
      <c r="AK14" s="19">
        <v>6.5024293770250999E-2</v>
      </c>
      <c r="AL14" s="19">
        <v>8.5947492245717197E-2</v>
      </c>
      <c r="AM14" s="19">
        <v>2.6344939223991101E-2</v>
      </c>
      <c r="AN14" s="19">
        <v>5.8367351902818498E-2</v>
      </c>
      <c r="AO14" s="19"/>
      <c r="AP14" s="19">
        <v>6.6617848963025098E-2</v>
      </c>
      <c r="AQ14" s="19">
        <v>2.5358793223401899E-2</v>
      </c>
      <c r="AR14" s="19">
        <v>8.3359736547629099E-2</v>
      </c>
      <c r="AS14" s="19">
        <v>2.23490825591823E-2</v>
      </c>
      <c r="AT14" s="19">
        <v>7.4848322237390699E-2</v>
      </c>
      <c r="AU14" s="19">
        <v>0.116939921450191</v>
      </c>
      <c r="AV14" s="19"/>
      <c r="AW14" s="19">
        <v>4.4621620120488099E-2</v>
      </c>
      <c r="AX14" s="19">
        <v>0.13401975512589701</v>
      </c>
      <c r="AY14" s="19">
        <v>7.3769922008149594E-2</v>
      </c>
      <c r="AZ14" s="19">
        <v>6.05864958138813E-2</v>
      </c>
      <c r="BA14" s="19">
        <v>9.8524258332702799E-2</v>
      </c>
      <c r="BB14" s="19">
        <v>4.7821797631447498E-2</v>
      </c>
      <c r="BC14" s="19">
        <v>2.9265590886457901E-2</v>
      </c>
      <c r="BD14" s="19">
        <v>7.9435448678315507E-2</v>
      </c>
      <c r="BE14" s="19">
        <v>3.81045298320392E-2</v>
      </c>
      <c r="BF14" s="19">
        <v>2.04168475948454E-2</v>
      </c>
      <c r="BG14" s="19">
        <v>4.5726461485438401E-2</v>
      </c>
      <c r="BH14" s="19">
        <v>3.9376214933509797E-2</v>
      </c>
      <c r="BI14" s="19">
        <v>6.2710616780659797E-2</v>
      </c>
      <c r="BJ14" s="19">
        <v>1.52891783380738E-2</v>
      </c>
      <c r="BK14" s="19">
        <v>8.0444187067850906E-2</v>
      </c>
      <c r="BL14" s="19">
        <v>2.50942604646406E-2</v>
      </c>
      <c r="BM14" s="19"/>
      <c r="BN14" s="19">
        <v>3.9142693744258598E-2</v>
      </c>
      <c r="BO14" s="19">
        <v>8.6440815875944599E-2</v>
      </c>
      <c r="BP14" s="19"/>
      <c r="BQ14" s="19">
        <v>6.8640894207721306E-2</v>
      </c>
      <c r="BR14" s="19">
        <v>4.2679910239948597E-2</v>
      </c>
      <c r="BS14" s="19"/>
      <c r="BT14" s="19">
        <v>3.0713252116061799E-2</v>
      </c>
      <c r="BU14" s="19"/>
      <c r="BV14" s="19">
        <v>9.5416439103388206E-2</v>
      </c>
      <c r="BW14" s="19">
        <v>7.3145098025606994E-2</v>
      </c>
      <c r="BX14" s="19">
        <v>3.9853047295701098E-2</v>
      </c>
      <c r="BY14" s="19"/>
      <c r="BZ14" s="19">
        <v>9.0048095696276406E-2</v>
      </c>
      <c r="CA14" s="19">
        <v>6.30139023086254E-2</v>
      </c>
      <c r="CB14" s="19">
        <v>6.6296194582391194E-2</v>
      </c>
      <c r="CC14" s="19">
        <v>3.7236419282903999E-2</v>
      </c>
      <c r="CD14" s="19">
        <v>4.3850285104735501E-2</v>
      </c>
      <c r="CE14" s="19">
        <v>3.2036984249762097E-2</v>
      </c>
      <c r="CF14" s="19">
        <v>2.7125623484525699E-2</v>
      </c>
      <c r="CG14" s="19"/>
      <c r="CH14" s="19">
        <v>2.7997003013816298E-2</v>
      </c>
      <c r="CI14" s="19">
        <v>6.0765174699244098E-2</v>
      </c>
      <c r="CJ14" s="19">
        <v>6.04130379782509E-2</v>
      </c>
      <c r="CK14" s="19">
        <v>7.3413195020917296E-2</v>
      </c>
      <c r="CL14" s="19">
        <v>6.4691517765508993E-2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158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140</v>
      </c>
      <c r="C9" s="17">
        <v>4.7821979545713197E-2</v>
      </c>
      <c r="D9" s="17">
        <v>4.6296335291765002E-2</v>
      </c>
      <c r="E9" s="17">
        <v>4.7731127078380897E-2</v>
      </c>
      <c r="F9" s="17"/>
      <c r="G9" s="17">
        <v>5.5167614516716999E-2</v>
      </c>
      <c r="H9" s="17">
        <v>4.79552850247826E-2</v>
      </c>
      <c r="I9" s="17">
        <v>4.6882198159349901E-2</v>
      </c>
      <c r="J9" s="17">
        <v>6.5662790877870802E-2</v>
      </c>
      <c r="K9" s="17">
        <v>6.5864823531935096E-2</v>
      </c>
      <c r="L9" s="17">
        <v>1.7019237081070199E-2</v>
      </c>
      <c r="M9" s="17"/>
      <c r="N9" s="17">
        <v>2.4033498636866199E-2</v>
      </c>
      <c r="O9" s="17">
        <v>4.1204536374765899E-2</v>
      </c>
      <c r="P9" s="17">
        <v>3.4869092052837898E-2</v>
      </c>
      <c r="Q9" s="17">
        <v>9.2211628766081105E-2</v>
      </c>
      <c r="R9" s="17"/>
      <c r="S9" s="17">
        <v>4.2625819728132897E-2</v>
      </c>
      <c r="T9" s="17">
        <v>6.0353563156215102E-2</v>
      </c>
      <c r="U9" s="17">
        <v>5.6280771354472403E-2</v>
      </c>
      <c r="V9" s="17">
        <v>4.89527842502364E-2</v>
      </c>
      <c r="W9" s="17">
        <v>4.1200326799324401E-2</v>
      </c>
      <c r="X9" s="17">
        <v>6.03381249394222E-2</v>
      </c>
      <c r="Y9" s="17">
        <v>3.5569270804404099E-2</v>
      </c>
      <c r="Z9" s="17">
        <v>3.2360091615242399E-2</v>
      </c>
      <c r="AA9" s="17">
        <v>6.3472596775259599E-2</v>
      </c>
      <c r="AB9" s="17">
        <v>2.5357731723848798E-2</v>
      </c>
      <c r="AC9" s="17">
        <v>3.6920317426225799E-2</v>
      </c>
      <c r="AD9" s="17">
        <v>5.0806388261550199E-2</v>
      </c>
      <c r="AE9" s="17"/>
      <c r="AF9" s="17">
        <v>3.9358029629384603E-2</v>
      </c>
      <c r="AG9" s="17">
        <v>4.2565847747226902E-2</v>
      </c>
      <c r="AH9" s="17">
        <v>7.8392330920087905E-2</v>
      </c>
      <c r="AI9" s="17"/>
      <c r="AJ9" s="17">
        <v>3.0774565494473601E-2</v>
      </c>
      <c r="AK9" s="17">
        <v>3.4951050976463401E-2</v>
      </c>
      <c r="AL9" s="17">
        <v>1.2402152528389099E-2</v>
      </c>
      <c r="AM9" s="17">
        <v>4.7748430333498598E-2</v>
      </c>
      <c r="AN9" s="17">
        <v>5.9140347474400397E-2</v>
      </c>
      <c r="AO9" s="17"/>
      <c r="AP9" s="17">
        <v>3.46833687322037E-2</v>
      </c>
      <c r="AQ9" s="17">
        <v>2.8581173113926901E-2</v>
      </c>
      <c r="AR9" s="17">
        <v>3.3268147952629397E-2</v>
      </c>
      <c r="AS9" s="17">
        <v>4.1726164295865301E-2</v>
      </c>
      <c r="AT9" s="17">
        <v>6.7728077707004605E-2</v>
      </c>
      <c r="AU9" s="17">
        <v>4.3850191114774402E-2</v>
      </c>
      <c r="AV9" s="17"/>
      <c r="AW9" s="17">
        <v>0.18656667797388801</v>
      </c>
      <c r="AX9" s="17">
        <v>0.15077364091793499</v>
      </c>
      <c r="AY9" s="17">
        <v>8.0062339855551098E-2</v>
      </c>
      <c r="AZ9" s="17">
        <v>8.1848225439021705E-2</v>
      </c>
      <c r="BA9" s="17">
        <v>4.3531928049453002E-2</v>
      </c>
      <c r="BB9" s="17">
        <v>5.3592883858442901E-2</v>
      </c>
      <c r="BC9" s="17">
        <v>1.6280077180289801E-2</v>
      </c>
      <c r="BD9" s="17">
        <v>2.53961272624454E-2</v>
      </c>
      <c r="BE9" s="17">
        <v>5.6429164974093497E-2</v>
      </c>
      <c r="BF9" s="17">
        <v>0</v>
      </c>
      <c r="BG9" s="17">
        <v>6.0589357714837103E-2</v>
      </c>
      <c r="BH9" s="17">
        <v>1.06185418945819E-2</v>
      </c>
      <c r="BI9" s="17">
        <v>6.6844495437224594E-2</v>
      </c>
      <c r="BJ9" s="17">
        <v>3.2539343639330302E-2</v>
      </c>
      <c r="BK9" s="17">
        <v>0</v>
      </c>
      <c r="BL9" s="17">
        <v>0</v>
      </c>
      <c r="BM9" s="17"/>
      <c r="BN9" s="17">
        <v>3.9813212174002299E-2</v>
      </c>
      <c r="BO9" s="17">
        <v>5.9580887766622299E-2</v>
      </c>
      <c r="BP9" s="17"/>
      <c r="BQ9" s="17">
        <v>2.3100351855118099E-2</v>
      </c>
      <c r="BR9" s="17">
        <v>5.1627302698030099E-2</v>
      </c>
      <c r="BS9" s="17"/>
      <c r="BT9" s="17">
        <v>2.3452606600918701E-2</v>
      </c>
      <c r="BU9" s="17"/>
      <c r="BV9" s="17">
        <v>8.0099638751866001E-2</v>
      </c>
      <c r="BW9" s="17">
        <v>4.8278590509372298E-2</v>
      </c>
      <c r="BX9" s="17">
        <v>2.8222252489207102E-2</v>
      </c>
      <c r="BY9" s="17"/>
      <c r="BZ9" s="17">
        <v>0.16814592706402401</v>
      </c>
      <c r="CA9" s="17">
        <v>6.9104426831914798E-2</v>
      </c>
      <c r="CB9" s="17">
        <v>5.1702190877573599E-2</v>
      </c>
      <c r="CC9" s="17">
        <v>2.8981018083530499E-2</v>
      </c>
      <c r="CD9" s="17">
        <v>1.4575149716184999E-2</v>
      </c>
      <c r="CE9" s="17">
        <v>1.56636550008094E-2</v>
      </c>
      <c r="CF9" s="17">
        <v>2.1647618997690798E-2</v>
      </c>
      <c r="CG9" s="17"/>
      <c r="CH9" s="17">
        <v>2.01724057802273E-2</v>
      </c>
      <c r="CI9" s="17">
        <v>1.59969283054049E-2</v>
      </c>
      <c r="CJ9" s="17">
        <v>3.8924187686935098E-2</v>
      </c>
      <c r="CK9" s="17">
        <v>7.7564183856635494E-2</v>
      </c>
      <c r="CL9" s="17">
        <v>0.37743514083246499</v>
      </c>
    </row>
    <row r="10" spans="2:90" x14ac:dyDescent="0.3">
      <c r="B10" s="18" t="s">
        <v>141</v>
      </c>
      <c r="C10" s="17">
        <v>3.0434470286783401E-2</v>
      </c>
      <c r="D10" s="17">
        <v>3.2277488019223997E-2</v>
      </c>
      <c r="E10" s="17">
        <v>2.7916747331872299E-2</v>
      </c>
      <c r="F10" s="17"/>
      <c r="G10" s="17">
        <v>4.0568478985539801E-2</v>
      </c>
      <c r="H10" s="17">
        <v>2.0167597187876099E-2</v>
      </c>
      <c r="I10" s="17">
        <v>3.2229260404021701E-2</v>
      </c>
      <c r="J10" s="17">
        <v>4.8577846618070901E-2</v>
      </c>
      <c r="K10" s="17">
        <v>3.1336482789706403E-2</v>
      </c>
      <c r="L10" s="17">
        <v>1.5289654760476799E-2</v>
      </c>
      <c r="M10" s="17"/>
      <c r="N10" s="17">
        <v>1.51164657859191E-2</v>
      </c>
      <c r="O10" s="17">
        <v>3.0586294587353399E-2</v>
      </c>
      <c r="P10" s="17">
        <v>2.7870439975955799E-2</v>
      </c>
      <c r="Q10" s="17">
        <v>4.9350376891119402E-2</v>
      </c>
      <c r="R10" s="17"/>
      <c r="S10" s="17">
        <v>3.5482739634802501E-2</v>
      </c>
      <c r="T10" s="17">
        <v>1.44648592306154E-2</v>
      </c>
      <c r="U10" s="17">
        <v>2.4192302814254801E-2</v>
      </c>
      <c r="V10" s="17">
        <v>4.7545422901988599E-2</v>
      </c>
      <c r="W10" s="17">
        <v>3.9730405122092902E-2</v>
      </c>
      <c r="X10" s="17">
        <v>3.9004571573423602E-2</v>
      </c>
      <c r="Y10" s="17">
        <v>5.4308172758330197E-3</v>
      </c>
      <c r="Z10" s="17">
        <v>1.16556189245308E-2</v>
      </c>
      <c r="AA10" s="17">
        <v>3.90862390929766E-2</v>
      </c>
      <c r="AB10" s="17">
        <v>2.9058119728209299E-2</v>
      </c>
      <c r="AC10" s="17">
        <v>5.4963905612868E-2</v>
      </c>
      <c r="AD10" s="17">
        <v>1.7269093917870199E-2</v>
      </c>
      <c r="AE10" s="17"/>
      <c r="AF10" s="17">
        <v>3.6401843989462501E-2</v>
      </c>
      <c r="AG10" s="17">
        <v>2.3500581679157102E-2</v>
      </c>
      <c r="AH10" s="17">
        <v>2.7320152535187901E-2</v>
      </c>
      <c r="AI10" s="17"/>
      <c r="AJ10" s="17">
        <v>2.1495568311453401E-2</v>
      </c>
      <c r="AK10" s="17">
        <v>2.29944712200227E-2</v>
      </c>
      <c r="AL10" s="17">
        <v>1.7797511868419099E-2</v>
      </c>
      <c r="AM10" s="17">
        <v>4.5238645769758001E-2</v>
      </c>
      <c r="AN10" s="17">
        <v>5.9511529979990499E-2</v>
      </c>
      <c r="AO10" s="17"/>
      <c r="AP10" s="17">
        <v>2.1362196596914799E-2</v>
      </c>
      <c r="AQ10" s="17">
        <v>2.23167807682031E-2</v>
      </c>
      <c r="AR10" s="17">
        <v>2.6503850035008401E-2</v>
      </c>
      <c r="AS10" s="17">
        <v>4.70516783692344E-2</v>
      </c>
      <c r="AT10" s="17">
        <v>2.0354773361497099E-2</v>
      </c>
      <c r="AU10" s="17">
        <v>1.7697839827746299E-2</v>
      </c>
      <c r="AV10" s="17"/>
      <c r="AW10" s="17">
        <v>4.9807617767167897E-2</v>
      </c>
      <c r="AX10" s="17">
        <v>4.7586577563583699E-2</v>
      </c>
      <c r="AY10" s="17">
        <v>6.5903199904026405E-2</v>
      </c>
      <c r="AZ10" s="17">
        <v>4.7074690177886E-2</v>
      </c>
      <c r="BA10" s="17">
        <v>3.9987304843747101E-2</v>
      </c>
      <c r="BB10" s="17">
        <v>1.82634724027574E-2</v>
      </c>
      <c r="BC10" s="17">
        <v>4.0906595770653503E-2</v>
      </c>
      <c r="BD10" s="17">
        <v>2.5096381275738201E-2</v>
      </c>
      <c r="BE10" s="17">
        <v>5.6529299020103799E-2</v>
      </c>
      <c r="BF10" s="17">
        <v>8.8911551461632408E-3</v>
      </c>
      <c r="BG10" s="17">
        <v>1.9909824765946799E-2</v>
      </c>
      <c r="BH10" s="17">
        <v>1.6469466009180402E-2</v>
      </c>
      <c r="BI10" s="17">
        <v>2.4507848816799599E-2</v>
      </c>
      <c r="BJ10" s="17">
        <v>1.51425478715576E-2</v>
      </c>
      <c r="BK10" s="17">
        <v>0</v>
      </c>
      <c r="BL10" s="17">
        <v>1.4196750219068599E-2</v>
      </c>
      <c r="BM10" s="17"/>
      <c r="BN10" s="17">
        <v>2.7527636652803701E-2</v>
      </c>
      <c r="BO10" s="17">
        <v>3.4892130409350901E-2</v>
      </c>
      <c r="BP10" s="17"/>
      <c r="BQ10" s="17">
        <v>1.9643034297995202E-2</v>
      </c>
      <c r="BR10" s="17">
        <v>3.7122387711541402E-2</v>
      </c>
      <c r="BS10" s="17"/>
      <c r="BT10" s="17">
        <v>1.45820843659995E-2</v>
      </c>
      <c r="BU10" s="17"/>
      <c r="BV10" s="17">
        <v>2.5395052551027E-2</v>
      </c>
      <c r="BW10" s="17">
        <v>3.5309635017545499E-2</v>
      </c>
      <c r="BX10" s="17">
        <v>2.4902094419958502E-2</v>
      </c>
      <c r="BY10" s="17"/>
      <c r="BZ10" s="17">
        <v>7.2758039309678293E-2</v>
      </c>
      <c r="CA10" s="17">
        <v>6.3783540151591905E-2</v>
      </c>
      <c r="CB10" s="17">
        <v>2.0974322621596101E-2</v>
      </c>
      <c r="CC10" s="17">
        <v>1.8014877441955901E-2</v>
      </c>
      <c r="CD10" s="17">
        <v>1.8562125891940898E-2</v>
      </c>
      <c r="CE10" s="17">
        <v>2.1385173322413398E-2</v>
      </c>
      <c r="CF10" s="17">
        <v>1.89876668639468E-2</v>
      </c>
      <c r="CG10" s="17"/>
      <c r="CH10" s="17">
        <v>0</v>
      </c>
      <c r="CI10" s="17">
        <v>1.18981865359989E-2</v>
      </c>
      <c r="CJ10" s="17">
        <v>3.2200934438620897E-2</v>
      </c>
      <c r="CK10" s="17">
        <v>8.0689794646891799E-2</v>
      </c>
      <c r="CL10" s="17">
        <v>6.45978943217074E-2</v>
      </c>
    </row>
    <row r="11" spans="2:90" x14ac:dyDescent="0.3">
      <c r="B11" s="18" t="s">
        <v>142</v>
      </c>
      <c r="C11" s="17">
        <v>5.0691710369221502E-2</v>
      </c>
      <c r="D11" s="17">
        <v>4.3825249134747897E-2</v>
      </c>
      <c r="E11" s="17">
        <v>5.6832474950118297E-2</v>
      </c>
      <c r="F11" s="17"/>
      <c r="G11" s="17">
        <v>5.4995741391783599E-2</v>
      </c>
      <c r="H11" s="17">
        <v>5.1874312584906802E-2</v>
      </c>
      <c r="I11" s="17">
        <v>6.0176807932009198E-2</v>
      </c>
      <c r="J11" s="17">
        <v>7.4364393646499397E-2</v>
      </c>
      <c r="K11" s="17">
        <v>3.7614429123244697E-2</v>
      </c>
      <c r="L11" s="17">
        <v>2.86572905236285E-2</v>
      </c>
      <c r="M11" s="17"/>
      <c r="N11" s="17">
        <v>4.4636310973499203E-2</v>
      </c>
      <c r="O11" s="17">
        <v>4.3944407983043401E-2</v>
      </c>
      <c r="P11" s="17">
        <v>3.7583988297495798E-2</v>
      </c>
      <c r="Q11" s="17">
        <v>7.6264843321473694E-2</v>
      </c>
      <c r="R11" s="17"/>
      <c r="S11" s="17">
        <v>5.9371028059532698E-2</v>
      </c>
      <c r="T11" s="17">
        <v>4.1992658048281097E-2</v>
      </c>
      <c r="U11" s="17">
        <v>4.1245835555747901E-2</v>
      </c>
      <c r="V11" s="17">
        <v>7.1265381898435107E-2</v>
      </c>
      <c r="W11" s="17">
        <v>3.2817095020525502E-2</v>
      </c>
      <c r="X11" s="17">
        <v>5.5725972977926197E-2</v>
      </c>
      <c r="Y11" s="17">
        <v>3.6175674558476902E-2</v>
      </c>
      <c r="Z11" s="17">
        <v>7.3328821324510102E-2</v>
      </c>
      <c r="AA11" s="17">
        <v>5.4881028912457601E-2</v>
      </c>
      <c r="AB11" s="17">
        <v>3.0812274188041201E-2</v>
      </c>
      <c r="AC11" s="17">
        <v>6.1562364732757301E-2</v>
      </c>
      <c r="AD11" s="17">
        <v>7.2579729854107197E-2</v>
      </c>
      <c r="AE11" s="17"/>
      <c r="AF11" s="17">
        <v>5.11357914512999E-2</v>
      </c>
      <c r="AG11" s="17">
        <v>4.4496515408443203E-2</v>
      </c>
      <c r="AH11" s="17">
        <v>6.8532362974068894E-2</v>
      </c>
      <c r="AI11" s="17"/>
      <c r="AJ11" s="17">
        <v>3.9525206209676998E-2</v>
      </c>
      <c r="AK11" s="17">
        <v>5.5552599856499497E-2</v>
      </c>
      <c r="AL11" s="17">
        <v>2.8757505861759701E-2</v>
      </c>
      <c r="AM11" s="17">
        <v>5.4691159848673801E-2</v>
      </c>
      <c r="AN11" s="17">
        <v>5.9254095687081398E-2</v>
      </c>
      <c r="AO11" s="17"/>
      <c r="AP11" s="17">
        <v>3.88029172579583E-2</v>
      </c>
      <c r="AQ11" s="17">
        <v>4.6081775410119902E-2</v>
      </c>
      <c r="AR11" s="17">
        <v>2.6146161834814202E-2</v>
      </c>
      <c r="AS11" s="17">
        <v>6.1484858991159901E-2</v>
      </c>
      <c r="AT11" s="17">
        <v>6.4554056966804801E-2</v>
      </c>
      <c r="AU11" s="17">
        <v>3.2968960167146899E-2</v>
      </c>
      <c r="AV11" s="17"/>
      <c r="AW11" s="17">
        <v>0.13960868779239699</v>
      </c>
      <c r="AX11" s="17">
        <v>0.10075344666543699</v>
      </c>
      <c r="AY11" s="17">
        <v>4.06421059713249E-2</v>
      </c>
      <c r="AZ11" s="17">
        <v>5.8760208736568197E-2</v>
      </c>
      <c r="BA11" s="17">
        <v>5.4386601198376301E-2</v>
      </c>
      <c r="BB11" s="17">
        <v>9.0116506225111206E-2</v>
      </c>
      <c r="BC11" s="17">
        <v>5.7760530414847397E-2</v>
      </c>
      <c r="BD11" s="17">
        <v>3.7270614226132898E-2</v>
      </c>
      <c r="BE11" s="17">
        <v>2.93633463689617E-2</v>
      </c>
      <c r="BF11" s="17">
        <v>5.9092973923995602E-2</v>
      </c>
      <c r="BG11" s="17">
        <v>3.2655041411323998E-2</v>
      </c>
      <c r="BH11" s="17">
        <v>3.2363134691897902E-2</v>
      </c>
      <c r="BI11" s="17">
        <v>3.5779058916111002E-2</v>
      </c>
      <c r="BJ11" s="17">
        <v>1.7152038393202802E-2</v>
      </c>
      <c r="BK11" s="17">
        <v>0</v>
      </c>
      <c r="BL11" s="17">
        <v>4.0576420299827998E-2</v>
      </c>
      <c r="BM11" s="17"/>
      <c r="BN11" s="17">
        <v>4.1420933449631103E-2</v>
      </c>
      <c r="BO11" s="17">
        <v>6.4235888054330198E-2</v>
      </c>
      <c r="BP11" s="17"/>
      <c r="BQ11" s="17">
        <v>3.8713302527314898E-2</v>
      </c>
      <c r="BR11" s="17">
        <v>7.4025634767707002E-2</v>
      </c>
      <c r="BS11" s="17"/>
      <c r="BT11" s="17">
        <v>4.1582089394230297E-2</v>
      </c>
      <c r="BU11" s="17"/>
      <c r="BV11" s="17">
        <v>7.06768701353159E-2</v>
      </c>
      <c r="BW11" s="17">
        <v>4.6404883372002999E-2</v>
      </c>
      <c r="BX11" s="17">
        <v>4.47277532728136E-2</v>
      </c>
      <c r="BY11" s="17"/>
      <c r="BZ11" s="17">
        <v>9.1597129068636304E-2</v>
      </c>
      <c r="CA11" s="17">
        <v>9.4760670749197695E-2</v>
      </c>
      <c r="CB11" s="17">
        <v>6.7609088504883993E-2</v>
      </c>
      <c r="CC11" s="17">
        <v>3.4007889049743202E-2</v>
      </c>
      <c r="CD11" s="17">
        <v>3.4042469427228203E-2</v>
      </c>
      <c r="CE11" s="17">
        <v>2.3819967955409301E-2</v>
      </c>
      <c r="CF11" s="17">
        <v>2.67074270328445E-2</v>
      </c>
      <c r="CG11" s="17"/>
      <c r="CH11" s="17">
        <v>2.39904620468697E-2</v>
      </c>
      <c r="CI11" s="17">
        <v>2.01312822354879E-2</v>
      </c>
      <c r="CJ11" s="17">
        <v>5.3571996672353399E-2</v>
      </c>
      <c r="CK11" s="17">
        <v>0.11416401023902401</v>
      </c>
      <c r="CL11" s="17">
        <v>0.12563905567845099</v>
      </c>
    </row>
    <row r="12" spans="2:90" x14ac:dyDescent="0.3">
      <c r="B12" s="18" t="s">
        <v>143</v>
      </c>
      <c r="C12" s="17">
        <v>5.2193329780605598E-2</v>
      </c>
      <c r="D12" s="17">
        <v>4.5499882844537202E-2</v>
      </c>
      <c r="E12" s="17">
        <v>5.71019205887782E-2</v>
      </c>
      <c r="F12" s="17"/>
      <c r="G12" s="17">
        <v>5.4621673636510097E-2</v>
      </c>
      <c r="H12" s="17">
        <v>5.8215920422399703E-2</v>
      </c>
      <c r="I12" s="17">
        <v>5.6429772301531497E-2</v>
      </c>
      <c r="J12" s="17">
        <v>7.4678295986144796E-2</v>
      </c>
      <c r="K12" s="17">
        <v>5.2329964017372201E-2</v>
      </c>
      <c r="L12" s="17">
        <v>2.3848747690394599E-2</v>
      </c>
      <c r="M12" s="17"/>
      <c r="N12" s="17">
        <v>3.3801447805101498E-2</v>
      </c>
      <c r="O12" s="17">
        <v>5.1383367066086198E-2</v>
      </c>
      <c r="P12" s="17">
        <v>5.9147197558634401E-2</v>
      </c>
      <c r="Q12" s="17">
        <v>6.7263049501010794E-2</v>
      </c>
      <c r="R12" s="17"/>
      <c r="S12" s="17">
        <v>8.2830740314950899E-2</v>
      </c>
      <c r="T12" s="17">
        <v>5.0141014519759997E-2</v>
      </c>
      <c r="U12" s="17">
        <v>6.7315316420551594E-2</v>
      </c>
      <c r="V12" s="17">
        <v>4.4386500024216603E-2</v>
      </c>
      <c r="W12" s="17">
        <v>3.8622818900259599E-2</v>
      </c>
      <c r="X12" s="17">
        <v>4.57555722573268E-2</v>
      </c>
      <c r="Y12" s="17">
        <v>3.1045105349373599E-2</v>
      </c>
      <c r="Z12" s="17">
        <v>5.4680122367815998E-2</v>
      </c>
      <c r="AA12" s="17">
        <v>6.9205453193403002E-2</v>
      </c>
      <c r="AB12" s="17">
        <v>4.6951307309072099E-2</v>
      </c>
      <c r="AC12" s="17">
        <v>1.70794777670163E-2</v>
      </c>
      <c r="AD12" s="17">
        <v>1.6378654665165401E-2</v>
      </c>
      <c r="AE12" s="17"/>
      <c r="AF12" s="17">
        <v>4.92633496811586E-2</v>
      </c>
      <c r="AG12" s="17">
        <v>3.5640849479996198E-2</v>
      </c>
      <c r="AH12" s="17">
        <v>9.8656054352721401E-2</v>
      </c>
      <c r="AI12" s="17"/>
      <c r="AJ12" s="17">
        <v>3.4530092146536198E-2</v>
      </c>
      <c r="AK12" s="17">
        <v>4.4144728877617702E-2</v>
      </c>
      <c r="AL12" s="17">
        <v>5.7237631674162501E-2</v>
      </c>
      <c r="AM12" s="17">
        <v>6.76208061265096E-2</v>
      </c>
      <c r="AN12" s="17">
        <v>4.7498443016670402E-2</v>
      </c>
      <c r="AO12" s="17"/>
      <c r="AP12" s="17">
        <v>3.8146087248996999E-2</v>
      </c>
      <c r="AQ12" s="17">
        <v>2.9520266697042899E-2</v>
      </c>
      <c r="AR12" s="17">
        <v>8.2261781156380095E-2</v>
      </c>
      <c r="AS12" s="17">
        <v>6.6968452331896203E-2</v>
      </c>
      <c r="AT12" s="17">
        <v>8.6746847050600095E-2</v>
      </c>
      <c r="AU12" s="17">
        <v>3.04171637871514E-2</v>
      </c>
      <c r="AV12" s="17"/>
      <c r="AW12" s="17">
        <v>5.19026093843259E-2</v>
      </c>
      <c r="AX12" s="17">
        <v>7.8495079546482799E-2</v>
      </c>
      <c r="AY12" s="17">
        <v>7.6996091522227902E-2</v>
      </c>
      <c r="AZ12" s="17">
        <v>7.4146827426778097E-2</v>
      </c>
      <c r="BA12" s="17">
        <v>5.5456386389389101E-2</v>
      </c>
      <c r="BB12" s="17">
        <v>7.9916436872444305E-2</v>
      </c>
      <c r="BC12" s="17">
        <v>3.50230933829093E-2</v>
      </c>
      <c r="BD12" s="17">
        <v>4.0993055456178401E-2</v>
      </c>
      <c r="BE12" s="17">
        <v>3.2619848425677903E-2</v>
      </c>
      <c r="BF12" s="17">
        <v>4.7603383874434399E-2</v>
      </c>
      <c r="BG12" s="17">
        <v>3.8310683728186502E-2</v>
      </c>
      <c r="BH12" s="17">
        <v>4.7955849921785802E-2</v>
      </c>
      <c r="BI12" s="17">
        <v>3.6625109887990497E-2</v>
      </c>
      <c r="BJ12" s="17">
        <v>0</v>
      </c>
      <c r="BK12" s="17">
        <v>4.0572963585588699E-2</v>
      </c>
      <c r="BL12" s="17">
        <v>4.6184167779865601E-2</v>
      </c>
      <c r="BM12" s="17"/>
      <c r="BN12" s="17">
        <v>3.9883981720257297E-2</v>
      </c>
      <c r="BO12" s="17">
        <v>6.9957500861739505E-2</v>
      </c>
      <c r="BP12" s="17"/>
      <c r="BQ12" s="17">
        <v>3.7987561494414401E-2</v>
      </c>
      <c r="BR12" s="17">
        <v>4.9132287843259903E-2</v>
      </c>
      <c r="BS12" s="17"/>
      <c r="BT12" s="17">
        <v>5.9767007425066403E-2</v>
      </c>
      <c r="BU12" s="17"/>
      <c r="BV12" s="17">
        <v>7.3341488872357793E-2</v>
      </c>
      <c r="BW12" s="17">
        <v>6.2997911004649104E-2</v>
      </c>
      <c r="BX12" s="17">
        <v>4.03536654269529E-2</v>
      </c>
      <c r="BY12" s="17"/>
      <c r="BZ12" s="17">
        <v>0.10182315826746401</v>
      </c>
      <c r="CA12" s="17">
        <v>7.5975739323652897E-2</v>
      </c>
      <c r="CB12" s="17">
        <v>6.9678630124648103E-2</v>
      </c>
      <c r="CC12" s="17">
        <v>4.4999956337932703E-2</v>
      </c>
      <c r="CD12" s="17">
        <v>3.1523692724128902E-2</v>
      </c>
      <c r="CE12" s="17">
        <v>3.4506554218551699E-2</v>
      </c>
      <c r="CF12" s="17">
        <v>1.6274040583687401E-2</v>
      </c>
      <c r="CG12" s="17"/>
      <c r="CH12" s="17">
        <v>2.6309798655811598E-2</v>
      </c>
      <c r="CI12" s="17">
        <v>2.8097351291551699E-2</v>
      </c>
      <c r="CJ12" s="17">
        <v>6.2059759796740797E-2</v>
      </c>
      <c r="CK12" s="17">
        <v>9.4827630022261494E-2</v>
      </c>
      <c r="CL12" s="17">
        <v>8.2168305277529094E-2</v>
      </c>
    </row>
    <row r="13" spans="2:90" x14ac:dyDescent="0.3">
      <c r="B13" s="18" t="s">
        <v>144</v>
      </c>
      <c r="C13" s="17">
        <v>6.6290050598439398E-2</v>
      </c>
      <c r="D13" s="17">
        <v>6.0499704927988097E-2</v>
      </c>
      <c r="E13" s="17">
        <v>7.1515882664048194E-2</v>
      </c>
      <c r="F13" s="17"/>
      <c r="G13" s="17">
        <v>8.3738209562904897E-2</v>
      </c>
      <c r="H13" s="17">
        <v>5.1937679921407701E-2</v>
      </c>
      <c r="I13" s="17">
        <v>6.38041349252714E-2</v>
      </c>
      <c r="J13" s="17">
        <v>7.7046179187118397E-2</v>
      </c>
      <c r="K13" s="17">
        <v>6.2858243325728397E-2</v>
      </c>
      <c r="L13" s="17">
        <v>6.2032712228582497E-2</v>
      </c>
      <c r="M13" s="17"/>
      <c r="N13" s="17">
        <v>4.94750415881859E-2</v>
      </c>
      <c r="O13" s="17">
        <v>8.4180379393942698E-2</v>
      </c>
      <c r="P13" s="17">
        <v>5.9148665156626097E-2</v>
      </c>
      <c r="Q13" s="17">
        <v>7.2793788716540297E-2</v>
      </c>
      <c r="R13" s="17"/>
      <c r="S13" s="17">
        <v>6.5298648625399094E-2</v>
      </c>
      <c r="T13" s="17">
        <v>7.5416224670115203E-2</v>
      </c>
      <c r="U13" s="17">
        <v>9.7365865803283894E-2</v>
      </c>
      <c r="V13" s="17">
        <v>2.5700632150083599E-2</v>
      </c>
      <c r="W13" s="17">
        <v>4.0964640299711703E-2</v>
      </c>
      <c r="X13" s="17">
        <v>6.5055554198074197E-2</v>
      </c>
      <c r="Y13" s="17">
        <v>9.1752278685669403E-2</v>
      </c>
      <c r="Z13" s="17">
        <v>8.7406311097892694E-2</v>
      </c>
      <c r="AA13" s="17">
        <v>4.4318339213853801E-2</v>
      </c>
      <c r="AB13" s="17">
        <v>5.6906342175395898E-2</v>
      </c>
      <c r="AC13" s="17">
        <v>8.2751517535339394E-2</v>
      </c>
      <c r="AD13" s="17">
        <v>0.118511036230735</v>
      </c>
      <c r="AE13" s="17"/>
      <c r="AF13" s="17">
        <v>5.5311705471356498E-2</v>
      </c>
      <c r="AG13" s="17">
        <v>7.3714100482276099E-2</v>
      </c>
      <c r="AH13" s="17">
        <v>8.2259593677294907E-2</v>
      </c>
      <c r="AI13" s="17"/>
      <c r="AJ13" s="17">
        <v>3.82606067499889E-2</v>
      </c>
      <c r="AK13" s="17">
        <v>7.3729179614351797E-2</v>
      </c>
      <c r="AL13" s="17">
        <v>7.9702446607565106E-2</v>
      </c>
      <c r="AM13" s="17">
        <v>6.3695912703642998E-2</v>
      </c>
      <c r="AN13" s="17">
        <v>6.7286524045221494E-2</v>
      </c>
      <c r="AO13" s="17"/>
      <c r="AP13" s="17">
        <v>6.8498188068390503E-2</v>
      </c>
      <c r="AQ13" s="17">
        <v>4.8285023540300398E-2</v>
      </c>
      <c r="AR13" s="17">
        <v>0.100281042126334</v>
      </c>
      <c r="AS13" s="17">
        <v>7.09385991976689E-2</v>
      </c>
      <c r="AT13" s="17">
        <v>4.74626826991454E-2</v>
      </c>
      <c r="AU13" s="17">
        <v>5.76350735552833E-2</v>
      </c>
      <c r="AV13" s="17"/>
      <c r="AW13" s="17">
        <v>0.161950422613415</v>
      </c>
      <c r="AX13" s="17">
        <v>7.6200991194032994E-2</v>
      </c>
      <c r="AY13" s="17">
        <v>7.2652564080515597E-2</v>
      </c>
      <c r="AZ13" s="17">
        <v>5.36798210921609E-2</v>
      </c>
      <c r="BA13" s="17">
        <v>7.5493822490255894E-2</v>
      </c>
      <c r="BB13" s="17">
        <v>8.18516501576112E-2</v>
      </c>
      <c r="BC13" s="17">
        <v>8.3165504781181301E-2</v>
      </c>
      <c r="BD13" s="17">
        <v>5.4309848065062498E-2</v>
      </c>
      <c r="BE13" s="17">
        <v>8.0180366973022998E-2</v>
      </c>
      <c r="BF13" s="17">
        <v>7.2682785553944806E-2</v>
      </c>
      <c r="BG13" s="17">
        <v>6.2999240498996301E-2</v>
      </c>
      <c r="BH13" s="17">
        <v>1.84874397335681E-2</v>
      </c>
      <c r="BI13" s="17">
        <v>6.5950895355768993E-2</v>
      </c>
      <c r="BJ13" s="17">
        <v>3.1914774141620299E-2</v>
      </c>
      <c r="BK13" s="17">
        <v>3.9257363001864699E-2</v>
      </c>
      <c r="BL13" s="17">
        <v>5.1252146772413999E-2</v>
      </c>
      <c r="BM13" s="17"/>
      <c r="BN13" s="17">
        <v>5.6304685099369402E-2</v>
      </c>
      <c r="BO13" s="17">
        <v>8.1047791637243502E-2</v>
      </c>
      <c r="BP13" s="17"/>
      <c r="BQ13" s="17">
        <v>6.7062997617611794E-2</v>
      </c>
      <c r="BR13" s="17">
        <v>8.4191140455684405E-2</v>
      </c>
      <c r="BS13" s="17"/>
      <c r="BT13" s="17">
        <v>5.26165599004286E-2</v>
      </c>
      <c r="BU13" s="17"/>
      <c r="BV13" s="17">
        <v>9.2920382271962906E-2</v>
      </c>
      <c r="BW13" s="17">
        <v>7.7688117245610894E-2</v>
      </c>
      <c r="BX13" s="17">
        <v>5.2810447267486203E-2</v>
      </c>
      <c r="BY13" s="17"/>
      <c r="BZ13" s="17">
        <v>0.101311771081116</v>
      </c>
      <c r="CA13" s="17">
        <v>0.105724041675504</v>
      </c>
      <c r="CB13" s="17">
        <v>6.71447751177945E-2</v>
      </c>
      <c r="CC13" s="17">
        <v>7.8744065218785603E-2</v>
      </c>
      <c r="CD13" s="17">
        <v>3.6718028464432298E-2</v>
      </c>
      <c r="CE13" s="17">
        <v>5.7333475885012398E-2</v>
      </c>
      <c r="CF13" s="17">
        <v>3.10363524427127E-2</v>
      </c>
      <c r="CG13" s="17"/>
      <c r="CH13" s="17">
        <v>3.3780935500133197E-2</v>
      </c>
      <c r="CI13" s="17">
        <v>4.9519359016119702E-2</v>
      </c>
      <c r="CJ13" s="17">
        <v>7.0929855268253794E-2</v>
      </c>
      <c r="CK13" s="17">
        <v>0.116579750526819</v>
      </c>
      <c r="CL13" s="17">
        <v>6.2495186700231402E-2</v>
      </c>
    </row>
    <row r="14" spans="2:90" x14ac:dyDescent="0.3">
      <c r="B14" s="18" t="s">
        <v>145</v>
      </c>
      <c r="C14" s="17">
        <v>0.14099483640822399</v>
      </c>
      <c r="D14" s="17">
        <v>0.13011030884956301</v>
      </c>
      <c r="E14" s="17">
        <v>0.152749980339591</v>
      </c>
      <c r="F14" s="17"/>
      <c r="G14" s="17">
        <v>0.15131506393181601</v>
      </c>
      <c r="H14" s="17">
        <v>0.10112449999152701</v>
      </c>
      <c r="I14" s="17">
        <v>0.17971869745855901</v>
      </c>
      <c r="J14" s="17">
        <v>0.15884883851301701</v>
      </c>
      <c r="K14" s="17">
        <v>0.16018454811843499</v>
      </c>
      <c r="L14" s="17">
        <v>0.107640474238965</v>
      </c>
      <c r="M14" s="17"/>
      <c r="N14" s="17">
        <v>0.12994498736789001</v>
      </c>
      <c r="O14" s="17">
        <v>0.15707548840006699</v>
      </c>
      <c r="P14" s="17">
        <v>0.16112083525047599</v>
      </c>
      <c r="Q14" s="17">
        <v>0.118000419332143</v>
      </c>
      <c r="R14" s="17"/>
      <c r="S14" s="17">
        <v>0.102038126719412</v>
      </c>
      <c r="T14" s="17">
        <v>0.12723253538568</v>
      </c>
      <c r="U14" s="17">
        <v>0.12835205673969899</v>
      </c>
      <c r="V14" s="17">
        <v>0.16574124070273799</v>
      </c>
      <c r="W14" s="17">
        <v>0.13066955120526699</v>
      </c>
      <c r="X14" s="17">
        <v>0.12963922575456099</v>
      </c>
      <c r="Y14" s="17">
        <v>9.8717151198330605E-2</v>
      </c>
      <c r="Z14" s="17">
        <v>0.134081325669589</v>
      </c>
      <c r="AA14" s="17">
        <v>0.16658519945091699</v>
      </c>
      <c r="AB14" s="17">
        <v>0.22366686007074499</v>
      </c>
      <c r="AC14" s="17">
        <v>0.16024323629012599</v>
      </c>
      <c r="AD14" s="17">
        <v>0.14855028167287901</v>
      </c>
      <c r="AE14" s="17"/>
      <c r="AF14" s="17">
        <v>0.13754302590267201</v>
      </c>
      <c r="AG14" s="17">
        <v>0.12627422050541501</v>
      </c>
      <c r="AH14" s="17">
        <v>0.148810736123136</v>
      </c>
      <c r="AI14" s="17"/>
      <c r="AJ14" s="17">
        <v>0.13156853353634501</v>
      </c>
      <c r="AK14" s="17">
        <v>0.123907070002737</v>
      </c>
      <c r="AL14" s="17">
        <v>0.11112348277194101</v>
      </c>
      <c r="AM14" s="17">
        <v>0.16650900341528199</v>
      </c>
      <c r="AN14" s="17">
        <v>0.13320869856939499</v>
      </c>
      <c r="AO14" s="17"/>
      <c r="AP14" s="17">
        <v>0.109675861281239</v>
      </c>
      <c r="AQ14" s="17">
        <v>0.13080319953439301</v>
      </c>
      <c r="AR14" s="17">
        <v>0.14564775747537501</v>
      </c>
      <c r="AS14" s="17">
        <v>0.146898852285202</v>
      </c>
      <c r="AT14" s="17">
        <v>0.145506564649454</v>
      </c>
      <c r="AU14" s="17">
        <v>0.20848791593850299</v>
      </c>
      <c r="AV14" s="17"/>
      <c r="AW14" s="17">
        <v>0</v>
      </c>
      <c r="AX14" s="17">
        <v>0.119312294521915</v>
      </c>
      <c r="AY14" s="17">
        <v>0.168614399209426</v>
      </c>
      <c r="AZ14" s="17">
        <v>0.101912472305899</v>
      </c>
      <c r="BA14" s="17">
        <v>0.14174787767351499</v>
      </c>
      <c r="BB14" s="17">
        <v>0.142352195897785</v>
      </c>
      <c r="BC14" s="17">
        <v>0.215606211709642</v>
      </c>
      <c r="BD14" s="17">
        <v>0.14155809237410599</v>
      </c>
      <c r="BE14" s="17">
        <v>0.20428242710535599</v>
      </c>
      <c r="BF14" s="17">
        <v>8.7563932387981505E-2</v>
      </c>
      <c r="BG14" s="17">
        <v>0.15229470206958901</v>
      </c>
      <c r="BH14" s="17">
        <v>0.13382229385722799</v>
      </c>
      <c r="BI14" s="17">
        <v>0.110191130804537</v>
      </c>
      <c r="BJ14" s="17">
        <v>0.114946131361154</v>
      </c>
      <c r="BK14" s="17">
        <v>0.16018253313519701</v>
      </c>
      <c r="BL14" s="17">
        <v>7.3481126847522796E-2</v>
      </c>
      <c r="BM14" s="17"/>
      <c r="BN14" s="17">
        <v>0.129074982591628</v>
      </c>
      <c r="BO14" s="17">
        <v>0.157073025884435</v>
      </c>
      <c r="BP14" s="17"/>
      <c r="BQ14" s="17">
        <v>0.105797464977067</v>
      </c>
      <c r="BR14" s="17">
        <v>0.15391016497753099</v>
      </c>
      <c r="BS14" s="17"/>
      <c r="BT14" s="17">
        <v>0.10327117510935201</v>
      </c>
      <c r="BU14" s="17"/>
      <c r="BV14" s="17">
        <v>0.149481986865593</v>
      </c>
      <c r="BW14" s="17">
        <v>0.13567665614441199</v>
      </c>
      <c r="BX14" s="17">
        <v>0.14118898530426899</v>
      </c>
      <c r="BY14" s="17"/>
      <c r="BZ14" s="17">
        <v>0.127352230360708</v>
      </c>
      <c r="CA14" s="17">
        <v>0.173220733534688</v>
      </c>
      <c r="CB14" s="17">
        <v>0.17373815657123901</v>
      </c>
      <c r="CC14" s="17">
        <v>0.14527992839811199</v>
      </c>
      <c r="CD14" s="17">
        <v>0.107975487697583</v>
      </c>
      <c r="CE14" s="17">
        <v>0.14143122295734201</v>
      </c>
      <c r="CF14" s="17">
        <v>0.10947484645195001</v>
      </c>
      <c r="CG14" s="17"/>
      <c r="CH14" s="17">
        <v>0.103352748469516</v>
      </c>
      <c r="CI14" s="17">
        <v>0.106199253388881</v>
      </c>
      <c r="CJ14" s="17">
        <v>0.18638471333069101</v>
      </c>
      <c r="CK14" s="17">
        <v>0.15350431337777001</v>
      </c>
      <c r="CL14" s="17">
        <v>9.0062783092192594E-2</v>
      </c>
    </row>
    <row r="15" spans="2:90" x14ac:dyDescent="0.3">
      <c r="B15" s="18" t="s">
        <v>146</v>
      </c>
      <c r="C15" s="17">
        <v>0.12303940351977</v>
      </c>
      <c r="D15" s="17">
        <v>0.110774642897251</v>
      </c>
      <c r="E15" s="17">
        <v>0.13600111960677799</v>
      </c>
      <c r="F15" s="17"/>
      <c r="G15" s="17">
        <v>0.122352328704212</v>
      </c>
      <c r="H15" s="17">
        <v>0.13171375289134199</v>
      </c>
      <c r="I15" s="17">
        <v>0.12288253032367</v>
      </c>
      <c r="J15" s="17">
        <v>0.11806150528615</v>
      </c>
      <c r="K15" s="17">
        <v>0.137099457413104</v>
      </c>
      <c r="L15" s="17">
        <v>0.111146162158321</v>
      </c>
      <c r="M15" s="17"/>
      <c r="N15" s="17">
        <v>0.112190057112564</v>
      </c>
      <c r="O15" s="17">
        <v>0.133204469934361</v>
      </c>
      <c r="P15" s="17">
        <v>0.13445254237443299</v>
      </c>
      <c r="Q15" s="17">
        <v>0.11351139056328401</v>
      </c>
      <c r="R15" s="17"/>
      <c r="S15" s="17">
        <v>0.105616364560041</v>
      </c>
      <c r="T15" s="17">
        <v>0.151919778755258</v>
      </c>
      <c r="U15" s="17">
        <v>0.10055908030904</v>
      </c>
      <c r="V15" s="17">
        <v>9.6731988531434901E-2</v>
      </c>
      <c r="W15" s="17">
        <v>0.18534251782295</v>
      </c>
      <c r="X15" s="17">
        <v>0.17770486383412901</v>
      </c>
      <c r="Y15" s="17">
        <v>0.131738352267946</v>
      </c>
      <c r="Z15" s="17">
        <v>0.14278599534875</v>
      </c>
      <c r="AA15" s="17">
        <v>8.8564043469193499E-2</v>
      </c>
      <c r="AB15" s="17">
        <v>0.122991029690213</v>
      </c>
      <c r="AC15" s="17">
        <v>7.5832834335901905E-2</v>
      </c>
      <c r="AD15" s="17">
        <v>6.4784027932024202E-2</v>
      </c>
      <c r="AE15" s="17"/>
      <c r="AF15" s="17">
        <v>0.114365918438198</v>
      </c>
      <c r="AG15" s="17">
        <v>0.13472689029908999</v>
      </c>
      <c r="AH15" s="17">
        <v>0.11399410883113401</v>
      </c>
      <c r="AI15" s="17"/>
      <c r="AJ15" s="17">
        <v>0.108977353318778</v>
      </c>
      <c r="AK15" s="17">
        <v>0.115485215571247</v>
      </c>
      <c r="AL15" s="17">
        <v>0.14826600350969499</v>
      </c>
      <c r="AM15" s="17">
        <v>0.12172490189078999</v>
      </c>
      <c r="AN15" s="17">
        <v>0.15812827882448999</v>
      </c>
      <c r="AO15" s="17"/>
      <c r="AP15" s="17">
        <v>0.118386094708456</v>
      </c>
      <c r="AQ15" s="17">
        <v>0.111891582079696</v>
      </c>
      <c r="AR15" s="17">
        <v>0.17374610986723699</v>
      </c>
      <c r="AS15" s="17">
        <v>0.107694157303091</v>
      </c>
      <c r="AT15" s="17">
        <v>0.15405180467381499</v>
      </c>
      <c r="AU15" s="17">
        <v>0.138631134783678</v>
      </c>
      <c r="AV15" s="17"/>
      <c r="AW15" s="17">
        <v>0.111619218617155</v>
      </c>
      <c r="AX15" s="17">
        <v>0.122615246796031</v>
      </c>
      <c r="AY15" s="17">
        <v>0.106656318299631</v>
      </c>
      <c r="AZ15" s="17">
        <v>0.130777602186088</v>
      </c>
      <c r="BA15" s="17">
        <v>0.152774315785</v>
      </c>
      <c r="BB15" s="17">
        <v>0.116221738488221</v>
      </c>
      <c r="BC15" s="17">
        <v>8.7399808888201494E-2</v>
      </c>
      <c r="BD15" s="17">
        <v>9.8378742543395806E-2</v>
      </c>
      <c r="BE15" s="17">
        <v>8.0768923871763001E-2</v>
      </c>
      <c r="BF15" s="17">
        <v>0.15126318472334899</v>
      </c>
      <c r="BG15" s="17">
        <v>0.14204882735333099</v>
      </c>
      <c r="BH15" s="17">
        <v>0.17899165983844101</v>
      </c>
      <c r="BI15" s="17">
        <v>0.19433637696917</v>
      </c>
      <c r="BJ15" s="17">
        <v>0.118289866283699</v>
      </c>
      <c r="BK15" s="17">
        <v>0.13885674557004801</v>
      </c>
      <c r="BL15" s="17">
        <v>5.9179583552295197E-2</v>
      </c>
      <c r="BM15" s="17"/>
      <c r="BN15" s="17">
        <v>0.112271108087365</v>
      </c>
      <c r="BO15" s="17">
        <v>0.13528872165341599</v>
      </c>
      <c r="BP15" s="17"/>
      <c r="BQ15" s="17">
        <v>0.11509865759126101</v>
      </c>
      <c r="BR15" s="17">
        <v>0.12599134685646601</v>
      </c>
      <c r="BS15" s="17"/>
      <c r="BT15" s="17">
        <v>0.12008543770565799</v>
      </c>
      <c r="BU15" s="17"/>
      <c r="BV15" s="17">
        <v>0.14826669764622999</v>
      </c>
      <c r="BW15" s="17">
        <v>0.13822982311422599</v>
      </c>
      <c r="BX15" s="17">
        <v>0.113380554248052</v>
      </c>
      <c r="BY15" s="17"/>
      <c r="BZ15" s="17">
        <v>0.107197190582875</v>
      </c>
      <c r="CA15" s="17">
        <v>0.110903356758287</v>
      </c>
      <c r="CB15" s="17">
        <v>0.13053779554362599</v>
      </c>
      <c r="CC15" s="17">
        <v>0.13257823615967501</v>
      </c>
      <c r="CD15" s="17">
        <v>0.15323788707090499</v>
      </c>
      <c r="CE15" s="17">
        <v>0.102648125317709</v>
      </c>
      <c r="CF15" s="17">
        <v>0.10140210134653101</v>
      </c>
      <c r="CG15" s="17"/>
      <c r="CH15" s="17">
        <v>8.1889726391579307E-2</v>
      </c>
      <c r="CI15" s="17">
        <v>0.12872463061494699</v>
      </c>
      <c r="CJ15" s="17">
        <v>0.13578377612720999</v>
      </c>
      <c r="CK15" s="17">
        <v>0.11513445582727</v>
      </c>
      <c r="CL15" s="17">
        <v>8.4529739608407206E-2</v>
      </c>
    </row>
    <row r="16" spans="2:90" x14ac:dyDescent="0.3">
      <c r="B16" s="18" t="s">
        <v>147</v>
      </c>
      <c r="C16" s="17">
        <v>0.162231617129975</v>
      </c>
      <c r="D16" s="17">
        <v>0.17939687509202601</v>
      </c>
      <c r="E16" s="17">
        <v>0.14674198101064601</v>
      </c>
      <c r="F16" s="17"/>
      <c r="G16" s="17">
        <v>0.186471326681446</v>
      </c>
      <c r="H16" s="17">
        <v>0.183631376323768</v>
      </c>
      <c r="I16" s="17">
        <v>0.155751990177809</v>
      </c>
      <c r="J16" s="17">
        <v>0.13687461178770699</v>
      </c>
      <c r="K16" s="17">
        <v>0.15274528001257601</v>
      </c>
      <c r="L16" s="17">
        <v>0.16089573396537199</v>
      </c>
      <c r="M16" s="17"/>
      <c r="N16" s="17">
        <v>0.184571465060132</v>
      </c>
      <c r="O16" s="17">
        <v>0.17184215908984199</v>
      </c>
      <c r="P16" s="17">
        <v>0.15101467169601601</v>
      </c>
      <c r="Q16" s="17">
        <v>0.139666746660108</v>
      </c>
      <c r="R16" s="17"/>
      <c r="S16" s="17">
        <v>0.15114821710323001</v>
      </c>
      <c r="T16" s="17">
        <v>0.15119154950558</v>
      </c>
      <c r="U16" s="17">
        <v>0.16183992123673099</v>
      </c>
      <c r="V16" s="17">
        <v>0.16549272447819899</v>
      </c>
      <c r="W16" s="17">
        <v>0.17615861667639801</v>
      </c>
      <c r="X16" s="17">
        <v>0.15169243010609501</v>
      </c>
      <c r="Y16" s="17">
        <v>0.18357377471233199</v>
      </c>
      <c r="Z16" s="17">
        <v>0.132111424987264</v>
      </c>
      <c r="AA16" s="17">
        <v>0.19479593683303401</v>
      </c>
      <c r="AB16" s="17">
        <v>0.138967978830525</v>
      </c>
      <c r="AC16" s="17">
        <v>0.14023757701027001</v>
      </c>
      <c r="AD16" s="17">
        <v>0.222301841169631</v>
      </c>
      <c r="AE16" s="17"/>
      <c r="AF16" s="17">
        <v>0.15189789162702499</v>
      </c>
      <c r="AG16" s="17">
        <v>0.177591893197696</v>
      </c>
      <c r="AH16" s="17">
        <v>0.112906025292994</v>
      </c>
      <c r="AI16" s="17"/>
      <c r="AJ16" s="17">
        <v>0.16812036781952799</v>
      </c>
      <c r="AK16" s="17">
        <v>0.187640137671609</v>
      </c>
      <c r="AL16" s="17">
        <v>0.20147874747977201</v>
      </c>
      <c r="AM16" s="17">
        <v>0.130195430808348</v>
      </c>
      <c r="AN16" s="17">
        <v>0.12370901468144201</v>
      </c>
      <c r="AO16" s="17"/>
      <c r="AP16" s="17">
        <v>0.20239089103602101</v>
      </c>
      <c r="AQ16" s="17">
        <v>0.17410077360172799</v>
      </c>
      <c r="AR16" s="17">
        <v>0.151591029070657</v>
      </c>
      <c r="AS16" s="17">
        <v>0.13721831433062201</v>
      </c>
      <c r="AT16" s="17">
        <v>0.155924634879584</v>
      </c>
      <c r="AU16" s="17">
        <v>0.17098969175817499</v>
      </c>
      <c r="AV16" s="17"/>
      <c r="AW16" s="17">
        <v>4.5350042795309103E-2</v>
      </c>
      <c r="AX16" s="17">
        <v>9.6115817595160205E-2</v>
      </c>
      <c r="AY16" s="17">
        <v>0.127309846184502</v>
      </c>
      <c r="AZ16" s="17">
        <v>0.153855866362063</v>
      </c>
      <c r="BA16" s="17">
        <v>0.166976998433638</v>
      </c>
      <c r="BB16" s="17">
        <v>0.121858139738784</v>
      </c>
      <c r="BC16" s="17">
        <v>0.16907713927365001</v>
      </c>
      <c r="BD16" s="17">
        <v>0.22529344547925301</v>
      </c>
      <c r="BE16" s="17">
        <v>8.5761317080012806E-2</v>
      </c>
      <c r="BF16" s="17">
        <v>0.28023018683412199</v>
      </c>
      <c r="BG16" s="17">
        <v>0.17446979148332101</v>
      </c>
      <c r="BH16" s="17">
        <v>0.19168681508111801</v>
      </c>
      <c r="BI16" s="17">
        <v>0.156749875452383</v>
      </c>
      <c r="BJ16" s="17">
        <v>0.31381839417538598</v>
      </c>
      <c r="BK16" s="17">
        <v>0.166221295754062</v>
      </c>
      <c r="BL16" s="17">
        <v>0.16745926686335399</v>
      </c>
      <c r="BM16" s="17"/>
      <c r="BN16" s="17">
        <v>0.16900382487690299</v>
      </c>
      <c r="BO16" s="17">
        <v>0.15522808612830399</v>
      </c>
      <c r="BP16" s="17"/>
      <c r="BQ16" s="17">
        <v>0.21152136621186901</v>
      </c>
      <c r="BR16" s="17">
        <v>0.14164664598007501</v>
      </c>
      <c r="BS16" s="17"/>
      <c r="BT16" s="17">
        <v>0.19415283099880201</v>
      </c>
      <c r="BU16" s="17"/>
      <c r="BV16" s="17">
        <v>0.12831250473755601</v>
      </c>
      <c r="BW16" s="17">
        <v>0.13039574565047299</v>
      </c>
      <c r="BX16" s="17">
        <v>0.18584604481318001</v>
      </c>
      <c r="BY16" s="17"/>
      <c r="BZ16" s="17">
        <v>9.2461197695637404E-2</v>
      </c>
      <c r="CA16" s="17">
        <v>9.4569481905852099E-2</v>
      </c>
      <c r="CB16" s="17">
        <v>0.166289089413585</v>
      </c>
      <c r="CC16" s="17">
        <v>0.207761208661154</v>
      </c>
      <c r="CD16" s="17">
        <v>0.19845615465156699</v>
      </c>
      <c r="CE16" s="17">
        <v>0.200251206173468</v>
      </c>
      <c r="CF16" s="17">
        <v>0.16789610859113999</v>
      </c>
      <c r="CG16" s="17"/>
      <c r="CH16" s="17">
        <v>0.16730030155756501</v>
      </c>
      <c r="CI16" s="17">
        <v>0.18964286701647301</v>
      </c>
      <c r="CJ16" s="17">
        <v>0.16648093541322301</v>
      </c>
      <c r="CK16" s="17">
        <v>0.114628373361905</v>
      </c>
      <c r="CL16" s="17">
        <v>4.1826029453528597E-2</v>
      </c>
    </row>
    <row r="17" spans="2:90" x14ac:dyDescent="0.3">
      <c r="B17" s="18" t="s">
        <v>148</v>
      </c>
      <c r="C17" s="17">
        <v>0.13976519728334399</v>
      </c>
      <c r="D17" s="17">
        <v>0.13659694316220999</v>
      </c>
      <c r="E17" s="17">
        <v>0.14396946084130199</v>
      </c>
      <c r="F17" s="17"/>
      <c r="G17" s="17">
        <v>8.6644325300753403E-2</v>
      </c>
      <c r="H17" s="17">
        <v>0.13109290015210301</v>
      </c>
      <c r="I17" s="17">
        <v>0.1208103581161</v>
      </c>
      <c r="J17" s="17">
        <v>0.15512975114104699</v>
      </c>
      <c r="K17" s="17">
        <v>0.117893328346065</v>
      </c>
      <c r="L17" s="17">
        <v>0.19986109323710899</v>
      </c>
      <c r="M17" s="17"/>
      <c r="N17" s="17">
        <v>0.18714990142643401</v>
      </c>
      <c r="O17" s="17">
        <v>0.11829004621752701</v>
      </c>
      <c r="P17" s="17">
        <v>0.123664852717043</v>
      </c>
      <c r="Q17" s="17">
        <v>0.124707338067633</v>
      </c>
      <c r="R17" s="17"/>
      <c r="S17" s="17">
        <v>0.13423936999682401</v>
      </c>
      <c r="T17" s="17">
        <v>0.15133798083396599</v>
      </c>
      <c r="U17" s="17">
        <v>0.140511514828176</v>
      </c>
      <c r="V17" s="17">
        <v>0.159283312388912</v>
      </c>
      <c r="W17" s="17">
        <v>0.226232139693301</v>
      </c>
      <c r="X17" s="17">
        <v>0.107289597601474</v>
      </c>
      <c r="Y17" s="17">
        <v>0.14080355220593299</v>
      </c>
      <c r="Z17" s="17">
        <v>0.12654262377460501</v>
      </c>
      <c r="AA17" s="17">
        <v>0.122215351785346</v>
      </c>
      <c r="AB17" s="17">
        <v>0.121496020024805</v>
      </c>
      <c r="AC17" s="17">
        <v>0.13336045320697201</v>
      </c>
      <c r="AD17" s="17">
        <v>9.5417894821641897E-2</v>
      </c>
      <c r="AE17" s="17"/>
      <c r="AF17" s="17">
        <v>0.15094353798464799</v>
      </c>
      <c r="AG17" s="17">
        <v>0.154236116603543</v>
      </c>
      <c r="AH17" s="17">
        <v>0.11739284076586499</v>
      </c>
      <c r="AI17" s="17"/>
      <c r="AJ17" s="17">
        <v>0.18173753425783901</v>
      </c>
      <c r="AK17" s="17">
        <v>0.15550018567934501</v>
      </c>
      <c r="AL17" s="17">
        <v>0.14697627486222101</v>
      </c>
      <c r="AM17" s="17">
        <v>0.123197392723308</v>
      </c>
      <c r="AN17" s="17">
        <v>7.9173321044216996E-2</v>
      </c>
      <c r="AO17" s="17"/>
      <c r="AP17" s="17">
        <v>0.167338839982757</v>
      </c>
      <c r="AQ17" s="17">
        <v>0.18819925921157499</v>
      </c>
      <c r="AR17" s="17">
        <v>0.104266460532561</v>
      </c>
      <c r="AS17" s="17">
        <v>0.12922336517406099</v>
      </c>
      <c r="AT17" s="17">
        <v>8.1175093266152201E-2</v>
      </c>
      <c r="AU17" s="17">
        <v>0.109587832002617</v>
      </c>
      <c r="AV17" s="17"/>
      <c r="AW17" s="17">
        <v>4.76532522633972E-2</v>
      </c>
      <c r="AX17" s="17">
        <v>7.7064917137141004E-2</v>
      </c>
      <c r="AY17" s="17">
        <v>0.102627454528325</v>
      </c>
      <c r="AZ17" s="17">
        <v>0.168592197060393</v>
      </c>
      <c r="BA17" s="17">
        <v>0.12769809593006501</v>
      </c>
      <c r="BB17" s="17">
        <v>0.102914555235122</v>
      </c>
      <c r="BC17" s="17">
        <v>0.11187474747067901</v>
      </c>
      <c r="BD17" s="17">
        <v>0.175096308896869</v>
      </c>
      <c r="BE17" s="17">
        <v>0.18914439352700699</v>
      </c>
      <c r="BF17" s="17">
        <v>0.13373615090088001</v>
      </c>
      <c r="BG17" s="17">
        <v>0.15725932436561901</v>
      </c>
      <c r="BH17" s="17">
        <v>0.20306499667922101</v>
      </c>
      <c r="BI17" s="17">
        <v>0.143007504242949</v>
      </c>
      <c r="BJ17" s="17">
        <v>0.17538125416775299</v>
      </c>
      <c r="BK17" s="17">
        <v>0.16359736122865901</v>
      </c>
      <c r="BL17" s="17">
        <v>0.16971148936668601</v>
      </c>
      <c r="BM17" s="17"/>
      <c r="BN17" s="17">
        <v>0.169840811366189</v>
      </c>
      <c r="BO17" s="17">
        <v>9.8021364315949294E-2</v>
      </c>
      <c r="BP17" s="17"/>
      <c r="BQ17" s="17">
        <v>0.17373333031304</v>
      </c>
      <c r="BR17" s="17">
        <v>0.134163676724222</v>
      </c>
      <c r="BS17" s="17"/>
      <c r="BT17" s="17">
        <v>0.14608249795185499</v>
      </c>
      <c r="BU17" s="17"/>
      <c r="BV17" s="17">
        <v>9.8869481482944804E-2</v>
      </c>
      <c r="BW17" s="17">
        <v>0.14880231200438601</v>
      </c>
      <c r="BX17" s="17">
        <v>0.15119628886095601</v>
      </c>
      <c r="BY17" s="17"/>
      <c r="BZ17" s="17">
        <v>7.3087147129390906E-2</v>
      </c>
      <c r="CA17" s="17">
        <v>9.34501319091013E-2</v>
      </c>
      <c r="CB17" s="17">
        <v>0.13624461294285001</v>
      </c>
      <c r="CC17" s="17">
        <v>0.17212517168635</v>
      </c>
      <c r="CD17" s="17">
        <v>0.16090163567740601</v>
      </c>
      <c r="CE17" s="17">
        <v>0.176296816364575</v>
      </c>
      <c r="CF17" s="17">
        <v>0.164447514205322</v>
      </c>
      <c r="CG17" s="17"/>
      <c r="CH17" s="17">
        <v>9.9988209380887594E-2</v>
      </c>
      <c r="CI17" s="17">
        <v>0.198067684142786</v>
      </c>
      <c r="CJ17" s="17">
        <v>0.13439850467636999</v>
      </c>
      <c r="CK17" s="17">
        <v>7.1371875916997396E-2</v>
      </c>
      <c r="CL17" s="17">
        <v>1.17040203552938E-2</v>
      </c>
    </row>
    <row r="18" spans="2:90" x14ac:dyDescent="0.3">
      <c r="B18" s="18" t="s">
        <v>149</v>
      </c>
      <c r="C18" s="17">
        <v>8.8349260233233307E-2</v>
      </c>
      <c r="D18" s="17">
        <v>0.100549918234139</v>
      </c>
      <c r="E18" s="17">
        <v>7.6094519410173006E-2</v>
      </c>
      <c r="F18" s="17"/>
      <c r="G18" s="17">
        <v>7.52174037387041E-2</v>
      </c>
      <c r="H18" s="17">
        <v>9.3173877452660203E-2</v>
      </c>
      <c r="I18" s="17">
        <v>8.2261393920929196E-2</v>
      </c>
      <c r="J18" s="17">
        <v>4.4858928163583701E-2</v>
      </c>
      <c r="K18" s="17">
        <v>9.0306059530395999E-2</v>
      </c>
      <c r="L18" s="17">
        <v>0.132102847913593</v>
      </c>
      <c r="M18" s="17"/>
      <c r="N18" s="17">
        <v>0.11513702127744201</v>
      </c>
      <c r="O18" s="17">
        <v>8.3306798565897705E-2</v>
      </c>
      <c r="P18" s="17">
        <v>9.2634791797231705E-2</v>
      </c>
      <c r="Q18" s="17">
        <v>5.7425272256375101E-2</v>
      </c>
      <c r="R18" s="17"/>
      <c r="S18" s="17">
        <v>0.119546626655415</v>
      </c>
      <c r="T18" s="17">
        <v>9.1292153973751594E-2</v>
      </c>
      <c r="U18" s="17">
        <v>6.8819508481853697E-2</v>
      </c>
      <c r="V18" s="17">
        <v>8.0638561933528904E-2</v>
      </c>
      <c r="W18" s="17">
        <v>6.3342593510062897E-2</v>
      </c>
      <c r="X18" s="17">
        <v>8.90365988949086E-2</v>
      </c>
      <c r="Y18" s="17">
        <v>0.100629211128503</v>
      </c>
      <c r="Z18" s="17">
        <v>5.7253063502258499E-2</v>
      </c>
      <c r="AA18" s="17">
        <v>6.2499783054595297E-2</v>
      </c>
      <c r="AB18" s="17">
        <v>9.16038018084568E-2</v>
      </c>
      <c r="AC18" s="17">
        <v>9.7231729459802199E-2</v>
      </c>
      <c r="AD18" s="17">
        <v>0.14028617375737701</v>
      </c>
      <c r="AE18" s="17"/>
      <c r="AF18" s="17">
        <v>0.108052541113498</v>
      </c>
      <c r="AG18" s="17">
        <v>8.8371425106521503E-2</v>
      </c>
      <c r="AH18" s="17">
        <v>5.3197306903384999E-2</v>
      </c>
      <c r="AI18" s="17"/>
      <c r="AJ18" s="17">
        <v>0.14253414478376999</v>
      </c>
      <c r="AK18" s="17">
        <v>7.78824901021999E-2</v>
      </c>
      <c r="AL18" s="17">
        <v>8.4580504394840605E-2</v>
      </c>
      <c r="AM18" s="17">
        <v>7.7087616865359906E-2</v>
      </c>
      <c r="AN18" s="17">
        <v>0.13771129652413899</v>
      </c>
      <c r="AO18" s="17"/>
      <c r="AP18" s="17">
        <v>7.9193482795508197E-2</v>
      </c>
      <c r="AQ18" s="17">
        <v>0.122911303083972</v>
      </c>
      <c r="AR18" s="17">
        <v>7.0070923713422203E-2</v>
      </c>
      <c r="AS18" s="17">
        <v>8.6352403113781007E-2</v>
      </c>
      <c r="AT18" s="17">
        <v>9.4517351950912196E-2</v>
      </c>
      <c r="AU18" s="17">
        <v>0.112077065052992</v>
      </c>
      <c r="AV18" s="17"/>
      <c r="AW18" s="17">
        <v>0.20554147079294599</v>
      </c>
      <c r="AX18" s="17">
        <v>1.21233026401215E-2</v>
      </c>
      <c r="AY18" s="17">
        <v>5.5354651194628401E-2</v>
      </c>
      <c r="AZ18" s="17">
        <v>4.0113111009324701E-2</v>
      </c>
      <c r="BA18" s="17">
        <v>5.9801758752068203E-2</v>
      </c>
      <c r="BB18" s="17">
        <v>8.2223493544605397E-2</v>
      </c>
      <c r="BC18" s="17">
        <v>9.6314445562010395E-2</v>
      </c>
      <c r="BD18" s="17">
        <v>9.39682651786381E-2</v>
      </c>
      <c r="BE18" s="17">
        <v>0.113873908356557</v>
      </c>
      <c r="BF18" s="17">
        <v>8.51432961002761E-2</v>
      </c>
      <c r="BG18" s="17">
        <v>0.1154392837746</v>
      </c>
      <c r="BH18" s="17">
        <v>9.0076554781720997E-2</v>
      </c>
      <c r="BI18" s="17">
        <v>0.11780606590206601</v>
      </c>
      <c r="BJ18" s="17">
        <v>8.5943472735319104E-2</v>
      </c>
      <c r="BK18" s="17">
        <v>0.102010858515361</v>
      </c>
      <c r="BL18" s="17">
        <v>0.159768996904953</v>
      </c>
      <c r="BM18" s="17"/>
      <c r="BN18" s="17">
        <v>9.9383431515754697E-2</v>
      </c>
      <c r="BO18" s="17">
        <v>7.0985093972520494E-2</v>
      </c>
      <c r="BP18" s="17"/>
      <c r="BQ18" s="17">
        <v>8.4582285004524402E-2</v>
      </c>
      <c r="BR18" s="17">
        <v>6.5638892854819206E-2</v>
      </c>
      <c r="BS18" s="17"/>
      <c r="BT18" s="17">
        <v>9.8004399149839994E-2</v>
      </c>
      <c r="BU18" s="17"/>
      <c r="BV18" s="17">
        <v>5.8007999345327299E-2</v>
      </c>
      <c r="BW18" s="17">
        <v>8.36895480221794E-2</v>
      </c>
      <c r="BX18" s="17">
        <v>0.104122324375702</v>
      </c>
      <c r="BY18" s="17"/>
      <c r="BZ18" s="17">
        <v>1.0382871747141E-2</v>
      </c>
      <c r="CA18" s="17">
        <v>5.0237743216265097E-2</v>
      </c>
      <c r="CB18" s="17">
        <v>6.7094511388315306E-2</v>
      </c>
      <c r="CC18" s="17">
        <v>5.9011154894309997E-2</v>
      </c>
      <c r="CD18" s="17">
        <v>0.13962952973874901</v>
      </c>
      <c r="CE18" s="17">
        <v>0.117322321052113</v>
      </c>
      <c r="CF18" s="17">
        <v>0.14744132503770199</v>
      </c>
      <c r="CG18" s="17"/>
      <c r="CH18" s="17">
        <v>0.16579212572653201</v>
      </c>
      <c r="CI18" s="17">
        <v>0.128543294664314</v>
      </c>
      <c r="CJ18" s="17">
        <v>6.3553712237765694E-2</v>
      </c>
      <c r="CK18" s="17">
        <v>1.9185462308449301E-2</v>
      </c>
      <c r="CL18" s="17">
        <v>2.3502119026156901E-2</v>
      </c>
    </row>
    <row r="19" spans="2:90" x14ac:dyDescent="0.3">
      <c r="B19" s="18" t="s">
        <v>150</v>
      </c>
      <c r="C19" s="17">
        <v>9.4879047787701301E-2</v>
      </c>
      <c r="D19" s="17">
        <v>0.109442313249274</v>
      </c>
      <c r="E19" s="17">
        <v>8.1398440413378195E-2</v>
      </c>
      <c r="F19" s="17"/>
      <c r="G19" s="17">
        <v>7.9441469349458102E-2</v>
      </c>
      <c r="H19" s="17">
        <v>0.12607921039099301</v>
      </c>
      <c r="I19" s="17">
        <v>7.9052856280748998E-2</v>
      </c>
      <c r="J19" s="17">
        <v>3.9950616227483797E-2</v>
      </c>
      <c r="K19" s="17">
        <v>9.1767383791436896E-2</v>
      </c>
      <c r="L19" s="17">
        <v>0.13927316701117801</v>
      </c>
      <c r="M19" s="17"/>
      <c r="N19" s="17">
        <v>9.7135471604720497E-2</v>
      </c>
      <c r="O19" s="17">
        <v>8.1083619822840403E-2</v>
      </c>
      <c r="P19" s="17">
        <v>0.11849292312324999</v>
      </c>
      <c r="Q19" s="17">
        <v>8.6934857323074294E-2</v>
      </c>
      <c r="R19" s="17"/>
      <c r="S19" s="17">
        <v>9.8108369001109003E-2</v>
      </c>
      <c r="T19" s="17">
        <v>7.7263772872934205E-2</v>
      </c>
      <c r="U19" s="17">
        <v>0.11351782645619</v>
      </c>
      <c r="V19" s="17">
        <v>8.8546887799941798E-2</v>
      </c>
      <c r="W19" s="17">
        <v>2.4919294950107401E-2</v>
      </c>
      <c r="X19" s="17">
        <v>7.8757487862658501E-2</v>
      </c>
      <c r="Y19" s="17">
        <v>0.144564811813199</v>
      </c>
      <c r="Z19" s="17">
        <v>0.147794601387541</v>
      </c>
      <c r="AA19" s="17">
        <v>8.9730326760169593E-2</v>
      </c>
      <c r="AB19" s="17">
        <v>0.10327190639225101</v>
      </c>
      <c r="AC19" s="17">
        <v>0.13981658662272101</v>
      </c>
      <c r="AD19" s="17">
        <v>5.31148777170194E-2</v>
      </c>
      <c r="AE19" s="17"/>
      <c r="AF19" s="17">
        <v>0.103004341990524</v>
      </c>
      <c r="AG19" s="17">
        <v>9.8881559490635595E-2</v>
      </c>
      <c r="AH19" s="17">
        <v>8.5884523273995497E-2</v>
      </c>
      <c r="AI19" s="17"/>
      <c r="AJ19" s="17">
        <v>0.102476027371611</v>
      </c>
      <c r="AK19" s="17">
        <v>0.106722534416025</v>
      </c>
      <c r="AL19" s="17">
        <v>0.11167773844123501</v>
      </c>
      <c r="AM19" s="17">
        <v>0.102290699514829</v>
      </c>
      <c r="AN19" s="17">
        <v>6.5422162165459694E-2</v>
      </c>
      <c r="AO19" s="17"/>
      <c r="AP19" s="17">
        <v>0.117371656238627</v>
      </c>
      <c r="AQ19" s="17">
        <v>9.42218144609272E-2</v>
      </c>
      <c r="AR19" s="17">
        <v>8.6216736235582001E-2</v>
      </c>
      <c r="AS19" s="17">
        <v>0.104443154607419</v>
      </c>
      <c r="AT19" s="17">
        <v>7.4749560643336196E-2</v>
      </c>
      <c r="AU19" s="17">
        <v>7.2315820343881898E-2</v>
      </c>
      <c r="AV19" s="17"/>
      <c r="AW19" s="17">
        <v>0</v>
      </c>
      <c r="AX19" s="17">
        <v>0.11895868542216</v>
      </c>
      <c r="AY19" s="17">
        <v>9.5990720172644095E-2</v>
      </c>
      <c r="AZ19" s="17">
        <v>8.9238978203816793E-2</v>
      </c>
      <c r="BA19" s="17">
        <v>7.8025697620216397E-2</v>
      </c>
      <c r="BB19" s="17">
        <v>0.10594945261906399</v>
      </c>
      <c r="BC19" s="17">
        <v>8.0668198354239495E-2</v>
      </c>
      <c r="BD19" s="17">
        <v>8.26391192421808E-2</v>
      </c>
      <c r="BE19" s="17">
        <v>7.1047004297444302E-2</v>
      </c>
      <c r="BF19" s="17">
        <v>6.3104502592749495E-2</v>
      </c>
      <c r="BG19" s="17">
        <v>4.4023922834248601E-2</v>
      </c>
      <c r="BH19" s="17">
        <v>7.6463247511257798E-2</v>
      </c>
      <c r="BI19" s="17">
        <v>4.8201638214999898E-2</v>
      </c>
      <c r="BJ19" s="17">
        <v>9.4872177230978197E-2</v>
      </c>
      <c r="BK19" s="17">
        <v>0.18930087920922001</v>
      </c>
      <c r="BL19" s="17">
        <v>0.21819005139401301</v>
      </c>
      <c r="BM19" s="17"/>
      <c r="BN19" s="17">
        <v>0.113804489861159</v>
      </c>
      <c r="BO19" s="17">
        <v>6.8069017472210697E-2</v>
      </c>
      <c r="BP19" s="17"/>
      <c r="BQ19" s="17">
        <v>0.12038598788631499</v>
      </c>
      <c r="BR19" s="17">
        <v>8.2550519130664704E-2</v>
      </c>
      <c r="BS19" s="17"/>
      <c r="BT19" s="17">
        <v>0.14223015450799301</v>
      </c>
      <c r="BU19" s="17"/>
      <c r="BV19" s="17">
        <v>6.9998895989732496E-2</v>
      </c>
      <c r="BW19" s="17">
        <v>8.2878736369442998E-2</v>
      </c>
      <c r="BX19" s="17">
        <v>0.113249589521423</v>
      </c>
      <c r="BY19" s="17"/>
      <c r="BZ19" s="17">
        <v>4.8859726098105502E-2</v>
      </c>
      <c r="CA19" s="17">
        <v>6.4711201856324299E-2</v>
      </c>
      <c r="CB19" s="17">
        <v>4.5152035836957399E-2</v>
      </c>
      <c r="CC19" s="17">
        <v>7.8496494068452105E-2</v>
      </c>
      <c r="CD19" s="17">
        <v>0.10125502617844701</v>
      </c>
      <c r="CE19" s="17">
        <v>0.109341481752597</v>
      </c>
      <c r="CF19" s="17">
        <v>0.19468499844647399</v>
      </c>
      <c r="CG19" s="17"/>
      <c r="CH19" s="17">
        <v>0.266707063906299</v>
      </c>
      <c r="CI19" s="17">
        <v>0.12045272595674</v>
      </c>
      <c r="CJ19" s="17">
        <v>5.2019562740228197E-2</v>
      </c>
      <c r="CK19" s="17">
        <v>4.2350149915976201E-2</v>
      </c>
      <c r="CL19" s="17">
        <v>3.6039725654036299E-2</v>
      </c>
    </row>
    <row r="20" spans="2:90" x14ac:dyDescent="0.3">
      <c r="B20" s="18" t="s">
        <v>151</v>
      </c>
      <c r="C20" s="19">
        <v>3.3090970569886798E-3</v>
      </c>
      <c r="D20" s="19">
        <v>4.7303382972754202E-3</v>
      </c>
      <c r="E20" s="19">
        <v>1.9463457649337001E-3</v>
      </c>
      <c r="F20" s="19"/>
      <c r="G20" s="19">
        <v>9.4663642001555602E-3</v>
      </c>
      <c r="H20" s="19">
        <v>3.0335876562326801E-3</v>
      </c>
      <c r="I20" s="19">
        <v>0</v>
      </c>
      <c r="J20" s="19">
        <v>5.9462425653072004E-3</v>
      </c>
      <c r="K20" s="19">
        <v>0</v>
      </c>
      <c r="L20" s="19">
        <v>2.2328791913099701E-3</v>
      </c>
      <c r="M20" s="19"/>
      <c r="N20" s="19">
        <v>6.8083313612465404E-3</v>
      </c>
      <c r="O20" s="19">
        <v>3.8984325642729399E-3</v>
      </c>
      <c r="P20" s="19">
        <v>0</v>
      </c>
      <c r="Q20" s="19">
        <v>1.87028860115757E-3</v>
      </c>
      <c r="R20" s="19"/>
      <c r="S20" s="19">
        <v>3.69394960115144E-3</v>
      </c>
      <c r="T20" s="19">
        <v>7.3939090478436203E-3</v>
      </c>
      <c r="U20" s="19">
        <v>0</v>
      </c>
      <c r="V20" s="19">
        <v>5.71456294028495E-3</v>
      </c>
      <c r="W20" s="19">
        <v>0</v>
      </c>
      <c r="X20" s="19">
        <v>0</v>
      </c>
      <c r="Y20" s="19">
        <v>0</v>
      </c>
      <c r="Z20" s="19">
        <v>0</v>
      </c>
      <c r="AA20" s="19">
        <v>4.6457014587939797E-3</v>
      </c>
      <c r="AB20" s="19">
        <v>8.9166280584372804E-3</v>
      </c>
      <c r="AC20" s="19">
        <v>0</v>
      </c>
      <c r="AD20" s="19">
        <v>0</v>
      </c>
      <c r="AE20" s="19"/>
      <c r="AF20" s="19">
        <v>2.7220227207727398E-3</v>
      </c>
      <c r="AG20" s="19">
        <v>0</v>
      </c>
      <c r="AH20" s="19">
        <v>1.2653964350128701E-2</v>
      </c>
      <c r="AI20" s="19"/>
      <c r="AJ20" s="19">
        <v>0</v>
      </c>
      <c r="AK20" s="19">
        <v>1.4903360118831599E-3</v>
      </c>
      <c r="AL20" s="19">
        <v>0</v>
      </c>
      <c r="AM20" s="19">
        <v>0</v>
      </c>
      <c r="AN20" s="19">
        <v>9.9562879874933105E-3</v>
      </c>
      <c r="AO20" s="19"/>
      <c r="AP20" s="19">
        <v>4.1504160529287704E-3</v>
      </c>
      <c r="AQ20" s="19">
        <v>3.0870484981154098E-3</v>
      </c>
      <c r="AR20" s="19">
        <v>0</v>
      </c>
      <c r="AS20" s="19">
        <v>0</v>
      </c>
      <c r="AT20" s="19">
        <v>7.2285521516941599E-3</v>
      </c>
      <c r="AU20" s="19">
        <v>5.3413116680508703E-3</v>
      </c>
      <c r="AV20" s="19"/>
      <c r="AW20" s="19">
        <v>0</v>
      </c>
      <c r="AX20" s="19">
        <v>0</v>
      </c>
      <c r="AY20" s="19">
        <v>7.1903090771976803E-3</v>
      </c>
      <c r="AZ20" s="19">
        <v>0</v>
      </c>
      <c r="BA20" s="19">
        <v>4.1192128342754696E-3</v>
      </c>
      <c r="BB20" s="19">
        <v>4.7394749600517001E-3</v>
      </c>
      <c r="BC20" s="19">
        <v>5.92364721169632E-3</v>
      </c>
      <c r="BD20" s="19">
        <v>0</v>
      </c>
      <c r="BE20" s="19">
        <v>0</v>
      </c>
      <c r="BF20" s="19">
        <v>1.0688447962103199E-2</v>
      </c>
      <c r="BG20" s="19">
        <v>0</v>
      </c>
      <c r="BH20" s="19">
        <v>0</v>
      </c>
      <c r="BI20" s="19">
        <v>0</v>
      </c>
      <c r="BJ20" s="19">
        <v>0</v>
      </c>
      <c r="BK20" s="19">
        <v>0</v>
      </c>
      <c r="BL20" s="19">
        <v>0</v>
      </c>
      <c r="BM20" s="19"/>
      <c r="BN20" s="19">
        <v>1.6709026049381E-3</v>
      </c>
      <c r="BO20" s="19">
        <v>5.6204918438780603E-3</v>
      </c>
      <c r="BP20" s="19"/>
      <c r="BQ20" s="19">
        <v>2.37366022346864E-3</v>
      </c>
      <c r="BR20" s="19">
        <v>0</v>
      </c>
      <c r="BS20" s="19"/>
      <c r="BT20" s="19">
        <v>4.1731568898564497E-3</v>
      </c>
      <c r="BU20" s="19"/>
      <c r="BV20" s="19">
        <v>4.6290013500859097E-3</v>
      </c>
      <c r="BW20" s="19">
        <v>9.6480415456991295E-3</v>
      </c>
      <c r="BX20" s="19">
        <v>0</v>
      </c>
      <c r="BY20" s="19"/>
      <c r="BZ20" s="19">
        <v>5.0236115952227703E-3</v>
      </c>
      <c r="CA20" s="19">
        <v>3.55893208762192E-3</v>
      </c>
      <c r="CB20" s="19">
        <v>3.8347910569311002E-3</v>
      </c>
      <c r="CC20" s="19">
        <v>0</v>
      </c>
      <c r="CD20" s="19">
        <v>3.1228127614272099E-3</v>
      </c>
      <c r="CE20" s="19">
        <v>0</v>
      </c>
      <c r="CF20" s="19">
        <v>0</v>
      </c>
      <c r="CG20" s="19"/>
      <c r="CH20" s="19">
        <v>1.07162225845792E-2</v>
      </c>
      <c r="CI20" s="19">
        <v>2.7264368312956699E-3</v>
      </c>
      <c r="CJ20" s="19">
        <v>3.6920616116096899E-3</v>
      </c>
      <c r="CK20" s="19">
        <v>0</v>
      </c>
      <c r="CL20" s="19">
        <v>0</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601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590</v>
      </c>
      <c r="C9" s="17">
        <v>0.18904587310972401</v>
      </c>
      <c r="D9" s="17">
        <v>0.20076111335201299</v>
      </c>
      <c r="E9" s="17">
        <v>0.17909510975651799</v>
      </c>
      <c r="F9" s="17"/>
      <c r="G9" s="17">
        <v>9.4491946028991206E-2</v>
      </c>
      <c r="H9" s="17">
        <v>9.7989621442796396E-2</v>
      </c>
      <c r="I9" s="17">
        <v>0.19673768149467299</v>
      </c>
      <c r="J9" s="17">
        <v>0.20601147597269001</v>
      </c>
      <c r="K9" s="17">
        <v>0.24583942311347901</v>
      </c>
      <c r="L9" s="17">
        <v>0.26808716775763902</v>
      </c>
      <c r="M9" s="17"/>
      <c r="N9" s="17">
        <v>0.12928621170514601</v>
      </c>
      <c r="O9" s="17">
        <v>0.19046667796407199</v>
      </c>
      <c r="P9" s="17">
        <v>0.230462399106655</v>
      </c>
      <c r="Q9" s="17">
        <v>0.21552240156191599</v>
      </c>
      <c r="R9" s="17"/>
      <c r="S9" s="17">
        <v>0.15843311310301</v>
      </c>
      <c r="T9" s="17">
        <v>0.211867628914754</v>
      </c>
      <c r="U9" s="17">
        <v>0.20967623233758501</v>
      </c>
      <c r="V9" s="17">
        <v>0.20502711624370201</v>
      </c>
      <c r="W9" s="17">
        <v>0.16304698096072601</v>
      </c>
      <c r="X9" s="17">
        <v>0.20912366521872899</v>
      </c>
      <c r="Y9" s="17">
        <v>0.203136139182058</v>
      </c>
      <c r="Z9" s="17">
        <v>0.24803972263881499</v>
      </c>
      <c r="AA9" s="17">
        <v>0.16165913145472899</v>
      </c>
      <c r="AB9" s="17">
        <v>0.176501225959311</v>
      </c>
      <c r="AC9" s="17">
        <v>0.19057800660124499</v>
      </c>
      <c r="AD9" s="17">
        <v>0.150332353667048</v>
      </c>
      <c r="AE9" s="17"/>
      <c r="AF9" s="17">
        <v>0.308486095865801</v>
      </c>
      <c r="AG9" s="17">
        <v>0.112497684848421</v>
      </c>
      <c r="AH9" s="17">
        <v>0.15258732595621899</v>
      </c>
      <c r="AI9" s="17"/>
      <c r="AJ9" s="17">
        <v>0.26460057517776298</v>
      </c>
      <c r="AK9" s="17">
        <v>7.7757547965447593E-2</v>
      </c>
      <c r="AL9" s="17">
        <v>0.16604039012258101</v>
      </c>
      <c r="AM9" s="17">
        <v>0.41829258805265901</v>
      </c>
      <c r="AN9" s="17">
        <v>0.12354746985937699</v>
      </c>
      <c r="AO9" s="17"/>
      <c r="AP9" s="17">
        <v>1.86630856655494E-2</v>
      </c>
      <c r="AQ9" s="17">
        <v>0.231861137075075</v>
      </c>
      <c r="AR9" s="17">
        <v>0.129465790184986</v>
      </c>
      <c r="AS9" s="17">
        <v>0.36792215022008001</v>
      </c>
      <c r="AT9" s="17">
        <v>0.12200991528466899</v>
      </c>
      <c r="AU9" s="17">
        <v>0.14888231255496201</v>
      </c>
      <c r="AV9" s="17"/>
      <c r="AW9" s="17">
        <v>0.18964581202646699</v>
      </c>
      <c r="AX9" s="17">
        <v>0.16297551700683699</v>
      </c>
      <c r="AY9" s="17">
        <v>0.19513579186911101</v>
      </c>
      <c r="AZ9" s="17">
        <v>0.27070909305510299</v>
      </c>
      <c r="BA9" s="17">
        <v>0.22870508247360799</v>
      </c>
      <c r="BB9" s="17">
        <v>0.20770147796583199</v>
      </c>
      <c r="BC9" s="17">
        <v>0.19478247249828501</v>
      </c>
      <c r="BD9" s="17">
        <v>0.128481993375061</v>
      </c>
      <c r="BE9" s="17">
        <v>0.17172071316560999</v>
      </c>
      <c r="BF9" s="17">
        <v>0.20829123912646</v>
      </c>
      <c r="BG9" s="17">
        <v>0.17400024489061999</v>
      </c>
      <c r="BH9" s="17">
        <v>0.26067002248754501</v>
      </c>
      <c r="BI9" s="17">
        <v>9.8052359809381304E-2</v>
      </c>
      <c r="BJ9" s="17">
        <v>0.148426620850408</v>
      </c>
      <c r="BK9" s="17">
        <v>0.16862041471536199</v>
      </c>
      <c r="BL9" s="17">
        <v>7.8849806291256597E-2</v>
      </c>
      <c r="BM9" s="17"/>
      <c r="BN9" s="17">
        <v>0.18501893132026201</v>
      </c>
      <c r="BO9" s="17">
        <v>0.192991446814716</v>
      </c>
      <c r="BP9" s="17"/>
      <c r="BQ9" s="17">
        <v>1.17968108634099E-2</v>
      </c>
      <c r="BR9" s="17">
        <v>0.19634928097204901</v>
      </c>
      <c r="BS9" s="17"/>
      <c r="BT9" s="17">
        <v>0.114312561810664</v>
      </c>
      <c r="BU9" s="17"/>
      <c r="BV9" s="17">
        <v>0.19609166229248401</v>
      </c>
      <c r="BW9" s="17">
        <v>0.13141030915375401</v>
      </c>
      <c r="BX9" s="17">
        <v>0.207060529640237</v>
      </c>
      <c r="BY9" s="17"/>
      <c r="BZ9" s="17">
        <v>0.29610554641248699</v>
      </c>
      <c r="CA9" s="17">
        <v>0.21412196989909599</v>
      </c>
      <c r="CB9" s="17">
        <v>0.205330630533998</v>
      </c>
      <c r="CC9" s="17">
        <v>0.174055392140923</v>
      </c>
      <c r="CD9" s="17">
        <v>0.150125430800192</v>
      </c>
      <c r="CE9" s="17">
        <v>0.16994118272710301</v>
      </c>
      <c r="CF9" s="17">
        <v>0.13460148914501399</v>
      </c>
      <c r="CG9" s="17"/>
      <c r="CH9" s="17">
        <v>0.148927796783273</v>
      </c>
      <c r="CI9" s="17">
        <v>0.14378641876710499</v>
      </c>
      <c r="CJ9" s="17">
        <v>0.200915166704487</v>
      </c>
      <c r="CK9" s="17">
        <v>0.24363656133213399</v>
      </c>
      <c r="CL9" s="17">
        <v>0.38568709915451999</v>
      </c>
    </row>
    <row r="10" spans="2:90" x14ac:dyDescent="0.3">
      <c r="B10" s="18" t="s">
        <v>591</v>
      </c>
      <c r="C10" s="17">
        <v>0.21540034419620399</v>
      </c>
      <c r="D10" s="17">
        <v>0.21012296072287301</v>
      </c>
      <c r="E10" s="17">
        <v>0.21940951570720399</v>
      </c>
      <c r="F10" s="17"/>
      <c r="G10" s="17">
        <v>0.231827042440123</v>
      </c>
      <c r="H10" s="17">
        <v>0.141209739283991</v>
      </c>
      <c r="I10" s="17">
        <v>0.20396657678990701</v>
      </c>
      <c r="J10" s="17">
        <v>0.243348938902991</v>
      </c>
      <c r="K10" s="17">
        <v>0.243046960945968</v>
      </c>
      <c r="L10" s="17">
        <v>0.23323595038950801</v>
      </c>
      <c r="M10" s="17"/>
      <c r="N10" s="17">
        <v>0.17306061501030401</v>
      </c>
      <c r="O10" s="17">
        <v>0.244346627653733</v>
      </c>
      <c r="P10" s="17">
        <v>0.21265937803100801</v>
      </c>
      <c r="Q10" s="17">
        <v>0.23323148372076</v>
      </c>
      <c r="R10" s="17"/>
      <c r="S10" s="17">
        <v>0.16878920524452601</v>
      </c>
      <c r="T10" s="17">
        <v>0.23266534211638401</v>
      </c>
      <c r="U10" s="17">
        <v>0.246109215345931</v>
      </c>
      <c r="V10" s="17">
        <v>0.191234127484774</v>
      </c>
      <c r="W10" s="17">
        <v>0.19008683501542201</v>
      </c>
      <c r="X10" s="17">
        <v>0.28689519823589099</v>
      </c>
      <c r="Y10" s="17">
        <v>0.15443944971535201</v>
      </c>
      <c r="Z10" s="17">
        <v>0.224098789844107</v>
      </c>
      <c r="AA10" s="17">
        <v>0.19989959894027801</v>
      </c>
      <c r="AB10" s="17">
        <v>0.27629926055816001</v>
      </c>
      <c r="AC10" s="17">
        <v>0.199469171468033</v>
      </c>
      <c r="AD10" s="17">
        <v>0.24568318382859899</v>
      </c>
      <c r="AE10" s="17"/>
      <c r="AF10" s="17">
        <v>0.23674117532733699</v>
      </c>
      <c r="AG10" s="17">
        <v>0.21048896237526599</v>
      </c>
      <c r="AH10" s="17">
        <v>0.16093002607344301</v>
      </c>
      <c r="AI10" s="17"/>
      <c r="AJ10" s="17">
        <v>0.28429070964738001</v>
      </c>
      <c r="AK10" s="17">
        <v>0.15536852627381501</v>
      </c>
      <c r="AL10" s="17">
        <v>0.24953847917819799</v>
      </c>
      <c r="AM10" s="17">
        <v>0.21591520402841899</v>
      </c>
      <c r="AN10" s="17">
        <v>0.30784973974893998</v>
      </c>
      <c r="AO10" s="17"/>
      <c r="AP10" s="17">
        <v>0.102829502305661</v>
      </c>
      <c r="AQ10" s="17">
        <v>0.25319669570294501</v>
      </c>
      <c r="AR10" s="17">
        <v>0.262279193449447</v>
      </c>
      <c r="AS10" s="17">
        <v>0.249397374310351</v>
      </c>
      <c r="AT10" s="17">
        <v>0.30872340820812999</v>
      </c>
      <c r="AU10" s="17">
        <v>0.250994754150487</v>
      </c>
      <c r="AV10" s="17"/>
      <c r="AW10" s="17">
        <v>0.163868913938536</v>
      </c>
      <c r="AX10" s="17">
        <v>0.20039876075218899</v>
      </c>
      <c r="AY10" s="17">
        <v>0.233688965220471</v>
      </c>
      <c r="AZ10" s="17">
        <v>0.21371041009933001</v>
      </c>
      <c r="BA10" s="17">
        <v>0.201595442915768</v>
      </c>
      <c r="BB10" s="17">
        <v>0.19397779904923301</v>
      </c>
      <c r="BC10" s="17">
        <v>0.31474319393401501</v>
      </c>
      <c r="BD10" s="17">
        <v>0.206851449315543</v>
      </c>
      <c r="BE10" s="17">
        <v>0.361856065014867</v>
      </c>
      <c r="BF10" s="17">
        <v>0.25423384380651498</v>
      </c>
      <c r="BG10" s="17">
        <v>0.165584792517079</v>
      </c>
      <c r="BH10" s="17">
        <v>0.19031875653408301</v>
      </c>
      <c r="BI10" s="17">
        <v>0.20371643019511099</v>
      </c>
      <c r="BJ10" s="17">
        <v>0.120545334725772</v>
      </c>
      <c r="BK10" s="17">
        <v>0.20568550224579499</v>
      </c>
      <c r="BL10" s="17">
        <v>0.122920061884606</v>
      </c>
      <c r="BM10" s="17"/>
      <c r="BN10" s="17">
        <v>0.20622764081050801</v>
      </c>
      <c r="BO10" s="17">
        <v>0.230001765064339</v>
      </c>
      <c r="BP10" s="17"/>
      <c r="BQ10" s="17">
        <v>9.8998877326919005E-2</v>
      </c>
      <c r="BR10" s="17">
        <v>0.27692879613636301</v>
      </c>
      <c r="BS10" s="17"/>
      <c r="BT10" s="17">
        <v>0.19382499268702999</v>
      </c>
      <c r="BU10" s="17"/>
      <c r="BV10" s="17">
        <v>0.20700191180859301</v>
      </c>
      <c r="BW10" s="17">
        <v>0.209809490920321</v>
      </c>
      <c r="BX10" s="17">
        <v>0.22243106974235399</v>
      </c>
      <c r="BY10" s="17"/>
      <c r="BZ10" s="17">
        <v>0.21872934492613599</v>
      </c>
      <c r="CA10" s="17">
        <v>0.203774568463859</v>
      </c>
      <c r="CB10" s="17">
        <v>0.22182433058171799</v>
      </c>
      <c r="CC10" s="17">
        <v>0.29965638220035101</v>
      </c>
      <c r="CD10" s="17">
        <v>0.223771658034085</v>
      </c>
      <c r="CE10" s="17">
        <v>0.183318074034623</v>
      </c>
      <c r="CF10" s="17">
        <v>0.17857655130403099</v>
      </c>
      <c r="CG10" s="17"/>
      <c r="CH10" s="17">
        <v>0.122959905956859</v>
      </c>
      <c r="CI10" s="17">
        <v>0.19295614445397999</v>
      </c>
      <c r="CJ10" s="17">
        <v>0.25522169390882299</v>
      </c>
      <c r="CK10" s="17">
        <v>0.232716160396709</v>
      </c>
      <c r="CL10" s="17">
        <v>0.216317223450357</v>
      </c>
    </row>
    <row r="11" spans="2:90" x14ac:dyDescent="0.3">
      <c r="B11" s="18" t="s">
        <v>592</v>
      </c>
      <c r="C11" s="17">
        <v>0.28983601841923601</v>
      </c>
      <c r="D11" s="17">
        <v>0.29102268138729998</v>
      </c>
      <c r="E11" s="17">
        <v>0.28590271863473798</v>
      </c>
      <c r="F11" s="17"/>
      <c r="G11" s="17">
        <v>0.25674276844224703</v>
      </c>
      <c r="H11" s="17">
        <v>0.278746474853999</v>
      </c>
      <c r="I11" s="17">
        <v>0.233453670238081</v>
      </c>
      <c r="J11" s="17">
        <v>0.30656129726998699</v>
      </c>
      <c r="K11" s="17">
        <v>0.30419876838909099</v>
      </c>
      <c r="L11" s="17">
        <v>0.34384026305228599</v>
      </c>
      <c r="M11" s="17"/>
      <c r="N11" s="17">
        <v>0.29541850063653402</v>
      </c>
      <c r="O11" s="17">
        <v>0.28311170939147001</v>
      </c>
      <c r="P11" s="17">
        <v>0.30115119224811798</v>
      </c>
      <c r="Q11" s="17">
        <v>0.28190463242762798</v>
      </c>
      <c r="R11" s="17"/>
      <c r="S11" s="17">
        <v>0.24710057431981999</v>
      </c>
      <c r="T11" s="17">
        <v>0.277968723554471</v>
      </c>
      <c r="U11" s="17">
        <v>0.30526720673378599</v>
      </c>
      <c r="V11" s="17">
        <v>0.312967745426316</v>
      </c>
      <c r="W11" s="17">
        <v>0.34661978625850898</v>
      </c>
      <c r="X11" s="17">
        <v>0.26554988309319599</v>
      </c>
      <c r="Y11" s="17">
        <v>0.32499051726130102</v>
      </c>
      <c r="Z11" s="17">
        <v>0.28830796023881999</v>
      </c>
      <c r="AA11" s="17">
        <v>0.28016844187675499</v>
      </c>
      <c r="AB11" s="17">
        <v>0.29570060117380698</v>
      </c>
      <c r="AC11" s="17">
        <v>0.24984465423036201</v>
      </c>
      <c r="AD11" s="17">
        <v>0.36437752159400899</v>
      </c>
      <c r="AE11" s="17"/>
      <c r="AF11" s="17">
        <v>0.246820514641196</v>
      </c>
      <c r="AG11" s="17">
        <v>0.32645406399145099</v>
      </c>
      <c r="AH11" s="17">
        <v>0.306047555747466</v>
      </c>
      <c r="AI11" s="17"/>
      <c r="AJ11" s="17">
        <v>0.26184559060065199</v>
      </c>
      <c r="AK11" s="17">
        <v>0.32253161896285898</v>
      </c>
      <c r="AL11" s="17">
        <v>0.356014635278672</v>
      </c>
      <c r="AM11" s="17">
        <v>0.17338788242984801</v>
      </c>
      <c r="AN11" s="17">
        <v>0.23929000857512001</v>
      </c>
      <c r="AO11" s="17"/>
      <c r="AP11" s="17">
        <v>0.34006607138190298</v>
      </c>
      <c r="AQ11" s="17">
        <v>0.27467144124517501</v>
      </c>
      <c r="AR11" s="17">
        <v>0.370609538258655</v>
      </c>
      <c r="AS11" s="17">
        <v>0.22036152800234801</v>
      </c>
      <c r="AT11" s="17">
        <v>0.208930698553945</v>
      </c>
      <c r="AU11" s="17">
        <v>0.308925023968534</v>
      </c>
      <c r="AV11" s="17"/>
      <c r="AW11" s="17">
        <v>0.24831209562333101</v>
      </c>
      <c r="AX11" s="17">
        <v>0.29170367560826699</v>
      </c>
      <c r="AY11" s="17">
        <v>0.32091169398077302</v>
      </c>
      <c r="AZ11" s="17">
        <v>0.238239714386726</v>
      </c>
      <c r="BA11" s="17">
        <v>0.27496785874260399</v>
      </c>
      <c r="BB11" s="17">
        <v>0.29201465884330002</v>
      </c>
      <c r="BC11" s="17">
        <v>0.22450965805855999</v>
      </c>
      <c r="BD11" s="17">
        <v>0.36862864016147001</v>
      </c>
      <c r="BE11" s="17">
        <v>0.20026348790715501</v>
      </c>
      <c r="BF11" s="17">
        <v>0.34624430524254701</v>
      </c>
      <c r="BG11" s="17">
        <v>0.36458527650827999</v>
      </c>
      <c r="BH11" s="17">
        <v>0.312879523569287</v>
      </c>
      <c r="BI11" s="17">
        <v>0.377006926113931</v>
      </c>
      <c r="BJ11" s="17">
        <v>0.215671520121682</v>
      </c>
      <c r="BK11" s="17">
        <v>0.19342393328377799</v>
      </c>
      <c r="BL11" s="17">
        <v>0.29080450383039902</v>
      </c>
      <c r="BM11" s="17"/>
      <c r="BN11" s="17">
        <v>0.30237946630540002</v>
      </c>
      <c r="BO11" s="17">
        <v>0.27329180356715899</v>
      </c>
      <c r="BP11" s="17"/>
      <c r="BQ11" s="17">
        <v>0.342686652146653</v>
      </c>
      <c r="BR11" s="17">
        <v>0.288095298300174</v>
      </c>
      <c r="BS11" s="17"/>
      <c r="BT11" s="17">
        <v>0.21840135124498899</v>
      </c>
      <c r="BU11" s="17"/>
      <c r="BV11" s="17">
        <v>0.29023354951569103</v>
      </c>
      <c r="BW11" s="17">
        <v>0.29747555959905397</v>
      </c>
      <c r="BX11" s="17">
        <v>0.289357221652493</v>
      </c>
      <c r="BY11" s="17"/>
      <c r="BZ11" s="17">
        <v>0.30056604710750701</v>
      </c>
      <c r="CA11" s="17">
        <v>0.273093211418246</v>
      </c>
      <c r="CB11" s="17">
        <v>0.292174377533998</v>
      </c>
      <c r="CC11" s="17">
        <v>0.23279407350463999</v>
      </c>
      <c r="CD11" s="17">
        <v>0.35790502330115098</v>
      </c>
      <c r="CE11" s="17">
        <v>0.28431571613277401</v>
      </c>
      <c r="CF11" s="17">
        <v>0.28924220087595098</v>
      </c>
      <c r="CG11" s="17"/>
      <c r="CH11" s="17">
        <v>0.23262076419830099</v>
      </c>
      <c r="CI11" s="17">
        <v>0.331476668810471</v>
      </c>
      <c r="CJ11" s="17">
        <v>0.27211584514988202</v>
      </c>
      <c r="CK11" s="17">
        <v>0.29999630273897998</v>
      </c>
      <c r="CL11" s="17">
        <v>0.165927106288941</v>
      </c>
    </row>
    <row r="12" spans="2:90" x14ac:dyDescent="0.3">
      <c r="B12" s="18" t="s">
        <v>593</v>
      </c>
      <c r="C12" s="17">
        <v>0.14285585968929199</v>
      </c>
      <c r="D12" s="17">
        <v>0.149377647822731</v>
      </c>
      <c r="E12" s="17">
        <v>0.13761452085690001</v>
      </c>
      <c r="F12" s="17"/>
      <c r="G12" s="17">
        <v>0.21787837898594301</v>
      </c>
      <c r="H12" s="17">
        <v>0.27256582141434299</v>
      </c>
      <c r="I12" s="17">
        <v>0.180567632764491</v>
      </c>
      <c r="J12" s="17">
        <v>8.6906392723195905E-2</v>
      </c>
      <c r="K12" s="17">
        <v>8.3994763937298794E-2</v>
      </c>
      <c r="L12" s="17">
        <v>4.1057541311831501E-2</v>
      </c>
      <c r="M12" s="17"/>
      <c r="N12" s="17">
        <v>0.203241265594828</v>
      </c>
      <c r="O12" s="17">
        <v>0.12678970411762799</v>
      </c>
      <c r="P12" s="17">
        <v>0.13403079112286401</v>
      </c>
      <c r="Q12" s="17">
        <v>0.103631680541862</v>
      </c>
      <c r="R12" s="17"/>
      <c r="S12" s="17">
        <v>0.217161594790999</v>
      </c>
      <c r="T12" s="17">
        <v>0.12514174218794899</v>
      </c>
      <c r="U12" s="17">
        <v>0.11425367768357</v>
      </c>
      <c r="V12" s="17">
        <v>0.12895148652786301</v>
      </c>
      <c r="W12" s="17">
        <v>0.13115092260987901</v>
      </c>
      <c r="X12" s="17">
        <v>0.117843322268275</v>
      </c>
      <c r="Y12" s="17">
        <v>0.12501131959544001</v>
      </c>
      <c r="Z12" s="17">
        <v>0.113622593952538</v>
      </c>
      <c r="AA12" s="17">
        <v>0.18405461389404901</v>
      </c>
      <c r="AB12" s="17">
        <v>9.5508826221077398E-2</v>
      </c>
      <c r="AC12" s="17">
        <v>0.160478390242934</v>
      </c>
      <c r="AD12" s="17">
        <v>0.139748064199052</v>
      </c>
      <c r="AE12" s="17"/>
      <c r="AF12" s="17">
        <v>9.3143743044187696E-2</v>
      </c>
      <c r="AG12" s="17">
        <v>0.169729545844646</v>
      </c>
      <c r="AH12" s="17">
        <v>0.16756048229800899</v>
      </c>
      <c r="AI12" s="17"/>
      <c r="AJ12" s="17">
        <v>9.21391961000598E-2</v>
      </c>
      <c r="AK12" s="17">
        <v>0.23544373339975699</v>
      </c>
      <c r="AL12" s="17">
        <v>0.10285064929198399</v>
      </c>
      <c r="AM12" s="17">
        <v>8.4444879661600705E-2</v>
      </c>
      <c r="AN12" s="17">
        <v>0.124810480025886</v>
      </c>
      <c r="AO12" s="17"/>
      <c r="AP12" s="17">
        <v>0.30479388629187099</v>
      </c>
      <c r="AQ12" s="17">
        <v>0.123591701249967</v>
      </c>
      <c r="AR12" s="17">
        <v>9.2818541743717495E-2</v>
      </c>
      <c r="AS12" s="17">
        <v>7.4714304565715595E-2</v>
      </c>
      <c r="AT12" s="17">
        <v>0.12582372378276499</v>
      </c>
      <c r="AU12" s="17">
        <v>8.0196863715974606E-2</v>
      </c>
      <c r="AV12" s="17"/>
      <c r="AW12" s="17">
        <v>0.147610648722933</v>
      </c>
      <c r="AX12" s="17">
        <v>0.10272505184970999</v>
      </c>
      <c r="AY12" s="17">
        <v>0.111292721097229</v>
      </c>
      <c r="AZ12" s="17">
        <v>0.116072276350817</v>
      </c>
      <c r="BA12" s="17">
        <v>0.12594021701723601</v>
      </c>
      <c r="BB12" s="17">
        <v>0.120951720134843</v>
      </c>
      <c r="BC12" s="17">
        <v>0.166841812015771</v>
      </c>
      <c r="BD12" s="17">
        <v>0.13749410760518399</v>
      </c>
      <c r="BE12" s="17">
        <v>0.15068884895489801</v>
      </c>
      <c r="BF12" s="17">
        <v>0.11254572270294901</v>
      </c>
      <c r="BG12" s="17">
        <v>0.15256103909892499</v>
      </c>
      <c r="BH12" s="17">
        <v>0.100621105173488</v>
      </c>
      <c r="BI12" s="17">
        <v>0.19271345383295299</v>
      </c>
      <c r="BJ12" s="17">
        <v>0.247011787045745</v>
      </c>
      <c r="BK12" s="17">
        <v>0.215863392518643</v>
      </c>
      <c r="BL12" s="17">
        <v>0.26304326256272498</v>
      </c>
      <c r="BM12" s="17"/>
      <c r="BN12" s="17">
        <v>0.15101855413301701</v>
      </c>
      <c r="BO12" s="17">
        <v>0.133650124668378</v>
      </c>
      <c r="BP12" s="17"/>
      <c r="BQ12" s="17">
        <v>0.30586189477421499</v>
      </c>
      <c r="BR12" s="17">
        <v>0.12572518164079199</v>
      </c>
      <c r="BS12" s="17"/>
      <c r="BT12" s="17">
        <v>0.25262516495864301</v>
      </c>
      <c r="BU12" s="17"/>
      <c r="BV12" s="17">
        <v>0.109443504311422</v>
      </c>
      <c r="BW12" s="17">
        <v>0.20767691985526801</v>
      </c>
      <c r="BX12" s="17">
        <v>0.13104614416768201</v>
      </c>
      <c r="BY12" s="17"/>
      <c r="BZ12" s="17">
        <v>3.9549531731820103E-2</v>
      </c>
      <c r="CA12" s="17">
        <v>0.149387576153309</v>
      </c>
      <c r="CB12" s="17">
        <v>0.11839458650003901</v>
      </c>
      <c r="CC12" s="17">
        <v>0.171044241015159</v>
      </c>
      <c r="CD12" s="17">
        <v>0.13962997883814199</v>
      </c>
      <c r="CE12" s="17">
        <v>0.199031938268871</v>
      </c>
      <c r="CF12" s="17">
        <v>0.19555770576666601</v>
      </c>
      <c r="CG12" s="17"/>
      <c r="CH12" s="17">
        <v>0.22876156791976601</v>
      </c>
      <c r="CI12" s="17">
        <v>0.16171310110860801</v>
      </c>
      <c r="CJ12" s="17">
        <v>0.13081349414625401</v>
      </c>
      <c r="CK12" s="17">
        <v>9.9271964151165501E-2</v>
      </c>
      <c r="CL12" s="17">
        <v>3.8259281404137702E-2</v>
      </c>
    </row>
    <row r="13" spans="2:90" x14ac:dyDescent="0.3">
      <c r="B13" s="18" t="s">
        <v>594</v>
      </c>
      <c r="C13" s="17">
        <v>6.0855633946070499E-2</v>
      </c>
      <c r="D13" s="17">
        <v>7.5740696939134003E-2</v>
      </c>
      <c r="E13" s="17">
        <v>4.6790828892477203E-2</v>
      </c>
      <c r="F13" s="17"/>
      <c r="G13" s="17">
        <v>0.105676170861804</v>
      </c>
      <c r="H13" s="17">
        <v>0.13434688264008399</v>
      </c>
      <c r="I13" s="17">
        <v>8.9247562701822394E-2</v>
      </c>
      <c r="J13" s="17">
        <v>2.4756731339116399E-2</v>
      </c>
      <c r="K13" s="17">
        <v>9.5297326773107205E-3</v>
      </c>
      <c r="L13" s="17">
        <v>1.1517480776457201E-2</v>
      </c>
      <c r="M13" s="17"/>
      <c r="N13" s="17">
        <v>0.1162375120647</v>
      </c>
      <c r="O13" s="17">
        <v>3.2940936075019502E-2</v>
      </c>
      <c r="P13" s="17">
        <v>4.6803761247626897E-2</v>
      </c>
      <c r="Q13" s="17">
        <v>4.3103630038429701E-2</v>
      </c>
      <c r="R13" s="17"/>
      <c r="S13" s="17">
        <v>0.11792487581003</v>
      </c>
      <c r="T13" s="17">
        <v>4.44694899078922E-2</v>
      </c>
      <c r="U13" s="17">
        <v>1.6505861991815699E-2</v>
      </c>
      <c r="V13" s="17">
        <v>3.7966045299139897E-2</v>
      </c>
      <c r="W13" s="17">
        <v>5.1204688696137597E-2</v>
      </c>
      <c r="X13" s="17">
        <v>5.04462584748053E-2</v>
      </c>
      <c r="Y13" s="17">
        <v>7.3513844026009995E-2</v>
      </c>
      <c r="Z13" s="17">
        <v>7.2936252556335499E-2</v>
      </c>
      <c r="AA13" s="17">
        <v>6.1487360564350203E-2</v>
      </c>
      <c r="AB13" s="17">
        <v>7.0495116779093606E-2</v>
      </c>
      <c r="AC13" s="17">
        <v>6.4889418395737294E-2</v>
      </c>
      <c r="AD13" s="17">
        <v>1.7714983709055901E-2</v>
      </c>
      <c r="AE13" s="17"/>
      <c r="AF13" s="17">
        <v>4.04908572579099E-2</v>
      </c>
      <c r="AG13" s="17">
        <v>7.86938619182352E-2</v>
      </c>
      <c r="AH13" s="17">
        <v>5.0960165571709501E-2</v>
      </c>
      <c r="AI13" s="17"/>
      <c r="AJ13" s="17">
        <v>3.3754992523192098E-2</v>
      </c>
      <c r="AK13" s="17">
        <v>0.10847171262005401</v>
      </c>
      <c r="AL13" s="17">
        <v>1.58936451107036E-2</v>
      </c>
      <c r="AM13" s="17">
        <v>4.12065032233732E-2</v>
      </c>
      <c r="AN13" s="17">
        <v>7.8538925712909102E-2</v>
      </c>
      <c r="AO13" s="17"/>
      <c r="AP13" s="17">
        <v>0.14736093984423199</v>
      </c>
      <c r="AQ13" s="17">
        <v>4.85089031040166E-2</v>
      </c>
      <c r="AR13" s="17">
        <v>2.3374405719534801E-2</v>
      </c>
      <c r="AS13" s="17">
        <v>2.9020051582540399E-2</v>
      </c>
      <c r="AT13" s="17">
        <v>8.7967298510653394E-2</v>
      </c>
      <c r="AU13" s="17">
        <v>1.1099475295471299E-2</v>
      </c>
      <c r="AV13" s="17"/>
      <c r="AW13" s="17">
        <v>5.0099763223961501E-2</v>
      </c>
      <c r="AX13" s="17">
        <v>8.7512619867779695E-2</v>
      </c>
      <c r="AY13" s="17">
        <v>6.2791913125948501E-3</v>
      </c>
      <c r="AZ13" s="17">
        <v>4.3436086764598897E-2</v>
      </c>
      <c r="BA13" s="17">
        <v>3.25222139942151E-2</v>
      </c>
      <c r="BB13" s="17">
        <v>5.9881283323009897E-2</v>
      </c>
      <c r="BC13" s="17">
        <v>3.9707194230564E-2</v>
      </c>
      <c r="BD13" s="17">
        <v>3.3626882005715002E-2</v>
      </c>
      <c r="BE13" s="17">
        <v>4.2670381640669698E-2</v>
      </c>
      <c r="BF13" s="17">
        <v>4.7739332890864301E-2</v>
      </c>
      <c r="BG13" s="17">
        <v>4.6914429626122099E-2</v>
      </c>
      <c r="BH13" s="17">
        <v>8.7653469100280906E-2</v>
      </c>
      <c r="BI13" s="17">
        <v>5.3116867370366798E-2</v>
      </c>
      <c r="BJ13" s="17">
        <v>0.146401433165367</v>
      </c>
      <c r="BK13" s="17">
        <v>0.118486150432287</v>
      </c>
      <c r="BL13" s="17">
        <v>0.220006462719809</v>
      </c>
      <c r="BM13" s="17"/>
      <c r="BN13" s="17">
        <v>8.0553898476502003E-2</v>
      </c>
      <c r="BO13" s="17">
        <v>3.3413776122168899E-2</v>
      </c>
      <c r="BP13" s="17"/>
      <c r="BQ13" s="17">
        <v>0.14861183900646599</v>
      </c>
      <c r="BR13" s="17">
        <v>4.3084513579604897E-2</v>
      </c>
      <c r="BS13" s="17"/>
      <c r="BT13" s="17">
        <v>0.18490311238595999</v>
      </c>
      <c r="BU13" s="17"/>
      <c r="BV13" s="17">
        <v>3.32555874065842E-2</v>
      </c>
      <c r="BW13" s="17">
        <v>6.5164821524078098E-2</v>
      </c>
      <c r="BX13" s="17">
        <v>7.2693296604994004E-2</v>
      </c>
      <c r="BY13" s="17"/>
      <c r="BZ13" s="17">
        <v>2.8926210299703999E-2</v>
      </c>
      <c r="CA13" s="17">
        <v>3.97964567245623E-2</v>
      </c>
      <c r="CB13" s="17">
        <v>4.7802759630318797E-2</v>
      </c>
      <c r="CC13" s="17">
        <v>5.1088112005275098E-2</v>
      </c>
      <c r="CD13" s="17">
        <v>6.5381221221562799E-2</v>
      </c>
      <c r="CE13" s="17">
        <v>6.9124464215897394E-2</v>
      </c>
      <c r="CF13" s="17">
        <v>0.14406559908306599</v>
      </c>
      <c r="CG13" s="17"/>
      <c r="CH13" s="17">
        <v>0.22990376020807601</v>
      </c>
      <c r="CI13" s="17">
        <v>7.3513419320686502E-2</v>
      </c>
      <c r="CJ13" s="17">
        <v>2.1383419176736501E-2</v>
      </c>
      <c r="CK13" s="17">
        <v>9.8936266809057701E-3</v>
      </c>
      <c r="CL13" s="17">
        <v>9.1734869925319901E-2</v>
      </c>
    </row>
    <row r="14" spans="2:90" x14ac:dyDescent="0.3">
      <c r="B14" s="18" t="s">
        <v>118</v>
      </c>
      <c r="C14" s="19">
        <v>0.102006270639474</v>
      </c>
      <c r="D14" s="19">
        <v>7.2974899775948898E-2</v>
      </c>
      <c r="E14" s="19">
        <v>0.13118730615216201</v>
      </c>
      <c r="F14" s="19"/>
      <c r="G14" s="19">
        <v>9.3383693240891602E-2</v>
      </c>
      <c r="H14" s="19">
        <v>7.5141460364786097E-2</v>
      </c>
      <c r="I14" s="19">
        <v>9.6026876011025303E-2</v>
      </c>
      <c r="J14" s="19">
        <v>0.13241516379201901</v>
      </c>
      <c r="K14" s="19">
        <v>0.113390350936853</v>
      </c>
      <c r="L14" s="19">
        <v>0.102261596712279</v>
      </c>
      <c r="M14" s="19"/>
      <c r="N14" s="19">
        <v>8.2755894988486803E-2</v>
      </c>
      <c r="O14" s="19">
        <v>0.122344344798078</v>
      </c>
      <c r="P14" s="19">
        <v>7.4892478243727606E-2</v>
      </c>
      <c r="Q14" s="19">
        <v>0.12260617170940399</v>
      </c>
      <c r="R14" s="19"/>
      <c r="S14" s="19">
        <v>9.0590636731614299E-2</v>
      </c>
      <c r="T14" s="19">
        <v>0.10788707331854901</v>
      </c>
      <c r="U14" s="19">
        <v>0.108187805907311</v>
      </c>
      <c r="V14" s="19">
        <v>0.123853479018205</v>
      </c>
      <c r="W14" s="19">
        <v>0.117890786459327</v>
      </c>
      <c r="X14" s="19">
        <v>7.0141672709103403E-2</v>
      </c>
      <c r="Y14" s="19">
        <v>0.11890873021984</v>
      </c>
      <c r="Z14" s="19">
        <v>5.2994680769383899E-2</v>
      </c>
      <c r="AA14" s="19">
        <v>0.112730853269839</v>
      </c>
      <c r="AB14" s="19">
        <v>8.5494969308550703E-2</v>
      </c>
      <c r="AC14" s="19">
        <v>0.13474035906168899</v>
      </c>
      <c r="AD14" s="19">
        <v>8.2143893002236401E-2</v>
      </c>
      <c r="AE14" s="19"/>
      <c r="AF14" s="19">
        <v>7.4317613863567902E-2</v>
      </c>
      <c r="AG14" s="19">
        <v>0.102135881021981</v>
      </c>
      <c r="AH14" s="19">
        <v>0.161914444353154</v>
      </c>
      <c r="AI14" s="19"/>
      <c r="AJ14" s="19">
        <v>6.3368935950952901E-2</v>
      </c>
      <c r="AK14" s="19">
        <v>0.10042686077806701</v>
      </c>
      <c r="AL14" s="19">
        <v>0.109662201017862</v>
      </c>
      <c r="AM14" s="19">
        <v>6.6752942604099599E-2</v>
      </c>
      <c r="AN14" s="19">
        <v>0.125963376077768</v>
      </c>
      <c r="AO14" s="19"/>
      <c r="AP14" s="19">
        <v>8.6286514510783993E-2</v>
      </c>
      <c r="AQ14" s="19">
        <v>6.8170121622820698E-2</v>
      </c>
      <c r="AR14" s="19">
        <v>0.12145253064366</v>
      </c>
      <c r="AS14" s="19">
        <v>5.85845913189652E-2</v>
      </c>
      <c r="AT14" s="19">
        <v>0.146544955659837</v>
      </c>
      <c r="AU14" s="19">
        <v>0.19990157031457101</v>
      </c>
      <c r="AV14" s="19"/>
      <c r="AW14" s="19">
        <v>0.20046276646477099</v>
      </c>
      <c r="AX14" s="19">
        <v>0.154684374915217</v>
      </c>
      <c r="AY14" s="19">
        <v>0.13269163651982099</v>
      </c>
      <c r="AZ14" s="19">
        <v>0.117832419343426</v>
      </c>
      <c r="BA14" s="19">
        <v>0.136269184856569</v>
      </c>
      <c r="BB14" s="19">
        <v>0.125473060683783</v>
      </c>
      <c r="BC14" s="19">
        <v>5.9415669262805497E-2</v>
      </c>
      <c r="BD14" s="19">
        <v>0.124916927537027</v>
      </c>
      <c r="BE14" s="19">
        <v>7.2800503316801102E-2</v>
      </c>
      <c r="BF14" s="19">
        <v>3.0945556230664702E-2</v>
      </c>
      <c r="BG14" s="19">
        <v>9.6354217358974301E-2</v>
      </c>
      <c r="BH14" s="19">
        <v>4.7857123135315899E-2</v>
      </c>
      <c r="BI14" s="19">
        <v>7.5393962678256404E-2</v>
      </c>
      <c r="BJ14" s="19">
        <v>0.12194330409102599</v>
      </c>
      <c r="BK14" s="19">
        <v>9.7920606804135904E-2</v>
      </c>
      <c r="BL14" s="19">
        <v>2.4375902711204201E-2</v>
      </c>
      <c r="BM14" s="19"/>
      <c r="BN14" s="19">
        <v>7.4801508954311202E-2</v>
      </c>
      <c r="BO14" s="19">
        <v>0.13665108376324001</v>
      </c>
      <c r="BP14" s="19"/>
      <c r="BQ14" s="19">
        <v>9.2043925882338298E-2</v>
      </c>
      <c r="BR14" s="19">
        <v>6.9816929371017106E-2</v>
      </c>
      <c r="BS14" s="19"/>
      <c r="BT14" s="19">
        <v>3.59328169127133E-2</v>
      </c>
      <c r="BU14" s="19"/>
      <c r="BV14" s="19">
        <v>0.163973784665225</v>
      </c>
      <c r="BW14" s="19">
        <v>8.8462898947525001E-2</v>
      </c>
      <c r="BX14" s="19">
        <v>7.7411738192240606E-2</v>
      </c>
      <c r="BY14" s="19"/>
      <c r="BZ14" s="19">
        <v>0.116123319522347</v>
      </c>
      <c r="CA14" s="19">
        <v>0.11982621734092699</v>
      </c>
      <c r="CB14" s="19">
        <v>0.114473315219928</v>
      </c>
      <c r="CC14" s="19">
        <v>7.1361799133652495E-2</v>
      </c>
      <c r="CD14" s="19">
        <v>6.3186687804867497E-2</v>
      </c>
      <c r="CE14" s="19">
        <v>9.42686246207316E-2</v>
      </c>
      <c r="CF14" s="19">
        <v>5.7956453825272598E-2</v>
      </c>
      <c r="CG14" s="19"/>
      <c r="CH14" s="19">
        <v>3.6826204933724398E-2</v>
      </c>
      <c r="CI14" s="19">
        <v>9.6554247539149193E-2</v>
      </c>
      <c r="CJ14" s="19">
        <v>0.11955038091381701</v>
      </c>
      <c r="CK14" s="19">
        <v>0.114485384700104</v>
      </c>
      <c r="CL14" s="19">
        <v>0.102074419776725</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602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590</v>
      </c>
      <c r="C9" s="17">
        <v>0.23415455526518</v>
      </c>
      <c r="D9" s="17">
        <v>0.24610816283116399</v>
      </c>
      <c r="E9" s="17">
        <v>0.22336984288890799</v>
      </c>
      <c r="F9" s="17"/>
      <c r="G9" s="17">
        <v>0.13814165385729299</v>
      </c>
      <c r="H9" s="17">
        <v>0.10893910152344199</v>
      </c>
      <c r="I9" s="17">
        <v>0.234133816376146</v>
      </c>
      <c r="J9" s="17">
        <v>0.273341760124654</v>
      </c>
      <c r="K9" s="17">
        <v>0.31256258901350997</v>
      </c>
      <c r="L9" s="17">
        <v>0.31585406190989401</v>
      </c>
      <c r="M9" s="17"/>
      <c r="N9" s="17">
        <v>0.149314362108461</v>
      </c>
      <c r="O9" s="17">
        <v>0.228279258356297</v>
      </c>
      <c r="P9" s="17">
        <v>0.29625243358888298</v>
      </c>
      <c r="Q9" s="17">
        <v>0.27749274735040802</v>
      </c>
      <c r="R9" s="17"/>
      <c r="S9" s="17">
        <v>0.16843626261234501</v>
      </c>
      <c r="T9" s="17">
        <v>0.26751777056877402</v>
      </c>
      <c r="U9" s="17">
        <v>0.30264929893651099</v>
      </c>
      <c r="V9" s="17">
        <v>0.25764386212912499</v>
      </c>
      <c r="W9" s="17">
        <v>0.23490661026888299</v>
      </c>
      <c r="X9" s="17">
        <v>0.29750959597924198</v>
      </c>
      <c r="Y9" s="17">
        <v>0.25541290599004202</v>
      </c>
      <c r="Z9" s="17">
        <v>0.31970421830027501</v>
      </c>
      <c r="AA9" s="17">
        <v>0.18084890432659401</v>
      </c>
      <c r="AB9" s="17">
        <v>0.17613695219584799</v>
      </c>
      <c r="AC9" s="17">
        <v>0.24419615036384601</v>
      </c>
      <c r="AD9" s="17">
        <v>0.13476072077239901</v>
      </c>
      <c r="AE9" s="17"/>
      <c r="AF9" s="17">
        <v>0.37155469596459101</v>
      </c>
      <c r="AG9" s="17">
        <v>0.13697221372308299</v>
      </c>
      <c r="AH9" s="17">
        <v>0.21480725383807001</v>
      </c>
      <c r="AI9" s="17"/>
      <c r="AJ9" s="17">
        <v>0.306312586976481</v>
      </c>
      <c r="AK9" s="17">
        <v>0.108226891007599</v>
      </c>
      <c r="AL9" s="17">
        <v>0.20505788901258401</v>
      </c>
      <c r="AM9" s="17">
        <v>0.51816089143602795</v>
      </c>
      <c r="AN9" s="17">
        <v>0.20035516693792399</v>
      </c>
      <c r="AO9" s="17"/>
      <c r="AP9" s="17">
        <v>3.7545257422686398E-2</v>
      </c>
      <c r="AQ9" s="17">
        <v>0.25907356586977398</v>
      </c>
      <c r="AR9" s="17">
        <v>0.16964105636628801</v>
      </c>
      <c r="AS9" s="17">
        <v>0.44949969902957299</v>
      </c>
      <c r="AT9" s="17">
        <v>0.17057211113983101</v>
      </c>
      <c r="AU9" s="17">
        <v>0.202047607654428</v>
      </c>
      <c r="AV9" s="17"/>
      <c r="AW9" s="17">
        <v>0.23945342979363499</v>
      </c>
      <c r="AX9" s="17">
        <v>0.22630913665165001</v>
      </c>
      <c r="AY9" s="17">
        <v>0.26219821953838102</v>
      </c>
      <c r="AZ9" s="17">
        <v>0.31486260816650802</v>
      </c>
      <c r="BA9" s="17">
        <v>0.27085905285170497</v>
      </c>
      <c r="BB9" s="17">
        <v>0.28142697136957801</v>
      </c>
      <c r="BC9" s="17">
        <v>0.24189700371791201</v>
      </c>
      <c r="BD9" s="17">
        <v>0.22295214772748601</v>
      </c>
      <c r="BE9" s="17">
        <v>0.20879368232992301</v>
      </c>
      <c r="BF9" s="17">
        <v>0.23171734025958801</v>
      </c>
      <c r="BG9" s="17">
        <v>0.16037395291255499</v>
      </c>
      <c r="BH9" s="17">
        <v>0.30465461962228702</v>
      </c>
      <c r="BI9" s="17">
        <v>0.17627556329833199</v>
      </c>
      <c r="BJ9" s="17">
        <v>0.13308207687721599</v>
      </c>
      <c r="BK9" s="17">
        <v>0.22703710109294201</v>
      </c>
      <c r="BL9" s="17">
        <v>9.4720320810775596E-2</v>
      </c>
      <c r="BM9" s="17"/>
      <c r="BN9" s="17">
        <v>0.229709704302303</v>
      </c>
      <c r="BO9" s="17">
        <v>0.24025266944739701</v>
      </c>
      <c r="BP9" s="17"/>
      <c r="BQ9" s="17">
        <v>3.5603549319176503E-2</v>
      </c>
      <c r="BR9" s="17">
        <v>0.23185413162401</v>
      </c>
      <c r="BS9" s="17"/>
      <c r="BT9" s="17">
        <v>0.148389374857965</v>
      </c>
      <c r="BU9" s="17"/>
      <c r="BV9" s="17">
        <v>0.24079693764764801</v>
      </c>
      <c r="BW9" s="17">
        <v>0.15340222591764899</v>
      </c>
      <c r="BX9" s="17">
        <v>0.25726215987683099</v>
      </c>
      <c r="BY9" s="17"/>
      <c r="BZ9" s="17">
        <v>0.32728987777046697</v>
      </c>
      <c r="CA9" s="17">
        <v>0.244537303681965</v>
      </c>
      <c r="CB9" s="17">
        <v>0.29958164083460498</v>
      </c>
      <c r="CC9" s="17">
        <v>0.21102865900727999</v>
      </c>
      <c r="CD9" s="17">
        <v>0.22153397153249901</v>
      </c>
      <c r="CE9" s="17">
        <v>0.177765199286296</v>
      </c>
      <c r="CF9" s="17">
        <v>0.16882008481683999</v>
      </c>
      <c r="CG9" s="17"/>
      <c r="CH9" s="17">
        <v>0.160087587779638</v>
      </c>
      <c r="CI9" s="17">
        <v>0.18463445665636899</v>
      </c>
      <c r="CJ9" s="17">
        <v>0.255247453924482</v>
      </c>
      <c r="CK9" s="17">
        <v>0.299601445432851</v>
      </c>
      <c r="CL9" s="17">
        <v>0.42621426522906303</v>
      </c>
    </row>
    <row r="10" spans="2:90" x14ac:dyDescent="0.3">
      <c r="B10" s="18" t="s">
        <v>591</v>
      </c>
      <c r="C10" s="17">
        <v>0.23306163569321001</v>
      </c>
      <c r="D10" s="17">
        <v>0.22797461322639101</v>
      </c>
      <c r="E10" s="17">
        <v>0.23490215467297201</v>
      </c>
      <c r="F10" s="17"/>
      <c r="G10" s="17">
        <v>0.223575399229024</v>
      </c>
      <c r="H10" s="17">
        <v>0.16406702942228599</v>
      </c>
      <c r="I10" s="17">
        <v>0.21479493960093099</v>
      </c>
      <c r="J10" s="17">
        <v>0.26404645163944601</v>
      </c>
      <c r="K10" s="17">
        <v>0.267671804365328</v>
      </c>
      <c r="L10" s="17">
        <v>0.26232579927762201</v>
      </c>
      <c r="M10" s="17"/>
      <c r="N10" s="17">
        <v>0.206363384552815</v>
      </c>
      <c r="O10" s="17">
        <v>0.22212086927798</v>
      </c>
      <c r="P10" s="17">
        <v>0.237946007360749</v>
      </c>
      <c r="Q10" s="17">
        <v>0.26916905361941401</v>
      </c>
      <c r="R10" s="17"/>
      <c r="S10" s="17">
        <v>0.20583339515471</v>
      </c>
      <c r="T10" s="17">
        <v>0.23246168533484399</v>
      </c>
      <c r="U10" s="17">
        <v>0.23296347796918501</v>
      </c>
      <c r="V10" s="17">
        <v>0.21403055056286099</v>
      </c>
      <c r="W10" s="17">
        <v>0.21596945440999901</v>
      </c>
      <c r="X10" s="17">
        <v>0.22154126543678099</v>
      </c>
      <c r="Y10" s="17">
        <v>0.19924037356423399</v>
      </c>
      <c r="Z10" s="17">
        <v>0.29036576353035398</v>
      </c>
      <c r="AA10" s="17">
        <v>0.25058085034972599</v>
      </c>
      <c r="AB10" s="17">
        <v>0.281780756430555</v>
      </c>
      <c r="AC10" s="17">
        <v>0.196468116870301</v>
      </c>
      <c r="AD10" s="17">
        <v>0.35908328658483002</v>
      </c>
      <c r="AE10" s="17"/>
      <c r="AF10" s="17">
        <v>0.234660139918798</v>
      </c>
      <c r="AG10" s="17">
        <v>0.232178228567398</v>
      </c>
      <c r="AH10" s="17">
        <v>0.19891791528349201</v>
      </c>
      <c r="AI10" s="17"/>
      <c r="AJ10" s="17">
        <v>0.27819205319228502</v>
      </c>
      <c r="AK10" s="17">
        <v>0.18067883892006101</v>
      </c>
      <c r="AL10" s="17">
        <v>0.29791032875298601</v>
      </c>
      <c r="AM10" s="17">
        <v>0.19277918243007899</v>
      </c>
      <c r="AN10" s="17">
        <v>0.27482652053893403</v>
      </c>
      <c r="AO10" s="17"/>
      <c r="AP10" s="17">
        <v>0.13540757025184599</v>
      </c>
      <c r="AQ10" s="17">
        <v>0.27995322346457102</v>
      </c>
      <c r="AR10" s="17">
        <v>0.301379118436648</v>
      </c>
      <c r="AS10" s="17">
        <v>0.23452272949082201</v>
      </c>
      <c r="AT10" s="17">
        <v>0.27999678777440601</v>
      </c>
      <c r="AU10" s="17">
        <v>0.30155354700908199</v>
      </c>
      <c r="AV10" s="17"/>
      <c r="AW10" s="17">
        <v>0.16410648425770599</v>
      </c>
      <c r="AX10" s="17">
        <v>0.224745468327537</v>
      </c>
      <c r="AY10" s="17">
        <v>0.26444398737202501</v>
      </c>
      <c r="AZ10" s="17">
        <v>0.26282197976566402</v>
      </c>
      <c r="BA10" s="17">
        <v>0.20534417850029901</v>
      </c>
      <c r="BB10" s="17">
        <v>0.21855345245476501</v>
      </c>
      <c r="BC10" s="17">
        <v>0.28032834370693999</v>
      </c>
      <c r="BD10" s="17">
        <v>0.25810980347302598</v>
      </c>
      <c r="BE10" s="17">
        <v>0.26649029639850502</v>
      </c>
      <c r="BF10" s="17">
        <v>0.22488575615037301</v>
      </c>
      <c r="BG10" s="17">
        <v>0.25888894642276999</v>
      </c>
      <c r="BH10" s="17">
        <v>0.23912023177099201</v>
      </c>
      <c r="BI10" s="17">
        <v>0.17219595951781799</v>
      </c>
      <c r="BJ10" s="17">
        <v>0.20952514733135999</v>
      </c>
      <c r="BK10" s="17">
        <v>0.14643528581015</v>
      </c>
      <c r="BL10" s="17">
        <v>0.166950665136369</v>
      </c>
      <c r="BM10" s="17"/>
      <c r="BN10" s="17">
        <v>0.21785863448392501</v>
      </c>
      <c r="BO10" s="17">
        <v>0.255160345840166</v>
      </c>
      <c r="BP10" s="17"/>
      <c r="BQ10" s="17">
        <v>0.123971278128815</v>
      </c>
      <c r="BR10" s="17">
        <v>0.28215612127955098</v>
      </c>
      <c r="BS10" s="17"/>
      <c r="BT10" s="17">
        <v>0.17735126403069301</v>
      </c>
      <c r="BU10" s="17"/>
      <c r="BV10" s="17">
        <v>0.22101480357995801</v>
      </c>
      <c r="BW10" s="17">
        <v>0.242939608719376</v>
      </c>
      <c r="BX10" s="17">
        <v>0.23397165760577801</v>
      </c>
      <c r="BY10" s="17"/>
      <c r="BZ10" s="17">
        <v>0.26804494751154101</v>
      </c>
      <c r="CA10" s="17">
        <v>0.281203300461215</v>
      </c>
      <c r="CB10" s="17">
        <v>0.22583062813628699</v>
      </c>
      <c r="CC10" s="17">
        <v>0.25382275212758498</v>
      </c>
      <c r="CD10" s="17">
        <v>0.20341923467504</v>
      </c>
      <c r="CE10" s="17">
        <v>0.24451259678614601</v>
      </c>
      <c r="CF10" s="17">
        <v>0.16719438406128501</v>
      </c>
      <c r="CG10" s="17"/>
      <c r="CH10" s="17">
        <v>0.130265633942072</v>
      </c>
      <c r="CI10" s="17">
        <v>0.219132416903665</v>
      </c>
      <c r="CJ10" s="17">
        <v>0.25876943759709198</v>
      </c>
      <c r="CK10" s="17">
        <v>0.26923325695897099</v>
      </c>
      <c r="CL10" s="17">
        <v>0.236305600424316</v>
      </c>
    </row>
    <row r="11" spans="2:90" x14ac:dyDescent="0.3">
      <c r="B11" s="18" t="s">
        <v>592</v>
      </c>
      <c r="C11" s="17">
        <v>0.2866591734001</v>
      </c>
      <c r="D11" s="17">
        <v>0.27641410303305902</v>
      </c>
      <c r="E11" s="17">
        <v>0.29695413472594701</v>
      </c>
      <c r="F11" s="17"/>
      <c r="G11" s="17">
        <v>0.28453957367875699</v>
      </c>
      <c r="H11" s="17">
        <v>0.29170801796075702</v>
      </c>
      <c r="I11" s="17">
        <v>0.22616405718236701</v>
      </c>
      <c r="J11" s="17">
        <v>0.29228348208218502</v>
      </c>
      <c r="K11" s="17">
        <v>0.28348584755129103</v>
      </c>
      <c r="L11" s="17">
        <v>0.33104332459826502</v>
      </c>
      <c r="M11" s="17"/>
      <c r="N11" s="17">
        <v>0.327509416499975</v>
      </c>
      <c r="O11" s="17">
        <v>0.30694112611813801</v>
      </c>
      <c r="P11" s="17">
        <v>0.268426684784836</v>
      </c>
      <c r="Q11" s="17">
        <v>0.23815022615628301</v>
      </c>
      <c r="R11" s="17"/>
      <c r="S11" s="17">
        <v>0.26519374550945302</v>
      </c>
      <c r="T11" s="17">
        <v>0.31982793139242599</v>
      </c>
      <c r="U11" s="17">
        <v>0.30925482396508602</v>
      </c>
      <c r="V11" s="17">
        <v>0.32316059816000597</v>
      </c>
      <c r="W11" s="17">
        <v>0.28894287173801497</v>
      </c>
      <c r="X11" s="17">
        <v>0.25747906132704601</v>
      </c>
      <c r="Y11" s="17">
        <v>0.30114776951147698</v>
      </c>
      <c r="Z11" s="17">
        <v>0.187178768646448</v>
      </c>
      <c r="AA11" s="17">
        <v>0.26957674330648501</v>
      </c>
      <c r="AB11" s="17">
        <v>0.29072707510573198</v>
      </c>
      <c r="AC11" s="17">
        <v>0.32037027355577902</v>
      </c>
      <c r="AD11" s="17">
        <v>0.243877556212001</v>
      </c>
      <c r="AE11" s="17"/>
      <c r="AF11" s="17">
        <v>0.229347456986944</v>
      </c>
      <c r="AG11" s="17">
        <v>0.32776481000732199</v>
      </c>
      <c r="AH11" s="17">
        <v>0.29708487126095101</v>
      </c>
      <c r="AI11" s="17"/>
      <c r="AJ11" s="17">
        <v>0.27112621325486502</v>
      </c>
      <c r="AK11" s="17">
        <v>0.33773663458066899</v>
      </c>
      <c r="AL11" s="17">
        <v>0.32198852175220199</v>
      </c>
      <c r="AM11" s="17">
        <v>0.13175407742887399</v>
      </c>
      <c r="AN11" s="17">
        <v>0.28326808782759899</v>
      </c>
      <c r="AO11" s="17"/>
      <c r="AP11" s="17">
        <v>0.36019717447947203</v>
      </c>
      <c r="AQ11" s="17">
        <v>0.25723659710850499</v>
      </c>
      <c r="AR11" s="17">
        <v>0.34177656038840198</v>
      </c>
      <c r="AS11" s="17">
        <v>0.18626691109144999</v>
      </c>
      <c r="AT11" s="17">
        <v>0.31098801031979501</v>
      </c>
      <c r="AU11" s="17">
        <v>0.34297007813333902</v>
      </c>
      <c r="AV11" s="17"/>
      <c r="AW11" s="17">
        <v>0.26369193362576498</v>
      </c>
      <c r="AX11" s="17">
        <v>0.23010843587315899</v>
      </c>
      <c r="AY11" s="17">
        <v>0.235067578364584</v>
      </c>
      <c r="AZ11" s="17">
        <v>0.202102887271526</v>
      </c>
      <c r="BA11" s="17">
        <v>0.34082994981150799</v>
      </c>
      <c r="BB11" s="17">
        <v>0.272144096446225</v>
      </c>
      <c r="BC11" s="17">
        <v>0.26241921787224698</v>
      </c>
      <c r="BD11" s="17">
        <v>0.314072500507807</v>
      </c>
      <c r="BE11" s="17">
        <v>0.29305900012346597</v>
      </c>
      <c r="BF11" s="17">
        <v>0.36943504059742799</v>
      </c>
      <c r="BG11" s="17">
        <v>0.34687342238093499</v>
      </c>
      <c r="BH11" s="17">
        <v>0.242049576466388</v>
      </c>
      <c r="BI11" s="17">
        <v>0.36869800227212002</v>
      </c>
      <c r="BJ11" s="17">
        <v>0.29330246130464799</v>
      </c>
      <c r="BK11" s="17">
        <v>0.320175601924441</v>
      </c>
      <c r="BL11" s="17">
        <v>0.24096729006630399</v>
      </c>
      <c r="BM11" s="17"/>
      <c r="BN11" s="17">
        <v>0.286819334359181</v>
      </c>
      <c r="BO11" s="17">
        <v>0.28521664063310198</v>
      </c>
      <c r="BP11" s="17"/>
      <c r="BQ11" s="17">
        <v>0.361549784625948</v>
      </c>
      <c r="BR11" s="17">
        <v>0.31136007163740398</v>
      </c>
      <c r="BS11" s="17"/>
      <c r="BT11" s="17">
        <v>0.26379235956489699</v>
      </c>
      <c r="BU11" s="17"/>
      <c r="BV11" s="17">
        <v>0.30911180282506401</v>
      </c>
      <c r="BW11" s="17">
        <v>0.311685717370147</v>
      </c>
      <c r="BX11" s="17">
        <v>0.26852775983523802</v>
      </c>
      <c r="BY11" s="17"/>
      <c r="BZ11" s="17">
        <v>0.215143756892203</v>
      </c>
      <c r="CA11" s="17">
        <v>0.27213213590046997</v>
      </c>
      <c r="CB11" s="17">
        <v>0.29436050210067199</v>
      </c>
      <c r="CC11" s="17">
        <v>0.310595496860681</v>
      </c>
      <c r="CD11" s="17">
        <v>0.30344224610649401</v>
      </c>
      <c r="CE11" s="17">
        <v>0.29407257127060998</v>
      </c>
      <c r="CF11" s="17">
        <v>0.29559253386491702</v>
      </c>
      <c r="CG11" s="17"/>
      <c r="CH11" s="17">
        <v>0.251651281434359</v>
      </c>
      <c r="CI11" s="17">
        <v>0.31646627443170899</v>
      </c>
      <c r="CJ11" s="17">
        <v>0.30258194752393403</v>
      </c>
      <c r="CK11" s="17">
        <v>0.243400239988981</v>
      </c>
      <c r="CL11" s="17">
        <v>0.117647455688747</v>
      </c>
    </row>
    <row r="12" spans="2:90" x14ac:dyDescent="0.3">
      <c r="B12" s="18" t="s">
        <v>593</v>
      </c>
      <c r="C12" s="17">
        <v>0.123040333169522</v>
      </c>
      <c r="D12" s="17">
        <v>0.144861934902412</v>
      </c>
      <c r="E12" s="17">
        <v>0.102689370881757</v>
      </c>
      <c r="F12" s="17"/>
      <c r="G12" s="17">
        <v>0.185355598775374</v>
      </c>
      <c r="H12" s="17">
        <v>0.26231249389968198</v>
      </c>
      <c r="I12" s="17">
        <v>0.15661687328000801</v>
      </c>
      <c r="J12" s="17">
        <v>5.8264090147493702E-2</v>
      </c>
      <c r="K12" s="17">
        <v>5.7844035091473199E-2</v>
      </c>
      <c r="L12" s="17">
        <v>3.66711245274009E-2</v>
      </c>
      <c r="M12" s="17"/>
      <c r="N12" s="17">
        <v>0.19464818707881401</v>
      </c>
      <c r="O12" s="17">
        <v>0.109150160240157</v>
      </c>
      <c r="P12" s="17">
        <v>0.10285065353718199</v>
      </c>
      <c r="Q12" s="17">
        <v>7.7428077417183203E-2</v>
      </c>
      <c r="R12" s="17"/>
      <c r="S12" s="17">
        <v>0.20978781928613699</v>
      </c>
      <c r="T12" s="17">
        <v>7.2410228681666397E-2</v>
      </c>
      <c r="U12" s="17">
        <v>6.3334127437974397E-2</v>
      </c>
      <c r="V12" s="17">
        <v>0.110517348888485</v>
      </c>
      <c r="W12" s="17">
        <v>0.14412074003764699</v>
      </c>
      <c r="X12" s="17">
        <v>0.12822706987194099</v>
      </c>
      <c r="Y12" s="17">
        <v>0.10972222676695</v>
      </c>
      <c r="Z12" s="17">
        <v>0.100181164247685</v>
      </c>
      <c r="AA12" s="17">
        <v>0.172781594121376</v>
      </c>
      <c r="AB12" s="17">
        <v>6.8678455224971693E-2</v>
      </c>
      <c r="AC12" s="17">
        <v>0.11768559278827</v>
      </c>
      <c r="AD12" s="17">
        <v>0.12386214394166201</v>
      </c>
      <c r="AE12" s="17"/>
      <c r="AF12" s="17">
        <v>8.3711813919072994E-2</v>
      </c>
      <c r="AG12" s="17">
        <v>0.15401535413710499</v>
      </c>
      <c r="AH12" s="17">
        <v>0.119704244927195</v>
      </c>
      <c r="AI12" s="17"/>
      <c r="AJ12" s="17">
        <v>8.0707502795127006E-2</v>
      </c>
      <c r="AK12" s="17">
        <v>0.21895196278596099</v>
      </c>
      <c r="AL12" s="17">
        <v>5.9358865738843601E-2</v>
      </c>
      <c r="AM12" s="17">
        <v>5.8799971797249002E-2</v>
      </c>
      <c r="AN12" s="17">
        <v>0.12825647329140599</v>
      </c>
      <c r="AO12" s="17"/>
      <c r="AP12" s="17">
        <v>0.27905517179795303</v>
      </c>
      <c r="AQ12" s="17">
        <v>0.101658557971484</v>
      </c>
      <c r="AR12" s="17">
        <v>7.2157922753068801E-2</v>
      </c>
      <c r="AS12" s="17">
        <v>7.5147413371519395E-2</v>
      </c>
      <c r="AT12" s="17">
        <v>9.5823747315841298E-2</v>
      </c>
      <c r="AU12" s="17">
        <v>2.76424994549779E-2</v>
      </c>
      <c r="AV12" s="17"/>
      <c r="AW12" s="17">
        <v>0.18766132142702399</v>
      </c>
      <c r="AX12" s="17">
        <v>7.2962898848698193E-2</v>
      </c>
      <c r="AY12" s="17">
        <v>0.114139697859804</v>
      </c>
      <c r="AZ12" s="17">
        <v>3.0589842420803901E-2</v>
      </c>
      <c r="BA12" s="17">
        <v>6.6834190139905006E-2</v>
      </c>
      <c r="BB12" s="17">
        <v>9.6022386487621E-2</v>
      </c>
      <c r="BC12" s="17">
        <v>0.149066194839202</v>
      </c>
      <c r="BD12" s="17">
        <v>0.12509386012040799</v>
      </c>
      <c r="BE12" s="17">
        <v>0.16118072937212799</v>
      </c>
      <c r="BF12" s="17">
        <v>0.10594378779276099</v>
      </c>
      <c r="BG12" s="17">
        <v>0.155382941294018</v>
      </c>
      <c r="BH12" s="17">
        <v>8.3385242774102905E-2</v>
      </c>
      <c r="BI12" s="17">
        <v>0.17568790198133399</v>
      </c>
      <c r="BJ12" s="17">
        <v>0.25449100590505602</v>
      </c>
      <c r="BK12" s="17">
        <v>0.144165202158474</v>
      </c>
      <c r="BL12" s="17">
        <v>0.30067700007259601</v>
      </c>
      <c r="BM12" s="17"/>
      <c r="BN12" s="17">
        <v>0.13848987460030801</v>
      </c>
      <c r="BO12" s="17">
        <v>0.103479366971391</v>
      </c>
      <c r="BP12" s="17"/>
      <c r="BQ12" s="17">
        <v>0.29245218353805202</v>
      </c>
      <c r="BR12" s="17">
        <v>0.103607841452068</v>
      </c>
      <c r="BS12" s="17"/>
      <c r="BT12" s="17">
        <v>0.26174472245131702</v>
      </c>
      <c r="BU12" s="17"/>
      <c r="BV12" s="17">
        <v>7.9530968896852905E-2</v>
      </c>
      <c r="BW12" s="17">
        <v>0.14721798275058001</v>
      </c>
      <c r="BX12" s="17">
        <v>0.13690872730251399</v>
      </c>
      <c r="BY12" s="17"/>
      <c r="BZ12" s="17">
        <v>6.02117164579992E-2</v>
      </c>
      <c r="CA12" s="17">
        <v>8.9276481751352804E-2</v>
      </c>
      <c r="CB12" s="17">
        <v>6.2446058195354197E-2</v>
      </c>
      <c r="CC12" s="17">
        <v>0.12129440459395301</v>
      </c>
      <c r="CD12" s="17">
        <v>0.168994664183403</v>
      </c>
      <c r="CE12" s="17">
        <v>0.154111570020288</v>
      </c>
      <c r="CF12" s="17">
        <v>0.242498330649178</v>
      </c>
      <c r="CG12" s="17"/>
      <c r="CH12" s="17">
        <v>0.25112705120517798</v>
      </c>
      <c r="CI12" s="17">
        <v>0.150808788568671</v>
      </c>
      <c r="CJ12" s="17">
        <v>8.1709039366456904E-2</v>
      </c>
      <c r="CK12" s="17">
        <v>8.8650297158629501E-2</v>
      </c>
      <c r="CL12" s="17">
        <v>6.5917011655160396E-2</v>
      </c>
    </row>
    <row r="13" spans="2:90" x14ac:dyDescent="0.3">
      <c r="B13" s="18" t="s">
        <v>594</v>
      </c>
      <c r="C13" s="17">
        <v>5.2833760479122097E-2</v>
      </c>
      <c r="D13" s="17">
        <v>5.9328198460498097E-2</v>
      </c>
      <c r="E13" s="17">
        <v>4.6905544358206097E-2</v>
      </c>
      <c r="F13" s="17"/>
      <c r="G13" s="17">
        <v>9.1872418380545107E-2</v>
      </c>
      <c r="H13" s="17">
        <v>0.11103423469219</v>
      </c>
      <c r="I13" s="17">
        <v>8.9247298503454697E-2</v>
      </c>
      <c r="J13" s="17">
        <v>2.1074808971471098E-2</v>
      </c>
      <c r="K13" s="17">
        <v>6.25131659074038E-3</v>
      </c>
      <c r="L13" s="17">
        <v>6.5562777484531303E-3</v>
      </c>
      <c r="M13" s="17"/>
      <c r="N13" s="17">
        <v>8.2173415569251201E-2</v>
      </c>
      <c r="O13" s="17">
        <v>4.1615948817845499E-2</v>
      </c>
      <c r="P13" s="17">
        <v>3.6402237321441801E-2</v>
      </c>
      <c r="Q13" s="17">
        <v>4.7837778779917801E-2</v>
      </c>
      <c r="R13" s="17"/>
      <c r="S13" s="17">
        <v>8.2176333579355804E-2</v>
      </c>
      <c r="T13" s="17">
        <v>4.8757400786162197E-2</v>
      </c>
      <c r="U13" s="17">
        <v>1.21212648815767E-2</v>
      </c>
      <c r="V13" s="17">
        <v>2.4654925781527798E-2</v>
      </c>
      <c r="W13" s="17">
        <v>5.3030181996551198E-2</v>
      </c>
      <c r="X13" s="17">
        <v>3.9351437143927297E-2</v>
      </c>
      <c r="Y13" s="17">
        <v>6.9596626742935305E-2</v>
      </c>
      <c r="Z13" s="17">
        <v>7.1017748147629498E-2</v>
      </c>
      <c r="AA13" s="17">
        <v>5.27659219476364E-2</v>
      </c>
      <c r="AB13" s="17">
        <v>6.3638004030707407E-2</v>
      </c>
      <c r="AC13" s="17">
        <v>4.9414858766027997E-2</v>
      </c>
      <c r="AD13" s="17">
        <v>7.0829861426075294E-2</v>
      </c>
      <c r="AE13" s="17"/>
      <c r="AF13" s="17">
        <v>3.4835686842972099E-2</v>
      </c>
      <c r="AG13" s="17">
        <v>7.6338668536356097E-2</v>
      </c>
      <c r="AH13" s="17">
        <v>5.1538606792609798E-2</v>
      </c>
      <c r="AI13" s="17"/>
      <c r="AJ13" s="17">
        <v>2.7341407586068098E-2</v>
      </c>
      <c r="AK13" s="17">
        <v>8.4152806926372101E-2</v>
      </c>
      <c r="AL13" s="17">
        <v>3.61213360930394E-2</v>
      </c>
      <c r="AM13" s="17">
        <v>5.4176498906200202E-2</v>
      </c>
      <c r="AN13" s="17">
        <v>5.63877447701066E-2</v>
      </c>
      <c r="AO13" s="17"/>
      <c r="AP13" s="17">
        <v>0.114673244317852</v>
      </c>
      <c r="AQ13" s="17">
        <v>5.2952946991063198E-2</v>
      </c>
      <c r="AR13" s="17">
        <v>3.0682076494057402E-2</v>
      </c>
      <c r="AS13" s="17">
        <v>2.6721701809890499E-2</v>
      </c>
      <c r="AT13" s="17">
        <v>7.4025342751916301E-2</v>
      </c>
      <c r="AU13" s="17">
        <v>5.2934831357833601E-3</v>
      </c>
      <c r="AV13" s="17"/>
      <c r="AW13" s="17">
        <v>5.0099763223961501E-2</v>
      </c>
      <c r="AX13" s="17">
        <v>6.4446272766198895E-2</v>
      </c>
      <c r="AY13" s="17">
        <v>3.1718654371022399E-2</v>
      </c>
      <c r="AZ13" s="17">
        <v>7.8849244034637098E-2</v>
      </c>
      <c r="BA13" s="17">
        <v>4.2190766677186103E-2</v>
      </c>
      <c r="BB13" s="17">
        <v>5.1508000670663398E-2</v>
      </c>
      <c r="BC13" s="17">
        <v>2.0488577283024299E-2</v>
      </c>
      <c r="BD13" s="17">
        <v>2.7573105885567401E-2</v>
      </c>
      <c r="BE13" s="17">
        <v>7.5642819081119502E-3</v>
      </c>
      <c r="BF13" s="17">
        <v>5.8907920348126301E-2</v>
      </c>
      <c r="BG13" s="17">
        <v>4.5020530431792299E-2</v>
      </c>
      <c r="BH13" s="17">
        <v>8.1182963003591305E-2</v>
      </c>
      <c r="BI13" s="17">
        <v>4.6359720866471797E-2</v>
      </c>
      <c r="BJ13" s="17">
        <v>5.5979694578522698E-2</v>
      </c>
      <c r="BK13" s="17">
        <v>8.1230677453606806E-2</v>
      </c>
      <c r="BL13" s="17">
        <v>0.17940962984786199</v>
      </c>
      <c r="BM13" s="17"/>
      <c r="BN13" s="17">
        <v>6.8804723149133204E-2</v>
      </c>
      <c r="BO13" s="17">
        <v>3.0425332662420999E-2</v>
      </c>
      <c r="BP13" s="17"/>
      <c r="BQ13" s="17">
        <v>0.11521961065153399</v>
      </c>
      <c r="BR13" s="17">
        <v>3.6490802415372101E-2</v>
      </c>
      <c r="BS13" s="17"/>
      <c r="BT13" s="17">
        <v>0.12849867464307599</v>
      </c>
      <c r="BU13" s="17"/>
      <c r="BV13" s="17">
        <v>4.8145741703765302E-2</v>
      </c>
      <c r="BW13" s="17">
        <v>7.3792077198164996E-2</v>
      </c>
      <c r="BX13" s="17">
        <v>4.9064850580150803E-2</v>
      </c>
      <c r="BY13" s="17"/>
      <c r="BZ13" s="17">
        <v>1.4185686836179099E-2</v>
      </c>
      <c r="CA13" s="17">
        <v>4.8963395118936902E-2</v>
      </c>
      <c r="CB13" s="17">
        <v>3.4670332416638201E-2</v>
      </c>
      <c r="CC13" s="17">
        <v>6.4982797266661702E-2</v>
      </c>
      <c r="CD13" s="17">
        <v>5.2273265109641899E-2</v>
      </c>
      <c r="CE13" s="17">
        <v>7.9258278769455501E-2</v>
      </c>
      <c r="CF13" s="17">
        <v>9.1420857224643104E-2</v>
      </c>
      <c r="CG13" s="17"/>
      <c r="CH13" s="17">
        <v>0.168491219692676</v>
      </c>
      <c r="CI13" s="17">
        <v>6.5138579875348906E-2</v>
      </c>
      <c r="CJ13" s="17">
        <v>2.5228435145516901E-2</v>
      </c>
      <c r="CK13" s="17">
        <v>1.32853247535278E-2</v>
      </c>
      <c r="CL13" s="17">
        <v>6.3882355810145897E-2</v>
      </c>
    </row>
    <row r="14" spans="2:90" x14ac:dyDescent="0.3">
      <c r="B14" s="18" t="s">
        <v>118</v>
      </c>
      <c r="C14" s="19">
        <v>7.0250541992866206E-2</v>
      </c>
      <c r="D14" s="19">
        <v>4.5312987546476197E-2</v>
      </c>
      <c r="E14" s="19">
        <v>9.5178952472209893E-2</v>
      </c>
      <c r="F14" s="19"/>
      <c r="G14" s="19">
        <v>7.6515356079007099E-2</v>
      </c>
      <c r="H14" s="19">
        <v>6.1939122501643698E-2</v>
      </c>
      <c r="I14" s="19">
        <v>7.9043015057093505E-2</v>
      </c>
      <c r="J14" s="19">
        <v>9.0989407034750003E-2</v>
      </c>
      <c r="K14" s="19">
        <v>7.2184407387657204E-2</v>
      </c>
      <c r="L14" s="19">
        <v>4.7549411938364303E-2</v>
      </c>
      <c r="M14" s="19"/>
      <c r="N14" s="19">
        <v>3.9991234190683803E-2</v>
      </c>
      <c r="O14" s="19">
        <v>9.1892637189582196E-2</v>
      </c>
      <c r="P14" s="19">
        <v>5.8121983406907503E-2</v>
      </c>
      <c r="Q14" s="19">
        <v>8.9922116676794395E-2</v>
      </c>
      <c r="R14" s="19"/>
      <c r="S14" s="19">
        <v>6.8572443857999807E-2</v>
      </c>
      <c r="T14" s="19">
        <v>5.9024983236127801E-2</v>
      </c>
      <c r="U14" s="19">
        <v>7.9677006809666606E-2</v>
      </c>
      <c r="V14" s="19">
        <v>6.9992714477995502E-2</v>
      </c>
      <c r="W14" s="19">
        <v>6.3030141548904794E-2</v>
      </c>
      <c r="X14" s="19">
        <v>5.5891570241062401E-2</v>
      </c>
      <c r="Y14" s="19">
        <v>6.4880097424361197E-2</v>
      </c>
      <c r="Z14" s="19">
        <v>3.1552337127607501E-2</v>
      </c>
      <c r="AA14" s="19">
        <v>7.3445985948183398E-2</v>
      </c>
      <c r="AB14" s="19">
        <v>0.119038757012185</v>
      </c>
      <c r="AC14" s="19">
        <v>7.18650076557764E-2</v>
      </c>
      <c r="AD14" s="19">
        <v>6.7586431063033497E-2</v>
      </c>
      <c r="AE14" s="19"/>
      <c r="AF14" s="19">
        <v>4.5890206367621901E-2</v>
      </c>
      <c r="AG14" s="19">
        <v>7.2730725028735593E-2</v>
      </c>
      <c r="AH14" s="19">
        <v>0.11794710789768199</v>
      </c>
      <c r="AI14" s="19"/>
      <c r="AJ14" s="19">
        <v>3.6320236195173897E-2</v>
      </c>
      <c r="AK14" s="19">
        <v>7.02528657793378E-2</v>
      </c>
      <c r="AL14" s="19">
        <v>7.9563058650344604E-2</v>
      </c>
      <c r="AM14" s="19">
        <v>4.43293780015699E-2</v>
      </c>
      <c r="AN14" s="19">
        <v>5.6906006634030899E-2</v>
      </c>
      <c r="AO14" s="19"/>
      <c r="AP14" s="19">
        <v>7.3121581730190205E-2</v>
      </c>
      <c r="AQ14" s="19">
        <v>4.9125108594602299E-2</v>
      </c>
      <c r="AR14" s="19">
        <v>8.4363265561536796E-2</v>
      </c>
      <c r="AS14" s="19">
        <v>2.7841545206744402E-2</v>
      </c>
      <c r="AT14" s="19">
        <v>6.85940006982102E-2</v>
      </c>
      <c r="AU14" s="19">
        <v>0.12049278461239001</v>
      </c>
      <c r="AV14" s="19"/>
      <c r="AW14" s="19">
        <v>9.4987067671909203E-2</v>
      </c>
      <c r="AX14" s="19">
        <v>0.18142778753275601</v>
      </c>
      <c r="AY14" s="19">
        <v>9.2431862494182795E-2</v>
      </c>
      <c r="AZ14" s="19">
        <v>0.11077343834086099</v>
      </c>
      <c r="BA14" s="19">
        <v>7.3941862019396898E-2</v>
      </c>
      <c r="BB14" s="19">
        <v>8.03450925711474E-2</v>
      </c>
      <c r="BC14" s="19">
        <v>4.5800662580673897E-2</v>
      </c>
      <c r="BD14" s="19">
        <v>5.2198582285706001E-2</v>
      </c>
      <c r="BE14" s="19">
        <v>6.2912009867867505E-2</v>
      </c>
      <c r="BF14" s="19">
        <v>9.1101548517234406E-3</v>
      </c>
      <c r="BG14" s="19">
        <v>3.3460206557929598E-2</v>
      </c>
      <c r="BH14" s="19">
        <v>4.9607366362639398E-2</v>
      </c>
      <c r="BI14" s="19">
        <v>6.0782852063923497E-2</v>
      </c>
      <c r="BJ14" s="19">
        <v>5.36196140031968E-2</v>
      </c>
      <c r="BK14" s="19">
        <v>8.0956131560386502E-2</v>
      </c>
      <c r="BL14" s="19">
        <v>1.7275094066093101E-2</v>
      </c>
      <c r="BM14" s="19"/>
      <c r="BN14" s="19">
        <v>5.8317729105150297E-2</v>
      </c>
      <c r="BO14" s="19">
        <v>8.5465644445522501E-2</v>
      </c>
      <c r="BP14" s="19"/>
      <c r="BQ14" s="19">
        <v>7.1203593736474197E-2</v>
      </c>
      <c r="BR14" s="19">
        <v>3.4531031591594902E-2</v>
      </c>
      <c r="BS14" s="19"/>
      <c r="BT14" s="19">
        <v>2.0223604452051899E-2</v>
      </c>
      <c r="BU14" s="19"/>
      <c r="BV14" s="19">
        <v>0.10139974534671201</v>
      </c>
      <c r="BW14" s="19">
        <v>7.0962388044083502E-2</v>
      </c>
      <c r="BX14" s="19">
        <v>5.4264844799487497E-2</v>
      </c>
      <c r="BY14" s="19"/>
      <c r="BZ14" s="19">
        <v>0.115124014531611</v>
      </c>
      <c r="CA14" s="19">
        <v>6.3887383086059804E-2</v>
      </c>
      <c r="CB14" s="19">
        <v>8.3110838316443697E-2</v>
      </c>
      <c r="CC14" s="19">
        <v>3.82758901438396E-2</v>
      </c>
      <c r="CD14" s="19">
        <v>5.0336618392922299E-2</v>
      </c>
      <c r="CE14" s="19">
        <v>5.02797838672032E-2</v>
      </c>
      <c r="CF14" s="19">
        <v>3.4473809383137197E-2</v>
      </c>
      <c r="CG14" s="19"/>
      <c r="CH14" s="19">
        <v>3.8377225946076801E-2</v>
      </c>
      <c r="CI14" s="19">
        <v>6.3819483564237306E-2</v>
      </c>
      <c r="CJ14" s="19">
        <v>7.6463686442518497E-2</v>
      </c>
      <c r="CK14" s="19">
        <v>8.5829435707040103E-2</v>
      </c>
      <c r="CL14" s="19">
        <v>9.0033311192568105E-2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J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0" width="20.6640625" customWidth="1"/>
  </cols>
  <sheetData>
    <row r="2" spans="2:10" ht="40.049999999999997" customHeight="1" x14ac:dyDescent="0.3">
      <c r="D2" s="32" t="s">
        <v>604</v>
      </c>
      <c r="E2" s="28"/>
      <c r="F2" s="28"/>
      <c r="G2" s="28"/>
      <c r="H2" s="28"/>
      <c r="I2" s="28"/>
      <c r="J2" s="28"/>
    </row>
    <row r="6" spans="2:10" ht="49.95" customHeight="1" x14ac:dyDescent="0.3">
      <c r="B6" s="23" t="s">
        <v>15</v>
      </c>
      <c r="C6" s="23" t="s">
        <v>583</v>
      </c>
      <c r="D6" s="23" t="s">
        <v>584</v>
      </c>
      <c r="E6" s="23" t="s">
        <v>585</v>
      </c>
      <c r="F6" s="23" t="s">
        <v>586</v>
      </c>
      <c r="G6" s="23" t="s">
        <v>587</v>
      </c>
      <c r="H6" s="23" t="s">
        <v>588</v>
      </c>
      <c r="I6" s="23" t="s">
        <v>589</v>
      </c>
    </row>
    <row r="7" spans="2:10" x14ac:dyDescent="0.3">
      <c r="B7" s="18" t="s">
        <v>51</v>
      </c>
      <c r="C7" s="17">
        <v>0.22998677945892301</v>
      </c>
      <c r="D7" s="17">
        <v>0.21667249442193701</v>
      </c>
      <c r="E7" s="17">
        <v>0.27789878010296298</v>
      </c>
      <c r="F7" s="17">
        <v>0.26103716727388199</v>
      </c>
      <c r="G7" s="17">
        <v>0.20250754169985899</v>
      </c>
      <c r="H7" s="17">
        <v>0.24270476415289</v>
      </c>
      <c r="I7" s="17">
        <v>0.197727744558305</v>
      </c>
    </row>
    <row r="8" spans="2:10" x14ac:dyDescent="0.3">
      <c r="B8" s="18" t="s">
        <v>52</v>
      </c>
      <c r="C8" s="17">
        <v>0.18264221802721101</v>
      </c>
      <c r="D8" s="17">
        <v>0.15699786187450801</v>
      </c>
      <c r="E8" s="17">
        <v>0.13041347481043999</v>
      </c>
      <c r="F8" s="17">
        <v>0.12538296074789401</v>
      </c>
      <c r="G8" s="17">
        <v>0.152798707840162</v>
      </c>
      <c r="H8" s="17">
        <v>0.13952766760895399</v>
      </c>
      <c r="I8" s="17">
        <v>0.12353545358923899</v>
      </c>
    </row>
    <row r="9" spans="2:10" x14ac:dyDescent="0.3">
      <c r="B9" s="18" t="s">
        <v>48</v>
      </c>
      <c r="C9" s="17">
        <v>6.9492317474132301E-2</v>
      </c>
      <c r="D9" s="17">
        <v>6.8832760323574604E-2</v>
      </c>
      <c r="E9" s="17">
        <v>5.5129274988721597E-2</v>
      </c>
      <c r="F9" s="17">
        <v>7.5549476585113101E-2</v>
      </c>
      <c r="G9" s="17">
        <v>5.90970702943142E-2</v>
      </c>
      <c r="H9" s="17">
        <v>8.2937083776421797E-2</v>
      </c>
      <c r="I9" s="17">
        <v>8.1997890816833494E-2</v>
      </c>
    </row>
    <row r="10" spans="2:10" x14ac:dyDescent="0.3">
      <c r="B10" s="18" t="s">
        <v>53</v>
      </c>
      <c r="C10" s="17">
        <v>4.5602418555697397E-2</v>
      </c>
      <c r="D10" s="17">
        <v>5.2500531638810598E-2</v>
      </c>
      <c r="E10" s="17">
        <v>5.4395596669246003E-2</v>
      </c>
      <c r="F10" s="17">
        <v>5.0767996500260801E-2</v>
      </c>
      <c r="G10" s="17">
        <v>4.8670023201003103E-2</v>
      </c>
      <c r="H10" s="17">
        <v>6.0673487910545297E-2</v>
      </c>
      <c r="I10" s="17">
        <v>7.8792042835974602E-2</v>
      </c>
    </row>
    <row r="11" spans="2:10" x14ac:dyDescent="0.3">
      <c r="B11" s="18" t="s">
        <v>49</v>
      </c>
      <c r="C11" s="17">
        <v>0.17319384459315801</v>
      </c>
      <c r="D11" s="17">
        <v>0.18355816323028701</v>
      </c>
      <c r="E11" s="17">
        <v>0.13862648746953801</v>
      </c>
      <c r="F11" s="17">
        <v>0.166558440891064</v>
      </c>
      <c r="G11" s="17">
        <v>0.20541400278167499</v>
      </c>
      <c r="H11" s="17">
        <v>0.148527433062557</v>
      </c>
      <c r="I11" s="17">
        <v>0.16118190480297601</v>
      </c>
    </row>
    <row r="12" spans="2:10" ht="28.8" x14ac:dyDescent="0.3">
      <c r="B12" s="18" t="s">
        <v>603</v>
      </c>
      <c r="C12" s="17">
        <v>0.18480713563937501</v>
      </c>
      <c r="D12" s="17">
        <v>0.20977392828548599</v>
      </c>
      <c r="E12" s="17">
        <v>0.21038279509362301</v>
      </c>
      <c r="F12" s="17">
        <v>0.20666070549636301</v>
      </c>
      <c r="G12" s="17">
        <v>0.204870173679739</v>
      </c>
      <c r="H12" s="17">
        <v>0.18930899533040299</v>
      </c>
      <c r="I12" s="17">
        <v>0.20834035626515501</v>
      </c>
    </row>
    <row r="13" spans="2:10" x14ac:dyDescent="0.3">
      <c r="B13" s="18" t="s">
        <v>118</v>
      </c>
      <c r="C13" s="17">
        <v>0.114275286251503</v>
      </c>
      <c r="D13" s="17">
        <v>0.11166426022539699</v>
      </c>
      <c r="E13" s="17">
        <v>0.13315359086546899</v>
      </c>
      <c r="F13" s="17">
        <v>0.11404325250542301</v>
      </c>
      <c r="G13" s="17">
        <v>0.126642480503248</v>
      </c>
      <c r="H13" s="17">
        <v>0.13632056815822899</v>
      </c>
      <c r="I13" s="17">
        <v>0.148424607131518</v>
      </c>
    </row>
    <row r="14" spans="2:10" x14ac:dyDescent="0.3">
      <c r="B14" s="16"/>
      <c r="C14" s="16"/>
      <c r="D14" s="16"/>
      <c r="E14" s="16"/>
      <c r="F14" s="16"/>
      <c r="G14" s="16"/>
      <c r="H14" s="16"/>
      <c r="I14" s="16"/>
    </row>
    <row r="15" spans="2:10" x14ac:dyDescent="0.3">
      <c r="B15" t="s">
        <v>111</v>
      </c>
    </row>
    <row r="16" spans="2:10" x14ac:dyDescent="0.3">
      <c r="B16" t="s">
        <v>112</v>
      </c>
    </row>
    <row r="20" spans="2:2" x14ac:dyDescent="0.3">
      <c r="B20"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605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51</v>
      </c>
      <c r="C9" s="17">
        <v>0.22998677945892301</v>
      </c>
      <c r="D9" s="17">
        <v>0.25804443524127701</v>
      </c>
      <c r="E9" s="17">
        <v>0.20335771865546701</v>
      </c>
      <c r="F9" s="17"/>
      <c r="G9" s="17">
        <v>0.26336814287600402</v>
      </c>
      <c r="H9" s="17">
        <v>0.35686550047229898</v>
      </c>
      <c r="I9" s="17">
        <v>0.25512509908320502</v>
      </c>
      <c r="J9" s="17">
        <v>0.19110162698984401</v>
      </c>
      <c r="K9" s="17">
        <v>0.15912826960239601</v>
      </c>
      <c r="L9" s="17">
        <v>0.162657271545156</v>
      </c>
      <c r="M9" s="17"/>
      <c r="N9" s="17">
        <v>0.32380904984934</v>
      </c>
      <c r="O9" s="17">
        <v>0.21582447534666699</v>
      </c>
      <c r="P9" s="17">
        <v>0.20974579473359201</v>
      </c>
      <c r="Q9" s="17">
        <v>0.16365877799945699</v>
      </c>
      <c r="R9" s="17"/>
      <c r="S9" s="17">
        <v>0.34831911931005899</v>
      </c>
      <c r="T9" s="17">
        <v>0.15618441514236001</v>
      </c>
      <c r="U9" s="17">
        <v>0.13072716339697399</v>
      </c>
      <c r="V9" s="17">
        <v>0.208351457183133</v>
      </c>
      <c r="W9" s="17">
        <v>0.17870647490241601</v>
      </c>
      <c r="X9" s="17">
        <v>0.22105353272787301</v>
      </c>
      <c r="Y9" s="17">
        <v>0.26035406756707802</v>
      </c>
      <c r="Z9" s="17">
        <v>0.34060967779565299</v>
      </c>
      <c r="AA9" s="17">
        <v>0.25991124476343103</v>
      </c>
      <c r="AB9" s="17">
        <v>0.17169620415305001</v>
      </c>
      <c r="AC9" s="17">
        <v>0.21717096342624001</v>
      </c>
      <c r="AD9" s="17">
        <v>0.33044859890983103</v>
      </c>
      <c r="AE9" s="17"/>
      <c r="AF9" s="17">
        <v>0.14844197956147501</v>
      </c>
      <c r="AG9" s="17">
        <v>0.32470175211355901</v>
      </c>
      <c r="AH9" s="17">
        <v>0.20329055437363999</v>
      </c>
      <c r="AI9" s="17"/>
      <c r="AJ9" s="17">
        <v>4.6557644947743601E-2</v>
      </c>
      <c r="AK9" s="17">
        <v>0.51599591111682397</v>
      </c>
      <c r="AL9" s="17">
        <v>9.5484141575254894E-2</v>
      </c>
      <c r="AM9" s="17">
        <v>2.71630986561988E-2</v>
      </c>
      <c r="AN9" s="17">
        <v>0.169282089175851</v>
      </c>
      <c r="AO9" s="17"/>
      <c r="AP9" s="17">
        <v>0.71681406991042096</v>
      </c>
      <c r="AQ9" s="17">
        <v>4.6542323688362003E-2</v>
      </c>
      <c r="AR9" s="17">
        <v>7.2952538530604794E-2</v>
      </c>
      <c r="AS9" s="17">
        <v>3.8671507007386599E-2</v>
      </c>
      <c r="AT9" s="17">
        <v>0.16044419768281401</v>
      </c>
      <c r="AU9" s="17">
        <v>7.3834321266039699E-2</v>
      </c>
      <c r="AV9" s="17"/>
      <c r="AW9" s="17">
        <v>0.19771041194689501</v>
      </c>
      <c r="AX9" s="17">
        <v>0.23269884259652299</v>
      </c>
      <c r="AY9" s="17">
        <v>0.154279715518164</v>
      </c>
      <c r="AZ9" s="17">
        <v>0.12606769836909901</v>
      </c>
      <c r="BA9" s="17">
        <v>0.163674675056726</v>
      </c>
      <c r="BB9" s="17">
        <v>0.21594276188678899</v>
      </c>
      <c r="BC9" s="17">
        <v>0.242724747595467</v>
      </c>
      <c r="BD9" s="17">
        <v>0.20381286108594199</v>
      </c>
      <c r="BE9" s="17">
        <v>0.23544766930309199</v>
      </c>
      <c r="BF9" s="17">
        <v>0.27142001655122999</v>
      </c>
      <c r="BG9" s="17">
        <v>0.22551888249335</v>
      </c>
      <c r="BH9" s="17">
        <v>0.25787652519919202</v>
      </c>
      <c r="BI9" s="17">
        <v>0.35963559603603201</v>
      </c>
      <c r="BJ9" s="17">
        <v>0.38535634431601701</v>
      </c>
      <c r="BK9" s="17">
        <v>0.31053543494240698</v>
      </c>
      <c r="BL9" s="17">
        <v>0.44119430647371799</v>
      </c>
      <c r="BM9" s="17"/>
      <c r="BN9" s="17">
        <v>0.25942174511018901</v>
      </c>
      <c r="BO9" s="17">
        <v>0.19154560747780899</v>
      </c>
      <c r="BP9" s="17"/>
      <c r="BQ9" s="17">
        <v>0.74758011557604798</v>
      </c>
      <c r="BR9" s="17">
        <v>9.8766893841931297E-2</v>
      </c>
      <c r="BS9" s="17"/>
      <c r="BT9" s="17">
        <v>0.44419517581678503</v>
      </c>
      <c r="BU9" s="17"/>
      <c r="BV9" s="17">
        <v>0.20879349382591</v>
      </c>
      <c r="BW9" s="17">
        <v>0.29972615153753501</v>
      </c>
      <c r="BX9" s="17">
        <v>0.21815947382666601</v>
      </c>
      <c r="BY9" s="17"/>
      <c r="BZ9" s="17">
        <v>0.15519033538253599</v>
      </c>
      <c r="CA9" s="17">
        <v>0.19000658580218499</v>
      </c>
      <c r="CB9" s="17">
        <v>0.18250632821330601</v>
      </c>
      <c r="CC9" s="17">
        <v>0.230990482692079</v>
      </c>
      <c r="CD9" s="17">
        <v>0.26819453347169803</v>
      </c>
      <c r="CE9" s="17">
        <v>0.30510658157975101</v>
      </c>
      <c r="CF9" s="17">
        <v>0.31626034312280199</v>
      </c>
      <c r="CG9" s="17"/>
      <c r="CH9" s="17">
        <v>0.372684361495628</v>
      </c>
      <c r="CI9" s="17">
        <v>0.27975489256685998</v>
      </c>
      <c r="CJ9" s="17">
        <v>0.17962978188154199</v>
      </c>
      <c r="CK9" s="17">
        <v>0.17675858552363799</v>
      </c>
      <c r="CL9" s="17">
        <v>8.9135035014252406E-2</v>
      </c>
    </row>
    <row r="10" spans="2:90" x14ac:dyDescent="0.3">
      <c r="B10" s="18" t="s">
        <v>52</v>
      </c>
      <c r="C10" s="17">
        <v>0.18264221802721101</v>
      </c>
      <c r="D10" s="17">
        <v>0.20664859509196101</v>
      </c>
      <c r="E10" s="17">
        <v>0.159669965239948</v>
      </c>
      <c r="F10" s="17"/>
      <c r="G10" s="17">
        <v>0.14718380582061699</v>
      </c>
      <c r="H10" s="17">
        <v>0.14250463683056999</v>
      </c>
      <c r="I10" s="17">
        <v>0.14966721553433199</v>
      </c>
      <c r="J10" s="17">
        <v>0.17224499415747899</v>
      </c>
      <c r="K10" s="17">
        <v>0.20486942195687599</v>
      </c>
      <c r="L10" s="17">
        <v>0.25952170232608601</v>
      </c>
      <c r="M10" s="17"/>
      <c r="N10" s="17">
        <v>0.243237711205253</v>
      </c>
      <c r="O10" s="17">
        <v>0.17798093469790499</v>
      </c>
      <c r="P10" s="17">
        <v>0.16656936448905499</v>
      </c>
      <c r="Q10" s="17">
        <v>0.13423272999234601</v>
      </c>
      <c r="R10" s="17"/>
      <c r="S10" s="17">
        <v>0.22329509681545701</v>
      </c>
      <c r="T10" s="17">
        <v>0.256268684684478</v>
      </c>
      <c r="U10" s="17">
        <v>0.14361492109326501</v>
      </c>
      <c r="V10" s="17">
        <v>0.207300638717377</v>
      </c>
      <c r="W10" s="17">
        <v>0.17017994026392599</v>
      </c>
      <c r="X10" s="17">
        <v>0.19814954286250799</v>
      </c>
      <c r="Y10" s="17">
        <v>0.16148671699860601</v>
      </c>
      <c r="Z10" s="17">
        <v>0.15308870443823899</v>
      </c>
      <c r="AA10" s="17">
        <v>0.14460850815951501</v>
      </c>
      <c r="AB10" s="17">
        <v>0.16278229907806999</v>
      </c>
      <c r="AC10" s="17">
        <v>0.10838959710578799</v>
      </c>
      <c r="AD10" s="17">
        <v>0.103866144826938</v>
      </c>
      <c r="AE10" s="17"/>
      <c r="AF10" s="17">
        <v>0.22161478386915601</v>
      </c>
      <c r="AG10" s="17">
        <v>0.17770360487581699</v>
      </c>
      <c r="AH10" s="17">
        <v>0.12399559298754401</v>
      </c>
      <c r="AI10" s="17"/>
      <c r="AJ10" s="17">
        <v>0.58665066981992198</v>
      </c>
      <c r="AK10" s="17">
        <v>5.8176301140541599E-2</v>
      </c>
      <c r="AL10" s="17">
        <v>0.12077031460767</v>
      </c>
      <c r="AM10" s="17">
        <v>0.112526099619965</v>
      </c>
      <c r="AN10" s="17">
        <v>7.4795776900576899E-2</v>
      </c>
      <c r="AO10" s="17"/>
      <c r="AP10" s="17">
        <v>3.98442758802122E-2</v>
      </c>
      <c r="AQ10" s="17">
        <v>0.71838177462538799</v>
      </c>
      <c r="AR10" s="17">
        <v>6.8074969648491399E-2</v>
      </c>
      <c r="AS10" s="17">
        <v>0.109291908025307</v>
      </c>
      <c r="AT10" s="17">
        <v>5.6862436965256599E-2</v>
      </c>
      <c r="AU10" s="17">
        <v>0.12827808752009801</v>
      </c>
      <c r="AV10" s="17"/>
      <c r="AW10" s="17">
        <v>0.15072175557852199</v>
      </c>
      <c r="AX10" s="17">
        <v>3.49149799254133E-2</v>
      </c>
      <c r="AY10" s="17">
        <v>9.5297533992241404E-2</v>
      </c>
      <c r="AZ10" s="17">
        <v>0.15305669315489401</v>
      </c>
      <c r="BA10" s="17">
        <v>0.160252820004917</v>
      </c>
      <c r="BB10" s="17">
        <v>0.151825444441162</v>
      </c>
      <c r="BC10" s="17">
        <v>0.178133119589997</v>
      </c>
      <c r="BD10" s="17">
        <v>0.25417006007520399</v>
      </c>
      <c r="BE10" s="17">
        <v>0.27077582123316601</v>
      </c>
      <c r="BF10" s="17">
        <v>0.20699494967740101</v>
      </c>
      <c r="BG10" s="17">
        <v>0.18810029707803499</v>
      </c>
      <c r="BH10" s="17">
        <v>0.24679712763418399</v>
      </c>
      <c r="BI10" s="17">
        <v>0.24199371192020699</v>
      </c>
      <c r="BJ10" s="17">
        <v>0.19749090692462401</v>
      </c>
      <c r="BK10" s="17">
        <v>0.28792468362833201</v>
      </c>
      <c r="BL10" s="17">
        <v>0.20202216644590601</v>
      </c>
      <c r="BM10" s="17"/>
      <c r="BN10" s="17">
        <v>0.19098274991462799</v>
      </c>
      <c r="BO10" s="17">
        <v>0.17136198231675701</v>
      </c>
      <c r="BP10" s="17"/>
      <c r="BQ10" s="17">
        <v>3.2203063768342997E-2</v>
      </c>
      <c r="BR10" s="17">
        <v>0.123217194086615</v>
      </c>
      <c r="BS10" s="17"/>
      <c r="BT10" s="17">
        <v>6.0690378335909498E-2</v>
      </c>
      <c r="BU10" s="17"/>
      <c r="BV10" s="17">
        <v>0.147425391137609</v>
      </c>
      <c r="BW10" s="17">
        <v>0.13633467450485401</v>
      </c>
      <c r="BX10" s="17">
        <v>0.222217433734367</v>
      </c>
      <c r="BY10" s="17"/>
      <c r="BZ10" s="17">
        <v>0.105074683801349</v>
      </c>
      <c r="CA10" s="17">
        <v>0.14434098137356299</v>
      </c>
      <c r="CB10" s="17">
        <v>0.15584087207479799</v>
      </c>
      <c r="CC10" s="17">
        <v>0.21007845546819301</v>
      </c>
      <c r="CD10" s="17">
        <v>0.19339973573441599</v>
      </c>
      <c r="CE10" s="17">
        <v>0.224088435249683</v>
      </c>
      <c r="CF10" s="17">
        <v>0.25079692140695398</v>
      </c>
      <c r="CG10" s="17"/>
      <c r="CH10" s="17">
        <v>0.21417179371855299</v>
      </c>
      <c r="CI10" s="17">
        <v>0.21270961525253401</v>
      </c>
      <c r="CJ10" s="17">
        <v>0.17067463651272</v>
      </c>
      <c r="CK10" s="17">
        <v>0.14912917926482799</v>
      </c>
      <c r="CL10" s="17">
        <v>6.6880337220967104E-2</v>
      </c>
    </row>
    <row r="11" spans="2:90" x14ac:dyDescent="0.3">
      <c r="B11" s="18" t="s">
        <v>48</v>
      </c>
      <c r="C11" s="17">
        <v>6.9492317474132301E-2</v>
      </c>
      <c r="D11" s="17">
        <v>7.5043391722040706E-2</v>
      </c>
      <c r="E11" s="17">
        <v>6.3510986326961505E-2</v>
      </c>
      <c r="F11" s="17"/>
      <c r="G11" s="17">
        <v>9.6080474275561698E-2</v>
      </c>
      <c r="H11" s="17">
        <v>6.9419953295774994E-2</v>
      </c>
      <c r="I11" s="17">
        <v>6.7575961144389296E-2</v>
      </c>
      <c r="J11" s="17">
        <v>7.4814888999431894E-2</v>
      </c>
      <c r="K11" s="17">
        <v>5.0589084799464397E-2</v>
      </c>
      <c r="L11" s="17">
        <v>6.1818174774356097E-2</v>
      </c>
      <c r="M11" s="17"/>
      <c r="N11" s="17">
        <v>6.2172673916610501E-2</v>
      </c>
      <c r="O11" s="17">
        <v>6.7625884230680194E-2</v>
      </c>
      <c r="P11" s="17">
        <v>6.5515722118271405E-2</v>
      </c>
      <c r="Q11" s="17">
        <v>8.3514578023742805E-2</v>
      </c>
      <c r="R11" s="17"/>
      <c r="S11" s="17">
        <v>4.8686027107840403E-2</v>
      </c>
      <c r="T11" s="17">
        <v>5.7145388960433002E-2</v>
      </c>
      <c r="U11" s="17">
        <v>0.119156979741033</v>
      </c>
      <c r="V11" s="17">
        <v>6.9106433187106797E-2</v>
      </c>
      <c r="W11" s="17">
        <v>6.3584581899266801E-2</v>
      </c>
      <c r="X11" s="17">
        <v>8.5958020935242893E-2</v>
      </c>
      <c r="Y11" s="17">
        <v>7.3994499035335906E-2</v>
      </c>
      <c r="Z11" s="17">
        <v>5.4077205008766401E-2</v>
      </c>
      <c r="AA11" s="17">
        <v>6.0223241786567898E-2</v>
      </c>
      <c r="AB11" s="17">
        <v>9.5608917980388106E-2</v>
      </c>
      <c r="AC11" s="17">
        <v>5.1027275129731597E-2</v>
      </c>
      <c r="AD11" s="17">
        <v>4.8850170217583901E-2</v>
      </c>
      <c r="AE11" s="17"/>
      <c r="AF11" s="17">
        <v>5.2201616677280398E-2</v>
      </c>
      <c r="AG11" s="17">
        <v>8.3580400506684902E-2</v>
      </c>
      <c r="AH11" s="17">
        <v>5.6316572287256797E-2</v>
      </c>
      <c r="AI11" s="17"/>
      <c r="AJ11" s="17">
        <v>1.8696848491239201E-2</v>
      </c>
      <c r="AK11" s="17">
        <v>6.3064752464060306E-2</v>
      </c>
      <c r="AL11" s="17">
        <v>0.37106979234579701</v>
      </c>
      <c r="AM11" s="17">
        <v>1.12368133037151E-2</v>
      </c>
      <c r="AN11" s="17">
        <v>8.4411358255217797E-2</v>
      </c>
      <c r="AO11" s="17"/>
      <c r="AP11" s="17">
        <v>3.6563409364329502E-2</v>
      </c>
      <c r="AQ11" s="17">
        <v>2.43073083188265E-2</v>
      </c>
      <c r="AR11" s="17">
        <v>0.48449124662638299</v>
      </c>
      <c r="AS11" s="17">
        <v>2.19713783496134E-2</v>
      </c>
      <c r="AT11" s="17">
        <v>3.53137942209511E-2</v>
      </c>
      <c r="AU11" s="17">
        <v>1.6416726786414201E-2</v>
      </c>
      <c r="AV11" s="17"/>
      <c r="AW11" s="17">
        <v>4.7033378847753701E-2</v>
      </c>
      <c r="AX11" s="17">
        <v>1.96084220912656E-2</v>
      </c>
      <c r="AY11" s="17">
        <v>8.5231010938279297E-2</v>
      </c>
      <c r="AZ11" s="17">
        <v>8.0271203219482098E-2</v>
      </c>
      <c r="BA11" s="17">
        <v>0.103800416041695</v>
      </c>
      <c r="BB11" s="17">
        <v>5.1740830192550602E-2</v>
      </c>
      <c r="BC11" s="17">
        <v>8.7318087623898796E-2</v>
      </c>
      <c r="BD11" s="17">
        <v>5.9222776899683097E-2</v>
      </c>
      <c r="BE11" s="17">
        <v>5.85543581498345E-2</v>
      </c>
      <c r="BF11" s="17">
        <v>7.9848376519543796E-2</v>
      </c>
      <c r="BG11" s="17">
        <v>7.8573595145904299E-2</v>
      </c>
      <c r="BH11" s="17">
        <v>2.8449714535431801E-2</v>
      </c>
      <c r="BI11" s="17">
        <v>7.0471134043598005E-2</v>
      </c>
      <c r="BJ11" s="17">
        <v>0.108456639052756</v>
      </c>
      <c r="BK11" s="17">
        <v>5.8706366846358798E-2</v>
      </c>
      <c r="BL11" s="17">
        <v>7.8974081504823795E-2</v>
      </c>
      <c r="BM11" s="17"/>
      <c r="BN11" s="17">
        <v>6.0756765728466902E-2</v>
      </c>
      <c r="BO11" s="17">
        <v>8.1713520914693097E-2</v>
      </c>
      <c r="BP11" s="17"/>
      <c r="BQ11" s="17">
        <v>3.6079864702995297E-2</v>
      </c>
      <c r="BR11" s="17">
        <v>0.14071166228234899</v>
      </c>
      <c r="BS11" s="17"/>
      <c r="BT11" s="17">
        <v>4.6916056654789602E-2</v>
      </c>
      <c r="BU11" s="17"/>
      <c r="BV11" s="17">
        <v>6.3239674405142707E-2</v>
      </c>
      <c r="BW11" s="17">
        <v>6.0828778704931197E-2</v>
      </c>
      <c r="BX11" s="17">
        <v>6.9390386173539306E-2</v>
      </c>
      <c r="BY11" s="17"/>
      <c r="BZ11" s="17">
        <v>4.4215572106161199E-2</v>
      </c>
      <c r="CA11" s="17">
        <v>6.5435811918313394E-2</v>
      </c>
      <c r="CB11" s="17">
        <v>6.8324567192612595E-2</v>
      </c>
      <c r="CC11" s="17">
        <v>8.5711083985182193E-2</v>
      </c>
      <c r="CD11" s="17">
        <v>7.2077342041253295E-2</v>
      </c>
      <c r="CE11" s="17">
        <v>7.3897720482784507E-2</v>
      </c>
      <c r="CF11" s="17">
        <v>8.7066199467107197E-2</v>
      </c>
      <c r="CG11" s="17"/>
      <c r="CH11" s="17">
        <v>7.8836539520023299E-2</v>
      </c>
      <c r="CI11" s="17">
        <v>6.6243229755734406E-2</v>
      </c>
      <c r="CJ11" s="17">
        <v>7.2585263613493198E-2</v>
      </c>
      <c r="CK11" s="17">
        <v>6.5372297782403499E-2</v>
      </c>
      <c r="CL11" s="17">
        <v>6.4465065346655095E-2</v>
      </c>
    </row>
    <row r="12" spans="2:90" x14ac:dyDescent="0.3">
      <c r="B12" s="18" t="s">
        <v>53</v>
      </c>
      <c r="C12" s="17">
        <v>4.5602418555697397E-2</v>
      </c>
      <c r="D12" s="17">
        <v>4.4073703796879499E-2</v>
      </c>
      <c r="E12" s="17">
        <v>4.5560585284402197E-2</v>
      </c>
      <c r="F12" s="17"/>
      <c r="G12" s="17">
        <v>0.121848243555855</v>
      </c>
      <c r="H12" s="17">
        <v>4.61546736703424E-2</v>
      </c>
      <c r="I12" s="17">
        <v>5.34003519591826E-2</v>
      </c>
      <c r="J12" s="17">
        <v>3.2916773482681502E-2</v>
      </c>
      <c r="K12" s="17">
        <v>2.3171327256729501E-2</v>
      </c>
      <c r="L12" s="17">
        <v>1.3458579895431101E-2</v>
      </c>
      <c r="M12" s="17"/>
      <c r="N12" s="17">
        <v>4.4520626526713403E-2</v>
      </c>
      <c r="O12" s="17">
        <v>5.6201862653271602E-2</v>
      </c>
      <c r="P12" s="17">
        <v>4.3226375971922797E-2</v>
      </c>
      <c r="Q12" s="17">
        <v>3.8313309048938503E-2</v>
      </c>
      <c r="R12" s="17"/>
      <c r="S12" s="17">
        <v>3.7936478483126701E-2</v>
      </c>
      <c r="T12" s="17">
        <v>4.3526919103946599E-2</v>
      </c>
      <c r="U12" s="17">
        <v>3.6532448072009102E-2</v>
      </c>
      <c r="V12" s="17">
        <v>1.67711571714028E-2</v>
      </c>
      <c r="W12" s="17">
        <v>8.2413016833165306E-2</v>
      </c>
      <c r="X12" s="17">
        <v>3.7586917294070897E-2</v>
      </c>
      <c r="Y12" s="17">
        <v>4.1320449165343297E-2</v>
      </c>
      <c r="Z12" s="17">
        <v>1.0408090358017199E-2</v>
      </c>
      <c r="AA12" s="17">
        <v>6.9015003715678799E-2</v>
      </c>
      <c r="AB12" s="17">
        <v>8.0542089443012096E-2</v>
      </c>
      <c r="AC12" s="17">
        <v>2.8258328173684701E-2</v>
      </c>
      <c r="AD12" s="17">
        <v>3.55667538826447E-2</v>
      </c>
      <c r="AE12" s="17"/>
      <c r="AF12" s="17">
        <v>1.6673256624776402E-2</v>
      </c>
      <c r="AG12" s="17">
        <v>5.2023114464503001E-2</v>
      </c>
      <c r="AH12" s="17">
        <v>6.2893519148735005E-2</v>
      </c>
      <c r="AI12" s="17"/>
      <c r="AJ12" s="17">
        <v>5.9902014890048198E-3</v>
      </c>
      <c r="AK12" s="17">
        <v>2.9475911574010399E-2</v>
      </c>
      <c r="AL12" s="17">
        <v>3.6872273393810703E-2</v>
      </c>
      <c r="AM12" s="17">
        <v>3.5267503542347999E-2</v>
      </c>
      <c r="AN12" s="17">
        <v>0.29290747285181601</v>
      </c>
      <c r="AO12" s="17"/>
      <c r="AP12" s="17">
        <v>1.9858242070547798E-2</v>
      </c>
      <c r="AQ12" s="17">
        <v>1.2952246177431299E-2</v>
      </c>
      <c r="AR12" s="17">
        <v>2.0655490851360099E-2</v>
      </c>
      <c r="AS12" s="17">
        <v>1.59402153937163E-2</v>
      </c>
      <c r="AT12" s="17">
        <v>0.40678182617936098</v>
      </c>
      <c r="AU12" s="17">
        <v>1.1592728146142799E-2</v>
      </c>
      <c r="AV12" s="17"/>
      <c r="AW12" s="17">
        <v>0.114373500031947</v>
      </c>
      <c r="AX12" s="17">
        <v>8.9557688661136198E-2</v>
      </c>
      <c r="AY12" s="17">
        <v>8.1155668284994001E-2</v>
      </c>
      <c r="AZ12" s="17">
        <v>5.5769383531995599E-2</v>
      </c>
      <c r="BA12" s="17">
        <v>4.5001611194703403E-2</v>
      </c>
      <c r="BB12" s="17">
        <v>5.33382278235651E-2</v>
      </c>
      <c r="BC12" s="17">
        <v>4.5203786347587899E-2</v>
      </c>
      <c r="BD12" s="17">
        <v>3.0884928936290499E-2</v>
      </c>
      <c r="BE12" s="17">
        <v>3.1516719615204102E-2</v>
      </c>
      <c r="BF12" s="17">
        <v>5.0659104172874697E-2</v>
      </c>
      <c r="BG12" s="17">
        <v>3.4263003501609497E-2</v>
      </c>
      <c r="BH12" s="17">
        <v>2.7605411301083502E-2</v>
      </c>
      <c r="BI12" s="17">
        <v>1.05002598738307E-2</v>
      </c>
      <c r="BJ12" s="17">
        <v>1.9060920094556701E-2</v>
      </c>
      <c r="BK12" s="17">
        <v>4.3933208038936598E-2</v>
      </c>
      <c r="BL12" s="17">
        <v>4.3491411469834797E-2</v>
      </c>
      <c r="BM12" s="17"/>
      <c r="BN12" s="17">
        <v>3.4940888829542799E-2</v>
      </c>
      <c r="BO12" s="17">
        <v>6.0994294309666401E-2</v>
      </c>
      <c r="BP12" s="17"/>
      <c r="BQ12" s="17">
        <v>1.27297278351934E-2</v>
      </c>
      <c r="BR12" s="17">
        <v>7.4804473698651605E-2</v>
      </c>
      <c r="BS12" s="17"/>
      <c r="BT12" s="17">
        <v>2.9145074484875501E-2</v>
      </c>
      <c r="BU12" s="17"/>
      <c r="BV12" s="17">
        <v>7.6587955105796801E-2</v>
      </c>
      <c r="BW12" s="17">
        <v>5.9929148525586701E-2</v>
      </c>
      <c r="BX12" s="17">
        <v>2.72347953871784E-2</v>
      </c>
      <c r="BY12" s="17"/>
      <c r="BZ12" s="17">
        <v>7.3505286354335203E-2</v>
      </c>
      <c r="CA12" s="17">
        <v>6.4944356755532603E-2</v>
      </c>
      <c r="CB12" s="17">
        <v>4.5117556553487002E-2</v>
      </c>
      <c r="CC12" s="17">
        <v>4.4034580283333902E-2</v>
      </c>
      <c r="CD12" s="17">
        <v>4.0324213638408699E-2</v>
      </c>
      <c r="CE12" s="17">
        <v>3.2230835992648699E-2</v>
      </c>
      <c r="CF12" s="17">
        <v>4.63654821702843E-2</v>
      </c>
      <c r="CG12" s="17"/>
      <c r="CH12" s="17">
        <v>4.7762080314939198E-2</v>
      </c>
      <c r="CI12" s="17">
        <v>3.3892281648318902E-2</v>
      </c>
      <c r="CJ12" s="17">
        <v>5.58508095656697E-2</v>
      </c>
      <c r="CK12" s="17">
        <v>3.39059218258159E-2</v>
      </c>
      <c r="CL12" s="17">
        <v>0.10069796314256201</v>
      </c>
    </row>
    <row r="13" spans="2:90" x14ac:dyDescent="0.3">
      <c r="B13" s="18" t="s">
        <v>49</v>
      </c>
      <c r="C13" s="17">
        <v>0.17319384459315801</v>
      </c>
      <c r="D13" s="17">
        <v>0.184935757768556</v>
      </c>
      <c r="E13" s="17">
        <v>0.16309135442636</v>
      </c>
      <c r="F13" s="17"/>
      <c r="G13" s="17">
        <v>0.104122689313109</v>
      </c>
      <c r="H13" s="17">
        <v>0.14522297014070201</v>
      </c>
      <c r="I13" s="17">
        <v>0.202614691329667</v>
      </c>
      <c r="J13" s="17">
        <v>0.16993296616937001</v>
      </c>
      <c r="K13" s="17">
        <v>0.20832522978813001</v>
      </c>
      <c r="L13" s="17">
        <v>0.19691967121182699</v>
      </c>
      <c r="M13" s="17"/>
      <c r="N13" s="17">
        <v>0.13188222480450601</v>
      </c>
      <c r="O13" s="17">
        <v>0.129541412282039</v>
      </c>
      <c r="P13" s="17">
        <v>0.25478063130122602</v>
      </c>
      <c r="Q13" s="17">
        <v>0.1929745616071</v>
      </c>
      <c r="R13" s="17"/>
      <c r="S13" s="17">
        <v>0.13846566409143199</v>
      </c>
      <c r="T13" s="17">
        <v>0.165854074124549</v>
      </c>
      <c r="U13" s="17">
        <v>0.20992032072637801</v>
      </c>
      <c r="V13" s="17">
        <v>0.16885689039386301</v>
      </c>
      <c r="W13" s="17">
        <v>0.20903141888994201</v>
      </c>
      <c r="X13" s="17">
        <v>0.210359569954186</v>
      </c>
      <c r="Y13" s="17">
        <v>0.17371874299763099</v>
      </c>
      <c r="Z13" s="17">
        <v>0.240253102102994</v>
      </c>
      <c r="AA13" s="17">
        <v>0.19173297403081199</v>
      </c>
      <c r="AB13" s="17">
        <v>8.3168738894852601E-2</v>
      </c>
      <c r="AC13" s="17">
        <v>0.221881028357263</v>
      </c>
      <c r="AD13" s="17">
        <v>0.1175723826995</v>
      </c>
      <c r="AE13" s="17"/>
      <c r="AF13" s="17">
        <v>0.31510150556327998</v>
      </c>
      <c r="AG13" s="17">
        <v>8.9554176403654706E-2</v>
      </c>
      <c r="AH13" s="17">
        <v>0.10185056944017699</v>
      </c>
      <c r="AI13" s="17"/>
      <c r="AJ13" s="17">
        <v>0.161289326869063</v>
      </c>
      <c r="AK13" s="17">
        <v>9.3420717174307596E-2</v>
      </c>
      <c r="AL13" s="17">
        <v>7.0014948950325798E-2</v>
      </c>
      <c r="AM13" s="17">
        <v>0.68430239204770404</v>
      </c>
      <c r="AN13" s="17">
        <v>3.5828171728089303E-2</v>
      </c>
      <c r="AO13" s="17"/>
      <c r="AP13" s="17">
        <v>3.5040229380253002E-2</v>
      </c>
      <c r="AQ13" s="17">
        <v>6.1894610278737099E-2</v>
      </c>
      <c r="AR13" s="17">
        <v>2.5946202795170899E-2</v>
      </c>
      <c r="AS13" s="17">
        <v>0.62434246875164101</v>
      </c>
      <c r="AT13" s="17">
        <v>1.50275078421667E-2</v>
      </c>
      <c r="AU13" s="17">
        <v>2.8516866513433398E-2</v>
      </c>
      <c r="AV13" s="17"/>
      <c r="AW13" s="17">
        <v>0.10280812962953099</v>
      </c>
      <c r="AX13" s="17">
        <v>0.20692327603206001</v>
      </c>
      <c r="AY13" s="17">
        <v>0.18740586062857001</v>
      </c>
      <c r="AZ13" s="17">
        <v>0.21148091970187799</v>
      </c>
      <c r="BA13" s="17">
        <v>0.17813643660772499</v>
      </c>
      <c r="BB13" s="17">
        <v>0.205411950582369</v>
      </c>
      <c r="BC13" s="17">
        <v>0.214645987169408</v>
      </c>
      <c r="BD13" s="17">
        <v>0.16733614235488201</v>
      </c>
      <c r="BE13" s="17">
        <v>0.149062832085464</v>
      </c>
      <c r="BF13" s="17">
        <v>0.11833153190041</v>
      </c>
      <c r="BG13" s="17">
        <v>0.161321546439152</v>
      </c>
      <c r="BH13" s="17">
        <v>0.20794722721935299</v>
      </c>
      <c r="BI13" s="17">
        <v>0.13199049693947201</v>
      </c>
      <c r="BJ13" s="17">
        <v>0.106445372004425</v>
      </c>
      <c r="BK13" s="17">
        <v>0.14396897088086499</v>
      </c>
      <c r="BL13" s="17">
        <v>0.12353924449613</v>
      </c>
      <c r="BM13" s="17"/>
      <c r="BN13" s="17">
        <v>0.18885907661936099</v>
      </c>
      <c r="BO13" s="17">
        <v>0.14981200221680899</v>
      </c>
      <c r="BP13" s="17"/>
      <c r="BQ13" s="17">
        <v>3.2792688186030303E-2</v>
      </c>
      <c r="BR13" s="17">
        <v>0.24805075013107</v>
      </c>
      <c r="BS13" s="17"/>
      <c r="BT13" s="17">
        <v>0.23747561407199899</v>
      </c>
      <c r="BU13" s="17"/>
      <c r="BV13" s="17">
        <v>0.12404399135392299</v>
      </c>
      <c r="BW13" s="17">
        <v>0.15532493169623901</v>
      </c>
      <c r="BX13" s="17">
        <v>0.20359312556541501</v>
      </c>
      <c r="BY13" s="17"/>
      <c r="BZ13" s="17">
        <v>0.24016798573355799</v>
      </c>
      <c r="CA13" s="17">
        <v>0.20703463834241501</v>
      </c>
      <c r="CB13" s="17">
        <v>0.190679894334123</v>
      </c>
      <c r="CC13" s="17">
        <v>0.140257127569688</v>
      </c>
      <c r="CD13" s="17">
        <v>0.17244846348699699</v>
      </c>
      <c r="CE13" s="17">
        <v>0.13353625404708899</v>
      </c>
      <c r="CF13" s="17">
        <v>0.15604191642420301</v>
      </c>
      <c r="CG13" s="17"/>
      <c r="CH13" s="17">
        <v>0.159042051649185</v>
      </c>
      <c r="CI13" s="17">
        <v>0.15003271735500201</v>
      </c>
      <c r="CJ13" s="17">
        <v>0.17464207367919601</v>
      </c>
      <c r="CK13" s="17">
        <v>0.20897273034122299</v>
      </c>
      <c r="CL13" s="17">
        <v>0.27010016709825602</v>
      </c>
    </row>
    <row r="14" spans="2:90" ht="28.8" x14ac:dyDescent="0.3">
      <c r="B14" s="18" t="s">
        <v>603</v>
      </c>
      <c r="C14" s="17">
        <v>0.18480713563937501</v>
      </c>
      <c r="D14" s="17">
        <v>0.16210042709751199</v>
      </c>
      <c r="E14" s="17">
        <v>0.205530794076867</v>
      </c>
      <c r="F14" s="17"/>
      <c r="G14" s="17">
        <v>0.15161134686079</v>
      </c>
      <c r="H14" s="17">
        <v>0.12458398845695801</v>
      </c>
      <c r="I14" s="17">
        <v>0.169662398735868</v>
      </c>
      <c r="J14" s="17">
        <v>0.237118702819893</v>
      </c>
      <c r="K14" s="17">
        <v>0.22860712411666001</v>
      </c>
      <c r="L14" s="17">
        <v>0.196624158839281</v>
      </c>
      <c r="M14" s="17"/>
      <c r="N14" s="17">
        <v>0.12305742091151101</v>
      </c>
      <c r="O14" s="17">
        <v>0.20826807160833899</v>
      </c>
      <c r="P14" s="17">
        <v>0.159469360661425</v>
      </c>
      <c r="Q14" s="17">
        <v>0.24506268169582299</v>
      </c>
      <c r="R14" s="17"/>
      <c r="S14" s="17">
        <v>0.12867405984039601</v>
      </c>
      <c r="T14" s="17">
        <v>0.19929040563091099</v>
      </c>
      <c r="U14" s="17">
        <v>0.23637443790603499</v>
      </c>
      <c r="V14" s="17">
        <v>0.194602371561169</v>
      </c>
      <c r="W14" s="17">
        <v>0.15779983643043799</v>
      </c>
      <c r="X14" s="17">
        <v>0.15861301750415999</v>
      </c>
      <c r="Y14" s="17">
        <v>0.185698810473401</v>
      </c>
      <c r="Z14" s="17">
        <v>0.123180179308624</v>
      </c>
      <c r="AA14" s="17">
        <v>0.17902389763809601</v>
      </c>
      <c r="AB14" s="17">
        <v>0.23912155193013199</v>
      </c>
      <c r="AC14" s="17">
        <v>0.21817967439555799</v>
      </c>
      <c r="AD14" s="17">
        <v>0.24190754053914801</v>
      </c>
      <c r="AE14" s="17"/>
      <c r="AF14" s="17">
        <v>0.151488035696315</v>
      </c>
      <c r="AG14" s="17">
        <v>0.171522572923162</v>
      </c>
      <c r="AH14" s="17">
        <v>0.28485903743762397</v>
      </c>
      <c r="AI14" s="17"/>
      <c r="AJ14" s="17">
        <v>0.118508666423725</v>
      </c>
      <c r="AK14" s="17">
        <v>0.146229177371933</v>
      </c>
      <c r="AL14" s="17">
        <v>0.166117199747571</v>
      </c>
      <c r="AM14" s="17">
        <v>6.1853583869992401E-2</v>
      </c>
      <c r="AN14" s="17">
        <v>0.19425770487150901</v>
      </c>
      <c r="AO14" s="17"/>
      <c r="AP14" s="17">
        <v>8.4061113799437204E-2</v>
      </c>
      <c r="AQ14" s="17">
        <v>7.6657149361552102E-2</v>
      </c>
      <c r="AR14" s="17">
        <v>0.187680793510759</v>
      </c>
      <c r="AS14" s="17">
        <v>0.12516481308187499</v>
      </c>
      <c r="AT14" s="17">
        <v>0.19666958696061199</v>
      </c>
      <c r="AU14" s="17">
        <v>0.37687154397262002</v>
      </c>
      <c r="AV14" s="17"/>
      <c r="AW14" s="17">
        <v>0.19042674066128701</v>
      </c>
      <c r="AX14" s="17">
        <v>0.20844910688011101</v>
      </c>
      <c r="AY14" s="17">
        <v>0.214854732447568</v>
      </c>
      <c r="AZ14" s="17">
        <v>0.24203009361257599</v>
      </c>
      <c r="BA14" s="17">
        <v>0.220386149689104</v>
      </c>
      <c r="BB14" s="17">
        <v>0.190246882101644</v>
      </c>
      <c r="BC14" s="17">
        <v>0.15996631038783099</v>
      </c>
      <c r="BD14" s="17">
        <v>0.15472152396069</v>
      </c>
      <c r="BE14" s="17">
        <v>0.18572745959930601</v>
      </c>
      <c r="BF14" s="17">
        <v>0.21086546490392</v>
      </c>
      <c r="BG14" s="17">
        <v>0.228746637579753</v>
      </c>
      <c r="BH14" s="17">
        <v>0.16501089155260401</v>
      </c>
      <c r="BI14" s="17">
        <v>0.125483978953702</v>
      </c>
      <c r="BJ14" s="17">
        <v>0.115837785783668</v>
      </c>
      <c r="BK14" s="17">
        <v>0.10870338342802</v>
      </c>
      <c r="BL14" s="17">
        <v>4.3011433899869299E-2</v>
      </c>
      <c r="BM14" s="17"/>
      <c r="BN14" s="17">
        <v>0.166404743760104</v>
      </c>
      <c r="BO14" s="17">
        <v>0.21171690018214301</v>
      </c>
      <c r="BP14" s="17"/>
      <c r="BQ14" s="17">
        <v>7.5839948962777501E-2</v>
      </c>
      <c r="BR14" s="17">
        <v>0.215063729128917</v>
      </c>
      <c r="BS14" s="17"/>
      <c r="BT14" s="17">
        <v>9.8301082389935499E-2</v>
      </c>
      <c r="BU14" s="17"/>
      <c r="BV14" s="17">
        <v>0.242301414962102</v>
      </c>
      <c r="BW14" s="17">
        <v>0.15194657067890999</v>
      </c>
      <c r="BX14" s="17">
        <v>0.167735453692021</v>
      </c>
      <c r="BY14" s="17"/>
      <c r="BZ14" s="17">
        <v>0.21489250829586201</v>
      </c>
      <c r="CA14" s="17">
        <v>0.20533760463942999</v>
      </c>
      <c r="CB14" s="17">
        <v>0.209601500033089</v>
      </c>
      <c r="CC14" s="17">
        <v>0.19994050176897499</v>
      </c>
      <c r="CD14" s="17">
        <v>0.18067796595997099</v>
      </c>
      <c r="CE14" s="17">
        <v>0.164981491622268</v>
      </c>
      <c r="CF14" s="17">
        <v>9.5273555105082605E-2</v>
      </c>
      <c r="CG14" s="17"/>
      <c r="CH14" s="17">
        <v>9.4439386223045194E-2</v>
      </c>
      <c r="CI14" s="17">
        <v>0.15473196387267801</v>
      </c>
      <c r="CJ14" s="17">
        <v>0.218158039924881</v>
      </c>
      <c r="CK14" s="17">
        <v>0.222608724015914</v>
      </c>
      <c r="CL14" s="17">
        <v>0.23109774030711</v>
      </c>
    </row>
    <row r="15" spans="2:90" x14ac:dyDescent="0.3">
      <c r="B15" s="18" t="s">
        <v>118</v>
      </c>
      <c r="C15" s="19">
        <v>0.114275286251503</v>
      </c>
      <c r="D15" s="19">
        <v>6.9153689281774497E-2</v>
      </c>
      <c r="E15" s="19">
        <v>0.159278595989994</v>
      </c>
      <c r="F15" s="19"/>
      <c r="G15" s="19">
        <v>0.115785297298063</v>
      </c>
      <c r="H15" s="19">
        <v>0.11524827713335301</v>
      </c>
      <c r="I15" s="19">
        <v>0.10195428221335601</v>
      </c>
      <c r="J15" s="19">
        <v>0.121870047381301</v>
      </c>
      <c r="K15" s="19">
        <v>0.12530954247974399</v>
      </c>
      <c r="L15" s="19">
        <v>0.109000441407862</v>
      </c>
      <c r="M15" s="19"/>
      <c r="N15" s="19">
        <v>7.13202927860659E-2</v>
      </c>
      <c r="O15" s="19">
        <v>0.14455735918109799</v>
      </c>
      <c r="P15" s="19">
        <v>0.10069275072450801</v>
      </c>
      <c r="Q15" s="19">
        <v>0.14224336163259399</v>
      </c>
      <c r="R15" s="19"/>
      <c r="S15" s="19">
        <v>7.4623554351689103E-2</v>
      </c>
      <c r="T15" s="19">
        <v>0.121730112353323</v>
      </c>
      <c r="U15" s="19">
        <v>0.123673729064305</v>
      </c>
      <c r="V15" s="19">
        <v>0.13501105178594799</v>
      </c>
      <c r="W15" s="19">
        <v>0.13828473078084599</v>
      </c>
      <c r="X15" s="19">
        <v>8.8279398721959099E-2</v>
      </c>
      <c r="Y15" s="19">
        <v>0.103426713762604</v>
      </c>
      <c r="Z15" s="19">
        <v>7.8383040987706501E-2</v>
      </c>
      <c r="AA15" s="19">
        <v>9.5485129905899302E-2</v>
      </c>
      <c r="AB15" s="19">
        <v>0.16708019852049499</v>
      </c>
      <c r="AC15" s="19">
        <v>0.155093133411735</v>
      </c>
      <c r="AD15" s="19">
        <v>0.121788408924355</v>
      </c>
      <c r="AE15" s="19"/>
      <c r="AF15" s="19">
        <v>9.4478822007717594E-2</v>
      </c>
      <c r="AG15" s="19">
        <v>0.10091437871262</v>
      </c>
      <c r="AH15" s="19">
        <v>0.16679415432502301</v>
      </c>
      <c r="AI15" s="19"/>
      <c r="AJ15" s="19">
        <v>6.2306641959303001E-2</v>
      </c>
      <c r="AK15" s="19">
        <v>9.3637229158323204E-2</v>
      </c>
      <c r="AL15" s="19">
        <v>0.139671329379571</v>
      </c>
      <c r="AM15" s="19">
        <v>6.7650508960076003E-2</v>
      </c>
      <c r="AN15" s="19">
        <v>0.14851742621694</v>
      </c>
      <c r="AO15" s="19"/>
      <c r="AP15" s="19">
        <v>6.7818659594798894E-2</v>
      </c>
      <c r="AQ15" s="19">
        <v>5.9264587549703103E-2</v>
      </c>
      <c r="AR15" s="19">
        <v>0.140198758037231</v>
      </c>
      <c r="AS15" s="19">
        <v>6.4617709390460604E-2</v>
      </c>
      <c r="AT15" s="19">
        <v>0.128900650148839</v>
      </c>
      <c r="AU15" s="19">
        <v>0.36448972579525202</v>
      </c>
      <c r="AV15" s="19"/>
      <c r="AW15" s="19">
        <v>0.196926083304064</v>
      </c>
      <c r="AX15" s="19">
        <v>0.207847683813492</v>
      </c>
      <c r="AY15" s="19">
        <v>0.181775478190183</v>
      </c>
      <c r="AZ15" s="19">
        <v>0.13132400841007499</v>
      </c>
      <c r="BA15" s="19">
        <v>0.12874789140512999</v>
      </c>
      <c r="BB15" s="19">
        <v>0.13149390297191901</v>
      </c>
      <c r="BC15" s="19">
        <v>7.2007961285809899E-2</v>
      </c>
      <c r="BD15" s="19">
        <v>0.129851706687308</v>
      </c>
      <c r="BE15" s="19">
        <v>6.8915140013933701E-2</v>
      </c>
      <c r="BF15" s="19">
        <v>6.1880556274619899E-2</v>
      </c>
      <c r="BG15" s="19">
        <v>8.3476037762197003E-2</v>
      </c>
      <c r="BH15" s="19">
        <v>6.6313102558151898E-2</v>
      </c>
      <c r="BI15" s="19">
        <v>5.9924822233158002E-2</v>
      </c>
      <c r="BJ15" s="19">
        <v>6.7352031823953898E-2</v>
      </c>
      <c r="BK15" s="19">
        <v>4.6227952235081297E-2</v>
      </c>
      <c r="BL15" s="19">
        <v>6.7767355709718299E-2</v>
      </c>
      <c r="BM15" s="19"/>
      <c r="BN15" s="19">
        <v>9.8634030037707598E-2</v>
      </c>
      <c r="BO15" s="19">
        <v>0.13285569258212199</v>
      </c>
      <c r="BP15" s="19"/>
      <c r="BQ15" s="19">
        <v>6.2774590968612598E-2</v>
      </c>
      <c r="BR15" s="19">
        <v>9.9385296830466693E-2</v>
      </c>
      <c r="BS15" s="19"/>
      <c r="BT15" s="19">
        <v>8.3276618245705994E-2</v>
      </c>
      <c r="BU15" s="19"/>
      <c r="BV15" s="19">
        <v>0.13760807920951601</v>
      </c>
      <c r="BW15" s="19">
        <v>0.135909744351944</v>
      </c>
      <c r="BX15" s="19">
        <v>9.1669331620813199E-2</v>
      </c>
      <c r="BY15" s="19"/>
      <c r="BZ15" s="19">
        <v>0.16695362832619901</v>
      </c>
      <c r="CA15" s="19">
        <v>0.122900021168562</v>
      </c>
      <c r="CB15" s="19">
        <v>0.14792928159858501</v>
      </c>
      <c r="CC15" s="19">
        <v>8.89877682325486E-2</v>
      </c>
      <c r="CD15" s="19">
        <v>7.2877745667256896E-2</v>
      </c>
      <c r="CE15" s="19">
        <v>6.6158681025775296E-2</v>
      </c>
      <c r="CF15" s="19">
        <v>4.8195582303567401E-2</v>
      </c>
      <c r="CG15" s="19"/>
      <c r="CH15" s="19">
        <v>3.30637870786267E-2</v>
      </c>
      <c r="CI15" s="19">
        <v>0.102635299548872</v>
      </c>
      <c r="CJ15" s="19">
        <v>0.12845939482249799</v>
      </c>
      <c r="CK15" s="19">
        <v>0.143252561246177</v>
      </c>
      <c r="CL15" s="19">
        <v>0.177623691870197</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606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51</v>
      </c>
      <c r="C9" s="17">
        <v>0.21667249442193701</v>
      </c>
      <c r="D9" s="17">
        <v>0.24853946204839</v>
      </c>
      <c r="E9" s="17">
        <v>0.18621504123038701</v>
      </c>
      <c r="F9" s="17"/>
      <c r="G9" s="17">
        <v>0.25855271545189301</v>
      </c>
      <c r="H9" s="17">
        <v>0.33678875098318201</v>
      </c>
      <c r="I9" s="17">
        <v>0.233798912436951</v>
      </c>
      <c r="J9" s="17">
        <v>0.19312254814101301</v>
      </c>
      <c r="K9" s="17">
        <v>0.144412460488544</v>
      </c>
      <c r="L9" s="17">
        <v>0.144276092334753</v>
      </c>
      <c r="M9" s="17"/>
      <c r="N9" s="17">
        <v>0.307974454909825</v>
      </c>
      <c r="O9" s="17">
        <v>0.21442466604378099</v>
      </c>
      <c r="P9" s="17">
        <v>0.18232650606765299</v>
      </c>
      <c r="Q9" s="17">
        <v>0.15297342156850899</v>
      </c>
      <c r="R9" s="17"/>
      <c r="S9" s="17">
        <v>0.32045799704086803</v>
      </c>
      <c r="T9" s="17">
        <v>0.13221375676708899</v>
      </c>
      <c r="U9" s="17">
        <v>0.144069550902719</v>
      </c>
      <c r="V9" s="17">
        <v>0.19830848905419399</v>
      </c>
      <c r="W9" s="17">
        <v>0.182920204506613</v>
      </c>
      <c r="X9" s="17">
        <v>0.225128924365326</v>
      </c>
      <c r="Y9" s="17">
        <v>0.2181524439899</v>
      </c>
      <c r="Z9" s="17">
        <v>0.28172867645154098</v>
      </c>
      <c r="AA9" s="17">
        <v>0.23858036999012</v>
      </c>
      <c r="AB9" s="17">
        <v>0.18039741332794301</v>
      </c>
      <c r="AC9" s="17">
        <v>0.24252873433948599</v>
      </c>
      <c r="AD9" s="17">
        <v>0.29445882509015803</v>
      </c>
      <c r="AE9" s="17"/>
      <c r="AF9" s="17">
        <v>0.12826498142614501</v>
      </c>
      <c r="AG9" s="17">
        <v>0.31554998790384697</v>
      </c>
      <c r="AH9" s="17">
        <v>0.17133945881454399</v>
      </c>
      <c r="AI9" s="17"/>
      <c r="AJ9" s="17">
        <v>4.3521989194508399E-2</v>
      </c>
      <c r="AK9" s="17">
        <v>0.49018971687520002</v>
      </c>
      <c r="AL9" s="17">
        <v>8.4420993472760997E-2</v>
      </c>
      <c r="AM9" s="17">
        <v>1.97606418211968E-2</v>
      </c>
      <c r="AN9" s="17">
        <v>0.108183205962849</v>
      </c>
      <c r="AO9" s="17"/>
      <c r="AP9" s="17">
        <v>0.69559853198427801</v>
      </c>
      <c r="AQ9" s="17">
        <v>6.7222096455527403E-2</v>
      </c>
      <c r="AR9" s="17">
        <v>7.0229883869166801E-2</v>
      </c>
      <c r="AS9" s="17">
        <v>2.7266557994389099E-2</v>
      </c>
      <c r="AT9" s="17">
        <v>9.9548662794338702E-2</v>
      </c>
      <c r="AU9" s="17">
        <v>6.2974083103564393E-2</v>
      </c>
      <c r="AV9" s="17"/>
      <c r="AW9" s="17">
        <v>0.19771041194689501</v>
      </c>
      <c r="AX9" s="17">
        <v>0.16946887170934799</v>
      </c>
      <c r="AY9" s="17">
        <v>0.140628922780028</v>
      </c>
      <c r="AZ9" s="17">
        <v>9.1001797106528906E-2</v>
      </c>
      <c r="BA9" s="17">
        <v>0.154781024958066</v>
      </c>
      <c r="BB9" s="17">
        <v>0.205148187590212</v>
      </c>
      <c r="BC9" s="17">
        <v>0.21463610423548499</v>
      </c>
      <c r="BD9" s="17">
        <v>0.18448390108604501</v>
      </c>
      <c r="BE9" s="17">
        <v>0.25147300946998202</v>
      </c>
      <c r="BF9" s="17">
        <v>0.244535978330961</v>
      </c>
      <c r="BG9" s="17">
        <v>0.22997535385031001</v>
      </c>
      <c r="BH9" s="17">
        <v>0.27543153983976998</v>
      </c>
      <c r="BI9" s="17">
        <v>0.35137548298131999</v>
      </c>
      <c r="BJ9" s="17">
        <v>0.302935994445789</v>
      </c>
      <c r="BK9" s="17">
        <v>0.244962493275349</v>
      </c>
      <c r="BL9" s="17">
        <v>0.45536582260001301</v>
      </c>
      <c r="BM9" s="17"/>
      <c r="BN9" s="17">
        <v>0.23705477360132099</v>
      </c>
      <c r="BO9" s="17">
        <v>0.19054574950579301</v>
      </c>
      <c r="BP9" s="17"/>
      <c r="BQ9" s="17">
        <v>0.71168568605965699</v>
      </c>
      <c r="BR9" s="17">
        <v>0.10600615173363299</v>
      </c>
      <c r="BS9" s="17"/>
      <c r="BT9" s="17">
        <v>0.40191695674695599</v>
      </c>
      <c r="BU9" s="17"/>
      <c r="BV9" s="17">
        <v>0.19800477657986301</v>
      </c>
      <c r="BW9" s="17">
        <v>0.281957943154866</v>
      </c>
      <c r="BX9" s="17">
        <v>0.207928524264335</v>
      </c>
      <c r="BY9" s="17"/>
      <c r="BZ9" s="17">
        <v>0.11904916462179201</v>
      </c>
      <c r="CA9" s="17">
        <v>0.197008693578056</v>
      </c>
      <c r="CB9" s="17">
        <v>0.16748505977306899</v>
      </c>
      <c r="CC9" s="17">
        <v>0.188190534490768</v>
      </c>
      <c r="CD9" s="17">
        <v>0.24464293061273501</v>
      </c>
      <c r="CE9" s="17">
        <v>0.28562881027408199</v>
      </c>
      <c r="CF9" s="17">
        <v>0.35793189962021499</v>
      </c>
      <c r="CG9" s="17"/>
      <c r="CH9" s="17">
        <v>0.355216037265426</v>
      </c>
      <c r="CI9" s="17">
        <v>0.26371593865284798</v>
      </c>
      <c r="CJ9" s="17">
        <v>0.16874349801470201</v>
      </c>
      <c r="CK9" s="17">
        <v>0.16677364158849201</v>
      </c>
      <c r="CL9" s="17">
        <v>7.5967531763180093E-2</v>
      </c>
    </row>
    <row r="10" spans="2:90" x14ac:dyDescent="0.3">
      <c r="B10" s="18" t="s">
        <v>52</v>
      </c>
      <c r="C10" s="17">
        <v>0.15699786187450801</v>
      </c>
      <c r="D10" s="17">
        <v>0.164451662998365</v>
      </c>
      <c r="E10" s="17">
        <v>0.149999199022505</v>
      </c>
      <c r="F10" s="17"/>
      <c r="G10" s="17">
        <v>0.10555270318257701</v>
      </c>
      <c r="H10" s="17">
        <v>0.145364625918144</v>
      </c>
      <c r="I10" s="17">
        <v>0.122835946782077</v>
      </c>
      <c r="J10" s="17">
        <v>0.156215432834618</v>
      </c>
      <c r="K10" s="17">
        <v>0.18487718100742501</v>
      </c>
      <c r="L10" s="17">
        <v>0.21058539772148399</v>
      </c>
      <c r="M10" s="17"/>
      <c r="N10" s="17">
        <v>0.19024105623218199</v>
      </c>
      <c r="O10" s="17">
        <v>0.153986012160753</v>
      </c>
      <c r="P10" s="17">
        <v>0.14999085465690601</v>
      </c>
      <c r="Q10" s="17">
        <v>0.12812765155144401</v>
      </c>
      <c r="R10" s="17"/>
      <c r="S10" s="17">
        <v>0.1438208013193</v>
      </c>
      <c r="T10" s="17">
        <v>0.22255591505088201</v>
      </c>
      <c r="U10" s="17">
        <v>0.129007267692864</v>
      </c>
      <c r="V10" s="17">
        <v>0.193493834045247</v>
      </c>
      <c r="W10" s="17">
        <v>0.12302913387890201</v>
      </c>
      <c r="X10" s="17">
        <v>0.17447387303024001</v>
      </c>
      <c r="Y10" s="17">
        <v>0.179320261232916</v>
      </c>
      <c r="Z10" s="17">
        <v>0.14538078089213199</v>
      </c>
      <c r="AA10" s="17">
        <v>0.13996530901657001</v>
      </c>
      <c r="AB10" s="17">
        <v>0.114856738722936</v>
      </c>
      <c r="AC10" s="17">
        <v>0.11579402498555701</v>
      </c>
      <c r="AD10" s="17">
        <v>0.13931198963290001</v>
      </c>
      <c r="AE10" s="17"/>
      <c r="AF10" s="17">
        <v>0.21247031438150901</v>
      </c>
      <c r="AG10" s="17">
        <v>0.14946083003191801</v>
      </c>
      <c r="AH10" s="17">
        <v>9.4205406313183096E-2</v>
      </c>
      <c r="AI10" s="17"/>
      <c r="AJ10" s="17">
        <v>0.52474049673716205</v>
      </c>
      <c r="AK10" s="17">
        <v>4.9897917225986403E-2</v>
      </c>
      <c r="AL10" s="17">
        <v>6.9688725983324498E-2</v>
      </c>
      <c r="AM10" s="17">
        <v>0.105076153829959</v>
      </c>
      <c r="AN10" s="17">
        <v>9.2475487831421496E-2</v>
      </c>
      <c r="AO10" s="17"/>
      <c r="AP10" s="17">
        <v>3.4413465389891297E-2</v>
      </c>
      <c r="AQ10" s="17">
        <v>0.645613912540976</v>
      </c>
      <c r="AR10" s="17">
        <v>4.7275334447345503E-2</v>
      </c>
      <c r="AS10" s="17">
        <v>0.104832827034736</v>
      </c>
      <c r="AT10" s="17">
        <v>3.4015645582341499E-2</v>
      </c>
      <c r="AU10" s="17">
        <v>7.9293371987624706E-2</v>
      </c>
      <c r="AV10" s="17"/>
      <c r="AW10" s="17">
        <v>0.10122634167193401</v>
      </c>
      <c r="AX10" s="17">
        <v>5.8123537418306399E-2</v>
      </c>
      <c r="AY10" s="17">
        <v>9.3763474433638694E-2</v>
      </c>
      <c r="AZ10" s="17">
        <v>0.18371968525333299</v>
      </c>
      <c r="BA10" s="17">
        <v>0.122685710089817</v>
      </c>
      <c r="BB10" s="17">
        <v>0.133318667808663</v>
      </c>
      <c r="BC10" s="17">
        <v>0.179847916731531</v>
      </c>
      <c r="BD10" s="17">
        <v>0.203756466618257</v>
      </c>
      <c r="BE10" s="17">
        <v>0.15819420809201801</v>
      </c>
      <c r="BF10" s="17">
        <v>0.16532662016195401</v>
      </c>
      <c r="BG10" s="17">
        <v>0.18251309126533499</v>
      </c>
      <c r="BH10" s="17">
        <v>0.22019596442466099</v>
      </c>
      <c r="BI10" s="17">
        <v>0.21028446970294701</v>
      </c>
      <c r="BJ10" s="17">
        <v>0.180614587439719</v>
      </c>
      <c r="BK10" s="17">
        <v>0.28916583460991202</v>
      </c>
      <c r="BL10" s="17">
        <v>0.13800602774933199</v>
      </c>
      <c r="BM10" s="17"/>
      <c r="BN10" s="17">
        <v>0.16978867594893399</v>
      </c>
      <c r="BO10" s="17">
        <v>0.13919695772634</v>
      </c>
      <c r="BP10" s="17"/>
      <c r="BQ10" s="17">
        <v>3.6013891737641399E-2</v>
      </c>
      <c r="BR10" s="17">
        <v>9.5009358327096505E-2</v>
      </c>
      <c r="BS10" s="17"/>
      <c r="BT10" s="17">
        <v>4.9847268796450801E-2</v>
      </c>
      <c r="BU10" s="17"/>
      <c r="BV10" s="17">
        <v>0.11991797007548199</v>
      </c>
      <c r="BW10" s="17">
        <v>0.11372681400368</v>
      </c>
      <c r="BX10" s="17">
        <v>0.194789363356283</v>
      </c>
      <c r="BY10" s="17"/>
      <c r="BZ10" s="17">
        <v>0.102065120598578</v>
      </c>
      <c r="CA10" s="17">
        <v>0.135900416534362</v>
      </c>
      <c r="CB10" s="17">
        <v>0.14001598886109401</v>
      </c>
      <c r="CC10" s="17">
        <v>0.15990464688366299</v>
      </c>
      <c r="CD10" s="17">
        <v>0.160033246504374</v>
      </c>
      <c r="CE10" s="17">
        <v>0.19692461286660601</v>
      </c>
      <c r="CF10" s="17">
        <v>0.21775762807113799</v>
      </c>
      <c r="CG10" s="17"/>
      <c r="CH10" s="17">
        <v>0.17686511089308901</v>
      </c>
      <c r="CI10" s="17">
        <v>0.19202545054996401</v>
      </c>
      <c r="CJ10" s="17">
        <v>0.149075441232531</v>
      </c>
      <c r="CK10" s="17">
        <v>9.9041440723908705E-2</v>
      </c>
      <c r="CL10" s="17">
        <v>8.2076847552643703E-2</v>
      </c>
    </row>
    <row r="11" spans="2:90" x14ac:dyDescent="0.3">
      <c r="B11" s="18" t="s">
        <v>48</v>
      </c>
      <c r="C11" s="17">
        <v>6.8832760323574604E-2</v>
      </c>
      <c r="D11" s="17">
        <v>7.1908807185317405E-2</v>
      </c>
      <c r="E11" s="17">
        <v>6.5265051206323907E-2</v>
      </c>
      <c r="F11" s="17"/>
      <c r="G11" s="17">
        <v>9.3550695731590694E-2</v>
      </c>
      <c r="H11" s="17">
        <v>7.6235263385725394E-2</v>
      </c>
      <c r="I11" s="17">
        <v>6.0614991815482397E-2</v>
      </c>
      <c r="J11" s="17">
        <v>6.42341463875927E-2</v>
      </c>
      <c r="K11" s="17">
        <v>5.8128813507450597E-2</v>
      </c>
      <c r="L11" s="17">
        <v>6.4006528355118802E-2</v>
      </c>
      <c r="M11" s="17"/>
      <c r="N11" s="17">
        <v>6.6808647391535803E-2</v>
      </c>
      <c r="O11" s="17">
        <v>7.2722226462347897E-2</v>
      </c>
      <c r="P11" s="17">
        <v>6.8890493137038905E-2</v>
      </c>
      <c r="Q11" s="17">
        <v>6.7615010939652997E-2</v>
      </c>
      <c r="R11" s="17"/>
      <c r="S11" s="17">
        <v>5.2880687429416498E-2</v>
      </c>
      <c r="T11" s="17">
        <v>7.1336888260938605E-2</v>
      </c>
      <c r="U11" s="17">
        <v>7.9395723794418005E-2</v>
      </c>
      <c r="V11" s="17">
        <v>9.2385496562278097E-2</v>
      </c>
      <c r="W11" s="17">
        <v>6.7104271176227304E-2</v>
      </c>
      <c r="X11" s="17">
        <v>8.2022889355796297E-2</v>
      </c>
      <c r="Y11" s="17">
        <v>6.1319775630024803E-2</v>
      </c>
      <c r="Z11" s="17">
        <v>3.1473801306589298E-2</v>
      </c>
      <c r="AA11" s="17">
        <v>7.1328284986687404E-2</v>
      </c>
      <c r="AB11" s="17">
        <v>8.1873922944094693E-2</v>
      </c>
      <c r="AC11" s="17">
        <v>4.0443593334992201E-2</v>
      </c>
      <c r="AD11" s="17">
        <v>6.7124960328200797E-2</v>
      </c>
      <c r="AE11" s="17"/>
      <c r="AF11" s="17">
        <v>4.3120751725067998E-2</v>
      </c>
      <c r="AG11" s="17">
        <v>8.5855790141137894E-2</v>
      </c>
      <c r="AH11" s="17">
        <v>4.9317420649466398E-2</v>
      </c>
      <c r="AI11" s="17"/>
      <c r="AJ11" s="17">
        <v>2.14748384720874E-2</v>
      </c>
      <c r="AK11" s="17">
        <v>5.2965138077133003E-2</v>
      </c>
      <c r="AL11" s="17">
        <v>0.40946350302353002</v>
      </c>
      <c r="AM11" s="17">
        <v>1.51157933871347E-2</v>
      </c>
      <c r="AN11" s="17">
        <v>3.6841130809544403E-2</v>
      </c>
      <c r="AO11" s="17"/>
      <c r="AP11" s="17">
        <v>2.1157371909965101E-2</v>
      </c>
      <c r="AQ11" s="17">
        <v>2.51643154224469E-2</v>
      </c>
      <c r="AR11" s="17">
        <v>0.492767865587035</v>
      </c>
      <c r="AS11" s="17">
        <v>1.03699840450242E-2</v>
      </c>
      <c r="AT11" s="17">
        <v>4.2169183847817898E-2</v>
      </c>
      <c r="AU11" s="17">
        <v>3.7794328409308797E-2</v>
      </c>
      <c r="AV11" s="17"/>
      <c r="AW11" s="17">
        <v>0</v>
      </c>
      <c r="AX11" s="17">
        <v>6.3540287298710002E-2</v>
      </c>
      <c r="AY11" s="17">
        <v>9.0188643936723906E-2</v>
      </c>
      <c r="AZ11" s="17">
        <v>7.5821144426263795E-2</v>
      </c>
      <c r="BA11" s="17">
        <v>8.8603539089108105E-2</v>
      </c>
      <c r="BB11" s="17">
        <v>4.6133423743827402E-2</v>
      </c>
      <c r="BC11" s="17">
        <v>6.9571503060540593E-2</v>
      </c>
      <c r="BD11" s="17">
        <v>7.12529140385805E-2</v>
      </c>
      <c r="BE11" s="17">
        <v>8.1899888172546606E-2</v>
      </c>
      <c r="BF11" s="17">
        <v>6.3579318037553706E-2</v>
      </c>
      <c r="BG11" s="17">
        <v>9.4294349825825699E-2</v>
      </c>
      <c r="BH11" s="17">
        <v>4.5706738545711501E-2</v>
      </c>
      <c r="BI11" s="17">
        <v>4.4974201832554801E-2</v>
      </c>
      <c r="BJ11" s="17">
        <v>0.12579544084985</v>
      </c>
      <c r="BK11" s="17">
        <v>6.6176830390218003E-2</v>
      </c>
      <c r="BL11" s="17">
        <v>5.6554731608190301E-2</v>
      </c>
      <c r="BM11" s="17"/>
      <c r="BN11" s="17">
        <v>6.2146911070840298E-2</v>
      </c>
      <c r="BO11" s="17">
        <v>7.8212445393960398E-2</v>
      </c>
      <c r="BP11" s="17"/>
      <c r="BQ11" s="17">
        <v>2.36948845285988E-2</v>
      </c>
      <c r="BR11" s="17">
        <v>0.12843664118074199</v>
      </c>
      <c r="BS11" s="17"/>
      <c r="BT11" s="17">
        <v>3.6417889777778101E-2</v>
      </c>
      <c r="BU11" s="17"/>
      <c r="BV11" s="17">
        <v>6.1195355562783001E-2</v>
      </c>
      <c r="BW11" s="17">
        <v>7.0933479694384002E-2</v>
      </c>
      <c r="BX11" s="17">
        <v>6.9850711649140501E-2</v>
      </c>
      <c r="BY11" s="17"/>
      <c r="BZ11" s="17">
        <v>5.4137120610563597E-2</v>
      </c>
      <c r="CA11" s="17">
        <v>6.0125457822956002E-2</v>
      </c>
      <c r="CB11" s="17">
        <v>5.34454341042317E-2</v>
      </c>
      <c r="CC11" s="17">
        <v>0.10156404803984399</v>
      </c>
      <c r="CD11" s="17">
        <v>7.9549221854931698E-2</v>
      </c>
      <c r="CE11" s="17">
        <v>6.2090450077940097E-2</v>
      </c>
      <c r="CF11" s="17">
        <v>7.6371819666687393E-2</v>
      </c>
      <c r="CG11" s="17"/>
      <c r="CH11" s="17">
        <v>6.6625334580836304E-2</v>
      </c>
      <c r="CI11" s="17">
        <v>7.2303730095274493E-2</v>
      </c>
      <c r="CJ11" s="17">
        <v>6.4185206207601195E-2</v>
      </c>
      <c r="CK11" s="17">
        <v>7.3613549532919195E-2</v>
      </c>
      <c r="CL11" s="17">
        <v>6.60328502272505E-2</v>
      </c>
    </row>
    <row r="12" spans="2:90" x14ac:dyDescent="0.3">
      <c r="B12" s="18" t="s">
        <v>53</v>
      </c>
      <c r="C12" s="17">
        <v>5.2500531638810598E-2</v>
      </c>
      <c r="D12" s="17">
        <v>5.1147585540712498E-2</v>
      </c>
      <c r="E12" s="17">
        <v>5.2341600678937401E-2</v>
      </c>
      <c r="F12" s="17"/>
      <c r="G12" s="17">
        <v>0.12736352317297001</v>
      </c>
      <c r="H12" s="17">
        <v>6.8072682930068198E-2</v>
      </c>
      <c r="I12" s="17">
        <v>5.9277188325765597E-2</v>
      </c>
      <c r="J12" s="17">
        <v>2.75749977798194E-2</v>
      </c>
      <c r="K12" s="17">
        <v>3.27754049462472E-2</v>
      </c>
      <c r="L12" s="17">
        <v>1.7959557163615601E-2</v>
      </c>
      <c r="M12" s="17"/>
      <c r="N12" s="17">
        <v>6.4949236467299803E-2</v>
      </c>
      <c r="O12" s="17">
        <v>5.5239755269904697E-2</v>
      </c>
      <c r="P12" s="17">
        <v>4.0215893114613002E-2</v>
      </c>
      <c r="Q12" s="17">
        <v>4.7573000922305701E-2</v>
      </c>
      <c r="R12" s="17"/>
      <c r="S12" s="17">
        <v>6.9402514240479801E-2</v>
      </c>
      <c r="T12" s="17">
        <v>4.2954982271599301E-2</v>
      </c>
      <c r="U12" s="17">
        <v>7.0483216584563801E-2</v>
      </c>
      <c r="V12" s="17">
        <v>4.3771991863602699E-2</v>
      </c>
      <c r="W12" s="17">
        <v>4.0555393579989399E-2</v>
      </c>
      <c r="X12" s="17">
        <v>4.78064046905066E-2</v>
      </c>
      <c r="Y12" s="17">
        <v>3.5418004638007802E-2</v>
      </c>
      <c r="Z12" s="17">
        <v>3.5444331082622703E-2</v>
      </c>
      <c r="AA12" s="17">
        <v>7.4261244806523199E-2</v>
      </c>
      <c r="AB12" s="17">
        <v>7.2388098758532304E-2</v>
      </c>
      <c r="AC12" s="17">
        <v>0</v>
      </c>
      <c r="AD12" s="17">
        <v>5.1031480697758799E-2</v>
      </c>
      <c r="AE12" s="17"/>
      <c r="AF12" s="17">
        <v>1.8066032942102898E-2</v>
      </c>
      <c r="AG12" s="17">
        <v>5.7960643955115403E-2</v>
      </c>
      <c r="AH12" s="17">
        <v>5.48558809982631E-2</v>
      </c>
      <c r="AI12" s="17"/>
      <c r="AJ12" s="17">
        <v>7.40524674283056E-3</v>
      </c>
      <c r="AK12" s="17">
        <v>4.0679247278425999E-2</v>
      </c>
      <c r="AL12" s="17">
        <v>3.2340552141895497E-2</v>
      </c>
      <c r="AM12" s="17">
        <v>1.93064052130421E-2</v>
      </c>
      <c r="AN12" s="17">
        <v>0.372820018864506</v>
      </c>
      <c r="AO12" s="17"/>
      <c r="AP12" s="17">
        <v>3.7991406941607297E-2</v>
      </c>
      <c r="AQ12" s="17">
        <v>1.1218016700359599E-2</v>
      </c>
      <c r="AR12" s="17">
        <v>2.10086667718287E-2</v>
      </c>
      <c r="AS12" s="17">
        <v>9.4045099462096004E-3</v>
      </c>
      <c r="AT12" s="17">
        <v>0.47752922737228498</v>
      </c>
      <c r="AU12" s="17">
        <v>5.5581826153898997E-3</v>
      </c>
      <c r="AV12" s="17"/>
      <c r="AW12" s="17">
        <v>0.21330948826402599</v>
      </c>
      <c r="AX12" s="17">
        <v>7.7307101994286101E-2</v>
      </c>
      <c r="AY12" s="17">
        <v>8.2941866304077405E-2</v>
      </c>
      <c r="AZ12" s="17">
        <v>4.2611522219307502E-2</v>
      </c>
      <c r="BA12" s="17">
        <v>5.4656192004723402E-2</v>
      </c>
      <c r="BB12" s="17">
        <v>4.5595409249315197E-2</v>
      </c>
      <c r="BC12" s="17">
        <v>6.18993781074266E-2</v>
      </c>
      <c r="BD12" s="17">
        <v>1.9769016168097599E-2</v>
      </c>
      <c r="BE12" s="17">
        <v>3.8483943087073001E-2</v>
      </c>
      <c r="BF12" s="17">
        <v>7.7995125664978904E-2</v>
      </c>
      <c r="BG12" s="17">
        <v>4.8671197118528998E-2</v>
      </c>
      <c r="BH12" s="17">
        <v>7.2738718444579603E-2</v>
      </c>
      <c r="BI12" s="17">
        <v>2.5298258796491599E-2</v>
      </c>
      <c r="BJ12" s="17">
        <v>5.0968690976027298E-2</v>
      </c>
      <c r="BK12" s="17">
        <v>4.3933208038936598E-2</v>
      </c>
      <c r="BL12" s="17">
        <v>4.55035937531909E-2</v>
      </c>
      <c r="BM12" s="17"/>
      <c r="BN12" s="17">
        <v>3.8290672576772503E-2</v>
      </c>
      <c r="BO12" s="17">
        <v>7.2894981104738299E-2</v>
      </c>
      <c r="BP12" s="17"/>
      <c r="BQ12" s="17">
        <v>3.30376965936112E-2</v>
      </c>
      <c r="BR12" s="17">
        <v>6.9416790568609693E-2</v>
      </c>
      <c r="BS12" s="17"/>
      <c r="BT12" s="17">
        <v>3.5861648531925201E-2</v>
      </c>
      <c r="BU12" s="17"/>
      <c r="BV12" s="17">
        <v>7.9624159822162394E-2</v>
      </c>
      <c r="BW12" s="17">
        <v>8.8842783536501893E-2</v>
      </c>
      <c r="BX12" s="17">
        <v>2.6736726139582199E-2</v>
      </c>
      <c r="BY12" s="17"/>
      <c r="BZ12" s="17">
        <v>6.85573774691524E-2</v>
      </c>
      <c r="CA12" s="17">
        <v>6.5442761020605505E-2</v>
      </c>
      <c r="CB12" s="17">
        <v>4.46751297663762E-2</v>
      </c>
      <c r="CC12" s="17">
        <v>5.1711697980872398E-2</v>
      </c>
      <c r="CD12" s="17">
        <v>5.3841467185498502E-2</v>
      </c>
      <c r="CE12" s="17">
        <v>4.8663906773493103E-2</v>
      </c>
      <c r="CF12" s="17">
        <v>5.1148437719532598E-2</v>
      </c>
      <c r="CG12" s="17"/>
      <c r="CH12" s="17">
        <v>4.9123739314345001E-2</v>
      </c>
      <c r="CI12" s="17">
        <v>5.7046696472498902E-2</v>
      </c>
      <c r="CJ12" s="17">
        <v>5.0962095878275403E-2</v>
      </c>
      <c r="CK12" s="17">
        <v>3.61808922283006E-2</v>
      </c>
      <c r="CL12" s="17">
        <v>9.6520622608966294E-2</v>
      </c>
    </row>
    <row r="13" spans="2:90" x14ac:dyDescent="0.3">
      <c r="B13" s="18" t="s">
        <v>49</v>
      </c>
      <c r="C13" s="17">
        <v>0.18355816323028701</v>
      </c>
      <c r="D13" s="17">
        <v>0.20243838960330701</v>
      </c>
      <c r="E13" s="17">
        <v>0.16656154014732499</v>
      </c>
      <c r="F13" s="17"/>
      <c r="G13" s="17">
        <v>0.16869054832536001</v>
      </c>
      <c r="H13" s="17">
        <v>0.137238444035127</v>
      </c>
      <c r="I13" s="17">
        <v>0.209957331072158</v>
      </c>
      <c r="J13" s="17">
        <v>0.17733902735288601</v>
      </c>
      <c r="K13" s="17">
        <v>0.20352986962862801</v>
      </c>
      <c r="L13" s="17">
        <v>0.20131229296317099</v>
      </c>
      <c r="M13" s="17"/>
      <c r="N13" s="17">
        <v>0.138571131691024</v>
      </c>
      <c r="O13" s="17">
        <v>0.13289916099515101</v>
      </c>
      <c r="P13" s="17">
        <v>0.26843502082401599</v>
      </c>
      <c r="Q13" s="17">
        <v>0.21178217449950501</v>
      </c>
      <c r="R13" s="17"/>
      <c r="S13" s="17">
        <v>0.15957134803816</v>
      </c>
      <c r="T13" s="17">
        <v>0.17326602694524501</v>
      </c>
      <c r="U13" s="17">
        <v>0.21689759058142299</v>
      </c>
      <c r="V13" s="17">
        <v>0.16342324851510401</v>
      </c>
      <c r="W13" s="17">
        <v>0.23998514844164401</v>
      </c>
      <c r="X13" s="17">
        <v>0.17948679899047901</v>
      </c>
      <c r="Y13" s="17">
        <v>0.172811575773655</v>
      </c>
      <c r="Z13" s="17">
        <v>0.295171582745196</v>
      </c>
      <c r="AA13" s="17">
        <v>0.21333582361936501</v>
      </c>
      <c r="AB13" s="17">
        <v>0.11262490634493</v>
      </c>
      <c r="AC13" s="17">
        <v>0.21989657172212501</v>
      </c>
      <c r="AD13" s="17">
        <v>0.11514242193841601</v>
      </c>
      <c r="AE13" s="17"/>
      <c r="AF13" s="17">
        <v>0.31195194440986002</v>
      </c>
      <c r="AG13" s="17">
        <v>9.8291048881651702E-2</v>
      </c>
      <c r="AH13" s="17">
        <v>0.14573593004402399</v>
      </c>
      <c r="AI13" s="17"/>
      <c r="AJ13" s="17">
        <v>0.16806046580492801</v>
      </c>
      <c r="AK13" s="17">
        <v>0.11042599777704901</v>
      </c>
      <c r="AL13" s="17">
        <v>7.1415513515721701E-2</v>
      </c>
      <c r="AM13" s="17">
        <v>0.69075790564751205</v>
      </c>
      <c r="AN13" s="17">
        <v>5.8137859583149397E-2</v>
      </c>
      <c r="AO13" s="17"/>
      <c r="AP13" s="17">
        <v>4.4654295601599898E-2</v>
      </c>
      <c r="AQ13" s="17">
        <v>6.1032860204998998E-2</v>
      </c>
      <c r="AR13" s="17">
        <v>2.56916702680548E-2</v>
      </c>
      <c r="AS13" s="17">
        <v>0.64255777683794701</v>
      </c>
      <c r="AT13" s="17">
        <v>6.1370885509212797E-2</v>
      </c>
      <c r="AU13" s="17">
        <v>2.0965477792013801E-2</v>
      </c>
      <c r="AV13" s="17"/>
      <c r="AW13" s="17">
        <v>0.15230354353612</v>
      </c>
      <c r="AX13" s="17">
        <v>0.22576313018694399</v>
      </c>
      <c r="AY13" s="17">
        <v>0.20186713718194399</v>
      </c>
      <c r="AZ13" s="17">
        <v>0.210598087675783</v>
      </c>
      <c r="BA13" s="17">
        <v>0.19520689860606999</v>
      </c>
      <c r="BB13" s="17">
        <v>0.222687368130804</v>
      </c>
      <c r="BC13" s="17">
        <v>0.208199684455081</v>
      </c>
      <c r="BD13" s="17">
        <v>0.19858169001331499</v>
      </c>
      <c r="BE13" s="17">
        <v>0.158319962272985</v>
      </c>
      <c r="BF13" s="17">
        <v>0.15892252338149801</v>
      </c>
      <c r="BG13" s="17">
        <v>0.119705838367326</v>
      </c>
      <c r="BH13" s="17">
        <v>0.198805633685643</v>
      </c>
      <c r="BI13" s="17">
        <v>0.123491290835635</v>
      </c>
      <c r="BJ13" s="17">
        <v>0.109387456925784</v>
      </c>
      <c r="BK13" s="17">
        <v>0.14664635002693599</v>
      </c>
      <c r="BL13" s="17">
        <v>0.173449542428249</v>
      </c>
      <c r="BM13" s="17"/>
      <c r="BN13" s="17">
        <v>0.20386342285509501</v>
      </c>
      <c r="BO13" s="17">
        <v>0.15391581025446499</v>
      </c>
      <c r="BP13" s="17"/>
      <c r="BQ13" s="17">
        <v>3.9203071938880799E-2</v>
      </c>
      <c r="BR13" s="17">
        <v>0.28027076481104102</v>
      </c>
      <c r="BS13" s="17"/>
      <c r="BT13" s="17">
        <v>0.26655955114690999</v>
      </c>
      <c r="BU13" s="17"/>
      <c r="BV13" s="17">
        <v>0.14022395591176101</v>
      </c>
      <c r="BW13" s="17">
        <v>0.147034501916354</v>
      </c>
      <c r="BX13" s="17">
        <v>0.21458656332831999</v>
      </c>
      <c r="BY13" s="17"/>
      <c r="BZ13" s="17">
        <v>0.23881233668090701</v>
      </c>
      <c r="CA13" s="17">
        <v>0.20493877343280201</v>
      </c>
      <c r="CB13" s="17">
        <v>0.21963123218251701</v>
      </c>
      <c r="CC13" s="17">
        <v>0.17384841522778399</v>
      </c>
      <c r="CD13" s="17">
        <v>0.16990446353014099</v>
      </c>
      <c r="CE13" s="17">
        <v>0.159196349526466</v>
      </c>
      <c r="CF13" s="17">
        <v>0.14584879949457999</v>
      </c>
      <c r="CG13" s="17"/>
      <c r="CH13" s="17">
        <v>0.20093128818198699</v>
      </c>
      <c r="CI13" s="17">
        <v>0.15117080836935501</v>
      </c>
      <c r="CJ13" s="17">
        <v>0.18569391129705301</v>
      </c>
      <c r="CK13" s="17">
        <v>0.22544601816455501</v>
      </c>
      <c r="CL13" s="17">
        <v>0.258817702800542</v>
      </c>
    </row>
    <row r="14" spans="2:90" ht="28.8" x14ac:dyDescent="0.3">
      <c r="B14" s="18" t="s">
        <v>603</v>
      </c>
      <c r="C14" s="17">
        <v>0.20977392828548599</v>
      </c>
      <c r="D14" s="17">
        <v>0.187960850817184</v>
      </c>
      <c r="E14" s="17">
        <v>0.23082453570250899</v>
      </c>
      <c r="F14" s="17"/>
      <c r="G14" s="17">
        <v>0.14172864714240399</v>
      </c>
      <c r="H14" s="17">
        <v>0.130066472087362</v>
      </c>
      <c r="I14" s="17">
        <v>0.19696539992595399</v>
      </c>
      <c r="J14" s="17">
        <v>0.26913720939192098</v>
      </c>
      <c r="K14" s="17">
        <v>0.25934403423796099</v>
      </c>
      <c r="L14" s="17">
        <v>0.24915335251815601</v>
      </c>
      <c r="M14" s="17"/>
      <c r="N14" s="17">
        <v>0.159816346887558</v>
      </c>
      <c r="O14" s="17">
        <v>0.22804423996935</v>
      </c>
      <c r="P14" s="17">
        <v>0.19302990139297299</v>
      </c>
      <c r="Q14" s="17">
        <v>0.25725169351967903</v>
      </c>
      <c r="R14" s="17"/>
      <c r="S14" s="17">
        <v>0.18469443184269499</v>
      </c>
      <c r="T14" s="17">
        <v>0.24197498303552301</v>
      </c>
      <c r="U14" s="17">
        <v>0.24936646620443501</v>
      </c>
      <c r="V14" s="17">
        <v>0.20181060719608801</v>
      </c>
      <c r="W14" s="17">
        <v>0.19913035971252999</v>
      </c>
      <c r="X14" s="17">
        <v>0.19097361284572101</v>
      </c>
      <c r="Y14" s="17">
        <v>0.18322895765429401</v>
      </c>
      <c r="Z14" s="17">
        <v>0.120797423932271</v>
      </c>
      <c r="AA14" s="17">
        <v>0.17502460070212</v>
      </c>
      <c r="AB14" s="17">
        <v>0.27254141891918199</v>
      </c>
      <c r="AC14" s="17">
        <v>0.253916474891073</v>
      </c>
      <c r="AD14" s="17">
        <v>0.24221829864125399</v>
      </c>
      <c r="AE14" s="17"/>
      <c r="AF14" s="17">
        <v>0.19586687073511999</v>
      </c>
      <c r="AG14" s="17">
        <v>0.18535454475750601</v>
      </c>
      <c r="AH14" s="17">
        <v>0.32711241420307902</v>
      </c>
      <c r="AI14" s="17"/>
      <c r="AJ14" s="17">
        <v>0.151330105065099</v>
      </c>
      <c r="AK14" s="17">
        <v>0.16192820947408401</v>
      </c>
      <c r="AL14" s="17">
        <v>0.202937801666354</v>
      </c>
      <c r="AM14" s="17">
        <v>7.3023443787055303E-2</v>
      </c>
      <c r="AN14" s="17">
        <v>0.22684601866860701</v>
      </c>
      <c r="AO14" s="17"/>
      <c r="AP14" s="17">
        <v>0.10169001013333299</v>
      </c>
      <c r="AQ14" s="17">
        <v>0.11460251676152</v>
      </c>
      <c r="AR14" s="17">
        <v>0.211477221318389</v>
      </c>
      <c r="AS14" s="17">
        <v>0.140412183141681</v>
      </c>
      <c r="AT14" s="17">
        <v>0.17607482253884901</v>
      </c>
      <c r="AU14" s="17">
        <v>0.42430480764151701</v>
      </c>
      <c r="AV14" s="17"/>
      <c r="AW14" s="17">
        <v>0.24079218821270801</v>
      </c>
      <c r="AX14" s="17">
        <v>0.229315490035023</v>
      </c>
      <c r="AY14" s="17">
        <v>0.22818777463668799</v>
      </c>
      <c r="AZ14" s="17">
        <v>0.260519737633297</v>
      </c>
      <c r="BA14" s="17">
        <v>0.244327751968232</v>
      </c>
      <c r="BB14" s="17">
        <v>0.201299702995797</v>
      </c>
      <c r="BC14" s="17">
        <v>0.20595678557399799</v>
      </c>
      <c r="BD14" s="17">
        <v>0.22600476866833999</v>
      </c>
      <c r="BE14" s="17">
        <v>0.22689675460672401</v>
      </c>
      <c r="BF14" s="17">
        <v>0.21842586797477501</v>
      </c>
      <c r="BG14" s="17">
        <v>0.24705507605560501</v>
      </c>
      <c r="BH14" s="17">
        <v>0.12118858778792301</v>
      </c>
      <c r="BI14" s="17">
        <v>0.17080594491347401</v>
      </c>
      <c r="BJ14" s="17">
        <v>0.145793759145674</v>
      </c>
      <c r="BK14" s="17">
        <v>0.14199853744580801</v>
      </c>
      <c r="BL14" s="17">
        <v>7.7307579873567706E-2</v>
      </c>
      <c r="BM14" s="17"/>
      <c r="BN14" s="17">
        <v>0.18902355245445299</v>
      </c>
      <c r="BO14" s="17">
        <v>0.240289913317937</v>
      </c>
      <c r="BP14" s="17"/>
      <c r="BQ14" s="17">
        <v>9.3391007539445001E-2</v>
      </c>
      <c r="BR14" s="17">
        <v>0.21185617032718501</v>
      </c>
      <c r="BS14" s="17"/>
      <c r="BT14" s="17">
        <v>0.121404625608956</v>
      </c>
      <c r="BU14" s="17"/>
      <c r="BV14" s="17">
        <v>0.27723487011968101</v>
      </c>
      <c r="BW14" s="17">
        <v>0.15856196126079899</v>
      </c>
      <c r="BX14" s="17">
        <v>0.195971686430123</v>
      </c>
      <c r="BY14" s="17"/>
      <c r="BZ14" s="17">
        <v>0.25172047921940599</v>
      </c>
      <c r="CA14" s="17">
        <v>0.232348942767723</v>
      </c>
      <c r="CB14" s="17">
        <v>0.245333474629371</v>
      </c>
      <c r="CC14" s="17">
        <v>0.23082350395683901</v>
      </c>
      <c r="CD14" s="17">
        <v>0.20051394842604101</v>
      </c>
      <c r="CE14" s="17">
        <v>0.187440835431473</v>
      </c>
      <c r="CF14" s="17">
        <v>0.10276864676214</v>
      </c>
      <c r="CG14" s="17"/>
      <c r="CH14" s="17">
        <v>0.112475838267855</v>
      </c>
      <c r="CI14" s="17">
        <v>0.16130684441731899</v>
      </c>
      <c r="CJ14" s="17">
        <v>0.25285698617809099</v>
      </c>
      <c r="CK14" s="17">
        <v>0.26623773731290401</v>
      </c>
      <c r="CL14" s="17">
        <v>0.28155484247461599</v>
      </c>
    </row>
    <row r="15" spans="2:90" x14ac:dyDescent="0.3">
      <c r="B15" s="18" t="s">
        <v>118</v>
      </c>
      <c r="C15" s="19">
        <v>0.11166426022539699</v>
      </c>
      <c r="D15" s="19">
        <v>7.3553241806724207E-2</v>
      </c>
      <c r="E15" s="19">
        <v>0.148793032012011</v>
      </c>
      <c r="F15" s="19"/>
      <c r="G15" s="19">
        <v>0.104561166993206</v>
      </c>
      <c r="H15" s="19">
        <v>0.106233760660392</v>
      </c>
      <c r="I15" s="19">
        <v>0.116550229641612</v>
      </c>
      <c r="J15" s="19">
        <v>0.112376638112151</v>
      </c>
      <c r="K15" s="19">
        <v>0.116932236183744</v>
      </c>
      <c r="L15" s="19">
        <v>0.112706778943701</v>
      </c>
      <c r="M15" s="19"/>
      <c r="N15" s="19">
        <v>7.1639126420575003E-2</v>
      </c>
      <c r="O15" s="19">
        <v>0.14268393909871399</v>
      </c>
      <c r="P15" s="19">
        <v>9.71113308068009E-2</v>
      </c>
      <c r="Q15" s="19">
        <v>0.13467704699890401</v>
      </c>
      <c r="R15" s="19"/>
      <c r="S15" s="19">
        <v>6.9172220089080597E-2</v>
      </c>
      <c r="T15" s="19">
        <v>0.115697447668723</v>
      </c>
      <c r="U15" s="19">
        <v>0.110780184239579</v>
      </c>
      <c r="V15" s="19">
        <v>0.106806332763487</v>
      </c>
      <c r="W15" s="19">
        <v>0.14727548870409399</v>
      </c>
      <c r="X15" s="19">
        <v>0.100107496721932</v>
      </c>
      <c r="Y15" s="19">
        <v>0.14974898108120199</v>
      </c>
      <c r="Z15" s="19">
        <v>9.0003403589646896E-2</v>
      </c>
      <c r="AA15" s="19">
        <v>8.7504366878613807E-2</v>
      </c>
      <c r="AB15" s="19">
        <v>0.16531750098238199</v>
      </c>
      <c r="AC15" s="19">
        <v>0.127420600726767</v>
      </c>
      <c r="AD15" s="19">
        <v>9.07120236713128E-2</v>
      </c>
      <c r="AE15" s="19"/>
      <c r="AF15" s="19">
        <v>9.0259104380195798E-2</v>
      </c>
      <c r="AG15" s="19">
        <v>0.107527154328824</v>
      </c>
      <c r="AH15" s="19">
        <v>0.15743348897744</v>
      </c>
      <c r="AI15" s="19"/>
      <c r="AJ15" s="19">
        <v>8.3466857983385101E-2</v>
      </c>
      <c r="AK15" s="19">
        <v>9.3913773292120806E-2</v>
      </c>
      <c r="AL15" s="19">
        <v>0.129732910196413</v>
      </c>
      <c r="AM15" s="19">
        <v>7.6959656314099803E-2</v>
      </c>
      <c r="AN15" s="19">
        <v>0.10469627827992301</v>
      </c>
      <c r="AO15" s="19"/>
      <c r="AP15" s="19">
        <v>6.4494918039325499E-2</v>
      </c>
      <c r="AQ15" s="19">
        <v>7.5146281914171803E-2</v>
      </c>
      <c r="AR15" s="19">
        <v>0.13154935773818099</v>
      </c>
      <c r="AS15" s="19">
        <v>6.5156161000012702E-2</v>
      </c>
      <c r="AT15" s="19">
        <v>0.10929157235515501</v>
      </c>
      <c r="AU15" s="19">
        <v>0.36910974845058098</v>
      </c>
      <c r="AV15" s="19"/>
      <c r="AW15" s="19">
        <v>9.4658026368317397E-2</v>
      </c>
      <c r="AX15" s="19">
        <v>0.17648158135738201</v>
      </c>
      <c r="AY15" s="19">
        <v>0.16242218072690101</v>
      </c>
      <c r="AZ15" s="19">
        <v>0.135728025685487</v>
      </c>
      <c r="BA15" s="19">
        <v>0.13973888328398401</v>
      </c>
      <c r="BB15" s="19">
        <v>0.14581724048138101</v>
      </c>
      <c r="BC15" s="19">
        <v>5.9888627835937902E-2</v>
      </c>
      <c r="BD15" s="19">
        <v>9.6151243407364806E-2</v>
      </c>
      <c r="BE15" s="19">
        <v>8.4732234298672507E-2</v>
      </c>
      <c r="BF15" s="19">
        <v>7.1214566448279004E-2</v>
      </c>
      <c r="BG15" s="19">
        <v>7.7785093517069206E-2</v>
      </c>
      <c r="BH15" s="19">
        <v>6.5932817271710895E-2</v>
      </c>
      <c r="BI15" s="19">
        <v>7.3770350937578499E-2</v>
      </c>
      <c r="BJ15" s="19">
        <v>8.4504070217156696E-2</v>
      </c>
      <c r="BK15" s="19">
        <v>6.7116746212840694E-2</v>
      </c>
      <c r="BL15" s="19">
        <v>5.3812701987457502E-2</v>
      </c>
      <c r="BM15" s="19"/>
      <c r="BN15" s="19">
        <v>9.9831991492583205E-2</v>
      </c>
      <c r="BO15" s="19">
        <v>0.124944142696767</v>
      </c>
      <c r="BP15" s="19"/>
      <c r="BQ15" s="19">
        <v>6.2973761602165806E-2</v>
      </c>
      <c r="BR15" s="19">
        <v>0.10900412305169201</v>
      </c>
      <c r="BS15" s="19"/>
      <c r="BT15" s="19">
        <v>8.7992059391023905E-2</v>
      </c>
      <c r="BU15" s="19"/>
      <c r="BV15" s="19">
        <v>0.123798911928268</v>
      </c>
      <c r="BW15" s="19">
        <v>0.13894251643341499</v>
      </c>
      <c r="BX15" s="19">
        <v>9.0136424832216205E-2</v>
      </c>
      <c r="BY15" s="19"/>
      <c r="BZ15" s="19">
        <v>0.16565840079960001</v>
      </c>
      <c r="CA15" s="19">
        <v>0.104234954843496</v>
      </c>
      <c r="CB15" s="19">
        <v>0.12941368068334</v>
      </c>
      <c r="CC15" s="19">
        <v>9.3957153420230102E-2</v>
      </c>
      <c r="CD15" s="19">
        <v>9.1514721886279293E-2</v>
      </c>
      <c r="CE15" s="19">
        <v>6.00550350499394E-2</v>
      </c>
      <c r="CF15" s="19">
        <v>4.8172768665707202E-2</v>
      </c>
      <c r="CG15" s="19"/>
      <c r="CH15" s="19">
        <v>3.8762651496461999E-2</v>
      </c>
      <c r="CI15" s="19">
        <v>0.10243053144274</v>
      </c>
      <c r="CJ15" s="19">
        <v>0.12848286119174801</v>
      </c>
      <c r="CK15" s="19">
        <v>0.13270672044892101</v>
      </c>
      <c r="CL15" s="19">
        <v>0.139029602572801</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607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51</v>
      </c>
      <c r="C9" s="17">
        <v>0.27789878010296298</v>
      </c>
      <c r="D9" s="17">
        <v>0.30835521123359999</v>
      </c>
      <c r="E9" s="17">
        <v>0.24819807009200601</v>
      </c>
      <c r="F9" s="17"/>
      <c r="G9" s="17">
        <v>0.31502631104915202</v>
      </c>
      <c r="H9" s="17">
        <v>0.41082738245272599</v>
      </c>
      <c r="I9" s="17">
        <v>0.26163379271757098</v>
      </c>
      <c r="J9" s="17">
        <v>0.220696320702677</v>
      </c>
      <c r="K9" s="17">
        <v>0.224620177383373</v>
      </c>
      <c r="L9" s="17">
        <v>0.24011657479948101</v>
      </c>
      <c r="M9" s="17"/>
      <c r="N9" s="17">
        <v>0.38974982698300897</v>
      </c>
      <c r="O9" s="17">
        <v>0.28497386714932499</v>
      </c>
      <c r="P9" s="17">
        <v>0.22403068455031899</v>
      </c>
      <c r="Q9" s="17">
        <v>0.19832801295255001</v>
      </c>
      <c r="R9" s="17"/>
      <c r="S9" s="17">
        <v>0.36470749560240801</v>
      </c>
      <c r="T9" s="17">
        <v>0.224882633751982</v>
      </c>
      <c r="U9" s="17">
        <v>0.210450538109622</v>
      </c>
      <c r="V9" s="17">
        <v>0.27508936119272998</v>
      </c>
      <c r="W9" s="17">
        <v>0.247587998735742</v>
      </c>
      <c r="X9" s="17">
        <v>0.25249267706595302</v>
      </c>
      <c r="Y9" s="17">
        <v>0.28480757849001298</v>
      </c>
      <c r="Z9" s="17">
        <v>0.34249229737967302</v>
      </c>
      <c r="AA9" s="17">
        <v>0.33899244338441797</v>
      </c>
      <c r="AB9" s="17">
        <v>0.244632169136243</v>
      </c>
      <c r="AC9" s="17">
        <v>0.24900338680388501</v>
      </c>
      <c r="AD9" s="17">
        <v>0.25560940966641899</v>
      </c>
      <c r="AE9" s="17"/>
      <c r="AF9" s="17">
        <v>0.183843860157373</v>
      </c>
      <c r="AG9" s="17">
        <v>0.38594409170563898</v>
      </c>
      <c r="AH9" s="17">
        <v>0.24090032709224901</v>
      </c>
      <c r="AI9" s="17"/>
      <c r="AJ9" s="17">
        <v>9.0177386891154801E-2</v>
      </c>
      <c r="AK9" s="17">
        <v>0.56675508008304498</v>
      </c>
      <c r="AL9" s="17">
        <v>0.20486012155557601</v>
      </c>
      <c r="AM9" s="17">
        <v>7.5903103798926494E-2</v>
      </c>
      <c r="AN9" s="17">
        <v>0.16263174073381301</v>
      </c>
      <c r="AO9" s="17"/>
      <c r="AP9" s="17">
        <v>0.743949171043783</v>
      </c>
      <c r="AQ9" s="17">
        <v>9.8038442933558095E-2</v>
      </c>
      <c r="AR9" s="17">
        <v>0.21983536921328301</v>
      </c>
      <c r="AS9" s="17">
        <v>7.9793694917750999E-2</v>
      </c>
      <c r="AT9" s="17">
        <v>0.19287983536395401</v>
      </c>
      <c r="AU9" s="17">
        <v>0.157195858535644</v>
      </c>
      <c r="AV9" s="17"/>
      <c r="AW9" s="17">
        <v>0.24536366421029199</v>
      </c>
      <c r="AX9" s="17">
        <v>0.23457847845650201</v>
      </c>
      <c r="AY9" s="17">
        <v>0.19657715692431099</v>
      </c>
      <c r="AZ9" s="17">
        <v>0.19899052263164699</v>
      </c>
      <c r="BA9" s="17">
        <v>0.18318536781894801</v>
      </c>
      <c r="BB9" s="17">
        <v>0.29707077926585101</v>
      </c>
      <c r="BC9" s="17">
        <v>0.28213324112367999</v>
      </c>
      <c r="BD9" s="17">
        <v>0.200067378090452</v>
      </c>
      <c r="BE9" s="17">
        <v>0.33427919281906399</v>
      </c>
      <c r="BF9" s="17">
        <v>0.31192579321907199</v>
      </c>
      <c r="BG9" s="17">
        <v>0.27636483822605001</v>
      </c>
      <c r="BH9" s="17">
        <v>0.33030486415431298</v>
      </c>
      <c r="BI9" s="17">
        <v>0.46495566999077098</v>
      </c>
      <c r="BJ9" s="17">
        <v>0.40185613869384101</v>
      </c>
      <c r="BK9" s="17">
        <v>0.34770481701379702</v>
      </c>
      <c r="BL9" s="17">
        <v>0.45896446355807602</v>
      </c>
      <c r="BM9" s="17"/>
      <c r="BN9" s="17">
        <v>0.30235921897489998</v>
      </c>
      <c r="BO9" s="17">
        <v>0.245703465736996</v>
      </c>
      <c r="BP9" s="17"/>
      <c r="BQ9" s="17">
        <v>0.76992877198708498</v>
      </c>
      <c r="BR9" s="17">
        <v>0.22228174697754699</v>
      </c>
      <c r="BS9" s="17"/>
      <c r="BT9" s="17">
        <v>0.48804103052214298</v>
      </c>
      <c r="BU9" s="17"/>
      <c r="BV9" s="17">
        <v>0.25257957047972002</v>
      </c>
      <c r="BW9" s="17">
        <v>0.35653196453790598</v>
      </c>
      <c r="BX9" s="17">
        <v>0.268615455204123</v>
      </c>
      <c r="BY9" s="17"/>
      <c r="BZ9" s="17">
        <v>0.16144200892959901</v>
      </c>
      <c r="CA9" s="17">
        <v>0.26002334333620303</v>
      </c>
      <c r="CB9" s="17">
        <v>0.23945519740968499</v>
      </c>
      <c r="CC9" s="17">
        <v>0.24577724998512701</v>
      </c>
      <c r="CD9" s="17">
        <v>0.31514942460662898</v>
      </c>
      <c r="CE9" s="17">
        <v>0.39345064005602598</v>
      </c>
      <c r="CF9" s="17">
        <v>0.35957851847219302</v>
      </c>
      <c r="CG9" s="17"/>
      <c r="CH9" s="17">
        <v>0.38251931491333102</v>
      </c>
      <c r="CI9" s="17">
        <v>0.34400083188796399</v>
      </c>
      <c r="CJ9" s="17">
        <v>0.23378732832917901</v>
      </c>
      <c r="CK9" s="17">
        <v>0.206663693051373</v>
      </c>
      <c r="CL9" s="17">
        <v>9.1290411093985099E-2</v>
      </c>
    </row>
    <row r="10" spans="2:90" x14ac:dyDescent="0.3">
      <c r="B10" s="18" t="s">
        <v>52</v>
      </c>
      <c r="C10" s="17">
        <v>0.13041347481043999</v>
      </c>
      <c r="D10" s="17">
        <v>0.13906963592650101</v>
      </c>
      <c r="E10" s="17">
        <v>0.122029007708597</v>
      </c>
      <c r="F10" s="17"/>
      <c r="G10" s="17">
        <v>8.2796764079547197E-2</v>
      </c>
      <c r="H10" s="17">
        <v>0.15867905156940201</v>
      </c>
      <c r="I10" s="17">
        <v>0.125400251584244</v>
      </c>
      <c r="J10" s="17">
        <v>0.13187788714849999</v>
      </c>
      <c r="K10" s="17">
        <v>0.111437635147279</v>
      </c>
      <c r="L10" s="17">
        <v>0.154597262670636</v>
      </c>
      <c r="M10" s="17"/>
      <c r="N10" s="17">
        <v>0.14954801774142301</v>
      </c>
      <c r="O10" s="17">
        <v>0.140304147989332</v>
      </c>
      <c r="P10" s="17">
        <v>0.140438568350127</v>
      </c>
      <c r="Q10" s="17">
        <v>9.2001971204329999E-2</v>
      </c>
      <c r="R10" s="17"/>
      <c r="S10" s="17">
        <v>0.14854438894453101</v>
      </c>
      <c r="T10" s="17">
        <v>0.14583781445770699</v>
      </c>
      <c r="U10" s="17">
        <v>0.127343215710158</v>
      </c>
      <c r="V10" s="17">
        <v>0.112074846530049</v>
      </c>
      <c r="W10" s="17">
        <v>0.11230619302301199</v>
      </c>
      <c r="X10" s="17">
        <v>0.148631089079024</v>
      </c>
      <c r="Y10" s="17">
        <v>0.13242422224801501</v>
      </c>
      <c r="Z10" s="17">
        <v>8.7028298393287698E-2</v>
      </c>
      <c r="AA10" s="17">
        <v>0.106620220611102</v>
      </c>
      <c r="AB10" s="17">
        <v>0.124206111255453</v>
      </c>
      <c r="AC10" s="17">
        <v>0.13667865193445999</v>
      </c>
      <c r="AD10" s="17">
        <v>0.177495807483458</v>
      </c>
      <c r="AE10" s="17"/>
      <c r="AF10" s="17">
        <v>0.158084811301821</v>
      </c>
      <c r="AG10" s="17">
        <v>0.13539427106485899</v>
      </c>
      <c r="AH10" s="17">
        <v>9.0663954794499305E-2</v>
      </c>
      <c r="AI10" s="17"/>
      <c r="AJ10" s="17">
        <v>0.41397657805318899</v>
      </c>
      <c r="AK10" s="17">
        <v>4.8326033050883899E-2</v>
      </c>
      <c r="AL10" s="17">
        <v>4.3537305875559401E-2</v>
      </c>
      <c r="AM10" s="17">
        <v>8.4948290305026999E-2</v>
      </c>
      <c r="AN10" s="17">
        <v>8.1889512537554304E-2</v>
      </c>
      <c r="AO10" s="17"/>
      <c r="AP10" s="17">
        <v>1.5745296295567202E-2</v>
      </c>
      <c r="AQ10" s="17">
        <v>0.56271240882483198</v>
      </c>
      <c r="AR10" s="17">
        <v>3.8308130599678199E-2</v>
      </c>
      <c r="AS10" s="17">
        <v>8.2081342005232399E-2</v>
      </c>
      <c r="AT10" s="17">
        <v>5.1817408240357098E-2</v>
      </c>
      <c r="AU10" s="17">
        <v>3.6868341654207097E-2</v>
      </c>
      <c r="AV10" s="17"/>
      <c r="AW10" s="17">
        <v>0</v>
      </c>
      <c r="AX10" s="17">
        <v>4.6318494549965603E-2</v>
      </c>
      <c r="AY10" s="17">
        <v>5.1538304474068597E-2</v>
      </c>
      <c r="AZ10" s="17">
        <v>0.116493145628582</v>
      </c>
      <c r="BA10" s="17">
        <v>0.13346831968411901</v>
      </c>
      <c r="BB10" s="17">
        <v>0.104522417820253</v>
      </c>
      <c r="BC10" s="17">
        <v>0.15543176308134901</v>
      </c>
      <c r="BD10" s="17">
        <v>0.15382314762348701</v>
      </c>
      <c r="BE10" s="17">
        <v>0.13446055938527299</v>
      </c>
      <c r="BF10" s="17">
        <v>0.16916668498500401</v>
      </c>
      <c r="BG10" s="17">
        <v>0.14873149633046701</v>
      </c>
      <c r="BH10" s="17">
        <v>0.211497419663776</v>
      </c>
      <c r="BI10" s="17">
        <v>0.171738434100357</v>
      </c>
      <c r="BJ10" s="17">
        <v>0.16362643207227601</v>
      </c>
      <c r="BK10" s="17">
        <v>0.12523380158227701</v>
      </c>
      <c r="BL10" s="17">
        <v>0.15028236281570101</v>
      </c>
      <c r="BM10" s="17"/>
      <c r="BN10" s="17">
        <v>0.14072715649558701</v>
      </c>
      <c r="BO10" s="17">
        <v>0.118055368536311</v>
      </c>
      <c r="BP10" s="17"/>
      <c r="BQ10" s="17">
        <v>1.3072982080592901E-2</v>
      </c>
      <c r="BR10" s="17">
        <v>0.12554733652259301</v>
      </c>
      <c r="BS10" s="17"/>
      <c r="BT10" s="17">
        <v>4.2025462621691503E-2</v>
      </c>
      <c r="BU10" s="17"/>
      <c r="BV10" s="17">
        <v>0.106534030932359</v>
      </c>
      <c r="BW10" s="17">
        <v>9.6668729520514196E-2</v>
      </c>
      <c r="BX10" s="17">
        <v>0.156646096313277</v>
      </c>
      <c r="BY10" s="17"/>
      <c r="BZ10" s="17">
        <v>9.16665722885429E-2</v>
      </c>
      <c r="CA10" s="17">
        <v>9.9866733092290702E-2</v>
      </c>
      <c r="CB10" s="17">
        <v>0.111015513472927</v>
      </c>
      <c r="CC10" s="17">
        <v>0.12807386598860801</v>
      </c>
      <c r="CD10" s="17">
        <v>0.171356008767651</v>
      </c>
      <c r="CE10" s="17">
        <v>0.13188120741015699</v>
      </c>
      <c r="CF10" s="17">
        <v>0.19572586747279999</v>
      </c>
      <c r="CG10" s="17"/>
      <c r="CH10" s="17">
        <v>0.167768639269506</v>
      </c>
      <c r="CI10" s="17">
        <v>0.148503111050933</v>
      </c>
      <c r="CJ10" s="17">
        <v>0.118768211157963</v>
      </c>
      <c r="CK10" s="17">
        <v>0.102042169613341</v>
      </c>
      <c r="CL10" s="17">
        <v>8.8780582230835306E-2</v>
      </c>
    </row>
    <row r="11" spans="2:90" x14ac:dyDescent="0.3">
      <c r="B11" s="18" t="s">
        <v>48</v>
      </c>
      <c r="C11" s="17">
        <v>5.5129274988721597E-2</v>
      </c>
      <c r="D11" s="17">
        <v>6.0189733491578003E-2</v>
      </c>
      <c r="E11" s="17">
        <v>5.06206871193721E-2</v>
      </c>
      <c r="F11" s="17"/>
      <c r="G11" s="17">
        <v>8.6019181427773803E-2</v>
      </c>
      <c r="H11" s="17">
        <v>3.3502835300780298E-2</v>
      </c>
      <c r="I11" s="17">
        <v>5.8213013336140998E-2</v>
      </c>
      <c r="J11" s="17">
        <v>5.5848293357636601E-2</v>
      </c>
      <c r="K11" s="17">
        <v>5.92983496456575E-2</v>
      </c>
      <c r="L11" s="17">
        <v>4.6372896587126802E-2</v>
      </c>
      <c r="M11" s="17"/>
      <c r="N11" s="17">
        <v>5.7032267712362701E-2</v>
      </c>
      <c r="O11" s="17">
        <v>5.2469657174912497E-2</v>
      </c>
      <c r="P11" s="17">
        <v>5.2241501876640901E-2</v>
      </c>
      <c r="Q11" s="17">
        <v>5.89310652118884E-2</v>
      </c>
      <c r="R11" s="17"/>
      <c r="S11" s="17">
        <v>3.22518341331203E-2</v>
      </c>
      <c r="T11" s="17">
        <v>6.8536749640876998E-2</v>
      </c>
      <c r="U11" s="17">
        <v>4.9356869796938499E-2</v>
      </c>
      <c r="V11" s="17">
        <v>7.63209805394547E-2</v>
      </c>
      <c r="W11" s="17">
        <v>4.5236039100683398E-2</v>
      </c>
      <c r="X11" s="17">
        <v>7.4082790601749396E-2</v>
      </c>
      <c r="Y11" s="17">
        <v>5.6647440374537401E-2</v>
      </c>
      <c r="Z11" s="17">
        <v>5.3858104183283802E-2</v>
      </c>
      <c r="AA11" s="17">
        <v>4.0122320217503102E-2</v>
      </c>
      <c r="AB11" s="17">
        <v>6.4333542433578597E-2</v>
      </c>
      <c r="AC11" s="17">
        <v>4.1854969586783398E-2</v>
      </c>
      <c r="AD11" s="17">
        <v>6.9418565717271105E-2</v>
      </c>
      <c r="AE11" s="17"/>
      <c r="AF11" s="17">
        <v>4.1369835243481597E-2</v>
      </c>
      <c r="AG11" s="17">
        <v>5.7569260773968498E-2</v>
      </c>
      <c r="AH11" s="17">
        <v>5.2066807686916801E-2</v>
      </c>
      <c r="AI11" s="17"/>
      <c r="AJ11" s="17">
        <v>1.49628398107949E-2</v>
      </c>
      <c r="AK11" s="17">
        <v>4.6297683697206403E-2</v>
      </c>
      <c r="AL11" s="17">
        <v>0.29809214250514998</v>
      </c>
      <c r="AM11" s="17">
        <v>1.40289173080117E-2</v>
      </c>
      <c r="AN11" s="17">
        <v>2.8697490251720099E-2</v>
      </c>
      <c r="AO11" s="17"/>
      <c r="AP11" s="17">
        <v>2.5138009952546801E-2</v>
      </c>
      <c r="AQ11" s="17">
        <v>2.32475793151748E-2</v>
      </c>
      <c r="AR11" s="17">
        <v>0.33019877606502901</v>
      </c>
      <c r="AS11" s="17">
        <v>2.0448106470571801E-2</v>
      </c>
      <c r="AT11" s="17">
        <v>5.2778416589296301E-2</v>
      </c>
      <c r="AU11" s="17">
        <v>2.2070327720066101E-2</v>
      </c>
      <c r="AV11" s="17"/>
      <c r="AW11" s="17">
        <v>0</v>
      </c>
      <c r="AX11" s="17">
        <v>2.9744987175266802E-2</v>
      </c>
      <c r="AY11" s="17">
        <v>9.2070111933945403E-2</v>
      </c>
      <c r="AZ11" s="17">
        <v>5.1843090909327101E-2</v>
      </c>
      <c r="BA11" s="17">
        <v>6.0477497524553399E-2</v>
      </c>
      <c r="BB11" s="17">
        <v>2.3121683548862501E-2</v>
      </c>
      <c r="BC11" s="17">
        <v>2.8559922167496098E-2</v>
      </c>
      <c r="BD11" s="17">
        <v>5.90582159279344E-2</v>
      </c>
      <c r="BE11" s="17">
        <v>3.36053382873319E-2</v>
      </c>
      <c r="BF11" s="17">
        <v>7.9161582232798802E-2</v>
      </c>
      <c r="BG11" s="17">
        <v>0.10642006372469499</v>
      </c>
      <c r="BH11" s="17">
        <v>2.5371061798464899E-2</v>
      </c>
      <c r="BI11" s="17">
        <v>7.7527937988493403E-2</v>
      </c>
      <c r="BJ11" s="17">
        <v>8.9774448264172094E-2</v>
      </c>
      <c r="BK11" s="17">
        <v>8.2506810456665997E-2</v>
      </c>
      <c r="BL11" s="17">
        <v>6.8634071451170495E-2</v>
      </c>
      <c r="BM11" s="17"/>
      <c r="BN11" s="17">
        <v>4.8620276266371498E-2</v>
      </c>
      <c r="BO11" s="17">
        <v>6.4065842684418298E-2</v>
      </c>
      <c r="BP11" s="17"/>
      <c r="BQ11" s="17">
        <v>2.3639895003606099E-2</v>
      </c>
      <c r="BR11" s="17">
        <v>0.10523503788401201</v>
      </c>
      <c r="BS11" s="17"/>
      <c r="BT11" s="17">
        <v>2.3273955944325402E-2</v>
      </c>
      <c r="BU11" s="17"/>
      <c r="BV11" s="17">
        <v>5.1596216305338199E-2</v>
      </c>
      <c r="BW11" s="17">
        <v>5.9087178467119597E-2</v>
      </c>
      <c r="BX11" s="17">
        <v>5.38184381998306E-2</v>
      </c>
      <c r="BY11" s="17"/>
      <c r="BZ11" s="17">
        <v>4.2337722129930602E-2</v>
      </c>
      <c r="CA11" s="17">
        <v>4.6076539590183999E-2</v>
      </c>
      <c r="CB11" s="17">
        <v>4.90112981074576E-2</v>
      </c>
      <c r="CC11" s="17">
        <v>8.9966526443192904E-2</v>
      </c>
      <c r="CD11" s="17">
        <v>5.4870726544225097E-2</v>
      </c>
      <c r="CE11" s="17">
        <v>5.0737669230281099E-2</v>
      </c>
      <c r="CF11" s="17">
        <v>6.3923396855933207E-2</v>
      </c>
      <c r="CG11" s="17"/>
      <c r="CH11" s="17">
        <v>5.3351861849140599E-2</v>
      </c>
      <c r="CI11" s="17">
        <v>5.2839578341134098E-2</v>
      </c>
      <c r="CJ11" s="17">
        <v>5.9793029459337399E-2</v>
      </c>
      <c r="CK11" s="17">
        <v>5.5001617127181997E-2</v>
      </c>
      <c r="CL11" s="17">
        <v>3.8335251337999497E-2</v>
      </c>
    </row>
    <row r="12" spans="2:90" x14ac:dyDescent="0.3">
      <c r="B12" s="18" t="s">
        <v>53</v>
      </c>
      <c r="C12" s="17">
        <v>5.4395596669246003E-2</v>
      </c>
      <c r="D12" s="17">
        <v>5.8454074615193398E-2</v>
      </c>
      <c r="E12" s="17">
        <v>4.7991411008494501E-2</v>
      </c>
      <c r="F12" s="17"/>
      <c r="G12" s="17">
        <v>0.14197790836403601</v>
      </c>
      <c r="H12" s="17">
        <v>5.6541883541907E-2</v>
      </c>
      <c r="I12" s="17">
        <v>6.4919207944805504E-2</v>
      </c>
      <c r="J12" s="17">
        <v>3.4103260492322998E-2</v>
      </c>
      <c r="K12" s="17">
        <v>3.4155423308437398E-2</v>
      </c>
      <c r="L12" s="17">
        <v>1.5890983054464299E-2</v>
      </c>
      <c r="M12" s="17"/>
      <c r="N12" s="17">
        <v>5.6437759383389199E-2</v>
      </c>
      <c r="O12" s="17">
        <v>5.89880261938708E-2</v>
      </c>
      <c r="P12" s="17">
        <v>3.7823202082379E-2</v>
      </c>
      <c r="Q12" s="17">
        <v>6.2554866619974295E-2</v>
      </c>
      <c r="R12" s="17"/>
      <c r="S12" s="17">
        <v>6.1220240225207202E-2</v>
      </c>
      <c r="T12" s="17">
        <v>5.4895731154930703E-2</v>
      </c>
      <c r="U12" s="17">
        <v>5.8217827302362003E-2</v>
      </c>
      <c r="V12" s="17">
        <v>2.2691878668837599E-2</v>
      </c>
      <c r="W12" s="17">
        <v>3.8370775447600099E-2</v>
      </c>
      <c r="X12" s="17">
        <v>6.5152114642585801E-2</v>
      </c>
      <c r="Y12" s="17">
        <v>4.6142802527835002E-2</v>
      </c>
      <c r="Z12" s="17">
        <v>1.2426300900209301E-2</v>
      </c>
      <c r="AA12" s="17">
        <v>8.7690556677238005E-2</v>
      </c>
      <c r="AB12" s="17">
        <v>7.7477689615782497E-2</v>
      </c>
      <c r="AC12" s="17">
        <v>0</v>
      </c>
      <c r="AD12" s="17">
        <v>8.7038981400094098E-2</v>
      </c>
      <c r="AE12" s="17"/>
      <c r="AF12" s="17">
        <v>2.66963031590596E-2</v>
      </c>
      <c r="AG12" s="17">
        <v>6.1717639746087002E-2</v>
      </c>
      <c r="AH12" s="17">
        <v>5.3889227011020002E-2</v>
      </c>
      <c r="AI12" s="17"/>
      <c r="AJ12" s="17">
        <v>2.44191743853262E-2</v>
      </c>
      <c r="AK12" s="17">
        <v>3.89481003929638E-2</v>
      </c>
      <c r="AL12" s="17">
        <v>5.7504391631673597E-2</v>
      </c>
      <c r="AM12" s="17">
        <v>1.32643706272687E-2</v>
      </c>
      <c r="AN12" s="17">
        <v>0.354292014400855</v>
      </c>
      <c r="AO12" s="17"/>
      <c r="AP12" s="17">
        <v>4.4945773756634902E-2</v>
      </c>
      <c r="AQ12" s="17">
        <v>2.35194730282061E-2</v>
      </c>
      <c r="AR12" s="17">
        <v>4.37918766697767E-2</v>
      </c>
      <c r="AS12" s="17">
        <v>1.5250000665178299E-2</v>
      </c>
      <c r="AT12" s="17">
        <v>0.38337174528430501</v>
      </c>
      <c r="AU12" s="17">
        <v>1.1592728146142799E-2</v>
      </c>
      <c r="AV12" s="17"/>
      <c r="AW12" s="17">
        <v>0.21577152332286201</v>
      </c>
      <c r="AX12" s="17">
        <v>9.5034041576840894E-2</v>
      </c>
      <c r="AY12" s="17">
        <v>7.8749881023815402E-2</v>
      </c>
      <c r="AZ12" s="17">
        <v>5.7832849160798498E-2</v>
      </c>
      <c r="BA12" s="17">
        <v>6.0320875131164797E-2</v>
      </c>
      <c r="BB12" s="17">
        <v>5.9555259141999502E-2</v>
      </c>
      <c r="BC12" s="17">
        <v>5.0218166556941501E-2</v>
      </c>
      <c r="BD12" s="17">
        <v>4.50363657974776E-2</v>
      </c>
      <c r="BE12" s="17">
        <v>5.65048835358E-2</v>
      </c>
      <c r="BF12" s="17">
        <v>3.1284691535490197E-2</v>
      </c>
      <c r="BG12" s="17">
        <v>5.64776541920105E-2</v>
      </c>
      <c r="BH12" s="17">
        <v>4.71574364638521E-2</v>
      </c>
      <c r="BI12" s="17">
        <v>1.05002598738307E-2</v>
      </c>
      <c r="BJ12" s="17">
        <v>5.2164086442440701E-2</v>
      </c>
      <c r="BK12" s="17">
        <v>4.1050752012201902E-2</v>
      </c>
      <c r="BL12" s="17">
        <v>4.6083769161837901E-2</v>
      </c>
      <c r="BM12" s="17"/>
      <c r="BN12" s="17">
        <v>3.9723603249588298E-2</v>
      </c>
      <c r="BO12" s="17">
        <v>7.5456038066047296E-2</v>
      </c>
      <c r="BP12" s="17"/>
      <c r="BQ12" s="17">
        <v>3.62175058184259E-2</v>
      </c>
      <c r="BR12" s="17">
        <v>5.1110949423422002E-2</v>
      </c>
      <c r="BS12" s="17"/>
      <c r="BT12" s="17">
        <v>3.4757559846935897E-2</v>
      </c>
      <c r="BU12" s="17"/>
      <c r="BV12" s="17">
        <v>9.3092215780887194E-2</v>
      </c>
      <c r="BW12" s="17">
        <v>7.4459204042111093E-2</v>
      </c>
      <c r="BX12" s="17">
        <v>3.1729739713421301E-2</v>
      </c>
      <c r="BY12" s="17"/>
      <c r="BZ12" s="17">
        <v>8.0888145459388106E-2</v>
      </c>
      <c r="CA12" s="17">
        <v>6.7600442465964097E-2</v>
      </c>
      <c r="CB12" s="17">
        <v>4.1499084988428699E-2</v>
      </c>
      <c r="CC12" s="17">
        <v>6.4275752493450994E-2</v>
      </c>
      <c r="CD12" s="17">
        <v>5.1640683938801002E-2</v>
      </c>
      <c r="CE12" s="17">
        <v>5.1986054851661703E-2</v>
      </c>
      <c r="CF12" s="17">
        <v>5.16349414921317E-2</v>
      </c>
      <c r="CG12" s="17"/>
      <c r="CH12" s="17">
        <v>7.9607704190314196E-2</v>
      </c>
      <c r="CI12" s="17">
        <v>4.9407315853265299E-2</v>
      </c>
      <c r="CJ12" s="17">
        <v>5.68455321107331E-2</v>
      </c>
      <c r="CK12" s="17">
        <v>2.9930708908459901E-2</v>
      </c>
      <c r="CL12" s="17">
        <v>0.112230299786652</v>
      </c>
    </row>
    <row r="13" spans="2:90" x14ac:dyDescent="0.3">
      <c r="B13" s="18" t="s">
        <v>49</v>
      </c>
      <c r="C13" s="17">
        <v>0.13862648746953801</v>
      </c>
      <c r="D13" s="17">
        <v>0.14654354623361401</v>
      </c>
      <c r="E13" s="17">
        <v>0.13198802091595499</v>
      </c>
      <c r="F13" s="17"/>
      <c r="G13" s="17">
        <v>0.13089226153403799</v>
      </c>
      <c r="H13" s="17">
        <v>0.11565579750864299</v>
      </c>
      <c r="I13" s="17">
        <v>0.164516840828283</v>
      </c>
      <c r="J13" s="17">
        <v>0.12778289726233599</v>
      </c>
      <c r="K13" s="17">
        <v>0.15775887059712601</v>
      </c>
      <c r="L13" s="17">
        <v>0.13729847281882401</v>
      </c>
      <c r="M13" s="17"/>
      <c r="N13" s="17">
        <v>0.109672183971998</v>
      </c>
      <c r="O13" s="17">
        <v>0.101995049656132</v>
      </c>
      <c r="P13" s="17">
        <v>0.20547326097923299</v>
      </c>
      <c r="Q13" s="17">
        <v>0.150423763276365</v>
      </c>
      <c r="R13" s="17"/>
      <c r="S13" s="17">
        <v>0.15048610092572001</v>
      </c>
      <c r="T13" s="17">
        <v>0.119678117516353</v>
      </c>
      <c r="U13" s="17">
        <v>0.16150445880002701</v>
      </c>
      <c r="V13" s="17">
        <v>0.147520498431784</v>
      </c>
      <c r="W13" s="17">
        <v>0.166694358220557</v>
      </c>
      <c r="X13" s="17">
        <v>0.14865878615530501</v>
      </c>
      <c r="Y13" s="17">
        <v>0.13930844424302499</v>
      </c>
      <c r="Z13" s="17">
        <v>0.19617160679871201</v>
      </c>
      <c r="AA13" s="17">
        <v>0.13358305787573299</v>
      </c>
      <c r="AB13" s="17">
        <v>7.0882833058834194E-2</v>
      </c>
      <c r="AC13" s="17">
        <v>0.16551344580632599</v>
      </c>
      <c r="AD13" s="17">
        <v>8.0692130123243597E-2</v>
      </c>
      <c r="AE13" s="17"/>
      <c r="AF13" s="17">
        <v>0.239421796488656</v>
      </c>
      <c r="AG13" s="17">
        <v>7.5536444788188994E-2</v>
      </c>
      <c r="AH13" s="17">
        <v>8.4693106388006603E-2</v>
      </c>
      <c r="AI13" s="17"/>
      <c r="AJ13" s="17">
        <v>0.11875142618015599</v>
      </c>
      <c r="AK13" s="17">
        <v>9.2622109724725996E-2</v>
      </c>
      <c r="AL13" s="17">
        <v>5.1225361734860801E-2</v>
      </c>
      <c r="AM13" s="17">
        <v>0.54107100974566102</v>
      </c>
      <c r="AN13" s="17">
        <v>7.3729780934471703E-2</v>
      </c>
      <c r="AO13" s="17"/>
      <c r="AP13" s="17">
        <v>4.08118667156879E-2</v>
      </c>
      <c r="AQ13" s="17">
        <v>4.62207866082553E-2</v>
      </c>
      <c r="AR13" s="17">
        <v>3.0453968014027701E-2</v>
      </c>
      <c r="AS13" s="17">
        <v>0.474936906046318</v>
      </c>
      <c r="AT13" s="17">
        <v>6.1256160694100698E-2</v>
      </c>
      <c r="AU13" s="17">
        <v>2.7329530583782399E-2</v>
      </c>
      <c r="AV13" s="17"/>
      <c r="AW13" s="17">
        <v>0.149841508477285</v>
      </c>
      <c r="AX13" s="17">
        <v>0.154035770116317</v>
      </c>
      <c r="AY13" s="17">
        <v>0.158377263730832</v>
      </c>
      <c r="AZ13" s="17">
        <v>0.166774697606312</v>
      </c>
      <c r="BA13" s="17">
        <v>0.16235576863735399</v>
      </c>
      <c r="BB13" s="17">
        <v>0.153380162748049</v>
      </c>
      <c r="BC13" s="17">
        <v>0.14941173946198399</v>
      </c>
      <c r="BD13" s="17">
        <v>0.173857802243572</v>
      </c>
      <c r="BE13" s="17">
        <v>0.13119759865279801</v>
      </c>
      <c r="BF13" s="17">
        <v>0.12928039825923901</v>
      </c>
      <c r="BG13" s="17">
        <v>0.109424498663295</v>
      </c>
      <c r="BH13" s="17">
        <v>0.115623737025057</v>
      </c>
      <c r="BI13" s="17">
        <v>5.7226590537667002E-2</v>
      </c>
      <c r="BJ13" s="17">
        <v>2.8102952824998001E-2</v>
      </c>
      <c r="BK13" s="17">
        <v>0.131158150842383</v>
      </c>
      <c r="BL13" s="17">
        <v>0.131099250278879</v>
      </c>
      <c r="BM13" s="17"/>
      <c r="BN13" s="17">
        <v>0.15219025385960799</v>
      </c>
      <c r="BO13" s="17">
        <v>0.118694178021886</v>
      </c>
      <c r="BP13" s="17"/>
      <c r="BQ13" s="17">
        <v>3.9256547723313703E-2</v>
      </c>
      <c r="BR13" s="17">
        <v>0.22676772160252501</v>
      </c>
      <c r="BS13" s="17"/>
      <c r="BT13" s="17">
        <v>0.224542343102307</v>
      </c>
      <c r="BU13" s="17"/>
      <c r="BV13" s="17">
        <v>9.5395385354909198E-2</v>
      </c>
      <c r="BW13" s="17">
        <v>0.123981555115901</v>
      </c>
      <c r="BX13" s="17">
        <v>0.16156949611931301</v>
      </c>
      <c r="BY13" s="17"/>
      <c r="BZ13" s="17">
        <v>0.22045731891447401</v>
      </c>
      <c r="CA13" s="17">
        <v>0.14315295936144301</v>
      </c>
      <c r="CB13" s="17">
        <v>0.16911603851829701</v>
      </c>
      <c r="CC13" s="17">
        <v>0.120183432041469</v>
      </c>
      <c r="CD13" s="17">
        <v>0.11369755522569901</v>
      </c>
      <c r="CE13" s="17">
        <v>0.10152327418677901</v>
      </c>
      <c r="CF13" s="17">
        <v>0.13620113055774</v>
      </c>
      <c r="CG13" s="17"/>
      <c r="CH13" s="17">
        <v>0.156803670346053</v>
      </c>
      <c r="CI13" s="17">
        <v>0.11320076752477801</v>
      </c>
      <c r="CJ13" s="17">
        <v>0.13142384279425401</v>
      </c>
      <c r="CK13" s="17">
        <v>0.18921684661160901</v>
      </c>
      <c r="CL13" s="17">
        <v>0.19906951316434399</v>
      </c>
    </row>
    <row r="14" spans="2:90" ht="28.8" x14ac:dyDescent="0.3">
      <c r="B14" s="18" t="s">
        <v>603</v>
      </c>
      <c r="C14" s="17">
        <v>0.21038279509362301</v>
      </c>
      <c r="D14" s="17">
        <v>0.19366704473806001</v>
      </c>
      <c r="E14" s="17">
        <v>0.22742827757509099</v>
      </c>
      <c r="F14" s="17"/>
      <c r="G14" s="17">
        <v>0.137698023040214</v>
      </c>
      <c r="H14" s="17">
        <v>0.13123835003030401</v>
      </c>
      <c r="I14" s="17">
        <v>0.185197106655065</v>
      </c>
      <c r="J14" s="17">
        <v>0.273481639720206</v>
      </c>
      <c r="K14" s="17">
        <v>0.25660363819437099</v>
      </c>
      <c r="L14" s="17">
        <v>0.26173415784357001</v>
      </c>
      <c r="M14" s="17"/>
      <c r="N14" s="17">
        <v>0.15795269458028999</v>
      </c>
      <c r="O14" s="17">
        <v>0.21345583505155</v>
      </c>
      <c r="P14" s="17">
        <v>0.21675586913240699</v>
      </c>
      <c r="Q14" s="17">
        <v>0.252042460914431</v>
      </c>
      <c r="R14" s="17"/>
      <c r="S14" s="17">
        <v>0.17135487659814699</v>
      </c>
      <c r="T14" s="17">
        <v>0.24735176987759899</v>
      </c>
      <c r="U14" s="17">
        <v>0.26449404267203502</v>
      </c>
      <c r="V14" s="17">
        <v>0.23066870596630901</v>
      </c>
      <c r="W14" s="17">
        <v>0.19856172646078801</v>
      </c>
      <c r="X14" s="17">
        <v>0.17480374193998099</v>
      </c>
      <c r="Y14" s="17">
        <v>0.20271470720163001</v>
      </c>
      <c r="Z14" s="17">
        <v>0.18491049284914399</v>
      </c>
      <c r="AA14" s="17">
        <v>0.172939147380751</v>
      </c>
      <c r="AB14" s="17">
        <v>0.27580639166466903</v>
      </c>
      <c r="AC14" s="17">
        <v>0.19089409504591301</v>
      </c>
      <c r="AD14" s="17">
        <v>0.190031592654861</v>
      </c>
      <c r="AE14" s="17"/>
      <c r="AF14" s="17">
        <v>0.218061183633636</v>
      </c>
      <c r="AG14" s="17">
        <v>0.17135852480617</v>
      </c>
      <c r="AH14" s="17">
        <v>0.30184444033923502</v>
      </c>
      <c r="AI14" s="17"/>
      <c r="AJ14" s="17">
        <v>0.199051247522429</v>
      </c>
      <c r="AK14" s="17">
        <v>0.12136178500627499</v>
      </c>
      <c r="AL14" s="17">
        <v>0.20169018093972399</v>
      </c>
      <c r="AM14" s="17">
        <v>0.151691698428218</v>
      </c>
      <c r="AN14" s="17">
        <v>0.178413084781431</v>
      </c>
      <c r="AO14" s="17"/>
      <c r="AP14" s="17">
        <v>7.7519510076923301E-2</v>
      </c>
      <c r="AQ14" s="17">
        <v>0.13789074630199299</v>
      </c>
      <c r="AR14" s="17">
        <v>0.198222372901732</v>
      </c>
      <c r="AS14" s="17">
        <v>0.20574696882614901</v>
      </c>
      <c r="AT14" s="17">
        <v>0.15464769625888899</v>
      </c>
      <c r="AU14" s="17">
        <v>0.36060199583133901</v>
      </c>
      <c r="AV14" s="17"/>
      <c r="AW14" s="17">
        <v>0.24399983006982301</v>
      </c>
      <c r="AX14" s="17">
        <v>0.21102421670048499</v>
      </c>
      <c r="AY14" s="17">
        <v>0.25753152792253498</v>
      </c>
      <c r="AZ14" s="17">
        <v>0.26269759449802299</v>
      </c>
      <c r="BA14" s="17">
        <v>0.214722111863591</v>
      </c>
      <c r="BB14" s="17">
        <v>0.20882198295523699</v>
      </c>
      <c r="BC14" s="17">
        <v>0.22316659355534199</v>
      </c>
      <c r="BD14" s="17">
        <v>0.22034165308251899</v>
      </c>
      <c r="BE14" s="17">
        <v>0.217308630848601</v>
      </c>
      <c r="BF14" s="17">
        <v>0.19825722600752199</v>
      </c>
      <c r="BG14" s="17">
        <v>0.229345197189853</v>
      </c>
      <c r="BH14" s="17">
        <v>0.192050385506883</v>
      </c>
      <c r="BI14" s="17">
        <v>0.159008777788952</v>
      </c>
      <c r="BJ14" s="17">
        <v>9.8147454783842E-2</v>
      </c>
      <c r="BK14" s="17">
        <v>0.18542454269487199</v>
      </c>
      <c r="BL14" s="17">
        <v>9.3041962940662207E-2</v>
      </c>
      <c r="BM14" s="17"/>
      <c r="BN14" s="17">
        <v>0.20257277727540601</v>
      </c>
      <c r="BO14" s="17">
        <v>0.22302869365255201</v>
      </c>
      <c r="BP14" s="17"/>
      <c r="BQ14" s="17">
        <v>6.6590182479479607E-2</v>
      </c>
      <c r="BR14" s="17">
        <v>0.16245532981920799</v>
      </c>
      <c r="BS14" s="17"/>
      <c r="BT14" s="17">
        <v>0.113566315862552</v>
      </c>
      <c r="BU14" s="17"/>
      <c r="BV14" s="17">
        <v>0.25867242854103001</v>
      </c>
      <c r="BW14" s="17">
        <v>0.15318162243036201</v>
      </c>
      <c r="BX14" s="17">
        <v>0.20610159152990301</v>
      </c>
      <c r="BY14" s="17"/>
      <c r="BZ14" s="17">
        <v>0.23608271730093</v>
      </c>
      <c r="CA14" s="17">
        <v>0.239372689830681</v>
      </c>
      <c r="CB14" s="17">
        <v>0.25260044912900198</v>
      </c>
      <c r="CC14" s="17">
        <v>0.21426597761767599</v>
      </c>
      <c r="CD14" s="17">
        <v>0.20726556793647199</v>
      </c>
      <c r="CE14" s="17">
        <v>0.17674934055082001</v>
      </c>
      <c r="CF14" s="17">
        <v>0.11344765171844701</v>
      </c>
      <c r="CG14" s="17"/>
      <c r="CH14" s="17">
        <v>0.10752892166254099</v>
      </c>
      <c r="CI14" s="17">
        <v>0.15988365218109901</v>
      </c>
      <c r="CJ14" s="17">
        <v>0.25755659367987799</v>
      </c>
      <c r="CK14" s="17">
        <v>0.26388651427941201</v>
      </c>
      <c r="CL14" s="17">
        <v>0.28860294630222899</v>
      </c>
    </row>
    <row r="15" spans="2:90" x14ac:dyDescent="0.3">
      <c r="B15" s="18" t="s">
        <v>118</v>
      </c>
      <c r="C15" s="19">
        <v>0.13315359086546899</v>
      </c>
      <c r="D15" s="19">
        <v>9.3720753761453501E-2</v>
      </c>
      <c r="E15" s="19">
        <v>0.171744525580485</v>
      </c>
      <c r="F15" s="19"/>
      <c r="G15" s="19">
        <v>0.10558955050523899</v>
      </c>
      <c r="H15" s="19">
        <v>9.3554699596236607E-2</v>
      </c>
      <c r="I15" s="19">
        <v>0.14011978693389099</v>
      </c>
      <c r="J15" s="19">
        <v>0.156209701316321</v>
      </c>
      <c r="K15" s="19">
        <v>0.15612590572375701</v>
      </c>
      <c r="L15" s="19">
        <v>0.14398965222589699</v>
      </c>
      <c r="M15" s="19"/>
      <c r="N15" s="19">
        <v>7.96072496275297E-2</v>
      </c>
      <c r="O15" s="19">
        <v>0.147813416784878</v>
      </c>
      <c r="P15" s="19">
        <v>0.123236913028895</v>
      </c>
      <c r="Q15" s="19">
        <v>0.18571785982046199</v>
      </c>
      <c r="R15" s="19"/>
      <c r="S15" s="19">
        <v>7.14350635708665E-2</v>
      </c>
      <c r="T15" s="19">
        <v>0.13881718360055001</v>
      </c>
      <c r="U15" s="19">
        <v>0.12863304760885699</v>
      </c>
      <c r="V15" s="19">
        <v>0.13563372867083701</v>
      </c>
      <c r="W15" s="19">
        <v>0.191242909011617</v>
      </c>
      <c r="X15" s="19">
        <v>0.13617880051540299</v>
      </c>
      <c r="Y15" s="19">
        <v>0.137954804914945</v>
      </c>
      <c r="Z15" s="19">
        <v>0.12311289949569</v>
      </c>
      <c r="AA15" s="19">
        <v>0.12005225385325501</v>
      </c>
      <c r="AB15" s="19">
        <v>0.14266126283543901</v>
      </c>
      <c r="AC15" s="19">
        <v>0.216055450822632</v>
      </c>
      <c r="AD15" s="19">
        <v>0.13971351295465301</v>
      </c>
      <c r="AE15" s="19"/>
      <c r="AF15" s="19">
        <v>0.132522210015973</v>
      </c>
      <c r="AG15" s="19">
        <v>0.112479767115087</v>
      </c>
      <c r="AH15" s="19">
        <v>0.17594213668807299</v>
      </c>
      <c r="AI15" s="19"/>
      <c r="AJ15" s="19">
        <v>0.13866134715695</v>
      </c>
      <c r="AK15" s="19">
        <v>8.56892080449001E-2</v>
      </c>
      <c r="AL15" s="19">
        <v>0.143090495757456</v>
      </c>
      <c r="AM15" s="19">
        <v>0.119092609786887</v>
      </c>
      <c r="AN15" s="19">
        <v>0.12034637636015499</v>
      </c>
      <c r="AO15" s="19"/>
      <c r="AP15" s="19">
        <v>5.1890372158857098E-2</v>
      </c>
      <c r="AQ15" s="19">
        <v>0.10837056298798101</v>
      </c>
      <c r="AR15" s="19">
        <v>0.13918950653647399</v>
      </c>
      <c r="AS15" s="19">
        <v>0.12174298106879999</v>
      </c>
      <c r="AT15" s="19">
        <v>0.103248737569097</v>
      </c>
      <c r="AU15" s="19">
        <v>0.384341217528819</v>
      </c>
      <c r="AV15" s="19"/>
      <c r="AW15" s="19">
        <v>0.14502347391973799</v>
      </c>
      <c r="AX15" s="19">
        <v>0.22926401142462299</v>
      </c>
      <c r="AY15" s="19">
        <v>0.16515575399049301</v>
      </c>
      <c r="AZ15" s="19">
        <v>0.14536809956530999</v>
      </c>
      <c r="BA15" s="19">
        <v>0.18547005934027</v>
      </c>
      <c r="BB15" s="19">
        <v>0.153527714519748</v>
      </c>
      <c r="BC15" s="19">
        <v>0.11107857405320801</v>
      </c>
      <c r="BD15" s="19">
        <v>0.14781543723455701</v>
      </c>
      <c r="BE15" s="19">
        <v>9.2643796471130996E-2</v>
      </c>
      <c r="BF15" s="19">
        <v>8.0923623760874794E-2</v>
      </c>
      <c r="BG15" s="19">
        <v>7.3236251673629599E-2</v>
      </c>
      <c r="BH15" s="19">
        <v>7.7995095387654104E-2</v>
      </c>
      <c r="BI15" s="19">
        <v>5.9042329719929003E-2</v>
      </c>
      <c r="BJ15" s="19">
        <v>0.16632848691843</v>
      </c>
      <c r="BK15" s="19">
        <v>8.6921125397803806E-2</v>
      </c>
      <c r="BL15" s="19">
        <v>5.1894119793673199E-2</v>
      </c>
      <c r="BM15" s="19"/>
      <c r="BN15" s="19">
        <v>0.11380671387853999</v>
      </c>
      <c r="BO15" s="19">
        <v>0.15499641330178901</v>
      </c>
      <c r="BP15" s="19"/>
      <c r="BQ15" s="19">
        <v>5.12941149074966E-2</v>
      </c>
      <c r="BR15" s="19">
        <v>0.10660187777069299</v>
      </c>
      <c r="BS15" s="19"/>
      <c r="BT15" s="19">
        <v>7.3793332100045697E-2</v>
      </c>
      <c r="BU15" s="19"/>
      <c r="BV15" s="19">
        <v>0.14213015260575601</v>
      </c>
      <c r="BW15" s="19">
        <v>0.13608974588608599</v>
      </c>
      <c r="BX15" s="19">
        <v>0.121519182920131</v>
      </c>
      <c r="BY15" s="19"/>
      <c r="BZ15" s="19">
        <v>0.16712551497713499</v>
      </c>
      <c r="CA15" s="19">
        <v>0.14390729232323399</v>
      </c>
      <c r="CB15" s="19">
        <v>0.13730241837420201</v>
      </c>
      <c r="CC15" s="19">
        <v>0.13745719543047699</v>
      </c>
      <c r="CD15" s="19">
        <v>8.6020032980523103E-2</v>
      </c>
      <c r="CE15" s="19">
        <v>9.3671813714274604E-2</v>
      </c>
      <c r="CF15" s="19">
        <v>7.9488493430755605E-2</v>
      </c>
      <c r="CG15" s="19"/>
      <c r="CH15" s="19">
        <v>5.2419887769114E-2</v>
      </c>
      <c r="CI15" s="19">
        <v>0.13216474316082699</v>
      </c>
      <c r="CJ15" s="19">
        <v>0.14182546246865499</v>
      </c>
      <c r="CK15" s="19">
        <v>0.15325845040862199</v>
      </c>
      <c r="CL15" s="19">
        <v>0.181690996083955</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608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51</v>
      </c>
      <c r="C9" s="17">
        <v>0.26103716727388199</v>
      </c>
      <c r="D9" s="17">
        <v>0.30205487742606602</v>
      </c>
      <c r="E9" s="17">
        <v>0.22198835040193399</v>
      </c>
      <c r="F9" s="17"/>
      <c r="G9" s="17">
        <v>0.30651450945408398</v>
      </c>
      <c r="H9" s="17">
        <v>0.32715847898252598</v>
      </c>
      <c r="I9" s="17">
        <v>0.25079478751669498</v>
      </c>
      <c r="J9" s="17">
        <v>0.215263090907652</v>
      </c>
      <c r="K9" s="17">
        <v>0.23661741556080901</v>
      </c>
      <c r="L9" s="17">
        <v>0.238724926120778</v>
      </c>
      <c r="M9" s="17"/>
      <c r="N9" s="17">
        <v>0.35036671880997899</v>
      </c>
      <c r="O9" s="17">
        <v>0.26374401214791698</v>
      </c>
      <c r="P9" s="17">
        <v>0.23128309087858501</v>
      </c>
      <c r="Q9" s="17">
        <v>0.19072416463932201</v>
      </c>
      <c r="R9" s="17"/>
      <c r="S9" s="17">
        <v>0.34693599942811798</v>
      </c>
      <c r="T9" s="17">
        <v>0.23184377124069799</v>
      </c>
      <c r="U9" s="17">
        <v>0.191691722533986</v>
      </c>
      <c r="V9" s="17">
        <v>0.283310416225596</v>
      </c>
      <c r="W9" s="17">
        <v>0.20593055866589599</v>
      </c>
      <c r="X9" s="17">
        <v>0.25273049113436902</v>
      </c>
      <c r="Y9" s="17">
        <v>0.28883839035171299</v>
      </c>
      <c r="Z9" s="17">
        <v>0.25863597740595901</v>
      </c>
      <c r="AA9" s="17">
        <v>0.31362710562443402</v>
      </c>
      <c r="AB9" s="17">
        <v>0.185145398234421</v>
      </c>
      <c r="AC9" s="17">
        <v>0.216902492241344</v>
      </c>
      <c r="AD9" s="17">
        <v>0.29394918642074902</v>
      </c>
      <c r="AE9" s="17"/>
      <c r="AF9" s="17">
        <v>0.160735356566166</v>
      </c>
      <c r="AG9" s="17">
        <v>0.376340160065325</v>
      </c>
      <c r="AH9" s="17">
        <v>0.20340980267875999</v>
      </c>
      <c r="AI9" s="17"/>
      <c r="AJ9" s="17">
        <v>9.2850517262917001E-2</v>
      </c>
      <c r="AK9" s="17">
        <v>0.55420379455619695</v>
      </c>
      <c r="AL9" s="17">
        <v>0.12817650308008599</v>
      </c>
      <c r="AM9" s="17">
        <v>2.6056592965721399E-2</v>
      </c>
      <c r="AN9" s="17">
        <v>0.122273753225997</v>
      </c>
      <c r="AO9" s="17"/>
      <c r="AP9" s="17">
        <v>0.722044434767939</v>
      </c>
      <c r="AQ9" s="17">
        <v>0.10692674734728</v>
      </c>
      <c r="AR9" s="17">
        <v>0.15216210507846401</v>
      </c>
      <c r="AS9" s="17">
        <v>4.90258063410186E-2</v>
      </c>
      <c r="AT9" s="17">
        <v>0.15235342989553199</v>
      </c>
      <c r="AU9" s="17">
        <v>0.166701225594239</v>
      </c>
      <c r="AV9" s="17"/>
      <c r="AW9" s="17">
        <v>0.19771041194689501</v>
      </c>
      <c r="AX9" s="17">
        <v>0.17144963458190199</v>
      </c>
      <c r="AY9" s="17">
        <v>0.18409816403569099</v>
      </c>
      <c r="AZ9" s="17">
        <v>0.16823396985952399</v>
      </c>
      <c r="BA9" s="17">
        <v>0.193816652560274</v>
      </c>
      <c r="BB9" s="17">
        <v>0.24213758403430899</v>
      </c>
      <c r="BC9" s="17">
        <v>0.24856233682272799</v>
      </c>
      <c r="BD9" s="17">
        <v>0.30608815669244999</v>
      </c>
      <c r="BE9" s="17">
        <v>0.24208749429434701</v>
      </c>
      <c r="BF9" s="17">
        <v>0.30154206170249098</v>
      </c>
      <c r="BG9" s="17">
        <v>0.27683120127260102</v>
      </c>
      <c r="BH9" s="17">
        <v>0.332115393736789</v>
      </c>
      <c r="BI9" s="17">
        <v>0.41150064901915101</v>
      </c>
      <c r="BJ9" s="17">
        <v>0.35468296337683802</v>
      </c>
      <c r="BK9" s="17">
        <v>0.30228901939763803</v>
      </c>
      <c r="BL9" s="17">
        <v>0.46474153386302702</v>
      </c>
      <c r="BM9" s="17"/>
      <c r="BN9" s="17">
        <v>0.28205563255116201</v>
      </c>
      <c r="BO9" s="17">
        <v>0.23335283858644301</v>
      </c>
      <c r="BP9" s="17"/>
      <c r="BQ9" s="17">
        <v>0.74971020314728598</v>
      </c>
      <c r="BR9" s="17">
        <v>0.19838195184572999</v>
      </c>
      <c r="BS9" s="17"/>
      <c r="BT9" s="17">
        <v>0.417200216829063</v>
      </c>
      <c r="BU9" s="17"/>
      <c r="BV9" s="17">
        <v>0.22594931390098499</v>
      </c>
      <c r="BW9" s="17">
        <v>0.32416209271625501</v>
      </c>
      <c r="BX9" s="17">
        <v>0.25884043254606098</v>
      </c>
      <c r="BY9" s="17"/>
      <c r="BZ9" s="17">
        <v>0.16348465812480401</v>
      </c>
      <c r="CA9" s="17">
        <v>0.24784449720938301</v>
      </c>
      <c r="CB9" s="17">
        <v>0.222391283609882</v>
      </c>
      <c r="CC9" s="17">
        <v>0.21354673120669701</v>
      </c>
      <c r="CD9" s="17">
        <v>0.294980483043629</v>
      </c>
      <c r="CE9" s="17">
        <v>0.35682376022466999</v>
      </c>
      <c r="CF9" s="17">
        <v>0.354166214037894</v>
      </c>
      <c r="CG9" s="17"/>
      <c r="CH9" s="17">
        <v>0.39533110965655599</v>
      </c>
      <c r="CI9" s="17">
        <v>0.30782403521964802</v>
      </c>
      <c r="CJ9" s="17">
        <v>0.213321837449643</v>
      </c>
      <c r="CK9" s="17">
        <v>0.219006645520327</v>
      </c>
      <c r="CL9" s="17">
        <v>0.10036678476323201</v>
      </c>
    </row>
    <row r="10" spans="2:90" x14ac:dyDescent="0.3">
      <c r="B10" s="18" t="s">
        <v>52</v>
      </c>
      <c r="C10" s="17">
        <v>0.12538296074789401</v>
      </c>
      <c r="D10" s="17">
        <v>0.12767209034723401</v>
      </c>
      <c r="E10" s="17">
        <v>0.123181132235473</v>
      </c>
      <c r="F10" s="17"/>
      <c r="G10" s="17">
        <v>7.1669017109273106E-2</v>
      </c>
      <c r="H10" s="17">
        <v>0.160139090500071</v>
      </c>
      <c r="I10" s="17">
        <v>0.100077703281435</v>
      </c>
      <c r="J10" s="17">
        <v>0.144804291348861</v>
      </c>
      <c r="K10" s="17">
        <v>0.12246924925202</v>
      </c>
      <c r="L10" s="17">
        <v>0.13958147489673101</v>
      </c>
      <c r="M10" s="17"/>
      <c r="N10" s="17">
        <v>0.14668180862406999</v>
      </c>
      <c r="O10" s="17">
        <v>0.13032967100430001</v>
      </c>
      <c r="P10" s="17">
        <v>0.1400212565383</v>
      </c>
      <c r="Q10" s="17">
        <v>8.3825936656192895E-2</v>
      </c>
      <c r="R10" s="17"/>
      <c r="S10" s="17">
        <v>0.149301153794864</v>
      </c>
      <c r="T10" s="17">
        <v>0.147173951226473</v>
      </c>
      <c r="U10" s="17">
        <v>0.10304773977689</v>
      </c>
      <c r="V10" s="17">
        <v>0.117554603919214</v>
      </c>
      <c r="W10" s="17">
        <v>0.13213473250691499</v>
      </c>
      <c r="X10" s="17">
        <v>0.13667366517692001</v>
      </c>
      <c r="Y10" s="17">
        <v>0.126393217610965</v>
      </c>
      <c r="Z10" s="17">
        <v>0.112229185227761</v>
      </c>
      <c r="AA10" s="17">
        <v>8.0981034784078101E-2</v>
      </c>
      <c r="AB10" s="17">
        <v>0.13557272485060101</v>
      </c>
      <c r="AC10" s="17">
        <v>0.111474504520132</v>
      </c>
      <c r="AD10" s="17">
        <v>0.12298538846941399</v>
      </c>
      <c r="AE10" s="17"/>
      <c r="AF10" s="17">
        <v>0.154624013034833</v>
      </c>
      <c r="AG10" s="17">
        <v>0.12952885732891101</v>
      </c>
      <c r="AH10" s="17">
        <v>8.0104742081610406E-2</v>
      </c>
      <c r="AI10" s="17"/>
      <c r="AJ10" s="17">
        <v>0.41556414183457402</v>
      </c>
      <c r="AK10" s="17">
        <v>4.6626104121888799E-2</v>
      </c>
      <c r="AL10" s="17">
        <v>6.5613744015761394E-2</v>
      </c>
      <c r="AM10" s="17">
        <v>6.6843414630466197E-2</v>
      </c>
      <c r="AN10" s="17">
        <v>4.95702447884891E-2</v>
      </c>
      <c r="AO10" s="17"/>
      <c r="AP10" s="17">
        <v>4.31961992405012E-2</v>
      </c>
      <c r="AQ10" s="17">
        <v>0.50768468204094497</v>
      </c>
      <c r="AR10" s="17">
        <v>4.8445094285037599E-2</v>
      </c>
      <c r="AS10" s="17">
        <v>7.2439302846659406E-2</v>
      </c>
      <c r="AT10" s="17">
        <v>5.4290189481756602E-2</v>
      </c>
      <c r="AU10" s="17">
        <v>4.31981085313402E-2</v>
      </c>
      <c r="AV10" s="17"/>
      <c r="AW10" s="17">
        <v>4.76532522633972E-2</v>
      </c>
      <c r="AX10" s="17">
        <v>7.9030461112326297E-2</v>
      </c>
      <c r="AY10" s="17">
        <v>7.9443935533330401E-2</v>
      </c>
      <c r="AZ10" s="17">
        <v>0.14716262001212099</v>
      </c>
      <c r="BA10" s="17">
        <v>8.6662968521302397E-2</v>
      </c>
      <c r="BB10" s="17">
        <v>0.103506175175927</v>
      </c>
      <c r="BC10" s="17">
        <v>0.134713612429501</v>
      </c>
      <c r="BD10" s="17">
        <v>0.13252311122333801</v>
      </c>
      <c r="BE10" s="17">
        <v>0.18473264605320799</v>
      </c>
      <c r="BF10" s="17">
        <v>0.134690871793157</v>
      </c>
      <c r="BG10" s="17">
        <v>0.12646136706999</v>
      </c>
      <c r="BH10" s="17">
        <v>0.17290072110511601</v>
      </c>
      <c r="BI10" s="17">
        <v>0.14888045619531001</v>
      </c>
      <c r="BJ10" s="17">
        <v>0.132998289478135</v>
      </c>
      <c r="BK10" s="17">
        <v>0.23067155767234501</v>
      </c>
      <c r="BL10" s="17">
        <v>0.12971558078603901</v>
      </c>
      <c r="BM10" s="17"/>
      <c r="BN10" s="17">
        <v>0.14278574420821599</v>
      </c>
      <c r="BO10" s="17">
        <v>0.103157297510342</v>
      </c>
      <c r="BP10" s="17"/>
      <c r="BQ10" s="17">
        <v>4.3973829053932399E-2</v>
      </c>
      <c r="BR10" s="17">
        <v>6.10263660233831E-2</v>
      </c>
      <c r="BS10" s="17"/>
      <c r="BT10" s="17">
        <v>6.2378837684544698E-2</v>
      </c>
      <c r="BU10" s="17"/>
      <c r="BV10" s="17">
        <v>9.4242075140664405E-2</v>
      </c>
      <c r="BW10" s="17">
        <v>9.1759655013753702E-2</v>
      </c>
      <c r="BX10" s="17">
        <v>0.153859897496509</v>
      </c>
      <c r="BY10" s="17"/>
      <c r="BZ10" s="17">
        <v>9.9639457795454994E-2</v>
      </c>
      <c r="CA10" s="17">
        <v>0.11741514884844199</v>
      </c>
      <c r="CB10" s="17">
        <v>9.5919819533731798E-2</v>
      </c>
      <c r="CC10" s="17">
        <v>0.13500957139014899</v>
      </c>
      <c r="CD10" s="17">
        <v>0.14288182875444999</v>
      </c>
      <c r="CE10" s="17">
        <v>0.14044275829377001</v>
      </c>
      <c r="CF10" s="17">
        <v>0.152262305402</v>
      </c>
      <c r="CG10" s="17"/>
      <c r="CH10" s="17">
        <v>0.137280495821473</v>
      </c>
      <c r="CI10" s="17">
        <v>0.14384375187217899</v>
      </c>
      <c r="CJ10" s="17">
        <v>0.11719870688586299</v>
      </c>
      <c r="CK10" s="17">
        <v>9.5091254346709203E-2</v>
      </c>
      <c r="CL10" s="17">
        <v>0.118341304875899</v>
      </c>
    </row>
    <row r="11" spans="2:90" x14ac:dyDescent="0.3">
      <c r="B11" s="18" t="s">
        <v>48</v>
      </c>
      <c r="C11" s="17">
        <v>7.5549476585113101E-2</v>
      </c>
      <c r="D11" s="17">
        <v>7.3396194011524196E-2</v>
      </c>
      <c r="E11" s="17">
        <v>7.6173968615208199E-2</v>
      </c>
      <c r="F11" s="17"/>
      <c r="G11" s="17">
        <v>0.110522736046534</v>
      </c>
      <c r="H11" s="17">
        <v>6.7457574110596705E-2</v>
      </c>
      <c r="I11" s="17">
        <v>7.2268083291009103E-2</v>
      </c>
      <c r="J11" s="17">
        <v>7.7331729737926E-2</v>
      </c>
      <c r="K11" s="17">
        <v>5.46891259420864E-2</v>
      </c>
      <c r="L11" s="17">
        <v>7.4161340542039003E-2</v>
      </c>
      <c r="M11" s="17"/>
      <c r="N11" s="17">
        <v>8.2585273938744597E-2</v>
      </c>
      <c r="O11" s="17">
        <v>8.8263402179596606E-2</v>
      </c>
      <c r="P11" s="17">
        <v>5.5205817459641399E-2</v>
      </c>
      <c r="Q11" s="17">
        <v>7.3425747067090805E-2</v>
      </c>
      <c r="R11" s="17"/>
      <c r="S11" s="17">
        <v>4.6725435217240298E-2</v>
      </c>
      <c r="T11" s="17">
        <v>8.7206439002278605E-2</v>
      </c>
      <c r="U11" s="17">
        <v>0.108591703743722</v>
      </c>
      <c r="V11" s="17">
        <v>6.11285733990014E-2</v>
      </c>
      <c r="W11" s="17">
        <v>9.1858612742043003E-2</v>
      </c>
      <c r="X11" s="17">
        <v>7.5660726788904301E-2</v>
      </c>
      <c r="Y11" s="17">
        <v>5.6060523833063897E-2</v>
      </c>
      <c r="Z11" s="17">
        <v>5.49758632493254E-2</v>
      </c>
      <c r="AA11" s="17">
        <v>9.3478798867717205E-2</v>
      </c>
      <c r="AB11" s="17">
        <v>8.6732051008503702E-2</v>
      </c>
      <c r="AC11" s="17">
        <v>7.9034979539209099E-2</v>
      </c>
      <c r="AD11" s="17">
        <v>5.0602609837236801E-2</v>
      </c>
      <c r="AE11" s="17"/>
      <c r="AF11" s="17">
        <v>5.8617070290916201E-2</v>
      </c>
      <c r="AG11" s="17">
        <v>8.7647065965409901E-2</v>
      </c>
      <c r="AH11" s="17">
        <v>5.4074115488382E-2</v>
      </c>
      <c r="AI11" s="17"/>
      <c r="AJ11" s="17">
        <v>3.8859145824536402E-2</v>
      </c>
      <c r="AK11" s="17">
        <v>5.3866818535464801E-2</v>
      </c>
      <c r="AL11" s="17">
        <v>0.42011351350929899</v>
      </c>
      <c r="AM11" s="17">
        <v>2.57596327801786E-2</v>
      </c>
      <c r="AN11" s="17">
        <v>5.67064808534588E-2</v>
      </c>
      <c r="AO11" s="17"/>
      <c r="AP11" s="17">
        <v>2.70292031315683E-2</v>
      </c>
      <c r="AQ11" s="17">
        <v>4.6112353967397102E-2</v>
      </c>
      <c r="AR11" s="17">
        <v>0.49462876603926598</v>
      </c>
      <c r="AS11" s="17">
        <v>2.0439213137390701E-2</v>
      </c>
      <c r="AT11" s="17">
        <v>7.2431547970904703E-2</v>
      </c>
      <c r="AU11" s="17">
        <v>2.1399119259154799E-2</v>
      </c>
      <c r="AV11" s="17"/>
      <c r="AW11" s="17">
        <v>0</v>
      </c>
      <c r="AX11" s="17">
        <v>5.0727069876361101E-2</v>
      </c>
      <c r="AY11" s="17">
        <v>7.2517930375427406E-2</v>
      </c>
      <c r="AZ11" s="17">
        <v>8.54469247038913E-2</v>
      </c>
      <c r="BA11" s="17">
        <v>7.8978071239102707E-2</v>
      </c>
      <c r="BB11" s="17">
        <v>6.1157872706921301E-2</v>
      </c>
      <c r="BC11" s="17">
        <v>8.0429092829429893E-2</v>
      </c>
      <c r="BD11" s="17">
        <v>9.8309590587895193E-2</v>
      </c>
      <c r="BE11" s="17">
        <v>8.3193432557075106E-2</v>
      </c>
      <c r="BF11" s="17">
        <v>8.3096946678672498E-2</v>
      </c>
      <c r="BG11" s="17">
        <v>0.13024620064602199</v>
      </c>
      <c r="BH11" s="17">
        <v>3.7212112614024302E-2</v>
      </c>
      <c r="BI11" s="17">
        <v>9.5845209913488202E-2</v>
      </c>
      <c r="BJ11" s="17">
        <v>7.6605070620484605E-2</v>
      </c>
      <c r="BK11" s="17">
        <v>4.2376386779910701E-2</v>
      </c>
      <c r="BL11" s="17">
        <v>6.5272208007640095E-2</v>
      </c>
      <c r="BM11" s="17"/>
      <c r="BN11" s="17">
        <v>6.5359040829021095E-2</v>
      </c>
      <c r="BO11" s="17">
        <v>9.0724861957802799E-2</v>
      </c>
      <c r="BP11" s="17"/>
      <c r="BQ11" s="17">
        <v>1.94077878076983E-2</v>
      </c>
      <c r="BR11" s="17">
        <v>0.145133293002358</v>
      </c>
      <c r="BS11" s="17"/>
      <c r="BT11" s="17">
        <v>4.21837593407716E-2</v>
      </c>
      <c r="BU11" s="17"/>
      <c r="BV11" s="17">
        <v>7.7430480816903596E-2</v>
      </c>
      <c r="BW11" s="17">
        <v>8.8002413036905799E-2</v>
      </c>
      <c r="BX11" s="17">
        <v>6.6551977072120502E-2</v>
      </c>
      <c r="BY11" s="17"/>
      <c r="BZ11" s="17">
        <v>5.7644492786072803E-2</v>
      </c>
      <c r="CA11" s="17">
        <v>5.9018727017166199E-2</v>
      </c>
      <c r="CB11" s="17">
        <v>6.3137580631525206E-2</v>
      </c>
      <c r="CC11" s="17">
        <v>0.118070717263597</v>
      </c>
      <c r="CD11" s="17">
        <v>7.9853889938874503E-2</v>
      </c>
      <c r="CE11" s="17">
        <v>7.6655383417146103E-2</v>
      </c>
      <c r="CF11" s="17">
        <v>7.9372143507398601E-2</v>
      </c>
      <c r="CG11" s="17"/>
      <c r="CH11" s="17">
        <v>7.7149891723609004E-2</v>
      </c>
      <c r="CI11" s="17">
        <v>7.8903759199673698E-2</v>
      </c>
      <c r="CJ11" s="17">
        <v>7.4911732964329403E-2</v>
      </c>
      <c r="CK11" s="17">
        <v>6.4624576977469997E-2</v>
      </c>
      <c r="CL11" s="17">
        <v>8.9044364119950495E-2</v>
      </c>
    </row>
    <row r="12" spans="2:90" x14ac:dyDescent="0.3">
      <c r="B12" s="18" t="s">
        <v>53</v>
      </c>
      <c r="C12" s="17">
        <v>5.0767996500260801E-2</v>
      </c>
      <c r="D12" s="17">
        <v>4.58378993960857E-2</v>
      </c>
      <c r="E12" s="17">
        <v>5.4091290179895099E-2</v>
      </c>
      <c r="F12" s="17"/>
      <c r="G12" s="17">
        <v>0.13035956392483</v>
      </c>
      <c r="H12" s="17">
        <v>7.1835922827565304E-2</v>
      </c>
      <c r="I12" s="17">
        <v>5.34474068262554E-2</v>
      </c>
      <c r="J12" s="17">
        <v>4.2084723195594399E-2</v>
      </c>
      <c r="K12" s="17">
        <v>1.9573604756750101E-2</v>
      </c>
      <c r="L12" s="17">
        <v>6.46110012303439E-3</v>
      </c>
      <c r="M12" s="17"/>
      <c r="N12" s="17">
        <v>5.8486277955192602E-2</v>
      </c>
      <c r="O12" s="17">
        <v>5.4446173434342202E-2</v>
      </c>
      <c r="P12" s="17">
        <v>3.5349101218822801E-2</v>
      </c>
      <c r="Q12" s="17">
        <v>5.27060492469359E-2</v>
      </c>
      <c r="R12" s="17"/>
      <c r="S12" s="17">
        <v>7.9710872617113196E-2</v>
      </c>
      <c r="T12" s="17">
        <v>4.23648785053687E-2</v>
      </c>
      <c r="U12" s="17">
        <v>4.7780440897412603E-2</v>
      </c>
      <c r="V12" s="17">
        <v>2.1933165140624399E-2</v>
      </c>
      <c r="W12" s="17">
        <v>2.46134323139337E-2</v>
      </c>
      <c r="X12" s="17">
        <v>5.3838671506884199E-2</v>
      </c>
      <c r="Y12" s="17">
        <v>5.3361724462425597E-2</v>
      </c>
      <c r="Z12" s="17">
        <v>3.4000261146190598E-2</v>
      </c>
      <c r="AA12" s="17">
        <v>5.84308124342868E-2</v>
      </c>
      <c r="AB12" s="17">
        <v>9.0927747852418805E-2</v>
      </c>
      <c r="AC12" s="17">
        <v>1.8675874481702399E-2</v>
      </c>
      <c r="AD12" s="17">
        <v>1.82747901106168E-2</v>
      </c>
      <c r="AE12" s="17"/>
      <c r="AF12" s="17">
        <v>2.4639342327609799E-2</v>
      </c>
      <c r="AG12" s="17">
        <v>5.4307659880385301E-2</v>
      </c>
      <c r="AH12" s="17">
        <v>6.5240036433205598E-2</v>
      </c>
      <c r="AI12" s="17"/>
      <c r="AJ12" s="17">
        <v>1.03542166915939E-2</v>
      </c>
      <c r="AK12" s="17">
        <v>3.4306900293722298E-2</v>
      </c>
      <c r="AL12" s="17">
        <v>2.6213719832000201E-2</v>
      </c>
      <c r="AM12" s="17">
        <v>2.0600911962761499E-2</v>
      </c>
      <c r="AN12" s="17">
        <v>0.39159893973951299</v>
      </c>
      <c r="AO12" s="17"/>
      <c r="AP12" s="17">
        <v>3.0215377850881301E-2</v>
      </c>
      <c r="AQ12" s="17">
        <v>1.85343843680414E-2</v>
      </c>
      <c r="AR12" s="17">
        <v>2.5487574537839602E-2</v>
      </c>
      <c r="AS12" s="17">
        <v>2.3009866911517199E-2</v>
      </c>
      <c r="AT12" s="17">
        <v>0.38984966615612898</v>
      </c>
      <c r="AU12" s="17">
        <v>2.3719609334591999E-2</v>
      </c>
      <c r="AV12" s="17"/>
      <c r="AW12" s="17">
        <v>0.21330948826402599</v>
      </c>
      <c r="AX12" s="17">
        <v>6.9348749202110302E-2</v>
      </c>
      <c r="AY12" s="17">
        <v>8.6867668865285699E-2</v>
      </c>
      <c r="AZ12" s="17">
        <v>5.01542351835765E-2</v>
      </c>
      <c r="BA12" s="17">
        <v>7.3486966729119696E-2</v>
      </c>
      <c r="BB12" s="17">
        <v>4.9899442174003099E-2</v>
      </c>
      <c r="BC12" s="17">
        <v>4.5873773960459503E-2</v>
      </c>
      <c r="BD12" s="17">
        <v>1.9038778626174199E-2</v>
      </c>
      <c r="BE12" s="17">
        <v>6.5708446961386904E-2</v>
      </c>
      <c r="BF12" s="17">
        <v>4.0291807068659598E-2</v>
      </c>
      <c r="BG12" s="17">
        <v>2.7842422184867498E-2</v>
      </c>
      <c r="BH12" s="17">
        <v>5.3985900408071802E-2</v>
      </c>
      <c r="BI12" s="17">
        <v>2.2819861793558199E-2</v>
      </c>
      <c r="BJ12" s="17">
        <v>5.3015858764857399E-2</v>
      </c>
      <c r="BK12" s="17">
        <v>4.3933208038936598E-2</v>
      </c>
      <c r="BL12" s="17">
        <v>3.8005884006603499E-2</v>
      </c>
      <c r="BM12" s="17"/>
      <c r="BN12" s="17">
        <v>3.3090220660846902E-2</v>
      </c>
      <c r="BO12" s="17">
        <v>7.5928728055633402E-2</v>
      </c>
      <c r="BP12" s="17"/>
      <c r="BQ12" s="17">
        <v>2.6998266798480299E-2</v>
      </c>
      <c r="BR12" s="17">
        <v>5.4885961804003999E-2</v>
      </c>
      <c r="BS12" s="17"/>
      <c r="BT12" s="17">
        <v>3.8431381563686397E-2</v>
      </c>
      <c r="BU12" s="17"/>
      <c r="BV12" s="17">
        <v>8.1256642489143896E-2</v>
      </c>
      <c r="BW12" s="17">
        <v>8.2664516613820696E-2</v>
      </c>
      <c r="BX12" s="17">
        <v>2.68242455366456E-2</v>
      </c>
      <c r="BY12" s="17"/>
      <c r="BZ12" s="17">
        <v>7.1773261722862594E-2</v>
      </c>
      <c r="CA12" s="17">
        <v>5.8081634229859798E-2</v>
      </c>
      <c r="CB12" s="17">
        <v>6.3852035509710803E-2</v>
      </c>
      <c r="CC12" s="17">
        <v>5.7832514406064503E-2</v>
      </c>
      <c r="CD12" s="17">
        <v>3.2875181208471597E-2</v>
      </c>
      <c r="CE12" s="17">
        <v>3.94538423280789E-2</v>
      </c>
      <c r="CF12" s="17">
        <v>5.6794548607554902E-2</v>
      </c>
      <c r="CG12" s="17"/>
      <c r="CH12" s="17">
        <v>7.3895961127243504E-2</v>
      </c>
      <c r="CI12" s="17">
        <v>4.4364940136481103E-2</v>
      </c>
      <c r="CJ12" s="17">
        <v>5.2552038175959603E-2</v>
      </c>
      <c r="CK12" s="17">
        <v>4.5861447533828502E-2</v>
      </c>
      <c r="CL12" s="17">
        <v>5.64481411910603E-2</v>
      </c>
    </row>
    <row r="13" spans="2:90" x14ac:dyDescent="0.3">
      <c r="B13" s="18" t="s">
        <v>49</v>
      </c>
      <c r="C13" s="17">
        <v>0.166558440891064</v>
      </c>
      <c r="D13" s="17">
        <v>0.184469615186312</v>
      </c>
      <c r="E13" s="17">
        <v>0.15037411770822401</v>
      </c>
      <c r="F13" s="17"/>
      <c r="G13" s="17">
        <v>0.13704950368111199</v>
      </c>
      <c r="H13" s="17">
        <v>0.139537115821432</v>
      </c>
      <c r="I13" s="17">
        <v>0.203877416739287</v>
      </c>
      <c r="J13" s="17">
        <v>0.13971746934684701</v>
      </c>
      <c r="K13" s="17">
        <v>0.18866801551769999</v>
      </c>
      <c r="L13" s="17">
        <v>0.184633653872607</v>
      </c>
      <c r="M13" s="17"/>
      <c r="N13" s="17">
        <v>0.13236163541146601</v>
      </c>
      <c r="O13" s="17">
        <v>0.114971064981873</v>
      </c>
      <c r="P13" s="17">
        <v>0.25142233653489499</v>
      </c>
      <c r="Q13" s="17">
        <v>0.18395564963415101</v>
      </c>
      <c r="R13" s="17"/>
      <c r="S13" s="17">
        <v>0.14481907144956599</v>
      </c>
      <c r="T13" s="17">
        <v>0.15322708889964001</v>
      </c>
      <c r="U13" s="17">
        <v>0.22061071777831701</v>
      </c>
      <c r="V13" s="17">
        <v>0.169008163572163</v>
      </c>
      <c r="W13" s="17">
        <v>0.202425028235348</v>
      </c>
      <c r="X13" s="17">
        <v>0.18472223446034799</v>
      </c>
      <c r="Y13" s="17">
        <v>0.169999993239494</v>
      </c>
      <c r="Z13" s="17">
        <v>0.265325101288508</v>
      </c>
      <c r="AA13" s="17">
        <v>0.161740015476488</v>
      </c>
      <c r="AB13" s="17">
        <v>8.3227139055146004E-2</v>
      </c>
      <c r="AC13" s="17">
        <v>0.20378592902891299</v>
      </c>
      <c r="AD13" s="17">
        <v>0.101538138004569</v>
      </c>
      <c r="AE13" s="17"/>
      <c r="AF13" s="17">
        <v>0.28927425994303602</v>
      </c>
      <c r="AG13" s="17">
        <v>8.1445464223484698E-2</v>
      </c>
      <c r="AH13" s="17">
        <v>0.124614860389839</v>
      </c>
      <c r="AI13" s="17"/>
      <c r="AJ13" s="17">
        <v>0.14400109134392999</v>
      </c>
      <c r="AK13" s="17">
        <v>9.78612080514428E-2</v>
      </c>
      <c r="AL13" s="17">
        <v>3.5388774466169899E-2</v>
      </c>
      <c r="AM13" s="17">
        <v>0.65020990729223205</v>
      </c>
      <c r="AN13" s="17">
        <v>7.7915803260472594E-2</v>
      </c>
      <c r="AO13" s="17"/>
      <c r="AP13" s="17">
        <v>4.5650048571850503E-2</v>
      </c>
      <c r="AQ13" s="17">
        <v>6.2753769913793403E-2</v>
      </c>
      <c r="AR13" s="17">
        <v>1.42149777001423E-2</v>
      </c>
      <c r="AS13" s="17">
        <v>0.57271085884672601</v>
      </c>
      <c r="AT13" s="17">
        <v>4.8548454165794001E-2</v>
      </c>
      <c r="AU13" s="17">
        <v>3.2059130877462698E-2</v>
      </c>
      <c r="AV13" s="17"/>
      <c r="AW13" s="17">
        <v>0.10280812962953099</v>
      </c>
      <c r="AX13" s="17">
        <v>0.19883465521905699</v>
      </c>
      <c r="AY13" s="17">
        <v>0.182513149066789</v>
      </c>
      <c r="AZ13" s="17">
        <v>0.15519829720477701</v>
      </c>
      <c r="BA13" s="17">
        <v>0.17795470138000599</v>
      </c>
      <c r="BB13" s="17">
        <v>0.22579533796975601</v>
      </c>
      <c r="BC13" s="17">
        <v>0.20227717086959601</v>
      </c>
      <c r="BD13" s="17">
        <v>0.15932055306186199</v>
      </c>
      <c r="BE13" s="17">
        <v>0.11357391240553701</v>
      </c>
      <c r="BF13" s="17">
        <v>0.17966508190073399</v>
      </c>
      <c r="BG13" s="17">
        <v>0.10452451541824</v>
      </c>
      <c r="BH13" s="17">
        <v>0.17081725596480701</v>
      </c>
      <c r="BI13" s="17">
        <v>9.1847324810286193E-2</v>
      </c>
      <c r="BJ13" s="17">
        <v>0.121489707923375</v>
      </c>
      <c r="BK13" s="17">
        <v>0.18941684942864001</v>
      </c>
      <c r="BL13" s="17">
        <v>0.157777736362401</v>
      </c>
      <c r="BM13" s="17"/>
      <c r="BN13" s="17">
        <v>0.184782482100596</v>
      </c>
      <c r="BO13" s="17">
        <v>0.13954499626886399</v>
      </c>
      <c r="BP13" s="17"/>
      <c r="BQ13" s="17">
        <v>3.9703403312519002E-2</v>
      </c>
      <c r="BR13" s="17">
        <v>0.24027896663054901</v>
      </c>
      <c r="BS13" s="17"/>
      <c r="BT13" s="17">
        <v>0.23650533041316299</v>
      </c>
      <c r="BU13" s="17"/>
      <c r="BV13" s="17">
        <v>0.121728396337749</v>
      </c>
      <c r="BW13" s="17">
        <v>0.14093580535361</v>
      </c>
      <c r="BX13" s="17">
        <v>0.19093899815858401</v>
      </c>
      <c r="BY13" s="17"/>
      <c r="BZ13" s="17">
        <v>0.21097492719882099</v>
      </c>
      <c r="CA13" s="17">
        <v>0.16936118834168701</v>
      </c>
      <c r="CB13" s="17">
        <v>0.202225703124015</v>
      </c>
      <c r="CC13" s="17">
        <v>0.15069539469282101</v>
      </c>
      <c r="CD13" s="17">
        <v>0.14666416744837099</v>
      </c>
      <c r="CE13" s="17">
        <v>0.13877215736024501</v>
      </c>
      <c r="CF13" s="17">
        <v>0.17426027695458501</v>
      </c>
      <c r="CG13" s="17"/>
      <c r="CH13" s="17">
        <v>0.16731657143569401</v>
      </c>
      <c r="CI13" s="17">
        <v>0.14223362958911601</v>
      </c>
      <c r="CJ13" s="17">
        <v>0.16631678612529699</v>
      </c>
      <c r="CK13" s="17">
        <v>0.21052069417466401</v>
      </c>
      <c r="CL13" s="17">
        <v>0.22127478592393601</v>
      </c>
    </row>
    <row r="14" spans="2:90" ht="28.8" x14ac:dyDescent="0.3">
      <c r="B14" s="18" t="s">
        <v>603</v>
      </c>
      <c r="C14" s="17">
        <v>0.20666070549636301</v>
      </c>
      <c r="D14" s="17">
        <v>0.18420373040579299</v>
      </c>
      <c r="E14" s="17">
        <v>0.22928759596293199</v>
      </c>
      <c r="F14" s="17"/>
      <c r="G14" s="17">
        <v>0.13979172817300101</v>
      </c>
      <c r="H14" s="17">
        <v>0.12945843112809399</v>
      </c>
      <c r="I14" s="17">
        <v>0.19995741143509399</v>
      </c>
      <c r="J14" s="17">
        <v>0.254593075598054</v>
      </c>
      <c r="K14" s="17">
        <v>0.24900205951732701</v>
      </c>
      <c r="L14" s="17">
        <v>0.25233955494737398</v>
      </c>
      <c r="M14" s="17"/>
      <c r="N14" s="17">
        <v>0.16141055422322301</v>
      </c>
      <c r="O14" s="17">
        <v>0.20972286345847599</v>
      </c>
      <c r="P14" s="17">
        <v>0.18868973641588599</v>
      </c>
      <c r="Q14" s="17">
        <v>0.265898501516727</v>
      </c>
      <c r="R14" s="17"/>
      <c r="S14" s="17">
        <v>0.161012183913988</v>
      </c>
      <c r="T14" s="17">
        <v>0.227837250687006</v>
      </c>
      <c r="U14" s="17">
        <v>0.218876543463767</v>
      </c>
      <c r="V14" s="17">
        <v>0.18925845919238601</v>
      </c>
      <c r="W14" s="17">
        <v>0.21695425986144001</v>
      </c>
      <c r="X14" s="17">
        <v>0.174555422577828</v>
      </c>
      <c r="Y14" s="17">
        <v>0.195127217577</v>
      </c>
      <c r="Z14" s="17">
        <v>0.17486422082977601</v>
      </c>
      <c r="AA14" s="17">
        <v>0.20422114511747599</v>
      </c>
      <c r="AB14" s="17">
        <v>0.26765502264287</v>
      </c>
      <c r="AC14" s="17">
        <v>0.22401728587754699</v>
      </c>
      <c r="AD14" s="17">
        <v>0.290479216872569</v>
      </c>
      <c r="AE14" s="17"/>
      <c r="AF14" s="17">
        <v>0.21287180076735199</v>
      </c>
      <c r="AG14" s="17">
        <v>0.16788535704900101</v>
      </c>
      <c r="AH14" s="17">
        <v>0.30344519781032903</v>
      </c>
      <c r="AI14" s="17"/>
      <c r="AJ14" s="17">
        <v>0.19336398202098901</v>
      </c>
      <c r="AK14" s="17">
        <v>0.12847262578409399</v>
      </c>
      <c r="AL14" s="17">
        <v>0.21420625908414401</v>
      </c>
      <c r="AM14" s="17">
        <v>0.134035477642717</v>
      </c>
      <c r="AN14" s="17">
        <v>0.17077018651567399</v>
      </c>
      <c r="AO14" s="17"/>
      <c r="AP14" s="17">
        <v>7.1541725937126405E-2</v>
      </c>
      <c r="AQ14" s="17">
        <v>0.16537319017899099</v>
      </c>
      <c r="AR14" s="17">
        <v>0.14288626436433399</v>
      </c>
      <c r="AS14" s="17">
        <v>0.185241140106369</v>
      </c>
      <c r="AT14" s="17">
        <v>0.16520583230386399</v>
      </c>
      <c r="AU14" s="17">
        <v>0.38804057287122201</v>
      </c>
      <c r="AV14" s="17"/>
      <c r="AW14" s="17">
        <v>0.23992215456787599</v>
      </c>
      <c r="AX14" s="17">
        <v>0.23664593946201101</v>
      </c>
      <c r="AY14" s="17">
        <v>0.24276089814526999</v>
      </c>
      <c r="AZ14" s="17">
        <v>0.26907990295767198</v>
      </c>
      <c r="BA14" s="17">
        <v>0.222117133874072</v>
      </c>
      <c r="BB14" s="17">
        <v>0.19490313286191299</v>
      </c>
      <c r="BC14" s="17">
        <v>0.22279356691732199</v>
      </c>
      <c r="BD14" s="17">
        <v>0.17862794588686801</v>
      </c>
      <c r="BE14" s="17">
        <v>0.23465455010123301</v>
      </c>
      <c r="BF14" s="17">
        <v>0.19058127345815301</v>
      </c>
      <c r="BG14" s="17">
        <v>0.249315076296031</v>
      </c>
      <c r="BH14" s="17">
        <v>0.13651502967044099</v>
      </c>
      <c r="BI14" s="17">
        <v>0.18019493902566699</v>
      </c>
      <c r="BJ14" s="17">
        <v>0.17670403961915301</v>
      </c>
      <c r="BK14" s="17">
        <v>0.145085026447449</v>
      </c>
      <c r="BL14" s="17">
        <v>7.7285031154900596E-2</v>
      </c>
      <c r="BM14" s="17"/>
      <c r="BN14" s="17">
        <v>0.194436019532754</v>
      </c>
      <c r="BO14" s="17">
        <v>0.22449590204470299</v>
      </c>
      <c r="BP14" s="17"/>
      <c r="BQ14" s="17">
        <v>6.1740271483036097E-2</v>
      </c>
      <c r="BR14" s="17">
        <v>0.19460979031018899</v>
      </c>
      <c r="BS14" s="17"/>
      <c r="BT14" s="17">
        <v>0.12821821022027</v>
      </c>
      <c r="BU14" s="17"/>
      <c r="BV14" s="17">
        <v>0.27076304225629799</v>
      </c>
      <c r="BW14" s="17">
        <v>0.14984544399391</v>
      </c>
      <c r="BX14" s="17">
        <v>0.20002364572318601</v>
      </c>
      <c r="BY14" s="17"/>
      <c r="BZ14" s="17">
        <v>0.238744557083234</v>
      </c>
      <c r="CA14" s="17">
        <v>0.23750550103517401</v>
      </c>
      <c r="CB14" s="17">
        <v>0.235628901669103</v>
      </c>
      <c r="CC14" s="17">
        <v>0.215618898171826</v>
      </c>
      <c r="CD14" s="17">
        <v>0.20820672420720601</v>
      </c>
      <c r="CE14" s="17">
        <v>0.17388748845900701</v>
      </c>
      <c r="CF14" s="17">
        <v>0.127219751900499</v>
      </c>
      <c r="CG14" s="17"/>
      <c r="CH14" s="17">
        <v>0.105407920481914</v>
      </c>
      <c r="CI14" s="17">
        <v>0.169748477418772</v>
      </c>
      <c r="CJ14" s="17">
        <v>0.25207499393494398</v>
      </c>
      <c r="CK14" s="17">
        <v>0.22828528558229599</v>
      </c>
      <c r="CL14" s="17">
        <v>0.29548053000980701</v>
      </c>
    </row>
    <row r="15" spans="2:90" x14ac:dyDescent="0.3">
      <c r="B15" s="18" t="s">
        <v>118</v>
      </c>
      <c r="C15" s="19">
        <v>0.11404325250542301</v>
      </c>
      <c r="D15" s="19">
        <v>8.2365593226984807E-2</v>
      </c>
      <c r="E15" s="19">
        <v>0.144903544896333</v>
      </c>
      <c r="F15" s="19"/>
      <c r="G15" s="19">
        <v>0.104092941611167</v>
      </c>
      <c r="H15" s="19">
        <v>0.104413386629714</v>
      </c>
      <c r="I15" s="19">
        <v>0.11957719091022399</v>
      </c>
      <c r="J15" s="19">
        <v>0.12620561986506501</v>
      </c>
      <c r="K15" s="19">
        <v>0.12898052945330599</v>
      </c>
      <c r="L15" s="19">
        <v>0.104097949497436</v>
      </c>
      <c r="M15" s="19"/>
      <c r="N15" s="19">
        <v>6.8107731037324606E-2</v>
      </c>
      <c r="O15" s="19">
        <v>0.13852281279349499</v>
      </c>
      <c r="P15" s="19">
        <v>9.8028660953869404E-2</v>
      </c>
      <c r="Q15" s="19">
        <v>0.14946395123958001</v>
      </c>
      <c r="R15" s="19"/>
      <c r="S15" s="19">
        <v>7.1495283579110502E-2</v>
      </c>
      <c r="T15" s="19">
        <v>0.11034662043853501</v>
      </c>
      <c r="U15" s="19">
        <v>0.10940113180590499</v>
      </c>
      <c r="V15" s="19">
        <v>0.15780661855101399</v>
      </c>
      <c r="W15" s="19">
        <v>0.12608337567442501</v>
      </c>
      <c r="X15" s="19">
        <v>0.12181878835474599</v>
      </c>
      <c r="Y15" s="19">
        <v>0.11021893292534</v>
      </c>
      <c r="Z15" s="19">
        <v>9.9969390852480397E-2</v>
      </c>
      <c r="AA15" s="19">
        <v>8.7521087695519903E-2</v>
      </c>
      <c r="AB15" s="19">
        <v>0.15073991635604</v>
      </c>
      <c r="AC15" s="19">
        <v>0.14610893431115299</v>
      </c>
      <c r="AD15" s="19">
        <v>0.122170670284845</v>
      </c>
      <c r="AE15" s="19"/>
      <c r="AF15" s="19">
        <v>9.9238157070085806E-2</v>
      </c>
      <c r="AG15" s="19">
        <v>0.102845435487483</v>
      </c>
      <c r="AH15" s="19">
        <v>0.16911124511787401</v>
      </c>
      <c r="AI15" s="19"/>
      <c r="AJ15" s="19">
        <v>0.10500690502146</v>
      </c>
      <c r="AK15" s="19">
        <v>8.4662548657189599E-2</v>
      </c>
      <c r="AL15" s="19">
        <v>0.11028748601254</v>
      </c>
      <c r="AM15" s="19">
        <v>7.6494062725922601E-2</v>
      </c>
      <c r="AN15" s="19">
        <v>0.13116459161639499</v>
      </c>
      <c r="AO15" s="19"/>
      <c r="AP15" s="19">
        <v>6.0323010500133403E-2</v>
      </c>
      <c r="AQ15" s="19">
        <v>9.2614872183552396E-2</v>
      </c>
      <c r="AR15" s="19">
        <v>0.122175217994916</v>
      </c>
      <c r="AS15" s="19">
        <v>7.7133811810319697E-2</v>
      </c>
      <c r="AT15" s="19">
        <v>0.11732088002601899</v>
      </c>
      <c r="AU15" s="19">
        <v>0.32488223353198897</v>
      </c>
      <c r="AV15" s="19"/>
      <c r="AW15" s="19">
        <v>0.19859656332827499</v>
      </c>
      <c r="AX15" s="19">
        <v>0.19396349054623199</v>
      </c>
      <c r="AY15" s="19">
        <v>0.15179825397820701</v>
      </c>
      <c r="AZ15" s="19">
        <v>0.124724050078438</v>
      </c>
      <c r="BA15" s="19">
        <v>0.166983505696123</v>
      </c>
      <c r="BB15" s="19">
        <v>0.122600455077169</v>
      </c>
      <c r="BC15" s="19">
        <v>6.5350446170963097E-2</v>
      </c>
      <c r="BD15" s="19">
        <v>0.106091863921414</v>
      </c>
      <c r="BE15" s="19">
        <v>7.6049517627212807E-2</v>
      </c>
      <c r="BF15" s="19">
        <v>7.0131957398133493E-2</v>
      </c>
      <c r="BG15" s="19">
        <v>8.4779217112249297E-2</v>
      </c>
      <c r="BH15" s="19">
        <v>9.6453586500751601E-2</v>
      </c>
      <c r="BI15" s="19">
        <v>4.8911559242539697E-2</v>
      </c>
      <c r="BJ15" s="19">
        <v>8.4504070217156696E-2</v>
      </c>
      <c r="BK15" s="19">
        <v>4.6227952235081297E-2</v>
      </c>
      <c r="BL15" s="19">
        <v>6.7202025819389499E-2</v>
      </c>
      <c r="BM15" s="19"/>
      <c r="BN15" s="19">
        <v>9.7490860117404599E-2</v>
      </c>
      <c r="BO15" s="19">
        <v>0.13279537557621199</v>
      </c>
      <c r="BP15" s="19"/>
      <c r="BQ15" s="19">
        <v>5.8466238397048002E-2</v>
      </c>
      <c r="BR15" s="19">
        <v>0.105683670383786</v>
      </c>
      <c r="BS15" s="19"/>
      <c r="BT15" s="19">
        <v>7.5082263948500497E-2</v>
      </c>
      <c r="BU15" s="19"/>
      <c r="BV15" s="19">
        <v>0.12863004905825501</v>
      </c>
      <c r="BW15" s="19">
        <v>0.12263007327174499</v>
      </c>
      <c r="BX15" s="19">
        <v>0.102960803466894</v>
      </c>
      <c r="BY15" s="19"/>
      <c r="BZ15" s="19">
        <v>0.15773864528875101</v>
      </c>
      <c r="CA15" s="19">
        <v>0.110773303318289</v>
      </c>
      <c r="CB15" s="19">
        <v>0.116844675922033</v>
      </c>
      <c r="CC15" s="19">
        <v>0.10922617286884501</v>
      </c>
      <c r="CD15" s="19">
        <v>9.4537725398998795E-2</v>
      </c>
      <c r="CE15" s="19">
        <v>7.3964609917082202E-2</v>
      </c>
      <c r="CF15" s="19">
        <v>5.5924759590068797E-2</v>
      </c>
      <c r="CG15" s="19"/>
      <c r="CH15" s="19">
        <v>4.3618049753509303E-2</v>
      </c>
      <c r="CI15" s="19">
        <v>0.11308140656413</v>
      </c>
      <c r="CJ15" s="19">
        <v>0.123623904463964</v>
      </c>
      <c r="CK15" s="19">
        <v>0.13661009586470499</v>
      </c>
      <c r="CL15" s="19">
        <v>0.119044089116114</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609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51</v>
      </c>
      <c r="C9" s="17">
        <v>0.20250754169985899</v>
      </c>
      <c r="D9" s="17">
        <v>0.239653361729327</v>
      </c>
      <c r="E9" s="17">
        <v>0.16677876726185301</v>
      </c>
      <c r="F9" s="17"/>
      <c r="G9" s="17">
        <v>0.23809642875306</v>
      </c>
      <c r="H9" s="17">
        <v>0.32065746263757</v>
      </c>
      <c r="I9" s="17">
        <v>0.221646753474282</v>
      </c>
      <c r="J9" s="17">
        <v>0.155599656730466</v>
      </c>
      <c r="K9" s="17">
        <v>0.16032455827884301</v>
      </c>
      <c r="L9" s="17">
        <v>0.133032014267259</v>
      </c>
      <c r="M9" s="17"/>
      <c r="N9" s="17">
        <v>0.298837101812366</v>
      </c>
      <c r="O9" s="17">
        <v>0.177456885945943</v>
      </c>
      <c r="P9" s="17">
        <v>0.185700402438084</v>
      </c>
      <c r="Q9" s="17">
        <v>0.14148221453850199</v>
      </c>
      <c r="R9" s="17"/>
      <c r="S9" s="17">
        <v>0.31916421275667201</v>
      </c>
      <c r="T9" s="17">
        <v>0.123943585239065</v>
      </c>
      <c r="U9" s="17">
        <v>0.15324833842875901</v>
      </c>
      <c r="V9" s="17">
        <v>0.17145148195392901</v>
      </c>
      <c r="W9" s="17">
        <v>0.13879509650163799</v>
      </c>
      <c r="X9" s="17">
        <v>0.201088902126038</v>
      </c>
      <c r="Y9" s="17">
        <v>0.22962098344224699</v>
      </c>
      <c r="Z9" s="17">
        <v>0.22845362480073</v>
      </c>
      <c r="AA9" s="17">
        <v>0.246420182469824</v>
      </c>
      <c r="AB9" s="17">
        <v>0.18202877543005999</v>
      </c>
      <c r="AC9" s="17">
        <v>0.171966248612066</v>
      </c>
      <c r="AD9" s="17">
        <v>0.21906861606480299</v>
      </c>
      <c r="AE9" s="17"/>
      <c r="AF9" s="17">
        <v>0.116926574611081</v>
      </c>
      <c r="AG9" s="17">
        <v>0.291163498450554</v>
      </c>
      <c r="AH9" s="17">
        <v>0.20405175472267101</v>
      </c>
      <c r="AI9" s="17"/>
      <c r="AJ9" s="17">
        <v>4.78127262077978E-2</v>
      </c>
      <c r="AK9" s="17">
        <v>0.44769758425102901</v>
      </c>
      <c r="AL9" s="17">
        <v>0.102566422039329</v>
      </c>
      <c r="AM9" s="17">
        <v>2.6032405944689301E-2</v>
      </c>
      <c r="AN9" s="17">
        <v>0.11698711742095801</v>
      </c>
      <c r="AO9" s="17"/>
      <c r="AP9" s="17">
        <v>0.61453174347591599</v>
      </c>
      <c r="AQ9" s="17">
        <v>7.7552288729819494E-2</v>
      </c>
      <c r="AR9" s="17">
        <v>9.0427807783092395E-2</v>
      </c>
      <c r="AS9" s="17">
        <v>3.34874023913432E-2</v>
      </c>
      <c r="AT9" s="17">
        <v>9.6212127031631803E-2</v>
      </c>
      <c r="AU9" s="17">
        <v>5.5693130286790501E-2</v>
      </c>
      <c r="AV9" s="17"/>
      <c r="AW9" s="17">
        <v>9.47213833444496E-2</v>
      </c>
      <c r="AX9" s="17">
        <v>0.18711297014686601</v>
      </c>
      <c r="AY9" s="17">
        <v>0.151346416300147</v>
      </c>
      <c r="AZ9" s="17">
        <v>9.9012755557268003E-2</v>
      </c>
      <c r="BA9" s="17">
        <v>0.135119767712996</v>
      </c>
      <c r="BB9" s="17">
        <v>0.15902968299437401</v>
      </c>
      <c r="BC9" s="17">
        <v>0.23503895228423899</v>
      </c>
      <c r="BD9" s="17">
        <v>0.183628458228796</v>
      </c>
      <c r="BE9" s="17">
        <v>0.22750450707131201</v>
      </c>
      <c r="BF9" s="17">
        <v>0.18753977298261501</v>
      </c>
      <c r="BG9" s="17">
        <v>0.22752274446929599</v>
      </c>
      <c r="BH9" s="17">
        <v>0.26619514729941701</v>
      </c>
      <c r="BI9" s="17">
        <v>0.28998565332452803</v>
      </c>
      <c r="BJ9" s="17">
        <v>0.30799963253336099</v>
      </c>
      <c r="BK9" s="17">
        <v>0.283798667044596</v>
      </c>
      <c r="BL9" s="17">
        <v>0.39760734508069501</v>
      </c>
      <c r="BM9" s="17"/>
      <c r="BN9" s="17">
        <v>0.22590075486788599</v>
      </c>
      <c r="BO9" s="17">
        <v>0.17201530215552099</v>
      </c>
      <c r="BP9" s="17"/>
      <c r="BQ9" s="17">
        <v>0.644062172399674</v>
      </c>
      <c r="BR9" s="17">
        <v>0.11653552352856</v>
      </c>
      <c r="BS9" s="17"/>
      <c r="BT9" s="17">
        <v>0.35949379754112198</v>
      </c>
      <c r="BU9" s="17"/>
      <c r="BV9" s="17">
        <v>0.16272240317757999</v>
      </c>
      <c r="BW9" s="17">
        <v>0.27648810562194598</v>
      </c>
      <c r="BX9" s="17">
        <v>0.19471008445047699</v>
      </c>
      <c r="BY9" s="17"/>
      <c r="BZ9" s="17">
        <v>0.12331348664962501</v>
      </c>
      <c r="CA9" s="17">
        <v>0.202736353106517</v>
      </c>
      <c r="CB9" s="17">
        <v>0.120570477805665</v>
      </c>
      <c r="CC9" s="17">
        <v>0.18862738179392199</v>
      </c>
      <c r="CD9" s="17">
        <v>0.23777532271504701</v>
      </c>
      <c r="CE9" s="17">
        <v>0.29704187084262501</v>
      </c>
      <c r="CF9" s="17">
        <v>0.28588945678404798</v>
      </c>
      <c r="CG9" s="17"/>
      <c r="CH9" s="17">
        <v>0.34426570592181499</v>
      </c>
      <c r="CI9" s="17">
        <v>0.24648656958660001</v>
      </c>
      <c r="CJ9" s="17">
        <v>0.15699331627313601</v>
      </c>
      <c r="CK9" s="17">
        <v>0.142096477762227</v>
      </c>
      <c r="CL9" s="17">
        <v>0.101357794573034</v>
      </c>
    </row>
    <row r="10" spans="2:90" x14ac:dyDescent="0.3">
      <c r="B10" s="18" t="s">
        <v>52</v>
      </c>
      <c r="C10" s="17">
        <v>0.152798707840162</v>
      </c>
      <c r="D10" s="17">
        <v>0.17007392696479201</v>
      </c>
      <c r="E10" s="17">
        <v>0.13712683157935199</v>
      </c>
      <c r="F10" s="17"/>
      <c r="G10" s="17">
        <v>0.101437975665015</v>
      </c>
      <c r="H10" s="17">
        <v>0.16019879029790199</v>
      </c>
      <c r="I10" s="17">
        <v>0.123165987151724</v>
      </c>
      <c r="J10" s="17">
        <v>0.159382971952581</v>
      </c>
      <c r="K10" s="17">
        <v>0.15614852121700801</v>
      </c>
      <c r="L10" s="17">
        <v>0.19754576728437501</v>
      </c>
      <c r="M10" s="17"/>
      <c r="N10" s="17">
        <v>0.18891088865139899</v>
      </c>
      <c r="O10" s="17">
        <v>0.15533535090373499</v>
      </c>
      <c r="P10" s="17">
        <v>0.14809803630707899</v>
      </c>
      <c r="Q10" s="17">
        <v>0.11506700930621699</v>
      </c>
      <c r="R10" s="17"/>
      <c r="S10" s="17">
        <v>0.163893348700347</v>
      </c>
      <c r="T10" s="17">
        <v>0.16913009528256201</v>
      </c>
      <c r="U10" s="17">
        <v>0.12449905813768999</v>
      </c>
      <c r="V10" s="17">
        <v>0.16802976024650601</v>
      </c>
      <c r="W10" s="17">
        <v>0.11981391793236</v>
      </c>
      <c r="X10" s="17">
        <v>0.17972112208180199</v>
      </c>
      <c r="Y10" s="17">
        <v>0.16731075044889801</v>
      </c>
      <c r="Z10" s="17">
        <v>9.9941047032938504E-2</v>
      </c>
      <c r="AA10" s="17">
        <v>0.156711642615849</v>
      </c>
      <c r="AB10" s="17">
        <v>0.13797270637373499</v>
      </c>
      <c r="AC10" s="17">
        <v>0.15967535020988199</v>
      </c>
      <c r="AD10" s="17">
        <v>0.10614446365630199</v>
      </c>
      <c r="AE10" s="17"/>
      <c r="AF10" s="17">
        <v>0.182160928473874</v>
      </c>
      <c r="AG10" s="17">
        <v>0.161776226684054</v>
      </c>
      <c r="AH10" s="17">
        <v>7.5061405788678204E-2</v>
      </c>
      <c r="AI10" s="17"/>
      <c r="AJ10" s="17">
        <v>0.45450612048558903</v>
      </c>
      <c r="AK10" s="17">
        <v>7.4551964257405401E-2</v>
      </c>
      <c r="AL10" s="17">
        <v>0.112358908565311</v>
      </c>
      <c r="AM10" s="17">
        <v>5.0714886107955597E-2</v>
      </c>
      <c r="AN10" s="17">
        <v>0.109233153162071</v>
      </c>
      <c r="AO10" s="17"/>
      <c r="AP10" s="17">
        <v>6.6515711260618504E-2</v>
      </c>
      <c r="AQ10" s="17">
        <v>0.586427400812636</v>
      </c>
      <c r="AR10" s="17">
        <v>0.1138063544893</v>
      </c>
      <c r="AS10" s="17">
        <v>5.8183660828708801E-2</v>
      </c>
      <c r="AT10" s="17">
        <v>6.3559354126478299E-2</v>
      </c>
      <c r="AU10" s="17">
        <v>7.2586676381139803E-2</v>
      </c>
      <c r="AV10" s="17"/>
      <c r="AW10" s="17">
        <v>4.76532522633972E-2</v>
      </c>
      <c r="AX10" s="17">
        <v>4.8086803231891302E-2</v>
      </c>
      <c r="AY10" s="17">
        <v>7.39116216589705E-2</v>
      </c>
      <c r="AZ10" s="17">
        <v>0.14878593256125</v>
      </c>
      <c r="BA10" s="17">
        <v>0.13268638067640601</v>
      </c>
      <c r="BB10" s="17">
        <v>0.15166834893005099</v>
      </c>
      <c r="BC10" s="17">
        <v>0.111819472797591</v>
      </c>
      <c r="BD10" s="17">
        <v>0.197926364194146</v>
      </c>
      <c r="BE10" s="17">
        <v>0.20277864226876799</v>
      </c>
      <c r="BF10" s="17">
        <v>0.21743623010416399</v>
      </c>
      <c r="BG10" s="17">
        <v>0.145837797319602</v>
      </c>
      <c r="BH10" s="17">
        <v>0.19989030671097199</v>
      </c>
      <c r="BI10" s="17">
        <v>0.22373860343782501</v>
      </c>
      <c r="BJ10" s="17">
        <v>0.16021449966117099</v>
      </c>
      <c r="BK10" s="17">
        <v>0.25594335944013202</v>
      </c>
      <c r="BL10" s="17">
        <v>0.20133207363004901</v>
      </c>
      <c r="BM10" s="17"/>
      <c r="BN10" s="17">
        <v>0.16300219759878001</v>
      </c>
      <c r="BO10" s="17">
        <v>0.13983377249267601</v>
      </c>
      <c r="BP10" s="17"/>
      <c r="BQ10" s="17">
        <v>6.6001524531216493E-2</v>
      </c>
      <c r="BR10" s="17">
        <v>9.5356318720684605E-2</v>
      </c>
      <c r="BS10" s="17"/>
      <c r="BT10" s="17">
        <v>7.9025344624657795E-2</v>
      </c>
      <c r="BU10" s="17"/>
      <c r="BV10" s="17">
        <v>0.126877262737142</v>
      </c>
      <c r="BW10" s="17">
        <v>0.13127995983103699</v>
      </c>
      <c r="BX10" s="17">
        <v>0.173792404014805</v>
      </c>
      <c r="BY10" s="17"/>
      <c r="BZ10" s="17">
        <v>0.106625197975473</v>
      </c>
      <c r="CA10" s="17">
        <v>0.10653732318134</v>
      </c>
      <c r="CB10" s="17">
        <v>9.9018212033249606E-2</v>
      </c>
      <c r="CC10" s="17">
        <v>0.17835744229589601</v>
      </c>
      <c r="CD10" s="17">
        <v>0.185268007230565</v>
      </c>
      <c r="CE10" s="17">
        <v>0.18815563066131399</v>
      </c>
      <c r="CF10" s="17">
        <v>0.22258248201818101</v>
      </c>
      <c r="CG10" s="17"/>
      <c r="CH10" s="17">
        <v>0.20109252496244701</v>
      </c>
      <c r="CI10" s="17">
        <v>0.18345918985395901</v>
      </c>
      <c r="CJ10" s="17">
        <v>0.13601163331608501</v>
      </c>
      <c r="CK10" s="17">
        <v>0.106968215651151</v>
      </c>
      <c r="CL10" s="17">
        <v>8.3039665971931298E-2</v>
      </c>
    </row>
    <row r="11" spans="2:90" x14ac:dyDescent="0.3">
      <c r="B11" s="18" t="s">
        <v>48</v>
      </c>
      <c r="C11" s="17">
        <v>5.90970702943142E-2</v>
      </c>
      <c r="D11" s="17">
        <v>6.3419729547772197E-2</v>
      </c>
      <c r="E11" s="17">
        <v>5.3275299530540797E-2</v>
      </c>
      <c r="F11" s="17"/>
      <c r="G11" s="17">
        <v>0.10218570568014899</v>
      </c>
      <c r="H11" s="17">
        <v>7.0933761854764604E-2</v>
      </c>
      <c r="I11" s="17">
        <v>5.3219015551393599E-2</v>
      </c>
      <c r="J11" s="17">
        <v>5.7774634163842598E-2</v>
      </c>
      <c r="K11" s="17">
        <v>3.4764433175063697E-2</v>
      </c>
      <c r="L11" s="17">
        <v>4.3011321961843201E-2</v>
      </c>
      <c r="M11" s="17"/>
      <c r="N11" s="17">
        <v>7.1264998542941604E-2</v>
      </c>
      <c r="O11" s="17">
        <v>5.90779722104273E-2</v>
      </c>
      <c r="P11" s="17">
        <v>5.0667999248317899E-2</v>
      </c>
      <c r="Q11" s="17">
        <v>5.4008420676788203E-2</v>
      </c>
      <c r="R11" s="17"/>
      <c r="S11" s="17">
        <v>5.4008445198729903E-2</v>
      </c>
      <c r="T11" s="17">
        <v>6.0488949751927701E-2</v>
      </c>
      <c r="U11" s="17">
        <v>7.9372917445358002E-2</v>
      </c>
      <c r="V11" s="17">
        <v>7.0622906918493794E-2</v>
      </c>
      <c r="W11" s="17">
        <v>6.5588542973484806E-2</v>
      </c>
      <c r="X11" s="17">
        <v>6.4618472352104203E-2</v>
      </c>
      <c r="Y11" s="17">
        <v>3.3901261894109198E-2</v>
      </c>
      <c r="Z11" s="17">
        <v>7.5070553617133606E-2</v>
      </c>
      <c r="AA11" s="17">
        <v>4.4420255000710902E-2</v>
      </c>
      <c r="AB11" s="17">
        <v>6.0192048237616501E-2</v>
      </c>
      <c r="AC11" s="17">
        <v>4.7808675258093701E-2</v>
      </c>
      <c r="AD11" s="17">
        <v>7.1993729995249695E-2</v>
      </c>
      <c r="AE11" s="17"/>
      <c r="AF11" s="17">
        <v>4.0506603795124302E-2</v>
      </c>
      <c r="AG11" s="17">
        <v>6.6828687093916206E-2</v>
      </c>
      <c r="AH11" s="17">
        <v>6.5212468354264794E-2</v>
      </c>
      <c r="AI11" s="17"/>
      <c r="AJ11" s="17">
        <v>2.6795409735761701E-2</v>
      </c>
      <c r="AK11" s="17">
        <v>5.3902497790042102E-2</v>
      </c>
      <c r="AL11" s="17">
        <v>0.31934246842039699</v>
      </c>
      <c r="AM11" s="17">
        <v>1.2304168886560701E-2</v>
      </c>
      <c r="AN11" s="17">
        <v>3.7241983891777103E-2</v>
      </c>
      <c r="AO11" s="17"/>
      <c r="AP11" s="17">
        <v>2.6249575313485499E-2</v>
      </c>
      <c r="AQ11" s="17">
        <v>2.92742443900137E-2</v>
      </c>
      <c r="AR11" s="17">
        <v>0.40051431569738599</v>
      </c>
      <c r="AS11" s="17">
        <v>1.8714259228184E-2</v>
      </c>
      <c r="AT11" s="17">
        <v>5.4756603325704603E-2</v>
      </c>
      <c r="AU11" s="17">
        <v>5.2365819801980804E-3</v>
      </c>
      <c r="AV11" s="17"/>
      <c r="AW11" s="17">
        <v>0</v>
      </c>
      <c r="AX11" s="17">
        <v>6.15464941440046E-2</v>
      </c>
      <c r="AY11" s="17">
        <v>6.42450815414779E-2</v>
      </c>
      <c r="AZ11" s="17">
        <v>8.7745188969427096E-2</v>
      </c>
      <c r="BA11" s="17">
        <v>6.5089153676189004E-2</v>
      </c>
      <c r="BB11" s="17">
        <v>3.8333596168582902E-2</v>
      </c>
      <c r="BC11" s="17">
        <v>8.0631701302083095E-2</v>
      </c>
      <c r="BD11" s="17">
        <v>3.85769011657775E-2</v>
      </c>
      <c r="BE11" s="17">
        <v>4.0133217599454103E-2</v>
      </c>
      <c r="BF11" s="17">
        <v>6.2736950683215206E-2</v>
      </c>
      <c r="BG11" s="17">
        <v>7.7313972266620207E-2</v>
      </c>
      <c r="BH11" s="17">
        <v>2.9396171058529898E-2</v>
      </c>
      <c r="BI11" s="17">
        <v>5.6999721081014802E-2</v>
      </c>
      <c r="BJ11" s="17">
        <v>0.122275969817358</v>
      </c>
      <c r="BK11" s="17">
        <v>6.0098944521780599E-2</v>
      </c>
      <c r="BL11" s="17">
        <v>7.4440585996286002E-2</v>
      </c>
      <c r="BM11" s="17"/>
      <c r="BN11" s="17">
        <v>5.0344023509081202E-2</v>
      </c>
      <c r="BO11" s="17">
        <v>7.1191659091025095E-2</v>
      </c>
      <c r="BP11" s="17"/>
      <c r="BQ11" s="17">
        <v>2.9397822121983001E-2</v>
      </c>
      <c r="BR11" s="17">
        <v>0.123417270641583</v>
      </c>
      <c r="BS11" s="17"/>
      <c r="BT11" s="17">
        <v>5.2596742190111602E-2</v>
      </c>
      <c r="BU11" s="17"/>
      <c r="BV11" s="17">
        <v>6.9860695331935702E-2</v>
      </c>
      <c r="BW11" s="17">
        <v>5.9497940158416203E-2</v>
      </c>
      <c r="BX11" s="17">
        <v>5.4953346060674202E-2</v>
      </c>
      <c r="BY11" s="17"/>
      <c r="BZ11" s="17">
        <v>6.7529699624851794E-2</v>
      </c>
      <c r="CA11" s="17">
        <v>4.3474328846901403E-2</v>
      </c>
      <c r="CB11" s="17">
        <v>5.13397534049784E-2</v>
      </c>
      <c r="CC11" s="17">
        <v>9.3397090519748302E-2</v>
      </c>
      <c r="CD11" s="17">
        <v>5.7883665019312303E-2</v>
      </c>
      <c r="CE11" s="17">
        <v>3.2066508554822702E-2</v>
      </c>
      <c r="CF11" s="17">
        <v>7.43415907572611E-2</v>
      </c>
      <c r="CG11" s="17"/>
      <c r="CH11" s="17">
        <v>6.2709926029114793E-2</v>
      </c>
      <c r="CI11" s="17">
        <v>5.6096745671490901E-2</v>
      </c>
      <c r="CJ11" s="17">
        <v>6.1757491604105E-2</v>
      </c>
      <c r="CK11" s="17">
        <v>5.9675094142996002E-2</v>
      </c>
      <c r="CL11" s="17">
        <v>5.13978267394401E-2</v>
      </c>
    </row>
    <row r="12" spans="2:90" x14ac:dyDescent="0.3">
      <c r="B12" s="18" t="s">
        <v>53</v>
      </c>
      <c r="C12" s="17">
        <v>4.8670023201003103E-2</v>
      </c>
      <c r="D12" s="17">
        <v>4.0256996532367903E-2</v>
      </c>
      <c r="E12" s="17">
        <v>5.53805618392701E-2</v>
      </c>
      <c r="F12" s="17"/>
      <c r="G12" s="17">
        <v>0.125989175501039</v>
      </c>
      <c r="H12" s="17">
        <v>6.5610013844628695E-2</v>
      </c>
      <c r="I12" s="17">
        <v>6.9538377771222001E-2</v>
      </c>
      <c r="J12" s="17">
        <v>2.3536759955820399E-2</v>
      </c>
      <c r="K12" s="17">
        <v>1.93266437590509E-2</v>
      </c>
      <c r="L12" s="17">
        <v>6.46110012303439E-3</v>
      </c>
      <c r="M12" s="17"/>
      <c r="N12" s="17">
        <v>5.13860356543741E-2</v>
      </c>
      <c r="O12" s="17">
        <v>6.2620700303076801E-2</v>
      </c>
      <c r="P12" s="17">
        <v>4.0626694466722103E-2</v>
      </c>
      <c r="Q12" s="17">
        <v>3.8826188462493999E-2</v>
      </c>
      <c r="R12" s="17"/>
      <c r="S12" s="17">
        <v>4.9984876831477697E-2</v>
      </c>
      <c r="T12" s="17">
        <v>4.62577801461211E-2</v>
      </c>
      <c r="U12" s="17">
        <v>5.3655695897752501E-2</v>
      </c>
      <c r="V12" s="17">
        <v>3.7704330654066601E-2</v>
      </c>
      <c r="W12" s="17">
        <v>4.6495423694904101E-2</v>
      </c>
      <c r="X12" s="17">
        <v>4.9845919752049703E-2</v>
      </c>
      <c r="Y12" s="17">
        <v>3.5527515746145502E-2</v>
      </c>
      <c r="Z12" s="17">
        <v>1.09061177035249E-2</v>
      </c>
      <c r="AA12" s="17">
        <v>6.5505869737993203E-2</v>
      </c>
      <c r="AB12" s="17">
        <v>7.3692918796479004E-2</v>
      </c>
      <c r="AC12" s="17">
        <v>1.81100289477465E-2</v>
      </c>
      <c r="AD12" s="17">
        <v>7.34014097918054E-2</v>
      </c>
      <c r="AE12" s="17"/>
      <c r="AF12" s="17">
        <v>1.9781169649798199E-2</v>
      </c>
      <c r="AG12" s="17">
        <v>5.8953386361253399E-2</v>
      </c>
      <c r="AH12" s="17">
        <v>5.5393262985007997E-2</v>
      </c>
      <c r="AI12" s="17"/>
      <c r="AJ12" s="17">
        <v>3.0289515319950801E-2</v>
      </c>
      <c r="AK12" s="17">
        <v>4.0868136395085797E-2</v>
      </c>
      <c r="AL12" s="17">
        <v>1.9750343304349698E-2</v>
      </c>
      <c r="AM12" s="17">
        <v>2.4410118489777002E-2</v>
      </c>
      <c r="AN12" s="17">
        <v>0.26655870102218898</v>
      </c>
      <c r="AO12" s="17"/>
      <c r="AP12" s="17">
        <v>4.5641270671837403E-2</v>
      </c>
      <c r="AQ12" s="17">
        <v>2.0761091399875399E-2</v>
      </c>
      <c r="AR12" s="17">
        <v>1.6180684291044301E-2</v>
      </c>
      <c r="AS12" s="17">
        <v>1.5904060621008399E-2</v>
      </c>
      <c r="AT12" s="17">
        <v>0.34492467293805001</v>
      </c>
      <c r="AU12" s="17">
        <v>1.1592728146142799E-2</v>
      </c>
      <c r="AV12" s="17"/>
      <c r="AW12" s="17">
        <v>0.163868913938536</v>
      </c>
      <c r="AX12" s="17">
        <v>1.10868306936168E-2</v>
      </c>
      <c r="AY12" s="17">
        <v>8.4682985733765898E-2</v>
      </c>
      <c r="AZ12" s="17">
        <v>4.8339044047348401E-2</v>
      </c>
      <c r="BA12" s="17">
        <v>5.4907029514550697E-2</v>
      </c>
      <c r="BB12" s="17">
        <v>5.45593469632892E-2</v>
      </c>
      <c r="BC12" s="17">
        <v>4.7067292900598502E-2</v>
      </c>
      <c r="BD12" s="17">
        <v>3.0783153543008299E-2</v>
      </c>
      <c r="BE12" s="17">
        <v>4.7364227550529402E-2</v>
      </c>
      <c r="BF12" s="17">
        <v>3.0438675035823301E-2</v>
      </c>
      <c r="BG12" s="17">
        <v>4.3010314710181297E-2</v>
      </c>
      <c r="BH12" s="17">
        <v>5.5745920771700201E-2</v>
      </c>
      <c r="BI12" s="17">
        <v>5.5799651688547697E-2</v>
      </c>
      <c r="BJ12" s="17">
        <v>3.6009908324973701E-2</v>
      </c>
      <c r="BK12" s="17">
        <v>4.3569507684739502E-2</v>
      </c>
      <c r="BL12" s="17">
        <v>4.1638871614001698E-2</v>
      </c>
      <c r="BM12" s="17"/>
      <c r="BN12" s="17">
        <v>3.6424600042771899E-2</v>
      </c>
      <c r="BO12" s="17">
        <v>6.6294766344875106E-2</v>
      </c>
      <c r="BP12" s="17"/>
      <c r="BQ12" s="17">
        <v>3.0800488419140501E-2</v>
      </c>
      <c r="BR12" s="17">
        <v>7.49654911798667E-2</v>
      </c>
      <c r="BS12" s="17"/>
      <c r="BT12" s="17">
        <v>4.7088144167558202E-2</v>
      </c>
      <c r="BU12" s="17"/>
      <c r="BV12" s="17">
        <v>7.3963168359415798E-2</v>
      </c>
      <c r="BW12" s="17">
        <v>7.0658602282430205E-2</v>
      </c>
      <c r="BX12" s="17">
        <v>3.0194319883174399E-2</v>
      </c>
      <c r="BY12" s="17"/>
      <c r="BZ12" s="17">
        <v>5.3893611272424702E-2</v>
      </c>
      <c r="CA12" s="17">
        <v>6.0368069032464097E-2</v>
      </c>
      <c r="CB12" s="17">
        <v>5.2865759083434202E-2</v>
      </c>
      <c r="CC12" s="17">
        <v>4.2399138518749102E-2</v>
      </c>
      <c r="CD12" s="17">
        <v>4.5275058713725697E-2</v>
      </c>
      <c r="CE12" s="17">
        <v>5.2496223735741199E-2</v>
      </c>
      <c r="CF12" s="17">
        <v>4.6969642091845301E-2</v>
      </c>
      <c r="CG12" s="17"/>
      <c r="CH12" s="17">
        <v>6.7631243466525506E-2</v>
      </c>
      <c r="CI12" s="17">
        <v>4.7624062250450197E-2</v>
      </c>
      <c r="CJ12" s="17">
        <v>5.4978697460200197E-2</v>
      </c>
      <c r="CK12" s="17">
        <v>2.8567349051566202E-2</v>
      </c>
      <c r="CL12" s="17">
        <v>3.24983021463046E-2</v>
      </c>
    </row>
    <row r="13" spans="2:90" x14ac:dyDescent="0.3">
      <c r="B13" s="18" t="s">
        <v>49</v>
      </c>
      <c r="C13" s="17">
        <v>0.20541400278167499</v>
      </c>
      <c r="D13" s="17">
        <v>0.22212772719193399</v>
      </c>
      <c r="E13" s="17">
        <v>0.19070795899327</v>
      </c>
      <c r="F13" s="17"/>
      <c r="G13" s="17">
        <v>0.15794035797949799</v>
      </c>
      <c r="H13" s="17">
        <v>0.142391065700505</v>
      </c>
      <c r="I13" s="17">
        <v>0.23674267732609899</v>
      </c>
      <c r="J13" s="17">
        <v>0.19489529591899499</v>
      </c>
      <c r="K13" s="17">
        <v>0.24503963418959501</v>
      </c>
      <c r="L13" s="17">
        <v>0.24474464591640199</v>
      </c>
      <c r="M13" s="17"/>
      <c r="N13" s="17">
        <v>0.160392163079835</v>
      </c>
      <c r="O13" s="17">
        <v>0.15696360232415299</v>
      </c>
      <c r="P13" s="17">
        <v>0.28837134073366799</v>
      </c>
      <c r="Q13" s="17">
        <v>0.23329074428523</v>
      </c>
      <c r="R13" s="17"/>
      <c r="S13" s="17">
        <v>0.189770025654554</v>
      </c>
      <c r="T13" s="17">
        <v>0.203737482680903</v>
      </c>
      <c r="U13" s="17">
        <v>0.21720063284897201</v>
      </c>
      <c r="V13" s="17">
        <v>0.205611144474521</v>
      </c>
      <c r="W13" s="17">
        <v>0.241497095187271</v>
      </c>
      <c r="X13" s="17">
        <v>0.246312590254471</v>
      </c>
      <c r="Y13" s="17">
        <v>0.19042600168377</v>
      </c>
      <c r="Z13" s="17">
        <v>0.36194180302567103</v>
      </c>
      <c r="AA13" s="17">
        <v>0.19646825176090901</v>
      </c>
      <c r="AB13" s="17">
        <v>0.106625807073202</v>
      </c>
      <c r="AC13" s="17">
        <v>0.25053533882723</v>
      </c>
      <c r="AD13" s="17">
        <v>0.13246457609269199</v>
      </c>
      <c r="AE13" s="17"/>
      <c r="AF13" s="17">
        <v>0.362714462296856</v>
      </c>
      <c r="AG13" s="17">
        <v>0.10487951865959701</v>
      </c>
      <c r="AH13" s="17">
        <v>0.127842753080322</v>
      </c>
      <c r="AI13" s="17"/>
      <c r="AJ13" s="17">
        <v>0.20149273075085899</v>
      </c>
      <c r="AK13" s="17">
        <v>0.117281619792378</v>
      </c>
      <c r="AL13" s="17">
        <v>7.5911722742358703E-2</v>
      </c>
      <c r="AM13" s="17">
        <v>0.76145034129942302</v>
      </c>
      <c r="AN13" s="17">
        <v>0.121563548586248</v>
      </c>
      <c r="AO13" s="17"/>
      <c r="AP13" s="17">
        <v>4.7901799607429102E-2</v>
      </c>
      <c r="AQ13" s="17">
        <v>8.8733402955849805E-2</v>
      </c>
      <c r="AR13" s="17">
        <v>4.1688005228584901E-2</v>
      </c>
      <c r="AS13" s="17">
        <v>0.67159936695979205</v>
      </c>
      <c r="AT13" s="17">
        <v>6.0949935350360501E-2</v>
      </c>
      <c r="AU13" s="17">
        <v>8.5004855637206597E-2</v>
      </c>
      <c r="AV13" s="17"/>
      <c r="AW13" s="17">
        <v>0.19333960491034199</v>
      </c>
      <c r="AX13" s="17">
        <v>0.25240301129168002</v>
      </c>
      <c r="AY13" s="17">
        <v>0.21485527289193199</v>
      </c>
      <c r="AZ13" s="17">
        <v>0.21026394506983601</v>
      </c>
      <c r="BA13" s="17">
        <v>0.247246176398039</v>
      </c>
      <c r="BB13" s="17">
        <v>0.21793374795341999</v>
      </c>
      <c r="BC13" s="17">
        <v>0.23653994206892801</v>
      </c>
      <c r="BD13" s="17">
        <v>0.22369287352732301</v>
      </c>
      <c r="BE13" s="17">
        <v>0.19292151183907899</v>
      </c>
      <c r="BF13" s="17">
        <v>0.22177310936630601</v>
      </c>
      <c r="BG13" s="17">
        <v>0.14453024860252001</v>
      </c>
      <c r="BH13" s="17">
        <v>0.22665431610148201</v>
      </c>
      <c r="BI13" s="17">
        <v>8.2116742755732094E-2</v>
      </c>
      <c r="BJ13" s="17">
        <v>0.13987463116569701</v>
      </c>
      <c r="BK13" s="17">
        <v>0.124378137850796</v>
      </c>
      <c r="BL13" s="17">
        <v>0.16958405561509499</v>
      </c>
      <c r="BM13" s="17"/>
      <c r="BN13" s="17">
        <v>0.21992186020969201</v>
      </c>
      <c r="BO13" s="17">
        <v>0.18514607420761001</v>
      </c>
      <c r="BP13" s="17"/>
      <c r="BQ13" s="17">
        <v>4.5211634005454297E-2</v>
      </c>
      <c r="BR13" s="17">
        <v>0.27721984926125998</v>
      </c>
      <c r="BS13" s="17"/>
      <c r="BT13" s="17">
        <v>0.26294294771443899</v>
      </c>
      <c r="BU13" s="17"/>
      <c r="BV13" s="17">
        <v>0.15160955135791099</v>
      </c>
      <c r="BW13" s="17">
        <v>0.17268274881357101</v>
      </c>
      <c r="BX13" s="17">
        <v>0.23731768503588599</v>
      </c>
      <c r="BY13" s="17"/>
      <c r="BZ13" s="17">
        <v>0.23780542169063101</v>
      </c>
      <c r="CA13" s="17">
        <v>0.202262124197544</v>
      </c>
      <c r="CB13" s="17">
        <v>0.27874058306027</v>
      </c>
      <c r="CC13" s="17">
        <v>0.19597905210125</v>
      </c>
      <c r="CD13" s="17">
        <v>0.18846452282286799</v>
      </c>
      <c r="CE13" s="17">
        <v>0.16610658964228101</v>
      </c>
      <c r="CF13" s="17">
        <v>0.18613829709926699</v>
      </c>
      <c r="CG13" s="17"/>
      <c r="CH13" s="17">
        <v>0.194178761583955</v>
      </c>
      <c r="CI13" s="17">
        <v>0.17128740420106101</v>
      </c>
      <c r="CJ13" s="17">
        <v>0.22042124528527601</v>
      </c>
      <c r="CK13" s="17">
        <v>0.24222929820458799</v>
      </c>
      <c r="CL13" s="17">
        <v>0.26827666337287798</v>
      </c>
    </row>
    <row r="14" spans="2:90" ht="28.8" x14ac:dyDescent="0.3">
      <c r="B14" s="18" t="s">
        <v>603</v>
      </c>
      <c r="C14" s="17">
        <v>0.204870173679739</v>
      </c>
      <c r="D14" s="17">
        <v>0.18125477331791001</v>
      </c>
      <c r="E14" s="17">
        <v>0.22764332354897501</v>
      </c>
      <c r="F14" s="17"/>
      <c r="G14" s="17">
        <v>0.14707992686736601</v>
      </c>
      <c r="H14" s="17">
        <v>0.130736874520646</v>
      </c>
      <c r="I14" s="17">
        <v>0.17435122180808699</v>
      </c>
      <c r="J14" s="17">
        <v>0.257589224803491</v>
      </c>
      <c r="K14" s="17">
        <v>0.25063076706216803</v>
      </c>
      <c r="L14" s="17">
        <v>0.25533371105602898</v>
      </c>
      <c r="M14" s="17"/>
      <c r="N14" s="17">
        <v>0.15153696161123401</v>
      </c>
      <c r="O14" s="17">
        <v>0.22620566992052599</v>
      </c>
      <c r="P14" s="17">
        <v>0.17643795209539601</v>
      </c>
      <c r="Q14" s="17">
        <v>0.26097959935783099</v>
      </c>
      <c r="R14" s="17"/>
      <c r="S14" s="17">
        <v>0.14514457519962501</v>
      </c>
      <c r="T14" s="17">
        <v>0.25284467046194498</v>
      </c>
      <c r="U14" s="17">
        <v>0.24631691476044701</v>
      </c>
      <c r="V14" s="17">
        <v>0.19383346659106299</v>
      </c>
      <c r="W14" s="17">
        <v>0.242607763469844</v>
      </c>
      <c r="X14" s="17">
        <v>0.16430733528167901</v>
      </c>
      <c r="Y14" s="17">
        <v>0.221262183243709</v>
      </c>
      <c r="Z14" s="17">
        <v>0.12277103119977199</v>
      </c>
      <c r="AA14" s="17">
        <v>0.17983867459547401</v>
      </c>
      <c r="AB14" s="17">
        <v>0.257992951311242</v>
      </c>
      <c r="AC14" s="17">
        <v>0.18962082718897799</v>
      </c>
      <c r="AD14" s="17">
        <v>0.256095861160547</v>
      </c>
      <c r="AE14" s="17"/>
      <c r="AF14" s="17">
        <v>0.17908883865004999</v>
      </c>
      <c r="AG14" s="17">
        <v>0.19642203916674</v>
      </c>
      <c r="AH14" s="17">
        <v>0.29235794408668098</v>
      </c>
      <c r="AI14" s="17"/>
      <c r="AJ14" s="17">
        <v>0.13759563992631499</v>
      </c>
      <c r="AK14" s="17">
        <v>0.16624819641479399</v>
      </c>
      <c r="AL14" s="17">
        <v>0.20083434731894301</v>
      </c>
      <c r="AM14" s="17">
        <v>6.83562509819471E-2</v>
      </c>
      <c r="AN14" s="17">
        <v>0.22427297228861301</v>
      </c>
      <c r="AO14" s="17"/>
      <c r="AP14" s="17">
        <v>0.122761615217001</v>
      </c>
      <c r="AQ14" s="17">
        <v>0.116197298917236</v>
      </c>
      <c r="AR14" s="17">
        <v>0.18102658407331901</v>
      </c>
      <c r="AS14" s="17">
        <v>0.13388677744281799</v>
      </c>
      <c r="AT14" s="17">
        <v>0.221327824304934</v>
      </c>
      <c r="AU14" s="17">
        <v>0.39452535909546799</v>
      </c>
      <c r="AV14" s="17"/>
      <c r="AW14" s="17">
        <v>0.24585177643207501</v>
      </c>
      <c r="AX14" s="17">
        <v>0.19903296711257901</v>
      </c>
      <c r="AY14" s="17">
        <v>0.243366410620042</v>
      </c>
      <c r="AZ14" s="17">
        <v>0.25383984126926401</v>
      </c>
      <c r="BA14" s="17">
        <v>0.21893249902836801</v>
      </c>
      <c r="BB14" s="17">
        <v>0.23296683015936301</v>
      </c>
      <c r="BC14" s="17">
        <v>0.17662315036201701</v>
      </c>
      <c r="BD14" s="17">
        <v>0.192934778242632</v>
      </c>
      <c r="BE14" s="17">
        <v>0.20397625324421201</v>
      </c>
      <c r="BF14" s="17">
        <v>0.20799136902090801</v>
      </c>
      <c r="BG14" s="17">
        <v>0.24710069704611901</v>
      </c>
      <c r="BH14" s="17">
        <v>0.16451297365471601</v>
      </c>
      <c r="BI14" s="17">
        <v>0.21171832794317799</v>
      </c>
      <c r="BJ14" s="17">
        <v>0.14912128828028201</v>
      </c>
      <c r="BK14" s="17">
        <v>0.16627304657136399</v>
      </c>
      <c r="BL14" s="17">
        <v>6.4797287979706603E-2</v>
      </c>
      <c r="BM14" s="17"/>
      <c r="BN14" s="17">
        <v>0.18914800017041999</v>
      </c>
      <c r="BO14" s="17">
        <v>0.227045734142299</v>
      </c>
      <c r="BP14" s="17"/>
      <c r="BQ14" s="17">
        <v>0.112735519550672</v>
      </c>
      <c r="BR14" s="17">
        <v>0.19569385672356901</v>
      </c>
      <c r="BS14" s="17"/>
      <c r="BT14" s="17">
        <v>0.12154666732332201</v>
      </c>
      <c r="BU14" s="17"/>
      <c r="BV14" s="17">
        <v>0.25340629083593103</v>
      </c>
      <c r="BW14" s="17">
        <v>0.15608142858872701</v>
      </c>
      <c r="BX14" s="17">
        <v>0.20161590328267401</v>
      </c>
      <c r="BY14" s="17"/>
      <c r="BZ14" s="17">
        <v>0.22976686248417499</v>
      </c>
      <c r="CA14" s="17">
        <v>0.25575510100493298</v>
      </c>
      <c r="CB14" s="17">
        <v>0.23285875192289299</v>
      </c>
      <c r="CC14" s="17">
        <v>0.17704736966651499</v>
      </c>
      <c r="CD14" s="17">
        <v>0.193230301230122</v>
      </c>
      <c r="CE14" s="17">
        <v>0.21141306310348401</v>
      </c>
      <c r="CF14" s="17">
        <v>0.12586230919536701</v>
      </c>
      <c r="CG14" s="17"/>
      <c r="CH14" s="17">
        <v>9.8578308707221798E-2</v>
      </c>
      <c r="CI14" s="17">
        <v>0.17305870191247899</v>
      </c>
      <c r="CJ14" s="17">
        <v>0.231402548635704</v>
      </c>
      <c r="CK14" s="17">
        <v>0.26795503719649799</v>
      </c>
      <c r="CL14" s="17">
        <v>0.27020417845065398</v>
      </c>
    </row>
    <row r="15" spans="2:90" x14ac:dyDescent="0.3">
      <c r="B15" s="18" t="s">
        <v>118</v>
      </c>
      <c r="C15" s="19">
        <v>0.126642480503248</v>
      </c>
      <c r="D15" s="19">
        <v>8.3213484715898095E-2</v>
      </c>
      <c r="E15" s="19">
        <v>0.16908725724673901</v>
      </c>
      <c r="F15" s="19"/>
      <c r="G15" s="19">
        <v>0.12727042955387299</v>
      </c>
      <c r="H15" s="19">
        <v>0.109472031143984</v>
      </c>
      <c r="I15" s="19">
        <v>0.12133596691719201</v>
      </c>
      <c r="J15" s="19">
        <v>0.15122145647480401</v>
      </c>
      <c r="K15" s="19">
        <v>0.13376544231827101</v>
      </c>
      <c r="L15" s="19">
        <v>0.119871439391058</v>
      </c>
      <c r="M15" s="19"/>
      <c r="N15" s="19">
        <v>7.7671850647850496E-2</v>
      </c>
      <c r="O15" s="19">
        <v>0.16233981839213801</v>
      </c>
      <c r="P15" s="19">
        <v>0.110097574710733</v>
      </c>
      <c r="Q15" s="19">
        <v>0.15634582337293901</v>
      </c>
      <c r="R15" s="19"/>
      <c r="S15" s="19">
        <v>7.8034515658595399E-2</v>
      </c>
      <c r="T15" s="19">
        <v>0.14359743643747599</v>
      </c>
      <c r="U15" s="19">
        <v>0.125706442481021</v>
      </c>
      <c r="V15" s="19">
        <v>0.15274690916142</v>
      </c>
      <c r="W15" s="19">
        <v>0.14520216024049901</v>
      </c>
      <c r="X15" s="19">
        <v>9.4105658151854996E-2</v>
      </c>
      <c r="Y15" s="19">
        <v>0.12195130354112001</v>
      </c>
      <c r="Z15" s="19">
        <v>0.10091582262022999</v>
      </c>
      <c r="AA15" s="19">
        <v>0.11063512381924</v>
      </c>
      <c r="AB15" s="19">
        <v>0.181494792777666</v>
      </c>
      <c r="AC15" s="19">
        <v>0.16228353095600401</v>
      </c>
      <c r="AD15" s="19">
        <v>0.140831343238601</v>
      </c>
      <c r="AE15" s="19"/>
      <c r="AF15" s="19">
        <v>9.8821422523217101E-2</v>
      </c>
      <c r="AG15" s="19">
        <v>0.119976643583886</v>
      </c>
      <c r="AH15" s="19">
        <v>0.18008041098237601</v>
      </c>
      <c r="AI15" s="19"/>
      <c r="AJ15" s="19">
        <v>0.101507857573727</v>
      </c>
      <c r="AK15" s="19">
        <v>9.9450001099265994E-2</v>
      </c>
      <c r="AL15" s="19">
        <v>0.16923578760931099</v>
      </c>
      <c r="AM15" s="19">
        <v>5.67318282896472E-2</v>
      </c>
      <c r="AN15" s="19">
        <v>0.124142523628144</v>
      </c>
      <c r="AO15" s="19"/>
      <c r="AP15" s="19">
        <v>7.6398284453712995E-2</v>
      </c>
      <c r="AQ15" s="19">
        <v>8.1054272794569504E-2</v>
      </c>
      <c r="AR15" s="19">
        <v>0.156356248437274</v>
      </c>
      <c r="AS15" s="19">
        <v>6.8224472528146105E-2</v>
      </c>
      <c r="AT15" s="19">
        <v>0.15826948292284199</v>
      </c>
      <c r="AU15" s="19">
        <v>0.37536066847305399</v>
      </c>
      <c r="AV15" s="19"/>
      <c r="AW15" s="19">
        <v>0.25456506911120103</v>
      </c>
      <c r="AX15" s="19">
        <v>0.240730923379363</v>
      </c>
      <c r="AY15" s="19">
        <v>0.167592211253665</v>
      </c>
      <c r="AZ15" s="19">
        <v>0.152013292525606</v>
      </c>
      <c r="BA15" s="19">
        <v>0.146018992993451</v>
      </c>
      <c r="BB15" s="19">
        <v>0.14550844683092101</v>
      </c>
      <c r="BC15" s="19">
        <v>0.112279488284544</v>
      </c>
      <c r="BD15" s="19">
        <v>0.13245747109831801</v>
      </c>
      <c r="BE15" s="19">
        <v>8.5321640426645806E-2</v>
      </c>
      <c r="BF15" s="19">
        <v>7.2083892806968794E-2</v>
      </c>
      <c r="BG15" s="19">
        <v>0.11468422558566101</v>
      </c>
      <c r="BH15" s="19">
        <v>5.7605164403183001E-2</v>
      </c>
      <c r="BI15" s="19">
        <v>7.9641299769174806E-2</v>
      </c>
      <c r="BJ15" s="19">
        <v>8.4504070217156696E-2</v>
      </c>
      <c r="BK15" s="19">
        <v>6.59383368865923E-2</v>
      </c>
      <c r="BL15" s="19">
        <v>5.0599780084165998E-2</v>
      </c>
      <c r="BM15" s="19"/>
      <c r="BN15" s="19">
        <v>0.115258563601369</v>
      </c>
      <c r="BO15" s="19">
        <v>0.13847269156599301</v>
      </c>
      <c r="BP15" s="19"/>
      <c r="BQ15" s="19">
        <v>7.1790838971860199E-2</v>
      </c>
      <c r="BR15" s="19">
        <v>0.11681168994447599</v>
      </c>
      <c r="BS15" s="19"/>
      <c r="BT15" s="19">
        <v>7.7306356438789706E-2</v>
      </c>
      <c r="BU15" s="19"/>
      <c r="BV15" s="19">
        <v>0.16156062820008399</v>
      </c>
      <c r="BW15" s="19">
        <v>0.133311214703872</v>
      </c>
      <c r="BX15" s="19">
        <v>0.107416257272309</v>
      </c>
      <c r="BY15" s="19"/>
      <c r="BZ15" s="19">
        <v>0.18106572030281901</v>
      </c>
      <c r="CA15" s="19">
        <v>0.12886670063030001</v>
      </c>
      <c r="CB15" s="19">
        <v>0.16460646268950899</v>
      </c>
      <c r="CC15" s="19">
        <v>0.12419252510392</v>
      </c>
      <c r="CD15" s="19">
        <v>9.2103122268360801E-2</v>
      </c>
      <c r="CE15" s="19">
        <v>5.2720113459731502E-2</v>
      </c>
      <c r="CF15" s="19">
        <v>5.8216222054030403E-2</v>
      </c>
      <c r="CG15" s="19"/>
      <c r="CH15" s="19">
        <v>3.1543529328920801E-2</v>
      </c>
      <c r="CI15" s="19">
        <v>0.12198732652396101</v>
      </c>
      <c r="CJ15" s="19">
        <v>0.138435067425494</v>
      </c>
      <c r="CK15" s="19">
        <v>0.152508527990973</v>
      </c>
      <c r="CL15" s="19">
        <v>0.193225568745758</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610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51</v>
      </c>
      <c r="C9" s="17">
        <v>0.24270476415289</v>
      </c>
      <c r="D9" s="17">
        <v>0.27301784693993703</v>
      </c>
      <c r="E9" s="17">
        <v>0.213972284665538</v>
      </c>
      <c r="F9" s="17"/>
      <c r="G9" s="17">
        <v>0.28963188078472701</v>
      </c>
      <c r="H9" s="17">
        <v>0.35459519811138701</v>
      </c>
      <c r="I9" s="17">
        <v>0.247436656146439</v>
      </c>
      <c r="J9" s="17">
        <v>0.20445685484003201</v>
      </c>
      <c r="K9" s="17">
        <v>0.190942308674589</v>
      </c>
      <c r="L9" s="17">
        <v>0.18200592310295899</v>
      </c>
      <c r="M9" s="17"/>
      <c r="N9" s="17">
        <v>0.34962750072641302</v>
      </c>
      <c r="O9" s="17">
        <v>0.23270794806360201</v>
      </c>
      <c r="P9" s="17">
        <v>0.206222855711817</v>
      </c>
      <c r="Q9" s="17">
        <v>0.172349876296988</v>
      </c>
      <c r="R9" s="17"/>
      <c r="S9" s="17">
        <v>0.354596491291788</v>
      </c>
      <c r="T9" s="17">
        <v>0.20272377931048299</v>
      </c>
      <c r="U9" s="17">
        <v>0.187291970413273</v>
      </c>
      <c r="V9" s="17">
        <v>0.23086175429075301</v>
      </c>
      <c r="W9" s="17">
        <v>0.18414623875654801</v>
      </c>
      <c r="X9" s="17">
        <v>0.21909279796925199</v>
      </c>
      <c r="Y9" s="17">
        <v>0.24994026867041999</v>
      </c>
      <c r="Z9" s="17">
        <v>0.27300813428692899</v>
      </c>
      <c r="AA9" s="17">
        <v>0.28937764910908298</v>
      </c>
      <c r="AB9" s="17">
        <v>0.18652363502262501</v>
      </c>
      <c r="AC9" s="17">
        <v>0.19962585360053201</v>
      </c>
      <c r="AD9" s="17">
        <v>0.29211368160034301</v>
      </c>
      <c r="AE9" s="17"/>
      <c r="AF9" s="17">
        <v>0.15017163852110699</v>
      </c>
      <c r="AG9" s="17">
        <v>0.343228115230583</v>
      </c>
      <c r="AH9" s="17">
        <v>0.17837832523855199</v>
      </c>
      <c r="AI9" s="17"/>
      <c r="AJ9" s="17">
        <v>6.1671722184641099E-2</v>
      </c>
      <c r="AK9" s="17">
        <v>0.53882118544886404</v>
      </c>
      <c r="AL9" s="17">
        <v>0.102675559948051</v>
      </c>
      <c r="AM9" s="17">
        <v>3.5536028753178198E-2</v>
      </c>
      <c r="AN9" s="17">
        <v>7.7483144108681096E-2</v>
      </c>
      <c r="AO9" s="17"/>
      <c r="AP9" s="17">
        <v>0.72248003890275103</v>
      </c>
      <c r="AQ9" s="17">
        <v>7.3089627538105301E-2</v>
      </c>
      <c r="AR9" s="17">
        <v>0.13090480602724</v>
      </c>
      <c r="AS9" s="17">
        <v>4.32938757658086E-2</v>
      </c>
      <c r="AT9" s="17">
        <v>0.10479829744165101</v>
      </c>
      <c r="AU9" s="17">
        <v>0.122577067276278</v>
      </c>
      <c r="AV9" s="17"/>
      <c r="AW9" s="17">
        <v>0.19771041194689501</v>
      </c>
      <c r="AX9" s="17">
        <v>0.13405613319675599</v>
      </c>
      <c r="AY9" s="17">
        <v>0.17069859482101701</v>
      </c>
      <c r="AZ9" s="17">
        <v>0.161160288078119</v>
      </c>
      <c r="BA9" s="17">
        <v>0.17862392495171101</v>
      </c>
      <c r="BB9" s="17">
        <v>0.22441551827762499</v>
      </c>
      <c r="BC9" s="17">
        <v>0.29079015388469898</v>
      </c>
      <c r="BD9" s="17">
        <v>0.19433136980073501</v>
      </c>
      <c r="BE9" s="17">
        <v>0.28248780471282597</v>
      </c>
      <c r="BF9" s="17">
        <v>0.28178359844319201</v>
      </c>
      <c r="BG9" s="17">
        <v>0.24209309282493299</v>
      </c>
      <c r="BH9" s="17">
        <v>0.31922233940335498</v>
      </c>
      <c r="BI9" s="17">
        <v>0.403463041656897</v>
      </c>
      <c r="BJ9" s="17">
        <v>0.32182791724484</v>
      </c>
      <c r="BK9" s="17">
        <v>0.26757264693347899</v>
      </c>
      <c r="BL9" s="17">
        <v>0.431092496300717</v>
      </c>
      <c r="BM9" s="17"/>
      <c r="BN9" s="17">
        <v>0.26496294125866399</v>
      </c>
      <c r="BO9" s="17">
        <v>0.214363809998462</v>
      </c>
      <c r="BP9" s="17"/>
      <c r="BQ9" s="17">
        <v>0.74366650534830203</v>
      </c>
      <c r="BR9" s="17">
        <v>0.17310865752449001</v>
      </c>
      <c r="BS9" s="17"/>
      <c r="BT9" s="17">
        <v>0.45239082821920701</v>
      </c>
      <c r="BU9" s="17"/>
      <c r="BV9" s="17">
        <v>0.209593798656838</v>
      </c>
      <c r="BW9" s="17">
        <v>0.31542347677516702</v>
      </c>
      <c r="BX9" s="17">
        <v>0.23839392145454999</v>
      </c>
      <c r="BY9" s="17"/>
      <c r="BZ9" s="17">
        <v>0.12978810877532199</v>
      </c>
      <c r="CA9" s="17">
        <v>0.23566790440313301</v>
      </c>
      <c r="CB9" s="17">
        <v>0.22542884137611</v>
      </c>
      <c r="CC9" s="17">
        <v>0.229990165130049</v>
      </c>
      <c r="CD9" s="17">
        <v>0.27073202258854201</v>
      </c>
      <c r="CE9" s="17">
        <v>0.29542995236367398</v>
      </c>
      <c r="CF9" s="17">
        <v>0.34536658845895502</v>
      </c>
      <c r="CG9" s="17"/>
      <c r="CH9" s="17">
        <v>0.361354612033222</v>
      </c>
      <c r="CI9" s="17">
        <v>0.27687896282241597</v>
      </c>
      <c r="CJ9" s="17">
        <v>0.216694436915603</v>
      </c>
      <c r="CK9" s="17">
        <v>0.190379848890774</v>
      </c>
      <c r="CL9" s="17">
        <v>7.8140737533574894E-2</v>
      </c>
    </row>
    <row r="10" spans="2:90" x14ac:dyDescent="0.3">
      <c r="B10" s="18" t="s">
        <v>52</v>
      </c>
      <c r="C10" s="17">
        <v>0.13952766760895399</v>
      </c>
      <c r="D10" s="17">
        <v>0.14363669539350299</v>
      </c>
      <c r="E10" s="17">
        <v>0.13661794276491401</v>
      </c>
      <c r="F10" s="17"/>
      <c r="G10" s="17">
        <v>9.2270152307913106E-2</v>
      </c>
      <c r="H10" s="17">
        <v>0.116854748143633</v>
      </c>
      <c r="I10" s="17">
        <v>0.12953255915087</v>
      </c>
      <c r="J10" s="17">
        <v>0.12850256727526799</v>
      </c>
      <c r="K10" s="17">
        <v>0.14479574943652601</v>
      </c>
      <c r="L10" s="17">
        <v>0.20304457219438701</v>
      </c>
      <c r="M10" s="17"/>
      <c r="N10" s="17">
        <v>0.16480229545382</v>
      </c>
      <c r="O10" s="17">
        <v>0.12963971917334699</v>
      </c>
      <c r="P10" s="17">
        <v>0.15248731862866699</v>
      </c>
      <c r="Q10" s="17">
        <v>0.108639601268486</v>
      </c>
      <c r="R10" s="17"/>
      <c r="S10" s="17">
        <v>0.15332320604962499</v>
      </c>
      <c r="T10" s="17">
        <v>0.166334435378551</v>
      </c>
      <c r="U10" s="17">
        <v>0.11233819616966099</v>
      </c>
      <c r="V10" s="17">
        <v>0.14486694905987399</v>
      </c>
      <c r="W10" s="17">
        <v>0.115273824505308</v>
      </c>
      <c r="X10" s="17">
        <v>0.19931157597655</v>
      </c>
      <c r="Y10" s="17">
        <v>0.15691975199954</v>
      </c>
      <c r="Z10" s="17">
        <v>9.8832015480329299E-2</v>
      </c>
      <c r="AA10" s="17">
        <v>7.2593301623719797E-2</v>
      </c>
      <c r="AB10" s="17">
        <v>0.114372043992235</v>
      </c>
      <c r="AC10" s="17">
        <v>0.17901163330922601</v>
      </c>
      <c r="AD10" s="17">
        <v>0.15609931173681699</v>
      </c>
      <c r="AE10" s="17"/>
      <c r="AF10" s="17">
        <v>0.17897065138211499</v>
      </c>
      <c r="AG10" s="17">
        <v>0.14454806472412199</v>
      </c>
      <c r="AH10" s="17">
        <v>8.9951217581375503E-2</v>
      </c>
      <c r="AI10" s="17"/>
      <c r="AJ10" s="17">
        <v>0.46212400695197497</v>
      </c>
      <c r="AK10" s="17">
        <v>5.4910942248139701E-2</v>
      </c>
      <c r="AL10" s="17">
        <v>5.75005013729483E-2</v>
      </c>
      <c r="AM10" s="17">
        <v>7.78895446724574E-2</v>
      </c>
      <c r="AN10" s="17">
        <v>6.4670617691077001E-2</v>
      </c>
      <c r="AO10" s="17"/>
      <c r="AP10" s="17">
        <v>2.35843784876501E-2</v>
      </c>
      <c r="AQ10" s="17">
        <v>0.59185184277996605</v>
      </c>
      <c r="AR10" s="17">
        <v>2.1691473155332999E-2</v>
      </c>
      <c r="AS10" s="17">
        <v>9.5808935191775205E-2</v>
      </c>
      <c r="AT10" s="17">
        <v>4.6144508767106199E-2</v>
      </c>
      <c r="AU10" s="17">
        <v>5.5486765224533899E-2</v>
      </c>
      <c r="AV10" s="17"/>
      <c r="AW10" s="17">
        <v>0.15550137223038299</v>
      </c>
      <c r="AX10" s="17">
        <v>4.5152935340964401E-2</v>
      </c>
      <c r="AY10" s="17">
        <v>7.4210187660250698E-2</v>
      </c>
      <c r="AZ10" s="17">
        <v>0.13458304951158001</v>
      </c>
      <c r="BA10" s="17">
        <v>0.12006816598064</v>
      </c>
      <c r="BB10" s="17">
        <v>0.12666423349950501</v>
      </c>
      <c r="BC10" s="17">
        <v>0.141113204680726</v>
      </c>
      <c r="BD10" s="17">
        <v>0.200233612467905</v>
      </c>
      <c r="BE10" s="17">
        <v>0.14091966770502501</v>
      </c>
      <c r="BF10" s="17">
        <v>0.13390561230214301</v>
      </c>
      <c r="BG10" s="17">
        <v>0.147719330079572</v>
      </c>
      <c r="BH10" s="17">
        <v>0.199390536994934</v>
      </c>
      <c r="BI10" s="17">
        <v>0.17449649740085399</v>
      </c>
      <c r="BJ10" s="17">
        <v>0.14577347003431701</v>
      </c>
      <c r="BK10" s="17">
        <v>0.22398667625145699</v>
      </c>
      <c r="BL10" s="17">
        <v>0.17979776169591599</v>
      </c>
      <c r="BM10" s="17"/>
      <c r="BN10" s="17">
        <v>0.156375858076196</v>
      </c>
      <c r="BO10" s="17">
        <v>0.11695129822535399</v>
      </c>
      <c r="BP10" s="17"/>
      <c r="BQ10" s="17">
        <v>2.4024242343058499E-2</v>
      </c>
      <c r="BR10" s="17">
        <v>0.124086144736299</v>
      </c>
      <c r="BS10" s="17"/>
      <c r="BT10" s="17">
        <v>6.3126911988294301E-2</v>
      </c>
      <c r="BU10" s="17"/>
      <c r="BV10" s="17">
        <v>9.4047862900637505E-2</v>
      </c>
      <c r="BW10" s="17">
        <v>0.10474498874147101</v>
      </c>
      <c r="BX10" s="17">
        <v>0.17224728116576099</v>
      </c>
      <c r="BY10" s="17"/>
      <c r="BZ10" s="17">
        <v>8.2451381775351301E-2</v>
      </c>
      <c r="CA10" s="17">
        <v>0.130129012944879</v>
      </c>
      <c r="CB10" s="17">
        <v>0.102269887726726</v>
      </c>
      <c r="CC10" s="17">
        <v>0.15755534374681099</v>
      </c>
      <c r="CD10" s="17">
        <v>0.17053607219702799</v>
      </c>
      <c r="CE10" s="17">
        <v>0.16884517868634999</v>
      </c>
      <c r="CF10" s="17">
        <v>0.186751564166139</v>
      </c>
      <c r="CG10" s="17"/>
      <c r="CH10" s="17">
        <v>0.159683810059289</v>
      </c>
      <c r="CI10" s="17">
        <v>0.17679931925082901</v>
      </c>
      <c r="CJ10" s="17">
        <v>0.121134463021817</v>
      </c>
      <c r="CK10" s="17">
        <v>0.103752438799512</v>
      </c>
      <c r="CL10" s="17">
        <v>5.2637151456670903E-2</v>
      </c>
    </row>
    <row r="11" spans="2:90" x14ac:dyDescent="0.3">
      <c r="B11" s="18" t="s">
        <v>48</v>
      </c>
      <c r="C11" s="17">
        <v>8.2937083776421797E-2</v>
      </c>
      <c r="D11" s="17">
        <v>8.7182419295401103E-2</v>
      </c>
      <c r="E11" s="17">
        <v>7.6408182978782296E-2</v>
      </c>
      <c r="F11" s="17"/>
      <c r="G11" s="17">
        <v>9.2130780456047598E-2</v>
      </c>
      <c r="H11" s="17">
        <v>8.8294405370722806E-2</v>
      </c>
      <c r="I11" s="17">
        <v>6.9924105800066499E-2</v>
      </c>
      <c r="J11" s="17">
        <v>7.2730882776286296E-2</v>
      </c>
      <c r="K11" s="17">
        <v>9.8236019323185902E-2</v>
      </c>
      <c r="L11" s="17">
        <v>8.1130113653742494E-2</v>
      </c>
      <c r="M11" s="17"/>
      <c r="N11" s="17">
        <v>8.8501636994541902E-2</v>
      </c>
      <c r="O11" s="17">
        <v>9.0203801545285095E-2</v>
      </c>
      <c r="P11" s="17">
        <v>6.9379383518376997E-2</v>
      </c>
      <c r="Q11" s="17">
        <v>8.2155789428051601E-2</v>
      </c>
      <c r="R11" s="17"/>
      <c r="S11" s="17">
        <v>5.6430273413289302E-2</v>
      </c>
      <c r="T11" s="17">
        <v>8.6462516455751606E-2</v>
      </c>
      <c r="U11" s="17">
        <v>0.122756120138225</v>
      </c>
      <c r="V11" s="17">
        <v>9.2082664326098004E-2</v>
      </c>
      <c r="W11" s="17">
        <v>8.7269788810337395E-2</v>
      </c>
      <c r="X11" s="17">
        <v>8.2937163488038895E-2</v>
      </c>
      <c r="Y11" s="17">
        <v>6.2570252798943293E-2</v>
      </c>
      <c r="Z11" s="17">
        <v>7.8508002136242802E-2</v>
      </c>
      <c r="AA11" s="17">
        <v>9.4715743161155302E-2</v>
      </c>
      <c r="AB11" s="17">
        <v>9.1278066046949505E-2</v>
      </c>
      <c r="AC11" s="17">
        <v>7.4941890928828706E-2</v>
      </c>
      <c r="AD11" s="17">
        <v>5.3145314161682798E-2</v>
      </c>
      <c r="AE11" s="17"/>
      <c r="AF11" s="17">
        <v>7.2390196228477505E-2</v>
      </c>
      <c r="AG11" s="17">
        <v>9.3373514328383603E-2</v>
      </c>
      <c r="AH11" s="17">
        <v>6.1313305492200598E-2</v>
      </c>
      <c r="AI11" s="17"/>
      <c r="AJ11" s="17">
        <v>3.5127163932073803E-2</v>
      </c>
      <c r="AK11" s="17">
        <v>7.0868700323720099E-2</v>
      </c>
      <c r="AL11" s="17">
        <v>0.42099243600568198</v>
      </c>
      <c r="AM11" s="17">
        <v>2.4335494126314802E-2</v>
      </c>
      <c r="AN11" s="17">
        <v>7.8937855704753604E-2</v>
      </c>
      <c r="AO11" s="17"/>
      <c r="AP11" s="17">
        <v>3.3873042653404101E-2</v>
      </c>
      <c r="AQ11" s="17">
        <v>3.7034474043174399E-2</v>
      </c>
      <c r="AR11" s="17">
        <v>0.49441997839479901</v>
      </c>
      <c r="AS11" s="17">
        <v>3.7482048171114203E-2</v>
      </c>
      <c r="AT11" s="17">
        <v>9.7856718007326496E-2</v>
      </c>
      <c r="AU11" s="17">
        <v>4.4614432474582501E-2</v>
      </c>
      <c r="AV11" s="17"/>
      <c r="AW11" s="17">
        <v>4.9495413906588903E-2</v>
      </c>
      <c r="AX11" s="17">
        <v>3.1438039603696698E-2</v>
      </c>
      <c r="AY11" s="17">
        <v>0.108040170564826</v>
      </c>
      <c r="AZ11" s="17">
        <v>6.1730627360422799E-2</v>
      </c>
      <c r="BA11" s="17">
        <v>0.109506731725641</v>
      </c>
      <c r="BB11" s="17">
        <v>7.7983961711801802E-2</v>
      </c>
      <c r="BC11" s="17">
        <v>5.4499714023850503E-2</v>
      </c>
      <c r="BD11" s="17">
        <v>0.12715537682759401</v>
      </c>
      <c r="BE11" s="17">
        <v>7.7495002663300297E-2</v>
      </c>
      <c r="BF11" s="17">
        <v>0.10080137196854</v>
      </c>
      <c r="BG11" s="17">
        <v>0.13255534459767199</v>
      </c>
      <c r="BH11" s="17">
        <v>3.8919379654135701E-2</v>
      </c>
      <c r="BI11" s="17">
        <v>8.0840143034960496E-2</v>
      </c>
      <c r="BJ11" s="17">
        <v>0.108456639052756</v>
      </c>
      <c r="BK11" s="17">
        <v>6.6176830390218003E-2</v>
      </c>
      <c r="BL11" s="17">
        <v>7.31012568339134E-2</v>
      </c>
      <c r="BM11" s="17"/>
      <c r="BN11" s="17">
        <v>7.6300701543362895E-2</v>
      </c>
      <c r="BO11" s="17">
        <v>9.3309205760351593E-2</v>
      </c>
      <c r="BP11" s="17"/>
      <c r="BQ11" s="17">
        <v>3.3230279836383297E-2</v>
      </c>
      <c r="BR11" s="17">
        <v>0.16031317341364801</v>
      </c>
      <c r="BS11" s="17"/>
      <c r="BT11" s="17">
        <v>5.1575712391897302E-2</v>
      </c>
      <c r="BU11" s="17"/>
      <c r="BV11" s="17">
        <v>0.107483000332161</v>
      </c>
      <c r="BW11" s="17">
        <v>8.4394998133148505E-2</v>
      </c>
      <c r="BX11" s="17">
        <v>6.9760456538611196E-2</v>
      </c>
      <c r="BY11" s="17"/>
      <c r="BZ11" s="17">
        <v>6.3186543532698494E-2</v>
      </c>
      <c r="CA11" s="17">
        <v>8.2691027518022903E-2</v>
      </c>
      <c r="CB11" s="17">
        <v>7.1629959988012595E-2</v>
      </c>
      <c r="CC11" s="17">
        <v>0.10634656139144399</v>
      </c>
      <c r="CD11" s="17">
        <v>9.7638046460104405E-2</v>
      </c>
      <c r="CE11" s="17">
        <v>7.8556617580207405E-2</v>
      </c>
      <c r="CF11" s="17">
        <v>7.4593453239069796E-2</v>
      </c>
      <c r="CG11" s="17"/>
      <c r="CH11" s="17">
        <v>6.6250294266480006E-2</v>
      </c>
      <c r="CI11" s="17">
        <v>8.5994647260266094E-2</v>
      </c>
      <c r="CJ11" s="17">
        <v>8.5674954803031306E-2</v>
      </c>
      <c r="CK11" s="17">
        <v>8.1838424611958394E-2</v>
      </c>
      <c r="CL11" s="17">
        <v>7.4459793123266699E-2</v>
      </c>
    </row>
    <row r="12" spans="2:90" x14ac:dyDescent="0.3">
      <c r="B12" s="18" t="s">
        <v>53</v>
      </c>
      <c r="C12" s="17">
        <v>6.0673487910545297E-2</v>
      </c>
      <c r="D12" s="17">
        <v>5.9286297508219503E-2</v>
      </c>
      <c r="E12" s="17">
        <v>5.9610426502459402E-2</v>
      </c>
      <c r="F12" s="17"/>
      <c r="G12" s="17">
        <v>0.17662610870161999</v>
      </c>
      <c r="H12" s="17">
        <v>8.1922619936972793E-2</v>
      </c>
      <c r="I12" s="17">
        <v>5.3316039823288003E-2</v>
      </c>
      <c r="J12" s="17">
        <v>3.01671051918443E-2</v>
      </c>
      <c r="K12" s="17">
        <v>3.34927022998667E-2</v>
      </c>
      <c r="L12" s="17">
        <v>1.53033315325539E-2</v>
      </c>
      <c r="M12" s="17"/>
      <c r="N12" s="17">
        <v>6.1812797919317E-2</v>
      </c>
      <c r="O12" s="17">
        <v>7.9270071574699105E-2</v>
      </c>
      <c r="P12" s="17">
        <v>4.3915130075005998E-2</v>
      </c>
      <c r="Q12" s="17">
        <v>5.5496147652077797E-2</v>
      </c>
      <c r="R12" s="17"/>
      <c r="S12" s="17">
        <v>8.4625791737463901E-2</v>
      </c>
      <c r="T12" s="17">
        <v>4.4041147577605903E-2</v>
      </c>
      <c r="U12" s="17">
        <v>5.3151299504271998E-2</v>
      </c>
      <c r="V12" s="17">
        <v>4.4112792479682202E-2</v>
      </c>
      <c r="W12" s="17">
        <v>5.7416702695388497E-2</v>
      </c>
      <c r="X12" s="17">
        <v>6.4533653411953606E-2</v>
      </c>
      <c r="Y12" s="17">
        <v>6.5123928933182806E-2</v>
      </c>
      <c r="Z12" s="17">
        <v>1.30852983020265E-2</v>
      </c>
      <c r="AA12" s="17">
        <v>8.0974394812704506E-2</v>
      </c>
      <c r="AB12" s="17">
        <v>9.26217009194093E-2</v>
      </c>
      <c r="AC12" s="17">
        <v>1.98725989324323E-2</v>
      </c>
      <c r="AD12" s="17">
        <v>3.55667538826447E-2</v>
      </c>
      <c r="AE12" s="17"/>
      <c r="AF12" s="17">
        <v>3.0594263518352E-2</v>
      </c>
      <c r="AG12" s="17">
        <v>5.8964019274283401E-2</v>
      </c>
      <c r="AH12" s="17">
        <v>6.8646483227094393E-2</v>
      </c>
      <c r="AI12" s="17"/>
      <c r="AJ12" s="17">
        <v>3.0355974917158898E-2</v>
      </c>
      <c r="AK12" s="17">
        <v>4.2001130079785003E-2</v>
      </c>
      <c r="AL12" s="17">
        <v>3.9610592154787502E-2</v>
      </c>
      <c r="AM12" s="17">
        <v>2.4596518345117599E-2</v>
      </c>
      <c r="AN12" s="17">
        <v>0.39363825672932601</v>
      </c>
      <c r="AO12" s="17"/>
      <c r="AP12" s="17">
        <v>4.1806444904618198E-2</v>
      </c>
      <c r="AQ12" s="17">
        <v>3.2989549538941697E-2</v>
      </c>
      <c r="AR12" s="17">
        <v>2.0721705610690599E-2</v>
      </c>
      <c r="AS12" s="17">
        <v>2.2033155796318302E-2</v>
      </c>
      <c r="AT12" s="17">
        <v>0.44876693069384499</v>
      </c>
      <c r="AU12" s="17">
        <v>5.5581826153898997E-3</v>
      </c>
      <c r="AV12" s="17"/>
      <c r="AW12" s="17">
        <v>0.21330948826402599</v>
      </c>
      <c r="AX12" s="17">
        <v>0.112795325151198</v>
      </c>
      <c r="AY12" s="17">
        <v>0.11236989064045599</v>
      </c>
      <c r="AZ12" s="17">
        <v>6.3345813554140901E-2</v>
      </c>
      <c r="BA12" s="17">
        <v>6.9982003741693596E-2</v>
      </c>
      <c r="BB12" s="17">
        <v>8.1499917882973699E-2</v>
      </c>
      <c r="BC12" s="17">
        <v>3.01310610451728E-2</v>
      </c>
      <c r="BD12" s="17">
        <v>1.9769016168097599E-2</v>
      </c>
      <c r="BE12" s="17">
        <v>5.6935421418176799E-2</v>
      </c>
      <c r="BF12" s="17">
        <v>7.9880886743714297E-2</v>
      </c>
      <c r="BG12" s="17">
        <v>4.00950001697951E-2</v>
      </c>
      <c r="BH12" s="17">
        <v>5.5093440576057702E-2</v>
      </c>
      <c r="BI12" s="17">
        <v>4.62735796117483E-2</v>
      </c>
      <c r="BJ12" s="17">
        <v>3.2880250859158897E-2</v>
      </c>
      <c r="BK12" s="17">
        <v>4.3933208038936598E-2</v>
      </c>
      <c r="BL12" s="17">
        <v>4.7422962373703803E-2</v>
      </c>
      <c r="BM12" s="17"/>
      <c r="BN12" s="17">
        <v>4.4075449709236603E-2</v>
      </c>
      <c r="BO12" s="17">
        <v>8.4486093009070007E-2</v>
      </c>
      <c r="BP12" s="17"/>
      <c r="BQ12" s="17">
        <v>3.3121751135147003E-2</v>
      </c>
      <c r="BR12" s="17">
        <v>7.3835787330166602E-2</v>
      </c>
      <c r="BS12" s="17"/>
      <c r="BT12" s="17">
        <v>5.1853709512906597E-2</v>
      </c>
      <c r="BU12" s="17"/>
      <c r="BV12" s="17">
        <v>8.9115725982712599E-2</v>
      </c>
      <c r="BW12" s="17">
        <v>0.102245027413035</v>
      </c>
      <c r="BX12" s="17">
        <v>3.3407338191673699E-2</v>
      </c>
      <c r="BY12" s="17"/>
      <c r="BZ12" s="17">
        <v>6.4047888240983702E-2</v>
      </c>
      <c r="CA12" s="17">
        <v>8.6795823253793994E-2</v>
      </c>
      <c r="CB12" s="17">
        <v>5.5610665511206199E-2</v>
      </c>
      <c r="CC12" s="17">
        <v>5.6288290960055998E-2</v>
      </c>
      <c r="CD12" s="17">
        <v>6.2514122077285794E-2</v>
      </c>
      <c r="CE12" s="17">
        <v>6.9298533982390401E-2</v>
      </c>
      <c r="CF12" s="17">
        <v>4.29849506070831E-2</v>
      </c>
      <c r="CG12" s="17"/>
      <c r="CH12" s="17">
        <v>8.4331317880560697E-2</v>
      </c>
      <c r="CI12" s="17">
        <v>6.1152083998932003E-2</v>
      </c>
      <c r="CJ12" s="17">
        <v>5.53327338081369E-2</v>
      </c>
      <c r="CK12" s="17">
        <v>4.0947496621987101E-2</v>
      </c>
      <c r="CL12" s="17">
        <v>0.124647802187318</v>
      </c>
    </row>
    <row r="13" spans="2:90" x14ac:dyDescent="0.3">
      <c r="B13" s="18" t="s">
        <v>49</v>
      </c>
      <c r="C13" s="17">
        <v>0.148527433062557</v>
      </c>
      <c r="D13" s="17">
        <v>0.16163569905015901</v>
      </c>
      <c r="E13" s="17">
        <v>0.136894071883258</v>
      </c>
      <c r="F13" s="17"/>
      <c r="G13" s="17">
        <v>0.116841660440189</v>
      </c>
      <c r="H13" s="17">
        <v>0.12883975063837499</v>
      </c>
      <c r="I13" s="17">
        <v>0.18975941871202001</v>
      </c>
      <c r="J13" s="17">
        <v>0.142353463844273</v>
      </c>
      <c r="K13" s="17">
        <v>0.15767158060054801</v>
      </c>
      <c r="L13" s="17">
        <v>0.1507753235739</v>
      </c>
      <c r="M13" s="17"/>
      <c r="N13" s="17">
        <v>0.114593449796455</v>
      </c>
      <c r="O13" s="17">
        <v>0.10809410913489</v>
      </c>
      <c r="P13" s="17">
        <v>0.21850242572042</v>
      </c>
      <c r="Q13" s="17">
        <v>0.166985338052039</v>
      </c>
      <c r="R13" s="17"/>
      <c r="S13" s="17">
        <v>0.14450706470973801</v>
      </c>
      <c r="T13" s="17">
        <v>0.131685179848231</v>
      </c>
      <c r="U13" s="17">
        <v>0.174037653250735</v>
      </c>
      <c r="V13" s="17">
        <v>0.13292505524514101</v>
      </c>
      <c r="W13" s="17">
        <v>0.18882406281122499</v>
      </c>
      <c r="X13" s="17">
        <v>0.15913174167767699</v>
      </c>
      <c r="Y13" s="17">
        <v>0.138554380178252</v>
      </c>
      <c r="Z13" s="17">
        <v>0.217267039377008</v>
      </c>
      <c r="AA13" s="17">
        <v>0.17737090496213601</v>
      </c>
      <c r="AB13" s="17">
        <v>8.5518330622323294E-2</v>
      </c>
      <c r="AC13" s="17">
        <v>0.155398619498684</v>
      </c>
      <c r="AD13" s="17">
        <v>9.9859860014382296E-2</v>
      </c>
      <c r="AE13" s="17"/>
      <c r="AF13" s="17">
        <v>0.259395056100516</v>
      </c>
      <c r="AG13" s="17">
        <v>8.0381744632368995E-2</v>
      </c>
      <c r="AH13" s="17">
        <v>0.108887095650681</v>
      </c>
      <c r="AI13" s="17"/>
      <c r="AJ13" s="17">
        <v>0.109757826208596</v>
      </c>
      <c r="AK13" s="17">
        <v>9.1269977823430701E-2</v>
      </c>
      <c r="AL13" s="17">
        <v>5.7808250125744302E-2</v>
      </c>
      <c r="AM13" s="17">
        <v>0.61691824531031303</v>
      </c>
      <c r="AN13" s="17">
        <v>7.4272211399634996E-2</v>
      </c>
      <c r="AO13" s="17"/>
      <c r="AP13" s="17">
        <v>5.4498922220735602E-2</v>
      </c>
      <c r="AQ13" s="17">
        <v>3.9018516274191103E-2</v>
      </c>
      <c r="AR13" s="17">
        <v>3.6736093511101603E-2</v>
      </c>
      <c r="AS13" s="17">
        <v>0.51175380985353303</v>
      </c>
      <c r="AT13" s="17">
        <v>3.6717085705848501E-2</v>
      </c>
      <c r="AU13" s="17">
        <v>2.26429349002705E-2</v>
      </c>
      <c r="AV13" s="17"/>
      <c r="AW13" s="17">
        <v>4.8533099071081998E-2</v>
      </c>
      <c r="AX13" s="17">
        <v>0.22416080941447</v>
      </c>
      <c r="AY13" s="17">
        <v>0.12602456685689301</v>
      </c>
      <c r="AZ13" s="17">
        <v>0.204060729900506</v>
      </c>
      <c r="BA13" s="17">
        <v>0.183391225733924</v>
      </c>
      <c r="BB13" s="17">
        <v>0.15317532092775199</v>
      </c>
      <c r="BC13" s="17">
        <v>0.19701153997197701</v>
      </c>
      <c r="BD13" s="17">
        <v>0.141726395785992</v>
      </c>
      <c r="BE13" s="17">
        <v>0.14002812435892001</v>
      </c>
      <c r="BF13" s="17">
        <v>0.114931093283448</v>
      </c>
      <c r="BG13" s="17">
        <v>9.1191368587370897E-2</v>
      </c>
      <c r="BH13" s="17">
        <v>0.17035026678100601</v>
      </c>
      <c r="BI13" s="17">
        <v>6.5147245777653004E-2</v>
      </c>
      <c r="BJ13" s="17">
        <v>0.10874799129153299</v>
      </c>
      <c r="BK13" s="17">
        <v>0.107165330320353</v>
      </c>
      <c r="BL13" s="17">
        <v>0.144028924013409</v>
      </c>
      <c r="BM13" s="17"/>
      <c r="BN13" s="17">
        <v>0.16476704039085999</v>
      </c>
      <c r="BO13" s="17">
        <v>0.12504169080392299</v>
      </c>
      <c r="BP13" s="17"/>
      <c r="BQ13" s="17">
        <v>5.2501101342766997E-2</v>
      </c>
      <c r="BR13" s="17">
        <v>0.19757700310042001</v>
      </c>
      <c r="BS13" s="17"/>
      <c r="BT13" s="17">
        <v>0.19932365726020701</v>
      </c>
      <c r="BU13" s="17"/>
      <c r="BV13" s="17">
        <v>0.10452087982679199</v>
      </c>
      <c r="BW13" s="17">
        <v>0.126429673357181</v>
      </c>
      <c r="BX13" s="17">
        <v>0.175308241938333</v>
      </c>
      <c r="BY13" s="17"/>
      <c r="BZ13" s="17">
        <v>0.24104257357442099</v>
      </c>
      <c r="CA13" s="17">
        <v>0.143950957898104</v>
      </c>
      <c r="CB13" s="17">
        <v>0.18675131582926099</v>
      </c>
      <c r="CC13" s="17">
        <v>0.14336803749525301</v>
      </c>
      <c r="CD13" s="17">
        <v>0.120418099357695</v>
      </c>
      <c r="CE13" s="17">
        <v>0.106080605243111</v>
      </c>
      <c r="CF13" s="17">
        <v>0.15305623168573601</v>
      </c>
      <c r="CG13" s="17"/>
      <c r="CH13" s="17">
        <v>0.162057288394967</v>
      </c>
      <c r="CI13" s="17">
        <v>0.111626795260848</v>
      </c>
      <c r="CJ13" s="17">
        <v>0.15458027202848501</v>
      </c>
      <c r="CK13" s="17">
        <v>0.19700030520997999</v>
      </c>
      <c r="CL13" s="17">
        <v>0.21335828149823299</v>
      </c>
    </row>
    <row r="14" spans="2:90" ht="28.8" x14ac:dyDescent="0.3">
      <c r="B14" s="18" t="s">
        <v>603</v>
      </c>
      <c r="C14" s="17">
        <v>0.18930899533040299</v>
      </c>
      <c r="D14" s="17">
        <v>0.172396620720321</v>
      </c>
      <c r="E14" s="17">
        <v>0.206379586822348</v>
      </c>
      <c r="F14" s="17"/>
      <c r="G14" s="17">
        <v>0.135982107447608</v>
      </c>
      <c r="H14" s="17">
        <v>0.125605948409787</v>
      </c>
      <c r="I14" s="17">
        <v>0.17102915207893901</v>
      </c>
      <c r="J14" s="17">
        <v>0.25150770754325902</v>
      </c>
      <c r="K14" s="17">
        <v>0.21290619186324</v>
      </c>
      <c r="L14" s="17">
        <v>0.22543640732994499</v>
      </c>
      <c r="M14" s="17"/>
      <c r="N14" s="17">
        <v>0.14071600671178</v>
      </c>
      <c r="O14" s="17">
        <v>0.18697408391922299</v>
      </c>
      <c r="P14" s="17">
        <v>0.18741251019728999</v>
      </c>
      <c r="Q14" s="17">
        <v>0.24343346504333499</v>
      </c>
      <c r="R14" s="17"/>
      <c r="S14" s="17">
        <v>0.12713416432687599</v>
      </c>
      <c r="T14" s="17">
        <v>0.20578377774328299</v>
      </c>
      <c r="U14" s="17">
        <v>0.21560155671159201</v>
      </c>
      <c r="V14" s="17">
        <v>0.209092687092643</v>
      </c>
      <c r="W14" s="17">
        <v>0.200203883667878</v>
      </c>
      <c r="X14" s="17">
        <v>0.166322802308914</v>
      </c>
      <c r="Y14" s="17">
        <v>0.19392180293943601</v>
      </c>
      <c r="Z14" s="17">
        <v>0.183369417606386</v>
      </c>
      <c r="AA14" s="17">
        <v>0.16888518578834399</v>
      </c>
      <c r="AB14" s="17">
        <v>0.25206470921152702</v>
      </c>
      <c r="AC14" s="17">
        <v>0.19816866744775899</v>
      </c>
      <c r="AD14" s="17">
        <v>0.19070434427942701</v>
      </c>
      <c r="AE14" s="17"/>
      <c r="AF14" s="17">
        <v>0.18872520082126601</v>
      </c>
      <c r="AG14" s="17">
        <v>0.15895454134949799</v>
      </c>
      <c r="AH14" s="17">
        <v>0.27442050530185402</v>
      </c>
      <c r="AI14" s="17"/>
      <c r="AJ14" s="17">
        <v>0.17618598797737101</v>
      </c>
      <c r="AK14" s="17">
        <v>0.112004982469529</v>
      </c>
      <c r="AL14" s="17">
        <v>0.16197110502891501</v>
      </c>
      <c r="AM14" s="17">
        <v>0.120099848362161</v>
      </c>
      <c r="AN14" s="17">
        <v>0.17009778085642099</v>
      </c>
      <c r="AO14" s="17"/>
      <c r="AP14" s="17">
        <v>7.0067443334636798E-2</v>
      </c>
      <c r="AQ14" s="17">
        <v>0.12456956209424699</v>
      </c>
      <c r="AR14" s="17">
        <v>0.16233318715674599</v>
      </c>
      <c r="AS14" s="17">
        <v>0.17199398194527399</v>
      </c>
      <c r="AT14" s="17">
        <v>0.148987229831546</v>
      </c>
      <c r="AU14" s="17">
        <v>0.352239887348269</v>
      </c>
      <c r="AV14" s="17"/>
      <c r="AW14" s="17">
        <v>0.19042674066128701</v>
      </c>
      <c r="AX14" s="17">
        <v>0.200888441108862</v>
      </c>
      <c r="AY14" s="17">
        <v>0.23351063548284401</v>
      </c>
      <c r="AZ14" s="17">
        <v>0.21217080557853299</v>
      </c>
      <c r="BA14" s="17">
        <v>0.20170037448129199</v>
      </c>
      <c r="BB14" s="17">
        <v>0.180976864169579</v>
      </c>
      <c r="BC14" s="17">
        <v>0.209127357424574</v>
      </c>
      <c r="BD14" s="17">
        <v>0.18482983969109401</v>
      </c>
      <c r="BE14" s="17">
        <v>0.20226549059648499</v>
      </c>
      <c r="BF14" s="17">
        <v>0.17814371583897201</v>
      </c>
      <c r="BG14" s="17">
        <v>0.193659047586316</v>
      </c>
      <c r="BH14" s="17">
        <v>0.127335666569172</v>
      </c>
      <c r="BI14" s="17">
        <v>0.17130214751598799</v>
      </c>
      <c r="BJ14" s="17">
        <v>0.13127767229691001</v>
      </c>
      <c r="BK14" s="17">
        <v>0.20606462678034401</v>
      </c>
      <c r="BL14" s="17">
        <v>7.2137167726656404E-2</v>
      </c>
      <c r="BM14" s="17"/>
      <c r="BN14" s="17">
        <v>0.17721595919212599</v>
      </c>
      <c r="BO14" s="17">
        <v>0.20671060690741699</v>
      </c>
      <c r="BP14" s="17"/>
      <c r="BQ14" s="17">
        <v>6.02890492125382E-2</v>
      </c>
      <c r="BR14" s="17">
        <v>0.14960033603505199</v>
      </c>
      <c r="BS14" s="17"/>
      <c r="BT14" s="17">
        <v>9.9318422666168305E-2</v>
      </c>
      <c r="BU14" s="17"/>
      <c r="BV14" s="17">
        <v>0.24332264610180801</v>
      </c>
      <c r="BW14" s="17">
        <v>0.137319735992109</v>
      </c>
      <c r="BX14" s="17">
        <v>0.18360847577564701</v>
      </c>
      <c r="BY14" s="17"/>
      <c r="BZ14" s="17">
        <v>0.21282344551417301</v>
      </c>
      <c r="CA14" s="17">
        <v>0.19523503802648301</v>
      </c>
      <c r="CB14" s="17">
        <v>0.21873015516960301</v>
      </c>
      <c r="CC14" s="17">
        <v>0.18363656315931901</v>
      </c>
      <c r="CD14" s="17">
        <v>0.180930314693342</v>
      </c>
      <c r="CE14" s="17">
        <v>0.17975438746414299</v>
      </c>
      <c r="CF14" s="17">
        <v>0.129822235507074</v>
      </c>
      <c r="CG14" s="17"/>
      <c r="CH14" s="17">
        <v>0.124062243798067</v>
      </c>
      <c r="CI14" s="17">
        <v>0.158091747461163</v>
      </c>
      <c r="CJ14" s="17">
        <v>0.221754248674398</v>
      </c>
      <c r="CK14" s="17">
        <v>0.20881119842589199</v>
      </c>
      <c r="CL14" s="17">
        <v>0.26462800836378098</v>
      </c>
    </row>
    <row r="15" spans="2:90" x14ac:dyDescent="0.3">
      <c r="B15" s="18" t="s">
        <v>118</v>
      </c>
      <c r="C15" s="19">
        <v>0.13632056815822899</v>
      </c>
      <c r="D15" s="19">
        <v>0.10284442109246</v>
      </c>
      <c r="E15" s="19">
        <v>0.17011750438270001</v>
      </c>
      <c r="F15" s="19"/>
      <c r="G15" s="19">
        <v>9.6517309861894399E-2</v>
      </c>
      <c r="H15" s="19">
        <v>0.103887329389123</v>
      </c>
      <c r="I15" s="19">
        <v>0.13900206828837799</v>
      </c>
      <c r="J15" s="19">
        <v>0.170281418529036</v>
      </c>
      <c r="K15" s="19">
        <v>0.16195544780204499</v>
      </c>
      <c r="L15" s="19">
        <v>0.14230432861251199</v>
      </c>
      <c r="M15" s="19"/>
      <c r="N15" s="19">
        <v>7.9946312397672595E-2</v>
      </c>
      <c r="O15" s="19">
        <v>0.17311026658895301</v>
      </c>
      <c r="P15" s="19">
        <v>0.122080376148423</v>
      </c>
      <c r="Q15" s="19">
        <v>0.17093978225902301</v>
      </c>
      <c r="R15" s="19"/>
      <c r="S15" s="19">
        <v>7.9383008471220207E-2</v>
      </c>
      <c r="T15" s="19">
        <v>0.16296916368609299</v>
      </c>
      <c r="U15" s="19">
        <v>0.134823203812242</v>
      </c>
      <c r="V15" s="19">
        <v>0.146058097505809</v>
      </c>
      <c r="W15" s="19">
        <v>0.166865498753313</v>
      </c>
      <c r="X15" s="19">
        <v>0.10867026516761399</v>
      </c>
      <c r="Y15" s="19">
        <v>0.13296961448022501</v>
      </c>
      <c r="Z15" s="19">
        <v>0.13593009281107801</v>
      </c>
      <c r="AA15" s="19">
        <v>0.116082820542858</v>
      </c>
      <c r="AB15" s="19">
        <v>0.177621514184931</v>
      </c>
      <c r="AC15" s="19">
        <v>0.17298073628253799</v>
      </c>
      <c r="AD15" s="19">
        <v>0.17251073432470401</v>
      </c>
      <c r="AE15" s="19"/>
      <c r="AF15" s="19">
        <v>0.119752993428167</v>
      </c>
      <c r="AG15" s="19">
        <v>0.120550000460761</v>
      </c>
      <c r="AH15" s="19">
        <v>0.21840306750824301</v>
      </c>
      <c r="AI15" s="19"/>
      <c r="AJ15" s="19">
        <v>0.12477731782818501</v>
      </c>
      <c r="AK15" s="19">
        <v>9.0123081606532193E-2</v>
      </c>
      <c r="AL15" s="19">
        <v>0.159441555363872</v>
      </c>
      <c r="AM15" s="19">
        <v>0.10062432043045801</v>
      </c>
      <c r="AN15" s="19">
        <v>0.140900133510107</v>
      </c>
      <c r="AO15" s="19"/>
      <c r="AP15" s="19">
        <v>5.3689729496204298E-2</v>
      </c>
      <c r="AQ15" s="19">
        <v>0.10144642773137399</v>
      </c>
      <c r="AR15" s="19">
        <v>0.13319275614408899</v>
      </c>
      <c r="AS15" s="19">
        <v>0.117634193276177</v>
      </c>
      <c r="AT15" s="19">
        <v>0.11672922955267701</v>
      </c>
      <c r="AU15" s="19">
        <v>0.39688073016067699</v>
      </c>
      <c r="AV15" s="19"/>
      <c r="AW15" s="19">
        <v>0.14502347391973799</v>
      </c>
      <c r="AX15" s="19">
        <v>0.25150831618405201</v>
      </c>
      <c r="AY15" s="19">
        <v>0.17514595397371399</v>
      </c>
      <c r="AZ15" s="19">
        <v>0.16294868601669801</v>
      </c>
      <c r="BA15" s="19">
        <v>0.136727573385098</v>
      </c>
      <c r="BB15" s="19">
        <v>0.15528418353076501</v>
      </c>
      <c r="BC15" s="19">
        <v>7.7326968968999807E-2</v>
      </c>
      <c r="BD15" s="19">
        <v>0.13195438925858199</v>
      </c>
      <c r="BE15" s="19">
        <v>9.9868488545266601E-2</v>
      </c>
      <c r="BF15" s="19">
        <v>0.11055372141999099</v>
      </c>
      <c r="BG15" s="19">
        <v>0.15268681615434199</v>
      </c>
      <c r="BH15" s="19">
        <v>8.9688370021338906E-2</v>
      </c>
      <c r="BI15" s="19">
        <v>5.8477345001899203E-2</v>
      </c>
      <c r="BJ15" s="19">
        <v>0.15103605922048599</v>
      </c>
      <c r="BK15" s="19">
        <v>8.5100681285212407E-2</v>
      </c>
      <c r="BL15" s="19">
        <v>5.2419431055684203E-2</v>
      </c>
      <c r="BM15" s="19"/>
      <c r="BN15" s="19">
        <v>0.116302049829554</v>
      </c>
      <c r="BO15" s="19">
        <v>0.159137295295422</v>
      </c>
      <c r="BP15" s="19"/>
      <c r="BQ15" s="19">
        <v>5.3167070781804299E-2</v>
      </c>
      <c r="BR15" s="19">
        <v>0.12147889785992499</v>
      </c>
      <c r="BS15" s="19"/>
      <c r="BT15" s="19">
        <v>8.2410757961320302E-2</v>
      </c>
      <c r="BU15" s="19"/>
      <c r="BV15" s="19">
        <v>0.151916086199051</v>
      </c>
      <c r="BW15" s="19">
        <v>0.12944209958788799</v>
      </c>
      <c r="BX15" s="19">
        <v>0.127274284935424</v>
      </c>
      <c r="BY15" s="19"/>
      <c r="BZ15" s="19">
        <v>0.20666005858705</v>
      </c>
      <c r="CA15" s="19">
        <v>0.12553023595558399</v>
      </c>
      <c r="CB15" s="19">
        <v>0.13957917439908099</v>
      </c>
      <c r="CC15" s="19">
        <v>0.122815038117068</v>
      </c>
      <c r="CD15" s="19">
        <v>9.7231322626003605E-2</v>
      </c>
      <c r="CE15" s="19">
        <v>0.10203472468012501</v>
      </c>
      <c r="CF15" s="19">
        <v>6.7424976335943104E-2</v>
      </c>
      <c r="CG15" s="19"/>
      <c r="CH15" s="19">
        <v>4.2260433567414997E-2</v>
      </c>
      <c r="CI15" s="19">
        <v>0.12945644394554601</v>
      </c>
      <c r="CJ15" s="19">
        <v>0.14482889074852801</v>
      </c>
      <c r="CK15" s="19">
        <v>0.17727028743989601</v>
      </c>
      <c r="CL15" s="19">
        <v>0.192128225837156</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611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51</v>
      </c>
      <c r="C9" s="17">
        <v>0.197727744558305</v>
      </c>
      <c r="D9" s="17">
        <v>0.21862855331432901</v>
      </c>
      <c r="E9" s="17">
        <v>0.178868723848044</v>
      </c>
      <c r="F9" s="17"/>
      <c r="G9" s="17">
        <v>0.25694545003457703</v>
      </c>
      <c r="H9" s="17">
        <v>0.33933358562128602</v>
      </c>
      <c r="I9" s="17">
        <v>0.215144831978717</v>
      </c>
      <c r="J9" s="17">
        <v>0.14129078208041099</v>
      </c>
      <c r="K9" s="17">
        <v>0.13495652581015699</v>
      </c>
      <c r="L9" s="17">
        <v>0.116346658250991</v>
      </c>
      <c r="M9" s="17"/>
      <c r="N9" s="17">
        <v>0.29287970454995899</v>
      </c>
      <c r="O9" s="17">
        <v>0.18672385578853501</v>
      </c>
      <c r="P9" s="17">
        <v>0.16584267418057899</v>
      </c>
      <c r="Q9" s="17">
        <v>0.136612107608303</v>
      </c>
      <c r="R9" s="17"/>
      <c r="S9" s="17">
        <v>0.32095097283087298</v>
      </c>
      <c r="T9" s="17">
        <v>0.102925622640767</v>
      </c>
      <c r="U9" s="17">
        <v>0.119134087775725</v>
      </c>
      <c r="V9" s="17">
        <v>0.14746625173804601</v>
      </c>
      <c r="W9" s="17">
        <v>0.183324913277253</v>
      </c>
      <c r="X9" s="17">
        <v>0.18182777636539799</v>
      </c>
      <c r="Y9" s="17">
        <v>0.200891150029051</v>
      </c>
      <c r="Z9" s="17">
        <v>0.31722834887539297</v>
      </c>
      <c r="AA9" s="17">
        <v>0.25756016122200398</v>
      </c>
      <c r="AB9" s="17">
        <v>0.16078921350247999</v>
      </c>
      <c r="AC9" s="17">
        <v>0.20244583993179799</v>
      </c>
      <c r="AD9" s="17">
        <v>0.18953096817618501</v>
      </c>
      <c r="AE9" s="17"/>
      <c r="AF9" s="17">
        <v>0.124240149543797</v>
      </c>
      <c r="AG9" s="17">
        <v>0.26913576690118501</v>
      </c>
      <c r="AH9" s="17">
        <v>0.18396059076736401</v>
      </c>
      <c r="AI9" s="17"/>
      <c r="AJ9" s="17">
        <v>4.2816941739110902E-2</v>
      </c>
      <c r="AK9" s="17">
        <v>0.45952878200095199</v>
      </c>
      <c r="AL9" s="17">
        <v>7.3682398679135799E-2</v>
      </c>
      <c r="AM9" s="17">
        <v>2.5078480858370999E-2</v>
      </c>
      <c r="AN9" s="17">
        <v>5.9583762606525197E-2</v>
      </c>
      <c r="AO9" s="17"/>
      <c r="AP9" s="17">
        <v>0.638384447375685</v>
      </c>
      <c r="AQ9" s="17">
        <v>6.3453113606013398E-2</v>
      </c>
      <c r="AR9" s="17">
        <v>7.1104047865706801E-2</v>
      </c>
      <c r="AS9" s="17">
        <v>3.7749081303742701E-2</v>
      </c>
      <c r="AT9" s="17">
        <v>5.6547763543434097E-2</v>
      </c>
      <c r="AU9" s="17">
        <v>2.7748800377073401E-2</v>
      </c>
      <c r="AV9" s="17"/>
      <c r="AW9" s="17">
        <v>0.189566840046348</v>
      </c>
      <c r="AX9" s="17">
        <v>0.145272805525925</v>
      </c>
      <c r="AY9" s="17">
        <v>0.15069123681810101</v>
      </c>
      <c r="AZ9" s="17">
        <v>0.149750951934492</v>
      </c>
      <c r="BA9" s="17">
        <v>0.142609274597532</v>
      </c>
      <c r="BB9" s="17">
        <v>0.155090127486056</v>
      </c>
      <c r="BC9" s="17">
        <v>0.19622888632089</v>
      </c>
      <c r="BD9" s="17">
        <v>0.16391741019740499</v>
      </c>
      <c r="BE9" s="17">
        <v>0.225430675711142</v>
      </c>
      <c r="BF9" s="17">
        <v>0.207422408078002</v>
      </c>
      <c r="BG9" s="17">
        <v>0.23941480260617801</v>
      </c>
      <c r="BH9" s="17">
        <v>0.200306324191423</v>
      </c>
      <c r="BI9" s="17">
        <v>0.30858297676357999</v>
      </c>
      <c r="BJ9" s="17">
        <v>0.274689593248021</v>
      </c>
      <c r="BK9" s="17">
        <v>0.28840880614377301</v>
      </c>
      <c r="BL9" s="17">
        <v>0.41058451749555502</v>
      </c>
      <c r="BM9" s="17"/>
      <c r="BN9" s="17">
        <v>0.216612879653373</v>
      </c>
      <c r="BO9" s="17">
        <v>0.17339471417841801</v>
      </c>
      <c r="BP9" s="17"/>
      <c r="BQ9" s="17">
        <v>0.66340205105644401</v>
      </c>
      <c r="BR9" s="17">
        <v>0.12689496543886</v>
      </c>
      <c r="BS9" s="17"/>
      <c r="BT9" s="17">
        <v>0.43444856191692199</v>
      </c>
      <c r="BU9" s="17"/>
      <c r="BV9" s="17">
        <v>0.16664387011144199</v>
      </c>
      <c r="BW9" s="17">
        <v>0.289406649129823</v>
      </c>
      <c r="BX9" s="17">
        <v>0.185961195559494</v>
      </c>
      <c r="BY9" s="17"/>
      <c r="BZ9" s="17">
        <v>0.121715155757931</v>
      </c>
      <c r="CA9" s="17">
        <v>0.16915033303600899</v>
      </c>
      <c r="CB9" s="17">
        <v>0.13117419282953099</v>
      </c>
      <c r="CC9" s="17">
        <v>0.193985993458163</v>
      </c>
      <c r="CD9" s="17">
        <v>0.21670894934800899</v>
      </c>
      <c r="CE9" s="17">
        <v>0.29381459984994401</v>
      </c>
      <c r="CF9" s="17">
        <v>0.30731939153759402</v>
      </c>
      <c r="CG9" s="17"/>
      <c r="CH9" s="17">
        <v>0.33751416047202998</v>
      </c>
      <c r="CI9" s="17">
        <v>0.23956364574704</v>
      </c>
      <c r="CJ9" s="17">
        <v>0.150926138537817</v>
      </c>
      <c r="CK9" s="17">
        <v>0.14762526023908401</v>
      </c>
      <c r="CL9" s="17">
        <v>9.2867356201374096E-2</v>
      </c>
    </row>
    <row r="10" spans="2:90" x14ac:dyDescent="0.3">
      <c r="B10" s="18" t="s">
        <v>52</v>
      </c>
      <c r="C10" s="17">
        <v>0.12353545358923899</v>
      </c>
      <c r="D10" s="17">
        <v>0.12754705163633401</v>
      </c>
      <c r="E10" s="17">
        <v>0.12059417652391501</v>
      </c>
      <c r="F10" s="17"/>
      <c r="G10" s="17">
        <v>7.70154494608771E-2</v>
      </c>
      <c r="H10" s="17">
        <v>0.12363625094445201</v>
      </c>
      <c r="I10" s="17">
        <v>0.11681313752493799</v>
      </c>
      <c r="J10" s="17">
        <v>0.11573916663041001</v>
      </c>
      <c r="K10" s="17">
        <v>0.133627213489034</v>
      </c>
      <c r="L10" s="17">
        <v>0.15941953188853999</v>
      </c>
      <c r="M10" s="17"/>
      <c r="N10" s="17">
        <v>0.143057684158268</v>
      </c>
      <c r="O10" s="17">
        <v>0.143004071244072</v>
      </c>
      <c r="P10" s="17">
        <v>0.12777760191469201</v>
      </c>
      <c r="Q10" s="17">
        <v>7.7950017772645097E-2</v>
      </c>
      <c r="R10" s="17"/>
      <c r="S10" s="17">
        <v>0.17261265858972499</v>
      </c>
      <c r="T10" s="17">
        <v>0.16055459106745401</v>
      </c>
      <c r="U10" s="17">
        <v>0.10245184787242</v>
      </c>
      <c r="V10" s="17">
        <v>0.134631874069221</v>
      </c>
      <c r="W10" s="17">
        <v>8.6198657791450195E-2</v>
      </c>
      <c r="X10" s="17">
        <v>0.14240278660861799</v>
      </c>
      <c r="Y10" s="17">
        <v>0.122069216508176</v>
      </c>
      <c r="Z10" s="17">
        <v>5.58976151811338E-2</v>
      </c>
      <c r="AA10" s="17">
        <v>5.4630797221628502E-2</v>
      </c>
      <c r="AB10" s="17">
        <v>0.130352490499823</v>
      </c>
      <c r="AC10" s="17">
        <v>0.128977831561084</v>
      </c>
      <c r="AD10" s="17">
        <v>0.1044515298004</v>
      </c>
      <c r="AE10" s="17"/>
      <c r="AF10" s="17">
        <v>0.14614262070392101</v>
      </c>
      <c r="AG10" s="17">
        <v>0.12516156992990801</v>
      </c>
      <c r="AH10" s="17">
        <v>9.2876631453593803E-2</v>
      </c>
      <c r="AI10" s="17"/>
      <c r="AJ10" s="17">
        <v>0.43621993054380098</v>
      </c>
      <c r="AK10" s="17">
        <v>3.8092965246025401E-2</v>
      </c>
      <c r="AL10" s="17">
        <v>6.1954245585733897E-2</v>
      </c>
      <c r="AM10" s="17">
        <v>4.42478371349544E-2</v>
      </c>
      <c r="AN10" s="17">
        <v>5.6805028564876001E-2</v>
      </c>
      <c r="AO10" s="17"/>
      <c r="AP10" s="17">
        <v>2.6890955477509901E-2</v>
      </c>
      <c r="AQ10" s="17">
        <v>0.54643249006448702</v>
      </c>
      <c r="AR10" s="17">
        <v>3.6804116407617798E-2</v>
      </c>
      <c r="AS10" s="17">
        <v>5.4837488701946498E-2</v>
      </c>
      <c r="AT10" s="17">
        <v>2.7100586964753998E-2</v>
      </c>
      <c r="AU10" s="17">
        <v>5.2001831028209003E-2</v>
      </c>
      <c r="AV10" s="17"/>
      <c r="AW10" s="17">
        <v>4.76532522633972E-2</v>
      </c>
      <c r="AX10" s="17">
        <v>5.5342070832331003E-2</v>
      </c>
      <c r="AY10" s="17">
        <v>6.0529527064733003E-2</v>
      </c>
      <c r="AZ10" s="17">
        <v>0.11696528319703101</v>
      </c>
      <c r="BA10" s="17">
        <v>0.102470133974653</v>
      </c>
      <c r="BB10" s="17">
        <v>0.127360389018839</v>
      </c>
      <c r="BC10" s="17">
        <v>0.100198389557069</v>
      </c>
      <c r="BD10" s="17">
        <v>0.156116637995594</v>
      </c>
      <c r="BE10" s="17">
        <v>0.13599051182876301</v>
      </c>
      <c r="BF10" s="17">
        <v>0.14445409167206999</v>
      </c>
      <c r="BG10" s="17">
        <v>0.139399297679101</v>
      </c>
      <c r="BH10" s="17">
        <v>0.201047528008124</v>
      </c>
      <c r="BI10" s="17">
        <v>0.174237704952446</v>
      </c>
      <c r="BJ10" s="17">
        <v>0.116104953846034</v>
      </c>
      <c r="BK10" s="17">
        <v>0.20505333241538101</v>
      </c>
      <c r="BL10" s="17">
        <v>0.13460447188129501</v>
      </c>
      <c r="BM10" s="17"/>
      <c r="BN10" s="17">
        <v>0.13130193993681299</v>
      </c>
      <c r="BO10" s="17">
        <v>0.114596886714336</v>
      </c>
      <c r="BP10" s="17"/>
      <c r="BQ10" s="17">
        <v>2.76959504126548E-2</v>
      </c>
      <c r="BR10" s="17">
        <v>7.20895810835296E-2</v>
      </c>
      <c r="BS10" s="17"/>
      <c r="BT10" s="17">
        <v>4.0117252632033501E-2</v>
      </c>
      <c r="BU10" s="17"/>
      <c r="BV10" s="17">
        <v>9.7050041229791606E-2</v>
      </c>
      <c r="BW10" s="17">
        <v>9.1627444324306903E-2</v>
      </c>
      <c r="BX10" s="17">
        <v>0.14818859226097</v>
      </c>
      <c r="BY10" s="17"/>
      <c r="BZ10" s="17">
        <v>7.7185136396257001E-2</v>
      </c>
      <c r="CA10" s="17">
        <v>0.112122091061839</v>
      </c>
      <c r="CB10" s="17">
        <v>8.1952238708268094E-2</v>
      </c>
      <c r="CC10" s="17">
        <v>0.107341822304544</v>
      </c>
      <c r="CD10" s="17">
        <v>0.16976505177276699</v>
      </c>
      <c r="CE10" s="17">
        <v>0.15549836199876901</v>
      </c>
      <c r="CF10" s="17">
        <v>0.16899339659725299</v>
      </c>
      <c r="CG10" s="17"/>
      <c r="CH10" s="17">
        <v>0.183727848374898</v>
      </c>
      <c r="CI10" s="17">
        <v>0.145425993597466</v>
      </c>
      <c r="CJ10" s="17">
        <v>0.10957861657843999</v>
      </c>
      <c r="CK10" s="17">
        <v>8.8172101448302398E-2</v>
      </c>
      <c r="CL10" s="17">
        <v>3.9196707180686699E-2</v>
      </c>
    </row>
    <row r="11" spans="2:90" x14ac:dyDescent="0.3">
      <c r="B11" s="18" t="s">
        <v>48</v>
      </c>
      <c r="C11" s="17">
        <v>8.1997890816833494E-2</v>
      </c>
      <c r="D11" s="17">
        <v>8.1829954135055394E-2</v>
      </c>
      <c r="E11" s="17">
        <v>8.1704894998928995E-2</v>
      </c>
      <c r="F11" s="17"/>
      <c r="G11" s="17">
        <v>0.100526085227981</v>
      </c>
      <c r="H11" s="17">
        <v>8.3828755599010304E-2</v>
      </c>
      <c r="I11" s="17">
        <v>6.9902660767255195E-2</v>
      </c>
      <c r="J11" s="17">
        <v>8.7411933212533002E-2</v>
      </c>
      <c r="K11" s="17">
        <v>6.6499472259861706E-2</v>
      </c>
      <c r="L11" s="17">
        <v>8.4099998242848806E-2</v>
      </c>
      <c r="M11" s="17"/>
      <c r="N11" s="17">
        <v>9.5810384294756606E-2</v>
      </c>
      <c r="O11" s="17">
        <v>8.4549184218788903E-2</v>
      </c>
      <c r="P11" s="17">
        <v>8.4121580609184801E-2</v>
      </c>
      <c r="Q11" s="17">
        <v>6.3410912187302104E-2</v>
      </c>
      <c r="R11" s="17"/>
      <c r="S11" s="17">
        <v>5.4372798019455798E-2</v>
      </c>
      <c r="T11" s="17">
        <v>7.7756957900223495E-2</v>
      </c>
      <c r="U11" s="17">
        <v>0.13450138485181801</v>
      </c>
      <c r="V11" s="17">
        <v>0.12006778677608899</v>
      </c>
      <c r="W11" s="17">
        <v>6.2696054797487896E-2</v>
      </c>
      <c r="X11" s="17">
        <v>8.2785752543195895E-2</v>
      </c>
      <c r="Y11" s="17">
        <v>7.2950321696907502E-2</v>
      </c>
      <c r="Z11" s="17">
        <v>7.4228589123997005E-2</v>
      </c>
      <c r="AA11" s="17">
        <v>9.8819661285358407E-2</v>
      </c>
      <c r="AB11" s="17">
        <v>7.5173806012489103E-2</v>
      </c>
      <c r="AC11" s="17">
        <v>6.6900396931813294E-2</v>
      </c>
      <c r="AD11" s="17">
        <v>3.6436823809008902E-2</v>
      </c>
      <c r="AE11" s="17"/>
      <c r="AF11" s="17">
        <v>6.5299615784147697E-2</v>
      </c>
      <c r="AG11" s="17">
        <v>8.8514360614792106E-2</v>
      </c>
      <c r="AH11" s="17">
        <v>7.7302403666413597E-2</v>
      </c>
      <c r="AI11" s="17"/>
      <c r="AJ11" s="17">
        <v>3.18991657625248E-2</v>
      </c>
      <c r="AK11" s="17">
        <v>7.4347006065617102E-2</v>
      </c>
      <c r="AL11" s="17">
        <v>0.46374515629153101</v>
      </c>
      <c r="AM11" s="17">
        <v>2.4991931863178999E-2</v>
      </c>
      <c r="AN11" s="17">
        <v>2.0962771112946699E-2</v>
      </c>
      <c r="AO11" s="17"/>
      <c r="AP11" s="17">
        <v>4.7575115428842997E-2</v>
      </c>
      <c r="AQ11" s="17">
        <v>3.5804111017420197E-2</v>
      </c>
      <c r="AR11" s="17">
        <v>0.52873815170625604</v>
      </c>
      <c r="AS11" s="17">
        <v>2.9554118076806701E-2</v>
      </c>
      <c r="AT11" s="17">
        <v>3.4216451113163397E-2</v>
      </c>
      <c r="AU11" s="17">
        <v>4.6518841852516299E-2</v>
      </c>
      <c r="AV11" s="17"/>
      <c r="AW11" s="17">
        <v>0</v>
      </c>
      <c r="AX11" s="17">
        <v>7.7341766301735906E-2</v>
      </c>
      <c r="AY11" s="17">
        <v>8.9484529611589606E-2</v>
      </c>
      <c r="AZ11" s="17">
        <v>7.8970927348456302E-2</v>
      </c>
      <c r="BA11" s="17">
        <v>8.96478815912473E-2</v>
      </c>
      <c r="BB11" s="17">
        <v>7.9409150170789297E-2</v>
      </c>
      <c r="BC11" s="17">
        <v>7.9549006968968897E-2</v>
      </c>
      <c r="BD11" s="17">
        <v>8.6075457159479798E-2</v>
      </c>
      <c r="BE11" s="17">
        <v>0.122923128297764</v>
      </c>
      <c r="BF11" s="17">
        <v>0.101545133210274</v>
      </c>
      <c r="BG11" s="17">
        <v>7.0531696035556202E-2</v>
      </c>
      <c r="BH11" s="17">
        <v>4.6773738970048599E-2</v>
      </c>
      <c r="BI11" s="17">
        <v>7.3399608005033201E-2</v>
      </c>
      <c r="BJ11" s="17">
        <v>0.125261199414262</v>
      </c>
      <c r="BK11" s="17">
        <v>4.2376386779910701E-2</v>
      </c>
      <c r="BL11" s="17">
        <v>0.105986180146317</v>
      </c>
      <c r="BM11" s="17"/>
      <c r="BN11" s="17">
        <v>7.9250480384671404E-2</v>
      </c>
      <c r="BO11" s="17">
        <v>8.6983229883825605E-2</v>
      </c>
      <c r="BP11" s="17"/>
      <c r="BQ11" s="17">
        <v>4.6265373958000698E-2</v>
      </c>
      <c r="BR11" s="17">
        <v>0.152182602911547</v>
      </c>
      <c r="BS11" s="17"/>
      <c r="BT11" s="17">
        <v>5.0245155341161897E-2</v>
      </c>
      <c r="BU11" s="17"/>
      <c r="BV11" s="17">
        <v>9.8821327364315301E-2</v>
      </c>
      <c r="BW11" s="17">
        <v>8.1752834694753099E-2</v>
      </c>
      <c r="BX11" s="17">
        <v>7.8338555787185196E-2</v>
      </c>
      <c r="BY11" s="17"/>
      <c r="BZ11" s="17">
        <v>7.3014846756454199E-2</v>
      </c>
      <c r="CA11" s="17">
        <v>8.3640874975023399E-2</v>
      </c>
      <c r="CB11" s="17">
        <v>8.6513707454261402E-2</v>
      </c>
      <c r="CC11" s="17">
        <v>0.126085698872243</v>
      </c>
      <c r="CD11" s="17">
        <v>6.5939220807971793E-2</v>
      </c>
      <c r="CE11" s="17">
        <v>7.9564698248817206E-2</v>
      </c>
      <c r="CF11" s="17">
        <v>7.1752023153947103E-2</v>
      </c>
      <c r="CG11" s="17"/>
      <c r="CH11" s="17">
        <v>6.5673054446329607E-2</v>
      </c>
      <c r="CI11" s="17">
        <v>8.4846250296149395E-2</v>
      </c>
      <c r="CJ11" s="17">
        <v>8.3860912073547303E-2</v>
      </c>
      <c r="CK11" s="17">
        <v>7.7862526792834494E-2</v>
      </c>
      <c r="CL11" s="17">
        <v>9.45297211217105E-2</v>
      </c>
    </row>
    <row r="12" spans="2:90" x14ac:dyDescent="0.3">
      <c r="B12" s="18" t="s">
        <v>53</v>
      </c>
      <c r="C12" s="17">
        <v>7.8792042835974602E-2</v>
      </c>
      <c r="D12" s="17">
        <v>7.4954869973641702E-2</v>
      </c>
      <c r="E12" s="17">
        <v>7.73053793923687E-2</v>
      </c>
      <c r="F12" s="17"/>
      <c r="G12" s="17">
        <v>0.17930095700923701</v>
      </c>
      <c r="H12" s="17">
        <v>9.6099117454200397E-2</v>
      </c>
      <c r="I12" s="17">
        <v>7.9236408033604794E-2</v>
      </c>
      <c r="J12" s="17">
        <v>4.7045605240486697E-2</v>
      </c>
      <c r="K12" s="17">
        <v>6.0977458680405799E-2</v>
      </c>
      <c r="L12" s="17">
        <v>3.5236962333127501E-2</v>
      </c>
      <c r="M12" s="17"/>
      <c r="N12" s="17">
        <v>8.6578961862099096E-2</v>
      </c>
      <c r="O12" s="17">
        <v>8.7535683785940996E-2</v>
      </c>
      <c r="P12" s="17">
        <v>5.5323087375639998E-2</v>
      </c>
      <c r="Q12" s="17">
        <v>8.2762446053201405E-2</v>
      </c>
      <c r="R12" s="17"/>
      <c r="S12" s="17">
        <v>6.2591574885952503E-2</v>
      </c>
      <c r="T12" s="17">
        <v>8.9323649290889304E-2</v>
      </c>
      <c r="U12" s="17">
        <v>8.3172342682668807E-2</v>
      </c>
      <c r="V12" s="17">
        <v>8.4626743768586393E-2</v>
      </c>
      <c r="W12" s="17">
        <v>5.3010806717587899E-2</v>
      </c>
      <c r="X12" s="17">
        <v>0.10339065593229101</v>
      </c>
      <c r="Y12" s="17">
        <v>7.4965943384870601E-2</v>
      </c>
      <c r="Z12" s="17">
        <v>3.5743722839988203E-2</v>
      </c>
      <c r="AA12" s="17">
        <v>9.8771617023329095E-2</v>
      </c>
      <c r="AB12" s="17">
        <v>9.8002783748081801E-2</v>
      </c>
      <c r="AC12" s="17">
        <v>1.9672039331755601E-2</v>
      </c>
      <c r="AD12" s="17">
        <v>0.100931080704745</v>
      </c>
      <c r="AE12" s="17"/>
      <c r="AF12" s="17">
        <v>4.0793825852682E-2</v>
      </c>
      <c r="AG12" s="17">
        <v>9.5626913971145894E-2</v>
      </c>
      <c r="AH12" s="17">
        <v>6.8980056796991804E-2</v>
      </c>
      <c r="AI12" s="17"/>
      <c r="AJ12" s="17">
        <v>3.0290308306298499E-2</v>
      </c>
      <c r="AK12" s="17">
        <v>7.0847129194707995E-2</v>
      </c>
      <c r="AL12" s="17">
        <v>7.59238385105796E-2</v>
      </c>
      <c r="AM12" s="17">
        <v>2.34574180147397E-2</v>
      </c>
      <c r="AN12" s="17">
        <v>0.47542842588578399</v>
      </c>
      <c r="AO12" s="17"/>
      <c r="AP12" s="17">
        <v>6.1313239006713802E-2</v>
      </c>
      <c r="AQ12" s="17">
        <v>3.1783327039544097E-2</v>
      </c>
      <c r="AR12" s="17">
        <v>4.4931271519035997E-2</v>
      </c>
      <c r="AS12" s="17">
        <v>2.4590653733413102E-2</v>
      </c>
      <c r="AT12" s="17">
        <v>0.52927316730872398</v>
      </c>
      <c r="AU12" s="17">
        <v>6.0519634429476103E-2</v>
      </c>
      <c r="AV12" s="17"/>
      <c r="AW12" s="17">
        <v>0.16140687887970101</v>
      </c>
      <c r="AX12" s="17">
        <v>8.3189609887935695E-2</v>
      </c>
      <c r="AY12" s="17">
        <v>0.119273365406147</v>
      </c>
      <c r="AZ12" s="17">
        <v>5.1357221782188801E-2</v>
      </c>
      <c r="BA12" s="17">
        <v>8.4596075931561002E-2</v>
      </c>
      <c r="BB12" s="17">
        <v>8.0637206451791704E-2</v>
      </c>
      <c r="BC12" s="17">
        <v>7.5623008347316098E-2</v>
      </c>
      <c r="BD12" s="17">
        <v>7.2497543230013894E-2</v>
      </c>
      <c r="BE12" s="17">
        <v>7.0660750899866204E-2</v>
      </c>
      <c r="BF12" s="17">
        <v>0.115304540408875</v>
      </c>
      <c r="BG12" s="17">
        <v>8.9683129150845503E-2</v>
      </c>
      <c r="BH12" s="17">
        <v>8.3829006113498597E-2</v>
      </c>
      <c r="BI12" s="17">
        <v>5.0398424151038498E-2</v>
      </c>
      <c r="BJ12" s="17">
        <v>9.7933938886079999E-2</v>
      </c>
      <c r="BK12" s="17">
        <v>4.3933208038936598E-2</v>
      </c>
      <c r="BL12" s="17">
        <v>4.4952257086263402E-2</v>
      </c>
      <c r="BM12" s="17"/>
      <c r="BN12" s="17">
        <v>5.4733220886297097E-2</v>
      </c>
      <c r="BO12" s="17">
        <v>0.11317558199271401</v>
      </c>
      <c r="BP12" s="17"/>
      <c r="BQ12" s="17">
        <v>5.4960122198890002E-2</v>
      </c>
      <c r="BR12" s="17">
        <v>0.106804594048114</v>
      </c>
      <c r="BS12" s="17"/>
      <c r="BT12" s="17">
        <v>4.5336917840183802E-2</v>
      </c>
      <c r="BU12" s="17"/>
      <c r="BV12" s="17">
        <v>0.103286547981307</v>
      </c>
      <c r="BW12" s="17">
        <v>0.12799565859324299</v>
      </c>
      <c r="BX12" s="17">
        <v>4.5000257279848299E-2</v>
      </c>
      <c r="BY12" s="17"/>
      <c r="BZ12" s="17">
        <v>9.2746699336210103E-2</v>
      </c>
      <c r="CA12" s="17">
        <v>8.9313023628954602E-2</v>
      </c>
      <c r="CB12" s="17">
        <v>7.74333762327261E-2</v>
      </c>
      <c r="CC12" s="17">
        <v>8.4771560076769795E-2</v>
      </c>
      <c r="CD12" s="17">
        <v>8.2926507880661707E-2</v>
      </c>
      <c r="CE12" s="17">
        <v>6.4760309352918405E-2</v>
      </c>
      <c r="CF12" s="17">
        <v>7.2460968764966105E-2</v>
      </c>
      <c r="CG12" s="17"/>
      <c r="CH12" s="17">
        <v>7.9144543201528098E-2</v>
      </c>
      <c r="CI12" s="17">
        <v>7.8525083319126596E-2</v>
      </c>
      <c r="CJ12" s="17">
        <v>8.7461235486741798E-2</v>
      </c>
      <c r="CK12" s="17">
        <v>5.76883540972414E-2</v>
      </c>
      <c r="CL12" s="17">
        <v>8.3162546626027706E-2</v>
      </c>
    </row>
    <row r="13" spans="2:90" x14ac:dyDescent="0.3">
      <c r="B13" s="18" t="s">
        <v>49</v>
      </c>
      <c r="C13" s="17">
        <v>0.16118190480297601</v>
      </c>
      <c r="D13" s="17">
        <v>0.193284665820981</v>
      </c>
      <c r="E13" s="17">
        <v>0.13108548913071499</v>
      </c>
      <c r="F13" s="17"/>
      <c r="G13" s="17">
        <v>0.13060261174458099</v>
      </c>
      <c r="H13" s="17">
        <v>0.11835712060362601</v>
      </c>
      <c r="I13" s="17">
        <v>0.18106386971444</v>
      </c>
      <c r="J13" s="17">
        <v>0.167028498273527</v>
      </c>
      <c r="K13" s="17">
        <v>0.184075144474279</v>
      </c>
      <c r="L13" s="17">
        <v>0.180101619483681</v>
      </c>
      <c r="M13" s="17"/>
      <c r="N13" s="17">
        <v>0.116166282939707</v>
      </c>
      <c r="O13" s="17">
        <v>0.107625972396568</v>
      </c>
      <c r="P13" s="17">
        <v>0.24340675980479901</v>
      </c>
      <c r="Q13" s="17">
        <v>0.19455374965585701</v>
      </c>
      <c r="R13" s="17"/>
      <c r="S13" s="17">
        <v>0.14781816920617399</v>
      </c>
      <c r="T13" s="17">
        <v>0.152846601080355</v>
      </c>
      <c r="U13" s="17">
        <v>0.15983692832197099</v>
      </c>
      <c r="V13" s="17">
        <v>0.142890046752748</v>
      </c>
      <c r="W13" s="17">
        <v>0.24417411631641001</v>
      </c>
      <c r="X13" s="17">
        <v>0.167164695079452</v>
      </c>
      <c r="Y13" s="17">
        <v>0.14289786804506399</v>
      </c>
      <c r="Z13" s="17">
        <v>0.23916916731329399</v>
      </c>
      <c r="AA13" s="17">
        <v>0.19947819211953</v>
      </c>
      <c r="AB13" s="17">
        <v>6.6313316731879304E-2</v>
      </c>
      <c r="AC13" s="17">
        <v>0.19573204320509099</v>
      </c>
      <c r="AD13" s="17">
        <v>0.137666977892973</v>
      </c>
      <c r="AE13" s="17"/>
      <c r="AF13" s="17">
        <v>0.28300369207946102</v>
      </c>
      <c r="AG13" s="17">
        <v>9.1257685410633199E-2</v>
      </c>
      <c r="AH13" s="17">
        <v>9.4307598172413507E-2</v>
      </c>
      <c r="AI13" s="17"/>
      <c r="AJ13" s="17">
        <v>0.13406441564798299</v>
      </c>
      <c r="AK13" s="17">
        <v>8.5055892333599198E-2</v>
      </c>
      <c r="AL13" s="17">
        <v>5.6723789490775799E-2</v>
      </c>
      <c r="AM13" s="17">
        <v>0.65659625110276298</v>
      </c>
      <c r="AN13" s="17">
        <v>8.5779300384459606E-2</v>
      </c>
      <c r="AO13" s="17"/>
      <c r="AP13" s="17">
        <v>4.6364720897962099E-2</v>
      </c>
      <c r="AQ13" s="17">
        <v>4.9440094785999797E-2</v>
      </c>
      <c r="AR13" s="17">
        <v>9.7548193750990001E-3</v>
      </c>
      <c r="AS13" s="17">
        <v>0.56567748327997402</v>
      </c>
      <c r="AT13" s="17">
        <v>6.5687958438555905E-2</v>
      </c>
      <c r="AU13" s="17">
        <v>1.53682374135651E-2</v>
      </c>
      <c r="AV13" s="17"/>
      <c r="AW13" s="17">
        <v>0.10280812962953099</v>
      </c>
      <c r="AX13" s="17">
        <v>0.186020691088428</v>
      </c>
      <c r="AY13" s="17">
        <v>0.144600168129702</v>
      </c>
      <c r="AZ13" s="17">
        <v>0.18524091721474401</v>
      </c>
      <c r="BA13" s="17">
        <v>0.18773441175012501</v>
      </c>
      <c r="BB13" s="17">
        <v>0.18917176116873299</v>
      </c>
      <c r="BC13" s="17">
        <v>0.21910426287080401</v>
      </c>
      <c r="BD13" s="17">
        <v>0.17793388371386101</v>
      </c>
      <c r="BE13" s="17">
        <v>0.142668148958112</v>
      </c>
      <c r="BF13" s="17">
        <v>0.108173934067766</v>
      </c>
      <c r="BG13" s="17">
        <v>0.105908001537109</v>
      </c>
      <c r="BH13" s="17">
        <v>0.16792131608334099</v>
      </c>
      <c r="BI13" s="17">
        <v>6.7377209033385205E-2</v>
      </c>
      <c r="BJ13" s="17">
        <v>0.122060860040078</v>
      </c>
      <c r="BK13" s="17">
        <v>0.186460699095187</v>
      </c>
      <c r="BL13" s="17">
        <v>0.15493993808495199</v>
      </c>
      <c r="BM13" s="17"/>
      <c r="BN13" s="17">
        <v>0.179761637881449</v>
      </c>
      <c r="BO13" s="17">
        <v>0.13359903357941499</v>
      </c>
      <c r="BP13" s="17"/>
      <c r="BQ13" s="17">
        <v>3.6216723231773003E-2</v>
      </c>
      <c r="BR13" s="17">
        <v>0.216984965970104</v>
      </c>
      <c r="BS13" s="17"/>
      <c r="BT13" s="17">
        <v>0.195717159040904</v>
      </c>
      <c r="BU13" s="17"/>
      <c r="BV13" s="17">
        <v>0.119775251200123</v>
      </c>
      <c r="BW13" s="17">
        <v>0.118355424068431</v>
      </c>
      <c r="BX13" s="17">
        <v>0.19433461801572799</v>
      </c>
      <c r="BY13" s="17"/>
      <c r="BZ13" s="17">
        <v>0.221534306217609</v>
      </c>
      <c r="CA13" s="17">
        <v>0.16959344089463199</v>
      </c>
      <c r="CB13" s="17">
        <v>0.20925249564512899</v>
      </c>
      <c r="CC13" s="17">
        <v>0.14010273408798299</v>
      </c>
      <c r="CD13" s="17">
        <v>0.1389434723611</v>
      </c>
      <c r="CE13" s="17">
        <v>0.106718220746075</v>
      </c>
      <c r="CF13" s="17">
        <v>0.18543025652220099</v>
      </c>
      <c r="CG13" s="17"/>
      <c r="CH13" s="17">
        <v>0.176511277957244</v>
      </c>
      <c r="CI13" s="17">
        <v>0.126298982405326</v>
      </c>
      <c r="CJ13" s="17">
        <v>0.172486121528239</v>
      </c>
      <c r="CK13" s="17">
        <v>0.18338464531580501</v>
      </c>
      <c r="CL13" s="17">
        <v>0.25728129072003803</v>
      </c>
    </row>
    <row r="14" spans="2:90" ht="28.8" x14ac:dyDescent="0.3">
      <c r="B14" s="18" t="s">
        <v>603</v>
      </c>
      <c r="C14" s="17">
        <v>0.20834035626515501</v>
      </c>
      <c r="D14" s="17">
        <v>0.19303182841130501</v>
      </c>
      <c r="E14" s="17">
        <v>0.22399436628936301</v>
      </c>
      <c r="F14" s="17"/>
      <c r="G14" s="17">
        <v>0.123652431914187</v>
      </c>
      <c r="H14" s="17">
        <v>0.12781190121636399</v>
      </c>
      <c r="I14" s="17">
        <v>0.195964435466527</v>
      </c>
      <c r="J14" s="17">
        <v>0.24817064530570801</v>
      </c>
      <c r="K14" s="17">
        <v>0.26415708243059099</v>
      </c>
      <c r="L14" s="17">
        <v>0.27075597679399099</v>
      </c>
      <c r="M14" s="17"/>
      <c r="N14" s="17">
        <v>0.16587941699808501</v>
      </c>
      <c r="O14" s="17">
        <v>0.21528804909572899</v>
      </c>
      <c r="P14" s="17">
        <v>0.17794422949953001</v>
      </c>
      <c r="Q14" s="17">
        <v>0.26963003053192702</v>
      </c>
      <c r="R14" s="17"/>
      <c r="S14" s="17">
        <v>0.14617801305112599</v>
      </c>
      <c r="T14" s="17">
        <v>0.237793603872925</v>
      </c>
      <c r="U14" s="17">
        <v>0.21807155833764399</v>
      </c>
      <c r="V14" s="17">
        <v>0.199480609324552</v>
      </c>
      <c r="W14" s="17">
        <v>0.19430814387178499</v>
      </c>
      <c r="X14" s="17">
        <v>0.19228366785068399</v>
      </c>
      <c r="Y14" s="17">
        <v>0.23565476559267401</v>
      </c>
      <c r="Z14" s="17">
        <v>0.154737577442631</v>
      </c>
      <c r="AA14" s="17">
        <v>0.19438579885577301</v>
      </c>
      <c r="AB14" s="17">
        <v>0.287148737366961</v>
      </c>
      <c r="AC14" s="17">
        <v>0.22556212510465401</v>
      </c>
      <c r="AD14" s="17">
        <v>0.23777264900143699</v>
      </c>
      <c r="AE14" s="17"/>
      <c r="AF14" s="17">
        <v>0.19848556487989599</v>
      </c>
      <c r="AG14" s="17">
        <v>0.20267154349097299</v>
      </c>
      <c r="AH14" s="17">
        <v>0.289371768549467</v>
      </c>
      <c r="AI14" s="17"/>
      <c r="AJ14" s="17">
        <v>0.18694509844035301</v>
      </c>
      <c r="AK14" s="17">
        <v>0.151506215178563</v>
      </c>
      <c r="AL14" s="17">
        <v>0.174819317680976</v>
      </c>
      <c r="AM14" s="17">
        <v>0.106104793877042</v>
      </c>
      <c r="AN14" s="17">
        <v>0.16873095781295899</v>
      </c>
      <c r="AO14" s="17"/>
      <c r="AP14" s="17">
        <v>9.2743748705987894E-2</v>
      </c>
      <c r="AQ14" s="17">
        <v>0.136539640789897</v>
      </c>
      <c r="AR14" s="17">
        <v>0.186053311324443</v>
      </c>
      <c r="AS14" s="17">
        <v>0.18055760820901201</v>
      </c>
      <c r="AT14" s="17">
        <v>0.148042842302156</v>
      </c>
      <c r="AU14" s="17">
        <v>0.37147154299148999</v>
      </c>
      <c r="AV14" s="17"/>
      <c r="AW14" s="17">
        <v>0.19042674066128701</v>
      </c>
      <c r="AX14" s="17">
        <v>0.222264242433105</v>
      </c>
      <c r="AY14" s="17">
        <v>0.244326429782877</v>
      </c>
      <c r="AZ14" s="17">
        <v>0.28598974283994899</v>
      </c>
      <c r="BA14" s="17">
        <v>0.21891738074692699</v>
      </c>
      <c r="BB14" s="17">
        <v>0.213511451072041</v>
      </c>
      <c r="BC14" s="17">
        <v>0.19117231877786101</v>
      </c>
      <c r="BD14" s="17">
        <v>0.21866325968414199</v>
      </c>
      <c r="BE14" s="17">
        <v>0.20163497764867799</v>
      </c>
      <c r="BF14" s="17">
        <v>0.17810712757515401</v>
      </c>
      <c r="BG14" s="17">
        <v>0.214791974429454</v>
      </c>
      <c r="BH14" s="17">
        <v>0.18745325337466101</v>
      </c>
      <c r="BI14" s="17">
        <v>0.22281448696221701</v>
      </c>
      <c r="BJ14" s="17">
        <v>0.14553359864905099</v>
      </c>
      <c r="BK14" s="17">
        <v>0.14880740172690901</v>
      </c>
      <c r="BL14" s="17">
        <v>8.2423862760298894E-2</v>
      </c>
      <c r="BM14" s="17"/>
      <c r="BN14" s="17">
        <v>0.19585406927075499</v>
      </c>
      <c r="BO14" s="17">
        <v>0.22523922745156699</v>
      </c>
      <c r="BP14" s="17"/>
      <c r="BQ14" s="17">
        <v>9.0203449839613301E-2</v>
      </c>
      <c r="BR14" s="17">
        <v>0.19388585740735101</v>
      </c>
      <c r="BS14" s="17"/>
      <c r="BT14" s="17">
        <v>0.13314495398519399</v>
      </c>
      <c r="BU14" s="17"/>
      <c r="BV14" s="17">
        <v>0.268760955669677</v>
      </c>
      <c r="BW14" s="17">
        <v>0.14193520755281899</v>
      </c>
      <c r="BX14" s="17">
        <v>0.20315670704569599</v>
      </c>
      <c r="BY14" s="17"/>
      <c r="BZ14" s="17">
        <v>0.23370280404843</v>
      </c>
      <c r="CA14" s="17">
        <v>0.220484240472407</v>
      </c>
      <c r="CB14" s="17">
        <v>0.25214412884838999</v>
      </c>
      <c r="CC14" s="17">
        <v>0.19846800056445499</v>
      </c>
      <c r="CD14" s="17">
        <v>0.20922228697433901</v>
      </c>
      <c r="CE14" s="17">
        <v>0.194493502865382</v>
      </c>
      <c r="CF14" s="17">
        <v>0.120030330402165</v>
      </c>
      <c r="CG14" s="17"/>
      <c r="CH14" s="17">
        <v>0.10643328813155201</v>
      </c>
      <c r="CI14" s="17">
        <v>0.18214536592289299</v>
      </c>
      <c r="CJ14" s="17">
        <v>0.23653701896815499</v>
      </c>
      <c r="CK14" s="17">
        <v>0.24998007898119501</v>
      </c>
      <c r="CL14" s="17">
        <v>0.27925941265384902</v>
      </c>
    </row>
    <row r="15" spans="2:90" x14ac:dyDescent="0.3">
      <c r="B15" s="18" t="s">
        <v>118</v>
      </c>
      <c r="C15" s="19">
        <v>0.148424607131518</v>
      </c>
      <c r="D15" s="19">
        <v>0.110723076708353</v>
      </c>
      <c r="E15" s="19">
        <v>0.186446969816665</v>
      </c>
      <c r="F15" s="19"/>
      <c r="G15" s="19">
        <v>0.13195701460855899</v>
      </c>
      <c r="H15" s="19">
        <v>0.110933268561062</v>
      </c>
      <c r="I15" s="19">
        <v>0.141874656514518</v>
      </c>
      <c r="J15" s="19">
        <v>0.19331336925692499</v>
      </c>
      <c r="K15" s="19">
        <v>0.15570710285567199</v>
      </c>
      <c r="L15" s="19">
        <v>0.154039253006821</v>
      </c>
      <c r="M15" s="19"/>
      <c r="N15" s="19">
        <v>9.9627565197125595E-2</v>
      </c>
      <c r="O15" s="19">
        <v>0.17527318347036699</v>
      </c>
      <c r="P15" s="19">
        <v>0.14558406661557399</v>
      </c>
      <c r="Q15" s="19">
        <v>0.175080736190765</v>
      </c>
      <c r="R15" s="19"/>
      <c r="S15" s="19">
        <v>9.5475813416693298E-2</v>
      </c>
      <c r="T15" s="19">
        <v>0.17879897414738599</v>
      </c>
      <c r="U15" s="19">
        <v>0.18283185015775399</v>
      </c>
      <c r="V15" s="19">
        <v>0.17083668757075701</v>
      </c>
      <c r="W15" s="19">
        <v>0.17628730722802599</v>
      </c>
      <c r="X15" s="19">
        <v>0.130144665620362</v>
      </c>
      <c r="Y15" s="19">
        <v>0.150570734743256</v>
      </c>
      <c r="Z15" s="19">
        <v>0.12299497922356201</v>
      </c>
      <c r="AA15" s="19">
        <v>9.6353772272376598E-2</v>
      </c>
      <c r="AB15" s="19">
        <v>0.182219652138286</v>
      </c>
      <c r="AC15" s="19">
        <v>0.16070972393380301</v>
      </c>
      <c r="AD15" s="19">
        <v>0.193209970615252</v>
      </c>
      <c r="AE15" s="19"/>
      <c r="AF15" s="19">
        <v>0.14203453115609599</v>
      </c>
      <c r="AG15" s="19">
        <v>0.12763215968136199</v>
      </c>
      <c r="AH15" s="19">
        <v>0.193200950593757</v>
      </c>
      <c r="AI15" s="19"/>
      <c r="AJ15" s="19">
        <v>0.137764139559929</v>
      </c>
      <c r="AK15" s="19">
        <v>0.120622009980535</v>
      </c>
      <c r="AL15" s="19">
        <v>9.3151253761268302E-2</v>
      </c>
      <c r="AM15" s="19">
        <v>0.119523287148951</v>
      </c>
      <c r="AN15" s="19">
        <v>0.132709753632449</v>
      </c>
      <c r="AO15" s="19"/>
      <c r="AP15" s="19">
        <v>8.6727773107297804E-2</v>
      </c>
      <c r="AQ15" s="19">
        <v>0.13654722269663799</v>
      </c>
      <c r="AR15" s="19">
        <v>0.122614281801842</v>
      </c>
      <c r="AS15" s="19">
        <v>0.107033566695104</v>
      </c>
      <c r="AT15" s="19">
        <v>0.13913123032921201</v>
      </c>
      <c r="AU15" s="19">
        <v>0.42637111190767002</v>
      </c>
      <c r="AV15" s="19"/>
      <c r="AW15" s="19">
        <v>0.30813815851973703</v>
      </c>
      <c r="AX15" s="19">
        <v>0.23056881393053999</v>
      </c>
      <c r="AY15" s="19">
        <v>0.19109474318685099</v>
      </c>
      <c r="AZ15" s="19">
        <v>0.13172495568313899</v>
      </c>
      <c r="BA15" s="19">
        <v>0.17402484140795399</v>
      </c>
      <c r="BB15" s="19">
        <v>0.15481991463174999</v>
      </c>
      <c r="BC15" s="19">
        <v>0.13812412715709099</v>
      </c>
      <c r="BD15" s="19">
        <v>0.124795808019504</v>
      </c>
      <c r="BE15" s="19">
        <v>0.100691806655674</v>
      </c>
      <c r="BF15" s="19">
        <v>0.14499276498786001</v>
      </c>
      <c r="BG15" s="19">
        <v>0.14027109856175499</v>
      </c>
      <c r="BH15" s="19">
        <v>0.11266883325890401</v>
      </c>
      <c r="BI15" s="19">
        <v>0.1031895901323</v>
      </c>
      <c r="BJ15" s="19">
        <v>0.118415855916473</v>
      </c>
      <c r="BK15" s="19">
        <v>8.4960165799902204E-2</v>
      </c>
      <c r="BL15" s="19">
        <v>6.6508772545318506E-2</v>
      </c>
      <c r="BM15" s="19"/>
      <c r="BN15" s="19">
        <v>0.142485771986641</v>
      </c>
      <c r="BO15" s="19">
        <v>0.15301132619972499</v>
      </c>
      <c r="BP15" s="19"/>
      <c r="BQ15" s="19">
        <v>8.12563293026244E-2</v>
      </c>
      <c r="BR15" s="19">
        <v>0.13115743314049499</v>
      </c>
      <c r="BS15" s="19"/>
      <c r="BT15" s="19">
        <v>0.1009899992436</v>
      </c>
      <c r="BU15" s="19"/>
      <c r="BV15" s="19">
        <v>0.14566200644334401</v>
      </c>
      <c r="BW15" s="19">
        <v>0.14892678163662401</v>
      </c>
      <c r="BX15" s="19">
        <v>0.14502007405108</v>
      </c>
      <c r="BY15" s="19"/>
      <c r="BZ15" s="19">
        <v>0.18010105148711</v>
      </c>
      <c r="CA15" s="19">
        <v>0.15569599593113501</v>
      </c>
      <c r="CB15" s="19">
        <v>0.161529860281694</v>
      </c>
      <c r="CC15" s="19">
        <v>0.14924419063584299</v>
      </c>
      <c r="CD15" s="19">
        <v>0.116494510855151</v>
      </c>
      <c r="CE15" s="19">
        <v>0.105150306938095</v>
      </c>
      <c r="CF15" s="19">
        <v>7.4013633021874303E-2</v>
      </c>
      <c r="CG15" s="19"/>
      <c r="CH15" s="19">
        <v>5.0995827416417797E-2</v>
      </c>
      <c r="CI15" s="19">
        <v>0.14319467871200001</v>
      </c>
      <c r="CJ15" s="19">
        <v>0.15914995682706001</v>
      </c>
      <c r="CK15" s="19">
        <v>0.195287033125538</v>
      </c>
      <c r="CL15" s="19">
        <v>0.15370296549631399</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2" width="20.6640625" customWidth="1"/>
  </cols>
  <sheetData>
    <row r="2" spans="2:12" ht="40.049999999999997" customHeight="1" x14ac:dyDescent="0.3">
      <c r="D2" s="32" t="s">
        <v>175</v>
      </c>
      <c r="E2" s="28"/>
      <c r="F2" s="28"/>
      <c r="G2" s="28"/>
      <c r="H2" s="28"/>
      <c r="I2" s="28"/>
      <c r="J2" s="28"/>
      <c r="K2" s="28"/>
      <c r="L2" s="28"/>
    </row>
    <row r="6" spans="2:12" ht="49.95" customHeight="1" x14ac:dyDescent="0.3">
      <c r="B6" s="23" t="s">
        <v>15</v>
      </c>
      <c r="C6" s="23" t="s">
        <v>159</v>
      </c>
      <c r="D6" s="23" t="s">
        <v>160</v>
      </c>
      <c r="E6" s="23" t="s">
        <v>161</v>
      </c>
      <c r="F6" s="23" t="s">
        <v>162</v>
      </c>
      <c r="G6" s="23" t="s">
        <v>163</v>
      </c>
      <c r="H6" s="23" t="s">
        <v>164</v>
      </c>
      <c r="I6" s="23" t="s">
        <v>165</v>
      </c>
      <c r="J6" s="23" t="s">
        <v>166</v>
      </c>
      <c r="K6" s="23" t="s">
        <v>167</v>
      </c>
    </row>
    <row r="7" spans="2:12" x14ac:dyDescent="0.3">
      <c r="B7" s="18" t="s">
        <v>168</v>
      </c>
      <c r="C7" s="17">
        <v>0</v>
      </c>
      <c r="D7" s="17">
        <v>0.51083504788673595</v>
      </c>
      <c r="E7" s="17">
        <v>0.32218203863861</v>
      </c>
      <c r="F7" s="17">
        <v>0.21910662300974701</v>
      </c>
      <c r="G7" s="17">
        <v>0.169966168474042</v>
      </c>
      <c r="H7" s="17">
        <v>0.192762235521481</v>
      </c>
      <c r="I7" s="17">
        <v>0.16884285849650599</v>
      </c>
      <c r="J7" s="17">
        <v>0.190139705751877</v>
      </c>
      <c r="K7" s="17">
        <v>0.116467121310756</v>
      </c>
    </row>
    <row r="8" spans="2:12" x14ac:dyDescent="0.3">
      <c r="B8" s="18" t="s">
        <v>169</v>
      </c>
      <c r="C8" s="17">
        <v>1</v>
      </c>
      <c r="D8" s="17">
        <v>0.36926378485702299</v>
      </c>
      <c r="E8" s="17">
        <v>0.34070162014966698</v>
      </c>
      <c r="F8" s="17">
        <v>0.426255303892004</v>
      </c>
      <c r="G8" s="17">
        <v>0.29208516258388301</v>
      </c>
      <c r="H8" s="17">
        <v>0.27632971280819502</v>
      </c>
      <c r="I8" s="17">
        <v>0.288523818013809</v>
      </c>
      <c r="J8" s="17">
        <v>0.26110384451270402</v>
      </c>
      <c r="K8" s="17">
        <v>0.227057472995359</v>
      </c>
    </row>
    <row r="9" spans="2:12" x14ac:dyDescent="0.3">
      <c r="B9" s="18" t="s">
        <v>170</v>
      </c>
      <c r="C9" s="17">
        <v>0</v>
      </c>
      <c r="D9" s="17">
        <v>8.3694608681792002E-2</v>
      </c>
      <c r="E9" s="17">
        <v>0.18101238758553101</v>
      </c>
      <c r="F9" s="17">
        <v>0.19715811718510001</v>
      </c>
      <c r="G9" s="17">
        <v>0.21956803500838601</v>
      </c>
      <c r="H9" s="17">
        <v>0.228659169114657</v>
      </c>
      <c r="I9" s="17">
        <v>0.20002248114830301</v>
      </c>
      <c r="J9" s="17">
        <v>0.19009529288268101</v>
      </c>
      <c r="K9" s="17">
        <v>0.206304738150587</v>
      </c>
    </row>
    <row r="10" spans="2:12" x14ac:dyDescent="0.3">
      <c r="B10" s="18" t="s">
        <v>171</v>
      </c>
      <c r="C10" s="17">
        <v>0</v>
      </c>
      <c r="D10" s="17">
        <v>1.9631616321771499E-2</v>
      </c>
      <c r="E10" s="17">
        <v>8.4232912347321096E-2</v>
      </c>
      <c r="F10" s="17">
        <v>9.6968172235641498E-2</v>
      </c>
      <c r="G10" s="17">
        <v>0.150338551132738</v>
      </c>
      <c r="H10" s="17">
        <v>0.14622927428855101</v>
      </c>
      <c r="I10" s="17">
        <v>0.18641208489886901</v>
      </c>
      <c r="J10" s="17">
        <v>0.18504928690064701</v>
      </c>
      <c r="K10" s="17">
        <v>0.18017921640953799</v>
      </c>
    </row>
    <row r="11" spans="2:12" x14ac:dyDescent="0.3">
      <c r="B11" s="18" t="s">
        <v>172</v>
      </c>
      <c r="C11" s="17">
        <v>0</v>
      </c>
      <c r="D11" s="17">
        <v>1.3788037934176401E-2</v>
      </c>
      <c r="E11" s="17">
        <v>6.4504754466260097E-2</v>
      </c>
      <c r="F11" s="17">
        <v>5.7387234186000002E-2</v>
      </c>
      <c r="G11" s="17">
        <v>0.13147507619586199</v>
      </c>
      <c r="H11" s="17">
        <v>0.13688282065586799</v>
      </c>
      <c r="I11" s="17">
        <v>0.147991712357051</v>
      </c>
      <c r="J11" s="17">
        <v>0.16762760725113901</v>
      </c>
      <c r="K11" s="17">
        <v>0.25716880504095102</v>
      </c>
    </row>
    <row r="12" spans="2:12" x14ac:dyDescent="0.3">
      <c r="B12" s="18" t="s">
        <v>118</v>
      </c>
      <c r="C12" s="17">
        <v>0</v>
      </c>
      <c r="D12" s="17">
        <v>2.78690431850086E-3</v>
      </c>
      <c r="E12" s="17">
        <v>7.3662868126111499E-3</v>
      </c>
      <c r="F12" s="17">
        <v>3.1245494915084098E-3</v>
      </c>
      <c r="G12" s="17">
        <v>3.65670066050892E-2</v>
      </c>
      <c r="H12" s="17">
        <v>1.9136787611247701E-2</v>
      </c>
      <c r="I12" s="17">
        <v>8.2070450854620208E-3</v>
      </c>
      <c r="J12" s="17">
        <v>5.9842627009521199E-3</v>
      </c>
      <c r="K12" s="17">
        <v>1.28226460928099E-2</v>
      </c>
    </row>
    <row r="13" spans="2:12" x14ac:dyDescent="0.3">
      <c r="B13" s="22" t="s">
        <v>173</v>
      </c>
      <c r="C13" s="20">
        <v>1</v>
      </c>
      <c r="D13" s="20">
        <v>0.880098832743759</v>
      </c>
      <c r="E13" s="20">
        <v>0.66288365878827704</v>
      </c>
      <c r="F13" s="20">
        <v>0.64536192690174998</v>
      </c>
      <c r="G13" s="20">
        <v>0.46205133105792401</v>
      </c>
      <c r="H13" s="20">
        <v>0.46909194832967599</v>
      </c>
      <c r="I13" s="20">
        <v>0.45736667651031498</v>
      </c>
      <c r="J13" s="20">
        <v>0.45124355026458102</v>
      </c>
      <c r="K13" s="20">
        <v>0.34352459430611398</v>
      </c>
    </row>
    <row r="14" spans="2:12" x14ac:dyDescent="0.3">
      <c r="B14" s="22" t="s">
        <v>174</v>
      </c>
      <c r="C14" s="20">
        <v>0</v>
      </c>
      <c r="D14" s="20">
        <v>3.3419654255947902E-2</v>
      </c>
      <c r="E14" s="20">
        <v>0.148737666813581</v>
      </c>
      <c r="F14" s="20">
        <v>0.154355406421642</v>
      </c>
      <c r="G14" s="20">
        <v>0.28181362732859999</v>
      </c>
      <c r="H14" s="20">
        <v>0.28311209494441902</v>
      </c>
      <c r="I14" s="20">
        <v>0.33440379725591901</v>
      </c>
      <c r="J14" s="20">
        <v>0.35267689415178599</v>
      </c>
      <c r="K14" s="20">
        <v>0.43734802145048901</v>
      </c>
    </row>
    <row r="15" spans="2:12" x14ac:dyDescent="0.3">
      <c r="B15" s="22" t="s">
        <v>121</v>
      </c>
      <c r="C15" s="21">
        <v>1</v>
      </c>
      <c r="D15" s="21">
        <v>0.84667917848781105</v>
      </c>
      <c r="E15" s="21">
        <v>0.51414599197469601</v>
      </c>
      <c r="F15" s="21">
        <v>0.49100652048010901</v>
      </c>
      <c r="G15" s="21">
        <v>0.18023770372932399</v>
      </c>
      <c r="H15" s="21">
        <v>0.18597985338525699</v>
      </c>
      <c r="I15" s="21">
        <v>0.122962879254396</v>
      </c>
      <c r="J15" s="21">
        <v>9.8566656112794998E-2</v>
      </c>
      <c r="K15" s="21">
        <v>-9.3823427144374305E-2</v>
      </c>
    </row>
    <row r="16" spans="2:12" x14ac:dyDescent="0.3">
      <c r="B16" s="16"/>
      <c r="C16" s="16"/>
      <c r="D16" s="16"/>
      <c r="E16" s="16"/>
      <c r="F16" s="16"/>
      <c r="G16" s="16"/>
      <c r="H16" s="16"/>
      <c r="I16" s="16"/>
      <c r="J16" s="16"/>
      <c r="K16" s="16"/>
    </row>
    <row r="17" spans="2:2" x14ac:dyDescent="0.3">
      <c r="B17" t="s">
        <v>111</v>
      </c>
    </row>
    <row r="18" spans="2:2" x14ac:dyDescent="0.3">
      <c r="B18" t="s">
        <v>112</v>
      </c>
    </row>
    <row r="22" spans="2:2" x14ac:dyDescent="0.3">
      <c r="B22"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384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86.4" x14ac:dyDescent="0.3">
      <c r="B9" s="18" t="s">
        <v>612</v>
      </c>
      <c r="C9" s="17">
        <v>0.251582361945143</v>
      </c>
      <c r="D9" s="17">
        <v>0.26710689389841202</v>
      </c>
      <c r="E9" s="17">
        <v>0.235485750505803</v>
      </c>
      <c r="F9" s="17"/>
      <c r="G9" s="17">
        <v>0.24490894511510999</v>
      </c>
      <c r="H9" s="17">
        <v>0.27801545049376503</v>
      </c>
      <c r="I9" s="17">
        <v>0.24949587813027299</v>
      </c>
      <c r="J9" s="17">
        <v>0.23868589679985</v>
      </c>
      <c r="K9" s="17">
        <v>0.26364901022717402</v>
      </c>
      <c r="L9" s="17">
        <v>0.23850108698495101</v>
      </c>
      <c r="M9" s="17"/>
      <c r="N9" s="17">
        <v>0.27051638968189601</v>
      </c>
      <c r="O9" s="17">
        <v>0.26030093716113201</v>
      </c>
      <c r="P9" s="17">
        <v>0.24768043984809099</v>
      </c>
      <c r="Q9" s="17">
        <v>0.22623680388862999</v>
      </c>
      <c r="R9" s="17"/>
      <c r="S9" s="17">
        <v>0.258967737903186</v>
      </c>
      <c r="T9" s="17">
        <v>0.27287967335420799</v>
      </c>
      <c r="U9" s="17">
        <v>0.21447265541400101</v>
      </c>
      <c r="V9" s="17">
        <v>0.245699847344195</v>
      </c>
      <c r="W9" s="17">
        <v>0.26472183211910799</v>
      </c>
      <c r="X9" s="17">
        <v>0.30898646098125798</v>
      </c>
      <c r="Y9" s="17">
        <v>0.19368977302934301</v>
      </c>
      <c r="Z9" s="17">
        <v>0.236800726607062</v>
      </c>
      <c r="AA9" s="17">
        <v>0.23135496244819101</v>
      </c>
      <c r="AB9" s="17">
        <v>0.31274722470285299</v>
      </c>
      <c r="AC9" s="17">
        <v>0.13087267019420001</v>
      </c>
      <c r="AD9" s="17">
        <v>0.30435764171900398</v>
      </c>
      <c r="AE9" s="17"/>
      <c r="AF9" s="17">
        <v>0.258281742510584</v>
      </c>
      <c r="AG9" s="17">
        <v>0.254858550506113</v>
      </c>
      <c r="AH9" s="17">
        <v>0.22736095087036801</v>
      </c>
      <c r="AI9" s="17"/>
      <c r="AJ9" s="17">
        <v>0.25214100912377901</v>
      </c>
      <c r="AK9" s="17">
        <v>0.23508064364988901</v>
      </c>
      <c r="AL9" s="17">
        <v>0.242396839371467</v>
      </c>
      <c r="AM9" s="17">
        <v>0.32336225854319001</v>
      </c>
      <c r="AN9" s="17">
        <v>0.27971153055777598</v>
      </c>
      <c r="AO9" s="17"/>
      <c r="AP9" s="17">
        <v>0.225277070999299</v>
      </c>
      <c r="AQ9" s="17">
        <v>0.25865019766110198</v>
      </c>
      <c r="AR9" s="17">
        <v>0.209164553629932</v>
      </c>
      <c r="AS9" s="17">
        <v>0.29220184120981901</v>
      </c>
      <c r="AT9" s="17">
        <v>0.34835471506746102</v>
      </c>
      <c r="AU9" s="17">
        <v>0.18762356033222699</v>
      </c>
      <c r="AV9" s="17"/>
      <c r="AW9" s="17">
        <v>0.32104095802697102</v>
      </c>
      <c r="AX9" s="17">
        <v>0.201582049801731</v>
      </c>
      <c r="AY9" s="17">
        <v>0.26692644641575503</v>
      </c>
      <c r="AZ9" s="17">
        <v>0.26984121292258301</v>
      </c>
      <c r="BA9" s="17">
        <v>0.243085318063995</v>
      </c>
      <c r="BB9" s="17">
        <v>0.24096296829490099</v>
      </c>
      <c r="BC9" s="17">
        <v>0.248227115719099</v>
      </c>
      <c r="BD9" s="17">
        <v>0.21458137048582601</v>
      </c>
      <c r="BE9" s="17">
        <v>0.26777064329201999</v>
      </c>
      <c r="BF9" s="17">
        <v>0.23165459366678301</v>
      </c>
      <c r="BG9" s="17">
        <v>0.33999514344923298</v>
      </c>
      <c r="BH9" s="17">
        <v>0.26303926631680902</v>
      </c>
      <c r="BI9" s="17">
        <v>0.234225644724813</v>
      </c>
      <c r="BJ9" s="17">
        <v>0.28754143033179203</v>
      </c>
      <c r="BK9" s="17">
        <v>0.16294959068655501</v>
      </c>
      <c r="BL9" s="17">
        <v>0.28263582739729498</v>
      </c>
      <c r="BM9" s="17"/>
      <c r="BN9" s="17">
        <v>0.243183402138681</v>
      </c>
      <c r="BO9" s="17">
        <v>0.26474720356637599</v>
      </c>
      <c r="BP9" s="17"/>
      <c r="BQ9" s="17">
        <v>0.222006589419984</v>
      </c>
      <c r="BR9" s="17">
        <v>0.27280405947899</v>
      </c>
      <c r="BS9" s="17"/>
      <c r="BT9" s="17">
        <v>0.22131156640494201</v>
      </c>
      <c r="BU9" s="17"/>
      <c r="BV9" s="17">
        <v>0.25982409036320903</v>
      </c>
      <c r="BW9" s="17">
        <v>0.24388292506661499</v>
      </c>
      <c r="BX9" s="17">
        <v>0.25160856922941699</v>
      </c>
      <c r="BY9" s="17"/>
      <c r="BZ9" s="17">
        <v>0.263778837048254</v>
      </c>
      <c r="CA9" s="17">
        <v>0.26521139983916098</v>
      </c>
      <c r="CB9" s="17">
        <v>0.24522800829642299</v>
      </c>
      <c r="CC9" s="17">
        <v>0.283283652505887</v>
      </c>
      <c r="CD9" s="17">
        <v>0.208954278128684</v>
      </c>
      <c r="CE9" s="17">
        <v>0.296359832629007</v>
      </c>
      <c r="CF9" s="17">
        <v>0.23664745894546799</v>
      </c>
      <c r="CG9" s="17"/>
      <c r="CH9" s="17">
        <v>0.22754778494078801</v>
      </c>
      <c r="CI9" s="17">
        <v>0.28786508393132898</v>
      </c>
      <c r="CJ9" s="17">
        <v>0.23148617044075301</v>
      </c>
      <c r="CK9" s="17">
        <v>0.23952020885915001</v>
      </c>
      <c r="CL9" s="17">
        <v>0.205096190135029</v>
      </c>
    </row>
    <row r="10" spans="2:90" ht="43.2" x14ac:dyDescent="0.3">
      <c r="B10" s="18" t="s">
        <v>613</v>
      </c>
      <c r="C10" s="17">
        <v>0.21053956018050299</v>
      </c>
      <c r="D10" s="17">
        <v>0.237228945721361</v>
      </c>
      <c r="E10" s="17">
        <v>0.18509355482175599</v>
      </c>
      <c r="F10" s="17"/>
      <c r="G10" s="17">
        <v>0.28783746110609498</v>
      </c>
      <c r="H10" s="17">
        <v>0.32675895530909499</v>
      </c>
      <c r="I10" s="17">
        <v>0.22168362760796401</v>
      </c>
      <c r="J10" s="17">
        <v>0.151590785372898</v>
      </c>
      <c r="K10" s="17">
        <v>0.124089994008176</v>
      </c>
      <c r="L10" s="17">
        <v>0.16094772519946901</v>
      </c>
      <c r="M10" s="17"/>
      <c r="N10" s="17">
        <v>0.279081188266108</v>
      </c>
      <c r="O10" s="17">
        <v>0.19953067294381299</v>
      </c>
      <c r="P10" s="17">
        <v>0.161074305477244</v>
      </c>
      <c r="Q10" s="17">
        <v>0.19371372979658</v>
      </c>
      <c r="R10" s="17"/>
      <c r="S10" s="17">
        <v>0.26358157723532499</v>
      </c>
      <c r="T10" s="17">
        <v>0.200589707165505</v>
      </c>
      <c r="U10" s="17">
        <v>0.19581349394636999</v>
      </c>
      <c r="V10" s="17">
        <v>0.173445679636587</v>
      </c>
      <c r="W10" s="17">
        <v>0.21003100681388201</v>
      </c>
      <c r="X10" s="17">
        <v>0.17248748013045501</v>
      </c>
      <c r="Y10" s="17">
        <v>0.24904303086639701</v>
      </c>
      <c r="Z10" s="17">
        <v>0.26055965961210098</v>
      </c>
      <c r="AA10" s="17">
        <v>0.225664453655048</v>
      </c>
      <c r="AB10" s="17">
        <v>0.14997952836734199</v>
      </c>
      <c r="AC10" s="17">
        <v>0.23320200694212201</v>
      </c>
      <c r="AD10" s="17">
        <v>0.19014735430351501</v>
      </c>
      <c r="AE10" s="17"/>
      <c r="AF10" s="17">
        <v>0.14269618399091</v>
      </c>
      <c r="AG10" s="17">
        <v>0.26000290383607999</v>
      </c>
      <c r="AH10" s="17">
        <v>0.20564982414661001</v>
      </c>
      <c r="AI10" s="17"/>
      <c r="AJ10" s="17">
        <v>0.15716482664968801</v>
      </c>
      <c r="AK10" s="17">
        <v>0.31749836226997402</v>
      </c>
      <c r="AL10" s="17">
        <v>0.244493174548019</v>
      </c>
      <c r="AM10" s="17">
        <v>0.118970518688388</v>
      </c>
      <c r="AN10" s="17">
        <v>0.21694030521473401</v>
      </c>
      <c r="AO10" s="17"/>
      <c r="AP10" s="17">
        <v>0.41658263778316401</v>
      </c>
      <c r="AQ10" s="17">
        <v>0.19171469964379201</v>
      </c>
      <c r="AR10" s="17">
        <v>0.235174389177149</v>
      </c>
      <c r="AS10" s="17">
        <v>9.5987808646946005E-2</v>
      </c>
      <c r="AT10" s="17">
        <v>0.18883389781943699</v>
      </c>
      <c r="AU10" s="17">
        <v>0.118246724821893</v>
      </c>
      <c r="AV10" s="17"/>
      <c r="AW10" s="17">
        <v>0.14007142613975901</v>
      </c>
      <c r="AX10" s="17">
        <v>0.239604949735086</v>
      </c>
      <c r="AY10" s="17">
        <v>0.18278093422767999</v>
      </c>
      <c r="AZ10" s="17">
        <v>0.180942672755637</v>
      </c>
      <c r="BA10" s="17">
        <v>0.206368665928717</v>
      </c>
      <c r="BB10" s="17">
        <v>0.141766192536603</v>
      </c>
      <c r="BC10" s="17">
        <v>0.23575066577412301</v>
      </c>
      <c r="BD10" s="17">
        <v>0.20816184905511501</v>
      </c>
      <c r="BE10" s="17">
        <v>0.246737097425792</v>
      </c>
      <c r="BF10" s="17">
        <v>0.17904902042086601</v>
      </c>
      <c r="BG10" s="17">
        <v>0.20663911331850099</v>
      </c>
      <c r="BH10" s="17">
        <v>0.206185595679508</v>
      </c>
      <c r="BI10" s="17">
        <v>0.28236634315370102</v>
      </c>
      <c r="BJ10" s="17">
        <v>0.28117098772943799</v>
      </c>
      <c r="BK10" s="17">
        <v>0.25559329091158001</v>
      </c>
      <c r="BL10" s="17">
        <v>0.33805967240628398</v>
      </c>
      <c r="BM10" s="17"/>
      <c r="BN10" s="17">
        <v>0.213684680616301</v>
      </c>
      <c r="BO10" s="17">
        <v>0.209248081330246</v>
      </c>
      <c r="BP10" s="17"/>
      <c r="BQ10" s="17">
        <v>0.42501060298531201</v>
      </c>
      <c r="BR10" s="17">
        <v>0.14555655548082699</v>
      </c>
      <c r="BS10" s="17"/>
      <c r="BT10" s="17">
        <v>0.31298750696657401</v>
      </c>
      <c r="BU10" s="17"/>
      <c r="BV10" s="17">
        <v>0.222616988962718</v>
      </c>
      <c r="BW10" s="17">
        <v>0.25754966210327401</v>
      </c>
      <c r="BX10" s="17">
        <v>0.18523743714527699</v>
      </c>
      <c r="BY10" s="17"/>
      <c r="BZ10" s="17">
        <v>0.12618339427148101</v>
      </c>
      <c r="CA10" s="17">
        <v>0.18458877689457301</v>
      </c>
      <c r="CB10" s="17">
        <v>0.16992835596164599</v>
      </c>
      <c r="CC10" s="17">
        <v>0.20718115129480799</v>
      </c>
      <c r="CD10" s="17">
        <v>0.245202914160908</v>
      </c>
      <c r="CE10" s="17">
        <v>0.27612769789174701</v>
      </c>
      <c r="CF10" s="17">
        <v>0.30294555521892702</v>
      </c>
      <c r="CG10" s="17"/>
      <c r="CH10" s="17">
        <v>0.362437393274748</v>
      </c>
      <c r="CI10" s="17">
        <v>0.248574471902027</v>
      </c>
      <c r="CJ10" s="17">
        <v>0.16554273466946201</v>
      </c>
      <c r="CK10" s="17">
        <v>0.15713691472428001</v>
      </c>
      <c r="CL10" s="17">
        <v>0.107664054531232</v>
      </c>
    </row>
    <row r="11" spans="2:90" ht="100.8" x14ac:dyDescent="0.3">
      <c r="B11" s="18" t="s">
        <v>614</v>
      </c>
      <c r="C11" s="17">
        <v>0.39455864631125298</v>
      </c>
      <c r="D11" s="17">
        <v>0.38816432296355902</v>
      </c>
      <c r="E11" s="17">
        <v>0.39995859018549501</v>
      </c>
      <c r="F11" s="17"/>
      <c r="G11" s="17">
        <v>0.30190987139127301</v>
      </c>
      <c r="H11" s="17">
        <v>0.269984075395788</v>
      </c>
      <c r="I11" s="17">
        <v>0.359120304382403</v>
      </c>
      <c r="J11" s="17">
        <v>0.439176989391176</v>
      </c>
      <c r="K11" s="17">
        <v>0.45476696065234701</v>
      </c>
      <c r="L11" s="17">
        <v>0.51030207242598002</v>
      </c>
      <c r="M11" s="17"/>
      <c r="N11" s="17">
        <v>0.34823366029964198</v>
      </c>
      <c r="O11" s="17">
        <v>0.37925861786364801</v>
      </c>
      <c r="P11" s="17">
        <v>0.46077197245207102</v>
      </c>
      <c r="Q11" s="17">
        <v>0.40399408858792901</v>
      </c>
      <c r="R11" s="17"/>
      <c r="S11" s="17">
        <v>0.35824148712377601</v>
      </c>
      <c r="T11" s="17">
        <v>0.40233845019096498</v>
      </c>
      <c r="U11" s="17">
        <v>0.38024795412463203</v>
      </c>
      <c r="V11" s="17">
        <v>0.40990705587257897</v>
      </c>
      <c r="W11" s="17">
        <v>0.38994082392101198</v>
      </c>
      <c r="X11" s="17">
        <v>0.380297957796708</v>
      </c>
      <c r="Y11" s="17">
        <v>0.40085184056003598</v>
      </c>
      <c r="Z11" s="17">
        <v>0.41606406724912798</v>
      </c>
      <c r="AA11" s="17">
        <v>0.41658128982611498</v>
      </c>
      <c r="AB11" s="17">
        <v>0.371922430281938</v>
      </c>
      <c r="AC11" s="17">
        <v>0.44432156694024399</v>
      </c>
      <c r="AD11" s="17">
        <v>0.43488809122601602</v>
      </c>
      <c r="AE11" s="17"/>
      <c r="AF11" s="17">
        <v>0.49655505374279502</v>
      </c>
      <c r="AG11" s="17">
        <v>0.35778412771456503</v>
      </c>
      <c r="AH11" s="17">
        <v>0.30570239405636801</v>
      </c>
      <c r="AI11" s="17"/>
      <c r="AJ11" s="17">
        <v>0.50241618688675005</v>
      </c>
      <c r="AK11" s="17">
        <v>0.33903667953078198</v>
      </c>
      <c r="AL11" s="17">
        <v>0.36925807194340099</v>
      </c>
      <c r="AM11" s="17">
        <v>0.483637038821222</v>
      </c>
      <c r="AN11" s="17">
        <v>0.33094461834448202</v>
      </c>
      <c r="AO11" s="17"/>
      <c r="AP11" s="17">
        <v>0.27129859493986902</v>
      </c>
      <c r="AQ11" s="17">
        <v>0.43847305866366298</v>
      </c>
      <c r="AR11" s="17">
        <v>0.39768518456907398</v>
      </c>
      <c r="AS11" s="17">
        <v>0.53680720361963397</v>
      </c>
      <c r="AT11" s="17">
        <v>0.25792358635783202</v>
      </c>
      <c r="AU11" s="17">
        <v>0.43976836104594802</v>
      </c>
      <c r="AV11" s="17"/>
      <c r="AW11" s="17">
        <v>0.30383925505149501</v>
      </c>
      <c r="AX11" s="17">
        <v>0.28528293319126602</v>
      </c>
      <c r="AY11" s="17">
        <v>0.38925544073956903</v>
      </c>
      <c r="AZ11" s="17">
        <v>0.41192551209821099</v>
      </c>
      <c r="BA11" s="17">
        <v>0.37458524981172803</v>
      </c>
      <c r="BB11" s="17">
        <v>0.48920339249057998</v>
      </c>
      <c r="BC11" s="17">
        <v>0.38909512555024001</v>
      </c>
      <c r="BD11" s="17">
        <v>0.42289266098456202</v>
      </c>
      <c r="BE11" s="17">
        <v>0.36223545433884202</v>
      </c>
      <c r="BF11" s="17">
        <v>0.53017112912035302</v>
      </c>
      <c r="BG11" s="17">
        <v>0.36752386345465199</v>
      </c>
      <c r="BH11" s="17">
        <v>0.39545085762724802</v>
      </c>
      <c r="BI11" s="17">
        <v>0.33624890782861799</v>
      </c>
      <c r="BJ11" s="17">
        <v>0.37806320980276398</v>
      </c>
      <c r="BK11" s="17">
        <v>0.38564937439701902</v>
      </c>
      <c r="BL11" s="17">
        <v>0.31836008749551897</v>
      </c>
      <c r="BM11" s="17"/>
      <c r="BN11" s="17">
        <v>0.42973682022179299</v>
      </c>
      <c r="BO11" s="17">
        <v>0.34490704201727701</v>
      </c>
      <c r="BP11" s="17"/>
      <c r="BQ11" s="17">
        <v>0.275015861788237</v>
      </c>
      <c r="BR11" s="17">
        <v>0.44385098951740798</v>
      </c>
      <c r="BS11" s="17"/>
      <c r="BT11" s="17">
        <v>0.40994893207512101</v>
      </c>
      <c r="BU11" s="17"/>
      <c r="BV11" s="17">
        <v>0.34988102188541298</v>
      </c>
      <c r="BW11" s="17">
        <v>0.353144376301264</v>
      </c>
      <c r="BX11" s="17">
        <v>0.43911925894167803</v>
      </c>
      <c r="BY11" s="17"/>
      <c r="BZ11" s="17">
        <v>0.37377530911207602</v>
      </c>
      <c r="CA11" s="17">
        <v>0.42407482972027899</v>
      </c>
      <c r="CB11" s="17">
        <v>0.40720701639411</v>
      </c>
      <c r="CC11" s="17">
        <v>0.38363769796515101</v>
      </c>
      <c r="CD11" s="17">
        <v>0.46179430798203702</v>
      </c>
      <c r="CE11" s="17">
        <v>0.33340856706161698</v>
      </c>
      <c r="CF11" s="17">
        <v>0.36699467357701698</v>
      </c>
      <c r="CG11" s="17"/>
      <c r="CH11" s="17">
        <v>0.31617331612497002</v>
      </c>
      <c r="CI11" s="17">
        <v>0.35326987449702402</v>
      </c>
      <c r="CJ11" s="17">
        <v>0.45062688580871801</v>
      </c>
      <c r="CK11" s="17">
        <v>0.39904389380611899</v>
      </c>
      <c r="CL11" s="17">
        <v>0.43700139536696903</v>
      </c>
    </row>
    <row r="12" spans="2:90" x14ac:dyDescent="0.3">
      <c r="B12" s="18" t="s">
        <v>118</v>
      </c>
      <c r="C12" s="19">
        <v>0.14331943156310001</v>
      </c>
      <c r="D12" s="19">
        <v>0.10749983741666699</v>
      </c>
      <c r="E12" s="19">
        <v>0.17946210448694599</v>
      </c>
      <c r="F12" s="19"/>
      <c r="G12" s="19">
        <v>0.16534372238752101</v>
      </c>
      <c r="H12" s="19">
        <v>0.12524151880135201</v>
      </c>
      <c r="I12" s="19">
        <v>0.16970018987936</v>
      </c>
      <c r="J12" s="19">
        <v>0.170546328436077</v>
      </c>
      <c r="K12" s="19">
        <v>0.157494035112303</v>
      </c>
      <c r="L12" s="19">
        <v>9.0249115389599094E-2</v>
      </c>
      <c r="M12" s="19"/>
      <c r="N12" s="19">
        <v>0.10216876175235499</v>
      </c>
      <c r="O12" s="19">
        <v>0.16090977203140699</v>
      </c>
      <c r="P12" s="19">
        <v>0.13047328222259399</v>
      </c>
      <c r="Q12" s="19">
        <v>0.176055377726861</v>
      </c>
      <c r="R12" s="19"/>
      <c r="S12" s="19">
        <v>0.119209197737713</v>
      </c>
      <c r="T12" s="19">
        <v>0.124192169289322</v>
      </c>
      <c r="U12" s="19">
        <v>0.209465896514998</v>
      </c>
      <c r="V12" s="19">
        <v>0.170947417146639</v>
      </c>
      <c r="W12" s="19">
        <v>0.13530633714599799</v>
      </c>
      <c r="X12" s="19">
        <v>0.13822810109157899</v>
      </c>
      <c r="Y12" s="19">
        <v>0.15641535554422301</v>
      </c>
      <c r="Z12" s="19">
        <v>8.6575546531708403E-2</v>
      </c>
      <c r="AA12" s="19">
        <v>0.12639929407064601</v>
      </c>
      <c r="AB12" s="19">
        <v>0.16535081664786699</v>
      </c>
      <c r="AC12" s="19">
        <v>0.19160375592343401</v>
      </c>
      <c r="AD12" s="19">
        <v>7.0606912751464801E-2</v>
      </c>
      <c r="AE12" s="19"/>
      <c r="AF12" s="19">
        <v>0.102467019755711</v>
      </c>
      <c r="AG12" s="19">
        <v>0.12735441794324201</v>
      </c>
      <c r="AH12" s="19">
        <v>0.261286830926654</v>
      </c>
      <c r="AI12" s="19"/>
      <c r="AJ12" s="19">
        <v>8.8277977339782807E-2</v>
      </c>
      <c r="AK12" s="19">
        <v>0.108384314549355</v>
      </c>
      <c r="AL12" s="19">
        <v>0.14385191413711301</v>
      </c>
      <c r="AM12" s="19">
        <v>7.4030183947199499E-2</v>
      </c>
      <c r="AN12" s="19">
        <v>0.17240354588300799</v>
      </c>
      <c r="AO12" s="19"/>
      <c r="AP12" s="19">
        <v>8.6841696277667399E-2</v>
      </c>
      <c r="AQ12" s="19">
        <v>0.111162044031443</v>
      </c>
      <c r="AR12" s="19">
        <v>0.15797587262384499</v>
      </c>
      <c r="AS12" s="19">
        <v>7.5003146523601294E-2</v>
      </c>
      <c r="AT12" s="19">
        <v>0.20488780075526999</v>
      </c>
      <c r="AU12" s="19">
        <v>0.25436135379993202</v>
      </c>
      <c r="AV12" s="19"/>
      <c r="AW12" s="19">
        <v>0.23504836078177499</v>
      </c>
      <c r="AX12" s="19">
        <v>0.27353006727191698</v>
      </c>
      <c r="AY12" s="19">
        <v>0.16103717861699601</v>
      </c>
      <c r="AZ12" s="19">
        <v>0.13729060222357001</v>
      </c>
      <c r="BA12" s="19">
        <v>0.17596076619556</v>
      </c>
      <c r="BB12" s="19">
        <v>0.128067446677916</v>
      </c>
      <c r="BC12" s="19">
        <v>0.12692709295653801</v>
      </c>
      <c r="BD12" s="19">
        <v>0.15436411947449599</v>
      </c>
      <c r="BE12" s="19">
        <v>0.123256804943345</v>
      </c>
      <c r="BF12" s="19">
        <v>5.9125256791998697E-2</v>
      </c>
      <c r="BG12" s="19">
        <v>8.5841879777614705E-2</v>
      </c>
      <c r="BH12" s="19">
        <v>0.13532428037643501</v>
      </c>
      <c r="BI12" s="19">
        <v>0.14715910429286899</v>
      </c>
      <c r="BJ12" s="19">
        <v>5.32243721360064E-2</v>
      </c>
      <c r="BK12" s="19">
        <v>0.19580774400484499</v>
      </c>
      <c r="BL12" s="19">
        <v>6.0944412700902603E-2</v>
      </c>
      <c r="BM12" s="19"/>
      <c r="BN12" s="19">
        <v>0.11339509702322401</v>
      </c>
      <c r="BO12" s="19">
        <v>0.181097673086101</v>
      </c>
      <c r="BP12" s="19"/>
      <c r="BQ12" s="19">
        <v>7.7966945806466195E-2</v>
      </c>
      <c r="BR12" s="19">
        <v>0.137788395522775</v>
      </c>
      <c r="BS12" s="19"/>
      <c r="BT12" s="19">
        <v>5.5751994553363902E-2</v>
      </c>
      <c r="BU12" s="19"/>
      <c r="BV12" s="19">
        <v>0.16767789878865999</v>
      </c>
      <c r="BW12" s="19">
        <v>0.145423036528846</v>
      </c>
      <c r="BX12" s="19">
        <v>0.124034734683628</v>
      </c>
      <c r="BY12" s="19"/>
      <c r="BZ12" s="19">
        <v>0.236262459568189</v>
      </c>
      <c r="CA12" s="19">
        <v>0.126124993545987</v>
      </c>
      <c r="CB12" s="19">
        <v>0.17763661934782099</v>
      </c>
      <c r="CC12" s="19">
        <v>0.125897498234155</v>
      </c>
      <c r="CD12" s="19">
        <v>8.4048499728371501E-2</v>
      </c>
      <c r="CE12" s="19">
        <v>9.4103902417628907E-2</v>
      </c>
      <c r="CF12" s="19">
        <v>9.3412312258588204E-2</v>
      </c>
      <c r="CG12" s="19"/>
      <c r="CH12" s="19">
        <v>9.3841505659493896E-2</v>
      </c>
      <c r="CI12" s="19">
        <v>0.11029056966962</v>
      </c>
      <c r="CJ12" s="19">
        <v>0.15234420908106699</v>
      </c>
      <c r="CK12" s="19">
        <v>0.20429898261045101</v>
      </c>
      <c r="CL12" s="19">
        <v>0.25023835996677102</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618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57.6" x14ac:dyDescent="0.3">
      <c r="B9" s="18" t="s">
        <v>615</v>
      </c>
      <c r="C9" s="17">
        <v>0.193743057837616</v>
      </c>
      <c r="D9" s="17">
        <v>0.230960656353003</v>
      </c>
      <c r="E9" s="17">
        <v>0.15582798917781099</v>
      </c>
      <c r="F9" s="17"/>
      <c r="G9" s="17">
        <v>0.21654115804423901</v>
      </c>
      <c r="H9" s="17">
        <v>0.24346916084406001</v>
      </c>
      <c r="I9" s="17">
        <v>0.13918762528251699</v>
      </c>
      <c r="J9" s="17">
        <v>0.17184186864123899</v>
      </c>
      <c r="K9" s="17">
        <v>0.225163035530381</v>
      </c>
      <c r="L9" s="17">
        <v>0.17934480682110701</v>
      </c>
      <c r="M9" s="17"/>
      <c r="N9" s="17">
        <v>0.27077663736706098</v>
      </c>
      <c r="O9" s="17">
        <v>0.17963309935981001</v>
      </c>
      <c r="P9" s="17">
        <v>0.15483540398031101</v>
      </c>
      <c r="Q9" s="17">
        <v>0.16152316197764299</v>
      </c>
      <c r="R9" s="17"/>
      <c r="S9" s="17">
        <v>0.24613575197129001</v>
      </c>
      <c r="T9" s="17">
        <v>0.202015658892475</v>
      </c>
      <c r="U9" s="17">
        <v>0.19781311108052299</v>
      </c>
      <c r="V9" s="17">
        <v>0.189418189795204</v>
      </c>
      <c r="W9" s="17">
        <v>0.18444402567316301</v>
      </c>
      <c r="X9" s="17">
        <v>0.18759907559866501</v>
      </c>
      <c r="Y9" s="17">
        <v>0.156311417837074</v>
      </c>
      <c r="Z9" s="17">
        <v>0.152273418920434</v>
      </c>
      <c r="AA9" s="17">
        <v>0.19353342776382301</v>
      </c>
      <c r="AB9" s="17">
        <v>0.18631358005200899</v>
      </c>
      <c r="AC9" s="17">
        <v>0.16096135954427099</v>
      </c>
      <c r="AD9" s="17">
        <v>0.18743853993270401</v>
      </c>
      <c r="AE9" s="17"/>
      <c r="AF9" s="17">
        <v>0.18649341362139199</v>
      </c>
      <c r="AG9" s="17">
        <v>0.23668379006475601</v>
      </c>
      <c r="AH9" s="17">
        <v>0.120998794729943</v>
      </c>
      <c r="AI9" s="17"/>
      <c r="AJ9" s="17">
        <v>0.202985215851895</v>
      </c>
      <c r="AK9" s="17">
        <v>0.23517281013238001</v>
      </c>
      <c r="AL9" s="17">
        <v>0.19263789534413001</v>
      </c>
      <c r="AM9" s="17">
        <v>0.18076844982611601</v>
      </c>
      <c r="AN9" s="17">
        <v>0.15898172942302799</v>
      </c>
      <c r="AO9" s="17"/>
      <c r="AP9" s="17">
        <v>0.247120483604544</v>
      </c>
      <c r="AQ9" s="17">
        <v>0.20982464739456599</v>
      </c>
      <c r="AR9" s="17">
        <v>0.157094106810067</v>
      </c>
      <c r="AS9" s="17">
        <v>0.180536623991395</v>
      </c>
      <c r="AT9" s="17">
        <v>0.217183424250142</v>
      </c>
      <c r="AU9" s="17">
        <v>0.16106293859401799</v>
      </c>
      <c r="AV9" s="17"/>
      <c r="AW9" s="17">
        <v>0</v>
      </c>
      <c r="AX9" s="17">
        <v>0.13277542430967701</v>
      </c>
      <c r="AY9" s="17">
        <v>0.18703916957914599</v>
      </c>
      <c r="AZ9" s="17">
        <v>0.159410953427854</v>
      </c>
      <c r="BA9" s="17">
        <v>0.17378289768760299</v>
      </c>
      <c r="BB9" s="17">
        <v>0.17213890401606599</v>
      </c>
      <c r="BC9" s="17">
        <v>0.19108579303137699</v>
      </c>
      <c r="BD9" s="17">
        <v>0.21463289414811401</v>
      </c>
      <c r="BE9" s="17">
        <v>0.22272612852389301</v>
      </c>
      <c r="BF9" s="17">
        <v>0.169448274832837</v>
      </c>
      <c r="BG9" s="17">
        <v>0.19863237245945201</v>
      </c>
      <c r="BH9" s="17">
        <v>0.22852800236266399</v>
      </c>
      <c r="BI9" s="17">
        <v>0.32569242216605598</v>
      </c>
      <c r="BJ9" s="17">
        <v>0.19708411125165301</v>
      </c>
      <c r="BK9" s="17">
        <v>0.22415117801443701</v>
      </c>
      <c r="BL9" s="17">
        <v>0.29891071163544097</v>
      </c>
      <c r="BM9" s="17"/>
      <c r="BN9" s="17">
        <v>0.19328899906292199</v>
      </c>
      <c r="BO9" s="17">
        <v>0.19376979919676701</v>
      </c>
      <c r="BP9" s="17"/>
      <c r="BQ9" s="17">
        <v>0.25940364714298397</v>
      </c>
      <c r="BR9" s="17">
        <v>0.19332476269718701</v>
      </c>
      <c r="BS9" s="17"/>
      <c r="BT9" s="17">
        <v>0.213283847083026</v>
      </c>
      <c r="BU9" s="17"/>
      <c r="BV9" s="17">
        <v>0.17757546397437299</v>
      </c>
      <c r="BW9" s="17">
        <v>0.197121739309572</v>
      </c>
      <c r="BX9" s="17">
        <v>0.199585303405314</v>
      </c>
      <c r="BY9" s="17"/>
      <c r="BZ9" s="17">
        <v>0.14775148159631299</v>
      </c>
      <c r="CA9" s="17">
        <v>0.153169316848174</v>
      </c>
      <c r="CB9" s="17">
        <v>0.16726387348900101</v>
      </c>
      <c r="CC9" s="17">
        <v>0.156950434066843</v>
      </c>
      <c r="CD9" s="17">
        <v>0.222513820118938</v>
      </c>
      <c r="CE9" s="17">
        <v>0.241300315969141</v>
      </c>
      <c r="CF9" s="17">
        <v>0.330026047102984</v>
      </c>
      <c r="CG9" s="17"/>
      <c r="CH9" s="17">
        <v>0.32076766812748098</v>
      </c>
      <c r="CI9" s="17">
        <v>0.22344647811242199</v>
      </c>
      <c r="CJ9" s="17">
        <v>0.138391546549336</v>
      </c>
      <c r="CK9" s="17">
        <v>0.18457112967376099</v>
      </c>
      <c r="CL9" s="17">
        <v>0.15165248470166101</v>
      </c>
    </row>
    <row r="10" spans="2:90" ht="57.6" x14ac:dyDescent="0.3">
      <c r="B10" s="18" t="s">
        <v>616</v>
      </c>
      <c r="C10" s="17">
        <v>0.491735944594552</v>
      </c>
      <c r="D10" s="17">
        <v>0.51641032935971698</v>
      </c>
      <c r="E10" s="17">
        <v>0.468586973749825</v>
      </c>
      <c r="F10" s="17"/>
      <c r="G10" s="17">
        <v>0.46869205702202799</v>
      </c>
      <c r="H10" s="17">
        <v>0.44035941697485298</v>
      </c>
      <c r="I10" s="17">
        <v>0.44733313951473802</v>
      </c>
      <c r="J10" s="17">
        <v>0.46542445651512998</v>
      </c>
      <c r="K10" s="17">
        <v>0.43550153804862402</v>
      </c>
      <c r="L10" s="17">
        <v>0.64445716723150404</v>
      </c>
      <c r="M10" s="17"/>
      <c r="N10" s="17">
        <v>0.50914298372758304</v>
      </c>
      <c r="O10" s="17">
        <v>0.49812673007999497</v>
      </c>
      <c r="P10" s="17">
        <v>0.54459813155457804</v>
      </c>
      <c r="Q10" s="17">
        <v>0.42083966421777402</v>
      </c>
      <c r="R10" s="17"/>
      <c r="S10" s="17">
        <v>0.45976611326014799</v>
      </c>
      <c r="T10" s="17">
        <v>0.48995593085922801</v>
      </c>
      <c r="U10" s="17">
        <v>0.47160497075157198</v>
      </c>
      <c r="V10" s="17">
        <v>0.50488324550744201</v>
      </c>
      <c r="W10" s="17">
        <v>0.479467037754157</v>
      </c>
      <c r="X10" s="17">
        <v>0.505890350740407</v>
      </c>
      <c r="Y10" s="17">
        <v>0.513421544092585</v>
      </c>
      <c r="Z10" s="17">
        <v>0.54635890881810301</v>
      </c>
      <c r="AA10" s="17">
        <v>0.51832336737276796</v>
      </c>
      <c r="AB10" s="17">
        <v>0.48484165543832702</v>
      </c>
      <c r="AC10" s="17">
        <v>0.45805198411838899</v>
      </c>
      <c r="AD10" s="17">
        <v>0.49785538217533298</v>
      </c>
      <c r="AE10" s="17"/>
      <c r="AF10" s="17">
        <v>0.53082521303924002</v>
      </c>
      <c r="AG10" s="17">
        <v>0.49565550544961601</v>
      </c>
      <c r="AH10" s="17">
        <v>0.419311493717411</v>
      </c>
      <c r="AI10" s="17"/>
      <c r="AJ10" s="17">
        <v>0.55588644489153305</v>
      </c>
      <c r="AK10" s="17">
        <v>0.49660330742032899</v>
      </c>
      <c r="AL10" s="17">
        <v>0.48875852634207501</v>
      </c>
      <c r="AM10" s="17">
        <v>0.52193471272122605</v>
      </c>
      <c r="AN10" s="17">
        <v>0.578521654727566</v>
      </c>
      <c r="AO10" s="17"/>
      <c r="AP10" s="17">
        <v>0.50991517436641098</v>
      </c>
      <c r="AQ10" s="17">
        <v>0.52933489279495205</v>
      </c>
      <c r="AR10" s="17">
        <v>0.48530058749500699</v>
      </c>
      <c r="AS10" s="17">
        <v>0.52594163994020804</v>
      </c>
      <c r="AT10" s="17">
        <v>0.46510571337569201</v>
      </c>
      <c r="AU10" s="17">
        <v>0.50768762811801305</v>
      </c>
      <c r="AV10" s="17"/>
      <c r="AW10" s="17">
        <v>0.50688687482717298</v>
      </c>
      <c r="AX10" s="17">
        <v>0.35670436058938498</v>
      </c>
      <c r="AY10" s="17">
        <v>0.43546282842714601</v>
      </c>
      <c r="AZ10" s="17">
        <v>0.43148850344188699</v>
      </c>
      <c r="BA10" s="17">
        <v>0.48570207422641998</v>
      </c>
      <c r="BB10" s="17">
        <v>0.47674856305424301</v>
      </c>
      <c r="BC10" s="17">
        <v>0.51278819747840199</v>
      </c>
      <c r="BD10" s="17">
        <v>0.480158742309721</v>
      </c>
      <c r="BE10" s="17">
        <v>0.57751262002208303</v>
      </c>
      <c r="BF10" s="17">
        <v>0.58874472973606995</v>
      </c>
      <c r="BG10" s="17">
        <v>0.52556260445810798</v>
      </c>
      <c r="BH10" s="17">
        <v>0.53104445392425104</v>
      </c>
      <c r="BI10" s="17">
        <v>0.526566121602843</v>
      </c>
      <c r="BJ10" s="17">
        <v>0.48217397413687302</v>
      </c>
      <c r="BK10" s="17">
        <v>0.46468211452611402</v>
      </c>
      <c r="BL10" s="17">
        <v>0.48232258196074201</v>
      </c>
      <c r="BM10" s="17"/>
      <c r="BN10" s="17">
        <v>0.52645081072930799</v>
      </c>
      <c r="BO10" s="17">
        <v>0.44667081404396197</v>
      </c>
      <c r="BP10" s="17"/>
      <c r="BQ10" s="17">
        <v>0.51730050948377704</v>
      </c>
      <c r="BR10" s="17">
        <v>0.477970963945825</v>
      </c>
      <c r="BS10" s="17"/>
      <c r="BT10" s="17">
        <v>0.52923730927210799</v>
      </c>
      <c r="BU10" s="17"/>
      <c r="BV10" s="17">
        <v>0.45386907035252899</v>
      </c>
      <c r="BW10" s="17">
        <v>0.50377550868852505</v>
      </c>
      <c r="BX10" s="17">
        <v>0.50717245109998899</v>
      </c>
      <c r="BY10" s="17"/>
      <c r="BZ10" s="17">
        <v>0.360658313119461</v>
      </c>
      <c r="CA10" s="17">
        <v>0.467796025650627</v>
      </c>
      <c r="CB10" s="17">
        <v>0.48163724764966598</v>
      </c>
      <c r="CC10" s="17">
        <v>0.53422616593526395</v>
      </c>
      <c r="CD10" s="17">
        <v>0.54056746096335695</v>
      </c>
      <c r="CE10" s="17">
        <v>0.55292593838845505</v>
      </c>
      <c r="CF10" s="17">
        <v>0.47491642893730401</v>
      </c>
      <c r="CG10" s="17"/>
      <c r="CH10" s="17">
        <v>0.445278823725966</v>
      </c>
      <c r="CI10" s="17">
        <v>0.52564031801885003</v>
      </c>
      <c r="CJ10" s="17">
        <v>0.539830705750032</v>
      </c>
      <c r="CK10" s="17">
        <v>0.37216963611967302</v>
      </c>
      <c r="CL10" s="17">
        <v>0.31498410833747598</v>
      </c>
    </row>
    <row r="11" spans="2:90" x14ac:dyDescent="0.3">
      <c r="B11" s="18" t="s">
        <v>617</v>
      </c>
      <c r="C11" s="17">
        <v>0.25844449361431199</v>
      </c>
      <c r="D11" s="17">
        <v>0.20750365799699799</v>
      </c>
      <c r="E11" s="17">
        <v>0.30931999952795702</v>
      </c>
      <c r="F11" s="17"/>
      <c r="G11" s="17">
        <v>0.251959458305067</v>
      </c>
      <c r="H11" s="17">
        <v>0.26335575958429502</v>
      </c>
      <c r="I11" s="17">
        <v>0.35490734306043997</v>
      </c>
      <c r="J11" s="17">
        <v>0.29756701134178898</v>
      </c>
      <c r="K11" s="17">
        <v>0.257723205019319</v>
      </c>
      <c r="L11" s="17">
        <v>0.14847933332854399</v>
      </c>
      <c r="M11" s="17"/>
      <c r="N11" s="17">
        <v>0.17799496942358201</v>
      </c>
      <c r="O11" s="17">
        <v>0.28487804295400798</v>
      </c>
      <c r="P11" s="17">
        <v>0.24475481347884401</v>
      </c>
      <c r="Q11" s="17">
        <v>0.32811801299948001</v>
      </c>
      <c r="R11" s="17"/>
      <c r="S11" s="17">
        <v>0.23691462879932099</v>
      </c>
      <c r="T11" s="17">
        <v>0.25894692858637203</v>
      </c>
      <c r="U11" s="17">
        <v>0.23003192307613701</v>
      </c>
      <c r="V11" s="17">
        <v>0.243803133289417</v>
      </c>
      <c r="W11" s="17">
        <v>0.22674596724901699</v>
      </c>
      <c r="X11" s="17">
        <v>0.26873856752781999</v>
      </c>
      <c r="Y11" s="17">
        <v>0.289839143831434</v>
      </c>
      <c r="Z11" s="17">
        <v>0.268543035612269</v>
      </c>
      <c r="AA11" s="17">
        <v>0.24256373950196999</v>
      </c>
      <c r="AB11" s="17">
        <v>0.27271473871209501</v>
      </c>
      <c r="AC11" s="17">
        <v>0.35292743665031601</v>
      </c>
      <c r="AD11" s="17">
        <v>0.28088785018649798</v>
      </c>
      <c r="AE11" s="17"/>
      <c r="AF11" s="17">
        <v>0.23349672315923001</v>
      </c>
      <c r="AG11" s="17">
        <v>0.22749318612886099</v>
      </c>
      <c r="AH11" s="17">
        <v>0.34976866110544202</v>
      </c>
      <c r="AI11" s="17"/>
      <c r="AJ11" s="17">
        <v>0.196717393477402</v>
      </c>
      <c r="AK11" s="17">
        <v>0.22873867959345501</v>
      </c>
      <c r="AL11" s="17">
        <v>0.28642395449817898</v>
      </c>
      <c r="AM11" s="17">
        <v>0.25909077228302602</v>
      </c>
      <c r="AN11" s="17">
        <v>0.18586287715772201</v>
      </c>
      <c r="AO11" s="17"/>
      <c r="AP11" s="17">
        <v>0.201469684167596</v>
      </c>
      <c r="AQ11" s="17">
        <v>0.208986202983203</v>
      </c>
      <c r="AR11" s="17">
        <v>0.312860381416524</v>
      </c>
      <c r="AS11" s="17">
        <v>0.25532569937187799</v>
      </c>
      <c r="AT11" s="17">
        <v>0.26094735278725001</v>
      </c>
      <c r="AU11" s="17">
        <v>0.222502624745431</v>
      </c>
      <c r="AV11" s="17"/>
      <c r="AW11" s="17">
        <v>0.39658433241848401</v>
      </c>
      <c r="AX11" s="17">
        <v>0.36579178140132501</v>
      </c>
      <c r="AY11" s="17">
        <v>0.30575830332353698</v>
      </c>
      <c r="AZ11" s="17">
        <v>0.36338933778827398</v>
      </c>
      <c r="BA11" s="17">
        <v>0.25930180803154701</v>
      </c>
      <c r="BB11" s="17">
        <v>0.32754848698621197</v>
      </c>
      <c r="BC11" s="17">
        <v>0.24208327433267399</v>
      </c>
      <c r="BD11" s="17">
        <v>0.22477462326966</v>
      </c>
      <c r="BE11" s="17">
        <v>0.19203455084892199</v>
      </c>
      <c r="BF11" s="17">
        <v>0.22146389156707</v>
      </c>
      <c r="BG11" s="17">
        <v>0.23677330272888999</v>
      </c>
      <c r="BH11" s="17">
        <v>0.21181105866612401</v>
      </c>
      <c r="BI11" s="17">
        <v>0.10265417515481499</v>
      </c>
      <c r="BJ11" s="17">
        <v>0.28533183793456801</v>
      </c>
      <c r="BK11" s="17">
        <v>0.225898049072846</v>
      </c>
      <c r="BL11" s="17">
        <v>0.154753813686034</v>
      </c>
      <c r="BM11" s="17"/>
      <c r="BN11" s="17">
        <v>0.22578783910300601</v>
      </c>
      <c r="BO11" s="17">
        <v>0.303983399228344</v>
      </c>
      <c r="BP11" s="17"/>
      <c r="BQ11" s="17">
        <v>0.18538870519633399</v>
      </c>
      <c r="BR11" s="17">
        <v>0.28341590326504501</v>
      </c>
      <c r="BS11" s="17"/>
      <c r="BT11" s="17">
        <v>0.22210317382009301</v>
      </c>
      <c r="BU11" s="17"/>
      <c r="BV11" s="17">
        <v>0.30754277335053698</v>
      </c>
      <c r="BW11" s="17">
        <v>0.226891361689148</v>
      </c>
      <c r="BX11" s="17">
        <v>0.24522841767244999</v>
      </c>
      <c r="BY11" s="17"/>
      <c r="BZ11" s="17">
        <v>0.40057027300216003</v>
      </c>
      <c r="CA11" s="17">
        <v>0.31981322596343598</v>
      </c>
      <c r="CB11" s="17">
        <v>0.28588130728501299</v>
      </c>
      <c r="CC11" s="17">
        <v>0.26511658023656898</v>
      </c>
      <c r="CD11" s="17">
        <v>0.20011621761687301</v>
      </c>
      <c r="CE11" s="17">
        <v>0.170060550984939</v>
      </c>
      <c r="CF11" s="17">
        <v>0.15862862829931301</v>
      </c>
      <c r="CG11" s="17"/>
      <c r="CH11" s="17">
        <v>0.18789776696052199</v>
      </c>
      <c r="CI11" s="17">
        <v>0.20455802945881299</v>
      </c>
      <c r="CJ11" s="17">
        <v>0.27819904768119402</v>
      </c>
      <c r="CK11" s="17">
        <v>0.34012900710729499</v>
      </c>
      <c r="CL11" s="17">
        <v>0.43128407484866699</v>
      </c>
    </row>
    <row r="12" spans="2:90" x14ac:dyDescent="0.3">
      <c r="B12" s="18" t="s">
        <v>118</v>
      </c>
      <c r="C12" s="19">
        <v>5.6076503953519402E-2</v>
      </c>
      <c r="D12" s="19">
        <v>4.5125356290281901E-2</v>
      </c>
      <c r="E12" s="19">
        <v>6.6265037544406893E-2</v>
      </c>
      <c r="F12" s="19"/>
      <c r="G12" s="19">
        <v>6.2807326628665394E-2</v>
      </c>
      <c r="H12" s="19">
        <v>5.2815662596792198E-2</v>
      </c>
      <c r="I12" s="19">
        <v>5.8571892142304197E-2</v>
      </c>
      <c r="J12" s="19">
        <v>6.5166663501840805E-2</v>
      </c>
      <c r="K12" s="19">
        <v>8.1612221401676302E-2</v>
      </c>
      <c r="L12" s="19">
        <v>2.7718692618845499E-2</v>
      </c>
      <c r="M12" s="19"/>
      <c r="N12" s="19">
        <v>4.2085409481774798E-2</v>
      </c>
      <c r="O12" s="19">
        <v>3.7362127606187297E-2</v>
      </c>
      <c r="P12" s="19">
        <v>5.5811650986266399E-2</v>
      </c>
      <c r="Q12" s="19">
        <v>8.9519160805103207E-2</v>
      </c>
      <c r="R12" s="19"/>
      <c r="S12" s="19">
        <v>5.7183505969240898E-2</v>
      </c>
      <c r="T12" s="19">
        <v>4.90814816619249E-2</v>
      </c>
      <c r="U12" s="19">
        <v>0.100549995091767</v>
      </c>
      <c r="V12" s="19">
        <v>6.1895431407936199E-2</v>
      </c>
      <c r="W12" s="19">
        <v>0.109342969323663</v>
      </c>
      <c r="X12" s="19">
        <v>3.7772006133108098E-2</v>
      </c>
      <c r="Y12" s="19">
        <v>4.0427894238906699E-2</v>
      </c>
      <c r="Z12" s="19">
        <v>3.2824636649193897E-2</v>
      </c>
      <c r="AA12" s="19">
        <v>4.5579465361439302E-2</v>
      </c>
      <c r="AB12" s="19">
        <v>5.6130025797568699E-2</v>
      </c>
      <c r="AC12" s="19">
        <v>2.80592196870251E-2</v>
      </c>
      <c r="AD12" s="19">
        <v>3.3818227705464499E-2</v>
      </c>
      <c r="AE12" s="19"/>
      <c r="AF12" s="19">
        <v>4.9184650180137901E-2</v>
      </c>
      <c r="AG12" s="19">
        <v>4.0167518356767302E-2</v>
      </c>
      <c r="AH12" s="19">
        <v>0.109921050447204</v>
      </c>
      <c r="AI12" s="19"/>
      <c r="AJ12" s="19">
        <v>4.4410945779170603E-2</v>
      </c>
      <c r="AK12" s="19">
        <v>3.9485202853835999E-2</v>
      </c>
      <c r="AL12" s="19">
        <v>3.2179623815616398E-2</v>
      </c>
      <c r="AM12" s="19">
        <v>3.8206065169631501E-2</v>
      </c>
      <c r="AN12" s="19">
        <v>7.6633738691684106E-2</v>
      </c>
      <c r="AO12" s="19"/>
      <c r="AP12" s="19">
        <v>4.1494657861449201E-2</v>
      </c>
      <c r="AQ12" s="19">
        <v>5.1854256827277699E-2</v>
      </c>
      <c r="AR12" s="19">
        <v>4.4744924278401703E-2</v>
      </c>
      <c r="AS12" s="19">
        <v>3.8196036696519199E-2</v>
      </c>
      <c r="AT12" s="19">
        <v>5.6763509586916797E-2</v>
      </c>
      <c r="AU12" s="19">
        <v>0.108746808542539</v>
      </c>
      <c r="AV12" s="19"/>
      <c r="AW12" s="19">
        <v>9.6528792754342604E-2</v>
      </c>
      <c r="AX12" s="19">
        <v>0.144728433699612</v>
      </c>
      <c r="AY12" s="19">
        <v>7.1739698670170701E-2</v>
      </c>
      <c r="AZ12" s="19">
        <v>4.5711205341984799E-2</v>
      </c>
      <c r="BA12" s="19">
        <v>8.1213220054429394E-2</v>
      </c>
      <c r="BB12" s="19">
        <v>2.3564045943477899E-2</v>
      </c>
      <c r="BC12" s="19">
        <v>5.4042735157546297E-2</v>
      </c>
      <c r="BD12" s="19">
        <v>8.0433740272504994E-2</v>
      </c>
      <c r="BE12" s="19">
        <v>7.7267006051025804E-3</v>
      </c>
      <c r="BF12" s="19">
        <v>2.03431038640218E-2</v>
      </c>
      <c r="BG12" s="19">
        <v>3.90317203535505E-2</v>
      </c>
      <c r="BH12" s="19">
        <v>2.8616485046961099E-2</v>
      </c>
      <c r="BI12" s="19">
        <v>4.5087281076286401E-2</v>
      </c>
      <c r="BJ12" s="19">
        <v>3.54100766769051E-2</v>
      </c>
      <c r="BK12" s="19">
        <v>8.52686583866024E-2</v>
      </c>
      <c r="BL12" s="19">
        <v>6.4012892717783099E-2</v>
      </c>
      <c r="BM12" s="19"/>
      <c r="BN12" s="19">
        <v>5.44723511047642E-2</v>
      </c>
      <c r="BO12" s="19">
        <v>5.55759875309264E-2</v>
      </c>
      <c r="BP12" s="19"/>
      <c r="BQ12" s="19">
        <v>3.7907138176905601E-2</v>
      </c>
      <c r="BR12" s="19">
        <v>4.5288370091943198E-2</v>
      </c>
      <c r="BS12" s="19"/>
      <c r="BT12" s="19">
        <v>3.5375669824773699E-2</v>
      </c>
      <c r="BU12" s="19"/>
      <c r="BV12" s="19">
        <v>6.1012692322560701E-2</v>
      </c>
      <c r="BW12" s="19">
        <v>7.2211390312754503E-2</v>
      </c>
      <c r="BX12" s="19">
        <v>4.8013827822248001E-2</v>
      </c>
      <c r="BY12" s="19"/>
      <c r="BZ12" s="19">
        <v>9.1019932282066507E-2</v>
      </c>
      <c r="CA12" s="19">
        <v>5.9221431537762298E-2</v>
      </c>
      <c r="CB12" s="19">
        <v>6.5217571576320493E-2</v>
      </c>
      <c r="CC12" s="19">
        <v>4.3706819761323901E-2</v>
      </c>
      <c r="CD12" s="19">
        <v>3.6802501300831597E-2</v>
      </c>
      <c r="CE12" s="19">
        <v>3.5713194657465301E-2</v>
      </c>
      <c r="CF12" s="19">
        <v>3.6428895660399099E-2</v>
      </c>
      <c r="CG12" s="19"/>
      <c r="CH12" s="19">
        <v>4.6055741186030098E-2</v>
      </c>
      <c r="CI12" s="19">
        <v>4.6355174409915503E-2</v>
      </c>
      <c r="CJ12" s="19">
        <v>4.3578700019438497E-2</v>
      </c>
      <c r="CK12" s="19">
        <v>0.103130227099271</v>
      </c>
      <c r="CL12" s="19">
        <v>0.102079332112195</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624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975</v>
      </c>
      <c r="D7" s="10">
        <v>466</v>
      </c>
      <c r="E7" s="10">
        <v>504</v>
      </c>
      <c r="F7" s="10"/>
      <c r="G7" s="10">
        <v>103</v>
      </c>
      <c r="H7" s="10">
        <v>161</v>
      </c>
      <c r="I7" s="10">
        <v>182</v>
      </c>
      <c r="J7" s="10">
        <v>166</v>
      </c>
      <c r="K7" s="10">
        <v>159</v>
      </c>
      <c r="L7" s="10">
        <v>204</v>
      </c>
      <c r="M7" s="10"/>
      <c r="N7" s="10">
        <v>260</v>
      </c>
      <c r="O7" s="10">
        <v>231</v>
      </c>
      <c r="P7" s="10">
        <v>228</v>
      </c>
      <c r="Q7" s="10">
        <v>253</v>
      </c>
      <c r="R7" s="10"/>
      <c r="S7" s="10">
        <v>123</v>
      </c>
      <c r="T7" s="10">
        <v>119</v>
      </c>
      <c r="U7" s="10">
        <v>80</v>
      </c>
      <c r="V7" s="10">
        <v>99</v>
      </c>
      <c r="W7" s="10">
        <v>76</v>
      </c>
      <c r="X7" s="10">
        <v>65</v>
      </c>
      <c r="Y7" s="10">
        <v>95</v>
      </c>
      <c r="Z7" s="10">
        <v>46</v>
      </c>
      <c r="AA7" s="10">
        <v>94</v>
      </c>
      <c r="AB7" s="10">
        <v>95</v>
      </c>
      <c r="AC7" s="10">
        <v>52</v>
      </c>
      <c r="AD7" s="10">
        <v>31</v>
      </c>
      <c r="AE7" s="10"/>
      <c r="AF7" s="10">
        <v>384</v>
      </c>
      <c r="AG7" s="10">
        <v>369</v>
      </c>
      <c r="AH7" s="10">
        <v>135</v>
      </c>
      <c r="AI7" s="10"/>
      <c r="AJ7" s="10">
        <v>205</v>
      </c>
      <c r="AK7" s="10">
        <v>323</v>
      </c>
      <c r="AL7" s="10">
        <v>67</v>
      </c>
      <c r="AM7" s="10">
        <v>126</v>
      </c>
      <c r="AN7" s="10">
        <v>54</v>
      </c>
      <c r="AO7" s="10"/>
      <c r="AP7" s="10">
        <v>220</v>
      </c>
      <c r="AQ7" s="10">
        <v>172</v>
      </c>
      <c r="AR7" s="10">
        <v>78</v>
      </c>
      <c r="AS7" s="10">
        <v>240</v>
      </c>
      <c r="AT7" s="10">
        <v>69</v>
      </c>
      <c r="AU7" s="10">
        <v>81</v>
      </c>
      <c r="AV7" s="10"/>
      <c r="AW7" s="10">
        <v>12</v>
      </c>
      <c r="AX7" s="10">
        <v>40</v>
      </c>
      <c r="AY7" s="10">
        <v>67</v>
      </c>
      <c r="AZ7" s="10">
        <v>66</v>
      </c>
      <c r="BA7" s="10">
        <v>108</v>
      </c>
      <c r="BB7" s="10">
        <v>90</v>
      </c>
      <c r="BC7" s="10">
        <v>91</v>
      </c>
      <c r="BD7" s="10">
        <v>79</v>
      </c>
      <c r="BE7" s="10">
        <v>52</v>
      </c>
      <c r="BF7" s="10">
        <v>46</v>
      </c>
      <c r="BG7" s="10">
        <v>67</v>
      </c>
      <c r="BH7" s="10">
        <v>55</v>
      </c>
      <c r="BI7" s="10">
        <v>45</v>
      </c>
      <c r="BJ7" s="10">
        <v>34</v>
      </c>
      <c r="BK7" s="10">
        <v>26</v>
      </c>
      <c r="BL7" s="10">
        <v>58</v>
      </c>
      <c r="BM7" s="10"/>
      <c r="BN7" s="10">
        <v>588</v>
      </c>
      <c r="BO7" s="10">
        <v>378</v>
      </c>
      <c r="BP7" s="10"/>
      <c r="BQ7" s="10">
        <v>198</v>
      </c>
      <c r="BR7" s="10">
        <v>99</v>
      </c>
      <c r="BS7" s="10"/>
      <c r="BT7" s="10">
        <v>123</v>
      </c>
      <c r="BU7" s="10"/>
      <c r="BV7" s="10">
        <v>200</v>
      </c>
      <c r="BW7" s="10">
        <v>188</v>
      </c>
      <c r="BX7" s="10">
        <v>545</v>
      </c>
      <c r="BY7" s="10"/>
      <c r="BZ7" s="10">
        <v>88</v>
      </c>
      <c r="CA7" s="10">
        <v>144</v>
      </c>
      <c r="CB7" s="10">
        <v>141</v>
      </c>
      <c r="CC7" s="10">
        <v>134</v>
      </c>
      <c r="CD7" s="10">
        <v>176</v>
      </c>
      <c r="CE7" s="10">
        <v>107</v>
      </c>
      <c r="CF7" s="10">
        <v>101</v>
      </c>
      <c r="CG7" s="10"/>
      <c r="CH7" s="10">
        <v>91</v>
      </c>
      <c r="CI7" s="10">
        <v>339</v>
      </c>
      <c r="CJ7" s="10">
        <v>367</v>
      </c>
      <c r="CK7" s="10">
        <v>142</v>
      </c>
      <c r="CL7" s="10">
        <v>36</v>
      </c>
    </row>
    <row r="8" spans="2:90" ht="30" customHeight="1" x14ac:dyDescent="0.3">
      <c r="B8" s="11" t="s">
        <v>20</v>
      </c>
      <c r="C8" s="11">
        <v>973</v>
      </c>
      <c r="D8" s="11">
        <v>470</v>
      </c>
      <c r="E8" s="11">
        <v>498</v>
      </c>
      <c r="F8" s="11"/>
      <c r="G8" s="11">
        <v>125</v>
      </c>
      <c r="H8" s="11">
        <v>162</v>
      </c>
      <c r="I8" s="11">
        <v>180</v>
      </c>
      <c r="J8" s="11">
        <v>156</v>
      </c>
      <c r="K8" s="11">
        <v>152</v>
      </c>
      <c r="L8" s="11">
        <v>197</v>
      </c>
      <c r="M8" s="11"/>
      <c r="N8" s="11">
        <v>249</v>
      </c>
      <c r="O8" s="11">
        <v>254</v>
      </c>
      <c r="P8" s="11">
        <v>219</v>
      </c>
      <c r="Q8" s="11">
        <v>248</v>
      </c>
      <c r="R8" s="11"/>
      <c r="S8" s="11">
        <v>133</v>
      </c>
      <c r="T8" s="11">
        <v>115</v>
      </c>
      <c r="U8" s="11">
        <v>78</v>
      </c>
      <c r="V8" s="11">
        <v>97</v>
      </c>
      <c r="W8" s="11">
        <v>74</v>
      </c>
      <c r="X8" s="11">
        <v>64</v>
      </c>
      <c r="Y8" s="11">
        <v>90</v>
      </c>
      <c r="Z8" s="11">
        <v>41</v>
      </c>
      <c r="AA8" s="11">
        <v>107</v>
      </c>
      <c r="AB8" s="11">
        <v>92</v>
      </c>
      <c r="AC8" s="11">
        <v>48</v>
      </c>
      <c r="AD8" s="11">
        <v>33</v>
      </c>
      <c r="AE8" s="11"/>
      <c r="AF8" s="11">
        <v>372</v>
      </c>
      <c r="AG8" s="11">
        <v>366</v>
      </c>
      <c r="AH8" s="11">
        <v>135</v>
      </c>
      <c r="AI8" s="11"/>
      <c r="AJ8" s="11">
        <v>201</v>
      </c>
      <c r="AK8" s="11">
        <v>325</v>
      </c>
      <c r="AL8" s="11">
        <v>67</v>
      </c>
      <c r="AM8" s="11">
        <v>124</v>
      </c>
      <c r="AN8" s="11">
        <v>55</v>
      </c>
      <c r="AO8" s="11"/>
      <c r="AP8" s="11">
        <v>225</v>
      </c>
      <c r="AQ8" s="11">
        <v>168</v>
      </c>
      <c r="AR8" s="11">
        <v>78</v>
      </c>
      <c r="AS8" s="11">
        <v>234</v>
      </c>
      <c r="AT8" s="11">
        <v>73</v>
      </c>
      <c r="AU8" s="11">
        <v>81</v>
      </c>
      <c r="AV8" s="11"/>
      <c r="AW8" s="11">
        <v>11</v>
      </c>
      <c r="AX8" s="11">
        <v>41</v>
      </c>
      <c r="AY8" s="11">
        <v>65</v>
      </c>
      <c r="AZ8" s="11">
        <v>66</v>
      </c>
      <c r="BA8" s="11">
        <v>112</v>
      </c>
      <c r="BB8" s="11">
        <v>91</v>
      </c>
      <c r="BC8" s="11">
        <v>91</v>
      </c>
      <c r="BD8" s="11">
        <v>79</v>
      </c>
      <c r="BE8" s="11">
        <v>52</v>
      </c>
      <c r="BF8" s="11">
        <v>44</v>
      </c>
      <c r="BG8" s="11">
        <v>67</v>
      </c>
      <c r="BH8" s="11">
        <v>54</v>
      </c>
      <c r="BI8" s="11">
        <v>46</v>
      </c>
      <c r="BJ8" s="11">
        <v>33</v>
      </c>
      <c r="BK8" s="11">
        <v>25</v>
      </c>
      <c r="BL8" s="11">
        <v>54</v>
      </c>
      <c r="BM8" s="11"/>
      <c r="BN8" s="11">
        <v>570</v>
      </c>
      <c r="BO8" s="11">
        <v>394</v>
      </c>
      <c r="BP8" s="11"/>
      <c r="BQ8" s="11">
        <v>202</v>
      </c>
      <c r="BR8" s="11">
        <v>98</v>
      </c>
      <c r="BS8" s="11"/>
      <c r="BT8" s="11">
        <v>123</v>
      </c>
      <c r="BU8" s="11"/>
      <c r="BV8" s="11">
        <v>204</v>
      </c>
      <c r="BW8" s="11">
        <v>198</v>
      </c>
      <c r="BX8" s="11">
        <v>529</v>
      </c>
      <c r="BY8" s="11"/>
      <c r="BZ8" s="11">
        <v>90</v>
      </c>
      <c r="CA8" s="11">
        <v>141</v>
      </c>
      <c r="CB8" s="11">
        <v>141</v>
      </c>
      <c r="CC8" s="11">
        <v>137</v>
      </c>
      <c r="CD8" s="11">
        <v>175</v>
      </c>
      <c r="CE8" s="11">
        <v>110</v>
      </c>
      <c r="CF8" s="11">
        <v>97</v>
      </c>
      <c r="CG8" s="11"/>
      <c r="CH8" s="11">
        <v>95</v>
      </c>
      <c r="CI8" s="11">
        <v>332</v>
      </c>
      <c r="CJ8" s="11">
        <v>366</v>
      </c>
      <c r="CK8" s="11">
        <v>143</v>
      </c>
      <c r="CL8" s="11">
        <v>36</v>
      </c>
    </row>
    <row r="9" spans="2:90" ht="43.2" x14ac:dyDescent="0.3">
      <c r="B9" s="18" t="s">
        <v>619</v>
      </c>
      <c r="C9" s="17">
        <v>6.9383236799769696E-2</v>
      </c>
      <c r="D9" s="17">
        <v>6.9149310204809494E-2</v>
      </c>
      <c r="E9" s="17">
        <v>6.8195623032383398E-2</v>
      </c>
      <c r="F9" s="17"/>
      <c r="G9" s="17">
        <v>0.157012050765656</v>
      </c>
      <c r="H9" s="17">
        <v>0.164291168066069</v>
      </c>
      <c r="I9" s="17">
        <v>7.8815272758263194E-2</v>
      </c>
      <c r="J9" s="17">
        <v>2.9008747517549099E-2</v>
      </c>
      <c r="K9" s="17">
        <v>0</v>
      </c>
      <c r="L9" s="17">
        <v>1.24993652701336E-2</v>
      </c>
      <c r="M9" s="17"/>
      <c r="N9" s="17">
        <v>0.151532715387214</v>
      </c>
      <c r="O9" s="17">
        <v>3.19777562983075E-2</v>
      </c>
      <c r="P9" s="17">
        <v>5.3406224622284601E-2</v>
      </c>
      <c r="Q9" s="17">
        <v>4.02905432704194E-2</v>
      </c>
      <c r="R9" s="17"/>
      <c r="S9" s="17">
        <v>0.149747425825422</v>
      </c>
      <c r="T9" s="17">
        <v>5.4637018288744801E-2</v>
      </c>
      <c r="U9" s="17">
        <v>2.0998695558088702E-2</v>
      </c>
      <c r="V9" s="17">
        <v>5.43957885727233E-2</v>
      </c>
      <c r="W9" s="17">
        <v>1.3148719153586201E-2</v>
      </c>
      <c r="X9" s="17">
        <v>1.42620998561098E-2</v>
      </c>
      <c r="Y9" s="17">
        <v>9.3102618870176401E-2</v>
      </c>
      <c r="Z9" s="17">
        <v>0.141324369677576</v>
      </c>
      <c r="AA9" s="17">
        <v>6.6996198769256596E-2</v>
      </c>
      <c r="AB9" s="17">
        <v>4.8187971254249999E-2</v>
      </c>
      <c r="AC9" s="17">
        <v>7.2321288101094894E-2</v>
      </c>
      <c r="AD9" s="17">
        <v>9.5509078259683203E-2</v>
      </c>
      <c r="AE9" s="17"/>
      <c r="AF9" s="17">
        <v>4.1111549011187798E-2</v>
      </c>
      <c r="AG9" s="17">
        <v>7.93473639492836E-2</v>
      </c>
      <c r="AH9" s="17">
        <v>7.9080189330113904E-2</v>
      </c>
      <c r="AI9" s="17"/>
      <c r="AJ9" s="17">
        <v>5.5965978126109497E-2</v>
      </c>
      <c r="AK9" s="17">
        <v>0.113428187214081</v>
      </c>
      <c r="AL9" s="17">
        <v>2.9936326645623099E-2</v>
      </c>
      <c r="AM9" s="17">
        <v>4.3308418379068701E-2</v>
      </c>
      <c r="AN9" s="17">
        <v>0.107227229786878</v>
      </c>
      <c r="AO9" s="17"/>
      <c r="AP9" s="17">
        <v>0.160235386162592</v>
      </c>
      <c r="AQ9" s="17">
        <v>7.4290384765665199E-2</v>
      </c>
      <c r="AR9" s="17">
        <v>2.1289814692732799E-2</v>
      </c>
      <c r="AS9" s="17">
        <v>3.9407257004264402E-2</v>
      </c>
      <c r="AT9" s="17">
        <v>5.8855113151757399E-2</v>
      </c>
      <c r="AU9" s="17">
        <v>2.3719770799150601E-2</v>
      </c>
      <c r="AV9" s="17"/>
      <c r="AW9" s="17">
        <v>8.4495462294107399E-2</v>
      </c>
      <c r="AX9" s="17">
        <v>8.8458688992343396E-2</v>
      </c>
      <c r="AY9" s="17">
        <v>4.0748716041763597E-2</v>
      </c>
      <c r="AZ9" s="17">
        <v>2.6624748441060601E-2</v>
      </c>
      <c r="BA9" s="17">
        <v>3.6119764272394897E-2</v>
      </c>
      <c r="BB9" s="17">
        <v>4.1283503748569303E-2</v>
      </c>
      <c r="BC9" s="17">
        <v>0.119119760754235</v>
      </c>
      <c r="BD9" s="17">
        <v>2.3536321019791799E-2</v>
      </c>
      <c r="BE9" s="17">
        <v>1.9992307591170301E-2</v>
      </c>
      <c r="BF9" s="17">
        <v>4.3741639680800401E-2</v>
      </c>
      <c r="BG9" s="17">
        <v>7.5550628935293906E-2</v>
      </c>
      <c r="BH9" s="17">
        <v>7.1228370683038694E-2</v>
      </c>
      <c r="BI9" s="17">
        <v>1.75488706392035E-2</v>
      </c>
      <c r="BJ9" s="17">
        <v>8.4565489387434398E-2</v>
      </c>
      <c r="BK9" s="17">
        <v>0.113463147098124</v>
      </c>
      <c r="BL9" s="17">
        <v>0.36266045997061003</v>
      </c>
      <c r="BM9" s="17"/>
      <c r="BN9" s="17">
        <v>8.2697126923318001E-2</v>
      </c>
      <c r="BO9" s="17">
        <v>4.9291963989607501E-2</v>
      </c>
      <c r="BP9" s="17"/>
      <c r="BQ9" s="17">
        <v>0.15551043309821</v>
      </c>
      <c r="BR9" s="17">
        <v>4.6631681205090598E-2</v>
      </c>
      <c r="BS9" s="17"/>
      <c r="BT9" s="17">
        <v>0.16060906795438401</v>
      </c>
      <c r="BU9" s="17"/>
      <c r="BV9" s="17">
        <v>1.47173404175921E-2</v>
      </c>
      <c r="BW9" s="17">
        <v>0.11922327180068799</v>
      </c>
      <c r="BX9" s="17">
        <v>7.5657149300632401E-2</v>
      </c>
      <c r="BY9" s="17"/>
      <c r="BZ9" s="17">
        <v>6.2992647932114093E-2</v>
      </c>
      <c r="CA9" s="17">
        <v>5.5344917628635797E-2</v>
      </c>
      <c r="CB9" s="17">
        <v>4.4253356281235001E-2</v>
      </c>
      <c r="CC9" s="17">
        <v>6.5869925787187297E-2</v>
      </c>
      <c r="CD9" s="17">
        <v>5.9914291829699602E-2</v>
      </c>
      <c r="CE9" s="17">
        <v>5.8222642802291502E-2</v>
      </c>
      <c r="CF9" s="17">
        <v>0.207463675014816</v>
      </c>
      <c r="CG9" s="17"/>
      <c r="CH9" s="17">
        <v>0.225373517576755</v>
      </c>
      <c r="CI9" s="17">
        <v>8.1882302955123207E-2</v>
      </c>
      <c r="CJ9" s="17">
        <v>3.5916866620216398E-2</v>
      </c>
      <c r="CK9" s="17">
        <v>4.0040334950570702E-2</v>
      </c>
      <c r="CL9" s="17">
        <v>0</v>
      </c>
    </row>
    <row r="10" spans="2:90" ht="43.2" x14ac:dyDescent="0.3">
      <c r="B10" s="18" t="s">
        <v>620</v>
      </c>
      <c r="C10" s="17">
        <v>0.211309581054166</v>
      </c>
      <c r="D10" s="17">
        <v>0.24121141531225199</v>
      </c>
      <c r="E10" s="17">
        <v>0.181306858403737</v>
      </c>
      <c r="F10" s="17"/>
      <c r="G10" s="17">
        <v>0.36277628520665101</v>
      </c>
      <c r="H10" s="17">
        <v>0.335755250307744</v>
      </c>
      <c r="I10" s="17">
        <v>0.26882870568832001</v>
      </c>
      <c r="J10" s="17">
        <v>0.15320068972590001</v>
      </c>
      <c r="K10" s="17">
        <v>0.159845709964477</v>
      </c>
      <c r="L10" s="17">
        <v>4.5893392323848203E-2</v>
      </c>
      <c r="M10" s="17"/>
      <c r="N10" s="17">
        <v>0.31984581372347998</v>
      </c>
      <c r="O10" s="17">
        <v>0.236317636020411</v>
      </c>
      <c r="P10" s="17">
        <v>0.130245739512027</v>
      </c>
      <c r="Q10" s="17">
        <v>0.15100565037685701</v>
      </c>
      <c r="R10" s="17"/>
      <c r="S10" s="17">
        <v>0.32171167144054902</v>
      </c>
      <c r="T10" s="17">
        <v>0.18424632435135699</v>
      </c>
      <c r="U10" s="17">
        <v>0.15860356391990199</v>
      </c>
      <c r="V10" s="17">
        <v>0.15779628086365399</v>
      </c>
      <c r="W10" s="17">
        <v>0.208798837816877</v>
      </c>
      <c r="X10" s="17">
        <v>0.254723513021756</v>
      </c>
      <c r="Y10" s="17">
        <v>0.106883315547114</v>
      </c>
      <c r="Z10" s="17">
        <v>0.28387196205651199</v>
      </c>
      <c r="AA10" s="17">
        <v>0.21406559583793999</v>
      </c>
      <c r="AB10" s="17">
        <v>0.201909102447069</v>
      </c>
      <c r="AC10" s="17">
        <v>0.21333698754329</v>
      </c>
      <c r="AD10" s="17">
        <v>0.27073889062727102</v>
      </c>
      <c r="AE10" s="17"/>
      <c r="AF10" s="17">
        <v>0.161230249816365</v>
      </c>
      <c r="AG10" s="17">
        <v>0.24911223551943401</v>
      </c>
      <c r="AH10" s="17">
        <v>0.19705294026460701</v>
      </c>
      <c r="AI10" s="17"/>
      <c r="AJ10" s="17">
        <v>0.18104609484665299</v>
      </c>
      <c r="AK10" s="17">
        <v>0.29055782826104398</v>
      </c>
      <c r="AL10" s="17">
        <v>0.18059368292181999</v>
      </c>
      <c r="AM10" s="17">
        <v>0.13146413316493299</v>
      </c>
      <c r="AN10" s="17">
        <v>0.22691495780446</v>
      </c>
      <c r="AO10" s="17"/>
      <c r="AP10" s="17">
        <v>0.38048872410308299</v>
      </c>
      <c r="AQ10" s="17">
        <v>0.246212026954608</v>
      </c>
      <c r="AR10" s="17">
        <v>0.196403872425397</v>
      </c>
      <c r="AS10" s="17">
        <v>9.0237375569602707E-2</v>
      </c>
      <c r="AT10" s="17">
        <v>0.23556535803339099</v>
      </c>
      <c r="AU10" s="17">
        <v>0.133601440351828</v>
      </c>
      <c r="AV10" s="17"/>
      <c r="AW10" s="17">
        <v>0.27155200935219098</v>
      </c>
      <c r="AX10" s="17">
        <v>0.18177017713707999</v>
      </c>
      <c r="AY10" s="17">
        <v>0.136527527961262</v>
      </c>
      <c r="AZ10" s="17">
        <v>0.116385129385425</v>
      </c>
      <c r="BA10" s="17">
        <v>0.18123049275057701</v>
      </c>
      <c r="BB10" s="17">
        <v>0.17289116897421999</v>
      </c>
      <c r="BC10" s="17">
        <v>0.18424957409885201</v>
      </c>
      <c r="BD10" s="17">
        <v>0.19036690873890899</v>
      </c>
      <c r="BE10" s="17">
        <v>0.26752648405103502</v>
      </c>
      <c r="BF10" s="17">
        <v>0.29323377557518199</v>
      </c>
      <c r="BG10" s="17">
        <v>0.24174600290016601</v>
      </c>
      <c r="BH10" s="17">
        <v>0.18215299950765601</v>
      </c>
      <c r="BI10" s="17">
        <v>0.41591056639367602</v>
      </c>
      <c r="BJ10" s="17">
        <v>0.39768029894783402</v>
      </c>
      <c r="BK10" s="17">
        <v>0.18994114485163299</v>
      </c>
      <c r="BL10" s="17">
        <v>0.30689891743984699</v>
      </c>
      <c r="BM10" s="17"/>
      <c r="BN10" s="17">
        <v>0.20904381575452599</v>
      </c>
      <c r="BO10" s="17">
        <v>0.21694326639863801</v>
      </c>
      <c r="BP10" s="17"/>
      <c r="BQ10" s="17">
        <v>0.377411772487383</v>
      </c>
      <c r="BR10" s="17">
        <v>0.15639875673710399</v>
      </c>
      <c r="BS10" s="17"/>
      <c r="BT10" s="17">
        <v>0.33088327128836098</v>
      </c>
      <c r="BU10" s="17"/>
      <c r="BV10" s="17">
        <v>0.18522025304686199</v>
      </c>
      <c r="BW10" s="17">
        <v>0.313448204222676</v>
      </c>
      <c r="BX10" s="17">
        <v>0.187143096103592</v>
      </c>
      <c r="BY10" s="17"/>
      <c r="BZ10" s="17">
        <v>0.205943864206932</v>
      </c>
      <c r="CA10" s="17">
        <v>0.17976612650599</v>
      </c>
      <c r="CB10" s="17">
        <v>0.13113195413152401</v>
      </c>
      <c r="CC10" s="17">
        <v>0.21279586149554799</v>
      </c>
      <c r="CD10" s="17">
        <v>0.241611226011061</v>
      </c>
      <c r="CE10" s="17">
        <v>0.28943247753774698</v>
      </c>
      <c r="CF10" s="17">
        <v>0.31402451339516402</v>
      </c>
      <c r="CG10" s="17"/>
      <c r="CH10" s="17">
        <v>0.33383608666558801</v>
      </c>
      <c r="CI10" s="17">
        <v>0.211452100871593</v>
      </c>
      <c r="CJ10" s="17">
        <v>0.200590322877884</v>
      </c>
      <c r="CK10" s="17">
        <v>0.17069066237005501</v>
      </c>
      <c r="CL10" s="17">
        <v>0.15721743902329999</v>
      </c>
    </row>
    <row r="11" spans="2:90" ht="28.8" x14ac:dyDescent="0.3">
      <c r="B11" s="18" t="s">
        <v>621</v>
      </c>
      <c r="C11" s="17">
        <v>0.34023850052923199</v>
      </c>
      <c r="D11" s="17">
        <v>0.34824472425080699</v>
      </c>
      <c r="E11" s="17">
        <v>0.33602927672880101</v>
      </c>
      <c r="F11" s="17"/>
      <c r="G11" s="17">
        <v>0.20569470597132899</v>
      </c>
      <c r="H11" s="17">
        <v>0.25656437447429398</v>
      </c>
      <c r="I11" s="17">
        <v>0.29056919817853999</v>
      </c>
      <c r="J11" s="17">
        <v>0.32453240601336802</v>
      </c>
      <c r="K11" s="17">
        <v>0.395780582453642</v>
      </c>
      <c r="L11" s="17">
        <v>0.50939863103559502</v>
      </c>
      <c r="M11" s="17"/>
      <c r="N11" s="17">
        <v>0.29450852613767697</v>
      </c>
      <c r="O11" s="17">
        <v>0.33997576113435402</v>
      </c>
      <c r="P11" s="17">
        <v>0.383913115695667</v>
      </c>
      <c r="Q11" s="17">
        <v>0.347887416893565</v>
      </c>
      <c r="R11" s="17"/>
      <c r="S11" s="17">
        <v>0.249267639109052</v>
      </c>
      <c r="T11" s="17">
        <v>0.41250874520185599</v>
      </c>
      <c r="U11" s="17">
        <v>0.42297947978617201</v>
      </c>
      <c r="V11" s="17">
        <v>0.30805552624418903</v>
      </c>
      <c r="W11" s="17">
        <v>0.434410909788355</v>
      </c>
      <c r="X11" s="17">
        <v>0.35688006542120099</v>
      </c>
      <c r="Y11" s="17">
        <v>0.28222881312404302</v>
      </c>
      <c r="Z11" s="17">
        <v>0.26046497996203399</v>
      </c>
      <c r="AA11" s="17">
        <v>0.34743507256464701</v>
      </c>
      <c r="AB11" s="17">
        <v>0.34863880683736898</v>
      </c>
      <c r="AC11" s="17">
        <v>0.345932702437456</v>
      </c>
      <c r="AD11" s="17">
        <v>0.31551443090039999</v>
      </c>
      <c r="AE11" s="17"/>
      <c r="AF11" s="17">
        <v>0.38044746712473498</v>
      </c>
      <c r="AG11" s="17">
        <v>0.33855056467556099</v>
      </c>
      <c r="AH11" s="17">
        <v>0.29996244871470401</v>
      </c>
      <c r="AI11" s="17"/>
      <c r="AJ11" s="17">
        <v>0.38525603564958699</v>
      </c>
      <c r="AK11" s="17">
        <v>0.310217999727744</v>
      </c>
      <c r="AL11" s="17">
        <v>0.35241411715374599</v>
      </c>
      <c r="AM11" s="17">
        <v>0.31851655957036401</v>
      </c>
      <c r="AN11" s="17">
        <v>0.23023894509825599</v>
      </c>
      <c r="AO11" s="17"/>
      <c r="AP11" s="17">
        <v>0.247950581408523</v>
      </c>
      <c r="AQ11" s="17">
        <v>0.35098120434221802</v>
      </c>
      <c r="AR11" s="17">
        <v>0.35623868193788399</v>
      </c>
      <c r="AS11" s="17">
        <v>0.36996877475097301</v>
      </c>
      <c r="AT11" s="17">
        <v>0.25489934413239002</v>
      </c>
      <c r="AU11" s="17">
        <v>0.407867535626324</v>
      </c>
      <c r="AV11" s="17"/>
      <c r="AW11" s="17">
        <v>7.3361459825562303E-2</v>
      </c>
      <c r="AX11" s="17">
        <v>0.17332641793134401</v>
      </c>
      <c r="AY11" s="17">
        <v>0.31457153198832299</v>
      </c>
      <c r="AZ11" s="17">
        <v>0.329180455978763</v>
      </c>
      <c r="BA11" s="17">
        <v>0.38213982894094101</v>
      </c>
      <c r="BB11" s="17">
        <v>0.352029065631972</v>
      </c>
      <c r="BC11" s="17">
        <v>0.32934887452668199</v>
      </c>
      <c r="BD11" s="17">
        <v>0.44008424431054999</v>
      </c>
      <c r="BE11" s="17">
        <v>0.39133763171575597</v>
      </c>
      <c r="BF11" s="17">
        <v>0.42935548251328298</v>
      </c>
      <c r="BG11" s="17">
        <v>0.35852838742614401</v>
      </c>
      <c r="BH11" s="17">
        <v>0.27945712820127699</v>
      </c>
      <c r="BI11" s="17">
        <v>0.35960488630006199</v>
      </c>
      <c r="BJ11" s="17">
        <v>0.204185920968322</v>
      </c>
      <c r="BK11" s="17">
        <v>0.47715747735644198</v>
      </c>
      <c r="BL11" s="17">
        <v>0.17653772158953099</v>
      </c>
      <c r="BM11" s="17"/>
      <c r="BN11" s="17">
        <v>0.35812721407490999</v>
      </c>
      <c r="BO11" s="17">
        <v>0.314361034147077</v>
      </c>
      <c r="BP11" s="17"/>
      <c r="BQ11" s="17">
        <v>0.25136685017369098</v>
      </c>
      <c r="BR11" s="17">
        <v>0.39139960324656697</v>
      </c>
      <c r="BS11" s="17"/>
      <c r="BT11" s="17">
        <v>0.25557916611960702</v>
      </c>
      <c r="BU11" s="17"/>
      <c r="BV11" s="17">
        <v>0.35089832244532199</v>
      </c>
      <c r="BW11" s="17">
        <v>0.28749802007734099</v>
      </c>
      <c r="BX11" s="17">
        <v>0.35025707542535001</v>
      </c>
      <c r="BY11" s="17"/>
      <c r="BZ11" s="17">
        <v>0.25896415660559102</v>
      </c>
      <c r="CA11" s="17">
        <v>0.32028120911522101</v>
      </c>
      <c r="CB11" s="17">
        <v>0.357312952825319</v>
      </c>
      <c r="CC11" s="17">
        <v>0.34661094137107301</v>
      </c>
      <c r="CD11" s="17">
        <v>0.42728588415302599</v>
      </c>
      <c r="CE11" s="17">
        <v>0.34783127451908602</v>
      </c>
      <c r="CF11" s="17">
        <v>0.27850545420814199</v>
      </c>
      <c r="CG11" s="17"/>
      <c r="CH11" s="17">
        <v>0.29855339537669501</v>
      </c>
      <c r="CI11" s="17">
        <v>0.38787999187904998</v>
      </c>
      <c r="CJ11" s="17">
        <v>0.34820836007933098</v>
      </c>
      <c r="CK11" s="17">
        <v>0.27650815961095299</v>
      </c>
      <c r="CL11" s="17">
        <v>0.183630001974983</v>
      </c>
    </row>
    <row r="12" spans="2:90" ht="43.2" x14ac:dyDescent="0.3">
      <c r="B12" s="18" t="s">
        <v>622</v>
      </c>
      <c r="C12" s="17">
        <v>0.114104182399763</v>
      </c>
      <c r="D12" s="17">
        <v>0.124717265242798</v>
      </c>
      <c r="E12" s="17">
        <v>0.10521704202576</v>
      </c>
      <c r="F12" s="17"/>
      <c r="G12" s="17">
        <v>0.13328088796926499</v>
      </c>
      <c r="H12" s="17">
        <v>5.5821582198385997E-2</v>
      </c>
      <c r="I12" s="17">
        <v>5.4710640799331703E-2</v>
      </c>
      <c r="J12" s="17">
        <v>9.5242193436092498E-2</v>
      </c>
      <c r="K12" s="17">
        <v>0.137524010874578</v>
      </c>
      <c r="L12" s="17">
        <v>0.200751579142529</v>
      </c>
      <c r="M12" s="17"/>
      <c r="N12" s="17">
        <v>9.0043463177014796E-2</v>
      </c>
      <c r="O12" s="17">
        <v>0.112584714390865</v>
      </c>
      <c r="P12" s="17">
        <v>0.105899264445161</v>
      </c>
      <c r="Q12" s="17">
        <v>0.14050020367594199</v>
      </c>
      <c r="R12" s="17"/>
      <c r="S12" s="17">
        <v>9.8082085378256398E-2</v>
      </c>
      <c r="T12" s="17">
        <v>0.131597499386648</v>
      </c>
      <c r="U12" s="17">
        <v>0.13745256713713799</v>
      </c>
      <c r="V12" s="17">
        <v>0.14748111206068601</v>
      </c>
      <c r="W12" s="17">
        <v>6.3124565794040105E-2</v>
      </c>
      <c r="X12" s="17">
        <v>0.142157002516032</v>
      </c>
      <c r="Y12" s="17">
        <v>0.19781276726656799</v>
      </c>
      <c r="Z12" s="17">
        <v>8.2582026725580696E-2</v>
      </c>
      <c r="AA12" s="17">
        <v>0.100523703510558</v>
      </c>
      <c r="AB12" s="17">
        <v>8.8282286991707495E-2</v>
      </c>
      <c r="AC12" s="17">
        <v>5.7823839068415803E-2</v>
      </c>
      <c r="AD12" s="17">
        <v>3.2437716569262101E-2</v>
      </c>
      <c r="AE12" s="17"/>
      <c r="AF12" s="17">
        <v>0.13999318991177301</v>
      </c>
      <c r="AG12" s="17">
        <v>9.3955815397349304E-2</v>
      </c>
      <c r="AH12" s="17">
        <v>9.1680443333379602E-2</v>
      </c>
      <c r="AI12" s="17"/>
      <c r="AJ12" s="17">
        <v>0.14173999151588301</v>
      </c>
      <c r="AK12" s="17">
        <v>7.1827278710087594E-2</v>
      </c>
      <c r="AL12" s="17">
        <v>0.155704673315675</v>
      </c>
      <c r="AM12" s="17">
        <v>0.17045819426975301</v>
      </c>
      <c r="AN12" s="17">
        <v>0.18234824595583701</v>
      </c>
      <c r="AO12" s="17"/>
      <c r="AP12" s="17">
        <v>5.43069473496436E-2</v>
      </c>
      <c r="AQ12" s="17">
        <v>0.13239872987158399</v>
      </c>
      <c r="AR12" s="17">
        <v>0.10973954687857899</v>
      </c>
      <c r="AS12" s="17">
        <v>0.16480947033863799</v>
      </c>
      <c r="AT12" s="17">
        <v>0.20859168266248901</v>
      </c>
      <c r="AU12" s="17">
        <v>6.9106140022929405E-2</v>
      </c>
      <c r="AV12" s="17"/>
      <c r="AW12" s="17">
        <v>0.17072269379150501</v>
      </c>
      <c r="AX12" s="17">
        <v>0.15954674868787999</v>
      </c>
      <c r="AY12" s="17">
        <v>0.104597449766274</v>
      </c>
      <c r="AZ12" s="17">
        <v>0.15103942638446999</v>
      </c>
      <c r="BA12" s="17">
        <v>0.14012415722351901</v>
      </c>
      <c r="BB12" s="17">
        <v>0.14033598813432699</v>
      </c>
      <c r="BC12" s="17">
        <v>9.3072866893572401E-2</v>
      </c>
      <c r="BD12" s="17">
        <v>0.16640786388825801</v>
      </c>
      <c r="BE12" s="17">
        <v>0.14977558355779999</v>
      </c>
      <c r="BF12" s="17">
        <v>6.6094207217005096E-2</v>
      </c>
      <c r="BG12" s="17">
        <v>8.3663404057552307E-2</v>
      </c>
      <c r="BH12" s="17">
        <v>9.30596909699168E-2</v>
      </c>
      <c r="BI12" s="17">
        <v>4.3746307603609202E-2</v>
      </c>
      <c r="BJ12" s="17">
        <v>0.112027176042856</v>
      </c>
      <c r="BK12" s="17">
        <v>0.113669950753242</v>
      </c>
      <c r="BL12" s="17">
        <v>5.2143867364392402E-2</v>
      </c>
      <c r="BM12" s="17"/>
      <c r="BN12" s="17">
        <v>0.101741929077679</v>
      </c>
      <c r="BO12" s="17">
        <v>0.13189159826059901</v>
      </c>
      <c r="BP12" s="17"/>
      <c r="BQ12" s="17">
        <v>4.0927730564733297E-2</v>
      </c>
      <c r="BR12" s="17">
        <v>0.13575848519971301</v>
      </c>
      <c r="BS12" s="17"/>
      <c r="BT12" s="17">
        <v>7.5321493534586101E-2</v>
      </c>
      <c r="BU12" s="17"/>
      <c r="BV12" s="17">
        <v>0.121009056714297</v>
      </c>
      <c r="BW12" s="17">
        <v>8.0685672274942194E-2</v>
      </c>
      <c r="BX12" s="17">
        <v>0.11833191629749699</v>
      </c>
      <c r="BY12" s="17"/>
      <c r="BZ12" s="17">
        <v>0.113303499975173</v>
      </c>
      <c r="CA12" s="17">
        <v>0.152457315757975</v>
      </c>
      <c r="CB12" s="17">
        <v>0.148563022245122</v>
      </c>
      <c r="CC12" s="17">
        <v>0.134607234370443</v>
      </c>
      <c r="CD12" s="17">
        <v>0.11072476517183399</v>
      </c>
      <c r="CE12" s="17">
        <v>0.11434593937193401</v>
      </c>
      <c r="CF12" s="17">
        <v>5.1700417375250697E-2</v>
      </c>
      <c r="CG12" s="17"/>
      <c r="CH12" s="17">
        <v>3.91638906281222E-2</v>
      </c>
      <c r="CI12" s="17">
        <v>8.5786267148045103E-2</v>
      </c>
      <c r="CJ12" s="17">
        <v>0.16058470549534301</v>
      </c>
      <c r="CK12" s="17">
        <v>9.1817324340227394E-2</v>
      </c>
      <c r="CL12" s="17">
        <v>0.18759911368240201</v>
      </c>
    </row>
    <row r="13" spans="2:90" ht="43.2" x14ac:dyDescent="0.3">
      <c r="B13" s="18" t="s">
        <v>623</v>
      </c>
      <c r="C13" s="17">
        <v>8.6165761218518697E-2</v>
      </c>
      <c r="D13" s="17">
        <v>0.100410607092521</v>
      </c>
      <c r="E13" s="17">
        <v>6.9734745312273499E-2</v>
      </c>
      <c r="F13" s="17"/>
      <c r="G13" s="17">
        <v>3.7547099504584402E-2</v>
      </c>
      <c r="H13" s="17">
        <v>5.6019683121768998E-2</v>
      </c>
      <c r="I13" s="17">
        <v>9.3062006014706405E-2</v>
      </c>
      <c r="J13" s="17">
        <v>9.33075983932284E-2</v>
      </c>
      <c r="K13" s="17">
        <v>0.17501357019826</v>
      </c>
      <c r="L13" s="17">
        <v>6.1310652510315901E-2</v>
      </c>
      <c r="M13" s="17"/>
      <c r="N13" s="17">
        <v>4.5154031518356397E-2</v>
      </c>
      <c r="O13" s="17">
        <v>6.2102735298234402E-2</v>
      </c>
      <c r="P13" s="17">
        <v>0.13516685954209101</v>
      </c>
      <c r="Q13" s="17">
        <v>0.10963724289884801</v>
      </c>
      <c r="R13" s="17"/>
      <c r="S13" s="17">
        <v>6.0126520224661299E-2</v>
      </c>
      <c r="T13" s="17">
        <v>8.9543818653162799E-2</v>
      </c>
      <c r="U13" s="17">
        <v>0.117366743476463</v>
      </c>
      <c r="V13" s="17">
        <v>9.0066157339907499E-2</v>
      </c>
      <c r="W13" s="17">
        <v>0.10114135251537699</v>
      </c>
      <c r="X13" s="17">
        <v>3.0220058316095401E-2</v>
      </c>
      <c r="Y13" s="17">
        <v>9.3830758929208904E-2</v>
      </c>
      <c r="Z13" s="17">
        <v>0.12765155155150601</v>
      </c>
      <c r="AA13" s="17">
        <v>7.9638828167560696E-2</v>
      </c>
      <c r="AB13" s="17">
        <v>0.101364649862874</v>
      </c>
      <c r="AC13" s="17">
        <v>9.5382067348147095E-2</v>
      </c>
      <c r="AD13" s="17">
        <v>6.2480049362818299E-2</v>
      </c>
      <c r="AE13" s="17"/>
      <c r="AF13" s="17">
        <v>0.126623724074545</v>
      </c>
      <c r="AG13" s="17">
        <v>4.9738257407746102E-2</v>
      </c>
      <c r="AH13" s="17">
        <v>9.1985367855828296E-2</v>
      </c>
      <c r="AI13" s="17"/>
      <c r="AJ13" s="17">
        <v>0.108849731546188</v>
      </c>
      <c r="AK13" s="17">
        <v>3.5136955595455398E-2</v>
      </c>
      <c r="AL13" s="17">
        <v>8.1946247055973906E-2</v>
      </c>
      <c r="AM13" s="17">
        <v>0.21415483444149899</v>
      </c>
      <c r="AN13" s="17">
        <v>3.2919651195597997E-2</v>
      </c>
      <c r="AO13" s="17"/>
      <c r="AP13" s="17">
        <v>8.4366036303401698E-3</v>
      </c>
      <c r="AQ13" s="17">
        <v>7.3598029846857496E-2</v>
      </c>
      <c r="AR13" s="17">
        <v>9.5977459360338899E-2</v>
      </c>
      <c r="AS13" s="17">
        <v>0.19126980475746899</v>
      </c>
      <c r="AT13" s="17">
        <v>3.81441852175246E-2</v>
      </c>
      <c r="AU13" s="17">
        <v>4.5639418508805499E-2</v>
      </c>
      <c r="AV13" s="17"/>
      <c r="AW13" s="17">
        <v>0.23966849197429399</v>
      </c>
      <c r="AX13" s="17">
        <v>0.13449059864191401</v>
      </c>
      <c r="AY13" s="17">
        <v>0.14070711833327901</v>
      </c>
      <c r="AZ13" s="17">
        <v>4.3117707023729503E-2</v>
      </c>
      <c r="BA13" s="17">
        <v>0.127650767406709</v>
      </c>
      <c r="BB13" s="17">
        <v>0.107897966772522</v>
      </c>
      <c r="BC13" s="17">
        <v>0.10704363669539101</v>
      </c>
      <c r="BD13" s="17">
        <v>6.2827687323061598E-2</v>
      </c>
      <c r="BE13" s="17">
        <v>5.9007104297302403E-2</v>
      </c>
      <c r="BF13" s="17">
        <v>6.4321177113144098E-2</v>
      </c>
      <c r="BG13" s="17">
        <v>7.0511153107891897E-2</v>
      </c>
      <c r="BH13" s="17">
        <v>0.122025434201775</v>
      </c>
      <c r="BI13" s="17">
        <v>2.14203528999533E-2</v>
      </c>
      <c r="BJ13" s="17">
        <v>8.2769413282793802E-2</v>
      </c>
      <c r="BK13" s="17">
        <v>3.6231534395095202E-2</v>
      </c>
      <c r="BL13" s="17">
        <v>0</v>
      </c>
      <c r="BM13" s="17"/>
      <c r="BN13" s="17">
        <v>7.5669829393333707E-2</v>
      </c>
      <c r="BO13" s="17">
        <v>0.101025545319662</v>
      </c>
      <c r="BP13" s="17"/>
      <c r="BQ13" s="17">
        <v>9.3911099686311492E-3</v>
      </c>
      <c r="BR13" s="17">
        <v>8.6615014783918698E-2</v>
      </c>
      <c r="BS13" s="17"/>
      <c r="BT13" s="17">
        <v>6.9058383402387596E-2</v>
      </c>
      <c r="BU13" s="17"/>
      <c r="BV13" s="17">
        <v>8.0889287195960405E-2</v>
      </c>
      <c r="BW13" s="17">
        <v>7.1920496458556596E-2</v>
      </c>
      <c r="BX13" s="17">
        <v>9.6850797468754898E-2</v>
      </c>
      <c r="BY13" s="17"/>
      <c r="BZ13" s="17">
        <v>0.11226261599108101</v>
      </c>
      <c r="CA13" s="17">
        <v>0.149531506131973</v>
      </c>
      <c r="CB13" s="17">
        <v>9.5827120873654206E-2</v>
      </c>
      <c r="CC13" s="17">
        <v>8.5639517583826805E-2</v>
      </c>
      <c r="CD13" s="17">
        <v>3.7168802077369598E-2</v>
      </c>
      <c r="CE13" s="17">
        <v>6.20935565308059E-2</v>
      </c>
      <c r="CF13" s="17">
        <v>6.8775650753328907E-2</v>
      </c>
      <c r="CG13" s="17"/>
      <c r="CH13" s="17">
        <v>3.9381239323023898E-2</v>
      </c>
      <c r="CI13" s="17">
        <v>6.2485369604888298E-2</v>
      </c>
      <c r="CJ13" s="17">
        <v>6.8092547786705995E-2</v>
      </c>
      <c r="CK13" s="17">
        <v>0.16851192498336401</v>
      </c>
      <c r="CL13" s="17">
        <v>0.28391040007580798</v>
      </c>
    </row>
    <row r="14" spans="2:90" x14ac:dyDescent="0.3">
      <c r="B14" s="18" t="s">
        <v>118</v>
      </c>
      <c r="C14" s="19">
        <v>0.17879873799855101</v>
      </c>
      <c r="D14" s="19">
        <v>0.116266677896813</v>
      </c>
      <c r="E14" s="19">
        <v>0.23951645449704601</v>
      </c>
      <c r="F14" s="19"/>
      <c r="G14" s="19">
        <v>0.103688970582515</v>
      </c>
      <c r="H14" s="19">
        <v>0.13154794183173801</v>
      </c>
      <c r="I14" s="19">
        <v>0.21401417656083899</v>
      </c>
      <c r="J14" s="19">
        <v>0.304708364913862</v>
      </c>
      <c r="K14" s="19">
        <v>0.131836126509044</v>
      </c>
      <c r="L14" s="19">
        <v>0.17014637971757901</v>
      </c>
      <c r="M14" s="19"/>
      <c r="N14" s="19">
        <v>9.8915450056257306E-2</v>
      </c>
      <c r="O14" s="19">
        <v>0.217041396857828</v>
      </c>
      <c r="P14" s="19">
        <v>0.19136879618277</v>
      </c>
      <c r="Q14" s="19">
        <v>0.21067894288437</v>
      </c>
      <c r="R14" s="19"/>
      <c r="S14" s="19">
        <v>0.121064658022059</v>
      </c>
      <c r="T14" s="19">
        <v>0.127466594118232</v>
      </c>
      <c r="U14" s="19">
        <v>0.142598950122236</v>
      </c>
      <c r="V14" s="19">
        <v>0.24220513491884099</v>
      </c>
      <c r="W14" s="19">
        <v>0.17937561493176499</v>
      </c>
      <c r="X14" s="19">
        <v>0.20175726086880599</v>
      </c>
      <c r="Y14" s="19">
        <v>0.22614172626289</v>
      </c>
      <c r="Z14" s="19">
        <v>0.10410511002679</v>
      </c>
      <c r="AA14" s="19">
        <v>0.19134060115003801</v>
      </c>
      <c r="AB14" s="19">
        <v>0.21161718260672999</v>
      </c>
      <c r="AC14" s="19">
        <v>0.21520311550159699</v>
      </c>
      <c r="AD14" s="19">
        <v>0.22331983428056501</v>
      </c>
      <c r="AE14" s="19"/>
      <c r="AF14" s="19">
        <v>0.15059382006139499</v>
      </c>
      <c r="AG14" s="19">
        <v>0.18929576305062501</v>
      </c>
      <c r="AH14" s="19">
        <v>0.24023861050136699</v>
      </c>
      <c r="AI14" s="19"/>
      <c r="AJ14" s="19">
        <v>0.12714216831557901</v>
      </c>
      <c r="AK14" s="19">
        <v>0.178831750491588</v>
      </c>
      <c r="AL14" s="19">
        <v>0.19940495290716301</v>
      </c>
      <c r="AM14" s="19">
        <v>0.122097860174383</v>
      </c>
      <c r="AN14" s="19">
        <v>0.22035097015897201</v>
      </c>
      <c r="AO14" s="19"/>
      <c r="AP14" s="19">
        <v>0.14858175734581799</v>
      </c>
      <c r="AQ14" s="19">
        <v>0.12251962421906699</v>
      </c>
      <c r="AR14" s="19">
        <v>0.220350624705068</v>
      </c>
      <c r="AS14" s="19">
        <v>0.14430731757905199</v>
      </c>
      <c r="AT14" s="19">
        <v>0.20394431680244801</v>
      </c>
      <c r="AU14" s="19">
        <v>0.32006569469096202</v>
      </c>
      <c r="AV14" s="19"/>
      <c r="AW14" s="19">
        <v>0.16019988276234001</v>
      </c>
      <c r="AX14" s="19">
        <v>0.26240736860943897</v>
      </c>
      <c r="AY14" s="19">
        <v>0.26284765590909798</v>
      </c>
      <c r="AZ14" s="19">
        <v>0.33365253278655199</v>
      </c>
      <c r="BA14" s="19">
        <v>0.13273498940586001</v>
      </c>
      <c r="BB14" s="19">
        <v>0.18556230673839</v>
      </c>
      <c r="BC14" s="19">
        <v>0.16716528703126701</v>
      </c>
      <c r="BD14" s="19">
        <v>0.11677697471942899</v>
      </c>
      <c r="BE14" s="19">
        <v>0.11236088878693599</v>
      </c>
      <c r="BF14" s="19">
        <v>0.103253717900585</v>
      </c>
      <c r="BG14" s="19">
        <v>0.170000423572952</v>
      </c>
      <c r="BH14" s="19">
        <v>0.25207637643633701</v>
      </c>
      <c r="BI14" s="19">
        <v>0.14176901616349699</v>
      </c>
      <c r="BJ14" s="19">
        <v>0.118771701370759</v>
      </c>
      <c r="BK14" s="19">
        <v>6.9536745545463699E-2</v>
      </c>
      <c r="BL14" s="19">
        <v>0.10175903363562</v>
      </c>
      <c r="BM14" s="19"/>
      <c r="BN14" s="19">
        <v>0.17272008477623299</v>
      </c>
      <c r="BO14" s="19">
        <v>0.18648659188441699</v>
      </c>
      <c r="BP14" s="19"/>
      <c r="BQ14" s="19">
        <v>0.165392103707352</v>
      </c>
      <c r="BR14" s="19">
        <v>0.18319645882760599</v>
      </c>
      <c r="BS14" s="19"/>
      <c r="BT14" s="19">
        <v>0.108548617700674</v>
      </c>
      <c r="BU14" s="19"/>
      <c r="BV14" s="19">
        <v>0.247265740179967</v>
      </c>
      <c r="BW14" s="19">
        <v>0.12722433516579701</v>
      </c>
      <c r="BX14" s="19">
        <v>0.17175996540417399</v>
      </c>
      <c r="BY14" s="19"/>
      <c r="BZ14" s="19">
        <v>0.24653321528911001</v>
      </c>
      <c r="CA14" s="19">
        <v>0.142618924860205</v>
      </c>
      <c r="CB14" s="19">
        <v>0.222911593643146</v>
      </c>
      <c r="CC14" s="19">
        <v>0.154476519391922</v>
      </c>
      <c r="CD14" s="19">
        <v>0.12329503075701</v>
      </c>
      <c r="CE14" s="19">
        <v>0.128074109238135</v>
      </c>
      <c r="CF14" s="19">
        <v>7.9530289253298095E-2</v>
      </c>
      <c r="CG14" s="19"/>
      <c r="CH14" s="19">
        <v>6.3691870429815695E-2</v>
      </c>
      <c r="CI14" s="19">
        <v>0.17051396754129999</v>
      </c>
      <c r="CJ14" s="19">
        <v>0.18660719714051899</v>
      </c>
      <c r="CK14" s="19">
        <v>0.25243159374482999</v>
      </c>
      <c r="CL14" s="19">
        <v>0.187643045243506</v>
      </c>
    </row>
    <row r="15" spans="2:90" x14ac:dyDescent="0.3">
      <c r="B15" s="16" t="s">
        <v>123</v>
      </c>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630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1028</v>
      </c>
      <c r="D7" s="10">
        <v>507</v>
      </c>
      <c r="E7" s="10">
        <v>518</v>
      </c>
      <c r="F7" s="10"/>
      <c r="G7" s="10">
        <v>123</v>
      </c>
      <c r="H7" s="10">
        <v>180</v>
      </c>
      <c r="I7" s="10">
        <v>164</v>
      </c>
      <c r="J7" s="10">
        <v>198</v>
      </c>
      <c r="K7" s="10">
        <v>134</v>
      </c>
      <c r="L7" s="10">
        <v>229</v>
      </c>
      <c r="M7" s="10"/>
      <c r="N7" s="10">
        <v>304</v>
      </c>
      <c r="O7" s="10">
        <v>241</v>
      </c>
      <c r="P7" s="10">
        <v>227</v>
      </c>
      <c r="Q7" s="10">
        <v>254</v>
      </c>
      <c r="R7" s="10"/>
      <c r="S7" s="10">
        <v>135</v>
      </c>
      <c r="T7" s="10">
        <v>152</v>
      </c>
      <c r="U7" s="10">
        <v>86</v>
      </c>
      <c r="V7" s="10">
        <v>81</v>
      </c>
      <c r="W7" s="10">
        <v>71</v>
      </c>
      <c r="X7" s="10">
        <v>112</v>
      </c>
      <c r="Y7" s="10">
        <v>72</v>
      </c>
      <c r="Z7" s="10">
        <v>43</v>
      </c>
      <c r="AA7" s="10">
        <v>101</v>
      </c>
      <c r="AB7" s="10">
        <v>92</v>
      </c>
      <c r="AC7" s="10">
        <v>56</v>
      </c>
      <c r="AD7" s="10">
        <v>27</v>
      </c>
      <c r="AE7" s="10"/>
      <c r="AF7" s="10">
        <v>367</v>
      </c>
      <c r="AG7" s="10">
        <v>409</v>
      </c>
      <c r="AH7" s="10">
        <v>152</v>
      </c>
      <c r="AI7" s="10"/>
      <c r="AJ7" s="10">
        <v>196</v>
      </c>
      <c r="AK7" s="10">
        <v>366</v>
      </c>
      <c r="AL7" s="10">
        <v>97</v>
      </c>
      <c r="AM7" s="10">
        <v>122</v>
      </c>
      <c r="AN7" s="10">
        <v>47</v>
      </c>
      <c r="AO7" s="10"/>
      <c r="AP7" s="10">
        <v>260</v>
      </c>
      <c r="AQ7" s="10">
        <v>161</v>
      </c>
      <c r="AR7" s="10">
        <v>106</v>
      </c>
      <c r="AS7" s="10">
        <v>228</v>
      </c>
      <c r="AT7" s="10">
        <v>68</v>
      </c>
      <c r="AU7" s="10">
        <v>97</v>
      </c>
      <c r="AV7" s="10"/>
      <c r="AW7" s="10">
        <v>8</v>
      </c>
      <c r="AX7" s="10">
        <v>44</v>
      </c>
      <c r="AY7" s="10">
        <v>76</v>
      </c>
      <c r="AZ7" s="10">
        <v>59</v>
      </c>
      <c r="BA7" s="10">
        <v>113</v>
      </c>
      <c r="BB7" s="10">
        <v>115</v>
      </c>
      <c r="BC7" s="10">
        <v>83</v>
      </c>
      <c r="BD7" s="10">
        <v>71</v>
      </c>
      <c r="BE7" s="10">
        <v>64</v>
      </c>
      <c r="BF7" s="10">
        <v>53</v>
      </c>
      <c r="BG7" s="10">
        <v>81</v>
      </c>
      <c r="BH7" s="10">
        <v>51</v>
      </c>
      <c r="BI7" s="10">
        <v>35</v>
      </c>
      <c r="BJ7" s="10">
        <v>26</v>
      </c>
      <c r="BK7" s="10">
        <v>22</v>
      </c>
      <c r="BL7" s="10">
        <v>77</v>
      </c>
      <c r="BM7" s="10"/>
      <c r="BN7" s="10">
        <v>595</v>
      </c>
      <c r="BO7" s="10">
        <v>429</v>
      </c>
      <c r="BP7" s="10"/>
      <c r="BQ7" s="10">
        <v>232</v>
      </c>
      <c r="BR7" s="10">
        <v>100</v>
      </c>
      <c r="BS7" s="10"/>
      <c r="BT7" s="10">
        <v>123</v>
      </c>
      <c r="BU7" s="10"/>
      <c r="BV7" s="10">
        <v>233</v>
      </c>
      <c r="BW7" s="10">
        <v>175</v>
      </c>
      <c r="BX7" s="10">
        <v>576</v>
      </c>
      <c r="BY7" s="10"/>
      <c r="BZ7" s="10">
        <v>104</v>
      </c>
      <c r="CA7" s="10">
        <v>147</v>
      </c>
      <c r="CB7" s="10">
        <v>131</v>
      </c>
      <c r="CC7" s="10">
        <v>127</v>
      </c>
      <c r="CD7" s="10">
        <v>155</v>
      </c>
      <c r="CE7" s="10">
        <v>135</v>
      </c>
      <c r="CF7" s="10">
        <v>144</v>
      </c>
      <c r="CG7" s="10"/>
      <c r="CH7" s="10">
        <v>95</v>
      </c>
      <c r="CI7" s="10">
        <v>391</v>
      </c>
      <c r="CJ7" s="10">
        <v>347</v>
      </c>
      <c r="CK7" s="10">
        <v>155</v>
      </c>
      <c r="CL7" s="10">
        <v>40</v>
      </c>
    </row>
    <row r="8" spans="2:90" ht="30" customHeight="1" x14ac:dyDescent="0.3">
      <c r="B8" s="11" t="s">
        <v>20</v>
      </c>
      <c r="C8" s="11">
        <v>1030</v>
      </c>
      <c r="D8" s="11">
        <v>516</v>
      </c>
      <c r="E8" s="11">
        <v>511</v>
      </c>
      <c r="F8" s="11"/>
      <c r="G8" s="11">
        <v>153</v>
      </c>
      <c r="H8" s="11">
        <v>180</v>
      </c>
      <c r="I8" s="11">
        <v>163</v>
      </c>
      <c r="J8" s="11">
        <v>184</v>
      </c>
      <c r="K8" s="11">
        <v>129</v>
      </c>
      <c r="L8" s="11">
        <v>222</v>
      </c>
      <c r="M8" s="11"/>
      <c r="N8" s="11">
        <v>290</v>
      </c>
      <c r="O8" s="11">
        <v>265</v>
      </c>
      <c r="P8" s="11">
        <v>221</v>
      </c>
      <c r="Q8" s="11">
        <v>252</v>
      </c>
      <c r="R8" s="11"/>
      <c r="S8" s="11">
        <v>148</v>
      </c>
      <c r="T8" s="11">
        <v>146</v>
      </c>
      <c r="U8" s="11">
        <v>82</v>
      </c>
      <c r="V8" s="11">
        <v>83</v>
      </c>
      <c r="W8" s="11">
        <v>66</v>
      </c>
      <c r="X8" s="11">
        <v>116</v>
      </c>
      <c r="Y8" s="11">
        <v>70</v>
      </c>
      <c r="Z8" s="11">
        <v>39</v>
      </c>
      <c r="AA8" s="11">
        <v>114</v>
      </c>
      <c r="AB8" s="11">
        <v>88</v>
      </c>
      <c r="AC8" s="11">
        <v>52</v>
      </c>
      <c r="AD8" s="11">
        <v>27</v>
      </c>
      <c r="AE8" s="11"/>
      <c r="AF8" s="11">
        <v>353</v>
      </c>
      <c r="AG8" s="11">
        <v>407</v>
      </c>
      <c r="AH8" s="11">
        <v>154</v>
      </c>
      <c r="AI8" s="11"/>
      <c r="AJ8" s="11">
        <v>194</v>
      </c>
      <c r="AK8" s="11">
        <v>371</v>
      </c>
      <c r="AL8" s="11">
        <v>95</v>
      </c>
      <c r="AM8" s="11">
        <v>120</v>
      </c>
      <c r="AN8" s="11">
        <v>48</v>
      </c>
      <c r="AO8" s="11"/>
      <c r="AP8" s="11">
        <v>265</v>
      </c>
      <c r="AQ8" s="11">
        <v>165</v>
      </c>
      <c r="AR8" s="11">
        <v>103</v>
      </c>
      <c r="AS8" s="11">
        <v>224</v>
      </c>
      <c r="AT8" s="11">
        <v>70</v>
      </c>
      <c r="AU8" s="11">
        <v>94</v>
      </c>
      <c r="AV8" s="11"/>
      <c r="AW8" s="11">
        <v>8</v>
      </c>
      <c r="AX8" s="11">
        <v>45</v>
      </c>
      <c r="AY8" s="11">
        <v>77</v>
      </c>
      <c r="AZ8" s="11">
        <v>60</v>
      </c>
      <c r="BA8" s="11">
        <v>115</v>
      </c>
      <c r="BB8" s="11">
        <v>118</v>
      </c>
      <c r="BC8" s="11">
        <v>84</v>
      </c>
      <c r="BD8" s="11">
        <v>72</v>
      </c>
      <c r="BE8" s="11">
        <v>64</v>
      </c>
      <c r="BF8" s="11">
        <v>52</v>
      </c>
      <c r="BG8" s="11">
        <v>80</v>
      </c>
      <c r="BH8" s="11">
        <v>50</v>
      </c>
      <c r="BI8" s="11">
        <v>34</v>
      </c>
      <c r="BJ8" s="11">
        <v>25</v>
      </c>
      <c r="BK8" s="11">
        <v>20</v>
      </c>
      <c r="BL8" s="11">
        <v>77</v>
      </c>
      <c r="BM8" s="11"/>
      <c r="BN8" s="11">
        <v>585</v>
      </c>
      <c r="BO8" s="11">
        <v>442</v>
      </c>
      <c r="BP8" s="11"/>
      <c r="BQ8" s="11">
        <v>235</v>
      </c>
      <c r="BR8" s="11">
        <v>102</v>
      </c>
      <c r="BS8" s="11"/>
      <c r="BT8" s="11">
        <v>125</v>
      </c>
      <c r="BU8" s="11"/>
      <c r="BV8" s="11">
        <v>236</v>
      </c>
      <c r="BW8" s="11">
        <v>181</v>
      </c>
      <c r="BX8" s="11">
        <v>567</v>
      </c>
      <c r="BY8" s="11"/>
      <c r="BZ8" s="11">
        <v>108</v>
      </c>
      <c r="CA8" s="11">
        <v>147</v>
      </c>
      <c r="CB8" s="11">
        <v>128</v>
      </c>
      <c r="CC8" s="11">
        <v>131</v>
      </c>
      <c r="CD8" s="11">
        <v>157</v>
      </c>
      <c r="CE8" s="11">
        <v>133</v>
      </c>
      <c r="CF8" s="11">
        <v>142</v>
      </c>
      <c r="CG8" s="11"/>
      <c r="CH8" s="11">
        <v>95</v>
      </c>
      <c r="CI8" s="11">
        <v>388</v>
      </c>
      <c r="CJ8" s="11">
        <v>346</v>
      </c>
      <c r="CK8" s="11">
        <v>160</v>
      </c>
      <c r="CL8" s="11">
        <v>41</v>
      </c>
    </row>
    <row r="9" spans="2:90" ht="43.2" x14ac:dyDescent="0.3">
      <c r="B9" s="18" t="s">
        <v>625</v>
      </c>
      <c r="C9" s="17">
        <v>8.7886993709029804E-2</v>
      </c>
      <c r="D9" s="17">
        <v>0.108290252845521</v>
      </c>
      <c r="E9" s="17">
        <v>6.5611256971478807E-2</v>
      </c>
      <c r="F9" s="17"/>
      <c r="G9" s="17">
        <v>0.115938927804703</v>
      </c>
      <c r="H9" s="17">
        <v>0.24183279787908099</v>
      </c>
      <c r="I9" s="17">
        <v>9.2167007856461494E-2</v>
      </c>
      <c r="J9" s="17">
        <v>4.5255124864769902E-2</v>
      </c>
      <c r="K9" s="17">
        <v>3.1399077891613697E-2</v>
      </c>
      <c r="L9" s="17">
        <v>8.5699406654045109E-3</v>
      </c>
      <c r="M9" s="17"/>
      <c r="N9" s="17">
        <v>0.17220629408132501</v>
      </c>
      <c r="O9" s="17">
        <v>7.1264889221325206E-2</v>
      </c>
      <c r="P9" s="17">
        <v>4.4743891354825399E-2</v>
      </c>
      <c r="Q9" s="17">
        <v>4.6733234061957098E-2</v>
      </c>
      <c r="R9" s="17"/>
      <c r="S9" s="17">
        <v>0.16829264525408</v>
      </c>
      <c r="T9" s="17">
        <v>5.0975544405211799E-2</v>
      </c>
      <c r="U9" s="17">
        <v>1.21357507788165E-2</v>
      </c>
      <c r="V9" s="17">
        <v>6.9121079522520001E-2</v>
      </c>
      <c r="W9" s="17">
        <v>3.7295192082649802E-2</v>
      </c>
      <c r="X9" s="17">
        <v>8.4480988110358798E-2</v>
      </c>
      <c r="Y9" s="17">
        <v>5.4234041339706003E-2</v>
      </c>
      <c r="Z9" s="17">
        <v>0.141862307165665</v>
      </c>
      <c r="AA9" s="17">
        <v>0.119926958476176</v>
      </c>
      <c r="AB9" s="17">
        <v>8.2061460005417697E-2</v>
      </c>
      <c r="AC9" s="17">
        <v>9.6065739225081007E-2</v>
      </c>
      <c r="AD9" s="17">
        <v>0.151833194165409</v>
      </c>
      <c r="AE9" s="17"/>
      <c r="AF9" s="17">
        <v>5.0649592227557202E-2</v>
      </c>
      <c r="AG9" s="17">
        <v>0.10883547388355599</v>
      </c>
      <c r="AH9" s="17">
        <v>0.119890963906856</v>
      </c>
      <c r="AI9" s="17"/>
      <c r="AJ9" s="17">
        <v>4.5797511347744999E-2</v>
      </c>
      <c r="AK9" s="17">
        <v>0.15465007452035501</v>
      </c>
      <c r="AL9" s="17">
        <v>3.0534493882386101E-2</v>
      </c>
      <c r="AM9" s="17">
        <v>6.7634494335208906E-2</v>
      </c>
      <c r="AN9" s="17">
        <v>3.9064088109115998E-2</v>
      </c>
      <c r="AO9" s="17"/>
      <c r="AP9" s="17">
        <v>0.21696211483573399</v>
      </c>
      <c r="AQ9" s="17">
        <v>6.19354851795949E-2</v>
      </c>
      <c r="AR9" s="17">
        <v>3.6160781593158803E-2</v>
      </c>
      <c r="AS9" s="17">
        <v>5.2970687512229102E-2</v>
      </c>
      <c r="AT9" s="17">
        <v>6.6159757763515695E-2</v>
      </c>
      <c r="AU9" s="17">
        <v>9.1516547470726194E-3</v>
      </c>
      <c r="AV9" s="17"/>
      <c r="AW9" s="17">
        <v>0.13333044310890099</v>
      </c>
      <c r="AX9" s="17">
        <v>4.4967052330749102E-2</v>
      </c>
      <c r="AY9" s="17">
        <v>5.0829971609665903E-2</v>
      </c>
      <c r="AZ9" s="17">
        <v>1.6657353147073398E-2</v>
      </c>
      <c r="BA9" s="17">
        <v>6.3922940301158096E-2</v>
      </c>
      <c r="BB9" s="17">
        <v>7.5984427700191898E-2</v>
      </c>
      <c r="BC9" s="17">
        <v>4.7831739911053897E-2</v>
      </c>
      <c r="BD9" s="17">
        <v>0.10100710152303199</v>
      </c>
      <c r="BE9" s="17">
        <v>4.4025908393646701E-2</v>
      </c>
      <c r="BF9" s="17">
        <v>3.6375559929783599E-2</v>
      </c>
      <c r="BG9" s="17">
        <v>2.46794362716212E-2</v>
      </c>
      <c r="BH9" s="17">
        <v>8.2518415215786595E-2</v>
      </c>
      <c r="BI9" s="17">
        <v>0.24030749518119199</v>
      </c>
      <c r="BJ9" s="17">
        <v>0</v>
      </c>
      <c r="BK9" s="17">
        <v>0.17956866632253901</v>
      </c>
      <c r="BL9" s="17">
        <v>0.41846730517380398</v>
      </c>
      <c r="BM9" s="17"/>
      <c r="BN9" s="17">
        <v>0.11243782422626</v>
      </c>
      <c r="BO9" s="17">
        <v>5.6084750382198997E-2</v>
      </c>
      <c r="BP9" s="17"/>
      <c r="BQ9" s="17">
        <v>0.21824101843920399</v>
      </c>
      <c r="BR9" s="17">
        <v>5.9139343984986499E-2</v>
      </c>
      <c r="BS9" s="17"/>
      <c r="BT9" s="17">
        <v>0.23766615441427399</v>
      </c>
      <c r="BU9" s="17"/>
      <c r="BV9" s="17">
        <v>3.65983490811072E-2</v>
      </c>
      <c r="BW9" s="17">
        <v>0.107099940152403</v>
      </c>
      <c r="BX9" s="17">
        <v>0.10708756106536001</v>
      </c>
      <c r="BY9" s="17"/>
      <c r="BZ9" s="17">
        <v>5.3305761975251997E-2</v>
      </c>
      <c r="CA9" s="17">
        <v>3.5224315927296801E-2</v>
      </c>
      <c r="CB9" s="17">
        <v>4.3424578926120998E-2</v>
      </c>
      <c r="CC9" s="17">
        <v>5.20601953835748E-2</v>
      </c>
      <c r="CD9" s="17">
        <v>7.5472997772971603E-2</v>
      </c>
      <c r="CE9" s="17">
        <v>0.124965758806575</v>
      </c>
      <c r="CF9" s="17">
        <v>0.25053365491879298</v>
      </c>
      <c r="CG9" s="17"/>
      <c r="CH9" s="17">
        <v>0.33314639608873597</v>
      </c>
      <c r="CI9" s="17">
        <v>9.2264840872726198E-2</v>
      </c>
      <c r="CJ9" s="17">
        <v>4.9382154645608203E-2</v>
      </c>
      <c r="CK9" s="17">
        <v>3.11486366749948E-2</v>
      </c>
      <c r="CL9" s="17">
        <v>2.71409544925772E-2</v>
      </c>
    </row>
    <row r="10" spans="2:90" ht="43.2" x14ac:dyDescent="0.3">
      <c r="B10" s="18" t="s">
        <v>626</v>
      </c>
      <c r="C10" s="17">
        <v>0.29275895748476799</v>
      </c>
      <c r="D10" s="17">
        <v>0.32031864470820798</v>
      </c>
      <c r="E10" s="17">
        <v>0.26470280123740397</v>
      </c>
      <c r="F10" s="17"/>
      <c r="G10" s="17">
        <v>0.392595829060636</v>
      </c>
      <c r="H10" s="17">
        <v>0.36191476843007298</v>
      </c>
      <c r="I10" s="17">
        <v>0.33884704525295301</v>
      </c>
      <c r="J10" s="17">
        <v>0.240462259782219</v>
      </c>
      <c r="K10" s="17">
        <v>0.15050017407289301</v>
      </c>
      <c r="L10" s="17">
        <v>0.25975842216481299</v>
      </c>
      <c r="M10" s="17"/>
      <c r="N10" s="17">
        <v>0.32204120368220901</v>
      </c>
      <c r="O10" s="17">
        <v>0.32082998205964203</v>
      </c>
      <c r="P10" s="17">
        <v>0.271557202658335</v>
      </c>
      <c r="Q10" s="17">
        <v>0.25050763688913902</v>
      </c>
      <c r="R10" s="17"/>
      <c r="S10" s="17">
        <v>0.311939695258734</v>
      </c>
      <c r="T10" s="17">
        <v>0.27508902583167</v>
      </c>
      <c r="U10" s="17">
        <v>0.206935074514359</v>
      </c>
      <c r="V10" s="17">
        <v>0.328021947407242</v>
      </c>
      <c r="W10" s="17">
        <v>0.31613696879126202</v>
      </c>
      <c r="X10" s="17">
        <v>0.32352823887378701</v>
      </c>
      <c r="Y10" s="17">
        <v>0.40122598666398102</v>
      </c>
      <c r="Z10" s="17">
        <v>0.23378809825594701</v>
      </c>
      <c r="AA10" s="17">
        <v>0.307837815934492</v>
      </c>
      <c r="AB10" s="17">
        <v>0.25538312836212301</v>
      </c>
      <c r="AC10" s="17">
        <v>0.191358961764242</v>
      </c>
      <c r="AD10" s="17">
        <v>0.30441982984932803</v>
      </c>
      <c r="AE10" s="17"/>
      <c r="AF10" s="17">
        <v>0.17395164130497001</v>
      </c>
      <c r="AG10" s="17">
        <v>0.36874763043200198</v>
      </c>
      <c r="AH10" s="17">
        <v>0.24703312136192801</v>
      </c>
      <c r="AI10" s="17"/>
      <c r="AJ10" s="17">
        <v>0.16526138382015301</v>
      </c>
      <c r="AK10" s="17">
        <v>0.42958439103432999</v>
      </c>
      <c r="AL10" s="17">
        <v>0.32513430473342703</v>
      </c>
      <c r="AM10" s="17">
        <v>0.16993076076720601</v>
      </c>
      <c r="AN10" s="17">
        <v>0.29704920438433002</v>
      </c>
      <c r="AO10" s="17"/>
      <c r="AP10" s="17">
        <v>0.47757975134749298</v>
      </c>
      <c r="AQ10" s="17">
        <v>0.214747502461377</v>
      </c>
      <c r="AR10" s="17">
        <v>0.30170809655508901</v>
      </c>
      <c r="AS10" s="17">
        <v>0.15980894552955899</v>
      </c>
      <c r="AT10" s="17">
        <v>0.41918402870386601</v>
      </c>
      <c r="AU10" s="17">
        <v>0.23068160530738999</v>
      </c>
      <c r="AV10" s="17"/>
      <c r="AW10" s="17">
        <v>0.232994558249245</v>
      </c>
      <c r="AX10" s="17">
        <v>0.19675842956630099</v>
      </c>
      <c r="AY10" s="17">
        <v>0.26961145785315399</v>
      </c>
      <c r="AZ10" s="17">
        <v>0.27586899611465598</v>
      </c>
      <c r="BA10" s="17">
        <v>0.20868351165795801</v>
      </c>
      <c r="BB10" s="17">
        <v>0.291649757159548</v>
      </c>
      <c r="BC10" s="17">
        <v>0.31763554604588301</v>
      </c>
      <c r="BD10" s="17">
        <v>0.34841306210293499</v>
      </c>
      <c r="BE10" s="17">
        <v>0.32007765954586598</v>
      </c>
      <c r="BF10" s="17">
        <v>0.31306879571269203</v>
      </c>
      <c r="BG10" s="17">
        <v>0.38132299961656602</v>
      </c>
      <c r="BH10" s="17">
        <v>0.41410908289659698</v>
      </c>
      <c r="BI10" s="17">
        <v>0.28889983711585199</v>
      </c>
      <c r="BJ10" s="17">
        <v>0.31398951344846299</v>
      </c>
      <c r="BK10" s="17">
        <v>0.31873813429745201</v>
      </c>
      <c r="BL10" s="17">
        <v>0.355061070895828</v>
      </c>
      <c r="BM10" s="17"/>
      <c r="BN10" s="17">
        <v>0.308672815308771</v>
      </c>
      <c r="BO10" s="17">
        <v>0.27002105156540901</v>
      </c>
      <c r="BP10" s="17"/>
      <c r="BQ10" s="17">
        <v>0.48910017529850203</v>
      </c>
      <c r="BR10" s="17">
        <v>0.321041433791455</v>
      </c>
      <c r="BS10" s="17"/>
      <c r="BT10" s="17">
        <v>0.378274199151093</v>
      </c>
      <c r="BU10" s="17"/>
      <c r="BV10" s="17">
        <v>0.26346682223790802</v>
      </c>
      <c r="BW10" s="17">
        <v>0.37321715183110099</v>
      </c>
      <c r="BX10" s="17">
        <v>0.28063446634078199</v>
      </c>
      <c r="BY10" s="17"/>
      <c r="BZ10" s="17">
        <v>0.27516573428869601</v>
      </c>
      <c r="CA10" s="17">
        <v>0.27911419375485702</v>
      </c>
      <c r="CB10" s="17">
        <v>0.271600795258917</v>
      </c>
      <c r="CC10" s="17">
        <v>0.335058402369866</v>
      </c>
      <c r="CD10" s="17">
        <v>0.28432085904433801</v>
      </c>
      <c r="CE10" s="17">
        <v>0.32207807250342901</v>
      </c>
      <c r="CF10" s="17">
        <v>0.340914596335613</v>
      </c>
      <c r="CG10" s="17"/>
      <c r="CH10" s="17">
        <v>0.29251364572480398</v>
      </c>
      <c r="CI10" s="17">
        <v>0.34967277302831901</v>
      </c>
      <c r="CJ10" s="17">
        <v>0.26068648635113001</v>
      </c>
      <c r="CK10" s="17">
        <v>0.25595683577150902</v>
      </c>
      <c r="CL10" s="17">
        <v>0.16933022782766999</v>
      </c>
    </row>
    <row r="11" spans="2:90" ht="28.8" x14ac:dyDescent="0.3">
      <c r="B11" s="18" t="s">
        <v>627</v>
      </c>
      <c r="C11" s="17">
        <v>0.27107314543682098</v>
      </c>
      <c r="D11" s="17">
        <v>0.24785543138855201</v>
      </c>
      <c r="E11" s="17">
        <v>0.29619163357227102</v>
      </c>
      <c r="F11" s="17"/>
      <c r="G11" s="17">
        <v>0.226533590104395</v>
      </c>
      <c r="H11" s="17">
        <v>0.196979684558969</v>
      </c>
      <c r="I11" s="17">
        <v>0.23831981469059199</v>
      </c>
      <c r="J11" s="17">
        <v>0.30469322613127497</v>
      </c>
      <c r="K11" s="17">
        <v>0.32929749937931402</v>
      </c>
      <c r="L11" s="17">
        <v>0.32438877708874198</v>
      </c>
      <c r="M11" s="17"/>
      <c r="N11" s="17">
        <v>0.26199959440361498</v>
      </c>
      <c r="O11" s="17">
        <v>0.25276248053265299</v>
      </c>
      <c r="P11" s="17">
        <v>0.29956212368838098</v>
      </c>
      <c r="Q11" s="17">
        <v>0.27806334196864002</v>
      </c>
      <c r="R11" s="17"/>
      <c r="S11" s="17">
        <v>0.197565460577558</v>
      </c>
      <c r="T11" s="17">
        <v>0.30479065551968298</v>
      </c>
      <c r="U11" s="17">
        <v>0.320012732913038</v>
      </c>
      <c r="V11" s="17">
        <v>0.227562034526748</v>
      </c>
      <c r="W11" s="17">
        <v>0.26650971395629203</v>
      </c>
      <c r="X11" s="17">
        <v>0.27570121963486999</v>
      </c>
      <c r="Y11" s="17">
        <v>0.28146573379076101</v>
      </c>
      <c r="Z11" s="17">
        <v>0.29004922362095298</v>
      </c>
      <c r="AA11" s="17">
        <v>0.24619277323533201</v>
      </c>
      <c r="AB11" s="17">
        <v>0.33106087550265201</v>
      </c>
      <c r="AC11" s="17">
        <v>0.34749410335678199</v>
      </c>
      <c r="AD11" s="17">
        <v>0.175432795162144</v>
      </c>
      <c r="AE11" s="17"/>
      <c r="AF11" s="17">
        <v>0.354230879749246</v>
      </c>
      <c r="AG11" s="17">
        <v>0.21638697555637301</v>
      </c>
      <c r="AH11" s="17">
        <v>0.29214780038251997</v>
      </c>
      <c r="AI11" s="17"/>
      <c r="AJ11" s="17">
        <v>0.347019369312421</v>
      </c>
      <c r="AK11" s="17">
        <v>0.18254822004707599</v>
      </c>
      <c r="AL11" s="17">
        <v>0.306250432640915</v>
      </c>
      <c r="AM11" s="17">
        <v>0.30455335264509198</v>
      </c>
      <c r="AN11" s="17">
        <v>0.41738443808933701</v>
      </c>
      <c r="AO11" s="17"/>
      <c r="AP11" s="17">
        <v>0.142451262645544</v>
      </c>
      <c r="AQ11" s="17">
        <v>0.33896784266345698</v>
      </c>
      <c r="AR11" s="17">
        <v>0.32255189115128402</v>
      </c>
      <c r="AS11" s="17">
        <v>0.31997090307125098</v>
      </c>
      <c r="AT11" s="17">
        <v>0.27671118360107699</v>
      </c>
      <c r="AU11" s="17">
        <v>0.30651402227872399</v>
      </c>
      <c r="AV11" s="17"/>
      <c r="AW11" s="17">
        <v>0.38191619538972499</v>
      </c>
      <c r="AX11" s="17">
        <v>0.31375277415298802</v>
      </c>
      <c r="AY11" s="17">
        <v>0.314798086869364</v>
      </c>
      <c r="AZ11" s="17">
        <v>0.16752268541537799</v>
      </c>
      <c r="BA11" s="17">
        <v>0.308900806615996</v>
      </c>
      <c r="BB11" s="17">
        <v>0.25299523375208499</v>
      </c>
      <c r="BC11" s="17">
        <v>0.28980613315321102</v>
      </c>
      <c r="BD11" s="17">
        <v>0.26652779375360097</v>
      </c>
      <c r="BE11" s="17">
        <v>0.38914177287567397</v>
      </c>
      <c r="BF11" s="17">
        <v>0.32605380572197201</v>
      </c>
      <c r="BG11" s="17">
        <v>0.32288712046362</v>
      </c>
      <c r="BH11" s="17">
        <v>0.209688720818029</v>
      </c>
      <c r="BI11" s="17">
        <v>0.22710306019436199</v>
      </c>
      <c r="BJ11" s="17">
        <v>0.40542527135027501</v>
      </c>
      <c r="BK11" s="17">
        <v>0.12776462487048701</v>
      </c>
      <c r="BL11" s="17">
        <v>0.10639324860991201</v>
      </c>
      <c r="BM11" s="17"/>
      <c r="BN11" s="17">
        <v>0.26200969471199897</v>
      </c>
      <c r="BO11" s="17">
        <v>0.285181472260157</v>
      </c>
      <c r="BP11" s="17"/>
      <c r="BQ11" s="17">
        <v>0.138982061891437</v>
      </c>
      <c r="BR11" s="17">
        <v>0.29012602608945298</v>
      </c>
      <c r="BS11" s="17"/>
      <c r="BT11" s="17">
        <v>0.23089608133154099</v>
      </c>
      <c r="BU11" s="17"/>
      <c r="BV11" s="17">
        <v>0.31968792442674399</v>
      </c>
      <c r="BW11" s="17">
        <v>0.23470462753510801</v>
      </c>
      <c r="BX11" s="17">
        <v>0.25861048050514301</v>
      </c>
      <c r="BY11" s="17"/>
      <c r="BZ11" s="17">
        <v>0.20286192286646301</v>
      </c>
      <c r="CA11" s="17">
        <v>0.31261869312306001</v>
      </c>
      <c r="CB11" s="17">
        <v>0.260841983637495</v>
      </c>
      <c r="CC11" s="17">
        <v>0.25649911412508702</v>
      </c>
      <c r="CD11" s="17">
        <v>0.34158143374521399</v>
      </c>
      <c r="CE11" s="17">
        <v>0.27475930377543101</v>
      </c>
      <c r="CF11" s="17">
        <v>0.220497878712928</v>
      </c>
      <c r="CG11" s="17"/>
      <c r="CH11" s="17">
        <v>0.236902563136523</v>
      </c>
      <c r="CI11" s="17">
        <v>0.250379950557094</v>
      </c>
      <c r="CJ11" s="17">
        <v>0.30424839480493299</v>
      </c>
      <c r="CK11" s="17">
        <v>0.26900511628684498</v>
      </c>
      <c r="CL11" s="17">
        <v>0.273737006290381</v>
      </c>
    </row>
    <row r="12" spans="2:90" ht="43.2" x14ac:dyDescent="0.3">
      <c r="B12" s="18" t="s">
        <v>628</v>
      </c>
      <c r="C12" s="17">
        <v>9.5263630156147305E-2</v>
      </c>
      <c r="D12" s="17">
        <v>0.107729328170039</v>
      </c>
      <c r="E12" s="17">
        <v>8.3242675273168198E-2</v>
      </c>
      <c r="F12" s="17"/>
      <c r="G12" s="17">
        <v>8.8021242095089297E-2</v>
      </c>
      <c r="H12" s="17">
        <v>5.2325127932716001E-2</v>
      </c>
      <c r="I12" s="17">
        <v>1.8835397873819899E-2</v>
      </c>
      <c r="J12" s="17">
        <v>8.7781594938886404E-2</v>
      </c>
      <c r="K12" s="17">
        <v>0.15219057152130699</v>
      </c>
      <c r="L12" s="17">
        <v>0.16465951624094599</v>
      </c>
      <c r="M12" s="17"/>
      <c r="N12" s="17">
        <v>5.7069084370795803E-2</v>
      </c>
      <c r="O12" s="17">
        <v>0.11258429870040799</v>
      </c>
      <c r="P12" s="17">
        <v>0.109982949000984</v>
      </c>
      <c r="Q12" s="17">
        <v>0.108960259607492</v>
      </c>
      <c r="R12" s="17"/>
      <c r="S12" s="17">
        <v>6.3944153553948696E-2</v>
      </c>
      <c r="T12" s="17">
        <v>9.7095024614773595E-2</v>
      </c>
      <c r="U12" s="17">
        <v>0.113467299575863</v>
      </c>
      <c r="V12" s="17">
        <v>0.114377310673553</v>
      </c>
      <c r="W12" s="17">
        <v>0.10816766061216999</v>
      </c>
      <c r="X12" s="17">
        <v>0.118260508802948</v>
      </c>
      <c r="Y12" s="17">
        <v>0.10722238733617501</v>
      </c>
      <c r="Z12" s="17">
        <v>0.13106292644922299</v>
      </c>
      <c r="AA12" s="17">
        <v>8.7045267967404902E-2</v>
      </c>
      <c r="AB12" s="17">
        <v>7.6438162011740599E-2</v>
      </c>
      <c r="AC12" s="17">
        <v>8.78218352066817E-2</v>
      </c>
      <c r="AD12" s="17">
        <v>4.0392677103058799E-2</v>
      </c>
      <c r="AE12" s="17"/>
      <c r="AF12" s="17">
        <v>0.14085224457501599</v>
      </c>
      <c r="AG12" s="17">
        <v>7.9097746347547307E-2</v>
      </c>
      <c r="AH12" s="17">
        <v>3.8818293758524802E-2</v>
      </c>
      <c r="AI12" s="17"/>
      <c r="AJ12" s="17">
        <v>0.147718250098309</v>
      </c>
      <c r="AK12" s="17">
        <v>5.4244044020811101E-2</v>
      </c>
      <c r="AL12" s="17">
        <v>0.110339218983872</v>
      </c>
      <c r="AM12" s="17">
        <v>0.147816062339794</v>
      </c>
      <c r="AN12" s="17">
        <v>4.0946916773813E-2</v>
      </c>
      <c r="AO12" s="17"/>
      <c r="AP12" s="17">
        <v>2.83623200661243E-2</v>
      </c>
      <c r="AQ12" s="17">
        <v>0.13800311972288201</v>
      </c>
      <c r="AR12" s="17">
        <v>0.12942611263308801</v>
      </c>
      <c r="AS12" s="17">
        <v>0.15830146336709</v>
      </c>
      <c r="AT12" s="17">
        <v>4.2623342287300102E-2</v>
      </c>
      <c r="AU12" s="17">
        <v>7.9987987145086703E-2</v>
      </c>
      <c r="AV12" s="17"/>
      <c r="AW12" s="17">
        <v>0</v>
      </c>
      <c r="AX12" s="17">
        <v>1.9937634239008701E-2</v>
      </c>
      <c r="AY12" s="17">
        <v>0.110602029617293</v>
      </c>
      <c r="AZ12" s="17">
        <v>0.14400399407507899</v>
      </c>
      <c r="BA12" s="17">
        <v>0.11434471871363799</v>
      </c>
      <c r="BB12" s="17">
        <v>0.12506132262622699</v>
      </c>
      <c r="BC12" s="17">
        <v>0.15829289588339701</v>
      </c>
      <c r="BD12" s="17">
        <v>9.4497632323844699E-2</v>
      </c>
      <c r="BE12" s="17">
        <v>6.19144581818208E-2</v>
      </c>
      <c r="BF12" s="17">
        <v>9.4305651238879906E-2</v>
      </c>
      <c r="BG12" s="17">
        <v>8.3256252561645705E-2</v>
      </c>
      <c r="BH12" s="17">
        <v>7.8185041185120693E-2</v>
      </c>
      <c r="BI12" s="17">
        <v>8.3978075766850305E-2</v>
      </c>
      <c r="BJ12" s="17">
        <v>0.12049110398394899</v>
      </c>
      <c r="BK12" s="17">
        <v>9.3057828060622502E-2</v>
      </c>
      <c r="BL12" s="17">
        <v>2.83535618461675E-2</v>
      </c>
      <c r="BM12" s="17"/>
      <c r="BN12" s="17">
        <v>8.3700154130460599E-2</v>
      </c>
      <c r="BO12" s="17">
        <v>0.11130865841562</v>
      </c>
      <c r="BP12" s="17"/>
      <c r="BQ12" s="17">
        <v>2.77488031706749E-2</v>
      </c>
      <c r="BR12" s="17">
        <v>0.10354159495727901</v>
      </c>
      <c r="BS12" s="17"/>
      <c r="BT12" s="17">
        <v>4.7927146354522998E-2</v>
      </c>
      <c r="BU12" s="17"/>
      <c r="BV12" s="17">
        <v>6.4328047393263199E-2</v>
      </c>
      <c r="BW12" s="17">
        <v>7.6646853240860194E-2</v>
      </c>
      <c r="BX12" s="17">
        <v>0.115405283456937</v>
      </c>
      <c r="BY12" s="17"/>
      <c r="BZ12" s="17">
        <v>0.104284684818382</v>
      </c>
      <c r="CA12" s="17">
        <v>7.9610764545014007E-2</v>
      </c>
      <c r="CB12" s="17">
        <v>0.122779537151341</v>
      </c>
      <c r="CC12" s="17">
        <v>0.125715796501913</v>
      </c>
      <c r="CD12" s="17">
        <v>0.103135961170294</v>
      </c>
      <c r="CE12" s="17">
        <v>8.4761445213810405E-2</v>
      </c>
      <c r="CF12" s="17">
        <v>6.3120205119540904E-2</v>
      </c>
      <c r="CG12" s="17"/>
      <c r="CH12" s="17">
        <v>4.7688887746349003E-2</v>
      </c>
      <c r="CI12" s="17">
        <v>9.2477413483688695E-2</v>
      </c>
      <c r="CJ12" s="17">
        <v>0.11284571981498499</v>
      </c>
      <c r="CK12" s="17">
        <v>9.0808688482591299E-2</v>
      </c>
      <c r="CL12" s="17">
        <v>0.100386445513371</v>
      </c>
    </row>
    <row r="13" spans="2:90" ht="43.2" x14ac:dyDescent="0.3">
      <c r="B13" s="18" t="s">
        <v>629</v>
      </c>
      <c r="C13" s="17">
        <v>8.5537690267951799E-2</v>
      </c>
      <c r="D13" s="17">
        <v>0.100243864888444</v>
      </c>
      <c r="E13" s="17">
        <v>7.1192825884618796E-2</v>
      </c>
      <c r="F13" s="17"/>
      <c r="G13" s="17">
        <v>4.0106075267762803E-2</v>
      </c>
      <c r="H13" s="17">
        <v>2.2960173747122101E-2</v>
      </c>
      <c r="I13" s="17">
        <v>9.7126829835884207E-2</v>
      </c>
      <c r="J13" s="17">
        <v>8.4454907199389501E-2</v>
      </c>
      <c r="K13" s="17">
        <v>0.143020526833496</v>
      </c>
      <c r="L13" s="17">
        <v>0.126675018482556</v>
      </c>
      <c r="M13" s="17"/>
      <c r="N13" s="17">
        <v>6.7373966115377507E-2</v>
      </c>
      <c r="O13" s="17">
        <v>6.6888363849810006E-2</v>
      </c>
      <c r="P13" s="17">
        <v>0.123287096740612</v>
      </c>
      <c r="Q13" s="17">
        <v>9.0010671098367606E-2</v>
      </c>
      <c r="R13" s="17"/>
      <c r="S13" s="17">
        <v>6.7860223372761E-2</v>
      </c>
      <c r="T13" s="17">
        <v>0.112058020955245</v>
      </c>
      <c r="U13" s="17">
        <v>6.5173881861961797E-2</v>
      </c>
      <c r="V13" s="17">
        <v>0.10693414929975099</v>
      </c>
      <c r="W13" s="17">
        <v>0.125004103204332</v>
      </c>
      <c r="X13" s="17">
        <v>7.7505285765472401E-2</v>
      </c>
      <c r="Y13" s="17">
        <v>5.1945214326481103E-2</v>
      </c>
      <c r="Z13" s="17">
        <v>9.3416441039441897E-2</v>
      </c>
      <c r="AA13" s="17">
        <v>9.0840710936371194E-2</v>
      </c>
      <c r="AB13" s="17">
        <v>4.0084214339098499E-2</v>
      </c>
      <c r="AC13" s="17">
        <v>0.13906289149982201</v>
      </c>
      <c r="AD13" s="17">
        <v>7.0102340240484395E-2</v>
      </c>
      <c r="AE13" s="17"/>
      <c r="AF13" s="17">
        <v>0.149123127847993</v>
      </c>
      <c r="AG13" s="17">
        <v>5.5832320425101702E-2</v>
      </c>
      <c r="AH13" s="17">
        <v>5.5588138164037001E-2</v>
      </c>
      <c r="AI13" s="17"/>
      <c r="AJ13" s="17">
        <v>0.15717040497884099</v>
      </c>
      <c r="AK13" s="17">
        <v>2.7055059020587399E-2</v>
      </c>
      <c r="AL13" s="17">
        <v>5.8760856782171099E-2</v>
      </c>
      <c r="AM13" s="17">
        <v>0.194548491810316</v>
      </c>
      <c r="AN13" s="17">
        <v>1.9975428310904399E-2</v>
      </c>
      <c r="AO13" s="17"/>
      <c r="AP13" s="17">
        <v>1.45614210016055E-2</v>
      </c>
      <c r="AQ13" s="17">
        <v>8.3462173005835E-2</v>
      </c>
      <c r="AR13" s="17">
        <v>3.7993916960603703E-2</v>
      </c>
      <c r="AS13" s="17">
        <v>0.18768578665299801</v>
      </c>
      <c r="AT13" s="17">
        <v>4.0415552760557603E-2</v>
      </c>
      <c r="AU13" s="17">
        <v>8.0515002628153406E-2</v>
      </c>
      <c r="AV13" s="17"/>
      <c r="AW13" s="17">
        <v>0</v>
      </c>
      <c r="AX13" s="17">
        <v>6.5448007502626401E-2</v>
      </c>
      <c r="AY13" s="17">
        <v>8.6328977391047099E-2</v>
      </c>
      <c r="AZ13" s="17">
        <v>0.206866465413932</v>
      </c>
      <c r="BA13" s="17">
        <v>7.3412118218974906E-2</v>
      </c>
      <c r="BB13" s="17">
        <v>0.113624687057347</v>
      </c>
      <c r="BC13" s="17">
        <v>7.0087402338192897E-2</v>
      </c>
      <c r="BD13" s="17">
        <v>3.8321051764070302E-2</v>
      </c>
      <c r="BE13" s="17">
        <v>5.8938466050675598E-2</v>
      </c>
      <c r="BF13" s="17">
        <v>7.9371927136712997E-2</v>
      </c>
      <c r="BG13" s="17">
        <v>7.4762216948856194E-2</v>
      </c>
      <c r="BH13" s="17">
        <v>0.15551379390141701</v>
      </c>
      <c r="BI13" s="17">
        <v>2.6171933148862798E-2</v>
      </c>
      <c r="BJ13" s="17">
        <v>4.0343024251809301E-2</v>
      </c>
      <c r="BK13" s="17">
        <v>4.43845792601665E-2</v>
      </c>
      <c r="BL13" s="17">
        <v>4.1477128318989399E-2</v>
      </c>
      <c r="BM13" s="17"/>
      <c r="BN13" s="17">
        <v>7.4235921750072806E-2</v>
      </c>
      <c r="BO13" s="17">
        <v>9.9419178262443703E-2</v>
      </c>
      <c r="BP13" s="17"/>
      <c r="BQ13" s="17">
        <v>8.2328017208779698E-3</v>
      </c>
      <c r="BR13" s="17">
        <v>5.0011276816807601E-2</v>
      </c>
      <c r="BS13" s="17"/>
      <c r="BT13" s="17">
        <v>2.4167840862589201E-2</v>
      </c>
      <c r="BU13" s="17"/>
      <c r="BV13" s="17">
        <v>7.5492194528640505E-2</v>
      </c>
      <c r="BW13" s="17">
        <v>4.9392669817234697E-2</v>
      </c>
      <c r="BX13" s="17">
        <v>9.7586236463522699E-2</v>
      </c>
      <c r="BY13" s="17"/>
      <c r="BZ13" s="17">
        <v>9.8916623552075797E-2</v>
      </c>
      <c r="CA13" s="17">
        <v>0.110423638048946</v>
      </c>
      <c r="CB13" s="17">
        <v>8.3954267578436007E-2</v>
      </c>
      <c r="CC13" s="17">
        <v>6.1781963736964603E-2</v>
      </c>
      <c r="CD13" s="17">
        <v>8.4761235583657599E-2</v>
      </c>
      <c r="CE13" s="17">
        <v>9.8155411425386793E-2</v>
      </c>
      <c r="CF13" s="17">
        <v>5.2898734572951397E-2</v>
      </c>
      <c r="CG13" s="17"/>
      <c r="CH13" s="17">
        <v>4.9505815829338898E-2</v>
      </c>
      <c r="CI13" s="17">
        <v>6.5717022710645098E-2</v>
      </c>
      <c r="CJ13" s="17">
        <v>9.05554407230037E-2</v>
      </c>
      <c r="CK13" s="17">
        <v>0.136969875956788</v>
      </c>
      <c r="CL13" s="17">
        <v>0.11298974760609</v>
      </c>
    </row>
    <row r="14" spans="2:90" x14ac:dyDescent="0.3">
      <c r="B14" s="18" t="s">
        <v>118</v>
      </c>
      <c r="C14" s="19">
        <v>0.16747958294528201</v>
      </c>
      <c r="D14" s="19">
        <v>0.115562477999236</v>
      </c>
      <c r="E14" s="19">
        <v>0.21905880706105901</v>
      </c>
      <c r="F14" s="19"/>
      <c r="G14" s="19">
        <v>0.13680433566741401</v>
      </c>
      <c r="H14" s="19">
        <v>0.123987447452039</v>
      </c>
      <c r="I14" s="19">
        <v>0.21470390449029</v>
      </c>
      <c r="J14" s="19">
        <v>0.23735288708346</v>
      </c>
      <c r="K14" s="19">
        <v>0.193592150301376</v>
      </c>
      <c r="L14" s="19">
        <v>0.115948325357538</v>
      </c>
      <c r="M14" s="19"/>
      <c r="N14" s="19">
        <v>0.119309857346679</v>
      </c>
      <c r="O14" s="19">
        <v>0.17566998563616201</v>
      </c>
      <c r="P14" s="19">
        <v>0.150866736556863</v>
      </c>
      <c r="Q14" s="19">
        <v>0.22572485637440401</v>
      </c>
      <c r="R14" s="19"/>
      <c r="S14" s="19">
        <v>0.19039782198291899</v>
      </c>
      <c r="T14" s="19">
        <v>0.15999172867341599</v>
      </c>
      <c r="U14" s="19">
        <v>0.28227526035596201</v>
      </c>
      <c r="V14" s="19">
        <v>0.15398347857018599</v>
      </c>
      <c r="W14" s="19">
        <v>0.146886361353294</v>
      </c>
      <c r="X14" s="19">
        <v>0.120523758812564</v>
      </c>
      <c r="Y14" s="19">
        <v>0.103906636542896</v>
      </c>
      <c r="Z14" s="19">
        <v>0.10982100346877099</v>
      </c>
      <c r="AA14" s="19">
        <v>0.14815647345022401</v>
      </c>
      <c r="AB14" s="19">
        <v>0.214972159778968</v>
      </c>
      <c r="AC14" s="19">
        <v>0.13819646894739099</v>
      </c>
      <c r="AD14" s="19">
        <v>0.25781916347957501</v>
      </c>
      <c r="AE14" s="19"/>
      <c r="AF14" s="19">
        <v>0.131192514295217</v>
      </c>
      <c r="AG14" s="19">
        <v>0.17109985335542</v>
      </c>
      <c r="AH14" s="19">
        <v>0.24652168242613401</v>
      </c>
      <c r="AI14" s="19"/>
      <c r="AJ14" s="19">
        <v>0.13703308044253101</v>
      </c>
      <c r="AK14" s="19">
        <v>0.151918211356841</v>
      </c>
      <c r="AL14" s="19">
        <v>0.16898069297722901</v>
      </c>
      <c r="AM14" s="19">
        <v>0.115516838102383</v>
      </c>
      <c r="AN14" s="19">
        <v>0.18557992433250001</v>
      </c>
      <c r="AO14" s="19"/>
      <c r="AP14" s="19">
        <v>0.1200831301035</v>
      </c>
      <c r="AQ14" s="19">
        <v>0.162883876966854</v>
      </c>
      <c r="AR14" s="19">
        <v>0.17215920110677599</v>
      </c>
      <c r="AS14" s="19">
        <v>0.121262213866873</v>
      </c>
      <c r="AT14" s="19">
        <v>0.15490613488368299</v>
      </c>
      <c r="AU14" s="19">
        <v>0.29314972789357302</v>
      </c>
      <c r="AV14" s="19"/>
      <c r="AW14" s="19">
        <v>0.25175880325212902</v>
      </c>
      <c r="AX14" s="19">
        <v>0.35913610220832598</v>
      </c>
      <c r="AY14" s="19">
        <v>0.16782947665947601</v>
      </c>
      <c r="AZ14" s="19">
        <v>0.189080505833882</v>
      </c>
      <c r="BA14" s="19">
        <v>0.23073590449227499</v>
      </c>
      <c r="BB14" s="19">
        <v>0.140684571704601</v>
      </c>
      <c r="BC14" s="19">
        <v>0.116346282668262</v>
      </c>
      <c r="BD14" s="19">
        <v>0.15123335853251699</v>
      </c>
      <c r="BE14" s="19">
        <v>0.12590173495231699</v>
      </c>
      <c r="BF14" s="19">
        <v>0.15082426025995899</v>
      </c>
      <c r="BG14" s="19">
        <v>0.113091974137691</v>
      </c>
      <c r="BH14" s="19">
        <v>5.998494598305E-2</v>
      </c>
      <c r="BI14" s="19">
        <v>0.133539598592881</v>
      </c>
      <c r="BJ14" s="19">
        <v>0.119751086965503</v>
      </c>
      <c r="BK14" s="19">
        <v>0.236486167188733</v>
      </c>
      <c r="BL14" s="19">
        <v>5.0247685155299503E-2</v>
      </c>
      <c r="BM14" s="19"/>
      <c r="BN14" s="19">
        <v>0.15894358987243701</v>
      </c>
      <c r="BO14" s="19">
        <v>0.17798488911416999</v>
      </c>
      <c r="BP14" s="19"/>
      <c r="BQ14" s="19">
        <v>0.117695139479304</v>
      </c>
      <c r="BR14" s="19">
        <v>0.176140324360018</v>
      </c>
      <c r="BS14" s="19"/>
      <c r="BT14" s="19">
        <v>8.1068577885979598E-2</v>
      </c>
      <c r="BU14" s="19"/>
      <c r="BV14" s="19">
        <v>0.240426662332337</v>
      </c>
      <c r="BW14" s="19">
        <v>0.158938757423293</v>
      </c>
      <c r="BX14" s="19">
        <v>0.140675972168256</v>
      </c>
      <c r="BY14" s="19"/>
      <c r="BZ14" s="19">
        <v>0.26546527249913099</v>
      </c>
      <c r="CA14" s="19">
        <v>0.18300839460082699</v>
      </c>
      <c r="CB14" s="19">
        <v>0.21739883744768901</v>
      </c>
      <c r="CC14" s="19">
        <v>0.168884527882595</v>
      </c>
      <c r="CD14" s="19">
        <v>0.110727512683525</v>
      </c>
      <c r="CE14" s="19">
        <v>9.5280008275366507E-2</v>
      </c>
      <c r="CF14" s="19">
        <v>7.20349303401734E-2</v>
      </c>
      <c r="CG14" s="19"/>
      <c r="CH14" s="19">
        <v>4.0242691474250303E-2</v>
      </c>
      <c r="CI14" s="19">
        <v>0.14948799934752699</v>
      </c>
      <c r="CJ14" s="19">
        <v>0.18228180366034</v>
      </c>
      <c r="CK14" s="19">
        <v>0.216110846827271</v>
      </c>
      <c r="CL14" s="19">
        <v>0.31641561826991099</v>
      </c>
    </row>
    <row r="15" spans="2:90" x14ac:dyDescent="0.3">
      <c r="B15" s="16" t="s">
        <v>123</v>
      </c>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CL23"/>
  <sheetViews>
    <sheetView showGridLines="0" topLeftCell="A14" workbookViewId="0">
      <pane xSplit="2" topLeftCell="C1" activePane="topRight" state="frozen"/>
      <selection pane="topRight" activeCell="B23" sqref="B23"/>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640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269</v>
      </c>
      <c r="D7" s="10">
        <v>138</v>
      </c>
      <c r="E7" s="10">
        <v>128</v>
      </c>
      <c r="F7" s="10"/>
      <c r="G7" s="10">
        <v>54</v>
      </c>
      <c r="H7" s="10">
        <v>82</v>
      </c>
      <c r="I7" s="10">
        <v>64</v>
      </c>
      <c r="J7" s="10">
        <v>31</v>
      </c>
      <c r="K7" s="10">
        <v>25</v>
      </c>
      <c r="L7" s="10">
        <v>13</v>
      </c>
      <c r="M7" s="10"/>
      <c r="N7" s="10">
        <v>123</v>
      </c>
      <c r="O7" s="10">
        <v>59</v>
      </c>
      <c r="P7" s="10">
        <v>40</v>
      </c>
      <c r="Q7" s="10">
        <v>47</v>
      </c>
      <c r="R7" s="10"/>
      <c r="S7" s="10">
        <v>59</v>
      </c>
      <c r="T7" s="10">
        <v>29</v>
      </c>
      <c r="U7" s="10">
        <v>15</v>
      </c>
      <c r="V7" s="10">
        <v>20</v>
      </c>
      <c r="W7" s="10">
        <v>17</v>
      </c>
      <c r="X7" s="10">
        <v>17</v>
      </c>
      <c r="Y7" s="10">
        <v>19</v>
      </c>
      <c r="Z7" s="10">
        <v>19</v>
      </c>
      <c r="AA7" s="10">
        <v>26</v>
      </c>
      <c r="AB7" s="10">
        <v>22</v>
      </c>
      <c r="AC7" s="10">
        <v>15</v>
      </c>
      <c r="AD7" s="10">
        <v>11</v>
      </c>
      <c r="AE7" s="10"/>
      <c r="AF7" s="10">
        <v>76</v>
      </c>
      <c r="AG7" s="10">
        <v>120</v>
      </c>
      <c r="AH7" s="10">
        <v>38</v>
      </c>
      <c r="AI7" s="10"/>
      <c r="AJ7" s="10">
        <v>49</v>
      </c>
      <c r="AK7" s="10">
        <v>128</v>
      </c>
      <c r="AL7" s="10">
        <v>13</v>
      </c>
      <c r="AM7" s="10">
        <v>22</v>
      </c>
      <c r="AN7" s="10">
        <v>19</v>
      </c>
      <c r="AO7" s="10"/>
      <c r="AP7" s="10">
        <v>119</v>
      </c>
      <c r="AQ7" s="10">
        <v>56</v>
      </c>
      <c r="AR7" s="10">
        <v>16</v>
      </c>
      <c r="AS7" s="10">
        <v>30</v>
      </c>
      <c r="AT7" s="10">
        <v>20</v>
      </c>
      <c r="AU7" s="10">
        <v>11</v>
      </c>
      <c r="AV7" s="10"/>
      <c r="AW7" s="10">
        <v>4</v>
      </c>
      <c r="AX7" s="10">
        <v>10</v>
      </c>
      <c r="AY7" s="10">
        <v>12</v>
      </c>
      <c r="AZ7" s="10">
        <v>9</v>
      </c>
      <c r="BA7" s="10">
        <v>22</v>
      </c>
      <c r="BB7" s="10">
        <v>17</v>
      </c>
      <c r="BC7" s="10">
        <v>27</v>
      </c>
      <c r="BD7" s="10">
        <v>17</v>
      </c>
      <c r="BE7" s="10">
        <v>15</v>
      </c>
      <c r="BF7" s="10">
        <v>16</v>
      </c>
      <c r="BG7" s="10">
        <v>21</v>
      </c>
      <c r="BH7" s="10">
        <v>13</v>
      </c>
      <c r="BI7" s="10">
        <v>18</v>
      </c>
      <c r="BJ7" s="10">
        <v>16</v>
      </c>
      <c r="BK7" s="10">
        <v>8</v>
      </c>
      <c r="BL7" s="10">
        <v>40</v>
      </c>
      <c r="BM7" s="10"/>
      <c r="BN7" s="10">
        <v>173</v>
      </c>
      <c r="BO7" s="10">
        <v>94</v>
      </c>
      <c r="BP7" s="10"/>
      <c r="BQ7" s="10">
        <v>105</v>
      </c>
      <c r="BR7" s="10">
        <v>19</v>
      </c>
      <c r="BS7" s="10"/>
      <c r="BT7" s="10">
        <v>59</v>
      </c>
      <c r="BU7" s="10"/>
      <c r="BV7" s="10">
        <v>40</v>
      </c>
      <c r="BW7" s="10">
        <v>78</v>
      </c>
      <c r="BX7" s="10">
        <v>143</v>
      </c>
      <c r="BY7" s="10"/>
      <c r="BZ7" s="10">
        <v>22</v>
      </c>
      <c r="CA7" s="10">
        <v>35</v>
      </c>
      <c r="CB7" s="10">
        <v>24</v>
      </c>
      <c r="CC7" s="10">
        <v>38</v>
      </c>
      <c r="CD7" s="10">
        <v>51</v>
      </c>
      <c r="CE7" s="10">
        <v>36</v>
      </c>
      <c r="CF7" s="10">
        <v>52</v>
      </c>
      <c r="CG7" s="10"/>
      <c r="CH7" s="10">
        <v>51</v>
      </c>
      <c r="CI7" s="10">
        <v>99</v>
      </c>
      <c r="CJ7" s="10">
        <v>85</v>
      </c>
      <c r="CK7" s="10">
        <v>29</v>
      </c>
      <c r="CL7" s="10">
        <v>5</v>
      </c>
    </row>
    <row r="8" spans="2:90" ht="30" customHeight="1" x14ac:dyDescent="0.3">
      <c r="B8" s="11" t="s">
        <v>20</v>
      </c>
      <c r="C8" s="11">
        <v>273</v>
      </c>
      <c r="D8" s="11">
        <v>146</v>
      </c>
      <c r="E8" s="11">
        <v>124</v>
      </c>
      <c r="F8" s="11"/>
      <c r="G8" s="11">
        <v>65</v>
      </c>
      <c r="H8" s="11">
        <v>81</v>
      </c>
      <c r="I8" s="11">
        <v>62</v>
      </c>
      <c r="J8" s="11">
        <v>28</v>
      </c>
      <c r="K8" s="11">
        <v>24</v>
      </c>
      <c r="L8" s="11">
        <v>12</v>
      </c>
      <c r="M8" s="11"/>
      <c r="N8" s="11">
        <v>117</v>
      </c>
      <c r="O8" s="11">
        <v>68</v>
      </c>
      <c r="P8" s="11">
        <v>40</v>
      </c>
      <c r="Q8" s="11">
        <v>47</v>
      </c>
      <c r="R8" s="11"/>
      <c r="S8" s="11">
        <v>63</v>
      </c>
      <c r="T8" s="11">
        <v>27</v>
      </c>
      <c r="U8" s="11">
        <v>14</v>
      </c>
      <c r="V8" s="11">
        <v>21</v>
      </c>
      <c r="W8" s="11">
        <v>16</v>
      </c>
      <c r="X8" s="11">
        <v>17</v>
      </c>
      <c r="Y8" s="11">
        <v>18</v>
      </c>
      <c r="Z8" s="11">
        <v>18</v>
      </c>
      <c r="AA8" s="11">
        <v>30</v>
      </c>
      <c r="AB8" s="11">
        <v>23</v>
      </c>
      <c r="AC8" s="11">
        <v>14</v>
      </c>
      <c r="AD8" s="11">
        <v>12</v>
      </c>
      <c r="AE8" s="11"/>
      <c r="AF8" s="11">
        <v>75</v>
      </c>
      <c r="AG8" s="11">
        <v>120</v>
      </c>
      <c r="AH8" s="11">
        <v>37</v>
      </c>
      <c r="AI8" s="11"/>
      <c r="AJ8" s="11">
        <v>48</v>
      </c>
      <c r="AK8" s="11">
        <v>131</v>
      </c>
      <c r="AL8" s="11">
        <v>14</v>
      </c>
      <c r="AM8" s="11">
        <v>22</v>
      </c>
      <c r="AN8" s="11">
        <v>18</v>
      </c>
      <c r="AO8" s="11"/>
      <c r="AP8" s="11">
        <v>121</v>
      </c>
      <c r="AQ8" s="11">
        <v>54</v>
      </c>
      <c r="AR8" s="11">
        <v>17</v>
      </c>
      <c r="AS8" s="11">
        <v>30</v>
      </c>
      <c r="AT8" s="11">
        <v>21</v>
      </c>
      <c r="AU8" s="11">
        <v>13</v>
      </c>
      <c r="AV8" s="11"/>
      <c r="AW8" s="11">
        <v>4</v>
      </c>
      <c r="AX8" s="11">
        <v>11</v>
      </c>
      <c r="AY8" s="11">
        <v>12</v>
      </c>
      <c r="AZ8" s="11">
        <v>9</v>
      </c>
      <c r="BA8" s="11">
        <v>24</v>
      </c>
      <c r="BB8" s="11">
        <v>20</v>
      </c>
      <c r="BC8" s="11">
        <v>28</v>
      </c>
      <c r="BD8" s="11">
        <v>17</v>
      </c>
      <c r="BE8" s="11">
        <v>15</v>
      </c>
      <c r="BF8" s="11">
        <v>15</v>
      </c>
      <c r="BG8" s="11">
        <v>21</v>
      </c>
      <c r="BH8" s="11">
        <v>14</v>
      </c>
      <c r="BI8" s="11">
        <v>20</v>
      </c>
      <c r="BJ8" s="11">
        <v>16</v>
      </c>
      <c r="BK8" s="11">
        <v>8</v>
      </c>
      <c r="BL8" s="11">
        <v>36</v>
      </c>
      <c r="BM8" s="11"/>
      <c r="BN8" s="11">
        <v>166</v>
      </c>
      <c r="BO8" s="11">
        <v>105</v>
      </c>
      <c r="BP8" s="11"/>
      <c r="BQ8" s="11">
        <v>108</v>
      </c>
      <c r="BR8" s="11">
        <v>20</v>
      </c>
      <c r="BS8" s="11"/>
      <c r="BT8" s="11">
        <v>61</v>
      </c>
      <c r="BU8" s="11"/>
      <c r="BV8" s="11">
        <v>41</v>
      </c>
      <c r="BW8" s="11">
        <v>86</v>
      </c>
      <c r="BX8" s="11">
        <v>139</v>
      </c>
      <c r="BY8" s="11"/>
      <c r="BZ8" s="11">
        <v>24</v>
      </c>
      <c r="CA8" s="11">
        <v>33</v>
      </c>
      <c r="CB8" s="11">
        <v>25</v>
      </c>
      <c r="CC8" s="11">
        <v>38</v>
      </c>
      <c r="CD8" s="11">
        <v>53</v>
      </c>
      <c r="CE8" s="11">
        <v>38</v>
      </c>
      <c r="CF8" s="11">
        <v>50</v>
      </c>
      <c r="CG8" s="11"/>
      <c r="CH8" s="11">
        <v>53</v>
      </c>
      <c r="CI8" s="11">
        <v>97</v>
      </c>
      <c r="CJ8" s="11">
        <v>87</v>
      </c>
      <c r="CK8" s="11">
        <v>30</v>
      </c>
      <c r="CL8" s="11">
        <v>6</v>
      </c>
    </row>
    <row r="9" spans="2:90" ht="43.2" x14ac:dyDescent="0.3">
      <c r="B9" s="18" t="s">
        <v>631</v>
      </c>
      <c r="C9" s="17">
        <v>0.47730513244561101</v>
      </c>
      <c r="D9" s="17">
        <v>0.46453304421650499</v>
      </c>
      <c r="E9" s="17">
        <v>0.49593257332712498</v>
      </c>
      <c r="F9" s="17"/>
      <c r="G9" s="17">
        <v>0.45269579420103101</v>
      </c>
      <c r="H9" s="17">
        <v>0.50078834033617203</v>
      </c>
      <c r="I9" s="17">
        <v>0.47829927185663101</v>
      </c>
      <c r="J9" s="17">
        <v>0.388591933857584</v>
      </c>
      <c r="K9" s="17">
        <v>0.59517467054214601</v>
      </c>
      <c r="L9" s="17">
        <v>0.41531857319592602</v>
      </c>
      <c r="M9" s="17"/>
      <c r="N9" s="17">
        <v>0.56737585938327995</v>
      </c>
      <c r="O9" s="17">
        <v>0.452733794975338</v>
      </c>
      <c r="P9" s="17">
        <v>0.39297120875560798</v>
      </c>
      <c r="Q9" s="17">
        <v>0.361690952463121</v>
      </c>
      <c r="R9" s="17"/>
      <c r="S9" s="17">
        <v>0.457373261649614</v>
      </c>
      <c r="T9" s="17">
        <v>0.41457672686089603</v>
      </c>
      <c r="U9" s="17">
        <v>0.60137930811775897</v>
      </c>
      <c r="V9" s="17">
        <v>0.32951292224518097</v>
      </c>
      <c r="W9" s="17">
        <v>0.44363140004766299</v>
      </c>
      <c r="X9" s="17">
        <v>0.40298226953650201</v>
      </c>
      <c r="Y9" s="17">
        <v>0.48144243721450097</v>
      </c>
      <c r="Z9" s="17">
        <v>0.64630986301590898</v>
      </c>
      <c r="AA9" s="17">
        <v>0.41615224145468099</v>
      </c>
      <c r="AB9" s="17">
        <v>0.63403520469280805</v>
      </c>
      <c r="AC9" s="17">
        <v>0.53326417034340501</v>
      </c>
      <c r="AD9" s="17">
        <v>0.52214781372851504</v>
      </c>
      <c r="AE9" s="17"/>
      <c r="AF9" s="17">
        <v>0.535067678593945</v>
      </c>
      <c r="AG9" s="17">
        <v>0.43132747829329299</v>
      </c>
      <c r="AH9" s="17">
        <v>0.55688651799882205</v>
      </c>
      <c r="AI9" s="17"/>
      <c r="AJ9" s="17">
        <v>0.40752659145963199</v>
      </c>
      <c r="AK9" s="17">
        <v>0.50879876227102405</v>
      </c>
      <c r="AL9" s="17">
        <v>0.60471405365650799</v>
      </c>
      <c r="AM9" s="17">
        <v>0.31371255189220998</v>
      </c>
      <c r="AN9" s="17">
        <v>0.42490308867191001</v>
      </c>
      <c r="AO9" s="17"/>
      <c r="AP9" s="17">
        <v>0.52746673125668297</v>
      </c>
      <c r="AQ9" s="17">
        <v>0.36009490382342701</v>
      </c>
      <c r="AR9" s="17">
        <v>0.57540743493632696</v>
      </c>
      <c r="AS9" s="17">
        <v>0.467106645750687</v>
      </c>
      <c r="AT9" s="17">
        <v>0.50159308463838004</v>
      </c>
      <c r="AU9" s="17">
        <v>0.50232288710862605</v>
      </c>
      <c r="AV9" s="17"/>
      <c r="AW9" s="17">
        <v>1</v>
      </c>
      <c r="AX9" s="17">
        <v>0.24997641028842099</v>
      </c>
      <c r="AY9" s="17">
        <v>0.43081731123976003</v>
      </c>
      <c r="AZ9" s="17">
        <v>0.30400179051739101</v>
      </c>
      <c r="BA9" s="17">
        <v>0.40937605566340701</v>
      </c>
      <c r="BB9" s="17">
        <v>0.30204572667408203</v>
      </c>
      <c r="BC9" s="17">
        <v>0.44908044686597798</v>
      </c>
      <c r="BD9" s="17">
        <v>0.42499174960444103</v>
      </c>
      <c r="BE9" s="17">
        <v>0.63577903926518298</v>
      </c>
      <c r="BF9" s="17">
        <v>0.45660304874765201</v>
      </c>
      <c r="BG9" s="17">
        <v>0.51501540906686905</v>
      </c>
      <c r="BH9" s="17">
        <v>0.54783507026673695</v>
      </c>
      <c r="BI9" s="17">
        <v>0.47495322437864801</v>
      </c>
      <c r="BJ9" s="17">
        <v>0.69955269306527901</v>
      </c>
      <c r="BK9" s="17">
        <v>0.49820591977624101</v>
      </c>
      <c r="BL9" s="17">
        <v>0.554788792352917</v>
      </c>
      <c r="BM9" s="17"/>
      <c r="BN9" s="17">
        <v>0.54369566872438102</v>
      </c>
      <c r="BO9" s="17">
        <v>0.37172836785670998</v>
      </c>
      <c r="BP9" s="17"/>
      <c r="BQ9" s="17">
        <v>0.53586948853649397</v>
      </c>
      <c r="BR9" s="17">
        <v>0.41337789790447999</v>
      </c>
      <c r="BS9" s="17"/>
      <c r="BT9" s="17">
        <v>0.58129893288427004</v>
      </c>
      <c r="BU9" s="17"/>
      <c r="BV9" s="17">
        <v>0.50103895460671699</v>
      </c>
      <c r="BW9" s="17">
        <v>0.48069002712757303</v>
      </c>
      <c r="BX9" s="17">
        <v>0.46738766805354798</v>
      </c>
      <c r="BY9" s="17"/>
      <c r="BZ9" s="17">
        <v>0.464828471891509</v>
      </c>
      <c r="CA9" s="17">
        <v>0.53159914809822695</v>
      </c>
      <c r="CB9" s="17">
        <v>0.40558431950815099</v>
      </c>
      <c r="CC9" s="17">
        <v>0.48776781414664</v>
      </c>
      <c r="CD9" s="17">
        <v>0.487050078097441</v>
      </c>
      <c r="CE9" s="17">
        <v>0.52601015834767095</v>
      </c>
      <c r="CF9" s="17">
        <v>0.446248437563876</v>
      </c>
      <c r="CG9" s="17"/>
      <c r="CH9" s="17">
        <v>0.42575088200679301</v>
      </c>
      <c r="CI9" s="17">
        <v>0.42819923220724898</v>
      </c>
      <c r="CJ9" s="17">
        <v>0.57117028532172398</v>
      </c>
      <c r="CK9" s="17">
        <v>0.52064440481336804</v>
      </c>
      <c r="CL9" s="17">
        <v>0.14195552029540501</v>
      </c>
    </row>
    <row r="10" spans="2:90" ht="28.8" x14ac:dyDescent="0.3">
      <c r="B10" s="18" t="s">
        <v>632</v>
      </c>
      <c r="C10" s="17">
        <v>0.38194405125430497</v>
      </c>
      <c r="D10" s="17">
        <v>0.341879494172252</v>
      </c>
      <c r="E10" s="17">
        <v>0.42251795671007197</v>
      </c>
      <c r="F10" s="17"/>
      <c r="G10" s="17">
        <v>0.38785761944397901</v>
      </c>
      <c r="H10" s="17">
        <v>0.42741780488272102</v>
      </c>
      <c r="I10" s="17">
        <v>0.373130168796245</v>
      </c>
      <c r="J10" s="17">
        <v>0.45574763433450699</v>
      </c>
      <c r="K10" s="17">
        <v>0.33174066674997199</v>
      </c>
      <c r="L10" s="17">
        <v>0</v>
      </c>
      <c r="M10" s="17"/>
      <c r="N10" s="17">
        <v>0.426510218137373</v>
      </c>
      <c r="O10" s="17">
        <v>0.37135867761393199</v>
      </c>
      <c r="P10" s="17">
        <v>0.35309344781413698</v>
      </c>
      <c r="Q10" s="17">
        <v>0.31156212965901797</v>
      </c>
      <c r="R10" s="17"/>
      <c r="S10" s="17">
        <v>0.44087011529331999</v>
      </c>
      <c r="T10" s="17">
        <v>0.34686254958235702</v>
      </c>
      <c r="U10" s="17">
        <v>0.25969692238085001</v>
      </c>
      <c r="V10" s="17">
        <v>0.36322408702636699</v>
      </c>
      <c r="W10" s="17">
        <v>0.49826480454522498</v>
      </c>
      <c r="X10" s="17">
        <v>0.22056634810265099</v>
      </c>
      <c r="Y10" s="17">
        <v>0.29884160848894598</v>
      </c>
      <c r="Z10" s="17">
        <v>0.33682163753717798</v>
      </c>
      <c r="AA10" s="17">
        <v>0.314385057567099</v>
      </c>
      <c r="AB10" s="17">
        <v>0.50224950022979298</v>
      </c>
      <c r="AC10" s="17">
        <v>0.52074134049047505</v>
      </c>
      <c r="AD10" s="17">
        <v>0.37134429870958702</v>
      </c>
      <c r="AE10" s="17"/>
      <c r="AF10" s="17">
        <v>0.31990185980904301</v>
      </c>
      <c r="AG10" s="17">
        <v>0.42608948269496799</v>
      </c>
      <c r="AH10" s="17">
        <v>0.32550649459894698</v>
      </c>
      <c r="AI10" s="17"/>
      <c r="AJ10" s="17">
        <v>0.36374404195323001</v>
      </c>
      <c r="AK10" s="17">
        <v>0.41844671388138499</v>
      </c>
      <c r="AL10" s="17">
        <v>0.41592473551738501</v>
      </c>
      <c r="AM10" s="17">
        <v>0.37818652329240399</v>
      </c>
      <c r="AN10" s="17">
        <v>0.25433009749635199</v>
      </c>
      <c r="AO10" s="17"/>
      <c r="AP10" s="17">
        <v>0.43789323586027401</v>
      </c>
      <c r="AQ10" s="17">
        <v>0.37925416258143202</v>
      </c>
      <c r="AR10" s="17">
        <v>0.42709042749635601</v>
      </c>
      <c r="AS10" s="17">
        <v>0.36719175989947</v>
      </c>
      <c r="AT10" s="17">
        <v>0.234780536345776</v>
      </c>
      <c r="AU10" s="17">
        <v>0.33471220182407702</v>
      </c>
      <c r="AV10" s="17"/>
      <c r="AW10" s="17">
        <v>0.23731515885625001</v>
      </c>
      <c r="AX10" s="17">
        <v>0.34366927612753401</v>
      </c>
      <c r="AY10" s="17">
        <v>0.182095293168127</v>
      </c>
      <c r="AZ10" s="17">
        <v>9.0408627921281001E-2</v>
      </c>
      <c r="BA10" s="17">
        <v>0.25348974418127002</v>
      </c>
      <c r="BB10" s="17">
        <v>0.362484387918238</v>
      </c>
      <c r="BC10" s="17">
        <v>0.322206102664094</v>
      </c>
      <c r="BD10" s="17">
        <v>0.35320423515887001</v>
      </c>
      <c r="BE10" s="17">
        <v>0.30306363086379201</v>
      </c>
      <c r="BF10" s="17">
        <v>0.43697883524509601</v>
      </c>
      <c r="BG10" s="17">
        <v>0.37685524591873298</v>
      </c>
      <c r="BH10" s="17">
        <v>0.36392969446744</v>
      </c>
      <c r="BI10" s="17">
        <v>0.485025576810868</v>
      </c>
      <c r="BJ10" s="17">
        <v>0.48932973019107201</v>
      </c>
      <c r="BK10" s="17">
        <v>0.36682692332163602</v>
      </c>
      <c r="BL10" s="17">
        <v>0.58628572048697003</v>
      </c>
      <c r="BM10" s="17"/>
      <c r="BN10" s="17">
        <v>0.42548881039109099</v>
      </c>
      <c r="BO10" s="17">
        <v>0.31092857643232202</v>
      </c>
      <c r="BP10" s="17"/>
      <c r="BQ10" s="17">
        <v>0.412324569796512</v>
      </c>
      <c r="BR10" s="17">
        <v>0.48418306126363603</v>
      </c>
      <c r="BS10" s="17"/>
      <c r="BT10" s="17">
        <v>0.37988527737503602</v>
      </c>
      <c r="BU10" s="17"/>
      <c r="BV10" s="17">
        <v>0.163127333811736</v>
      </c>
      <c r="BW10" s="17">
        <v>0.38397380157139499</v>
      </c>
      <c r="BX10" s="17">
        <v>0.44467397055522201</v>
      </c>
      <c r="BY10" s="17"/>
      <c r="BZ10" s="17">
        <v>0.30857854013732799</v>
      </c>
      <c r="CA10" s="17">
        <v>0.57211097741523498</v>
      </c>
      <c r="CB10" s="17">
        <v>0.15899719580131799</v>
      </c>
      <c r="CC10" s="17">
        <v>0.231970959574862</v>
      </c>
      <c r="CD10" s="17">
        <v>0.32282446857291602</v>
      </c>
      <c r="CE10" s="17">
        <v>0.36246773715451702</v>
      </c>
      <c r="CF10" s="17">
        <v>0.59879891220817105</v>
      </c>
      <c r="CG10" s="17"/>
      <c r="CH10" s="17">
        <v>0.31657829220366601</v>
      </c>
      <c r="CI10" s="17">
        <v>0.40682449896574902</v>
      </c>
      <c r="CJ10" s="17">
        <v>0.39376619184773898</v>
      </c>
      <c r="CK10" s="17">
        <v>0.45532914906431299</v>
      </c>
      <c r="CL10" s="17">
        <v>0</v>
      </c>
    </row>
    <row r="11" spans="2:90" ht="28.8" x14ac:dyDescent="0.3">
      <c r="B11" s="18" t="s">
        <v>633</v>
      </c>
      <c r="C11" s="17">
        <v>0.33212715578416302</v>
      </c>
      <c r="D11" s="17">
        <v>0.30598807256653199</v>
      </c>
      <c r="E11" s="17">
        <v>0.346801594622071</v>
      </c>
      <c r="F11" s="17"/>
      <c r="G11" s="17">
        <v>0.31996661142434801</v>
      </c>
      <c r="H11" s="17">
        <v>0.44083633228730501</v>
      </c>
      <c r="I11" s="17">
        <v>0.32874075444272899</v>
      </c>
      <c r="J11" s="17">
        <v>0.257589419993484</v>
      </c>
      <c r="K11" s="17">
        <v>0.112325864548159</v>
      </c>
      <c r="L11" s="17">
        <v>0.30231185232890201</v>
      </c>
      <c r="M11" s="17"/>
      <c r="N11" s="17">
        <v>0.39610565923723301</v>
      </c>
      <c r="O11" s="17">
        <v>0.299773274829787</v>
      </c>
      <c r="P11" s="17">
        <v>0.31345667760081503</v>
      </c>
      <c r="Q11" s="17">
        <v>0.23644369664881901</v>
      </c>
      <c r="R11" s="17"/>
      <c r="S11" s="17">
        <v>0.315128531306958</v>
      </c>
      <c r="T11" s="17">
        <v>0.34295922104368398</v>
      </c>
      <c r="U11" s="17">
        <v>0.33630583374613299</v>
      </c>
      <c r="V11" s="17">
        <v>0.35882995002914098</v>
      </c>
      <c r="W11" s="17">
        <v>0.37715570669112097</v>
      </c>
      <c r="X11" s="17">
        <v>0.335211832030475</v>
      </c>
      <c r="Y11" s="17">
        <v>0.35344090363368103</v>
      </c>
      <c r="Z11" s="17">
        <v>0.37353850183929499</v>
      </c>
      <c r="AA11" s="17">
        <v>0.24531001001182301</v>
      </c>
      <c r="AB11" s="17">
        <v>0.33845618427243701</v>
      </c>
      <c r="AC11" s="17">
        <v>0.36350657312956602</v>
      </c>
      <c r="AD11" s="17">
        <v>0.356441637687607</v>
      </c>
      <c r="AE11" s="17"/>
      <c r="AF11" s="17">
        <v>0.21893256185844201</v>
      </c>
      <c r="AG11" s="17">
        <v>0.38809888691712002</v>
      </c>
      <c r="AH11" s="17">
        <v>0.32918779319373198</v>
      </c>
      <c r="AI11" s="17"/>
      <c r="AJ11" s="17">
        <v>0.18289534031735</v>
      </c>
      <c r="AK11" s="17">
        <v>0.39826925780852601</v>
      </c>
      <c r="AL11" s="17">
        <v>0.47252187514263699</v>
      </c>
      <c r="AM11" s="17">
        <v>0.30661819092985598</v>
      </c>
      <c r="AN11" s="17">
        <v>0.25096614381979798</v>
      </c>
      <c r="AO11" s="17"/>
      <c r="AP11" s="17">
        <v>0.409074581701447</v>
      </c>
      <c r="AQ11" s="17">
        <v>0.21755834157033799</v>
      </c>
      <c r="AR11" s="17">
        <v>0.38297211062161701</v>
      </c>
      <c r="AS11" s="17">
        <v>0.26472678785967402</v>
      </c>
      <c r="AT11" s="17">
        <v>0.31329314675704201</v>
      </c>
      <c r="AU11" s="17">
        <v>0.33642711374920597</v>
      </c>
      <c r="AV11" s="17"/>
      <c r="AW11" s="17">
        <v>0.489957614046931</v>
      </c>
      <c r="AX11" s="17">
        <v>9.3722630809432605E-2</v>
      </c>
      <c r="AY11" s="17">
        <v>0.160899018003271</v>
      </c>
      <c r="AZ11" s="17">
        <v>0.39193007573538802</v>
      </c>
      <c r="BA11" s="17">
        <v>0.19731569461391099</v>
      </c>
      <c r="BB11" s="17">
        <v>0.206771488206628</v>
      </c>
      <c r="BC11" s="17">
        <v>0.25341481593179999</v>
      </c>
      <c r="BD11" s="17">
        <v>0.17804337752547</v>
      </c>
      <c r="BE11" s="17">
        <v>0.47744101431601299</v>
      </c>
      <c r="BF11" s="17">
        <v>0.31799125591070299</v>
      </c>
      <c r="BG11" s="17">
        <v>0.33953895623182201</v>
      </c>
      <c r="BH11" s="17">
        <v>0.25973448981027702</v>
      </c>
      <c r="BI11" s="17">
        <v>0.31759161012998499</v>
      </c>
      <c r="BJ11" s="17">
        <v>0.66849567730821902</v>
      </c>
      <c r="BK11" s="17">
        <v>0.26889320338027001</v>
      </c>
      <c r="BL11" s="17">
        <v>0.48571576270002098</v>
      </c>
      <c r="BM11" s="17"/>
      <c r="BN11" s="17">
        <v>0.35229893440526999</v>
      </c>
      <c r="BO11" s="17">
        <v>0.29710649873982797</v>
      </c>
      <c r="BP11" s="17"/>
      <c r="BQ11" s="17">
        <v>0.40373901390448802</v>
      </c>
      <c r="BR11" s="17">
        <v>0.34450971319741902</v>
      </c>
      <c r="BS11" s="17"/>
      <c r="BT11" s="17">
        <v>0.40577834455673101</v>
      </c>
      <c r="BU11" s="17"/>
      <c r="BV11" s="17">
        <v>0.22937420192683899</v>
      </c>
      <c r="BW11" s="17">
        <v>0.37782745293384801</v>
      </c>
      <c r="BX11" s="17">
        <v>0.34545140285013998</v>
      </c>
      <c r="BY11" s="17"/>
      <c r="BZ11" s="17">
        <v>0.16756945481375601</v>
      </c>
      <c r="CA11" s="17">
        <v>0.32933109106539699</v>
      </c>
      <c r="CB11" s="17">
        <v>0.236470485603862</v>
      </c>
      <c r="CC11" s="17">
        <v>0.28787972293005099</v>
      </c>
      <c r="CD11" s="17">
        <v>0.26390668794121802</v>
      </c>
      <c r="CE11" s="17">
        <v>0.34488772704831799</v>
      </c>
      <c r="CF11" s="17">
        <v>0.55380033484793501</v>
      </c>
      <c r="CG11" s="17"/>
      <c r="CH11" s="17">
        <v>0.33920838126186698</v>
      </c>
      <c r="CI11" s="17">
        <v>0.34090212582233798</v>
      </c>
      <c r="CJ11" s="17">
        <v>0.36507152735341702</v>
      </c>
      <c r="CK11" s="17">
        <v>0.22692541669355901</v>
      </c>
      <c r="CL11" s="17">
        <v>0.170424636636402</v>
      </c>
    </row>
    <row r="12" spans="2:90" ht="28.8" x14ac:dyDescent="0.3">
      <c r="B12" s="18" t="s">
        <v>634</v>
      </c>
      <c r="C12" s="17">
        <v>0.324352322918597</v>
      </c>
      <c r="D12" s="17">
        <v>0.30968174166516299</v>
      </c>
      <c r="E12" s="17">
        <v>0.34153955150666399</v>
      </c>
      <c r="F12" s="17"/>
      <c r="G12" s="17">
        <v>0.30020003922180699</v>
      </c>
      <c r="H12" s="17">
        <v>0.30596978917360201</v>
      </c>
      <c r="I12" s="17">
        <v>0.388867138089456</v>
      </c>
      <c r="J12" s="17">
        <v>0.31866159150065299</v>
      </c>
      <c r="K12" s="17">
        <v>0.31094826895661198</v>
      </c>
      <c r="L12" s="17">
        <v>0.283279223516545</v>
      </c>
      <c r="M12" s="17"/>
      <c r="N12" s="17">
        <v>0.33771388681152298</v>
      </c>
      <c r="O12" s="17">
        <v>0.28264259349758097</v>
      </c>
      <c r="P12" s="17">
        <v>0.44426916941116401</v>
      </c>
      <c r="Q12" s="17">
        <v>0.249584960609669</v>
      </c>
      <c r="R12" s="17"/>
      <c r="S12" s="17">
        <v>0.32172304720054601</v>
      </c>
      <c r="T12" s="17">
        <v>0.42123395766914201</v>
      </c>
      <c r="U12" s="17">
        <v>0.24773245133703301</v>
      </c>
      <c r="V12" s="17">
        <v>0.31667208978397599</v>
      </c>
      <c r="W12" s="17">
        <v>0.222565485794367</v>
      </c>
      <c r="X12" s="17">
        <v>0.274933742286113</v>
      </c>
      <c r="Y12" s="17">
        <v>0.29638386044104897</v>
      </c>
      <c r="Z12" s="17">
        <v>0.30298658821298702</v>
      </c>
      <c r="AA12" s="17">
        <v>0.38662655427125098</v>
      </c>
      <c r="AB12" s="17">
        <v>0.31338130830974997</v>
      </c>
      <c r="AC12" s="17">
        <v>0.484494845342334</v>
      </c>
      <c r="AD12" s="17">
        <v>0.18578520545574201</v>
      </c>
      <c r="AE12" s="17"/>
      <c r="AF12" s="17">
        <v>0.35775356477671999</v>
      </c>
      <c r="AG12" s="17">
        <v>0.34724998321010297</v>
      </c>
      <c r="AH12" s="17">
        <v>0.22605737555892899</v>
      </c>
      <c r="AI12" s="17"/>
      <c r="AJ12" s="17">
        <v>0.33592125431778203</v>
      </c>
      <c r="AK12" s="17">
        <v>0.38938829967212701</v>
      </c>
      <c r="AL12" s="17">
        <v>0.25627029351623898</v>
      </c>
      <c r="AM12" s="17">
        <v>0.315011047093051</v>
      </c>
      <c r="AN12" s="17">
        <v>0.17057626180021601</v>
      </c>
      <c r="AO12" s="17"/>
      <c r="AP12" s="17">
        <v>0.42197570855855998</v>
      </c>
      <c r="AQ12" s="17">
        <v>0.26670329831699302</v>
      </c>
      <c r="AR12" s="17">
        <v>0.206390941485145</v>
      </c>
      <c r="AS12" s="17">
        <v>0.317797999021808</v>
      </c>
      <c r="AT12" s="17">
        <v>0.19471008521150401</v>
      </c>
      <c r="AU12" s="17">
        <v>0.16315614693916</v>
      </c>
      <c r="AV12" s="17"/>
      <c r="AW12" s="17">
        <v>0.72697266029010799</v>
      </c>
      <c r="AX12" s="17">
        <v>7.8992478355852699E-2</v>
      </c>
      <c r="AY12" s="17">
        <v>0.24383846639807999</v>
      </c>
      <c r="AZ12" s="17">
        <v>9.0408627921281001E-2</v>
      </c>
      <c r="BA12" s="17">
        <v>0.261001045805067</v>
      </c>
      <c r="BB12" s="17">
        <v>0.50884100007053201</v>
      </c>
      <c r="BC12" s="17">
        <v>0.342563864809726</v>
      </c>
      <c r="BD12" s="17">
        <v>0.11165666962986</v>
      </c>
      <c r="BE12" s="17">
        <v>0.66604865337778296</v>
      </c>
      <c r="BF12" s="17">
        <v>0.120212570492626</v>
      </c>
      <c r="BG12" s="17">
        <v>0.27297469929948998</v>
      </c>
      <c r="BH12" s="17">
        <v>0.30783468502155198</v>
      </c>
      <c r="BI12" s="17">
        <v>0.40804555566093198</v>
      </c>
      <c r="BJ12" s="17">
        <v>0.41172405277167601</v>
      </c>
      <c r="BK12" s="17">
        <v>0.37066571140110399</v>
      </c>
      <c r="BL12" s="17">
        <v>0.33538156099081401</v>
      </c>
      <c r="BM12" s="17"/>
      <c r="BN12" s="17">
        <v>0.332048908444318</v>
      </c>
      <c r="BO12" s="17">
        <v>0.31781600191269899</v>
      </c>
      <c r="BP12" s="17"/>
      <c r="BQ12" s="17">
        <v>0.43894314587876299</v>
      </c>
      <c r="BR12" s="17">
        <v>0.198404579163904</v>
      </c>
      <c r="BS12" s="17"/>
      <c r="BT12" s="17">
        <v>0.41369360666536797</v>
      </c>
      <c r="BU12" s="17"/>
      <c r="BV12" s="17">
        <v>0.26063345267745303</v>
      </c>
      <c r="BW12" s="17">
        <v>0.29672337417047501</v>
      </c>
      <c r="BX12" s="17">
        <v>0.35654462319186397</v>
      </c>
      <c r="BY12" s="17"/>
      <c r="BZ12" s="17">
        <v>0.253188546902056</v>
      </c>
      <c r="CA12" s="17">
        <v>0.249515964144014</v>
      </c>
      <c r="CB12" s="17">
        <v>0.161349438347163</v>
      </c>
      <c r="CC12" s="17">
        <v>0.36674417132807402</v>
      </c>
      <c r="CD12" s="17">
        <v>0.40816607443244701</v>
      </c>
      <c r="CE12" s="17">
        <v>0.38633528589274402</v>
      </c>
      <c r="CF12" s="17">
        <v>0.31264044509379102</v>
      </c>
      <c r="CG12" s="17"/>
      <c r="CH12" s="17">
        <v>0.40029510285464098</v>
      </c>
      <c r="CI12" s="17">
        <v>0.247253882866623</v>
      </c>
      <c r="CJ12" s="17">
        <v>0.43045409073512297</v>
      </c>
      <c r="CK12" s="17">
        <v>0.19571074044947501</v>
      </c>
      <c r="CL12" s="17">
        <v>0</v>
      </c>
    </row>
    <row r="13" spans="2:90" x14ac:dyDescent="0.3">
      <c r="B13" s="18" t="s">
        <v>635</v>
      </c>
      <c r="C13" s="17">
        <v>0.30537589743481203</v>
      </c>
      <c r="D13" s="17">
        <v>0.32964133309502802</v>
      </c>
      <c r="E13" s="17">
        <v>0.27644677155617497</v>
      </c>
      <c r="F13" s="17"/>
      <c r="G13" s="17">
        <v>0.251720017592927</v>
      </c>
      <c r="H13" s="17">
        <v>0.36176580241928802</v>
      </c>
      <c r="I13" s="17">
        <v>0.30271683233886498</v>
      </c>
      <c r="J13" s="17">
        <v>0.28548838175288399</v>
      </c>
      <c r="K13" s="17">
        <v>0.23661205338199401</v>
      </c>
      <c r="L13" s="17">
        <v>0.42089167634754898</v>
      </c>
      <c r="M13" s="17"/>
      <c r="N13" s="17">
        <v>0.37057847512741798</v>
      </c>
      <c r="O13" s="17">
        <v>0.26132812838666702</v>
      </c>
      <c r="P13" s="17">
        <v>0.22790082656732299</v>
      </c>
      <c r="Q13" s="17">
        <v>0.27332772442529701</v>
      </c>
      <c r="R13" s="17"/>
      <c r="S13" s="17">
        <v>0.34544248176505798</v>
      </c>
      <c r="T13" s="17">
        <v>0.30638872496366298</v>
      </c>
      <c r="U13" s="17">
        <v>0.31677405661513203</v>
      </c>
      <c r="V13" s="17">
        <v>0.27590546491842599</v>
      </c>
      <c r="W13" s="17">
        <v>0.22877694060499701</v>
      </c>
      <c r="X13" s="17">
        <v>0.32857464677275999</v>
      </c>
      <c r="Y13" s="17">
        <v>0.30019149030418601</v>
      </c>
      <c r="Z13" s="17">
        <v>0.34979930577969698</v>
      </c>
      <c r="AA13" s="17">
        <v>0.29088750338305203</v>
      </c>
      <c r="AB13" s="17">
        <v>0.335075963187702</v>
      </c>
      <c r="AC13" s="17">
        <v>0.178169677923431</v>
      </c>
      <c r="AD13" s="17">
        <v>0.26779677729622797</v>
      </c>
      <c r="AE13" s="17"/>
      <c r="AF13" s="17">
        <v>0.309902358572612</v>
      </c>
      <c r="AG13" s="17">
        <v>0.32966056704939101</v>
      </c>
      <c r="AH13" s="17">
        <v>0.29328199094959001</v>
      </c>
      <c r="AI13" s="17"/>
      <c r="AJ13" s="17">
        <v>0.25514485797337999</v>
      </c>
      <c r="AK13" s="17">
        <v>0.33570297099568902</v>
      </c>
      <c r="AL13" s="17">
        <v>0.400327763798831</v>
      </c>
      <c r="AM13" s="17">
        <v>0.127366074672808</v>
      </c>
      <c r="AN13" s="17">
        <v>0.37421507441985502</v>
      </c>
      <c r="AO13" s="17"/>
      <c r="AP13" s="17">
        <v>0.34544667565294501</v>
      </c>
      <c r="AQ13" s="17">
        <v>0.36374963215651501</v>
      </c>
      <c r="AR13" s="17">
        <v>0.37040583945190703</v>
      </c>
      <c r="AS13" s="17">
        <v>0.221236545570308</v>
      </c>
      <c r="AT13" s="17">
        <v>0.372650530397103</v>
      </c>
      <c r="AU13" s="17">
        <v>0</v>
      </c>
      <c r="AV13" s="17"/>
      <c r="AW13" s="17">
        <v>0.23731515885625001</v>
      </c>
      <c r="AX13" s="17">
        <v>0.39708816924241502</v>
      </c>
      <c r="AY13" s="17">
        <v>0.23905047654582701</v>
      </c>
      <c r="AZ13" s="17">
        <v>0.40975068717964103</v>
      </c>
      <c r="BA13" s="17">
        <v>0.16273716372834199</v>
      </c>
      <c r="BB13" s="17">
        <v>0.189938630898081</v>
      </c>
      <c r="BC13" s="17">
        <v>0.18286861633628701</v>
      </c>
      <c r="BD13" s="17">
        <v>0.28724388142636398</v>
      </c>
      <c r="BE13" s="17">
        <v>0.128264325453673</v>
      </c>
      <c r="BF13" s="17">
        <v>0.43285440028152999</v>
      </c>
      <c r="BG13" s="17">
        <v>0.49882548619712402</v>
      </c>
      <c r="BH13" s="17">
        <v>0.24405815186511001</v>
      </c>
      <c r="BI13" s="17">
        <v>0.490865799943901</v>
      </c>
      <c r="BJ13" s="17">
        <v>0.34599442304429601</v>
      </c>
      <c r="BK13" s="17">
        <v>0.495061383599328</v>
      </c>
      <c r="BL13" s="17">
        <v>0.28613063068473898</v>
      </c>
      <c r="BM13" s="17"/>
      <c r="BN13" s="17">
        <v>0.33074758461802201</v>
      </c>
      <c r="BO13" s="17">
        <v>0.26184036846669201</v>
      </c>
      <c r="BP13" s="17"/>
      <c r="BQ13" s="17">
        <v>0.34524214498023598</v>
      </c>
      <c r="BR13" s="17">
        <v>0.34977097375189498</v>
      </c>
      <c r="BS13" s="17"/>
      <c r="BT13" s="17">
        <v>0.32256688658447202</v>
      </c>
      <c r="BU13" s="17"/>
      <c r="BV13" s="17">
        <v>0.26154931613578503</v>
      </c>
      <c r="BW13" s="17">
        <v>0.28864112196361902</v>
      </c>
      <c r="BX13" s="17">
        <v>0.34484770455735497</v>
      </c>
      <c r="BY13" s="17"/>
      <c r="BZ13" s="17">
        <v>0.27673193557412501</v>
      </c>
      <c r="CA13" s="17">
        <v>0.17148116389203499</v>
      </c>
      <c r="CB13" s="17">
        <v>0.110344324492051</v>
      </c>
      <c r="CC13" s="17">
        <v>0.34197167672315698</v>
      </c>
      <c r="CD13" s="17">
        <v>0.369143227112254</v>
      </c>
      <c r="CE13" s="17">
        <v>0.34123211621308103</v>
      </c>
      <c r="CF13" s="17">
        <v>0.39123300521780802</v>
      </c>
      <c r="CG13" s="17"/>
      <c r="CH13" s="17">
        <v>0.29307943383623097</v>
      </c>
      <c r="CI13" s="17">
        <v>0.37489438293955801</v>
      </c>
      <c r="CJ13" s="17">
        <v>0.27450869579658699</v>
      </c>
      <c r="CK13" s="17">
        <v>0.248853568572384</v>
      </c>
      <c r="CL13" s="17">
        <v>0</v>
      </c>
    </row>
    <row r="14" spans="2:90" ht="43.2" x14ac:dyDescent="0.3">
      <c r="B14" s="18" t="s">
        <v>636</v>
      </c>
      <c r="C14" s="17">
        <v>0.25648814175135298</v>
      </c>
      <c r="D14" s="17">
        <v>0.26973960676116598</v>
      </c>
      <c r="E14" s="17">
        <v>0.24708395055685101</v>
      </c>
      <c r="F14" s="17"/>
      <c r="G14" s="17">
        <v>0.30527087038449002</v>
      </c>
      <c r="H14" s="17">
        <v>0.20395756685553901</v>
      </c>
      <c r="I14" s="17">
        <v>0.26219291734289502</v>
      </c>
      <c r="J14" s="17">
        <v>0.21800335665467599</v>
      </c>
      <c r="K14" s="17">
        <v>0.34623249701008402</v>
      </c>
      <c r="L14" s="17">
        <v>0.22447703521572601</v>
      </c>
      <c r="M14" s="17"/>
      <c r="N14" s="17">
        <v>0.29797062527740398</v>
      </c>
      <c r="O14" s="17">
        <v>0.167918128647006</v>
      </c>
      <c r="P14" s="17">
        <v>0.37747539393587498</v>
      </c>
      <c r="Q14" s="17">
        <v>0.17867847522352301</v>
      </c>
      <c r="R14" s="17"/>
      <c r="S14" s="17">
        <v>0.27466342668777</v>
      </c>
      <c r="T14" s="17">
        <v>0.143226744920531</v>
      </c>
      <c r="U14" s="17">
        <v>0.198622219123571</v>
      </c>
      <c r="V14" s="17">
        <v>0.211384829743958</v>
      </c>
      <c r="W14" s="17">
        <v>0.28191208464899797</v>
      </c>
      <c r="X14" s="17">
        <v>0.208056346786851</v>
      </c>
      <c r="Y14" s="17">
        <v>0.33853583224789402</v>
      </c>
      <c r="Z14" s="17">
        <v>0.34354293913672201</v>
      </c>
      <c r="AA14" s="17">
        <v>0.310056533783585</v>
      </c>
      <c r="AB14" s="17">
        <v>0.26234539530506301</v>
      </c>
      <c r="AC14" s="17">
        <v>0.28980663294142001</v>
      </c>
      <c r="AD14" s="17">
        <v>0.167509763701301</v>
      </c>
      <c r="AE14" s="17"/>
      <c r="AF14" s="17">
        <v>0.233013437857338</v>
      </c>
      <c r="AG14" s="17">
        <v>0.29735693843467398</v>
      </c>
      <c r="AH14" s="17">
        <v>0.14430606679864799</v>
      </c>
      <c r="AI14" s="17"/>
      <c r="AJ14" s="17">
        <v>0.26892887742315102</v>
      </c>
      <c r="AK14" s="17">
        <v>0.28660044668392198</v>
      </c>
      <c r="AL14" s="17">
        <v>0.14196510611592</v>
      </c>
      <c r="AM14" s="17">
        <v>0.23630789227629301</v>
      </c>
      <c r="AN14" s="17">
        <v>0.35670346805334902</v>
      </c>
      <c r="AO14" s="17"/>
      <c r="AP14" s="17">
        <v>0.31919492488742801</v>
      </c>
      <c r="AQ14" s="17">
        <v>0.19200762996995699</v>
      </c>
      <c r="AR14" s="17">
        <v>0.24603932937356701</v>
      </c>
      <c r="AS14" s="17">
        <v>0.107952530986656</v>
      </c>
      <c r="AT14" s="17">
        <v>0.36318565606998299</v>
      </c>
      <c r="AU14" s="17">
        <v>0.164023208994102</v>
      </c>
      <c r="AV14" s="17"/>
      <c r="AW14" s="17">
        <v>0.489957614046931</v>
      </c>
      <c r="AX14" s="17">
        <v>0.22216462494597899</v>
      </c>
      <c r="AY14" s="17">
        <v>7.9140531374067E-2</v>
      </c>
      <c r="AZ14" s="17">
        <v>0.219410976225965</v>
      </c>
      <c r="BA14" s="17">
        <v>0.18958687017523801</v>
      </c>
      <c r="BB14" s="17">
        <v>0.16020366112849399</v>
      </c>
      <c r="BC14" s="17">
        <v>0.37995029322595503</v>
      </c>
      <c r="BD14" s="17">
        <v>0</v>
      </c>
      <c r="BE14" s="17">
        <v>0.17709558973523201</v>
      </c>
      <c r="BF14" s="17">
        <v>0.290769921118468</v>
      </c>
      <c r="BG14" s="17">
        <v>0.22438589740661399</v>
      </c>
      <c r="BH14" s="17">
        <v>0.19869092842032399</v>
      </c>
      <c r="BI14" s="17">
        <v>0.33880664722784498</v>
      </c>
      <c r="BJ14" s="17">
        <v>0.48060737908699003</v>
      </c>
      <c r="BK14" s="17">
        <v>0.52740517894316896</v>
      </c>
      <c r="BL14" s="17">
        <v>0.28900842923700298</v>
      </c>
      <c r="BM14" s="17"/>
      <c r="BN14" s="17">
        <v>0.27684510542269403</v>
      </c>
      <c r="BO14" s="17">
        <v>0.22868947690021499</v>
      </c>
      <c r="BP14" s="17"/>
      <c r="BQ14" s="17">
        <v>0.31598362336149299</v>
      </c>
      <c r="BR14" s="17">
        <v>7.9866799618435499E-2</v>
      </c>
      <c r="BS14" s="17"/>
      <c r="BT14" s="17">
        <v>0.28019625711145302</v>
      </c>
      <c r="BU14" s="17"/>
      <c r="BV14" s="17">
        <v>0.22417794253180401</v>
      </c>
      <c r="BW14" s="17">
        <v>0.221886382285125</v>
      </c>
      <c r="BX14" s="17">
        <v>0.28804667552651098</v>
      </c>
      <c r="BY14" s="17"/>
      <c r="BZ14" s="17">
        <v>0.14486657764626401</v>
      </c>
      <c r="CA14" s="17">
        <v>0.136946064880617</v>
      </c>
      <c r="CB14" s="17">
        <v>0.28265910907272901</v>
      </c>
      <c r="CC14" s="17">
        <v>0.34106239499916802</v>
      </c>
      <c r="CD14" s="17">
        <v>0.22119439493084</v>
      </c>
      <c r="CE14" s="17">
        <v>0.23817244938499901</v>
      </c>
      <c r="CF14" s="17">
        <v>0.35798565433578799</v>
      </c>
      <c r="CG14" s="17"/>
      <c r="CH14" s="17">
        <v>0.26208913595838002</v>
      </c>
      <c r="CI14" s="17">
        <v>0.30932957304887398</v>
      </c>
      <c r="CJ14" s="17">
        <v>0.25722510438206397</v>
      </c>
      <c r="CK14" s="17">
        <v>9.5000810562569801E-2</v>
      </c>
      <c r="CL14" s="17">
        <v>0.14195552029540501</v>
      </c>
    </row>
    <row r="15" spans="2:90" ht="57.6" x14ac:dyDescent="0.3">
      <c r="B15" s="18" t="s">
        <v>637</v>
      </c>
      <c r="C15" s="17">
        <v>0.23699456793246901</v>
      </c>
      <c r="D15" s="17">
        <v>0.24267282735447701</v>
      </c>
      <c r="E15" s="17">
        <v>0.22763269386160501</v>
      </c>
      <c r="F15" s="17"/>
      <c r="G15" s="17">
        <v>0.28851586854382499</v>
      </c>
      <c r="H15" s="17">
        <v>0.24472535939140899</v>
      </c>
      <c r="I15" s="17">
        <v>0.25109604480717201</v>
      </c>
      <c r="J15" s="17">
        <v>0.163736252619677</v>
      </c>
      <c r="K15" s="17">
        <v>0.148929568182359</v>
      </c>
      <c r="L15" s="17">
        <v>0.18132205376282201</v>
      </c>
      <c r="M15" s="17"/>
      <c r="N15" s="17">
        <v>0.25922469749275301</v>
      </c>
      <c r="O15" s="17">
        <v>0.25274834537583701</v>
      </c>
      <c r="P15" s="17">
        <v>0.21057826492221801</v>
      </c>
      <c r="Q15" s="17">
        <v>0.18187286121594201</v>
      </c>
      <c r="R15" s="17"/>
      <c r="S15" s="17">
        <v>0.25135196967131102</v>
      </c>
      <c r="T15" s="17">
        <v>0.23986284842800901</v>
      </c>
      <c r="U15" s="17">
        <v>0.18827302739738899</v>
      </c>
      <c r="V15" s="17">
        <v>0.178949554923863</v>
      </c>
      <c r="W15" s="17">
        <v>0.29494882593666699</v>
      </c>
      <c r="X15" s="17">
        <v>0.28939315451089498</v>
      </c>
      <c r="Y15" s="17">
        <v>0.207463423926187</v>
      </c>
      <c r="Z15" s="17">
        <v>0.192948183329444</v>
      </c>
      <c r="AA15" s="17">
        <v>0.28068932114363199</v>
      </c>
      <c r="AB15" s="17">
        <v>0.16861607018552799</v>
      </c>
      <c r="AC15" s="17">
        <v>0.24306359932608701</v>
      </c>
      <c r="AD15" s="17">
        <v>0.28121136168369198</v>
      </c>
      <c r="AE15" s="17"/>
      <c r="AF15" s="17">
        <v>0.28321484652890999</v>
      </c>
      <c r="AG15" s="17">
        <v>0.240479126470904</v>
      </c>
      <c r="AH15" s="17">
        <v>0.226248870089509</v>
      </c>
      <c r="AI15" s="17"/>
      <c r="AJ15" s="17">
        <v>0.16534942114939799</v>
      </c>
      <c r="AK15" s="17">
        <v>0.24353060773778801</v>
      </c>
      <c r="AL15" s="17">
        <v>0.15722298352087699</v>
      </c>
      <c r="AM15" s="17">
        <v>0.35353522885704602</v>
      </c>
      <c r="AN15" s="17">
        <v>0.32742994397534497</v>
      </c>
      <c r="AO15" s="17"/>
      <c r="AP15" s="17">
        <v>0.21782522477927099</v>
      </c>
      <c r="AQ15" s="17">
        <v>0.25500706544912399</v>
      </c>
      <c r="AR15" s="17">
        <v>0.16808124993888701</v>
      </c>
      <c r="AS15" s="17">
        <v>0.38875926818991102</v>
      </c>
      <c r="AT15" s="17">
        <v>0.23644236348057801</v>
      </c>
      <c r="AU15" s="17">
        <v>0.24560639694388101</v>
      </c>
      <c r="AV15" s="17"/>
      <c r="AW15" s="17">
        <v>0</v>
      </c>
      <c r="AX15" s="17">
        <v>0.42817006544783898</v>
      </c>
      <c r="AY15" s="17">
        <v>7.9140531374067E-2</v>
      </c>
      <c r="AZ15" s="17">
        <v>0.33112086927373702</v>
      </c>
      <c r="BA15" s="17">
        <v>0.242721128355572</v>
      </c>
      <c r="BB15" s="17">
        <v>0.119584519217122</v>
      </c>
      <c r="BC15" s="17">
        <v>0.143365649557673</v>
      </c>
      <c r="BD15" s="17">
        <v>0.42237435968784298</v>
      </c>
      <c r="BE15" s="17">
        <v>0.31829379086230603</v>
      </c>
      <c r="BF15" s="17">
        <v>0.18867237053010599</v>
      </c>
      <c r="BG15" s="17">
        <v>0.195517191669936</v>
      </c>
      <c r="BH15" s="17">
        <v>0.211407609029927</v>
      </c>
      <c r="BI15" s="17">
        <v>0.13894442584967401</v>
      </c>
      <c r="BJ15" s="17">
        <v>0.24138297739682099</v>
      </c>
      <c r="BK15" s="17">
        <v>0.36259471789991099</v>
      </c>
      <c r="BL15" s="17">
        <v>0.31943304678891299</v>
      </c>
      <c r="BM15" s="17"/>
      <c r="BN15" s="17">
        <v>0.25036763815516</v>
      </c>
      <c r="BO15" s="17">
        <v>0.21109241790949701</v>
      </c>
      <c r="BP15" s="17"/>
      <c r="BQ15" s="17">
        <v>0.237051115976464</v>
      </c>
      <c r="BR15" s="17">
        <v>0.27950317457998702</v>
      </c>
      <c r="BS15" s="17"/>
      <c r="BT15" s="17">
        <v>0.29221595111800103</v>
      </c>
      <c r="BU15" s="17"/>
      <c r="BV15" s="17">
        <v>0.14717033795902701</v>
      </c>
      <c r="BW15" s="17">
        <v>0.294003483627299</v>
      </c>
      <c r="BX15" s="17">
        <v>0.22719047300606501</v>
      </c>
      <c r="BY15" s="17"/>
      <c r="BZ15" s="17">
        <v>0.15624060470821399</v>
      </c>
      <c r="CA15" s="17">
        <v>0.16327273752954499</v>
      </c>
      <c r="CB15" s="17">
        <v>0.31981172918332101</v>
      </c>
      <c r="CC15" s="17">
        <v>0.28762333493702502</v>
      </c>
      <c r="CD15" s="17">
        <v>0.30423515840430798</v>
      </c>
      <c r="CE15" s="17">
        <v>0.18297547581148199</v>
      </c>
      <c r="CF15" s="17">
        <v>0.24940578005648401</v>
      </c>
      <c r="CG15" s="17"/>
      <c r="CH15" s="17">
        <v>0.25064765003259598</v>
      </c>
      <c r="CI15" s="17">
        <v>0.25266681567881299</v>
      </c>
      <c r="CJ15" s="17">
        <v>0.21314460057448201</v>
      </c>
      <c r="CK15" s="17">
        <v>0.188417645103229</v>
      </c>
      <c r="CL15" s="17">
        <v>0.46026644016472401</v>
      </c>
    </row>
    <row r="16" spans="2:90" ht="28.8" x14ac:dyDescent="0.3">
      <c r="B16" s="18" t="s">
        <v>638</v>
      </c>
      <c r="C16" s="17">
        <v>0.223260679278345</v>
      </c>
      <c r="D16" s="17">
        <v>0.203875681612049</v>
      </c>
      <c r="E16" s="17">
        <v>0.25134092616952602</v>
      </c>
      <c r="F16" s="17"/>
      <c r="G16" s="17">
        <v>0.13013479283117499</v>
      </c>
      <c r="H16" s="17">
        <v>0.28556303553916701</v>
      </c>
      <c r="I16" s="17">
        <v>0.21562867787068199</v>
      </c>
      <c r="J16" s="17">
        <v>0.249015682171155</v>
      </c>
      <c r="K16" s="17">
        <v>0.26656184877031402</v>
      </c>
      <c r="L16" s="17">
        <v>0.197939432151858</v>
      </c>
      <c r="M16" s="17"/>
      <c r="N16" s="17">
        <v>0.224564222518192</v>
      </c>
      <c r="O16" s="17">
        <v>0.17475952785917201</v>
      </c>
      <c r="P16" s="17">
        <v>0.25403173338714302</v>
      </c>
      <c r="Q16" s="17">
        <v>0.26361230356211601</v>
      </c>
      <c r="R16" s="17"/>
      <c r="S16" s="17">
        <v>0.15739112619502199</v>
      </c>
      <c r="T16" s="17">
        <v>0.21154827538346399</v>
      </c>
      <c r="U16" s="17">
        <v>0.30961783764877399</v>
      </c>
      <c r="V16" s="17">
        <v>0.44924391733473901</v>
      </c>
      <c r="W16" s="17">
        <v>0.20891729949585899</v>
      </c>
      <c r="X16" s="17">
        <v>9.7483203884092595E-2</v>
      </c>
      <c r="Y16" s="17">
        <v>0.26585070270852601</v>
      </c>
      <c r="Z16" s="17">
        <v>0.34968833556948498</v>
      </c>
      <c r="AA16" s="17">
        <v>0.215513557376149</v>
      </c>
      <c r="AB16" s="17">
        <v>8.4508682314191605E-2</v>
      </c>
      <c r="AC16" s="17">
        <v>0.36991167690156601</v>
      </c>
      <c r="AD16" s="17">
        <v>0.179212976460666</v>
      </c>
      <c r="AE16" s="17"/>
      <c r="AF16" s="17">
        <v>0.224964708279843</v>
      </c>
      <c r="AG16" s="17">
        <v>0.21413520352651</v>
      </c>
      <c r="AH16" s="17">
        <v>0.30223675133073002</v>
      </c>
      <c r="AI16" s="17"/>
      <c r="AJ16" s="17">
        <v>0.21176182065358601</v>
      </c>
      <c r="AK16" s="17">
        <v>0.233357302077387</v>
      </c>
      <c r="AL16" s="17">
        <v>0.148255417307256</v>
      </c>
      <c r="AM16" s="17">
        <v>0.33814609281956198</v>
      </c>
      <c r="AN16" s="17">
        <v>0.20441603923012799</v>
      </c>
      <c r="AO16" s="17"/>
      <c r="AP16" s="17">
        <v>0.21148016330764599</v>
      </c>
      <c r="AQ16" s="17">
        <v>0.244708613304886</v>
      </c>
      <c r="AR16" s="17">
        <v>0.122498722275122</v>
      </c>
      <c r="AS16" s="17">
        <v>0.27983951404894197</v>
      </c>
      <c r="AT16" s="17">
        <v>0.13007356931132799</v>
      </c>
      <c r="AU16" s="17">
        <v>0.32696643516905499</v>
      </c>
      <c r="AV16" s="17"/>
      <c r="AW16" s="17">
        <v>0.489657501433858</v>
      </c>
      <c r="AX16" s="17">
        <v>0.23652087829438101</v>
      </c>
      <c r="AY16" s="17">
        <v>0</v>
      </c>
      <c r="AZ16" s="17">
        <v>0.113236898466616</v>
      </c>
      <c r="BA16" s="17">
        <v>0.306262702221542</v>
      </c>
      <c r="BB16" s="17">
        <v>0.36575147012405601</v>
      </c>
      <c r="BC16" s="17">
        <v>0.17098073466873701</v>
      </c>
      <c r="BD16" s="17">
        <v>0.24113033591629701</v>
      </c>
      <c r="BE16" s="17">
        <v>0.247827648920106</v>
      </c>
      <c r="BF16" s="17">
        <v>0.30203063722970003</v>
      </c>
      <c r="BG16" s="17">
        <v>4.46724867219137E-2</v>
      </c>
      <c r="BH16" s="17">
        <v>0.14612429817300401</v>
      </c>
      <c r="BI16" s="17">
        <v>0.14632144965475</v>
      </c>
      <c r="BJ16" s="17">
        <v>0.29414951001663803</v>
      </c>
      <c r="BK16" s="17">
        <v>0.25437653589035802</v>
      </c>
      <c r="BL16" s="17">
        <v>0.254163313391368</v>
      </c>
      <c r="BM16" s="17"/>
      <c r="BN16" s="17">
        <v>0.270183026985089</v>
      </c>
      <c r="BO16" s="17">
        <v>0.143917453576343</v>
      </c>
      <c r="BP16" s="17"/>
      <c r="BQ16" s="17">
        <v>0.22229524591709901</v>
      </c>
      <c r="BR16" s="17">
        <v>0.29202751511858399</v>
      </c>
      <c r="BS16" s="17"/>
      <c r="BT16" s="17">
        <v>0.3105729978697</v>
      </c>
      <c r="BU16" s="17"/>
      <c r="BV16" s="17">
        <v>0.211962272834048</v>
      </c>
      <c r="BW16" s="17">
        <v>0.16969235992946699</v>
      </c>
      <c r="BX16" s="17">
        <v>0.25795977441357498</v>
      </c>
      <c r="BY16" s="17"/>
      <c r="BZ16" s="17">
        <v>0.191429017151758</v>
      </c>
      <c r="CA16" s="17">
        <v>0.23122726602924201</v>
      </c>
      <c r="CB16" s="17">
        <v>0.25519705048638702</v>
      </c>
      <c r="CC16" s="17">
        <v>0.27748434210486</v>
      </c>
      <c r="CD16" s="17">
        <v>0.163674881920749</v>
      </c>
      <c r="CE16" s="17">
        <v>0.21604494725294299</v>
      </c>
      <c r="CF16" s="17">
        <v>0.25427637477503601</v>
      </c>
      <c r="CG16" s="17"/>
      <c r="CH16" s="17">
        <v>0.19651723388577</v>
      </c>
      <c r="CI16" s="17">
        <v>0.25092407054676502</v>
      </c>
      <c r="CJ16" s="17">
        <v>0.223442680954588</v>
      </c>
      <c r="CK16" s="17">
        <v>0.19580715343418401</v>
      </c>
      <c r="CL16" s="17">
        <v>0.14195552029540501</v>
      </c>
    </row>
    <row r="17" spans="2:90" ht="28.8" x14ac:dyDescent="0.3">
      <c r="B17" s="18" t="s">
        <v>639</v>
      </c>
      <c r="C17" s="17">
        <v>0.161383445405165</v>
      </c>
      <c r="D17" s="17">
        <v>0.16036663811236701</v>
      </c>
      <c r="E17" s="17">
        <v>0.166438506242822</v>
      </c>
      <c r="F17" s="17"/>
      <c r="G17" s="17">
        <v>0.10581700006912199</v>
      </c>
      <c r="H17" s="17">
        <v>0.25106220175507199</v>
      </c>
      <c r="I17" s="17">
        <v>0.18622505960581001</v>
      </c>
      <c r="J17" s="17">
        <v>0.13406042007264901</v>
      </c>
      <c r="K17" s="17">
        <v>2.5997508272220402E-2</v>
      </c>
      <c r="L17" s="17">
        <v>6.3374337203782993E-2</v>
      </c>
      <c r="M17" s="17"/>
      <c r="N17" s="17">
        <v>0.20850189598639901</v>
      </c>
      <c r="O17" s="17">
        <v>0.19172477515783101</v>
      </c>
      <c r="P17" s="17">
        <v>9.3124542415360903E-2</v>
      </c>
      <c r="Q17" s="17">
        <v>5.9331487852946597E-2</v>
      </c>
      <c r="R17" s="17"/>
      <c r="S17" s="17">
        <v>0.130154631039373</v>
      </c>
      <c r="T17" s="17">
        <v>6.6956650249344704E-2</v>
      </c>
      <c r="U17" s="17">
        <v>0.104250410205861</v>
      </c>
      <c r="V17" s="17">
        <v>0.18732507593197301</v>
      </c>
      <c r="W17" s="17">
        <v>0.21475250991507899</v>
      </c>
      <c r="X17" s="17">
        <v>0.17053656510182399</v>
      </c>
      <c r="Y17" s="17">
        <v>0.208343132558519</v>
      </c>
      <c r="Z17" s="17">
        <v>4.9740586521634399E-2</v>
      </c>
      <c r="AA17" s="17">
        <v>0.27348369487847102</v>
      </c>
      <c r="AB17" s="17">
        <v>0.208552386694806</v>
      </c>
      <c r="AC17" s="17">
        <v>0.25098529938154501</v>
      </c>
      <c r="AD17" s="17">
        <v>9.7383472811846394E-2</v>
      </c>
      <c r="AE17" s="17"/>
      <c r="AF17" s="17">
        <v>0.16509314078988499</v>
      </c>
      <c r="AG17" s="17">
        <v>0.15493582321253099</v>
      </c>
      <c r="AH17" s="17">
        <v>0.25853116294383699</v>
      </c>
      <c r="AI17" s="17"/>
      <c r="AJ17" s="17">
        <v>0.16026243666533599</v>
      </c>
      <c r="AK17" s="17">
        <v>0.179916310879421</v>
      </c>
      <c r="AL17" s="17">
        <v>0.13613483572213</v>
      </c>
      <c r="AM17" s="17">
        <v>0.18914972952808001</v>
      </c>
      <c r="AN17" s="17">
        <v>0.133364538450267</v>
      </c>
      <c r="AO17" s="17"/>
      <c r="AP17" s="17">
        <v>0.198467008464666</v>
      </c>
      <c r="AQ17" s="17">
        <v>0.198687211821092</v>
      </c>
      <c r="AR17" s="17">
        <v>0.105397991017533</v>
      </c>
      <c r="AS17" s="17">
        <v>9.54542125372701E-2</v>
      </c>
      <c r="AT17" s="17">
        <v>7.7535640932917094E-2</v>
      </c>
      <c r="AU17" s="17">
        <v>7.2932871112634204E-2</v>
      </c>
      <c r="AV17" s="17"/>
      <c r="AW17" s="17">
        <v>0.23731515885625001</v>
      </c>
      <c r="AX17" s="17">
        <v>8.4494220764563102E-2</v>
      </c>
      <c r="AY17" s="17">
        <v>0</v>
      </c>
      <c r="AZ17" s="17">
        <v>0</v>
      </c>
      <c r="BA17" s="17">
        <v>0.11878993611965601</v>
      </c>
      <c r="BB17" s="17">
        <v>0.15835750997391801</v>
      </c>
      <c r="BC17" s="17">
        <v>0.143046571281537</v>
      </c>
      <c r="BD17" s="17">
        <v>6.8553264147026102E-2</v>
      </c>
      <c r="BE17" s="17">
        <v>0.23795978165920101</v>
      </c>
      <c r="BF17" s="17">
        <v>0</v>
      </c>
      <c r="BG17" s="17">
        <v>0.36424024487372902</v>
      </c>
      <c r="BH17" s="17">
        <v>0.511361462769367</v>
      </c>
      <c r="BI17" s="17">
        <v>8.9719184030187304E-2</v>
      </c>
      <c r="BJ17" s="17">
        <v>0.22192578298788099</v>
      </c>
      <c r="BK17" s="17">
        <v>0.134369670748752</v>
      </c>
      <c r="BL17" s="17">
        <v>0.177857381621982</v>
      </c>
      <c r="BM17" s="17"/>
      <c r="BN17" s="17">
        <v>0.19697845380675</v>
      </c>
      <c r="BO17" s="17">
        <v>9.8921235311902098E-2</v>
      </c>
      <c r="BP17" s="17"/>
      <c r="BQ17" s="17">
        <v>0.20430405593018999</v>
      </c>
      <c r="BR17" s="17">
        <v>3.7241820834063598E-2</v>
      </c>
      <c r="BS17" s="17"/>
      <c r="BT17" s="17">
        <v>0.19271973945644999</v>
      </c>
      <c r="BU17" s="17"/>
      <c r="BV17" s="17">
        <v>0.12671172274258199</v>
      </c>
      <c r="BW17" s="17">
        <v>0.16179119103790199</v>
      </c>
      <c r="BX17" s="17">
        <v>0.1740993664079</v>
      </c>
      <c r="BY17" s="17"/>
      <c r="BZ17" s="17">
        <v>7.1483167897891206E-2</v>
      </c>
      <c r="CA17" s="17">
        <v>0.139481655376025</v>
      </c>
      <c r="CB17" s="17">
        <v>0.12847237868203401</v>
      </c>
      <c r="CC17" s="17">
        <v>0.147212184869838</v>
      </c>
      <c r="CD17" s="17">
        <v>0.20691083823824399</v>
      </c>
      <c r="CE17" s="17">
        <v>0.210136759718384</v>
      </c>
      <c r="CF17" s="17">
        <v>0.197571751856957</v>
      </c>
      <c r="CG17" s="17"/>
      <c r="CH17" s="17">
        <v>0.30814313395737603</v>
      </c>
      <c r="CI17" s="17">
        <v>0.17880743625666801</v>
      </c>
      <c r="CJ17" s="17">
        <v>8.3318532413826696E-2</v>
      </c>
      <c r="CK17" s="17">
        <v>0.101284346563095</v>
      </c>
      <c r="CL17" s="17">
        <v>0</v>
      </c>
    </row>
    <row r="18" spans="2:90" x14ac:dyDescent="0.3">
      <c r="B18" s="18" t="s">
        <v>118</v>
      </c>
      <c r="C18" s="19">
        <v>4.5162034701814902E-2</v>
      </c>
      <c r="D18" s="19">
        <v>5.0124891208961998E-2</v>
      </c>
      <c r="E18" s="19">
        <v>4.0421919365059497E-2</v>
      </c>
      <c r="F18" s="19"/>
      <c r="G18" s="19">
        <v>2.80492705525415E-2</v>
      </c>
      <c r="H18" s="19">
        <v>2.6444921543277201E-2</v>
      </c>
      <c r="I18" s="19">
        <v>3.2302555275759898E-2</v>
      </c>
      <c r="J18" s="19">
        <v>9.2087320384974497E-2</v>
      </c>
      <c r="K18" s="19">
        <v>7.7237011332613001E-2</v>
      </c>
      <c r="L18" s="19">
        <v>0.16004973523667601</v>
      </c>
      <c r="M18" s="19"/>
      <c r="N18" s="19">
        <v>1.69898380954095E-2</v>
      </c>
      <c r="O18" s="19">
        <v>4.4605633020225598E-2</v>
      </c>
      <c r="P18" s="19">
        <v>4.6595187518395698E-2</v>
      </c>
      <c r="Q18" s="19">
        <v>0.114312637678151</v>
      </c>
      <c r="R18" s="19"/>
      <c r="S18" s="19">
        <v>1.67904701529187E-2</v>
      </c>
      <c r="T18" s="19">
        <v>6.7340185071275593E-2</v>
      </c>
      <c r="U18" s="19">
        <v>6.6873129765889203E-2</v>
      </c>
      <c r="V18" s="19">
        <v>0</v>
      </c>
      <c r="W18" s="19">
        <v>0</v>
      </c>
      <c r="X18" s="19">
        <v>0.16536866809953901</v>
      </c>
      <c r="Y18" s="19">
        <v>4.80722970253145E-2</v>
      </c>
      <c r="Z18" s="19">
        <v>4.7923924419816098E-2</v>
      </c>
      <c r="AA18" s="19">
        <v>0</v>
      </c>
      <c r="AB18" s="19">
        <v>0.117223160688017</v>
      </c>
      <c r="AC18" s="19">
        <v>0</v>
      </c>
      <c r="AD18" s="19">
        <v>0.10073787842305899</v>
      </c>
      <c r="AE18" s="19"/>
      <c r="AF18" s="19">
        <v>4.9009826824267903E-2</v>
      </c>
      <c r="AG18" s="19">
        <v>3.8880374666329598E-2</v>
      </c>
      <c r="AH18" s="19">
        <v>3.2402843473539999E-2</v>
      </c>
      <c r="AI18" s="19"/>
      <c r="AJ18" s="19">
        <v>2.048069903833E-2</v>
      </c>
      <c r="AK18" s="19">
        <v>5.6223148041222998E-2</v>
      </c>
      <c r="AL18" s="19">
        <v>0</v>
      </c>
      <c r="AM18" s="19">
        <v>4.4149553684967001E-2</v>
      </c>
      <c r="AN18" s="19">
        <v>0</v>
      </c>
      <c r="AO18" s="19"/>
      <c r="AP18" s="19">
        <v>3.1389965101195398E-2</v>
      </c>
      <c r="AQ18" s="19">
        <v>0</v>
      </c>
      <c r="AR18" s="19">
        <v>5.2629616276462697E-2</v>
      </c>
      <c r="AS18" s="19">
        <v>6.0628819952089297E-2</v>
      </c>
      <c r="AT18" s="19">
        <v>8.5592835805605505E-2</v>
      </c>
      <c r="AU18" s="19">
        <v>0.164770036687202</v>
      </c>
      <c r="AV18" s="19"/>
      <c r="AW18" s="19">
        <v>0</v>
      </c>
      <c r="AX18" s="19">
        <v>0.16900297941130901</v>
      </c>
      <c r="AY18" s="19">
        <v>0.150861167464729</v>
      </c>
      <c r="AZ18" s="19">
        <v>8.9373146829365105E-2</v>
      </c>
      <c r="BA18" s="19">
        <v>3.9242289562940902E-2</v>
      </c>
      <c r="BB18" s="19">
        <v>9.3450060246611802E-2</v>
      </c>
      <c r="BC18" s="19">
        <v>4.3940749336975699E-2</v>
      </c>
      <c r="BD18" s="19">
        <v>0.111023969738249</v>
      </c>
      <c r="BE18" s="19">
        <v>0</v>
      </c>
      <c r="BF18" s="19">
        <v>0</v>
      </c>
      <c r="BG18" s="19">
        <v>0</v>
      </c>
      <c r="BH18" s="19">
        <v>0</v>
      </c>
      <c r="BI18" s="19">
        <v>0</v>
      </c>
      <c r="BJ18" s="19">
        <v>0</v>
      </c>
      <c r="BK18" s="19">
        <v>0</v>
      </c>
      <c r="BL18" s="19">
        <v>5.4893479505394298E-2</v>
      </c>
      <c r="BM18" s="19"/>
      <c r="BN18" s="19">
        <v>3.41848745206942E-2</v>
      </c>
      <c r="BO18" s="19">
        <v>6.3358442928026198E-2</v>
      </c>
      <c r="BP18" s="19"/>
      <c r="BQ18" s="19">
        <v>3.54529217025914E-2</v>
      </c>
      <c r="BR18" s="19">
        <v>0.134854698797887</v>
      </c>
      <c r="BS18" s="19"/>
      <c r="BT18" s="19">
        <v>6.1639619556474297E-2</v>
      </c>
      <c r="BU18" s="19"/>
      <c r="BV18" s="19">
        <v>2.4144635947171301E-2</v>
      </c>
      <c r="BW18" s="19">
        <v>7.6964864465708896E-2</v>
      </c>
      <c r="BX18" s="19">
        <v>3.41067889840019E-2</v>
      </c>
      <c r="BY18" s="19"/>
      <c r="BZ18" s="19">
        <v>0.240114061651241</v>
      </c>
      <c r="CA18" s="19">
        <v>2.9479239505660299E-2</v>
      </c>
      <c r="CB18" s="19">
        <v>7.56078041585099E-2</v>
      </c>
      <c r="CC18" s="19">
        <v>0</v>
      </c>
      <c r="CD18" s="19">
        <v>1.63471925627908E-2</v>
      </c>
      <c r="CE18" s="19">
        <v>0</v>
      </c>
      <c r="CF18" s="19">
        <v>3.9498751501557898E-2</v>
      </c>
      <c r="CG18" s="19"/>
      <c r="CH18" s="19">
        <v>1.9888351604309101E-2</v>
      </c>
      <c r="CI18" s="19">
        <v>3.66042040803237E-2</v>
      </c>
      <c r="CJ18" s="19">
        <v>3.3183251410342202E-2</v>
      </c>
      <c r="CK18" s="19">
        <v>9.0502031588154105E-2</v>
      </c>
      <c r="CL18" s="19">
        <v>0.36930892319887398</v>
      </c>
    </row>
    <row r="19" spans="2:90" x14ac:dyDescent="0.3">
      <c r="B19" s="16" t="s">
        <v>800</v>
      </c>
    </row>
    <row r="20" spans="2:90" x14ac:dyDescent="0.3">
      <c r="B20" t="s">
        <v>111</v>
      </c>
    </row>
    <row r="21" spans="2:90" x14ac:dyDescent="0.3">
      <c r="B21" t="s">
        <v>112</v>
      </c>
    </row>
    <row r="23" spans="2:90" x14ac:dyDescent="0.3">
      <c r="B23"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CL25"/>
  <sheetViews>
    <sheetView showGridLines="0" topLeftCell="A15" workbookViewId="0">
      <pane xSplit="2" topLeftCell="C1" activePane="topRight" state="frozen"/>
      <selection pane="topRight" activeCell="B22" sqref="B22"/>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651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197</v>
      </c>
      <c r="D7" s="10">
        <v>107</v>
      </c>
      <c r="E7" s="10">
        <v>88</v>
      </c>
      <c r="F7" s="10"/>
      <c r="G7" s="10">
        <v>17</v>
      </c>
      <c r="H7" s="10">
        <v>18</v>
      </c>
      <c r="I7" s="10">
        <v>27</v>
      </c>
      <c r="J7" s="10">
        <v>31</v>
      </c>
      <c r="K7" s="10">
        <v>50</v>
      </c>
      <c r="L7" s="10">
        <v>54</v>
      </c>
      <c r="M7" s="10"/>
      <c r="N7" s="10">
        <v>33</v>
      </c>
      <c r="O7" s="10">
        <v>42</v>
      </c>
      <c r="P7" s="10">
        <v>56</v>
      </c>
      <c r="Q7" s="10">
        <v>64</v>
      </c>
      <c r="R7" s="10"/>
      <c r="S7" s="10">
        <v>18</v>
      </c>
      <c r="T7" s="10">
        <v>27</v>
      </c>
      <c r="U7" s="10">
        <v>21</v>
      </c>
      <c r="V7" s="10">
        <v>23</v>
      </c>
      <c r="W7" s="10">
        <v>13</v>
      </c>
      <c r="X7" s="10">
        <v>11</v>
      </c>
      <c r="Y7" s="10">
        <v>28</v>
      </c>
      <c r="Z7" s="10">
        <v>10</v>
      </c>
      <c r="AA7" s="10">
        <v>17</v>
      </c>
      <c r="AB7" s="10">
        <v>18</v>
      </c>
      <c r="AC7" s="10">
        <v>8</v>
      </c>
      <c r="AD7" s="10">
        <v>3</v>
      </c>
      <c r="AE7" s="10"/>
      <c r="AF7" s="10">
        <v>104</v>
      </c>
      <c r="AG7" s="10">
        <v>53</v>
      </c>
      <c r="AH7" s="10">
        <v>24</v>
      </c>
      <c r="AI7" s="10"/>
      <c r="AJ7" s="10">
        <v>51</v>
      </c>
      <c r="AK7" s="10">
        <v>35</v>
      </c>
      <c r="AL7" s="10">
        <v>17</v>
      </c>
      <c r="AM7" s="10">
        <v>49</v>
      </c>
      <c r="AN7" s="10">
        <v>11</v>
      </c>
      <c r="AO7" s="10"/>
      <c r="AP7" s="10">
        <v>12</v>
      </c>
      <c r="AQ7" s="10">
        <v>35</v>
      </c>
      <c r="AR7" s="10">
        <v>17</v>
      </c>
      <c r="AS7" s="10">
        <v>87</v>
      </c>
      <c r="AT7" s="10">
        <v>17</v>
      </c>
      <c r="AU7" s="10">
        <v>10</v>
      </c>
      <c r="AV7" s="10"/>
      <c r="AW7" s="10">
        <v>5</v>
      </c>
      <c r="AX7" s="10">
        <v>12</v>
      </c>
      <c r="AY7" s="10">
        <v>17</v>
      </c>
      <c r="AZ7" s="10">
        <v>13</v>
      </c>
      <c r="BA7" s="10">
        <v>30</v>
      </c>
      <c r="BB7" s="10">
        <v>23</v>
      </c>
      <c r="BC7" s="10">
        <v>19</v>
      </c>
      <c r="BD7" s="10">
        <v>18</v>
      </c>
      <c r="BE7" s="10">
        <v>10</v>
      </c>
      <c r="BF7" s="10">
        <v>6</v>
      </c>
      <c r="BG7" s="10">
        <v>10</v>
      </c>
      <c r="BH7" s="10">
        <v>12</v>
      </c>
      <c r="BI7" s="10">
        <v>3</v>
      </c>
      <c r="BJ7" s="10">
        <v>7</v>
      </c>
      <c r="BK7" s="10">
        <v>4</v>
      </c>
      <c r="BL7" s="10">
        <v>3</v>
      </c>
      <c r="BM7" s="10"/>
      <c r="BN7" s="10">
        <v>105</v>
      </c>
      <c r="BO7" s="10">
        <v>90</v>
      </c>
      <c r="BP7" s="10"/>
      <c r="BQ7" s="10">
        <v>9</v>
      </c>
      <c r="BR7" s="10">
        <v>23</v>
      </c>
      <c r="BS7" s="10"/>
      <c r="BT7" s="10">
        <v>18</v>
      </c>
      <c r="BU7" s="10"/>
      <c r="BV7" s="10">
        <v>40</v>
      </c>
      <c r="BW7" s="10">
        <v>29</v>
      </c>
      <c r="BX7" s="10">
        <v>119</v>
      </c>
      <c r="BY7" s="10"/>
      <c r="BZ7" s="10">
        <v>20</v>
      </c>
      <c r="CA7" s="10">
        <v>43</v>
      </c>
      <c r="CB7" s="10">
        <v>36</v>
      </c>
      <c r="CC7" s="10">
        <v>29</v>
      </c>
      <c r="CD7" s="10">
        <v>27</v>
      </c>
      <c r="CE7" s="10">
        <v>19</v>
      </c>
      <c r="CF7" s="10">
        <v>12</v>
      </c>
      <c r="CG7" s="10"/>
      <c r="CH7" s="10">
        <v>6</v>
      </c>
      <c r="CI7" s="10">
        <v>51</v>
      </c>
      <c r="CJ7" s="10">
        <v>85</v>
      </c>
      <c r="CK7" s="10">
        <v>38</v>
      </c>
      <c r="CL7" s="10">
        <v>17</v>
      </c>
    </row>
    <row r="8" spans="2:90" ht="30" customHeight="1" x14ac:dyDescent="0.3">
      <c r="B8" s="11" t="s">
        <v>20</v>
      </c>
      <c r="C8" s="11">
        <v>195</v>
      </c>
      <c r="D8" s="11">
        <v>106</v>
      </c>
      <c r="E8" s="11">
        <v>87</v>
      </c>
      <c r="F8" s="11"/>
      <c r="G8" s="11">
        <v>21</v>
      </c>
      <c r="H8" s="11">
        <v>18</v>
      </c>
      <c r="I8" s="11">
        <v>27</v>
      </c>
      <c r="J8" s="11">
        <v>29</v>
      </c>
      <c r="K8" s="11">
        <v>48</v>
      </c>
      <c r="L8" s="11">
        <v>52</v>
      </c>
      <c r="M8" s="11"/>
      <c r="N8" s="11">
        <v>34</v>
      </c>
      <c r="O8" s="11">
        <v>44</v>
      </c>
      <c r="P8" s="11">
        <v>53</v>
      </c>
      <c r="Q8" s="11">
        <v>62</v>
      </c>
      <c r="R8" s="11"/>
      <c r="S8" s="11">
        <v>21</v>
      </c>
      <c r="T8" s="11">
        <v>25</v>
      </c>
      <c r="U8" s="11">
        <v>20</v>
      </c>
      <c r="V8" s="11">
        <v>23</v>
      </c>
      <c r="W8" s="11">
        <v>12</v>
      </c>
      <c r="X8" s="11">
        <v>11</v>
      </c>
      <c r="Y8" s="11">
        <v>26</v>
      </c>
      <c r="Z8" s="11">
        <v>9</v>
      </c>
      <c r="AA8" s="11">
        <v>19</v>
      </c>
      <c r="AB8" s="11">
        <v>18</v>
      </c>
      <c r="AC8" s="11">
        <v>7</v>
      </c>
      <c r="AD8" s="11">
        <v>3</v>
      </c>
      <c r="AE8" s="11"/>
      <c r="AF8" s="11">
        <v>99</v>
      </c>
      <c r="AG8" s="11">
        <v>53</v>
      </c>
      <c r="AH8" s="11">
        <v>25</v>
      </c>
      <c r="AI8" s="11"/>
      <c r="AJ8" s="11">
        <v>50</v>
      </c>
      <c r="AK8" s="11">
        <v>35</v>
      </c>
      <c r="AL8" s="11">
        <v>16</v>
      </c>
      <c r="AM8" s="11">
        <v>48</v>
      </c>
      <c r="AN8" s="11">
        <v>12</v>
      </c>
      <c r="AO8" s="11"/>
      <c r="AP8" s="11">
        <v>14</v>
      </c>
      <c r="AQ8" s="11">
        <v>35</v>
      </c>
      <c r="AR8" s="11">
        <v>16</v>
      </c>
      <c r="AS8" s="11">
        <v>83</v>
      </c>
      <c r="AT8" s="11">
        <v>18</v>
      </c>
      <c r="AU8" s="11">
        <v>9</v>
      </c>
      <c r="AV8" s="11"/>
      <c r="AW8" s="11">
        <v>5</v>
      </c>
      <c r="AX8" s="11">
        <v>12</v>
      </c>
      <c r="AY8" s="11">
        <v>16</v>
      </c>
      <c r="AZ8" s="11">
        <v>13</v>
      </c>
      <c r="BA8" s="11">
        <v>30</v>
      </c>
      <c r="BB8" s="11">
        <v>23</v>
      </c>
      <c r="BC8" s="11">
        <v>18</v>
      </c>
      <c r="BD8" s="11">
        <v>18</v>
      </c>
      <c r="BE8" s="11">
        <v>11</v>
      </c>
      <c r="BF8" s="11">
        <v>6</v>
      </c>
      <c r="BG8" s="11">
        <v>10</v>
      </c>
      <c r="BH8" s="11">
        <v>12</v>
      </c>
      <c r="BI8" s="11">
        <v>3</v>
      </c>
      <c r="BJ8" s="11">
        <v>6</v>
      </c>
      <c r="BK8" s="11">
        <v>4</v>
      </c>
      <c r="BL8" s="11">
        <v>3</v>
      </c>
      <c r="BM8" s="11"/>
      <c r="BN8" s="11">
        <v>101</v>
      </c>
      <c r="BO8" s="11">
        <v>92</v>
      </c>
      <c r="BP8" s="11"/>
      <c r="BQ8" s="11">
        <v>10</v>
      </c>
      <c r="BR8" s="11">
        <v>22</v>
      </c>
      <c r="BS8" s="11"/>
      <c r="BT8" s="11">
        <v>18</v>
      </c>
      <c r="BU8" s="11"/>
      <c r="BV8" s="11">
        <v>41</v>
      </c>
      <c r="BW8" s="11">
        <v>30</v>
      </c>
      <c r="BX8" s="11">
        <v>114</v>
      </c>
      <c r="BY8" s="11"/>
      <c r="BZ8" s="11">
        <v>20</v>
      </c>
      <c r="CA8" s="11">
        <v>43</v>
      </c>
      <c r="CB8" s="11">
        <v>34</v>
      </c>
      <c r="CC8" s="11">
        <v>30</v>
      </c>
      <c r="CD8" s="11">
        <v>26</v>
      </c>
      <c r="CE8" s="11">
        <v>19</v>
      </c>
      <c r="CF8" s="11">
        <v>12</v>
      </c>
      <c r="CG8" s="11"/>
      <c r="CH8" s="11">
        <v>7</v>
      </c>
      <c r="CI8" s="11">
        <v>49</v>
      </c>
      <c r="CJ8" s="11">
        <v>84</v>
      </c>
      <c r="CK8" s="11">
        <v>37</v>
      </c>
      <c r="CL8" s="11">
        <v>17</v>
      </c>
    </row>
    <row r="9" spans="2:90" ht="28.8" x14ac:dyDescent="0.3">
      <c r="B9" s="18" t="s">
        <v>642</v>
      </c>
      <c r="C9" s="17">
        <v>0.66718404505800299</v>
      </c>
      <c r="D9" s="17">
        <v>0.67843079198898304</v>
      </c>
      <c r="E9" s="17">
        <v>0.64622309127774602</v>
      </c>
      <c r="F9" s="17"/>
      <c r="G9" s="17">
        <v>0.344293894077639</v>
      </c>
      <c r="H9" s="17">
        <v>0.49161074916833503</v>
      </c>
      <c r="I9" s="17">
        <v>0.69948459235746996</v>
      </c>
      <c r="J9" s="17">
        <v>0.58408959886192502</v>
      </c>
      <c r="K9" s="17">
        <v>0.75158972297200599</v>
      </c>
      <c r="L9" s="17">
        <v>0.81562161433005997</v>
      </c>
      <c r="M9" s="17"/>
      <c r="N9" s="17">
        <v>0.67075552754243495</v>
      </c>
      <c r="O9" s="17">
        <v>0.56689505639501103</v>
      </c>
      <c r="P9" s="17">
        <v>0.67701950240214703</v>
      </c>
      <c r="Q9" s="17">
        <v>0.74955416063568303</v>
      </c>
      <c r="R9" s="17"/>
      <c r="S9" s="17">
        <v>0.53114068025829497</v>
      </c>
      <c r="T9" s="17">
        <v>0.70570744976335298</v>
      </c>
      <c r="U9" s="17">
        <v>0.80606794705615203</v>
      </c>
      <c r="V9" s="17">
        <v>0.62901740733303402</v>
      </c>
      <c r="W9" s="17">
        <v>0.84833504563809903</v>
      </c>
      <c r="X9" s="17">
        <v>0.62687202740286796</v>
      </c>
      <c r="Y9" s="17">
        <v>0.533355860569247</v>
      </c>
      <c r="Z9" s="17">
        <v>0.791501953589131</v>
      </c>
      <c r="AA9" s="17">
        <v>0.66474744933100405</v>
      </c>
      <c r="AB9" s="17">
        <v>0.57006808240264994</v>
      </c>
      <c r="AC9" s="17">
        <v>1</v>
      </c>
      <c r="AD9" s="17">
        <v>0.67431130142581697</v>
      </c>
      <c r="AE9" s="17"/>
      <c r="AF9" s="17">
        <v>0.69804954702913002</v>
      </c>
      <c r="AG9" s="17">
        <v>0.68492842327755099</v>
      </c>
      <c r="AH9" s="17">
        <v>0.66459825831033403</v>
      </c>
      <c r="AI9" s="17"/>
      <c r="AJ9" s="17">
        <v>0.715292298327177</v>
      </c>
      <c r="AK9" s="17">
        <v>0.71003149710979596</v>
      </c>
      <c r="AL9" s="17">
        <v>0.64513698391080199</v>
      </c>
      <c r="AM9" s="17">
        <v>0.65875859621713495</v>
      </c>
      <c r="AN9" s="17">
        <v>0.53003846683089295</v>
      </c>
      <c r="AO9" s="17"/>
      <c r="AP9" s="17">
        <v>0.49505113807180001</v>
      </c>
      <c r="AQ9" s="17">
        <v>0.74817818623477605</v>
      </c>
      <c r="AR9" s="17">
        <v>0.64608505297661101</v>
      </c>
      <c r="AS9" s="17">
        <v>0.68873008798067503</v>
      </c>
      <c r="AT9" s="17">
        <v>0.56025648501979897</v>
      </c>
      <c r="AU9" s="17">
        <v>0.58869342598572805</v>
      </c>
      <c r="AV9" s="17"/>
      <c r="AW9" s="17">
        <v>0.58400009621811699</v>
      </c>
      <c r="AX9" s="17">
        <v>0.60540243133295002</v>
      </c>
      <c r="AY9" s="17">
        <v>0.65352008336856904</v>
      </c>
      <c r="AZ9" s="17">
        <v>0.51341357474286198</v>
      </c>
      <c r="BA9" s="17">
        <v>0.73711278705710004</v>
      </c>
      <c r="BB9" s="17">
        <v>0.83121617122514901</v>
      </c>
      <c r="BC9" s="17">
        <v>0.83171533984179902</v>
      </c>
      <c r="BD9" s="17">
        <v>0.52637664440952703</v>
      </c>
      <c r="BE9" s="17">
        <v>0.53368614547892401</v>
      </c>
      <c r="BF9" s="17">
        <v>1</v>
      </c>
      <c r="BG9" s="17">
        <v>0.62356623468144901</v>
      </c>
      <c r="BH9" s="17">
        <v>0.33837641032100801</v>
      </c>
      <c r="BI9" s="17">
        <v>1</v>
      </c>
      <c r="BJ9" s="17">
        <v>0.42198031901803001</v>
      </c>
      <c r="BK9" s="17">
        <v>0.77323222104489897</v>
      </c>
      <c r="BL9" s="17">
        <v>1</v>
      </c>
      <c r="BM9" s="17"/>
      <c r="BN9" s="17">
        <v>0.68700031477811796</v>
      </c>
      <c r="BO9" s="17">
        <v>0.649651768763714</v>
      </c>
      <c r="BP9" s="17"/>
      <c r="BQ9" s="17">
        <v>0.58251010090853605</v>
      </c>
      <c r="BR9" s="17">
        <v>0.73254551265291401</v>
      </c>
      <c r="BS9" s="17"/>
      <c r="BT9" s="17">
        <v>0.72382262231866301</v>
      </c>
      <c r="BU9" s="17"/>
      <c r="BV9" s="17">
        <v>0.66691188385120104</v>
      </c>
      <c r="BW9" s="17">
        <v>0.59031295372343695</v>
      </c>
      <c r="BX9" s="17">
        <v>0.70229297998938101</v>
      </c>
      <c r="BY9" s="17"/>
      <c r="BZ9" s="17">
        <v>0.71431605900137696</v>
      </c>
      <c r="CA9" s="17">
        <v>0.63939110119315701</v>
      </c>
      <c r="CB9" s="17">
        <v>0.74780766663399101</v>
      </c>
      <c r="CC9" s="17">
        <v>0.58514289139142395</v>
      </c>
      <c r="CD9" s="17">
        <v>0.70676684266595302</v>
      </c>
      <c r="CE9" s="17">
        <v>0.58536995880724196</v>
      </c>
      <c r="CF9" s="17">
        <v>0.668752812780679</v>
      </c>
      <c r="CG9" s="17"/>
      <c r="CH9" s="17">
        <v>0.37025884494352701</v>
      </c>
      <c r="CI9" s="17">
        <v>0.62343034502536498</v>
      </c>
      <c r="CJ9" s="17">
        <v>0.67499847420874504</v>
      </c>
      <c r="CK9" s="17">
        <v>0.79222532148984004</v>
      </c>
      <c r="CL9" s="17">
        <v>0.61298459082101397</v>
      </c>
    </row>
    <row r="10" spans="2:90" x14ac:dyDescent="0.3">
      <c r="B10" s="18" t="s">
        <v>643</v>
      </c>
      <c r="C10" s="17">
        <v>0.56571218415366797</v>
      </c>
      <c r="D10" s="17">
        <v>0.62037129947259495</v>
      </c>
      <c r="E10" s="17">
        <v>0.50094620083595798</v>
      </c>
      <c r="F10" s="17"/>
      <c r="G10" s="17">
        <v>0.34736041500414999</v>
      </c>
      <c r="H10" s="17">
        <v>0.338342882742732</v>
      </c>
      <c r="I10" s="17">
        <v>0.52464801027196695</v>
      </c>
      <c r="J10" s="17">
        <v>0.55298210808193904</v>
      </c>
      <c r="K10" s="17">
        <v>0.67578357247680598</v>
      </c>
      <c r="L10" s="17">
        <v>0.66297704599467</v>
      </c>
      <c r="M10" s="17"/>
      <c r="N10" s="17">
        <v>0.58976855390968397</v>
      </c>
      <c r="O10" s="17">
        <v>0.51947692848567695</v>
      </c>
      <c r="P10" s="17">
        <v>0.68452476100896398</v>
      </c>
      <c r="Q10" s="17">
        <v>0.48576246600258399</v>
      </c>
      <c r="R10" s="17"/>
      <c r="S10" s="17">
        <v>0.53103871585302997</v>
      </c>
      <c r="T10" s="17">
        <v>0.56001265704124004</v>
      </c>
      <c r="U10" s="17">
        <v>0.60259868427459995</v>
      </c>
      <c r="V10" s="17">
        <v>0.71715322817955596</v>
      </c>
      <c r="W10" s="17">
        <v>0.70041617310495896</v>
      </c>
      <c r="X10" s="17">
        <v>0.63730517770780504</v>
      </c>
      <c r="Y10" s="17">
        <v>0.53222983092040399</v>
      </c>
      <c r="Z10" s="17">
        <v>0.68889859917602603</v>
      </c>
      <c r="AA10" s="17">
        <v>0.50736330305706001</v>
      </c>
      <c r="AB10" s="17">
        <v>0.40665798673120401</v>
      </c>
      <c r="AC10" s="17">
        <v>0.38680201053338298</v>
      </c>
      <c r="AD10" s="17">
        <v>0.32568869857418298</v>
      </c>
      <c r="AE10" s="17"/>
      <c r="AF10" s="17">
        <v>0.665063203732283</v>
      </c>
      <c r="AG10" s="17">
        <v>0.50981905840347397</v>
      </c>
      <c r="AH10" s="17">
        <v>0.39157550234544602</v>
      </c>
      <c r="AI10" s="17"/>
      <c r="AJ10" s="17">
        <v>0.76549087550047401</v>
      </c>
      <c r="AK10" s="17">
        <v>0.375850284811586</v>
      </c>
      <c r="AL10" s="17">
        <v>0.65474187571011699</v>
      </c>
      <c r="AM10" s="17">
        <v>0.68149541020110904</v>
      </c>
      <c r="AN10" s="17">
        <v>0.215168229864201</v>
      </c>
      <c r="AO10" s="17"/>
      <c r="AP10" s="17">
        <v>0.12931748313483701</v>
      </c>
      <c r="AQ10" s="17">
        <v>0.73279876613887296</v>
      </c>
      <c r="AR10" s="17">
        <v>0.41425250999472202</v>
      </c>
      <c r="AS10" s="17">
        <v>0.65309087014295097</v>
      </c>
      <c r="AT10" s="17">
        <v>0.47795785355041398</v>
      </c>
      <c r="AU10" s="17">
        <v>0.69815311861876195</v>
      </c>
      <c r="AV10" s="17"/>
      <c r="AW10" s="17">
        <v>0.61290415749026805</v>
      </c>
      <c r="AX10" s="17">
        <v>0.53786572303204006</v>
      </c>
      <c r="AY10" s="17">
        <v>0.46140337005303</v>
      </c>
      <c r="AZ10" s="17">
        <v>0.38028874377562599</v>
      </c>
      <c r="BA10" s="17">
        <v>0.54977805179941697</v>
      </c>
      <c r="BB10" s="17">
        <v>0.56960987456398504</v>
      </c>
      <c r="BC10" s="17">
        <v>0.73766366101029301</v>
      </c>
      <c r="BD10" s="17">
        <v>0.47787273130426899</v>
      </c>
      <c r="BE10" s="17">
        <v>0.536886097016682</v>
      </c>
      <c r="BF10" s="17">
        <v>1</v>
      </c>
      <c r="BG10" s="17">
        <v>0.633950199870289</v>
      </c>
      <c r="BH10" s="17">
        <v>0.41122485921948698</v>
      </c>
      <c r="BI10" s="17">
        <v>0.70902622413419802</v>
      </c>
      <c r="BJ10" s="17">
        <v>0.56536582983403305</v>
      </c>
      <c r="BK10" s="17">
        <v>0.72006041830291201</v>
      </c>
      <c r="BL10" s="17">
        <v>1</v>
      </c>
      <c r="BM10" s="17"/>
      <c r="BN10" s="17">
        <v>0.596895077506303</v>
      </c>
      <c r="BO10" s="17">
        <v>0.53354095311628902</v>
      </c>
      <c r="BP10" s="17"/>
      <c r="BQ10" s="17">
        <v>0.179491957015252</v>
      </c>
      <c r="BR10" s="17">
        <v>0.47592778884331199</v>
      </c>
      <c r="BS10" s="17"/>
      <c r="BT10" s="17">
        <v>0.47397884856613198</v>
      </c>
      <c r="BU10" s="17"/>
      <c r="BV10" s="17">
        <v>0.43098111849818499</v>
      </c>
      <c r="BW10" s="17">
        <v>0.50488118400455895</v>
      </c>
      <c r="BX10" s="17">
        <v>0.64537625888266403</v>
      </c>
      <c r="BY10" s="17"/>
      <c r="BZ10" s="17">
        <v>0.38840932567611702</v>
      </c>
      <c r="CA10" s="17">
        <v>0.43520755563022301</v>
      </c>
      <c r="CB10" s="17">
        <v>0.60712571813271399</v>
      </c>
      <c r="CC10" s="17">
        <v>0.55283239719810795</v>
      </c>
      <c r="CD10" s="17">
        <v>0.77373575540048301</v>
      </c>
      <c r="CE10" s="17">
        <v>0.59572566412620498</v>
      </c>
      <c r="CF10" s="17">
        <v>0.84250746211351402</v>
      </c>
      <c r="CG10" s="17"/>
      <c r="CH10" s="17">
        <v>0.37060776893725</v>
      </c>
      <c r="CI10" s="17">
        <v>0.75602229947090405</v>
      </c>
      <c r="CJ10" s="17">
        <v>0.54167231334334198</v>
      </c>
      <c r="CK10" s="17">
        <v>0.53632419529168296</v>
      </c>
      <c r="CL10" s="17">
        <v>0.284997018685619</v>
      </c>
    </row>
    <row r="11" spans="2:90" ht="43.2" x14ac:dyDescent="0.3">
      <c r="B11" s="18" t="s">
        <v>644</v>
      </c>
      <c r="C11" s="17">
        <v>0.449333298112366</v>
      </c>
      <c r="D11" s="17">
        <v>0.43932025374198602</v>
      </c>
      <c r="E11" s="17">
        <v>0.460479115039857</v>
      </c>
      <c r="F11" s="17"/>
      <c r="G11" s="17">
        <v>0.48501573841397899</v>
      </c>
      <c r="H11" s="17">
        <v>0.53678873307295905</v>
      </c>
      <c r="I11" s="17">
        <v>0.60347825636555896</v>
      </c>
      <c r="J11" s="17">
        <v>0.540503974937803</v>
      </c>
      <c r="K11" s="17">
        <v>0.39724813960989502</v>
      </c>
      <c r="L11" s="17">
        <v>0.32082593352197503</v>
      </c>
      <c r="M11" s="17"/>
      <c r="N11" s="17">
        <v>0.41884763571318501</v>
      </c>
      <c r="O11" s="17">
        <v>0.49869641208016302</v>
      </c>
      <c r="P11" s="17">
        <v>0.39859657329311499</v>
      </c>
      <c r="Q11" s="17">
        <v>0.487837985351598</v>
      </c>
      <c r="R11" s="17"/>
      <c r="S11" s="17">
        <v>0.53076062919429001</v>
      </c>
      <c r="T11" s="17">
        <v>0.52707472525805499</v>
      </c>
      <c r="U11" s="17">
        <v>0.314873433882493</v>
      </c>
      <c r="V11" s="17">
        <v>0.42573833874265599</v>
      </c>
      <c r="W11" s="17">
        <v>0.47148640878484399</v>
      </c>
      <c r="X11" s="17">
        <v>0.54219320704764495</v>
      </c>
      <c r="Y11" s="17">
        <v>0.35805718189949698</v>
      </c>
      <c r="Z11" s="17">
        <v>0.598457683578831</v>
      </c>
      <c r="AA11" s="17">
        <v>0.34269383494526701</v>
      </c>
      <c r="AB11" s="17">
        <v>0.46986374529299801</v>
      </c>
      <c r="AC11" s="17">
        <v>0.632710600556189</v>
      </c>
      <c r="AD11" s="17">
        <v>0.341745470415658</v>
      </c>
      <c r="AE11" s="17"/>
      <c r="AF11" s="17">
        <v>0.44080218840267699</v>
      </c>
      <c r="AG11" s="17">
        <v>0.43170680751595802</v>
      </c>
      <c r="AH11" s="17">
        <v>0.50916456727724102</v>
      </c>
      <c r="AI11" s="17"/>
      <c r="AJ11" s="17">
        <v>0.36645683979401</v>
      </c>
      <c r="AK11" s="17">
        <v>0.41102667745654498</v>
      </c>
      <c r="AL11" s="17">
        <v>0.36410594289306503</v>
      </c>
      <c r="AM11" s="17">
        <v>0.55656215683044497</v>
      </c>
      <c r="AN11" s="17">
        <v>0.62199909207547399</v>
      </c>
      <c r="AO11" s="17"/>
      <c r="AP11" s="17">
        <v>0.43051097919796999</v>
      </c>
      <c r="AQ11" s="17">
        <v>0.28978115430547002</v>
      </c>
      <c r="AR11" s="17">
        <v>0.413476510687037</v>
      </c>
      <c r="AS11" s="17">
        <v>0.48623302876265201</v>
      </c>
      <c r="AT11" s="17">
        <v>0.64342043662021098</v>
      </c>
      <c r="AU11" s="17">
        <v>0.30596577297035099</v>
      </c>
      <c r="AV11" s="17"/>
      <c r="AW11" s="17">
        <v>0.58400009621811699</v>
      </c>
      <c r="AX11" s="17">
        <v>0.92707116339226003</v>
      </c>
      <c r="AY11" s="17">
        <v>0.240530787674964</v>
      </c>
      <c r="AZ11" s="17">
        <v>0.63362627884082701</v>
      </c>
      <c r="BA11" s="17">
        <v>0.45769665009611499</v>
      </c>
      <c r="BB11" s="17">
        <v>0.30969899127308098</v>
      </c>
      <c r="BC11" s="17">
        <v>0.55467997784167999</v>
      </c>
      <c r="BD11" s="17">
        <v>0.30718230165104399</v>
      </c>
      <c r="BE11" s="17">
        <v>0.57833929221330105</v>
      </c>
      <c r="BF11" s="17">
        <v>0.49405237292027498</v>
      </c>
      <c r="BG11" s="17">
        <v>0.44920617666329798</v>
      </c>
      <c r="BH11" s="17">
        <v>0.32357417883748302</v>
      </c>
      <c r="BI11" s="17">
        <v>0.619674874471006</v>
      </c>
      <c r="BJ11" s="17">
        <v>0</v>
      </c>
      <c r="BK11" s="17">
        <v>0.77323222104489897</v>
      </c>
      <c r="BL11" s="17">
        <v>0.34328302386951498</v>
      </c>
      <c r="BM11" s="17"/>
      <c r="BN11" s="17">
        <v>0.444397975229331</v>
      </c>
      <c r="BO11" s="17">
        <v>0.45455404033984198</v>
      </c>
      <c r="BP11" s="17"/>
      <c r="BQ11" s="17">
        <v>0.20955236396091201</v>
      </c>
      <c r="BR11" s="17">
        <v>0.51015940629994605</v>
      </c>
      <c r="BS11" s="17"/>
      <c r="BT11" s="17">
        <v>0.41025264329567801</v>
      </c>
      <c r="BU11" s="17"/>
      <c r="BV11" s="17">
        <v>0.35398752926848198</v>
      </c>
      <c r="BW11" s="17">
        <v>0.59279416565489196</v>
      </c>
      <c r="BX11" s="17">
        <v>0.44865846344444399</v>
      </c>
      <c r="BY11" s="17"/>
      <c r="BZ11" s="17">
        <v>0.72018092791661703</v>
      </c>
      <c r="CA11" s="17">
        <v>0.47275658189235598</v>
      </c>
      <c r="CB11" s="17">
        <v>0.42311127546633898</v>
      </c>
      <c r="CC11" s="17">
        <v>0.287301505145243</v>
      </c>
      <c r="CD11" s="17">
        <v>0.43734846496361501</v>
      </c>
      <c r="CE11" s="17">
        <v>0.44429221661173501</v>
      </c>
      <c r="CF11" s="17">
        <v>0.506217479928743</v>
      </c>
      <c r="CG11" s="17"/>
      <c r="CH11" s="17">
        <v>0.35902243651793803</v>
      </c>
      <c r="CI11" s="17">
        <v>0.37424916071493403</v>
      </c>
      <c r="CJ11" s="17">
        <v>0.38304376985984401</v>
      </c>
      <c r="CK11" s="17">
        <v>0.58687784931569698</v>
      </c>
      <c r="CL11" s="17">
        <v>0.73057500591789304</v>
      </c>
    </row>
    <row r="12" spans="2:90" ht="28.8" x14ac:dyDescent="0.3">
      <c r="B12" s="18" t="s">
        <v>645</v>
      </c>
      <c r="C12" s="17">
        <v>0.385255106350128</v>
      </c>
      <c r="D12" s="17">
        <v>0.41570648948745198</v>
      </c>
      <c r="E12" s="17">
        <v>0.33479595236611298</v>
      </c>
      <c r="F12" s="17"/>
      <c r="G12" s="17">
        <v>0.38394537106467103</v>
      </c>
      <c r="H12" s="17">
        <v>0.43639335770022603</v>
      </c>
      <c r="I12" s="17">
        <v>0.44987311300842697</v>
      </c>
      <c r="J12" s="17">
        <v>0.38054113667390199</v>
      </c>
      <c r="K12" s="17">
        <v>0.421429964381828</v>
      </c>
      <c r="L12" s="17">
        <v>0.304002861016962</v>
      </c>
      <c r="M12" s="17"/>
      <c r="N12" s="17">
        <v>0.249599924484664</v>
      </c>
      <c r="O12" s="17">
        <v>0.43234094011767199</v>
      </c>
      <c r="P12" s="17">
        <v>0.39762520502912002</v>
      </c>
      <c r="Q12" s="17">
        <v>0.42662387311941602</v>
      </c>
      <c r="R12" s="17"/>
      <c r="S12" s="17">
        <v>0.52628161462668399</v>
      </c>
      <c r="T12" s="17">
        <v>0.33946899885246401</v>
      </c>
      <c r="U12" s="17">
        <v>0.27871583971189801</v>
      </c>
      <c r="V12" s="17">
        <v>0.246523482679495</v>
      </c>
      <c r="W12" s="17">
        <v>0.32283771567860498</v>
      </c>
      <c r="X12" s="17">
        <v>0.54368977541837205</v>
      </c>
      <c r="Y12" s="17">
        <v>0.348748110563742</v>
      </c>
      <c r="Z12" s="17">
        <v>0.59958792024713203</v>
      </c>
      <c r="AA12" s="17">
        <v>0.29016557657307601</v>
      </c>
      <c r="AB12" s="17">
        <v>0.41972269331825202</v>
      </c>
      <c r="AC12" s="17">
        <v>0.50984199204061098</v>
      </c>
      <c r="AD12" s="17">
        <v>1</v>
      </c>
      <c r="AE12" s="17"/>
      <c r="AF12" s="17">
        <v>0.33581890049366903</v>
      </c>
      <c r="AG12" s="17">
        <v>0.42995932356547301</v>
      </c>
      <c r="AH12" s="17">
        <v>0.53659956651379304</v>
      </c>
      <c r="AI12" s="17"/>
      <c r="AJ12" s="17">
        <v>0.40335497365072898</v>
      </c>
      <c r="AK12" s="17">
        <v>0.36325925457827501</v>
      </c>
      <c r="AL12" s="17">
        <v>0.23995237304428799</v>
      </c>
      <c r="AM12" s="17">
        <v>0.37324819409028298</v>
      </c>
      <c r="AN12" s="17">
        <v>0.47078957805942401</v>
      </c>
      <c r="AO12" s="17"/>
      <c r="AP12" s="17">
        <v>0.35140299823957499</v>
      </c>
      <c r="AQ12" s="17">
        <v>0.31653169476014797</v>
      </c>
      <c r="AR12" s="17">
        <v>0.24242089964368699</v>
      </c>
      <c r="AS12" s="17">
        <v>0.36148993645136102</v>
      </c>
      <c r="AT12" s="17">
        <v>0.52827592785835797</v>
      </c>
      <c r="AU12" s="17">
        <v>0.39008161670969499</v>
      </c>
      <c r="AV12" s="17"/>
      <c r="AW12" s="17">
        <v>0.39071166208094499</v>
      </c>
      <c r="AX12" s="17">
        <v>0.28808972719683801</v>
      </c>
      <c r="AY12" s="17">
        <v>0.34270536837202298</v>
      </c>
      <c r="AZ12" s="17">
        <v>0.30258678086501101</v>
      </c>
      <c r="BA12" s="17">
        <v>0.39174118819290099</v>
      </c>
      <c r="BB12" s="17">
        <v>0.40665775273651</v>
      </c>
      <c r="BC12" s="17">
        <v>0.43407361743853601</v>
      </c>
      <c r="BD12" s="17">
        <v>0.458984689298644</v>
      </c>
      <c r="BE12" s="17">
        <v>0.27375787776764299</v>
      </c>
      <c r="BF12" s="17">
        <v>0.492129994988449</v>
      </c>
      <c r="BG12" s="17">
        <v>0.53038506987765999</v>
      </c>
      <c r="BH12" s="17">
        <v>0.18437700187102901</v>
      </c>
      <c r="BI12" s="17">
        <v>1</v>
      </c>
      <c r="BJ12" s="17">
        <v>0.27811530059648099</v>
      </c>
      <c r="BK12" s="17">
        <v>0.27993958169708799</v>
      </c>
      <c r="BL12" s="17">
        <v>0.67874308628688496</v>
      </c>
      <c r="BM12" s="17"/>
      <c r="BN12" s="17">
        <v>0.34064136657219402</v>
      </c>
      <c r="BO12" s="17">
        <v>0.43287960379389001</v>
      </c>
      <c r="BP12" s="17"/>
      <c r="BQ12" s="17">
        <v>0.20408728775943699</v>
      </c>
      <c r="BR12" s="17">
        <v>0.35658637648824898</v>
      </c>
      <c r="BS12" s="17"/>
      <c r="BT12" s="17">
        <v>0.31878794483259398</v>
      </c>
      <c r="BU12" s="17"/>
      <c r="BV12" s="17">
        <v>0.38495171727156402</v>
      </c>
      <c r="BW12" s="17">
        <v>0.39924465328208503</v>
      </c>
      <c r="BX12" s="17">
        <v>0.38139058682933302</v>
      </c>
      <c r="BY12" s="17"/>
      <c r="BZ12" s="17">
        <v>0.47059969086165199</v>
      </c>
      <c r="CA12" s="17">
        <v>0.44417633441631998</v>
      </c>
      <c r="CB12" s="17">
        <v>0.245267406541017</v>
      </c>
      <c r="CC12" s="17">
        <v>0.44969056744033098</v>
      </c>
      <c r="CD12" s="17">
        <v>0.45768818272092998</v>
      </c>
      <c r="CE12" s="17">
        <v>0.36365703471862598</v>
      </c>
      <c r="CF12" s="17">
        <v>0.320488074259419</v>
      </c>
      <c r="CG12" s="17"/>
      <c r="CH12" s="17">
        <v>0.61429776914452305</v>
      </c>
      <c r="CI12" s="17">
        <v>0.274938464836471</v>
      </c>
      <c r="CJ12" s="17">
        <v>0.33184227128115201</v>
      </c>
      <c r="CK12" s="17">
        <v>0.47793814390295197</v>
      </c>
      <c r="CL12" s="17">
        <v>0.66292150022170104</v>
      </c>
    </row>
    <row r="13" spans="2:90" ht="28.8" x14ac:dyDescent="0.3">
      <c r="B13" s="18" t="s">
        <v>646</v>
      </c>
      <c r="C13" s="17">
        <v>0.36420663859525099</v>
      </c>
      <c r="D13" s="17">
        <v>0.34376258920275998</v>
      </c>
      <c r="E13" s="17">
        <v>0.386137910328747</v>
      </c>
      <c r="F13" s="17"/>
      <c r="G13" s="17">
        <v>0.351396303689893</v>
      </c>
      <c r="H13" s="17">
        <v>0.39092724209478102</v>
      </c>
      <c r="I13" s="17">
        <v>0.49608749724949303</v>
      </c>
      <c r="J13" s="17">
        <v>0.32228693922055002</v>
      </c>
      <c r="K13" s="17">
        <v>0.34396046620994802</v>
      </c>
      <c r="L13" s="17">
        <v>0.33492229578372801</v>
      </c>
      <c r="M13" s="17"/>
      <c r="N13" s="17">
        <v>0.170822109879879</v>
      </c>
      <c r="O13" s="17">
        <v>0.47817481456319599</v>
      </c>
      <c r="P13" s="17">
        <v>0.35618541228080602</v>
      </c>
      <c r="Q13" s="17">
        <v>0.40570608176682998</v>
      </c>
      <c r="R13" s="17"/>
      <c r="S13" s="17">
        <v>0.36338008682884498</v>
      </c>
      <c r="T13" s="17">
        <v>0.29889464383242398</v>
      </c>
      <c r="U13" s="17">
        <v>0.28219311170016398</v>
      </c>
      <c r="V13" s="17">
        <v>0.38135588224480399</v>
      </c>
      <c r="W13" s="17">
        <v>0.47197048150938598</v>
      </c>
      <c r="X13" s="17">
        <v>0.44367535953181603</v>
      </c>
      <c r="Y13" s="17">
        <v>0.289363808241628</v>
      </c>
      <c r="Z13" s="17">
        <v>0.598457683578831</v>
      </c>
      <c r="AA13" s="17">
        <v>0.34103377979402599</v>
      </c>
      <c r="AB13" s="17">
        <v>0.43173611651752503</v>
      </c>
      <c r="AC13" s="17">
        <v>0.507801313849924</v>
      </c>
      <c r="AD13" s="17">
        <v>0</v>
      </c>
      <c r="AE13" s="17"/>
      <c r="AF13" s="17">
        <v>0.39044809087536297</v>
      </c>
      <c r="AG13" s="17">
        <v>0.260458781216377</v>
      </c>
      <c r="AH13" s="17">
        <v>0.433192661210964</v>
      </c>
      <c r="AI13" s="17"/>
      <c r="AJ13" s="17">
        <v>0.34844925881378402</v>
      </c>
      <c r="AK13" s="17">
        <v>0.21969048689151499</v>
      </c>
      <c r="AL13" s="17">
        <v>0.473794623286936</v>
      </c>
      <c r="AM13" s="17">
        <v>0.458593030306094</v>
      </c>
      <c r="AN13" s="17">
        <v>0.30488235174424899</v>
      </c>
      <c r="AO13" s="17"/>
      <c r="AP13" s="17">
        <v>0.22512097237550299</v>
      </c>
      <c r="AQ13" s="17">
        <v>0.28525694458550899</v>
      </c>
      <c r="AR13" s="17">
        <v>0.41323691080981401</v>
      </c>
      <c r="AS13" s="17">
        <v>0.39721903405414</v>
      </c>
      <c r="AT13" s="17">
        <v>0.42526223720948902</v>
      </c>
      <c r="AU13" s="17">
        <v>0.50457758224638505</v>
      </c>
      <c r="AV13" s="17"/>
      <c r="AW13" s="17">
        <v>0.19945168629367299</v>
      </c>
      <c r="AX13" s="17">
        <v>0.55643415390269602</v>
      </c>
      <c r="AY13" s="17">
        <v>0.46265873530918999</v>
      </c>
      <c r="AZ13" s="17">
        <v>0.39532421730099798</v>
      </c>
      <c r="BA13" s="17">
        <v>0.39664893643420301</v>
      </c>
      <c r="BB13" s="17">
        <v>0.26538112046887502</v>
      </c>
      <c r="BC13" s="17">
        <v>0.52465576965929195</v>
      </c>
      <c r="BD13" s="17">
        <v>0.26452900201544599</v>
      </c>
      <c r="BE13" s="17">
        <v>0.29613087398666399</v>
      </c>
      <c r="BF13" s="17">
        <v>0.33509559600490402</v>
      </c>
      <c r="BG13" s="17">
        <v>0.187449238063982</v>
      </c>
      <c r="BH13" s="17">
        <v>0.48648820671094001</v>
      </c>
      <c r="BI13" s="17">
        <v>0.32870109860520402</v>
      </c>
      <c r="BJ13" s="17">
        <v>0</v>
      </c>
      <c r="BK13" s="17">
        <v>0.27993958169708799</v>
      </c>
      <c r="BL13" s="17">
        <v>0.65671697613048496</v>
      </c>
      <c r="BM13" s="17"/>
      <c r="BN13" s="17">
        <v>0.33099022559061703</v>
      </c>
      <c r="BO13" s="17">
        <v>0.39883059406518201</v>
      </c>
      <c r="BP13" s="17"/>
      <c r="BQ13" s="17">
        <v>0.207848512051587</v>
      </c>
      <c r="BR13" s="17">
        <v>0.20656458714699799</v>
      </c>
      <c r="BS13" s="17"/>
      <c r="BT13" s="17">
        <v>0.15063436319339399</v>
      </c>
      <c r="BU13" s="17"/>
      <c r="BV13" s="17">
        <v>0.34232322431760898</v>
      </c>
      <c r="BW13" s="17">
        <v>0.380149540880721</v>
      </c>
      <c r="BX13" s="17">
        <v>0.36565002238083999</v>
      </c>
      <c r="BY13" s="17"/>
      <c r="BZ13" s="17">
        <v>0.48104271401127002</v>
      </c>
      <c r="CA13" s="17">
        <v>0.43194452473961997</v>
      </c>
      <c r="CB13" s="17">
        <v>0.29062952185667001</v>
      </c>
      <c r="CC13" s="17">
        <v>0.22188358614624401</v>
      </c>
      <c r="CD13" s="17">
        <v>0.25321669309498901</v>
      </c>
      <c r="CE13" s="17">
        <v>0.31586911788496302</v>
      </c>
      <c r="CF13" s="17">
        <v>0.65890046715385198</v>
      </c>
      <c r="CG13" s="17"/>
      <c r="CH13" s="17">
        <v>0.26934663180830798</v>
      </c>
      <c r="CI13" s="17">
        <v>0.29243759039093498</v>
      </c>
      <c r="CJ13" s="17">
        <v>0.33898962373691099</v>
      </c>
      <c r="CK13" s="17">
        <v>0.52051041058018599</v>
      </c>
      <c r="CL13" s="17">
        <v>0.39631928587228199</v>
      </c>
    </row>
    <row r="14" spans="2:90" ht="28.8" x14ac:dyDescent="0.3">
      <c r="B14" s="18" t="s">
        <v>647</v>
      </c>
      <c r="C14" s="17">
        <v>0.34766653423727101</v>
      </c>
      <c r="D14" s="17">
        <v>0.33789459628886098</v>
      </c>
      <c r="E14" s="17">
        <v>0.36716442870760202</v>
      </c>
      <c r="F14" s="17"/>
      <c r="G14" s="17">
        <v>0.37689801438460202</v>
      </c>
      <c r="H14" s="17">
        <v>0.226521094463809</v>
      </c>
      <c r="I14" s="17">
        <v>0.37989203085433698</v>
      </c>
      <c r="J14" s="17">
        <v>0.34526407627483702</v>
      </c>
      <c r="K14" s="17">
        <v>0.41364910476290401</v>
      </c>
      <c r="L14" s="17">
        <v>0.302086218793442</v>
      </c>
      <c r="M14" s="17"/>
      <c r="N14" s="17">
        <v>0.27996584890429499</v>
      </c>
      <c r="O14" s="17">
        <v>0.37888070571205001</v>
      </c>
      <c r="P14" s="17">
        <v>0.36760176553814999</v>
      </c>
      <c r="Q14" s="17">
        <v>0.35596027082028597</v>
      </c>
      <c r="R14" s="17"/>
      <c r="S14" s="17">
        <v>0.23540640883206199</v>
      </c>
      <c r="T14" s="17">
        <v>0.36951446248376901</v>
      </c>
      <c r="U14" s="17">
        <v>0.38609340125491098</v>
      </c>
      <c r="V14" s="17">
        <v>0.58058788617483303</v>
      </c>
      <c r="W14" s="17">
        <v>0.31668752838359898</v>
      </c>
      <c r="X14" s="17">
        <v>0.45890539817465698</v>
      </c>
      <c r="Y14" s="17">
        <v>0.25815651624188302</v>
      </c>
      <c r="Z14" s="17">
        <v>0.29014592122031002</v>
      </c>
      <c r="AA14" s="17">
        <v>0.16897808346260801</v>
      </c>
      <c r="AB14" s="17">
        <v>0.29549582919571399</v>
      </c>
      <c r="AC14" s="17">
        <v>0.63301005665664301</v>
      </c>
      <c r="AD14" s="17">
        <v>0.32568869857418298</v>
      </c>
      <c r="AE14" s="17"/>
      <c r="AF14" s="17">
        <v>0.42513032179142901</v>
      </c>
      <c r="AG14" s="17">
        <v>0.25517731080292999</v>
      </c>
      <c r="AH14" s="17">
        <v>0.34779319829754202</v>
      </c>
      <c r="AI14" s="17"/>
      <c r="AJ14" s="17">
        <v>0.42297257423607698</v>
      </c>
      <c r="AK14" s="17">
        <v>0.226896265466103</v>
      </c>
      <c r="AL14" s="17">
        <v>0.34325955317227402</v>
      </c>
      <c r="AM14" s="17">
        <v>0.38564514091293201</v>
      </c>
      <c r="AN14" s="17">
        <v>0.29093872082890099</v>
      </c>
      <c r="AO14" s="17"/>
      <c r="AP14" s="17">
        <v>0.20798691196506999</v>
      </c>
      <c r="AQ14" s="17">
        <v>0.37081494995661901</v>
      </c>
      <c r="AR14" s="17">
        <v>0.41659632918350398</v>
      </c>
      <c r="AS14" s="17">
        <v>0.36668677200960798</v>
      </c>
      <c r="AT14" s="17">
        <v>0.30419069189639802</v>
      </c>
      <c r="AU14" s="17">
        <v>0.40198138293103503</v>
      </c>
      <c r="AV14" s="17"/>
      <c r="AW14" s="17">
        <v>0.19945168629367299</v>
      </c>
      <c r="AX14" s="17">
        <v>0.45861575797535697</v>
      </c>
      <c r="AY14" s="17">
        <v>0.21849322311316999</v>
      </c>
      <c r="AZ14" s="17">
        <v>0.45108420676178101</v>
      </c>
      <c r="BA14" s="17">
        <v>0.38828047549866801</v>
      </c>
      <c r="BB14" s="17">
        <v>0.17636557448687801</v>
      </c>
      <c r="BC14" s="17">
        <v>0.46920814918068099</v>
      </c>
      <c r="BD14" s="17">
        <v>0.272170837796052</v>
      </c>
      <c r="BE14" s="17">
        <v>0.29287736788843299</v>
      </c>
      <c r="BF14" s="17">
        <v>0.35613579551658098</v>
      </c>
      <c r="BG14" s="17">
        <v>0.71807647004391195</v>
      </c>
      <c r="BH14" s="17">
        <v>0.23681017564352499</v>
      </c>
      <c r="BI14" s="17">
        <v>0.32870109860520402</v>
      </c>
      <c r="BJ14" s="17">
        <v>0.28250994493637399</v>
      </c>
      <c r="BK14" s="17">
        <v>0.226767778955101</v>
      </c>
      <c r="BL14" s="17">
        <v>0.65671697613048496</v>
      </c>
      <c r="BM14" s="17"/>
      <c r="BN14" s="17">
        <v>0.35819758644194699</v>
      </c>
      <c r="BO14" s="17">
        <v>0.33205680047290997</v>
      </c>
      <c r="BP14" s="17"/>
      <c r="BQ14" s="17">
        <v>0.10964470929445599</v>
      </c>
      <c r="BR14" s="17">
        <v>0.31004853664208598</v>
      </c>
      <c r="BS14" s="17"/>
      <c r="BT14" s="17">
        <v>0.21585360145091201</v>
      </c>
      <c r="BU14" s="17"/>
      <c r="BV14" s="17">
        <v>0.31229506363978998</v>
      </c>
      <c r="BW14" s="17">
        <v>0.33345439270178101</v>
      </c>
      <c r="BX14" s="17">
        <v>0.34325219586845901</v>
      </c>
      <c r="BY14" s="17"/>
      <c r="BZ14" s="17">
        <v>0.410723548866057</v>
      </c>
      <c r="CA14" s="17">
        <v>0.26107053178858902</v>
      </c>
      <c r="CB14" s="17">
        <v>0.28485567978146797</v>
      </c>
      <c r="CC14" s="17">
        <v>0.42372942891146398</v>
      </c>
      <c r="CD14" s="17">
        <v>0.25299892518658401</v>
      </c>
      <c r="CE14" s="17">
        <v>0.395756846493586</v>
      </c>
      <c r="CF14" s="17">
        <v>0.50905007075013897</v>
      </c>
      <c r="CG14" s="17"/>
      <c r="CH14" s="17">
        <v>0.48597405946611699</v>
      </c>
      <c r="CI14" s="17">
        <v>0.38194770487910701</v>
      </c>
      <c r="CJ14" s="17">
        <v>0.27071349110221898</v>
      </c>
      <c r="CK14" s="17">
        <v>0.46075091550492703</v>
      </c>
      <c r="CL14" s="17">
        <v>0.32016410199852502</v>
      </c>
    </row>
    <row r="15" spans="2:90" ht="57.6" x14ac:dyDescent="0.3">
      <c r="B15" s="18" t="s">
        <v>648</v>
      </c>
      <c r="C15" s="17">
        <v>0.32868392958834503</v>
      </c>
      <c r="D15" s="17">
        <v>0.39145226359656299</v>
      </c>
      <c r="E15" s="17">
        <v>0.24886915925508801</v>
      </c>
      <c r="F15" s="17"/>
      <c r="G15" s="17">
        <v>0.22029397867654299</v>
      </c>
      <c r="H15" s="17">
        <v>0.112471898299723</v>
      </c>
      <c r="I15" s="17">
        <v>0.41557197416293101</v>
      </c>
      <c r="J15" s="17">
        <v>0.18718262924300999</v>
      </c>
      <c r="K15" s="17">
        <v>0.33634968922481601</v>
      </c>
      <c r="L15" s="17">
        <v>0.47835417374980499</v>
      </c>
      <c r="M15" s="17"/>
      <c r="N15" s="17">
        <v>0.31162615433552399</v>
      </c>
      <c r="O15" s="17">
        <v>0.35345025407479702</v>
      </c>
      <c r="P15" s="17">
        <v>0.36232570119732699</v>
      </c>
      <c r="Q15" s="17">
        <v>0.287113418846077</v>
      </c>
      <c r="R15" s="17"/>
      <c r="S15" s="17">
        <v>0.241158023364273</v>
      </c>
      <c r="T15" s="17">
        <v>0.18498722042358401</v>
      </c>
      <c r="U15" s="17">
        <v>0.378358597415617</v>
      </c>
      <c r="V15" s="17">
        <v>0.42289292159883701</v>
      </c>
      <c r="W15" s="17">
        <v>0.61781642871883702</v>
      </c>
      <c r="X15" s="17">
        <v>0.27758225829389699</v>
      </c>
      <c r="Y15" s="17">
        <v>0.31792554008538798</v>
      </c>
      <c r="Z15" s="17">
        <v>0.19736054150766499</v>
      </c>
      <c r="AA15" s="17">
        <v>0.21437600380539101</v>
      </c>
      <c r="AB15" s="17">
        <v>0.47439480833001801</v>
      </c>
      <c r="AC15" s="17">
        <v>0.38735488962949599</v>
      </c>
      <c r="AD15" s="17">
        <v>0.341745470415658</v>
      </c>
      <c r="AE15" s="17"/>
      <c r="AF15" s="17">
        <v>0.40148281448420098</v>
      </c>
      <c r="AG15" s="17">
        <v>0.27821345718336998</v>
      </c>
      <c r="AH15" s="17">
        <v>0.19731929670668999</v>
      </c>
      <c r="AI15" s="17"/>
      <c r="AJ15" s="17">
        <v>0.441743538406006</v>
      </c>
      <c r="AK15" s="17">
        <v>0.21697685207768799</v>
      </c>
      <c r="AL15" s="17">
        <v>0.18804631330294899</v>
      </c>
      <c r="AM15" s="17">
        <v>0.35638016174738402</v>
      </c>
      <c r="AN15" s="17">
        <v>0.37711435863263298</v>
      </c>
      <c r="AO15" s="17"/>
      <c r="AP15" s="17">
        <v>0.13806366017414201</v>
      </c>
      <c r="AQ15" s="17">
        <v>0.28110187146381899</v>
      </c>
      <c r="AR15" s="17">
        <v>0.36417843288444102</v>
      </c>
      <c r="AS15" s="17">
        <v>0.376148320653867</v>
      </c>
      <c r="AT15" s="17">
        <v>0.41785559749297602</v>
      </c>
      <c r="AU15" s="17">
        <v>0.29876740550273001</v>
      </c>
      <c r="AV15" s="17"/>
      <c r="AW15" s="17">
        <v>0.395287553016134</v>
      </c>
      <c r="AX15" s="17">
        <v>0.388509132226045</v>
      </c>
      <c r="AY15" s="17">
        <v>0.115639963396746</v>
      </c>
      <c r="AZ15" s="17">
        <v>0.51266321388146097</v>
      </c>
      <c r="BA15" s="17">
        <v>0.25638490536215802</v>
      </c>
      <c r="BB15" s="17">
        <v>0.21264982654204601</v>
      </c>
      <c r="BC15" s="17">
        <v>0.35961180379417002</v>
      </c>
      <c r="BD15" s="17">
        <v>0.48017371564828798</v>
      </c>
      <c r="BE15" s="17">
        <v>0.27897819911375599</v>
      </c>
      <c r="BF15" s="17">
        <v>0.68061487271410104</v>
      </c>
      <c r="BG15" s="17">
        <v>0.44423346222292798</v>
      </c>
      <c r="BH15" s="17">
        <v>0.26386298536360903</v>
      </c>
      <c r="BI15" s="17">
        <v>0.32870109860520402</v>
      </c>
      <c r="BJ15" s="17">
        <v>0.28038962084068098</v>
      </c>
      <c r="BK15" s="17">
        <v>0.53152991663315996</v>
      </c>
      <c r="BL15" s="17">
        <v>0</v>
      </c>
      <c r="BM15" s="17"/>
      <c r="BN15" s="17">
        <v>0.31768107355819702</v>
      </c>
      <c r="BO15" s="17">
        <v>0.33808402259338599</v>
      </c>
      <c r="BP15" s="17"/>
      <c r="BQ15" s="17">
        <v>8.7013440406888701E-2</v>
      </c>
      <c r="BR15" s="17">
        <v>0.30477597063011702</v>
      </c>
      <c r="BS15" s="17"/>
      <c r="BT15" s="17">
        <v>0.167248102649696</v>
      </c>
      <c r="BU15" s="17"/>
      <c r="BV15" s="17">
        <v>0.26129386872933102</v>
      </c>
      <c r="BW15" s="17">
        <v>0.44930281514419002</v>
      </c>
      <c r="BX15" s="17">
        <v>0.34081202902317398</v>
      </c>
      <c r="BY15" s="17"/>
      <c r="BZ15" s="17">
        <v>0.30188171313086598</v>
      </c>
      <c r="CA15" s="17">
        <v>0.30420835041635302</v>
      </c>
      <c r="CB15" s="17">
        <v>0.32719130585481998</v>
      </c>
      <c r="CC15" s="17">
        <v>0.35747471125234997</v>
      </c>
      <c r="CD15" s="17">
        <v>0.28305743082756402</v>
      </c>
      <c r="CE15" s="17">
        <v>0.40334354931895899</v>
      </c>
      <c r="CF15" s="17">
        <v>0.33950552871925499</v>
      </c>
      <c r="CG15" s="17"/>
      <c r="CH15" s="17">
        <v>0.12797478568468301</v>
      </c>
      <c r="CI15" s="17">
        <v>0.39358742659205997</v>
      </c>
      <c r="CJ15" s="17">
        <v>0.25907751258692002</v>
      </c>
      <c r="CK15" s="17">
        <v>0.48454906812778198</v>
      </c>
      <c r="CL15" s="17">
        <v>0.23215743810713299</v>
      </c>
    </row>
    <row r="16" spans="2:90" ht="28.8" x14ac:dyDescent="0.3">
      <c r="B16" s="18" t="s">
        <v>649</v>
      </c>
      <c r="C16" s="17">
        <v>0.14835031145969299</v>
      </c>
      <c r="D16" s="17">
        <v>0.16171514933846801</v>
      </c>
      <c r="E16" s="17">
        <v>0.13539466261115701</v>
      </c>
      <c r="F16" s="17"/>
      <c r="G16" s="17">
        <v>0.17626947229394699</v>
      </c>
      <c r="H16" s="17">
        <v>0.101959620045074</v>
      </c>
      <c r="I16" s="17">
        <v>0.16166689017378</v>
      </c>
      <c r="J16" s="17">
        <v>0.19356195524581599</v>
      </c>
      <c r="K16" s="17">
        <v>0.13893978379272401</v>
      </c>
      <c r="L16" s="17">
        <v>0.129180365830075</v>
      </c>
      <c r="M16" s="17"/>
      <c r="N16" s="17">
        <v>0.13492336576376801</v>
      </c>
      <c r="O16" s="17">
        <v>0.18676930693677599</v>
      </c>
      <c r="P16" s="17">
        <v>0.15534114234826801</v>
      </c>
      <c r="Q16" s="17">
        <v>0.12685392203325299</v>
      </c>
      <c r="R16" s="17"/>
      <c r="S16" s="17">
        <v>0.13656737147280401</v>
      </c>
      <c r="T16" s="17">
        <v>8.0144226696424306E-2</v>
      </c>
      <c r="U16" s="17">
        <v>0.240688054008066</v>
      </c>
      <c r="V16" s="17">
        <v>0.16878927778858899</v>
      </c>
      <c r="W16" s="17">
        <v>0.16532751024939699</v>
      </c>
      <c r="X16" s="17">
        <v>0</v>
      </c>
      <c r="Y16" s="17">
        <v>0.17366116037026899</v>
      </c>
      <c r="Z16" s="17">
        <v>0.20398745012310299</v>
      </c>
      <c r="AA16" s="17">
        <v>0.162515981419148</v>
      </c>
      <c r="AB16" s="17">
        <v>4.9075488118828899E-2</v>
      </c>
      <c r="AC16" s="17">
        <v>0.26343597122495399</v>
      </c>
      <c r="AD16" s="17">
        <v>0.341745470415658</v>
      </c>
      <c r="AE16" s="17"/>
      <c r="AF16" s="17">
        <v>0.13572498598888399</v>
      </c>
      <c r="AG16" s="17">
        <v>0.18175198550114899</v>
      </c>
      <c r="AH16" s="17">
        <v>0.197616112374328</v>
      </c>
      <c r="AI16" s="17"/>
      <c r="AJ16" s="17">
        <v>0.19470003043309</v>
      </c>
      <c r="AK16" s="17">
        <v>8.1805185614912498E-2</v>
      </c>
      <c r="AL16" s="17">
        <v>0.11137141639242901</v>
      </c>
      <c r="AM16" s="17">
        <v>0.201904463173912</v>
      </c>
      <c r="AN16" s="17">
        <v>7.6490527540455794E-2</v>
      </c>
      <c r="AO16" s="17"/>
      <c r="AP16" s="17">
        <v>0.26766328985313198</v>
      </c>
      <c r="AQ16" s="17">
        <v>2.9610495612001402E-2</v>
      </c>
      <c r="AR16" s="17">
        <v>5.6181587453158897E-2</v>
      </c>
      <c r="AS16" s="17">
        <v>0.174995368812871</v>
      </c>
      <c r="AT16" s="17">
        <v>0.11035472533774</v>
      </c>
      <c r="AU16" s="17">
        <v>0.49663610798901298</v>
      </c>
      <c r="AV16" s="17"/>
      <c r="AW16" s="17">
        <v>0.19945168629367299</v>
      </c>
      <c r="AX16" s="17">
        <v>0.14342038929796</v>
      </c>
      <c r="AY16" s="17">
        <v>0.17598962464523099</v>
      </c>
      <c r="AZ16" s="17">
        <v>6.8686894283769007E-2</v>
      </c>
      <c r="BA16" s="17">
        <v>0.13635237545674</v>
      </c>
      <c r="BB16" s="17">
        <v>0.13016798424325501</v>
      </c>
      <c r="BC16" s="17">
        <v>0.109485504358526</v>
      </c>
      <c r="BD16" s="17">
        <v>0.267619637505082</v>
      </c>
      <c r="BE16" s="17">
        <v>0.102982732298268</v>
      </c>
      <c r="BF16" s="17">
        <v>0.15703439898354599</v>
      </c>
      <c r="BG16" s="17">
        <v>0.26048807387899697</v>
      </c>
      <c r="BH16" s="17">
        <v>9.2266118925788898E-2</v>
      </c>
      <c r="BI16" s="17">
        <v>0.32870109860520402</v>
      </c>
      <c r="BJ16" s="17">
        <v>0.15863919366517801</v>
      </c>
      <c r="BK16" s="17">
        <v>0.226767778955101</v>
      </c>
      <c r="BL16" s="17">
        <v>0</v>
      </c>
      <c r="BM16" s="17"/>
      <c r="BN16" s="17">
        <v>0.180957319343236</v>
      </c>
      <c r="BO16" s="17">
        <v>0.10593105983058</v>
      </c>
      <c r="BP16" s="17"/>
      <c r="BQ16" s="17">
        <v>0.19247519435378499</v>
      </c>
      <c r="BR16" s="17">
        <v>4.0773269143740201E-2</v>
      </c>
      <c r="BS16" s="17"/>
      <c r="BT16" s="17">
        <v>5.0069715310487699E-2</v>
      </c>
      <c r="BU16" s="17"/>
      <c r="BV16" s="17">
        <v>0.13945199831546001</v>
      </c>
      <c r="BW16" s="17">
        <v>0.21992691578597101</v>
      </c>
      <c r="BX16" s="17">
        <v>0.128955476432254</v>
      </c>
      <c r="BY16" s="17"/>
      <c r="BZ16" s="17">
        <v>0.188776243156139</v>
      </c>
      <c r="CA16" s="17">
        <v>0.11142587338125</v>
      </c>
      <c r="CB16" s="17">
        <v>0.11901883849605301</v>
      </c>
      <c r="CC16" s="17">
        <v>0.10522633801711601</v>
      </c>
      <c r="CD16" s="17">
        <v>0.14095364411151801</v>
      </c>
      <c r="CE16" s="17">
        <v>0.29899499974897997</v>
      </c>
      <c r="CF16" s="17">
        <v>7.5357410368437405E-2</v>
      </c>
      <c r="CG16" s="17"/>
      <c r="CH16" s="17">
        <v>0.24369000020727299</v>
      </c>
      <c r="CI16" s="17">
        <v>0.19487625153068</v>
      </c>
      <c r="CJ16" s="17">
        <v>0.12859819833219599</v>
      </c>
      <c r="CK16" s="17">
        <v>0.12943036419263201</v>
      </c>
      <c r="CL16" s="17">
        <v>0.110728949594191</v>
      </c>
    </row>
    <row r="17" spans="2:90" ht="28.8" x14ac:dyDescent="0.3">
      <c r="B17" s="18" t="s">
        <v>650</v>
      </c>
      <c r="C17" s="17">
        <v>0.143632426293234</v>
      </c>
      <c r="D17" s="17">
        <v>0.16700898670567299</v>
      </c>
      <c r="E17" s="17">
        <v>0.107546316057462</v>
      </c>
      <c r="F17" s="17"/>
      <c r="G17" s="17">
        <v>0</v>
      </c>
      <c r="H17" s="17">
        <v>0.16198113995673599</v>
      </c>
      <c r="I17" s="17">
        <v>0.23572606870357299</v>
      </c>
      <c r="J17" s="17">
        <v>6.6680273647708899E-2</v>
      </c>
      <c r="K17" s="17">
        <v>0.201642011481003</v>
      </c>
      <c r="L17" s="17">
        <v>0.13977181197551999</v>
      </c>
      <c r="M17" s="17"/>
      <c r="N17" s="17">
        <v>6.0666228573318902E-2</v>
      </c>
      <c r="O17" s="17">
        <v>0.169714728397277</v>
      </c>
      <c r="P17" s="17">
        <v>0.124523427562321</v>
      </c>
      <c r="Q17" s="17">
        <v>0.19069179191763999</v>
      </c>
      <c r="R17" s="17"/>
      <c r="S17" s="17">
        <v>0.19173850468464501</v>
      </c>
      <c r="T17" s="17">
        <v>8.4229121705028803E-2</v>
      </c>
      <c r="U17" s="17">
        <v>9.6405245483406204E-2</v>
      </c>
      <c r="V17" s="17">
        <v>0.16953134901848699</v>
      </c>
      <c r="W17" s="17">
        <v>8.4078193262855802E-2</v>
      </c>
      <c r="X17" s="17">
        <v>0.26795756612828098</v>
      </c>
      <c r="Y17" s="17">
        <v>3.3443060678666599E-2</v>
      </c>
      <c r="Z17" s="17">
        <v>0.101133246150395</v>
      </c>
      <c r="AA17" s="17">
        <v>0.23378015348537001</v>
      </c>
      <c r="AB17" s="17">
        <v>0.158555207398034</v>
      </c>
      <c r="AC17" s="17">
        <v>0.26343597122495399</v>
      </c>
      <c r="AD17" s="17">
        <v>0.32568869857418298</v>
      </c>
      <c r="AE17" s="17"/>
      <c r="AF17" s="17">
        <v>0.15073937433267601</v>
      </c>
      <c r="AG17" s="17">
        <v>0.194327109759521</v>
      </c>
      <c r="AH17" s="17">
        <v>0.113872084949192</v>
      </c>
      <c r="AI17" s="17"/>
      <c r="AJ17" s="17">
        <v>0.185748365206997</v>
      </c>
      <c r="AK17" s="17">
        <v>5.9690291378296401E-2</v>
      </c>
      <c r="AL17" s="17">
        <v>5.6171174719939598E-2</v>
      </c>
      <c r="AM17" s="17">
        <v>0.22393350107872301</v>
      </c>
      <c r="AN17" s="17">
        <v>8.9037814474561203E-2</v>
      </c>
      <c r="AO17" s="17"/>
      <c r="AP17" s="17">
        <v>0</v>
      </c>
      <c r="AQ17" s="17">
        <v>0.184266711775595</v>
      </c>
      <c r="AR17" s="17">
        <v>0.11756424755457601</v>
      </c>
      <c r="AS17" s="17">
        <v>0.166213306040978</v>
      </c>
      <c r="AT17" s="17">
        <v>0.171637597005522</v>
      </c>
      <c r="AU17" s="17">
        <v>9.4654725057978006E-2</v>
      </c>
      <c r="AV17" s="17"/>
      <c r="AW17" s="17">
        <v>0.19945168629367299</v>
      </c>
      <c r="AX17" s="17">
        <v>0.31086240110625002</v>
      </c>
      <c r="AY17" s="17">
        <v>5.9144643243586002E-2</v>
      </c>
      <c r="AZ17" s="17">
        <v>0.31707100530037402</v>
      </c>
      <c r="BA17" s="17">
        <v>0.100900304180015</v>
      </c>
      <c r="BB17" s="17">
        <v>0.24115089543590901</v>
      </c>
      <c r="BC17" s="17">
        <v>0.11644257576822099</v>
      </c>
      <c r="BD17" s="17">
        <v>0.15545308361497401</v>
      </c>
      <c r="BE17" s="17">
        <v>9.7762410952155099E-2</v>
      </c>
      <c r="BF17" s="17">
        <v>0.173817246372057</v>
      </c>
      <c r="BG17" s="17">
        <v>0.18282205705555901</v>
      </c>
      <c r="BH17" s="17">
        <v>7.8351437995831205E-2</v>
      </c>
      <c r="BI17" s="17">
        <v>0</v>
      </c>
      <c r="BJ17" s="17">
        <v>0</v>
      </c>
      <c r="BK17" s="17">
        <v>0</v>
      </c>
      <c r="BL17" s="17">
        <v>0</v>
      </c>
      <c r="BM17" s="17"/>
      <c r="BN17" s="17">
        <v>0.14882631724563899</v>
      </c>
      <c r="BO17" s="17">
        <v>0.12010079996853799</v>
      </c>
      <c r="BP17" s="17"/>
      <c r="BQ17" s="17">
        <v>0</v>
      </c>
      <c r="BR17" s="17">
        <v>9.4957905873839205E-2</v>
      </c>
      <c r="BS17" s="17"/>
      <c r="BT17" s="17">
        <v>5.5853090728787101E-2</v>
      </c>
      <c r="BU17" s="17"/>
      <c r="BV17" s="17">
        <v>4.7017232293913698E-2</v>
      </c>
      <c r="BW17" s="17">
        <v>0.195146505767682</v>
      </c>
      <c r="BX17" s="17">
        <v>0.15132816898371901</v>
      </c>
      <c r="BY17" s="17"/>
      <c r="BZ17" s="17">
        <v>0.29842596318238201</v>
      </c>
      <c r="CA17" s="17">
        <v>0.140358503540854</v>
      </c>
      <c r="CB17" s="17">
        <v>5.8748607315271102E-2</v>
      </c>
      <c r="CC17" s="17">
        <v>0.198652107639784</v>
      </c>
      <c r="CD17" s="17">
        <v>0.12873250145354001</v>
      </c>
      <c r="CE17" s="17">
        <v>4.6561231721482001E-2</v>
      </c>
      <c r="CF17" s="17">
        <v>0.23847670074677599</v>
      </c>
      <c r="CG17" s="17"/>
      <c r="CH17" s="17">
        <v>0</v>
      </c>
      <c r="CI17" s="17">
        <v>0.11998657030271</v>
      </c>
      <c r="CJ17" s="17">
        <v>0.12312465672433</v>
      </c>
      <c r="CK17" s="17">
        <v>0.18211041844498599</v>
      </c>
      <c r="CL17" s="17">
        <v>0.29106563463360602</v>
      </c>
    </row>
    <row r="18" spans="2:90" ht="43.2" x14ac:dyDescent="0.3">
      <c r="B18" s="18" t="s">
        <v>636</v>
      </c>
      <c r="C18" s="17">
        <v>0.10484294117711</v>
      </c>
      <c r="D18" s="17">
        <v>0.107237228938554</v>
      </c>
      <c r="E18" s="17">
        <v>0.104242128010528</v>
      </c>
      <c r="F18" s="17"/>
      <c r="G18" s="17">
        <v>0.22014503669570701</v>
      </c>
      <c r="H18" s="17">
        <v>0.104914943465426</v>
      </c>
      <c r="I18" s="17">
        <v>0.15280094761061699</v>
      </c>
      <c r="J18" s="17">
        <v>0</v>
      </c>
      <c r="K18" s="17">
        <v>0.107273937818695</v>
      </c>
      <c r="L18" s="17">
        <v>8.9767533557778098E-2</v>
      </c>
      <c r="M18" s="17"/>
      <c r="N18" s="17">
        <v>8.1563805288718205E-2</v>
      </c>
      <c r="O18" s="17">
        <v>9.1851913768883006E-2</v>
      </c>
      <c r="P18" s="17">
        <v>0.107485774221368</v>
      </c>
      <c r="Q18" s="17">
        <v>0.111166345044965</v>
      </c>
      <c r="R18" s="17"/>
      <c r="S18" s="17">
        <v>0.18273022307218301</v>
      </c>
      <c r="T18" s="17">
        <v>7.8375865096778505E-2</v>
      </c>
      <c r="U18" s="17">
        <v>0</v>
      </c>
      <c r="V18" s="17">
        <v>0.12557371894712799</v>
      </c>
      <c r="W18" s="17">
        <v>8.4078193262855802E-2</v>
      </c>
      <c r="X18" s="17">
        <v>8.5507743835064501E-2</v>
      </c>
      <c r="Y18" s="17">
        <v>3.7096223861557802E-2</v>
      </c>
      <c r="Z18" s="17">
        <v>0</v>
      </c>
      <c r="AA18" s="17">
        <v>0.20183785764655299</v>
      </c>
      <c r="AB18" s="17">
        <v>5.3883193396969599E-2</v>
      </c>
      <c r="AC18" s="17">
        <v>0.39506895755695498</v>
      </c>
      <c r="AD18" s="17">
        <v>0.32568869857418298</v>
      </c>
      <c r="AE18" s="17"/>
      <c r="AF18" s="17">
        <v>6.8751150862597504E-2</v>
      </c>
      <c r="AG18" s="17">
        <v>0.148946785184431</v>
      </c>
      <c r="AH18" s="17">
        <v>0.15514867685433201</v>
      </c>
      <c r="AI18" s="17"/>
      <c r="AJ18" s="17">
        <v>7.9736018372299405E-2</v>
      </c>
      <c r="AK18" s="17">
        <v>0.14180737150202399</v>
      </c>
      <c r="AL18" s="17">
        <v>6.0614751044613599E-2</v>
      </c>
      <c r="AM18" s="17">
        <v>0.119019198766784</v>
      </c>
      <c r="AN18" s="17">
        <v>0.15752319586177299</v>
      </c>
      <c r="AO18" s="17"/>
      <c r="AP18" s="17">
        <v>0.13659855591103701</v>
      </c>
      <c r="AQ18" s="17">
        <v>8.6516604316444604E-2</v>
      </c>
      <c r="AR18" s="17">
        <v>5.98274431843464E-2</v>
      </c>
      <c r="AS18" s="17">
        <v>0.11604605040331201</v>
      </c>
      <c r="AT18" s="17">
        <v>0.16421937564765199</v>
      </c>
      <c r="AU18" s="17">
        <v>0.10499436352560999</v>
      </c>
      <c r="AV18" s="17"/>
      <c r="AW18" s="17">
        <v>0.41961572335309599</v>
      </c>
      <c r="AX18" s="17">
        <v>0.15664876031678901</v>
      </c>
      <c r="AY18" s="17">
        <v>5.64953201531605E-2</v>
      </c>
      <c r="AZ18" s="17">
        <v>0</v>
      </c>
      <c r="BA18" s="17">
        <v>0.193699528245838</v>
      </c>
      <c r="BB18" s="17">
        <v>0.120113105478349</v>
      </c>
      <c r="BC18" s="17">
        <v>5.1436068339502997E-2</v>
      </c>
      <c r="BD18" s="17">
        <v>5.6540384314329999E-2</v>
      </c>
      <c r="BE18" s="17">
        <v>0.27541438961060499</v>
      </c>
      <c r="BF18" s="17">
        <v>0</v>
      </c>
      <c r="BG18" s="17">
        <v>9.8046855828896606E-2</v>
      </c>
      <c r="BH18" s="17">
        <v>0</v>
      </c>
      <c r="BI18" s="17">
        <v>0.380325125528994</v>
      </c>
      <c r="BJ18" s="17">
        <v>0</v>
      </c>
      <c r="BK18" s="17">
        <v>0</v>
      </c>
      <c r="BL18" s="17">
        <v>0</v>
      </c>
      <c r="BM18" s="17"/>
      <c r="BN18" s="17">
        <v>8.7877789464064701E-2</v>
      </c>
      <c r="BO18" s="17">
        <v>0.12572305462754399</v>
      </c>
      <c r="BP18" s="17"/>
      <c r="BQ18" s="17">
        <v>0.18959804607676101</v>
      </c>
      <c r="BR18" s="17">
        <v>0.13756320635774599</v>
      </c>
      <c r="BS18" s="17"/>
      <c r="BT18" s="17">
        <v>0.27702937664766503</v>
      </c>
      <c r="BU18" s="17"/>
      <c r="BV18" s="17">
        <v>9.1104868088810007E-2</v>
      </c>
      <c r="BW18" s="17">
        <v>6.7371050598652907E-2</v>
      </c>
      <c r="BX18" s="17">
        <v>0.111816588264725</v>
      </c>
      <c r="BY18" s="17"/>
      <c r="BZ18" s="17">
        <v>0.19460775624422499</v>
      </c>
      <c r="CA18" s="17">
        <v>6.9945497662110001E-2</v>
      </c>
      <c r="CB18" s="17">
        <v>7.9278944670013604E-2</v>
      </c>
      <c r="CC18" s="17">
        <v>0.25458050865562298</v>
      </c>
      <c r="CD18" s="17">
        <v>4.3943534442799803E-2</v>
      </c>
      <c r="CE18" s="17">
        <v>0</v>
      </c>
      <c r="CF18" s="17">
        <v>0</v>
      </c>
      <c r="CG18" s="17"/>
      <c r="CH18" s="17">
        <v>0.24365614598907101</v>
      </c>
      <c r="CI18" s="17">
        <v>4.1546899928275899E-2</v>
      </c>
      <c r="CJ18" s="17">
        <v>0.13901083968820099</v>
      </c>
      <c r="CK18" s="17">
        <v>2.62562144717913E-2</v>
      </c>
      <c r="CL18" s="17">
        <v>0.22953521000817301</v>
      </c>
    </row>
    <row r="19" spans="2:90" x14ac:dyDescent="0.3">
      <c r="B19" s="18" t="s">
        <v>118</v>
      </c>
      <c r="C19" s="17">
        <v>3.4331410356094202E-2</v>
      </c>
      <c r="D19" s="17">
        <v>2.6909359961780201E-2</v>
      </c>
      <c r="E19" s="17">
        <v>4.4091466773237602E-2</v>
      </c>
      <c r="F19" s="17"/>
      <c r="G19" s="17">
        <v>0.171425468427335</v>
      </c>
      <c r="H19" s="17">
        <v>0</v>
      </c>
      <c r="I19" s="17">
        <v>3.4576801565159299E-2</v>
      </c>
      <c r="J19" s="17">
        <v>3.4928716041435597E-2</v>
      </c>
      <c r="K19" s="17">
        <v>2.2467500538190101E-2</v>
      </c>
      <c r="L19" s="17">
        <v>0</v>
      </c>
      <c r="M19" s="17"/>
      <c r="N19" s="17">
        <v>8.3089214584904994E-2</v>
      </c>
      <c r="O19" s="17">
        <v>2.4112397070620899E-2</v>
      </c>
      <c r="P19" s="17">
        <v>3.6808159388983901E-2</v>
      </c>
      <c r="Q19" s="17">
        <v>1.4200878617507601E-2</v>
      </c>
      <c r="R19" s="17"/>
      <c r="S19" s="17">
        <v>0.13221506382300899</v>
      </c>
      <c r="T19" s="17">
        <v>0</v>
      </c>
      <c r="U19" s="17">
        <v>5.3995647128241897E-2</v>
      </c>
      <c r="V19" s="17">
        <v>0</v>
      </c>
      <c r="W19" s="17">
        <v>7.5640281616185301E-2</v>
      </c>
      <c r="X19" s="17">
        <v>0</v>
      </c>
      <c r="Y19" s="17">
        <v>3.3586879707349998E-2</v>
      </c>
      <c r="Z19" s="17">
        <v>0</v>
      </c>
      <c r="AA19" s="17">
        <v>5.33840128546193E-2</v>
      </c>
      <c r="AB19" s="17">
        <v>0</v>
      </c>
      <c r="AC19" s="17">
        <v>0</v>
      </c>
      <c r="AD19" s="17">
        <v>0</v>
      </c>
      <c r="AE19" s="17"/>
      <c r="AF19" s="17">
        <v>9.2597396643368107E-3</v>
      </c>
      <c r="AG19" s="17">
        <v>1.953338106774E-2</v>
      </c>
      <c r="AH19" s="17">
        <v>0</v>
      </c>
      <c r="AI19" s="17"/>
      <c r="AJ19" s="17">
        <v>0</v>
      </c>
      <c r="AK19" s="17">
        <v>2.94954855824975E-2</v>
      </c>
      <c r="AL19" s="17">
        <v>0</v>
      </c>
      <c r="AM19" s="17">
        <v>1.8421891267057799E-2</v>
      </c>
      <c r="AN19" s="17">
        <v>0.15278784595523101</v>
      </c>
      <c r="AO19" s="17"/>
      <c r="AP19" s="17">
        <v>0</v>
      </c>
      <c r="AQ19" s="17">
        <v>0</v>
      </c>
      <c r="AR19" s="17">
        <v>6.4089285673460297E-2</v>
      </c>
      <c r="AS19" s="17">
        <v>1.05549731367812E-2</v>
      </c>
      <c r="AT19" s="17">
        <v>0.15593841561091701</v>
      </c>
      <c r="AU19" s="17">
        <v>9.8977126771981602E-2</v>
      </c>
      <c r="AV19" s="17"/>
      <c r="AW19" s="17">
        <v>0</v>
      </c>
      <c r="AX19" s="17">
        <v>7.2928836607740202E-2</v>
      </c>
      <c r="AY19" s="17">
        <v>0</v>
      </c>
      <c r="AZ19" s="17">
        <v>0</v>
      </c>
      <c r="BA19" s="17">
        <v>3.0453145302823E-2</v>
      </c>
      <c r="BB19" s="17">
        <v>0</v>
      </c>
      <c r="BC19" s="17">
        <v>0</v>
      </c>
      <c r="BD19" s="17">
        <v>5.9127019290141497E-2</v>
      </c>
      <c r="BE19" s="17">
        <v>0</v>
      </c>
      <c r="BF19" s="17">
        <v>0</v>
      </c>
      <c r="BG19" s="17">
        <v>0</v>
      </c>
      <c r="BH19" s="17">
        <v>0.173320289841353</v>
      </c>
      <c r="BI19" s="17">
        <v>0</v>
      </c>
      <c r="BJ19" s="17">
        <v>0</v>
      </c>
      <c r="BK19" s="17">
        <v>0</v>
      </c>
      <c r="BL19" s="17">
        <v>0</v>
      </c>
      <c r="BM19" s="17"/>
      <c r="BN19" s="17">
        <v>1.9651387672031499E-2</v>
      </c>
      <c r="BO19" s="17">
        <v>5.1226548410598101E-2</v>
      </c>
      <c r="BP19" s="17"/>
      <c r="BQ19" s="17">
        <v>0</v>
      </c>
      <c r="BR19" s="17">
        <v>4.6922698465237701E-2</v>
      </c>
      <c r="BS19" s="17"/>
      <c r="BT19" s="17">
        <v>5.76212357530572E-2</v>
      </c>
      <c r="BU19" s="17"/>
      <c r="BV19" s="17">
        <v>2.1439027468629399E-2</v>
      </c>
      <c r="BW19" s="17">
        <v>9.2271700566570705E-2</v>
      </c>
      <c r="BX19" s="17">
        <v>2.6466326577532499E-2</v>
      </c>
      <c r="BY19" s="17"/>
      <c r="BZ19" s="17">
        <v>0</v>
      </c>
      <c r="CA19" s="17">
        <v>8.8469221813947299E-2</v>
      </c>
      <c r="CB19" s="17">
        <v>2.8321800189690299E-2</v>
      </c>
      <c r="CC19" s="17">
        <v>3.4052361682414899E-2</v>
      </c>
      <c r="CD19" s="17">
        <v>0</v>
      </c>
      <c r="CE19" s="17">
        <v>0</v>
      </c>
      <c r="CF19" s="17">
        <v>0</v>
      </c>
      <c r="CG19" s="17"/>
      <c r="CH19" s="17">
        <v>0</v>
      </c>
      <c r="CI19" s="17">
        <v>2.0846174175725402E-2</v>
      </c>
      <c r="CJ19" s="17">
        <v>6.7545408709190694E-2</v>
      </c>
      <c r="CK19" s="17">
        <v>0</v>
      </c>
      <c r="CL19" s="17">
        <v>0</v>
      </c>
    </row>
    <row r="20" spans="2:90" x14ac:dyDescent="0.3">
      <c r="B20" s="18" t="s">
        <v>131</v>
      </c>
      <c r="C20" s="19">
        <v>4.7947434997516802E-2</v>
      </c>
      <c r="D20" s="19">
        <v>4.1725223297247399E-2</v>
      </c>
      <c r="E20" s="19">
        <v>5.6550932287192303E-2</v>
      </c>
      <c r="F20" s="19"/>
      <c r="G20" s="19">
        <v>0</v>
      </c>
      <c r="H20" s="19">
        <v>0</v>
      </c>
      <c r="I20" s="19">
        <v>3.4362257212199397E-2</v>
      </c>
      <c r="J20" s="19">
        <v>0.13060741048271199</v>
      </c>
      <c r="K20" s="19">
        <v>3.9725541349893298E-2</v>
      </c>
      <c r="L20" s="19">
        <v>5.2204850394102803E-2</v>
      </c>
      <c r="M20" s="19"/>
      <c r="N20" s="19">
        <v>5.3429300141276601E-2</v>
      </c>
      <c r="O20" s="19">
        <v>2.39557053094385E-2</v>
      </c>
      <c r="P20" s="19">
        <v>7.0502319459831195E-2</v>
      </c>
      <c r="Q20" s="19">
        <v>2.7824871179414099E-2</v>
      </c>
      <c r="R20" s="19"/>
      <c r="S20" s="19">
        <v>0</v>
      </c>
      <c r="T20" s="19">
        <v>6.9933541364214799E-2</v>
      </c>
      <c r="U20" s="19">
        <v>8.8813975813925694E-2</v>
      </c>
      <c r="V20" s="19">
        <v>4.4658814987110801E-2</v>
      </c>
      <c r="W20" s="19">
        <v>0</v>
      </c>
      <c r="X20" s="19">
        <v>9.5940894140001301E-2</v>
      </c>
      <c r="Y20" s="19">
        <v>3.3691602663095697E-2</v>
      </c>
      <c r="Z20" s="19">
        <v>0</v>
      </c>
      <c r="AA20" s="19">
        <v>5.4556009395930798E-2</v>
      </c>
      <c r="AB20" s="19">
        <v>0.10104440084006901</v>
      </c>
      <c r="AC20" s="19">
        <v>0</v>
      </c>
      <c r="AD20" s="19">
        <v>0</v>
      </c>
      <c r="AE20" s="19"/>
      <c r="AF20" s="19">
        <v>4.6571365586206802E-2</v>
      </c>
      <c r="AG20" s="19">
        <v>7.2571291242644803E-2</v>
      </c>
      <c r="AH20" s="19">
        <v>3.6672073385487898E-2</v>
      </c>
      <c r="AI20" s="19"/>
      <c r="AJ20" s="19">
        <v>7.7405318183380298E-2</v>
      </c>
      <c r="AK20" s="19">
        <v>2.53954737332154E-2</v>
      </c>
      <c r="AL20" s="19">
        <v>5.7668391695976998E-2</v>
      </c>
      <c r="AM20" s="19">
        <v>1.7844431141078899E-2</v>
      </c>
      <c r="AN20" s="19">
        <v>0</v>
      </c>
      <c r="AO20" s="19"/>
      <c r="AP20" s="19">
        <v>6.2690046392250107E-2</v>
      </c>
      <c r="AQ20" s="19">
        <v>9.0965929936966006E-2</v>
      </c>
      <c r="AR20" s="19">
        <v>5.6919353264097701E-2</v>
      </c>
      <c r="AS20" s="19">
        <v>3.1950049635222001E-2</v>
      </c>
      <c r="AT20" s="19">
        <v>0</v>
      </c>
      <c r="AU20" s="19">
        <v>0</v>
      </c>
      <c r="AV20" s="19"/>
      <c r="AW20" s="19">
        <v>0.220164037059422</v>
      </c>
      <c r="AX20" s="19">
        <v>7.0642779515963205E-2</v>
      </c>
      <c r="AY20" s="19">
        <v>5.44604685626369E-2</v>
      </c>
      <c r="AZ20" s="19">
        <v>0</v>
      </c>
      <c r="BA20" s="19">
        <v>6.0203901432264902E-2</v>
      </c>
      <c r="BB20" s="19">
        <v>0</v>
      </c>
      <c r="BC20" s="19">
        <v>0</v>
      </c>
      <c r="BD20" s="19">
        <v>0.106814418196243</v>
      </c>
      <c r="BE20" s="19">
        <v>0</v>
      </c>
      <c r="BF20" s="19">
        <v>0</v>
      </c>
      <c r="BG20" s="19">
        <v>8.3160546911660096E-2</v>
      </c>
      <c r="BH20" s="19">
        <v>9.2110882945239697E-2</v>
      </c>
      <c r="BI20" s="19">
        <v>0</v>
      </c>
      <c r="BJ20" s="19">
        <v>0.142391813196693</v>
      </c>
      <c r="BK20" s="19">
        <v>0</v>
      </c>
      <c r="BL20" s="19">
        <v>0</v>
      </c>
      <c r="BM20" s="19"/>
      <c r="BN20" s="19">
        <v>3.6515593776347E-2</v>
      </c>
      <c r="BO20" s="19">
        <v>6.1545335344037798E-2</v>
      </c>
      <c r="BP20" s="19"/>
      <c r="BQ20" s="19">
        <v>8.7013440406888701E-2</v>
      </c>
      <c r="BR20" s="19">
        <v>0</v>
      </c>
      <c r="BS20" s="19"/>
      <c r="BT20" s="19">
        <v>0</v>
      </c>
      <c r="BU20" s="19"/>
      <c r="BV20" s="19">
        <v>2.1240140683350998E-2</v>
      </c>
      <c r="BW20" s="19">
        <v>3.0127145826486498E-2</v>
      </c>
      <c r="BX20" s="19">
        <v>6.6342672872212294E-2</v>
      </c>
      <c r="BY20" s="19"/>
      <c r="BZ20" s="19">
        <v>0</v>
      </c>
      <c r="CA20" s="19">
        <v>6.18065643373161E-2</v>
      </c>
      <c r="CB20" s="19">
        <v>5.2074801276345097E-2</v>
      </c>
      <c r="CC20" s="19">
        <v>3.4799949733241298E-2</v>
      </c>
      <c r="CD20" s="19">
        <v>7.4141719217983001E-2</v>
      </c>
      <c r="CE20" s="19">
        <v>0</v>
      </c>
      <c r="CF20" s="19">
        <v>7.8301626706566194E-2</v>
      </c>
      <c r="CG20" s="19"/>
      <c r="CH20" s="19">
        <v>0</v>
      </c>
      <c r="CI20" s="19">
        <v>6.0191898686765298E-2</v>
      </c>
      <c r="CJ20" s="19">
        <v>4.4657522049391003E-2</v>
      </c>
      <c r="CK20" s="19">
        <v>4.7384918279314597E-2</v>
      </c>
      <c r="CL20" s="19">
        <v>5.09517073824119E-2</v>
      </c>
    </row>
    <row r="21" spans="2:90" x14ac:dyDescent="0.3">
      <c r="B21" s="16" t="s">
        <v>799</v>
      </c>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CL23"/>
  <sheetViews>
    <sheetView showGridLines="0" topLeftCell="A9" workbookViewId="0">
      <pane xSplit="2" topLeftCell="C1" activePane="topRight" state="frozen"/>
      <selection pane="topRight" activeCell="B20" sqref="B20"/>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662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384</v>
      </c>
      <c r="D7" s="10">
        <v>210</v>
      </c>
      <c r="E7" s="10">
        <v>172</v>
      </c>
      <c r="F7" s="10"/>
      <c r="G7" s="10">
        <v>62</v>
      </c>
      <c r="H7" s="10">
        <v>111</v>
      </c>
      <c r="I7" s="10">
        <v>71</v>
      </c>
      <c r="J7" s="10">
        <v>56</v>
      </c>
      <c r="K7" s="10">
        <v>25</v>
      </c>
      <c r="L7" s="10">
        <v>59</v>
      </c>
      <c r="M7" s="10"/>
      <c r="N7" s="10">
        <v>150</v>
      </c>
      <c r="O7" s="10">
        <v>93</v>
      </c>
      <c r="P7" s="10">
        <v>70</v>
      </c>
      <c r="Q7" s="10">
        <v>71</v>
      </c>
      <c r="R7" s="10"/>
      <c r="S7" s="10">
        <v>65</v>
      </c>
      <c r="T7" s="10">
        <v>49</v>
      </c>
      <c r="U7" s="10">
        <v>19</v>
      </c>
      <c r="V7" s="10">
        <v>31</v>
      </c>
      <c r="W7" s="10">
        <v>26</v>
      </c>
      <c r="X7" s="10">
        <v>45</v>
      </c>
      <c r="Y7" s="10">
        <v>32</v>
      </c>
      <c r="Z7" s="10">
        <v>16</v>
      </c>
      <c r="AA7" s="10">
        <v>42</v>
      </c>
      <c r="AB7" s="10">
        <v>32</v>
      </c>
      <c r="AC7" s="10">
        <v>15</v>
      </c>
      <c r="AD7" s="10">
        <v>12</v>
      </c>
      <c r="AE7" s="10"/>
      <c r="AF7" s="10">
        <v>82</v>
      </c>
      <c r="AG7" s="10">
        <v>194</v>
      </c>
      <c r="AH7" s="10">
        <v>56</v>
      </c>
      <c r="AI7" s="10"/>
      <c r="AJ7" s="10">
        <v>41</v>
      </c>
      <c r="AK7" s="10">
        <v>213</v>
      </c>
      <c r="AL7" s="10">
        <v>33</v>
      </c>
      <c r="AM7" s="10">
        <v>28</v>
      </c>
      <c r="AN7" s="10">
        <v>15</v>
      </c>
      <c r="AO7" s="10"/>
      <c r="AP7" s="10">
        <v>180</v>
      </c>
      <c r="AQ7" s="10">
        <v>45</v>
      </c>
      <c r="AR7" s="10">
        <v>36</v>
      </c>
      <c r="AS7" s="10">
        <v>46</v>
      </c>
      <c r="AT7" s="10">
        <v>33</v>
      </c>
      <c r="AU7" s="10">
        <v>21</v>
      </c>
      <c r="AV7" s="10"/>
      <c r="AW7" s="10">
        <v>3</v>
      </c>
      <c r="AX7" s="10">
        <v>10</v>
      </c>
      <c r="AY7" s="10">
        <v>23</v>
      </c>
      <c r="AZ7" s="10">
        <v>17</v>
      </c>
      <c r="BA7" s="10">
        <v>29</v>
      </c>
      <c r="BB7" s="10">
        <v>40</v>
      </c>
      <c r="BC7" s="10">
        <v>30</v>
      </c>
      <c r="BD7" s="10">
        <v>31</v>
      </c>
      <c r="BE7" s="10">
        <v>23</v>
      </c>
      <c r="BF7" s="10">
        <v>18</v>
      </c>
      <c r="BG7" s="10">
        <v>33</v>
      </c>
      <c r="BH7" s="10">
        <v>26</v>
      </c>
      <c r="BI7" s="10">
        <v>19</v>
      </c>
      <c r="BJ7" s="10">
        <v>8</v>
      </c>
      <c r="BK7" s="10">
        <v>11</v>
      </c>
      <c r="BL7" s="10">
        <v>59</v>
      </c>
      <c r="BM7" s="10"/>
      <c r="BN7" s="10">
        <v>248</v>
      </c>
      <c r="BO7" s="10">
        <v>134</v>
      </c>
      <c r="BP7" s="10"/>
      <c r="BQ7" s="10">
        <v>163</v>
      </c>
      <c r="BR7" s="10">
        <v>39</v>
      </c>
      <c r="BS7" s="10"/>
      <c r="BT7" s="10">
        <v>76</v>
      </c>
      <c r="BU7" s="10"/>
      <c r="BV7" s="10">
        <v>67</v>
      </c>
      <c r="BW7" s="10">
        <v>84</v>
      </c>
      <c r="BX7" s="10">
        <v>220</v>
      </c>
      <c r="BY7" s="10"/>
      <c r="BZ7" s="10">
        <v>34</v>
      </c>
      <c r="CA7" s="10">
        <v>45</v>
      </c>
      <c r="CB7" s="10">
        <v>40</v>
      </c>
      <c r="CC7" s="10">
        <v>49</v>
      </c>
      <c r="CD7" s="10">
        <v>54</v>
      </c>
      <c r="CE7" s="10">
        <v>59</v>
      </c>
      <c r="CF7" s="10">
        <v>85</v>
      </c>
      <c r="CG7" s="10"/>
      <c r="CH7" s="10">
        <v>58</v>
      </c>
      <c r="CI7" s="10">
        <v>170</v>
      </c>
      <c r="CJ7" s="10">
        <v>106</v>
      </c>
      <c r="CK7" s="10">
        <v>43</v>
      </c>
      <c r="CL7" s="10">
        <v>7</v>
      </c>
    </row>
    <row r="8" spans="2:90" ht="30" customHeight="1" x14ac:dyDescent="0.3">
      <c r="B8" s="11" t="s">
        <v>20</v>
      </c>
      <c r="C8" s="11">
        <v>391</v>
      </c>
      <c r="D8" s="11">
        <v>221</v>
      </c>
      <c r="E8" s="11">
        <v>168</v>
      </c>
      <c r="F8" s="11"/>
      <c r="G8" s="11">
        <v>78</v>
      </c>
      <c r="H8" s="11">
        <v>109</v>
      </c>
      <c r="I8" s="11">
        <v>70</v>
      </c>
      <c r="J8" s="11">
        <v>53</v>
      </c>
      <c r="K8" s="11">
        <v>23</v>
      </c>
      <c r="L8" s="11">
        <v>58</v>
      </c>
      <c r="M8" s="11"/>
      <c r="N8" s="11">
        <v>144</v>
      </c>
      <c r="O8" s="11">
        <v>103</v>
      </c>
      <c r="P8" s="11">
        <v>70</v>
      </c>
      <c r="Q8" s="11">
        <v>75</v>
      </c>
      <c r="R8" s="11"/>
      <c r="S8" s="11">
        <v>71</v>
      </c>
      <c r="T8" s="11">
        <v>46</v>
      </c>
      <c r="U8" s="11">
        <v>18</v>
      </c>
      <c r="V8" s="11">
        <v>33</v>
      </c>
      <c r="W8" s="11">
        <v>23</v>
      </c>
      <c r="X8" s="11">
        <v>47</v>
      </c>
      <c r="Y8" s="11">
        <v>32</v>
      </c>
      <c r="Z8" s="11">
        <v>15</v>
      </c>
      <c r="AA8" s="11">
        <v>49</v>
      </c>
      <c r="AB8" s="11">
        <v>30</v>
      </c>
      <c r="AC8" s="11">
        <v>15</v>
      </c>
      <c r="AD8" s="11">
        <v>12</v>
      </c>
      <c r="AE8" s="11"/>
      <c r="AF8" s="11">
        <v>78</v>
      </c>
      <c r="AG8" s="11">
        <v>194</v>
      </c>
      <c r="AH8" s="11">
        <v>56</v>
      </c>
      <c r="AI8" s="11"/>
      <c r="AJ8" s="11">
        <v>41</v>
      </c>
      <c r="AK8" s="11">
        <v>217</v>
      </c>
      <c r="AL8" s="11">
        <v>33</v>
      </c>
      <c r="AM8" s="11">
        <v>28</v>
      </c>
      <c r="AN8" s="11">
        <v>16</v>
      </c>
      <c r="AO8" s="11"/>
      <c r="AP8" s="11">
        <v>184</v>
      </c>
      <c r="AQ8" s="11">
        <v>46</v>
      </c>
      <c r="AR8" s="11">
        <v>35</v>
      </c>
      <c r="AS8" s="11">
        <v>48</v>
      </c>
      <c r="AT8" s="11">
        <v>34</v>
      </c>
      <c r="AU8" s="11">
        <v>22</v>
      </c>
      <c r="AV8" s="11"/>
      <c r="AW8" s="11">
        <v>3</v>
      </c>
      <c r="AX8" s="11">
        <v>11</v>
      </c>
      <c r="AY8" s="11">
        <v>25</v>
      </c>
      <c r="AZ8" s="11">
        <v>17</v>
      </c>
      <c r="BA8" s="11">
        <v>31</v>
      </c>
      <c r="BB8" s="11">
        <v>44</v>
      </c>
      <c r="BC8" s="11">
        <v>31</v>
      </c>
      <c r="BD8" s="11">
        <v>32</v>
      </c>
      <c r="BE8" s="11">
        <v>23</v>
      </c>
      <c r="BF8" s="11">
        <v>18</v>
      </c>
      <c r="BG8" s="11">
        <v>33</v>
      </c>
      <c r="BH8" s="11">
        <v>25</v>
      </c>
      <c r="BI8" s="11">
        <v>18</v>
      </c>
      <c r="BJ8" s="11">
        <v>8</v>
      </c>
      <c r="BK8" s="11">
        <v>10</v>
      </c>
      <c r="BL8" s="11">
        <v>59</v>
      </c>
      <c r="BM8" s="11"/>
      <c r="BN8" s="11">
        <v>246</v>
      </c>
      <c r="BO8" s="11">
        <v>143</v>
      </c>
      <c r="BP8" s="11"/>
      <c r="BQ8" s="11">
        <v>167</v>
      </c>
      <c r="BR8" s="11">
        <v>39</v>
      </c>
      <c r="BS8" s="11"/>
      <c r="BT8" s="11">
        <v>77</v>
      </c>
      <c r="BU8" s="11"/>
      <c r="BV8" s="11">
        <v>71</v>
      </c>
      <c r="BW8" s="11">
        <v>87</v>
      </c>
      <c r="BX8" s="11">
        <v>219</v>
      </c>
      <c r="BY8" s="11"/>
      <c r="BZ8" s="11">
        <v>36</v>
      </c>
      <c r="CA8" s="11">
        <v>46</v>
      </c>
      <c r="CB8" s="11">
        <v>40</v>
      </c>
      <c r="CC8" s="11">
        <v>51</v>
      </c>
      <c r="CD8" s="11">
        <v>56</v>
      </c>
      <c r="CE8" s="11">
        <v>59</v>
      </c>
      <c r="CF8" s="11">
        <v>83</v>
      </c>
      <c r="CG8" s="11"/>
      <c r="CH8" s="11">
        <v>58</v>
      </c>
      <c r="CI8" s="11">
        <v>172</v>
      </c>
      <c r="CJ8" s="11">
        <v>107</v>
      </c>
      <c r="CK8" s="11">
        <v>46</v>
      </c>
      <c r="CL8" s="11">
        <v>8</v>
      </c>
    </row>
    <row r="9" spans="2:90" ht="28.8" x14ac:dyDescent="0.3">
      <c r="B9" s="18" t="s">
        <v>653</v>
      </c>
      <c r="C9" s="17">
        <v>0.45656445936801199</v>
      </c>
      <c r="D9" s="17">
        <v>0.43511649861233698</v>
      </c>
      <c r="E9" s="17">
        <v>0.47798040853302098</v>
      </c>
      <c r="F9" s="17"/>
      <c r="G9" s="17">
        <v>0.38977189536937401</v>
      </c>
      <c r="H9" s="17">
        <v>0.54951840508620797</v>
      </c>
      <c r="I9" s="17">
        <v>0.391626519000217</v>
      </c>
      <c r="J9" s="17">
        <v>0.474173266871949</v>
      </c>
      <c r="K9" s="17">
        <v>0.428133972208667</v>
      </c>
      <c r="L9" s="17">
        <v>0.446327269234435</v>
      </c>
      <c r="M9" s="17"/>
      <c r="N9" s="17">
        <v>0.57986524526047101</v>
      </c>
      <c r="O9" s="17">
        <v>0.399919631521096</v>
      </c>
      <c r="P9" s="17">
        <v>0.42065258402474098</v>
      </c>
      <c r="Q9" s="17">
        <v>0.331502277401579</v>
      </c>
      <c r="R9" s="17"/>
      <c r="S9" s="17">
        <v>0.472139672668209</v>
      </c>
      <c r="T9" s="17">
        <v>0.43211546008074098</v>
      </c>
      <c r="U9" s="17">
        <v>0.50791778008674504</v>
      </c>
      <c r="V9" s="17">
        <v>0.51977488562500795</v>
      </c>
      <c r="W9" s="17">
        <v>0.60751655807399396</v>
      </c>
      <c r="X9" s="17">
        <v>0.49273173710358298</v>
      </c>
      <c r="Y9" s="17">
        <v>0.26072854034370901</v>
      </c>
      <c r="Z9" s="17">
        <v>0.50535670749894201</v>
      </c>
      <c r="AA9" s="17">
        <v>0.37767695759411002</v>
      </c>
      <c r="AB9" s="17">
        <v>0.39489509304145098</v>
      </c>
      <c r="AC9" s="17">
        <v>0.61436073954599102</v>
      </c>
      <c r="AD9" s="17">
        <v>0.50775974067232599</v>
      </c>
      <c r="AE9" s="17"/>
      <c r="AF9" s="17">
        <v>0.43824821311204698</v>
      </c>
      <c r="AG9" s="17">
        <v>0.46516268186008702</v>
      </c>
      <c r="AH9" s="17">
        <v>0.50649283249000798</v>
      </c>
      <c r="AI9" s="17"/>
      <c r="AJ9" s="17">
        <v>0.45648455005756</v>
      </c>
      <c r="AK9" s="17">
        <v>0.475698569069743</v>
      </c>
      <c r="AL9" s="17">
        <v>0.42832015301412002</v>
      </c>
      <c r="AM9" s="17">
        <v>0.52875432541145395</v>
      </c>
      <c r="AN9" s="17">
        <v>0.42564241823786098</v>
      </c>
      <c r="AO9" s="17"/>
      <c r="AP9" s="17">
        <v>0.49561840270688401</v>
      </c>
      <c r="AQ9" s="17">
        <v>0.398758227847265</v>
      </c>
      <c r="AR9" s="17">
        <v>0.364532202358337</v>
      </c>
      <c r="AS9" s="17">
        <v>0.51331103841042203</v>
      </c>
      <c r="AT9" s="17">
        <v>0.422235238735991</v>
      </c>
      <c r="AU9" s="17">
        <v>0.35998373476364698</v>
      </c>
      <c r="AV9" s="17"/>
      <c r="AW9" s="17">
        <v>1</v>
      </c>
      <c r="AX9" s="17">
        <v>0.27912813010887499</v>
      </c>
      <c r="AY9" s="17">
        <v>0.31564046360666598</v>
      </c>
      <c r="AZ9" s="17">
        <v>0.42318267276027</v>
      </c>
      <c r="BA9" s="17">
        <v>0.20608221919558201</v>
      </c>
      <c r="BB9" s="17">
        <v>0.53517582728865998</v>
      </c>
      <c r="BC9" s="17">
        <v>0.427097529443213</v>
      </c>
      <c r="BD9" s="17">
        <v>0.475510513681832</v>
      </c>
      <c r="BE9" s="17">
        <v>0.42368448185353702</v>
      </c>
      <c r="BF9" s="17">
        <v>0.372447025479761</v>
      </c>
      <c r="BG9" s="17">
        <v>0.43722571459362097</v>
      </c>
      <c r="BH9" s="17">
        <v>0.61034480299662697</v>
      </c>
      <c r="BI9" s="17">
        <v>0.51427809103654398</v>
      </c>
      <c r="BJ9" s="17">
        <v>0.87075358260018698</v>
      </c>
      <c r="BK9" s="17">
        <v>0.81865151229454902</v>
      </c>
      <c r="BL9" s="17">
        <v>0.47602505691903302</v>
      </c>
      <c r="BM9" s="17"/>
      <c r="BN9" s="17">
        <v>0.49109602919412099</v>
      </c>
      <c r="BO9" s="17">
        <v>0.39545568593104002</v>
      </c>
      <c r="BP9" s="17"/>
      <c r="BQ9" s="17">
        <v>0.495274912071555</v>
      </c>
      <c r="BR9" s="17">
        <v>0.46261034783743099</v>
      </c>
      <c r="BS9" s="17"/>
      <c r="BT9" s="17">
        <v>0.43199538638222201</v>
      </c>
      <c r="BU9" s="17"/>
      <c r="BV9" s="17">
        <v>0.36559404891633701</v>
      </c>
      <c r="BW9" s="17">
        <v>0.425235233791043</v>
      </c>
      <c r="BX9" s="17">
        <v>0.50043538838499302</v>
      </c>
      <c r="BY9" s="17"/>
      <c r="BZ9" s="17">
        <v>0.28888174433557401</v>
      </c>
      <c r="CA9" s="17">
        <v>0.499671948590868</v>
      </c>
      <c r="CB9" s="17">
        <v>0.46865985419936301</v>
      </c>
      <c r="CC9" s="17">
        <v>0.28337229091896698</v>
      </c>
      <c r="CD9" s="17">
        <v>0.430010614992763</v>
      </c>
      <c r="CE9" s="17">
        <v>0.53700277502151195</v>
      </c>
      <c r="CF9" s="17">
        <v>0.58448855226570295</v>
      </c>
      <c r="CG9" s="17"/>
      <c r="CH9" s="17">
        <v>0.35669494312642602</v>
      </c>
      <c r="CI9" s="17">
        <v>0.50083464450487303</v>
      </c>
      <c r="CJ9" s="17">
        <v>0.465455255858086</v>
      </c>
      <c r="CK9" s="17">
        <v>0.40519596463981</v>
      </c>
      <c r="CL9" s="17">
        <v>0.40952400666722499</v>
      </c>
    </row>
    <row r="10" spans="2:90" ht="28.8" x14ac:dyDescent="0.3">
      <c r="B10" s="18" t="s">
        <v>654</v>
      </c>
      <c r="C10" s="17">
        <v>0.44407113790879499</v>
      </c>
      <c r="D10" s="17">
        <v>0.41735811216827301</v>
      </c>
      <c r="E10" s="17">
        <v>0.47894133963459501</v>
      </c>
      <c r="F10" s="17"/>
      <c r="G10" s="17">
        <v>0.38891631865260501</v>
      </c>
      <c r="H10" s="17">
        <v>0.43887976289195202</v>
      </c>
      <c r="I10" s="17">
        <v>0.35447953808136701</v>
      </c>
      <c r="J10" s="17">
        <v>0.45815941072828598</v>
      </c>
      <c r="K10" s="17">
        <v>0.44503988971041403</v>
      </c>
      <c r="L10" s="17">
        <v>0.62212772662457205</v>
      </c>
      <c r="M10" s="17"/>
      <c r="N10" s="17">
        <v>0.449855951616077</v>
      </c>
      <c r="O10" s="17">
        <v>0.44674468615496299</v>
      </c>
      <c r="P10" s="17">
        <v>0.49338284034225299</v>
      </c>
      <c r="Q10" s="17">
        <v>0.38330274156779398</v>
      </c>
      <c r="R10" s="17"/>
      <c r="S10" s="17">
        <v>0.44889526939532198</v>
      </c>
      <c r="T10" s="17">
        <v>0.47073750508164902</v>
      </c>
      <c r="U10" s="17">
        <v>0.47461947028509299</v>
      </c>
      <c r="V10" s="17">
        <v>0.369491162104646</v>
      </c>
      <c r="W10" s="17">
        <v>0.35450927607419302</v>
      </c>
      <c r="X10" s="17">
        <v>0.51060934255698398</v>
      </c>
      <c r="Y10" s="17">
        <v>0.38612960485369402</v>
      </c>
      <c r="Z10" s="17">
        <v>0.70203430867925798</v>
      </c>
      <c r="AA10" s="17">
        <v>0.39383909983286097</v>
      </c>
      <c r="AB10" s="17">
        <v>0.43609666392686902</v>
      </c>
      <c r="AC10" s="17">
        <v>0.26547431501335</v>
      </c>
      <c r="AD10" s="17">
        <v>0.665333573403323</v>
      </c>
      <c r="AE10" s="17"/>
      <c r="AF10" s="17">
        <v>0.40845812390673097</v>
      </c>
      <c r="AG10" s="17">
        <v>0.50041692208484601</v>
      </c>
      <c r="AH10" s="17">
        <v>0.45709884641041998</v>
      </c>
      <c r="AI10" s="17"/>
      <c r="AJ10" s="17">
        <v>0.47750296091630601</v>
      </c>
      <c r="AK10" s="17">
        <v>0.48838764801915502</v>
      </c>
      <c r="AL10" s="17">
        <v>0.40749002031647602</v>
      </c>
      <c r="AM10" s="17">
        <v>0.42639115895656399</v>
      </c>
      <c r="AN10" s="17">
        <v>0.126695467911144</v>
      </c>
      <c r="AO10" s="17"/>
      <c r="AP10" s="17">
        <v>0.50596629384242897</v>
      </c>
      <c r="AQ10" s="17">
        <v>0.37634130334895899</v>
      </c>
      <c r="AR10" s="17">
        <v>0.34032191630223402</v>
      </c>
      <c r="AS10" s="17">
        <v>0.38274688978625399</v>
      </c>
      <c r="AT10" s="17">
        <v>0.321577075364395</v>
      </c>
      <c r="AU10" s="17">
        <v>0.44823951281306201</v>
      </c>
      <c r="AV10" s="17"/>
      <c r="AW10" s="17">
        <v>0.636032368485417</v>
      </c>
      <c r="AX10" s="17">
        <v>0.29130788847862998</v>
      </c>
      <c r="AY10" s="17">
        <v>0.65553074245781295</v>
      </c>
      <c r="AZ10" s="17">
        <v>0.36674460016105398</v>
      </c>
      <c r="BA10" s="17">
        <v>0.37459915857564702</v>
      </c>
      <c r="BB10" s="17">
        <v>0.38192428175806498</v>
      </c>
      <c r="BC10" s="17">
        <v>0.44422474907692</v>
      </c>
      <c r="BD10" s="17">
        <v>0.39439338217409198</v>
      </c>
      <c r="BE10" s="17">
        <v>0.49850650960568699</v>
      </c>
      <c r="BF10" s="17">
        <v>0.226924667478453</v>
      </c>
      <c r="BG10" s="17">
        <v>0.48206192162740102</v>
      </c>
      <c r="BH10" s="17">
        <v>0.49553881556401203</v>
      </c>
      <c r="BI10" s="17">
        <v>0.42575087703803999</v>
      </c>
      <c r="BJ10" s="17">
        <v>0.61664108151322805</v>
      </c>
      <c r="BK10" s="17">
        <v>0.71332855859115796</v>
      </c>
      <c r="BL10" s="17">
        <v>0.42527221831294698</v>
      </c>
      <c r="BM10" s="17"/>
      <c r="BN10" s="17">
        <v>0.46556896824218302</v>
      </c>
      <c r="BO10" s="17">
        <v>0.40024821612064498</v>
      </c>
      <c r="BP10" s="17"/>
      <c r="BQ10" s="17">
        <v>0.51220631494614599</v>
      </c>
      <c r="BR10" s="17">
        <v>0.382960050994546</v>
      </c>
      <c r="BS10" s="17"/>
      <c r="BT10" s="17">
        <v>0.40654009457388202</v>
      </c>
      <c r="BU10" s="17"/>
      <c r="BV10" s="17">
        <v>0.356454537695509</v>
      </c>
      <c r="BW10" s="17">
        <v>0.44538728376037401</v>
      </c>
      <c r="BX10" s="17">
        <v>0.46845228732182098</v>
      </c>
      <c r="BY10" s="17"/>
      <c r="BZ10" s="17">
        <v>0.28018537907512497</v>
      </c>
      <c r="CA10" s="17">
        <v>0.35181627039429297</v>
      </c>
      <c r="CB10" s="17">
        <v>0.43937530953163301</v>
      </c>
      <c r="CC10" s="17">
        <v>0.43247555005112498</v>
      </c>
      <c r="CD10" s="17">
        <v>0.50861520089258305</v>
      </c>
      <c r="CE10" s="17">
        <v>0.55874169892437398</v>
      </c>
      <c r="CF10" s="17">
        <v>0.44336761034702998</v>
      </c>
      <c r="CG10" s="17"/>
      <c r="CH10" s="17">
        <v>0.31573557589963402</v>
      </c>
      <c r="CI10" s="17">
        <v>0.475605235197888</v>
      </c>
      <c r="CJ10" s="17">
        <v>0.49691582059915801</v>
      </c>
      <c r="CK10" s="17">
        <v>0.395591777808734</v>
      </c>
      <c r="CL10" s="17">
        <v>0.27138184163287599</v>
      </c>
    </row>
    <row r="11" spans="2:90" x14ac:dyDescent="0.3">
      <c r="B11" s="18" t="s">
        <v>655</v>
      </c>
      <c r="C11" s="17">
        <v>0.42485846982995101</v>
      </c>
      <c r="D11" s="17">
        <v>0.43198736551302003</v>
      </c>
      <c r="E11" s="17">
        <v>0.42084051606101802</v>
      </c>
      <c r="F11" s="17"/>
      <c r="G11" s="17">
        <v>0.37463090569450003</v>
      </c>
      <c r="H11" s="17">
        <v>0.46075651551372498</v>
      </c>
      <c r="I11" s="17">
        <v>0.304124648835846</v>
      </c>
      <c r="J11" s="17">
        <v>0.45615279877036602</v>
      </c>
      <c r="K11" s="17">
        <v>0.524491873394757</v>
      </c>
      <c r="L11" s="17">
        <v>0.50244252074108398</v>
      </c>
      <c r="M11" s="17"/>
      <c r="N11" s="17">
        <v>0.45194073899870801</v>
      </c>
      <c r="O11" s="17">
        <v>0.43061161832157002</v>
      </c>
      <c r="P11" s="17">
        <v>0.366922997100253</v>
      </c>
      <c r="Q11" s="17">
        <v>0.41910929662610202</v>
      </c>
      <c r="R11" s="17"/>
      <c r="S11" s="17">
        <v>0.40004979964138399</v>
      </c>
      <c r="T11" s="17">
        <v>0.37129422096415099</v>
      </c>
      <c r="U11" s="17">
        <v>0.21898343850653601</v>
      </c>
      <c r="V11" s="17">
        <v>0.46553587244116501</v>
      </c>
      <c r="W11" s="17">
        <v>0.62809919456074803</v>
      </c>
      <c r="X11" s="17">
        <v>0.45330557662242699</v>
      </c>
      <c r="Y11" s="17">
        <v>0.62243735590377003</v>
      </c>
      <c r="Z11" s="17">
        <v>0.36260420628892798</v>
      </c>
      <c r="AA11" s="17">
        <v>0.43417516606103201</v>
      </c>
      <c r="AB11" s="17">
        <v>0.33533877885166702</v>
      </c>
      <c r="AC11" s="17">
        <v>0.25049562517023399</v>
      </c>
      <c r="AD11" s="17">
        <v>0.41954649835020102</v>
      </c>
      <c r="AE11" s="17"/>
      <c r="AF11" s="17">
        <v>0.31343898351522098</v>
      </c>
      <c r="AG11" s="17">
        <v>0.48133095622958</v>
      </c>
      <c r="AH11" s="17">
        <v>0.40060522434395501</v>
      </c>
      <c r="AI11" s="17"/>
      <c r="AJ11" s="17">
        <v>0.47200357056136599</v>
      </c>
      <c r="AK11" s="17">
        <v>0.436493220208371</v>
      </c>
      <c r="AL11" s="17">
        <v>0.40775781250460702</v>
      </c>
      <c r="AM11" s="17">
        <v>0.41546607628496202</v>
      </c>
      <c r="AN11" s="17">
        <v>0.418751402472748</v>
      </c>
      <c r="AO11" s="17"/>
      <c r="AP11" s="17">
        <v>0.44907231355149602</v>
      </c>
      <c r="AQ11" s="17">
        <v>0.42722768432747099</v>
      </c>
      <c r="AR11" s="17">
        <v>0.31139163970668698</v>
      </c>
      <c r="AS11" s="17">
        <v>0.35141596852768298</v>
      </c>
      <c r="AT11" s="17">
        <v>0.44999768709389798</v>
      </c>
      <c r="AU11" s="17">
        <v>0.43806025703191798</v>
      </c>
      <c r="AV11" s="17"/>
      <c r="AW11" s="17">
        <v>0.304116782532592</v>
      </c>
      <c r="AX11" s="17">
        <v>0.53184836422578596</v>
      </c>
      <c r="AY11" s="17">
        <v>0.65022785901259395</v>
      </c>
      <c r="AZ11" s="17">
        <v>0.41908817492412598</v>
      </c>
      <c r="BA11" s="17">
        <v>0.43924533088740098</v>
      </c>
      <c r="BB11" s="17">
        <v>0.41828009165486102</v>
      </c>
      <c r="BC11" s="17">
        <v>0.32294847509818098</v>
      </c>
      <c r="BD11" s="17">
        <v>0.30329260314538498</v>
      </c>
      <c r="BE11" s="17">
        <v>0.46171357202796898</v>
      </c>
      <c r="BF11" s="17">
        <v>0.48768893598414098</v>
      </c>
      <c r="BG11" s="17">
        <v>0.464873754179155</v>
      </c>
      <c r="BH11" s="17">
        <v>0.23618616979443599</v>
      </c>
      <c r="BI11" s="17">
        <v>0.58909786338556702</v>
      </c>
      <c r="BJ11" s="17">
        <v>0.74150716520037496</v>
      </c>
      <c r="BK11" s="17">
        <v>0.43202528237251703</v>
      </c>
      <c r="BL11" s="17">
        <v>0.359884724059991</v>
      </c>
      <c r="BM11" s="17"/>
      <c r="BN11" s="17">
        <v>0.42921993373852002</v>
      </c>
      <c r="BO11" s="17">
        <v>0.41530875975210102</v>
      </c>
      <c r="BP11" s="17"/>
      <c r="BQ11" s="17">
        <v>0.46239933404442402</v>
      </c>
      <c r="BR11" s="17">
        <v>0.30880352069609202</v>
      </c>
      <c r="BS11" s="17"/>
      <c r="BT11" s="17">
        <v>0.45211533385893798</v>
      </c>
      <c r="BU11" s="17"/>
      <c r="BV11" s="17">
        <v>0.35528212777788098</v>
      </c>
      <c r="BW11" s="17">
        <v>0.46722446472239398</v>
      </c>
      <c r="BX11" s="17">
        <v>0.41769052478575802</v>
      </c>
      <c r="BY11" s="17"/>
      <c r="BZ11" s="17">
        <v>0.39767930705153398</v>
      </c>
      <c r="CA11" s="17">
        <v>0.30216196009513901</v>
      </c>
      <c r="CB11" s="17">
        <v>0.42701305231137898</v>
      </c>
      <c r="CC11" s="17">
        <v>0.50219338170701699</v>
      </c>
      <c r="CD11" s="17">
        <v>0.50534719417354901</v>
      </c>
      <c r="CE11" s="17">
        <v>0.41657382335144899</v>
      </c>
      <c r="CF11" s="17">
        <v>0.42296380834590203</v>
      </c>
      <c r="CG11" s="17"/>
      <c r="CH11" s="17">
        <v>0.496290564974745</v>
      </c>
      <c r="CI11" s="17">
        <v>0.42332286381164802</v>
      </c>
      <c r="CJ11" s="17">
        <v>0.39888910179060499</v>
      </c>
      <c r="CK11" s="17">
        <v>0.40411550667949497</v>
      </c>
      <c r="CL11" s="17">
        <v>0.40662486641293299</v>
      </c>
    </row>
    <row r="12" spans="2:90" ht="28.8" x14ac:dyDescent="0.3">
      <c r="B12" s="18" t="s">
        <v>656</v>
      </c>
      <c r="C12" s="17">
        <v>0.34492615724527798</v>
      </c>
      <c r="D12" s="17">
        <v>0.35235847552826099</v>
      </c>
      <c r="E12" s="17">
        <v>0.33949296929081002</v>
      </c>
      <c r="F12" s="17"/>
      <c r="G12" s="17">
        <v>0.277843633119637</v>
      </c>
      <c r="H12" s="17">
        <v>0.36951397663111901</v>
      </c>
      <c r="I12" s="17">
        <v>0.45198160326454301</v>
      </c>
      <c r="J12" s="17">
        <v>0.365504487399676</v>
      </c>
      <c r="K12" s="17">
        <v>0.192285984506049</v>
      </c>
      <c r="L12" s="17">
        <v>0.30189591079886102</v>
      </c>
      <c r="M12" s="17"/>
      <c r="N12" s="17">
        <v>0.43134927544193902</v>
      </c>
      <c r="O12" s="17">
        <v>0.28043308342993001</v>
      </c>
      <c r="P12" s="17">
        <v>0.31095031148743502</v>
      </c>
      <c r="Q12" s="17">
        <v>0.29951456290034301</v>
      </c>
      <c r="R12" s="17"/>
      <c r="S12" s="17">
        <v>0.31088679003485797</v>
      </c>
      <c r="T12" s="17">
        <v>0.38093671897475101</v>
      </c>
      <c r="U12" s="17">
        <v>0.30453508888734698</v>
      </c>
      <c r="V12" s="17">
        <v>0.32776773473593301</v>
      </c>
      <c r="W12" s="17">
        <v>0.33259369144454998</v>
      </c>
      <c r="X12" s="17">
        <v>0.26060637818573801</v>
      </c>
      <c r="Y12" s="17">
        <v>0.34880907938957401</v>
      </c>
      <c r="Z12" s="17">
        <v>0.36611712007796898</v>
      </c>
      <c r="AA12" s="17">
        <v>0.33673304957915701</v>
      </c>
      <c r="AB12" s="17">
        <v>0.32842129850444401</v>
      </c>
      <c r="AC12" s="17">
        <v>0.65446366737288997</v>
      </c>
      <c r="AD12" s="17">
        <v>0.51442900004684899</v>
      </c>
      <c r="AE12" s="17"/>
      <c r="AF12" s="17">
        <v>0.25034685651600502</v>
      </c>
      <c r="AG12" s="17">
        <v>0.38175213011407999</v>
      </c>
      <c r="AH12" s="17">
        <v>0.395132203848581</v>
      </c>
      <c r="AI12" s="17"/>
      <c r="AJ12" s="17">
        <v>0.39983850527431902</v>
      </c>
      <c r="AK12" s="17">
        <v>0.31881425859912899</v>
      </c>
      <c r="AL12" s="17">
        <v>0.23522913002153401</v>
      </c>
      <c r="AM12" s="17">
        <v>0.45556176768950402</v>
      </c>
      <c r="AN12" s="17">
        <v>0.180241313643864</v>
      </c>
      <c r="AO12" s="17"/>
      <c r="AP12" s="17">
        <v>0.36445339362866203</v>
      </c>
      <c r="AQ12" s="17">
        <v>0.41597870598249398</v>
      </c>
      <c r="AR12" s="17">
        <v>0.26983829474077098</v>
      </c>
      <c r="AS12" s="17">
        <v>0.437124113456692</v>
      </c>
      <c r="AT12" s="17">
        <v>0.23161969909476501</v>
      </c>
      <c r="AU12" s="17">
        <v>0.17765286290868901</v>
      </c>
      <c r="AV12" s="17"/>
      <c r="AW12" s="17">
        <v>0.331915585952825</v>
      </c>
      <c r="AX12" s="17">
        <v>0.17711795833595401</v>
      </c>
      <c r="AY12" s="17">
        <v>0.23076861175255201</v>
      </c>
      <c r="AZ12" s="17">
        <v>0.34067292301492003</v>
      </c>
      <c r="BA12" s="17">
        <v>0.377836629019496</v>
      </c>
      <c r="BB12" s="17">
        <v>0.28563305815492701</v>
      </c>
      <c r="BC12" s="17">
        <v>0.260791592786843</v>
      </c>
      <c r="BD12" s="17">
        <v>0.28404079184631997</v>
      </c>
      <c r="BE12" s="17">
        <v>0.32589726750003201</v>
      </c>
      <c r="BF12" s="17">
        <v>0.54005296649269197</v>
      </c>
      <c r="BG12" s="17">
        <v>0.30260553911212201</v>
      </c>
      <c r="BH12" s="17">
        <v>0.269098809381843</v>
      </c>
      <c r="BI12" s="17">
        <v>0.33543351830764401</v>
      </c>
      <c r="BJ12" s="17">
        <v>0.50381599628636997</v>
      </c>
      <c r="BK12" s="17">
        <v>0.50258628063899202</v>
      </c>
      <c r="BL12" s="17">
        <v>0.49241667674288903</v>
      </c>
      <c r="BM12" s="17"/>
      <c r="BN12" s="17">
        <v>0.35261872745363798</v>
      </c>
      <c r="BO12" s="17">
        <v>0.328662086228794</v>
      </c>
      <c r="BP12" s="17"/>
      <c r="BQ12" s="17">
        <v>0.338859308776501</v>
      </c>
      <c r="BR12" s="17">
        <v>0.32846978988774</v>
      </c>
      <c r="BS12" s="17"/>
      <c r="BT12" s="17">
        <v>0.37059842727252701</v>
      </c>
      <c r="BU12" s="17"/>
      <c r="BV12" s="17">
        <v>0.30031501842170299</v>
      </c>
      <c r="BW12" s="17">
        <v>0.34161555146324102</v>
      </c>
      <c r="BX12" s="17">
        <v>0.35568733357697901</v>
      </c>
      <c r="BY12" s="17"/>
      <c r="BZ12" s="17">
        <v>0.49368201629923703</v>
      </c>
      <c r="CA12" s="17">
        <v>0.32076757890687702</v>
      </c>
      <c r="CB12" s="17">
        <v>0.32405153132465198</v>
      </c>
      <c r="CC12" s="17">
        <v>0.27641435832243499</v>
      </c>
      <c r="CD12" s="17">
        <v>0.25398463708632901</v>
      </c>
      <c r="CE12" s="17">
        <v>0.29348933797840099</v>
      </c>
      <c r="CF12" s="17">
        <v>0.45272458822489697</v>
      </c>
      <c r="CG12" s="17"/>
      <c r="CH12" s="17">
        <v>0.43846815586569998</v>
      </c>
      <c r="CI12" s="17">
        <v>0.32606635323817201</v>
      </c>
      <c r="CJ12" s="17">
        <v>0.29747913397033898</v>
      </c>
      <c r="CK12" s="17">
        <v>0.372702664328454</v>
      </c>
      <c r="CL12" s="17">
        <v>0.545098406895412</v>
      </c>
    </row>
    <row r="13" spans="2:90" ht="28.8" x14ac:dyDescent="0.3">
      <c r="B13" s="18" t="s">
        <v>657</v>
      </c>
      <c r="C13" s="17">
        <v>0.31743454547087901</v>
      </c>
      <c r="D13" s="17">
        <v>0.33504682704183802</v>
      </c>
      <c r="E13" s="17">
        <v>0.28551920769522798</v>
      </c>
      <c r="F13" s="17"/>
      <c r="G13" s="17">
        <v>0.23077131835557599</v>
      </c>
      <c r="H13" s="17">
        <v>0.41088081524939501</v>
      </c>
      <c r="I13" s="17">
        <v>0.318443829737939</v>
      </c>
      <c r="J13" s="17">
        <v>0.27696073575081798</v>
      </c>
      <c r="K13" s="17">
        <v>0.32195782696412301</v>
      </c>
      <c r="L13" s="17">
        <v>0.29228730433121902</v>
      </c>
      <c r="M13" s="17"/>
      <c r="N13" s="17">
        <v>0.34022987692777101</v>
      </c>
      <c r="O13" s="17">
        <v>0.251809687271972</v>
      </c>
      <c r="P13" s="17">
        <v>0.31001570677519202</v>
      </c>
      <c r="Q13" s="17">
        <v>0.37075250030915302</v>
      </c>
      <c r="R13" s="17"/>
      <c r="S13" s="17">
        <v>0.41596438413669901</v>
      </c>
      <c r="T13" s="17">
        <v>0.31323275920732702</v>
      </c>
      <c r="U13" s="17">
        <v>0.32539241803730401</v>
      </c>
      <c r="V13" s="17">
        <v>0.21059573487567099</v>
      </c>
      <c r="W13" s="17">
        <v>0.38228436582918801</v>
      </c>
      <c r="X13" s="17">
        <v>0.37084199828125702</v>
      </c>
      <c r="Y13" s="17">
        <v>0.25692687198576297</v>
      </c>
      <c r="Z13" s="17">
        <v>0.24691896758658399</v>
      </c>
      <c r="AA13" s="17">
        <v>0.29170142869097998</v>
      </c>
      <c r="AB13" s="17">
        <v>0.23522431848580999</v>
      </c>
      <c r="AC13" s="17">
        <v>0.186478345039164</v>
      </c>
      <c r="AD13" s="17">
        <v>0.41084414979327599</v>
      </c>
      <c r="AE13" s="17"/>
      <c r="AF13" s="17">
        <v>0.353632528641666</v>
      </c>
      <c r="AG13" s="17">
        <v>0.32391520188546602</v>
      </c>
      <c r="AH13" s="17">
        <v>0.30044688338797898</v>
      </c>
      <c r="AI13" s="17"/>
      <c r="AJ13" s="17">
        <v>0.319290071987679</v>
      </c>
      <c r="AK13" s="17">
        <v>0.34136982597919102</v>
      </c>
      <c r="AL13" s="17">
        <v>0.34601566214992702</v>
      </c>
      <c r="AM13" s="17">
        <v>0.28190556901606301</v>
      </c>
      <c r="AN13" s="17">
        <v>0.11622297892273301</v>
      </c>
      <c r="AO13" s="17"/>
      <c r="AP13" s="17">
        <v>0.366988926377535</v>
      </c>
      <c r="AQ13" s="17">
        <v>0.27590938881845301</v>
      </c>
      <c r="AR13" s="17">
        <v>0.30709443417035098</v>
      </c>
      <c r="AS13" s="17">
        <v>0.26804251354807501</v>
      </c>
      <c r="AT13" s="17">
        <v>0.25650114135805002</v>
      </c>
      <c r="AU13" s="17">
        <v>0.22779765279046801</v>
      </c>
      <c r="AV13" s="17"/>
      <c r="AW13" s="17">
        <v>0.331915585952825</v>
      </c>
      <c r="AX13" s="17">
        <v>9.3102842340908404E-2</v>
      </c>
      <c r="AY13" s="17">
        <v>0.38738405716059798</v>
      </c>
      <c r="AZ13" s="17">
        <v>0.286161686174779</v>
      </c>
      <c r="BA13" s="17">
        <v>0.22386173489734301</v>
      </c>
      <c r="BB13" s="17">
        <v>0.26878291904691798</v>
      </c>
      <c r="BC13" s="17">
        <v>0.30879589755527198</v>
      </c>
      <c r="BD13" s="17">
        <v>0.265730650879349</v>
      </c>
      <c r="BE13" s="17">
        <v>0.36105183114315798</v>
      </c>
      <c r="BF13" s="17">
        <v>0.274354690450552</v>
      </c>
      <c r="BG13" s="17">
        <v>0.25511299604695198</v>
      </c>
      <c r="BH13" s="17">
        <v>0.27520964756076699</v>
      </c>
      <c r="BI13" s="17">
        <v>0.27344774141077699</v>
      </c>
      <c r="BJ13" s="17">
        <v>0.260256962867423</v>
      </c>
      <c r="BK13" s="17">
        <v>0.456111142857621</v>
      </c>
      <c r="BL13" s="17">
        <v>0.50778216805297405</v>
      </c>
      <c r="BM13" s="17"/>
      <c r="BN13" s="17">
        <v>0.33947973834050199</v>
      </c>
      <c r="BO13" s="17">
        <v>0.28336397449635398</v>
      </c>
      <c r="BP13" s="17"/>
      <c r="BQ13" s="17">
        <v>0.35723755391621798</v>
      </c>
      <c r="BR13" s="17">
        <v>0.32515803512986402</v>
      </c>
      <c r="BS13" s="17"/>
      <c r="BT13" s="17">
        <v>0.303067838666987</v>
      </c>
      <c r="BU13" s="17"/>
      <c r="BV13" s="17">
        <v>0.18962615505563801</v>
      </c>
      <c r="BW13" s="17">
        <v>0.36091754783392399</v>
      </c>
      <c r="BX13" s="17">
        <v>0.32568883395141202</v>
      </c>
      <c r="BY13" s="17"/>
      <c r="BZ13" s="17">
        <v>0.26903176310852001</v>
      </c>
      <c r="CA13" s="17">
        <v>0.27148353669613501</v>
      </c>
      <c r="CB13" s="17">
        <v>0.33725820830202802</v>
      </c>
      <c r="CC13" s="17">
        <v>0.297755581896332</v>
      </c>
      <c r="CD13" s="17">
        <v>0.25214119338154301</v>
      </c>
      <c r="CE13" s="17">
        <v>0.319597694528932</v>
      </c>
      <c r="CF13" s="17">
        <v>0.43077613497860201</v>
      </c>
      <c r="CG13" s="17"/>
      <c r="CH13" s="17">
        <v>0.39533504144560999</v>
      </c>
      <c r="CI13" s="17">
        <v>0.29385381423240697</v>
      </c>
      <c r="CJ13" s="17">
        <v>0.32132918611467198</v>
      </c>
      <c r="CK13" s="17">
        <v>0.28691161780997798</v>
      </c>
      <c r="CL13" s="17">
        <v>0.37965309967157301</v>
      </c>
    </row>
    <row r="14" spans="2:90" ht="28.8" x14ac:dyDescent="0.3">
      <c r="B14" s="18" t="s">
        <v>658</v>
      </c>
      <c r="C14" s="17">
        <v>0.315253146988832</v>
      </c>
      <c r="D14" s="17">
        <v>0.30443557400761301</v>
      </c>
      <c r="E14" s="17">
        <v>0.32750382476567902</v>
      </c>
      <c r="F14" s="17"/>
      <c r="G14" s="17">
        <v>0.20809420112435301</v>
      </c>
      <c r="H14" s="17">
        <v>0.38343566867103901</v>
      </c>
      <c r="I14" s="17">
        <v>0.31974465621020098</v>
      </c>
      <c r="J14" s="17">
        <v>0.30281898915775701</v>
      </c>
      <c r="K14" s="17">
        <v>0.52899252959424103</v>
      </c>
      <c r="L14" s="17">
        <v>0.25113672475655002</v>
      </c>
      <c r="M14" s="17"/>
      <c r="N14" s="17">
        <v>0.365541946898569</v>
      </c>
      <c r="O14" s="17">
        <v>0.27983451015979899</v>
      </c>
      <c r="P14" s="17">
        <v>0.27306847099361797</v>
      </c>
      <c r="Q14" s="17">
        <v>0.30684694099096899</v>
      </c>
      <c r="R14" s="17"/>
      <c r="S14" s="17">
        <v>0.28115397608642101</v>
      </c>
      <c r="T14" s="17">
        <v>0.39094151567629298</v>
      </c>
      <c r="U14" s="17">
        <v>0.37174249096478501</v>
      </c>
      <c r="V14" s="17">
        <v>0.30064902021957901</v>
      </c>
      <c r="W14" s="17">
        <v>0.27055343795236902</v>
      </c>
      <c r="X14" s="17">
        <v>0.34946013145247201</v>
      </c>
      <c r="Y14" s="17">
        <v>0.25638167582891602</v>
      </c>
      <c r="Z14" s="17">
        <v>0.37180822944094899</v>
      </c>
      <c r="AA14" s="17">
        <v>0.22104214156090499</v>
      </c>
      <c r="AB14" s="17">
        <v>0.36000196530789602</v>
      </c>
      <c r="AC14" s="17">
        <v>0.2365329723987</v>
      </c>
      <c r="AD14" s="17">
        <v>0.58235539056975405</v>
      </c>
      <c r="AE14" s="17"/>
      <c r="AF14" s="17">
        <v>0.370970004609608</v>
      </c>
      <c r="AG14" s="17">
        <v>0.33001493101259999</v>
      </c>
      <c r="AH14" s="17">
        <v>0.33686651457073202</v>
      </c>
      <c r="AI14" s="17"/>
      <c r="AJ14" s="17">
        <v>0.422246017491412</v>
      </c>
      <c r="AK14" s="17">
        <v>0.321042271837024</v>
      </c>
      <c r="AL14" s="17">
        <v>0.291583870644886</v>
      </c>
      <c r="AM14" s="17">
        <v>0.34773810202614902</v>
      </c>
      <c r="AN14" s="17">
        <v>0.12774208663268999</v>
      </c>
      <c r="AO14" s="17"/>
      <c r="AP14" s="17">
        <v>0.31278647988966701</v>
      </c>
      <c r="AQ14" s="17">
        <v>0.388422582504244</v>
      </c>
      <c r="AR14" s="17">
        <v>0.29389952197929797</v>
      </c>
      <c r="AS14" s="17">
        <v>0.24883014756653701</v>
      </c>
      <c r="AT14" s="17">
        <v>0.198652637679228</v>
      </c>
      <c r="AU14" s="17">
        <v>0.38018971745275498</v>
      </c>
      <c r="AV14" s="17"/>
      <c r="AW14" s="17">
        <v>0.331915585952825</v>
      </c>
      <c r="AX14" s="17">
        <v>0.161640355056167</v>
      </c>
      <c r="AY14" s="17">
        <v>0.355722198675405</v>
      </c>
      <c r="AZ14" s="17">
        <v>0.14697487879094501</v>
      </c>
      <c r="BA14" s="17">
        <v>0.284087562684877</v>
      </c>
      <c r="BB14" s="17">
        <v>0.45012694484635701</v>
      </c>
      <c r="BC14" s="17">
        <v>0.1001842897596</v>
      </c>
      <c r="BD14" s="17">
        <v>0.21441149468756099</v>
      </c>
      <c r="BE14" s="17">
        <v>0.32253794606004998</v>
      </c>
      <c r="BF14" s="17">
        <v>0.16484858088416601</v>
      </c>
      <c r="BG14" s="17">
        <v>0.39437235511845797</v>
      </c>
      <c r="BH14" s="17">
        <v>0.34801507484780497</v>
      </c>
      <c r="BI14" s="17">
        <v>0.52787222485285501</v>
      </c>
      <c r="BJ14" s="17">
        <v>0</v>
      </c>
      <c r="BK14" s="17">
        <v>0.73708301003175003</v>
      </c>
      <c r="BL14" s="17">
        <v>0.35575160461134298</v>
      </c>
      <c r="BM14" s="17"/>
      <c r="BN14" s="17">
        <v>0.34061424464635798</v>
      </c>
      <c r="BO14" s="17">
        <v>0.268203790360313</v>
      </c>
      <c r="BP14" s="17"/>
      <c r="BQ14" s="17">
        <v>0.31063525551809401</v>
      </c>
      <c r="BR14" s="17">
        <v>0.324040095713159</v>
      </c>
      <c r="BS14" s="17"/>
      <c r="BT14" s="17">
        <v>0.30423442637049902</v>
      </c>
      <c r="BU14" s="17"/>
      <c r="BV14" s="17">
        <v>0.29892433214226899</v>
      </c>
      <c r="BW14" s="17">
        <v>0.21103336034891401</v>
      </c>
      <c r="BX14" s="17">
        <v>0.36061915848889398</v>
      </c>
      <c r="BY14" s="17"/>
      <c r="BZ14" s="17">
        <v>0.18820985049465</v>
      </c>
      <c r="CA14" s="17">
        <v>0.30026608581539199</v>
      </c>
      <c r="CB14" s="17">
        <v>0.248185634207645</v>
      </c>
      <c r="CC14" s="17">
        <v>0.30402611715115002</v>
      </c>
      <c r="CD14" s="17">
        <v>0.31535787605656401</v>
      </c>
      <c r="CE14" s="17">
        <v>0.334222655360008</v>
      </c>
      <c r="CF14" s="17">
        <v>0.39270920280062199</v>
      </c>
      <c r="CG14" s="17"/>
      <c r="CH14" s="17">
        <v>0.28814005073749599</v>
      </c>
      <c r="CI14" s="17">
        <v>0.32960504773465399</v>
      </c>
      <c r="CJ14" s="17">
        <v>0.34678115725879599</v>
      </c>
      <c r="CK14" s="17">
        <v>0.21617207963195301</v>
      </c>
      <c r="CL14" s="17">
        <v>0.35081815709687297</v>
      </c>
    </row>
    <row r="15" spans="2:90" ht="43.2" x14ac:dyDescent="0.3">
      <c r="B15" s="18" t="s">
        <v>659</v>
      </c>
      <c r="C15" s="17">
        <v>0.30780547304105199</v>
      </c>
      <c r="D15" s="17">
        <v>0.31231797985387599</v>
      </c>
      <c r="E15" s="17">
        <v>0.29909344193385001</v>
      </c>
      <c r="F15" s="17"/>
      <c r="G15" s="17">
        <v>0.35099995856858501</v>
      </c>
      <c r="H15" s="17">
        <v>0.35558534691636701</v>
      </c>
      <c r="I15" s="17">
        <v>0.23817486507623301</v>
      </c>
      <c r="J15" s="17">
        <v>0.24388324522857399</v>
      </c>
      <c r="K15" s="17">
        <v>0.157895977979256</v>
      </c>
      <c r="L15" s="17">
        <v>0.36303087891607799</v>
      </c>
      <c r="M15" s="17"/>
      <c r="N15" s="17">
        <v>0.37743024121004998</v>
      </c>
      <c r="O15" s="17">
        <v>0.295929363023758</v>
      </c>
      <c r="P15" s="17">
        <v>0.227414887263029</v>
      </c>
      <c r="Q15" s="17">
        <v>0.26566799867971502</v>
      </c>
      <c r="R15" s="17"/>
      <c r="S15" s="17">
        <v>0.37885907302477501</v>
      </c>
      <c r="T15" s="17">
        <v>0.29091304067527601</v>
      </c>
      <c r="U15" s="17">
        <v>0.36283081272664902</v>
      </c>
      <c r="V15" s="17">
        <v>0.38147838399019901</v>
      </c>
      <c r="W15" s="17">
        <v>0.34115063108184901</v>
      </c>
      <c r="X15" s="17">
        <v>0.297157932059542</v>
      </c>
      <c r="Y15" s="17">
        <v>0.30684739656478399</v>
      </c>
      <c r="Z15" s="17">
        <v>0.24968707347886901</v>
      </c>
      <c r="AA15" s="17">
        <v>0.29041608633374799</v>
      </c>
      <c r="AB15" s="17">
        <v>0.20175955929168601</v>
      </c>
      <c r="AC15" s="17">
        <v>0.14648247473599199</v>
      </c>
      <c r="AD15" s="17">
        <v>0.25487073010956801</v>
      </c>
      <c r="AE15" s="17"/>
      <c r="AF15" s="17">
        <v>0.28400568268103199</v>
      </c>
      <c r="AG15" s="17">
        <v>0.30307156416653303</v>
      </c>
      <c r="AH15" s="17">
        <v>0.32108872147590201</v>
      </c>
      <c r="AI15" s="17"/>
      <c r="AJ15" s="17">
        <v>0.38603541546030101</v>
      </c>
      <c r="AK15" s="17">
        <v>0.320491812809168</v>
      </c>
      <c r="AL15" s="17">
        <v>0.309625620381553</v>
      </c>
      <c r="AM15" s="17">
        <v>0.28785916815854701</v>
      </c>
      <c r="AN15" s="17">
        <v>0.25642586658093303</v>
      </c>
      <c r="AO15" s="17"/>
      <c r="AP15" s="17">
        <v>0.34977231878973097</v>
      </c>
      <c r="AQ15" s="17">
        <v>0.276147763363225</v>
      </c>
      <c r="AR15" s="17">
        <v>0.267918678794687</v>
      </c>
      <c r="AS15" s="17">
        <v>0.28051325551877698</v>
      </c>
      <c r="AT15" s="17">
        <v>0.24215144404790301</v>
      </c>
      <c r="AU15" s="17">
        <v>0.40231614441247898</v>
      </c>
      <c r="AV15" s="17"/>
      <c r="AW15" s="17">
        <v>0.363967631514583</v>
      </c>
      <c r="AX15" s="17">
        <v>0.38585934079434597</v>
      </c>
      <c r="AY15" s="17">
        <v>0.36665438594990502</v>
      </c>
      <c r="AZ15" s="17">
        <v>0.351050909042948</v>
      </c>
      <c r="BA15" s="17">
        <v>0.17967018756560699</v>
      </c>
      <c r="BB15" s="17">
        <v>0.34005192089610797</v>
      </c>
      <c r="BC15" s="17">
        <v>0.159450462940504</v>
      </c>
      <c r="BD15" s="17">
        <v>0.345627422261435</v>
      </c>
      <c r="BE15" s="17">
        <v>0.32345442360616</v>
      </c>
      <c r="BF15" s="17">
        <v>0.27711205099050001</v>
      </c>
      <c r="BG15" s="17">
        <v>0.28868314541254603</v>
      </c>
      <c r="BH15" s="17">
        <v>0.16086527085153801</v>
      </c>
      <c r="BI15" s="17">
        <v>0.36796412427063102</v>
      </c>
      <c r="BJ15" s="17">
        <v>0.75616436930553199</v>
      </c>
      <c r="BK15" s="17">
        <v>0.43202528237251703</v>
      </c>
      <c r="BL15" s="17">
        <v>0.33505411904384003</v>
      </c>
      <c r="BM15" s="17"/>
      <c r="BN15" s="17">
        <v>0.32304010520596799</v>
      </c>
      <c r="BO15" s="17">
        <v>0.27810080889515298</v>
      </c>
      <c r="BP15" s="17"/>
      <c r="BQ15" s="17">
        <v>0.3322988157176</v>
      </c>
      <c r="BR15" s="17">
        <v>0.242733723756694</v>
      </c>
      <c r="BS15" s="17"/>
      <c r="BT15" s="17">
        <v>0.292087373758671</v>
      </c>
      <c r="BU15" s="17"/>
      <c r="BV15" s="17">
        <v>0.26139381531296002</v>
      </c>
      <c r="BW15" s="17">
        <v>0.446061327373664</v>
      </c>
      <c r="BX15" s="17">
        <v>0.26005650379817102</v>
      </c>
      <c r="BY15" s="17"/>
      <c r="BZ15" s="17">
        <v>0.27892519873838101</v>
      </c>
      <c r="CA15" s="17">
        <v>0.27592714678562602</v>
      </c>
      <c r="CB15" s="17">
        <v>0.33135183595234002</v>
      </c>
      <c r="CC15" s="17">
        <v>0.21563829060217801</v>
      </c>
      <c r="CD15" s="17">
        <v>0.32474014832643999</v>
      </c>
      <c r="CE15" s="17">
        <v>0.30073978464803802</v>
      </c>
      <c r="CF15" s="17">
        <v>0.41091163200791803</v>
      </c>
      <c r="CG15" s="17"/>
      <c r="CH15" s="17">
        <v>0.336569770703813</v>
      </c>
      <c r="CI15" s="17">
        <v>0.33889557524960801</v>
      </c>
      <c r="CJ15" s="17">
        <v>0.241579969361955</v>
      </c>
      <c r="CK15" s="17">
        <v>0.26931192731396902</v>
      </c>
      <c r="CL15" s="17">
        <v>0.540579209416299</v>
      </c>
    </row>
    <row r="16" spans="2:90" x14ac:dyDescent="0.3">
      <c r="B16" s="18" t="s">
        <v>660</v>
      </c>
      <c r="C16" s="17">
        <v>0.27051910020934899</v>
      </c>
      <c r="D16" s="17">
        <v>0.29292216008031402</v>
      </c>
      <c r="E16" s="17">
        <v>0.244377840818023</v>
      </c>
      <c r="F16" s="17"/>
      <c r="G16" s="17">
        <v>0.2034392753059</v>
      </c>
      <c r="H16" s="17">
        <v>0.28999361143413199</v>
      </c>
      <c r="I16" s="17">
        <v>0.264539535134662</v>
      </c>
      <c r="J16" s="17">
        <v>0.243166007474586</v>
      </c>
      <c r="K16" s="17">
        <v>0.26205832712953397</v>
      </c>
      <c r="L16" s="17">
        <v>0.358783247049062</v>
      </c>
      <c r="M16" s="17"/>
      <c r="N16" s="17">
        <v>0.29801277620858702</v>
      </c>
      <c r="O16" s="17">
        <v>0.27509286381549802</v>
      </c>
      <c r="P16" s="17">
        <v>0.27623429290146501</v>
      </c>
      <c r="Q16" s="17">
        <v>0.206210838501419</v>
      </c>
      <c r="R16" s="17"/>
      <c r="S16" s="17">
        <v>0.24037470777028999</v>
      </c>
      <c r="T16" s="17">
        <v>0.198912283994477</v>
      </c>
      <c r="U16" s="17">
        <v>0.263031749796164</v>
      </c>
      <c r="V16" s="17">
        <v>0.242148825012204</v>
      </c>
      <c r="W16" s="17">
        <v>0.31014534746203898</v>
      </c>
      <c r="X16" s="17">
        <v>0.2430524779231</v>
      </c>
      <c r="Y16" s="17">
        <v>0.26856052819076298</v>
      </c>
      <c r="Z16" s="17">
        <v>0.35420584033304803</v>
      </c>
      <c r="AA16" s="17">
        <v>0.37366821185747001</v>
      </c>
      <c r="AB16" s="17">
        <v>0.32759492241777299</v>
      </c>
      <c r="AC16" s="17">
        <v>0.36162887242082498</v>
      </c>
      <c r="AD16" s="17">
        <v>8.0995811891991995E-2</v>
      </c>
      <c r="AE16" s="17"/>
      <c r="AF16" s="17">
        <v>0.28132010036191901</v>
      </c>
      <c r="AG16" s="17">
        <v>0.29716821836121299</v>
      </c>
      <c r="AH16" s="17">
        <v>0.30335049253727497</v>
      </c>
      <c r="AI16" s="17"/>
      <c r="AJ16" s="17">
        <v>0.21523142706825699</v>
      </c>
      <c r="AK16" s="17">
        <v>0.28488553142902501</v>
      </c>
      <c r="AL16" s="17">
        <v>0.31150198327473799</v>
      </c>
      <c r="AM16" s="17">
        <v>0.20810942312833799</v>
      </c>
      <c r="AN16" s="17">
        <v>0.21485243673791099</v>
      </c>
      <c r="AO16" s="17"/>
      <c r="AP16" s="17">
        <v>0.29664810874408798</v>
      </c>
      <c r="AQ16" s="17">
        <v>0.143009988173288</v>
      </c>
      <c r="AR16" s="17">
        <v>0.315121020022545</v>
      </c>
      <c r="AS16" s="17">
        <v>0.26583730697768798</v>
      </c>
      <c r="AT16" s="17">
        <v>0.33005955815291099</v>
      </c>
      <c r="AU16" s="17">
        <v>0.22637932023989599</v>
      </c>
      <c r="AV16" s="17"/>
      <c r="AW16" s="17">
        <v>0.668084414047175</v>
      </c>
      <c r="AX16" s="17">
        <v>0.25027336665240901</v>
      </c>
      <c r="AY16" s="17">
        <v>0.30622898208910698</v>
      </c>
      <c r="AZ16" s="17">
        <v>0.23114945467161399</v>
      </c>
      <c r="BA16" s="17">
        <v>0.14657352158633899</v>
      </c>
      <c r="BB16" s="17">
        <v>0.353195897641913</v>
      </c>
      <c r="BC16" s="17">
        <v>0.33178695979060602</v>
      </c>
      <c r="BD16" s="17">
        <v>0.122808873549043</v>
      </c>
      <c r="BE16" s="17">
        <v>0.44961882212922499</v>
      </c>
      <c r="BF16" s="17">
        <v>0.16564295951650099</v>
      </c>
      <c r="BG16" s="17">
        <v>0.25979303935158998</v>
      </c>
      <c r="BH16" s="17">
        <v>0.393065178443048</v>
      </c>
      <c r="BI16" s="17">
        <v>0.276137463891726</v>
      </c>
      <c r="BJ16" s="17">
        <v>0</v>
      </c>
      <c r="BK16" s="17">
        <v>0.33665600066386703</v>
      </c>
      <c r="BL16" s="17">
        <v>0.22774760455603199</v>
      </c>
      <c r="BM16" s="17"/>
      <c r="BN16" s="17">
        <v>0.28343976597558301</v>
      </c>
      <c r="BO16" s="17">
        <v>0.251584765638663</v>
      </c>
      <c r="BP16" s="17"/>
      <c r="BQ16" s="17">
        <v>0.29988951803147701</v>
      </c>
      <c r="BR16" s="17">
        <v>0.28363218146966201</v>
      </c>
      <c r="BS16" s="17"/>
      <c r="BT16" s="17">
        <v>0.313261654478457</v>
      </c>
      <c r="BU16" s="17"/>
      <c r="BV16" s="17">
        <v>0.23954968885709099</v>
      </c>
      <c r="BW16" s="17">
        <v>0.328407665552849</v>
      </c>
      <c r="BX16" s="17">
        <v>0.25660634631203399</v>
      </c>
      <c r="BY16" s="17"/>
      <c r="BZ16" s="17">
        <v>0.14414037102715199</v>
      </c>
      <c r="CA16" s="17">
        <v>0.28252029328587802</v>
      </c>
      <c r="CB16" s="17">
        <v>0.29393861827608397</v>
      </c>
      <c r="CC16" s="17">
        <v>0.15457748574220401</v>
      </c>
      <c r="CD16" s="17">
        <v>0.30020738723659102</v>
      </c>
      <c r="CE16" s="17">
        <v>0.27232736421737003</v>
      </c>
      <c r="CF16" s="17">
        <v>0.33780476421605898</v>
      </c>
      <c r="CG16" s="17"/>
      <c r="CH16" s="17">
        <v>0.315595996516153</v>
      </c>
      <c r="CI16" s="17">
        <v>0.29369306925163302</v>
      </c>
      <c r="CJ16" s="17">
        <v>0.224468620226109</v>
      </c>
      <c r="CK16" s="17">
        <v>0.210772173679524</v>
      </c>
      <c r="CL16" s="17">
        <v>0.40662486641293299</v>
      </c>
    </row>
    <row r="17" spans="2:90" ht="28.8" x14ac:dyDescent="0.3">
      <c r="B17" s="18" t="s">
        <v>661</v>
      </c>
      <c r="C17" s="17">
        <v>0.23096786965886601</v>
      </c>
      <c r="D17" s="17">
        <v>0.24574690465472401</v>
      </c>
      <c r="E17" s="17">
        <v>0.21438935308867199</v>
      </c>
      <c r="F17" s="17"/>
      <c r="G17" s="17">
        <v>0.20232979595506101</v>
      </c>
      <c r="H17" s="17">
        <v>0.31050991213676998</v>
      </c>
      <c r="I17" s="17">
        <v>0.28607838301685301</v>
      </c>
      <c r="J17" s="17">
        <v>0.180880433908164</v>
      </c>
      <c r="K17" s="17">
        <v>0.22632146133053799</v>
      </c>
      <c r="L17" s="17">
        <v>0.10154826258415001</v>
      </c>
      <c r="M17" s="17"/>
      <c r="N17" s="17">
        <v>0.23869898147996299</v>
      </c>
      <c r="O17" s="17">
        <v>0.20666762123847299</v>
      </c>
      <c r="P17" s="17">
        <v>0.22845287276322199</v>
      </c>
      <c r="Q17" s="17">
        <v>0.251854831888223</v>
      </c>
      <c r="R17" s="17"/>
      <c r="S17" s="17">
        <v>0.33989122630952101</v>
      </c>
      <c r="T17" s="17">
        <v>0.17915037462504099</v>
      </c>
      <c r="U17" s="17">
        <v>0.16006975820686101</v>
      </c>
      <c r="V17" s="17">
        <v>0.23320668857773999</v>
      </c>
      <c r="W17" s="17">
        <v>0.22944402133744199</v>
      </c>
      <c r="X17" s="17">
        <v>0.27786409655405497</v>
      </c>
      <c r="Y17" s="17">
        <v>0.168097658396726</v>
      </c>
      <c r="Z17" s="17">
        <v>0.185898302774926</v>
      </c>
      <c r="AA17" s="17">
        <v>0.16101921311613401</v>
      </c>
      <c r="AB17" s="17">
        <v>0.19947354065293799</v>
      </c>
      <c r="AC17" s="17">
        <v>0.119304953233428</v>
      </c>
      <c r="AD17" s="17">
        <v>0.42508416409393002</v>
      </c>
      <c r="AE17" s="17"/>
      <c r="AF17" s="17">
        <v>0.19844304706906901</v>
      </c>
      <c r="AG17" s="17">
        <v>0.24612592726721</v>
      </c>
      <c r="AH17" s="17">
        <v>0.27754531692017997</v>
      </c>
      <c r="AI17" s="17"/>
      <c r="AJ17" s="17">
        <v>0.41143044272868701</v>
      </c>
      <c r="AK17" s="17">
        <v>0.201005929688816</v>
      </c>
      <c r="AL17" s="17">
        <v>0.27158955266975499</v>
      </c>
      <c r="AM17" s="17">
        <v>0.24547613364961501</v>
      </c>
      <c r="AN17" s="17">
        <v>6.9160568138415507E-2</v>
      </c>
      <c r="AO17" s="17"/>
      <c r="AP17" s="17">
        <v>0.21726525569560201</v>
      </c>
      <c r="AQ17" s="17">
        <v>0.30171612377906598</v>
      </c>
      <c r="AR17" s="17">
        <v>0.26417180763625397</v>
      </c>
      <c r="AS17" s="17">
        <v>0.25117967957179699</v>
      </c>
      <c r="AT17" s="17">
        <v>0.127450649250336</v>
      </c>
      <c r="AU17" s="17">
        <v>0.23269949084077199</v>
      </c>
      <c r="AV17" s="17"/>
      <c r="AW17" s="17">
        <v>0.331915585952825</v>
      </c>
      <c r="AX17" s="17">
        <v>0</v>
      </c>
      <c r="AY17" s="17">
        <v>0.33356545804784099</v>
      </c>
      <c r="AZ17" s="17">
        <v>0.284191472696606</v>
      </c>
      <c r="BA17" s="17">
        <v>0.18422335520614899</v>
      </c>
      <c r="BB17" s="17">
        <v>0.116668404317713</v>
      </c>
      <c r="BC17" s="17">
        <v>0.23175248301090101</v>
      </c>
      <c r="BD17" s="17">
        <v>0.345917573001853</v>
      </c>
      <c r="BE17" s="17">
        <v>0.22938350415849501</v>
      </c>
      <c r="BF17" s="17">
        <v>0.120123146299179</v>
      </c>
      <c r="BG17" s="17">
        <v>0.273222168392528</v>
      </c>
      <c r="BH17" s="17">
        <v>0.114612786413479</v>
      </c>
      <c r="BI17" s="17">
        <v>0.191982201150666</v>
      </c>
      <c r="BJ17" s="17">
        <v>0.25849283479962498</v>
      </c>
      <c r="BK17" s="17">
        <v>0.55306607056887203</v>
      </c>
      <c r="BL17" s="17">
        <v>0.25230828969432001</v>
      </c>
      <c r="BM17" s="17"/>
      <c r="BN17" s="17">
        <v>0.27279393536609398</v>
      </c>
      <c r="BO17" s="17">
        <v>0.15453677646660899</v>
      </c>
      <c r="BP17" s="17"/>
      <c r="BQ17" s="17">
        <v>0.21574603148764299</v>
      </c>
      <c r="BR17" s="17">
        <v>0.144110018249478</v>
      </c>
      <c r="BS17" s="17"/>
      <c r="BT17" s="17">
        <v>0.25295157059644002</v>
      </c>
      <c r="BU17" s="17"/>
      <c r="BV17" s="17">
        <v>0.14456234151723499</v>
      </c>
      <c r="BW17" s="17">
        <v>0.31760377250332</v>
      </c>
      <c r="BX17" s="17">
        <v>0.22097485335595901</v>
      </c>
      <c r="BY17" s="17"/>
      <c r="BZ17" s="17">
        <v>0.26937365887916698</v>
      </c>
      <c r="CA17" s="17">
        <v>0.110400764379962</v>
      </c>
      <c r="CB17" s="17">
        <v>0.196361182380557</v>
      </c>
      <c r="CC17" s="17">
        <v>0.28009210143017099</v>
      </c>
      <c r="CD17" s="17">
        <v>0.22956526834796201</v>
      </c>
      <c r="CE17" s="17">
        <v>0.17805967766806599</v>
      </c>
      <c r="CF17" s="17">
        <v>0.33522435175443599</v>
      </c>
      <c r="CG17" s="17"/>
      <c r="CH17" s="17">
        <v>0.30380559733610901</v>
      </c>
      <c r="CI17" s="17">
        <v>0.24007276864323401</v>
      </c>
      <c r="CJ17" s="17">
        <v>0.21153473322490801</v>
      </c>
      <c r="CK17" s="17">
        <v>0.137913010470194</v>
      </c>
      <c r="CL17" s="17">
        <v>0.30173644050881598</v>
      </c>
    </row>
    <row r="18" spans="2:90" x14ac:dyDescent="0.3">
      <c r="B18" s="18" t="s">
        <v>118</v>
      </c>
      <c r="C18" s="19">
        <v>3.7255108667396501E-2</v>
      </c>
      <c r="D18" s="19">
        <v>2.8501880513968101E-2</v>
      </c>
      <c r="E18" s="19">
        <v>4.9283553654332402E-2</v>
      </c>
      <c r="F18" s="19"/>
      <c r="G18" s="19">
        <v>5.3206929575812099E-2</v>
      </c>
      <c r="H18" s="19">
        <v>1.0990081348227499E-2</v>
      </c>
      <c r="I18" s="19">
        <v>2.8502152705264301E-2</v>
      </c>
      <c r="J18" s="19">
        <v>7.6930313931504499E-2</v>
      </c>
      <c r="K18" s="19">
        <v>0</v>
      </c>
      <c r="L18" s="19">
        <v>5.4649692837184197E-2</v>
      </c>
      <c r="M18" s="19"/>
      <c r="N18" s="19">
        <v>1.19288326580468E-2</v>
      </c>
      <c r="O18" s="19">
        <v>6.2347013878311701E-2</v>
      </c>
      <c r="P18" s="19">
        <v>2.5452419478936901E-2</v>
      </c>
      <c r="Q18" s="19">
        <v>6.2365127741856E-2</v>
      </c>
      <c r="R18" s="19"/>
      <c r="S18" s="19">
        <v>1.5934392208883201E-2</v>
      </c>
      <c r="T18" s="19">
        <v>6.5291666340603696E-2</v>
      </c>
      <c r="U18" s="19">
        <v>5.1037547487728499E-2</v>
      </c>
      <c r="V18" s="19">
        <v>2.9280936775848799E-2</v>
      </c>
      <c r="W18" s="19">
        <v>4.2876682667508999E-2</v>
      </c>
      <c r="X18" s="19">
        <v>6.0381778585219301E-2</v>
      </c>
      <c r="Y18" s="19">
        <v>3.3096987029565601E-2</v>
      </c>
      <c r="Z18" s="19">
        <v>0</v>
      </c>
      <c r="AA18" s="19">
        <v>2.4431466751911001E-2</v>
      </c>
      <c r="AB18" s="19">
        <v>0</v>
      </c>
      <c r="AC18" s="19">
        <v>0.16107520504807801</v>
      </c>
      <c r="AD18" s="19">
        <v>0</v>
      </c>
      <c r="AE18" s="19"/>
      <c r="AF18" s="19">
        <v>3.6864665022319699E-2</v>
      </c>
      <c r="AG18" s="19">
        <v>3.2726231566317203E-2</v>
      </c>
      <c r="AH18" s="19">
        <v>2.11445105017171E-2</v>
      </c>
      <c r="AI18" s="19"/>
      <c r="AJ18" s="19">
        <v>2.35171980277613E-2</v>
      </c>
      <c r="AK18" s="19">
        <v>2.7765403440991401E-2</v>
      </c>
      <c r="AL18" s="19">
        <v>3.2369074054950403E-2</v>
      </c>
      <c r="AM18" s="19">
        <v>6.4008381847458301E-2</v>
      </c>
      <c r="AN18" s="19">
        <v>0</v>
      </c>
      <c r="AO18" s="19"/>
      <c r="AP18" s="19">
        <v>1.60784727784869E-2</v>
      </c>
      <c r="AQ18" s="19">
        <v>5.8662406833917102E-2</v>
      </c>
      <c r="AR18" s="19">
        <v>3.0306115521075899E-2</v>
      </c>
      <c r="AS18" s="19">
        <v>3.8277501335871301E-2</v>
      </c>
      <c r="AT18" s="19">
        <v>0</v>
      </c>
      <c r="AU18" s="19">
        <v>0.151905803017786</v>
      </c>
      <c r="AV18" s="19"/>
      <c r="AW18" s="19">
        <v>0</v>
      </c>
      <c r="AX18" s="19">
        <v>0</v>
      </c>
      <c r="AY18" s="19">
        <v>0</v>
      </c>
      <c r="AZ18" s="19">
        <v>5.5221336475440398E-2</v>
      </c>
      <c r="BA18" s="19">
        <v>0.11876479270213899</v>
      </c>
      <c r="BB18" s="19">
        <v>3.9308253925724998E-2</v>
      </c>
      <c r="BC18" s="19">
        <v>7.1918341697736504E-2</v>
      </c>
      <c r="BD18" s="19">
        <v>0</v>
      </c>
      <c r="BE18" s="19">
        <v>4.2695256333718699E-2</v>
      </c>
      <c r="BF18" s="19">
        <v>0.119996401806233</v>
      </c>
      <c r="BG18" s="19">
        <v>2.9170643057187501E-2</v>
      </c>
      <c r="BH18" s="19">
        <v>3.3372777916983301E-2</v>
      </c>
      <c r="BI18" s="19">
        <v>0</v>
      </c>
      <c r="BJ18" s="19">
        <v>0</v>
      </c>
      <c r="BK18" s="19">
        <v>0</v>
      </c>
      <c r="BL18" s="19">
        <v>1.7041179548605401E-2</v>
      </c>
      <c r="BM18" s="19"/>
      <c r="BN18" s="19">
        <v>3.4053093344265803E-2</v>
      </c>
      <c r="BO18" s="19">
        <v>4.3224593461234799E-2</v>
      </c>
      <c r="BP18" s="19"/>
      <c r="BQ18" s="19">
        <v>1.22513493556163E-2</v>
      </c>
      <c r="BR18" s="19">
        <v>4.4309193892608199E-2</v>
      </c>
      <c r="BS18" s="19"/>
      <c r="BT18" s="19">
        <v>1.4620923172378E-2</v>
      </c>
      <c r="BU18" s="19"/>
      <c r="BV18" s="19">
        <v>4.9021886033139797E-2</v>
      </c>
      <c r="BW18" s="19">
        <v>2.4505325916356499E-2</v>
      </c>
      <c r="BX18" s="19">
        <v>4.1063743442457903E-2</v>
      </c>
      <c r="BY18" s="19"/>
      <c r="BZ18" s="19">
        <v>0.116701951990848</v>
      </c>
      <c r="CA18" s="19">
        <v>7.4800144210396505E-2</v>
      </c>
      <c r="CB18" s="19">
        <v>4.8711847296661601E-2</v>
      </c>
      <c r="CC18" s="19">
        <v>3.3698865551756399E-2</v>
      </c>
      <c r="CD18" s="19">
        <v>2.0164502224612E-2</v>
      </c>
      <c r="CE18" s="19">
        <v>1.77542242250825E-2</v>
      </c>
      <c r="CF18" s="19">
        <v>0</v>
      </c>
      <c r="CG18" s="19"/>
      <c r="CH18" s="19">
        <v>0</v>
      </c>
      <c r="CI18" s="19">
        <v>3.5542675584615602E-2</v>
      </c>
      <c r="CJ18" s="19">
        <v>5.0505990281518899E-2</v>
      </c>
      <c r="CK18" s="19">
        <v>6.6326210651196899E-2</v>
      </c>
      <c r="CL18" s="19">
        <v>0</v>
      </c>
    </row>
    <row r="19" spans="2:90" x14ac:dyDescent="0.3">
      <c r="B19" s="16" t="s">
        <v>798</v>
      </c>
    </row>
    <row r="20" spans="2:90" x14ac:dyDescent="0.3">
      <c r="B20" t="s">
        <v>111</v>
      </c>
    </row>
    <row r="21" spans="2:90" x14ac:dyDescent="0.3">
      <c r="B21" t="s">
        <v>112</v>
      </c>
    </row>
    <row r="23" spans="2:90" x14ac:dyDescent="0.3">
      <c r="B23"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CL24"/>
  <sheetViews>
    <sheetView showGridLines="0" topLeftCell="A15" workbookViewId="0">
      <pane xSplit="2" topLeftCell="C1" activePane="topRight" state="frozen"/>
      <selection pane="topRight" activeCell="B21" sqref="B21"/>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673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188</v>
      </c>
      <c r="D7" s="10">
        <v>109</v>
      </c>
      <c r="E7" s="10">
        <v>79</v>
      </c>
      <c r="F7" s="10"/>
      <c r="G7" s="10">
        <v>15</v>
      </c>
      <c r="H7" s="10">
        <v>13</v>
      </c>
      <c r="I7" s="10">
        <v>19</v>
      </c>
      <c r="J7" s="10">
        <v>34</v>
      </c>
      <c r="K7" s="10">
        <v>39</v>
      </c>
      <c r="L7" s="10">
        <v>68</v>
      </c>
      <c r="M7" s="10"/>
      <c r="N7" s="10">
        <v>39</v>
      </c>
      <c r="O7" s="10">
        <v>43</v>
      </c>
      <c r="P7" s="10">
        <v>54</v>
      </c>
      <c r="Q7" s="10">
        <v>51</v>
      </c>
      <c r="R7" s="10"/>
      <c r="S7" s="10">
        <v>18</v>
      </c>
      <c r="T7" s="10">
        <v>32</v>
      </c>
      <c r="U7" s="10">
        <v>16</v>
      </c>
      <c r="V7" s="10">
        <v>17</v>
      </c>
      <c r="W7" s="10">
        <v>16</v>
      </c>
      <c r="X7" s="10">
        <v>22</v>
      </c>
      <c r="Y7" s="10">
        <v>12</v>
      </c>
      <c r="Z7" s="10">
        <v>9</v>
      </c>
      <c r="AA7" s="10">
        <v>19</v>
      </c>
      <c r="AB7" s="10">
        <v>11</v>
      </c>
      <c r="AC7" s="10">
        <v>13</v>
      </c>
      <c r="AD7" s="10">
        <v>3</v>
      </c>
      <c r="AE7" s="10"/>
      <c r="AF7" s="10">
        <v>106</v>
      </c>
      <c r="AG7" s="10">
        <v>56</v>
      </c>
      <c r="AH7" s="10">
        <v>14</v>
      </c>
      <c r="AI7" s="10"/>
      <c r="AJ7" s="10">
        <v>61</v>
      </c>
      <c r="AK7" s="10">
        <v>29</v>
      </c>
      <c r="AL7" s="10">
        <v>17</v>
      </c>
      <c r="AM7" s="10">
        <v>41</v>
      </c>
      <c r="AN7" s="10">
        <v>3</v>
      </c>
      <c r="AO7" s="10"/>
      <c r="AP7" s="10">
        <v>10</v>
      </c>
      <c r="AQ7" s="10">
        <v>36</v>
      </c>
      <c r="AR7" s="10">
        <v>18</v>
      </c>
      <c r="AS7" s="10">
        <v>80</v>
      </c>
      <c r="AT7" s="10">
        <v>6</v>
      </c>
      <c r="AU7" s="10">
        <v>16</v>
      </c>
      <c r="AV7" s="10"/>
      <c r="AW7" s="10" t="s">
        <v>233</v>
      </c>
      <c r="AX7" s="10">
        <v>4</v>
      </c>
      <c r="AY7" s="10">
        <v>15</v>
      </c>
      <c r="AZ7" s="10">
        <v>21</v>
      </c>
      <c r="BA7" s="10">
        <v>22</v>
      </c>
      <c r="BB7" s="10">
        <v>29</v>
      </c>
      <c r="BC7" s="10">
        <v>18</v>
      </c>
      <c r="BD7" s="10">
        <v>10</v>
      </c>
      <c r="BE7" s="10">
        <v>8</v>
      </c>
      <c r="BF7" s="10">
        <v>9</v>
      </c>
      <c r="BG7" s="10">
        <v>13</v>
      </c>
      <c r="BH7" s="10">
        <v>11</v>
      </c>
      <c r="BI7" s="10">
        <v>4</v>
      </c>
      <c r="BJ7" s="10">
        <v>4</v>
      </c>
      <c r="BK7" s="10">
        <v>3</v>
      </c>
      <c r="BL7" s="10">
        <v>5</v>
      </c>
      <c r="BM7" s="10"/>
      <c r="BN7" s="10">
        <v>96</v>
      </c>
      <c r="BO7" s="10">
        <v>91</v>
      </c>
      <c r="BP7" s="10"/>
      <c r="BQ7" s="10">
        <v>8</v>
      </c>
      <c r="BR7" s="10">
        <v>15</v>
      </c>
      <c r="BS7" s="10"/>
      <c r="BT7" s="10">
        <v>9</v>
      </c>
      <c r="BU7" s="10"/>
      <c r="BV7" s="10">
        <v>34</v>
      </c>
      <c r="BW7" s="10">
        <v>24</v>
      </c>
      <c r="BX7" s="10">
        <v>122</v>
      </c>
      <c r="BY7" s="10"/>
      <c r="BZ7" s="10">
        <v>21</v>
      </c>
      <c r="CA7" s="10">
        <v>29</v>
      </c>
      <c r="CB7" s="10">
        <v>27</v>
      </c>
      <c r="CC7" s="10">
        <v>24</v>
      </c>
      <c r="CD7" s="10">
        <v>30</v>
      </c>
      <c r="CE7" s="10">
        <v>25</v>
      </c>
      <c r="CF7" s="10">
        <v>16</v>
      </c>
      <c r="CG7" s="10"/>
      <c r="CH7" s="10">
        <v>9</v>
      </c>
      <c r="CI7" s="10">
        <v>63</v>
      </c>
      <c r="CJ7" s="10">
        <v>72</v>
      </c>
      <c r="CK7" s="10">
        <v>35</v>
      </c>
      <c r="CL7" s="10">
        <v>9</v>
      </c>
    </row>
    <row r="8" spans="2:90" ht="30" customHeight="1" x14ac:dyDescent="0.3">
      <c r="B8" s="11" t="s">
        <v>20</v>
      </c>
      <c r="C8" s="11">
        <v>186</v>
      </c>
      <c r="D8" s="11">
        <v>107</v>
      </c>
      <c r="E8" s="11">
        <v>79</v>
      </c>
      <c r="F8" s="11"/>
      <c r="G8" s="11">
        <v>20</v>
      </c>
      <c r="H8" s="11">
        <v>14</v>
      </c>
      <c r="I8" s="11">
        <v>19</v>
      </c>
      <c r="J8" s="11">
        <v>32</v>
      </c>
      <c r="K8" s="11">
        <v>38</v>
      </c>
      <c r="L8" s="11">
        <v>65</v>
      </c>
      <c r="M8" s="11"/>
      <c r="N8" s="11">
        <v>36</v>
      </c>
      <c r="O8" s="11">
        <v>48</v>
      </c>
      <c r="P8" s="11">
        <v>52</v>
      </c>
      <c r="Q8" s="11">
        <v>50</v>
      </c>
      <c r="R8" s="11"/>
      <c r="S8" s="11">
        <v>19</v>
      </c>
      <c r="T8" s="11">
        <v>31</v>
      </c>
      <c r="U8" s="11">
        <v>15</v>
      </c>
      <c r="V8" s="11">
        <v>18</v>
      </c>
      <c r="W8" s="11">
        <v>15</v>
      </c>
      <c r="X8" s="11">
        <v>23</v>
      </c>
      <c r="Y8" s="11">
        <v>11</v>
      </c>
      <c r="Z8" s="11">
        <v>9</v>
      </c>
      <c r="AA8" s="11">
        <v>20</v>
      </c>
      <c r="AB8" s="11">
        <v>10</v>
      </c>
      <c r="AC8" s="11">
        <v>12</v>
      </c>
      <c r="AD8" s="11">
        <v>3</v>
      </c>
      <c r="AE8" s="11"/>
      <c r="AF8" s="11">
        <v>102</v>
      </c>
      <c r="AG8" s="11">
        <v>55</v>
      </c>
      <c r="AH8" s="11">
        <v>15</v>
      </c>
      <c r="AI8" s="11"/>
      <c r="AJ8" s="11">
        <v>59</v>
      </c>
      <c r="AK8" s="11">
        <v>30</v>
      </c>
      <c r="AL8" s="11">
        <v>16</v>
      </c>
      <c r="AM8" s="11">
        <v>41</v>
      </c>
      <c r="AN8" s="11">
        <v>3</v>
      </c>
      <c r="AO8" s="11"/>
      <c r="AP8" s="11">
        <v>11</v>
      </c>
      <c r="AQ8" s="11">
        <v>37</v>
      </c>
      <c r="AR8" s="11">
        <v>17</v>
      </c>
      <c r="AS8" s="11">
        <v>77</v>
      </c>
      <c r="AT8" s="11">
        <v>6</v>
      </c>
      <c r="AU8" s="11">
        <v>15</v>
      </c>
      <c r="AV8" s="11"/>
      <c r="AW8" s="11" t="s">
        <v>233</v>
      </c>
      <c r="AX8" s="11">
        <v>4</v>
      </c>
      <c r="AY8" s="11">
        <v>15</v>
      </c>
      <c r="AZ8" s="11">
        <v>21</v>
      </c>
      <c r="BA8" s="11">
        <v>22</v>
      </c>
      <c r="BB8" s="11">
        <v>28</v>
      </c>
      <c r="BC8" s="11">
        <v>19</v>
      </c>
      <c r="BD8" s="11">
        <v>10</v>
      </c>
      <c r="BE8" s="11">
        <v>8</v>
      </c>
      <c r="BF8" s="11">
        <v>9</v>
      </c>
      <c r="BG8" s="11">
        <v>13</v>
      </c>
      <c r="BH8" s="11">
        <v>12</v>
      </c>
      <c r="BI8" s="11">
        <v>4</v>
      </c>
      <c r="BJ8" s="11">
        <v>4</v>
      </c>
      <c r="BK8" s="11">
        <v>3</v>
      </c>
      <c r="BL8" s="11">
        <v>5</v>
      </c>
      <c r="BM8" s="11"/>
      <c r="BN8" s="11">
        <v>92</v>
      </c>
      <c r="BO8" s="11">
        <v>93</v>
      </c>
      <c r="BP8" s="11"/>
      <c r="BQ8" s="11">
        <v>8</v>
      </c>
      <c r="BR8" s="11">
        <v>16</v>
      </c>
      <c r="BS8" s="11"/>
      <c r="BT8" s="11">
        <v>9</v>
      </c>
      <c r="BU8" s="11"/>
      <c r="BV8" s="11">
        <v>33</v>
      </c>
      <c r="BW8" s="11">
        <v>23</v>
      </c>
      <c r="BX8" s="11">
        <v>121</v>
      </c>
      <c r="BY8" s="11"/>
      <c r="BZ8" s="11">
        <v>22</v>
      </c>
      <c r="CA8" s="11">
        <v>28</v>
      </c>
      <c r="CB8" s="11">
        <v>26</v>
      </c>
      <c r="CC8" s="11">
        <v>25</v>
      </c>
      <c r="CD8" s="11">
        <v>29</v>
      </c>
      <c r="CE8" s="11">
        <v>24</v>
      </c>
      <c r="CF8" s="11">
        <v>17</v>
      </c>
      <c r="CG8" s="11"/>
      <c r="CH8" s="11">
        <v>9</v>
      </c>
      <c r="CI8" s="11">
        <v>61</v>
      </c>
      <c r="CJ8" s="11">
        <v>70</v>
      </c>
      <c r="CK8" s="11">
        <v>36</v>
      </c>
      <c r="CL8" s="11">
        <v>9</v>
      </c>
    </row>
    <row r="9" spans="2:90" x14ac:dyDescent="0.3">
      <c r="B9" s="18" t="s">
        <v>664</v>
      </c>
      <c r="C9" s="17">
        <v>0.62586303522275899</v>
      </c>
      <c r="D9" s="17">
        <v>0.64349668559513595</v>
      </c>
      <c r="E9" s="17">
        <v>0.60185934380848305</v>
      </c>
      <c r="F9" s="17"/>
      <c r="G9" s="17">
        <v>0.22215452168941399</v>
      </c>
      <c r="H9" s="17">
        <v>0.47455925325949</v>
      </c>
      <c r="I9" s="17">
        <v>0.68439983150651795</v>
      </c>
      <c r="J9" s="17">
        <v>0.59301483268702404</v>
      </c>
      <c r="K9" s="17">
        <v>0.73478873733121297</v>
      </c>
      <c r="L9" s="17">
        <v>0.71491990626940705</v>
      </c>
      <c r="M9" s="17"/>
      <c r="N9" s="17">
        <v>0.71766980964015703</v>
      </c>
      <c r="O9" s="17">
        <v>0.59549842599177605</v>
      </c>
      <c r="P9" s="17">
        <v>0.67668806499894496</v>
      </c>
      <c r="Q9" s="17">
        <v>0.54783811434443896</v>
      </c>
      <c r="R9" s="17"/>
      <c r="S9" s="17">
        <v>0.41918733941834202</v>
      </c>
      <c r="T9" s="17">
        <v>0.77969748481118195</v>
      </c>
      <c r="U9" s="17">
        <v>0.68176116580977797</v>
      </c>
      <c r="V9" s="17">
        <v>0.57759024065821796</v>
      </c>
      <c r="W9" s="17">
        <v>0.65445321718514904</v>
      </c>
      <c r="X9" s="17">
        <v>0.484925840026107</v>
      </c>
      <c r="Y9" s="17">
        <v>0.66326184372115105</v>
      </c>
      <c r="Z9" s="17">
        <v>0.69758438055080696</v>
      </c>
      <c r="AA9" s="17">
        <v>0.67885530570445995</v>
      </c>
      <c r="AB9" s="17">
        <v>0.548206833990728</v>
      </c>
      <c r="AC9" s="17">
        <v>0.69225083358992701</v>
      </c>
      <c r="AD9" s="17">
        <v>0.63443892698371396</v>
      </c>
      <c r="AE9" s="17"/>
      <c r="AF9" s="17">
        <v>0.69806156285173804</v>
      </c>
      <c r="AG9" s="17">
        <v>0.57589592343051799</v>
      </c>
      <c r="AH9" s="17">
        <v>0.55621808973921505</v>
      </c>
      <c r="AI9" s="17"/>
      <c r="AJ9" s="17">
        <v>0.75075555875036704</v>
      </c>
      <c r="AK9" s="17">
        <v>0.40208784435725903</v>
      </c>
      <c r="AL9" s="17">
        <v>0.69770167462561605</v>
      </c>
      <c r="AM9" s="17">
        <v>0.66112726867233196</v>
      </c>
      <c r="AN9" s="17">
        <v>0.32788344380254802</v>
      </c>
      <c r="AO9" s="17"/>
      <c r="AP9" s="17">
        <v>0.19575218394656699</v>
      </c>
      <c r="AQ9" s="17">
        <v>0.74165236700593096</v>
      </c>
      <c r="AR9" s="17">
        <v>0.66278812463679204</v>
      </c>
      <c r="AS9" s="17">
        <v>0.65103598266001195</v>
      </c>
      <c r="AT9" s="17">
        <v>0.52297858942803899</v>
      </c>
      <c r="AU9" s="17">
        <v>0.80830070671855703</v>
      </c>
      <c r="AV9" s="17"/>
      <c r="AW9" s="17" t="s">
        <v>234</v>
      </c>
      <c r="AX9" s="17">
        <v>0.51677806364205003</v>
      </c>
      <c r="AY9" s="17">
        <v>0.56089419594811396</v>
      </c>
      <c r="AZ9" s="17">
        <v>0.71841574581066603</v>
      </c>
      <c r="BA9" s="17">
        <v>0.56910802272453798</v>
      </c>
      <c r="BB9" s="17">
        <v>0.50841508478223796</v>
      </c>
      <c r="BC9" s="17">
        <v>0.553306238606036</v>
      </c>
      <c r="BD9" s="17">
        <v>0.71103177277610097</v>
      </c>
      <c r="BE9" s="17">
        <v>0.74141273290093901</v>
      </c>
      <c r="BF9" s="17">
        <v>0.440445471604481</v>
      </c>
      <c r="BG9" s="17">
        <v>0.68256752417175204</v>
      </c>
      <c r="BH9" s="17">
        <v>0.740775598175617</v>
      </c>
      <c r="BI9" s="17">
        <v>0.74310907058444697</v>
      </c>
      <c r="BJ9" s="17">
        <v>0.75039567510111604</v>
      </c>
      <c r="BK9" s="17">
        <v>1</v>
      </c>
      <c r="BL9" s="17">
        <v>0.58251979386904396</v>
      </c>
      <c r="BM9" s="17"/>
      <c r="BN9" s="17">
        <v>0.65686551655174497</v>
      </c>
      <c r="BO9" s="17">
        <v>0.59202376143559998</v>
      </c>
      <c r="BP9" s="17"/>
      <c r="BQ9" s="17">
        <v>0.26288765303848699</v>
      </c>
      <c r="BR9" s="17">
        <v>0.38435972038902899</v>
      </c>
      <c r="BS9" s="17"/>
      <c r="BT9" s="17">
        <v>0.29990515229856102</v>
      </c>
      <c r="BU9" s="17"/>
      <c r="BV9" s="17">
        <v>0.68533517377019304</v>
      </c>
      <c r="BW9" s="17">
        <v>0.56768363770885699</v>
      </c>
      <c r="BX9" s="17">
        <v>0.63780134792322896</v>
      </c>
      <c r="BY9" s="17"/>
      <c r="BZ9" s="17">
        <v>0.45613104247707298</v>
      </c>
      <c r="CA9" s="17">
        <v>0.61179362164213402</v>
      </c>
      <c r="CB9" s="17">
        <v>0.58632794233363505</v>
      </c>
      <c r="CC9" s="17">
        <v>0.69782687888470896</v>
      </c>
      <c r="CD9" s="17">
        <v>0.69641771423867904</v>
      </c>
      <c r="CE9" s="17">
        <v>0.700202962832569</v>
      </c>
      <c r="CF9" s="17">
        <v>0.54246231977729098</v>
      </c>
      <c r="CG9" s="17"/>
      <c r="CH9" s="17">
        <v>0.276270321453504</v>
      </c>
      <c r="CI9" s="17">
        <v>0.68622183519492197</v>
      </c>
      <c r="CJ9" s="17">
        <v>0.71978371885875703</v>
      </c>
      <c r="CK9" s="17">
        <v>0.48032616131370998</v>
      </c>
      <c r="CL9" s="17">
        <v>0.42094894318180598</v>
      </c>
    </row>
    <row r="10" spans="2:90" x14ac:dyDescent="0.3">
      <c r="B10" s="18" t="s">
        <v>665</v>
      </c>
      <c r="C10" s="17">
        <v>0.61847587634925005</v>
      </c>
      <c r="D10" s="17">
        <v>0.62924363845416897</v>
      </c>
      <c r="E10" s="17">
        <v>0.60381833050192601</v>
      </c>
      <c r="F10" s="17"/>
      <c r="G10" s="17">
        <v>0.54175616198111398</v>
      </c>
      <c r="H10" s="17">
        <v>0.45337018459045703</v>
      </c>
      <c r="I10" s="17">
        <v>0.69198878953865695</v>
      </c>
      <c r="J10" s="17">
        <v>0.59917473786275899</v>
      </c>
      <c r="K10" s="17">
        <v>0.51838424034674602</v>
      </c>
      <c r="L10" s="17">
        <v>0.72310882833090195</v>
      </c>
      <c r="M10" s="17"/>
      <c r="N10" s="17">
        <v>0.55969272428705996</v>
      </c>
      <c r="O10" s="17">
        <v>0.78089278210448099</v>
      </c>
      <c r="P10" s="17">
        <v>0.58982720463723803</v>
      </c>
      <c r="Q10" s="17">
        <v>0.54769855391601197</v>
      </c>
      <c r="R10" s="17"/>
      <c r="S10" s="17">
        <v>0.31256247918053998</v>
      </c>
      <c r="T10" s="17">
        <v>0.721569680971898</v>
      </c>
      <c r="U10" s="17">
        <v>0.55117629753525799</v>
      </c>
      <c r="V10" s="17">
        <v>0.85410326060543995</v>
      </c>
      <c r="W10" s="17">
        <v>0.64330731804629504</v>
      </c>
      <c r="X10" s="17">
        <v>0.65790390993324099</v>
      </c>
      <c r="Y10" s="17">
        <v>0.76946706228140105</v>
      </c>
      <c r="Z10" s="17">
        <v>0.48764007462522402</v>
      </c>
      <c r="AA10" s="17">
        <v>0.43813386360881301</v>
      </c>
      <c r="AB10" s="17">
        <v>0.46669120318475699</v>
      </c>
      <c r="AC10" s="17">
        <v>0.85576966332999904</v>
      </c>
      <c r="AD10" s="17">
        <v>0.63443892698371396</v>
      </c>
      <c r="AE10" s="17"/>
      <c r="AF10" s="17">
        <v>0.62736092392042597</v>
      </c>
      <c r="AG10" s="17">
        <v>0.61954269806998596</v>
      </c>
      <c r="AH10" s="17">
        <v>0.723218554708698</v>
      </c>
      <c r="AI10" s="17"/>
      <c r="AJ10" s="17">
        <v>0.77077800581765699</v>
      </c>
      <c r="AK10" s="17">
        <v>0.49721020394554499</v>
      </c>
      <c r="AL10" s="17">
        <v>0.53364014026391304</v>
      </c>
      <c r="AM10" s="17">
        <v>0.59306078205186397</v>
      </c>
      <c r="AN10" s="17">
        <v>0.67439921155242999</v>
      </c>
      <c r="AO10" s="17"/>
      <c r="AP10" s="17">
        <v>0.52784824297612998</v>
      </c>
      <c r="AQ10" s="17">
        <v>0.87337601894493599</v>
      </c>
      <c r="AR10" s="17">
        <v>0.57814682429588005</v>
      </c>
      <c r="AS10" s="17">
        <v>0.540347175498333</v>
      </c>
      <c r="AT10" s="17">
        <v>0.33804826528329601</v>
      </c>
      <c r="AU10" s="17">
        <v>0.86491392149829904</v>
      </c>
      <c r="AV10" s="17"/>
      <c r="AW10" s="17" t="s">
        <v>234</v>
      </c>
      <c r="AX10" s="17">
        <v>0.28327704599628301</v>
      </c>
      <c r="AY10" s="17">
        <v>0.69228220416007002</v>
      </c>
      <c r="AZ10" s="17">
        <v>0.52804597956981203</v>
      </c>
      <c r="BA10" s="17">
        <v>0.74350536555279401</v>
      </c>
      <c r="BB10" s="17">
        <v>0.40797572366866403</v>
      </c>
      <c r="BC10" s="17">
        <v>0.57151798889366201</v>
      </c>
      <c r="BD10" s="17">
        <v>0.62422245900197304</v>
      </c>
      <c r="BE10" s="17">
        <v>0.88868212873171504</v>
      </c>
      <c r="BF10" s="17">
        <v>0.79395792834201695</v>
      </c>
      <c r="BG10" s="17">
        <v>0.55683296759895695</v>
      </c>
      <c r="BH10" s="17">
        <v>0.59292011542564205</v>
      </c>
      <c r="BI10" s="17">
        <v>0.74310907058444697</v>
      </c>
      <c r="BJ10" s="17">
        <v>0.75267932427819995</v>
      </c>
      <c r="BK10" s="17">
        <v>0.64625954736103197</v>
      </c>
      <c r="BL10" s="17">
        <v>0.76875289942269098</v>
      </c>
      <c r="BM10" s="17"/>
      <c r="BN10" s="17">
        <v>0.61892313393785703</v>
      </c>
      <c r="BO10" s="17">
        <v>0.61487957159795703</v>
      </c>
      <c r="BP10" s="17"/>
      <c r="BQ10" s="17">
        <v>0.36591835258459099</v>
      </c>
      <c r="BR10" s="17">
        <v>0.50658795606090101</v>
      </c>
      <c r="BS10" s="17"/>
      <c r="BT10" s="17">
        <v>0.23609231266686501</v>
      </c>
      <c r="BU10" s="17"/>
      <c r="BV10" s="17">
        <v>0.62151994551150103</v>
      </c>
      <c r="BW10" s="17">
        <v>0.58926365357466703</v>
      </c>
      <c r="BX10" s="17">
        <v>0.62515244091979205</v>
      </c>
      <c r="BY10" s="17"/>
      <c r="BZ10" s="17">
        <v>0.46233709517489602</v>
      </c>
      <c r="CA10" s="17">
        <v>0.51752708019617499</v>
      </c>
      <c r="CB10" s="17">
        <v>0.69967488015605706</v>
      </c>
      <c r="CC10" s="17">
        <v>0.63869254942387799</v>
      </c>
      <c r="CD10" s="17">
        <v>0.65308454817565897</v>
      </c>
      <c r="CE10" s="17">
        <v>0.72913863623906605</v>
      </c>
      <c r="CF10" s="17">
        <v>0.552572391656586</v>
      </c>
      <c r="CG10" s="17"/>
      <c r="CH10" s="17">
        <v>0.69159711561227599</v>
      </c>
      <c r="CI10" s="17">
        <v>0.67789645822667599</v>
      </c>
      <c r="CJ10" s="17">
        <v>0.63251090352679795</v>
      </c>
      <c r="CK10" s="17">
        <v>0.54561521709406102</v>
      </c>
      <c r="CL10" s="17">
        <v>0.31567270155367699</v>
      </c>
    </row>
    <row r="11" spans="2:90" ht="28.8" x14ac:dyDescent="0.3">
      <c r="B11" s="18" t="s">
        <v>666</v>
      </c>
      <c r="C11" s="17">
        <v>0.42256896964289098</v>
      </c>
      <c r="D11" s="17">
        <v>0.453444148900294</v>
      </c>
      <c r="E11" s="17">
        <v>0.38054033350660499</v>
      </c>
      <c r="F11" s="17"/>
      <c r="G11" s="17">
        <v>0.105847481601205</v>
      </c>
      <c r="H11" s="17">
        <v>0.326396669552244</v>
      </c>
      <c r="I11" s="17">
        <v>0.47560712686351297</v>
      </c>
      <c r="J11" s="17">
        <v>0.32060297760098999</v>
      </c>
      <c r="K11" s="17">
        <v>0.44895112682960497</v>
      </c>
      <c r="L11" s="17">
        <v>0.55775163158472896</v>
      </c>
      <c r="M11" s="17"/>
      <c r="N11" s="17">
        <v>0.40106521894658298</v>
      </c>
      <c r="O11" s="17">
        <v>0.38100160475094302</v>
      </c>
      <c r="P11" s="17">
        <v>0.47806638242250798</v>
      </c>
      <c r="Q11" s="17">
        <v>0.42828876382130299</v>
      </c>
      <c r="R11" s="17"/>
      <c r="S11" s="17">
        <v>0.35949423374848499</v>
      </c>
      <c r="T11" s="17">
        <v>0.56830127995399904</v>
      </c>
      <c r="U11" s="17">
        <v>0.42098162179842802</v>
      </c>
      <c r="V11" s="17">
        <v>0.37375929950741199</v>
      </c>
      <c r="W11" s="17">
        <v>0.29163424901003698</v>
      </c>
      <c r="X11" s="17">
        <v>0.30527077444502898</v>
      </c>
      <c r="Y11" s="17">
        <v>0.59089356060083098</v>
      </c>
      <c r="Z11" s="17">
        <v>0.40207834045416302</v>
      </c>
      <c r="AA11" s="17">
        <v>0.475362405106103</v>
      </c>
      <c r="AB11" s="17">
        <v>0.54948104416263799</v>
      </c>
      <c r="AC11" s="17">
        <v>0.22642775133512899</v>
      </c>
      <c r="AD11" s="17">
        <v>0.63443892698371396</v>
      </c>
      <c r="AE11" s="17"/>
      <c r="AF11" s="17">
        <v>0.51755266405477096</v>
      </c>
      <c r="AG11" s="17">
        <v>0.41384271811674</v>
      </c>
      <c r="AH11" s="17">
        <v>6.2748127864622305E-2</v>
      </c>
      <c r="AI11" s="17"/>
      <c r="AJ11" s="17">
        <v>0.45165075676898803</v>
      </c>
      <c r="AK11" s="17">
        <v>0.271891032891312</v>
      </c>
      <c r="AL11" s="17">
        <v>0.46004389802288498</v>
      </c>
      <c r="AM11" s="17">
        <v>0.60216597523889703</v>
      </c>
      <c r="AN11" s="17">
        <v>0.34651576774988202</v>
      </c>
      <c r="AO11" s="17"/>
      <c r="AP11" s="17">
        <v>0.195723909953116</v>
      </c>
      <c r="AQ11" s="17">
        <v>0.40081728349255902</v>
      </c>
      <c r="AR11" s="17">
        <v>0.22316225544830701</v>
      </c>
      <c r="AS11" s="17">
        <v>0.54973027277716902</v>
      </c>
      <c r="AT11" s="17">
        <v>0</v>
      </c>
      <c r="AU11" s="17">
        <v>0.63666141750899596</v>
      </c>
      <c r="AV11" s="17"/>
      <c r="AW11" s="17" t="s">
        <v>234</v>
      </c>
      <c r="AX11" s="17">
        <v>0</v>
      </c>
      <c r="AY11" s="17">
        <v>0.31548017760785901</v>
      </c>
      <c r="AZ11" s="17">
        <v>0.53744391844376005</v>
      </c>
      <c r="BA11" s="17">
        <v>0.49381588174022201</v>
      </c>
      <c r="BB11" s="17">
        <v>0.469577240240245</v>
      </c>
      <c r="BC11" s="17">
        <v>0.42390756872901902</v>
      </c>
      <c r="BD11" s="17">
        <v>0.60570254374085397</v>
      </c>
      <c r="BE11" s="17">
        <v>0.36011964207906499</v>
      </c>
      <c r="BF11" s="17">
        <v>0.33625693624201303</v>
      </c>
      <c r="BG11" s="17">
        <v>0.15974814092793799</v>
      </c>
      <c r="BH11" s="17">
        <v>0.41801718087087197</v>
      </c>
      <c r="BI11" s="17">
        <v>0.50854405238023703</v>
      </c>
      <c r="BJ11" s="17">
        <v>0.49815689247719203</v>
      </c>
      <c r="BK11" s="17">
        <v>0.32332734524546902</v>
      </c>
      <c r="BL11" s="17">
        <v>0.3627199391425</v>
      </c>
      <c r="BM11" s="17"/>
      <c r="BN11" s="17">
        <v>0.42309896820183301</v>
      </c>
      <c r="BO11" s="17">
        <v>0.417271727603578</v>
      </c>
      <c r="BP11" s="17"/>
      <c r="BQ11" s="17">
        <v>0.262849682152899</v>
      </c>
      <c r="BR11" s="17">
        <v>0.252746007549152</v>
      </c>
      <c r="BS11" s="17"/>
      <c r="BT11" s="17">
        <v>0.421539958583317</v>
      </c>
      <c r="BU11" s="17"/>
      <c r="BV11" s="17">
        <v>0.48838074057978798</v>
      </c>
      <c r="BW11" s="17">
        <v>0.41678390760755701</v>
      </c>
      <c r="BX11" s="17">
        <v>0.40567742917778699</v>
      </c>
      <c r="BY11" s="17"/>
      <c r="BZ11" s="17">
        <v>0.31966851915382</v>
      </c>
      <c r="CA11" s="17">
        <v>0.33444299989654003</v>
      </c>
      <c r="CB11" s="17">
        <v>0.53233564508156905</v>
      </c>
      <c r="CC11" s="17">
        <v>0.45604378560610398</v>
      </c>
      <c r="CD11" s="17">
        <v>0.44267776959393201</v>
      </c>
      <c r="CE11" s="17">
        <v>0.39389901436352498</v>
      </c>
      <c r="CF11" s="17">
        <v>0.48921074054473801</v>
      </c>
      <c r="CG11" s="17"/>
      <c r="CH11" s="17">
        <v>0.276270321453504</v>
      </c>
      <c r="CI11" s="17">
        <v>0.47774006832680599</v>
      </c>
      <c r="CJ11" s="17">
        <v>0.420621957301829</v>
      </c>
      <c r="CK11" s="17">
        <v>0.44486525526474302</v>
      </c>
      <c r="CL11" s="17">
        <v>0.11210950751286899</v>
      </c>
    </row>
    <row r="12" spans="2:90" ht="28.8" x14ac:dyDescent="0.3">
      <c r="B12" s="18" t="s">
        <v>667</v>
      </c>
      <c r="C12" s="17">
        <v>0.42213552527747</v>
      </c>
      <c r="D12" s="17">
        <v>0.461924597880018</v>
      </c>
      <c r="E12" s="17">
        <v>0.36797291003656202</v>
      </c>
      <c r="F12" s="17"/>
      <c r="G12" s="17">
        <v>0.318712170461596</v>
      </c>
      <c r="H12" s="17">
        <v>0.22225711776095899</v>
      </c>
      <c r="I12" s="17">
        <v>0.38478591559013298</v>
      </c>
      <c r="J12" s="17">
        <v>0.33064411432395702</v>
      </c>
      <c r="K12" s="17">
        <v>0.43775372511837002</v>
      </c>
      <c r="L12" s="17">
        <v>0.54212503041037396</v>
      </c>
      <c r="M12" s="17"/>
      <c r="N12" s="17">
        <v>0.322940338928972</v>
      </c>
      <c r="O12" s="17">
        <v>0.46507798010295498</v>
      </c>
      <c r="P12" s="17">
        <v>0.49093770423041799</v>
      </c>
      <c r="Q12" s="17">
        <v>0.39001223032033999</v>
      </c>
      <c r="R12" s="17"/>
      <c r="S12" s="17">
        <v>0.35191661030361299</v>
      </c>
      <c r="T12" s="17">
        <v>0.56154600023365497</v>
      </c>
      <c r="U12" s="17">
        <v>0.49641370663026602</v>
      </c>
      <c r="V12" s="17">
        <v>0.438658594404706</v>
      </c>
      <c r="W12" s="17">
        <v>0.173144360553594</v>
      </c>
      <c r="X12" s="17">
        <v>0.35164133991206697</v>
      </c>
      <c r="Y12" s="17">
        <v>0.50895406303637702</v>
      </c>
      <c r="Z12" s="17">
        <v>0.47646760042160302</v>
      </c>
      <c r="AA12" s="17">
        <v>0.41960484180086999</v>
      </c>
      <c r="AB12" s="17">
        <v>0.27205142796020099</v>
      </c>
      <c r="AC12" s="17">
        <v>0.55542645931835799</v>
      </c>
      <c r="AD12" s="17">
        <v>0.32727006112422702</v>
      </c>
      <c r="AE12" s="17"/>
      <c r="AF12" s="17">
        <v>0.43410156141797801</v>
      </c>
      <c r="AG12" s="17">
        <v>0.46615913673815901</v>
      </c>
      <c r="AH12" s="17">
        <v>0.27232509973926899</v>
      </c>
      <c r="AI12" s="17"/>
      <c r="AJ12" s="17">
        <v>0.47937694930247199</v>
      </c>
      <c r="AK12" s="17">
        <v>0.28569198571642102</v>
      </c>
      <c r="AL12" s="17">
        <v>0.54427536367087004</v>
      </c>
      <c r="AM12" s="17">
        <v>0.42804427331479999</v>
      </c>
      <c r="AN12" s="17">
        <v>0</v>
      </c>
      <c r="AO12" s="17"/>
      <c r="AP12" s="17">
        <v>0.171762174605949</v>
      </c>
      <c r="AQ12" s="17">
        <v>0.63464576844531095</v>
      </c>
      <c r="AR12" s="17">
        <v>0.39368847835144499</v>
      </c>
      <c r="AS12" s="17">
        <v>0.40526639835878098</v>
      </c>
      <c r="AT12" s="17">
        <v>0.35730841869399199</v>
      </c>
      <c r="AU12" s="17">
        <v>0.44581372661459001</v>
      </c>
      <c r="AV12" s="17"/>
      <c r="AW12" s="17" t="s">
        <v>234</v>
      </c>
      <c r="AX12" s="17">
        <v>0.28327704599628301</v>
      </c>
      <c r="AY12" s="17">
        <v>0.37578959199055201</v>
      </c>
      <c r="AZ12" s="17">
        <v>0.54746965642827905</v>
      </c>
      <c r="BA12" s="17">
        <v>0.44769610857540099</v>
      </c>
      <c r="BB12" s="17">
        <v>0.26896693421364898</v>
      </c>
      <c r="BC12" s="17">
        <v>0.47833443317864999</v>
      </c>
      <c r="BD12" s="17">
        <v>0.47241087288196199</v>
      </c>
      <c r="BE12" s="17">
        <v>0.38099575110168499</v>
      </c>
      <c r="BF12" s="17">
        <v>0.347021337262503</v>
      </c>
      <c r="BG12" s="17">
        <v>0.70423444442056904</v>
      </c>
      <c r="BH12" s="17">
        <v>0.250842388925957</v>
      </c>
      <c r="BI12" s="17">
        <v>0.50854405238023703</v>
      </c>
      <c r="BJ12" s="17">
        <v>0.2473206757218</v>
      </c>
      <c r="BK12" s="17">
        <v>0.32332734524546902</v>
      </c>
      <c r="BL12" s="17">
        <v>0.54895304469614703</v>
      </c>
      <c r="BM12" s="17"/>
      <c r="BN12" s="17">
        <v>0.42326980725980201</v>
      </c>
      <c r="BO12" s="17">
        <v>0.41623538618650402</v>
      </c>
      <c r="BP12" s="17"/>
      <c r="BQ12" s="17">
        <v>0.23066999331803201</v>
      </c>
      <c r="BR12" s="17">
        <v>0.36686028815899802</v>
      </c>
      <c r="BS12" s="17"/>
      <c r="BT12" s="17">
        <v>0.20315641755281999</v>
      </c>
      <c r="BU12" s="17"/>
      <c r="BV12" s="17">
        <v>0.39149964623091299</v>
      </c>
      <c r="BW12" s="17">
        <v>0.45848559685193602</v>
      </c>
      <c r="BX12" s="17">
        <v>0.44059886010142202</v>
      </c>
      <c r="BY12" s="17"/>
      <c r="BZ12" s="17">
        <v>0.37240526545237101</v>
      </c>
      <c r="CA12" s="17">
        <v>0.34040749012412203</v>
      </c>
      <c r="CB12" s="17">
        <v>0.51366541821761702</v>
      </c>
      <c r="CC12" s="17">
        <v>0.51248877594525799</v>
      </c>
      <c r="CD12" s="17">
        <v>0.38242252675433402</v>
      </c>
      <c r="CE12" s="17">
        <v>0.39429558138647902</v>
      </c>
      <c r="CF12" s="17">
        <v>0.55017790576439896</v>
      </c>
      <c r="CG12" s="17"/>
      <c r="CH12" s="17">
        <v>0.28850684632943102</v>
      </c>
      <c r="CI12" s="17">
        <v>0.41513847691681</v>
      </c>
      <c r="CJ12" s="17">
        <v>0.45011243204531698</v>
      </c>
      <c r="CK12" s="17">
        <v>0.43208261243232399</v>
      </c>
      <c r="CL12" s="17">
        <v>0.345092542559363</v>
      </c>
    </row>
    <row r="13" spans="2:90" ht="28.8" x14ac:dyDescent="0.3">
      <c r="B13" s="18" t="s">
        <v>668</v>
      </c>
      <c r="C13" s="17">
        <v>0.41689296826519101</v>
      </c>
      <c r="D13" s="17">
        <v>0.296472513825706</v>
      </c>
      <c r="E13" s="17">
        <v>0.58081452547493395</v>
      </c>
      <c r="F13" s="17"/>
      <c r="G13" s="17">
        <v>0.241261456918231</v>
      </c>
      <c r="H13" s="17">
        <v>0.63897663458968001</v>
      </c>
      <c r="I13" s="17">
        <v>0.30834299338587401</v>
      </c>
      <c r="J13" s="17">
        <v>0.52828197517379205</v>
      </c>
      <c r="K13" s="17">
        <v>0.50270525451925596</v>
      </c>
      <c r="L13" s="17">
        <v>0.350269135260667</v>
      </c>
      <c r="M13" s="17"/>
      <c r="N13" s="17">
        <v>0.31102351399220002</v>
      </c>
      <c r="O13" s="17">
        <v>0.38381247557168502</v>
      </c>
      <c r="P13" s="17">
        <v>0.51458959161713402</v>
      </c>
      <c r="Q13" s="17">
        <v>0.43189913061337498</v>
      </c>
      <c r="R13" s="17"/>
      <c r="S13" s="17">
        <v>0.38322260945915199</v>
      </c>
      <c r="T13" s="17">
        <v>0.246526875667224</v>
      </c>
      <c r="U13" s="17">
        <v>0.49135408638483902</v>
      </c>
      <c r="V13" s="17">
        <v>0.26742957650278898</v>
      </c>
      <c r="W13" s="17">
        <v>0.36222663550786699</v>
      </c>
      <c r="X13" s="17">
        <v>0.43512976384800101</v>
      </c>
      <c r="Y13" s="17">
        <v>0.42708782006584201</v>
      </c>
      <c r="Z13" s="17">
        <v>0.39090586625054202</v>
      </c>
      <c r="AA13" s="17">
        <v>0.63070417106372201</v>
      </c>
      <c r="AB13" s="17">
        <v>0.47333131044875298</v>
      </c>
      <c r="AC13" s="17">
        <v>0.53225107417891804</v>
      </c>
      <c r="AD13" s="17">
        <v>1</v>
      </c>
      <c r="AE13" s="17"/>
      <c r="AF13" s="17">
        <v>0.407431255502678</v>
      </c>
      <c r="AG13" s="17">
        <v>0.38601780430935501</v>
      </c>
      <c r="AH13" s="17">
        <v>0.68325068410846301</v>
      </c>
      <c r="AI13" s="17"/>
      <c r="AJ13" s="17">
        <v>0.15801652828863499</v>
      </c>
      <c r="AK13" s="17">
        <v>0.697802735133913</v>
      </c>
      <c r="AL13" s="17">
        <v>0.478374370487959</v>
      </c>
      <c r="AM13" s="17">
        <v>0.44941056140337499</v>
      </c>
      <c r="AN13" s="17">
        <v>0.65348423225011798</v>
      </c>
      <c r="AO13" s="17"/>
      <c r="AP13" s="17">
        <v>0.73747969880279296</v>
      </c>
      <c r="AQ13" s="17">
        <v>0.21619686249241599</v>
      </c>
      <c r="AR13" s="17">
        <v>0.48897404471418598</v>
      </c>
      <c r="AS13" s="17">
        <v>0.32196657814999002</v>
      </c>
      <c r="AT13" s="17">
        <v>1</v>
      </c>
      <c r="AU13" s="17">
        <v>0.55113682020113697</v>
      </c>
      <c r="AV13" s="17"/>
      <c r="AW13" s="17" t="s">
        <v>234</v>
      </c>
      <c r="AX13" s="17">
        <v>0.23389540573496601</v>
      </c>
      <c r="AY13" s="17">
        <v>0.56656257921067399</v>
      </c>
      <c r="AZ13" s="17">
        <v>0.61155817163915005</v>
      </c>
      <c r="BA13" s="17">
        <v>0.25977805592133202</v>
      </c>
      <c r="BB13" s="17">
        <v>0.42183839612486101</v>
      </c>
      <c r="BC13" s="17">
        <v>0.45705939028917603</v>
      </c>
      <c r="BD13" s="17">
        <v>0.29418501414224801</v>
      </c>
      <c r="BE13" s="17">
        <v>0.37196920204747502</v>
      </c>
      <c r="BF13" s="17">
        <v>0.42657434751753698</v>
      </c>
      <c r="BG13" s="17">
        <v>0.24784224290689899</v>
      </c>
      <c r="BH13" s="17">
        <v>0.42733732069889702</v>
      </c>
      <c r="BI13" s="17">
        <v>0.49145594761976302</v>
      </c>
      <c r="BJ13" s="17">
        <v>0.24960432489888401</v>
      </c>
      <c r="BK13" s="17">
        <v>0</v>
      </c>
      <c r="BL13" s="17">
        <v>0.40603296028019098</v>
      </c>
      <c r="BM13" s="17"/>
      <c r="BN13" s="17">
        <v>0.419977494222388</v>
      </c>
      <c r="BO13" s="17">
        <v>0.41727879658288902</v>
      </c>
      <c r="BP13" s="17"/>
      <c r="BQ13" s="17">
        <v>0.874224848731742</v>
      </c>
      <c r="BR13" s="17">
        <v>0.48410298233801302</v>
      </c>
      <c r="BS13" s="17"/>
      <c r="BT13" s="17">
        <v>0.65840663193742399</v>
      </c>
      <c r="BU13" s="17"/>
      <c r="BV13" s="17">
        <v>0.45781442758692897</v>
      </c>
      <c r="BW13" s="17">
        <v>0.368637525309781</v>
      </c>
      <c r="BX13" s="17">
        <v>0.41422257701967002</v>
      </c>
      <c r="BY13" s="17"/>
      <c r="BZ13" s="17">
        <v>0.63673322251729103</v>
      </c>
      <c r="CA13" s="17">
        <v>0.55058371059128997</v>
      </c>
      <c r="CB13" s="17">
        <v>0.37282496190379999</v>
      </c>
      <c r="CC13" s="17">
        <v>0.45936165216414798</v>
      </c>
      <c r="CD13" s="17">
        <v>0.22663752473724799</v>
      </c>
      <c r="CE13" s="17">
        <v>0.34485675753850098</v>
      </c>
      <c r="CF13" s="17">
        <v>0.165674833786982</v>
      </c>
      <c r="CG13" s="17"/>
      <c r="CH13" s="17">
        <v>0.20661109968672101</v>
      </c>
      <c r="CI13" s="17">
        <v>0.417338624625614</v>
      </c>
      <c r="CJ13" s="17">
        <v>0.38865711201126002</v>
      </c>
      <c r="CK13" s="17">
        <v>0.47020547102362897</v>
      </c>
      <c r="CL13" s="17">
        <v>0.63971817578157897</v>
      </c>
    </row>
    <row r="14" spans="2:90" ht="57.6" x14ac:dyDescent="0.3">
      <c r="B14" s="18" t="s">
        <v>669</v>
      </c>
      <c r="C14" s="17">
        <v>0.372361078094819</v>
      </c>
      <c r="D14" s="17">
        <v>0.31293767768978498</v>
      </c>
      <c r="E14" s="17">
        <v>0.45325079383647499</v>
      </c>
      <c r="F14" s="17"/>
      <c r="G14" s="17">
        <v>0.22411389117765801</v>
      </c>
      <c r="H14" s="17">
        <v>0.248606634288947</v>
      </c>
      <c r="I14" s="17">
        <v>0.15184413813706299</v>
      </c>
      <c r="J14" s="17">
        <v>0.37609438296431402</v>
      </c>
      <c r="K14" s="17">
        <v>0.35651593328467202</v>
      </c>
      <c r="L14" s="17">
        <v>0.51546037044550397</v>
      </c>
      <c r="M14" s="17"/>
      <c r="N14" s="17">
        <v>0.43697553410114298</v>
      </c>
      <c r="O14" s="17">
        <v>0.33489379199234598</v>
      </c>
      <c r="P14" s="17">
        <v>0.37415062382561998</v>
      </c>
      <c r="Q14" s="17">
        <v>0.36638517196036102</v>
      </c>
      <c r="R14" s="17"/>
      <c r="S14" s="17">
        <v>0.16635428066808999</v>
      </c>
      <c r="T14" s="17">
        <v>0.21965171377702999</v>
      </c>
      <c r="U14" s="17">
        <v>0.29481982279541902</v>
      </c>
      <c r="V14" s="17">
        <v>0.32002535426985201</v>
      </c>
      <c r="W14" s="17">
        <v>0.51384364055943599</v>
      </c>
      <c r="X14" s="17">
        <v>0.29780054057452199</v>
      </c>
      <c r="Y14" s="17">
        <v>0.60236539324138805</v>
      </c>
      <c r="Z14" s="17">
        <v>0.51629199352411903</v>
      </c>
      <c r="AA14" s="17">
        <v>0.52389005892346496</v>
      </c>
      <c r="AB14" s="17">
        <v>0.63212392708621501</v>
      </c>
      <c r="AC14" s="17">
        <v>0.36713548567608401</v>
      </c>
      <c r="AD14" s="17">
        <v>0.63443892698371396</v>
      </c>
      <c r="AE14" s="17"/>
      <c r="AF14" s="17">
        <v>0.40593661511288898</v>
      </c>
      <c r="AG14" s="17">
        <v>0.32668997083240903</v>
      </c>
      <c r="AH14" s="17">
        <v>0.41564388173685901</v>
      </c>
      <c r="AI14" s="17"/>
      <c r="AJ14" s="17">
        <v>0.38090637083012102</v>
      </c>
      <c r="AK14" s="17">
        <v>0.46768985693006099</v>
      </c>
      <c r="AL14" s="17">
        <v>0.46255416800521698</v>
      </c>
      <c r="AM14" s="17">
        <v>0.25188806037015798</v>
      </c>
      <c r="AN14" s="17">
        <v>0</v>
      </c>
      <c r="AO14" s="17"/>
      <c r="AP14" s="17">
        <v>0.29079533346106401</v>
      </c>
      <c r="AQ14" s="17">
        <v>0.44879836488845998</v>
      </c>
      <c r="AR14" s="17">
        <v>0.56170865654773605</v>
      </c>
      <c r="AS14" s="17">
        <v>0.30299553201497698</v>
      </c>
      <c r="AT14" s="17">
        <v>0.48488269516073801</v>
      </c>
      <c r="AU14" s="17">
        <v>0.47399834179953099</v>
      </c>
      <c r="AV14" s="17"/>
      <c r="AW14" s="17" t="s">
        <v>234</v>
      </c>
      <c r="AX14" s="17">
        <v>0.28327704599628301</v>
      </c>
      <c r="AY14" s="17">
        <v>0.362992355112499</v>
      </c>
      <c r="AZ14" s="17">
        <v>0.40150971963637599</v>
      </c>
      <c r="BA14" s="17">
        <v>0.48639765837718302</v>
      </c>
      <c r="BB14" s="17">
        <v>0.30239555006315899</v>
      </c>
      <c r="BC14" s="17">
        <v>0.47727130541038798</v>
      </c>
      <c r="BD14" s="17">
        <v>0.421384966876933</v>
      </c>
      <c r="BE14" s="17">
        <v>0.23211590642176899</v>
      </c>
      <c r="BF14" s="17">
        <v>0.123640520838165</v>
      </c>
      <c r="BG14" s="17">
        <v>0.38451525808852799</v>
      </c>
      <c r="BH14" s="17">
        <v>0.41193819169916601</v>
      </c>
      <c r="BI14" s="17">
        <v>0.49145594761976302</v>
      </c>
      <c r="BJ14" s="17">
        <v>0.25083621675539203</v>
      </c>
      <c r="BK14" s="17">
        <v>0</v>
      </c>
      <c r="BL14" s="17">
        <v>0.21979985472654401</v>
      </c>
      <c r="BM14" s="17"/>
      <c r="BN14" s="17">
        <v>0.36683781529639597</v>
      </c>
      <c r="BO14" s="17">
        <v>0.38091593666789098</v>
      </c>
      <c r="BP14" s="17"/>
      <c r="BQ14" s="17">
        <v>0.390526946810415</v>
      </c>
      <c r="BR14" s="17">
        <v>0.50252793107817895</v>
      </c>
      <c r="BS14" s="17"/>
      <c r="BT14" s="17">
        <v>0.29353399309508899</v>
      </c>
      <c r="BU14" s="17"/>
      <c r="BV14" s="17">
        <v>0.45874448728680101</v>
      </c>
      <c r="BW14" s="17">
        <v>0.41094100447721399</v>
      </c>
      <c r="BX14" s="17">
        <v>0.35438804724641199</v>
      </c>
      <c r="BY14" s="17"/>
      <c r="BZ14" s="17">
        <v>0.39923685201292303</v>
      </c>
      <c r="CA14" s="17">
        <v>0.33308327737731802</v>
      </c>
      <c r="CB14" s="17">
        <v>0.33139289217148199</v>
      </c>
      <c r="CC14" s="17">
        <v>0.48562206004831698</v>
      </c>
      <c r="CD14" s="17">
        <v>0.41977373004567298</v>
      </c>
      <c r="CE14" s="17">
        <v>0.222810297290257</v>
      </c>
      <c r="CF14" s="17">
        <v>0.27021562261066101</v>
      </c>
      <c r="CG14" s="17"/>
      <c r="CH14" s="17">
        <v>0</v>
      </c>
      <c r="CI14" s="17">
        <v>0.41638082463780302</v>
      </c>
      <c r="CJ14" s="17">
        <v>0.432634184764291</v>
      </c>
      <c r="CK14" s="17">
        <v>0.26559020841984798</v>
      </c>
      <c r="CL14" s="17">
        <v>0.415095820447547</v>
      </c>
    </row>
    <row r="15" spans="2:90" ht="28.8" x14ac:dyDescent="0.3">
      <c r="B15" s="18" t="s">
        <v>670</v>
      </c>
      <c r="C15" s="17">
        <v>0.20134506128476301</v>
      </c>
      <c r="D15" s="17">
        <v>0.19131490530900799</v>
      </c>
      <c r="E15" s="17">
        <v>0.214998545605638</v>
      </c>
      <c r="F15" s="17"/>
      <c r="G15" s="17">
        <v>0.47305233513630601</v>
      </c>
      <c r="H15" s="17">
        <v>0.32034452107970002</v>
      </c>
      <c r="I15" s="17">
        <v>5.2777819026259297E-2</v>
      </c>
      <c r="J15" s="17">
        <v>0.21965164548115099</v>
      </c>
      <c r="K15" s="17">
        <v>9.9518273848217195E-2</v>
      </c>
      <c r="L15" s="17">
        <v>0.188469176250329</v>
      </c>
      <c r="M15" s="17"/>
      <c r="N15" s="17">
        <v>0.21004431161374701</v>
      </c>
      <c r="O15" s="17">
        <v>0.30003358062756402</v>
      </c>
      <c r="P15" s="17">
        <v>8.5073255736118E-2</v>
      </c>
      <c r="Q15" s="17">
        <v>0.22471253599171301</v>
      </c>
      <c r="R15" s="17"/>
      <c r="S15" s="17">
        <v>0.32044218737635899</v>
      </c>
      <c r="T15" s="17">
        <v>0.12835125349974899</v>
      </c>
      <c r="U15" s="17">
        <v>0.23844251897071</v>
      </c>
      <c r="V15" s="17">
        <v>0.25066035842949103</v>
      </c>
      <c r="W15" s="17">
        <v>6.6091742147837501E-2</v>
      </c>
      <c r="X15" s="17">
        <v>9.1818893159215306E-2</v>
      </c>
      <c r="Y15" s="17">
        <v>0.33976956991891599</v>
      </c>
      <c r="Z15" s="17">
        <v>0.48696734580789902</v>
      </c>
      <c r="AA15" s="17">
        <v>0.16101641715096501</v>
      </c>
      <c r="AB15" s="17">
        <v>0.183435123523502</v>
      </c>
      <c r="AC15" s="17">
        <v>0.16027633339001199</v>
      </c>
      <c r="AD15" s="17">
        <v>0.36556107301628599</v>
      </c>
      <c r="AE15" s="17"/>
      <c r="AF15" s="17">
        <v>9.4216746867077997E-2</v>
      </c>
      <c r="AG15" s="17">
        <v>0.33457135255713999</v>
      </c>
      <c r="AH15" s="17">
        <v>0.21374688903566599</v>
      </c>
      <c r="AI15" s="17"/>
      <c r="AJ15" s="17">
        <v>0.16253616900798001</v>
      </c>
      <c r="AK15" s="17">
        <v>0.206341317657773</v>
      </c>
      <c r="AL15" s="17">
        <v>0.28686135293954801</v>
      </c>
      <c r="AM15" s="17">
        <v>0.210104193559046</v>
      </c>
      <c r="AN15" s="17">
        <v>0</v>
      </c>
      <c r="AO15" s="17"/>
      <c r="AP15" s="17">
        <v>0.354486268367881</v>
      </c>
      <c r="AQ15" s="17">
        <v>0.18280080736418</v>
      </c>
      <c r="AR15" s="17">
        <v>0.34597480089820198</v>
      </c>
      <c r="AS15" s="17">
        <v>0.12453170349199</v>
      </c>
      <c r="AT15" s="17">
        <v>0.35730841869399199</v>
      </c>
      <c r="AU15" s="17">
        <v>0.17175081018479599</v>
      </c>
      <c r="AV15" s="17"/>
      <c r="AW15" s="17" t="s">
        <v>234</v>
      </c>
      <c r="AX15" s="17">
        <v>0.53260357661926705</v>
      </c>
      <c r="AY15" s="17">
        <v>0.17226516808634801</v>
      </c>
      <c r="AZ15" s="17">
        <v>0.26383561796022098</v>
      </c>
      <c r="BA15" s="17">
        <v>0.16730650195934901</v>
      </c>
      <c r="BB15" s="17">
        <v>0.10588857553139799</v>
      </c>
      <c r="BC15" s="17">
        <v>0.304979225106566</v>
      </c>
      <c r="BD15" s="17">
        <v>0</v>
      </c>
      <c r="BE15" s="17">
        <v>0.244245022975977</v>
      </c>
      <c r="BF15" s="17">
        <v>0.23420401595458301</v>
      </c>
      <c r="BG15" s="17">
        <v>0.234248057157534</v>
      </c>
      <c r="BH15" s="17">
        <v>0.343995566429046</v>
      </c>
      <c r="BI15" s="17">
        <v>0</v>
      </c>
      <c r="BJ15" s="17">
        <v>0.24960432489888401</v>
      </c>
      <c r="BK15" s="17">
        <v>0</v>
      </c>
      <c r="BL15" s="17">
        <v>0.186233105553647</v>
      </c>
      <c r="BM15" s="17"/>
      <c r="BN15" s="17">
        <v>0.15448076199902799</v>
      </c>
      <c r="BO15" s="17">
        <v>0.24948787873087799</v>
      </c>
      <c r="BP15" s="17"/>
      <c r="BQ15" s="17">
        <v>0.133099889402998</v>
      </c>
      <c r="BR15" s="17">
        <v>0.196457087410954</v>
      </c>
      <c r="BS15" s="17"/>
      <c r="BT15" s="17">
        <v>9.6748734745741194E-2</v>
      </c>
      <c r="BU15" s="17"/>
      <c r="BV15" s="17">
        <v>0.10535577384775199</v>
      </c>
      <c r="BW15" s="17">
        <v>0.16041567808854801</v>
      </c>
      <c r="BX15" s="17">
        <v>0.21842613810352701</v>
      </c>
      <c r="BY15" s="17"/>
      <c r="BZ15" s="17">
        <v>0.274996426617511</v>
      </c>
      <c r="CA15" s="17">
        <v>0.131559342254954</v>
      </c>
      <c r="CB15" s="17">
        <v>0.22284664618049699</v>
      </c>
      <c r="CC15" s="17">
        <v>0.17382457402787699</v>
      </c>
      <c r="CD15" s="17">
        <v>0.180853013310081</v>
      </c>
      <c r="CE15" s="17">
        <v>0.15992790992599401</v>
      </c>
      <c r="CF15" s="17">
        <v>0.39489139844626098</v>
      </c>
      <c r="CG15" s="17"/>
      <c r="CH15" s="17">
        <v>0.109493469297557</v>
      </c>
      <c r="CI15" s="17">
        <v>0.183125813229297</v>
      </c>
      <c r="CJ15" s="17">
        <v>0.220288962253192</v>
      </c>
      <c r="CK15" s="17">
        <v>0.23681863714436599</v>
      </c>
      <c r="CL15" s="17">
        <v>0.12537440150673701</v>
      </c>
    </row>
    <row r="16" spans="2:90" ht="28.8" x14ac:dyDescent="0.3">
      <c r="B16" s="18" t="s">
        <v>671</v>
      </c>
      <c r="C16" s="17">
        <v>0.19164384368125201</v>
      </c>
      <c r="D16" s="17">
        <v>0.19600809963174601</v>
      </c>
      <c r="E16" s="17">
        <v>0.185703028769063</v>
      </c>
      <c r="F16" s="17"/>
      <c r="G16" s="17">
        <v>9.4774010731684802E-2</v>
      </c>
      <c r="H16" s="17">
        <v>0.16203821915015801</v>
      </c>
      <c r="I16" s="17">
        <v>0.21371507526926101</v>
      </c>
      <c r="J16" s="17">
        <v>0.18216368899812399</v>
      </c>
      <c r="K16" s="17">
        <v>0.147602217373036</v>
      </c>
      <c r="L16" s="17">
        <v>0.25128517878740297</v>
      </c>
      <c r="M16" s="17"/>
      <c r="N16" s="17">
        <v>0.18193906845277599</v>
      </c>
      <c r="O16" s="17">
        <v>0.19747038855315299</v>
      </c>
      <c r="P16" s="17">
        <v>0.24166157425172799</v>
      </c>
      <c r="Q16" s="17">
        <v>0.14524926869707999</v>
      </c>
      <c r="R16" s="17"/>
      <c r="S16" s="17">
        <v>0.15534786700723799</v>
      </c>
      <c r="T16" s="17">
        <v>0.27661555152290401</v>
      </c>
      <c r="U16" s="17">
        <v>0.36016177800848598</v>
      </c>
      <c r="V16" s="17">
        <v>0.174694285904889</v>
      </c>
      <c r="W16" s="17">
        <v>5.7998288337835997E-2</v>
      </c>
      <c r="X16" s="17">
        <v>8.6438190510280094E-2</v>
      </c>
      <c r="Y16" s="17">
        <v>0.165390418317273</v>
      </c>
      <c r="Z16" s="17">
        <v>0</v>
      </c>
      <c r="AA16" s="17">
        <v>0.26324431176117902</v>
      </c>
      <c r="AB16" s="17">
        <v>0.195399208740974</v>
      </c>
      <c r="AC16" s="17">
        <v>0.22969297455912999</v>
      </c>
      <c r="AD16" s="17">
        <v>0.32727006112422702</v>
      </c>
      <c r="AE16" s="17"/>
      <c r="AF16" s="17">
        <v>0.23705907831468101</v>
      </c>
      <c r="AG16" s="17">
        <v>0.157927580202955</v>
      </c>
      <c r="AH16" s="17">
        <v>6.1391575133935297E-2</v>
      </c>
      <c r="AI16" s="17"/>
      <c r="AJ16" s="17">
        <v>0.19523005589235601</v>
      </c>
      <c r="AK16" s="17">
        <v>0.10376524331856</v>
      </c>
      <c r="AL16" s="17">
        <v>0.10535940969932001</v>
      </c>
      <c r="AM16" s="17">
        <v>0.31113356927320501</v>
      </c>
      <c r="AN16" s="17">
        <v>0</v>
      </c>
      <c r="AO16" s="17"/>
      <c r="AP16" s="17">
        <v>0</v>
      </c>
      <c r="AQ16" s="17">
        <v>0.295037657387482</v>
      </c>
      <c r="AR16" s="17">
        <v>0.107335871099242</v>
      </c>
      <c r="AS16" s="17">
        <v>0.22350416062101999</v>
      </c>
      <c r="AT16" s="17">
        <v>0.17237809454924999</v>
      </c>
      <c r="AU16" s="17">
        <v>0.11398763474708699</v>
      </c>
      <c r="AV16" s="17"/>
      <c r="AW16" s="17" t="s">
        <v>234</v>
      </c>
      <c r="AX16" s="17">
        <v>0</v>
      </c>
      <c r="AY16" s="17">
        <v>0.24730977593623499</v>
      </c>
      <c r="AZ16" s="17">
        <v>0.23542445166943099</v>
      </c>
      <c r="BA16" s="17">
        <v>0.20886364081102499</v>
      </c>
      <c r="BB16" s="17">
        <v>0.20424459677451001</v>
      </c>
      <c r="BC16" s="17">
        <v>0</v>
      </c>
      <c r="BD16" s="17">
        <v>9.9268329194212204E-2</v>
      </c>
      <c r="BE16" s="17">
        <v>0.23932160692558099</v>
      </c>
      <c r="BF16" s="17">
        <v>0.11081274904055199</v>
      </c>
      <c r="BG16" s="17">
        <v>0.408269032911378</v>
      </c>
      <c r="BH16" s="17">
        <v>0.260408228160315</v>
      </c>
      <c r="BI16" s="17">
        <v>0</v>
      </c>
      <c r="BJ16" s="17">
        <v>0.2473206757218</v>
      </c>
      <c r="BK16" s="17">
        <v>0</v>
      </c>
      <c r="BL16" s="17">
        <v>0.162328794427231</v>
      </c>
      <c r="BM16" s="17"/>
      <c r="BN16" s="17">
        <v>0.181476787277084</v>
      </c>
      <c r="BO16" s="17">
        <v>0.203310960005885</v>
      </c>
      <c r="BP16" s="17"/>
      <c r="BQ16" s="17">
        <v>0</v>
      </c>
      <c r="BR16" s="17">
        <v>0.126426448397914</v>
      </c>
      <c r="BS16" s="17"/>
      <c r="BT16" s="17">
        <v>0.107919128448796</v>
      </c>
      <c r="BU16" s="17"/>
      <c r="BV16" s="17">
        <v>0.19775839718052299</v>
      </c>
      <c r="BW16" s="17">
        <v>0.168288099904948</v>
      </c>
      <c r="BX16" s="17">
        <v>0.192509307266894</v>
      </c>
      <c r="BY16" s="17"/>
      <c r="BZ16" s="17">
        <v>0.28111942399644702</v>
      </c>
      <c r="CA16" s="17">
        <v>0.19962802569031099</v>
      </c>
      <c r="CB16" s="17">
        <v>0.174872134353561</v>
      </c>
      <c r="CC16" s="17">
        <v>0.16310184620261101</v>
      </c>
      <c r="CD16" s="17">
        <v>0.13276621803341601</v>
      </c>
      <c r="CE16" s="17">
        <v>0.23365693649452701</v>
      </c>
      <c r="CF16" s="17">
        <v>0.226589931391775</v>
      </c>
      <c r="CG16" s="17"/>
      <c r="CH16" s="17">
        <v>0</v>
      </c>
      <c r="CI16" s="17">
        <v>0.22959243504212001</v>
      </c>
      <c r="CJ16" s="17">
        <v>0.162661669286777</v>
      </c>
      <c r="CK16" s="17">
        <v>0.224869928837687</v>
      </c>
      <c r="CL16" s="17">
        <v>0.22158774642441201</v>
      </c>
    </row>
    <row r="17" spans="2:90" ht="28.8" x14ac:dyDescent="0.3">
      <c r="B17" s="18" t="s">
        <v>672</v>
      </c>
      <c r="C17" s="17">
        <v>0.10747954709824099</v>
      </c>
      <c r="D17" s="17">
        <v>8.8319391223284596E-2</v>
      </c>
      <c r="E17" s="17">
        <v>0.133561184159182</v>
      </c>
      <c r="F17" s="17"/>
      <c r="G17" s="17">
        <v>5.3362967201292397E-2</v>
      </c>
      <c r="H17" s="17">
        <v>0.16866135629607301</v>
      </c>
      <c r="I17" s="17">
        <v>0.10365997035140299</v>
      </c>
      <c r="J17" s="17">
        <v>6.3806224592068694E-2</v>
      </c>
      <c r="K17" s="17">
        <v>7.8316695098549896E-2</v>
      </c>
      <c r="L17" s="17">
        <v>0.15075142197997801</v>
      </c>
      <c r="M17" s="17"/>
      <c r="N17" s="17">
        <v>8.7043889159073004E-2</v>
      </c>
      <c r="O17" s="17">
        <v>0.112574369840926</v>
      </c>
      <c r="P17" s="17">
        <v>9.3706201218824406E-2</v>
      </c>
      <c r="Q17" s="17">
        <v>0.13353080031688799</v>
      </c>
      <c r="R17" s="17"/>
      <c r="S17" s="17">
        <v>5.7993267604237703E-2</v>
      </c>
      <c r="T17" s="17">
        <v>0.15798931003070801</v>
      </c>
      <c r="U17" s="17">
        <v>0</v>
      </c>
      <c r="V17" s="17">
        <v>0.172326546320483</v>
      </c>
      <c r="W17" s="17">
        <v>5.7998288337835997E-2</v>
      </c>
      <c r="X17" s="17">
        <v>4.6106876237075801E-2</v>
      </c>
      <c r="Y17" s="17">
        <v>0.16119606823834601</v>
      </c>
      <c r="Z17" s="17">
        <v>0</v>
      </c>
      <c r="AA17" s="17">
        <v>0.21075677073502999</v>
      </c>
      <c r="AB17" s="17">
        <v>0.187655301793614</v>
      </c>
      <c r="AC17" s="17">
        <v>0</v>
      </c>
      <c r="AD17" s="17">
        <v>0.32727006112422702</v>
      </c>
      <c r="AE17" s="17"/>
      <c r="AF17" s="17">
        <v>0.10761164011508401</v>
      </c>
      <c r="AG17" s="17">
        <v>0.12788120129654901</v>
      </c>
      <c r="AH17" s="17">
        <v>6.4286812649028593E-2</v>
      </c>
      <c r="AI17" s="17"/>
      <c r="AJ17" s="17">
        <v>0.131387054916031</v>
      </c>
      <c r="AK17" s="17">
        <v>7.5733637050460101E-2</v>
      </c>
      <c r="AL17" s="17">
        <v>0.179536989143636</v>
      </c>
      <c r="AM17" s="17">
        <v>0.12368756103371099</v>
      </c>
      <c r="AN17" s="17">
        <v>0</v>
      </c>
      <c r="AO17" s="17"/>
      <c r="AP17" s="17">
        <v>9.9109234429769294E-2</v>
      </c>
      <c r="AQ17" s="17">
        <v>0.13966777198206301</v>
      </c>
      <c r="AR17" s="17">
        <v>0.106173177972848</v>
      </c>
      <c r="AS17" s="17">
        <v>0.113588758642718</v>
      </c>
      <c r="AT17" s="17">
        <v>0</v>
      </c>
      <c r="AU17" s="17">
        <v>6.8231987807856095E-2</v>
      </c>
      <c r="AV17" s="17"/>
      <c r="AW17" s="17" t="s">
        <v>234</v>
      </c>
      <c r="AX17" s="17">
        <v>0</v>
      </c>
      <c r="AY17" s="17">
        <v>0.19400882194321301</v>
      </c>
      <c r="AZ17" s="17">
        <v>0.14562583605940799</v>
      </c>
      <c r="BA17" s="17">
        <v>8.6854117577142204E-2</v>
      </c>
      <c r="BB17" s="17">
        <v>9.7325505285457206E-2</v>
      </c>
      <c r="BC17" s="17">
        <v>5.85129661921669E-2</v>
      </c>
      <c r="BD17" s="17">
        <v>9.5797484312698397E-2</v>
      </c>
      <c r="BE17" s="17">
        <v>0.23932160692558099</v>
      </c>
      <c r="BF17" s="17">
        <v>0.11979027012933099</v>
      </c>
      <c r="BG17" s="17">
        <v>8.8341720665055606E-2</v>
      </c>
      <c r="BH17" s="17">
        <v>0.19375297216708601</v>
      </c>
      <c r="BI17" s="17">
        <v>0</v>
      </c>
      <c r="BJ17" s="17">
        <v>0</v>
      </c>
      <c r="BK17" s="17">
        <v>0</v>
      </c>
      <c r="BL17" s="17">
        <v>0</v>
      </c>
      <c r="BM17" s="17"/>
      <c r="BN17" s="17">
        <v>0.116216189639401</v>
      </c>
      <c r="BO17" s="17">
        <v>9.9702890349084805E-2</v>
      </c>
      <c r="BP17" s="17"/>
      <c r="BQ17" s="17">
        <v>0.133099889402998</v>
      </c>
      <c r="BR17" s="17">
        <v>0</v>
      </c>
      <c r="BS17" s="17"/>
      <c r="BT17" s="17">
        <v>0</v>
      </c>
      <c r="BU17" s="17"/>
      <c r="BV17" s="17">
        <v>2.9836236086191299E-2</v>
      </c>
      <c r="BW17" s="17">
        <v>8.7197090402884106E-2</v>
      </c>
      <c r="BX17" s="17">
        <v>0.12387675557447</v>
      </c>
      <c r="BY17" s="17"/>
      <c r="BZ17" s="17">
        <v>0.22956706493909201</v>
      </c>
      <c r="CA17" s="17">
        <v>7.3950736668359898E-2</v>
      </c>
      <c r="CB17" s="17">
        <v>0.15824793845144</v>
      </c>
      <c r="CC17" s="17">
        <v>0.12066200745738399</v>
      </c>
      <c r="CD17" s="17">
        <v>5.9138112769292303E-2</v>
      </c>
      <c r="CE17" s="17">
        <v>8.3120842545912899E-2</v>
      </c>
      <c r="CF17" s="17">
        <v>5.7835673103272402E-2</v>
      </c>
      <c r="CG17" s="17"/>
      <c r="CH17" s="17">
        <v>0</v>
      </c>
      <c r="CI17" s="17">
        <v>0.12773848221655501</v>
      </c>
      <c r="CJ17" s="17">
        <v>2.66530564916336E-2</v>
      </c>
      <c r="CK17" s="17">
        <v>0.25538987228262</v>
      </c>
      <c r="CL17" s="17">
        <v>0.11210950751286899</v>
      </c>
    </row>
    <row r="18" spans="2:90" x14ac:dyDescent="0.3">
      <c r="B18" s="18" t="s">
        <v>118</v>
      </c>
      <c r="C18" s="17">
        <v>5.0065513918965798E-2</v>
      </c>
      <c r="D18" s="17">
        <v>5.1143652623680702E-2</v>
      </c>
      <c r="E18" s="17">
        <v>4.8597904647870102E-2</v>
      </c>
      <c r="F18" s="17"/>
      <c r="G18" s="17">
        <v>6.3909821021123303E-2</v>
      </c>
      <c r="H18" s="17">
        <v>6.8608912001776698E-2</v>
      </c>
      <c r="I18" s="17">
        <v>0.102037535550241</v>
      </c>
      <c r="J18" s="17">
        <v>8.5384246689111501E-2</v>
      </c>
      <c r="K18" s="17">
        <v>2.4193164773730201E-2</v>
      </c>
      <c r="L18" s="17">
        <v>2.4593296358452799E-2</v>
      </c>
      <c r="M18" s="17"/>
      <c r="N18" s="17">
        <v>7.8551363934561899E-2</v>
      </c>
      <c r="O18" s="17">
        <v>0</v>
      </c>
      <c r="P18" s="17">
        <v>5.1624231859723001E-2</v>
      </c>
      <c r="Q18" s="17">
        <v>5.78074051438702E-2</v>
      </c>
      <c r="R18" s="17"/>
      <c r="S18" s="17">
        <v>5.4801788627927402E-2</v>
      </c>
      <c r="T18" s="17">
        <v>6.3711219850597703E-2</v>
      </c>
      <c r="U18" s="17">
        <v>0</v>
      </c>
      <c r="V18" s="17">
        <v>0</v>
      </c>
      <c r="W18" s="17">
        <v>5.8006346770758999E-2</v>
      </c>
      <c r="X18" s="17">
        <v>4.0528743930672503E-2</v>
      </c>
      <c r="Y18" s="17">
        <v>0</v>
      </c>
      <c r="Z18" s="17">
        <v>0.206684966593566</v>
      </c>
      <c r="AA18" s="17">
        <v>5.05057663536045E-2</v>
      </c>
      <c r="AB18" s="17">
        <v>8.5735519153014403E-2</v>
      </c>
      <c r="AC18" s="17">
        <v>6.7925401903994001E-2</v>
      </c>
      <c r="AD18" s="17">
        <v>0</v>
      </c>
      <c r="AE18" s="17"/>
      <c r="AF18" s="17">
        <v>6.1223342186937299E-2</v>
      </c>
      <c r="AG18" s="17">
        <v>1.5927034862272801E-2</v>
      </c>
      <c r="AH18" s="17">
        <v>0</v>
      </c>
      <c r="AI18" s="17"/>
      <c r="AJ18" s="17">
        <v>7.0674886322594693E-2</v>
      </c>
      <c r="AK18" s="17">
        <v>7.6777267912991304E-2</v>
      </c>
      <c r="AL18" s="17">
        <v>0</v>
      </c>
      <c r="AM18" s="17">
        <v>0</v>
      </c>
      <c r="AN18" s="17">
        <v>0</v>
      </c>
      <c r="AO18" s="17"/>
      <c r="AP18" s="17">
        <v>9.3655066194253095E-2</v>
      </c>
      <c r="AQ18" s="17">
        <v>1.89879311442302E-2</v>
      </c>
      <c r="AR18" s="17">
        <v>0</v>
      </c>
      <c r="AS18" s="17">
        <v>8.5780913900659797E-2</v>
      </c>
      <c r="AT18" s="17">
        <v>0</v>
      </c>
      <c r="AU18" s="17">
        <v>0</v>
      </c>
      <c r="AV18" s="17"/>
      <c r="AW18" s="17" t="s">
        <v>234</v>
      </c>
      <c r="AX18" s="17">
        <v>0</v>
      </c>
      <c r="AY18" s="17">
        <v>6.73098071766004E-2</v>
      </c>
      <c r="AZ18" s="17">
        <v>0</v>
      </c>
      <c r="BA18" s="17">
        <v>8.0714660767213398E-2</v>
      </c>
      <c r="BB18" s="17">
        <v>9.4067789188637105E-2</v>
      </c>
      <c r="BC18" s="17">
        <v>5.52928872216518E-2</v>
      </c>
      <c r="BD18" s="17">
        <v>9.3455730184223595E-2</v>
      </c>
      <c r="BE18" s="17">
        <v>0</v>
      </c>
      <c r="BF18" s="17">
        <v>0</v>
      </c>
      <c r="BG18" s="17">
        <v>0</v>
      </c>
      <c r="BH18" s="17">
        <v>0</v>
      </c>
      <c r="BI18" s="17">
        <v>0</v>
      </c>
      <c r="BJ18" s="17">
        <v>0</v>
      </c>
      <c r="BK18" s="17">
        <v>0</v>
      </c>
      <c r="BL18" s="17">
        <v>0.23124710057730899</v>
      </c>
      <c r="BM18" s="17"/>
      <c r="BN18" s="17">
        <v>5.8947082947777001E-2</v>
      </c>
      <c r="BO18" s="17">
        <v>4.1670681380896503E-2</v>
      </c>
      <c r="BP18" s="17"/>
      <c r="BQ18" s="17">
        <v>0.125775151268258</v>
      </c>
      <c r="BR18" s="17">
        <v>8.0149546955064294E-2</v>
      </c>
      <c r="BS18" s="17"/>
      <c r="BT18" s="17">
        <v>0.13843695050975599</v>
      </c>
      <c r="BU18" s="17"/>
      <c r="BV18" s="17">
        <v>5.95214355787183E-2</v>
      </c>
      <c r="BW18" s="17">
        <v>4.0725119185109203E-2</v>
      </c>
      <c r="BX18" s="17">
        <v>5.3347877037805698E-2</v>
      </c>
      <c r="BY18" s="17"/>
      <c r="BZ18" s="17">
        <v>0</v>
      </c>
      <c r="CA18" s="17">
        <v>0.130832708561091</v>
      </c>
      <c r="CB18" s="17">
        <v>3.2913033685484198E-2</v>
      </c>
      <c r="CC18" s="17">
        <v>0</v>
      </c>
      <c r="CD18" s="17">
        <v>3.4805414964939101E-2</v>
      </c>
      <c r="CE18" s="17">
        <v>3.6769247124596303E-2</v>
      </c>
      <c r="CF18" s="17">
        <v>0.117645947942356</v>
      </c>
      <c r="CG18" s="17"/>
      <c r="CH18" s="17">
        <v>0.21128525399855899</v>
      </c>
      <c r="CI18" s="17">
        <v>3.1926496845121097E-2</v>
      </c>
      <c r="CJ18" s="17">
        <v>2.5356847869363802E-2</v>
      </c>
      <c r="CK18" s="17">
        <v>9.9639417180456893E-2</v>
      </c>
      <c r="CL18" s="17">
        <v>0</v>
      </c>
    </row>
    <row r="19" spans="2:90" x14ac:dyDescent="0.3">
      <c r="B19" s="18" t="s">
        <v>131</v>
      </c>
      <c r="C19" s="19">
        <v>1.06221475065991E-2</v>
      </c>
      <c r="D19" s="19">
        <v>1.8425415433289301E-2</v>
      </c>
      <c r="E19" s="19">
        <v>0</v>
      </c>
      <c r="F19" s="19"/>
      <c r="G19" s="19">
        <v>0</v>
      </c>
      <c r="H19" s="19">
        <v>0</v>
      </c>
      <c r="I19" s="19">
        <v>5.7211676288307797E-2</v>
      </c>
      <c r="J19" s="19">
        <v>0</v>
      </c>
      <c r="K19" s="19">
        <v>0</v>
      </c>
      <c r="L19" s="19">
        <v>1.38572882087573E-2</v>
      </c>
      <c r="M19" s="19"/>
      <c r="N19" s="19">
        <v>0</v>
      </c>
      <c r="O19" s="19">
        <v>2.2795497554533899E-2</v>
      </c>
      <c r="P19" s="19">
        <v>1.7362529996572E-2</v>
      </c>
      <c r="Q19" s="19">
        <v>0</v>
      </c>
      <c r="R19" s="19"/>
      <c r="S19" s="19">
        <v>0</v>
      </c>
      <c r="T19" s="19">
        <v>3.5526840796087499E-2</v>
      </c>
      <c r="U19" s="19">
        <v>0</v>
      </c>
      <c r="V19" s="19">
        <v>0</v>
      </c>
      <c r="W19" s="19">
        <v>5.7998288337835997E-2</v>
      </c>
      <c r="X19" s="19">
        <v>0</v>
      </c>
      <c r="Y19" s="19">
        <v>0</v>
      </c>
      <c r="Z19" s="19">
        <v>0</v>
      </c>
      <c r="AA19" s="19">
        <v>0</v>
      </c>
      <c r="AB19" s="19">
        <v>0</v>
      </c>
      <c r="AC19" s="19">
        <v>0</v>
      </c>
      <c r="AD19" s="19">
        <v>0</v>
      </c>
      <c r="AE19" s="19"/>
      <c r="AF19" s="19">
        <v>8.7339901407060098E-3</v>
      </c>
      <c r="AG19" s="19">
        <v>1.9748944557723001E-2</v>
      </c>
      <c r="AH19" s="19">
        <v>0</v>
      </c>
      <c r="AI19" s="19"/>
      <c r="AJ19" s="19">
        <v>1.51280422385409E-2</v>
      </c>
      <c r="AK19" s="19">
        <v>0</v>
      </c>
      <c r="AL19" s="19">
        <v>0</v>
      </c>
      <c r="AM19" s="19">
        <v>0</v>
      </c>
      <c r="AN19" s="19">
        <v>0</v>
      </c>
      <c r="AO19" s="19"/>
      <c r="AP19" s="19">
        <v>0</v>
      </c>
      <c r="AQ19" s="19">
        <v>0</v>
      </c>
      <c r="AR19" s="19">
        <v>0</v>
      </c>
      <c r="AS19" s="19">
        <v>0</v>
      </c>
      <c r="AT19" s="19">
        <v>0</v>
      </c>
      <c r="AU19" s="19">
        <v>0.130740974609033</v>
      </c>
      <c r="AV19" s="19"/>
      <c r="AW19" s="19" t="s">
        <v>234</v>
      </c>
      <c r="AX19" s="19">
        <v>0</v>
      </c>
      <c r="AY19" s="19">
        <v>0</v>
      </c>
      <c r="AZ19" s="19">
        <v>0</v>
      </c>
      <c r="BA19" s="19">
        <v>0</v>
      </c>
      <c r="BB19" s="19">
        <v>0</v>
      </c>
      <c r="BC19" s="19">
        <v>4.6433124090897199E-2</v>
      </c>
      <c r="BD19" s="19">
        <v>0</v>
      </c>
      <c r="BE19" s="19">
        <v>0</v>
      </c>
      <c r="BF19" s="19">
        <v>0</v>
      </c>
      <c r="BG19" s="19">
        <v>0</v>
      </c>
      <c r="BH19" s="19">
        <v>0</v>
      </c>
      <c r="BI19" s="19">
        <v>0</v>
      </c>
      <c r="BJ19" s="19">
        <v>0</v>
      </c>
      <c r="BK19" s="19">
        <v>0</v>
      </c>
      <c r="BL19" s="19">
        <v>0.200391144715269</v>
      </c>
      <c r="BM19" s="19"/>
      <c r="BN19" s="19">
        <v>2.14208530857159E-2</v>
      </c>
      <c r="BO19" s="19">
        <v>0</v>
      </c>
      <c r="BP19" s="19"/>
      <c r="BQ19" s="19">
        <v>0</v>
      </c>
      <c r="BR19" s="19">
        <v>0</v>
      </c>
      <c r="BS19" s="19"/>
      <c r="BT19" s="19">
        <v>0</v>
      </c>
      <c r="BU19" s="19"/>
      <c r="BV19" s="19">
        <v>2.7167003794348901E-2</v>
      </c>
      <c r="BW19" s="19">
        <v>0</v>
      </c>
      <c r="BX19" s="19">
        <v>8.9844663382962191E-3</v>
      </c>
      <c r="BY19" s="19"/>
      <c r="BZ19" s="19">
        <v>0</v>
      </c>
      <c r="CA19" s="19">
        <v>0</v>
      </c>
      <c r="CB19" s="19">
        <v>0</v>
      </c>
      <c r="CC19" s="19">
        <v>0</v>
      </c>
      <c r="CD19" s="19">
        <v>0</v>
      </c>
      <c r="CE19" s="19">
        <v>8.1306575957204502E-2</v>
      </c>
      <c r="CF19" s="19">
        <v>0</v>
      </c>
      <c r="CG19" s="19"/>
      <c r="CH19" s="19">
        <v>0</v>
      </c>
      <c r="CI19" s="19">
        <v>3.2227074756603802E-2</v>
      </c>
      <c r="CJ19" s="19">
        <v>0</v>
      </c>
      <c r="CK19" s="19">
        <v>0</v>
      </c>
      <c r="CL19" s="19">
        <v>0</v>
      </c>
    </row>
    <row r="20" spans="2:90" x14ac:dyDescent="0.3">
      <c r="B20" s="16" t="s">
        <v>797</v>
      </c>
    </row>
    <row r="21" spans="2:90" x14ac:dyDescent="0.3">
      <c r="B21" t="s">
        <v>111</v>
      </c>
    </row>
    <row r="22" spans="2:90" x14ac:dyDescent="0.3">
      <c r="B22" t="s">
        <v>112</v>
      </c>
    </row>
    <row r="24" spans="2:90" x14ac:dyDescent="0.3">
      <c r="B24"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2" width="20.6640625" customWidth="1"/>
  </cols>
  <sheetData>
    <row r="2" spans="2:12" ht="40.049999999999997" customHeight="1" x14ac:dyDescent="0.3">
      <c r="D2" s="32" t="s">
        <v>684</v>
      </c>
      <c r="E2" s="28"/>
      <c r="F2" s="28"/>
      <c r="G2" s="28"/>
      <c r="H2" s="28"/>
      <c r="I2" s="28"/>
      <c r="J2" s="28"/>
      <c r="K2" s="28"/>
      <c r="L2" s="28"/>
    </row>
    <row r="6" spans="2:12" ht="49.95" customHeight="1" x14ac:dyDescent="0.3">
      <c r="B6" s="23" t="s">
        <v>15</v>
      </c>
      <c r="C6" s="23" t="s">
        <v>675</v>
      </c>
      <c r="D6" s="23" t="s">
        <v>676</v>
      </c>
      <c r="E6" s="23" t="s">
        <v>677</v>
      </c>
      <c r="F6" s="23" t="s">
        <v>678</v>
      </c>
      <c r="G6" s="23" t="s">
        <v>679</v>
      </c>
      <c r="H6" s="23" t="s">
        <v>680</v>
      </c>
      <c r="I6" s="23" t="s">
        <v>586</v>
      </c>
      <c r="J6" s="23" t="s">
        <v>681</v>
      </c>
      <c r="K6" s="23" t="s">
        <v>682</v>
      </c>
    </row>
    <row r="7" spans="2:12" x14ac:dyDescent="0.3">
      <c r="B7" s="18" t="s">
        <v>577</v>
      </c>
      <c r="C7" s="17">
        <v>0.17811459445069699</v>
      </c>
      <c r="D7" s="17">
        <v>0.17318671897344201</v>
      </c>
      <c r="E7" s="17">
        <v>0.163581827892786</v>
      </c>
      <c r="F7" s="17">
        <v>0.176398786820015</v>
      </c>
      <c r="G7" s="17">
        <v>0.181971047880606</v>
      </c>
      <c r="H7" s="17">
        <v>0.17011631575913</v>
      </c>
      <c r="I7" s="17">
        <v>0.23521446728711401</v>
      </c>
      <c r="J7" s="17">
        <v>0.167066571717466</v>
      </c>
      <c r="K7" s="17">
        <v>0.22780656404119401</v>
      </c>
    </row>
    <row r="8" spans="2:12" x14ac:dyDescent="0.3">
      <c r="B8" s="18" t="s">
        <v>578</v>
      </c>
      <c r="C8" s="17">
        <v>0.32096785065904199</v>
      </c>
      <c r="D8" s="17">
        <v>0.387268449169344</v>
      </c>
      <c r="E8" s="17">
        <v>0.319761918026984</v>
      </c>
      <c r="F8" s="17">
        <v>0.345582649162474</v>
      </c>
      <c r="G8" s="17">
        <v>0.339292883567687</v>
      </c>
      <c r="H8" s="17">
        <v>0.32956188233175798</v>
      </c>
      <c r="I8" s="17">
        <v>0.32219879784197902</v>
      </c>
      <c r="J8" s="17">
        <v>0.40292946623582798</v>
      </c>
      <c r="K8" s="17">
        <v>0.389737007738573</v>
      </c>
    </row>
    <row r="9" spans="2:12" x14ac:dyDescent="0.3">
      <c r="B9" s="18" t="s">
        <v>683</v>
      </c>
      <c r="C9" s="17">
        <v>0.22793165430045501</v>
      </c>
      <c r="D9" s="17">
        <v>0.25234606404667098</v>
      </c>
      <c r="E9" s="17">
        <v>0.248204288481047</v>
      </c>
      <c r="F9" s="17">
        <v>0.26726476474080402</v>
      </c>
      <c r="G9" s="17">
        <v>0.24106002650247199</v>
      </c>
      <c r="H9" s="17">
        <v>0.25405349036869102</v>
      </c>
      <c r="I9" s="17">
        <v>0.26269106602028602</v>
      </c>
      <c r="J9" s="17">
        <v>0.262409228168201</v>
      </c>
      <c r="K9" s="17">
        <v>0.217468764946394</v>
      </c>
    </row>
    <row r="10" spans="2:12" x14ac:dyDescent="0.3">
      <c r="B10" s="18" t="s">
        <v>580</v>
      </c>
      <c r="C10" s="17">
        <v>7.3783865181212993E-2</v>
      </c>
      <c r="D10" s="17">
        <v>6.3837336433415895E-2</v>
      </c>
      <c r="E10" s="17">
        <v>0.10069584807170601</v>
      </c>
      <c r="F10" s="17">
        <v>7.3556222505240701E-2</v>
      </c>
      <c r="G10" s="17">
        <v>7.4480099727589094E-2</v>
      </c>
      <c r="H10" s="17">
        <v>6.54904612586691E-2</v>
      </c>
      <c r="I10" s="17">
        <v>6.7429023832709004E-2</v>
      </c>
      <c r="J10" s="17">
        <v>5.7073566557983998E-2</v>
      </c>
      <c r="K10" s="17">
        <v>5.5444868287665802E-2</v>
      </c>
    </row>
    <row r="11" spans="2:12" x14ac:dyDescent="0.3">
      <c r="B11" s="18" t="s">
        <v>581</v>
      </c>
      <c r="C11" s="17">
        <v>7.4286983337301105E-2</v>
      </c>
      <c r="D11" s="17">
        <v>3.7059674866745398E-2</v>
      </c>
      <c r="E11" s="17">
        <v>6.6908672299882399E-2</v>
      </c>
      <c r="F11" s="17">
        <v>5.0330043148381402E-2</v>
      </c>
      <c r="G11" s="17">
        <v>4.8984468134530501E-2</v>
      </c>
      <c r="H11" s="17">
        <v>3.4337460106928501E-2</v>
      </c>
      <c r="I11" s="17">
        <v>3.9680375988562097E-2</v>
      </c>
      <c r="J11" s="17">
        <v>3.0999804788409802E-2</v>
      </c>
      <c r="K11" s="17">
        <v>3.5730286649915899E-2</v>
      </c>
    </row>
    <row r="12" spans="2:12" x14ac:dyDescent="0.3">
      <c r="B12" s="18" t="s">
        <v>118</v>
      </c>
      <c r="C12" s="17">
        <v>0.124915052071292</v>
      </c>
      <c r="D12" s="17">
        <v>8.6301756510381994E-2</v>
      </c>
      <c r="E12" s="17">
        <v>0.10084744522759501</v>
      </c>
      <c r="F12" s="17">
        <v>8.6867533623084997E-2</v>
      </c>
      <c r="G12" s="17">
        <v>0.114211474187116</v>
      </c>
      <c r="H12" s="17">
        <v>0.14644039017482299</v>
      </c>
      <c r="I12" s="17">
        <v>7.2786269029349801E-2</v>
      </c>
      <c r="J12" s="17">
        <v>7.9521362532111298E-2</v>
      </c>
      <c r="K12" s="17">
        <v>7.3812508336257396E-2</v>
      </c>
    </row>
    <row r="13" spans="2:12" x14ac:dyDescent="0.3">
      <c r="B13" s="16"/>
      <c r="C13" s="16"/>
      <c r="D13" s="16"/>
      <c r="E13" s="16"/>
      <c r="F13" s="16"/>
      <c r="G13" s="16"/>
      <c r="H13" s="16"/>
      <c r="I13" s="16"/>
      <c r="J13" s="16"/>
      <c r="K13" s="16"/>
    </row>
    <row r="14" spans="2:12" x14ac:dyDescent="0.3">
      <c r="B14" t="s">
        <v>111</v>
      </c>
    </row>
    <row r="15" spans="2:12" x14ac:dyDescent="0.3">
      <c r="B15" t="s">
        <v>112</v>
      </c>
    </row>
    <row r="19" spans="2:2" x14ac:dyDescent="0.3">
      <c r="B19"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685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0.17811459445069699</v>
      </c>
      <c r="D9" s="17">
        <v>0.194747168148622</v>
      </c>
      <c r="E9" s="17">
        <v>0.16032374174324099</v>
      </c>
      <c r="F9" s="17"/>
      <c r="G9" s="17">
        <v>0.27049040393857698</v>
      </c>
      <c r="H9" s="17">
        <v>0.28427739014968101</v>
      </c>
      <c r="I9" s="17">
        <v>0.194669875479518</v>
      </c>
      <c r="J9" s="17">
        <v>0.115950706591448</v>
      </c>
      <c r="K9" s="17">
        <v>9.5125908574030305E-2</v>
      </c>
      <c r="L9" s="17">
        <v>0.122579880665023</v>
      </c>
      <c r="M9" s="17"/>
      <c r="N9" s="17">
        <v>0.229732596109362</v>
      </c>
      <c r="O9" s="17">
        <v>0.184881601100192</v>
      </c>
      <c r="P9" s="17">
        <v>0.13360031451895901</v>
      </c>
      <c r="Q9" s="17">
        <v>0.156399948044915</v>
      </c>
      <c r="R9" s="17"/>
      <c r="S9" s="17">
        <v>0.24785843595986101</v>
      </c>
      <c r="T9" s="17">
        <v>0.170879635008789</v>
      </c>
      <c r="U9" s="17">
        <v>0.155245182092699</v>
      </c>
      <c r="V9" s="17">
        <v>0.15286134985313199</v>
      </c>
      <c r="W9" s="17">
        <v>0.102889604102285</v>
      </c>
      <c r="X9" s="17">
        <v>0.148252064943625</v>
      </c>
      <c r="Y9" s="17">
        <v>0.16142094971634699</v>
      </c>
      <c r="Z9" s="17">
        <v>0.27361106729074203</v>
      </c>
      <c r="AA9" s="17">
        <v>0.21088892294660599</v>
      </c>
      <c r="AB9" s="17">
        <v>0.15357783134498901</v>
      </c>
      <c r="AC9" s="17">
        <v>0.12401519490235</v>
      </c>
      <c r="AD9" s="17">
        <v>0.245073699696715</v>
      </c>
      <c r="AE9" s="17"/>
      <c r="AF9" s="17">
        <v>0.14484877855810499</v>
      </c>
      <c r="AG9" s="17">
        <v>0.196463805861227</v>
      </c>
      <c r="AH9" s="17">
        <v>0.156070719640683</v>
      </c>
      <c r="AI9" s="17"/>
      <c r="AJ9" s="17">
        <v>0.103895044745583</v>
      </c>
      <c r="AK9" s="17">
        <v>0.259689443379998</v>
      </c>
      <c r="AL9" s="17">
        <v>0.179854747233888</v>
      </c>
      <c r="AM9" s="17">
        <v>0.13951132869049601</v>
      </c>
      <c r="AN9" s="17">
        <v>0.16699663585004801</v>
      </c>
      <c r="AO9" s="17"/>
      <c r="AP9" s="17">
        <v>0.30057037134363002</v>
      </c>
      <c r="AQ9" s="17">
        <v>0.134528820643492</v>
      </c>
      <c r="AR9" s="17">
        <v>0.179353942075693</v>
      </c>
      <c r="AS9" s="17">
        <v>0.123694343854151</v>
      </c>
      <c r="AT9" s="17">
        <v>0.25117698967965701</v>
      </c>
      <c r="AU9" s="17">
        <v>8.4006388751023106E-2</v>
      </c>
      <c r="AV9" s="17"/>
      <c r="AW9" s="17">
        <v>0.164409906279776</v>
      </c>
      <c r="AX9" s="17">
        <v>0.19344545905425301</v>
      </c>
      <c r="AY9" s="17">
        <v>0.125268280916559</v>
      </c>
      <c r="AZ9" s="17">
        <v>0.117926121409138</v>
      </c>
      <c r="BA9" s="17">
        <v>0.17372019529501101</v>
      </c>
      <c r="BB9" s="17">
        <v>0.156309408865031</v>
      </c>
      <c r="BC9" s="17">
        <v>0.141823662367143</v>
      </c>
      <c r="BD9" s="17">
        <v>0.14921258464023399</v>
      </c>
      <c r="BE9" s="17">
        <v>0.10047401618938601</v>
      </c>
      <c r="BF9" s="17">
        <v>0.18786831482521801</v>
      </c>
      <c r="BG9" s="17">
        <v>0.21774057302140201</v>
      </c>
      <c r="BH9" s="17">
        <v>0.178168674397155</v>
      </c>
      <c r="BI9" s="17">
        <v>0.30253238184429299</v>
      </c>
      <c r="BJ9" s="17">
        <v>0.21665071392098101</v>
      </c>
      <c r="BK9" s="17">
        <v>0.227356395658249</v>
      </c>
      <c r="BL9" s="17">
        <v>0.35934475603555899</v>
      </c>
      <c r="BM9" s="17"/>
      <c r="BN9" s="17">
        <v>0.18758095073106901</v>
      </c>
      <c r="BO9" s="17">
        <v>0.16527784279577101</v>
      </c>
      <c r="BP9" s="17"/>
      <c r="BQ9" s="17">
        <v>0.299609714157757</v>
      </c>
      <c r="BR9" s="17">
        <v>0.21803610121408401</v>
      </c>
      <c r="BS9" s="17"/>
      <c r="BT9" s="17">
        <v>0.266498747601011</v>
      </c>
      <c r="BU9" s="17"/>
      <c r="BV9" s="17">
        <v>0.131858145103879</v>
      </c>
      <c r="BW9" s="17">
        <v>0.238945094965688</v>
      </c>
      <c r="BX9" s="17">
        <v>0.16784569058066701</v>
      </c>
      <c r="BY9" s="17"/>
      <c r="BZ9" s="17">
        <v>0.185173871617589</v>
      </c>
      <c r="CA9" s="17">
        <v>0.168809021033162</v>
      </c>
      <c r="CB9" s="17">
        <v>0.16433464501540601</v>
      </c>
      <c r="CC9" s="17">
        <v>0.15177008747114001</v>
      </c>
      <c r="CD9" s="17">
        <v>0.185550672882838</v>
      </c>
      <c r="CE9" s="17">
        <v>0.18460557482234899</v>
      </c>
      <c r="CF9" s="17">
        <v>0.25678627788969799</v>
      </c>
      <c r="CG9" s="17"/>
      <c r="CH9" s="17">
        <v>0.29273376208789298</v>
      </c>
      <c r="CI9" s="17">
        <v>0.18543730398842401</v>
      </c>
      <c r="CJ9" s="17">
        <v>0.14918589990141901</v>
      </c>
      <c r="CK9" s="17">
        <v>0.16663091694186399</v>
      </c>
      <c r="CL9" s="17">
        <v>0.14041077153648299</v>
      </c>
    </row>
    <row r="10" spans="2:90" x14ac:dyDescent="0.3">
      <c r="B10" s="18" t="s">
        <v>578</v>
      </c>
      <c r="C10" s="17">
        <v>0.32096785065904199</v>
      </c>
      <c r="D10" s="17">
        <v>0.31032932233378901</v>
      </c>
      <c r="E10" s="17">
        <v>0.33086017460238198</v>
      </c>
      <c r="F10" s="17"/>
      <c r="G10" s="17">
        <v>0.40608475874563399</v>
      </c>
      <c r="H10" s="17">
        <v>0.35486989770862698</v>
      </c>
      <c r="I10" s="17">
        <v>0.3040361804201</v>
      </c>
      <c r="J10" s="17">
        <v>0.30293927843899299</v>
      </c>
      <c r="K10" s="17">
        <v>0.28514925078235298</v>
      </c>
      <c r="L10" s="17">
        <v>0.28925071593941698</v>
      </c>
      <c r="M10" s="17"/>
      <c r="N10" s="17">
        <v>0.35451985622001397</v>
      </c>
      <c r="O10" s="17">
        <v>0.340754330454411</v>
      </c>
      <c r="P10" s="17">
        <v>0.28319471700355198</v>
      </c>
      <c r="Q10" s="17">
        <v>0.298379558783881</v>
      </c>
      <c r="R10" s="17"/>
      <c r="S10" s="17">
        <v>0.33441099741538599</v>
      </c>
      <c r="T10" s="17">
        <v>0.33925319851001101</v>
      </c>
      <c r="U10" s="17">
        <v>0.23464426416646</v>
      </c>
      <c r="V10" s="17">
        <v>0.32758172680997999</v>
      </c>
      <c r="W10" s="17">
        <v>0.376632960843305</v>
      </c>
      <c r="X10" s="17">
        <v>0.35378482886678297</v>
      </c>
      <c r="Y10" s="17">
        <v>0.28886347051404598</v>
      </c>
      <c r="Z10" s="17">
        <v>0.24782973572824901</v>
      </c>
      <c r="AA10" s="17">
        <v>0.34008461886524999</v>
      </c>
      <c r="AB10" s="17">
        <v>0.311290307027135</v>
      </c>
      <c r="AC10" s="17">
        <v>0.317820341786689</v>
      </c>
      <c r="AD10" s="17">
        <v>0.30749168068258298</v>
      </c>
      <c r="AE10" s="17"/>
      <c r="AF10" s="17">
        <v>0.25942586933699902</v>
      </c>
      <c r="AG10" s="17">
        <v>0.36513784977178199</v>
      </c>
      <c r="AH10" s="17">
        <v>0.31860060038863702</v>
      </c>
      <c r="AI10" s="17"/>
      <c r="AJ10" s="17">
        <v>0.24970512166516201</v>
      </c>
      <c r="AK10" s="17">
        <v>0.40959798332304298</v>
      </c>
      <c r="AL10" s="17">
        <v>0.30282711149230801</v>
      </c>
      <c r="AM10" s="17">
        <v>0.20003016203805801</v>
      </c>
      <c r="AN10" s="17">
        <v>0.34656842976132701</v>
      </c>
      <c r="AO10" s="17"/>
      <c r="AP10" s="17">
        <v>0.44841552192599499</v>
      </c>
      <c r="AQ10" s="17">
        <v>0.256964193455747</v>
      </c>
      <c r="AR10" s="17">
        <v>0.33551415908154703</v>
      </c>
      <c r="AS10" s="17">
        <v>0.23290773270151299</v>
      </c>
      <c r="AT10" s="17">
        <v>0.40974075595750598</v>
      </c>
      <c r="AU10" s="17">
        <v>0.28525475595349697</v>
      </c>
      <c r="AV10" s="17"/>
      <c r="AW10" s="17">
        <v>0.206635399710035</v>
      </c>
      <c r="AX10" s="17">
        <v>0.255305049472698</v>
      </c>
      <c r="AY10" s="17">
        <v>0.23951816847539101</v>
      </c>
      <c r="AZ10" s="17">
        <v>0.28560078413673101</v>
      </c>
      <c r="BA10" s="17">
        <v>0.28803609383703099</v>
      </c>
      <c r="BB10" s="17">
        <v>0.34693961843257798</v>
      </c>
      <c r="BC10" s="17">
        <v>0.30406904200718698</v>
      </c>
      <c r="BD10" s="17">
        <v>0.39086241181668602</v>
      </c>
      <c r="BE10" s="17">
        <v>0.38784478795544702</v>
      </c>
      <c r="BF10" s="17">
        <v>0.34979242060237398</v>
      </c>
      <c r="BG10" s="17">
        <v>0.32187334104828702</v>
      </c>
      <c r="BH10" s="17">
        <v>0.342208923534216</v>
      </c>
      <c r="BI10" s="17">
        <v>0.37529983298314701</v>
      </c>
      <c r="BJ10" s="17">
        <v>0.37733824903155599</v>
      </c>
      <c r="BK10" s="17">
        <v>0.17240328719641901</v>
      </c>
      <c r="BL10" s="17">
        <v>0.38925302615944601</v>
      </c>
      <c r="BM10" s="17"/>
      <c r="BN10" s="17">
        <v>0.33648759024830399</v>
      </c>
      <c r="BO10" s="17">
        <v>0.30097635537240702</v>
      </c>
      <c r="BP10" s="17"/>
      <c r="BQ10" s="17">
        <v>0.45951305312927698</v>
      </c>
      <c r="BR10" s="17">
        <v>0.32595307940156998</v>
      </c>
      <c r="BS10" s="17"/>
      <c r="BT10" s="17">
        <v>0.37339544191391599</v>
      </c>
      <c r="BU10" s="17"/>
      <c r="BV10" s="17">
        <v>0.308658869881966</v>
      </c>
      <c r="BW10" s="17">
        <v>0.35336689891547401</v>
      </c>
      <c r="BX10" s="17">
        <v>0.319921026890852</v>
      </c>
      <c r="BY10" s="17"/>
      <c r="BZ10" s="17">
        <v>0.26211602516400301</v>
      </c>
      <c r="CA10" s="17">
        <v>0.31899397881200198</v>
      </c>
      <c r="CB10" s="17">
        <v>0.31344652540753198</v>
      </c>
      <c r="CC10" s="17">
        <v>0.33955401080416903</v>
      </c>
      <c r="CD10" s="17">
        <v>0.33345946699130502</v>
      </c>
      <c r="CE10" s="17">
        <v>0.33710392160694602</v>
      </c>
      <c r="CF10" s="17">
        <v>0.36544514314739401</v>
      </c>
      <c r="CG10" s="17"/>
      <c r="CH10" s="17">
        <v>0.306897055294439</v>
      </c>
      <c r="CI10" s="17">
        <v>0.32060784949631999</v>
      </c>
      <c r="CJ10" s="17">
        <v>0.332476974239729</v>
      </c>
      <c r="CK10" s="17">
        <v>0.32658963024052401</v>
      </c>
      <c r="CL10" s="17">
        <v>0.230771735787553</v>
      </c>
    </row>
    <row r="11" spans="2:90" x14ac:dyDescent="0.3">
      <c r="B11" s="18" t="s">
        <v>683</v>
      </c>
      <c r="C11" s="17">
        <v>0.22793165430045501</v>
      </c>
      <c r="D11" s="17">
        <v>0.230730236325807</v>
      </c>
      <c r="E11" s="17">
        <v>0.22700341117397099</v>
      </c>
      <c r="F11" s="17"/>
      <c r="G11" s="17">
        <v>0.142653882649311</v>
      </c>
      <c r="H11" s="17">
        <v>0.161765368152339</v>
      </c>
      <c r="I11" s="17">
        <v>0.22992205030561899</v>
      </c>
      <c r="J11" s="17">
        <v>0.25544329166241803</v>
      </c>
      <c r="K11" s="17">
        <v>0.263886006434283</v>
      </c>
      <c r="L11" s="17">
        <v>0.29056294581148401</v>
      </c>
      <c r="M11" s="17"/>
      <c r="N11" s="17">
        <v>0.20561422406529001</v>
      </c>
      <c r="O11" s="17">
        <v>0.194295331203165</v>
      </c>
      <c r="P11" s="17">
        <v>0.28518794107384898</v>
      </c>
      <c r="Q11" s="17">
        <v>0.23505031454748401</v>
      </c>
      <c r="R11" s="17"/>
      <c r="S11" s="17">
        <v>0.18195604683542499</v>
      </c>
      <c r="T11" s="17">
        <v>0.23154521614638099</v>
      </c>
      <c r="U11" s="17">
        <v>0.28361907843025402</v>
      </c>
      <c r="V11" s="17">
        <v>0.19356261830561799</v>
      </c>
      <c r="W11" s="17">
        <v>0.22412369300778601</v>
      </c>
      <c r="X11" s="17">
        <v>0.22777921349635799</v>
      </c>
      <c r="Y11" s="17">
        <v>0.28883457899804998</v>
      </c>
      <c r="Z11" s="17">
        <v>0.241630825183313</v>
      </c>
      <c r="AA11" s="17">
        <v>0.23185153699057001</v>
      </c>
      <c r="AB11" s="17">
        <v>0.223597766868875</v>
      </c>
      <c r="AC11" s="17">
        <v>0.222634036861208</v>
      </c>
      <c r="AD11" s="17">
        <v>0.21819389013638499</v>
      </c>
      <c r="AE11" s="17"/>
      <c r="AF11" s="17">
        <v>0.26229448902325903</v>
      </c>
      <c r="AG11" s="17">
        <v>0.22835416620090199</v>
      </c>
      <c r="AH11" s="17">
        <v>0.200646812736404</v>
      </c>
      <c r="AI11" s="17"/>
      <c r="AJ11" s="17">
        <v>0.32707237934021999</v>
      </c>
      <c r="AK11" s="17">
        <v>0.17769173980164199</v>
      </c>
      <c r="AL11" s="17">
        <v>0.25526634607169502</v>
      </c>
      <c r="AM11" s="17">
        <v>0.25414571514228401</v>
      </c>
      <c r="AN11" s="17">
        <v>0.22973380113630101</v>
      </c>
      <c r="AO11" s="17"/>
      <c r="AP11" s="17">
        <v>0.12807051057524099</v>
      </c>
      <c r="AQ11" s="17">
        <v>0.31659401875562498</v>
      </c>
      <c r="AR11" s="17">
        <v>0.24355882930504499</v>
      </c>
      <c r="AS11" s="17">
        <v>0.269782303533673</v>
      </c>
      <c r="AT11" s="17">
        <v>0.149602834020266</v>
      </c>
      <c r="AU11" s="17">
        <v>0.24446597704335901</v>
      </c>
      <c r="AV11" s="17"/>
      <c r="AW11" s="17">
        <v>0.339792800744946</v>
      </c>
      <c r="AX11" s="17">
        <v>0.18254980808867499</v>
      </c>
      <c r="AY11" s="17">
        <v>0.28028118449798001</v>
      </c>
      <c r="AZ11" s="17">
        <v>0.24912536617585901</v>
      </c>
      <c r="BA11" s="17">
        <v>0.24093695303735499</v>
      </c>
      <c r="BB11" s="17">
        <v>0.214385821426746</v>
      </c>
      <c r="BC11" s="17">
        <v>0.25488252060489203</v>
      </c>
      <c r="BD11" s="17">
        <v>0.21891803069264801</v>
      </c>
      <c r="BE11" s="17">
        <v>0.24579872426854199</v>
      </c>
      <c r="BF11" s="17">
        <v>0.25378392698216801</v>
      </c>
      <c r="BG11" s="17">
        <v>0.19139943883499899</v>
      </c>
      <c r="BH11" s="17">
        <v>0.22904899626866901</v>
      </c>
      <c r="BI11" s="17">
        <v>0.16128871395660199</v>
      </c>
      <c r="BJ11" s="17">
        <v>0.223361558683869</v>
      </c>
      <c r="BK11" s="17">
        <v>0.25077146089633001</v>
      </c>
      <c r="BL11" s="17">
        <v>0.17033849808679899</v>
      </c>
      <c r="BM11" s="17"/>
      <c r="BN11" s="17">
        <v>0.22229242607930699</v>
      </c>
      <c r="BO11" s="17">
        <v>0.235573879847331</v>
      </c>
      <c r="BP11" s="17"/>
      <c r="BQ11" s="17">
        <v>0.12128350345158399</v>
      </c>
      <c r="BR11" s="17">
        <v>0.25869152192952299</v>
      </c>
      <c r="BS11" s="17"/>
      <c r="BT11" s="17">
        <v>0.16962325119919899</v>
      </c>
      <c r="BU11" s="17"/>
      <c r="BV11" s="17">
        <v>0.244231463606985</v>
      </c>
      <c r="BW11" s="17">
        <v>0.20033466012512799</v>
      </c>
      <c r="BX11" s="17">
        <v>0.23396022684144699</v>
      </c>
      <c r="BY11" s="17"/>
      <c r="BZ11" s="17">
        <v>0.18159104373434201</v>
      </c>
      <c r="CA11" s="17">
        <v>0.207362631766356</v>
      </c>
      <c r="CB11" s="17">
        <v>0.245175067391462</v>
      </c>
      <c r="CC11" s="17">
        <v>0.24939659271523801</v>
      </c>
      <c r="CD11" s="17">
        <v>0.248296214788436</v>
      </c>
      <c r="CE11" s="17">
        <v>0.24952913490151901</v>
      </c>
      <c r="CF11" s="17">
        <v>0.199721119303405</v>
      </c>
      <c r="CG11" s="17"/>
      <c r="CH11" s="17">
        <v>0.222945678846351</v>
      </c>
      <c r="CI11" s="17">
        <v>0.25786849574259801</v>
      </c>
      <c r="CJ11" s="17">
        <v>0.21769819974648999</v>
      </c>
      <c r="CK11" s="17">
        <v>0.19877018239539301</v>
      </c>
      <c r="CL11" s="17">
        <v>0.16989846527409899</v>
      </c>
    </row>
    <row r="12" spans="2:90" x14ac:dyDescent="0.3">
      <c r="B12" s="18" t="s">
        <v>580</v>
      </c>
      <c r="C12" s="17">
        <v>7.3783865181212993E-2</v>
      </c>
      <c r="D12" s="17">
        <v>8.3346961921042004E-2</v>
      </c>
      <c r="E12" s="17">
        <v>6.5022713134362406E-2</v>
      </c>
      <c r="F12" s="17"/>
      <c r="G12" s="17">
        <v>4.9885367163589399E-2</v>
      </c>
      <c r="H12" s="17">
        <v>6.6115345860946098E-2</v>
      </c>
      <c r="I12" s="17">
        <v>7.2199000266951502E-2</v>
      </c>
      <c r="J12" s="17">
        <v>7.0041983113481796E-2</v>
      </c>
      <c r="K12" s="17">
        <v>9.8188724086726104E-2</v>
      </c>
      <c r="L12" s="17">
        <v>8.3889304942802306E-2</v>
      </c>
      <c r="M12" s="17"/>
      <c r="N12" s="17">
        <v>5.06271131108482E-2</v>
      </c>
      <c r="O12" s="17">
        <v>9.4055950518134701E-2</v>
      </c>
      <c r="P12" s="17">
        <v>6.8007670686739893E-2</v>
      </c>
      <c r="Q12" s="17">
        <v>8.3525309140290105E-2</v>
      </c>
      <c r="R12" s="17"/>
      <c r="S12" s="17">
        <v>8.3292802265020005E-2</v>
      </c>
      <c r="T12" s="17">
        <v>5.4422879140082099E-2</v>
      </c>
      <c r="U12" s="17">
        <v>0.11191626480714</v>
      </c>
      <c r="V12" s="17">
        <v>8.0280279631846196E-2</v>
      </c>
      <c r="W12" s="17">
        <v>6.3398314639351E-2</v>
      </c>
      <c r="X12" s="17">
        <v>0.1062479581187</v>
      </c>
      <c r="Y12" s="17">
        <v>6.04772693896201E-2</v>
      </c>
      <c r="Z12" s="17">
        <v>4.2659370679347101E-2</v>
      </c>
      <c r="AA12" s="17">
        <v>5.41164845268364E-2</v>
      </c>
      <c r="AB12" s="17">
        <v>7.2354128692495398E-2</v>
      </c>
      <c r="AC12" s="17">
        <v>8.5715910686114102E-2</v>
      </c>
      <c r="AD12" s="17">
        <v>5.2948422792999501E-2</v>
      </c>
      <c r="AE12" s="17"/>
      <c r="AF12" s="17">
        <v>9.4309173437832697E-2</v>
      </c>
      <c r="AG12" s="17">
        <v>6.5329274407248103E-2</v>
      </c>
      <c r="AH12" s="17">
        <v>4.6773066347963098E-2</v>
      </c>
      <c r="AI12" s="17"/>
      <c r="AJ12" s="17">
        <v>0.107057433793459</v>
      </c>
      <c r="AK12" s="17">
        <v>3.7913505588234503E-2</v>
      </c>
      <c r="AL12" s="17">
        <v>7.5112841711388698E-2</v>
      </c>
      <c r="AM12" s="17">
        <v>0.12831145504431901</v>
      </c>
      <c r="AN12" s="17">
        <v>6.3624298461687406E-2</v>
      </c>
      <c r="AO12" s="17"/>
      <c r="AP12" s="17">
        <v>3.5752738682876997E-2</v>
      </c>
      <c r="AQ12" s="17">
        <v>0.107186140234242</v>
      </c>
      <c r="AR12" s="17">
        <v>5.5893795584790698E-2</v>
      </c>
      <c r="AS12" s="17">
        <v>9.8676367708847898E-2</v>
      </c>
      <c r="AT12" s="17">
        <v>5.9302946991834797E-2</v>
      </c>
      <c r="AU12" s="17">
        <v>8.14750776928551E-2</v>
      </c>
      <c r="AV12" s="17"/>
      <c r="AW12" s="17">
        <v>4.7033378847753701E-2</v>
      </c>
      <c r="AX12" s="17">
        <v>4.73866113059596E-2</v>
      </c>
      <c r="AY12" s="17">
        <v>9.6626643670346193E-2</v>
      </c>
      <c r="AZ12" s="17">
        <v>7.1420320888239297E-2</v>
      </c>
      <c r="BA12" s="17">
        <v>9.02147808296304E-2</v>
      </c>
      <c r="BB12" s="17">
        <v>0.109186606239943</v>
      </c>
      <c r="BC12" s="17">
        <v>8.9954837068908999E-2</v>
      </c>
      <c r="BD12" s="17">
        <v>5.2532125900855299E-2</v>
      </c>
      <c r="BE12" s="17">
        <v>9.3976306193465101E-2</v>
      </c>
      <c r="BF12" s="17">
        <v>3.0076997799061901E-2</v>
      </c>
      <c r="BG12" s="17">
        <v>8.4372505361555397E-2</v>
      </c>
      <c r="BH12" s="17">
        <v>9.4177849091643701E-2</v>
      </c>
      <c r="BI12" s="17">
        <v>3.3619034111114797E-2</v>
      </c>
      <c r="BJ12" s="17">
        <v>6.7135654181345206E-2</v>
      </c>
      <c r="BK12" s="17">
        <v>0.103908234905064</v>
      </c>
      <c r="BL12" s="17">
        <v>2.2559396350123301E-2</v>
      </c>
      <c r="BM12" s="17"/>
      <c r="BN12" s="17">
        <v>7.1221047846052807E-2</v>
      </c>
      <c r="BO12" s="17">
        <v>7.7474191807866202E-2</v>
      </c>
      <c r="BP12" s="17"/>
      <c r="BQ12" s="17">
        <v>3.5501623586728502E-2</v>
      </c>
      <c r="BR12" s="17">
        <v>3.3590490992573101E-2</v>
      </c>
      <c r="BS12" s="17"/>
      <c r="BT12" s="17">
        <v>6.6013175165341498E-2</v>
      </c>
      <c r="BU12" s="17"/>
      <c r="BV12" s="17">
        <v>8.1939674337139404E-2</v>
      </c>
      <c r="BW12" s="17">
        <v>7.2877187817325204E-2</v>
      </c>
      <c r="BX12" s="17">
        <v>7.2837627298498395E-2</v>
      </c>
      <c r="BY12" s="17"/>
      <c r="BZ12" s="17">
        <v>7.8918002521166E-2</v>
      </c>
      <c r="CA12" s="17">
        <v>8.6318822947066207E-2</v>
      </c>
      <c r="CB12" s="17">
        <v>8.3194757629022703E-2</v>
      </c>
      <c r="CC12" s="17">
        <v>6.9408539847430506E-2</v>
      </c>
      <c r="CD12" s="17">
        <v>8.0551976348922305E-2</v>
      </c>
      <c r="CE12" s="17">
        <v>7.2472263683426796E-2</v>
      </c>
      <c r="CF12" s="17">
        <v>5.9373706424500697E-2</v>
      </c>
      <c r="CG12" s="17"/>
      <c r="CH12" s="17">
        <v>6.5869964321398605E-2</v>
      </c>
      <c r="CI12" s="17">
        <v>7.3000891998637199E-2</v>
      </c>
      <c r="CJ12" s="17">
        <v>7.6575644287894096E-2</v>
      </c>
      <c r="CK12" s="17">
        <v>6.7337291900367399E-2</v>
      </c>
      <c r="CL12" s="17">
        <v>9.9992974899369994E-2</v>
      </c>
    </row>
    <row r="13" spans="2:90" x14ac:dyDescent="0.3">
      <c r="B13" s="18" t="s">
        <v>581</v>
      </c>
      <c r="C13" s="17">
        <v>7.4286983337301105E-2</v>
      </c>
      <c r="D13" s="17">
        <v>0.10832730325552201</v>
      </c>
      <c r="E13" s="17">
        <v>4.1608169117610998E-2</v>
      </c>
      <c r="F13" s="17"/>
      <c r="G13" s="17">
        <v>3.65593771978861E-2</v>
      </c>
      <c r="H13" s="17">
        <v>3.40954344491824E-2</v>
      </c>
      <c r="I13" s="17">
        <v>5.9080421938495699E-2</v>
      </c>
      <c r="J13" s="17">
        <v>7.2289940834009997E-2</v>
      </c>
      <c r="K13" s="17">
        <v>0.118311995229316</v>
      </c>
      <c r="L13" s="17">
        <v>0.11672809394774</v>
      </c>
      <c r="M13" s="17"/>
      <c r="N13" s="17">
        <v>6.4979091508249903E-2</v>
      </c>
      <c r="O13" s="17">
        <v>4.8148100511840798E-2</v>
      </c>
      <c r="P13" s="17">
        <v>0.105231110450035</v>
      </c>
      <c r="Q13" s="17">
        <v>8.2902907444365501E-2</v>
      </c>
      <c r="R13" s="17"/>
      <c r="S13" s="17">
        <v>6.14494169367958E-2</v>
      </c>
      <c r="T13" s="17">
        <v>6.9649677717373903E-2</v>
      </c>
      <c r="U13" s="17">
        <v>6.8183807023151896E-2</v>
      </c>
      <c r="V13" s="17">
        <v>0.10079917372913499</v>
      </c>
      <c r="W13" s="17">
        <v>7.7327377142825005E-2</v>
      </c>
      <c r="X13" s="17">
        <v>6.5033153930276102E-2</v>
      </c>
      <c r="Y13" s="17">
        <v>8.2478712886528596E-2</v>
      </c>
      <c r="Z13" s="17">
        <v>9.6839889520655406E-2</v>
      </c>
      <c r="AA13" s="17">
        <v>7.2085251893111102E-2</v>
      </c>
      <c r="AB13" s="17">
        <v>8.5691512890734803E-2</v>
      </c>
      <c r="AC13" s="17">
        <v>6.4364745956281902E-2</v>
      </c>
      <c r="AD13" s="17">
        <v>5.0507681218304498E-2</v>
      </c>
      <c r="AE13" s="17"/>
      <c r="AF13" s="17">
        <v>0.13261686317068</v>
      </c>
      <c r="AG13" s="17">
        <v>4.4442300164510798E-2</v>
      </c>
      <c r="AH13" s="17">
        <v>4.1772304790229003E-2</v>
      </c>
      <c r="AI13" s="17"/>
      <c r="AJ13" s="17">
        <v>0.12904925333258699</v>
      </c>
      <c r="AK13" s="17">
        <v>2.7711499728378899E-2</v>
      </c>
      <c r="AL13" s="17">
        <v>5.4591375739077803E-2</v>
      </c>
      <c r="AM13" s="17">
        <v>0.18778507281305101</v>
      </c>
      <c r="AN13" s="17">
        <v>3.9604694890715199E-2</v>
      </c>
      <c r="AO13" s="17"/>
      <c r="AP13" s="17">
        <v>1.5926181371541202E-2</v>
      </c>
      <c r="AQ13" s="17">
        <v>9.1029028779439594E-2</v>
      </c>
      <c r="AR13" s="17">
        <v>4.5302344952489401E-2</v>
      </c>
      <c r="AS13" s="17">
        <v>0.168838372754953</v>
      </c>
      <c r="AT13" s="17">
        <v>2.7019106024989602E-2</v>
      </c>
      <c r="AU13" s="17">
        <v>5.5016382581568303E-2</v>
      </c>
      <c r="AV13" s="17"/>
      <c r="AW13" s="17">
        <v>0.14560428491267599</v>
      </c>
      <c r="AX13" s="17">
        <v>6.5211384838694306E-2</v>
      </c>
      <c r="AY13" s="17">
        <v>8.3522067442996298E-2</v>
      </c>
      <c r="AZ13" s="17">
        <v>0.10880762887985899</v>
      </c>
      <c r="BA13" s="17">
        <v>8.0646300399010204E-2</v>
      </c>
      <c r="BB13" s="17">
        <v>8.7057617380706304E-2</v>
      </c>
      <c r="BC13" s="17">
        <v>0.10998328981528099</v>
      </c>
      <c r="BD13" s="17">
        <v>3.2938979882170601E-2</v>
      </c>
      <c r="BE13" s="17">
        <v>7.3781686860933907E-2</v>
      </c>
      <c r="BF13" s="17">
        <v>9.0345599563979306E-2</v>
      </c>
      <c r="BG13" s="17">
        <v>7.2728305643318794E-2</v>
      </c>
      <c r="BH13" s="17">
        <v>7.2912581249971103E-2</v>
      </c>
      <c r="BI13" s="17">
        <v>4.7785356389217201E-2</v>
      </c>
      <c r="BJ13" s="17">
        <v>6.5751184679403399E-2</v>
      </c>
      <c r="BK13" s="17">
        <v>4.2931966226679698E-2</v>
      </c>
      <c r="BL13" s="17">
        <v>3.4346022333043201E-2</v>
      </c>
      <c r="BM13" s="17"/>
      <c r="BN13" s="17">
        <v>6.8488093361889504E-2</v>
      </c>
      <c r="BO13" s="17">
        <v>8.2329045277427099E-2</v>
      </c>
      <c r="BP13" s="17"/>
      <c r="BQ13" s="17">
        <v>1.7836290357142601E-2</v>
      </c>
      <c r="BR13" s="17">
        <v>5.7496854170932199E-2</v>
      </c>
      <c r="BS13" s="17"/>
      <c r="BT13" s="17">
        <v>5.7778068531620597E-2</v>
      </c>
      <c r="BU13" s="17"/>
      <c r="BV13" s="17">
        <v>6.4353377489492797E-2</v>
      </c>
      <c r="BW13" s="17">
        <v>4.53410027419218E-2</v>
      </c>
      <c r="BX13" s="17">
        <v>8.7211610150879595E-2</v>
      </c>
      <c r="BY13" s="17"/>
      <c r="BZ13" s="17">
        <v>8.3355193320073295E-2</v>
      </c>
      <c r="CA13" s="17">
        <v>7.6957702925394902E-2</v>
      </c>
      <c r="CB13" s="17">
        <v>7.1948094408979701E-2</v>
      </c>
      <c r="CC13" s="17">
        <v>6.1138669428453599E-2</v>
      </c>
      <c r="CD13" s="17">
        <v>7.1000932609306094E-2</v>
      </c>
      <c r="CE13" s="17">
        <v>8.8899425034866697E-2</v>
      </c>
      <c r="CF13" s="17">
        <v>6.7503000578632802E-2</v>
      </c>
      <c r="CG13" s="17"/>
      <c r="CH13" s="17">
        <v>6.8681485066396195E-2</v>
      </c>
      <c r="CI13" s="17">
        <v>5.9692298938842203E-2</v>
      </c>
      <c r="CJ13" s="17">
        <v>7.86176743114681E-2</v>
      </c>
      <c r="CK13" s="17">
        <v>8.5640862020939207E-2</v>
      </c>
      <c r="CL13" s="17">
        <v>0.13955456165227301</v>
      </c>
    </row>
    <row r="14" spans="2:90" x14ac:dyDescent="0.3">
      <c r="B14" s="18" t="s">
        <v>118</v>
      </c>
      <c r="C14" s="19">
        <v>0.124915052071292</v>
      </c>
      <c r="D14" s="19">
        <v>7.2519008015217504E-2</v>
      </c>
      <c r="E14" s="19">
        <v>0.175181790228432</v>
      </c>
      <c r="F14" s="19"/>
      <c r="G14" s="19">
        <v>9.4326210305002697E-2</v>
      </c>
      <c r="H14" s="19">
        <v>9.8876563679224302E-2</v>
      </c>
      <c r="I14" s="19">
        <v>0.14009247158931601</v>
      </c>
      <c r="J14" s="19">
        <v>0.183334799359649</v>
      </c>
      <c r="K14" s="19">
        <v>0.13933811489329101</v>
      </c>
      <c r="L14" s="19">
        <v>9.6989058693534205E-2</v>
      </c>
      <c r="M14" s="19"/>
      <c r="N14" s="19">
        <v>9.4527118986236003E-2</v>
      </c>
      <c r="O14" s="19">
        <v>0.137864686212256</v>
      </c>
      <c r="P14" s="19">
        <v>0.124778246266865</v>
      </c>
      <c r="Q14" s="19">
        <v>0.143741962039064</v>
      </c>
      <c r="R14" s="19"/>
      <c r="S14" s="19">
        <v>9.10323005875118E-2</v>
      </c>
      <c r="T14" s="19">
        <v>0.134249393477363</v>
      </c>
      <c r="U14" s="19">
        <v>0.146391403480295</v>
      </c>
      <c r="V14" s="19">
        <v>0.14491485167029</v>
      </c>
      <c r="W14" s="19">
        <v>0.15562805026444701</v>
      </c>
      <c r="X14" s="19">
        <v>9.8902780644258295E-2</v>
      </c>
      <c r="Y14" s="19">
        <v>0.117925018495408</v>
      </c>
      <c r="Z14" s="19">
        <v>9.7429111597693296E-2</v>
      </c>
      <c r="AA14" s="19">
        <v>9.0973184777626406E-2</v>
      </c>
      <c r="AB14" s="19">
        <v>0.15348845317577101</v>
      </c>
      <c r="AC14" s="19">
        <v>0.185449769807357</v>
      </c>
      <c r="AD14" s="19">
        <v>0.125784625473013</v>
      </c>
      <c r="AE14" s="19"/>
      <c r="AF14" s="19">
        <v>0.106504826473124</v>
      </c>
      <c r="AG14" s="19">
        <v>0.10027260359433</v>
      </c>
      <c r="AH14" s="19">
        <v>0.236136496096084</v>
      </c>
      <c r="AI14" s="19"/>
      <c r="AJ14" s="19">
        <v>8.3220767122988606E-2</v>
      </c>
      <c r="AK14" s="19">
        <v>8.7395828178703797E-2</v>
      </c>
      <c r="AL14" s="19">
        <v>0.13234757775164299</v>
      </c>
      <c r="AM14" s="19">
        <v>9.0216266271791204E-2</v>
      </c>
      <c r="AN14" s="19">
        <v>0.15347213989992101</v>
      </c>
      <c r="AO14" s="19"/>
      <c r="AP14" s="19">
        <v>7.1264676100716406E-2</v>
      </c>
      <c r="AQ14" s="19">
        <v>9.3697798131454901E-2</v>
      </c>
      <c r="AR14" s="19">
        <v>0.140376929000435</v>
      </c>
      <c r="AS14" s="19">
        <v>0.106100879446862</v>
      </c>
      <c r="AT14" s="19">
        <v>0.103157367325746</v>
      </c>
      <c r="AU14" s="19">
        <v>0.24978141797769801</v>
      </c>
      <c r="AV14" s="19"/>
      <c r="AW14" s="19">
        <v>9.6524229504814096E-2</v>
      </c>
      <c r="AX14" s="19">
        <v>0.25610168723972099</v>
      </c>
      <c r="AY14" s="19">
        <v>0.17478365499672799</v>
      </c>
      <c r="AZ14" s="19">
        <v>0.16711977851017301</v>
      </c>
      <c r="BA14" s="19">
        <v>0.12644567660196199</v>
      </c>
      <c r="BB14" s="19">
        <v>8.6120927654996099E-2</v>
      </c>
      <c r="BC14" s="19">
        <v>9.9286648136589203E-2</v>
      </c>
      <c r="BD14" s="19">
        <v>0.15553586706740599</v>
      </c>
      <c r="BE14" s="19">
        <v>9.8124478532226E-2</v>
      </c>
      <c r="BF14" s="19">
        <v>8.8132740227198497E-2</v>
      </c>
      <c r="BG14" s="19">
        <v>0.11188583609043801</v>
      </c>
      <c r="BH14" s="19">
        <v>8.3482975458344905E-2</v>
      </c>
      <c r="BI14" s="19">
        <v>7.9474680715625898E-2</v>
      </c>
      <c r="BJ14" s="19">
        <v>4.9762639502844798E-2</v>
      </c>
      <c r="BK14" s="19">
        <v>0.202628655117258</v>
      </c>
      <c r="BL14" s="19">
        <v>2.415830103503E-2</v>
      </c>
      <c r="BM14" s="19"/>
      <c r="BN14" s="19">
        <v>0.113929891733377</v>
      </c>
      <c r="BO14" s="19">
        <v>0.13836868489919699</v>
      </c>
      <c r="BP14" s="19"/>
      <c r="BQ14" s="19">
        <v>6.62558153175105E-2</v>
      </c>
      <c r="BR14" s="19">
        <v>0.106231952291318</v>
      </c>
      <c r="BS14" s="19"/>
      <c r="BT14" s="19">
        <v>6.6691315588911698E-2</v>
      </c>
      <c r="BU14" s="19"/>
      <c r="BV14" s="19">
        <v>0.16895846958053701</v>
      </c>
      <c r="BW14" s="19">
        <v>8.9135155434463306E-2</v>
      </c>
      <c r="BX14" s="19">
        <v>0.118223818237657</v>
      </c>
      <c r="BY14" s="19"/>
      <c r="BZ14" s="19">
        <v>0.20884586364282701</v>
      </c>
      <c r="CA14" s="19">
        <v>0.14155784251601899</v>
      </c>
      <c r="CB14" s="19">
        <v>0.12190091014759701</v>
      </c>
      <c r="CC14" s="19">
        <v>0.128732099733569</v>
      </c>
      <c r="CD14" s="19">
        <v>8.1140736379193001E-2</v>
      </c>
      <c r="CE14" s="19">
        <v>6.7389679950893205E-2</v>
      </c>
      <c r="CF14" s="19">
        <v>5.11707526563695E-2</v>
      </c>
      <c r="CG14" s="19"/>
      <c r="CH14" s="19">
        <v>4.2872054383522297E-2</v>
      </c>
      <c r="CI14" s="19">
        <v>0.10339315983517899</v>
      </c>
      <c r="CJ14" s="19">
        <v>0.14544560751299901</v>
      </c>
      <c r="CK14" s="19">
        <v>0.155031116500912</v>
      </c>
      <c r="CL14" s="19">
        <v>0.21937149085022101</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176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168</v>
      </c>
      <c r="C9" s="17">
        <v>0.32218203863861</v>
      </c>
      <c r="D9" s="17">
        <v>0.29163210205293899</v>
      </c>
      <c r="E9" s="17">
        <v>0.34763717155518098</v>
      </c>
      <c r="F9" s="17"/>
      <c r="G9" s="17">
        <v>0.36802080179610602</v>
      </c>
      <c r="H9" s="17">
        <v>0.411745612229031</v>
      </c>
      <c r="I9" s="17">
        <v>0.40295550689253301</v>
      </c>
      <c r="J9" s="17">
        <v>0.34295441575841401</v>
      </c>
      <c r="K9" s="17">
        <v>0.25686552401873403</v>
      </c>
      <c r="L9" s="17">
        <v>0.17936728162538099</v>
      </c>
      <c r="M9" s="17"/>
      <c r="N9" s="17">
        <v>0.300731218038022</v>
      </c>
      <c r="O9" s="17">
        <v>0.37287360669606201</v>
      </c>
      <c r="P9" s="17">
        <v>0.25390835720475302</v>
      </c>
      <c r="Q9" s="17">
        <v>0.35413173436238399</v>
      </c>
      <c r="R9" s="17"/>
      <c r="S9" s="17">
        <v>0.34593604054286198</v>
      </c>
      <c r="T9" s="17">
        <v>0.28695447397393398</v>
      </c>
      <c r="U9" s="17">
        <v>0.30681093714572899</v>
      </c>
      <c r="V9" s="17">
        <v>0.32442715239325698</v>
      </c>
      <c r="W9" s="17">
        <v>0.293517953893767</v>
      </c>
      <c r="X9" s="17">
        <v>0.30946051365634802</v>
      </c>
      <c r="Y9" s="17">
        <v>0.257100092307322</v>
      </c>
      <c r="Z9" s="17">
        <v>0.34837938885854902</v>
      </c>
      <c r="AA9" s="17">
        <v>0.36748474172887802</v>
      </c>
      <c r="AB9" s="17">
        <v>0.32727716824706599</v>
      </c>
      <c r="AC9" s="17">
        <v>0.33869106363446499</v>
      </c>
      <c r="AD9" s="17">
        <v>0.43245081294339999</v>
      </c>
      <c r="AE9" s="17"/>
      <c r="AF9" s="17">
        <v>0.29210783372640797</v>
      </c>
      <c r="AG9" s="17">
        <v>0.33148447324928698</v>
      </c>
      <c r="AH9" s="17">
        <v>0.35391812391204802</v>
      </c>
      <c r="AI9" s="17"/>
      <c r="AJ9" s="17">
        <v>0.22920996055385501</v>
      </c>
      <c r="AK9" s="17">
        <v>0.35926388139061899</v>
      </c>
      <c r="AL9" s="17">
        <v>0.27976042506348298</v>
      </c>
      <c r="AM9" s="17">
        <v>0.336808915177781</v>
      </c>
      <c r="AN9" s="17">
        <v>0.31339913664584301</v>
      </c>
      <c r="AO9" s="17"/>
      <c r="AP9" s="17">
        <v>0.321444177018815</v>
      </c>
      <c r="AQ9" s="17">
        <v>0.28915060527244302</v>
      </c>
      <c r="AR9" s="17">
        <v>0.30947872470812199</v>
      </c>
      <c r="AS9" s="17">
        <v>0.347775023522438</v>
      </c>
      <c r="AT9" s="17">
        <v>0.35962254751786898</v>
      </c>
      <c r="AU9" s="17">
        <v>0.24467874395553799</v>
      </c>
      <c r="AV9" s="17"/>
      <c r="AW9" s="17">
        <v>0.30682827594651502</v>
      </c>
      <c r="AX9" s="17">
        <v>0.39752094015376499</v>
      </c>
      <c r="AY9" s="17">
        <v>0.28867994698438698</v>
      </c>
      <c r="AZ9" s="17">
        <v>0.31838890562214101</v>
      </c>
      <c r="BA9" s="17">
        <v>0.38386685511687701</v>
      </c>
      <c r="BB9" s="17">
        <v>0.31561481035782002</v>
      </c>
      <c r="BC9" s="17">
        <v>0.30421641652024001</v>
      </c>
      <c r="BD9" s="17">
        <v>0.28516249994869097</v>
      </c>
      <c r="BE9" s="17">
        <v>0.271849914600512</v>
      </c>
      <c r="BF9" s="17">
        <v>0.31135697376009502</v>
      </c>
      <c r="BG9" s="17">
        <v>0.34373587062521699</v>
      </c>
      <c r="BH9" s="17">
        <v>0.225341329184679</v>
      </c>
      <c r="BI9" s="17">
        <v>0.37700547033152298</v>
      </c>
      <c r="BJ9" s="17">
        <v>0.42684579943629802</v>
      </c>
      <c r="BK9" s="17">
        <v>0.27022151144327899</v>
      </c>
      <c r="BL9" s="17">
        <v>0.403554211879599</v>
      </c>
      <c r="BM9" s="17"/>
      <c r="BN9" s="17">
        <v>0.32352167501427798</v>
      </c>
      <c r="BO9" s="17">
        <v>0.32271388771674597</v>
      </c>
      <c r="BP9" s="17"/>
      <c r="BQ9" s="17">
        <v>0.319041874195506</v>
      </c>
      <c r="BR9" s="17">
        <v>0.45601744448315401</v>
      </c>
      <c r="BS9" s="17"/>
      <c r="BT9" s="17">
        <v>0.44475593793068702</v>
      </c>
      <c r="BU9" s="17"/>
      <c r="BV9" s="17">
        <v>0.30144510191232399</v>
      </c>
      <c r="BW9" s="17">
        <v>0.34775266399219601</v>
      </c>
      <c r="BX9" s="17">
        <v>0.31899106920104198</v>
      </c>
      <c r="BY9" s="17"/>
      <c r="BZ9" s="17">
        <v>0.55089842558227997</v>
      </c>
      <c r="CA9" s="17">
        <v>0.39509769131255401</v>
      </c>
      <c r="CB9" s="17">
        <v>0.37629931967045399</v>
      </c>
      <c r="CC9" s="17">
        <v>0.28895775979792099</v>
      </c>
      <c r="CD9" s="17">
        <v>0.26095262134499497</v>
      </c>
      <c r="CE9" s="17">
        <v>0.22212815916703799</v>
      </c>
      <c r="CF9" s="17">
        <v>0.312263395692366</v>
      </c>
      <c r="CG9" s="17"/>
      <c r="CH9" s="17">
        <v>0.29209190087814402</v>
      </c>
      <c r="CI9" s="17">
        <v>0.239719019003096</v>
      </c>
      <c r="CJ9" s="17">
        <v>0.34406653191999598</v>
      </c>
      <c r="CK9" s="17">
        <v>0.42267130422538202</v>
      </c>
      <c r="CL9" s="17">
        <v>0.56863225553199703</v>
      </c>
    </row>
    <row r="10" spans="2:90" x14ac:dyDescent="0.3">
      <c r="B10" s="18" t="s">
        <v>169</v>
      </c>
      <c r="C10" s="17">
        <v>0.34070162014966698</v>
      </c>
      <c r="D10" s="17">
        <v>0.35328759366548201</v>
      </c>
      <c r="E10" s="17">
        <v>0.33110206462551001</v>
      </c>
      <c r="F10" s="17"/>
      <c r="G10" s="17">
        <v>0.349249682321711</v>
      </c>
      <c r="H10" s="17">
        <v>0.391402194520864</v>
      </c>
      <c r="I10" s="17">
        <v>0.38049481865477802</v>
      </c>
      <c r="J10" s="17">
        <v>0.32511633513541</v>
      </c>
      <c r="K10" s="17">
        <v>0.32118472971262901</v>
      </c>
      <c r="L10" s="17">
        <v>0.286756250567131</v>
      </c>
      <c r="M10" s="17"/>
      <c r="N10" s="17">
        <v>0.343509249039611</v>
      </c>
      <c r="O10" s="17">
        <v>0.335013696356882</v>
      </c>
      <c r="P10" s="17">
        <v>0.35802055220624102</v>
      </c>
      <c r="Q10" s="17">
        <v>0.32758020697171097</v>
      </c>
      <c r="R10" s="17"/>
      <c r="S10" s="17">
        <v>0.39397545049685601</v>
      </c>
      <c r="T10" s="17">
        <v>0.31218883886585003</v>
      </c>
      <c r="U10" s="17">
        <v>0.28557220996475902</v>
      </c>
      <c r="V10" s="17">
        <v>0.31272623911717001</v>
      </c>
      <c r="W10" s="17">
        <v>0.40144794443415099</v>
      </c>
      <c r="X10" s="17">
        <v>0.37998702613323998</v>
      </c>
      <c r="Y10" s="17">
        <v>0.36399318504925499</v>
      </c>
      <c r="Z10" s="17">
        <v>0.29345865684599298</v>
      </c>
      <c r="AA10" s="17">
        <v>0.33191538968663697</v>
      </c>
      <c r="AB10" s="17">
        <v>0.31072895423317298</v>
      </c>
      <c r="AC10" s="17">
        <v>0.36143152063883299</v>
      </c>
      <c r="AD10" s="17">
        <v>0.27518375602433898</v>
      </c>
      <c r="AE10" s="17"/>
      <c r="AF10" s="17">
        <v>0.31123343398749598</v>
      </c>
      <c r="AG10" s="17">
        <v>0.35224667979457602</v>
      </c>
      <c r="AH10" s="17">
        <v>0.34987465864523898</v>
      </c>
      <c r="AI10" s="17"/>
      <c r="AJ10" s="17">
        <v>0.35209233160207498</v>
      </c>
      <c r="AK10" s="17">
        <v>0.35463346308572902</v>
      </c>
      <c r="AL10" s="17">
        <v>0.31265002704960099</v>
      </c>
      <c r="AM10" s="17">
        <v>0.31644925020325299</v>
      </c>
      <c r="AN10" s="17">
        <v>0.35118591765951801</v>
      </c>
      <c r="AO10" s="17"/>
      <c r="AP10" s="17">
        <v>0.41879495040882397</v>
      </c>
      <c r="AQ10" s="17">
        <v>0.33116434030119402</v>
      </c>
      <c r="AR10" s="17">
        <v>0.30257425199281401</v>
      </c>
      <c r="AS10" s="17">
        <v>0.30645078881336202</v>
      </c>
      <c r="AT10" s="17">
        <v>0.35961604903234301</v>
      </c>
      <c r="AU10" s="17">
        <v>0.30573491121969298</v>
      </c>
      <c r="AV10" s="17"/>
      <c r="AW10" s="17">
        <v>0.25025086958312098</v>
      </c>
      <c r="AX10" s="17">
        <v>0.29218905922330501</v>
      </c>
      <c r="AY10" s="17">
        <v>0.37303554656633803</v>
      </c>
      <c r="AZ10" s="17">
        <v>0.36700473021713698</v>
      </c>
      <c r="BA10" s="17">
        <v>0.23457481125232299</v>
      </c>
      <c r="BB10" s="17">
        <v>0.38840737453123297</v>
      </c>
      <c r="BC10" s="17">
        <v>0.364109509231899</v>
      </c>
      <c r="BD10" s="17">
        <v>0.30903133229337498</v>
      </c>
      <c r="BE10" s="17">
        <v>0.409035838587199</v>
      </c>
      <c r="BF10" s="17">
        <v>0.339186227161418</v>
      </c>
      <c r="BG10" s="17">
        <v>0.35133562031926502</v>
      </c>
      <c r="BH10" s="17">
        <v>0.40334764655239302</v>
      </c>
      <c r="BI10" s="17">
        <v>0.35951106096107999</v>
      </c>
      <c r="BJ10" s="17">
        <v>0.22028509972840399</v>
      </c>
      <c r="BK10" s="17">
        <v>0.44746010942889197</v>
      </c>
      <c r="BL10" s="17">
        <v>0.33954319385120801</v>
      </c>
      <c r="BM10" s="17"/>
      <c r="BN10" s="17">
        <v>0.34590124990670501</v>
      </c>
      <c r="BO10" s="17">
        <v>0.33246025337083801</v>
      </c>
      <c r="BP10" s="17"/>
      <c r="BQ10" s="17">
        <v>0.42347446592932603</v>
      </c>
      <c r="BR10" s="17">
        <v>0.24573695551709401</v>
      </c>
      <c r="BS10" s="17"/>
      <c r="BT10" s="17">
        <v>0.33767067192605899</v>
      </c>
      <c r="BU10" s="17"/>
      <c r="BV10" s="17">
        <v>0.31993223920862801</v>
      </c>
      <c r="BW10" s="17">
        <v>0.38096471638957402</v>
      </c>
      <c r="BX10" s="17">
        <v>0.34098658213479</v>
      </c>
      <c r="BY10" s="17"/>
      <c r="BZ10" s="17">
        <v>0.30847643682988202</v>
      </c>
      <c r="CA10" s="17">
        <v>0.34884107283841498</v>
      </c>
      <c r="CB10" s="17">
        <v>0.33508916552100598</v>
      </c>
      <c r="CC10" s="17">
        <v>0.37626754503690901</v>
      </c>
      <c r="CD10" s="17">
        <v>0.36211880119696599</v>
      </c>
      <c r="CE10" s="17">
        <v>0.34201829641839898</v>
      </c>
      <c r="CF10" s="17">
        <v>0.29723306475543798</v>
      </c>
      <c r="CG10" s="17"/>
      <c r="CH10" s="17">
        <v>0.31492767342302502</v>
      </c>
      <c r="CI10" s="17">
        <v>0.317301939446194</v>
      </c>
      <c r="CJ10" s="17">
        <v>0.37469788418690902</v>
      </c>
      <c r="CK10" s="17">
        <v>0.36508919142297702</v>
      </c>
      <c r="CL10" s="17">
        <v>0.21304727629034101</v>
      </c>
    </row>
    <row r="11" spans="2:90" x14ac:dyDescent="0.3">
      <c r="B11" s="18" t="s">
        <v>170</v>
      </c>
      <c r="C11" s="17">
        <v>0.18101238758553101</v>
      </c>
      <c r="D11" s="17">
        <v>0.18952650830623499</v>
      </c>
      <c r="E11" s="17">
        <v>0.17412640464019899</v>
      </c>
      <c r="F11" s="17"/>
      <c r="G11" s="17">
        <v>0.158898087216675</v>
      </c>
      <c r="H11" s="17">
        <v>0.120697080013281</v>
      </c>
      <c r="I11" s="17">
        <v>0.13265582166672599</v>
      </c>
      <c r="J11" s="17">
        <v>0.192440837108841</v>
      </c>
      <c r="K11" s="17">
        <v>0.218642486480883</v>
      </c>
      <c r="L11" s="17">
        <v>0.25006121692350097</v>
      </c>
      <c r="M11" s="17"/>
      <c r="N11" s="17">
        <v>0.21350677884521299</v>
      </c>
      <c r="O11" s="17">
        <v>0.13370432162204701</v>
      </c>
      <c r="P11" s="17">
        <v>0.19802628615001699</v>
      </c>
      <c r="Q11" s="17">
        <v>0.17986491778514899</v>
      </c>
      <c r="R11" s="17"/>
      <c r="S11" s="17">
        <v>0.17179460817843401</v>
      </c>
      <c r="T11" s="17">
        <v>0.171072245787251</v>
      </c>
      <c r="U11" s="17">
        <v>0.208775161017549</v>
      </c>
      <c r="V11" s="17">
        <v>0.180749324471038</v>
      </c>
      <c r="W11" s="17">
        <v>0.158470089756055</v>
      </c>
      <c r="X11" s="17">
        <v>0.137729426761379</v>
      </c>
      <c r="Y11" s="17">
        <v>0.25468057233473301</v>
      </c>
      <c r="Z11" s="17">
        <v>0.16284704564711</v>
      </c>
      <c r="AA11" s="17">
        <v>0.20977525586955301</v>
      </c>
      <c r="AB11" s="17">
        <v>0.171992440934195</v>
      </c>
      <c r="AC11" s="17">
        <v>0.18587117977522999</v>
      </c>
      <c r="AD11" s="17">
        <v>0.117414109046987</v>
      </c>
      <c r="AE11" s="17"/>
      <c r="AF11" s="17">
        <v>0.20750017014422001</v>
      </c>
      <c r="AG11" s="17">
        <v>0.17218897556628199</v>
      </c>
      <c r="AH11" s="17">
        <v>0.15756103176796399</v>
      </c>
      <c r="AI11" s="17"/>
      <c r="AJ11" s="17">
        <v>0.22309998326856401</v>
      </c>
      <c r="AK11" s="17">
        <v>0.17492362480232601</v>
      </c>
      <c r="AL11" s="17">
        <v>0.171019143799815</v>
      </c>
      <c r="AM11" s="17">
        <v>0.169453276674607</v>
      </c>
      <c r="AN11" s="17">
        <v>0.23366748035012599</v>
      </c>
      <c r="AO11" s="17"/>
      <c r="AP11" s="17">
        <v>0.16309233491477601</v>
      </c>
      <c r="AQ11" s="17">
        <v>0.21911515595707501</v>
      </c>
      <c r="AR11" s="17">
        <v>0.207254463580025</v>
      </c>
      <c r="AS11" s="17">
        <v>0.16630081388746601</v>
      </c>
      <c r="AT11" s="17">
        <v>0.18942308900985999</v>
      </c>
      <c r="AU11" s="17">
        <v>0.26259566150108898</v>
      </c>
      <c r="AV11" s="17"/>
      <c r="AW11" s="17">
        <v>0.191916642543492</v>
      </c>
      <c r="AX11" s="17">
        <v>0.16800061992968601</v>
      </c>
      <c r="AY11" s="17">
        <v>0.15742746409759201</v>
      </c>
      <c r="AZ11" s="17">
        <v>0.19151671538774601</v>
      </c>
      <c r="BA11" s="17">
        <v>0.18567473180694999</v>
      </c>
      <c r="BB11" s="17">
        <v>0.16593950344789901</v>
      </c>
      <c r="BC11" s="17">
        <v>0.186200026417286</v>
      </c>
      <c r="BD11" s="17">
        <v>0.22528036170407101</v>
      </c>
      <c r="BE11" s="17">
        <v>0.17172000978896401</v>
      </c>
      <c r="BF11" s="17">
        <v>0.136106167136233</v>
      </c>
      <c r="BG11" s="17">
        <v>0.16692193024208801</v>
      </c>
      <c r="BH11" s="17">
        <v>0.214582850777989</v>
      </c>
      <c r="BI11" s="17">
        <v>0.104849875026642</v>
      </c>
      <c r="BJ11" s="17">
        <v>0.23839590050686299</v>
      </c>
      <c r="BK11" s="17">
        <v>0.17861965623953599</v>
      </c>
      <c r="BL11" s="17">
        <v>0.148374308693041</v>
      </c>
      <c r="BM11" s="17"/>
      <c r="BN11" s="17">
        <v>0.18861693032105101</v>
      </c>
      <c r="BO11" s="17">
        <v>0.170052169887524</v>
      </c>
      <c r="BP11" s="17"/>
      <c r="BQ11" s="17">
        <v>0.16249328609333299</v>
      </c>
      <c r="BR11" s="17">
        <v>0.175548368875177</v>
      </c>
      <c r="BS11" s="17"/>
      <c r="BT11" s="17">
        <v>0.132220977830484</v>
      </c>
      <c r="BU11" s="17"/>
      <c r="BV11" s="17">
        <v>0.19976754648834799</v>
      </c>
      <c r="BW11" s="17">
        <v>0.15669951409781899</v>
      </c>
      <c r="BX11" s="17">
        <v>0.182818772716457</v>
      </c>
      <c r="BY11" s="17"/>
      <c r="BZ11" s="17">
        <v>8.7160190604766194E-2</v>
      </c>
      <c r="CA11" s="17">
        <v>0.14148798489308601</v>
      </c>
      <c r="CB11" s="17">
        <v>0.14729913380974299</v>
      </c>
      <c r="CC11" s="17">
        <v>0.16450563150876801</v>
      </c>
      <c r="CD11" s="17">
        <v>0.21558326252672</v>
      </c>
      <c r="CE11" s="17">
        <v>0.21410769739090399</v>
      </c>
      <c r="CF11" s="17">
        <v>0.237659352416805</v>
      </c>
      <c r="CG11" s="17"/>
      <c r="CH11" s="17">
        <v>0.190874567592143</v>
      </c>
      <c r="CI11" s="17">
        <v>0.24562109891172201</v>
      </c>
      <c r="CJ11" s="17">
        <v>0.138683382238907</v>
      </c>
      <c r="CK11" s="17">
        <v>0.13614065335672801</v>
      </c>
      <c r="CL11" s="17">
        <v>0.12099492551288001</v>
      </c>
    </row>
    <row r="12" spans="2:90" x14ac:dyDescent="0.3">
      <c r="B12" s="18" t="s">
        <v>171</v>
      </c>
      <c r="C12" s="17">
        <v>8.4232912347321096E-2</v>
      </c>
      <c r="D12" s="17">
        <v>9.8441455197309999E-2</v>
      </c>
      <c r="E12" s="17">
        <v>7.0042905274744702E-2</v>
      </c>
      <c r="F12" s="17"/>
      <c r="G12" s="17">
        <v>7.1642865466998107E-2</v>
      </c>
      <c r="H12" s="17">
        <v>5.9359591315871797E-2</v>
      </c>
      <c r="I12" s="17">
        <v>4.7645287390532302E-2</v>
      </c>
      <c r="J12" s="17">
        <v>7.2211205355257393E-2</v>
      </c>
      <c r="K12" s="17">
        <v>9.5288074376216697E-2</v>
      </c>
      <c r="L12" s="17">
        <v>0.14522065295954201</v>
      </c>
      <c r="M12" s="17"/>
      <c r="N12" s="17">
        <v>8.5897844397018405E-2</v>
      </c>
      <c r="O12" s="17">
        <v>0.10409758709702401</v>
      </c>
      <c r="P12" s="17">
        <v>9.1099624090722503E-2</v>
      </c>
      <c r="Q12" s="17">
        <v>5.4704699039906803E-2</v>
      </c>
      <c r="R12" s="17"/>
      <c r="S12" s="17">
        <v>5.2982827032662397E-2</v>
      </c>
      <c r="T12" s="17">
        <v>0.13156776993430899</v>
      </c>
      <c r="U12" s="17">
        <v>8.5906424834525902E-2</v>
      </c>
      <c r="V12" s="17">
        <v>0.117077671860826</v>
      </c>
      <c r="W12" s="17">
        <v>8.0028052644542699E-2</v>
      </c>
      <c r="X12" s="17">
        <v>9.2734996889569002E-2</v>
      </c>
      <c r="Y12" s="17">
        <v>5.3329296189648497E-2</v>
      </c>
      <c r="Z12" s="17">
        <v>9.9231903814130107E-2</v>
      </c>
      <c r="AA12" s="17">
        <v>4.5744064389108802E-2</v>
      </c>
      <c r="AB12" s="17">
        <v>0.10091947044287999</v>
      </c>
      <c r="AC12" s="17">
        <v>3.6065696941474698E-2</v>
      </c>
      <c r="AD12" s="17">
        <v>0.14037822905323299</v>
      </c>
      <c r="AE12" s="17"/>
      <c r="AF12" s="17">
        <v>9.6557558458878701E-2</v>
      </c>
      <c r="AG12" s="17">
        <v>8.2150976854076102E-2</v>
      </c>
      <c r="AH12" s="17">
        <v>6.2425504043174602E-2</v>
      </c>
      <c r="AI12" s="17"/>
      <c r="AJ12" s="17">
        <v>0.109930056418423</v>
      </c>
      <c r="AK12" s="17">
        <v>6.24471295153897E-2</v>
      </c>
      <c r="AL12" s="17">
        <v>0.111606511425175</v>
      </c>
      <c r="AM12" s="17">
        <v>7.7450744043622996E-2</v>
      </c>
      <c r="AN12" s="17">
        <v>8.3787829616267795E-2</v>
      </c>
      <c r="AO12" s="17"/>
      <c r="AP12" s="17">
        <v>5.7808182574709897E-2</v>
      </c>
      <c r="AQ12" s="17">
        <v>8.9585150934896801E-2</v>
      </c>
      <c r="AR12" s="17">
        <v>8.2547633087821995E-2</v>
      </c>
      <c r="AS12" s="17">
        <v>9.6614799366440296E-2</v>
      </c>
      <c r="AT12" s="17">
        <v>7.2758095940317305E-2</v>
      </c>
      <c r="AU12" s="17">
        <v>8.9358459638179094E-2</v>
      </c>
      <c r="AV12" s="17"/>
      <c r="AW12" s="17">
        <v>0.156574974039216</v>
      </c>
      <c r="AX12" s="17">
        <v>3.3359037236069297E-2</v>
      </c>
      <c r="AY12" s="17">
        <v>9.7424099525121502E-2</v>
      </c>
      <c r="AZ12" s="17">
        <v>6.1423393646572601E-2</v>
      </c>
      <c r="BA12" s="17">
        <v>0.104167230166741</v>
      </c>
      <c r="BB12" s="17">
        <v>7.0978847203788206E-2</v>
      </c>
      <c r="BC12" s="17">
        <v>9.7987489239255002E-2</v>
      </c>
      <c r="BD12" s="17">
        <v>0.12142910864692</v>
      </c>
      <c r="BE12" s="17">
        <v>7.5308781807238198E-2</v>
      </c>
      <c r="BF12" s="17">
        <v>9.0421191608487897E-2</v>
      </c>
      <c r="BG12" s="17">
        <v>6.6009429495902994E-2</v>
      </c>
      <c r="BH12" s="17">
        <v>8.3515114392389594E-2</v>
      </c>
      <c r="BI12" s="17">
        <v>7.0488867266408295E-2</v>
      </c>
      <c r="BJ12" s="17">
        <v>9.5914581003525304E-2</v>
      </c>
      <c r="BK12" s="17">
        <v>6.3005549725570806E-2</v>
      </c>
      <c r="BL12" s="17">
        <v>6.6444664849065999E-2</v>
      </c>
      <c r="BM12" s="17"/>
      <c r="BN12" s="17">
        <v>8.1423430386657197E-2</v>
      </c>
      <c r="BO12" s="17">
        <v>8.8103842551648298E-2</v>
      </c>
      <c r="BP12" s="17"/>
      <c r="BQ12" s="17">
        <v>5.5921783837504901E-2</v>
      </c>
      <c r="BR12" s="17">
        <v>7.5707359578101305E-2</v>
      </c>
      <c r="BS12" s="17"/>
      <c r="BT12" s="17">
        <v>5.05820662917182E-2</v>
      </c>
      <c r="BU12" s="17"/>
      <c r="BV12" s="17">
        <v>9.5512955842482206E-2</v>
      </c>
      <c r="BW12" s="17">
        <v>7.6441165667959401E-2</v>
      </c>
      <c r="BX12" s="17">
        <v>8.0470454226047095E-2</v>
      </c>
      <c r="BY12" s="17"/>
      <c r="BZ12" s="17">
        <v>1.53948266639873E-2</v>
      </c>
      <c r="CA12" s="17">
        <v>5.95016953830921E-2</v>
      </c>
      <c r="CB12" s="17">
        <v>6.7379004583202604E-2</v>
      </c>
      <c r="CC12" s="17">
        <v>9.8368681765541602E-2</v>
      </c>
      <c r="CD12" s="17">
        <v>8.0643268677837707E-2</v>
      </c>
      <c r="CE12" s="17">
        <v>0.14837407188905999</v>
      </c>
      <c r="CF12" s="17">
        <v>9.2301922754551402E-2</v>
      </c>
      <c r="CG12" s="17"/>
      <c r="CH12" s="17">
        <v>8.7361173983089499E-2</v>
      </c>
      <c r="CI12" s="17">
        <v>0.121842749219924</v>
      </c>
      <c r="CJ12" s="17">
        <v>7.4178884509930001E-2</v>
      </c>
      <c r="CK12" s="17">
        <v>2.8048373030832002E-2</v>
      </c>
      <c r="CL12" s="17">
        <v>3.9013237937202898E-2</v>
      </c>
    </row>
    <row r="13" spans="2:90" x14ac:dyDescent="0.3">
      <c r="B13" s="18" t="s">
        <v>172</v>
      </c>
      <c r="C13" s="17">
        <v>6.4504754466260097E-2</v>
      </c>
      <c r="D13" s="17">
        <v>5.91615434134228E-2</v>
      </c>
      <c r="E13" s="17">
        <v>7.0238018014881401E-2</v>
      </c>
      <c r="F13" s="17"/>
      <c r="G13" s="17">
        <v>3.7023760804976102E-2</v>
      </c>
      <c r="H13" s="17">
        <v>1.6795521920951701E-2</v>
      </c>
      <c r="I13" s="17">
        <v>3.3453325552700398E-2</v>
      </c>
      <c r="J13" s="17">
        <v>5.0473487046574499E-2</v>
      </c>
      <c r="K13" s="17">
        <v>9.7764910806244304E-2</v>
      </c>
      <c r="L13" s="17">
        <v>0.136244629027822</v>
      </c>
      <c r="M13" s="17"/>
      <c r="N13" s="17">
        <v>4.9713022500436799E-2</v>
      </c>
      <c r="O13" s="17">
        <v>5.0179643686194798E-2</v>
      </c>
      <c r="P13" s="17">
        <v>8.8889417948002106E-2</v>
      </c>
      <c r="Q13" s="17">
        <v>7.4506250195855106E-2</v>
      </c>
      <c r="R13" s="17"/>
      <c r="S13" s="17">
        <v>2.8260052802533998E-2</v>
      </c>
      <c r="T13" s="17">
        <v>8.8579112050795106E-2</v>
      </c>
      <c r="U13" s="17">
        <v>0.112935267037437</v>
      </c>
      <c r="V13" s="17">
        <v>4.91233799784873E-2</v>
      </c>
      <c r="W13" s="17">
        <v>5.9704960847870102E-2</v>
      </c>
      <c r="X13" s="17">
        <v>7.4275086140306396E-2</v>
      </c>
      <c r="Y13" s="17">
        <v>6.5414011373249703E-2</v>
      </c>
      <c r="Z13" s="17">
        <v>9.6083004834217903E-2</v>
      </c>
      <c r="AA13" s="17">
        <v>4.5080548325823103E-2</v>
      </c>
      <c r="AB13" s="17">
        <v>7.5514480736542794E-2</v>
      </c>
      <c r="AC13" s="17">
        <v>7.7940539009997103E-2</v>
      </c>
      <c r="AD13" s="17">
        <v>0</v>
      </c>
      <c r="AE13" s="17"/>
      <c r="AF13" s="17">
        <v>8.5097721589293004E-2</v>
      </c>
      <c r="AG13" s="17">
        <v>5.8355267906155799E-2</v>
      </c>
      <c r="AH13" s="17">
        <v>5.6985199589298298E-2</v>
      </c>
      <c r="AI13" s="17"/>
      <c r="AJ13" s="17">
        <v>8.3162685416378002E-2</v>
      </c>
      <c r="AK13" s="17">
        <v>4.4768013143549099E-2</v>
      </c>
      <c r="AL13" s="17">
        <v>0.11886290976024499</v>
      </c>
      <c r="AM13" s="17">
        <v>8.9535790734433907E-2</v>
      </c>
      <c r="AN13" s="17">
        <v>1.7959635728245001E-2</v>
      </c>
      <c r="AO13" s="17"/>
      <c r="AP13" s="17">
        <v>3.6723849415360298E-2</v>
      </c>
      <c r="AQ13" s="17">
        <v>6.2089993694536702E-2</v>
      </c>
      <c r="AR13" s="17">
        <v>9.3519527215441101E-2</v>
      </c>
      <c r="AS13" s="17">
        <v>7.7367869590693E-2</v>
      </c>
      <c r="AT13" s="17">
        <v>1.8580218499611102E-2</v>
      </c>
      <c r="AU13" s="17">
        <v>8.1537756982535695E-2</v>
      </c>
      <c r="AV13" s="17"/>
      <c r="AW13" s="17">
        <v>4.4621620120488099E-2</v>
      </c>
      <c r="AX13" s="17">
        <v>9.7551403476712206E-2</v>
      </c>
      <c r="AY13" s="17">
        <v>5.87736638271152E-2</v>
      </c>
      <c r="AZ13" s="17">
        <v>6.1666255126403197E-2</v>
      </c>
      <c r="BA13" s="17">
        <v>9.1716371657109205E-2</v>
      </c>
      <c r="BB13" s="17">
        <v>5.3828990987423199E-2</v>
      </c>
      <c r="BC13" s="17">
        <v>4.7486558591319797E-2</v>
      </c>
      <c r="BD13" s="17">
        <v>4.6498937870729201E-2</v>
      </c>
      <c r="BE13" s="17">
        <v>7.2085455216086905E-2</v>
      </c>
      <c r="BF13" s="17">
        <v>0.103520141546074</v>
      </c>
      <c r="BG13" s="17">
        <v>6.5278268030281694E-2</v>
      </c>
      <c r="BH13" s="17">
        <v>7.3213059092548702E-2</v>
      </c>
      <c r="BI13" s="17">
        <v>8.8144726414346702E-2</v>
      </c>
      <c r="BJ13" s="17">
        <v>1.855861932491E-2</v>
      </c>
      <c r="BK13" s="17">
        <v>4.0693173162722501E-2</v>
      </c>
      <c r="BL13" s="17">
        <v>4.2083620727085498E-2</v>
      </c>
      <c r="BM13" s="17"/>
      <c r="BN13" s="17">
        <v>5.71530135455358E-2</v>
      </c>
      <c r="BO13" s="17">
        <v>7.3694208506347295E-2</v>
      </c>
      <c r="BP13" s="17"/>
      <c r="BQ13" s="17">
        <v>3.6675842144561398E-2</v>
      </c>
      <c r="BR13" s="17">
        <v>4.2804554261451598E-2</v>
      </c>
      <c r="BS13" s="17"/>
      <c r="BT13" s="17">
        <v>3.4770346021052202E-2</v>
      </c>
      <c r="BU13" s="17"/>
      <c r="BV13" s="17">
        <v>7.2282424683488805E-2</v>
      </c>
      <c r="BW13" s="17">
        <v>2.9595537965096601E-2</v>
      </c>
      <c r="BX13" s="17">
        <v>7.0658744383925207E-2</v>
      </c>
      <c r="BY13" s="17"/>
      <c r="BZ13" s="17">
        <v>3.8070120319084397E-2</v>
      </c>
      <c r="CA13" s="17">
        <v>4.8322331396701397E-2</v>
      </c>
      <c r="CB13" s="17">
        <v>6.2929261800380304E-2</v>
      </c>
      <c r="CC13" s="17">
        <v>7.1900381890860607E-2</v>
      </c>
      <c r="CD13" s="17">
        <v>7.5776252211917403E-2</v>
      </c>
      <c r="CE13" s="17">
        <v>7.3371775134598097E-2</v>
      </c>
      <c r="CF13" s="17">
        <v>6.0542264380839199E-2</v>
      </c>
      <c r="CG13" s="17"/>
      <c r="CH13" s="17">
        <v>0.109521480238935</v>
      </c>
      <c r="CI13" s="17">
        <v>7.0600331711521497E-2</v>
      </c>
      <c r="CJ13" s="17">
        <v>5.6761304585415E-2</v>
      </c>
      <c r="CK13" s="17">
        <v>4.1622615162317397E-2</v>
      </c>
      <c r="CL13" s="17">
        <v>5.8312304727578798E-2</v>
      </c>
    </row>
    <row r="14" spans="2:90" x14ac:dyDescent="0.3">
      <c r="B14" s="18" t="s">
        <v>118</v>
      </c>
      <c r="C14" s="17">
        <v>7.3662868126111499E-3</v>
      </c>
      <c r="D14" s="17">
        <v>7.9507973646109308E-3</v>
      </c>
      <c r="E14" s="17">
        <v>6.8534358894842204E-3</v>
      </c>
      <c r="F14" s="17"/>
      <c r="G14" s="17">
        <v>1.5164802393534699E-2</v>
      </c>
      <c r="H14" s="17">
        <v>0</v>
      </c>
      <c r="I14" s="17">
        <v>2.79523984273105E-3</v>
      </c>
      <c r="J14" s="17">
        <v>1.6803719595502999E-2</v>
      </c>
      <c r="K14" s="17">
        <v>1.02542746052924E-2</v>
      </c>
      <c r="L14" s="17">
        <v>2.34996889662378E-3</v>
      </c>
      <c r="M14" s="17"/>
      <c r="N14" s="17">
        <v>6.6418871796979397E-3</v>
      </c>
      <c r="O14" s="17">
        <v>4.1311445417903797E-3</v>
      </c>
      <c r="P14" s="17">
        <v>1.0055762400264101E-2</v>
      </c>
      <c r="Q14" s="17">
        <v>9.2121916449950797E-3</v>
      </c>
      <c r="R14" s="17"/>
      <c r="S14" s="17">
        <v>7.05102094665239E-3</v>
      </c>
      <c r="T14" s="17">
        <v>9.6375593878595695E-3</v>
      </c>
      <c r="U14" s="17">
        <v>0</v>
      </c>
      <c r="V14" s="17">
        <v>1.5896232179221301E-2</v>
      </c>
      <c r="W14" s="17">
        <v>6.8309984236144001E-3</v>
      </c>
      <c r="X14" s="17">
        <v>5.8129504191569399E-3</v>
      </c>
      <c r="Y14" s="17">
        <v>5.4828427457911701E-3</v>
      </c>
      <c r="Z14" s="17">
        <v>0</v>
      </c>
      <c r="AA14" s="17">
        <v>0</v>
      </c>
      <c r="AB14" s="17">
        <v>1.35674854061436E-2</v>
      </c>
      <c r="AC14" s="17">
        <v>0</v>
      </c>
      <c r="AD14" s="17">
        <v>3.4573092932040798E-2</v>
      </c>
      <c r="AE14" s="17"/>
      <c r="AF14" s="17">
        <v>7.5032820937045198E-3</v>
      </c>
      <c r="AG14" s="17">
        <v>3.5736266296230901E-3</v>
      </c>
      <c r="AH14" s="17">
        <v>1.9235482042277E-2</v>
      </c>
      <c r="AI14" s="17"/>
      <c r="AJ14" s="17">
        <v>2.5049827407053701E-3</v>
      </c>
      <c r="AK14" s="17">
        <v>3.96388806238705E-3</v>
      </c>
      <c r="AL14" s="17">
        <v>6.1009829016806603E-3</v>
      </c>
      <c r="AM14" s="17">
        <v>1.03020231663023E-2</v>
      </c>
      <c r="AN14" s="17">
        <v>0</v>
      </c>
      <c r="AO14" s="17"/>
      <c r="AP14" s="17">
        <v>2.1365056675147999E-3</v>
      </c>
      <c r="AQ14" s="17">
        <v>8.8947538398553294E-3</v>
      </c>
      <c r="AR14" s="17">
        <v>4.6253994157765196E-3</v>
      </c>
      <c r="AS14" s="17">
        <v>5.4907048196008298E-3</v>
      </c>
      <c r="AT14" s="17">
        <v>0</v>
      </c>
      <c r="AU14" s="17">
        <v>1.6094466702964799E-2</v>
      </c>
      <c r="AV14" s="17"/>
      <c r="AW14" s="17">
        <v>4.9807617767167897E-2</v>
      </c>
      <c r="AX14" s="17">
        <v>1.1378939980461999E-2</v>
      </c>
      <c r="AY14" s="17">
        <v>2.4659278999446799E-2</v>
      </c>
      <c r="AZ14" s="17">
        <v>0</v>
      </c>
      <c r="BA14" s="17">
        <v>0</v>
      </c>
      <c r="BB14" s="17">
        <v>5.2304734718361797E-3</v>
      </c>
      <c r="BC14" s="17">
        <v>0</v>
      </c>
      <c r="BD14" s="17">
        <v>1.2597759536213299E-2</v>
      </c>
      <c r="BE14" s="17">
        <v>0</v>
      </c>
      <c r="BF14" s="17">
        <v>1.9409298787691501E-2</v>
      </c>
      <c r="BG14" s="17">
        <v>6.7188812872460701E-3</v>
      </c>
      <c r="BH14" s="17">
        <v>0</v>
      </c>
      <c r="BI14" s="17">
        <v>0</v>
      </c>
      <c r="BJ14" s="17">
        <v>0</v>
      </c>
      <c r="BK14" s="17">
        <v>0</v>
      </c>
      <c r="BL14" s="17">
        <v>0</v>
      </c>
      <c r="BM14" s="17"/>
      <c r="BN14" s="17">
        <v>3.3837008257727799E-3</v>
      </c>
      <c r="BO14" s="17">
        <v>1.2975637966895701E-2</v>
      </c>
      <c r="BP14" s="17"/>
      <c r="BQ14" s="17">
        <v>2.3927477997688399E-3</v>
      </c>
      <c r="BR14" s="17">
        <v>4.1853172850224198E-3</v>
      </c>
      <c r="BS14" s="17"/>
      <c r="BT14" s="17">
        <v>0</v>
      </c>
      <c r="BU14" s="17"/>
      <c r="BV14" s="17">
        <v>1.10597318647295E-2</v>
      </c>
      <c r="BW14" s="17">
        <v>8.5464018873553805E-3</v>
      </c>
      <c r="BX14" s="17">
        <v>6.0743773377386397E-3</v>
      </c>
      <c r="BY14" s="17"/>
      <c r="BZ14" s="17">
        <v>0</v>
      </c>
      <c r="CA14" s="17">
        <v>6.74922417615145E-3</v>
      </c>
      <c r="CB14" s="17">
        <v>1.1004114615214101E-2</v>
      </c>
      <c r="CC14" s="17">
        <v>0</v>
      </c>
      <c r="CD14" s="17">
        <v>4.9257940415630202E-3</v>
      </c>
      <c r="CE14" s="17">
        <v>0</v>
      </c>
      <c r="CF14" s="17">
        <v>0</v>
      </c>
      <c r="CG14" s="17"/>
      <c r="CH14" s="17">
        <v>5.2232038846637E-3</v>
      </c>
      <c r="CI14" s="17">
        <v>4.9148617075409897E-3</v>
      </c>
      <c r="CJ14" s="17">
        <v>1.1612012558843201E-2</v>
      </c>
      <c r="CK14" s="17">
        <v>6.4278628017628101E-3</v>
      </c>
      <c r="CL14" s="17">
        <v>0</v>
      </c>
    </row>
    <row r="15" spans="2:90" x14ac:dyDescent="0.3">
      <c r="B15" s="18" t="s">
        <v>173</v>
      </c>
      <c r="C15" s="20">
        <v>0.66288365878827704</v>
      </c>
      <c r="D15" s="20">
        <v>0.644919695718422</v>
      </c>
      <c r="E15" s="20">
        <v>0.67873923618069099</v>
      </c>
      <c r="F15" s="20"/>
      <c r="G15" s="20">
        <v>0.71727048411781702</v>
      </c>
      <c r="H15" s="20">
        <v>0.80314780674989505</v>
      </c>
      <c r="I15" s="20">
        <v>0.78345032554730998</v>
      </c>
      <c r="J15" s="20">
        <v>0.66807075089382395</v>
      </c>
      <c r="K15" s="20">
        <v>0.57805025373136398</v>
      </c>
      <c r="L15" s="20">
        <v>0.46612353219251201</v>
      </c>
      <c r="M15" s="20"/>
      <c r="N15" s="20">
        <v>0.64424046707763405</v>
      </c>
      <c r="O15" s="20">
        <v>0.70788730305294401</v>
      </c>
      <c r="P15" s="20">
        <v>0.61192890941099398</v>
      </c>
      <c r="Q15" s="20">
        <v>0.68171194133409396</v>
      </c>
      <c r="R15" s="20"/>
      <c r="S15" s="20">
        <v>0.73991149103971698</v>
      </c>
      <c r="T15" s="20">
        <v>0.59914331283978495</v>
      </c>
      <c r="U15" s="20">
        <v>0.59238314711048801</v>
      </c>
      <c r="V15" s="20">
        <v>0.63715339151042705</v>
      </c>
      <c r="W15" s="20">
        <v>0.694965898327918</v>
      </c>
      <c r="X15" s="20">
        <v>0.68944753978958795</v>
      </c>
      <c r="Y15" s="20">
        <v>0.62109327735657804</v>
      </c>
      <c r="Z15" s="20">
        <v>0.64183804570454195</v>
      </c>
      <c r="AA15" s="20">
        <v>0.69940013141551505</v>
      </c>
      <c r="AB15" s="20">
        <v>0.63800612248023802</v>
      </c>
      <c r="AC15" s="20">
        <v>0.70012258427329799</v>
      </c>
      <c r="AD15" s="20">
        <v>0.70763456896774002</v>
      </c>
      <c r="AE15" s="20"/>
      <c r="AF15" s="20">
        <v>0.60334126771390395</v>
      </c>
      <c r="AG15" s="20">
        <v>0.683731153043863</v>
      </c>
      <c r="AH15" s="20">
        <v>0.70379278255728595</v>
      </c>
      <c r="AI15" s="20"/>
      <c r="AJ15" s="20">
        <v>0.58130229215592999</v>
      </c>
      <c r="AK15" s="20">
        <v>0.71389734447634801</v>
      </c>
      <c r="AL15" s="20">
        <v>0.59241045211308396</v>
      </c>
      <c r="AM15" s="20">
        <v>0.65325816538103398</v>
      </c>
      <c r="AN15" s="20">
        <v>0.66458505430536097</v>
      </c>
      <c r="AO15" s="20"/>
      <c r="AP15" s="20">
        <v>0.74023912742763898</v>
      </c>
      <c r="AQ15" s="20">
        <v>0.62031494557363598</v>
      </c>
      <c r="AR15" s="20">
        <v>0.61205297670093595</v>
      </c>
      <c r="AS15" s="20">
        <v>0.65422581233580002</v>
      </c>
      <c r="AT15" s="20">
        <v>0.71923859655021205</v>
      </c>
      <c r="AU15" s="20">
        <v>0.550413655175231</v>
      </c>
      <c r="AV15" s="20"/>
      <c r="AW15" s="20">
        <v>0.557079145529637</v>
      </c>
      <c r="AX15" s="20">
        <v>0.68970999937707</v>
      </c>
      <c r="AY15" s="20">
        <v>0.66171549355072501</v>
      </c>
      <c r="AZ15" s="20">
        <v>0.68539363583927804</v>
      </c>
      <c r="BA15" s="20">
        <v>0.61844166636919995</v>
      </c>
      <c r="BB15" s="20">
        <v>0.70402218488905299</v>
      </c>
      <c r="BC15" s="20">
        <v>0.66832592575213901</v>
      </c>
      <c r="BD15" s="20">
        <v>0.59419383224206701</v>
      </c>
      <c r="BE15" s="20">
        <v>0.68088575318771105</v>
      </c>
      <c r="BF15" s="20">
        <v>0.65054320092151396</v>
      </c>
      <c r="BG15" s="20">
        <v>0.69507149094448095</v>
      </c>
      <c r="BH15" s="20">
        <v>0.62868897573707305</v>
      </c>
      <c r="BI15" s="20">
        <v>0.73651653129260297</v>
      </c>
      <c r="BJ15" s="20">
        <v>0.64713089916470101</v>
      </c>
      <c r="BK15" s="20">
        <v>0.71768162087217102</v>
      </c>
      <c r="BL15" s="20">
        <v>0.74309740573080796</v>
      </c>
      <c r="BM15" s="20"/>
      <c r="BN15" s="20">
        <v>0.66942292492098299</v>
      </c>
      <c r="BO15" s="20">
        <v>0.65517414108758398</v>
      </c>
      <c r="BP15" s="20"/>
      <c r="BQ15" s="20">
        <v>0.74251634012483203</v>
      </c>
      <c r="BR15" s="20">
        <v>0.70175440000024802</v>
      </c>
      <c r="BS15" s="20"/>
      <c r="BT15" s="20">
        <v>0.78242660985674495</v>
      </c>
      <c r="BU15" s="20"/>
      <c r="BV15" s="20">
        <v>0.621377341120952</v>
      </c>
      <c r="BW15" s="20">
        <v>0.72871738038177003</v>
      </c>
      <c r="BX15" s="20">
        <v>0.65997765133583197</v>
      </c>
      <c r="BY15" s="20"/>
      <c r="BZ15" s="20">
        <v>0.85937486241216199</v>
      </c>
      <c r="CA15" s="20">
        <v>0.74393876415096905</v>
      </c>
      <c r="CB15" s="20">
        <v>0.71138848519146003</v>
      </c>
      <c r="CC15" s="20">
        <v>0.66522530483483</v>
      </c>
      <c r="CD15" s="20">
        <v>0.62307142254196102</v>
      </c>
      <c r="CE15" s="20">
        <v>0.56414645558543697</v>
      </c>
      <c r="CF15" s="20">
        <v>0.60949646044780403</v>
      </c>
      <c r="CG15" s="20"/>
      <c r="CH15" s="20">
        <v>0.60701957430116904</v>
      </c>
      <c r="CI15" s="20">
        <v>0.557020958449291</v>
      </c>
      <c r="CJ15" s="20">
        <v>0.718764416106904</v>
      </c>
      <c r="CK15" s="20">
        <v>0.78776049564835904</v>
      </c>
      <c r="CL15" s="20">
        <v>0.78167953182233796</v>
      </c>
    </row>
    <row r="16" spans="2:90" x14ac:dyDescent="0.3">
      <c r="B16" s="18" t="s">
        <v>174</v>
      </c>
      <c r="C16" s="20">
        <v>0.148737666813581</v>
      </c>
      <c r="D16" s="20">
        <v>0.15760299861073301</v>
      </c>
      <c r="E16" s="20">
        <v>0.14028092328962599</v>
      </c>
      <c r="F16" s="20"/>
      <c r="G16" s="20">
        <v>0.108666626271974</v>
      </c>
      <c r="H16" s="20">
        <v>7.6155113236823502E-2</v>
      </c>
      <c r="I16" s="20">
        <v>8.1098612943232701E-2</v>
      </c>
      <c r="J16" s="20">
        <v>0.122684692401832</v>
      </c>
      <c r="K16" s="20">
        <v>0.193052985182461</v>
      </c>
      <c r="L16" s="20">
        <v>0.28146528198736398</v>
      </c>
      <c r="M16" s="20"/>
      <c r="N16" s="20">
        <v>0.135610866897455</v>
      </c>
      <c r="O16" s="20">
        <v>0.154277230783219</v>
      </c>
      <c r="P16" s="20">
        <v>0.17998904203872501</v>
      </c>
      <c r="Q16" s="20">
        <v>0.12921094923576201</v>
      </c>
      <c r="R16" s="20"/>
      <c r="S16" s="20">
        <v>8.1242879835196499E-2</v>
      </c>
      <c r="T16" s="20">
        <v>0.22014688198510499</v>
      </c>
      <c r="U16" s="20">
        <v>0.19884169187196299</v>
      </c>
      <c r="V16" s="20">
        <v>0.166201051839314</v>
      </c>
      <c r="W16" s="20">
        <v>0.13973301349241299</v>
      </c>
      <c r="X16" s="20">
        <v>0.16701008302987499</v>
      </c>
      <c r="Y16" s="20">
        <v>0.118743307562898</v>
      </c>
      <c r="Z16" s="20">
        <v>0.195314908648348</v>
      </c>
      <c r="AA16" s="20">
        <v>9.0824612714931904E-2</v>
      </c>
      <c r="AB16" s="20">
        <v>0.17643395117942301</v>
      </c>
      <c r="AC16" s="20">
        <v>0.114006235951472</v>
      </c>
      <c r="AD16" s="20">
        <v>0.14037822905323299</v>
      </c>
      <c r="AE16" s="20"/>
      <c r="AF16" s="20">
        <v>0.181655280048172</v>
      </c>
      <c r="AG16" s="20">
        <v>0.14050624476023199</v>
      </c>
      <c r="AH16" s="20">
        <v>0.119410703632473</v>
      </c>
      <c r="AI16" s="20"/>
      <c r="AJ16" s="20">
        <v>0.19309274183480099</v>
      </c>
      <c r="AK16" s="20">
        <v>0.107215142658939</v>
      </c>
      <c r="AL16" s="20">
        <v>0.23046942118541999</v>
      </c>
      <c r="AM16" s="20">
        <v>0.166986534778057</v>
      </c>
      <c r="AN16" s="20">
        <v>0.101747465344513</v>
      </c>
      <c r="AO16" s="20"/>
      <c r="AP16" s="20">
        <v>9.4532031990070195E-2</v>
      </c>
      <c r="AQ16" s="20">
        <v>0.15167514462943299</v>
      </c>
      <c r="AR16" s="20">
        <v>0.176067160303263</v>
      </c>
      <c r="AS16" s="20">
        <v>0.17398266895713299</v>
      </c>
      <c r="AT16" s="20">
        <v>9.1338314439928403E-2</v>
      </c>
      <c r="AU16" s="20">
        <v>0.170896216620715</v>
      </c>
      <c r="AV16" s="20"/>
      <c r="AW16" s="20">
        <v>0.20119659415970401</v>
      </c>
      <c r="AX16" s="20">
        <v>0.13091044071278099</v>
      </c>
      <c r="AY16" s="20">
        <v>0.15619776335223701</v>
      </c>
      <c r="AZ16" s="20">
        <v>0.123089648772976</v>
      </c>
      <c r="BA16" s="20">
        <v>0.19588360182385001</v>
      </c>
      <c r="BB16" s="20">
        <v>0.124807838191211</v>
      </c>
      <c r="BC16" s="20">
        <v>0.14547404783057499</v>
      </c>
      <c r="BD16" s="20">
        <v>0.167928046517649</v>
      </c>
      <c r="BE16" s="20">
        <v>0.14739423702332499</v>
      </c>
      <c r="BF16" s="20">
        <v>0.193941333154562</v>
      </c>
      <c r="BG16" s="20">
        <v>0.13128769752618499</v>
      </c>
      <c r="BH16" s="20">
        <v>0.156728173484938</v>
      </c>
      <c r="BI16" s="20">
        <v>0.158633593680755</v>
      </c>
      <c r="BJ16" s="20">
        <v>0.114473200328435</v>
      </c>
      <c r="BK16" s="20">
        <v>0.103698722888293</v>
      </c>
      <c r="BL16" s="20">
        <v>0.108528285576151</v>
      </c>
      <c r="BM16" s="20"/>
      <c r="BN16" s="20">
        <v>0.13857644393219301</v>
      </c>
      <c r="BO16" s="20">
        <v>0.161798051057996</v>
      </c>
      <c r="BP16" s="20"/>
      <c r="BQ16" s="20">
        <v>9.2597625982066306E-2</v>
      </c>
      <c r="BR16" s="20">
        <v>0.11851191383955299</v>
      </c>
      <c r="BS16" s="20"/>
      <c r="BT16" s="20">
        <v>8.5352412312770395E-2</v>
      </c>
      <c r="BU16" s="20"/>
      <c r="BV16" s="20">
        <v>0.16779538052597101</v>
      </c>
      <c r="BW16" s="20">
        <v>0.10603670363305601</v>
      </c>
      <c r="BX16" s="20">
        <v>0.15112919860997201</v>
      </c>
      <c r="BY16" s="20"/>
      <c r="BZ16" s="20">
        <v>5.34649469830717E-2</v>
      </c>
      <c r="CA16" s="20">
        <v>0.107824026779793</v>
      </c>
      <c r="CB16" s="20">
        <v>0.130308266383583</v>
      </c>
      <c r="CC16" s="20">
        <v>0.17026906365640199</v>
      </c>
      <c r="CD16" s="20">
        <v>0.156419520889755</v>
      </c>
      <c r="CE16" s="20">
        <v>0.22174584702365799</v>
      </c>
      <c r="CF16" s="20">
        <v>0.152844187135391</v>
      </c>
      <c r="CG16" s="20"/>
      <c r="CH16" s="20">
        <v>0.196882654222025</v>
      </c>
      <c r="CI16" s="20">
        <v>0.19244308093144599</v>
      </c>
      <c r="CJ16" s="20">
        <v>0.13094018909534499</v>
      </c>
      <c r="CK16" s="20">
        <v>6.9670988193149402E-2</v>
      </c>
      <c r="CL16" s="20">
        <v>9.7325542664781703E-2</v>
      </c>
    </row>
    <row r="17" spans="2:90" x14ac:dyDescent="0.3">
      <c r="B17" s="18" t="s">
        <v>121</v>
      </c>
      <c r="C17" s="21">
        <v>0.51414599197469601</v>
      </c>
      <c r="D17" s="21">
        <v>0.48731669710768899</v>
      </c>
      <c r="E17" s="21">
        <v>0.53845831289106405</v>
      </c>
      <c r="F17" s="21"/>
      <c r="G17" s="21">
        <v>0.60860385784584203</v>
      </c>
      <c r="H17" s="21">
        <v>0.72699269351307205</v>
      </c>
      <c r="I17" s="21">
        <v>0.70235171260407803</v>
      </c>
      <c r="J17" s="21">
        <v>0.54538605849199195</v>
      </c>
      <c r="K17" s="21">
        <v>0.38499726854890298</v>
      </c>
      <c r="L17" s="21">
        <v>0.18465825020514801</v>
      </c>
      <c r="M17" s="21"/>
      <c r="N17" s="21">
        <v>0.508629600180179</v>
      </c>
      <c r="O17" s="21">
        <v>0.55361007226972503</v>
      </c>
      <c r="P17" s="21">
        <v>0.43193986737227003</v>
      </c>
      <c r="Q17" s="21">
        <v>0.55250099209833303</v>
      </c>
      <c r="R17" s="21"/>
      <c r="S17" s="21">
        <v>0.65866861120452103</v>
      </c>
      <c r="T17" s="21">
        <v>0.37899643085467999</v>
      </c>
      <c r="U17" s="21">
        <v>0.39354145523852502</v>
      </c>
      <c r="V17" s="21">
        <v>0.470952339671113</v>
      </c>
      <c r="W17" s="21">
        <v>0.55523288483550504</v>
      </c>
      <c r="X17" s="21">
        <v>0.52243745675971298</v>
      </c>
      <c r="Y17" s="21">
        <v>0.50234996979367996</v>
      </c>
      <c r="Z17" s="21">
        <v>0.44652313705619401</v>
      </c>
      <c r="AA17" s="21">
        <v>0.60857551870058302</v>
      </c>
      <c r="AB17" s="21">
        <v>0.46157217130081601</v>
      </c>
      <c r="AC17" s="21">
        <v>0.58611634832182602</v>
      </c>
      <c r="AD17" s="21">
        <v>0.56725633991450697</v>
      </c>
      <c r="AE17" s="21"/>
      <c r="AF17" s="21">
        <v>0.42168598766573201</v>
      </c>
      <c r="AG17" s="21">
        <v>0.54322490828363101</v>
      </c>
      <c r="AH17" s="21">
        <v>0.58438207892481298</v>
      </c>
      <c r="AI17" s="21"/>
      <c r="AJ17" s="21">
        <v>0.38820955032112903</v>
      </c>
      <c r="AK17" s="21">
        <v>0.60668220181740895</v>
      </c>
      <c r="AL17" s="21">
        <v>0.361941030927663</v>
      </c>
      <c r="AM17" s="21">
        <v>0.48627163060297701</v>
      </c>
      <c r="AN17" s="21">
        <v>0.56283758896084801</v>
      </c>
      <c r="AO17" s="21"/>
      <c r="AP17" s="21">
        <v>0.64570709543756899</v>
      </c>
      <c r="AQ17" s="21">
        <v>0.46863980094420299</v>
      </c>
      <c r="AR17" s="21">
        <v>0.43598581639767298</v>
      </c>
      <c r="AS17" s="21">
        <v>0.48024314337866703</v>
      </c>
      <c r="AT17" s="21">
        <v>0.62790028211028304</v>
      </c>
      <c r="AU17" s="21">
        <v>0.37951743855451597</v>
      </c>
      <c r="AV17" s="21"/>
      <c r="AW17" s="21">
        <v>0.35588255136993302</v>
      </c>
      <c r="AX17" s="21">
        <v>0.55879955866428899</v>
      </c>
      <c r="AY17" s="21">
        <v>0.505517730198488</v>
      </c>
      <c r="AZ17" s="21">
        <v>0.56230398706630202</v>
      </c>
      <c r="BA17" s="21">
        <v>0.42255806454535</v>
      </c>
      <c r="BB17" s="21">
        <v>0.579214346697841</v>
      </c>
      <c r="BC17" s="21">
        <v>0.52285187792156496</v>
      </c>
      <c r="BD17" s="21">
        <v>0.42626578572441798</v>
      </c>
      <c r="BE17" s="21">
        <v>0.53349151616438595</v>
      </c>
      <c r="BF17" s="21">
        <v>0.456601867766952</v>
      </c>
      <c r="BG17" s="21">
        <v>0.56378379341829699</v>
      </c>
      <c r="BH17" s="21">
        <v>0.47196080225213399</v>
      </c>
      <c r="BI17" s="21">
        <v>0.57788293761184795</v>
      </c>
      <c r="BJ17" s="21">
        <v>0.53265769883626601</v>
      </c>
      <c r="BK17" s="21">
        <v>0.61398289798387695</v>
      </c>
      <c r="BL17" s="21">
        <v>0.63456912015465605</v>
      </c>
      <c r="BM17" s="21"/>
      <c r="BN17" s="21">
        <v>0.53084648098878995</v>
      </c>
      <c r="BO17" s="21">
        <v>0.49337609002958899</v>
      </c>
      <c r="BP17" s="21"/>
      <c r="BQ17" s="21">
        <v>0.64991871414276603</v>
      </c>
      <c r="BR17" s="21">
        <v>0.58324248616069496</v>
      </c>
      <c r="BS17" s="21"/>
      <c r="BT17" s="21">
        <v>0.69707419754397504</v>
      </c>
      <c r="BU17" s="21"/>
      <c r="BV17" s="21">
        <v>0.45358196059498102</v>
      </c>
      <c r="BW17" s="21">
        <v>0.62268067674871397</v>
      </c>
      <c r="BX17" s="21">
        <v>0.50884845272585999</v>
      </c>
      <c r="BY17" s="21"/>
      <c r="BZ17" s="21">
        <v>0.80590991542908996</v>
      </c>
      <c r="CA17" s="21">
        <v>0.63611473737117596</v>
      </c>
      <c r="CB17" s="21">
        <v>0.58108021880787697</v>
      </c>
      <c r="CC17" s="21">
        <v>0.49495624117842801</v>
      </c>
      <c r="CD17" s="21">
        <v>0.46665190165220599</v>
      </c>
      <c r="CE17" s="21">
        <v>0.34240060856177901</v>
      </c>
      <c r="CF17" s="21">
        <v>0.45665227331241398</v>
      </c>
      <c r="CG17" s="21"/>
      <c r="CH17" s="21">
        <v>0.41013692007914399</v>
      </c>
      <c r="CI17" s="21">
        <v>0.36457787751784498</v>
      </c>
      <c r="CJ17" s="21">
        <v>0.58782422701155901</v>
      </c>
      <c r="CK17" s="21">
        <v>0.71808950745521005</v>
      </c>
      <c r="CL17" s="21">
        <v>0.68435398915755696</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686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0.17318671897344201</v>
      </c>
      <c r="D9" s="17">
        <v>0.16778379815288599</v>
      </c>
      <c r="E9" s="17">
        <v>0.17785071520763199</v>
      </c>
      <c r="F9" s="17"/>
      <c r="G9" s="17">
        <v>0.204058855124854</v>
      </c>
      <c r="H9" s="17">
        <v>0.25140937807796598</v>
      </c>
      <c r="I9" s="17">
        <v>0.19249977119359399</v>
      </c>
      <c r="J9" s="17">
        <v>0.14515285752069701</v>
      </c>
      <c r="K9" s="17">
        <v>0.10767607021478399</v>
      </c>
      <c r="L9" s="17">
        <v>0.13965221917454601</v>
      </c>
      <c r="M9" s="17"/>
      <c r="N9" s="17">
        <v>0.230534718729587</v>
      </c>
      <c r="O9" s="17">
        <v>0.15490276325612801</v>
      </c>
      <c r="P9" s="17">
        <v>0.15589233229428001</v>
      </c>
      <c r="Q9" s="17">
        <v>0.14729524873828501</v>
      </c>
      <c r="R9" s="17"/>
      <c r="S9" s="17">
        <v>0.199536123653973</v>
      </c>
      <c r="T9" s="17">
        <v>0.15035158785819999</v>
      </c>
      <c r="U9" s="17">
        <v>0.15580935060444301</v>
      </c>
      <c r="V9" s="17">
        <v>0.129001495012534</v>
      </c>
      <c r="W9" s="17">
        <v>0.137394954496147</v>
      </c>
      <c r="X9" s="17">
        <v>0.14695099853673799</v>
      </c>
      <c r="Y9" s="17">
        <v>0.194387038015644</v>
      </c>
      <c r="Z9" s="17">
        <v>0.19335782706055299</v>
      </c>
      <c r="AA9" s="17">
        <v>0.21609319935229501</v>
      </c>
      <c r="AB9" s="17">
        <v>0.152786211359424</v>
      </c>
      <c r="AC9" s="17">
        <v>0.17797217015296601</v>
      </c>
      <c r="AD9" s="17">
        <v>0.30200403046587698</v>
      </c>
      <c r="AE9" s="17"/>
      <c r="AF9" s="17">
        <v>0.14442200304505401</v>
      </c>
      <c r="AG9" s="17">
        <v>0.19374363190365701</v>
      </c>
      <c r="AH9" s="17">
        <v>0.16959519722053401</v>
      </c>
      <c r="AI9" s="17"/>
      <c r="AJ9" s="17">
        <v>0.103890453430521</v>
      </c>
      <c r="AK9" s="17">
        <v>0.24685705671055599</v>
      </c>
      <c r="AL9" s="17">
        <v>0.200965442027705</v>
      </c>
      <c r="AM9" s="17">
        <v>0.111817512246542</v>
      </c>
      <c r="AN9" s="17">
        <v>0.201010537840913</v>
      </c>
      <c r="AO9" s="17"/>
      <c r="AP9" s="17">
        <v>0.284761560983883</v>
      </c>
      <c r="AQ9" s="17">
        <v>0.10889294933225301</v>
      </c>
      <c r="AR9" s="17">
        <v>0.22126060884974899</v>
      </c>
      <c r="AS9" s="17">
        <v>0.105734052443775</v>
      </c>
      <c r="AT9" s="17">
        <v>0.25501914977963003</v>
      </c>
      <c r="AU9" s="17">
        <v>0.105278212937475</v>
      </c>
      <c r="AV9" s="17"/>
      <c r="AW9" s="17">
        <v>0.21450966950373801</v>
      </c>
      <c r="AX9" s="17">
        <v>9.8314307409035198E-2</v>
      </c>
      <c r="AY9" s="17">
        <v>0.150898973018226</v>
      </c>
      <c r="AZ9" s="17">
        <v>0.152469751245708</v>
      </c>
      <c r="BA9" s="17">
        <v>0.14776936516715899</v>
      </c>
      <c r="BB9" s="17">
        <v>0.170656402436591</v>
      </c>
      <c r="BC9" s="17">
        <v>0.14247066407709899</v>
      </c>
      <c r="BD9" s="17">
        <v>0.19537347924154999</v>
      </c>
      <c r="BE9" s="17">
        <v>0.144604382231556</v>
      </c>
      <c r="BF9" s="17">
        <v>0.20484679414408299</v>
      </c>
      <c r="BG9" s="17">
        <v>0.181588812994886</v>
      </c>
      <c r="BH9" s="17">
        <v>0.139223285735951</v>
      </c>
      <c r="BI9" s="17">
        <v>0.20447322201481199</v>
      </c>
      <c r="BJ9" s="17">
        <v>0.19428245486335699</v>
      </c>
      <c r="BK9" s="17">
        <v>0.25429812566180399</v>
      </c>
      <c r="BL9" s="17">
        <v>0.35403375007316901</v>
      </c>
      <c r="BM9" s="17"/>
      <c r="BN9" s="17">
        <v>0.19313097216420599</v>
      </c>
      <c r="BO9" s="17">
        <v>0.144686042990813</v>
      </c>
      <c r="BP9" s="17"/>
      <c r="BQ9" s="17">
        <v>0.28331980412949798</v>
      </c>
      <c r="BR9" s="17">
        <v>0.20124711066676099</v>
      </c>
      <c r="BS9" s="17"/>
      <c r="BT9" s="17">
        <v>0.25442377280051098</v>
      </c>
      <c r="BU9" s="17"/>
      <c r="BV9" s="17">
        <v>0.17301909084623299</v>
      </c>
      <c r="BW9" s="17">
        <v>0.198249733349012</v>
      </c>
      <c r="BX9" s="17">
        <v>0.16618786446974501</v>
      </c>
      <c r="BY9" s="17"/>
      <c r="BZ9" s="17">
        <v>0.11686940431008599</v>
      </c>
      <c r="CA9" s="17">
        <v>0.19266508992925299</v>
      </c>
      <c r="CB9" s="17">
        <v>0.165475310072175</v>
      </c>
      <c r="CC9" s="17">
        <v>0.144819988265039</v>
      </c>
      <c r="CD9" s="17">
        <v>0.172788477970412</v>
      </c>
      <c r="CE9" s="17">
        <v>0.20512004293643499</v>
      </c>
      <c r="CF9" s="17">
        <v>0.26147633324758301</v>
      </c>
      <c r="CG9" s="17"/>
      <c r="CH9" s="17">
        <v>0.28291762275142501</v>
      </c>
      <c r="CI9" s="17">
        <v>0.15912289856575901</v>
      </c>
      <c r="CJ9" s="17">
        <v>0.18142132224357899</v>
      </c>
      <c r="CK9" s="17">
        <v>0.132026190706241</v>
      </c>
      <c r="CL9" s="17">
        <v>0.120363305122955</v>
      </c>
    </row>
    <row r="10" spans="2:90" x14ac:dyDescent="0.3">
      <c r="B10" s="18" t="s">
        <v>578</v>
      </c>
      <c r="C10" s="17">
        <v>0.387268449169344</v>
      </c>
      <c r="D10" s="17">
        <v>0.38588311683703402</v>
      </c>
      <c r="E10" s="17">
        <v>0.38686146970721202</v>
      </c>
      <c r="F10" s="17"/>
      <c r="G10" s="17">
        <v>0.42592907358194498</v>
      </c>
      <c r="H10" s="17">
        <v>0.39735875005701299</v>
      </c>
      <c r="I10" s="17">
        <v>0.39212173569251002</v>
      </c>
      <c r="J10" s="17">
        <v>0.32156381920996702</v>
      </c>
      <c r="K10" s="17">
        <v>0.35487486053109002</v>
      </c>
      <c r="L10" s="17">
        <v>0.42442715154939398</v>
      </c>
      <c r="M10" s="17"/>
      <c r="N10" s="17">
        <v>0.42657097410005301</v>
      </c>
      <c r="O10" s="17">
        <v>0.434507761320793</v>
      </c>
      <c r="P10" s="17">
        <v>0.32499735245698003</v>
      </c>
      <c r="Q10" s="17">
        <v>0.350292763946218</v>
      </c>
      <c r="R10" s="17"/>
      <c r="S10" s="17">
        <v>0.38408969023021799</v>
      </c>
      <c r="T10" s="17">
        <v>0.47164464261886602</v>
      </c>
      <c r="U10" s="17">
        <v>0.37679887839244902</v>
      </c>
      <c r="V10" s="17">
        <v>0.40843963896237401</v>
      </c>
      <c r="W10" s="17">
        <v>0.37429014748947298</v>
      </c>
      <c r="X10" s="17">
        <v>0.39108170708747098</v>
      </c>
      <c r="Y10" s="17">
        <v>0.35133455643040101</v>
      </c>
      <c r="Z10" s="17">
        <v>0.30495416457356</v>
      </c>
      <c r="AA10" s="17">
        <v>0.38388837806467302</v>
      </c>
      <c r="AB10" s="17">
        <v>0.403878732641824</v>
      </c>
      <c r="AC10" s="17">
        <v>0.31653207749163897</v>
      </c>
      <c r="AD10" s="17">
        <v>0.30444749068247701</v>
      </c>
      <c r="AE10" s="17"/>
      <c r="AF10" s="17">
        <v>0.33389223243247901</v>
      </c>
      <c r="AG10" s="17">
        <v>0.44381504353804402</v>
      </c>
      <c r="AH10" s="17">
        <v>0.34316172056380601</v>
      </c>
      <c r="AI10" s="17"/>
      <c r="AJ10" s="17">
        <v>0.38122244226655499</v>
      </c>
      <c r="AK10" s="17">
        <v>0.423367874945695</v>
      </c>
      <c r="AL10" s="17">
        <v>0.40263842244881498</v>
      </c>
      <c r="AM10" s="17">
        <v>0.32207394964868702</v>
      </c>
      <c r="AN10" s="17">
        <v>0.44176325365510699</v>
      </c>
      <c r="AO10" s="17"/>
      <c r="AP10" s="17">
        <v>0.46537466302893199</v>
      </c>
      <c r="AQ10" s="17">
        <v>0.41253272679611502</v>
      </c>
      <c r="AR10" s="17">
        <v>0.40792767009303899</v>
      </c>
      <c r="AS10" s="17">
        <v>0.32306646527284</v>
      </c>
      <c r="AT10" s="17">
        <v>0.444645081263909</v>
      </c>
      <c r="AU10" s="17">
        <v>0.32852760294438499</v>
      </c>
      <c r="AV10" s="17"/>
      <c r="AW10" s="17">
        <v>0.35578310891287102</v>
      </c>
      <c r="AX10" s="17">
        <v>0.33674100896269399</v>
      </c>
      <c r="AY10" s="17">
        <v>0.28055246447144899</v>
      </c>
      <c r="AZ10" s="17">
        <v>0.34974504040564602</v>
      </c>
      <c r="BA10" s="17">
        <v>0.35911802212086502</v>
      </c>
      <c r="BB10" s="17">
        <v>0.37578446258558201</v>
      </c>
      <c r="BC10" s="17">
        <v>0.433961490477697</v>
      </c>
      <c r="BD10" s="17">
        <v>0.44447742240388499</v>
      </c>
      <c r="BE10" s="17">
        <v>0.42872998099201398</v>
      </c>
      <c r="BF10" s="17">
        <v>0.40930013010560401</v>
      </c>
      <c r="BG10" s="17">
        <v>0.46416465499043602</v>
      </c>
      <c r="BH10" s="17">
        <v>0.376386501260705</v>
      </c>
      <c r="BI10" s="17">
        <v>0.40385902829834303</v>
      </c>
      <c r="BJ10" s="17">
        <v>0.383607002405981</v>
      </c>
      <c r="BK10" s="17">
        <v>0.34993874814617998</v>
      </c>
      <c r="BL10" s="17">
        <v>0.43765492850455001</v>
      </c>
      <c r="BM10" s="17"/>
      <c r="BN10" s="17">
        <v>0.39553868250759699</v>
      </c>
      <c r="BO10" s="17">
        <v>0.37576832043441399</v>
      </c>
      <c r="BP10" s="17"/>
      <c r="BQ10" s="17">
        <v>0.46048460446241501</v>
      </c>
      <c r="BR10" s="17">
        <v>0.36587489709915499</v>
      </c>
      <c r="BS10" s="17"/>
      <c r="BT10" s="17">
        <v>0.36927842243675402</v>
      </c>
      <c r="BU10" s="17"/>
      <c r="BV10" s="17">
        <v>0.35486595281372701</v>
      </c>
      <c r="BW10" s="17">
        <v>0.41646603499624801</v>
      </c>
      <c r="BX10" s="17">
        <v>0.39344327201193002</v>
      </c>
      <c r="BY10" s="17"/>
      <c r="BZ10" s="17">
        <v>0.361490875559352</v>
      </c>
      <c r="CA10" s="17">
        <v>0.30851234628345597</v>
      </c>
      <c r="CB10" s="17">
        <v>0.40862693894018298</v>
      </c>
      <c r="CC10" s="17">
        <v>0.42896016775943602</v>
      </c>
      <c r="CD10" s="17">
        <v>0.42325021754839798</v>
      </c>
      <c r="CE10" s="17">
        <v>0.41923301553220899</v>
      </c>
      <c r="CF10" s="17">
        <v>0.39596288007488001</v>
      </c>
      <c r="CG10" s="17"/>
      <c r="CH10" s="17">
        <v>0.34228061992951397</v>
      </c>
      <c r="CI10" s="17">
        <v>0.43905443738717398</v>
      </c>
      <c r="CJ10" s="17">
        <v>0.35857907549179202</v>
      </c>
      <c r="CK10" s="17">
        <v>0.38014325609323102</v>
      </c>
      <c r="CL10" s="17">
        <v>0.307663865774496</v>
      </c>
    </row>
    <row r="11" spans="2:90" x14ac:dyDescent="0.3">
      <c r="B11" s="18" t="s">
        <v>683</v>
      </c>
      <c r="C11" s="17">
        <v>0.25234606404667098</v>
      </c>
      <c r="D11" s="17">
        <v>0.26546296347339399</v>
      </c>
      <c r="E11" s="17">
        <v>0.24042011800194099</v>
      </c>
      <c r="F11" s="17"/>
      <c r="G11" s="17">
        <v>0.15650970390312699</v>
      </c>
      <c r="H11" s="17">
        <v>0.188454368684984</v>
      </c>
      <c r="I11" s="17">
        <v>0.201212276886861</v>
      </c>
      <c r="J11" s="17">
        <v>0.30214102847570101</v>
      </c>
      <c r="K11" s="17">
        <v>0.34213374253216799</v>
      </c>
      <c r="L11" s="17">
        <v>0.309437232076341</v>
      </c>
      <c r="M11" s="17"/>
      <c r="N11" s="17">
        <v>0.20921344310221901</v>
      </c>
      <c r="O11" s="17">
        <v>0.228074657041545</v>
      </c>
      <c r="P11" s="17">
        <v>0.33917748996779401</v>
      </c>
      <c r="Q11" s="17">
        <v>0.248314245579034</v>
      </c>
      <c r="R11" s="17"/>
      <c r="S11" s="17">
        <v>0.21764598340550401</v>
      </c>
      <c r="T11" s="17">
        <v>0.24800048137335101</v>
      </c>
      <c r="U11" s="17">
        <v>0.29721614610166402</v>
      </c>
      <c r="V11" s="17">
        <v>0.23646483100733101</v>
      </c>
      <c r="W11" s="17">
        <v>0.294414893094612</v>
      </c>
      <c r="X11" s="17">
        <v>0.26845245530202499</v>
      </c>
      <c r="Y11" s="17">
        <v>0.23870953387152199</v>
      </c>
      <c r="Z11" s="17">
        <v>0.369673224030801</v>
      </c>
      <c r="AA11" s="17">
        <v>0.247526583292146</v>
      </c>
      <c r="AB11" s="17">
        <v>0.20496236247160299</v>
      </c>
      <c r="AC11" s="17">
        <v>0.27589859696964297</v>
      </c>
      <c r="AD11" s="17">
        <v>0.21586461166402501</v>
      </c>
      <c r="AE11" s="17"/>
      <c r="AF11" s="17">
        <v>0.32608455670222503</v>
      </c>
      <c r="AG11" s="17">
        <v>0.21428332751352</v>
      </c>
      <c r="AH11" s="17">
        <v>0.216839565601083</v>
      </c>
      <c r="AI11" s="17"/>
      <c r="AJ11" s="17">
        <v>0.33811099996128702</v>
      </c>
      <c r="AK11" s="17">
        <v>0.20058005631859599</v>
      </c>
      <c r="AL11" s="17">
        <v>0.26614825822083099</v>
      </c>
      <c r="AM11" s="17">
        <v>0.31308036022111302</v>
      </c>
      <c r="AN11" s="17">
        <v>0.15273558618972899</v>
      </c>
      <c r="AO11" s="17"/>
      <c r="AP11" s="17">
        <v>0.15759151689898401</v>
      </c>
      <c r="AQ11" s="17">
        <v>0.30678264881295297</v>
      </c>
      <c r="AR11" s="17">
        <v>0.21731904583400199</v>
      </c>
      <c r="AS11" s="17">
        <v>0.33054624251491899</v>
      </c>
      <c r="AT11" s="17">
        <v>0.134999108354282</v>
      </c>
      <c r="AU11" s="17">
        <v>0.31538403621158501</v>
      </c>
      <c r="AV11" s="17"/>
      <c r="AW11" s="17">
        <v>0.24098103677355601</v>
      </c>
      <c r="AX11" s="17">
        <v>0.18775989722533501</v>
      </c>
      <c r="AY11" s="17">
        <v>0.32888562767604002</v>
      </c>
      <c r="AZ11" s="17">
        <v>0.316155552430117</v>
      </c>
      <c r="BA11" s="17">
        <v>0.28337032373642101</v>
      </c>
      <c r="BB11" s="17">
        <v>0.214874522278725</v>
      </c>
      <c r="BC11" s="17">
        <v>0.25464687574745498</v>
      </c>
      <c r="BD11" s="17">
        <v>0.21325144905867</v>
      </c>
      <c r="BE11" s="17">
        <v>0.25535238044963898</v>
      </c>
      <c r="BF11" s="17">
        <v>0.28844141116383298</v>
      </c>
      <c r="BG11" s="17">
        <v>0.22660687188626399</v>
      </c>
      <c r="BH11" s="17">
        <v>0.245305863555496</v>
      </c>
      <c r="BI11" s="17">
        <v>0.27248876956440699</v>
      </c>
      <c r="BJ11" s="17">
        <v>0.32165107860123199</v>
      </c>
      <c r="BK11" s="17">
        <v>0.206125640249916</v>
      </c>
      <c r="BL11" s="17">
        <v>0.16318845207004101</v>
      </c>
      <c r="BM11" s="17"/>
      <c r="BN11" s="17">
        <v>0.251320290134945</v>
      </c>
      <c r="BO11" s="17">
        <v>0.25440590393471202</v>
      </c>
      <c r="BP11" s="17"/>
      <c r="BQ11" s="17">
        <v>0.16181074666145001</v>
      </c>
      <c r="BR11" s="17">
        <v>0.26107768872964399</v>
      </c>
      <c r="BS11" s="17"/>
      <c r="BT11" s="17">
        <v>0.24442637275005399</v>
      </c>
      <c r="BU11" s="17"/>
      <c r="BV11" s="17">
        <v>0.25175700847794202</v>
      </c>
      <c r="BW11" s="17">
        <v>0.19175891074717899</v>
      </c>
      <c r="BX11" s="17">
        <v>0.27543840643450301</v>
      </c>
      <c r="BY11" s="17"/>
      <c r="BZ11" s="17">
        <v>0.22509603946236501</v>
      </c>
      <c r="CA11" s="17">
        <v>0.28366108084341601</v>
      </c>
      <c r="CB11" s="17">
        <v>0.23605897284083299</v>
      </c>
      <c r="CC11" s="17">
        <v>0.22478807754674701</v>
      </c>
      <c r="CD11" s="17">
        <v>0.28587932765073198</v>
      </c>
      <c r="CE11" s="17">
        <v>0.25887453261201598</v>
      </c>
      <c r="CF11" s="17">
        <v>0.22078078258300499</v>
      </c>
      <c r="CG11" s="17"/>
      <c r="CH11" s="17">
        <v>0.26336699663676399</v>
      </c>
      <c r="CI11" s="17">
        <v>0.25700097859187199</v>
      </c>
      <c r="CJ11" s="17">
        <v>0.24818245560956301</v>
      </c>
      <c r="CK11" s="17">
        <v>0.26006677642739001</v>
      </c>
      <c r="CL11" s="17">
        <v>0.19012286588551999</v>
      </c>
    </row>
    <row r="12" spans="2:90" x14ac:dyDescent="0.3">
      <c r="B12" s="18" t="s">
        <v>580</v>
      </c>
      <c r="C12" s="17">
        <v>6.3837336433415895E-2</v>
      </c>
      <c r="D12" s="17">
        <v>7.0440232833948999E-2</v>
      </c>
      <c r="E12" s="17">
        <v>5.7890349160136002E-2</v>
      </c>
      <c r="F12" s="17"/>
      <c r="G12" s="17">
        <v>8.78863202196115E-2</v>
      </c>
      <c r="H12" s="17">
        <v>6.8389926278539306E-2</v>
      </c>
      <c r="I12" s="17">
        <v>5.3996665097073002E-2</v>
      </c>
      <c r="J12" s="17">
        <v>6.0202756747325399E-2</v>
      </c>
      <c r="K12" s="17">
        <v>5.73607405601501E-2</v>
      </c>
      <c r="L12" s="17">
        <v>5.9494716981236401E-2</v>
      </c>
      <c r="M12" s="17"/>
      <c r="N12" s="17">
        <v>5.5805560018276898E-2</v>
      </c>
      <c r="O12" s="17">
        <v>5.7340385354323398E-2</v>
      </c>
      <c r="P12" s="17">
        <v>6.5008124123847003E-2</v>
      </c>
      <c r="Q12" s="17">
        <v>7.8847506825788699E-2</v>
      </c>
      <c r="R12" s="17"/>
      <c r="S12" s="17">
        <v>6.8948417444890095E-2</v>
      </c>
      <c r="T12" s="17">
        <v>2.8953768974489098E-2</v>
      </c>
      <c r="U12" s="17">
        <v>5.8844152124560803E-2</v>
      </c>
      <c r="V12" s="17">
        <v>6.8518992712384402E-2</v>
      </c>
      <c r="W12" s="17">
        <v>5.9318734179409097E-2</v>
      </c>
      <c r="X12" s="17">
        <v>9.3921183846340794E-2</v>
      </c>
      <c r="Y12" s="17">
        <v>9.5075420343124606E-2</v>
      </c>
      <c r="Z12" s="17">
        <v>5.4017730219378002E-2</v>
      </c>
      <c r="AA12" s="17">
        <v>5.2409742916987898E-2</v>
      </c>
      <c r="AB12" s="17">
        <v>8.2749358670231393E-2</v>
      </c>
      <c r="AC12" s="17">
        <v>4.7351070396699599E-2</v>
      </c>
      <c r="AD12" s="17">
        <v>5.3818674139103802E-2</v>
      </c>
      <c r="AE12" s="17"/>
      <c r="AF12" s="17">
        <v>7.4331183244490895E-2</v>
      </c>
      <c r="AG12" s="17">
        <v>4.98835681688004E-2</v>
      </c>
      <c r="AH12" s="17">
        <v>6.7787446313194194E-2</v>
      </c>
      <c r="AI12" s="17"/>
      <c r="AJ12" s="17">
        <v>8.2804287420241707E-2</v>
      </c>
      <c r="AK12" s="17">
        <v>5.3826383508041302E-2</v>
      </c>
      <c r="AL12" s="17">
        <v>4.8803350694450701E-2</v>
      </c>
      <c r="AM12" s="17">
        <v>8.35874794080948E-2</v>
      </c>
      <c r="AN12" s="17">
        <v>6.31454467160808E-2</v>
      </c>
      <c r="AO12" s="17"/>
      <c r="AP12" s="17">
        <v>3.87247686704984E-2</v>
      </c>
      <c r="AQ12" s="17">
        <v>8.5030007710765604E-2</v>
      </c>
      <c r="AR12" s="17">
        <v>3.7070594904221502E-2</v>
      </c>
      <c r="AS12" s="17">
        <v>8.3738312933722206E-2</v>
      </c>
      <c r="AT12" s="17">
        <v>8.3877261422780805E-2</v>
      </c>
      <c r="AU12" s="17">
        <v>5.7952983872181799E-2</v>
      </c>
      <c r="AV12" s="17"/>
      <c r="AW12" s="17">
        <v>9.0531475280810902E-2</v>
      </c>
      <c r="AX12" s="17">
        <v>6.9774432038404693E-2</v>
      </c>
      <c r="AY12" s="17">
        <v>9.6464146864647105E-2</v>
      </c>
      <c r="AZ12" s="17">
        <v>4.6602457734306602E-2</v>
      </c>
      <c r="BA12" s="17">
        <v>7.2005279797110897E-2</v>
      </c>
      <c r="BB12" s="17">
        <v>0.107981236620425</v>
      </c>
      <c r="BC12" s="17">
        <v>5.9481952804547197E-2</v>
      </c>
      <c r="BD12" s="17">
        <v>4.96978268720185E-2</v>
      </c>
      <c r="BE12" s="17">
        <v>8.1371460118632694E-2</v>
      </c>
      <c r="BF12" s="17">
        <v>3.9481532913937301E-2</v>
      </c>
      <c r="BG12" s="17">
        <v>4.6764330081792801E-2</v>
      </c>
      <c r="BH12" s="17">
        <v>9.7064908844258405E-2</v>
      </c>
      <c r="BI12" s="17">
        <v>3.7093573432641899E-2</v>
      </c>
      <c r="BJ12" s="17">
        <v>4.7236843078338302E-2</v>
      </c>
      <c r="BK12" s="17">
        <v>0</v>
      </c>
      <c r="BL12" s="17">
        <v>1.5870718280995899E-2</v>
      </c>
      <c r="BM12" s="17"/>
      <c r="BN12" s="17">
        <v>5.0194019334972403E-2</v>
      </c>
      <c r="BO12" s="17">
        <v>8.3613472868531796E-2</v>
      </c>
      <c r="BP12" s="17"/>
      <c r="BQ12" s="17">
        <v>3.6851755233126303E-2</v>
      </c>
      <c r="BR12" s="17">
        <v>7.9092042069327101E-2</v>
      </c>
      <c r="BS12" s="17"/>
      <c r="BT12" s="17">
        <v>6.7639563171595404E-2</v>
      </c>
      <c r="BU12" s="17"/>
      <c r="BV12" s="17">
        <v>6.3937865993877699E-2</v>
      </c>
      <c r="BW12" s="17">
        <v>7.0919879169975497E-2</v>
      </c>
      <c r="BX12" s="17">
        <v>5.6917398855506202E-2</v>
      </c>
      <c r="BY12" s="17"/>
      <c r="BZ12" s="17">
        <v>5.4921329587712599E-2</v>
      </c>
      <c r="CA12" s="17">
        <v>6.6682111268304006E-2</v>
      </c>
      <c r="CB12" s="17">
        <v>6.9698037366705795E-2</v>
      </c>
      <c r="CC12" s="17">
        <v>9.4773904342721302E-2</v>
      </c>
      <c r="CD12" s="17">
        <v>4.8578044636322898E-2</v>
      </c>
      <c r="CE12" s="17">
        <v>4.98869658399737E-2</v>
      </c>
      <c r="CF12" s="17">
        <v>5.9879577192870299E-2</v>
      </c>
      <c r="CG12" s="17"/>
      <c r="CH12" s="17">
        <v>3.32277728008884E-2</v>
      </c>
      <c r="CI12" s="17">
        <v>5.6984339895202102E-2</v>
      </c>
      <c r="CJ12" s="17">
        <v>7.2680129294706505E-2</v>
      </c>
      <c r="CK12" s="17">
        <v>6.9182238139041105E-2</v>
      </c>
      <c r="CL12" s="17">
        <v>0.10028830268819899</v>
      </c>
    </row>
    <row r="13" spans="2:90" x14ac:dyDescent="0.3">
      <c r="B13" s="18" t="s">
        <v>581</v>
      </c>
      <c r="C13" s="17">
        <v>3.7059674866745398E-2</v>
      </c>
      <c r="D13" s="17">
        <v>4.8829329883108001E-2</v>
      </c>
      <c r="E13" s="17">
        <v>2.5850934730629101E-2</v>
      </c>
      <c r="F13" s="17"/>
      <c r="G13" s="17">
        <v>3.0864452689230899E-2</v>
      </c>
      <c r="H13" s="17">
        <v>2.3555020989894201E-2</v>
      </c>
      <c r="I13" s="17">
        <v>4.9260294878012603E-2</v>
      </c>
      <c r="J13" s="17">
        <v>3.5010697402354997E-2</v>
      </c>
      <c r="K13" s="17">
        <v>6.1124968079123598E-2</v>
      </c>
      <c r="L13" s="17">
        <v>2.7738264404866399E-2</v>
      </c>
      <c r="M13" s="17"/>
      <c r="N13" s="17">
        <v>2.8974488914139399E-2</v>
      </c>
      <c r="O13" s="17">
        <v>3.00558259973762E-2</v>
      </c>
      <c r="P13" s="17">
        <v>4.8847478921031702E-2</v>
      </c>
      <c r="Q13" s="17">
        <v>4.0980647999307902E-2</v>
      </c>
      <c r="R13" s="17"/>
      <c r="S13" s="17">
        <v>5.3415361337097102E-2</v>
      </c>
      <c r="T13" s="17">
        <v>3.0280930528419601E-2</v>
      </c>
      <c r="U13" s="17">
        <v>1.0934776484022199E-2</v>
      </c>
      <c r="V13" s="17">
        <v>5.4872625085031899E-2</v>
      </c>
      <c r="W13" s="17">
        <v>3.95463240386228E-2</v>
      </c>
      <c r="X13" s="17">
        <v>3.8861365551520401E-2</v>
      </c>
      <c r="Y13" s="17">
        <v>3.9572528699856301E-2</v>
      </c>
      <c r="Z13" s="17">
        <v>2.1151608903511102E-2</v>
      </c>
      <c r="AA13" s="17">
        <v>3.4559604483350798E-2</v>
      </c>
      <c r="AB13" s="17">
        <v>3.7292990450491503E-2</v>
      </c>
      <c r="AC13" s="17">
        <v>3.7704507462260201E-2</v>
      </c>
      <c r="AD13" s="17">
        <v>1.69119861369483E-2</v>
      </c>
      <c r="AE13" s="17"/>
      <c r="AF13" s="17">
        <v>5.1665753335814302E-2</v>
      </c>
      <c r="AG13" s="17">
        <v>2.65872040632819E-2</v>
      </c>
      <c r="AH13" s="17">
        <v>4.27123252625237E-2</v>
      </c>
      <c r="AI13" s="17"/>
      <c r="AJ13" s="17">
        <v>3.8548134971101398E-2</v>
      </c>
      <c r="AK13" s="17">
        <v>1.8574006321744101E-2</v>
      </c>
      <c r="AL13" s="17">
        <v>5.6277000613253201E-3</v>
      </c>
      <c r="AM13" s="17">
        <v>9.9140614106550007E-2</v>
      </c>
      <c r="AN13" s="17">
        <v>5.4909344332948203E-2</v>
      </c>
      <c r="AO13" s="17"/>
      <c r="AP13" s="17">
        <v>9.6353624448427492E-3</v>
      </c>
      <c r="AQ13" s="17">
        <v>2.82094183299453E-2</v>
      </c>
      <c r="AR13" s="17">
        <v>3.2098666328021302E-2</v>
      </c>
      <c r="AS13" s="17">
        <v>7.0474414681238204E-2</v>
      </c>
      <c r="AT13" s="17">
        <v>4.0653227017938803E-2</v>
      </c>
      <c r="AU13" s="17">
        <v>2.7218384701924999E-2</v>
      </c>
      <c r="AV13" s="17"/>
      <c r="AW13" s="17">
        <v>5.3573089408536299E-2</v>
      </c>
      <c r="AX13" s="17">
        <v>2.3009540113477701E-2</v>
      </c>
      <c r="AY13" s="17">
        <v>4.7309867734853801E-2</v>
      </c>
      <c r="AZ13" s="17">
        <v>3.93760198751964E-2</v>
      </c>
      <c r="BA13" s="17">
        <v>5.3566482054916299E-2</v>
      </c>
      <c r="BB13" s="17">
        <v>4.3792315662390301E-2</v>
      </c>
      <c r="BC13" s="17">
        <v>2.6668180496085402E-2</v>
      </c>
      <c r="BD13" s="17">
        <v>2.5079338002119901E-2</v>
      </c>
      <c r="BE13" s="17">
        <v>4.2441390031480501E-2</v>
      </c>
      <c r="BF13" s="17">
        <v>1.0338972702902301E-2</v>
      </c>
      <c r="BG13" s="17">
        <v>4.6936233045614201E-2</v>
      </c>
      <c r="BH13" s="17">
        <v>6.4015908461460699E-2</v>
      </c>
      <c r="BI13" s="17">
        <v>2.3274386971970502E-2</v>
      </c>
      <c r="BJ13" s="17">
        <v>1.51425478715576E-2</v>
      </c>
      <c r="BK13" s="17">
        <v>4.2931966226679698E-2</v>
      </c>
      <c r="BL13" s="17">
        <v>6.1327471922786904E-3</v>
      </c>
      <c r="BM13" s="17"/>
      <c r="BN13" s="17">
        <v>3.4874480775745002E-2</v>
      </c>
      <c r="BO13" s="17">
        <v>4.0616389597449697E-2</v>
      </c>
      <c r="BP13" s="17"/>
      <c r="BQ13" s="17">
        <v>1.0790981105465801E-2</v>
      </c>
      <c r="BR13" s="17">
        <v>3.0816286858754201E-2</v>
      </c>
      <c r="BS13" s="17"/>
      <c r="BT13" s="17">
        <v>2.4562430504147699E-2</v>
      </c>
      <c r="BU13" s="17"/>
      <c r="BV13" s="17">
        <v>3.4339606434185203E-2</v>
      </c>
      <c r="BW13" s="17">
        <v>3.4092773184657602E-2</v>
      </c>
      <c r="BX13" s="17">
        <v>3.7964590944560603E-2</v>
      </c>
      <c r="BY13" s="17"/>
      <c r="BZ13" s="17">
        <v>6.8558134668850301E-2</v>
      </c>
      <c r="CA13" s="17">
        <v>4.16247021784227E-2</v>
      </c>
      <c r="CB13" s="17">
        <v>4.02539599700448E-2</v>
      </c>
      <c r="CC13" s="17">
        <v>3.6426328561535902E-2</v>
      </c>
      <c r="CD13" s="17">
        <v>1.6761806622640499E-2</v>
      </c>
      <c r="CE13" s="17">
        <v>1.5099756324993101E-2</v>
      </c>
      <c r="CF13" s="17">
        <v>3.8449828414922699E-2</v>
      </c>
      <c r="CG13" s="17"/>
      <c r="CH13" s="17">
        <v>4.8400475985304697E-2</v>
      </c>
      <c r="CI13" s="17">
        <v>2.1047407155081198E-2</v>
      </c>
      <c r="CJ13" s="17">
        <v>3.6851988936371302E-2</v>
      </c>
      <c r="CK13" s="17">
        <v>5.23314984275619E-2</v>
      </c>
      <c r="CL13" s="17">
        <v>0.100451331898642</v>
      </c>
    </row>
    <row r="14" spans="2:90" x14ac:dyDescent="0.3">
      <c r="B14" s="18" t="s">
        <v>118</v>
      </c>
      <c r="C14" s="19">
        <v>8.6301756510381994E-2</v>
      </c>
      <c r="D14" s="19">
        <v>6.1600558819629801E-2</v>
      </c>
      <c r="E14" s="19">
        <v>0.11112641319244999</v>
      </c>
      <c r="F14" s="19"/>
      <c r="G14" s="19">
        <v>9.4751594481231299E-2</v>
      </c>
      <c r="H14" s="19">
        <v>7.0832555911603007E-2</v>
      </c>
      <c r="I14" s="19">
        <v>0.110909256251949</v>
      </c>
      <c r="J14" s="19">
        <v>0.135928840643955</v>
      </c>
      <c r="K14" s="19">
        <v>7.6829618082684695E-2</v>
      </c>
      <c r="L14" s="19">
        <v>3.9250415813615699E-2</v>
      </c>
      <c r="M14" s="19"/>
      <c r="N14" s="19">
        <v>4.8900815135725501E-2</v>
      </c>
      <c r="O14" s="19">
        <v>9.5118607029834504E-2</v>
      </c>
      <c r="P14" s="19">
        <v>6.6077222236066602E-2</v>
      </c>
      <c r="Q14" s="19">
        <v>0.13426958691136601</v>
      </c>
      <c r="R14" s="19"/>
      <c r="S14" s="19">
        <v>7.6364423928318395E-2</v>
      </c>
      <c r="T14" s="19">
        <v>7.0768588646674596E-2</v>
      </c>
      <c r="U14" s="19">
        <v>0.10039669629286101</v>
      </c>
      <c r="V14" s="19">
        <v>0.102702417220344</v>
      </c>
      <c r="W14" s="19">
        <v>9.5034946701735304E-2</v>
      </c>
      <c r="X14" s="19">
        <v>6.0732289675905597E-2</v>
      </c>
      <c r="Y14" s="19">
        <v>8.0920922639451401E-2</v>
      </c>
      <c r="Z14" s="19">
        <v>5.6845445212196401E-2</v>
      </c>
      <c r="AA14" s="19">
        <v>6.5522491890546597E-2</v>
      </c>
      <c r="AB14" s="19">
        <v>0.11833034440642599</v>
      </c>
      <c r="AC14" s="19">
        <v>0.144541577526792</v>
      </c>
      <c r="AD14" s="19">
        <v>0.106953206911569</v>
      </c>
      <c r="AE14" s="19"/>
      <c r="AF14" s="19">
        <v>6.9604271239936302E-2</v>
      </c>
      <c r="AG14" s="19">
        <v>7.1687224812696099E-2</v>
      </c>
      <c r="AH14" s="19">
        <v>0.15990374503886001</v>
      </c>
      <c r="AI14" s="19"/>
      <c r="AJ14" s="19">
        <v>5.54236819502947E-2</v>
      </c>
      <c r="AK14" s="19">
        <v>5.6794622195367003E-2</v>
      </c>
      <c r="AL14" s="19">
        <v>7.5816826546872801E-2</v>
      </c>
      <c r="AM14" s="19">
        <v>7.0300084369013402E-2</v>
      </c>
      <c r="AN14" s="19">
        <v>8.6435831265222501E-2</v>
      </c>
      <c r="AO14" s="19"/>
      <c r="AP14" s="19">
        <v>4.3912127972858997E-2</v>
      </c>
      <c r="AQ14" s="19">
        <v>5.8552249017968502E-2</v>
      </c>
      <c r="AR14" s="19">
        <v>8.4323413990967502E-2</v>
      </c>
      <c r="AS14" s="19">
        <v>8.6440512153505997E-2</v>
      </c>
      <c r="AT14" s="19">
        <v>4.0806172161459597E-2</v>
      </c>
      <c r="AU14" s="19">
        <v>0.165638779332448</v>
      </c>
      <c r="AV14" s="19"/>
      <c r="AW14" s="19">
        <v>4.4621620120488099E-2</v>
      </c>
      <c r="AX14" s="19">
        <v>0.28440081425105301</v>
      </c>
      <c r="AY14" s="19">
        <v>9.5888920234783195E-2</v>
      </c>
      <c r="AZ14" s="19">
        <v>9.5651178309025295E-2</v>
      </c>
      <c r="BA14" s="19">
        <v>8.4170527123527794E-2</v>
      </c>
      <c r="BB14" s="19">
        <v>8.6911060416286698E-2</v>
      </c>
      <c r="BC14" s="19">
        <v>8.2770836397116701E-2</v>
      </c>
      <c r="BD14" s="19">
        <v>7.2120484421756406E-2</v>
      </c>
      <c r="BE14" s="19">
        <v>4.7500406176677397E-2</v>
      </c>
      <c r="BF14" s="19">
        <v>4.75911589696398E-2</v>
      </c>
      <c r="BG14" s="19">
        <v>3.3939097001007099E-2</v>
      </c>
      <c r="BH14" s="19">
        <v>7.8003532142128601E-2</v>
      </c>
      <c r="BI14" s="19">
        <v>5.8811019717824903E-2</v>
      </c>
      <c r="BJ14" s="19">
        <v>3.8080073179533401E-2</v>
      </c>
      <c r="BK14" s="19">
        <v>0.14670551971542101</v>
      </c>
      <c r="BL14" s="19">
        <v>2.3119403878965699E-2</v>
      </c>
      <c r="BM14" s="19"/>
      <c r="BN14" s="19">
        <v>7.4941555082535305E-2</v>
      </c>
      <c r="BO14" s="19">
        <v>0.10090987017408</v>
      </c>
      <c r="BP14" s="19"/>
      <c r="BQ14" s="19">
        <v>4.6742108408045803E-2</v>
      </c>
      <c r="BR14" s="19">
        <v>6.1891974576358103E-2</v>
      </c>
      <c r="BS14" s="19"/>
      <c r="BT14" s="19">
        <v>3.9669438336938097E-2</v>
      </c>
      <c r="BU14" s="19"/>
      <c r="BV14" s="19">
        <v>0.122080475434035</v>
      </c>
      <c r="BW14" s="19">
        <v>8.8512668552927304E-2</v>
      </c>
      <c r="BX14" s="19">
        <v>7.0048467283755897E-2</v>
      </c>
      <c r="BY14" s="19"/>
      <c r="BZ14" s="19">
        <v>0.173064216411634</v>
      </c>
      <c r="CA14" s="19">
        <v>0.106854669497147</v>
      </c>
      <c r="CB14" s="19">
        <v>7.98867808100579E-2</v>
      </c>
      <c r="CC14" s="19">
        <v>7.0231533524521494E-2</v>
      </c>
      <c r="CD14" s="19">
        <v>5.27421255714942E-2</v>
      </c>
      <c r="CE14" s="19">
        <v>5.1785686754373797E-2</v>
      </c>
      <c r="CF14" s="19">
        <v>2.3450598486738399E-2</v>
      </c>
      <c r="CG14" s="19"/>
      <c r="CH14" s="19">
        <v>2.9806511896104299E-2</v>
      </c>
      <c r="CI14" s="19">
        <v>6.6789938404911403E-2</v>
      </c>
      <c r="CJ14" s="19">
        <v>0.102285028423988</v>
      </c>
      <c r="CK14" s="19">
        <v>0.106250040206535</v>
      </c>
      <c r="CL14" s="19">
        <v>0.181110328630188</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687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0.163581827892786</v>
      </c>
      <c r="D9" s="17">
        <v>0.17931884723779701</v>
      </c>
      <c r="E9" s="17">
        <v>0.149498716028652</v>
      </c>
      <c r="F9" s="17"/>
      <c r="G9" s="17">
        <v>0.27481175082832399</v>
      </c>
      <c r="H9" s="17">
        <v>0.24089927494432301</v>
      </c>
      <c r="I9" s="17">
        <v>0.15799264519443901</v>
      </c>
      <c r="J9" s="17">
        <v>0.121354467239025</v>
      </c>
      <c r="K9" s="17">
        <v>8.2925473851831202E-2</v>
      </c>
      <c r="L9" s="17">
        <v>0.119476660180837</v>
      </c>
      <c r="M9" s="17"/>
      <c r="N9" s="17">
        <v>0.23532600058119299</v>
      </c>
      <c r="O9" s="17">
        <v>0.15937307062412301</v>
      </c>
      <c r="P9" s="17">
        <v>0.12488986868375899</v>
      </c>
      <c r="Q9" s="17">
        <v>0.12629504216242601</v>
      </c>
      <c r="R9" s="17"/>
      <c r="S9" s="17">
        <v>0.256849390983866</v>
      </c>
      <c r="T9" s="17">
        <v>0.14525835936470699</v>
      </c>
      <c r="U9" s="17">
        <v>9.1081052251976005E-2</v>
      </c>
      <c r="V9" s="17">
        <v>0.148430028126638</v>
      </c>
      <c r="W9" s="17">
        <v>0.10230984626730801</v>
      </c>
      <c r="X9" s="17">
        <v>0.11260063083642199</v>
      </c>
      <c r="Y9" s="17">
        <v>0.12621498994663599</v>
      </c>
      <c r="Z9" s="17">
        <v>0.20563941014891299</v>
      </c>
      <c r="AA9" s="17">
        <v>0.21190368227885101</v>
      </c>
      <c r="AB9" s="17">
        <v>0.14813644153573399</v>
      </c>
      <c r="AC9" s="17">
        <v>0.16100635119666601</v>
      </c>
      <c r="AD9" s="17">
        <v>0.25742486153021699</v>
      </c>
      <c r="AE9" s="17"/>
      <c r="AF9" s="17">
        <v>0.10433444574018701</v>
      </c>
      <c r="AG9" s="17">
        <v>0.198473505982802</v>
      </c>
      <c r="AH9" s="17">
        <v>0.148023351285131</v>
      </c>
      <c r="AI9" s="17"/>
      <c r="AJ9" s="17">
        <v>9.0103689816106197E-2</v>
      </c>
      <c r="AK9" s="17">
        <v>0.24993344137373699</v>
      </c>
      <c r="AL9" s="17">
        <v>0.162342660982739</v>
      </c>
      <c r="AM9" s="17">
        <v>8.1892464063311604E-2</v>
      </c>
      <c r="AN9" s="17">
        <v>0.16554529372436999</v>
      </c>
      <c r="AO9" s="17"/>
      <c r="AP9" s="17">
        <v>0.31190781964428999</v>
      </c>
      <c r="AQ9" s="17">
        <v>0.10012000959442301</v>
      </c>
      <c r="AR9" s="17">
        <v>0.17081092891714</v>
      </c>
      <c r="AS9" s="17">
        <v>7.7580304454128099E-2</v>
      </c>
      <c r="AT9" s="17">
        <v>0.208364973111449</v>
      </c>
      <c r="AU9" s="17">
        <v>0.102647997842477</v>
      </c>
      <c r="AV9" s="17"/>
      <c r="AW9" s="17">
        <v>0.105238128473692</v>
      </c>
      <c r="AX9" s="17">
        <v>0.16077673872022999</v>
      </c>
      <c r="AY9" s="17">
        <v>0.113725502539347</v>
      </c>
      <c r="AZ9" s="17">
        <v>9.7364021808713397E-2</v>
      </c>
      <c r="BA9" s="17">
        <v>0.133025906447378</v>
      </c>
      <c r="BB9" s="17">
        <v>0.150998658381547</v>
      </c>
      <c r="BC9" s="17">
        <v>0.148061724649726</v>
      </c>
      <c r="BD9" s="17">
        <v>9.8703156209599505E-2</v>
      </c>
      <c r="BE9" s="17">
        <v>0.139796901789426</v>
      </c>
      <c r="BF9" s="17">
        <v>0.13451090626436599</v>
      </c>
      <c r="BG9" s="17">
        <v>0.170751601895125</v>
      </c>
      <c r="BH9" s="17">
        <v>0.192930185432128</v>
      </c>
      <c r="BI9" s="17">
        <v>0.32359049266154699</v>
      </c>
      <c r="BJ9" s="17">
        <v>0.227577487573114</v>
      </c>
      <c r="BK9" s="17">
        <v>0.19716204054070599</v>
      </c>
      <c r="BL9" s="17">
        <v>0.38684619810446502</v>
      </c>
      <c r="BM9" s="17"/>
      <c r="BN9" s="17">
        <v>0.17933847068537601</v>
      </c>
      <c r="BO9" s="17">
        <v>0.13928170518352401</v>
      </c>
      <c r="BP9" s="17"/>
      <c r="BQ9" s="17">
        <v>0.30060584866300699</v>
      </c>
      <c r="BR9" s="17">
        <v>0.172068466284754</v>
      </c>
      <c r="BS9" s="17"/>
      <c r="BT9" s="17">
        <v>0.26736590173980002</v>
      </c>
      <c r="BU9" s="17"/>
      <c r="BV9" s="17">
        <v>0.137437475247042</v>
      </c>
      <c r="BW9" s="17">
        <v>0.23852743953906699</v>
      </c>
      <c r="BX9" s="17">
        <v>0.14869707771663401</v>
      </c>
      <c r="BY9" s="17"/>
      <c r="BZ9" s="17">
        <v>0.10908835388924901</v>
      </c>
      <c r="CA9" s="17">
        <v>0.18602986222412199</v>
      </c>
      <c r="CB9" s="17">
        <v>0.12498241555676901</v>
      </c>
      <c r="CC9" s="17">
        <v>0.12914426408685101</v>
      </c>
      <c r="CD9" s="17">
        <v>0.15860157563463501</v>
      </c>
      <c r="CE9" s="17">
        <v>0.233428760973521</v>
      </c>
      <c r="CF9" s="17">
        <v>0.25668534740092402</v>
      </c>
      <c r="CG9" s="17"/>
      <c r="CH9" s="17">
        <v>0.31839061058784601</v>
      </c>
      <c r="CI9" s="17">
        <v>0.16723048773044699</v>
      </c>
      <c r="CJ9" s="17">
        <v>0.14334418115264599</v>
      </c>
      <c r="CK9" s="17">
        <v>0.130572196029901</v>
      </c>
      <c r="CL9" s="17">
        <v>6.5749725027806905E-2</v>
      </c>
    </row>
    <row r="10" spans="2:90" x14ac:dyDescent="0.3">
      <c r="B10" s="18" t="s">
        <v>578</v>
      </c>
      <c r="C10" s="17">
        <v>0.319761918026984</v>
      </c>
      <c r="D10" s="17">
        <v>0.32691823368961398</v>
      </c>
      <c r="E10" s="17">
        <v>0.311352691609875</v>
      </c>
      <c r="F10" s="17"/>
      <c r="G10" s="17">
        <v>0.34959766949351601</v>
      </c>
      <c r="H10" s="17">
        <v>0.38373661932631398</v>
      </c>
      <c r="I10" s="17">
        <v>0.328833333755012</v>
      </c>
      <c r="J10" s="17">
        <v>0.258776071081527</v>
      </c>
      <c r="K10" s="17">
        <v>0.298647936851336</v>
      </c>
      <c r="L10" s="17">
        <v>0.303908075833422</v>
      </c>
      <c r="M10" s="17"/>
      <c r="N10" s="17">
        <v>0.33398442578616699</v>
      </c>
      <c r="O10" s="17">
        <v>0.37285531610116401</v>
      </c>
      <c r="P10" s="17">
        <v>0.26542278531420599</v>
      </c>
      <c r="Q10" s="17">
        <v>0.29842165647216901</v>
      </c>
      <c r="R10" s="17"/>
      <c r="S10" s="17">
        <v>0.299637811222215</v>
      </c>
      <c r="T10" s="17">
        <v>0.32158757362059598</v>
      </c>
      <c r="U10" s="17">
        <v>0.33310818449435903</v>
      </c>
      <c r="V10" s="17">
        <v>0.27561295378977302</v>
      </c>
      <c r="W10" s="17">
        <v>0.35898968655588098</v>
      </c>
      <c r="X10" s="17">
        <v>0.30486669166265101</v>
      </c>
      <c r="Y10" s="17">
        <v>0.32180260354982998</v>
      </c>
      <c r="Z10" s="17">
        <v>0.337401515609213</v>
      </c>
      <c r="AA10" s="17">
        <v>0.31628898083900098</v>
      </c>
      <c r="AB10" s="17">
        <v>0.352299669395915</v>
      </c>
      <c r="AC10" s="17">
        <v>0.33550177956684202</v>
      </c>
      <c r="AD10" s="17">
        <v>0.31606464242552901</v>
      </c>
      <c r="AE10" s="17"/>
      <c r="AF10" s="17">
        <v>0.26635738811680998</v>
      </c>
      <c r="AG10" s="17">
        <v>0.37646847114247101</v>
      </c>
      <c r="AH10" s="17">
        <v>0.29421083381804097</v>
      </c>
      <c r="AI10" s="17"/>
      <c r="AJ10" s="17">
        <v>0.25667424843116499</v>
      </c>
      <c r="AK10" s="17">
        <v>0.39950824811660302</v>
      </c>
      <c r="AL10" s="17">
        <v>0.33022527347546998</v>
      </c>
      <c r="AM10" s="17">
        <v>0.25200071317928902</v>
      </c>
      <c r="AN10" s="17">
        <v>0.32519408708428199</v>
      </c>
      <c r="AO10" s="17"/>
      <c r="AP10" s="17">
        <v>0.41736348674041901</v>
      </c>
      <c r="AQ10" s="17">
        <v>0.28961156721053999</v>
      </c>
      <c r="AR10" s="17">
        <v>0.33752575996559803</v>
      </c>
      <c r="AS10" s="17">
        <v>0.26696374865153699</v>
      </c>
      <c r="AT10" s="17">
        <v>0.34829775302525501</v>
      </c>
      <c r="AU10" s="17">
        <v>0.27724467780566497</v>
      </c>
      <c r="AV10" s="17"/>
      <c r="AW10" s="17">
        <v>0.26416317901681702</v>
      </c>
      <c r="AX10" s="17">
        <v>0.20724784904204199</v>
      </c>
      <c r="AY10" s="17">
        <v>0.24071925969590499</v>
      </c>
      <c r="AZ10" s="17">
        <v>0.34549009195212299</v>
      </c>
      <c r="BA10" s="17">
        <v>0.31527728567907698</v>
      </c>
      <c r="BB10" s="17">
        <v>0.31219040304481699</v>
      </c>
      <c r="BC10" s="17">
        <v>0.36363800975586902</v>
      </c>
      <c r="BD10" s="17">
        <v>0.34553790765214398</v>
      </c>
      <c r="BE10" s="17">
        <v>0.38715439380802402</v>
      </c>
      <c r="BF10" s="17">
        <v>0.368257345988797</v>
      </c>
      <c r="BG10" s="17">
        <v>0.34824570377888597</v>
      </c>
      <c r="BH10" s="17">
        <v>0.25301555830259898</v>
      </c>
      <c r="BI10" s="17">
        <v>0.29806346829408498</v>
      </c>
      <c r="BJ10" s="17">
        <v>0.347847971090051</v>
      </c>
      <c r="BK10" s="17">
        <v>0.34468304743452199</v>
      </c>
      <c r="BL10" s="17">
        <v>0.35547122471241999</v>
      </c>
      <c r="BM10" s="17"/>
      <c r="BN10" s="17">
        <v>0.326050390719267</v>
      </c>
      <c r="BO10" s="17">
        <v>0.31451535622886301</v>
      </c>
      <c r="BP10" s="17"/>
      <c r="BQ10" s="17">
        <v>0.44102049907722501</v>
      </c>
      <c r="BR10" s="17">
        <v>0.329421687158795</v>
      </c>
      <c r="BS10" s="17"/>
      <c r="BT10" s="17">
        <v>0.36480769164063398</v>
      </c>
      <c r="BU10" s="17"/>
      <c r="BV10" s="17">
        <v>0.29971057334630002</v>
      </c>
      <c r="BW10" s="17">
        <v>0.36128415839015499</v>
      </c>
      <c r="BX10" s="17">
        <v>0.30975310142882401</v>
      </c>
      <c r="BY10" s="17"/>
      <c r="BZ10" s="17">
        <v>0.28519612897825802</v>
      </c>
      <c r="CA10" s="17">
        <v>0.287827716990672</v>
      </c>
      <c r="CB10" s="17">
        <v>0.33670653885095098</v>
      </c>
      <c r="CC10" s="17">
        <v>0.30764743069371697</v>
      </c>
      <c r="CD10" s="17">
        <v>0.37801249907357898</v>
      </c>
      <c r="CE10" s="17">
        <v>0.30129008963735299</v>
      </c>
      <c r="CF10" s="17">
        <v>0.34379092382405502</v>
      </c>
      <c r="CG10" s="17"/>
      <c r="CH10" s="17">
        <v>0.33209885412217399</v>
      </c>
      <c r="CI10" s="17">
        <v>0.35203933378631802</v>
      </c>
      <c r="CJ10" s="17">
        <v>0.31036758685433102</v>
      </c>
      <c r="CK10" s="17">
        <v>0.27875452130043898</v>
      </c>
      <c r="CL10" s="17">
        <v>0.23611274751802799</v>
      </c>
    </row>
    <row r="11" spans="2:90" x14ac:dyDescent="0.3">
      <c r="B11" s="18" t="s">
        <v>683</v>
      </c>
      <c r="C11" s="17">
        <v>0.248204288481047</v>
      </c>
      <c r="D11" s="17">
        <v>0.24171267220148299</v>
      </c>
      <c r="E11" s="17">
        <v>0.25651608050561597</v>
      </c>
      <c r="F11" s="17"/>
      <c r="G11" s="17">
        <v>0.163686624298606</v>
      </c>
      <c r="H11" s="17">
        <v>0.18212128589326801</v>
      </c>
      <c r="I11" s="17">
        <v>0.25961902875297499</v>
      </c>
      <c r="J11" s="17">
        <v>0.28236165763753501</v>
      </c>
      <c r="K11" s="17">
        <v>0.30356257001014902</v>
      </c>
      <c r="L11" s="17">
        <v>0.28413522045967599</v>
      </c>
      <c r="M11" s="17"/>
      <c r="N11" s="17">
        <v>0.21431921554174299</v>
      </c>
      <c r="O11" s="17">
        <v>0.22488799681770799</v>
      </c>
      <c r="P11" s="17">
        <v>0.29352751166174301</v>
      </c>
      <c r="Q11" s="17">
        <v>0.269470132710312</v>
      </c>
      <c r="R11" s="17"/>
      <c r="S11" s="17">
        <v>0.18813454282200601</v>
      </c>
      <c r="T11" s="17">
        <v>0.224746113374857</v>
      </c>
      <c r="U11" s="17">
        <v>0.30589794535019998</v>
      </c>
      <c r="V11" s="17">
        <v>0.267498199806605</v>
      </c>
      <c r="W11" s="17">
        <v>0.22733673748309499</v>
      </c>
      <c r="X11" s="17">
        <v>0.25243423344881499</v>
      </c>
      <c r="Y11" s="17">
        <v>0.32514900536196001</v>
      </c>
      <c r="Z11" s="17">
        <v>0.24004032096188599</v>
      </c>
      <c r="AA11" s="17">
        <v>0.24794692953727299</v>
      </c>
      <c r="AB11" s="17">
        <v>0.25190558188895301</v>
      </c>
      <c r="AC11" s="17">
        <v>0.23451426081041499</v>
      </c>
      <c r="AD11" s="17">
        <v>0.27418886424786698</v>
      </c>
      <c r="AE11" s="17"/>
      <c r="AF11" s="17">
        <v>0.301623274573532</v>
      </c>
      <c r="AG11" s="17">
        <v>0.21056067429927799</v>
      </c>
      <c r="AH11" s="17">
        <v>0.24386820422351299</v>
      </c>
      <c r="AI11" s="17"/>
      <c r="AJ11" s="17">
        <v>0.31850282222159898</v>
      </c>
      <c r="AK11" s="17">
        <v>0.193020650981132</v>
      </c>
      <c r="AL11" s="17">
        <v>0.23524036943745699</v>
      </c>
      <c r="AM11" s="17">
        <v>0.33478302376786301</v>
      </c>
      <c r="AN11" s="17">
        <v>0.24798185374008999</v>
      </c>
      <c r="AO11" s="17"/>
      <c r="AP11" s="17">
        <v>0.15864077792887701</v>
      </c>
      <c r="AQ11" s="17">
        <v>0.324542409276594</v>
      </c>
      <c r="AR11" s="17">
        <v>0.214896266932361</v>
      </c>
      <c r="AS11" s="17">
        <v>0.30480539176441801</v>
      </c>
      <c r="AT11" s="17">
        <v>0.177159927106043</v>
      </c>
      <c r="AU11" s="17">
        <v>0.243423017575287</v>
      </c>
      <c r="AV11" s="17"/>
      <c r="AW11" s="17">
        <v>0.44501810592538099</v>
      </c>
      <c r="AX11" s="17">
        <v>0.15695606096721099</v>
      </c>
      <c r="AY11" s="17">
        <v>0.30689019557603497</v>
      </c>
      <c r="AZ11" s="17">
        <v>0.24057822304042301</v>
      </c>
      <c r="BA11" s="17">
        <v>0.29484559216802497</v>
      </c>
      <c r="BB11" s="17">
        <v>0.26705380206984902</v>
      </c>
      <c r="BC11" s="17">
        <v>0.22725763570570301</v>
      </c>
      <c r="BD11" s="17">
        <v>0.27358888488590899</v>
      </c>
      <c r="BE11" s="17">
        <v>0.22037714499236799</v>
      </c>
      <c r="BF11" s="17">
        <v>0.31197165236246399</v>
      </c>
      <c r="BG11" s="17">
        <v>0.23969780027176599</v>
      </c>
      <c r="BH11" s="17">
        <v>0.258012234407901</v>
      </c>
      <c r="BI11" s="17">
        <v>0.157316057054673</v>
      </c>
      <c r="BJ11" s="17">
        <v>0.212634863486585</v>
      </c>
      <c r="BK11" s="17">
        <v>0.20604087916111799</v>
      </c>
      <c r="BL11" s="17">
        <v>0.18053798123883399</v>
      </c>
      <c r="BM11" s="17"/>
      <c r="BN11" s="17">
        <v>0.24576233041609799</v>
      </c>
      <c r="BO11" s="17">
        <v>0.25124316578050998</v>
      </c>
      <c r="BP11" s="17"/>
      <c r="BQ11" s="17">
        <v>0.15555418142312799</v>
      </c>
      <c r="BR11" s="17">
        <v>0.26918290088305502</v>
      </c>
      <c r="BS11" s="17"/>
      <c r="BT11" s="17">
        <v>0.198058657451231</v>
      </c>
      <c r="BU11" s="17"/>
      <c r="BV11" s="17">
        <v>0.24814867884285199</v>
      </c>
      <c r="BW11" s="17">
        <v>0.18688186365874099</v>
      </c>
      <c r="BX11" s="17">
        <v>0.27525915591595401</v>
      </c>
      <c r="BY11" s="17"/>
      <c r="BZ11" s="17">
        <v>0.26590353570298603</v>
      </c>
      <c r="CA11" s="17">
        <v>0.22257620616387999</v>
      </c>
      <c r="CB11" s="17">
        <v>0.25703040708557501</v>
      </c>
      <c r="CC11" s="17">
        <v>0.28047481485587</v>
      </c>
      <c r="CD11" s="17">
        <v>0.269122547884246</v>
      </c>
      <c r="CE11" s="17">
        <v>0.253820276086061</v>
      </c>
      <c r="CF11" s="17">
        <v>0.214872849111474</v>
      </c>
      <c r="CG11" s="17"/>
      <c r="CH11" s="17">
        <v>0.214599633258509</v>
      </c>
      <c r="CI11" s="17">
        <v>0.23907806094806799</v>
      </c>
      <c r="CJ11" s="17">
        <v>0.25392604142851</v>
      </c>
      <c r="CK11" s="17">
        <v>0.26573411446969603</v>
      </c>
      <c r="CL11" s="17">
        <v>0.29421290803225197</v>
      </c>
    </row>
    <row r="12" spans="2:90" x14ac:dyDescent="0.3">
      <c r="B12" s="18" t="s">
        <v>580</v>
      </c>
      <c r="C12" s="17">
        <v>0.10069584807170601</v>
      </c>
      <c r="D12" s="17">
        <v>0.101388144374192</v>
      </c>
      <c r="E12" s="17">
        <v>9.8906254600862206E-2</v>
      </c>
      <c r="F12" s="17"/>
      <c r="G12" s="17">
        <v>7.5354545297060205E-2</v>
      </c>
      <c r="H12" s="17">
        <v>7.1071834998724506E-2</v>
      </c>
      <c r="I12" s="17">
        <v>7.2354464186491593E-2</v>
      </c>
      <c r="J12" s="17">
        <v>0.12846080101483201</v>
      </c>
      <c r="K12" s="17">
        <v>0.122191960727876</v>
      </c>
      <c r="L12" s="17">
        <v>0.127986162645992</v>
      </c>
      <c r="M12" s="17"/>
      <c r="N12" s="17">
        <v>0.10298622641220199</v>
      </c>
      <c r="O12" s="17">
        <v>9.14743764447008E-2</v>
      </c>
      <c r="P12" s="17">
        <v>0.12922705704006601</v>
      </c>
      <c r="Q12" s="17">
        <v>8.1863892211088196E-2</v>
      </c>
      <c r="R12" s="17"/>
      <c r="S12" s="17">
        <v>0.103190944064028</v>
      </c>
      <c r="T12" s="17">
        <v>0.13738544164647701</v>
      </c>
      <c r="U12" s="17">
        <v>7.5535090633997506E-2</v>
      </c>
      <c r="V12" s="17">
        <v>9.6444087385700497E-2</v>
      </c>
      <c r="W12" s="17">
        <v>0.131091847072839</v>
      </c>
      <c r="X12" s="17">
        <v>0.14407268864733899</v>
      </c>
      <c r="Y12" s="17">
        <v>6.4521310977478999E-2</v>
      </c>
      <c r="Z12" s="17">
        <v>8.7960909571833501E-2</v>
      </c>
      <c r="AA12" s="17">
        <v>7.5754153853254902E-2</v>
      </c>
      <c r="AB12" s="17">
        <v>9.2381144230002002E-2</v>
      </c>
      <c r="AC12" s="17">
        <v>0.1057864077456</v>
      </c>
      <c r="AD12" s="17">
        <v>2.9979741217401799E-2</v>
      </c>
      <c r="AE12" s="17"/>
      <c r="AF12" s="17">
        <v>0.138216402807675</v>
      </c>
      <c r="AG12" s="17">
        <v>8.4340215694737694E-2</v>
      </c>
      <c r="AH12" s="17">
        <v>7.5087516167557905E-2</v>
      </c>
      <c r="AI12" s="17"/>
      <c r="AJ12" s="17">
        <v>0.18396556796855701</v>
      </c>
      <c r="AK12" s="17">
        <v>6.3614711091801501E-2</v>
      </c>
      <c r="AL12" s="17">
        <v>0.101661944411314</v>
      </c>
      <c r="AM12" s="17">
        <v>9.5990771184353896E-2</v>
      </c>
      <c r="AN12" s="17">
        <v>3.7365368380820899E-2</v>
      </c>
      <c r="AO12" s="17"/>
      <c r="AP12" s="17">
        <v>4.7824213215103002E-2</v>
      </c>
      <c r="AQ12" s="17">
        <v>0.154268903203476</v>
      </c>
      <c r="AR12" s="17">
        <v>0.12912229140345199</v>
      </c>
      <c r="AS12" s="17">
        <v>0.11461111630259301</v>
      </c>
      <c r="AT12" s="17">
        <v>8.1068783140600897E-2</v>
      </c>
      <c r="AU12" s="17">
        <v>0.118742131457114</v>
      </c>
      <c r="AV12" s="17"/>
      <c r="AW12" s="17">
        <v>4.76532522633972E-2</v>
      </c>
      <c r="AX12" s="17">
        <v>9.0991304781560797E-2</v>
      </c>
      <c r="AY12" s="17">
        <v>0.10909734806775701</v>
      </c>
      <c r="AZ12" s="17">
        <v>8.7012703674701E-2</v>
      </c>
      <c r="BA12" s="17">
        <v>0.12026397716943001</v>
      </c>
      <c r="BB12" s="17">
        <v>8.4070639324777902E-2</v>
      </c>
      <c r="BC12" s="17">
        <v>0.14552943983053601</v>
      </c>
      <c r="BD12" s="17">
        <v>9.4779827105091502E-2</v>
      </c>
      <c r="BE12" s="17">
        <v>0.14682774822028</v>
      </c>
      <c r="BF12" s="17">
        <v>8.8455181624707502E-2</v>
      </c>
      <c r="BG12" s="17">
        <v>0.11090026760871401</v>
      </c>
      <c r="BH12" s="17">
        <v>0.12632913356529599</v>
      </c>
      <c r="BI12" s="17">
        <v>0.10585591960197099</v>
      </c>
      <c r="BJ12" s="17">
        <v>9.8392026557611201E-2</v>
      </c>
      <c r="BK12" s="17">
        <v>5.8364787708483697E-2</v>
      </c>
      <c r="BL12" s="17">
        <v>5.3671660201883901E-2</v>
      </c>
      <c r="BM12" s="17"/>
      <c r="BN12" s="17">
        <v>9.2551749529323199E-2</v>
      </c>
      <c r="BO12" s="17">
        <v>0.11340868819569699</v>
      </c>
      <c r="BP12" s="17"/>
      <c r="BQ12" s="17">
        <v>4.00953042830208E-2</v>
      </c>
      <c r="BR12" s="17">
        <v>0.10862069666275601</v>
      </c>
      <c r="BS12" s="17"/>
      <c r="BT12" s="17">
        <v>8.6844769980240405E-2</v>
      </c>
      <c r="BU12" s="17"/>
      <c r="BV12" s="17">
        <v>0.101467754699146</v>
      </c>
      <c r="BW12" s="17">
        <v>9.4316227352003998E-2</v>
      </c>
      <c r="BX12" s="17">
        <v>0.10576480228983901</v>
      </c>
      <c r="BY12" s="17"/>
      <c r="BZ12" s="17">
        <v>8.17771915486699E-2</v>
      </c>
      <c r="CA12" s="17">
        <v>8.5382497799649501E-2</v>
      </c>
      <c r="CB12" s="17">
        <v>0.111920924481668</v>
      </c>
      <c r="CC12" s="17">
        <v>0.12996546046447599</v>
      </c>
      <c r="CD12" s="17">
        <v>0.10126487030159199</v>
      </c>
      <c r="CE12" s="17">
        <v>0.119904382647347</v>
      </c>
      <c r="CF12" s="17">
        <v>8.4051467958808607E-2</v>
      </c>
      <c r="CG12" s="17"/>
      <c r="CH12" s="17">
        <v>4.3557986666164297E-2</v>
      </c>
      <c r="CI12" s="17">
        <v>0.107759240545083</v>
      </c>
      <c r="CJ12" s="17">
        <v>0.11441608248896</v>
      </c>
      <c r="CK12" s="17">
        <v>9.7308458395903394E-2</v>
      </c>
      <c r="CL12" s="17">
        <v>6.1877428434348798E-2</v>
      </c>
    </row>
    <row r="13" spans="2:90" x14ac:dyDescent="0.3">
      <c r="B13" s="18" t="s">
        <v>581</v>
      </c>
      <c r="C13" s="17">
        <v>6.6908672299882399E-2</v>
      </c>
      <c r="D13" s="17">
        <v>7.92232797251297E-2</v>
      </c>
      <c r="E13" s="17">
        <v>5.3338273634032998E-2</v>
      </c>
      <c r="F13" s="17"/>
      <c r="G13" s="17">
        <v>3.8367353633981999E-2</v>
      </c>
      <c r="H13" s="17">
        <v>3.6695939034281803E-2</v>
      </c>
      <c r="I13" s="17">
        <v>6.7207805961569403E-2</v>
      </c>
      <c r="J13" s="17">
        <v>6.9169658363522402E-2</v>
      </c>
      <c r="K13" s="17">
        <v>8.0961180024647403E-2</v>
      </c>
      <c r="L13" s="17">
        <v>9.9046620864076701E-2</v>
      </c>
      <c r="M13" s="17"/>
      <c r="N13" s="17">
        <v>3.9740383129322203E-2</v>
      </c>
      <c r="O13" s="17">
        <v>3.97952044212634E-2</v>
      </c>
      <c r="P13" s="17">
        <v>0.1054621059922</v>
      </c>
      <c r="Q13" s="17">
        <v>8.8751032781250405E-2</v>
      </c>
      <c r="R13" s="17"/>
      <c r="S13" s="17">
        <v>4.3331665292752203E-2</v>
      </c>
      <c r="T13" s="17">
        <v>8.1125619393642504E-2</v>
      </c>
      <c r="U13" s="17">
        <v>9.8591558478785896E-2</v>
      </c>
      <c r="V13" s="17">
        <v>6.9188101314250003E-2</v>
      </c>
      <c r="W13" s="17">
        <v>8.3811318491177497E-2</v>
      </c>
      <c r="X13" s="17">
        <v>9.7889126826238307E-2</v>
      </c>
      <c r="Y13" s="17">
        <v>6.2394081224256499E-2</v>
      </c>
      <c r="Z13" s="17">
        <v>7.3781960584356807E-2</v>
      </c>
      <c r="AA13" s="17">
        <v>6.2426378395111899E-2</v>
      </c>
      <c r="AB13" s="17">
        <v>4.2550479762970203E-2</v>
      </c>
      <c r="AC13" s="17">
        <v>3.7474658133486299E-2</v>
      </c>
      <c r="AD13" s="17">
        <v>3.3290640802113698E-2</v>
      </c>
      <c r="AE13" s="17"/>
      <c r="AF13" s="17">
        <v>0.11407231323587801</v>
      </c>
      <c r="AG13" s="17">
        <v>3.8119159073136899E-2</v>
      </c>
      <c r="AH13" s="17">
        <v>6.1303291051072101E-2</v>
      </c>
      <c r="AI13" s="17"/>
      <c r="AJ13" s="17">
        <v>9.0989336104860902E-2</v>
      </c>
      <c r="AK13" s="17">
        <v>2.8577485904563899E-2</v>
      </c>
      <c r="AL13" s="17">
        <v>6.0913433947786699E-2</v>
      </c>
      <c r="AM13" s="17">
        <v>0.16128907964384701</v>
      </c>
      <c r="AN13" s="17">
        <v>4.6193228017958797E-2</v>
      </c>
      <c r="AO13" s="17"/>
      <c r="AP13" s="17">
        <v>9.5971808260636796E-3</v>
      </c>
      <c r="AQ13" s="17">
        <v>7.9994128715870402E-2</v>
      </c>
      <c r="AR13" s="17">
        <v>5.27819857417752E-2</v>
      </c>
      <c r="AS13" s="17">
        <v>0.14423089896041999</v>
      </c>
      <c r="AT13" s="17">
        <v>4.1094218770194299E-2</v>
      </c>
      <c r="AU13" s="17">
        <v>3.9311958562996199E-2</v>
      </c>
      <c r="AV13" s="17"/>
      <c r="AW13" s="17">
        <v>4.9807617767167897E-2</v>
      </c>
      <c r="AX13" s="17">
        <v>0.13808626349096401</v>
      </c>
      <c r="AY13" s="17">
        <v>7.9304817487656706E-2</v>
      </c>
      <c r="AZ13" s="17">
        <v>0.13163042907165501</v>
      </c>
      <c r="BA13" s="17">
        <v>4.8202092184571999E-2</v>
      </c>
      <c r="BB13" s="17">
        <v>8.7988621416552601E-2</v>
      </c>
      <c r="BC13" s="17">
        <v>5.2731370475153E-2</v>
      </c>
      <c r="BD13" s="17">
        <v>5.6872141512915697E-2</v>
      </c>
      <c r="BE13" s="17">
        <v>5.0458861787780897E-2</v>
      </c>
      <c r="BF13" s="17">
        <v>3.2122663868438303E-2</v>
      </c>
      <c r="BG13" s="17">
        <v>6.0111568874621199E-2</v>
      </c>
      <c r="BH13" s="17">
        <v>0.102571876922342</v>
      </c>
      <c r="BI13" s="17">
        <v>4.8957200604688E-2</v>
      </c>
      <c r="BJ13" s="17">
        <v>4.7934808266129399E-2</v>
      </c>
      <c r="BK13" s="17">
        <v>4.0145132909831599E-2</v>
      </c>
      <c r="BL13" s="17">
        <v>1.5122342534565699E-2</v>
      </c>
      <c r="BM13" s="17"/>
      <c r="BN13" s="17">
        <v>7.1930057218846905E-2</v>
      </c>
      <c r="BO13" s="17">
        <v>5.9893983088741602E-2</v>
      </c>
      <c r="BP13" s="17"/>
      <c r="BQ13" s="17">
        <v>1.074822016843E-2</v>
      </c>
      <c r="BR13" s="17">
        <v>6.1258164806169198E-2</v>
      </c>
      <c r="BS13" s="17"/>
      <c r="BT13" s="17">
        <v>4.9842255422740997E-2</v>
      </c>
      <c r="BU13" s="17"/>
      <c r="BV13" s="17">
        <v>6.8203532944662207E-2</v>
      </c>
      <c r="BW13" s="17">
        <v>2.9682307789034901E-2</v>
      </c>
      <c r="BX13" s="17">
        <v>7.9553376766988204E-2</v>
      </c>
      <c r="BY13" s="17"/>
      <c r="BZ13" s="17">
        <v>8.1552455307246793E-2</v>
      </c>
      <c r="CA13" s="17">
        <v>0.10054778538418301</v>
      </c>
      <c r="CB13" s="17">
        <v>7.4987018933833596E-2</v>
      </c>
      <c r="CC13" s="17">
        <v>8.1530506584986798E-2</v>
      </c>
      <c r="CD13" s="17">
        <v>3.12416352973433E-2</v>
      </c>
      <c r="CE13" s="17">
        <v>3.9726909872616199E-2</v>
      </c>
      <c r="CF13" s="17">
        <v>4.9619292941797101E-2</v>
      </c>
      <c r="CG13" s="17"/>
      <c r="CH13" s="17">
        <v>7.5837359746153299E-2</v>
      </c>
      <c r="CI13" s="17">
        <v>4.2241179000124203E-2</v>
      </c>
      <c r="CJ13" s="17">
        <v>7.0512044561918799E-2</v>
      </c>
      <c r="CK13" s="17">
        <v>9.9369115310220094E-2</v>
      </c>
      <c r="CL13" s="17">
        <v>0.114387606105866</v>
      </c>
    </row>
    <row r="14" spans="2:90" x14ac:dyDescent="0.3">
      <c r="B14" s="18" t="s">
        <v>118</v>
      </c>
      <c r="C14" s="19">
        <v>0.10084744522759501</v>
      </c>
      <c r="D14" s="19">
        <v>7.1438822771784094E-2</v>
      </c>
      <c r="E14" s="19">
        <v>0.13038798362096199</v>
      </c>
      <c r="F14" s="19"/>
      <c r="G14" s="19">
        <v>9.8182056448512203E-2</v>
      </c>
      <c r="H14" s="19">
        <v>8.5475045803088595E-2</v>
      </c>
      <c r="I14" s="19">
        <v>0.113992722149514</v>
      </c>
      <c r="J14" s="19">
        <v>0.139877344663559</v>
      </c>
      <c r="K14" s="19">
        <v>0.11171087853416101</v>
      </c>
      <c r="L14" s="19">
        <v>6.5447260015996406E-2</v>
      </c>
      <c r="M14" s="19"/>
      <c r="N14" s="19">
        <v>7.3643748549373E-2</v>
      </c>
      <c r="O14" s="19">
        <v>0.111614035591039</v>
      </c>
      <c r="P14" s="19">
        <v>8.1470671308025905E-2</v>
      </c>
      <c r="Q14" s="19">
        <v>0.13519824366275501</v>
      </c>
      <c r="R14" s="19"/>
      <c r="S14" s="19">
        <v>0.108855645615133</v>
      </c>
      <c r="T14" s="19">
        <v>8.9896892599721501E-2</v>
      </c>
      <c r="U14" s="19">
        <v>9.5786168790681595E-2</v>
      </c>
      <c r="V14" s="19">
        <v>0.14282662957703299</v>
      </c>
      <c r="W14" s="19">
        <v>9.6460564129698903E-2</v>
      </c>
      <c r="X14" s="19">
        <v>8.8136628578534396E-2</v>
      </c>
      <c r="Y14" s="19">
        <v>9.9918008939838501E-2</v>
      </c>
      <c r="Z14" s="19">
        <v>5.51758831237971E-2</v>
      </c>
      <c r="AA14" s="19">
        <v>8.5679875096507194E-2</v>
      </c>
      <c r="AB14" s="19">
        <v>0.11272668318642599</v>
      </c>
      <c r="AC14" s="19">
        <v>0.12571654254699</v>
      </c>
      <c r="AD14" s="19">
        <v>8.9051249776871302E-2</v>
      </c>
      <c r="AE14" s="19"/>
      <c r="AF14" s="19">
        <v>7.5396175525919595E-2</v>
      </c>
      <c r="AG14" s="19">
        <v>9.2037973807574003E-2</v>
      </c>
      <c r="AH14" s="19">
        <v>0.177506803454685</v>
      </c>
      <c r="AI14" s="19"/>
      <c r="AJ14" s="19">
        <v>5.97643354577111E-2</v>
      </c>
      <c r="AK14" s="19">
        <v>6.5345462532162502E-2</v>
      </c>
      <c r="AL14" s="19">
        <v>0.109616317745234</v>
      </c>
      <c r="AM14" s="19">
        <v>7.4043948161335194E-2</v>
      </c>
      <c r="AN14" s="19">
        <v>0.177720169052479</v>
      </c>
      <c r="AO14" s="19"/>
      <c r="AP14" s="19">
        <v>5.4666521645247802E-2</v>
      </c>
      <c r="AQ14" s="19">
        <v>5.1462981999096102E-2</v>
      </c>
      <c r="AR14" s="19">
        <v>9.4862767039673404E-2</v>
      </c>
      <c r="AS14" s="19">
        <v>9.1808539866903696E-2</v>
      </c>
      <c r="AT14" s="19">
        <v>0.144014344846458</v>
      </c>
      <c r="AU14" s="19">
        <v>0.21863021675646099</v>
      </c>
      <c r="AV14" s="19"/>
      <c r="AW14" s="19">
        <v>8.8119716553545294E-2</v>
      </c>
      <c r="AX14" s="19">
        <v>0.24594178299799099</v>
      </c>
      <c r="AY14" s="19">
        <v>0.15026287663330001</v>
      </c>
      <c r="AZ14" s="19">
        <v>9.7924530452384806E-2</v>
      </c>
      <c r="BA14" s="19">
        <v>8.8385146351517799E-2</v>
      </c>
      <c r="BB14" s="19">
        <v>9.7697875762456296E-2</v>
      </c>
      <c r="BC14" s="19">
        <v>6.2781819583013695E-2</v>
      </c>
      <c r="BD14" s="19">
        <v>0.130518082634341</v>
      </c>
      <c r="BE14" s="19">
        <v>5.5384949402121297E-2</v>
      </c>
      <c r="BF14" s="19">
        <v>6.4682249891226506E-2</v>
      </c>
      <c r="BG14" s="19">
        <v>7.0293057570889203E-2</v>
      </c>
      <c r="BH14" s="19">
        <v>6.7141011369733994E-2</v>
      </c>
      <c r="BI14" s="19">
        <v>6.6216861783035694E-2</v>
      </c>
      <c r="BJ14" s="19">
        <v>6.5612843026509299E-2</v>
      </c>
      <c r="BK14" s="19">
        <v>0.15360411224533899</v>
      </c>
      <c r="BL14" s="19">
        <v>8.3505932078314395E-3</v>
      </c>
      <c r="BM14" s="19"/>
      <c r="BN14" s="19">
        <v>8.4367001431088801E-2</v>
      </c>
      <c r="BO14" s="19">
        <v>0.121657101522664</v>
      </c>
      <c r="BP14" s="19"/>
      <c r="BQ14" s="19">
        <v>5.19759463851895E-2</v>
      </c>
      <c r="BR14" s="19">
        <v>5.9448084204470598E-2</v>
      </c>
      <c r="BS14" s="19"/>
      <c r="BT14" s="19">
        <v>3.30807237653526E-2</v>
      </c>
      <c r="BU14" s="19"/>
      <c r="BV14" s="19">
        <v>0.145031984919998</v>
      </c>
      <c r="BW14" s="19">
        <v>8.9308003270998998E-2</v>
      </c>
      <c r="BX14" s="19">
        <v>8.0972485881760106E-2</v>
      </c>
      <c r="BY14" s="19"/>
      <c r="BZ14" s="19">
        <v>0.17648233457359</v>
      </c>
      <c r="CA14" s="19">
        <v>0.117635931437494</v>
      </c>
      <c r="CB14" s="19">
        <v>9.4372695091202996E-2</v>
      </c>
      <c r="CC14" s="19">
        <v>7.1237523314099493E-2</v>
      </c>
      <c r="CD14" s="19">
        <v>6.1756871808605701E-2</v>
      </c>
      <c r="CE14" s="19">
        <v>5.18295807831015E-2</v>
      </c>
      <c r="CF14" s="19">
        <v>5.0980118762941402E-2</v>
      </c>
      <c r="CG14" s="19"/>
      <c r="CH14" s="19">
        <v>1.55155556191533E-2</v>
      </c>
      <c r="CI14" s="19">
        <v>9.1651697989959396E-2</v>
      </c>
      <c r="CJ14" s="19">
        <v>0.10743406351363401</v>
      </c>
      <c r="CK14" s="19">
        <v>0.12826159449384</v>
      </c>
      <c r="CL14" s="19">
        <v>0.22765958488169699</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688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0.176398786820015</v>
      </c>
      <c r="D9" s="17">
        <v>0.16736977212700099</v>
      </c>
      <c r="E9" s="17">
        <v>0.18463203562646799</v>
      </c>
      <c r="F9" s="17"/>
      <c r="G9" s="17">
        <v>0.26534103194289099</v>
      </c>
      <c r="H9" s="17">
        <v>0.23434358705847499</v>
      </c>
      <c r="I9" s="17">
        <v>0.217926336309434</v>
      </c>
      <c r="J9" s="17">
        <v>0.136319577391085</v>
      </c>
      <c r="K9" s="17">
        <v>8.4093264398994297E-2</v>
      </c>
      <c r="L9" s="17">
        <v>0.13041541040688601</v>
      </c>
      <c r="M9" s="17"/>
      <c r="N9" s="17">
        <v>0.22811840249981</v>
      </c>
      <c r="O9" s="17">
        <v>0.17563343792705399</v>
      </c>
      <c r="P9" s="17">
        <v>0.135508080457835</v>
      </c>
      <c r="Q9" s="17">
        <v>0.15918728273500701</v>
      </c>
      <c r="R9" s="17"/>
      <c r="S9" s="17">
        <v>0.244314958026569</v>
      </c>
      <c r="T9" s="17">
        <v>0.139953291832422</v>
      </c>
      <c r="U9" s="17">
        <v>0.134317980864845</v>
      </c>
      <c r="V9" s="17">
        <v>0.15420570484201199</v>
      </c>
      <c r="W9" s="17">
        <v>0.10531283373986799</v>
      </c>
      <c r="X9" s="17">
        <v>0.13691414283391501</v>
      </c>
      <c r="Y9" s="17">
        <v>0.18683861363703</v>
      </c>
      <c r="Z9" s="17">
        <v>0.248796473788337</v>
      </c>
      <c r="AA9" s="17">
        <v>0.215464081646592</v>
      </c>
      <c r="AB9" s="17">
        <v>0.17417235308052001</v>
      </c>
      <c r="AC9" s="17">
        <v>0.13195511008354599</v>
      </c>
      <c r="AD9" s="17">
        <v>0.29248598140417298</v>
      </c>
      <c r="AE9" s="17"/>
      <c r="AF9" s="17">
        <v>0.143308242783622</v>
      </c>
      <c r="AG9" s="17">
        <v>0.19803009935278201</v>
      </c>
      <c r="AH9" s="17">
        <v>0.136858695063138</v>
      </c>
      <c r="AI9" s="17"/>
      <c r="AJ9" s="17">
        <v>9.6123959931066302E-2</v>
      </c>
      <c r="AK9" s="17">
        <v>0.25176654359850198</v>
      </c>
      <c r="AL9" s="17">
        <v>0.18052412005244101</v>
      </c>
      <c r="AM9" s="17">
        <v>0.11100153513140699</v>
      </c>
      <c r="AN9" s="17">
        <v>0.200326466602366</v>
      </c>
      <c r="AO9" s="17"/>
      <c r="AP9" s="17">
        <v>0.29263839026692801</v>
      </c>
      <c r="AQ9" s="17">
        <v>0.10690851793466299</v>
      </c>
      <c r="AR9" s="17">
        <v>0.19591632822078001</v>
      </c>
      <c r="AS9" s="17">
        <v>0.103661524739724</v>
      </c>
      <c r="AT9" s="17">
        <v>0.283910462329799</v>
      </c>
      <c r="AU9" s="17">
        <v>9.5073819433595802E-2</v>
      </c>
      <c r="AV9" s="17"/>
      <c r="AW9" s="17">
        <v>0.15972354282725601</v>
      </c>
      <c r="AX9" s="17">
        <v>0.17202813077299201</v>
      </c>
      <c r="AY9" s="17">
        <v>0.19541079684583401</v>
      </c>
      <c r="AZ9" s="17">
        <v>0.15732459141393401</v>
      </c>
      <c r="BA9" s="17">
        <v>0.15714580209304799</v>
      </c>
      <c r="BB9" s="17">
        <v>0.17042953985534301</v>
      </c>
      <c r="BC9" s="17">
        <v>0.12700972502739299</v>
      </c>
      <c r="BD9" s="17">
        <v>0.13625969093064899</v>
      </c>
      <c r="BE9" s="17">
        <v>0.12830613622231901</v>
      </c>
      <c r="BF9" s="17">
        <v>0.160879455824679</v>
      </c>
      <c r="BG9" s="17">
        <v>0.181486656914467</v>
      </c>
      <c r="BH9" s="17">
        <v>0.13427168830355801</v>
      </c>
      <c r="BI9" s="17">
        <v>0.28362547102629199</v>
      </c>
      <c r="BJ9" s="17">
        <v>0.246023624014061</v>
      </c>
      <c r="BK9" s="17">
        <v>0.22466681744935499</v>
      </c>
      <c r="BL9" s="17">
        <v>0.377242556291983</v>
      </c>
      <c r="BM9" s="17"/>
      <c r="BN9" s="17">
        <v>0.194570421377564</v>
      </c>
      <c r="BO9" s="17">
        <v>0.15027005646951999</v>
      </c>
      <c r="BP9" s="17"/>
      <c r="BQ9" s="17">
        <v>0.29313728656339999</v>
      </c>
      <c r="BR9" s="17">
        <v>0.191038877831292</v>
      </c>
      <c r="BS9" s="17"/>
      <c r="BT9" s="17">
        <v>0.25412098250550302</v>
      </c>
      <c r="BU9" s="17"/>
      <c r="BV9" s="17">
        <v>0.15668804121933</v>
      </c>
      <c r="BW9" s="17">
        <v>0.22487576976859699</v>
      </c>
      <c r="BX9" s="17">
        <v>0.170342433915943</v>
      </c>
      <c r="BY9" s="17"/>
      <c r="BZ9" s="17">
        <v>0.217726764601332</v>
      </c>
      <c r="CA9" s="17">
        <v>0.187962845547403</v>
      </c>
      <c r="CB9" s="17">
        <v>0.17986624122386799</v>
      </c>
      <c r="CC9" s="17">
        <v>0.14453977609034399</v>
      </c>
      <c r="CD9" s="17">
        <v>0.146952905292038</v>
      </c>
      <c r="CE9" s="17">
        <v>0.18512944566429601</v>
      </c>
      <c r="CF9" s="17">
        <v>0.24545424844667599</v>
      </c>
      <c r="CG9" s="17"/>
      <c r="CH9" s="17">
        <v>0.28437574041623098</v>
      </c>
      <c r="CI9" s="17">
        <v>0.174495668821988</v>
      </c>
      <c r="CJ9" s="17">
        <v>0.15918706602553001</v>
      </c>
      <c r="CK9" s="17">
        <v>0.14482137212858501</v>
      </c>
      <c r="CL9" s="17">
        <v>0.21158654141658301</v>
      </c>
    </row>
    <row r="10" spans="2:90" x14ac:dyDescent="0.3">
      <c r="B10" s="18" t="s">
        <v>578</v>
      </c>
      <c r="C10" s="17">
        <v>0.345582649162474</v>
      </c>
      <c r="D10" s="17">
        <v>0.34064807832593802</v>
      </c>
      <c r="E10" s="17">
        <v>0.34913703402286</v>
      </c>
      <c r="F10" s="17"/>
      <c r="G10" s="17">
        <v>0.35788010030755402</v>
      </c>
      <c r="H10" s="17">
        <v>0.37736424239970301</v>
      </c>
      <c r="I10" s="17">
        <v>0.35201485768215202</v>
      </c>
      <c r="J10" s="17">
        <v>0.32686542161916399</v>
      </c>
      <c r="K10" s="17">
        <v>0.32382771099098501</v>
      </c>
      <c r="L10" s="17">
        <v>0.33596525672800298</v>
      </c>
      <c r="M10" s="17"/>
      <c r="N10" s="17">
        <v>0.373915245453456</v>
      </c>
      <c r="O10" s="17">
        <v>0.38026800109023201</v>
      </c>
      <c r="P10" s="17">
        <v>0.289926627812233</v>
      </c>
      <c r="Q10" s="17">
        <v>0.32722543340642701</v>
      </c>
      <c r="R10" s="17"/>
      <c r="S10" s="17">
        <v>0.32944650252616903</v>
      </c>
      <c r="T10" s="17">
        <v>0.38133853594005201</v>
      </c>
      <c r="U10" s="17">
        <v>0.32587738440966002</v>
      </c>
      <c r="V10" s="17">
        <v>0.33818565144501</v>
      </c>
      <c r="W10" s="17">
        <v>0.42754433749272802</v>
      </c>
      <c r="X10" s="17">
        <v>0.38616204438214402</v>
      </c>
      <c r="Y10" s="17">
        <v>0.29886610675177</v>
      </c>
      <c r="Z10" s="17">
        <v>0.30336922730426102</v>
      </c>
      <c r="AA10" s="17">
        <v>0.305591739825336</v>
      </c>
      <c r="AB10" s="17">
        <v>0.34285550195069198</v>
      </c>
      <c r="AC10" s="17">
        <v>0.36908988760163502</v>
      </c>
      <c r="AD10" s="17">
        <v>0.32453226810872099</v>
      </c>
      <c r="AE10" s="17"/>
      <c r="AF10" s="17">
        <v>0.28768401812835698</v>
      </c>
      <c r="AG10" s="17">
        <v>0.38685551994811102</v>
      </c>
      <c r="AH10" s="17">
        <v>0.32401231383352203</v>
      </c>
      <c r="AI10" s="17"/>
      <c r="AJ10" s="17">
        <v>0.29882043096460298</v>
      </c>
      <c r="AK10" s="17">
        <v>0.419836937231236</v>
      </c>
      <c r="AL10" s="17">
        <v>0.34683068782375798</v>
      </c>
      <c r="AM10" s="17">
        <v>0.26127078608652399</v>
      </c>
      <c r="AN10" s="17">
        <v>0.36592284775904799</v>
      </c>
      <c r="AO10" s="17"/>
      <c r="AP10" s="17">
        <v>0.435850023096994</v>
      </c>
      <c r="AQ10" s="17">
        <v>0.32012218609841703</v>
      </c>
      <c r="AR10" s="17">
        <v>0.36694586541164698</v>
      </c>
      <c r="AS10" s="17">
        <v>0.28814888637313402</v>
      </c>
      <c r="AT10" s="17">
        <v>0.3816920120808</v>
      </c>
      <c r="AU10" s="17">
        <v>0.32573999525310499</v>
      </c>
      <c r="AV10" s="17"/>
      <c r="AW10" s="17">
        <v>0.31248589429278401</v>
      </c>
      <c r="AX10" s="17">
        <v>0.29833223846705398</v>
      </c>
      <c r="AY10" s="17">
        <v>0.28890226485207599</v>
      </c>
      <c r="AZ10" s="17">
        <v>0.31251990028321802</v>
      </c>
      <c r="BA10" s="17">
        <v>0.33495742167890102</v>
      </c>
      <c r="BB10" s="17">
        <v>0.345458782769757</v>
      </c>
      <c r="BC10" s="17">
        <v>0.408132935387436</v>
      </c>
      <c r="BD10" s="17">
        <v>0.33994700200368599</v>
      </c>
      <c r="BE10" s="17">
        <v>0.46188413594356398</v>
      </c>
      <c r="BF10" s="17">
        <v>0.36121014623915498</v>
      </c>
      <c r="BG10" s="17">
        <v>0.33754644239516901</v>
      </c>
      <c r="BH10" s="17">
        <v>0.36018810176690802</v>
      </c>
      <c r="BI10" s="17">
        <v>0.40771820236169898</v>
      </c>
      <c r="BJ10" s="17">
        <v>0.32781024133410303</v>
      </c>
      <c r="BK10" s="17">
        <v>0.25210567261425498</v>
      </c>
      <c r="BL10" s="17">
        <v>0.341866632236561</v>
      </c>
      <c r="BM10" s="17"/>
      <c r="BN10" s="17">
        <v>0.359610048767395</v>
      </c>
      <c r="BO10" s="17">
        <v>0.32758726411075101</v>
      </c>
      <c r="BP10" s="17"/>
      <c r="BQ10" s="17">
        <v>0.43347813136631602</v>
      </c>
      <c r="BR10" s="17">
        <v>0.41008367199608298</v>
      </c>
      <c r="BS10" s="17"/>
      <c r="BT10" s="17">
        <v>0.42792935785458103</v>
      </c>
      <c r="BU10" s="17"/>
      <c r="BV10" s="17">
        <v>0.34281791399177902</v>
      </c>
      <c r="BW10" s="17">
        <v>0.34618614691661997</v>
      </c>
      <c r="BX10" s="17">
        <v>0.35213142479988002</v>
      </c>
      <c r="BY10" s="17"/>
      <c r="BZ10" s="17">
        <v>0.33029817104668102</v>
      </c>
      <c r="CA10" s="17">
        <v>0.313869970727855</v>
      </c>
      <c r="CB10" s="17">
        <v>0.32033351696552698</v>
      </c>
      <c r="CC10" s="17">
        <v>0.36644514455115701</v>
      </c>
      <c r="CD10" s="17">
        <v>0.41818411848215098</v>
      </c>
      <c r="CE10" s="17">
        <v>0.34324687501650802</v>
      </c>
      <c r="CF10" s="17">
        <v>0.31331294592787001</v>
      </c>
      <c r="CG10" s="17"/>
      <c r="CH10" s="17">
        <v>0.33056518471000401</v>
      </c>
      <c r="CI10" s="17">
        <v>0.35476038568490598</v>
      </c>
      <c r="CJ10" s="17">
        <v>0.34452031174311198</v>
      </c>
      <c r="CK10" s="17">
        <v>0.35407949861808602</v>
      </c>
      <c r="CL10" s="17">
        <v>0.273480590205608</v>
      </c>
    </row>
    <row r="11" spans="2:90" x14ac:dyDescent="0.3">
      <c r="B11" s="18" t="s">
        <v>683</v>
      </c>
      <c r="C11" s="17">
        <v>0.26726476474080402</v>
      </c>
      <c r="D11" s="17">
        <v>0.288995002794316</v>
      </c>
      <c r="E11" s="17">
        <v>0.24717468295180001</v>
      </c>
      <c r="F11" s="17"/>
      <c r="G11" s="17">
        <v>0.18664495944065401</v>
      </c>
      <c r="H11" s="17">
        <v>0.212915958280919</v>
      </c>
      <c r="I11" s="17">
        <v>0.24533232164544599</v>
      </c>
      <c r="J11" s="17">
        <v>0.32018025321496602</v>
      </c>
      <c r="K11" s="17">
        <v>0.32329160852287903</v>
      </c>
      <c r="L11" s="17">
        <v>0.30265254857944102</v>
      </c>
      <c r="M11" s="17"/>
      <c r="N11" s="17">
        <v>0.24279887453249999</v>
      </c>
      <c r="O11" s="17">
        <v>0.23536110464690399</v>
      </c>
      <c r="P11" s="17">
        <v>0.332717184543871</v>
      </c>
      <c r="Q11" s="17">
        <v>0.26793302000493002</v>
      </c>
      <c r="R11" s="17"/>
      <c r="S11" s="17">
        <v>0.219065854751994</v>
      </c>
      <c r="T11" s="17">
        <v>0.27746297676278803</v>
      </c>
      <c r="U11" s="17">
        <v>0.30536927119462998</v>
      </c>
      <c r="V11" s="17">
        <v>0.24068460954396301</v>
      </c>
      <c r="W11" s="17">
        <v>0.25637551685688498</v>
      </c>
      <c r="X11" s="17">
        <v>0.27454979182544398</v>
      </c>
      <c r="Y11" s="17">
        <v>0.311106110310372</v>
      </c>
      <c r="Z11" s="17">
        <v>0.31187092311043502</v>
      </c>
      <c r="AA11" s="17">
        <v>0.29555292409637302</v>
      </c>
      <c r="AB11" s="17">
        <v>0.23159739723887901</v>
      </c>
      <c r="AC11" s="17">
        <v>0.30622346629762798</v>
      </c>
      <c r="AD11" s="17">
        <v>0.19181671507824699</v>
      </c>
      <c r="AE11" s="17"/>
      <c r="AF11" s="17">
        <v>0.31135394789793902</v>
      </c>
      <c r="AG11" s="17">
        <v>0.24885770204088301</v>
      </c>
      <c r="AH11" s="17">
        <v>0.28082637451286802</v>
      </c>
      <c r="AI11" s="17"/>
      <c r="AJ11" s="17">
        <v>0.34382461659626401</v>
      </c>
      <c r="AK11" s="17">
        <v>0.202327795138736</v>
      </c>
      <c r="AL11" s="17">
        <v>0.29625629719604102</v>
      </c>
      <c r="AM11" s="17">
        <v>0.34470710837190199</v>
      </c>
      <c r="AN11" s="17">
        <v>0.24150095849419501</v>
      </c>
      <c r="AO11" s="17"/>
      <c r="AP11" s="17">
        <v>0.173571428785743</v>
      </c>
      <c r="AQ11" s="17">
        <v>0.33835435781756501</v>
      </c>
      <c r="AR11" s="17">
        <v>0.25607081355101402</v>
      </c>
      <c r="AS11" s="17">
        <v>0.31491798268419002</v>
      </c>
      <c r="AT11" s="17">
        <v>0.17536436425257501</v>
      </c>
      <c r="AU11" s="17">
        <v>0.32407056566560299</v>
      </c>
      <c r="AV11" s="17"/>
      <c r="AW11" s="17">
        <v>0.29660226478558399</v>
      </c>
      <c r="AX11" s="17">
        <v>0.17831977881135699</v>
      </c>
      <c r="AY11" s="17">
        <v>0.27662997289963598</v>
      </c>
      <c r="AZ11" s="17">
        <v>0.30507091122258601</v>
      </c>
      <c r="BA11" s="17">
        <v>0.29653111298141899</v>
      </c>
      <c r="BB11" s="17">
        <v>0.27934880987822103</v>
      </c>
      <c r="BC11" s="17">
        <v>0.27484206025345698</v>
      </c>
      <c r="BD11" s="17">
        <v>0.32613192827313697</v>
      </c>
      <c r="BE11" s="17">
        <v>0.23014329587787599</v>
      </c>
      <c r="BF11" s="17">
        <v>0.29742101008052402</v>
      </c>
      <c r="BG11" s="17">
        <v>0.26903189333009803</v>
      </c>
      <c r="BH11" s="17">
        <v>0.24823007477450201</v>
      </c>
      <c r="BI11" s="17">
        <v>0.16462205958506601</v>
      </c>
      <c r="BJ11" s="17">
        <v>0.195147947713109</v>
      </c>
      <c r="BK11" s="17">
        <v>0.332190271398834</v>
      </c>
      <c r="BL11" s="17">
        <v>0.20256655955404601</v>
      </c>
      <c r="BM11" s="17"/>
      <c r="BN11" s="17">
        <v>0.25849329786275299</v>
      </c>
      <c r="BO11" s="17">
        <v>0.28043404564188601</v>
      </c>
      <c r="BP11" s="17"/>
      <c r="BQ11" s="17">
        <v>0.174846747009307</v>
      </c>
      <c r="BR11" s="17">
        <v>0.23339956885694499</v>
      </c>
      <c r="BS11" s="17"/>
      <c r="BT11" s="17">
        <v>0.18966271055362899</v>
      </c>
      <c r="BU11" s="17"/>
      <c r="BV11" s="17">
        <v>0.26644918752911101</v>
      </c>
      <c r="BW11" s="17">
        <v>0.254849908391383</v>
      </c>
      <c r="BX11" s="17">
        <v>0.26723907092043098</v>
      </c>
      <c r="BY11" s="17"/>
      <c r="BZ11" s="17">
        <v>0.215289939986855</v>
      </c>
      <c r="CA11" s="17">
        <v>0.27954563086246698</v>
      </c>
      <c r="CB11" s="17">
        <v>0.24858040032870901</v>
      </c>
      <c r="CC11" s="17">
        <v>0.28347151380888802</v>
      </c>
      <c r="CD11" s="17">
        <v>0.29600812847030999</v>
      </c>
      <c r="CE11" s="17">
        <v>0.26435124566916102</v>
      </c>
      <c r="CF11" s="17">
        <v>0.269780930742064</v>
      </c>
      <c r="CG11" s="17"/>
      <c r="CH11" s="17">
        <v>0.18811989762505901</v>
      </c>
      <c r="CI11" s="17">
        <v>0.282064989921127</v>
      </c>
      <c r="CJ11" s="17">
        <v>0.28792386288647498</v>
      </c>
      <c r="CK11" s="17">
        <v>0.25152600231377797</v>
      </c>
      <c r="CL11" s="17">
        <v>0.194799012843479</v>
      </c>
    </row>
    <row r="12" spans="2:90" x14ac:dyDescent="0.3">
      <c r="B12" s="18" t="s">
        <v>580</v>
      </c>
      <c r="C12" s="17">
        <v>7.3556222505240701E-2</v>
      </c>
      <c r="D12" s="17">
        <v>7.72929640907844E-2</v>
      </c>
      <c r="E12" s="17">
        <v>7.0487377149732494E-2</v>
      </c>
      <c r="F12" s="17"/>
      <c r="G12" s="17">
        <v>5.5077127146090497E-2</v>
      </c>
      <c r="H12" s="17">
        <v>7.27034665559083E-2</v>
      </c>
      <c r="I12" s="17">
        <v>6.2395868476046903E-2</v>
      </c>
      <c r="J12" s="17">
        <v>5.42285624315271E-2</v>
      </c>
      <c r="K12" s="17">
        <v>0.105377191572741</v>
      </c>
      <c r="L12" s="17">
        <v>9.0009667483418099E-2</v>
      </c>
      <c r="M12" s="17"/>
      <c r="N12" s="17">
        <v>5.2198525885172001E-2</v>
      </c>
      <c r="O12" s="17">
        <v>8.3753048895856094E-2</v>
      </c>
      <c r="P12" s="17">
        <v>9.9360803038983606E-2</v>
      </c>
      <c r="Q12" s="17">
        <v>6.4023045023574393E-2</v>
      </c>
      <c r="R12" s="17"/>
      <c r="S12" s="17">
        <v>7.3778928516053402E-2</v>
      </c>
      <c r="T12" s="17">
        <v>7.5832762629723605E-2</v>
      </c>
      <c r="U12" s="17">
        <v>8.7817941211526598E-2</v>
      </c>
      <c r="V12" s="17">
        <v>8.0189913340036806E-2</v>
      </c>
      <c r="W12" s="17">
        <v>8.0059974059519201E-2</v>
      </c>
      <c r="X12" s="17">
        <v>5.4710023397772499E-2</v>
      </c>
      <c r="Y12" s="17">
        <v>5.3398705144682798E-2</v>
      </c>
      <c r="Z12" s="17">
        <v>6.9303111814579904E-2</v>
      </c>
      <c r="AA12" s="17">
        <v>7.8113441571344602E-2</v>
      </c>
      <c r="AB12" s="17">
        <v>9.1345910320683399E-2</v>
      </c>
      <c r="AC12" s="17">
        <v>7.3848641098777396E-2</v>
      </c>
      <c r="AD12" s="17">
        <v>3.48239238982112E-2</v>
      </c>
      <c r="AE12" s="17"/>
      <c r="AF12" s="17">
        <v>9.5883354825070002E-2</v>
      </c>
      <c r="AG12" s="17">
        <v>6.0438638003593601E-2</v>
      </c>
      <c r="AH12" s="17">
        <v>8.5809393864355599E-2</v>
      </c>
      <c r="AI12" s="17"/>
      <c r="AJ12" s="17">
        <v>0.122567567756761</v>
      </c>
      <c r="AK12" s="17">
        <v>4.5866963140002298E-2</v>
      </c>
      <c r="AL12" s="17">
        <v>4.7587846017878001E-2</v>
      </c>
      <c r="AM12" s="17">
        <v>9.4048041663027798E-2</v>
      </c>
      <c r="AN12" s="17">
        <v>6.8150256735803896E-2</v>
      </c>
      <c r="AO12" s="17"/>
      <c r="AP12" s="17">
        <v>3.30947909344253E-2</v>
      </c>
      <c r="AQ12" s="17">
        <v>0.114450387638815</v>
      </c>
      <c r="AR12" s="17">
        <v>4.43575825601214E-2</v>
      </c>
      <c r="AS12" s="17">
        <v>0.114941174639586</v>
      </c>
      <c r="AT12" s="17">
        <v>5.5639657663796201E-2</v>
      </c>
      <c r="AU12" s="17">
        <v>6.0857553267222003E-2</v>
      </c>
      <c r="AV12" s="17"/>
      <c r="AW12" s="17">
        <v>0.137071264067299</v>
      </c>
      <c r="AX12" s="17">
        <v>2.31858121243067E-2</v>
      </c>
      <c r="AY12" s="17">
        <v>8.6320685527430996E-2</v>
      </c>
      <c r="AZ12" s="17">
        <v>5.06551447199187E-2</v>
      </c>
      <c r="BA12" s="17">
        <v>8.5829340003634097E-2</v>
      </c>
      <c r="BB12" s="17">
        <v>5.55243267982862E-2</v>
      </c>
      <c r="BC12" s="17">
        <v>5.9028372219237103E-2</v>
      </c>
      <c r="BD12" s="17">
        <v>7.0704494492484504E-2</v>
      </c>
      <c r="BE12" s="17">
        <v>6.9991242550374103E-2</v>
      </c>
      <c r="BF12" s="17">
        <v>8.1915726117767207E-2</v>
      </c>
      <c r="BG12" s="17">
        <v>9.7757266763062206E-2</v>
      </c>
      <c r="BH12" s="17">
        <v>8.5415800604715403E-2</v>
      </c>
      <c r="BI12" s="17">
        <v>8.72638646986163E-2</v>
      </c>
      <c r="BJ12" s="17">
        <v>0.14612955401302799</v>
      </c>
      <c r="BK12" s="17">
        <v>6.3914754737891197E-2</v>
      </c>
      <c r="BL12" s="17">
        <v>5.6549561731336503E-2</v>
      </c>
      <c r="BM12" s="17"/>
      <c r="BN12" s="17">
        <v>7.0861426068513297E-2</v>
      </c>
      <c r="BO12" s="17">
        <v>7.8346418776792298E-2</v>
      </c>
      <c r="BP12" s="17"/>
      <c r="BQ12" s="17">
        <v>3.2320571204807698E-2</v>
      </c>
      <c r="BR12" s="17">
        <v>6.8750153043089707E-2</v>
      </c>
      <c r="BS12" s="17"/>
      <c r="BT12" s="17">
        <v>6.3731123078005505E-2</v>
      </c>
      <c r="BU12" s="17"/>
      <c r="BV12" s="17">
        <v>7.1542592267903299E-2</v>
      </c>
      <c r="BW12" s="17">
        <v>6.04906762803014E-2</v>
      </c>
      <c r="BX12" s="17">
        <v>7.7515340617628506E-2</v>
      </c>
      <c r="BY12" s="17"/>
      <c r="BZ12" s="17">
        <v>5.5908148195523498E-2</v>
      </c>
      <c r="CA12" s="17">
        <v>7.2511294269946194E-2</v>
      </c>
      <c r="CB12" s="17">
        <v>0.10319030254915</v>
      </c>
      <c r="CC12" s="17">
        <v>6.9049376399805906E-2</v>
      </c>
      <c r="CD12" s="17">
        <v>6.0849817116964099E-2</v>
      </c>
      <c r="CE12" s="17">
        <v>8.5864392367309805E-2</v>
      </c>
      <c r="CF12" s="17">
        <v>9.0165569126131398E-2</v>
      </c>
      <c r="CG12" s="17"/>
      <c r="CH12" s="17">
        <v>7.8503970424564196E-2</v>
      </c>
      <c r="CI12" s="17">
        <v>7.1657415472100194E-2</v>
      </c>
      <c r="CJ12" s="17">
        <v>6.8617621021024394E-2</v>
      </c>
      <c r="CK12" s="17">
        <v>8.7946237392922497E-2</v>
      </c>
      <c r="CL12" s="17">
        <v>6.8267016267177794E-2</v>
      </c>
    </row>
    <row r="13" spans="2:90" x14ac:dyDescent="0.3">
      <c r="B13" s="18" t="s">
        <v>581</v>
      </c>
      <c r="C13" s="17">
        <v>5.0330043148381402E-2</v>
      </c>
      <c r="D13" s="17">
        <v>5.8792660026300798E-2</v>
      </c>
      <c r="E13" s="17">
        <v>4.1499904627923898E-2</v>
      </c>
      <c r="F13" s="17"/>
      <c r="G13" s="17">
        <v>4.1500109619408102E-2</v>
      </c>
      <c r="H13" s="17">
        <v>3.4065495407939801E-2</v>
      </c>
      <c r="I13" s="17">
        <v>5.1795152334314497E-2</v>
      </c>
      <c r="J13" s="17">
        <v>4.3287165862460897E-2</v>
      </c>
      <c r="K13" s="17">
        <v>6.1273779462933303E-2</v>
      </c>
      <c r="L13" s="17">
        <v>6.6659907679234201E-2</v>
      </c>
      <c r="M13" s="17"/>
      <c r="N13" s="17">
        <v>4.7238408187657503E-2</v>
      </c>
      <c r="O13" s="17">
        <v>3.24903708289861E-2</v>
      </c>
      <c r="P13" s="17">
        <v>7.0154301091961593E-2</v>
      </c>
      <c r="Q13" s="17">
        <v>5.5238358944707099E-2</v>
      </c>
      <c r="R13" s="17"/>
      <c r="S13" s="17">
        <v>4.6859439983760402E-2</v>
      </c>
      <c r="T13" s="17">
        <v>5.5154155024294799E-2</v>
      </c>
      <c r="U13" s="17">
        <v>5.29123898855181E-2</v>
      </c>
      <c r="V13" s="17">
        <v>6.5500070606364605E-2</v>
      </c>
      <c r="W13" s="17">
        <v>7.0537857646518903E-2</v>
      </c>
      <c r="X13" s="17">
        <v>6.6705085195245997E-2</v>
      </c>
      <c r="Y13" s="17">
        <v>5.6439450084168501E-2</v>
      </c>
      <c r="Z13" s="17">
        <v>0</v>
      </c>
      <c r="AA13" s="17">
        <v>3.8942756205093298E-2</v>
      </c>
      <c r="AB13" s="17">
        <v>3.14935567590892E-2</v>
      </c>
      <c r="AC13" s="17">
        <v>3.7530108907238E-2</v>
      </c>
      <c r="AD13" s="17">
        <v>6.7519199100297203E-2</v>
      </c>
      <c r="AE13" s="17"/>
      <c r="AF13" s="17">
        <v>8.3138038304690201E-2</v>
      </c>
      <c r="AG13" s="17">
        <v>3.6084512763612998E-2</v>
      </c>
      <c r="AH13" s="17">
        <v>2.9632624858263099E-2</v>
      </c>
      <c r="AI13" s="17"/>
      <c r="AJ13" s="17">
        <v>7.8375399495653295E-2</v>
      </c>
      <c r="AK13" s="17">
        <v>2.05120862897702E-2</v>
      </c>
      <c r="AL13" s="17">
        <v>4.1628940990382599E-2</v>
      </c>
      <c r="AM13" s="17">
        <v>0.103284647231104</v>
      </c>
      <c r="AN13" s="17">
        <v>5.8377044994174399E-2</v>
      </c>
      <c r="AO13" s="17"/>
      <c r="AP13" s="17">
        <v>1.72963417908664E-2</v>
      </c>
      <c r="AQ13" s="17">
        <v>5.91625021313264E-2</v>
      </c>
      <c r="AR13" s="17">
        <v>4.2237121181182502E-2</v>
      </c>
      <c r="AS13" s="17">
        <v>9.1625978698956598E-2</v>
      </c>
      <c r="AT13" s="17">
        <v>4.0501001320319703E-2</v>
      </c>
      <c r="AU13" s="17">
        <v>3.1918904086017899E-2</v>
      </c>
      <c r="AV13" s="17"/>
      <c r="AW13" s="17">
        <v>4.9495413906588903E-2</v>
      </c>
      <c r="AX13" s="17">
        <v>6.4783933350317305E-2</v>
      </c>
      <c r="AY13" s="17">
        <v>5.86880992726867E-2</v>
      </c>
      <c r="AZ13" s="17">
        <v>6.3528531617513304E-2</v>
      </c>
      <c r="BA13" s="17">
        <v>4.5209160475380802E-2</v>
      </c>
      <c r="BB13" s="17">
        <v>5.6976827427949198E-2</v>
      </c>
      <c r="BC13" s="17">
        <v>6.5180957977925003E-2</v>
      </c>
      <c r="BD13" s="17">
        <v>4.3905173617325002E-2</v>
      </c>
      <c r="BE13" s="17">
        <v>6.11070786044468E-2</v>
      </c>
      <c r="BF13" s="17">
        <v>4.1827071841526099E-2</v>
      </c>
      <c r="BG13" s="17">
        <v>4.5705913749927503E-2</v>
      </c>
      <c r="BH13" s="17">
        <v>9.3701963315387798E-2</v>
      </c>
      <c r="BI13" s="17">
        <v>2.3274386971970502E-2</v>
      </c>
      <c r="BJ13" s="17">
        <v>3.15193814080909E-2</v>
      </c>
      <c r="BK13" s="17">
        <v>0</v>
      </c>
      <c r="BL13" s="17">
        <v>6.54089000930468E-3</v>
      </c>
      <c r="BM13" s="17"/>
      <c r="BN13" s="17">
        <v>4.5147747734416301E-2</v>
      </c>
      <c r="BO13" s="17">
        <v>5.7172689952749899E-2</v>
      </c>
      <c r="BP13" s="17"/>
      <c r="BQ13" s="17">
        <v>1.50683062851374E-2</v>
      </c>
      <c r="BR13" s="17">
        <v>3.4067230876643297E-2</v>
      </c>
      <c r="BS13" s="17"/>
      <c r="BT13" s="17">
        <v>3.11144039893946E-2</v>
      </c>
      <c r="BU13" s="17"/>
      <c r="BV13" s="17">
        <v>6.0041120480272103E-2</v>
      </c>
      <c r="BW13" s="17">
        <v>4.32104129471204E-2</v>
      </c>
      <c r="BX13" s="17">
        <v>5.20856675072238E-2</v>
      </c>
      <c r="BY13" s="17"/>
      <c r="BZ13" s="17">
        <v>4.4634234992245801E-2</v>
      </c>
      <c r="CA13" s="17">
        <v>5.5011033070896297E-2</v>
      </c>
      <c r="CB13" s="17">
        <v>5.92869909692776E-2</v>
      </c>
      <c r="CC13" s="17">
        <v>6.2349608360955697E-2</v>
      </c>
      <c r="CD13" s="17">
        <v>2.81129860121654E-2</v>
      </c>
      <c r="CE13" s="17">
        <v>5.22132561603567E-2</v>
      </c>
      <c r="CF13" s="17">
        <v>4.5442507889124101E-2</v>
      </c>
      <c r="CG13" s="17"/>
      <c r="CH13" s="17">
        <v>7.9420880961236506E-2</v>
      </c>
      <c r="CI13" s="17">
        <v>3.6385772508503202E-2</v>
      </c>
      <c r="CJ13" s="17">
        <v>5.08977391698772E-2</v>
      </c>
      <c r="CK13" s="17">
        <v>5.0464794092260103E-2</v>
      </c>
      <c r="CL13" s="17">
        <v>0.103068255294148</v>
      </c>
    </row>
    <row r="14" spans="2:90" x14ac:dyDescent="0.3">
      <c r="B14" s="18" t="s">
        <v>118</v>
      </c>
      <c r="C14" s="19">
        <v>8.6867533623084997E-2</v>
      </c>
      <c r="D14" s="19">
        <v>6.6901522635659905E-2</v>
      </c>
      <c r="E14" s="19">
        <v>0.107068965621216</v>
      </c>
      <c r="F14" s="19"/>
      <c r="G14" s="19">
        <v>9.35566715434024E-2</v>
      </c>
      <c r="H14" s="19">
        <v>6.8607250297054306E-2</v>
      </c>
      <c r="I14" s="19">
        <v>7.0535463552606398E-2</v>
      </c>
      <c r="J14" s="19">
        <v>0.11911901948079701</v>
      </c>
      <c r="K14" s="19">
        <v>0.102136445051468</v>
      </c>
      <c r="L14" s="19">
        <v>7.4297209123018002E-2</v>
      </c>
      <c r="M14" s="19"/>
      <c r="N14" s="19">
        <v>5.5730543441403997E-2</v>
      </c>
      <c r="O14" s="19">
        <v>9.2494036610966696E-2</v>
      </c>
      <c r="P14" s="19">
        <v>7.2333003055116099E-2</v>
      </c>
      <c r="Q14" s="19">
        <v>0.12639285988535401</v>
      </c>
      <c r="R14" s="19"/>
      <c r="S14" s="19">
        <v>8.6534316195453598E-2</v>
      </c>
      <c r="T14" s="19">
        <v>7.0258277810719E-2</v>
      </c>
      <c r="U14" s="19">
        <v>9.3705032433819696E-2</v>
      </c>
      <c r="V14" s="19">
        <v>0.12123405022261299</v>
      </c>
      <c r="W14" s="19">
        <v>6.0169480204480499E-2</v>
      </c>
      <c r="X14" s="19">
        <v>8.0958912365478697E-2</v>
      </c>
      <c r="Y14" s="19">
        <v>9.3351014071977101E-2</v>
      </c>
      <c r="Z14" s="19">
        <v>6.6660263982386905E-2</v>
      </c>
      <c r="AA14" s="19">
        <v>6.6335056655261807E-2</v>
      </c>
      <c r="AB14" s="19">
        <v>0.128535280650136</v>
      </c>
      <c r="AC14" s="19">
        <v>8.1352786011175696E-2</v>
      </c>
      <c r="AD14" s="19">
        <v>8.88219124103512E-2</v>
      </c>
      <c r="AE14" s="19"/>
      <c r="AF14" s="19">
        <v>7.8632398060321407E-2</v>
      </c>
      <c r="AG14" s="19">
        <v>6.9733527891016903E-2</v>
      </c>
      <c r="AH14" s="19">
        <v>0.14286059786785299</v>
      </c>
      <c r="AI14" s="19"/>
      <c r="AJ14" s="19">
        <v>6.0288025255651898E-2</v>
      </c>
      <c r="AK14" s="19">
        <v>5.9689674601752903E-2</v>
      </c>
      <c r="AL14" s="19">
        <v>8.7172107919499905E-2</v>
      </c>
      <c r="AM14" s="19">
        <v>8.56878815160355E-2</v>
      </c>
      <c r="AN14" s="19">
        <v>6.57224254144127E-2</v>
      </c>
      <c r="AO14" s="19"/>
      <c r="AP14" s="19">
        <v>4.7549025125043401E-2</v>
      </c>
      <c r="AQ14" s="19">
        <v>6.10020483792146E-2</v>
      </c>
      <c r="AR14" s="19">
        <v>9.4472289075255803E-2</v>
      </c>
      <c r="AS14" s="19">
        <v>8.6704452864409004E-2</v>
      </c>
      <c r="AT14" s="19">
        <v>6.2892502352709906E-2</v>
      </c>
      <c r="AU14" s="19">
        <v>0.162339162294456</v>
      </c>
      <c r="AV14" s="19"/>
      <c r="AW14" s="19">
        <v>4.4621620120488099E-2</v>
      </c>
      <c r="AX14" s="19">
        <v>0.263350106473974</v>
      </c>
      <c r="AY14" s="19">
        <v>9.4048180602335205E-2</v>
      </c>
      <c r="AZ14" s="19">
        <v>0.11090092074283001</v>
      </c>
      <c r="BA14" s="19">
        <v>8.0327162767617699E-2</v>
      </c>
      <c r="BB14" s="19">
        <v>9.2261713270442997E-2</v>
      </c>
      <c r="BC14" s="19">
        <v>6.5805949134551595E-2</v>
      </c>
      <c r="BD14" s="19">
        <v>8.3051710682718202E-2</v>
      </c>
      <c r="BE14" s="19">
        <v>4.8568110801420199E-2</v>
      </c>
      <c r="BF14" s="19">
        <v>5.67465898963481E-2</v>
      </c>
      <c r="BG14" s="19">
        <v>6.8471826847276401E-2</v>
      </c>
      <c r="BH14" s="19">
        <v>7.8192371234929406E-2</v>
      </c>
      <c r="BI14" s="19">
        <v>3.3496015356356497E-2</v>
      </c>
      <c r="BJ14" s="19">
        <v>5.33692515176072E-2</v>
      </c>
      <c r="BK14" s="19">
        <v>0.12712248379966501</v>
      </c>
      <c r="BL14" s="19">
        <v>1.52338001767683E-2</v>
      </c>
      <c r="BM14" s="19"/>
      <c r="BN14" s="19">
        <v>7.1317058189358407E-2</v>
      </c>
      <c r="BO14" s="19">
        <v>0.106189525048301</v>
      </c>
      <c r="BP14" s="19"/>
      <c r="BQ14" s="19">
        <v>5.1148957571031502E-2</v>
      </c>
      <c r="BR14" s="19">
        <v>6.2660497395947104E-2</v>
      </c>
      <c r="BS14" s="19"/>
      <c r="BT14" s="19">
        <v>3.34414220188868E-2</v>
      </c>
      <c r="BU14" s="19"/>
      <c r="BV14" s="19">
        <v>0.102461144511605</v>
      </c>
      <c r="BW14" s="19">
        <v>7.0387085695978097E-2</v>
      </c>
      <c r="BX14" s="19">
        <v>8.0686062238893297E-2</v>
      </c>
      <c r="BY14" s="19"/>
      <c r="BZ14" s="19">
        <v>0.136142741177362</v>
      </c>
      <c r="CA14" s="19">
        <v>9.1099225521433097E-2</v>
      </c>
      <c r="CB14" s="19">
        <v>8.8742547963468504E-2</v>
      </c>
      <c r="CC14" s="19">
        <v>7.4144580788849404E-2</v>
      </c>
      <c r="CD14" s="19">
        <v>4.9892044626370903E-2</v>
      </c>
      <c r="CE14" s="19">
        <v>6.9194785122368499E-2</v>
      </c>
      <c r="CF14" s="19">
        <v>3.58437978681347E-2</v>
      </c>
      <c r="CG14" s="19"/>
      <c r="CH14" s="19">
        <v>3.9014325862904597E-2</v>
      </c>
      <c r="CI14" s="19">
        <v>8.0635767591376001E-2</v>
      </c>
      <c r="CJ14" s="19">
        <v>8.8853399153980994E-2</v>
      </c>
      <c r="CK14" s="19">
        <v>0.111162095454367</v>
      </c>
      <c r="CL14" s="19">
        <v>0.14879858397300399</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689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0.181971047880606</v>
      </c>
      <c r="D9" s="17">
        <v>0.16580999764017401</v>
      </c>
      <c r="E9" s="17">
        <v>0.19621623931974799</v>
      </c>
      <c r="F9" s="17"/>
      <c r="G9" s="17">
        <v>0.27883396729714</v>
      </c>
      <c r="H9" s="17">
        <v>0.27622731064774197</v>
      </c>
      <c r="I9" s="17">
        <v>0.22097972282177999</v>
      </c>
      <c r="J9" s="17">
        <v>0.138411997307961</v>
      </c>
      <c r="K9" s="17">
        <v>9.0953195981706494E-2</v>
      </c>
      <c r="L9" s="17">
        <v>0.105082159666763</v>
      </c>
      <c r="M9" s="17"/>
      <c r="N9" s="17">
        <v>0.237307076513537</v>
      </c>
      <c r="O9" s="17">
        <v>0.18949888135419601</v>
      </c>
      <c r="P9" s="17">
        <v>0.14175162748883399</v>
      </c>
      <c r="Q9" s="17">
        <v>0.151717718292284</v>
      </c>
      <c r="R9" s="17"/>
      <c r="S9" s="17">
        <v>0.203026920587288</v>
      </c>
      <c r="T9" s="17">
        <v>0.174987778423393</v>
      </c>
      <c r="U9" s="17">
        <v>0.17336907376129601</v>
      </c>
      <c r="V9" s="17">
        <v>0.17640028382159301</v>
      </c>
      <c r="W9" s="17">
        <v>6.8457266707368805E-2</v>
      </c>
      <c r="X9" s="17">
        <v>0.172549620061861</v>
      </c>
      <c r="Y9" s="17">
        <v>0.19192802864462799</v>
      </c>
      <c r="Z9" s="17">
        <v>0.29706805122610702</v>
      </c>
      <c r="AA9" s="17">
        <v>0.16672836129451499</v>
      </c>
      <c r="AB9" s="17">
        <v>0.17791040812728301</v>
      </c>
      <c r="AC9" s="17">
        <v>0.16622526279532099</v>
      </c>
      <c r="AD9" s="17">
        <v>0.36107262897798797</v>
      </c>
      <c r="AE9" s="17"/>
      <c r="AF9" s="17">
        <v>0.119590417817185</v>
      </c>
      <c r="AG9" s="17">
        <v>0.212766417833361</v>
      </c>
      <c r="AH9" s="17">
        <v>0.16455433260833899</v>
      </c>
      <c r="AI9" s="17"/>
      <c r="AJ9" s="17">
        <v>9.6672982009822994E-2</v>
      </c>
      <c r="AK9" s="17">
        <v>0.25339445407931099</v>
      </c>
      <c r="AL9" s="17">
        <v>0.18003743986954199</v>
      </c>
      <c r="AM9" s="17">
        <v>0.16034508191313901</v>
      </c>
      <c r="AN9" s="17">
        <v>0.18952981247775399</v>
      </c>
      <c r="AO9" s="17"/>
      <c r="AP9" s="17">
        <v>0.29211099965702902</v>
      </c>
      <c r="AQ9" s="17">
        <v>0.14025683195477601</v>
      </c>
      <c r="AR9" s="17">
        <v>0.176450497244031</v>
      </c>
      <c r="AS9" s="17">
        <v>0.109519341613341</v>
      </c>
      <c r="AT9" s="17">
        <v>0.30848147420625499</v>
      </c>
      <c r="AU9" s="17">
        <v>0.112979530609929</v>
      </c>
      <c r="AV9" s="17"/>
      <c r="AW9" s="17">
        <v>0.114373500031947</v>
      </c>
      <c r="AX9" s="17">
        <v>0.19372636395711401</v>
      </c>
      <c r="AY9" s="17">
        <v>0.139975625757877</v>
      </c>
      <c r="AZ9" s="17">
        <v>0.19566675305777601</v>
      </c>
      <c r="BA9" s="17">
        <v>0.121146693073725</v>
      </c>
      <c r="BB9" s="17">
        <v>0.17917620548256799</v>
      </c>
      <c r="BC9" s="17">
        <v>0.178615524257078</v>
      </c>
      <c r="BD9" s="17">
        <v>0.16499580638327899</v>
      </c>
      <c r="BE9" s="17">
        <v>0.14765284598219899</v>
      </c>
      <c r="BF9" s="17">
        <v>0.20094361745030601</v>
      </c>
      <c r="BG9" s="17">
        <v>0.201105466751338</v>
      </c>
      <c r="BH9" s="17">
        <v>0.16047956868973401</v>
      </c>
      <c r="BI9" s="17">
        <v>0.29465864924541002</v>
      </c>
      <c r="BJ9" s="17">
        <v>0.20174332088914901</v>
      </c>
      <c r="BK9" s="17">
        <v>0.184056702230811</v>
      </c>
      <c r="BL9" s="17">
        <v>0.36319298049334497</v>
      </c>
      <c r="BM9" s="17"/>
      <c r="BN9" s="17">
        <v>0.19113661328816101</v>
      </c>
      <c r="BO9" s="17">
        <v>0.16704416407853601</v>
      </c>
      <c r="BP9" s="17"/>
      <c r="BQ9" s="17">
        <v>0.284634787026386</v>
      </c>
      <c r="BR9" s="17">
        <v>0.22060342368142299</v>
      </c>
      <c r="BS9" s="17"/>
      <c r="BT9" s="17">
        <v>0.26810638228807199</v>
      </c>
      <c r="BU9" s="17"/>
      <c r="BV9" s="17">
        <v>0.156830570971254</v>
      </c>
      <c r="BW9" s="17">
        <v>0.26799508842551301</v>
      </c>
      <c r="BX9" s="17">
        <v>0.16538270456161899</v>
      </c>
      <c r="BY9" s="17"/>
      <c r="BZ9" s="17">
        <v>0.19774001132021499</v>
      </c>
      <c r="CA9" s="17">
        <v>0.21017824553502501</v>
      </c>
      <c r="CB9" s="17">
        <v>0.18314349216017201</v>
      </c>
      <c r="CC9" s="17">
        <v>0.143958682544192</v>
      </c>
      <c r="CD9" s="17">
        <v>0.16009962997288699</v>
      </c>
      <c r="CE9" s="17">
        <v>0.17342275628887299</v>
      </c>
      <c r="CF9" s="17">
        <v>0.26305432856590699</v>
      </c>
      <c r="CG9" s="17"/>
      <c r="CH9" s="17">
        <v>0.26749969246714</v>
      </c>
      <c r="CI9" s="17">
        <v>0.17778382300336501</v>
      </c>
      <c r="CJ9" s="17">
        <v>0.18112692138900299</v>
      </c>
      <c r="CK9" s="17">
        <v>0.15318505540459901</v>
      </c>
      <c r="CL9" s="17">
        <v>0.13173384997290399</v>
      </c>
    </row>
    <row r="10" spans="2:90" x14ac:dyDescent="0.3">
      <c r="B10" s="18" t="s">
        <v>578</v>
      </c>
      <c r="C10" s="17">
        <v>0.339292883567687</v>
      </c>
      <c r="D10" s="17">
        <v>0.34631542007376498</v>
      </c>
      <c r="E10" s="17">
        <v>0.33211408359544897</v>
      </c>
      <c r="F10" s="17"/>
      <c r="G10" s="17">
        <v>0.36366603664632102</v>
      </c>
      <c r="H10" s="17">
        <v>0.36982327629891099</v>
      </c>
      <c r="I10" s="17">
        <v>0.35474153074183101</v>
      </c>
      <c r="J10" s="17">
        <v>0.32607338870725</v>
      </c>
      <c r="K10" s="17">
        <v>0.28288178905761802</v>
      </c>
      <c r="L10" s="17">
        <v>0.334077391950582</v>
      </c>
      <c r="M10" s="17"/>
      <c r="N10" s="17">
        <v>0.37412328606981099</v>
      </c>
      <c r="O10" s="17">
        <v>0.39371293327526102</v>
      </c>
      <c r="P10" s="17">
        <v>0.28134076410060799</v>
      </c>
      <c r="Q10" s="17">
        <v>0.29773498508371199</v>
      </c>
      <c r="R10" s="17"/>
      <c r="S10" s="17">
        <v>0.35657698516647801</v>
      </c>
      <c r="T10" s="17">
        <v>0.32731580902895602</v>
      </c>
      <c r="U10" s="17">
        <v>0.32683173720178399</v>
      </c>
      <c r="V10" s="17">
        <v>0.25801952822815399</v>
      </c>
      <c r="W10" s="17">
        <v>0.44203713365037001</v>
      </c>
      <c r="X10" s="17">
        <v>0.34808492347674702</v>
      </c>
      <c r="Y10" s="17">
        <v>0.32567177043609702</v>
      </c>
      <c r="Z10" s="17">
        <v>0.297285915876142</v>
      </c>
      <c r="AA10" s="17">
        <v>0.41599347017376498</v>
      </c>
      <c r="AB10" s="17">
        <v>0.31315568861468501</v>
      </c>
      <c r="AC10" s="17">
        <v>0.29237718402338803</v>
      </c>
      <c r="AD10" s="17">
        <v>0.28782935803794901</v>
      </c>
      <c r="AE10" s="17"/>
      <c r="AF10" s="17">
        <v>0.299468883471323</v>
      </c>
      <c r="AG10" s="17">
        <v>0.356781431710676</v>
      </c>
      <c r="AH10" s="17">
        <v>0.34973181140343801</v>
      </c>
      <c r="AI10" s="17"/>
      <c r="AJ10" s="17">
        <v>0.317062173332544</v>
      </c>
      <c r="AK10" s="17">
        <v>0.37256993762573998</v>
      </c>
      <c r="AL10" s="17">
        <v>0.32581936614163898</v>
      </c>
      <c r="AM10" s="17">
        <v>0.246439196445876</v>
      </c>
      <c r="AN10" s="17">
        <v>0.43348718260403701</v>
      </c>
      <c r="AO10" s="17"/>
      <c r="AP10" s="17">
        <v>0.41201153837107102</v>
      </c>
      <c r="AQ10" s="17">
        <v>0.31473740652846199</v>
      </c>
      <c r="AR10" s="17">
        <v>0.34174714228894898</v>
      </c>
      <c r="AS10" s="17">
        <v>0.30057360155193502</v>
      </c>
      <c r="AT10" s="17">
        <v>0.36339569782594699</v>
      </c>
      <c r="AU10" s="17">
        <v>0.31909810831655</v>
      </c>
      <c r="AV10" s="17"/>
      <c r="AW10" s="17">
        <v>0.30876184567577097</v>
      </c>
      <c r="AX10" s="17">
        <v>0.15614200062171199</v>
      </c>
      <c r="AY10" s="17">
        <v>0.332515703176197</v>
      </c>
      <c r="AZ10" s="17">
        <v>0.263691618636681</v>
      </c>
      <c r="BA10" s="17">
        <v>0.36381629452771702</v>
      </c>
      <c r="BB10" s="17">
        <v>0.289098583655018</v>
      </c>
      <c r="BC10" s="17">
        <v>0.35851993381017</v>
      </c>
      <c r="BD10" s="17">
        <v>0.33685648996904599</v>
      </c>
      <c r="BE10" s="17">
        <v>0.37744062842676801</v>
      </c>
      <c r="BF10" s="17">
        <v>0.389897555287752</v>
      </c>
      <c r="BG10" s="17">
        <v>0.35514066139768902</v>
      </c>
      <c r="BH10" s="17">
        <v>0.35870066907637299</v>
      </c>
      <c r="BI10" s="17">
        <v>0.38912311957967799</v>
      </c>
      <c r="BJ10" s="17">
        <v>0.37885649230966001</v>
      </c>
      <c r="BK10" s="17">
        <v>0.35906280760541398</v>
      </c>
      <c r="BL10" s="17">
        <v>0.402205735868363</v>
      </c>
      <c r="BM10" s="17"/>
      <c r="BN10" s="17">
        <v>0.35167122828601299</v>
      </c>
      <c r="BO10" s="17">
        <v>0.326255826069827</v>
      </c>
      <c r="BP10" s="17"/>
      <c r="BQ10" s="17">
        <v>0.409122481903332</v>
      </c>
      <c r="BR10" s="17">
        <v>0.299610200645816</v>
      </c>
      <c r="BS10" s="17"/>
      <c r="BT10" s="17">
        <v>0.33580427550977898</v>
      </c>
      <c r="BU10" s="17"/>
      <c r="BV10" s="17">
        <v>0.30481617376369002</v>
      </c>
      <c r="BW10" s="17">
        <v>0.30565703532397898</v>
      </c>
      <c r="BX10" s="17">
        <v>0.35852391985764698</v>
      </c>
      <c r="BY10" s="17"/>
      <c r="BZ10" s="17">
        <v>0.30083945045377802</v>
      </c>
      <c r="CA10" s="17">
        <v>0.28502632249765802</v>
      </c>
      <c r="CB10" s="17">
        <v>0.29950334824763503</v>
      </c>
      <c r="CC10" s="17">
        <v>0.32358558607099602</v>
      </c>
      <c r="CD10" s="17">
        <v>0.41388527815549803</v>
      </c>
      <c r="CE10" s="17">
        <v>0.40010531677165301</v>
      </c>
      <c r="CF10" s="17">
        <v>0.364883731740624</v>
      </c>
      <c r="CG10" s="17"/>
      <c r="CH10" s="17">
        <v>0.37572411489551999</v>
      </c>
      <c r="CI10" s="17">
        <v>0.35451466268904203</v>
      </c>
      <c r="CJ10" s="17">
        <v>0.33391275749653898</v>
      </c>
      <c r="CK10" s="17">
        <v>0.31961891951648302</v>
      </c>
      <c r="CL10" s="17">
        <v>0.234852326095014</v>
      </c>
    </row>
    <row r="11" spans="2:90" x14ac:dyDescent="0.3">
      <c r="B11" s="18" t="s">
        <v>683</v>
      </c>
      <c r="C11" s="17">
        <v>0.24106002650247199</v>
      </c>
      <c r="D11" s="17">
        <v>0.25977629974546701</v>
      </c>
      <c r="E11" s="17">
        <v>0.224679453431465</v>
      </c>
      <c r="F11" s="17"/>
      <c r="G11" s="17">
        <v>0.20025570948428401</v>
      </c>
      <c r="H11" s="17">
        <v>0.195561626691241</v>
      </c>
      <c r="I11" s="17">
        <v>0.191850227277028</v>
      </c>
      <c r="J11" s="17">
        <v>0.26611646514850301</v>
      </c>
      <c r="K11" s="17">
        <v>0.29812824207888999</v>
      </c>
      <c r="L11" s="17">
        <v>0.28701743409575398</v>
      </c>
      <c r="M11" s="17"/>
      <c r="N11" s="17">
        <v>0.21180092825456101</v>
      </c>
      <c r="O11" s="17">
        <v>0.20226177300338599</v>
      </c>
      <c r="P11" s="17">
        <v>0.29676432408102799</v>
      </c>
      <c r="Q11" s="17">
        <v>0.26236824816306298</v>
      </c>
      <c r="R11" s="17"/>
      <c r="S11" s="17">
        <v>0.21813742465344599</v>
      </c>
      <c r="T11" s="17">
        <v>0.22844482455948001</v>
      </c>
      <c r="U11" s="17">
        <v>0.26440641124868802</v>
      </c>
      <c r="V11" s="17">
        <v>0.24256225726296601</v>
      </c>
      <c r="W11" s="17">
        <v>0.24429527394158501</v>
      </c>
      <c r="X11" s="17">
        <v>0.20552913681775101</v>
      </c>
      <c r="Y11" s="17">
        <v>0.24565722521925501</v>
      </c>
      <c r="Z11" s="17">
        <v>0.24082344937077399</v>
      </c>
      <c r="AA11" s="17">
        <v>0.25431198528565602</v>
      </c>
      <c r="AB11" s="17">
        <v>0.25819919741650299</v>
      </c>
      <c r="AC11" s="17">
        <v>0.30861758254396698</v>
      </c>
      <c r="AD11" s="17">
        <v>0.21080567902171901</v>
      </c>
      <c r="AE11" s="17"/>
      <c r="AF11" s="17">
        <v>0.27235261313731202</v>
      </c>
      <c r="AG11" s="17">
        <v>0.246903094205116</v>
      </c>
      <c r="AH11" s="17">
        <v>0.21419700982732601</v>
      </c>
      <c r="AI11" s="17"/>
      <c r="AJ11" s="17">
        <v>0.29043551123046302</v>
      </c>
      <c r="AK11" s="17">
        <v>0.221488962702593</v>
      </c>
      <c r="AL11" s="17">
        <v>0.23760527225053399</v>
      </c>
      <c r="AM11" s="17">
        <v>0.29049031121665198</v>
      </c>
      <c r="AN11" s="17">
        <v>0.201440177184733</v>
      </c>
      <c r="AO11" s="17"/>
      <c r="AP11" s="17">
        <v>0.17741694967765001</v>
      </c>
      <c r="AQ11" s="17">
        <v>0.28371224760149999</v>
      </c>
      <c r="AR11" s="17">
        <v>0.258913473336846</v>
      </c>
      <c r="AS11" s="17">
        <v>0.28202360879564198</v>
      </c>
      <c r="AT11" s="17">
        <v>0.17203682544161</v>
      </c>
      <c r="AU11" s="17">
        <v>0.22665923760022799</v>
      </c>
      <c r="AV11" s="17"/>
      <c r="AW11" s="17">
        <v>0.34109391496857999</v>
      </c>
      <c r="AX11" s="17">
        <v>0.21913164153904499</v>
      </c>
      <c r="AY11" s="17">
        <v>0.28017695251777103</v>
      </c>
      <c r="AZ11" s="17">
        <v>0.26674099518934502</v>
      </c>
      <c r="BA11" s="17">
        <v>0.27505359707154597</v>
      </c>
      <c r="BB11" s="17">
        <v>0.28206041279306898</v>
      </c>
      <c r="BC11" s="17">
        <v>0.26603499589797702</v>
      </c>
      <c r="BD11" s="17">
        <v>0.235067946240335</v>
      </c>
      <c r="BE11" s="17">
        <v>0.22341921863310499</v>
      </c>
      <c r="BF11" s="17">
        <v>0.25991404452570599</v>
      </c>
      <c r="BG11" s="17">
        <v>0.20841481942796899</v>
      </c>
      <c r="BH11" s="17">
        <v>0.26341071790555098</v>
      </c>
      <c r="BI11" s="17">
        <v>0.141468632786656</v>
      </c>
      <c r="BJ11" s="17">
        <v>0.23678825802057499</v>
      </c>
      <c r="BK11" s="17">
        <v>0.19023657285451301</v>
      </c>
      <c r="BL11" s="17">
        <v>0.15166408371467899</v>
      </c>
      <c r="BM11" s="17"/>
      <c r="BN11" s="17">
        <v>0.23218549383477599</v>
      </c>
      <c r="BO11" s="17">
        <v>0.25365138591293201</v>
      </c>
      <c r="BP11" s="17"/>
      <c r="BQ11" s="17">
        <v>0.186916209156965</v>
      </c>
      <c r="BR11" s="17">
        <v>0.28933039574489899</v>
      </c>
      <c r="BS11" s="17"/>
      <c r="BT11" s="17">
        <v>0.24281481132885399</v>
      </c>
      <c r="BU11" s="17"/>
      <c r="BV11" s="17">
        <v>0.25582630641026999</v>
      </c>
      <c r="BW11" s="17">
        <v>0.235086114943762</v>
      </c>
      <c r="BX11" s="17">
        <v>0.24060913958497801</v>
      </c>
      <c r="BY11" s="17"/>
      <c r="BZ11" s="17">
        <v>0.21883905696257699</v>
      </c>
      <c r="CA11" s="17">
        <v>0.26669634926366897</v>
      </c>
      <c r="CB11" s="17">
        <v>0.25083902843063099</v>
      </c>
      <c r="CC11" s="17">
        <v>0.28446996820519499</v>
      </c>
      <c r="CD11" s="17">
        <v>0.256404411427964</v>
      </c>
      <c r="CE11" s="17">
        <v>0.19838949905027001</v>
      </c>
      <c r="CF11" s="17">
        <v>0.204022933448917</v>
      </c>
      <c r="CG11" s="17"/>
      <c r="CH11" s="17">
        <v>0.19287026102975999</v>
      </c>
      <c r="CI11" s="17">
        <v>0.238407445435841</v>
      </c>
      <c r="CJ11" s="17">
        <v>0.25335160037609999</v>
      </c>
      <c r="CK11" s="17">
        <v>0.25128036282518801</v>
      </c>
      <c r="CL11" s="17">
        <v>0.23064601567361601</v>
      </c>
    </row>
    <row r="12" spans="2:90" x14ac:dyDescent="0.3">
      <c r="B12" s="18" t="s">
        <v>580</v>
      </c>
      <c r="C12" s="17">
        <v>7.4480099727589094E-2</v>
      </c>
      <c r="D12" s="17">
        <v>7.99211247241981E-2</v>
      </c>
      <c r="E12" s="17">
        <v>6.9752977593743007E-2</v>
      </c>
      <c r="F12" s="17"/>
      <c r="G12" s="17">
        <v>4.87718804744511E-2</v>
      </c>
      <c r="H12" s="17">
        <v>6.9632083185027005E-2</v>
      </c>
      <c r="I12" s="17">
        <v>6.5081674176097795E-2</v>
      </c>
      <c r="J12" s="17">
        <v>6.9162291624503602E-2</v>
      </c>
      <c r="K12" s="17">
        <v>8.5111698724233395E-2</v>
      </c>
      <c r="L12" s="17">
        <v>0.100399728358479</v>
      </c>
      <c r="M12" s="17"/>
      <c r="N12" s="17">
        <v>6.9648971078771493E-2</v>
      </c>
      <c r="O12" s="17">
        <v>6.4803019636247697E-2</v>
      </c>
      <c r="P12" s="17">
        <v>9.4908269962127895E-2</v>
      </c>
      <c r="Q12" s="17">
        <v>7.25008767367087E-2</v>
      </c>
      <c r="R12" s="17"/>
      <c r="S12" s="17">
        <v>8.4726892678700594E-2</v>
      </c>
      <c r="T12" s="17">
        <v>9.8269396170902898E-2</v>
      </c>
      <c r="U12" s="17">
        <v>7.4789036495017794E-2</v>
      </c>
      <c r="V12" s="17">
        <v>8.43290878918911E-2</v>
      </c>
      <c r="W12" s="17">
        <v>6.6079044765382094E-2</v>
      </c>
      <c r="X12" s="17">
        <v>0.10586623075873999</v>
      </c>
      <c r="Y12" s="17">
        <v>6.9239818916484494E-2</v>
      </c>
      <c r="Z12" s="17">
        <v>4.3273740901359603E-2</v>
      </c>
      <c r="AA12" s="17">
        <v>3.4886200410707599E-2</v>
      </c>
      <c r="AB12" s="17">
        <v>7.9521930327773299E-2</v>
      </c>
      <c r="AC12" s="17">
        <v>7.7095922940016201E-2</v>
      </c>
      <c r="AD12" s="17">
        <v>0</v>
      </c>
      <c r="AE12" s="17"/>
      <c r="AF12" s="17">
        <v>0.104198775674455</v>
      </c>
      <c r="AG12" s="17">
        <v>6.15678571931291E-2</v>
      </c>
      <c r="AH12" s="17">
        <v>7.4332745334090997E-2</v>
      </c>
      <c r="AI12" s="17"/>
      <c r="AJ12" s="17">
        <v>0.12998595851536601</v>
      </c>
      <c r="AK12" s="17">
        <v>4.9879248601868001E-2</v>
      </c>
      <c r="AL12" s="17">
        <v>6.2460019891008203E-2</v>
      </c>
      <c r="AM12" s="17">
        <v>0.109592058518877</v>
      </c>
      <c r="AN12" s="17">
        <v>4.6072446875997701E-2</v>
      </c>
      <c r="AO12" s="17"/>
      <c r="AP12" s="17">
        <v>4.19826614878267E-2</v>
      </c>
      <c r="AQ12" s="17">
        <v>0.109315846695234</v>
      </c>
      <c r="AR12" s="17">
        <v>4.9107291680918701E-2</v>
      </c>
      <c r="AS12" s="17">
        <v>0.107915998161874</v>
      </c>
      <c r="AT12" s="17">
        <v>4.8831894508836397E-2</v>
      </c>
      <c r="AU12" s="17">
        <v>9.2410813456335394E-2</v>
      </c>
      <c r="AV12" s="17"/>
      <c r="AW12" s="17">
        <v>5.0036406247829297E-2</v>
      </c>
      <c r="AX12" s="17">
        <v>8.9346494129935797E-2</v>
      </c>
      <c r="AY12" s="17">
        <v>4.02558421599487E-2</v>
      </c>
      <c r="AZ12" s="17">
        <v>6.4285068076623805E-2</v>
      </c>
      <c r="BA12" s="17">
        <v>7.0831484416066404E-2</v>
      </c>
      <c r="BB12" s="17">
        <v>8.6005618598677502E-2</v>
      </c>
      <c r="BC12" s="17">
        <v>6.5453668288600095E-2</v>
      </c>
      <c r="BD12" s="17">
        <v>7.4502943616965397E-2</v>
      </c>
      <c r="BE12" s="17">
        <v>9.1555102471560998E-2</v>
      </c>
      <c r="BF12" s="17">
        <v>3.0621604137035099E-2</v>
      </c>
      <c r="BG12" s="17">
        <v>0.106118580937885</v>
      </c>
      <c r="BH12" s="17">
        <v>7.6700724970318004E-2</v>
      </c>
      <c r="BI12" s="17">
        <v>9.5294409124105195E-2</v>
      </c>
      <c r="BJ12" s="17">
        <v>9.6637915780162606E-2</v>
      </c>
      <c r="BK12" s="17">
        <v>0.102982010926116</v>
      </c>
      <c r="BL12" s="17">
        <v>5.4027365812001203E-2</v>
      </c>
      <c r="BM12" s="17"/>
      <c r="BN12" s="17">
        <v>7.5989938075904595E-2</v>
      </c>
      <c r="BO12" s="17">
        <v>7.3474404875171095E-2</v>
      </c>
      <c r="BP12" s="17"/>
      <c r="BQ12" s="17">
        <v>3.82425927045233E-2</v>
      </c>
      <c r="BR12" s="17">
        <v>5.7232209772825303E-2</v>
      </c>
      <c r="BS12" s="17"/>
      <c r="BT12" s="17">
        <v>7.5344826997743503E-2</v>
      </c>
      <c r="BU12" s="17"/>
      <c r="BV12" s="17">
        <v>6.2621797040442503E-2</v>
      </c>
      <c r="BW12" s="17">
        <v>6.4339307587074193E-2</v>
      </c>
      <c r="BX12" s="17">
        <v>8.2402921992919098E-2</v>
      </c>
      <c r="BY12" s="17"/>
      <c r="BZ12" s="17">
        <v>4.2924687252754702E-2</v>
      </c>
      <c r="CA12" s="17">
        <v>7.1653770697920893E-2</v>
      </c>
      <c r="CB12" s="17">
        <v>8.0460881235549495E-2</v>
      </c>
      <c r="CC12" s="17">
        <v>7.0337281560511597E-2</v>
      </c>
      <c r="CD12" s="17">
        <v>6.65840574438087E-2</v>
      </c>
      <c r="CE12" s="17">
        <v>9.9401066908261601E-2</v>
      </c>
      <c r="CF12" s="17">
        <v>0.103586616299361</v>
      </c>
      <c r="CG12" s="17"/>
      <c r="CH12" s="17">
        <v>7.9016098279952901E-2</v>
      </c>
      <c r="CI12" s="17">
        <v>8.5841405012365299E-2</v>
      </c>
      <c r="CJ12" s="17">
        <v>6.3933502717408497E-2</v>
      </c>
      <c r="CK12" s="17">
        <v>6.6376463161309601E-2</v>
      </c>
      <c r="CL12" s="17">
        <v>8.6480924319312202E-2</v>
      </c>
    </row>
    <row r="13" spans="2:90" x14ac:dyDescent="0.3">
      <c r="B13" s="18" t="s">
        <v>581</v>
      </c>
      <c r="C13" s="17">
        <v>4.8984468134530501E-2</v>
      </c>
      <c r="D13" s="17">
        <v>5.6406985710372698E-2</v>
      </c>
      <c r="E13" s="17">
        <v>4.2118724140254499E-2</v>
      </c>
      <c r="F13" s="17"/>
      <c r="G13" s="17">
        <v>1.9544577644613401E-2</v>
      </c>
      <c r="H13" s="17">
        <v>2.0768423249140001E-2</v>
      </c>
      <c r="I13" s="17">
        <v>5.4835664001337603E-2</v>
      </c>
      <c r="J13" s="17">
        <v>3.8145184195015197E-2</v>
      </c>
      <c r="K13" s="17">
        <v>9.5259737194385394E-2</v>
      </c>
      <c r="L13" s="17">
        <v>6.4559761832491902E-2</v>
      </c>
      <c r="M13" s="17"/>
      <c r="N13" s="17">
        <v>3.74602576716613E-2</v>
      </c>
      <c r="O13" s="17">
        <v>4.00897809165685E-2</v>
      </c>
      <c r="P13" s="17">
        <v>7.5992371601099104E-2</v>
      </c>
      <c r="Q13" s="17">
        <v>4.7363141976513097E-2</v>
      </c>
      <c r="R13" s="17"/>
      <c r="S13" s="17">
        <v>3.8007800211947898E-2</v>
      </c>
      <c r="T13" s="17">
        <v>3.9255089273074299E-2</v>
      </c>
      <c r="U13" s="17">
        <v>7.0503975148147796E-2</v>
      </c>
      <c r="V13" s="17">
        <v>6.1177454264496799E-2</v>
      </c>
      <c r="W13" s="17">
        <v>6.5622185210729697E-2</v>
      </c>
      <c r="X13" s="17">
        <v>5.0090078445867603E-2</v>
      </c>
      <c r="Y13" s="17">
        <v>6.2805940304805005E-2</v>
      </c>
      <c r="Z13" s="17">
        <v>3.3577909803720399E-2</v>
      </c>
      <c r="AA13" s="17">
        <v>4.7717879880497402E-2</v>
      </c>
      <c r="AB13" s="17">
        <v>4.1763064217320699E-2</v>
      </c>
      <c r="AC13" s="17">
        <v>2.9187320400028301E-2</v>
      </c>
      <c r="AD13" s="17">
        <v>4.9617241965599801E-2</v>
      </c>
      <c r="AE13" s="17"/>
      <c r="AF13" s="17">
        <v>9.06815752607356E-2</v>
      </c>
      <c r="AG13" s="17">
        <v>2.6030898523098599E-2</v>
      </c>
      <c r="AH13" s="17">
        <v>2.66848388619076E-2</v>
      </c>
      <c r="AI13" s="17"/>
      <c r="AJ13" s="17">
        <v>6.8269862459229003E-2</v>
      </c>
      <c r="AK13" s="17">
        <v>2.0461213399198298E-2</v>
      </c>
      <c r="AL13" s="17">
        <v>4.8668002277644201E-2</v>
      </c>
      <c r="AM13" s="17">
        <v>0.105973831169195</v>
      </c>
      <c r="AN13" s="17">
        <v>5.5205146329697599E-2</v>
      </c>
      <c r="AO13" s="17"/>
      <c r="AP13" s="17">
        <v>9.6219174839093907E-3</v>
      </c>
      <c r="AQ13" s="17">
        <v>4.9204784029000997E-2</v>
      </c>
      <c r="AR13" s="17">
        <v>4.7254961419488498E-2</v>
      </c>
      <c r="AS13" s="17">
        <v>9.4293564698605697E-2</v>
      </c>
      <c r="AT13" s="17">
        <v>2.7269929069826601E-2</v>
      </c>
      <c r="AU13" s="17">
        <v>4.4524561597526997E-2</v>
      </c>
      <c r="AV13" s="17"/>
      <c r="AW13" s="17">
        <v>4.7033378847753701E-2</v>
      </c>
      <c r="AX13" s="17">
        <v>5.5367659416622597E-2</v>
      </c>
      <c r="AY13" s="17">
        <v>5.2070937303449798E-2</v>
      </c>
      <c r="AZ13" s="17">
        <v>7.1992302720270102E-2</v>
      </c>
      <c r="BA13" s="17">
        <v>5.3202183796413102E-2</v>
      </c>
      <c r="BB13" s="17">
        <v>4.4192214434009301E-2</v>
      </c>
      <c r="BC13" s="17">
        <v>4.4294536620029697E-2</v>
      </c>
      <c r="BD13" s="17">
        <v>6.6176437994716106E-2</v>
      </c>
      <c r="BE13" s="17">
        <v>5.9469901670111902E-2</v>
      </c>
      <c r="BF13" s="17">
        <v>5.15831544131755E-2</v>
      </c>
      <c r="BG13" s="17">
        <v>4.6341556434463901E-2</v>
      </c>
      <c r="BH13" s="17">
        <v>6.3744917789191502E-2</v>
      </c>
      <c r="BI13" s="17">
        <v>2.3274386971970502E-2</v>
      </c>
      <c r="BJ13" s="17">
        <v>3.15193814080909E-2</v>
      </c>
      <c r="BK13" s="17">
        <v>2.0982788511211499E-2</v>
      </c>
      <c r="BL13" s="17">
        <v>1.2673637201583401E-2</v>
      </c>
      <c r="BM13" s="17"/>
      <c r="BN13" s="17">
        <v>5.00044939108844E-2</v>
      </c>
      <c r="BO13" s="17">
        <v>4.6129399356920002E-2</v>
      </c>
      <c r="BP13" s="17"/>
      <c r="BQ13" s="17">
        <v>1.07759236210975E-2</v>
      </c>
      <c r="BR13" s="17">
        <v>3.7844350082766397E-2</v>
      </c>
      <c r="BS13" s="17"/>
      <c r="BT13" s="17">
        <v>3.4008542210457897E-2</v>
      </c>
      <c r="BU13" s="17"/>
      <c r="BV13" s="17">
        <v>5.2190959401029399E-2</v>
      </c>
      <c r="BW13" s="17">
        <v>3.55274436524943E-2</v>
      </c>
      <c r="BX13" s="17">
        <v>5.4683977983465998E-2</v>
      </c>
      <c r="BY13" s="17"/>
      <c r="BZ13" s="17">
        <v>4.0547349582259702E-2</v>
      </c>
      <c r="CA13" s="17">
        <v>4.0540755873591003E-2</v>
      </c>
      <c r="CB13" s="17">
        <v>6.6716983937596494E-2</v>
      </c>
      <c r="CC13" s="17">
        <v>7.2656976314628793E-2</v>
      </c>
      <c r="CD13" s="17">
        <v>3.6458660069796103E-2</v>
      </c>
      <c r="CE13" s="17">
        <v>3.57778648011862E-2</v>
      </c>
      <c r="CF13" s="17">
        <v>3.3319926596434797E-2</v>
      </c>
      <c r="CG13" s="17"/>
      <c r="CH13" s="17">
        <v>5.48079282444408E-2</v>
      </c>
      <c r="CI13" s="17">
        <v>3.9950628810027998E-2</v>
      </c>
      <c r="CJ13" s="17">
        <v>5.2108095859987998E-2</v>
      </c>
      <c r="CK13" s="17">
        <v>5.5916204298544298E-2</v>
      </c>
      <c r="CL13" s="17">
        <v>6.2894198026002504E-2</v>
      </c>
    </row>
    <row r="14" spans="2:90" x14ac:dyDescent="0.3">
      <c r="B14" s="18" t="s">
        <v>118</v>
      </c>
      <c r="C14" s="19">
        <v>0.114211474187116</v>
      </c>
      <c r="D14" s="19">
        <v>9.1770172106023798E-2</v>
      </c>
      <c r="E14" s="19">
        <v>0.13511852191934001</v>
      </c>
      <c r="F14" s="19"/>
      <c r="G14" s="19">
        <v>8.8927828453190499E-2</v>
      </c>
      <c r="H14" s="19">
        <v>6.7987279927939695E-2</v>
      </c>
      <c r="I14" s="19">
        <v>0.112511180981926</v>
      </c>
      <c r="J14" s="19">
        <v>0.162090673016766</v>
      </c>
      <c r="K14" s="19">
        <v>0.147665336963166</v>
      </c>
      <c r="L14" s="19">
        <v>0.10886352409593</v>
      </c>
      <c r="M14" s="19"/>
      <c r="N14" s="19">
        <v>6.9659480411658106E-2</v>
      </c>
      <c r="O14" s="19">
        <v>0.10963361181434</v>
      </c>
      <c r="P14" s="19">
        <v>0.10924264276630299</v>
      </c>
      <c r="Q14" s="19">
        <v>0.16831502974772</v>
      </c>
      <c r="R14" s="19"/>
      <c r="S14" s="19">
        <v>9.9523976702139597E-2</v>
      </c>
      <c r="T14" s="19">
        <v>0.13172710254419301</v>
      </c>
      <c r="U14" s="19">
        <v>9.0099766145067095E-2</v>
      </c>
      <c r="V14" s="19">
        <v>0.17751138853089801</v>
      </c>
      <c r="W14" s="19">
        <v>0.113509095724565</v>
      </c>
      <c r="X14" s="19">
        <v>0.117880010439034</v>
      </c>
      <c r="Y14" s="19">
        <v>0.10469721647873</v>
      </c>
      <c r="Z14" s="19">
        <v>8.7970932821897205E-2</v>
      </c>
      <c r="AA14" s="19">
        <v>8.0362102954859196E-2</v>
      </c>
      <c r="AB14" s="19">
        <v>0.12944971129643501</v>
      </c>
      <c r="AC14" s="19">
        <v>0.12649672729728001</v>
      </c>
      <c r="AD14" s="19">
        <v>9.0675091996745102E-2</v>
      </c>
      <c r="AE14" s="19"/>
      <c r="AF14" s="19">
        <v>0.11370773463899</v>
      </c>
      <c r="AG14" s="19">
        <v>9.5950300534619101E-2</v>
      </c>
      <c r="AH14" s="19">
        <v>0.17049926196489801</v>
      </c>
      <c r="AI14" s="19"/>
      <c r="AJ14" s="19">
        <v>9.7573512452574299E-2</v>
      </c>
      <c r="AK14" s="19">
        <v>8.2206183591289894E-2</v>
      </c>
      <c r="AL14" s="19">
        <v>0.14540989956963399</v>
      </c>
      <c r="AM14" s="19">
        <v>8.7159520736260196E-2</v>
      </c>
      <c r="AN14" s="19">
        <v>7.4265234527780902E-2</v>
      </c>
      <c r="AO14" s="19"/>
      <c r="AP14" s="19">
        <v>6.6855933322514896E-2</v>
      </c>
      <c r="AQ14" s="19">
        <v>0.102772883191027</v>
      </c>
      <c r="AR14" s="19">
        <v>0.12652663402976799</v>
      </c>
      <c r="AS14" s="19">
        <v>0.105673885178602</v>
      </c>
      <c r="AT14" s="19">
        <v>7.9984178947525394E-2</v>
      </c>
      <c r="AU14" s="19">
        <v>0.20432774841943099</v>
      </c>
      <c r="AV14" s="19"/>
      <c r="AW14" s="19">
        <v>0.13870095422811901</v>
      </c>
      <c r="AX14" s="19">
        <v>0.28628584033556997</v>
      </c>
      <c r="AY14" s="19">
        <v>0.15500493908475699</v>
      </c>
      <c r="AZ14" s="19">
        <v>0.137623262319304</v>
      </c>
      <c r="BA14" s="19">
        <v>0.115949747114533</v>
      </c>
      <c r="BB14" s="19">
        <v>0.11946696503665701</v>
      </c>
      <c r="BC14" s="19">
        <v>8.7081341126144698E-2</v>
      </c>
      <c r="BD14" s="19">
        <v>0.122400375795658</v>
      </c>
      <c r="BE14" s="19">
        <v>0.100462302816256</v>
      </c>
      <c r="BF14" s="19">
        <v>6.7040024186026503E-2</v>
      </c>
      <c r="BG14" s="19">
        <v>8.2878915050654894E-2</v>
      </c>
      <c r="BH14" s="19">
        <v>7.6963401568832204E-2</v>
      </c>
      <c r="BI14" s="19">
        <v>5.6180802292181503E-2</v>
      </c>
      <c r="BJ14" s="19">
        <v>5.4454631592362301E-2</v>
      </c>
      <c r="BK14" s="19">
        <v>0.14267911787193599</v>
      </c>
      <c r="BL14" s="19">
        <v>1.6236196910028901E-2</v>
      </c>
      <c r="BM14" s="19"/>
      <c r="BN14" s="19">
        <v>9.9012232604259898E-2</v>
      </c>
      <c r="BO14" s="19">
        <v>0.13344481970661301</v>
      </c>
      <c r="BP14" s="19"/>
      <c r="BQ14" s="19">
        <v>7.0308005587695593E-2</v>
      </c>
      <c r="BR14" s="19">
        <v>9.5379420072270404E-2</v>
      </c>
      <c r="BS14" s="19"/>
      <c r="BT14" s="19">
        <v>4.3921161665092898E-2</v>
      </c>
      <c r="BU14" s="19"/>
      <c r="BV14" s="19">
        <v>0.16771419241331401</v>
      </c>
      <c r="BW14" s="19">
        <v>9.1395010067177304E-2</v>
      </c>
      <c r="BX14" s="19">
        <v>9.8397336019370493E-2</v>
      </c>
      <c r="BY14" s="19"/>
      <c r="BZ14" s="19">
        <v>0.19910944442841499</v>
      </c>
      <c r="CA14" s="19">
        <v>0.125904556132136</v>
      </c>
      <c r="CB14" s="19">
        <v>0.119336265988416</v>
      </c>
      <c r="CC14" s="19">
        <v>0.104991505304477</v>
      </c>
      <c r="CD14" s="19">
        <v>6.6567962930046298E-2</v>
      </c>
      <c r="CE14" s="19">
        <v>9.2903496179756198E-2</v>
      </c>
      <c r="CF14" s="19">
        <v>3.1132463348755801E-2</v>
      </c>
      <c r="CG14" s="19"/>
      <c r="CH14" s="19">
        <v>3.00819050831862E-2</v>
      </c>
      <c r="CI14" s="19">
        <v>0.103502035049359</v>
      </c>
      <c r="CJ14" s="19">
        <v>0.115567122160962</v>
      </c>
      <c r="CK14" s="19">
        <v>0.153622994793877</v>
      </c>
      <c r="CL14" s="19">
        <v>0.253392685913152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690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0.17011631575913</v>
      </c>
      <c r="D9" s="17">
        <v>0.185203693147626</v>
      </c>
      <c r="E9" s="17">
        <v>0.15671989956915799</v>
      </c>
      <c r="F9" s="17"/>
      <c r="G9" s="17">
        <v>0.161099600863542</v>
      </c>
      <c r="H9" s="17">
        <v>0.17116799630571</v>
      </c>
      <c r="I9" s="17">
        <v>0.13638338263906699</v>
      </c>
      <c r="J9" s="17">
        <v>0.10930541118733</v>
      </c>
      <c r="K9" s="17">
        <v>0.13479243769034399</v>
      </c>
      <c r="L9" s="17">
        <v>0.27592242248114801</v>
      </c>
      <c r="M9" s="17"/>
      <c r="N9" s="17">
        <v>0.190297005576576</v>
      </c>
      <c r="O9" s="17">
        <v>0.15040284436172</v>
      </c>
      <c r="P9" s="17">
        <v>0.166964483034962</v>
      </c>
      <c r="Q9" s="17">
        <v>0.17329889140129301</v>
      </c>
      <c r="R9" s="17"/>
      <c r="S9" s="17">
        <v>0.17432317991886001</v>
      </c>
      <c r="T9" s="17">
        <v>0.17765155541024799</v>
      </c>
      <c r="U9" s="17">
        <v>0.18168768363121801</v>
      </c>
      <c r="V9" s="17">
        <v>0.161086537297782</v>
      </c>
      <c r="W9" s="17">
        <v>0.116452260573877</v>
      </c>
      <c r="X9" s="17">
        <v>0.14664042096890301</v>
      </c>
      <c r="Y9" s="17">
        <v>0.19667714920380999</v>
      </c>
      <c r="Z9" s="17">
        <v>0.31040922599804699</v>
      </c>
      <c r="AA9" s="17">
        <v>0.162785929505011</v>
      </c>
      <c r="AB9" s="17">
        <v>0.13947916571330701</v>
      </c>
      <c r="AC9" s="17">
        <v>0.16033077091475501</v>
      </c>
      <c r="AD9" s="17">
        <v>0.186858474066046</v>
      </c>
      <c r="AE9" s="17"/>
      <c r="AF9" s="17">
        <v>0.19437601098638299</v>
      </c>
      <c r="AG9" s="17">
        <v>0.19088112601148399</v>
      </c>
      <c r="AH9" s="17">
        <v>8.8755145642391703E-2</v>
      </c>
      <c r="AI9" s="17"/>
      <c r="AJ9" s="17">
        <v>0.18462503641103101</v>
      </c>
      <c r="AK9" s="17">
        <v>0.18034358134415601</v>
      </c>
      <c r="AL9" s="17">
        <v>0.25301330786645998</v>
      </c>
      <c r="AM9" s="17">
        <v>0.178813945593227</v>
      </c>
      <c r="AN9" s="17">
        <v>0.116024301430018</v>
      </c>
      <c r="AO9" s="17"/>
      <c r="AP9" s="17">
        <v>0.21808409790799799</v>
      </c>
      <c r="AQ9" s="17">
        <v>0.16722201144468399</v>
      </c>
      <c r="AR9" s="17">
        <v>0.21072631909754999</v>
      </c>
      <c r="AS9" s="17">
        <v>0.168412295713705</v>
      </c>
      <c r="AT9" s="17">
        <v>0.119570235004497</v>
      </c>
      <c r="AU9" s="17">
        <v>0.13459593185660201</v>
      </c>
      <c r="AV9" s="17"/>
      <c r="AW9" s="17">
        <v>0.153471688561157</v>
      </c>
      <c r="AX9" s="17">
        <v>0.12664614657287401</v>
      </c>
      <c r="AY9" s="17">
        <v>0.15407655353838801</v>
      </c>
      <c r="AZ9" s="17">
        <v>0.20940598692079199</v>
      </c>
      <c r="BA9" s="17">
        <v>0.159188189882147</v>
      </c>
      <c r="BB9" s="17">
        <v>0.183719649837985</v>
      </c>
      <c r="BC9" s="17">
        <v>0.13574019221188</v>
      </c>
      <c r="BD9" s="17">
        <v>0.15466781278876399</v>
      </c>
      <c r="BE9" s="17">
        <v>0.14540655871223601</v>
      </c>
      <c r="BF9" s="17">
        <v>0.19761246641621799</v>
      </c>
      <c r="BG9" s="17">
        <v>0.180602546169464</v>
      </c>
      <c r="BH9" s="17">
        <v>0.13639469625314099</v>
      </c>
      <c r="BI9" s="17">
        <v>0.204848301109949</v>
      </c>
      <c r="BJ9" s="17">
        <v>0.22421549617255199</v>
      </c>
      <c r="BK9" s="17">
        <v>0.26719308357375599</v>
      </c>
      <c r="BL9" s="17">
        <v>0.240076536828602</v>
      </c>
      <c r="BM9" s="17"/>
      <c r="BN9" s="17">
        <v>0.20358951894437699</v>
      </c>
      <c r="BO9" s="17">
        <v>0.12522731178758201</v>
      </c>
      <c r="BP9" s="17"/>
      <c r="BQ9" s="17">
        <v>0.207222344835543</v>
      </c>
      <c r="BR9" s="17">
        <v>0.14418566962614199</v>
      </c>
      <c r="BS9" s="17"/>
      <c r="BT9" s="17">
        <v>0.21156406072539699</v>
      </c>
      <c r="BU9" s="17"/>
      <c r="BV9" s="17">
        <v>0.126060846322162</v>
      </c>
      <c r="BW9" s="17">
        <v>0.184423571987445</v>
      </c>
      <c r="BX9" s="17">
        <v>0.18492776558084101</v>
      </c>
      <c r="BY9" s="17"/>
      <c r="BZ9" s="17">
        <v>0.112806813144922</v>
      </c>
      <c r="CA9" s="17">
        <v>0.15878574802947701</v>
      </c>
      <c r="CB9" s="17">
        <v>0.143950687490526</v>
      </c>
      <c r="CC9" s="17">
        <v>0.18271907223265499</v>
      </c>
      <c r="CD9" s="17">
        <v>0.19933178166938101</v>
      </c>
      <c r="CE9" s="17">
        <v>0.18363719643524401</v>
      </c>
      <c r="CF9" s="17">
        <v>0.23492988118327299</v>
      </c>
      <c r="CG9" s="17"/>
      <c r="CH9" s="17">
        <v>0.33509592796106602</v>
      </c>
      <c r="CI9" s="17">
        <v>0.175082842267892</v>
      </c>
      <c r="CJ9" s="17">
        <v>0.14353658418786899</v>
      </c>
      <c r="CK9" s="17">
        <v>0.133763771477833</v>
      </c>
      <c r="CL9" s="17">
        <v>0.106597503572116</v>
      </c>
    </row>
    <row r="10" spans="2:90" x14ac:dyDescent="0.3">
      <c r="B10" s="18" t="s">
        <v>578</v>
      </c>
      <c r="C10" s="17">
        <v>0.32956188233175798</v>
      </c>
      <c r="D10" s="17">
        <v>0.33280479091911103</v>
      </c>
      <c r="E10" s="17">
        <v>0.32614911184982898</v>
      </c>
      <c r="F10" s="17"/>
      <c r="G10" s="17">
        <v>0.30827358909803099</v>
      </c>
      <c r="H10" s="17">
        <v>0.36897783079160001</v>
      </c>
      <c r="I10" s="17">
        <v>0.30879819694802002</v>
      </c>
      <c r="J10" s="17">
        <v>0.26489309154853602</v>
      </c>
      <c r="K10" s="17">
        <v>0.35257415786436302</v>
      </c>
      <c r="L10" s="17">
        <v>0.36555544750497998</v>
      </c>
      <c r="M10" s="17"/>
      <c r="N10" s="17">
        <v>0.366324822673609</v>
      </c>
      <c r="O10" s="17">
        <v>0.353626757032664</v>
      </c>
      <c r="P10" s="17">
        <v>0.315647823548933</v>
      </c>
      <c r="Q10" s="17">
        <v>0.27418549469106901</v>
      </c>
      <c r="R10" s="17"/>
      <c r="S10" s="17">
        <v>0.30850783435870799</v>
      </c>
      <c r="T10" s="17">
        <v>0.36680583187257598</v>
      </c>
      <c r="U10" s="17">
        <v>0.28038669406688099</v>
      </c>
      <c r="V10" s="17">
        <v>0.35647657684823097</v>
      </c>
      <c r="W10" s="17">
        <v>0.33713199483956402</v>
      </c>
      <c r="X10" s="17">
        <v>0.365041949333482</v>
      </c>
      <c r="Y10" s="17">
        <v>0.348391670387038</v>
      </c>
      <c r="Z10" s="17">
        <v>0.36524522406840498</v>
      </c>
      <c r="AA10" s="17">
        <v>0.312834025169552</v>
      </c>
      <c r="AB10" s="17">
        <v>0.256896826289506</v>
      </c>
      <c r="AC10" s="17">
        <v>0.322119273199927</v>
      </c>
      <c r="AD10" s="17">
        <v>0.38667314888169702</v>
      </c>
      <c r="AE10" s="17"/>
      <c r="AF10" s="17">
        <v>0.325828929215705</v>
      </c>
      <c r="AG10" s="17">
        <v>0.34884211922702801</v>
      </c>
      <c r="AH10" s="17">
        <v>0.28118641906915998</v>
      </c>
      <c r="AI10" s="17"/>
      <c r="AJ10" s="17">
        <v>0.31718023723007299</v>
      </c>
      <c r="AK10" s="17">
        <v>0.36827878754416898</v>
      </c>
      <c r="AL10" s="17">
        <v>0.30369580951503</v>
      </c>
      <c r="AM10" s="17">
        <v>0.31263164250437497</v>
      </c>
      <c r="AN10" s="17">
        <v>0.41145561735184899</v>
      </c>
      <c r="AO10" s="17"/>
      <c r="AP10" s="17">
        <v>0.400806623695113</v>
      </c>
      <c r="AQ10" s="17">
        <v>0.32374918958895399</v>
      </c>
      <c r="AR10" s="17">
        <v>0.31999346488991498</v>
      </c>
      <c r="AS10" s="17">
        <v>0.31711275674061501</v>
      </c>
      <c r="AT10" s="17">
        <v>0.36847963628295899</v>
      </c>
      <c r="AU10" s="17">
        <v>0.29709725206947402</v>
      </c>
      <c r="AV10" s="17"/>
      <c r="AW10" s="17">
        <v>0.213507721030055</v>
      </c>
      <c r="AX10" s="17">
        <v>0.255684522315548</v>
      </c>
      <c r="AY10" s="17">
        <v>0.26990774012781599</v>
      </c>
      <c r="AZ10" s="17">
        <v>0.28982132648969</v>
      </c>
      <c r="BA10" s="17">
        <v>0.312426974399864</v>
      </c>
      <c r="BB10" s="17">
        <v>0.27496909907579198</v>
      </c>
      <c r="BC10" s="17">
        <v>0.40880175685304398</v>
      </c>
      <c r="BD10" s="17">
        <v>0.36837848551991897</v>
      </c>
      <c r="BE10" s="17">
        <v>0.40690992391243902</v>
      </c>
      <c r="BF10" s="17">
        <v>0.38014864058798498</v>
      </c>
      <c r="BG10" s="17">
        <v>0.32019265856885598</v>
      </c>
      <c r="BH10" s="17">
        <v>0.40052139972084499</v>
      </c>
      <c r="BI10" s="17">
        <v>0.317170691841408</v>
      </c>
      <c r="BJ10" s="17">
        <v>0.28265893285055099</v>
      </c>
      <c r="BK10" s="17">
        <v>0.30774232490378001</v>
      </c>
      <c r="BL10" s="17">
        <v>0.421429517794074</v>
      </c>
      <c r="BM10" s="17"/>
      <c r="BN10" s="17">
        <v>0.34166106071228097</v>
      </c>
      <c r="BO10" s="17">
        <v>0.31128635312950897</v>
      </c>
      <c r="BP10" s="17"/>
      <c r="BQ10" s="17">
        <v>0.40580412933946802</v>
      </c>
      <c r="BR10" s="17">
        <v>0.31210513061064499</v>
      </c>
      <c r="BS10" s="17"/>
      <c r="BT10" s="17">
        <v>0.38593611882058698</v>
      </c>
      <c r="BU10" s="17"/>
      <c r="BV10" s="17">
        <v>0.315090117743132</v>
      </c>
      <c r="BW10" s="17">
        <v>0.31977533320047502</v>
      </c>
      <c r="BX10" s="17">
        <v>0.34226352480500699</v>
      </c>
      <c r="BY10" s="17"/>
      <c r="BZ10" s="17">
        <v>0.228133403721033</v>
      </c>
      <c r="CA10" s="17">
        <v>0.27821918099623799</v>
      </c>
      <c r="CB10" s="17">
        <v>0.31761543203908799</v>
      </c>
      <c r="CC10" s="17">
        <v>0.35237913293596801</v>
      </c>
      <c r="CD10" s="17">
        <v>0.358927873095577</v>
      </c>
      <c r="CE10" s="17">
        <v>0.42403235346340901</v>
      </c>
      <c r="CF10" s="17">
        <v>0.34953349615833901</v>
      </c>
      <c r="CG10" s="17"/>
      <c r="CH10" s="17">
        <v>0.3198175726411</v>
      </c>
      <c r="CI10" s="17">
        <v>0.38237190607155602</v>
      </c>
      <c r="CJ10" s="17">
        <v>0.31404923600621898</v>
      </c>
      <c r="CK10" s="17">
        <v>0.28911282050391102</v>
      </c>
      <c r="CL10" s="17">
        <v>0.16307812539119401</v>
      </c>
    </row>
    <row r="11" spans="2:90" x14ac:dyDescent="0.3">
      <c r="B11" s="18" t="s">
        <v>683</v>
      </c>
      <c r="C11" s="17">
        <v>0.25405349036869102</v>
      </c>
      <c r="D11" s="17">
        <v>0.26742617174720701</v>
      </c>
      <c r="E11" s="17">
        <v>0.24091942390180801</v>
      </c>
      <c r="F11" s="17"/>
      <c r="G11" s="17">
        <v>0.217508438698021</v>
      </c>
      <c r="H11" s="17">
        <v>0.25857887152123499</v>
      </c>
      <c r="I11" s="17">
        <v>0.25319120757129698</v>
      </c>
      <c r="J11" s="17">
        <v>0.26367435929455402</v>
      </c>
      <c r="K11" s="17">
        <v>0.28056792306350797</v>
      </c>
      <c r="L11" s="17">
        <v>0.24974463449155301</v>
      </c>
      <c r="M11" s="17"/>
      <c r="N11" s="17">
        <v>0.25250568771994403</v>
      </c>
      <c r="O11" s="17">
        <v>0.22843976181675599</v>
      </c>
      <c r="P11" s="17">
        <v>0.286822994853349</v>
      </c>
      <c r="Q11" s="17">
        <v>0.25601244281813801</v>
      </c>
      <c r="R11" s="17"/>
      <c r="S11" s="17">
        <v>0.225698250664323</v>
      </c>
      <c r="T11" s="17">
        <v>0.24032084299284301</v>
      </c>
      <c r="U11" s="17">
        <v>0.28166724549599598</v>
      </c>
      <c r="V11" s="17">
        <v>0.262215454425064</v>
      </c>
      <c r="W11" s="17">
        <v>0.29376160179007799</v>
      </c>
      <c r="X11" s="17">
        <v>0.247069970942423</v>
      </c>
      <c r="Y11" s="17">
        <v>0.241177575706741</v>
      </c>
      <c r="Z11" s="17">
        <v>0.20104309414336399</v>
      </c>
      <c r="AA11" s="17">
        <v>0.33726182886084599</v>
      </c>
      <c r="AB11" s="17">
        <v>0.24896712606323201</v>
      </c>
      <c r="AC11" s="17">
        <v>0.20399193675896199</v>
      </c>
      <c r="AD11" s="17">
        <v>0.17400611766194499</v>
      </c>
      <c r="AE11" s="17"/>
      <c r="AF11" s="17">
        <v>0.26744170655189903</v>
      </c>
      <c r="AG11" s="17">
        <v>0.24431679319791999</v>
      </c>
      <c r="AH11" s="17">
        <v>0.27510508810651602</v>
      </c>
      <c r="AI11" s="17"/>
      <c r="AJ11" s="17">
        <v>0.31786798868621402</v>
      </c>
      <c r="AK11" s="17">
        <v>0.21985200396388199</v>
      </c>
      <c r="AL11" s="17">
        <v>0.24844155061902301</v>
      </c>
      <c r="AM11" s="17">
        <v>0.29536869766551799</v>
      </c>
      <c r="AN11" s="17">
        <v>0.224049394744188</v>
      </c>
      <c r="AO11" s="17"/>
      <c r="AP11" s="17">
        <v>0.18983299271142201</v>
      </c>
      <c r="AQ11" s="17">
        <v>0.32255158559250402</v>
      </c>
      <c r="AR11" s="17">
        <v>0.23636568580192599</v>
      </c>
      <c r="AS11" s="17">
        <v>0.28731044344946599</v>
      </c>
      <c r="AT11" s="17">
        <v>0.193940344351166</v>
      </c>
      <c r="AU11" s="17">
        <v>0.26331268275523501</v>
      </c>
      <c r="AV11" s="17"/>
      <c r="AW11" s="17">
        <v>0.23726392726780099</v>
      </c>
      <c r="AX11" s="17">
        <v>0.213454353493989</v>
      </c>
      <c r="AY11" s="17">
        <v>0.28061489317690902</v>
      </c>
      <c r="AZ11" s="17">
        <v>0.229614893893826</v>
      </c>
      <c r="BA11" s="17">
        <v>0.29466116784588797</v>
      </c>
      <c r="BB11" s="17">
        <v>0.26235840989374198</v>
      </c>
      <c r="BC11" s="17">
        <v>0.27313086618332</v>
      </c>
      <c r="BD11" s="17">
        <v>0.23519458940014901</v>
      </c>
      <c r="BE11" s="17">
        <v>0.26486408307077902</v>
      </c>
      <c r="BF11" s="17">
        <v>0.25958133140516998</v>
      </c>
      <c r="BG11" s="17">
        <v>0.226411805271797</v>
      </c>
      <c r="BH11" s="17">
        <v>0.24765657134452701</v>
      </c>
      <c r="BI11" s="17">
        <v>0.17564211253147399</v>
      </c>
      <c r="BJ11" s="17">
        <v>0.29150136103369401</v>
      </c>
      <c r="BK11" s="17">
        <v>0.27757912575112897</v>
      </c>
      <c r="BL11" s="17">
        <v>0.19994542728262299</v>
      </c>
      <c r="BM11" s="17"/>
      <c r="BN11" s="17">
        <v>0.24691783823534</v>
      </c>
      <c r="BO11" s="17">
        <v>0.26531545964133901</v>
      </c>
      <c r="BP11" s="17"/>
      <c r="BQ11" s="17">
        <v>0.19069308913150401</v>
      </c>
      <c r="BR11" s="17">
        <v>0.27312019728610698</v>
      </c>
      <c r="BS11" s="17"/>
      <c r="BT11" s="17">
        <v>0.24254489406389201</v>
      </c>
      <c r="BU11" s="17"/>
      <c r="BV11" s="17">
        <v>0.24471892070300799</v>
      </c>
      <c r="BW11" s="17">
        <v>0.25736624038150502</v>
      </c>
      <c r="BX11" s="17">
        <v>0.25666099357000699</v>
      </c>
      <c r="BY11" s="17"/>
      <c r="BZ11" s="17">
        <v>0.22667596263481599</v>
      </c>
      <c r="CA11" s="17">
        <v>0.282965799150458</v>
      </c>
      <c r="CB11" s="17">
        <v>0.26583616372046398</v>
      </c>
      <c r="CC11" s="17">
        <v>0.24489654026111199</v>
      </c>
      <c r="CD11" s="17">
        <v>0.270962126560718</v>
      </c>
      <c r="CE11" s="17">
        <v>0.22265374373771901</v>
      </c>
      <c r="CF11" s="17">
        <v>0.23967963000178599</v>
      </c>
      <c r="CG11" s="17"/>
      <c r="CH11" s="17">
        <v>0.22323973936411501</v>
      </c>
      <c r="CI11" s="17">
        <v>0.24381965660604599</v>
      </c>
      <c r="CJ11" s="17">
        <v>0.26873246654816701</v>
      </c>
      <c r="CK11" s="17">
        <v>0.25067771400511601</v>
      </c>
      <c r="CL11" s="17">
        <v>0.302851387781291</v>
      </c>
    </row>
    <row r="12" spans="2:90" x14ac:dyDescent="0.3">
      <c r="B12" s="18" t="s">
        <v>580</v>
      </c>
      <c r="C12" s="17">
        <v>6.54904612586691E-2</v>
      </c>
      <c r="D12" s="17">
        <v>7.2449077494744496E-2</v>
      </c>
      <c r="E12" s="17">
        <v>5.8177578666902201E-2</v>
      </c>
      <c r="F12" s="17"/>
      <c r="G12" s="17">
        <v>9.21297720663629E-2</v>
      </c>
      <c r="H12" s="17">
        <v>5.9436965159918802E-2</v>
      </c>
      <c r="I12" s="17">
        <v>6.1414873409079397E-2</v>
      </c>
      <c r="J12" s="17">
        <v>7.8382096880983201E-2</v>
      </c>
      <c r="K12" s="17">
        <v>7.5326404066465097E-2</v>
      </c>
      <c r="L12" s="17">
        <v>3.9015615233611599E-2</v>
      </c>
      <c r="M12" s="17"/>
      <c r="N12" s="17">
        <v>6.5099448520927694E-2</v>
      </c>
      <c r="O12" s="17">
        <v>7.1432077379106201E-2</v>
      </c>
      <c r="P12" s="17">
        <v>6.5042618776490493E-2</v>
      </c>
      <c r="Q12" s="17">
        <v>5.8959271306888397E-2</v>
      </c>
      <c r="R12" s="17"/>
      <c r="S12" s="17">
        <v>9.9281951297586102E-2</v>
      </c>
      <c r="T12" s="17">
        <v>6.3992792200919996E-2</v>
      </c>
      <c r="U12" s="17">
        <v>4.8290474213279803E-2</v>
      </c>
      <c r="V12" s="17">
        <v>5.3261273978144501E-2</v>
      </c>
      <c r="W12" s="17">
        <v>5.1915196376563597E-2</v>
      </c>
      <c r="X12" s="17">
        <v>6.1628789458465602E-2</v>
      </c>
      <c r="Y12" s="17">
        <v>8.1092195739019199E-2</v>
      </c>
      <c r="Z12" s="17">
        <v>3.1499380502771498E-2</v>
      </c>
      <c r="AA12" s="17">
        <v>5.5926150519763698E-2</v>
      </c>
      <c r="AB12" s="17">
        <v>0.101446345690729</v>
      </c>
      <c r="AC12" s="17">
        <v>2.7548914088994202E-2</v>
      </c>
      <c r="AD12" s="17">
        <v>3.3865198616546702E-2</v>
      </c>
      <c r="AE12" s="17"/>
      <c r="AF12" s="17">
        <v>6.2902579024822006E-2</v>
      </c>
      <c r="AG12" s="17">
        <v>7.04219827421462E-2</v>
      </c>
      <c r="AH12" s="17">
        <v>6.5588741053611094E-2</v>
      </c>
      <c r="AI12" s="17"/>
      <c r="AJ12" s="17">
        <v>8.0489731492188604E-2</v>
      </c>
      <c r="AK12" s="17">
        <v>6.90520797098199E-2</v>
      </c>
      <c r="AL12" s="17">
        <v>7.34660589770397E-2</v>
      </c>
      <c r="AM12" s="17">
        <v>6.1755960521415201E-2</v>
      </c>
      <c r="AN12" s="17">
        <v>7.4148550497175697E-2</v>
      </c>
      <c r="AO12" s="17"/>
      <c r="AP12" s="17">
        <v>5.8472919423548E-2</v>
      </c>
      <c r="AQ12" s="17">
        <v>8.1514422229076594E-2</v>
      </c>
      <c r="AR12" s="17">
        <v>5.8495592091718597E-2</v>
      </c>
      <c r="AS12" s="17">
        <v>6.7920312268416702E-2</v>
      </c>
      <c r="AT12" s="17">
        <v>9.49938966083613E-2</v>
      </c>
      <c r="AU12" s="17">
        <v>4.9942558905445397E-2</v>
      </c>
      <c r="AV12" s="17"/>
      <c r="AW12" s="17">
        <v>0.14064676260304301</v>
      </c>
      <c r="AX12" s="17">
        <v>0.10933492141084999</v>
      </c>
      <c r="AY12" s="17">
        <v>5.3833416702659002E-2</v>
      </c>
      <c r="AZ12" s="17">
        <v>4.0208876675159502E-2</v>
      </c>
      <c r="BA12" s="17">
        <v>4.8066734508483998E-2</v>
      </c>
      <c r="BB12" s="17">
        <v>6.8662778601926003E-2</v>
      </c>
      <c r="BC12" s="17">
        <v>8.4712629311977497E-2</v>
      </c>
      <c r="BD12" s="17">
        <v>6.1193158652155397E-2</v>
      </c>
      <c r="BE12" s="17">
        <v>5.7170796270901103E-2</v>
      </c>
      <c r="BF12" s="17">
        <v>6.6920395110743297E-2</v>
      </c>
      <c r="BG12" s="17">
        <v>7.9879987699415303E-2</v>
      </c>
      <c r="BH12" s="17">
        <v>4.8957740499040198E-2</v>
      </c>
      <c r="BI12" s="17">
        <v>0.12419681986310099</v>
      </c>
      <c r="BJ12" s="17">
        <v>8.4215058457835196E-2</v>
      </c>
      <c r="BK12" s="17">
        <v>6.3834270945485494E-2</v>
      </c>
      <c r="BL12" s="17">
        <v>5.01495440899506E-2</v>
      </c>
      <c r="BM12" s="17"/>
      <c r="BN12" s="17">
        <v>5.9465805659182698E-2</v>
      </c>
      <c r="BO12" s="17">
        <v>7.4764328139146505E-2</v>
      </c>
      <c r="BP12" s="17"/>
      <c r="BQ12" s="17">
        <v>5.8748043408862298E-2</v>
      </c>
      <c r="BR12" s="17">
        <v>8.1399600340462605E-2</v>
      </c>
      <c r="BS12" s="17"/>
      <c r="BT12" s="17">
        <v>4.31484646205108E-2</v>
      </c>
      <c r="BU12" s="17"/>
      <c r="BV12" s="17">
        <v>6.5283368307019696E-2</v>
      </c>
      <c r="BW12" s="17">
        <v>9.0332493827194299E-2</v>
      </c>
      <c r="BX12" s="17">
        <v>5.5874977383100301E-2</v>
      </c>
      <c r="BY12" s="17"/>
      <c r="BZ12" s="17">
        <v>9.3820347248547695E-2</v>
      </c>
      <c r="CA12" s="17">
        <v>6.8371712405395399E-2</v>
      </c>
      <c r="CB12" s="17">
        <v>7.3192656262617603E-2</v>
      </c>
      <c r="CC12" s="17">
        <v>7.4121009627190607E-2</v>
      </c>
      <c r="CD12" s="17">
        <v>4.09025367130217E-2</v>
      </c>
      <c r="CE12" s="17">
        <v>6.7831112609956903E-2</v>
      </c>
      <c r="CF12" s="17">
        <v>7.4155891053324499E-2</v>
      </c>
      <c r="CG12" s="17"/>
      <c r="CH12" s="17">
        <v>2.4070857140749701E-2</v>
      </c>
      <c r="CI12" s="17">
        <v>7.7811883466456302E-2</v>
      </c>
      <c r="CJ12" s="17">
        <v>5.5007815397285401E-2</v>
      </c>
      <c r="CK12" s="17">
        <v>8.14284131688644E-2</v>
      </c>
      <c r="CL12" s="17">
        <v>8.6511963230062397E-2</v>
      </c>
    </row>
    <row r="13" spans="2:90" x14ac:dyDescent="0.3">
      <c r="B13" s="18" t="s">
        <v>581</v>
      </c>
      <c r="C13" s="17">
        <v>3.4337460106928501E-2</v>
      </c>
      <c r="D13" s="17">
        <v>4.2012023476246302E-2</v>
      </c>
      <c r="E13" s="17">
        <v>2.7109284065672801E-2</v>
      </c>
      <c r="F13" s="17"/>
      <c r="G13" s="17">
        <v>2.6314718404518898E-2</v>
      </c>
      <c r="H13" s="17">
        <v>3.6419568205202202E-2</v>
      </c>
      <c r="I13" s="17">
        <v>4.8891348027490802E-2</v>
      </c>
      <c r="J13" s="17">
        <v>4.7692983891715897E-2</v>
      </c>
      <c r="K13" s="17">
        <v>3.2920458066314502E-2</v>
      </c>
      <c r="L13" s="17">
        <v>1.6158537534551199E-2</v>
      </c>
      <c r="M13" s="17"/>
      <c r="N13" s="17">
        <v>2.8625543713653102E-2</v>
      </c>
      <c r="O13" s="17">
        <v>3.2008223878409799E-2</v>
      </c>
      <c r="P13" s="17">
        <v>3.5884666172846899E-2</v>
      </c>
      <c r="Q13" s="17">
        <v>4.1894486447142699E-2</v>
      </c>
      <c r="R13" s="17"/>
      <c r="S13" s="17">
        <v>3.8450809323657201E-2</v>
      </c>
      <c r="T13" s="17">
        <v>3.5325495042183998E-2</v>
      </c>
      <c r="U13" s="17">
        <v>5.1395292858017902E-2</v>
      </c>
      <c r="V13" s="17">
        <v>1.09604012459071E-2</v>
      </c>
      <c r="W13" s="17">
        <v>5.32596036061505E-2</v>
      </c>
      <c r="X13" s="17">
        <v>2.7671640095674299E-2</v>
      </c>
      <c r="Y13" s="17">
        <v>1.6916306486892602E-2</v>
      </c>
      <c r="Z13" s="17">
        <v>1.2493894145729901E-2</v>
      </c>
      <c r="AA13" s="17">
        <v>1.5058406856707699E-2</v>
      </c>
      <c r="AB13" s="17">
        <v>5.4525368035365201E-2</v>
      </c>
      <c r="AC13" s="17">
        <v>6.5977883639147597E-2</v>
      </c>
      <c r="AD13" s="17">
        <v>4.4551868946925803E-2</v>
      </c>
      <c r="AE13" s="17"/>
      <c r="AF13" s="17">
        <v>4.6774077728803903E-2</v>
      </c>
      <c r="AG13" s="17">
        <v>2.7714465501695498E-2</v>
      </c>
      <c r="AH13" s="17">
        <v>2.9493766095168801E-2</v>
      </c>
      <c r="AI13" s="17"/>
      <c r="AJ13" s="17">
        <v>3.3321579033491699E-2</v>
      </c>
      <c r="AK13" s="17">
        <v>2.7063304176751402E-2</v>
      </c>
      <c r="AL13" s="17">
        <v>2.2891762655916199E-2</v>
      </c>
      <c r="AM13" s="17">
        <v>7.0413353977854504E-2</v>
      </c>
      <c r="AN13" s="17">
        <v>4.8889869077158997E-2</v>
      </c>
      <c r="AO13" s="17"/>
      <c r="AP13" s="17">
        <v>1.5693889252979099E-2</v>
      </c>
      <c r="AQ13" s="17">
        <v>1.9730799192252499E-2</v>
      </c>
      <c r="AR13" s="17">
        <v>3.16001004722107E-2</v>
      </c>
      <c r="AS13" s="17">
        <v>6.2598279994898698E-2</v>
      </c>
      <c r="AT13" s="17">
        <v>6.0180312830759197E-2</v>
      </c>
      <c r="AU13" s="17">
        <v>2.1854768753256801E-2</v>
      </c>
      <c r="AV13" s="17"/>
      <c r="AW13" s="17">
        <v>0</v>
      </c>
      <c r="AX13" s="17">
        <v>5.3797092312320702E-2</v>
      </c>
      <c r="AY13" s="17">
        <v>3.9069180327467597E-2</v>
      </c>
      <c r="AZ13" s="17">
        <v>4.7559474135341E-2</v>
      </c>
      <c r="BA13" s="17">
        <v>3.7400930163249399E-2</v>
      </c>
      <c r="BB13" s="17">
        <v>3.7334666938841701E-2</v>
      </c>
      <c r="BC13" s="17">
        <v>3.3063354446104899E-2</v>
      </c>
      <c r="BD13" s="17">
        <v>1.2353340627611399E-2</v>
      </c>
      <c r="BE13" s="17">
        <v>3.3201387572055797E-2</v>
      </c>
      <c r="BF13" s="17">
        <v>1.99958956104338E-2</v>
      </c>
      <c r="BG13" s="17">
        <v>3.9933288928207397E-2</v>
      </c>
      <c r="BH13" s="17">
        <v>4.3319239971978903E-2</v>
      </c>
      <c r="BI13" s="17">
        <v>5.7940017288121003E-2</v>
      </c>
      <c r="BJ13" s="17">
        <v>4.8493308385283297E-2</v>
      </c>
      <c r="BK13" s="17">
        <v>0</v>
      </c>
      <c r="BL13" s="17">
        <v>2.53345995212731E-2</v>
      </c>
      <c r="BM13" s="17"/>
      <c r="BN13" s="17">
        <v>3.2389266082795E-2</v>
      </c>
      <c r="BO13" s="17">
        <v>3.7527239403807297E-2</v>
      </c>
      <c r="BP13" s="17"/>
      <c r="BQ13" s="17">
        <v>1.75761382480028E-2</v>
      </c>
      <c r="BR13" s="17">
        <v>4.6095366965905098E-2</v>
      </c>
      <c r="BS13" s="17"/>
      <c r="BT13" s="17">
        <v>3.0229941864103198E-2</v>
      </c>
      <c r="BU13" s="17"/>
      <c r="BV13" s="17">
        <v>4.4761102472559697E-2</v>
      </c>
      <c r="BW13" s="17">
        <v>5.0529322513938497E-3</v>
      </c>
      <c r="BX13" s="17">
        <v>3.8641378189639301E-2</v>
      </c>
      <c r="BY13" s="17"/>
      <c r="BZ13" s="17">
        <v>6.3168560945979793E-2</v>
      </c>
      <c r="CA13" s="17">
        <v>5.6297083687835398E-2</v>
      </c>
      <c r="CB13" s="17">
        <v>2.1496667204458801E-2</v>
      </c>
      <c r="CC13" s="17">
        <v>3.1215836287738399E-2</v>
      </c>
      <c r="CD13" s="17">
        <v>1.38435868630916E-2</v>
      </c>
      <c r="CE13" s="17">
        <v>2.14560658702979E-2</v>
      </c>
      <c r="CF13" s="17">
        <v>4.3028639629653698E-2</v>
      </c>
      <c r="CG13" s="17"/>
      <c r="CH13" s="17">
        <v>5.5401835163411899E-2</v>
      </c>
      <c r="CI13" s="17">
        <v>1.3443580046494199E-2</v>
      </c>
      <c r="CJ13" s="17">
        <v>3.97236981246126E-2</v>
      </c>
      <c r="CK13" s="17">
        <v>3.4933714173061702E-2</v>
      </c>
      <c r="CL13" s="17">
        <v>0.125253134922158</v>
      </c>
    </row>
    <row r="14" spans="2:90" x14ac:dyDescent="0.3">
      <c r="B14" s="18" t="s">
        <v>118</v>
      </c>
      <c r="C14" s="19">
        <v>0.14644039017482299</v>
      </c>
      <c r="D14" s="19">
        <v>0.100104243215066</v>
      </c>
      <c r="E14" s="19">
        <v>0.19092470194663</v>
      </c>
      <c r="F14" s="19"/>
      <c r="G14" s="19">
        <v>0.194673880869524</v>
      </c>
      <c r="H14" s="19">
        <v>0.105418768016334</v>
      </c>
      <c r="I14" s="19">
        <v>0.19132099140504599</v>
      </c>
      <c r="J14" s="19">
        <v>0.23605205719688099</v>
      </c>
      <c r="K14" s="19">
        <v>0.123818619249005</v>
      </c>
      <c r="L14" s="19">
        <v>5.3603342754156597E-2</v>
      </c>
      <c r="M14" s="19"/>
      <c r="N14" s="19">
        <v>9.7147491795290197E-2</v>
      </c>
      <c r="O14" s="19">
        <v>0.164090335531345</v>
      </c>
      <c r="P14" s="19">
        <v>0.12963741361341899</v>
      </c>
      <c r="Q14" s="19">
        <v>0.19564941333546801</v>
      </c>
      <c r="R14" s="19"/>
      <c r="S14" s="19">
        <v>0.15373797443686599</v>
      </c>
      <c r="T14" s="19">
        <v>0.115903482481229</v>
      </c>
      <c r="U14" s="19">
        <v>0.15657260973460699</v>
      </c>
      <c r="V14" s="19">
        <v>0.155999756204873</v>
      </c>
      <c r="W14" s="19">
        <v>0.14747934281376701</v>
      </c>
      <c r="X14" s="19">
        <v>0.151947229201052</v>
      </c>
      <c r="Y14" s="19">
        <v>0.115745102476498</v>
      </c>
      <c r="Z14" s="19">
        <v>7.9309181141682603E-2</v>
      </c>
      <c r="AA14" s="19">
        <v>0.11613365908812</v>
      </c>
      <c r="AB14" s="19">
        <v>0.198685168207861</v>
      </c>
      <c r="AC14" s="19">
        <v>0.22003122139821399</v>
      </c>
      <c r="AD14" s="19">
        <v>0.17404519182684</v>
      </c>
      <c r="AE14" s="19"/>
      <c r="AF14" s="19">
        <v>0.102676696492388</v>
      </c>
      <c r="AG14" s="19">
        <v>0.117823513319726</v>
      </c>
      <c r="AH14" s="19">
        <v>0.25987084003315303</v>
      </c>
      <c r="AI14" s="19"/>
      <c r="AJ14" s="19">
        <v>6.6515427147001205E-2</v>
      </c>
      <c r="AK14" s="19">
        <v>0.135410243261221</v>
      </c>
      <c r="AL14" s="19">
        <v>9.8491510366531698E-2</v>
      </c>
      <c r="AM14" s="19">
        <v>8.1016399737609504E-2</v>
      </c>
      <c r="AN14" s="19">
        <v>0.12543226689961001</v>
      </c>
      <c r="AO14" s="19"/>
      <c r="AP14" s="19">
        <v>0.11710947700894001</v>
      </c>
      <c r="AQ14" s="19">
        <v>8.5231991952529701E-2</v>
      </c>
      <c r="AR14" s="19">
        <v>0.14281883764667999</v>
      </c>
      <c r="AS14" s="19">
        <v>9.6645911832898002E-2</v>
      </c>
      <c r="AT14" s="19">
        <v>0.162835574922259</v>
      </c>
      <c r="AU14" s="19">
        <v>0.23319680565998699</v>
      </c>
      <c r="AV14" s="19"/>
      <c r="AW14" s="19">
        <v>0.25510990053794502</v>
      </c>
      <c r="AX14" s="19">
        <v>0.241082963894418</v>
      </c>
      <c r="AY14" s="19">
        <v>0.20249821612676</v>
      </c>
      <c r="AZ14" s="19">
        <v>0.18338944188519099</v>
      </c>
      <c r="BA14" s="19">
        <v>0.148256003200368</v>
      </c>
      <c r="BB14" s="19">
        <v>0.172955395651714</v>
      </c>
      <c r="BC14" s="19">
        <v>6.4551200993673299E-2</v>
      </c>
      <c r="BD14" s="19">
        <v>0.168212613011401</v>
      </c>
      <c r="BE14" s="19">
        <v>9.2447250461588498E-2</v>
      </c>
      <c r="BF14" s="19">
        <v>7.5741270869450303E-2</v>
      </c>
      <c r="BG14" s="19">
        <v>0.15297971336225999</v>
      </c>
      <c r="BH14" s="19">
        <v>0.123150352210467</v>
      </c>
      <c r="BI14" s="19">
        <v>0.120202057365947</v>
      </c>
      <c r="BJ14" s="19">
        <v>6.8915843100084903E-2</v>
      </c>
      <c r="BK14" s="19">
        <v>8.3651194825849595E-2</v>
      </c>
      <c r="BL14" s="19">
        <v>6.3064374483478097E-2</v>
      </c>
      <c r="BM14" s="19"/>
      <c r="BN14" s="19">
        <v>0.11597651036602299</v>
      </c>
      <c r="BO14" s="19">
        <v>0.18587930789861601</v>
      </c>
      <c r="BP14" s="19"/>
      <c r="BQ14" s="19">
        <v>0.11995625503662</v>
      </c>
      <c r="BR14" s="19">
        <v>0.14309403517073799</v>
      </c>
      <c r="BS14" s="19"/>
      <c r="BT14" s="19">
        <v>8.6576519905510296E-2</v>
      </c>
      <c r="BU14" s="19"/>
      <c r="BV14" s="19">
        <v>0.20408564445211899</v>
      </c>
      <c r="BW14" s="19">
        <v>0.143049428351987</v>
      </c>
      <c r="BX14" s="19">
        <v>0.12163136047140501</v>
      </c>
      <c r="BY14" s="19"/>
      <c r="BZ14" s="19">
        <v>0.27539491230470198</v>
      </c>
      <c r="CA14" s="19">
        <v>0.155360475730595</v>
      </c>
      <c r="CB14" s="19">
        <v>0.17790839328284599</v>
      </c>
      <c r="CC14" s="19">
        <v>0.11466840865533599</v>
      </c>
      <c r="CD14" s="19">
        <v>0.11603209509821</v>
      </c>
      <c r="CE14" s="19">
        <v>8.0389527883372905E-2</v>
      </c>
      <c r="CF14" s="19">
        <v>5.86724619736246E-2</v>
      </c>
      <c r="CG14" s="19"/>
      <c r="CH14" s="19">
        <v>4.23740677295587E-2</v>
      </c>
      <c r="CI14" s="19">
        <v>0.107470131541556</v>
      </c>
      <c r="CJ14" s="19">
        <v>0.178950199735847</v>
      </c>
      <c r="CK14" s="19">
        <v>0.210083566671214</v>
      </c>
      <c r="CL14" s="19">
        <v>0.21570788510317901</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691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0.23521446728711401</v>
      </c>
      <c r="D9" s="17">
        <v>0.21676249058979699</v>
      </c>
      <c r="E9" s="17">
        <v>0.25201513594121999</v>
      </c>
      <c r="F9" s="17"/>
      <c r="G9" s="17">
        <v>0.27358091126865203</v>
      </c>
      <c r="H9" s="17">
        <v>0.24396915986821499</v>
      </c>
      <c r="I9" s="17">
        <v>0.232447639578273</v>
      </c>
      <c r="J9" s="17">
        <v>0.21222124656581101</v>
      </c>
      <c r="K9" s="17">
        <v>0.175014867535005</v>
      </c>
      <c r="L9" s="17">
        <v>0.26388463900526998</v>
      </c>
      <c r="M9" s="17"/>
      <c r="N9" s="17">
        <v>0.25915140937035502</v>
      </c>
      <c r="O9" s="17">
        <v>0.257345265418294</v>
      </c>
      <c r="P9" s="17">
        <v>0.201553100922085</v>
      </c>
      <c r="Q9" s="17">
        <v>0.21841282233531001</v>
      </c>
      <c r="R9" s="17"/>
      <c r="S9" s="17">
        <v>0.24330776135834201</v>
      </c>
      <c r="T9" s="17">
        <v>0.23532562431609799</v>
      </c>
      <c r="U9" s="17">
        <v>0.194380574029616</v>
      </c>
      <c r="V9" s="17">
        <v>0.217996726998094</v>
      </c>
      <c r="W9" s="17">
        <v>0.18807073092068199</v>
      </c>
      <c r="X9" s="17">
        <v>0.15982924890217701</v>
      </c>
      <c r="Y9" s="17">
        <v>0.26634094148794102</v>
      </c>
      <c r="Z9" s="17">
        <v>0.28472365564001401</v>
      </c>
      <c r="AA9" s="17">
        <v>0.277618429551301</v>
      </c>
      <c r="AB9" s="17">
        <v>0.28573114610118</v>
      </c>
      <c r="AC9" s="17">
        <v>0.17291382177846401</v>
      </c>
      <c r="AD9" s="17">
        <v>0.34062195901829501</v>
      </c>
      <c r="AE9" s="17"/>
      <c r="AF9" s="17">
        <v>0.217390833164463</v>
      </c>
      <c r="AG9" s="17">
        <v>0.245501616944305</v>
      </c>
      <c r="AH9" s="17">
        <v>0.18234233547777501</v>
      </c>
      <c r="AI9" s="17"/>
      <c r="AJ9" s="17">
        <v>0.13846318381632</v>
      </c>
      <c r="AK9" s="17">
        <v>0.30506622960623497</v>
      </c>
      <c r="AL9" s="17">
        <v>0.31288185712470501</v>
      </c>
      <c r="AM9" s="17">
        <v>0.15913935120523101</v>
      </c>
      <c r="AN9" s="17">
        <v>0.200760852462954</v>
      </c>
      <c r="AO9" s="17"/>
      <c r="AP9" s="17">
        <v>0.34221865903832899</v>
      </c>
      <c r="AQ9" s="17">
        <v>0.14256023606929899</v>
      </c>
      <c r="AR9" s="17">
        <v>0.320281640869641</v>
      </c>
      <c r="AS9" s="17">
        <v>0.17433208225706401</v>
      </c>
      <c r="AT9" s="17">
        <v>0.30178031085556301</v>
      </c>
      <c r="AU9" s="17">
        <v>0.16132967872385501</v>
      </c>
      <c r="AV9" s="17"/>
      <c r="AW9" s="17">
        <v>0.21631251566410201</v>
      </c>
      <c r="AX9" s="17">
        <v>0.21917279084281099</v>
      </c>
      <c r="AY9" s="17">
        <v>0.185240919306387</v>
      </c>
      <c r="AZ9" s="17">
        <v>0.208359790931575</v>
      </c>
      <c r="BA9" s="17">
        <v>0.214256483765592</v>
      </c>
      <c r="BB9" s="17">
        <v>0.28830330570650498</v>
      </c>
      <c r="BC9" s="17">
        <v>0.21351342091873801</v>
      </c>
      <c r="BD9" s="17">
        <v>0.226219713727492</v>
      </c>
      <c r="BE9" s="17">
        <v>0.197690581975309</v>
      </c>
      <c r="BF9" s="17">
        <v>0.27074610306325397</v>
      </c>
      <c r="BG9" s="17">
        <v>0.28268803491650801</v>
      </c>
      <c r="BH9" s="17">
        <v>0.15402411630985499</v>
      </c>
      <c r="BI9" s="17">
        <v>0.28622959040908602</v>
      </c>
      <c r="BJ9" s="17">
        <v>0.196718179367983</v>
      </c>
      <c r="BK9" s="17">
        <v>0.30140884268392798</v>
      </c>
      <c r="BL9" s="17">
        <v>0.34133213146612101</v>
      </c>
      <c r="BM9" s="17"/>
      <c r="BN9" s="17">
        <v>0.25034586625438998</v>
      </c>
      <c r="BO9" s="17">
        <v>0.21537891767106301</v>
      </c>
      <c r="BP9" s="17"/>
      <c r="BQ9" s="17">
        <v>0.33721269270029303</v>
      </c>
      <c r="BR9" s="17">
        <v>0.26638252892911002</v>
      </c>
      <c r="BS9" s="17"/>
      <c r="BT9" s="17">
        <v>0.30241095310517002</v>
      </c>
      <c r="BU9" s="17"/>
      <c r="BV9" s="17">
        <v>0.230967454642794</v>
      </c>
      <c r="BW9" s="17">
        <v>0.29467697330215697</v>
      </c>
      <c r="BX9" s="17">
        <v>0.21965434449229901</v>
      </c>
      <c r="BY9" s="17"/>
      <c r="BZ9" s="17">
        <v>0.221146475009358</v>
      </c>
      <c r="CA9" s="17">
        <v>0.25002459601973298</v>
      </c>
      <c r="CB9" s="17">
        <v>0.24870700220949499</v>
      </c>
      <c r="CC9" s="17">
        <v>0.19821845056604601</v>
      </c>
      <c r="CD9" s="17">
        <v>0.23400357441392799</v>
      </c>
      <c r="CE9" s="17">
        <v>0.26665859067082398</v>
      </c>
      <c r="CF9" s="17">
        <v>0.27576878500396701</v>
      </c>
      <c r="CG9" s="17"/>
      <c r="CH9" s="17">
        <v>0.291228260874346</v>
      </c>
      <c r="CI9" s="17">
        <v>0.22611339119514101</v>
      </c>
      <c r="CJ9" s="17">
        <v>0.237940899798985</v>
      </c>
      <c r="CK9" s="17">
        <v>0.24712028224292501</v>
      </c>
      <c r="CL9" s="17">
        <v>0.110882664400259</v>
      </c>
    </row>
    <row r="10" spans="2:90" x14ac:dyDescent="0.3">
      <c r="B10" s="18" t="s">
        <v>578</v>
      </c>
      <c r="C10" s="17">
        <v>0.32219879784197902</v>
      </c>
      <c r="D10" s="17">
        <v>0.33951925656158599</v>
      </c>
      <c r="E10" s="17">
        <v>0.30395414148733002</v>
      </c>
      <c r="F10" s="17"/>
      <c r="G10" s="17">
        <v>0.30894016883853298</v>
      </c>
      <c r="H10" s="17">
        <v>0.34670590672941998</v>
      </c>
      <c r="I10" s="17">
        <v>0.375122356475388</v>
      </c>
      <c r="J10" s="17">
        <v>0.26041541820167202</v>
      </c>
      <c r="K10" s="17">
        <v>0.31536373295911602</v>
      </c>
      <c r="L10" s="17">
        <v>0.32237837340818098</v>
      </c>
      <c r="M10" s="17"/>
      <c r="N10" s="17">
        <v>0.35165697523561401</v>
      </c>
      <c r="O10" s="17">
        <v>0.31808672174286201</v>
      </c>
      <c r="P10" s="17">
        <v>0.29978046928563101</v>
      </c>
      <c r="Q10" s="17">
        <v>0.31326825310262102</v>
      </c>
      <c r="R10" s="17"/>
      <c r="S10" s="17">
        <v>0.32983450555714799</v>
      </c>
      <c r="T10" s="17">
        <v>0.32873960378135098</v>
      </c>
      <c r="U10" s="17">
        <v>0.34082018233534001</v>
      </c>
      <c r="V10" s="17">
        <v>0.28884735568175901</v>
      </c>
      <c r="W10" s="17">
        <v>0.43376535010741701</v>
      </c>
      <c r="X10" s="17">
        <v>0.34344999442664098</v>
      </c>
      <c r="Y10" s="17">
        <v>0.26645757562327599</v>
      </c>
      <c r="Z10" s="17">
        <v>0.274077433563442</v>
      </c>
      <c r="AA10" s="17">
        <v>0.299580189194187</v>
      </c>
      <c r="AB10" s="17">
        <v>0.30284350703788399</v>
      </c>
      <c r="AC10" s="17">
        <v>0.335520853853366</v>
      </c>
      <c r="AD10" s="17">
        <v>0.31628580285026098</v>
      </c>
      <c r="AE10" s="17"/>
      <c r="AF10" s="17">
        <v>0.27706697801504498</v>
      </c>
      <c r="AG10" s="17">
        <v>0.36947634438235599</v>
      </c>
      <c r="AH10" s="17">
        <v>0.32258148461807101</v>
      </c>
      <c r="AI10" s="17"/>
      <c r="AJ10" s="17">
        <v>0.351117745541149</v>
      </c>
      <c r="AK10" s="17">
        <v>0.35178826070067098</v>
      </c>
      <c r="AL10" s="17">
        <v>0.284159037646871</v>
      </c>
      <c r="AM10" s="17">
        <v>0.28363792327084297</v>
      </c>
      <c r="AN10" s="17">
        <v>0.34598239052256102</v>
      </c>
      <c r="AO10" s="17"/>
      <c r="AP10" s="17">
        <v>0.37002920642076798</v>
      </c>
      <c r="AQ10" s="17">
        <v>0.36213636783066</v>
      </c>
      <c r="AR10" s="17">
        <v>0.31721303325523198</v>
      </c>
      <c r="AS10" s="17">
        <v>0.29697499730611499</v>
      </c>
      <c r="AT10" s="17">
        <v>0.31440456671813699</v>
      </c>
      <c r="AU10" s="17">
        <v>0.30279503790133</v>
      </c>
      <c r="AV10" s="17"/>
      <c r="AW10" s="17">
        <v>0.26093691179339201</v>
      </c>
      <c r="AX10" s="17">
        <v>0.231824870522882</v>
      </c>
      <c r="AY10" s="17">
        <v>0.29547862490618199</v>
      </c>
      <c r="AZ10" s="17">
        <v>0.3012434967682</v>
      </c>
      <c r="BA10" s="17">
        <v>0.276714762197383</v>
      </c>
      <c r="BB10" s="17">
        <v>0.30129312592065099</v>
      </c>
      <c r="BC10" s="17">
        <v>0.344879286202324</v>
      </c>
      <c r="BD10" s="17">
        <v>0.39007464009965698</v>
      </c>
      <c r="BE10" s="17">
        <v>0.340204267847597</v>
      </c>
      <c r="BF10" s="17">
        <v>0.36524328236785503</v>
      </c>
      <c r="BG10" s="17">
        <v>0.30577719545003201</v>
      </c>
      <c r="BH10" s="17">
        <v>0.39169636437458399</v>
      </c>
      <c r="BI10" s="17">
        <v>0.34910861050129199</v>
      </c>
      <c r="BJ10" s="17">
        <v>0.32727859959557998</v>
      </c>
      <c r="BK10" s="17">
        <v>0.36711313640287102</v>
      </c>
      <c r="BL10" s="17">
        <v>0.411598687025924</v>
      </c>
      <c r="BM10" s="17"/>
      <c r="BN10" s="17">
        <v>0.34177768082866</v>
      </c>
      <c r="BO10" s="17">
        <v>0.29387076178157101</v>
      </c>
      <c r="BP10" s="17"/>
      <c r="BQ10" s="17">
        <v>0.36988275851438401</v>
      </c>
      <c r="BR10" s="17">
        <v>0.33146465098912897</v>
      </c>
      <c r="BS10" s="17"/>
      <c r="BT10" s="17">
        <v>0.37843281643464299</v>
      </c>
      <c r="BU10" s="17"/>
      <c r="BV10" s="17">
        <v>0.28898268836975499</v>
      </c>
      <c r="BW10" s="17">
        <v>0.354770737130576</v>
      </c>
      <c r="BX10" s="17">
        <v>0.32643998313049699</v>
      </c>
      <c r="BY10" s="17"/>
      <c r="BZ10" s="17">
        <v>0.31107930131752398</v>
      </c>
      <c r="CA10" s="17">
        <v>0.27871347141335701</v>
      </c>
      <c r="CB10" s="17">
        <v>0.306652803990417</v>
      </c>
      <c r="CC10" s="17">
        <v>0.36965571490171401</v>
      </c>
      <c r="CD10" s="17">
        <v>0.36200985959069498</v>
      </c>
      <c r="CE10" s="17">
        <v>0.30065178706037798</v>
      </c>
      <c r="CF10" s="17">
        <v>0.35779407348005798</v>
      </c>
      <c r="CG10" s="17"/>
      <c r="CH10" s="17">
        <v>0.28135946221894598</v>
      </c>
      <c r="CI10" s="17">
        <v>0.36248280443959002</v>
      </c>
      <c r="CJ10" s="17">
        <v>0.31010093302340502</v>
      </c>
      <c r="CK10" s="17">
        <v>0.28024397407763901</v>
      </c>
      <c r="CL10" s="17">
        <v>0.32300110872799898</v>
      </c>
    </row>
    <row r="11" spans="2:90" x14ac:dyDescent="0.3">
      <c r="B11" s="18" t="s">
        <v>683</v>
      </c>
      <c r="C11" s="17">
        <v>0.26269106602028602</v>
      </c>
      <c r="D11" s="17">
        <v>0.26683599805770403</v>
      </c>
      <c r="E11" s="17">
        <v>0.25976400082822998</v>
      </c>
      <c r="F11" s="17"/>
      <c r="G11" s="17">
        <v>0.22274460584200001</v>
      </c>
      <c r="H11" s="17">
        <v>0.23822481671443299</v>
      </c>
      <c r="I11" s="17">
        <v>0.222394769411593</v>
      </c>
      <c r="J11" s="17">
        <v>0.32340727659887403</v>
      </c>
      <c r="K11" s="17">
        <v>0.31642278945823799</v>
      </c>
      <c r="L11" s="17">
        <v>0.25689049746334602</v>
      </c>
      <c r="M11" s="17"/>
      <c r="N11" s="17">
        <v>0.244981856391499</v>
      </c>
      <c r="O11" s="17">
        <v>0.26326014040444601</v>
      </c>
      <c r="P11" s="17">
        <v>0.31285144901668199</v>
      </c>
      <c r="Q11" s="17">
        <v>0.23784235826578101</v>
      </c>
      <c r="R11" s="17"/>
      <c r="S11" s="17">
        <v>0.24196466208233999</v>
      </c>
      <c r="T11" s="17">
        <v>0.27165252142248603</v>
      </c>
      <c r="U11" s="17">
        <v>0.30952787721276398</v>
      </c>
      <c r="V11" s="17">
        <v>0.28466282978152302</v>
      </c>
      <c r="W11" s="17">
        <v>0.21278458819066501</v>
      </c>
      <c r="X11" s="17">
        <v>0.25590532400819699</v>
      </c>
      <c r="Y11" s="17">
        <v>0.25401968799060698</v>
      </c>
      <c r="Z11" s="17">
        <v>0.309119342746212</v>
      </c>
      <c r="AA11" s="17">
        <v>0.29325501976512502</v>
      </c>
      <c r="AB11" s="17">
        <v>0.21648241523700201</v>
      </c>
      <c r="AC11" s="17">
        <v>0.28381723521915803</v>
      </c>
      <c r="AD11" s="17">
        <v>0.21883901970266101</v>
      </c>
      <c r="AE11" s="17"/>
      <c r="AF11" s="17">
        <v>0.31358300614597001</v>
      </c>
      <c r="AG11" s="17">
        <v>0.24374783194572899</v>
      </c>
      <c r="AH11" s="17">
        <v>0.23036072747250799</v>
      </c>
      <c r="AI11" s="17"/>
      <c r="AJ11" s="17">
        <v>0.319035787344704</v>
      </c>
      <c r="AK11" s="17">
        <v>0.2270301169077</v>
      </c>
      <c r="AL11" s="17">
        <v>0.24544148247943701</v>
      </c>
      <c r="AM11" s="17">
        <v>0.31354829051440702</v>
      </c>
      <c r="AN11" s="17">
        <v>0.27255982298437598</v>
      </c>
      <c r="AO11" s="17"/>
      <c r="AP11" s="17">
        <v>0.18782071828529401</v>
      </c>
      <c r="AQ11" s="17">
        <v>0.32012075141287499</v>
      </c>
      <c r="AR11" s="17">
        <v>0.21478940489041501</v>
      </c>
      <c r="AS11" s="17">
        <v>0.29797281151166799</v>
      </c>
      <c r="AT11" s="17">
        <v>0.24992598918834499</v>
      </c>
      <c r="AU11" s="17">
        <v>0.26979442339705201</v>
      </c>
      <c r="AV11" s="17"/>
      <c r="AW11" s="17">
        <v>0.38455578478777602</v>
      </c>
      <c r="AX11" s="17">
        <v>0.178725254472097</v>
      </c>
      <c r="AY11" s="17">
        <v>0.287509102055442</v>
      </c>
      <c r="AZ11" s="17">
        <v>0.29150095366223999</v>
      </c>
      <c r="BA11" s="17">
        <v>0.29622484913978903</v>
      </c>
      <c r="BB11" s="17">
        <v>0.23062179022415</v>
      </c>
      <c r="BC11" s="17">
        <v>0.29818147056540301</v>
      </c>
      <c r="BD11" s="17">
        <v>0.27436867714537599</v>
      </c>
      <c r="BE11" s="17">
        <v>0.27255086896944197</v>
      </c>
      <c r="BF11" s="17">
        <v>0.276258070836775</v>
      </c>
      <c r="BG11" s="17">
        <v>0.25870000836010898</v>
      </c>
      <c r="BH11" s="17">
        <v>0.26357714489610401</v>
      </c>
      <c r="BI11" s="17">
        <v>0.238525860419316</v>
      </c>
      <c r="BJ11" s="17">
        <v>0.29610047644464199</v>
      </c>
      <c r="BK11" s="17">
        <v>0.204331419286229</v>
      </c>
      <c r="BL11" s="17">
        <v>0.17845319441412699</v>
      </c>
      <c r="BM11" s="17"/>
      <c r="BN11" s="17">
        <v>0.24405848785286499</v>
      </c>
      <c r="BO11" s="17">
        <v>0.29034133570925003</v>
      </c>
      <c r="BP11" s="17"/>
      <c r="BQ11" s="17">
        <v>0.19692770079524399</v>
      </c>
      <c r="BR11" s="17">
        <v>0.25836794487659498</v>
      </c>
      <c r="BS11" s="17"/>
      <c r="BT11" s="17">
        <v>0.217830256752514</v>
      </c>
      <c r="BU11" s="17"/>
      <c r="BV11" s="17">
        <v>0.27447735252084798</v>
      </c>
      <c r="BW11" s="17">
        <v>0.18198235874716701</v>
      </c>
      <c r="BX11" s="17">
        <v>0.28335604899848399</v>
      </c>
      <c r="BY11" s="17"/>
      <c r="BZ11" s="17">
        <v>0.24563220626196999</v>
      </c>
      <c r="CA11" s="17">
        <v>0.245830196972781</v>
      </c>
      <c r="CB11" s="17">
        <v>0.266459711199312</v>
      </c>
      <c r="CC11" s="17">
        <v>0.26739461529867198</v>
      </c>
      <c r="CD11" s="17">
        <v>0.28754048311347502</v>
      </c>
      <c r="CE11" s="17">
        <v>0.28948029076246101</v>
      </c>
      <c r="CF11" s="17">
        <v>0.22705158541735701</v>
      </c>
      <c r="CG11" s="17"/>
      <c r="CH11" s="17">
        <v>0.28898097960695202</v>
      </c>
      <c r="CI11" s="17">
        <v>0.25757972416187302</v>
      </c>
      <c r="CJ11" s="17">
        <v>0.25622098395567</v>
      </c>
      <c r="CK11" s="17">
        <v>0.27738337363856602</v>
      </c>
      <c r="CL11" s="17">
        <v>0.247911155709853</v>
      </c>
    </row>
    <row r="12" spans="2:90" x14ac:dyDescent="0.3">
      <c r="B12" s="18" t="s">
        <v>580</v>
      </c>
      <c r="C12" s="17">
        <v>6.7429023832709004E-2</v>
      </c>
      <c r="D12" s="17">
        <v>7.1304905700049701E-2</v>
      </c>
      <c r="E12" s="17">
        <v>6.4175625933132904E-2</v>
      </c>
      <c r="F12" s="17"/>
      <c r="G12" s="17">
        <v>8.6300312568231494E-2</v>
      </c>
      <c r="H12" s="17">
        <v>7.3333523473236101E-2</v>
      </c>
      <c r="I12" s="17">
        <v>5.1858848462121798E-2</v>
      </c>
      <c r="J12" s="17">
        <v>4.2113502533071001E-2</v>
      </c>
      <c r="K12" s="17">
        <v>7.4625671096235704E-2</v>
      </c>
      <c r="L12" s="17">
        <v>7.8538744212855005E-2</v>
      </c>
      <c r="M12" s="17"/>
      <c r="N12" s="17">
        <v>6.8422543898381802E-2</v>
      </c>
      <c r="O12" s="17">
        <v>5.2952391664492199E-2</v>
      </c>
      <c r="P12" s="17">
        <v>5.4248199268150603E-2</v>
      </c>
      <c r="Q12" s="17">
        <v>9.3658169247661294E-2</v>
      </c>
      <c r="R12" s="17"/>
      <c r="S12" s="17">
        <v>7.07681273691316E-2</v>
      </c>
      <c r="T12" s="17">
        <v>6.1419879393646501E-2</v>
      </c>
      <c r="U12" s="17">
        <v>5.1769394140659397E-2</v>
      </c>
      <c r="V12" s="17">
        <v>8.5020655903493905E-2</v>
      </c>
      <c r="W12" s="17">
        <v>5.6919728215129799E-2</v>
      </c>
      <c r="X12" s="17">
        <v>0.100383226393054</v>
      </c>
      <c r="Y12" s="17">
        <v>7.6448310941016798E-2</v>
      </c>
      <c r="Z12" s="17">
        <v>5.5153715200547203E-2</v>
      </c>
      <c r="AA12" s="17">
        <v>5.8970947259516397E-2</v>
      </c>
      <c r="AB12" s="17">
        <v>6.1152118905948599E-2</v>
      </c>
      <c r="AC12" s="17">
        <v>4.6455475515333799E-2</v>
      </c>
      <c r="AD12" s="17">
        <v>6.9824495828349806E-2</v>
      </c>
      <c r="AE12" s="17"/>
      <c r="AF12" s="17">
        <v>7.0316118648614104E-2</v>
      </c>
      <c r="AG12" s="17">
        <v>5.7113631799071099E-2</v>
      </c>
      <c r="AH12" s="17">
        <v>8.7372055902876097E-2</v>
      </c>
      <c r="AI12" s="17"/>
      <c r="AJ12" s="17">
        <v>9.7298375234947804E-2</v>
      </c>
      <c r="AK12" s="17">
        <v>4.7749053818439302E-2</v>
      </c>
      <c r="AL12" s="17">
        <v>8.12171168592042E-2</v>
      </c>
      <c r="AM12" s="17">
        <v>7.1360058014855995E-2</v>
      </c>
      <c r="AN12" s="17">
        <v>5.8514190153355003E-2</v>
      </c>
      <c r="AO12" s="17"/>
      <c r="AP12" s="17">
        <v>4.4786002515542399E-2</v>
      </c>
      <c r="AQ12" s="17">
        <v>8.8926920268931606E-2</v>
      </c>
      <c r="AR12" s="17">
        <v>6.1505121067997201E-2</v>
      </c>
      <c r="AS12" s="17">
        <v>7.9467249680685595E-2</v>
      </c>
      <c r="AT12" s="17">
        <v>4.5961300708758798E-2</v>
      </c>
      <c r="AU12" s="17">
        <v>7.0465467624000994E-2</v>
      </c>
      <c r="AV12" s="17"/>
      <c r="AW12" s="17">
        <v>9.3573167634241602E-2</v>
      </c>
      <c r="AX12" s="17">
        <v>9.9350285016659101E-2</v>
      </c>
      <c r="AY12" s="17">
        <v>8.0997524117618402E-2</v>
      </c>
      <c r="AZ12" s="17">
        <v>5.41252756631651E-2</v>
      </c>
      <c r="BA12" s="17">
        <v>8.2865199290965502E-2</v>
      </c>
      <c r="BB12" s="17">
        <v>7.9228348515992197E-2</v>
      </c>
      <c r="BC12" s="17">
        <v>6.9401858440905406E-2</v>
      </c>
      <c r="BD12" s="17">
        <v>3.8981103463156801E-2</v>
      </c>
      <c r="BE12" s="17">
        <v>9.1820826556566898E-2</v>
      </c>
      <c r="BF12" s="17">
        <v>1.8905050282385601E-2</v>
      </c>
      <c r="BG12" s="17">
        <v>7.8638672892077294E-2</v>
      </c>
      <c r="BH12" s="17">
        <v>6.8312606492741804E-2</v>
      </c>
      <c r="BI12" s="17">
        <v>4.8573943280948197E-2</v>
      </c>
      <c r="BJ12" s="17">
        <v>7.8771358301203104E-2</v>
      </c>
      <c r="BK12" s="17">
        <v>1.9734502478819201E-2</v>
      </c>
      <c r="BL12" s="17">
        <v>3.6039956778098001E-2</v>
      </c>
      <c r="BM12" s="17"/>
      <c r="BN12" s="17">
        <v>5.6958411765951497E-2</v>
      </c>
      <c r="BO12" s="17">
        <v>8.1952898148410197E-2</v>
      </c>
      <c r="BP12" s="17"/>
      <c r="BQ12" s="17">
        <v>3.6654187977448002E-2</v>
      </c>
      <c r="BR12" s="17">
        <v>6.2937707652927499E-2</v>
      </c>
      <c r="BS12" s="17"/>
      <c r="BT12" s="17">
        <v>4.2957488421550102E-2</v>
      </c>
      <c r="BU12" s="17"/>
      <c r="BV12" s="17">
        <v>6.6632711965522604E-2</v>
      </c>
      <c r="BW12" s="17">
        <v>8.6824342027311804E-2</v>
      </c>
      <c r="BX12" s="17">
        <v>6.0482031724411897E-2</v>
      </c>
      <c r="BY12" s="17"/>
      <c r="BZ12" s="17">
        <v>5.00544584691981E-2</v>
      </c>
      <c r="CA12" s="17">
        <v>7.2070181717481002E-2</v>
      </c>
      <c r="CB12" s="17">
        <v>7.9984412748522998E-2</v>
      </c>
      <c r="CC12" s="17">
        <v>8.9687757791717004E-2</v>
      </c>
      <c r="CD12" s="17">
        <v>3.9590616261704202E-2</v>
      </c>
      <c r="CE12" s="17">
        <v>6.3750117520532695E-2</v>
      </c>
      <c r="CF12" s="17">
        <v>7.0840825045682704E-2</v>
      </c>
      <c r="CG12" s="17"/>
      <c r="CH12" s="17">
        <v>5.9807173716456399E-2</v>
      </c>
      <c r="CI12" s="17">
        <v>5.0290216321607198E-2</v>
      </c>
      <c r="CJ12" s="17">
        <v>8.4597063235539394E-2</v>
      </c>
      <c r="CK12" s="17">
        <v>5.7214471755045897E-2</v>
      </c>
      <c r="CL12" s="17">
        <v>0.127492206408477</v>
      </c>
    </row>
    <row r="13" spans="2:90" x14ac:dyDescent="0.3">
      <c r="B13" s="18" t="s">
        <v>581</v>
      </c>
      <c r="C13" s="17">
        <v>3.9680375988562097E-2</v>
      </c>
      <c r="D13" s="17">
        <v>4.6876939812890601E-2</v>
      </c>
      <c r="E13" s="17">
        <v>3.2961703459937597E-2</v>
      </c>
      <c r="F13" s="17"/>
      <c r="G13" s="17">
        <v>3.3619786187202301E-2</v>
      </c>
      <c r="H13" s="17">
        <v>3.2973860121896403E-2</v>
      </c>
      <c r="I13" s="17">
        <v>4.0357540041918098E-2</v>
      </c>
      <c r="J13" s="17">
        <v>3.7238687448464702E-2</v>
      </c>
      <c r="K13" s="17">
        <v>5.7918671935627199E-2</v>
      </c>
      <c r="L13" s="17">
        <v>3.8378967297175201E-2</v>
      </c>
      <c r="M13" s="17"/>
      <c r="N13" s="17">
        <v>2.72466876903819E-2</v>
      </c>
      <c r="O13" s="17">
        <v>2.8578690107855499E-2</v>
      </c>
      <c r="P13" s="17">
        <v>6.5486313500044302E-2</v>
      </c>
      <c r="Q13" s="17">
        <v>4.2295020667955097E-2</v>
      </c>
      <c r="R13" s="17"/>
      <c r="S13" s="17">
        <v>4.0157533748269997E-2</v>
      </c>
      <c r="T13" s="17">
        <v>3.5539605841689297E-2</v>
      </c>
      <c r="U13" s="17">
        <v>2.75669638948806E-2</v>
      </c>
      <c r="V13" s="17">
        <v>2.2226442906698202E-2</v>
      </c>
      <c r="W13" s="17">
        <v>3.9719465502969703E-2</v>
      </c>
      <c r="X13" s="17">
        <v>6.4312667367498605E-2</v>
      </c>
      <c r="Y13" s="17">
        <v>5.00399985434496E-2</v>
      </c>
      <c r="Z13" s="17">
        <v>3.1736026562118401E-2</v>
      </c>
      <c r="AA13" s="17">
        <v>3.4558962431502901E-2</v>
      </c>
      <c r="AB13" s="17">
        <v>5.2697697058521398E-2</v>
      </c>
      <c r="AC13" s="17">
        <v>3.6478642333868799E-2</v>
      </c>
      <c r="AD13" s="17">
        <v>3.42444806918848E-2</v>
      </c>
      <c r="AE13" s="17"/>
      <c r="AF13" s="17">
        <v>6.6265711160011107E-2</v>
      </c>
      <c r="AG13" s="17">
        <v>2.1758223391180501E-2</v>
      </c>
      <c r="AH13" s="17">
        <v>3.3319543499987198E-2</v>
      </c>
      <c r="AI13" s="17"/>
      <c r="AJ13" s="17">
        <v>4.5291411643251699E-2</v>
      </c>
      <c r="AK13" s="17">
        <v>1.7705115095123399E-2</v>
      </c>
      <c r="AL13" s="17">
        <v>2.98830931311822E-2</v>
      </c>
      <c r="AM13" s="17">
        <v>0.110215831532379</v>
      </c>
      <c r="AN13" s="17">
        <v>3.7426047961498801E-2</v>
      </c>
      <c r="AO13" s="17"/>
      <c r="AP13" s="17">
        <v>1.20403379820198E-2</v>
      </c>
      <c r="AQ13" s="17">
        <v>3.29603339533735E-2</v>
      </c>
      <c r="AR13" s="17">
        <v>3.79533372256965E-2</v>
      </c>
      <c r="AS13" s="17">
        <v>8.3569003655605004E-2</v>
      </c>
      <c r="AT13" s="17">
        <v>4.1673661085608799E-2</v>
      </c>
      <c r="AU13" s="17">
        <v>2.78859657258099E-2</v>
      </c>
      <c r="AV13" s="17"/>
      <c r="AW13" s="17">
        <v>0</v>
      </c>
      <c r="AX13" s="17">
        <v>6.7281919863346001E-2</v>
      </c>
      <c r="AY13" s="17">
        <v>4.6256230560209097E-2</v>
      </c>
      <c r="AZ13" s="17">
        <v>6.4483558717539705E-2</v>
      </c>
      <c r="BA13" s="17">
        <v>4.89757635874251E-2</v>
      </c>
      <c r="BB13" s="17">
        <v>4.6441106925999801E-2</v>
      </c>
      <c r="BC13" s="17">
        <v>3.9675861596851103E-2</v>
      </c>
      <c r="BD13" s="17">
        <v>1.25203247137509E-2</v>
      </c>
      <c r="BE13" s="17">
        <v>5.0574323518678597E-2</v>
      </c>
      <c r="BF13" s="17">
        <v>2.0806791862395299E-2</v>
      </c>
      <c r="BG13" s="17">
        <v>3.2479649348293997E-2</v>
      </c>
      <c r="BH13" s="17">
        <v>6.2299782329308898E-2</v>
      </c>
      <c r="BI13" s="17">
        <v>2.3274386971970502E-2</v>
      </c>
      <c r="BJ13" s="17">
        <v>3.00485330837158E-2</v>
      </c>
      <c r="BK13" s="17">
        <v>0</v>
      </c>
      <c r="BL13" s="17">
        <v>1.6406270709351401E-2</v>
      </c>
      <c r="BM13" s="17"/>
      <c r="BN13" s="17">
        <v>4.3771368306922902E-2</v>
      </c>
      <c r="BO13" s="17">
        <v>3.4603673673041201E-2</v>
      </c>
      <c r="BP13" s="17"/>
      <c r="BQ13" s="17">
        <v>1.34843977495564E-2</v>
      </c>
      <c r="BR13" s="17">
        <v>3.2169042746931699E-2</v>
      </c>
      <c r="BS13" s="17"/>
      <c r="BT13" s="17">
        <v>2.2492838603575E-2</v>
      </c>
      <c r="BU13" s="17"/>
      <c r="BV13" s="17">
        <v>4.0449716109628803E-2</v>
      </c>
      <c r="BW13" s="17">
        <v>2.5951255804919401E-2</v>
      </c>
      <c r="BX13" s="17">
        <v>4.4691967296488298E-2</v>
      </c>
      <c r="BY13" s="17"/>
      <c r="BZ13" s="17">
        <v>5.25475715960807E-2</v>
      </c>
      <c r="CA13" s="17">
        <v>7.3873206258752294E-2</v>
      </c>
      <c r="CB13" s="17">
        <v>2.5082391101715999E-2</v>
      </c>
      <c r="CC13" s="17">
        <v>3.8984459687336499E-2</v>
      </c>
      <c r="CD13" s="17">
        <v>1.90017856623052E-2</v>
      </c>
      <c r="CE13" s="17">
        <v>4.2964077861803097E-2</v>
      </c>
      <c r="CF13" s="17">
        <v>3.37332680753741E-2</v>
      </c>
      <c r="CG13" s="17"/>
      <c r="CH13" s="17">
        <v>5.2695670280042503E-2</v>
      </c>
      <c r="CI13" s="17">
        <v>2.9347285004235599E-2</v>
      </c>
      <c r="CJ13" s="17">
        <v>3.55811156662246E-2</v>
      </c>
      <c r="CK13" s="17">
        <v>5.33846620545015E-2</v>
      </c>
      <c r="CL13" s="17">
        <v>8.8085210419063698E-2</v>
      </c>
    </row>
    <row r="14" spans="2:90" x14ac:dyDescent="0.3">
      <c r="B14" s="18" t="s">
        <v>118</v>
      </c>
      <c r="C14" s="19">
        <v>7.2786269029349801E-2</v>
      </c>
      <c r="D14" s="19">
        <v>5.8700409277973202E-2</v>
      </c>
      <c r="E14" s="19">
        <v>8.7129392350149298E-2</v>
      </c>
      <c r="F14" s="19"/>
      <c r="G14" s="19">
        <v>7.48142152953815E-2</v>
      </c>
      <c r="H14" s="19">
        <v>6.4792733092799704E-2</v>
      </c>
      <c r="I14" s="19">
        <v>7.7818846030706004E-2</v>
      </c>
      <c r="J14" s="19">
        <v>0.124603868652107</v>
      </c>
      <c r="K14" s="19">
        <v>6.0654267015777197E-2</v>
      </c>
      <c r="L14" s="19">
        <v>3.99287786131724E-2</v>
      </c>
      <c r="M14" s="19"/>
      <c r="N14" s="19">
        <v>4.8540527413767999E-2</v>
      </c>
      <c r="O14" s="19">
        <v>7.9776790662051497E-2</v>
      </c>
      <c r="P14" s="19">
        <v>6.6080468007407203E-2</v>
      </c>
      <c r="Q14" s="19">
        <v>9.4523376380671195E-2</v>
      </c>
      <c r="R14" s="19"/>
      <c r="S14" s="19">
        <v>7.3967409884769103E-2</v>
      </c>
      <c r="T14" s="19">
        <v>6.7322765244730395E-2</v>
      </c>
      <c r="U14" s="19">
        <v>7.5935008386739597E-2</v>
      </c>
      <c r="V14" s="19">
        <v>0.101245988728432</v>
      </c>
      <c r="W14" s="19">
        <v>6.8740137063136697E-2</v>
      </c>
      <c r="X14" s="19">
        <v>7.6119538902431699E-2</v>
      </c>
      <c r="Y14" s="19">
        <v>8.6693485413708998E-2</v>
      </c>
      <c r="Z14" s="19">
        <v>4.5189826287665602E-2</v>
      </c>
      <c r="AA14" s="19">
        <v>3.6016451798367301E-2</v>
      </c>
      <c r="AB14" s="19">
        <v>8.1093115659464102E-2</v>
      </c>
      <c r="AC14" s="19">
        <v>0.12481397129980901</v>
      </c>
      <c r="AD14" s="19">
        <v>2.0184241908547101E-2</v>
      </c>
      <c r="AE14" s="19"/>
      <c r="AF14" s="19">
        <v>5.5377352865896699E-2</v>
      </c>
      <c r="AG14" s="19">
        <v>6.2402351537359103E-2</v>
      </c>
      <c r="AH14" s="19">
        <v>0.14402385302878201</v>
      </c>
      <c r="AI14" s="19"/>
      <c r="AJ14" s="19">
        <v>4.87934964196272E-2</v>
      </c>
      <c r="AK14" s="19">
        <v>5.0661223871831203E-2</v>
      </c>
      <c r="AL14" s="19">
        <v>4.6417412758600902E-2</v>
      </c>
      <c r="AM14" s="19">
        <v>6.2098545462284598E-2</v>
      </c>
      <c r="AN14" s="19">
        <v>8.4756695915254407E-2</v>
      </c>
      <c r="AO14" s="19"/>
      <c r="AP14" s="19">
        <v>4.3105075758046202E-2</v>
      </c>
      <c r="AQ14" s="19">
        <v>5.3295390464860898E-2</v>
      </c>
      <c r="AR14" s="19">
        <v>4.8257462691018001E-2</v>
      </c>
      <c r="AS14" s="19">
        <v>6.7683855588861794E-2</v>
      </c>
      <c r="AT14" s="19">
        <v>4.62541714435874E-2</v>
      </c>
      <c r="AU14" s="19">
        <v>0.16772942662795201</v>
      </c>
      <c r="AV14" s="19"/>
      <c r="AW14" s="19">
        <v>4.4621620120488099E-2</v>
      </c>
      <c r="AX14" s="19">
        <v>0.20364487928220501</v>
      </c>
      <c r="AY14" s="19">
        <v>0.104517599054162</v>
      </c>
      <c r="AZ14" s="19">
        <v>8.0286924257279804E-2</v>
      </c>
      <c r="BA14" s="19">
        <v>8.0962942018845505E-2</v>
      </c>
      <c r="BB14" s="19">
        <v>5.4112322706702298E-2</v>
      </c>
      <c r="BC14" s="19">
        <v>3.4348102275777802E-2</v>
      </c>
      <c r="BD14" s="19">
        <v>5.7835540850566899E-2</v>
      </c>
      <c r="BE14" s="19">
        <v>4.7159131132406301E-2</v>
      </c>
      <c r="BF14" s="19">
        <v>4.8040701587335297E-2</v>
      </c>
      <c r="BG14" s="19">
        <v>4.1716439032980099E-2</v>
      </c>
      <c r="BH14" s="19">
        <v>6.0089985597406602E-2</v>
      </c>
      <c r="BI14" s="19">
        <v>5.4287608417387598E-2</v>
      </c>
      <c r="BJ14" s="19">
        <v>7.1082853206876503E-2</v>
      </c>
      <c r="BK14" s="19">
        <v>0.107412099148154</v>
      </c>
      <c r="BL14" s="19">
        <v>1.6169759606378901E-2</v>
      </c>
      <c r="BM14" s="19"/>
      <c r="BN14" s="19">
        <v>6.3088184991209995E-2</v>
      </c>
      <c r="BO14" s="19">
        <v>8.3852413016664101E-2</v>
      </c>
      <c r="BP14" s="19"/>
      <c r="BQ14" s="19">
        <v>4.5838262263074803E-2</v>
      </c>
      <c r="BR14" s="19">
        <v>4.8678124805306797E-2</v>
      </c>
      <c r="BS14" s="19"/>
      <c r="BT14" s="19">
        <v>3.5875646682548397E-2</v>
      </c>
      <c r="BU14" s="19"/>
      <c r="BV14" s="19">
        <v>9.8490076391452006E-2</v>
      </c>
      <c r="BW14" s="19">
        <v>5.5794332987868803E-2</v>
      </c>
      <c r="BX14" s="19">
        <v>6.5375624357819906E-2</v>
      </c>
      <c r="BY14" s="19"/>
      <c r="BZ14" s="19">
        <v>0.119539987345869</v>
      </c>
      <c r="CA14" s="19">
        <v>7.9488347617895E-2</v>
      </c>
      <c r="CB14" s="19">
        <v>7.3113678750536398E-2</v>
      </c>
      <c r="CC14" s="19">
        <v>3.6059001754514201E-2</v>
      </c>
      <c r="CD14" s="19">
        <v>5.7853680957893401E-2</v>
      </c>
      <c r="CE14" s="19">
        <v>3.6495136124001099E-2</v>
      </c>
      <c r="CF14" s="19">
        <v>3.48114629775617E-2</v>
      </c>
      <c r="CG14" s="19"/>
      <c r="CH14" s="19">
        <v>2.5928453303256299E-2</v>
      </c>
      <c r="CI14" s="19">
        <v>7.4186578877553505E-2</v>
      </c>
      <c r="CJ14" s="19">
        <v>7.5559004320175094E-2</v>
      </c>
      <c r="CK14" s="19">
        <v>8.4653236231322496E-2</v>
      </c>
      <c r="CL14" s="19">
        <v>0.10262765433434901</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692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0.167066571717466</v>
      </c>
      <c r="D9" s="17">
        <v>0.16506176242284401</v>
      </c>
      <c r="E9" s="17">
        <v>0.169318862433183</v>
      </c>
      <c r="F9" s="17"/>
      <c r="G9" s="17">
        <v>0.26560537200620798</v>
      </c>
      <c r="H9" s="17">
        <v>0.220081691630717</v>
      </c>
      <c r="I9" s="17">
        <v>0.16178293243161901</v>
      </c>
      <c r="J9" s="17">
        <v>0.14833064212972599</v>
      </c>
      <c r="K9" s="17">
        <v>8.2898101352541095E-2</v>
      </c>
      <c r="L9" s="17">
        <v>0.13428623103896101</v>
      </c>
      <c r="M9" s="17"/>
      <c r="N9" s="17">
        <v>0.18506694940971199</v>
      </c>
      <c r="O9" s="17">
        <v>0.16348812027003301</v>
      </c>
      <c r="P9" s="17">
        <v>0.151809591510008</v>
      </c>
      <c r="Q9" s="17">
        <v>0.166473405467397</v>
      </c>
      <c r="R9" s="17"/>
      <c r="S9" s="17">
        <v>0.18018076303469499</v>
      </c>
      <c r="T9" s="17">
        <v>0.18205952204333301</v>
      </c>
      <c r="U9" s="17">
        <v>0.13488038833582899</v>
      </c>
      <c r="V9" s="17">
        <v>0.16286694128815399</v>
      </c>
      <c r="W9" s="17">
        <v>0.139029393961423</v>
      </c>
      <c r="X9" s="17">
        <v>0.115407977937508</v>
      </c>
      <c r="Y9" s="17">
        <v>0.16878850621511099</v>
      </c>
      <c r="Z9" s="17">
        <v>0.23247316242371999</v>
      </c>
      <c r="AA9" s="17">
        <v>0.185317016429356</v>
      </c>
      <c r="AB9" s="17">
        <v>0.185107305505709</v>
      </c>
      <c r="AC9" s="17">
        <v>0.121269550981229</v>
      </c>
      <c r="AD9" s="17">
        <v>0.222450576114642</v>
      </c>
      <c r="AE9" s="17"/>
      <c r="AF9" s="17">
        <v>0.12996448367145799</v>
      </c>
      <c r="AG9" s="17">
        <v>0.17662348746089299</v>
      </c>
      <c r="AH9" s="17">
        <v>0.13982309662502501</v>
      </c>
      <c r="AI9" s="17"/>
      <c r="AJ9" s="17">
        <v>0.110037488869641</v>
      </c>
      <c r="AK9" s="17">
        <v>0.23436177043881701</v>
      </c>
      <c r="AL9" s="17">
        <v>0.14878126625917701</v>
      </c>
      <c r="AM9" s="17">
        <v>0.110110516502058</v>
      </c>
      <c r="AN9" s="17">
        <v>0.18812906443815</v>
      </c>
      <c r="AO9" s="17"/>
      <c r="AP9" s="17">
        <v>0.25510911780293499</v>
      </c>
      <c r="AQ9" s="17">
        <v>0.12500305371120801</v>
      </c>
      <c r="AR9" s="17">
        <v>0.159866605784482</v>
      </c>
      <c r="AS9" s="17">
        <v>0.11184493939288399</v>
      </c>
      <c r="AT9" s="17">
        <v>0.28206562840798199</v>
      </c>
      <c r="AU9" s="17">
        <v>0.122886290642461</v>
      </c>
      <c r="AV9" s="17"/>
      <c r="AW9" s="17">
        <v>0.27214865531087401</v>
      </c>
      <c r="AX9" s="17">
        <v>0.17536731659921301</v>
      </c>
      <c r="AY9" s="17">
        <v>0.18190970446912699</v>
      </c>
      <c r="AZ9" s="17">
        <v>0.17927946982458401</v>
      </c>
      <c r="BA9" s="17">
        <v>0.136651725494179</v>
      </c>
      <c r="BB9" s="17">
        <v>0.18369024789899299</v>
      </c>
      <c r="BC9" s="17">
        <v>0.12569698245300201</v>
      </c>
      <c r="BD9" s="17">
        <v>0.135610549079062</v>
      </c>
      <c r="BE9" s="17">
        <v>0.16625581657642199</v>
      </c>
      <c r="BF9" s="17">
        <v>0.18176740752468001</v>
      </c>
      <c r="BG9" s="17">
        <v>0.185018927961519</v>
      </c>
      <c r="BH9" s="17">
        <v>0.104479583018688</v>
      </c>
      <c r="BI9" s="17">
        <v>0.19216368729587699</v>
      </c>
      <c r="BJ9" s="17">
        <v>0.13044502539067299</v>
      </c>
      <c r="BK9" s="17">
        <v>0.22764645832903299</v>
      </c>
      <c r="BL9" s="17">
        <v>0.29407191004018701</v>
      </c>
      <c r="BM9" s="17"/>
      <c r="BN9" s="17">
        <v>0.16362084775584099</v>
      </c>
      <c r="BO9" s="17">
        <v>0.170669885142228</v>
      </c>
      <c r="BP9" s="17"/>
      <c r="BQ9" s="17">
        <v>0.25513069299513302</v>
      </c>
      <c r="BR9" s="17">
        <v>0.21372237477462899</v>
      </c>
      <c r="BS9" s="17"/>
      <c r="BT9" s="17">
        <v>0.261038724060562</v>
      </c>
      <c r="BU9" s="17"/>
      <c r="BV9" s="17">
        <v>0.14668578883555999</v>
      </c>
      <c r="BW9" s="17">
        <v>0.28430161302177498</v>
      </c>
      <c r="BX9" s="17">
        <v>0.13569804379268299</v>
      </c>
      <c r="BY9" s="17"/>
      <c r="BZ9" s="17">
        <v>0.16944431494341</v>
      </c>
      <c r="CA9" s="17">
        <v>0.17197397047684501</v>
      </c>
      <c r="CB9" s="17">
        <v>0.202443631635913</v>
      </c>
      <c r="CC9" s="17">
        <v>0.15804570112855201</v>
      </c>
      <c r="CD9" s="17">
        <v>0.15265978937357999</v>
      </c>
      <c r="CE9" s="17">
        <v>0.15778545676417099</v>
      </c>
      <c r="CF9" s="17">
        <v>0.19823316190271001</v>
      </c>
      <c r="CG9" s="17"/>
      <c r="CH9" s="17">
        <v>0.24060390966529399</v>
      </c>
      <c r="CI9" s="17">
        <v>0.16048842297594201</v>
      </c>
      <c r="CJ9" s="17">
        <v>0.15569357621527</v>
      </c>
      <c r="CK9" s="17">
        <v>0.175461611072465</v>
      </c>
      <c r="CL9" s="17">
        <v>0.11992966028466701</v>
      </c>
    </row>
    <row r="10" spans="2:90" x14ac:dyDescent="0.3">
      <c r="B10" s="18" t="s">
        <v>578</v>
      </c>
      <c r="C10" s="17">
        <v>0.40292946623582798</v>
      </c>
      <c r="D10" s="17">
        <v>0.39895652866196002</v>
      </c>
      <c r="E10" s="17">
        <v>0.40406916307770602</v>
      </c>
      <c r="F10" s="17"/>
      <c r="G10" s="17">
        <v>0.36852529760493102</v>
      </c>
      <c r="H10" s="17">
        <v>0.40636293901762899</v>
      </c>
      <c r="I10" s="17">
        <v>0.42921007394966598</v>
      </c>
      <c r="J10" s="17">
        <v>0.34060331947337003</v>
      </c>
      <c r="K10" s="17">
        <v>0.42519174107612601</v>
      </c>
      <c r="L10" s="17">
        <v>0.43711287738917298</v>
      </c>
      <c r="M10" s="17"/>
      <c r="N10" s="17">
        <v>0.44651914390935699</v>
      </c>
      <c r="O10" s="17">
        <v>0.45368149407304298</v>
      </c>
      <c r="P10" s="17">
        <v>0.34467880477496299</v>
      </c>
      <c r="Q10" s="17">
        <v>0.35224247699181699</v>
      </c>
      <c r="R10" s="17"/>
      <c r="S10" s="17">
        <v>0.395837364555233</v>
      </c>
      <c r="T10" s="17">
        <v>0.44015923944796997</v>
      </c>
      <c r="U10" s="17">
        <v>0.400876862546518</v>
      </c>
      <c r="V10" s="17">
        <v>0.431568378289512</v>
      </c>
      <c r="W10" s="17">
        <v>0.374060109551408</v>
      </c>
      <c r="X10" s="17">
        <v>0.40302919003563797</v>
      </c>
      <c r="Y10" s="17">
        <v>0.38108535648153502</v>
      </c>
      <c r="Z10" s="17">
        <v>0.39264540851322899</v>
      </c>
      <c r="AA10" s="17">
        <v>0.37575951088582998</v>
      </c>
      <c r="AB10" s="17">
        <v>0.388651845454553</v>
      </c>
      <c r="AC10" s="17">
        <v>0.417449917243157</v>
      </c>
      <c r="AD10" s="17">
        <v>0.45147990732774101</v>
      </c>
      <c r="AE10" s="17"/>
      <c r="AF10" s="17">
        <v>0.36775356578384999</v>
      </c>
      <c r="AG10" s="17">
        <v>0.465308533228532</v>
      </c>
      <c r="AH10" s="17">
        <v>0.34615822263700102</v>
      </c>
      <c r="AI10" s="17"/>
      <c r="AJ10" s="17">
        <v>0.38158893865589799</v>
      </c>
      <c r="AK10" s="17">
        <v>0.44622480210844001</v>
      </c>
      <c r="AL10" s="17">
        <v>0.454585541534541</v>
      </c>
      <c r="AM10" s="17">
        <v>0.31710893646538002</v>
      </c>
      <c r="AN10" s="17">
        <v>0.44722198498844901</v>
      </c>
      <c r="AO10" s="17"/>
      <c r="AP10" s="17">
        <v>0.47920120759189599</v>
      </c>
      <c r="AQ10" s="17">
        <v>0.38288204073791399</v>
      </c>
      <c r="AR10" s="17">
        <v>0.44094066488698003</v>
      </c>
      <c r="AS10" s="17">
        <v>0.35102506177237502</v>
      </c>
      <c r="AT10" s="17">
        <v>0.43435283174557698</v>
      </c>
      <c r="AU10" s="17">
        <v>0.36569611596450702</v>
      </c>
      <c r="AV10" s="17"/>
      <c r="AW10" s="17">
        <v>0.153198162762295</v>
      </c>
      <c r="AX10" s="17">
        <v>0.32832748571473702</v>
      </c>
      <c r="AY10" s="17">
        <v>0.32200911062797499</v>
      </c>
      <c r="AZ10" s="17">
        <v>0.41270209397964602</v>
      </c>
      <c r="BA10" s="17">
        <v>0.34703408098378402</v>
      </c>
      <c r="BB10" s="17">
        <v>0.36071349836579902</v>
      </c>
      <c r="BC10" s="17">
        <v>0.44671345696013098</v>
      </c>
      <c r="BD10" s="17">
        <v>0.48658541075496903</v>
      </c>
      <c r="BE10" s="17">
        <v>0.461647439874107</v>
      </c>
      <c r="BF10" s="17">
        <v>0.45942089571816402</v>
      </c>
      <c r="BG10" s="17">
        <v>0.45131043821087502</v>
      </c>
      <c r="BH10" s="17">
        <v>0.35783427945866197</v>
      </c>
      <c r="BI10" s="17">
        <v>0.429717515416837</v>
      </c>
      <c r="BJ10" s="17">
        <v>0.43968877423382002</v>
      </c>
      <c r="BK10" s="17">
        <v>0.36019570440103099</v>
      </c>
      <c r="BL10" s="17">
        <v>0.47018199689220502</v>
      </c>
      <c r="BM10" s="17"/>
      <c r="BN10" s="17">
        <v>0.420575853542974</v>
      </c>
      <c r="BO10" s="17">
        <v>0.38100412484187002</v>
      </c>
      <c r="BP10" s="17"/>
      <c r="BQ10" s="17">
        <v>0.46738262610987702</v>
      </c>
      <c r="BR10" s="17">
        <v>0.41451452800031802</v>
      </c>
      <c r="BS10" s="17"/>
      <c r="BT10" s="17">
        <v>0.43514603549349401</v>
      </c>
      <c r="BU10" s="17"/>
      <c r="BV10" s="17">
        <v>0.411556027917514</v>
      </c>
      <c r="BW10" s="17">
        <v>0.358968026580682</v>
      </c>
      <c r="BX10" s="17">
        <v>0.41549997585383802</v>
      </c>
      <c r="BY10" s="17"/>
      <c r="BZ10" s="17">
        <v>0.37650485245138499</v>
      </c>
      <c r="CA10" s="17">
        <v>0.38632850323907902</v>
      </c>
      <c r="CB10" s="17">
        <v>0.38879074675643099</v>
      </c>
      <c r="CC10" s="17">
        <v>0.43949643065321697</v>
      </c>
      <c r="CD10" s="17">
        <v>0.42032237372824899</v>
      </c>
      <c r="CE10" s="17">
        <v>0.38611684062534402</v>
      </c>
      <c r="CF10" s="17">
        <v>0.44107318044765198</v>
      </c>
      <c r="CG10" s="17"/>
      <c r="CH10" s="17">
        <v>0.38142337767571599</v>
      </c>
      <c r="CI10" s="17">
        <v>0.42129851965686699</v>
      </c>
      <c r="CJ10" s="17">
        <v>0.39188546914147299</v>
      </c>
      <c r="CK10" s="17">
        <v>0.41282163912407399</v>
      </c>
      <c r="CL10" s="17">
        <v>0.347666733041603</v>
      </c>
    </row>
    <row r="11" spans="2:90" x14ac:dyDescent="0.3">
      <c r="B11" s="18" t="s">
        <v>683</v>
      </c>
      <c r="C11" s="17">
        <v>0.262409228168201</v>
      </c>
      <c r="D11" s="17">
        <v>0.27551734267764499</v>
      </c>
      <c r="E11" s="17">
        <v>0.25167875788961003</v>
      </c>
      <c r="F11" s="17"/>
      <c r="G11" s="17">
        <v>0.16338644917494899</v>
      </c>
      <c r="H11" s="17">
        <v>0.22038970458188401</v>
      </c>
      <c r="I11" s="17">
        <v>0.23358245298872299</v>
      </c>
      <c r="J11" s="17">
        <v>0.33033789900045601</v>
      </c>
      <c r="K11" s="17">
        <v>0.33279786925323601</v>
      </c>
      <c r="L11" s="17">
        <v>0.28377505308265999</v>
      </c>
      <c r="M11" s="17"/>
      <c r="N11" s="17">
        <v>0.24697686568669</v>
      </c>
      <c r="O11" s="17">
        <v>0.22826474676112901</v>
      </c>
      <c r="P11" s="17">
        <v>0.33046664725743802</v>
      </c>
      <c r="Q11" s="17">
        <v>0.25538653996000699</v>
      </c>
      <c r="R11" s="17"/>
      <c r="S11" s="17">
        <v>0.238036634565928</v>
      </c>
      <c r="T11" s="17">
        <v>0.248092545199155</v>
      </c>
      <c r="U11" s="17">
        <v>0.30371592195881802</v>
      </c>
      <c r="V11" s="17">
        <v>0.233192345421638</v>
      </c>
      <c r="W11" s="17">
        <v>0.31995096771953202</v>
      </c>
      <c r="X11" s="17">
        <v>0.26370639519285899</v>
      </c>
      <c r="Y11" s="17">
        <v>0.24841698453751199</v>
      </c>
      <c r="Z11" s="17">
        <v>0.22889304768292701</v>
      </c>
      <c r="AA11" s="17">
        <v>0.31574100641640002</v>
      </c>
      <c r="AB11" s="17">
        <v>0.25291322112779802</v>
      </c>
      <c r="AC11" s="17">
        <v>0.25361424416161399</v>
      </c>
      <c r="AD11" s="17">
        <v>0.20689502995394399</v>
      </c>
      <c r="AE11" s="17"/>
      <c r="AF11" s="17">
        <v>0.30525179336593999</v>
      </c>
      <c r="AG11" s="17">
        <v>0.240569150439704</v>
      </c>
      <c r="AH11" s="17">
        <v>0.29361337204263599</v>
      </c>
      <c r="AI11" s="17"/>
      <c r="AJ11" s="17">
        <v>0.328868010371695</v>
      </c>
      <c r="AK11" s="17">
        <v>0.20673738138711001</v>
      </c>
      <c r="AL11" s="17">
        <v>0.24618268139930699</v>
      </c>
      <c r="AM11" s="17">
        <v>0.35848938627732402</v>
      </c>
      <c r="AN11" s="17">
        <v>0.20350475092734299</v>
      </c>
      <c r="AO11" s="17"/>
      <c r="AP11" s="17">
        <v>0.17947806150631801</v>
      </c>
      <c r="AQ11" s="17">
        <v>0.31797063277243898</v>
      </c>
      <c r="AR11" s="17">
        <v>0.23576096698997601</v>
      </c>
      <c r="AS11" s="17">
        <v>0.32822544274197601</v>
      </c>
      <c r="AT11" s="17">
        <v>0.14129019282652799</v>
      </c>
      <c r="AU11" s="17">
        <v>0.31491093996982</v>
      </c>
      <c r="AV11" s="17"/>
      <c r="AW11" s="17">
        <v>0.48299818295858998</v>
      </c>
      <c r="AX11" s="17">
        <v>0.157143772003104</v>
      </c>
      <c r="AY11" s="17">
        <v>0.30067750161161</v>
      </c>
      <c r="AZ11" s="17">
        <v>0.22992046501008701</v>
      </c>
      <c r="BA11" s="17">
        <v>0.28246072185212101</v>
      </c>
      <c r="BB11" s="17">
        <v>0.300741493638854</v>
      </c>
      <c r="BC11" s="17">
        <v>0.27058437699319099</v>
      </c>
      <c r="BD11" s="17">
        <v>0.22247319184748299</v>
      </c>
      <c r="BE11" s="17">
        <v>0.23282653986138799</v>
      </c>
      <c r="BF11" s="17">
        <v>0.27028532500085301</v>
      </c>
      <c r="BG11" s="17">
        <v>0.23663095323995301</v>
      </c>
      <c r="BH11" s="17">
        <v>0.34240274032960999</v>
      </c>
      <c r="BI11" s="17">
        <v>0.28003434506216701</v>
      </c>
      <c r="BJ11" s="17">
        <v>0.31051801975719201</v>
      </c>
      <c r="BK11" s="17">
        <v>0.269478719398</v>
      </c>
      <c r="BL11" s="17">
        <v>0.18523132939746301</v>
      </c>
      <c r="BM11" s="17"/>
      <c r="BN11" s="17">
        <v>0.26874725622587697</v>
      </c>
      <c r="BO11" s="17">
        <v>0.25331006519919402</v>
      </c>
      <c r="BP11" s="17"/>
      <c r="BQ11" s="17">
        <v>0.18527106240590199</v>
      </c>
      <c r="BR11" s="17">
        <v>0.21851430512716399</v>
      </c>
      <c r="BS11" s="17"/>
      <c r="BT11" s="17">
        <v>0.20266310395782</v>
      </c>
      <c r="BU11" s="17"/>
      <c r="BV11" s="17">
        <v>0.27203463586708299</v>
      </c>
      <c r="BW11" s="17">
        <v>0.21645269610510101</v>
      </c>
      <c r="BX11" s="17">
        <v>0.27786956813894897</v>
      </c>
      <c r="BY11" s="17"/>
      <c r="BZ11" s="17">
        <v>0.20448713380667699</v>
      </c>
      <c r="CA11" s="17">
        <v>0.238785298078627</v>
      </c>
      <c r="CB11" s="17">
        <v>0.24124223221340599</v>
      </c>
      <c r="CC11" s="17">
        <v>0.24875186624366899</v>
      </c>
      <c r="CD11" s="17">
        <v>0.32058040126684301</v>
      </c>
      <c r="CE11" s="17">
        <v>0.31099552599737401</v>
      </c>
      <c r="CF11" s="17">
        <v>0.22615001974878299</v>
      </c>
      <c r="CG11" s="17"/>
      <c r="CH11" s="17">
        <v>0.23057863863161299</v>
      </c>
      <c r="CI11" s="17">
        <v>0.27960847796778099</v>
      </c>
      <c r="CJ11" s="17">
        <v>0.27547989340371798</v>
      </c>
      <c r="CK11" s="17">
        <v>0.219459970089425</v>
      </c>
      <c r="CL11" s="17">
        <v>0.22804967620040001</v>
      </c>
    </row>
    <row r="12" spans="2:90" x14ac:dyDescent="0.3">
      <c r="B12" s="18" t="s">
        <v>580</v>
      </c>
      <c r="C12" s="17">
        <v>5.7073566557983998E-2</v>
      </c>
      <c r="D12" s="17">
        <v>5.4224158204849798E-2</v>
      </c>
      <c r="E12" s="17">
        <v>6.0310723447597199E-2</v>
      </c>
      <c r="F12" s="17"/>
      <c r="G12" s="17">
        <v>7.6728848819849094E-2</v>
      </c>
      <c r="H12" s="17">
        <v>5.6204295776007301E-2</v>
      </c>
      <c r="I12" s="17">
        <v>3.8491256220084702E-2</v>
      </c>
      <c r="J12" s="17">
        <v>4.9981495489513299E-2</v>
      </c>
      <c r="K12" s="17">
        <v>5.4230831256198798E-2</v>
      </c>
      <c r="L12" s="17">
        <v>6.7606423531213294E-2</v>
      </c>
      <c r="M12" s="17"/>
      <c r="N12" s="17">
        <v>4.2615657372611603E-2</v>
      </c>
      <c r="O12" s="17">
        <v>6.2624400978482E-2</v>
      </c>
      <c r="P12" s="17">
        <v>5.3014689040006599E-2</v>
      </c>
      <c r="Q12" s="17">
        <v>7.1039974412738405E-2</v>
      </c>
      <c r="R12" s="17"/>
      <c r="S12" s="17">
        <v>8.1251431848359701E-2</v>
      </c>
      <c r="T12" s="17">
        <v>4.0109808986354897E-2</v>
      </c>
      <c r="U12" s="17">
        <v>6.4089414890452306E-2</v>
      </c>
      <c r="V12" s="17">
        <v>5.2433448864265902E-2</v>
      </c>
      <c r="W12" s="17">
        <v>6.1347377175928801E-2</v>
      </c>
      <c r="X12" s="17">
        <v>9.4740208388178093E-2</v>
      </c>
      <c r="Y12" s="17">
        <v>5.3797562946580502E-2</v>
      </c>
      <c r="Z12" s="17">
        <v>5.6531817114036799E-2</v>
      </c>
      <c r="AA12" s="17">
        <v>4.2100258531548702E-2</v>
      </c>
      <c r="AB12" s="17">
        <v>3.9905499896396003E-2</v>
      </c>
      <c r="AC12" s="17">
        <v>5.3301522038819701E-2</v>
      </c>
      <c r="AD12" s="17">
        <v>1.22672185322838E-2</v>
      </c>
      <c r="AE12" s="17"/>
      <c r="AF12" s="17">
        <v>7.6691821224122797E-2</v>
      </c>
      <c r="AG12" s="17">
        <v>4.5881594242514499E-2</v>
      </c>
      <c r="AH12" s="17">
        <v>5.72156143647361E-2</v>
      </c>
      <c r="AI12" s="17"/>
      <c r="AJ12" s="17">
        <v>8.0425734007751104E-2</v>
      </c>
      <c r="AK12" s="17">
        <v>4.3234787855981602E-2</v>
      </c>
      <c r="AL12" s="17">
        <v>7.8807253544941502E-2</v>
      </c>
      <c r="AM12" s="17">
        <v>8.1679051117103302E-2</v>
      </c>
      <c r="AN12" s="17">
        <v>4.6937308865912797E-2</v>
      </c>
      <c r="AO12" s="17"/>
      <c r="AP12" s="17">
        <v>2.5695523549405401E-2</v>
      </c>
      <c r="AQ12" s="17">
        <v>7.6395080382608394E-2</v>
      </c>
      <c r="AR12" s="17">
        <v>7.4270912102525302E-2</v>
      </c>
      <c r="AS12" s="17">
        <v>7.5067394698921597E-2</v>
      </c>
      <c r="AT12" s="17">
        <v>5.3460774496529702E-2</v>
      </c>
      <c r="AU12" s="17">
        <v>5.8013035994162597E-2</v>
      </c>
      <c r="AV12" s="17"/>
      <c r="AW12" s="17">
        <v>0</v>
      </c>
      <c r="AX12" s="17">
        <v>0.106864019687242</v>
      </c>
      <c r="AY12" s="17">
        <v>2.76036131285483E-2</v>
      </c>
      <c r="AZ12" s="17">
        <v>5.7735541866166501E-2</v>
      </c>
      <c r="BA12" s="17">
        <v>9.9648876228077402E-2</v>
      </c>
      <c r="BB12" s="17">
        <v>5.1671638004141297E-2</v>
      </c>
      <c r="BC12" s="17">
        <v>6.1971319746869299E-2</v>
      </c>
      <c r="BD12" s="17">
        <v>7.1514440409320201E-2</v>
      </c>
      <c r="BE12" s="17">
        <v>7.4908371669571594E-2</v>
      </c>
      <c r="BF12" s="17">
        <v>3.9201910471110199E-2</v>
      </c>
      <c r="BG12" s="17">
        <v>4.4778475922245903E-2</v>
      </c>
      <c r="BH12" s="17">
        <v>6.2618000347718694E-2</v>
      </c>
      <c r="BI12" s="17">
        <v>5.0273089136499499E-2</v>
      </c>
      <c r="BJ12" s="17">
        <v>4.97699121274882E-2</v>
      </c>
      <c r="BK12" s="17">
        <v>0</v>
      </c>
      <c r="BL12" s="17">
        <v>2.12494594444643E-2</v>
      </c>
      <c r="BM12" s="17"/>
      <c r="BN12" s="17">
        <v>5.2380510278353998E-2</v>
      </c>
      <c r="BO12" s="17">
        <v>6.4385552506889293E-2</v>
      </c>
      <c r="BP12" s="17"/>
      <c r="BQ12" s="17">
        <v>2.8777320075291699E-2</v>
      </c>
      <c r="BR12" s="17">
        <v>6.3875437077960895E-2</v>
      </c>
      <c r="BS12" s="17"/>
      <c r="BT12" s="17">
        <v>3.87522842210841E-2</v>
      </c>
      <c r="BU12" s="17"/>
      <c r="BV12" s="17">
        <v>5.0252808346050899E-2</v>
      </c>
      <c r="BW12" s="17">
        <v>4.7803862601202098E-2</v>
      </c>
      <c r="BX12" s="17">
        <v>5.6649837587517897E-2</v>
      </c>
      <c r="BY12" s="17"/>
      <c r="BZ12" s="17">
        <v>6.9923114528490801E-2</v>
      </c>
      <c r="CA12" s="17">
        <v>5.4192311653317497E-2</v>
      </c>
      <c r="CB12" s="17">
        <v>5.4292395145363999E-2</v>
      </c>
      <c r="CC12" s="17">
        <v>6.8435390980379998E-2</v>
      </c>
      <c r="CD12" s="17">
        <v>5.2300595453316799E-2</v>
      </c>
      <c r="CE12" s="17">
        <v>4.8153098941435102E-2</v>
      </c>
      <c r="CF12" s="17">
        <v>6.0520392538316502E-2</v>
      </c>
      <c r="CG12" s="17"/>
      <c r="CH12" s="17">
        <v>7.4335227430532003E-2</v>
      </c>
      <c r="CI12" s="17">
        <v>5.2983164382563702E-2</v>
      </c>
      <c r="CJ12" s="17">
        <v>5.8963757354181703E-2</v>
      </c>
      <c r="CK12" s="17">
        <v>5.3304674152995002E-2</v>
      </c>
      <c r="CL12" s="17">
        <v>5.0173972103777699E-2</v>
      </c>
    </row>
    <row r="13" spans="2:90" x14ac:dyDescent="0.3">
      <c r="B13" s="18" t="s">
        <v>581</v>
      </c>
      <c r="C13" s="17">
        <v>3.0999804788409802E-2</v>
      </c>
      <c r="D13" s="17">
        <v>4.1405575615694003E-2</v>
      </c>
      <c r="E13" s="17">
        <v>2.1075955334236701E-2</v>
      </c>
      <c r="F13" s="17"/>
      <c r="G13" s="17">
        <v>2.8602611138686802E-2</v>
      </c>
      <c r="H13" s="17">
        <v>2.31031152951384E-2</v>
      </c>
      <c r="I13" s="17">
        <v>4.6176508700389002E-2</v>
      </c>
      <c r="J13" s="17">
        <v>2.86430133371793E-2</v>
      </c>
      <c r="K13" s="17">
        <v>4.01208803327757E-2</v>
      </c>
      <c r="L13" s="17">
        <v>2.24108508490924E-2</v>
      </c>
      <c r="M13" s="17"/>
      <c r="N13" s="17">
        <v>2.0364196741926702E-2</v>
      </c>
      <c r="O13" s="17">
        <v>2.1883728568496401E-2</v>
      </c>
      <c r="P13" s="17">
        <v>3.9956230137686101E-2</v>
      </c>
      <c r="Q13" s="17">
        <v>4.4355821119309698E-2</v>
      </c>
      <c r="R13" s="17"/>
      <c r="S13" s="17">
        <v>2.0786425948457799E-2</v>
      </c>
      <c r="T13" s="17">
        <v>2.3034761614421102E-2</v>
      </c>
      <c r="U13" s="17">
        <v>2.8296076335875501E-2</v>
      </c>
      <c r="V13" s="17">
        <v>2.3579211153256101E-2</v>
      </c>
      <c r="W13" s="17">
        <v>3.8163818474040601E-2</v>
      </c>
      <c r="X13" s="17">
        <v>5.2149055488412699E-2</v>
      </c>
      <c r="Y13" s="17">
        <v>5.7333870278360101E-2</v>
      </c>
      <c r="Z13" s="17">
        <v>3.3280152482635703E-2</v>
      </c>
      <c r="AA13" s="17">
        <v>4.8274552194111598E-3</v>
      </c>
      <c r="AB13" s="17">
        <v>4.3765378490668201E-2</v>
      </c>
      <c r="AC13" s="17">
        <v>2.77032656529753E-2</v>
      </c>
      <c r="AD13" s="17">
        <v>5.3112416693081498E-2</v>
      </c>
      <c r="AE13" s="17"/>
      <c r="AF13" s="17">
        <v>4.9122486037559997E-2</v>
      </c>
      <c r="AG13" s="17">
        <v>1.7200105177341E-2</v>
      </c>
      <c r="AH13" s="17">
        <v>2.29515725866439E-2</v>
      </c>
      <c r="AI13" s="17"/>
      <c r="AJ13" s="17">
        <v>3.31512665226395E-2</v>
      </c>
      <c r="AK13" s="17">
        <v>2.22757131830961E-2</v>
      </c>
      <c r="AL13" s="17">
        <v>1.7236714363072898E-2</v>
      </c>
      <c r="AM13" s="17">
        <v>6.5687486693936703E-2</v>
      </c>
      <c r="AN13" s="17">
        <v>3.7232519474757003E-2</v>
      </c>
      <c r="AO13" s="17"/>
      <c r="AP13" s="17">
        <v>1.4785950231369201E-2</v>
      </c>
      <c r="AQ13" s="17">
        <v>3.01358518028721E-2</v>
      </c>
      <c r="AR13" s="17">
        <v>1.6553898981855299E-2</v>
      </c>
      <c r="AS13" s="17">
        <v>5.7579345898058597E-2</v>
      </c>
      <c r="AT13" s="17">
        <v>2.7031882675584401E-2</v>
      </c>
      <c r="AU13" s="17">
        <v>1.04828486154958E-2</v>
      </c>
      <c r="AV13" s="17"/>
      <c r="AW13" s="17">
        <v>4.7033378847753701E-2</v>
      </c>
      <c r="AX13" s="17">
        <v>3.0776577883077701E-2</v>
      </c>
      <c r="AY13" s="17">
        <v>6.4360784442977895E-2</v>
      </c>
      <c r="AZ13" s="17">
        <v>3.9434111158107597E-2</v>
      </c>
      <c r="BA13" s="17">
        <v>3.6727654434910398E-2</v>
      </c>
      <c r="BB13" s="17">
        <v>2.7265093479618099E-2</v>
      </c>
      <c r="BC13" s="17">
        <v>3.1195440543890202E-2</v>
      </c>
      <c r="BD13" s="17">
        <v>1.30265869552171E-2</v>
      </c>
      <c r="BE13" s="17">
        <v>2.5435150841162699E-2</v>
      </c>
      <c r="BF13" s="17">
        <v>1.0338972702902301E-2</v>
      </c>
      <c r="BG13" s="17">
        <v>3.4106842596426899E-2</v>
      </c>
      <c r="BH13" s="17">
        <v>7.4322174755334397E-2</v>
      </c>
      <c r="BI13" s="17">
        <v>2.3274386971970502E-2</v>
      </c>
      <c r="BJ13" s="17">
        <v>1.51425478715576E-2</v>
      </c>
      <c r="BK13" s="17">
        <v>0</v>
      </c>
      <c r="BL13" s="17">
        <v>6.54089000930468E-3</v>
      </c>
      <c r="BM13" s="17"/>
      <c r="BN13" s="17">
        <v>2.79919406509191E-2</v>
      </c>
      <c r="BO13" s="17">
        <v>3.5605253075429201E-2</v>
      </c>
      <c r="BP13" s="17"/>
      <c r="BQ13" s="17">
        <v>1.6559305421713799E-2</v>
      </c>
      <c r="BR13" s="17">
        <v>4.1361354780970597E-2</v>
      </c>
      <c r="BS13" s="17"/>
      <c r="BT13" s="17">
        <v>2.6582422054850799E-2</v>
      </c>
      <c r="BU13" s="17"/>
      <c r="BV13" s="17">
        <v>2.3980658254548801E-2</v>
      </c>
      <c r="BW13" s="17">
        <v>3.1211700147291799E-2</v>
      </c>
      <c r="BX13" s="17">
        <v>3.3857577744539097E-2</v>
      </c>
      <c r="BY13" s="17"/>
      <c r="BZ13" s="17">
        <v>4.66910688473803E-2</v>
      </c>
      <c r="CA13" s="17">
        <v>4.93898218782804E-2</v>
      </c>
      <c r="CB13" s="17">
        <v>3.6031813121013299E-2</v>
      </c>
      <c r="CC13" s="17">
        <v>2.44199602666289E-2</v>
      </c>
      <c r="CD13" s="17">
        <v>8.6359056635130094E-3</v>
      </c>
      <c r="CE13" s="17">
        <v>3.0798062756386399E-2</v>
      </c>
      <c r="CF13" s="17">
        <v>4.1836050474547297E-2</v>
      </c>
      <c r="CG13" s="17"/>
      <c r="CH13" s="17">
        <v>5.6953454704130699E-2</v>
      </c>
      <c r="CI13" s="17">
        <v>1.5909899118077501E-2</v>
      </c>
      <c r="CJ13" s="17">
        <v>2.50023529130609E-2</v>
      </c>
      <c r="CK13" s="17">
        <v>4.5077315652621998E-2</v>
      </c>
      <c r="CL13" s="17">
        <v>0.10799578576133299</v>
      </c>
    </row>
    <row r="14" spans="2:90" x14ac:dyDescent="0.3">
      <c r="B14" s="18" t="s">
        <v>118</v>
      </c>
      <c r="C14" s="19">
        <v>7.9521362532111298E-2</v>
      </c>
      <c r="D14" s="19">
        <v>6.4834632417007002E-2</v>
      </c>
      <c r="E14" s="19">
        <v>9.3546537817667794E-2</v>
      </c>
      <c r="F14" s="19"/>
      <c r="G14" s="19">
        <v>9.7151421255375903E-2</v>
      </c>
      <c r="H14" s="19">
        <v>7.3858253698624504E-2</v>
      </c>
      <c r="I14" s="19">
        <v>9.07567757095184E-2</v>
      </c>
      <c r="J14" s="19">
        <v>0.10210363056975599</v>
      </c>
      <c r="K14" s="19">
        <v>6.4760576729122193E-2</v>
      </c>
      <c r="L14" s="19">
        <v>5.48085641088999E-2</v>
      </c>
      <c r="M14" s="19"/>
      <c r="N14" s="19">
        <v>5.8457186879702402E-2</v>
      </c>
      <c r="O14" s="19">
        <v>7.0057509348816493E-2</v>
      </c>
      <c r="P14" s="19">
        <v>8.0074037279898105E-2</v>
      </c>
      <c r="Q14" s="19">
        <v>0.110501782048731</v>
      </c>
      <c r="R14" s="19"/>
      <c r="S14" s="19">
        <v>8.39073800473258E-2</v>
      </c>
      <c r="T14" s="19">
        <v>6.6544122708765002E-2</v>
      </c>
      <c r="U14" s="19">
        <v>6.8141335932507097E-2</v>
      </c>
      <c r="V14" s="19">
        <v>9.6359674983174104E-2</v>
      </c>
      <c r="W14" s="19">
        <v>6.7448333117668E-2</v>
      </c>
      <c r="X14" s="19">
        <v>7.0967172957403901E-2</v>
      </c>
      <c r="Y14" s="19">
        <v>9.0577719540900895E-2</v>
      </c>
      <c r="Z14" s="19">
        <v>5.6176411783451098E-2</v>
      </c>
      <c r="AA14" s="19">
        <v>7.6254752517455102E-2</v>
      </c>
      <c r="AB14" s="19">
        <v>8.9656749524875706E-2</v>
      </c>
      <c r="AC14" s="19">
        <v>0.12666149992220399</v>
      </c>
      <c r="AD14" s="19">
        <v>5.3794851378307203E-2</v>
      </c>
      <c r="AE14" s="19"/>
      <c r="AF14" s="19">
        <v>7.1215849917070306E-2</v>
      </c>
      <c r="AG14" s="19">
        <v>5.4417129451015199E-2</v>
      </c>
      <c r="AH14" s="19">
        <v>0.140238121743958</v>
      </c>
      <c r="AI14" s="19"/>
      <c r="AJ14" s="19">
        <v>6.5928561572375893E-2</v>
      </c>
      <c r="AK14" s="19">
        <v>4.71655450265542E-2</v>
      </c>
      <c r="AL14" s="19">
        <v>5.4406542898960797E-2</v>
      </c>
      <c r="AM14" s="19">
        <v>6.6924622944197806E-2</v>
      </c>
      <c r="AN14" s="19">
        <v>7.6974371305388298E-2</v>
      </c>
      <c r="AO14" s="19"/>
      <c r="AP14" s="19">
        <v>4.5730139318075597E-2</v>
      </c>
      <c r="AQ14" s="19">
        <v>6.7613340592958607E-2</v>
      </c>
      <c r="AR14" s="19">
        <v>7.2606951254181207E-2</v>
      </c>
      <c r="AS14" s="19">
        <v>7.6257815495784906E-2</v>
      </c>
      <c r="AT14" s="19">
        <v>6.1798689847798398E-2</v>
      </c>
      <c r="AU14" s="19">
        <v>0.128010768813553</v>
      </c>
      <c r="AV14" s="19"/>
      <c r="AW14" s="19">
        <v>4.4621620120488099E-2</v>
      </c>
      <c r="AX14" s="19">
        <v>0.201520828112627</v>
      </c>
      <c r="AY14" s="19">
        <v>0.10343928571976201</v>
      </c>
      <c r="AZ14" s="19">
        <v>8.0928318161408302E-2</v>
      </c>
      <c r="BA14" s="19">
        <v>9.7476941006927303E-2</v>
      </c>
      <c r="BB14" s="19">
        <v>7.5918028612595098E-2</v>
      </c>
      <c r="BC14" s="19">
        <v>6.3838423302916905E-2</v>
      </c>
      <c r="BD14" s="19">
        <v>7.0789820953948701E-2</v>
      </c>
      <c r="BE14" s="19">
        <v>3.8926681177348599E-2</v>
      </c>
      <c r="BF14" s="19">
        <v>3.8985488582290798E-2</v>
      </c>
      <c r="BG14" s="19">
        <v>4.8154362068980099E-2</v>
      </c>
      <c r="BH14" s="19">
        <v>5.83432220899864E-2</v>
      </c>
      <c r="BI14" s="19">
        <v>2.4536976116648599E-2</v>
      </c>
      <c r="BJ14" s="19">
        <v>5.4435720619270503E-2</v>
      </c>
      <c r="BK14" s="19">
        <v>0.14267911787193599</v>
      </c>
      <c r="BL14" s="19">
        <v>2.2724414216376498E-2</v>
      </c>
      <c r="BM14" s="19"/>
      <c r="BN14" s="19">
        <v>6.6683591546035106E-2</v>
      </c>
      <c r="BO14" s="19">
        <v>9.5025119234388902E-2</v>
      </c>
      <c r="BP14" s="19"/>
      <c r="BQ14" s="19">
        <v>4.6878992992082799E-2</v>
      </c>
      <c r="BR14" s="19">
        <v>4.8012000238956902E-2</v>
      </c>
      <c r="BS14" s="19"/>
      <c r="BT14" s="19">
        <v>3.5817430212188903E-2</v>
      </c>
      <c r="BU14" s="19"/>
      <c r="BV14" s="19">
        <v>9.5490080779242897E-2</v>
      </c>
      <c r="BW14" s="19">
        <v>6.1262101543947997E-2</v>
      </c>
      <c r="BX14" s="19">
        <v>8.0424996882471997E-2</v>
      </c>
      <c r="BY14" s="19"/>
      <c r="BZ14" s="19">
        <v>0.13294951542265601</v>
      </c>
      <c r="CA14" s="19">
        <v>9.9330094673850705E-2</v>
      </c>
      <c r="CB14" s="19">
        <v>7.7199181127872094E-2</v>
      </c>
      <c r="CC14" s="19">
        <v>6.0850650727553003E-2</v>
      </c>
      <c r="CD14" s="19">
        <v>4.5500934514498798E-2</v>
      </c>
      <c r="CE14" s="19">
        <v>6.6151014915289297E-2</v>
      </c>
      <c r="CF14" s="19">
        <v>3.2187194887991398E-2</v>
      </c>
      <c r="CG14" s="19"/>
      <c r="CH14" s="19">
        <v>1.6105391892714999E-2</v>
      </c>
      <c r="CI14" s="19">
        <v>6.9711515898768298E-2</v>
      </c>
      <c r="CJ14" s="19">
        <v>9.2974950972295398E-2</v>
      </c>
      <c r="CK14" s="19">
        <v>9.3874789908419395E-2</v>
      </c>
      <c r="CL14" s="19">
        <v>0.146184172608218</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693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577</v>
      </c>
      <c r="C9" s="17">
        <v>0.22780656404119401</v>
      </c>
      <c r="D9" s="17">
        <v>0.201166458266089</v>
      </c>
      <c r="E9" s="17">
        <v>0.25373147024044501</v>
      </c>
      <c r="F9" s="17"/>
      <c r="G9" s="17">
        <v>0.207885953860037</v>
      </c>
      <c r="H9" s="17">
        <v>0.223515224682514</v>
      </c>
      <c r="I9" s="17">
        <v>0.20478415231484701</v>
      </c>
      <c r="J9" s="17">
        <v>0.211670205846476</v>
      </c>
      <c r="K9" s="17">
        <v>0.19533185052520699</v>
      </c>
      <c r="L9" s="17">
        <v>0.29827928282997201</v>
      </c>
      <c r="M9" s="17"/>
      <c r="N9" s="17">
        <v>0.21982088243342099</v>
      </c>
      <c r="O9" s="17">
        <v>0.225292173121933</v>
      </c>
      <c r="P9" s="17">
        <v>0.24046113872835201</v>
      </c>
      <c r="Q9" s="17">
        <v>0.23016710650428099</v>
      </c>
      <c r="R9" s="17"/>
      <c r="S9" s="17">
        <v>0.228865264082936</v>
      </c>
      <c r="T9" s="17">
        <v>0.24029120293442799</v>
      </c>
      <c r="U9" s="17">
        <v>0.261566142656117</v>
      </c>
      <c r="V9" s="17">
        <v>0.18030321613009301</v>
      </c>
      <c r="W9" s="17">
        <v>0.14308820149812901</v>
      </c>
      <c r="X9" s="17">
        <v>0.188626447604655</v>
      </c>
      <c r="Y9" s="17">
        <v>0.22301870340784199</v>
      </c>
      <c r="Z9" s="17">
        <v>0.28075008800753798</v>
      </c>
      <c r="AA9" s="17">
        <v>0.25495583788447701</v>
      </c>
      <c r="AB9" s="17">
        <v>0.203532083850054</v>
      </c>
      <c r="AC9" s="17">
        <v>0.27050416055288601</v>
      </c>
      <c r="AD9" s="17">
        <v>0.380087958316637</v>
      </c>
      <c r="AE9" s="17"/>
      <c r="AF9" s="17">
        <v>0.262442208872326</v>
      </c>
      <c r="AG9" s="17">
        <v>0.222037474958731</v>
      </c>
      <c r="AH9" s="17">
        <v>0.19192258629533199</v>
      </c>
      <c r="AI9" s="17"/>
      <c r="AJ9" s="17">
        <v>0.19853621918617201</v>
      </c>
      <c r="AK9" s="17">
        <v>0.259453856731997</v>
      </c>
      <c r="AL9" s="17">
        <v>0.20074750995488599</v>
      </c>
      <c r="AM9" s="17">
        <v>0.21973517389136499</v>
      </c>
      <c r="AN9" s="17">
        <v>0.218149842456108</v>
      </c>
      <c r="AO9" s="17"/>
      <c r="AP9" s="17">
        <v>0.27862775187994698</v>
      </c>
      <c r="AQ9" s="17">
        <v>0.19423410095638499</v>
      </c>
      <c r="AR9" s="17">
        <v>0.211863967873509</v>
      </c>
      <c r="AS9" s="17">
        <v>0.22537433608664301</v>
      </c>
      <c r="AT9" s="17">
        <v>0.25515391307965202</v>
      </c>
      <c r="AU9" s="17">
        <v>0.17211859406064101</v>
      </c>
      <c r="AV9" s="17"/>
      <c r="AW9" s="17">
        <v>0.114373500031947</v>
      </c>
      <c r="AX9" s="17">
        <v>0.218218140292151</v>
      </c>
      <c r="AY9" s="17">
        <v>0.21706471502605701</v>
      </c>
      <c r="AZ9" s="17">
        <v>0.27858461325675699</v>
      </c>
      <c r="BA9" s="17">
        <v>0.28072569208188802</v>
      </c>
      <c r="BB9" s="17">
        <v>0.23388651495736901</v>
      </c>
      <c r="BC9" s="17">
        <v>0.21653900301999199</v>
      </c>
      <c r="BD9" s="17">
        <v>0.220678395450362</v>
      </c>
      <c r="BE9" s="17">
        <v>0.17645434469766699</v>
      </c>
      <c r="BF9" s="17">
        <v>0.195454466870983</v>
      </c>
      <c r="BG9" s="17">
        <v>0.22703376042564599</v>
      </c>
      <c r="BH9" s="17">
        <v>0.171947176406157</v>
      </c>
      <c r="BI9" s="17">
        <v>0.25121935991816602</v>
      </c>
      <c r="BJ9" s="17">
        <v>0.22797350780810899</v>
      </c>
      <c r="BK9" s="17">
        <v>0.18490033465553901</v>
      </c>
      <c r="BL9" s="17">
        <v>0.30228346705154502</v>
      </c>
      <c r="BM9" s="17"/>
      <c r="BN9" s="17">
        <v>0.26105761828801199</v>
      </c>
      <c r="BO9" s="17">
        <v>0.18039082849572699</v>
      </c>
      <c r="BP9" s="17"/>
      <c r="BQ9" s="17">
        <v>0.274466546617811</v>
      </c>
      <c r="BR9" s="17">
        <v>0.25368200963634602</v>
      </c>
      <c r="BS9" s="17"/>
      <c r="BT9" s="17">
        <v>0.31694646126113601</v>
      </c>
      <c r="BU9" s="17"/>
      <c r="BV9" s="17">
        <v>0.19167402009599499</v>
      </c>
      <c r="BW9" s="17">
        <v>0.24683005736960101</v>
      </c>
      <c r="BX9" s="17">
        <v>0.23624988470341901</v>
      </c>
      <c r="BY9" s="17"/>
      <c r="BZ9" s="17">
        <v>0.25729799561733802</v>
      </c>
      <c r="CA9" s="17">
        <v>0.25812563395833699</v>
      </c>
      <c r="CB9" s="17">
        <v>0.21693809617868601</v>
      </c>
      <c r="CC9" s="17">
        <v>0.22425982597233901</v>
      </c>
      <c r="CD9" s="17">
        <v>0.233234755501284</v>
      </c>
      <c r="CE9" s="17">
        <v>0.20676522809084599</v>
      </c>
      <c r="CF9" s="17">
        <v>0.25002422220960202</v>
      </c>
      <c r="CG9" s="17"/>
      <c r="CH9" s="17">
        <v>0.27705351410622697</v>
      </c>
      <c r="CI9" s="17">
        <v>0.207284122471181</v>
      </c>
      <c r="CJ9" s="17">
        <v>0.23590607220080001</v>
      </c>
      <c r="CK9" s="17">
        <v>0.23745518826457501</v>
      </c>
      <c r="CL9" s="17">
        <v>0.18572998480831199</v>
      </c>
    </row>
    <row r="10" spans="2:90" x14ac:dyDescent="0.3">
      <c r="B10" s="18" t="s">
        <v>578</v>
      </c>
      <c r="C10" s="17">
        <v>0.389737007738573</v>
      </c>
      <c r="D10" s="17">
        <v>0.391894901970397</v>
      </c>
      <c r="E10" s="17">
        <v>0.38769919645134499</v>
      </c>
      <c r="F10" s="17"/>
      <c r="G10" s="17">
        <v>0.37814499842382798</v>
      </c>
      <c r="H10" s="17">
        <v>0.36417376380808703</v>
      </c>
      <c r="I10" s="17">
        <v>0.39582902387633001</v>
      </c>
      <c r="J10" s="17">
        <v>0.35365918851404998</v>
      </c>
      <c r="K10" s="17">
        <v>0.41981687903426701</v>
      </c>
      <c r="L10" s="17">
        <v>0.42244019305460401</v>
      </c>
      <c r="M10" s="17"/>
      <c r="N10" s="17">
        <v>0.426211935815624</v>
      </c>
      <c r="O10" s="17">
        <v>0.41602145818567399</v>
      </c>
      <c r="P10" s="17">
        <v>0.35863090202727999</v>
      </c>
      <c r="Q10" s="17">
        <v>0.35001143720283401</v>
      </c>
      <c r="R10" s="17"/>
      <c r="S10" s="17">
        <v>0.35044831196349402</v>
      </c>
      <c r="T10" s="17">
        <v>0.37358665459066798</v>
      </c>
      <c r="U10" s="17">
        <v>0.32853664512175401</v>
      </c>
      <c r="V10" s="17">
        <v>0.41310434843313099</v>
      </c>
      <c r="W10" s="17">
        <v>0.444400134246701</v>
      </c>
      <c r="X10" s="17">
        <v>0.43507245864399102</v>
      </c>
      <c r="Y10" s="17">
        <v>0.46712545484818702</v>
      </c>
      <c r="Z10" s="17">
        <v>0.38390921769117298</v>
      </c>
      <c r="AA10" s="17">
        <v>0.38919734745027401</v>
      </c>
      <c r="AB10" s="17">
        <v>0.39823398809628302</v>
      </c>
      <c r="AC10" s="17">
        <v>0.32548825950830301</v>
      </c>
      <c r="AD10" s="17">
        <v>0.358516688344446</v>
      </c>
      <c r="AE10" s="17"/>
      <c r="AF10" s="17">
        <v>0.36843347786531</v>
      </c>
      <c r="AG10" s="17">
        <v>0.416795133518233</v>
      </c>
      <c r="AH10" s="17">
        <v>0.34901406114568101</v>
      </c>
      <c r="AI10" s="17"/>
      <c r="AJ10" s="17">
        <v>0.37127592613577398</v>
      </c>
      <c r="AK10" s="17">
        <v>0.41147399020945502</v>
      </c>
      <c r="AL10" s="17">
        <v>0.43728323048847401</v>
      </c>
      <c r="AM10" s="17">
        <v>0.34878153470548601</v>
      </c>
      <c r="AN10" s="17">
        <v>0.42111931889920401</v>
      </c>
      <c r="AO10" s="17"/>
      <c r="AP10" s="17">
        <v>0.42130105657346301</v>
      </c>
      <c r="AQ10" s="17">
        <v>0.37974343041964898</v>
      </c>
      <c r="AR10" s="17">
        <v>0.44696629058612097</v>
      </c>
      <c r="AS10" s="17">
        <v>0.36364375799748599</v>
      </c>
      <c r="AT10" s="17">
        <v>0.41807904153903602</v>
      </c>
      <c r="AU10" s="17">
        <v>0.36324179463444201</v>
      </c>
      <c r="AV10" s="17"/>
      <c r="AW10" s="17">
        <v>0.54354601385329004</v>
      </c>
      <c r="AX10" s="17">
        <v>0.27691893721594601</v>
      </c>
      <c r="AY10" s="17">
        <v>0.34702248172580202</v>
      </c>
      <c r="AZ10" s="17">
        <v>0.353113793612365</v>
      </c>
      <c r="BA10" s="17">
        <v>0.32845763201424899</v>
      </c>
      <c r="BB10" s="17">
        <v>0.41363975143070397</v>
      </c>
      <c r="BC10" s="17">
        <v>0.44326493621433599</v>
      </c>
      <c r="BD10" s="17">
        <v>0.44409808481364899</v>
      </c>
      <c r="BE10" s="17">
        <v>0.43798827595571099</v>
      </c>
      <c r="BF10" s="17">
        <v>0.46792172455284797</v>
      </c>
      <c r="BG10" s="17">
        <v>0.352616520494063</v>
      </c>
      <c r="BH10" s="17">
        <v>0.42574909566855001</v>
      </c>
      <c r="BI10" s="17">
        <v>0.39728322445715603</v>
      </c>
      <c r="BJ10" s="17">
        <v>0.36752113376604101</v>
      </c>
      <c r="BK10" s="17">
        <v>0.43730987281813299</v>
      </c>
      <c r="BL10" s="17">
        <v>0.39693890915882302</v>
      </c>
      <c r="BM10" s="17"/>
      <c r="BN10" s="17">
        <v>0.39636740043595098</v>
      </c>
      <c r="BO10" s="17">
        <v>0.38294426354456201</v>
      </c>
      <c r="BP10" s="17"/>
      <c r="BQ10" s="17">
        <v>0.42022345269978001</v>
      </c>
      <c r="BR10" s="17">
        <v>0.41746251553020303</v>
      </c>
      <c r="BS10" s="17"/>
      <c r="BT10" s="17">
        <v>0.36534438335924801</v>
      </c>
      <c r="BU10" s="17"/>
      <c r="BV10" s="17">
        <v>0.41022678516977801</v>
      </c>
      <c r="BW10" s="17">
        <v>0.349292743216779</v>
      </c>
      <c r="BX10" s="17">
        <v>0.39569439299586601</v>
      </c>
      <c r="BY10" s="17"/>
      <c r="BZ10" s="17">
        <v>0.29750320920171203</v>
      </c>
      <c r="CA10" s="17">
        <v>0.35321548715226297</v>
      </c>
      <c r="CB10" s="17">
        <v>0.44143384979612599</v>
      </c>
      <c r="CC10" s="17">
        <v>0.423445625518725</v>
      </c>
      <c r="CD10" s="17">
        <v>0.40329839659462802</v>
      </c>
      <c r="CE10" s="17">
        <v>0.41629915238952497</v>
      </c>
      <c r="CF10" s="17">
        <v>0.406140699605476</v>
      </c>
      <c r="CG10" s="17"/>
      <c r="CH10" s="17">
        <v>0.352085144522784</v>
      </c>
      <c r="CI10" s="17">
        <v>0.42053479889647499</v>
      </c>
      <c r="CJ10" s="17">
        <v>0.36873288338243598</v>
      </c>
      <c r="CK10" s="17">
        <v>0.41541967019731701</v>
      </c>
      <c r="CL10" s="17">
        <v>0.28829513486519798</v>
      </c>
    </row>
    <row r="11" spans="2:90" x14ac:dyDescent="0.3">
      <c r="B11" s="18" t="s">
        <v>683</v>
      </c>
      <c r="C11" s="17">
        <v>0.217468764946394</v>
      </c>
      <c r="D11" s="17">
        <v>0.24930629062231699</v>
      </c>
      <c r="E11" s="17">
        <v>0.18707536664163499</v>
      </c>
      <c r="F11" s="17"/>
      <c r="G11" s="17">
        <v>0.19656785267829099</v>
      </c>
      <c r="H11" s="17">
        <v>0.22099409825178901</v>
      </c>
      <c r="I11" s="17">
        <v>0.22732721437228601</v>
      </c>
      <c r="J11" s="17">
        <v>0.22867647919433601</v>
      </c>
      <c r="K11" s="17">
        <v>0.24578136492580599</v>
      </c>
      <c r="L11" s="17">
        <v>0.19231151116378101</v>
      </c>
      <c r="M11" s="17"/>
      <c r="N11" s="17">
        <v>0.22058730663132101</v>
      </c>
      <c r="O11" s="17">
        <v>0.19343259359463399</v>
      </c>
      <c r="P11" s="17">
        <v>0.23980405626822501</v>
      </c>
      <c r="Q11" s="17">
        <v>0.21974184401246499</v>
      </c>
      <c r="R11" s="17"/>
      <c r="S11" s="17">
        <v>0.225822579662425</v>
      </c>
      <c r="T11" s="17">
        <v>0.240403564636721</v>
      </c>
      <c r="U11" s="17">
        <v>0.219316698345907</v>
      </c>
      <c r="V11" s="17">
        <v>0.25155967624044101</v>
      </c>
      <c r="W11" s="17">
        <v>0.25116953124806402</v>
      </c>
      <c r="X11" s="17">
        <v>0.169250340415768</v>
      </c>
      <c r="Y11" s="17">
        <v>0.173077823369267</v>
      </c>
      <c r="Z11" s="17">
        <v>0.26785672961421703</v>
      </c>
      <c r="AA11" s="17">
        <v>0.23510309886626801</v>
      </c>
      <c r="AB11" s="17">
        <v>0.19510403230034701</v>
      </c>
      <c r="AC11" s="17">
        <v>0.189954097654666</v>
      </c>
      <c r="AD11" s="17">
        <v>0.13660981144365</v>
      </c>
      <c r="AE11" s="17"/>
      <c r="AF11" s="17">
        <v>0.22141579891042801</v>
      </c>
      <c r="AG11" s="17">
        <v>0.22615655365086301</v>
      </c>
      <c r="AH11" s="17">
        <v>0.20646088272598601</v>
      </c>
      <c r="AI11" s="17"/>
      <c r="AJ11" s="17">
        <v>0.25865869567549599</v>
      </c>
      <c r="AK11" s="17">
        <v>0.21688918848351901</v>
      </c>
      <c r="AL11" s="17">
        <v>0.22906450716851701</v>
      </c>
      <c r="AM11" s="17">
        <v>0.241537938737696</v>
      </c>
      <c r="AN11" s="17">
        <v>0.1613001105029</v>
      </c>
      <c r="AO11" s="17"/>
      <c r="AP11" s="17">
        <v>0.198228806194891</v>
      </c>
      <c r="AQ11" s="17">
        <v>0.247375324485793</v>
      </c>
      <c r="AR11" s="17">
        <v>0.19981823977431301</v>
      </c>
      <c r="AS11" s="17">
        <v>0.23637793104716401</v>
      </c>
      <c r="AT11" s="17">
        <v>0.13561045330229801</v>
      </c>
      <c r="AU11" s="17">
        <v>0.25834646831111602</v>
      </c>
      <c r="AV11" s="17"/>
      <c r="AW11" s="17">
        <v>0.19410042204101399</v>
      </c>
      <c r="AX11" s="17">
        <v>0.168535215037735</v>
      </c>
      <c r="AY11" s="17">
        <v>0.241349962479945</v>
      </c>
      <c r="AZ11" s="17">
        <v>0.199741441322803</v>
      </c>
      <c r="BA11" s="17">
        <v>0.245386383674153</v>
      </c>
      <c r="BB11" s="17">
        <v>0.21045110261608599</v>
      </c>
      <c r="BC11" s="17">
        <v>0.209569128858619</v>
      </c>
      <c r="BD11" s="17">
        <v>0.20023975565619501</v>
      </c>
      <c r="BE11" s="17">
        <v>0.17837614805597901</v>
      </c>
      <c r="BF11" s="17">
        <v>0.239793584555585</v>
      </c>
      <c r="BG11" s="17">
        <v>0.227582996833361</v>
      </c>
      <c r="BH11" s="17">
        <v>0.25918664627314297</v>
      </c>
      <c r="BI11" s="17">
        <v>0.245674887509476</v>
      </c>
      <c r="BJ11" s="17">
        <v>0.19440347994497301</v>
      </c>
      <c r="BK11" s="17">
        <v>0.23051211473070801</v>
      </c>
      <c r="BL11" s="17">
        <v>0.17947936253556299</v>
      </c>
      <c r="BM11" s="17"/>
      <c r="BN11" s="17">
        <v>0.203122709190689</v>
      </c>
      <c r="BO11" s="17">
        <v>0.237390229087552</v>
      </c>
      <c r="BP11" s="17"/>
      <c r="BQ11" s="17">
        <v>0.210537748007637</v>
      </c>
      <c r="BR11" s="17">
        <v>0.21203111838873501</v>
      </c>
      <c r="BS11" s="17"/>
      <c r="BT11" s="17">
        <v>0.25803952568268201</v>
      </c>
      <c r="BU11" s="17"/>
      <c r="BV11" s="17">
        <v>0.221082850129764</v>
      </c>
      <c r="BW11" s="17">
        <v>0.22457465103329299</v>
      </c>
      <c r="BX11" s="17">
        <v>0.211843313448902</v>
      </c>
      <c r="BY11" s="17"/>
      <c r="BZ11" s="17">
        <v>0.210347456161843</v>
      </c>
      <c r="CA11" s="17">
        <v>0.20267388194684399</v>
      </c>
      <c r="CB11" s="17">
        <v>0.19033019953028599</v>
      </c>
      <c r="CC11" s="17">
        <v>0.20607097886576201</v>
      </c>
      <c r="CD11" s="17">
        <v>0.23599295693178199</v>
      </c>
      <c r="CE11" s="17">
        <v>0.24373633791188101</v>
      </c>
      <c r="CF11" s="17">
        <v>0.210113077152983</v>
      </c>
      <c r="CG11" s="17"/>
      <c r="CH11" s="17">
        <v>0.23022591020766001</v>
      </c>
      <c r="CI11" s="17">
        <v>0.23240339027753401</v>
      </c>
      <c r="CJ11" s="17">
        <v>0.214070243697732</v>
      </c>
      <c r="CK11" s="17">
        <v>0.190234860535062</v>
      </c>
      <c r="CL11" s="17">
        <v>0.185084287110169</v>
      </c>
    </row>
    <row r="12" spans="2:90" x14ac:dyDescent="0.3">
      <c r="B12" s="18" t="s">
        <v>580</v>
      </c>
      <c r="C12" s="17">
        <v>5.5444868287665802E-2</v>
      </c>
      <c r="D12" s="17">
        <v>6.1716131086551801E-2</v>
      </c>
      <c r="E12" s="17">
        <v>4.8724106319664499E-2</v>
      </c>
      <c r="F12" s="17"/>
      <c r="G12" s="17">
        <v>9.0037712538372006E-2</v>
      </c>
      <c r="H12" s="17">
        <v>7.1625174057016405E-2</v>
      </c>
      <c r="I12" s="17">
        <v>3.8689102645536697E-2</v>
      </c>
      <c r="J12" s="17">
        <v>4.1582712373208902E-2</v>
      </c>
      <c r="K12" s="17">
        <v>5.06395983765488E-2</v>
      </c>
      <c r="L12" s="17">
        <v>4.7440636334758701E-2</v>
      </c>
      <c r="M12" s="17"/>
      <c r="N12" s="17">
        <v>5.3411969811790597E-2</v>
      </c>
      <c r="O12" s="17">
        <v>6.12457047536763E-2</v>
      </c>
      <c r="P12" s="17">
        <v>5.7636164718089002E-2</v>
      </c>
      <c r="Q12" s="17">
        <v>5.02411724170444E-2</v>
      </c>
      <c r="R12" s="17"/>
      <c r="S12" s="17">
        <v>8.4055017668407103E-2</v>
      </c>
      <c r="T12" s="17">
        <v>5.0477734257590001E-2</v>
      </c>
      <c r="U12" s="17">
        <v>5.7424711034429303E-2</v>
      </c>
      <c r="V12" s="17">
        <v>3.6931333482217797E-2</v>
      </c>
      <c r="W12" s="17">
        <v>3.4826499275896802E-2</v>
      </c>
      <c r="X12" s="17">
        <v>7.8009557381195194E-2</v>
      </c>
      <c r="Y12" s="17">
        <v>5.21466362075148E-2</v>
      </c>
      <c r="Z12" s="17">
        <v>3.27852902807945E-2</v>
      </c>
      <c r="AA12" s="17">
        <v>5.5130847362042802E-2</v>
      </c>
      <c r="AB12" s="17">
        <v>4.1302904269273202E-2</v>
      </c>
      <c r="AC12" s="17">
        <v>6.7532883815622599E-2</v>
      </c>
      <c r="AD12" s="17">
        <v>3.6176747245314202E-2</v>
      </c>
      <c r="AE12" s="17"/>
      <c r="AF12" s="17">
        <v>4.95827828818384E-2</v>
      </c>
      <c r="AG12" s="17">
        <v>4.8015922149097702E-2</v>
      </c>
      <c r="AH12" s="17">
        <v>5.7589831253329497E-2</v>
      </c>
      <c r="AI12" s="17"/>
      <c r="AJ12" s="17">
        <v>7.32500739537639E-2</v>
      </c>
      <c r="AK12" s="17">
        <v>4.4175301360888403E-2</v>
      </c>
      <c r="AL12" s="17">
        <v>7.2314970447336105E-2</v>
      </c>
      <c r="AM12" s="17">
        <v>7.8196000603863794E-2</v>
      </c>
      <c r="AN12" s="17">
        <v>3.7060820533726203E-2</v>
      </c>
      <c r="AO12" s="17"/>
      <c r="AP12" s="17">
        <v>3.4614091552339202E-2</v>
      </c>
      <c r="AQ12" s="17">
        <v>7.4541966819036007E-2</v>
      </c>
      <c r="AR12" s="17">
        <v>6.2668281104229506E-2</v>
      </c>
      <c r="AS12" s="17">
        <v>5.8274282919597999E-2</v>
      </c>
      <c r="AT12" s="17">
        <v>4.7482422543484303E-2</v>
      </c>
      <c r="AU12" s="17">
        <v>6.0899057030659398E-2</v>
      </c>
      <c r="AV12" s="17"/>
      <c r="AW12" s="17">
        <v>4.7033378847753701E-2</v>
      </c>
      <c r="AX12" s="17">
        <v>0.10179506804647399</v>
      </c>
      <c r="AY12" s="17">
        <v>6.0901347739425203E-2</v>
      </c>
      <c r="AZ12" s="17">
        <v>5.6714493425223E-2</v>
      </c>
      <c r="BA12" s="17">
        <v>4.1803963997749799E-2</v>
      </c>
      <c r="BB12" s="17">
        <v>5.3402749836771603E-2</v>
      </c>
      <c r="BC12" s="17">
        <v>3.3534346235711998E-2</v>
      </c>
      <c r="BD12" s="17">
        <v>3.8379722585942501E-2</v>
      </c>
      <c r="BE12" s="17">
        <v>9.8157042945134401E-2</v>
      </c>
      <c r="BF12" s="17">
        <v>2.9559394584182701E-2</v>
      </c>
      <c r="BG12" s="17">
        <v>8.3530387183827798E-2</v>
      </c>
      <c r="BH12" s="17">
        <v>5.7375922709117899E-2</v>
      </c>
      <c r="BI12" s="17">
        <v>3.5088906654407101E-2</v>
      </c>
      <c r="BJ12" s="17">
        <v>0.124268656320145</v>
      </c>
      <c r="BK12" s="17">
        <v>0</v>
      </c>
      <c r="BL12" s="17">
        <v>7.5782303292321898E-2</v>
      </c>
      <c r="BM12" s="17"/>
      <c r="BN12" s="17">
        <v>4.4273954739492798E-2</v>
      </c>
      <c r="BO12" s="17">
        <v>7.1683297169454305E-2</v>
      </c>
      <c r="BP12" s="17"/>
      <c r="BQ12" s="17">
        <v>3.4372164837458398E-2</v>
      </c>
      <c r="BR12" s="17">
        <v>4.5484574432163999E-2</v>
      </c>
      <c r="BS12" s="17"/>
      <c r="BT12" s="17">
        <v>1.63088082768299E-2</v>
      </c>
      <c r="BU12" s="17"/>
      <c r="BV12" s="17">
        <v>5.0560273471588098E-2</v>
      </c>
      <c r="BW12" s="17">
        <v>7.21276109739174E-2</v>
      </c>
      <c r="BX12" s="17">
        <v>5.5244177390335603E-2</v>
      </c>
      <c r="BY12" s="17"/>
      <c r="BZ12" s="17">
        <v>7.0969523966490602E-2</v>
      </c>
      <c r="CA12" s="17">
        <v>4.8347772874527101E-2</v>
      </c>
      <c r="CB12" s="17">
        <v>6.8107427534531806E-2</v>
      </c>
      <c r="CC12" s="17">
        <v>5.3060956189209897E-2</v>
      </c>
      <c r="CD12" s="17">
        <v>5.0800020406287602E-2</v>
      </c>
      <c r="CE12" s="17">
        <v>3.6720948853432002E-2</v>
      </c>
      <c r="CF12" s="17">
        <v>6.7615387006284194E-2</v>
      </c>
      <c r="CG12" s="17"/>
      <c r="CH12" s="17">
        <v>4.5732247612746801E-2</v>
      </c>
      <c r="CI12" s="17">
        <v>5.2565959409684601E-2</v>
      </c>
      <c r="CJ12" s="17">
        <v>5.78354020630263E-2</v>
      </c>
      <c r="CK12" s="17">
        <v>5.4889219876914398E-2</v>
      </c>
      <c r="CL12" s="17">
        <v>8.6210676109993306E-2</v>
      </c>
    </row>
    <row r="13" spans="2:90" x14ac:dyDescent="0.3">
      <c r="B13" s="18" t="s">
        <v>581</v>
      </c>
      <c r="C13" s="17">
        <v>3.5730286649915899E-2</v>
      </c>
      <c r="D13" s="17">
        <v>4.14755820977852E-2</v>
      </c>
      <c r="E13" s="17">
        <v>2.9440060534987801E-2</v>
      </c>
      <c r="F13" s="17"/>
      <c r="G13" s="17">
        <v>3.8413572625659101E-2</v>
      </c>
      <c r="H13" s="17">
        <v>4.5445564052907797E-2</v>
      </c>
      <c r="I13" s="17">
        <v>5.1836104315410601E-2</v>
      </c>
      <c r="J13" s="17">
        <v>3.76732538337399E-2</v>
      </c>
      <c r="K13" s="17">
        <v>3.3020056056363697E-2</v>
      </c>
      <c r="L13" s="17">
        <v>1.3062672339308299E-2</v>
      </c>
      <c r="M13" s="17"/>
      <c r="N13" s="17">
        <v>2.72889677960125E-2</v>
      </c>
      <c r="O13" s="17">
        <v>3.7690036716574303E-2</v>
      </c>
      <c r="P13" s="17">
        <v>3.3217274890093899E-2</v>
      </c>
      <c r="Q13" s="17">
        <v>4.5364561020374797E-2</v>
      </c>
      <c r="R13" s="17"/>
      <c r="S13" s="17">
        <v>2.9709090966611E-2</v>
      </c>
      <c r="T13" s="17">
        <v>4.5934616184828303E-2</v>
      </c>
      <c r="U13" s="17">
        <v>4.6389933202458399E-2</v>
      </c>
      <c r="V13" s="17">
        <v>1.7216398264257401E-2</v>
      </c>
      <c r="W13" s="17">
        <v>4.6619795365092802E-2</v>
      </c>
      <c r="X13" s="17">
        <v>6.8324131756093504E-2</v>
      </c>
      <c r="Y13" s="17">
        <v>2.7781635084112001E-2</v>
      </c>
      <c r="Z13" s="17">
        <v>2.3078311804337299E-2</v>
      </c>
      <c r="AA13" s="17">
        <v>4.7238805444096603E-3</v>
      </c>
      <c r="AB13" s="17">
        <v>4.9338470500636597E-2</v>
      </c>
      <c r="AC13" s="17">
        <v>4.65246262322676E-2</v>
      </c>
      <c r="AD13" s="17">
        <v>1.69119861369483E-2</v>
      </c>
      <c r="AE13" s="17"/>
      <c r="AF13" s="17">
        <v>4.1278639015555202E-2</v>
      </c>
      <c r="AG13" s="17">
        <v>3.03015021380489E-2</v>
      </c>
      <c r="AH13" s="17">
        <v>5.2287293541218E-2</v>
      </c>
      <c r="AI13" s="17"/>
      <c r="AJ13" s="17">
        <v>4.6820710447569101E-2</v>
      </c>
      <c r="AK13" s="17">
        <v>2.2678870629078501E-2</v>
      </c>
      <c r="AL13" s="17">
        <v>1.12058166239746E-2</v>
      </c>
      <c r="AM13" s="17">
        <v>5.5820682944868603E-2</v>
      </c>
      <c r="AN13" s="17">
        <v>7.8270326153680306E-2</v>
      </c>
      <c r="AO13" s="17"/>
      <c r="AP13" s="17">
        <v>1.9031919518675899E-2</v>
      </c>
      <c r="AQ13" s="17">
        <v>4.6800286300966103E-2</v>
      </c>
      <c r="AR13" s="17">
        <v>2.21922913664423E-2</v>
      </c>
      <c r="AS13" s="17">
        <v>5.0506565586193299E-2</v>
      </c>
      <c r="AT13" s="17">
        <v>6.9368270928205605E-2</v>
      </c>
      <c r="AU13" s="17">
        <v>4.8866261457966896E-3</v>
      </c>
      <c r="AV13" s="17"/>
      <c r="AW13" s="17">
        <v>5.0365447551421E-2</v>
      </c>
      <c r="AX13" s="17">
        <v>3.23660149765242E-2</v>
      </c>
      <c r="AY13" s="17">
        <v>4.5269955302232302E-2</v>
      </c>
      <c r="AZ13" s="17">
        <v>3.88641260182691E-2</v>
      </c>
      <c r="BA13" s="17">
        <v>2.8009160090053001E-2</v>
      </c>
      <c r="BB13" s="17">
        <v>1.9897602115297099E-2</v>
      </c>
      <c r="BC13" s="17">
        <v>5.6508457531785898E-2</v>
      </c>
      <c r="BD13" s="17">
        <v>4.4809971424171799E-2</v>
      </c>
      <c r="BE13" s="17">
        <v>4.7882367708661402E-2</v>
      </c>
      <c r="BF13" s="17">
        <v>1.0338972702902301E-2</v>
      </c>
      <c r="BG13" s="17">
        <v>6.1001287590617098E-2</v>
      </c>
      <c r="BH13" s="17">
        <v>4.5682195799814501E-2</v>
      </c>
      <c r="BI13" s="17">
        <v>4.6196645344147101E-2</v>
      </c>
      <c r="BJ13" s="17">
        <v>4.7753148981199603E-2</v>
      </c>
      <c r="BK13" s="17">
        <v>0</v>
      </c>
      <c r="BL13" s="17">
        <v>7.0950485773522099E-3</v>
      </c>
      <c r="BM13" s="17"/>
      <c r="BN13" s="17">
        <v>3.7593087906685099E-2</v>
      </c>
      <c r="BO13" s="17">
        <v>3.3674845234219701E-2</v>
      </c>
      <c r="BP13" s="17"/>
      <c r="BQ13" s="17">
        <v>1.4735843362364401E-2</v>
      </c>
      <c r="BR13" s="17">
        <v>4.1905515048513801E-2</v>
      </c>
      <c r="BS13" s="17"/>
      <c r="BT13" s="17">
        <v>2.2864275366316401E-2</v>
      </c>
      <c r="BU13" s="17"/>
      <c r="BV13" s="17">
        <v>3.6535668477875899E-2</v>
      </c>
      <c r="BW13" s="17">
        <v>2.5246727903602599E-2</v>
      </c>
      <c r="BX13" s="17">
        <v>3.78360286505217E-2</v>
      </c>
      <c r="BY13" s="17"/>
      <c r="BZ13" s="17">
        <v>3.8824375670578101E-2</v>
      </c>
      <c r="CA13" s="17">
        <v>3.9794670393629099E-2</v>
      </c>
      <c r="CB13" s="17">
        <v>2.05242855418096E-2</v>
      </c>
      <c r="CC13" s="17">
        <v>3.94981363192086E-2</v>
      </c>
      <c r="CD13" s="17">
        <v>3.4574596845836802E-2</v>
      </c>
      <c r="CE13" s="17">
        <v>4.7932615533137199E-2</v>
      </c>
      <c r="CF13" s="17">
        <v>3.86207924604361E-2</v>
      </c>
      <c r="CG13" s="17"/>
      <c r="CH13" s="17">
        <v>7.2604454037601199E-2</v>
      </c>
      <c r="CI13" s="17">
        <v>2.72656126833083E-2</v>
      </c>
      <c r="CJ13" s="17">
        <v>3.71583558440131E-2</v>
      </c>
      <c r="CK13" s="17">
        <v>1.3163204585697801E-2</v>
      </c>
      <c r="CL13" s="17">
        <v>9.9322219099151093E-2</v>
      </c>
    </row>
    <row r="14" spans="2:90" x14ac:dyDescent="0.3">
      <c r="B14" s="18" t="s">
        <v>118</v>
      </c>
      <c r="C14" s="19">
        <v>7.3812508336257396E-2</v>
      </c>
      <c r="D14" s="19">
        <v>5.4440635956860002E-2</v>
      </c>
      <c r="E14" s="19">
        <v>9.33297998119232E-2</v>
      </c>
      <c r="F14" s="19"/>
      <c r="G14" s="19">
        <v>8.8949909873812905E-2</v>
      </c>
      <c r="H14" s="19">
        <v>7.4246175147685306E-2</v>
      </c>
      <c r="I14" s="19">
        <v>8.1534402475589199E-2</v>
      </c>
      <c r="J14" s="19">
        <v>0.12673816023818901</v>
      </c>
      <c r="K14" s="19">
        <v>5.54102510818077E-2</v>
      </c>
      <c r="L14" s="19">
        <v>2.6465704277576701E-2</v>
      </c>
      <c r="M14" s="19"/>
      <c r="N14" s="19">
        <v>5.2678937511831399E-2</v>
      </c>
      <c r="O14" s="19">
        <v>6.6318033627508696E-2</v>
      </c>
      <c r="P14" s="19">
        <v>7.0250463367959301E-2</v>
      </c>
      <c r="Q14" s="19">
        <v>0.104473878843</v>
      </c>
      <c r="R14" s="19"/>
      <c r="S14" s="19">
        <v>8.1099735656127006E-2</v>
      </c>
      <c r="T14" s="19">
        <v>4.9306227395765803E-2</v>
      </c>
      <c r="U14" s="19">
        <v>8.6765869639334206E-2</v>
      </c>
      <c r="V14" s="19">
        <v>0.100885027449861</v>
      </c>
      <c r="W14" s="19">
        <v>7.9895838366116995E-2</v>
      </c>
      <c r="X14" s="19">
        <v>6.0717064198296401E-2</v>
      </c>
      <c r="Y14" s="19">
        <v>5.6849747083077502E-2</v>
      </c>
      <c r="Z14" s="19">
        <v>1.16203626019405E-2</v>
      </c>
      <c r="AA14" s="19">
        <v>6.0888987892529001E-2</v>
      </c>
      <c r="AB14" s="19">
        <v>0.112488520983406</v>
      </c>
      <c r="AC14" s="19">
        <v>9.9995972236254602E-2</v>
      </c>
      <c r="AD14" s="19">
        <v>7.1696808513004598E-2</v>
      </c>
      <c r="AE14" s="19"/>
      <c r="AF14" s="19">
        <v>5.6847092454541198E-2</v>
      </c>
      <c r="AG14" s="19">
        <v>5.66934135850269E-2</v>
      </c>
      <c r="AH14" s="19">
        <v>0.14272534503845299</v>
      </c>
      <c r="AI14" s="19"/>
      <c r="AJ14" s="19">
        <v>5.1458374601225203E-2</v>
      </c>
      <c r="AK14" s="19">
        <v>4.53287925850617E-2</v>
      </c>
      <c r="AL14" s="19">
        <v>4.9383965316812301E-2</v>
      </c>
      <c r="AM14" s="19">
        <v>5.5928669116720099E-2</v>
      </c>
      <c r="AN14" s="19">
        <v>8.40995814543814E-2</v>
      </c>
      <c r="AO14" s="19"/>
      <c r="AP14" s="19">
        <v>4.8196374280684198E-2</v>
      </c>
      <c r="AQ14" s="19">
        <v>5.7304891018171503E-2</v>
      </c>
      <c r="AR14" s="19">
        <v>5.6490929295385399E-2</v>
      </c>
      <c r="AS14" s="19">
        <v>6.5823126362915596E-2</v>
      </c>
      <c r="AT14" s="19">
        <v>7.4305898607324505E-2</v>
      </c>
      <c r="AU14" s="19">
        <v>0.140507459817344</v>
      </c>
      <c r="AV14" s="19"/>
      <c r="AW14" s="19">
        <v>5.0581237674573801E-2</v>
      </c>
      <c r="AX14" s="19">
        <v>0.20216662443116901</v>
      </c>
      <c r="AY14" s="19">
        <v>8.83915377265381E-2</v>
      </c>
      <c r="AZ14" s="19">
        <v>7.2981532364582893E-2</v>
      </c>
      <c r="BA14" s="19">
        <v>7.5617168141908095E-2</v>
      </c>
      <c r="BB14" s="19">
        <v>6.8722279043771706E-2</v>
      </c>
      <c r="BC14" s="19">
        <v>4.0584128139555503E-2</v>
      </c>
      <c r="BD14" s="19">
        <v>5.1794070069679697E-2</v>
      </c>
      <c r="BE14" s="19">
        <v>6.1141820636847401E-2</v>
      </c>
      <c r="BF14" s="19">
        <v>5.6931856733498501E-2</v>
      </c>
      <c r="BG14" s="19">
        <v>4.82350474724847E-2</v>
      </c>
      <c r="BH14" s="19">
        <v>4.0058963143217899E-2</v>
      </c>
      <c r="BI14" s="19">
        <v>2.4536976116648599E-2</v>
      </c>
      <c r="BJ14" s="19">
        <v>3.8080073179533401E-2</v>
      </c>
      <c r="BK14" s="19">
        <v>0.14727767779562001</v>
      </c>
      <c r="BL14" s="19">
        <v>3.8420909384394998E-2</v>
      </c>
      <c r="BM14" s="19"/>
      <c r="BN14" s="19">
        <v>5.7585229439169799E-2</v>
      </c>
      <c r="BO14" s="19">
        <v>9.3916536468485204E-2</v>
      </c>
      <c r="BP14" s="19"/>
      <c r="BQ14" s="19">
        <v>4.5664244474949399E-2</v>
      </c>
      <c r="BR14" s="19">
        <v>2.94342669640376E-2</v>
      </c>
      <c r="BS14" s="19"/>
      <c r="BT14" s="19">
        <v>2.0496546053787899E-2</v>
      </c>
      <c r="BU14" s="19"/>
      <c r="BV14" s="19">
        <v>8.9920402654998399E-2</v>
      </c>
      <c r="BW14" s="19">
        <v>8.1928209502806895E-2</v>
      </c>
      <c r="BX14" s="19">
        <v>6.3132202810955995E-2</v>
      </c>
      <c r="BY14" s="19"/>
      <c r="BZ14" s="19">
        <v>0.125057439382039</v>
      </c>
      <c r="CA14" s="19">
        <v>9.7842553674400104E-2</v>
      </c>
      <c r="CB14" s="19">
        <v>6.2666141418561097E-2</v>
      </c>
      <c r="CC14" s="19">
        <v>5.3664477134755299E-2</v>
      </c>
      <c r="CD14" s="19">
        <v>4.20992737201819E-2</v>
      </c>
      <c r="CE14" s="19">
        <v>4.85457172211788E-2</v>
      </c>
      <c r="CF14" s="19">
        <v>2.7485821565218799E-2</v>
      </c>
      <c r="CG14" s="19"/>
      <c r="CH14" s="19">
        <v>2.2298729512981001E-2</v>
      </c>
      <c r="CI14" s="19">
        <v>5.9946116261816597E-2</v>
      </c>
      <c r="CJ14" s="19">
        <v>8.6297042811992006E-2</v>
      </c>
      <c r="CK14" s="19">
        <v>8.8837856540434704E-2</v>
      </c>
      <c r="CL14" s="19">
        <v>0.155357698007176</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239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43.2" x14ac:dyDescent="0.3">
      <c r="B9" s="18" t="s">
        <v>694</v>
      </c>
      <c r="C9" s="17">
        <v>0.41748828444123298</v>
      </c>
      <c r="D9" s="17">
        <v>0.455995563231476</v>
      </c>
      <c r="E9" s="17">
        <v>0.379095741306401</v>
      </c>
      <c r="F9" s="17"/>
      <c r="G9" s="17">
        <v>0.36489995941353798</v>
      </c>
      <c r="H9" s="17">
        <v>0.48716047454799499</v>
      </c>
      <c r="I9" s="17">
        <v>0.37849364273910302</v>
      </c>
      <c r="J9" s="17">
        <v>0.33150507989392303</v>
      </c>
      <c r="K9" s="17">
        <v>0.42358610842856298</v>
      </c>
      <c r="L9" s="17">
        <v>0.493129486126623</v>
      </c>
      <c r="M9" s="17"/>
      <c r="N9" s="17">
        <v>0.49602124624319799</v>
      </c>
      <c r="O9" s="17">
        <v>0.44795414343729301</v>
      </c>
      <c r="P9" s="17">
        <v>0.39330522274082003</v>
      </c>
      <c r="Q9" s="17">
        <v>0.32433126714531801</v>
      </c>
      <c r="R9" s="17"/>
      <c r="S9" s="17">
        <v>0.49611777177805899</v>
      </c>
      <c r="T9" s="17">
        <v>0.42681925148476102</v>
      </c>
      <c r="U9" s="17">
        <v>0.33085168326508901</v>
      </c>
      <c r="V9" s="17">
        <v>0.43201305213375202</v>
      </c>
      <c r="W9" s="17">
        <v>0.45375610008044298</v>
      </c>
      <c r="X9" s="17">
        <v>0.385190138501318</v>
      </c>
      <c r="Y9" s="17">
        <v>0.43594580947018102</v>
      </c>
      <c r="Z9" s="17">
        <v>0.43644315014704799</v>
      </c>
      <c r="AA9" s="17">
        <v>0.38330376304729702</v>
      </c>
      <c r="AB9" s="17">
        <v>0.38219262670575499</v>
      </c>
      <c r="AC9" s="17">
        <v>0.38883877890226598</v>
      </c>
      <c r="AD9" s="17">
        <v>0.41343943039199499</v>
      </c>
      <c r="AE9" s="17"/>
      <c r="AF9" s="17">
        <v>0.41911020586212</v>
      </c>
      <c r="AG9" s="17">
        <v>0.45964657660636998</v>
      </c>
      <c r="AH9" s="17">
        <v>0.36762876655649901</v>
      </c>
      <c r="AI9" s="17"/>
      <c r="AJ9" s="17">
        <v>0.51839912969182</v>
      </c>
      <c r="AK9" s="17">
        <v>0.43052414482489199</v>
      </c>
      <c r="AL9" s="17">
        <v>0.48216555297471297</v>
      </c>
      <c r="AM9" s="17">
        <v>0.40038423996507</v>
      </c>
      <c r="AN9" s="17">
        <v>0.34800848546141999</v>
      </c>
      <c r="AO9" s="17"/>
      <c r="AP9" s="17">
        <v>0.50289373110437996</v>
      </c>
      <c r="AQ9" s="17">
        <v>0.525084471186688</v>
      </c>
      <c r="AR9" s="17">
        <v>0.414858280415699</v>
      </c>
      <c r="AS9" s="17">
        <v>0.36775140407639101</v>
      </c>
      <c r="AT9" s="17">
        <v>0.32121798456930301</v>
      </c>
      <c r="AU9" s="17">
        <v>0.37261915963915698</v>
      </c>
      <c r="AV9" s="17"/>
      <c r="AW9" s="17">
        <v>0.28512120235452998</v>
      </c>
      <c r="AX9" s="17">
        <v>0.29071193294882602</v>
      </c>
      <c r="AY9" s="17">
        <v>0.357061208611686</v>
      </c>
      <c r="AZ9" s="17">
        <v>0.30453663355719801</v>
      </c>
      <c r="BA9" s="17">
        <v>0.43146672828264299</v>
      </c>
      <c r="BB9" s="17">
        <v>0.34563852388507899</v>
      </c>
      <c r="BC9" s="17">
        <v>0.39644320707459402</v>
      </c>
      <c r="BD9" s="17">
        <v>0.445647177781961</v>
      </c>
      <c r="BE9" s="17">
        <v>0.46297115569859598</v>
      </c>
      <c r="BF9" s="17">
        <v>0.31292554077755902</v>
      </c>
      <c r="BG9" s="17">
        <v>0.49807953461864601</v>
      </c>
      <c r="BH9" s="17">
        <v>0.52655280859491804</v>
      </c>
      <c r="BI9" s="17">
        <v>0.428751138198042</v>
      </c>
      <c r="BJ9" s="17">
        <v>0.49619703096627998</v>
      </c>
      <c r="BK9" s="17">
        <v>0.54816534614872703</v>
      </c>
      <c r="BL9" s="17">
        <v>0.61183157011221301</v>
      </c>
      <c r="BM9" s="17"/>
      <c r="BN9" s="17">
        <v>0.42350283590694099</v>
      </c>
      <c r="BO9" s="17">
        <v>0.40634923455573002</v>
      </c>
      <c r="BP9" s="17"/>
      <c r="BQ9" s="17">
        <v>0.50281138274954595</v>
      </c>
      <c r="BR9" s="17">
        <v>0.31590299292162499</v>
      </c>
      <c r="BS9" s="17"/>
      <c r="BT9" s="17">
        <v>0.43589939995879901</v>
      </c>
      <c r="BU9" s="17"/>
      <c r="BV9" s="17">
        <v>0.412987937581553</v>
      </c>
      <c r="BW9" s="17">
        <v>0.45219762937702701</v>
      </c>
      <c r="BX9" s="17">
        <v>0.41895742952926701</v>
      </c>
      <c r="BY9" s="17"/>
      <c r="BZ9" s="17">
        <v>0.29528391110739299</v>
      </c>
      <c r="CA9" s="17">
        <v>0.37818496103281701</v>
      </c>
      <c r="CB9" s="17">
        <v>0.29843629385699999</v>
      </c>
      <c r="CC9" s="17">
        <v>0.39197536381202203</v>
      </c>
      <c r="CD9" s="17">
        <v>0.459309742701557</v>
      </c>
      <c r="CE9" s="17">
        <v>0.531420764670537</v>
      </c>
      <c r="CF9" s="17">
        <v>0.59851813154706501</v>
      </c>
      <c r="CG9" s="17"/>
      <c r="CH9" s="17">
        <v>0.56095126800188899</v>
      </c>
      <c r="CI9" s="17">
        <v>0.50459221827897505</v>
      </c>
      <c r="CJ9" s="17">
        <v>0.345186374995399</v>
      </c>
      <c r="CK9" s="17">
        <v>0.33221905194439899</v>
      </c>
      <c r="CL9" s="17">
        <v>0.25479302473057902</v>
      </c>
    </row>
    <row r="10" spans="2:90" ht="57.6" x14ac:dyDescent="0.3">
      <c r="B10" s="18" t="s">
        <v>695</v>
      </c>
      <c r="C10" s="17">
        <v>0.49245513820957199</v>
      </c>
      <c r="D10" s="17">
        <v>0.48070925486240501</v>
      </c>
      <c r="E10" s="17">
        <v>0.50397982380674</v>
      </c>
      <c r="F10" s="17"/>
      <c r="G10" s="17">
        <v>0.55951612198695799</v>
      </c>
      <c r="H10" s="17">
        <v>0.42261288278101</v>
      </c>
      <c r="I10" s="17">
        <v>0.52045613287835202</v>
      </c>
      <c r="J10" s="17">
        <v>0.55524962636809805</v>
      </c>
      <c r="K10" s="17">
        <v>0.46488874914552403</v>
      </c>
      <c r="L10" s="17">
        <v>0.44956331100418601</v>
      </c>
      <c r="M10" s="17"/>
      <c r="N10" s="17">
        <v>0.45219203520761903</v>
      </c>
      <c r="O10" s="17">
        <v>0.44995071770777501</v>
      </c>
      <c r="P10" s="17">
        <v>0.530094615016376</v>
      </c>
      <c r="Q10" s="17">
        <v>0.54788367174004604</v>
      </c>
      <c r="R10" s="17"/>
      <c r="S10" s="17">
        <v>0.434942065876948</v>
      </c>
      <c r="T10" s="17">
        <v>0.47957667238287599</v>
      </c>
      <c r="U10" s="17">
        <v>0.55611269915168704</v>
      </c>
      <c r="V10" s="17">
        <v>0.43625908252649997</v>
      </c>
      <c r="W10" s="17">
        <v>0.46185387431229402</v>
      </c>
      <c r="X10" s="17">
        <v>0.539923585611224</v>
      </c>
      <c r="Y10" s="17">
        <v>0.48204190887195097</v>
      </c>
      <c r="Z10" s="17">
        <v>0.51665913851965695</v>
      </c>
      <c r="AA10" s="17">
        <v>0.56118621388044898</v>
      </c>
      <c r="AB10" s="17">
        <v>0.485787818867989</v>
      </c>
      <c r="AC10" s="17">
        <v>0.50936369542433901</v>
      </c>
      <c r="AD10" s="17">
        <v>0.47983101394772798</v>
      </c>
      <c r="AE10" s="17"/>
      <c r="AF10" s="17">
        <v>0.50616572659877801</v>
      </c>
      <c r="AG10" s="17">
        <v>0.46611515202741499</v>
      </c>
      <c r="AH10" s="17">
        <v>0.468586626708761</v>
      </c>
      <c r="AI10" s="17"/>
      <c r="AJ10" s="17">
        <v>0.42564110402368699</v>
      </c>
      <c r="AK10" s="17">
        <v>0.50854763249345003</v>
      </c>
      <c r="AL10" s="17">
        <v>0.44434802217395702</v>
      </c>
      <c r="AM10" s="17">
        <v>0.54429391296751795</v>
      </c>
      <c r="AN10" s="17">
        <v>0.53679399490107105</v>
      </c>
      <c r="AO10" s="17"/>
      <c r="AP10" s="17">
        <v>0.42841088753685802</v>
      </c>
      <c r="AQ10" s="17">
        <v>0.41744789002932498</v>
      </c>
      <c r="AR10" s="17">
        <v>0.52075086975167095</v>
      </c>
      <c r="AS10" s="17">
        <v>0.56940164790020298</v>
      </c>
      <c r="AT10" s="17">
        <v>0.56972979587675499</v>
      </c>
      <c r="AU10" s="17">
        <v>0.461010986882393</v>
      </c>
      <c r="AV10" s="17"/>
      <c r="AW10" s="17">
        <v>0.52936025469275005</v>
      </c>
      <c r="AX10" s="17">
        <v>0.52024976049467897</v>
      </c>
      <c r="AY10" s="17">
        <v>0.53118782911364204</v>
      </c>
      <c r="AZ10" s="17">
        <v>0.58122331156026596</v>
      </c>
      <c r="BA10" s="17">
        <v>0.45507037322524302</v>
      </c>
      <c r="BB10" s="17">
        <v>0.58455635367695602</v>
      </c>
      <c r="BC10" s="17">
        <v>0.49590854140878399</v>
      </c>
      <c r="BD10" s="17">
        <v>0.43510258638668597</v>
      </c>
      <c r="BE10" s="17">
        <v>0.50598385138271895</v>
      </c>
      <c r="BF10" s="17">
        <v>0.62795042236825804</v>
      </c>
      <c r="BG10" s="17">
        <v>0.45098068954498</v>
      </c>
      <c r="BH10" s="17">
        <v>0.41459601740497898</v>
      </c>
      <c r="BI10" s="17">
        <v>0.51176123195118095</v>
      </c>
      <c r="BJ10" s="17">
        <v>0.45588200348920799</v>
      </c>
      <c r="BK10" s="17">
        <v>0.40893659041474001</v>
      </c>
      <c r="BL10" s="17">
        <v>0.36670185069258898</v>
      </c>
      <c r="BM10" s="17"/>
      <c r="BN10" s="17">
        <v>0.50170144528267802</v>
      </c>
      <c r="BO10" s="17">
        <v>0.48358121710503099</v>
      </c>
      <c r="BP10" s="17"/>
      <c r="BQ10" s="17">
        <v>0.43533642370114201</v>
      </c>
      <c r="BR10" s="17">
        <v>0.63140796018354495</v>
      </c>
      <c r="BS10" s="17"/>
      <c r="BT10" s="17">
        <v>0.539167376748248</v>
      </c>
      <c r="BU10" s="17"/>
      <c r="BV10" s="17">
        <v>0.454548016834742</v>
      </c>
      <c r="BW10" s="17">
        <v>0.46930665729856702</v>
      </c>
      <c r="BX10" s="17">
        <v>0.50988566474319796</v>
      </c>
      <c r="BY10" s="17"/>
      <c r="BZ10" s="17">
        <v>0.587706864365796</v>
      </c>
      <c r="CA10" s="17">
        <v>0.53409970848972299</v>
      </c>
      <c r="CB10" s="17">
        <v>0.56205420639490999</v>
      </c>
      <c r="CC10" s="17">
        <v>0.54834282675516599</v>
      </c>
      <c r="CD10" s="17">
        <v>0.472758349251101</v>
      </c>
      <c r="CE10" s="17">
        <v>0.41484343723718903</v>
      </c>
      <c r="CF10" s="17">
        <v>0.359354188956231</v>
      </c>
      <c r="CG10" s="17"/>
      <c r="CH10" s="17">
        <v>0.40444840131590498</v>
      </c>
      <c r="CI10" s="17">
        <v>0.41532404823733898</v>
      </c>
      <c r="CJ10" s="17">
        <v>0.55697026672554695</v>
      </c>
      <c r="CK10" s="17">
        <v>0.56195143545339599</v>
      </c>
      <c r="CL10" s="17">
        <v>0.55983294594090505</v>
      </c>
    </row>
    <row r="11" spans="2:90" x14ac:dyDescent="0.3">
      <c r="B11" s="18" t="s">
        <v>118</v>
      </c>
      <c r="C11" s="19">
        <v>9.0056577349195296E-2</v>
      </c>
      <c r="D11" s="19">
        <v>6.3295181906118894E-2</v>
      </c>
      <c r="E11" s="19">
        <v>0.116924434886859</v>
      </c>
      <c r="F11" s="19"/>
      <c r="G11" s="19">
        <v>7.5583918599503599E-2</v>
      </c>
      <c r="H11" s="19">
        <v>9.02266426709952E-2</v>
      </c>
      <c r="I11" s="19">
        <v>0.101050224382544</v>
      </c>
      <c r="J11" s="19">
        <v>0.11324529373797899</v>
      </c>
      <c r="K11" s="19">
        <v>0.11152514242591299</v>
      </c>
      <c r="L11" s="19">
        <v>5.7307202869190797E-2</v>
      </c>
      <c r="M11" s="19"/>
      <c r="N11" s="19">
        <v>5.1786718549183597E-2</v>
      </c>
      <c r="O11" s="19">
        <v>0.102095138854932</v>
      </c>
      <c r="P11" s="19">
        <v>7.6600162242803305E-2</v>
      </c>
      <c r="Q11" s="19">
        <v>0.127785061114635</v>
      </c>
      <c r="R11" s="19"/>
      <c r="S11" s="19">
        <v>6.8940162344993394E-2</v>
      </c>
      <c r="T11" s="19">
        <v>9.3604076132363004E-2</v>
      </c>
      <c r="U11" s="19">
        <v>0.113035617583223</v>
      </c>
      <c r="V11" s="19">
        <v>0.13172786533974801</v>
      </c>
      <c r="W11" s="19">
        <v>8.4390025607262706E-2</v>
      </c>
      <c r="X11" s="19">
        <v>7.4886275887457998E-2</v>
      </c>
      <c r="Y11" s="19">
        <v>8.2012281657868294E-2</v>
      </c>
      <c r="Z11" s="19">
        <v>4.68977113332949E-2</v>
      </c>
      <c r="AA11" s="19">
        <v>5.5510023072254097E-2</v>
      </c>
      <c r="AB11" s="19">
        <v>0.13201955442625599</v>
      </c>
      <c r="AC11" s="19">
        <v>0.10179752567339501</v>
      </c>
      <c r="AD11" s="19">
        <v>0.106729555660277</v>
      </c>
      <c r="AE11" s="19"/>
      <c r="AF11" s="19">
        <v>7.4724067539101297E-2</v>
      </c>
      <c r="AG11" s="19">
        <v>7.4238271366215899E-2</v>
      </c>
      <c r="AH11" s="19">
        <v>0.16378460673473999</v>
      </c>
      <c r="AI11" s="19"/>
      <c r="AJ11" s="19">
        <v>5.5959766284492299E-2</v>
      </c>
      <c r="AK11" s="19">
        <v>6.09282226816577E-2</v>
      </c>
      <c r="AL11" s="19">
        <v>7.3486424851330001E-2</v>
      </c>
      <c r="AM11" s="19">
        <v>5.53218470674115E-2</v>
      </c>
      <c r="AN11" s="19">
        <v>0.115197519637509</v>
      </c>
      <c r="AO11" s="19"/>
      <c r="AP11" s="19">
        <v>6.8695381358761395E-2</v>
      </c>
      <c r="AQ11" s="19">
        <v>5.7467638783986898E-2</v>
      </c>
      <c r="AR11" s="19">
        <v>6.4390849832630201E-2</v>
      </c>
      <c r="AS11" s="19">
        <v>6.2846948023405194E-2</v>
      </c>
      <c r="AT11" s="19">
        <v>0.109052219553942</v>
      </c>
      <c r="AU11" s="19">
        <v>0.16636985347845001</v>
      </c>
      <c r="AV11" s="19"/>
      <c r="AW11" s="19">
        <v>0.18551854295271999</v>
      </c>
      <c r="AX11" s="19">
        <v>0.18903830655649501</v>
      </c>
      <c r="AY11" s="19">
        <v>0.111750962274673</v>
      </c>
      <c r="AZ11" s="19">
        <v>0.114240054882536</v>
      </c>
      <c r="BA11" s="19">
        <v>0.11346289849211399</v>
      </c>
      <c r="BB11" s="19">
        <v>6.9805122437964898E-2</v>
      </c>
      <c r="BC11" s="19">
        <v>0.10764825151662299</v>
      </c>
      <c r="BD11" s="19">
        <v>0.119250235831353</v>
      </c>
      <c r="BE11" s="19">
        <v>3.1044992918684899E-2</v>
      </c>
      <c r="BF11" s="19">
        <v>5.9124036854183597E-2</v>
      </c>
      <c r="BG11" s="19">
        <v>5.0939775836373297E-2</v>
      </c>
      <c r="BH11" s="19">
        <v>5.8851174000103097E-2</v>
      </c>
      <c r="BI11" s="19">
        <v>5.9487629850776998E-2</v>
      </c>
      <c r="BJ11" s="19">
        <v>4.7920965544512202E-2</v>
      </c>
      <c r="BK11" s="19">
        <v>4.28980634365329E-2</v>
      </c>
      <c r="BL11" s="19">
        <v>2.1466579195198399E-2</v>
      </c>
      <c r="BM11" s="19"/>
      <c r="BN11" s="19">
        <v>7.4795718810380704E-2</v>
      </c>
      <c r="BO11" s="19">
        <v>0.110069548339239</v>
      </c>
      <c r="BP11" s="19"/>
      <c r="BQ11" s="19">
        <v>6.18521935493117E-2</v>
      </c>
      <c r="BR11" s="19">
        <v>5.2689046894829901E-2</v>
      </c>
      <c r="BS11" s="19"/>
      <c r="BT11" s="19">
        <v>2.4933223292953E-2</v>
      </c>
      <c r="BU11" s="19"/>
      <c r="BV11" s="19">
        <v>0.132464045583705</v>
      </c>
      <c r="BW11" s="19">
        <v>7.8495713324405997E-2</v>
      </c>
      <c r="BX11" s="19">
        <v>7.1156905727534997E-2</v>
      </c>
      <c r="BY11" s="19"/>
      <c r="BZ11" s="19">
        <v>0.11700922452681101</v>
      </c>
      <c r="CA11" s="19">
        <v>8.7715330477460093E-2</v>
      </c>
      <c r="CB11" s="19">
        <v>0.13950949974808999</v>
      </c>
      <c r="CC11" s="19">
        <v>5.9681809432811699E-2</v>
      </c>
      <c r="CD11" s="19">
        <v>6.7931908047341893E-2</v>
      </c>
      <c r="CE11" s="19">
        <v>5.3735798092273801E-2</v>
      </c>
      <c r="CF11" s="19">
        <v>4.2127679496704498E-2</v>
      </c>
      <c r="CG11" s="19"/>
      <c r="CH11" s="19">
        <v>3.4600330682206901E-2</v>
      </c>
      <c r="CI11" s="19">
        <v>8.0083733483685998E-2</v>
      </c>
      <c r="CJ11" s="19">
        <v>9.7843358279053994E-2</v>
      </c>
      <c r="CK11" s="19">
        <v>0.10582951260220499</v>
      </c>
      <c r="CL11" s="19">
        <v>0.18537402932851699</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239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43.2" x14ac:dyDescent="0.3">
      <c r="B9" s="18" t="s">
        <v>696</v>
      </c>
      <c r="C9" s="17">
        <v>0.362460387089654</v>
      </c>
      <c r="D9" s="17">
        <v>0.363269590788103</v>
      </c>
      <c r="E9" s="17">
        <v>0.35963924377273399</v>
      </c>
      <c r="F9" s="17"/>
      <c r="G9" s="17">
        <v>0.41321453996788599</v>
      </c>
      <c r="H9" s="17">
        <v>0.301009051201026</v>
      </c>
      <c r="I9" s="17">
        <v>0.32280373760030301</v>
      </c>
      <c r="J9" s="17">
        <v>0.376117389351944</v>
      </c>
      <c r="K9" s="17">
        <v>0.35447183840665902</v>
      </c>
      <c r="L9" s="17">
        <v>0.40569852605074302</v>
      </c>
      <c r="M9" s="17"/>
      <c r="N9" s="17">
        <v>0.37875318581798001</v>
      </c>
      <c r="O9" s="17">
        <v>0.37935636278042101</v>
      </c>
      <c r="P9" s="17">
        <v>0.35707091505596</v>
      </c>
      <c r="Q9" s="17">
        <v>0.33389175640709401</v>
      </c>
      <c r="R9" s="17"/>
      <c r="S9" s="17">
        <v>0.33783944870183003</v>
      </c>
      <c r="T9" s="17">
        <v>0.404562221980313</v>
      </c>
      <c r="U9" s="17">
        <v>0.322576185342557</v>
      </c>
      <c r="V9" s="17">
        <v>0.375546603845958</v>
      </c>
      <c r="W9" s="17">
        <v>0.30372346089110003</v>
      </c>
      <c r="X9" s="17">
        <v>0.36937950118421897</v>
      </c>
      <c r="Y9" s="17">
        <v>0.30539949717697301</v>
      </c>
      <c r="Z9" s="17">
        <v>0.37069993821192798</v>
      </c>
      <c r="AA9" s="17">
        <v>0.43818668694426299</v>
      </c>
      <c r="AB9" s="17">
        <v>0.40239947500217399</v>
      </c>
      <c r="AC9" s="17">
        <v>0.29730088789173398</v>
      </c>
      <c r="AD9" s="17">
        <v>0.32907405716024501</v>
      </c>
      <c r="AE9" s="17"/>
      <c r="AF9" s="17">
        <v>0.32709971302509899</v>
      </c>
      <c r="AG9" s="17">
        <v>0.38534132557304202</v>
      </c>
      <c r="AH9" s="17">
        <v>0.336683984750968</v>
      </c>
      <c r="AI9" s="17"/>
      <c r="AJ9" s="17">
        <v>0.29711181010402798</v>
      </c>
      <c r="AK9" s="17">
        <v>0.36554938369475898</v>
      </c>
      <c r="AL9" s="17">
        <v>0.43156123753680198</v>
      </c>
      <c r="AM9" s="17">
        <v>0.383930980847071</v>
      </c>
      <c r="AN9" s="17">
        <v>0.42054187988293301</v>
      </c>
      <c r="AO9" s="17"/>
      <c r="AP9" s="17">
        <v>0.35221795880642998</v>
      </c>
      <c r="AQ9" s="17">
        <v>0.29401178347064799</v>
      </c>
      <c r="AR9" s="17">
        <v>0.46082143540491799</v>
      </c>
      <c r="AS9" s="17">
        <v>0.33663262496077501</v>
      </c>
      <c r="AT9" s="17">
        <v>0.51797075257865099</v>
      </c>
      <c r="AU9" s="17">
        <v>0.35785849912242701</v>
      </c>
      <c r="AV9" s="17"/>
      <c r="AW9" s="17">
        <v>0.465820746913026</v>
      </c>
      <c r="AX9" s="17">
        <v>0.39629283738203003</v>
      </c>
      <c r="AY9" s="17">
        <v>0.384716621049281</v>
      </c>
      <c r="AZ9" s="17">
        <v>0.32703245483678101</v>
      </c>
      <c r="BA9" s="17">
        <v>0.37094293830341102</v>
      </c>
      <c r="BB9" s="17">
        <v>0.35393093326452602</v>
      </c>
      <c r="BC9" s="17">
        <v>0.40719487211879801</v>
      </c>
      <c r="BD9" s="17">
        <v>0.31069538514316603</v>
      </c>
      <c r="BE9" s="17">
        <v>0.40034580860982899</v>
      </c>
      <c r="BF9" s="17">
        <v>0.38252624089861598</v>
      </c>
      <c r="BG9" s="17">
        <v>0.323376831736161</v>
      </c>
      <c r="BH9" s="17">
        <v>0.38996707513421303</v>
      </c>
      <c r="BI9" s="17">
        <v>0.46731945359042298</v>
      </c>
      <c r="BJ9" s="17">
        <v>0.28209101841110601</v>
      </c>
      <c r="BK9" s="17">
        <v>0.24698715738245899</v>
      </c>
      <c r="BL9" s="17">
        <v>0.330893825443832</v>
      </c>
      <c r="BM9" s="17"/>
      <c r="BN9" s="17">
        <v>0.34888943929097899</v>
      </c>
      <c r="BO9" s="17">
        <v>0.38292354968659997</v>
      </c>
      <c r="BP9" s="17"/>
      <c r="BQ9" s="17">
        <v>0.351290716171343</v>
      </c>
      <c r="BR9" s="17">
        <v>0.392906060187869</v>
      </c>
      <c r="BS9" s="17"/>
      <c r="BT9" s="17">
        <v>0.30010669771167198</v>
      </c>
      <c r="BU9" s="17"/>
      <c r="BV9" s="17">
        <v>0.40244582673669599</v>
      </c>
      <c r="BW9" s="17">
        <v>0.38648381544888</v>
      </c>
      <c r="BX9" s="17">
        <v>0.33299152656474001</v>
      </c>
      <c r="BY9" s="17"/>
      <c r="BZ9" s="17">
        <v>0.39643973519458697</v>
      </c>
      <c r="CA9" s="17">
        <v>0.35934684260869598</v>
      </c>
      <c r="CB9" s="17">
        <v>0.37193758245516501</v>
      </c>
      <c r="CC9" s="17">
        <v>0.35805190668660403</v>
      </c>
      <c r="CD9" s="17">
        <v>0.32459906407334399</v>
      </c>
      <c r="CE9" s="17">
        <v>0.38116448502317901</v>
      </c>
      <c r="CF9" s="17">
        <v>0.36419580608005198</v>
      </c>
      <c r="CG9" s="17"/>
      <c r="CH9" s="17">
        <v>0.33855087482879698</v>
      </c>
      <c r="CI9" s="17">
        <v>0.37250408238580501</v>
      </c>
      <c r="CJ9" s="17">
        <v>0.36375134511935098</v>
      </c>
      <c r="CK9" s="17">
        <v>0.32259176749997498</v>
      </c>
      <c r="CL9" s="17">
        <v>0.47176624302729803</v>
      </c>
    </row>
    <row r="10" spans="2:90" ht="43.2" x14ac:dyDescent="0.3">
      <c r="B10" s="18" t="s">
        <v>697</v>
      </c>
      <c r="C10" s="17">
        <v>0.13860478540721699</v>
      </c>
      <c r="D10" s="17">
        <v>0.13578236852063599</v>
      </c>
      <c r="E10" s="17">
        <v>0.14246186278146999</v>
      </c>
      <c r="F10" s="17"/>
      <c r="G10" s="17">
        <v>0.148098104581046</v>
      </c>
      <c r="H10" s="17">
        <v>0.187821258040619</v>
      </c>
      <c r="I10" s="17">
        <v>0.17935836375845701</v>
      </c>
      <c r="J10" s="17">
        <v>0.175734995938996</v>
      </c>
      <c r="K10" s="17">
        <v>9.9363229000561007E-2</v>
      </c>
      <c r="L10" s="17">
        <v>5.4901743357289201E-2</v>
      </c>
      <c r="M10" s="17"/>
      <c r="N10" s="17">
        <v>0.13355664599648701</v>
      </c>
      <c r="O10" s="17">
        <v>0.11113245223906899</v>
      </c>
      <c r="P10" s="17">
        <v>0.142374639306455</v>
      </c>
      <c r="Q10" s="17">
        <v>0.168718030986336</v>
      </c>
      <c r="R10" s="17"/>
      <c r="S10" s="17">
        <v>0.16518241183562199</v>
      </c>
      <c r="T10" s="17">
        <v>0.12534843888625199</v>
      </c>
      <c r="U10" s="17">
        <v>0.14856389406766701</v>
      </c>
      <c r="V10" s="17">
        <v>0.12902586129518101</v>
      </c>
      <c r="W10" s="17">
        <v>0.15446983314420501</v>
      </c>
      <c r="X10" s="17">
        <v>0.16422270643721901</v>
      </c>
      <c r="Y10" s="17">
        <v>0.13945626981333401</v>
      </c>
      <c r="Z10" s="17">
        <v>0.10947659089454299</v>
      </c>
      <c r="AA10" s="17">
        <v>0.11250952497210601</v>
      </c>
      <c r="AB10" s="17">
        <v>9.4767084054748901E-2</v>
      </c>
      <c r="AC10" s="17">
        <v>0.18466447919493201</v>
      </c>
      <c r="AD10" s="17">
        <v>0.14752904351214599</v>
      </c>
      <c r="AE10" s="17"/>
      <c r="AF10" s="17">
        <v>0.159773595303706</v>
      </c>
      <c r="AG10" s="17">
        <v>0.131900649222116</v>
      </c>
      <c r="AH10" s="17">
        <v>0.133696208021373</v>
      </c>
      <c r="AI10" s="17"/>
      <c r="AJ10" s="17">
        <v>0.10783841801058899</v>
      </c>
      <c r="AK10" s="17">
        <v>0.14000332815781499</v>
      </c>
      <c r="AL10" s="17">
        <v>0.132316862430645</v>
      </c>
      <c r="AM10" s="17">
        <v>0.19037204586984699</v>
      </c>
      <c r="AN10" s="17">
        <v>0.170131457035084</v>
      </c>
      <c r="AO10" s="17"/>
      <c r="AP10" s="17">
        <v>0.14868371295465799</v>
      </c>
      <c r="AQ10" s="17">
        <v>0.13846994518278599</v>
      </c>
      <c r="AR10" s="17">
        <v>0.119741682044414</v>
      </c>
      <c r="AS10" s="17">
        <v>0.164955985066154</v>
      </c>
      <c r="AT10" s="17">
        <v>0.13509594001602701</v>
      </c>
      <c r="AU10" s="17">
        <v>7.45593859243769E-2</v>
      </c>
      <c r="AV10" s="17"/>
      <c r="AW10" s="17">
        <v>9.4658026368317397E-2</v>
      </c>
      <c r="AX10" s="17">
        <v>0.16953801330080101</v>
      </c>
      <c r="AY10" s="17">
        <v>0.18752482939290799</v>
      </c>
      <c r="AZ10" s="17">
        <v>0.127192695925612</v>
      </c>
      <c r="BA10" s="17">
        <v>0.14793855559257499</v>
      </c>
      <c r="BB10" s="17">
        <v>0.15779831970233699</v>
      </c>
      <c r="BC10" s="17">
        <v>0.174342497410341</v>
      </c>
      <c r="BD10" s="17">
        <v>9.4398075558514205E-2</v>
      </c>
      <c r="BE10" s="17">
        <v>0.124986805698642</v>
      </c>
      <c r="BF10" s="17">
        <v>0.11729183985246899</v>
      </c>
      <c r="BG10" s="17">
        <v>0.11883790884574399</v>
      </c>
      <c r="BH10" s="17">
        <v>0.16246153580619099</v>
      </c>
      <c r="BI10" s="17">
        <v>0.132436293361959</v>
      </c>
      <c r="BJ10" s="17">
        <v>0.124631410910058</v>
      </c>
      <c r="BK10" s="17">
        <v>0.14885238583621599</v>
      </c>
      <c r="BL10" s="17">
        <v>0.105824034121103</v>
      </c>
      <c r="BM10" s="17"/>
      <c r="BN10" s="17">
        <v>0.13326992801312301</v>
      </c>
      <c r="BO10" s="17">
        <v>0.14570408276290001</v>
      </c>
      <c r="BP10" s="17"/>
      <c r="BQ10" s="17">
        <v>0.14326642378622301</v>
      </c>
      <c r="BR10" s="17">
        <v>0.111147981099113</v>
      </c>
      <c r="BS10" s="17"/>
      <c r="BT10" s="17">
        <v>0.15970922135297499</v>
      </c>
      <c r="BU10" s="17"/>
      <c r="BV10" s="17">
        <v>0.13002340402370499</v>
      </c>
      <c r="BW10" s="17">
        <v>0.15233063692202101</v>
      </c>
      <c r="BX10" s="17">
        <v>0.13644553951418201</v>
      </c>
      <c r="BY10" s="17"/>
      <c r="BZ10" s="17">
        <v>0.225971707887408</v>
      </c>
      <c r="CA10" s="17">
        <v>0.16548624998943301</v>
      </c>
      <c r="CB10" s="17">
        <v>0.121268083722133</v>
      </c>
      <c r="CC10" s="17">
        <v>0.167818104661551</v>
      </c>
      <c r="CD10" s="17">
        <v>0.139619765234273</v>
      </c>
      <c r="CE10" s="17">
        <v>0.131710625298807</v>
      </c>
      <c r="CF10" s="17">
        <v>6.3159508236850806E-2</v>
      </c>
      <c r="CG10" s="17"/>
      <c r="CH10" s="17">
        <v>0.15894700702249401</v>
      </c>
      <c r="CI10" s="17">
        <v>0.10516799998054301</v>
      </c>
      <c r="CJ10" s="17">
        <v>0.13824122847974599</v>
      </c>
      <c r="CK10" s="17">
        <v>0.19353432391811101</v>
      </c>
      <c r="CL10" s="17">
        <v>0.18832355424522099</v>
      </c>
    </row>
    <row r="11" spans="2:90" ht="43.2" x14ac:dyDescent="0.3">
      <c r="B11" s="18" t="s">
        <v>698</v>
      </c>
      <c r="C11" s="17">
        <v>0.44718346541556298</v>
      </c>
      <c r="D11" s="17">
        <v>0.45554673431045301</v>
      </c>
      <c r="E11" s="17">
        <v>0.43953137240453399</v>
      </c>
      <c r="F11" s="17"/>
      <c r="G11" s="17">
        <v>0.386409639190612</v>
      </c>
      <c r="H11" s="17">
        <v>0.47038125611653497</v>
      </c>
      <c r="I11" s="17">
        <v>0.41027611699790101</v>
      </c>
      <c r="J11" s="17">
        <v>0.38790193305099702</v>
      </c>
      <c r="K11" s="17">
        <v>0.49623534336505698</v>
      </c>
      <c r="L11" s="17">
        <v>0.51403756185155303</v>
      </c>
      <c r="M11" s="17"/>
      <c r="N11" s="17">
        <v>0.44452162196754602</v>
      </c>
      <c r="O11" s="17">
        <v>0.46954550104238202</v>
      </c>
      <c r="P11" s="17">
        <v>0.46183321113385201</v>
      </c>
      <c r="Q11" s="17">
        <v>0.416359016462302</v>
      </c>
      <c r="R11" s="17"/>
      <c r="S11" s="17">
        <v>0.45390346089363898</v>
      </c>
      <c r="T11" s="17">
        <v>0.42236201297373099</v>
      </c>
      <c r="U11" s="17">
        <v>0.45791631042969799</v>
      </c>
      <c r="V11" s="17">
        <v>0.42716388115505499</v>
      </c>
      <c r="W11" s="17">
        <v>0.47996847051121899</v>
      </c>
      <c r="X11" s="17">
        <v>0.43334844383425702</v>
      </c>
      <c r="Y11" s="17">
        <v>0.50295581567087499</v>
      </c>
      <c r="Z11" s="17">
        <v>0.47585464694628699</v>
      </c>
      <c r="AA11" s="17">
        <v>0.41980975701890699</v>
      </c>
      <c r="AB11" s="17">
        <v>0.42517737147336998</v>
      </c>
      <c r="AC11" s="17">
        <v>0.45566428680561</v>
      </c>
      <c r="AD11" s="17">
        <v>0.485880162864126</v>
      </c>
      <c r="AE11" s="17"/>
      <c r="AF11" s="17">
        <v>0.47594929563624</v>
      </c>
      <c r="AG11" s="17">
        <v>0.443900990739868</v>
      </c>
      <c r="AH11" s="17">
        <v>0.408458422738258</v>
      </c>
      <c r="AI11" s="17"/>
      <c r="AJ11" s="17">
        <v>0.55371223092828903</v>
      </c>
      <c r="AK11" s="17">
        <v>0.46111320570713998</v>
      </c>
      <c r="AL11" s="17">
        <v>0.405342044754394</v>
      </c>
      <c r="AM11" s="17">
        <v>0.39838846052186599</v>
      </c>
      <c r="AN11" s="17">
        <v>0.34388757894882399</v>
      </c>
      <c r="AO11" s="17"/>
      <c r="AP11" s="17">
        <v>0.47330821780946097</v>
      </c>
      <c r="AQ11" s="17">
        <v>0.524586602506939</v>
      </c>
      <c r="AR11" s="17">
        <v>0.36567971916611802</v>
      </c>
      <c r="AS11" s="17">
        <v>0.45983823063527601</v>
      </c>
      <c r="AT11" s="17">
        <v>0.307311808275886</v>
      </c>
      <c r="AU11" s="17">
        <v>0.46010567290155502</v>
      </c>
      <c r="AV11" s="17"/>
      <c r="AW11" s="17">
        <v>0.34786622775041498</v>
      </c>
      <c r="AX11" s="17">
        <v>0.27662660026867703</v>
      </c>
      <c r="AY11" s="17">
        <v>0.382375686130489</v>
      </c>
      <c r="AZ11" s="17">
        <v>0.49178208990234501</v>
      </c>
      <c r="BA11" s="17">
        <v>0.44303362198948898</v>
      </c>
      <c r="BB11" s="17">
        <v>0.44837907799183102</v>
      </c>
      <c r="BC11" s="17">
        <v>0.39599270190334301</v>
      </c>
      <c r="BD11" s="17">
        <v>0.52585566675940798</v>
      </c>
      <c r="BE11" s="17">
        <v>0.42456116236234598</v>
      </c>
      <c r="BF11" s="17">
        <v>0.47078447095661602</v>
      </c>
      <c r="BG11" s="17">
        <v>0.517330901260589</v>
      </c>
      <c r="BH11" s="17">
        <v>0.40955398830189399</v>
      </c>
      <c r="BI11" s="17">
        <v>0.37772344954870302</v>
      </c>
      <c r="BJ11" s="17">
        <v>0.57662437071676198</v>
      </c>
      <c r="BK11" s="17">
        <v>0.53750148902248795</v>
      </c>
      <c r="BL11" s="17">
        <v>0.53041949201857796</v>
      </c>
      <c r="BM11" s="17"/>
      <c r="BN11" s="17">
        <v>0.474881684603564</v>
      </c>
      <c r="BO11" s="17">
        <v>0.40790431940164801</v>
      </c>
      <c r="BP11" s="17"/>
      <c r="BQ11" s="17">
        <v>0.47858680016337002</v>
      </c>
      <c r="BR11" s="17">
        <v>0.45318233996660501</v>
      </c>
      <c r="BS11" s="17"/>
      <c r="BT11" s="17">
        <v>0.52702791403009297</v>
      </c>
      <c r="BU11" s="17"/>
      <c r="BV11" s="17">
        <v>0.39561116803009599</v>
      </c>
      <c r="BW11" s="17">
        <v>0.40351158642410601</v>
      </c>
      <c r="BX11" s="17">
        <v>0.49065858809968499</v>
      </c>
      <c r="BY11" s="17"/>
      <c r="BZ11" s="17">
        <v>0.30077583716312001</v>
      </c>
      <c r="CA11" s="17">
        <v>0.42468028722645901</v>
      </c>
      <c r="CB11" s="17">
        <v>0.44183373568699402</v>
      </c>
      <c r="CC11" s="17">
        <v>0.444689403303065</v>
      </c>
      <c r="CD11" s="17">
        <v>0.51009281821838803</v>
      </c>
      <c r="CE11" s="17">
        <v>0.45899112913844098</v>
      </c>
      <c r="CF11" s="17">
        <v>0.529016658687809</v>
      </c>
      <c r="CG11" s="17"/>
      <c r="CH11" s="17">
        <v>0.47590245906434803</v>
      </c>
      <c r="CI11" s="17">
        <v>0.47459620293877702</v>
      </c>
      <c r="CJ11" s="17">
        <v>0.44813813768737698</v>
      </c>
      <c r="CK11" s="17">
        <v>0.42106317687897399</v>
      </c>
      <c r="CL11" s="17">
        <v>0.21502848835173599</v>
      </c>
    </row>
    <row r="12" spans="2:90" x14ac:dyDescent="0.3">
      <c r="B12" s="18" t="s">
        <v>118</v>
      </c>
      <c r="C12" s="19">
        <v>5.17513620875657E-2</v>
      </c>
      <c r="D12" s="19">
        <v>4.5401306380808297E-2</v>
      </c>
      <c r="E12" s="19">
        <v>5.8367521041262901E-2</v>
      </c>
      <c r="F12" s="19"/>
      <c r="G12" s="19">
        <v>5.2277716260455798E-2</v>
      </c>
      <c r="H12" s="19">
        <v>4.0788434641819901E-2</v>
      </c>
      <c r="I12" s="19">
        <v>8.75617816433399E-2</v>
      </c>
      <c r="J12" s="19">
        <v>6.02456816580626E-2</v>
      </c>
      <c r="K12" s="19">
        <v>4.9929589227723198E-2</v>
      </c>
      <c r="L12" s="19">
        <v>2.5362168740414599E-2</v>
      </c>
      <c r="M12" s="19"/>
      <c r="N12" s="19">
        <v>4.3168546217987699E-2</v>
      </c>
      <c r="O12" s="19">
        <v>3.9965683938128597E-2</v>
      </c>
      <c r="P12" s="19">
        <v>3.8721234503732202E-2</v>
      </c>
      <c r="Q12" s="19">
        <v>8.1031196144268194E-2</v>
      </c>
      <c r="R12" s="19"/>
      <c r="S12" s="19">
        <v>4.3074678568909099E-2</v>
      </c>
      <c r="T12" s="19">
        <v>4.7727326159704701E-2</v>
      </c>
      <c r="U12" s="19">
        <v>7.0943610160078094E-2</v>
      </c>
      <c r="V12" s="19">
        <v>6.8263653703805494E-2</v>
      </c>
      <c r="W12" s="19">
        <v>6.18382354534757E-2</v>
      </c>
      <c r="X12" s="19">
        <v>3.30493485443056E-2</v>
      </c>
      <c r="Y12" s="19">
        <v>5.2188417338818398E-2</v>
      </c>
      <c r="Z12" s="19">
        <v>4.39688239472419E-2</v>
      </c>
      <c r="AA12" s="19">
        <v>2.94940310647239E-2</v>
      </c>
      <c r="AB12" s="19">
        <v>7.7656069469706601E-2</v>
      </c>
      <c r="AC12" s="19">
        <v>6.2370346107723101E-2</v>
      </c>
      <c r="AD12" s="19">
        <v>3.7516736463483601E-2</v>
      </c>
      <c r="AE12" s="19"/>
      <c r="AF12" s="19">
        <v>3.7177396034955498E-2</v>
      </c>
      <c r="AG12" s="19">
        <v>3.88570344649741E-2</v>
      </c>
      <c r="AH12" s="19">
        <v>0.121161384489401</v>
      </c>
      <c r="AI12" s="19"/>
      <c r="AJ12" s="19">
        <v>4.1337540957094E-2</v>
      </c>
      <c r="AK12" s="19">
        <v>3.3334082440286197E-2</v>
      </c>
      <c r="AL12" s="19">
        <v>3.0779855278159299E-2</v>
      </c>
      <c r="AM12" s="19">
        <v>2.7308512761216201E-2</v>
      </c>
      <c r="AN12" s="19">
        <v>6.5439084133158507E-2</v>
      </c>
      <c r="AO12" s="19"/>
      <c r="AP12" s="19">
        <v>2.5790110429452E-2</v>
      </c>
      <c r="AQ12" s="19">
        <v>4.2931668839626798E-2</v>
      </c>
      <c r="AR12" s="19">
        <v>5.3757163384549701E-2</v>
      </c>
      <c r="AS12" s="19">
        <v>3.8573159337794198E-2</v>
      </c>
      <c r="AT12" s="19">
        <v>3.9621499129436098E-2</v>
      </c>
      <c r="AU12" s="19">
        <v>0.107476442051641</v>
      </c>
      <c r="AV12" s="19"/>
      <c r="AW12" s="19">
        <v>9.1654998968241905E-2</v>
      </c>
      <c r="AX12" s="19">
        <v>0.15754254904849099</v>
      </c>
      <c r="AY12" s="19">
        <v>4.5382863427321798E-2</v>
      </c>
      <c r="AZ12" s="19">
        <v>5.3992759335261799E-2</v>
      </c>
      <c r="BA12" s="19">
        <v>3.8084884114525999E-2</v>
      </c>
      <c r="BB12" s="19">
        <v>3.98916690413057E-2</v>
      </c>
      <c r="BC12" s="19">
        <v>2.2469928567517599E-2</v>
      </c>
      <c r="BD12" s="19">
        <v>6.9050872538912303E-2</v>
      </c>
      <c r="BE12" s="19">
        <v>5.0106223329182999E-2</v>
      </c>
      <c r="BF12" s="19">
        <v>2.9397448292299299E-2</v>
      </c>
      <c r="BG12" s="19">
        <v>4.0454358157507399E-2</v>
      </c>
      <c r="BH12" s="19">
        <v>3.8017400757702401E-2</v>
      </c>
      <c r="BI12" s="19">
        <v>2.2520803498914301E-2</v>
      </c>
      <c r="BJ12" s="19">
        <v>1.6653199962073401E-2</v>
      </c>
      <c r="BK12" s="19">
        <v>6.6658967758837007E-2</v>
      </c>
      <c r="BL12" s="19">
        <v>3.2862648416487797E-2</v>
      </c>
      <c r="BM12" s="19"/>
      <c r="BN12" s="19">
        <v>4.2958948092334102E-2</v>
      </c>
      <c r="BO12" s="19">
        <v>6.3468048148852096E-2</v>
      </c>
      <c r="BP12" s="19"/>
      <c r="BQ12" s="19">
        <v>2.6856059879065201E-2</v>
      </c>
      <c r="BR12" s="19">
        <v>4.2763618746412803E-2</v>
      </c>
      <c r="BS12" s="19"/>
      <c r="BT12" s="19">
        <v>1.31561669052595E-2</v>
      </c>
      <c r="BU12" s="19"/>
      <c r="BV12" s="19">
        <v>7.1919601209503095E-2</v>
      </c>
      <c r="BW12" s="19">
        <v>5.7673961204993497E-2</v>
      </c>
      <c r="BX12" s="19">
        <v>3.9904345821393697E-2</v>
      </c>
      <c r="BY12" s="19"/>
      <c r="BZ12" s="19">
        <v>7.6812719754884504E-2</v>
      </c>
      <c r="CA12" s="19">
        <v>5.0486620175412597E-2</v>
      </c>
      <c r="CB12" s="19">
        <v>6.4960598135708106E-2</v>
      </c>
      <c r="CC12" s="19">
        <v>2.9440585348780399E-2</v>
      </c>
      <c r="CD12" s="19">
        <v>2.56883524739949E-2</v>
      </c>
      <c r="CE12" s="19">
        <v>2.81337605395739E-2</v>
      </c>
      <c r="CF12" s="19">
        <v>4.3628026995288303E-2</v>
      </c>
      <c r="CG12" s="19"/>
      <c r="CH12" s="19">
        <v>2.6599659084361401E-2</v>
      </c>
      <c r="CI12" s="19">
        <v>4.7731714694875103E-2</v>
      </c>
      <c r="CJ12" s="19">
        <v>4.9869288713525903E-2</v>
      </c>
      <c r="CK12" s="19">
        <v>6.2810731702940201E-2</v>
      </c>
      <c r="CL12" s="19">
        <v>0.124881714375745</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177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168</v>
      </c>
      <c r="C9" s="17">
        <v>0.51083504788673595</v>
      </c>
      <c r="D9" s="17">
        <v>0.46032558569951598</v>
      </c>
      <c r="E9" s="17">
        <v>0.55632045086712301</v>
      </c>
      <c r="F9" s="17"/>
      <c r="G9" s="17">
        <v>0.48674865770752501</v>
      </c>
      <c r="H9" s="17">
        <v>0.43531331645982002</v>
      </c>
      <c r="I9" s="17">
        <v>0.55601327797091304</v>
      </c>
      <c r="J9" s="17">
        <v>0.59987774859974097</v>
      </c>
      <c r="K9" s="17">
        <v>0.54165860336194105</v>
      </c>
      <c r="L9" s="17">
        <v>0.45859473252953298</v>
      </c>
      <c r="M9" s="17"/>
      <c r="N9" s="17">
        <v>0.40585083571540298</v>
      </c>
      <c r="O9" s="17">
        <v>0.54827078877692503</v>
      </c>
      <c r="P9" s="17">
        <v>0.48427767871141097</v>
      </c>
      <c r="Q9" s="17">
        <v>0.60779377503978904</v>
      </c>
      <c r="R9" s="17"/>
      <c r="S9" s="17">
        <v>0.47974929523616999</v>
      </c>
      <c r="T9" s="17">
        <v>0.52594365922703701</v>
      </c>
      <c r="U9" s="17">
        <v>0.517572896171548</v>
      </c>
      <c r="V9" s="17">
        <v>0.49362568510036697</v>
      </c>
      <c r="W9" s="17">
        <v>0.498379063566183</v>
      </c>
      <c r="X9" s="17">
        <v>0.42200481254427102</v>
      </c>
      <c r="Y9" s="17">
        <v>0.494176283873764</v>
      </c>
      <c r="Z9" s="17">
        <v>0.60658134978633804</v>
      </c>
      <c r="AA9" s="17">
        <v>0.53699209913215296</v>
      </c>
      <c r="AB9" s="17">
        <v>0.51861442876126496</v>
      </c>
      <c r="AC9" s="17">
        <v>0.53190839352972796</v>
      </c>
      <c r="AD9" s="17">
        <v>0.68189234810516497</v>
      </c>
      <c r="AE9" s="17"/>
      <c r="AF9" s="17">
        <v>0.53381288782001501</v>
      </c>
      <c r="AG9" s="17">
        <v>0.48435718284357698</v>
      </c>
      <c r="AH9" s="17">
        <v>0.50884885227876397</v>
      </c>
      <c r="AI9" s="17"/>
      <c r="AJ9" s="17">
        <v>0.42603272413551102</v>
      </c>
      <c r="AK9" s="17">
        <v>0.49217508144572603</v>
      </c>
      <c r="AL9" s="17">
        <v>0.48260394431884601</v>
      </c>
      <c r="AM9" s="17">
        <v>0.58521110670810605</v>
      </c>
      <c r="AN9" s="17">
        <v>0.50551179899605203</v>
      </c>
      <c r="AO9" s="17"/>
      <c r="AP9" s="17">
        <v>0.42673361640823299</v>
      </c>
      <c r="AQ9" s="17">
        <v>0.429721812807913</v>
      </c>
      <c r="AR9" s="17">
        <v>0.51099089672731401</v>
      </c>
      <c r="AS9" s="17">
        <v>0.57443789643140997</v>
      </c>
      <c r="AT9" s="17">
        <v>0.57535804586116401</v>
      </c>
      <c r="AU9" s="17">
        <v>0.50718748795228197</v>
      </c>
      <c r="AV9" s="17"/>
      <c r="AW9" s="17">
        <v>0.65000255663338902</v>
      </c>
      <c r="AX9" s="17">
        <v>0.54897264639009402</v>
      </c>
      <c r="AY9" s="17">
        <v>0.60658016671827197</v>
      </c>
      <c r="AZ9" s="17">
        <v>0.63555526139410001</v>
      </c>
      <c r="BA9" s="17">
        <v>0.57097094044144703</v>
      </c>
      <c r="BB9" s="17">
        <v>0.580786493445546</v>
      </c>
      <c r="BC9" s="17">
        <v>0.46017504835919099</v>
      </c>
      <c r="BD9" s="17">
        <v>0.43691491483004502</v>
      </c>
      <c r="BE9" s="17">
        <v>0.42599767098381303</v>
      </c>
      <c r="BF9" s="17">
        <v>0.43924115300682598</v>
      </c>
      <c r="BG9" s="17">
        <v>0.54639761695205102</v>
      </c>
      <c r="BH9" s="17">
        <v>0.394761800833478</v>
      </c>
      <c r="BI9" s="17">
        <v>0.50005335891941705</v>
      </c>
      <c r="BJ9" s="17">
        <v>0.462579894752078</v>
      </c>
      <c r="BK9" s="17">
        <v>0.48313251646846</v>
      </c>
      <c r="BL9" s="17">
        <v>0.38303204774234501</v>
      </c>
      <c r="BM9" s="17"/>
      <c r="BN9" s="17">
        <v>0.49637145602981803</v>
      </c>
      <c r="BO9" s="17">
        <v>0.53006225046618305</v>
      </c>
      <c r="BP9" s="17"/>
      <c r="BQ9" s="17">
        <v>0.42412407833250099</v>
      </c>
      <c r="BR9" s="17">
        <v>0.59754269444122399</v>
      </c>
      <c r="BS9" s="17"/>
      <c r="BT9" s="17">
        <v>0.50664352862127104</v>
      </c>
      <c r="BU9" s="17"/>
      <c r="BV9" s="17">
        <v>0.52562577912897201</v>
      </c>
      <c r="BW9" s="17">
        <v>0.50913134540191396</v>
      </c>
      <c r="BX9" s="17">
        <v>0.49977322869545499</v>
      </c>
      <c r="BY9" s="17"/>
      <c r="BZ9" s="17">
        <v>0.71045367091274203</v>
      </c>
      <c r="CA9" s="17">
        <v>0.66634293245045195</v>
      </c>
      <c r="CB9" s="17">
        <v>0.60831571090433501</v>
      </c>
      <c r="CC9" s="17">
        <v>0.51371057306566204</v>
      </c>
      <c r="CD9" s="17">
        <v>0.47384013302364503</v>
      </c>
      <c r="CE9" s="17">
        <v>0.32716608281208598</v>
      </c>
      <c r="CF9" s="17">
        <v>0.32843782123404702</v>
      </c>
      <c r="CG9" s="17"/>
      <c r="CH9" s="17">
        <v>0.33860890216122602</v>
      </c>
      <c r="CI9" s="17">
        <v>0.36044519944167802</v>
      </c>
      <c r="CJ9" s="17">
        <v>0.60015312189893599</v>
      </c>
      <c r="CK9" s="17">
        <v>0.67878257312533696</v>
      </c>
      <c r="CL9" s="17">
        <v>0.85277393364010101</v>
      </c>
    </row>
    <row r="10" spans="2:90" x14ac:dyDescent="0.3">
      <c r="B10" s="18" t="s">
        <v>169</v>
      </c>
      <c r="C10" s="17">
        <v>0.36926378485702299</v>
      </c>
      <c r="D10" s="17">
        <v>0.40134478907983001</v>
      </c>
      <c r="E10" s="17">
        <v>0.34083810063591102</v>
      </c>
      <c r="F10" s="17"/>
      <c r="G10" s="17">
        <v>0.31271298879470399</v>
      </c>
      <c r="H10" s="17">
        <v>0.38770598791639799</v>
      </c>
      <c r="I10" s="17">
        <v>0.32910791551746899</v>
      </c>
      <c r="J10" s="17">
        <v>0.33655594227421898</v>
      </c>
      <c r="K10" s="17">
        <v>0.39979015014199298</v>
      </c>
      <c r="L10" s="17">
        <v>0.43071602632049799</v>
      </c>
      <c r="M10" s="17"/>
      <c r="N10" s="17">
        <v>0.439946578248328</v>
      </c>
      <c r="O10" s="17">
        <v>0.356107709686935</v>
      </c>
      <c r="P10" s="17">
        <v>0.38380638397899502</v>
      </c>
      <c r="Q10" s="17">
        <v>0.29528799025272001</v>
      </c>
      <c r="R10" s="17"/>
      <c r="S10" s="17">
        <v>0.36546455927226001</v>
      </c>
      <c r="T10" s="17">
        <v>0.35686853008235703</v>
      </c>
      <c r="U10" s="17">
        <v>0.41947843200481799</v>
      </c>
      <c r="V10" s="17">
        <v>0.41498308829852898</v>
      </c>
      <c r="W10" s="17">
        <v>0.39234298834708098</v>
      </c>
      <c r="X10" s="17">
        <v>0.43344207945975999</v>
      </c>
      <c r="Y10" s="17">
        <v>0.38637865379450098</v>
      </c>
      <c r="Z10" s="17">
        <v>0.26022589901793303</v>
      </c>
      <c r="AA10" s="17">
        <v>0.33558533004216901</v>
      </c>
      <c r="AB10" s="17">
        <v>0.35060670231464602</v>
      </c>
      <c r="AC10" s="17">
        <v>0.342506525178916</v>
      </c>
      <c r="AD10" s="17">
        <v>0.24785645454070801</v>
      </c>
      <c r="AE10" s="17"/>
      <c r="AF10" s="17">
        <v>0.36431144604863303</v>
      </c>
      <c r="AG10" s="17">
        <v>0.40248487687314499</v>
      </c>
      <c r="AH10" s="17">
        <v>0.32262159775628901</v>
      </c>
      <c r="AI10" s="17"/>
      <c r="AJ10" s="17">
        <v>0.43648783568270899</v>
      </c>
      <c r="AK10" s="17">
        <v>0.38822079615836302</v>
      </c>
      <c r="AL10" s="17">
        <v>0.41934867090974698</v>
      </c>
      <c r="AM10" s="17">
        <v>0.28832359696368298</v>
      </c>
      <c r="AN10" s="17">
        <v>0.38796139832549897</v>
      </c>
      <c r="AO10" s="17"/>
      <c r="AP10" s="17">
        <v>0.42695256517519697</v>
      </c>
      <c r="AQ10" s="17">
        <v>0.44026681231218501</v>
      </c>
      <c r="AR10" s="17">
        <v>0.39022339717552501</v>
      </c>
      <c r="AS10" s="17">
        <v>0.310975579466646</v>
      </c>
      <c r="AT10" s="17">
        <v>0.30988318842713902</v>
      </c>
      <c r="AU10" s="17">
        <v>0.387395109772109</v>
      </c>
      <c r="AV10" s="17"/>
      <c r="AW10" s="17">
        <v>0.25284877719662502</v>
      </c>
      <c r="AX10" s="17">
        <v>0.30742699798350198</v>
      </c>
      <c r="AY10" s="17">
        <v>0.29406793564356198</v>
      </c>
      <c r="AZ10" s="17">
        <v>0.29347680952424299</v>
      </c>
      <c r="BA10" s="17">
        <v>0.29067904638908298</v>
      </c>
      <c r="BB10" s="17">
        <v>0.31632438149755798</v>
      </c>
      <c r="BC10" s="17">
        <v>0.39241267632673799</v>
      </c>
      <c r="BD10" s="17">
        <v>0.39633739200717799</v>
      </c>
      <c r="BE10" s="17">
        <v>0.46871979346020098</v>
      </c>
      <c r="BF10" s="17">
        <v>0.434883534065234</v>
      </c>
      <c r="BG10" s="17">
        <v>0.34304505462773199</v>
      </c>
      <c r="BH10" s="17">
        <v>0.48098107468523899</v>
      </c>
      <c r="BI10" s="17">
        <v>0.42174832632741699</v>
      </c>
      <c r="BJ10" s="17">
        <v>0.38161588005323599</v>
      </c>
      <c r="BK10" s="17">
        <v>0.45925023098682199</v>
      </c>
      <c r="BL10" s="17">
        <v>0.47201529682919702</v>
      </c>
      <c r="BM10" s="17"/>
      <c r="BN10" s="17">
        <v>0.38416495654947302</v>
      </c>
      <c r="BO10" s="17">
        <v>0.34880161992306502</v>
      </c>
      <c r="BP10" s="17"/>
      <c r="BQ10" s="17">
        <v>0.432549063487431</v>
      </c>
      <c r="BR10" s="17">
        <v>0.30377517548500199</v>
      </c>
      <c r="BS10" s="17"/>
      <c r="BT10" s="17">
        <v>0.35897289381486402</v>
      </c>
      <c r="BU10" s="17"/>
      <c r="BV10" s="17">
        <v>0.35256483297661101</v>
      </c>
      <c r="BW10" s="17">
        <v>0.371365378258109</v>
      </c>
      <c r="BX10" s="17">
        <v>0.38244981979815801</v>
      </c>
      <c r="BY10" s="17"/>
      <c r="BZ10" s="17">
        <v>0.21334924053061999</v>
      </c>
      <c r="CA10" s="17">
        <v>0.26750511856100501</v>
      </c>
      <c r="CB10" s="17">
        <v>0.302193402168285</v>
      </c>
      <c r="CC10" s="17">
        <v>0.38376539189158498</v>
      </c>
      <c r="CD10" s="17">
        <v>0.40076316452108801</v>
      </c>
      <c r="CE10" s="17">
        <v>0.49942484243464302</v>
      </c>
      <c r="CF10" s="17">
        <v>0.48822051311905801</v>
      </c>
      <c r="CG10" s="17"/>
      <c r="CH10" s="17">
        <v>0.39366427796731701</v>
      </c>
      <c r="CI10" s="17">
        <v>0.50268183773311903</v>
      </c>
      <c r="CJ10" s="17">
        <v>0.305237778788156</v>
      </c>
      <c r="CK10" s="17">
        <v>0.25105236304040102</v>
      </c>
      <c r="CL10" s="17">
        <v>0.120021088325564</v>
      </c>
    </row>
    <row r="11" spans="2:90" x14ac:dyDescent="0.3">
      <c r="B11" s="18" t="s">
        <v>170</v>
      </c>
      <c r="C11" s="17">
        <v>8.3694608681792002E-2</v>
      </c>
      <c r="D11" s="17">
        <v>9.8067989451656706E-2</v>
      </c>
      <c r="E11" s="17">
        <v>7.0310916851039504E-2</v>
      </c>
      <c r="F11" s="17"/>
      <c r="G11" s="17">
        <v>0.104698698341342</v>
      </c>
      <c r="H11" s="17">
        <v>0.135865910155859</v>
      </c>
      <c r="I11" s="17">
        <v>7.3954125206408899E-2</v>
      </c>
      <c r="J11" s="17">
        <v>4.5428462325755599E-2</v>
      </c>
      <c r="K11" s="17">
        <v>4.5281364756477399E-2</v>
      </c>
      <c r="L11" s="17">
        <v>9.1919254763463396E-2</v>
      </c>
      <c r="M11" s="17"/>
      <c r="N11" s="17">
        <v>0.106962304341346</v>
      </c>
      <c r="O11" s="17">
        <v>5.3831198669039203E-2</v>
      </c>
      <c r="P11" s="17">
        <v>9.5880690095507107E-2</v>
      </c>
      <c r="Q11" s="17">
        <v>7.9723446796778799E-2</v>
      </c>
      <c r="R11" s="17"/>
      <c r="S11" s="17">
        <v>0.107905681124724</v>
      </c>
      <c r="T11" s="17">
        <v>9.2202818130351194E-2</v>
      </c>
      <c r="U11" s="17">
        <v>5.1243137542432801E-2</v>
      </c>
      <c r="V11" s="17">
        <v>5.3777580083132603E-2</v>
      </c>
      <c r="W11" s="17">
        <v>6.4883565516631395E-2</v>
      </c>
      <c r="X11" s="17">
        <v>9.0685378311650994E-2</v>
      </c>
      <c r="Y11" s="17">
        <v>9.3795971819789603E-2</v>
      </c>
      <c r="Z11" s="17">
        <v>0.112081824839194</v>
      </c>
      <c r="AA11" s="17">
        <v>0.100884786137713</v>
      </c>
      <c r="AB11" s="17">
        <v>8.4296866815574495E-2</v>
      </c>
      <c r="AC11" s="17">
        <v>6.4822800926536694E-2</v>
      </c>
      <c r="AD11" s="17">
        <v>3.4054262202212103E-2</v>
      </c>
      <c r="AE11" s="17"/>
      <c r="AF11" s="17">
        <v>7.6927496496758299E-2</v>
      </c>
      <c r="AG11" s="17">
        <v>7.3990700380178201E-2</v>
      </c>
      <c r="AH11" s="17">
        <v>0.122474412183216</v>
      </c>
      <c r="AI11" s="17"/>
      <c r="AJ11" s="17">
        <v>8.6000685529276505E-2</v>
      </c>
      <c r="AK11" s="17">
        <v>9.0640441311477402E-2</v>
      </c>
      <c r="AL11" s="17">
        <v>7.64082094903486E-2</v>
      </c>
      <c r="AM11" s="17">
        <v>7.7984857295844701E-2</v>
      </c>
      <c r="AN11" s="17">
        <v>8.13689092328366E-2</v>
      </c>
      <c r="AO11" s="17"/>
      <c r="AP11" s="17">
        <v>0.10154170687047701</v>
      </c>
      <c r="AQ11" s="17">
        <v>8.9434165241188607E-2</v>
      </c>
      <c r="AR11" s="17">
        <v>7.9003090341632595E-2</v>
      </c>
      <c r="AS11" s="17">
        <v>7.7916915040140602E-2</v>
      </c>
      <c r="AT11" s="17">
        <v>9.5490785941064901E-2</v>
      </c>
      <c r="AU11" s="17">
        <v>5.89033472505026E-2</v>
      </c>
      <c r="AV11" s="17"/>
      <c r="AW11" s="17">
        <v>0</v>
      </c>
      <c r="AX11" s="17">
        <v>0.108568679142253</v>
      </c>
      <c r="AY11" s="17">
        <v>7.2786710161686793E-2</v>
      </c>
      <c r="AZ11" s="17">
        <v>7.0967929081657694E-2</v>
      </c>
      <c r="BA11" s="17">
        <v>8.7427644851185399E-2</v>
      </c>
      <c r="BB11" s="17">
        <v>5.8145640968367399E-2</v>
      </c>
      <c r="BC11" s="17">
        <v>8.8839411063598203E-2</v>
      </c>
      <c r="BD11" s="17">
        <v>0.122303859856994</v>
      </c>
      <c r="BE11" s="17">
        <v>8.9286366638744896E-2</v>
      </c>
      <c r="BF11" s="17">
        <v>8.47049916647378E-2</v>
      </c>
      <c r="BG11" s="17">
        <v>8.1382484420661899E-2</v>
      </c>
      <c r="BH11" s="17">
        <v>9.6804158405427498E-2</v>
      </c>
      <c r="BI11" s="17">
        <v>3.4703895654830501E-2</v>
      </c>
      <c r="BJ11" s="17">
        <v>0.13846542339759199</v>
      </c>
      <c r="BK11" s="17">
        <v>3.6162194518971701E-2</v>
      </c>
      <c r="BL11" s="17">
        <v>9.4699985492081501E-2</v>
      </c>
      <c r="BM11" s="17"/>
      <c r="BN11" s="17">
        <v>8.4552779477556406E-2</v>
      </c>
      <c r="BO11" s="17">
        <v>8.2614121841213306E-2</v>
      </c>
      <c r="BP11" s="17"/>
      <c r="BQ11" s="17">
        <v>0.106355920331767</v>
      </c>
      <c r="BR11" s="17">
        <v>7.86574667163841E-2</v>
      </c>
      <c r="BS11" s="17"/>
      <c r="BT11" s="17">
        <v>8.9271795464483203E-2</v>
      </c>
      <c r="BU11" s="17"/>
      <c r="BV11" s="17">
        <v>9.4051867125571495E-2</v>
      </c>
      <c r="BW11" s="17">
        <v>9.28345852516725E-2</v>
      </c>
      <c r="BX11" s="17">
        <v>7.4487649462764496E-2</v>
      </c>
      <c r="BY11" s="17"/>
      <c r="BZ11" s="17">
        <v>4.92570117853817E-2</v>
      </c>
      <c r="CA11" s="17">
        <v>3.16764325895817E-2</v>
      </c>
      <c r="CB11" s="17">
        <v>8.6073427524007207E-2</v>
      </c>
      <c r="CC11" s="17">
        <v>7.9379701583274398E-2</v>
      </c>
      <c r="CD11" s="17">
        <v>9.0066050840029901E-2</v>
      </c>
      <c r="CE11" s="17">
        <v>0.10571570470813001</v>
      </c>
      <c r="CF11" s="17">
        <v>0.11221546930624</v>
      </c>
      <c r="CG11" s="17"/>
      <c r="CH11" s="17">
        <v>0.15434066985730799</v>
      </c>
      <c r="CI11" s="17">
        <v>0.102519993613319</v>
      </c>
      <c r="CJ11" s="17">
        <v>6.77652137258236E-2</v>
      </c>
      <c r="CK11" s="17">
        <v>5.3551199798380203E-2</v>
      </c>
      <c r="CL11" s="17">
        <v>0</v>
      </c>
    </row>
    <row r="12" spans="2:90" x14ac:dyDescent="0.3">
      <c r="B12" s="18" t="s">
        <v>171</v>
      </c>
      <c r="C12" s="17">
        <v>1.9631616321771499E-2</v>
      </c>
      <c r="D12" s="17">
        <v>2.4286856052507501E-2</v>
      </c>
      <c r="E12" s="17">
        <v>1.52376592313651E-2</v>
      </c>
      <c r="F12" s="17"/>
      <c r="G12" s="17">
        <v>4.9256499581629497E-2</v>
      </c>
      <c r="H12" s="17">
        <v>2.0348859235207E-2</v>
      </c>
      <c r="I12" s="17">
        <v>2.9286962167887599E-2</v>
      </c>
      <c r="J12" s="17">
        <v>6.0006222883621004E-3</v>
      </c>
      <c r="K12" s="17">
        <v>9.9273472101926597E-3</v>
      </c>
      <c r="L12" s="17">
        <v>9.0325973267888892E-3</v>
      </c>
      <c r="M12" s="17"/>
      <c r="N12" s="17">
        <v>2.1487873087680898E-2</v>
      </c>
      <c r="O12" s="17">
        <v>2.3793375202537E-2</v>
      </c>
      <c r="P12" s="17">
        <v>1.9406646543853202E-2</v>
      </c>
      <c r="Q12" s="17">
        <v>1.1870645230716501E-2</v>
      </c>
      <c r="R12" s="17"/>
      <c r="S12" s="17">
        <v>1.9993159459442598E-2</v>
      </c>
      <c r="T12" s="17">
        <v>1.41533858390403E-2</v>
      </c>
      <c r="U12" s="17">
        <v>5.8368921634758403E-3</v>
      </c>
      <c r="V12" s="17">
        <v>2.65153171371981E-2</v>
      </c>
      <c r="W12" s="17">
        <v>1.97526381163034E-2</v>
      </c>
      <c r="X12" s="17">
        <v>3.2475796266562398E-2</v>
      </c>
      <c r="Y12" s="17">
        <v>2.5649090511945201E-2</v>
      </c>
      <c r="Z12" s="17">
        <v>1.1102081215895799E-2</v>
      </c>
      <c r="AA12" s="17">
        <v>1.5920546378710598E-2</v>
      </c>
      <c r="AB12" s="17">
        <v>2.6302652243114399E-2</v>
      </c>
      <c r="AC12" s="17">
        <v>2.44727715406814E-2</v>
      </c>
      <c r="AD12" s="17">
        <v>0</v>
      </c>
      <c r="AE12" s="17"/>
      <c r="AF12" s="17">
        <v>1.29707139782678E-2</v>
      </c>
      <c r="AG12" s="17">
        <v>2.3929974419207301E-2</v>
      </c>
      <c r="AH12" s="17">
        <v>2.7017927080990399E-2</v>
      </c>
      <c r="AI12" s="17"/>
      <c r="AJ12" s="17">
        <v>2.9320489711418801E-2</v>
      </c>
      <c r="AK12" s="17">
        <v>1.25169157621659E-2</v>
      </c>
      <c r="AL12" s="17">
        <v>2.1639175281058999E-2</v>
      </c>
      <c r="AM12" s="17">
        <v>3.3030490977048702E-2</v>
      </c>
      <c r="AN12" s="17">
        <v>2.5157893445611899E-2</v>
      </c>
      <c r="AO12" s="17"/>
      <c r="AP12" s="17">
        <v>1.7934809018994999E-2</v>
      </c>
      <c r="AQ12" s="17">
        <v>2.3827404170834E-2</v>
      </c>
      <c r="AR12" s="17">
        <v>1.9782615755527901E-2</v>
      </c>
      <c r="AS12" s="17">
        <v>2.3717516587903002E-2</v>
      </c>
      <c r="AT12" s="17">
        <v>1.15812991115087E-2</v>
      </c>
      <c r="AU12" s="17">
        <v>1.5547730262135901E-2</v>
      </c>
      <c r="AV12" s="17"/>
      <c r="AW12" s="17">
        <v>4.76532522633972E-2</v>
      </c>
      <c r="AX12" s="17">
        <v>0</v>
      </c>
      <c r="AY12" s="17">
        <v>1.4571977873936E-2</v>
      </c>
      <c r="AZ12" s="17">
        <v>0</v>
      </c>
      <c r="BA12" s="17">
        <v>3.4915968573297401E-2</v>
      </c>
      <c r="BB12" s="17">
        <v>1.3772194823987E-2</v>
      </c>
      <c r="BC12" s="17">
        <v>2.0793016100535799E-2</v>
      </c>
      <c r="BD12" s="17">
        <v>1.8792132895254301E-2</v>
      </c>
      <c r="BE12" s="17">
        <v>1.5996168917240799E-2</v>
      </c>
      <c r="BF12" s="17">
        <v>4.1170321263202303E-2</v>
      </c>
      <c r="BG12" s="17">
        <v>2.1968572924340998E-2</v>
      </c>
      <c r="BH12" s="17">
        <v>2.7452966075855501E-2</v>
      </c>
      <c r="BI12" s="17">
        <v>4.3494419098335298E-2</v>
      </c>
      <c r="BJ12" s="17">
        <v>1.7338801797094301E-2</v>
      </c>
      <c r="BK12" s="17">
        <v>2.14550580257458E-2</v>
      </c>
      <c r="BL12" s="17">
        <v>1.28794460503142E-2</v>
      </c>
      <c r="BM12" s="17"/>
      <c r="BN12" s="17">
        <v>2.1870236340320599E-2</v>
      </c>
      <c r="BO12" s="17">
        <v>1.6823412083480999E-2</v>
      </c>
      <c r="BP12" s="17"/>
      <c r="BQ12" s="17">
        <v>1.32774261750645E-2</v>
      </c>
      <c r="BR12" s="17">
        <v>1.4556366908002201E-2</v>
      </c>
      <c r="BS12" s="17"/>
      <c r="BT12" s="17">
        <v>1.4539365570357E-2</v>
      </c>
      <c r="BU12" s="17"/>
      <c r="BV12" s="17">
        <v>1.60456211400491E-2</v>
      </c>
      <c r="BW12" s="17">
        <v>8.1017924872376704E-3</v>
      </c>
      <c r="BX12" s="17">
        <v>2.4112131003475999E-2</v>
      </c>
      <c r="BY12" s="17"/>
      <c r="BZ12" s="17">
        <v>6.0308552644078297E-3</v>
      </c>
      <c r="CA12" s="17">
        <v>2.3875405201930301E-2</v>
      </c>
      <c r="CB12" s="17">
        <v>3.41745940337291E-3</v>
      </c>
      <c r="CC12" s="17">
        <v>1.7120879357798501E-2</v>
      </c>
      <c r="CD12" s="17">
        <v>1.5247399497581301E-2</v>
      </c>
      <c r="CE12" s="17">
        <v>4.12310752477901E-2</v>
      </c>
      <c r="CF12" s="17">
        <v>4.0168657066759303E-2</v>
      </c>
      <c r="CG12" s="17"/>
      <c r="CH12" s="17">
        <v>6.2467110885722502E-2</v>
      </c>
      <c r="CI12" s="17">
        <v>1.92131092651446E-2</v>
      </c>
      <c r="CJ12" s="17">
        <v>1.7715632463434602E-2</v>
      </c>
      <c r="CK12" s="17">
        <v>0</v>
      </c>
      <c r="CL12" s="17">
        <v>1.3016535367776701E-2</v>
      </c>
    </row>
    <row r="13" spans="2:90" x14ac:dyDescent="0.3">
      <c r="B13" s="18" t="s">
        <v>172</v>
      </c>
      <c r="C13" s="17">
        <v>1.3788037934176401E-2</v>
      </c>
      <c r="D13" s="17">
        <v>1.49220856576304E-2</v>
      </c>
      <c r="E13" s="17">
        <v>1.2789028308784599E-2</v>
      </c>
      <c r="F13" s="17"/>
      <c r="G13" s="17">
        <v>4.0281344400546898E-2</v>
      </c>
      <c r="H13" s="17">
        <v>1.22568365366708E-2</v>
      </c>
      <c r="I13" s="17">
        <v>8.9628320102289605E-3</v>
      </c>
      <c r="J13" s="17">
        <v>1.21372245119229E-2</v>
      </c>
      <c r="K13" s="17">
        <v>3.3425345293959601E-3</v>
      </c>
      <c r="L13" s="17">
        <v>9.7373890597160298E-3</v>
      </c>
      <c r="M13" s="17"/>
      <c r="N13" s="17">
        <v>2.20367245962871E-2</v>
      </c>
      <c r="O13" s="17">
        <v>1.79969276645633E-2</v>
      </c>
      <c r="P13" s="17">
        <v>1.4543727197382301E-2</v>
      </c>
      <c r="Q13" s="17">
        <v>0</v>
      </c>
      <c r="R13" s="17"/>
      <c r="S13" s="17">
        <v>1.9803315832966802E-2</v>
      </c>
      <c r="T13" s="17">
        <v>1.08316067212137E-2</v>
      </c>
      <c r="U13" s="17">
        <v>5.8686421177262397E-3</v>
      </c>
      <c r="V13" s="17">
        <v>1.10983293807726E-2</v>
      </c>
      <c r="W13" s="17">
        <v>1.80891216918946E-2</v>
      </c>
      <c r="X13" s="17">
        <v>2.1391933417756501E-2</v>
      </c>
      <c r="Y13" s="17">
        <v>0</v>
      </c>
      <c r="Z13" s="17">
        <v>0</v>
      </c>
      <c r="AA13" s="17">
        <v>1.06172383092543E-2</v>
      </c>
      <c r="AB13" s="17">
        <v>1.48198454451214E-2</v>
      </c>
      <c r="AC13" s="17">
        <v>2.72011512871215E-2</v>
      </c>
      <c r="AD13" s="17">
        <v>3.6196935151914703E-2</v>
      </c>
      <c r="AE13" s="17"/>
      <c r="AF13" s="17">
        <v>8.0262436123240705E-3</v>
      </c>
      <c r="AG13" s="17">
        <v>1.3988494828439601E-2</v>
      </c>
      <c r="AH13" s="17">
        <v>1.6269334295112702E-2</v>
      </c>
      <c r="AI13" s="17"/>
      <c r="AJ13" s="17">
        <v>2.2158264941085401E-2</v>
      </c>
      <c r="AK13" s="17">
        <v>1.3806899750142199E-2</v>
      </c>
      <c r="AL13" s="17">
        <v>0</v>
      </c>
      <c r="AM13" s="17">
        <v>1.14987590666343E-2</v>
      </c>
      <c r="AN13" s="17">
        <v>0</v>
      </c>
      <c r="AO13" s="17"/>
      <c r="AP13" s="17">
        <v>2.11379626943628E-2</v>
      </c>
      <c r="AQ13" s="17">
        <v>1.6749805467879499E-2</v>
      </c>
      <c r="AR13" s="17">
        <v>0</v>
      </c>
      <c r="AS13" s="17">
        <v>8.8624054008177508E-3</v>
      </c>
      <c r="AT13" s="17">
        <v>7.6866806591226102E-3</v>
      </c>
      <c r="AU13" s="17">
        <v>2.5726682111000199E-2</v>
      </c>
      <c r="AV13" s="17"/>
      <c r="AW13" s="17">
        <v>0</v>
      </c>
      <c r="AX13" s="17">
        <v>2.4443493247955299E-2</v>
      </c>
      <c r="AY13" s="17">
        <v>1.19932096025426E-2</v>
      </c>
      <c r="AZ13" s="17">
        <v>0</v>
      </c>
      <c r="BA13" s="17">
        <v>1.1965593927923301E-2</v>
      </c>
      <c r="BB13" s="17">
        <v>3.0971289264541998E-2</v>
      </c>
      <c r="BC13" s="17">
        <v>2.7287159111430401E-2</v>
      </c>
      <c r="BD13" s="17">
        <v>1.9264172877071498E-2</v>
      </c>
      <c r="BE13" s="17">
        <v>0</v>
      </c>
      <c r="BF13" s="17">
        <v>0</v>
      </c>
      <c r="BG13" s="17">
        <v>7.2062710752133002E-3</v>
      </c>
      <c r="BH13" s="17">
        <v>0</v>
      </c>
      <c r="BI13" s="17">
        <v>0</v>
      </c>
      <c r="BJ13" s="17">
        <v>0</v>
      </c>
      <c r="BK13" s="17">
        <v>0</v>
      </c>
      <c r="BL13" s="17">
        <v>3.7373223886061797E-2</v>
      </c>
      <c r="BM13" s="17"/>
      <c r="BN13" s="17">
        <v>1.07177599125402E-2</v>
      </c>
      <c r="BO13" s="17">
        <v>1.8230057388019201E-2</v>
      </c>
      <c r="BP13" s="17"/>
      <c r="BQ13" s="17">
        <v>1.9488994132295202E-2</v>
      </c>
      <c r="BR13" s="17">
        <v>5.46829644938747E-3</v>
      </c>
      <c r="BS13" s="17"/>
      <c r="BT13" s="17">
        <v>2.3180410221203301E-2</v>
      </c>
      <c r="BU13" s="17"/>
      <c r="BV13" s="17">
        <v>7.2783849053550103E-3</v>
      </c>
      <c r="BW13" s="17">
        <v>1.60559542179309E-2</v>
      </c>
      <c r="BX13" s="17">
        <v>1.6728793406516101E-2</v>
      </c>
      <c r="BY13" s="17"/>
      <c r="BZ13" s="17">
        <v>1.6319158102346899E-2</v>
      </c>
      <c r="CA13" s="17">
        <v>1.06001111970313E-2</v>
      </c>
      <c r="CB13" s="17">
        <v>0</v>
      </c>
      <c r="CC13" s="17">
        <v>6.0234541016800699E-3</v>
      </c>
      <c r="CD13" s="17">
        <v>1.69604393562287E-2</v>
      </c>
      <c r="CE13" s="17">
        <v>1.92425386471291E-2</v>
      </c>
      <c r="CF13" s="17">
        <v>3.0957539273895399E-2</v>
      </c>
      <c r="CG13" s="17"/>
      <c r="CH13" s="17">
        <v>4.5446665172395997E-2</v>
      </c>
      <c r="CI13" s="17">
        <v>1.26888536380119E-2</v>
      </c>
      <c r="CJ13" s="17">
        <v>7.8412841258151001E-3</v>
      </c>
      <c r="CK13" s="17">
        <v>1.04682627353127E-2</v>
      </c>
      <c r="CL13" s="17">
        <v>1.41884426665579E-2</v>
      </c>
    </row>
    <row r="14" spans="2:90" x14ac:dyDescent="0.3">
      <c r="B14" s="18" t="s">
        <v>118</v>
      </c>
      <c r="C14" s="17">
        <v>2.78690431850086E-3</v>
      </c>
      <c r="D14" s="17">
        <v>1.0526940588587699E-3</v>
      </c>
      <c r="E14" s="17">
        <v>4.5038441057771196E-3</v>
      </c>
      <c r="F14" s="17"/>
      <c r="G14" s="17">
        <v>6.3018111742520902E-3</v>
      </c>
      <c r="H14" s="17">
        <v>8.5090896960453109E-3</v>
      </c>
      <c r="I14" s="17">
        <v>2.6748871270925898E-3</v>
      </c>
      <c r="J14" s="17">
        <v>0</v>
      </c>
      <c r="K14" s="17">
        <v>0</v>
      </c>
      <c r="L14" s="17">
        <v>0</v>
      </c>
      <c r="M14" s="17"/>
      <c r="N14" s="17">
        <v>3.7156840109549799E-3</v>
      </c>
      <c r="O14" s="17">
        <v>0</v>
      </c>
      <c r="P14" s="17">
        <v>2.0848734728519201E-3</v>
      </c>
      <c r="Q14" s="17">
        <v>5.3241426799952802E-3</v>
      </c>
      <c r="R14" s="17"/>
      <c r="S14" s="17">
        <v>7.0839890744372304E-3</v>
      </c>
      <c r="T14" s="17">
        <v>0</v>
      </c>
      <c r="U14" s="17">
        <v>0</v>
      </c>
      <c r="V14" s="17">
        <v>0</v>
      </c>
      <c r="W14" s="17">
        <v>6.5526227619075398E-3</v>
      </c>
      <c r="X14" s="17">
        <v>0</v>
      </c>
      <c r="Y14" s="17">
        <v>0</v>
      </c>
      <c r="Z14" s="17">
        <v>1.00088451406391E-2</v>
      </c>
      <c r="AA14" s="17">
        <v>0</v>
      </c>
      <c r="AB14" s="17">
        <v>5.3595044202786801E-3</v>
      </c>
      <c r="AC14" s="17">
        <v>9.0883575370162197E-3</v>
      </c>
      <c r="AD14" s="17">
        <v>0</v>
      </c>
      <c r="AE14" s="17"/>
      <c r="AF14" s="17">
        <v>3.9512120440018603E-3</v>
      </c>
      <c r="AG14" s="17">
        <v>1.2487706554525401E-3</v>
      </c>
      <c r="AH14" s="17">
        <v>2.76787640562793E-3</v>
      </c>
      <c r="AI14" s="17"/>
      <c r="AJ14" s="17">
        <v>0</v>
      </c>
      <c r="AK14" s="17">
        <v>2.6398655721260999E-3</v>
      </c>
      <c r="AL14" s="17">
        <v>0</v>
      </c>
      <c r="AM14" s="17">
        <v>3.9511889886836103E-3</v>
      </c>
      <c r="AN14" s="17">
        <v>0</v>
      </c>
      <c r="AO14" s="17"/>
      <c r="AP14" s="17">
        <v>5.6993398327353801E-3</v>
      </c>
      <c r="AQ14" s="17">
        <v>0</v>
      </c>
      <c r="AR14" s="17">
        <v>0</v>
      </c>
      <c r="AS14" s="17">
        <v>4.0896870730826604E-3</v>
      </c>
      <c r="AT14" s="17">
        <v>0</v>
      </c>
      <c r="AU14" s="17">
        <v>5.2396426519703797E-3</v>
      </c>
      <c r="AV14" s="17"/>
      <c r="AW14" s="17">
        <v>4.9495413906588903E-2</v>
      </c>
      <c r="AX14" s="17">
        <v>1.0588183236195601E-2</v>
      </c>
      <c r="AY14" s="17">
        <v>0</v>
      </c>
      <c r="AZ14" s="17">
        <v>0</v>
      </c>
      <c r="BA14" s="17">
        <v>4.0408058170643404E-3</v>
      </c>
      <c r="BB14" s="17">
        <v>0</v>
      </c>
      <c r="BC14" s="17">
        <v>1.04926890385065E-2</v>
      </c>
      <c r="BD14" s="17">
        <v>6.3875275334560298E-3</v>
      </c>
      <c r="BE14" s="17">
        <v>0</v>
      </c>
      <c r="BF14" s="17">
        <v>0</v>
      </c>
      <c r="BG14" s="17">
        <v>0</v>
      </c>
      <c r="BH14" s="17">
        <v>0</v>
      </c>
      <c r="BI14" s="17">
        <v>0</v>
      </c>
      <c r="BJ14" s="17">
        <v>0</v>
      </c>
      <c r="BK14" s="17">
        <v>0</v>
      </c>
      <c r="BL14" s="17">
        <v>0</v>
      </c>
      <c r="BM14" s="17"/>
      <c r="BN14" s="17">
        <v>2.3228116902925902E-3</v>
      </c>
      <c r="BO14" s="17">
        <v>3.4685382980379799E-3</v>
      </c>
      <c r="BP14" s="17"/>
      <c r="BQ14" s="17">
        <v>4.2045175409418196E-3</v>
      </c>
      <c r="BR14" s="17">
        <v>0</v>
      </c>
      <c r="BS14" s="17"/>
      <c r="BT14" s="17">
        <v>7.3920063078208396E-3</v>
      </c>
      <c r="BU14" s="17"/>
      <c r="BV14" s="17">
        <v>4.4335147234411199E-3</v>
      </c>
      <c r="BW14" s="17">
        <v>2.5109443831355998E-3</v>
      </c>
      <c r="BX14" s="17">
        <v>2.4483776336309102E-3</v>
      </c>
      <c r="BY14" s="17"/>
      <c r="BZ14" s="17">
        <v>4.5900634045005998E-3</v>
      </c>
      <c r="CA14" s="17">
        <v>0</v>
      </c>
      <c r="CB14" s="17">
        <v>0</v>
      </c>
      <c r="CC14" s="17">
        <v>0</v>
      </c>
      <c r="CD14" s="17">
        <v>3.1228127614272099E-3</v>
      </c>
      <c r="CE14" s="17">
        <v>7.2197561502214801E-3</v>
      </c>
      <c r="CF14" s="17">
        <v>0</v>
      </c>
      <c r="CG14" s="17"/>
      <c r="CH14" s="17">
        <v>5.4723739560310599E-3</v>
      </c>
      <c r="CI14" s="17">
        <v>2.4510063087267902E-3</v>
      </c>
      <c r="CJ14" s="17">
        <v>1.28696899783486E-3</v>
      </c>
      <c r="CK14" s="17">
        <v>6.14560130056896E-3</v>
      </c>
      <c r="CL14" s="17">
        <v>0</v>
      </c>
    </row>
    <row r="15" spans="2:90" x14ac:dyDescent="0.3">
      <c r="B15" s="18" t="s">
        <v>173</v>
      </c>
      <c r="C15" s="20">
        <v>0.880098832743759</v>
      </c>
      <c r="D15" s="20">
        <v>0.86167037477934705</v>
      </c>
      <c r="E15" s="20">
        <v>0.89715855150303403</v>
      </c>
      <c r="F15" s="20"/>
      <c r="G15" s="20">
        <v>0.79946164650222995</v>
      </c>
      <c r="H15" s="20">
        <v>0.82301930437621795</v>
      </c>
      <c r="I15" s="20">
        <v>0.88512119348838203</v>
      </c>
      <c r="J15" s="20">
        <v>0.936433690873959</v>
      </c>
      <c r="K15" s="20">
        <v>0.94144875350393398</v>
      </c>
      <c r="L15" s="20">
        <v>0.88931075885003197</v>
      </c>
      <c r="M15" s="20"/>
      <c r="N15" s="20">
        <v>0.84579741396373098</v>
      </c>
      <c r="O15" s="20">
        <v>0.90437849846385998</v>
      </c>
      <c r="P15" s="20">
        <v>0.86808406269040495</v>
      </c>
      <c r="Q15" s="20">
        <v>0.90308176529250905</v>
      </c>
      <c r="R15" s="20"/>
      <c r="S15" s="20">
        <v>0.84521385450843001</v>
      </c>
      <c r="T15" s="20">
        <v>0.88281218930939498</v>
      </c>
      <c r="U15" s="20">
        <v>0.93705132817636505</v>
      </c>
      <c r="V15" s="20">
        <v>0.90860877339889701</v>
      </c>
      <c r="W15" s="20">
        <v>0.89072205191326304</v>
      </c>
      <c r="X15" s="20">
        <v>0.85544689200403001</v>
      </c>
      <c r="Y15" s="20">
        <v>0.88055493766826498</v>
      </c>
      <c r="Z15" s="20">
        <v>0.86680724880427096</v>
      </c>
      <c r="AA15" s="20">
        <v>0.87257742917432202</v>
      </c>
      <c r="AB15" s="20">
        <v>0.86922113107591104</v>
      </c>
      <c r="AC15" s="20">
        <v>0.87441491870864396</v>
      </c>
      <c r="AD15" s="20">
        <v>0.92974880264587301</v>
      </c>
      <c r="AE15" s="20"/>
      <c r="AF15" s="20">
        <v>0.89812433386864798</v>
      </c>
      <c r="AG15" s="20">
        <v>0.88684205971672203</v>
      </c>
      <c r="AH15" s="20">
        <v>0.83147045003505304</v>
      </c>
      <c r="AI15" s="20"/>
      <c r="AJ15" s="20">
        <v>0.86252055981821996</v>
      </c>
      <c r="AK15" s="20">
        <v>0.880395877604088</v>
      </c>
      <c r="AL15" s="20">
        <v>0.90195261522859205</v>
      </c>
      <c r="AM15" s="20">
        <v>0.87353470367178898</v>
      </c>
      <c r="AN15" s="20">
        <v>0.89347319732155195</v>
      </c>
      <c r="AO15" s="20"/>
      <c r="AP15" s="20">
        <v>0.85368618158343001</v>
      </c>
      <c r="AQ15" s="20">
        <v>0.869988625120098</v>
      </c>
      <c r="AR15" s="20">
        <v>0.90121429390284002</v>
      </c>
      <c r="AS15" s="20">
        <v>0.88541347589805597</v>
      </c>
      <c r="AT15" s="20">
        <v>0.88524123428830404</v>
      </c>
      <c r="AU15" s="20">
        <v>0.89458259772439097</v>
      </c>
      <c r="AV15" s="20"/>
      <c r="AW15" s="20">
        <v>0.90285133383001404</v>
      </c>
      <c r="AX15" s="20">
        <v>0.85639964437359595</v>
      </c>
      <c r="AY15" s="20">
        <v>0.90064810236183501</v>
      </c>
      <c r="AZ15" s="20">
        <v>0.92903207091834195</v>
      </c>
      <c r="BA15" s="20">
        <v>0.86164998683052996</v>
      </c>
      <c r="BB15" s="20">
        <v>0.89711087494310404</v>
      </c>
      <c r="BC15" s="20">
        <v>0.85258772468592903</v>
      </c>
      <c r="BD15" s="20">
        <v>0.83325230683722395</v>
      </c>
      <c r="BE15" s="20">
        <v>0.89471746444401401</v>
      </c>
      <c r="BF15" s="20">
        <v>0.87412468707206004</v>
      </c>
      <c r="BG15" s="20">
        <v>0.88944267157978396</v>
      </c>
      <c r="BH15" s="20">
        <v>0.87574287551871699</v>
      </c>
      <c r="BI15" s="20">
        <v>0.92180168524683403</v>
      </c>
      <c r="BJ15" s="20">
        <v>0.84419577480531305</v>
      </c>
      <c r="BK15" s="20">
        <v>0.94238274745528205</v>
      </c>
      <c r="BL15" s="20">
        <v>0.85504734457154297</v>
      </c>
      <c r="BM15" s="20"/>
      <c r="BN15" s="20">
        <v>0.88053641257929005</v>
      </c>
      <c r="BO15" s="20">
        <v>0.87886387038924796</v>
      </c>
      <c r="BP15" s="20"/>
      <c r="BQ15" s="20">
        <v>0.85667314181993104</v>
      </c>
      <c r="BR15" s="20">
        <v>0.90131786992622598</v>
      </c>
      <c r="BS15" s="20"/>
      <c r="BT15" s="20">
        <v>0.86561642243613601</v>
      </c>
      <c r="BU15" s="20"/>
      <c r="BV15" s="20">
        <v>0.87819061210558302</v>
      </c>
      <c r="BW15" s="20">
        <v>0.88049672366002296</v>
      </c>
      <c r="BX15" s="20">
        <v>0.88222304849361199</v>
      </c>
      <c r="BY15" s="20"/>
      <c r="BZ15" s="20">
        <v>0.92380291144336302</v>
      </c>
      <c r="CA15" s="20">
        <v>0.93384805101145696</v>
      </c>
      <c r="CB15" s="20">
        <v>0.91050911307261995</v>
      </c>
      <c r="CC15" s="20">
        <v>0.89747596495724702</v>
      </c>
      <c r="CD15" s="20">
        <v>0.87460329754473298</v>
      </c>
      <c r="CE15" s="20">
        <v>0.82659092524672895</v>
      </c>
      <c r="CF15" s="20">
        <v>0.81665833435310498</v>
      </c>
      <c r="CG15" s="20"/>
      <c r="CH15" s="20">
        <v>0.73227318012854203</v>
      </c>
      <c r="CI15" s="20">
        <v>0.863127037174798</v>
      </c>
      <c r="CJ15" s="20">
        <v>0.90539090068709205</v>
      </c>
      <c r="CK15" s="20">
        <v>0.92983493616573798</v>
      </c>
      <c r="CL15" s="20">
        <v>0.97279502196566503</v>
      </c>
    </row>
    <row r="16" spans="2:90" x14ac:dyDescent="0.3">
      <c r="B16" s="18" t="s">
        <v>174</v>
      </c>
      <c r="C16" s="20">
        <v>3.3419654255947902E-2</v>
      </c>
      <c r="D16" s="20">
        <v>3.9208941710137897E-2</v>
      </c>
      <c r="E16" s="20">
        <v>2.80266875401496E-2</v>
      </c>
      <c r="F16" s="20"/>
      <c r="G16" s="20">
        <v>8.9537843982176499E-2</v>
      </c>
      <c r="H16" s="20">
        <v>3.2605695771877802E-2</v>
      </c>
      <c r="I16" s="20">
        <v>3.8249794178116601E-2</v>
      </c>
      <c r="J16" s="20">
        <v>1.8137846800285001E-2</v>
      </c>
      <c r="K16" s="20">
        <v>1.3269881739588599E-2</v>
      </c>
      <c r="L16" s="20">
        <v>1.87699863865049E-2</v>
      </c>
      <c r="M16" s="20"/>
      <c r="N16" s="20">
        <v>4.3524597683967998E-2</v>
      </c>
      <c r="O16" s="20">
        <v>4.17903028671004E-2</v>
      </c>
      <c r="P16" s="20">
        <v>3.3950373741235503E-2</v>
      </c>
      <c r="Q16" s="20">
        <v>1.1870645230716501E-2</v>
      </c>
      <c r="R16" s="20"/>
      <c r="S16" s="20">
        <v>3.97964752924094E-2</v>
      </c>
      <c r="T16" s="20">
        <v>2.4984992560254E-2</v>
      </c>
      <c r="U16" s="20">
        <v>1.17055342812021E-2</v>
      </c>
      <c r="V16" s="20">
        <v>3.7613646517970702E-2</v>
      </c>
      <c r="W16" s="20">
        <v>3.7841759808197997E-2</v>
      </c>
      <c r="X16" s="20">
        <v>5.3867729684318903E-2</v>
      </c>
      <c r="Y16" s="20">
        <v>2.5649090511945201E-2</v>
      </c>
      <c r="Z16" s="20">
        <v>1.1102081215895799E-2</v>
      </c>
      <c r="AA16" s="20">
        <v>2.6537784687964899E-2</v>
      </c>
      <c r="AB16" s="20">
        <v>4.1122497688235803E-2</v>
      </c>
      <c r="AC16" s="20">
        <v>5.16739228278029E-2</v>
      </c>
      <c r="AD16" s="20">
        <v>3.6196935151914703E-2</v>
      </c>
      <c r="AE16" s="20"/>
      <c r="AF16" s="20">
        <v>2.0996957590591801E-2</v>
      </c>
      <c r="AG16" s="20">
        <v>3.7918469247646899E-2</v>
      </c>
      <c r="AH16" s="20">
        <v>4.3287261376103101E-2</v>
      </c>
      <c r="AI16" s="20"/>
      <c r="AJ16" s="20">
        <v>5.1478754652504198E-2</v>
      </c>
      <c r="AK16" s="20">
        <v>2.6323815512308099E-2</v>
      </c>
      <c r="AL16" s="20">
        <v>2.1639175281058999E-2</v>
      </c>
      <c r="AM16" s="20">
        <v>4.4529250043683001E-2</v>
      </c>
      <c r="AN16" s="20">
        <v>2.5157893445611899E-2</v>
      </c>
      <c r="AO16" s="20"/>
      <c r="AP16" s="20">
        <v>3.9072771713357803E-2</v>
      </c>
      <c r="AQ16" s="20">
        <v>4.0577209638713502E-2</v>
      </c>
      <c r="AR16" s="20">
        <v>1.9782615755527901E-2</v>
      </c>
      <c r="AS16" s="20">
        <v>3.2579921988720797E-2</v>
      </c>
      <c r="AT16" s="20">
        <v>1.9267979770631299E-2</v>
      </c>
      <c r="AU16" s="20">
        <v>4.1274412373136102E-2</v>
      </c>
      <c r="AV16" s="20"/>
      <c r="AW16" s="20">
        <v>4.76532522633972E-2</v>
      </c>
      <c r="AX16" s="20">
        <v>2.4443493247955299E-2</v>
      </c>
      <c r="AY16" s="20">
        <v>2.65651874764785E-2</v>
      </c>
      <c r="AZ16" s="20">
        <v>0</v>
      </c>
      <c r="BA16" s="20">
        <v>4.6881562501220699E-2</v>
      </c>
      <c r="BB16" s="20">
        <v>4.4743484088528997E-2</v>
      </c>
      <c r="BC16" s="20">
        <v>4.8080175211966197E-2</v>
      </c>
      <c r="BD16" s="20">
        <v>3.8056305772325799E-2</v>
      </c>
      <c r="BE16" s="20">
        <v>1.5996168917240799E-2</v>
      </c>
      <c r="BF16" s="20">
        <v>4.1170321263202303E-2</v>
      </c>
      <c r="BG16" s="20">
        <v>2.9174843999554299E-2</v>
      </c>
      <c r="BH16" s="20">
        <v>2.7452966075855501E-2</v>
      </c>
      <c r="BI16" s="20">
        <v>4.3494419098335298E-2</v>
      </c>
      <c r="BJ16" s="20">
        <v>1.7338801797094301E-2</v>
      </c>
      <c r="BK16" s="20">
        <v>2.14550580257458E-2</v>
      </c>
      <c r="BL16" s="20">
        <v>5.0252669936375997E-2</v>
      </c>
      <c r="BM16" s="20"/>
      <c r="BN16" s="20">
        <v>3.2587996252860803E-2</v>
      </c>
      <c r="BO16" s="20">
        <v>3.5053469471500197E-2</v>
      </c>
      <c r="BP16" s="20"/>
      <c r="BQ16" s="20">
        <v>3.2766420307359601E-2</v>
      </c>
      <c r="BR16" s="20">
        <v>2.0024663357389599E-2</v>
      </c>
      <c r="BS16" s="20"/>
      <c r="BT16" s="20">
        <v>3.77197757915603E-2</v>
      </c>
      <c r="BU16" s="20"/>
      <c r="BV16" s="20">
        <v>2.3324006045404098E-2</v>
      </c>
      <c r="BW16" s="20">
        <v>2.4157746705168501E-2</v>
      </c>
      <c r="BX16" s="20">
        <v>4.0840924409992103E-2</v>
      </c>
      <c r="BY16" s="20"/>
      <c r="BZ16" s="20">
        <v>2.2350013366754701E-2</v>
      </c>
      <c r="CA16" s="20">
        <v>3.4475516398961598E-2</v>
      </c>
      <c r="CB16" s="20">
        <v>3.41745940337291E-3</v>
      </c>
      <c r="CC16" s="20">
        <v>2.31443334594785E-2</v>
      </c>
      <c r="CD16" s="20">
        <v>3.2207838853809997E-2</v>
      </c>
      <c r="CE16" s="20">
        <v>6.0473613894919197E-2</v>
      </c>
      <c r="CF16" s="20">
        <v>7.1126196340654702E-2</v>
      </c>
      <c r="CG16" s="20"/>
      <c r="CH16" s="20">
        <v>0.107913776058119</v>
      </c>
      <c r="CI16" s="20">
        <v>3.19019629031565E-2</v>
      </c>
      <c r="CJ16" s="20">
        <v>2.55569165892497E-2</v>
      </c>
      <c r="CK16" s="20">
        <v>1.04682627353127E-2</v>
      </c>
      <c r="CL16" s="20">
        <v>2.7204978034334599E-2</v>
      </c>
    </row>
    <row r="17" spans="2:90" x14ac:dyDescent="0.3">
      <c r="B17" s="18" t="s">
        <v>121</v>
      </c>
      <c r="C17" s="21">
        <v>0.84667917848781105</v>
      </c>
      <c r="D17" s="21">
        <v>0.82246143306920905</v>
      </c>
      <c r="E17" s="21">
        <v>0.869131863962884</v>
      </c>
      <c r="F17" s="21"/>
      <c r="G17" s="21">
        <v>0.70992380252005305</v>
      </c>
      <c r="H17" s="21">
        <v>0.79041360860433996</v>
      </c>
      <c r="I17" s="21">
        <v>0.84687139931026501</v>
      </c>
      <c r="J17" s="21">
        <v>0.91829584407367404</v>
      </c>
      <c r="K17" s="21">
        <v>0.92817887176434499</v>
      </c>
      <c r="L17" s="21">
        <v>0.87054077246352701</v>
      </c>
      <c r="M17" s="21"/>
      <c r="N17" s="21">
        <v>0.80227281627976299</v>
      </c>
      <c r="O17" s="21">
        <v>0.86258819559676003</v>
      </c>
      <c r="P17" s="21">
        <v>0.83413368894916995</v>
      </c>
      <c r="Q17" s="21">
        <v>0.89121112006179304</v>
      </c>
      <c r="R17" s="21"/>
      <c r="S17" s="21">
        <v>0.80541737921601997</v>
      </c>
      <c r="T17" s="21">
        <v>0.85782719674914099</v>
      </c>
      <c r="U17" s="21">
        <v>0.92534579389516303</v>
      </c>
      <c r="V17" s="21">
        <v>0.87099512688092595</v>
      </c>
      <c r="W17" s="21">
        <v>0.852880292105065</v>
      </c>
      <c r="X17" s="21">
        <v>0.80157916231971105</v>
      </c>
      <c r="Y17" s="21">
        <v>0.85490584715632001</v>
      </c>
      <c r="Z17" s="21">
        <v>0.855705167588375</v>
      </c>
      <c r="AA17" s="21">
        <v>0.84603964448635804</v>
      </c>
      <c r="AB17" s="21">
        <v>0.82809863338767498</v>
      </c>
      <c r="AC17" s="21">
        <v>0.82274099588084104</v>
      </c>
      <c r="AD17" s="21">
        <v>0.89355186749395799</v>
      </c>
      <c r="AE17" s="21"/>
      <c r="AF17" s="21">
        <v>0.87712737627805604</v>
      </c>
      <c r="AG17" s="21">
        <v>0.84892359046907495</v>
      </c>
      <c r="AH17" s="21">
        <v>0.78818318865894998</v>
      </c>
      <c r="AI17" s="21"/>
      <c r="AJ17" s="21">
        <v>0.811041805165715</v>
      </c>
      <c r="AK17" s="21">
        <v>0.85407206209177999</v>
      </c>
      <c r="AL17" s="21">
        <v>0.88031343994753297</v>
      </c>
      <c r="AM17" s="21">
        <v>0.82900545362810596</v>
      </c>
      <c r="AN17" s="21">
        <v>0.86831530387594003</v>
      </c>
      <c r="AO17" s="21"/>
      <c r="AP17" s="21">
        <v>0.81461340987007202</v>
      </c>
      <c r="AQ17" s="21">
        <v>0.82941141548138397</v>
      </c>
      <c r="AR17" s="21">
        <v>0.88143167814731205</v>
      </c>
      <c r="AS17" s="21">
        <v>0.85283355390933502</v>
      </c>
      <c r="AT17" s="21">
        <v>0.86597325451767204</v>
      </c>
      <c r="AU17" s="21">
        <v>0.85330818535125497</v>
      </c>
      <c r="AV17" s="21"/>
      <c r="AW17" s="21">
        <v>0.85519808156661703</v>
      </c>
      <c r="AX17" s="21">
        <v>0.83195615112564003</v>
      </c>
      <c r="AY17" s="21">
        <v>0.87408291488535605</v>
      </c>
      <c r="AZ17" s="21">
        <v>0.92903207091834195</v>
      </c>
      <c r="BA17" s="21">
        <v>0.81476842432930896</v>
      </c>
      <c r="BB17" s="21">
        <v>0.85236739085457502</v>
      </c>
      <c r="BC17" s="21">
        <v>0.80450754947396297</v>
      </c>
      <c r="BD17" s="21">
        <v>0.79519600106489796</v>
      </c>
      <c r="BE17" s="21">
        <v>0.87872129552677403</v>
      </c>
      <c r="BF17" s="21">
        <v>0.83295436580885795</v>
      </c>
      <c r="BG17" s="21">
        <v>0.86026782758023002</v>
      </c>
      <c r="BH17" s="21">
        <v>0.84828990944286198</v>
      </c>
      <c r="BI17" s="21">
        <v>0.87830726614849897</v>
      </c>
      <c r="BJ17" s="21">
        <v>0.82685697300821903</v>
      </c>
      <c r="BK17" s="21">
        <v>0.92092768942953696</v>
      </c>
      <c r="BL17" s="21">
        <v>0.80479467463516696</v>
      </c>
      <c r="BM17" s="21"/>
      <c r="BN17" s="21">
        <v>0.84794841632642903</v>
      </c>
      <c r="BO17" s="21">
        <v>0.84381040091774795</v>
      </c>
      <c r="BP17" s="21"/>
      <c r="BQ17" s="21">
        <v>0.82390672151257205</v>
      </c>
      <c r="BR17" s="21">
        <v>0.88129320656883703</v>
      </c>
      <c r="BS17" s="21"/>
      <c r="BT17" s="21">
        <v>0.82789664664457596</v>
      </c>
      <c r="BU17" s="21"/>
      <c r="BV17" s="21">
        <v>0.85486660606017895</v>
      </c>
      <c r="BW17" s="21">
        <v>0.85633897695485495</v>
      </c>
      <c r="BX17" s="21">
        <v>0.84138212408362001</v>
      </c>
      <c r="BY17" s="21"/>
      <c r="BZ17" s="21">
        <v>0.901452898076608</v>
      </c>
      <c r="CA17" s="21">
        <v>0.899372534612495</v>
      </c>
      <c r="CB17" s="21">
        <v>0.90709165366924704</v>
      </c>
      <c r="CC17" s="21">
        <v>0.87433163149776805</v>
      </c>
      <c r="CD17" s="21">
        <v>0.84239545869092303</v>
      </c>
      <c r="CE17" s="21">
        <v>0.76611731135181005</v>
      </c>
      <c r="CF17" s="21">
        <v>0.74553213801245</v>
      </c>
      <c r="CG17" s="21"/>
      <c r="CH17" s="21">
        <v>0.62435940407042401</v>
      </c>
      <c r="CI17" s="21">
        <v>0.83122507427164105</v>
      </c>
      <c r="CJ17" s="21">
        <v>0.87983398409784197</v>
      </c>
      <c r="CK17" s="21">
        <v>0.919366673430425</v>
      </c>
      <c r="CL17" s="21">
        <v>0.94559004393133095</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M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3" width="20.6640625" customWidth="1"/>
  </cols>
  <sheetData>
    <row r="2" spans="2:13" ht="40.049999999999997" customHeight="1" x14ac:dyDescent="0.3">
      <c r="D2" s="32" t="s">
        <v>714</v>
      </c>
      <c r="E2" s="28"/>
      <c r="F2" s="28"/>
      <c r="G2" s="28"/>
      <c r="H2" s="28"/>
      <c r="I2" s="28"/>
      <c r="J2" s="28"/>
      <c r="K2" s="28"/>
      <c r="L2" s="28"/>
      <c r="M2" s="28"/>
    </row>
    <row r="6" spans="2:13" ht="49.95" customHeight="1" x14ac:dyDescent="0.3">
      <c r="B6" s="23" t="s">
        <v>15</v>
      </c>
      <c r="C6" s="23" t="s">
        <v>699</v>
      </c>
      <c r="D6" s="23" t="s">
        <v>700</v>
      </c>
      <c r="E6" s="23" t="s">
        <v>701</v>
      </c>
      <c r="F6" s="23" t="s">
        <v>702</v>
      </c>
      <c r="G6" s="23" t="s">
        <v>703</v>
      </c>
      <c r="H6" s="23" t="s">
        <v>704</v>
      </c>
      <c r="I6" s="23" t="s">
        <v>705</v>
      </c>
      <c r="J6" s="23" t="s">
        <v>706</v>
      </c>
      <c r="K6" s="23" t="s">
        <v>707</v>
      </c>
      <c r="L6" s="23" t="s">
        <v>708</v>
      </c>
    </row>
    <row r="7" spans="2:13" x14ac:dyDescent="0.3">
      <c r="B7" s="18" t="s">
        <v>709</v>
      </c>
      <c r="C7" s="17">
        <v>0.47202961970026402</v>
      </c>
      <c r="D7" s="17">
        <v>0.277901147464649</v>
      </c>
      <c r="E7" s="17">
        <v>0.25094489065474801</v>
      </c>
      <c r="F7" s="17">
        <v>0.17928246463794201</v>
      </c>
      <c r="G7" s="17">
        <v>0.165317030906834</v>
      </c>
      <c r="H7" s="17">
        <v>0.108571137877865</v>
      </c>
      <c r="I7" s="17">
        <v>0.114578427311171</v>
      </c>
      <c r="J7" s="17">
        <v>0.109891027470497</v>
      </c>
      <c r="K7" s="17">
        <v>0.116515589379292</v>
      </c>
      <c r="L7" s="17">
        <v>6.1178631644229202E-2</v>
      </c>
    </row>
    <row r="8" spans="2:13" x14ac:dyDescent="0.3">
      <c r="B8" s="18" t="s">
        <v>710</v>
      </c>
      <c r="C8" s="17">
        <v>0.345191606154791</v>
      </c>
      <c r="D8" s="17">
        <v>0.39002611678367499</v>
      </c>
      <c r="E8" s="17">
        <v>0.36230533019654498</v>
      </c>
      <c r="F8" s="17">
        <v>0.371334576133657</v>
      </c>
      <c r="G8" s="17">
        <v>0.28470200978466198</v>
      </c>
      <c r="H8" s="17">
        <v>0.26516520501723401</v>
      </c>
      <c r="I8" s="17">
        <v>0.26919620550762902</v>
      </c>
      <c r="J8" s="17">
        <v>0.25597004162464398</v>
      </c>
      <c r="K8" s="17">
        <v>0.23692794875948001</v>
      </c>
      <c r="L8" s="17">
        <v>0.21704426430877899</v>
      </c>
    </row>
    <row r="9" spans="2:13" x14ac:dyDescent="0.3">
      <c r="B9" s="18" t="s">
        <v>711</v>
      </c>
      <c r="C9" s="17">
        <v>0.110712980089845</v>
      </c>
      <c r="D9" s="17">
        <v>0.210608800737457</v>
      </c>
      <c r="E9" s="17">
        <v>0.19981442024423501</v>
      </c>
      <c r="F9" s="17">
        <v>0.23167818011311</v>
      </c>
      <c r="G9" s="17">
        <v>0.27400526869599301</v>
      </c>
      <c r="H9" s="17">
        <v>0.29125039249450402</v>
      </c>
      <c r="I9" s="17">
        <v>0.26382015677668003</v>
      </c>
      <c r="J9" s="17">
        <v>0.25380365632874502</v>
      </c>
      <c r="K9" s="17">
        <v>0.26506937770987998</v>
      </c>
      <c r="L9" s="17">
        <v>0.256695589836203</v>
      </c>
    </row>
    <row r="10" spans="2:13" x14ac:dyDescent="0.3">
      <c r="B10" s="18" t="s">
        <v>712</v>
      </c>
      <c r="C10" s="17">
        <v>2.8123239593239001E-2</v>
      </c>
      <c r="D10" s="17">
        <v>6.2844160596361998E-2</v>
      </c>
      <c r="E10" s="17">
        <v>7.44250815052203E-2</v>
      </c>
      <c r="F10" s="17">
        <v>0.111548240275556</v>
      </c>
      <c r="G10" s="17">
        <v>0.119869194887983</v>
      </c>
      <c r="H10" s="17">
        <v>0.139655353161522</v>
      </c>
      <c r="I10" s="17">
        <v>0.15926061213808301</v>
      </c>
      <c r="J10" s="17">
        <v>0.15742953586564901</v>
      </c>
      <c r="K10" s="17">
        <v>0.15062922402289899</v>
      </c>
      <c r="L10" s="17">
        <v>0.228721999354143</v>
      </c>
    </row>
    <row r="11" spans="2:13" x14ac:dyDescent="0.3">
      <c r="B11" s="18" t="s">
        <v>713</v>
      </c>
      <c r="C11" s="17">
        <v>1.03007297984581E-2</v>
      </c>
      <c r="D11" s="17">
        <v>1.9766878064393499E-2</v>
      </c>
      <c r="E11" s="17">
        <v>3.9658045420267497E-2</v>
      </c>
      <c r="F11" s="17">
        <v>6.02170982812191E-2</v>
      </c>
      <c r="G11" s="17">
        <v>6.3075168405162294E-2</v>
      </c>
      <c r="H11" s="17">
        <v>8.5569351350145206E-2</v>
      </c>
      <c r="I11" s="17">
        <v>0.14024227436719899</v>
      </c>
      <c r="J11" s="17">
        <v>0.16484926388954901</v>
      </c>
      <c r="K11" s="17">
        <v>0.179390591315679</v>
      </c>
      <c r="L11" s="17">
        <v>0.14779759211889301</v>
      </c>
    </row>
    <row r="12" spans="2:13" x14ac:dyDescent="0.3">
      <c r="B12" s="18" t="s">
        <v>202</v>
      </c>
      <c r="C12" s="17">
        <v>3.3641824663403798E-2</v>
      </c>
      <c r="D12" s="17">
        <v>3.8852896353463597E-2</v>
      </c>
      <c r="E12" s="17">
        <v>7.28522319789843E-2</v>
      </c>
      <c r="F12" s="17">
        <v>4.5939440558515503E-2</v>
      </c>
      <c r="G12" s="17">
        <v>9.3031327319365503E-2</v>
      </c>
      <c r="H12" s="17">
        <v>0.109788560098729</v>
      </c>
      <c r="I12" s="17">
        <v>5.2902323899238303E-2</v>
      </c>
      <c r="J12" s="17">
        <v>5.8056474820916103E-2</v>
      </c>
      <c r="K12" s="17">
        <v>5.1467268812770903E-2</v>
      </c>
      <c r="L12" s="17">
        <v>8.8561922737752194E-2</v>
      </c>
    </row>
    <row r="13" spans="2:13" x14ac:dyDescent="0.3">
      <c r="B13" s="22" t="s">
        <v>173</v>
      </c>
      <c r="C13" s="20">
        <v>0.81722122585505497</v>
      </c>
      <c r="D13" s="20">
        <v>0.66792726424832405</v>
      </c>
      <c r="E13" s="20">
        <v>0.61325022085129299</v>
      </c>
      <c r="F13" s="20">
        <v>0.55061704077159901</v>
      </c>
      <c r="G13" s="20">
        <v>0.45001904069149601</v>
      </c>
      <c r="H13" s="20">
        <v>0.37373634289509899</v>
      </c>
      <c r="I13" s="20">
        <v>0.38377463281879898</v>
      </c>
      <c r="J13" s="20">
        <v>0.36586106909514099</v>
      </c>
      <c r="K13" s="20">
        <v>0.353443538138772</v>
      </c>
      <c r="L13" s="20">
        <v>0.27822289595300798</v>
      </c>
    </row>
    <row r="14" spans="2:13" x14ac:dyDescent="0.3">
      <c r="B14" s="22" t="s">
        <v>174</v>
      </c>
      <c r="C14" s="20">
        <v>3.8423969391697101E-2</v>
      </c>
      <c r="D14" s="20">
        <v>8.2611038660755406E-2</v>
      </c>
      <c r="E14" s="20">
        <v>0.114083126925488</v>
      </c>
      <c r="F14" s="20">
        <v>0.171765338556775</v>
      </c>
      <c r="G14" s="20">
        <v>0.18294436329314601</v>
      </c>
      <c r="H14" s="20">
        <v>0.22522470451166801</v>
      </c>
      <c r="I14" s="20">
        <v>0.29950288650528201</v>
      </c>
      <c r="J14" s="20">
        <v>0.32227879975519802</v>
      </c>
      <c r="K14" s="20">
        <v>0.33001981533857799</v>
      </c>
      <c r="L14" s="20">
        <v>0.37651959147303599</v>
      </c>
    </row>
    <row r="15" spans="2:13" x14ac:dyDescent="0.3">
      <c r="B15" s="22" t="s">
        <v>121</v>
      </c>
      <c r="C15" s="21">
        <v>0.77879725646335796</v>
      </c>
      <c r="D15" s="21">
        <v>0.58531622558756902</v>
      </c>
      <c r="E15" s="21">
        <v>0.49916709392580499</v>
      </c>
      <c r="F15" s="21">
        <v>0.378851702214824</v>
      </c>
      <c r="G15" s="21">
        <v>0.26707467739835</v>
      </c>
      <c r="H15" s="21">
        <v>0.14851163838343201</v>
      </c>
      <c r="I15" s="21">
        <v>8.4271746313517096E-2</v>
      </c>
      <c r="J15" s="21">
        <v>4.3582269339943601E-2</v>
      </c>
      <c r="K15" s="21">
        <v>2.3423722800193902E-2</v>
      </c>
      <c r="L15" s="21">
        <v>-9.8296695520027705E-2</v>
      </c>
    </row>
    <row r="16" spans="2:13" x14ac:dyDescent="0.3">
      <c r="B16" s="16"/>
      <c r="C16" s="16"/>
      <c r="D16" s="16"/>
      <c r="E16" s="16"/>
      <c r="F16" s="16"/>
      <c r="G16" s="16"/>
      <c r="H16" s="16"/>
      <c r="I16" s="16"/>
      <c r="J16" s="16"/>
      <c r="K16" s="16"/>
      <c r="L16" s="16"/>
    </row>
    <row r="17" spans="2:2" x14ac:dyDescent="0.3">
      <c r="B17" t="s">
        <v>111</v>
      </c>
    </row>
    <row r="18" spans="2:2" x14ac:dyDescent="0.3">
      <c r="B18" t="s">
        <v>112</v>
      </c>
    </row>
    <row r="22" spans="2:2" x14ac:dyDescent="0.3">
      <c r="B22"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715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0.277901147464649</v>
      </c>
      <c r="D9" s="17">
        <v>0.27830665332260501</v>
      </c>
      <c r="E9" s="17">
        <v>0.27484882946854999</v>
      </c>
      <c r="F9" s="17"/>
      <c r="G9" s="17">
        <v>0.25923888441758802</v>
      </c>
      <c r="H9" s="17">
        <v>0.33883875215067999</v>
      </c>
      <c r="I9" s="17">
        <v>0.28120326427464198</v>
      </c>
      <c r="J9" s="17">
        <v>0.28314871913436801</v>
      </c>
      <c r="K9" s="17">
        <v>0.247174768962031</v>
      </c>
      <c r="L9" s="17">
        <v>0.254159216179902</v>
      </c>
      <c r="M9" s="17"/>
      <c r="N9" s="17">
        <v>0.29753340430879499</v>
      </c>
      <c r="O9" s="17">
        <v>0.26116202980799103</v>
      </c>
      <c r="P9" s="17">
        <v>0.224708775988539</v>
      </c>
      <c r="Q9" s="17">
        <v>0.32370107708789397</v>
      </c>
      <c r="R9" s="17"/>
      <c r="S9" s="17">
        <v>0.30948623717085599</v>
      </c>
      <c r="T9" s="17">
        <v>0.25318432544506497</v>
      </c>
      <c r="U9" s="17">
        <v>0.24513621007072001</v>
      </c>
      <c r="V9" s="17">
        <v>0.21130251262001101</v>
      </c>
      <c r="W9" s="17">
        <v>0.19601530645930801</v>
      </c>
      <c r="X9" s="17">
        <v>0.26136958125531301</v>
      </c>
      <c r="Y9" s="17">
        <v>0.25577706360567898</v>
      </c>
      <c r="Z9" s="17">
        <v>0.31217856088833501</v>
      </c>
      <c r="AA9" s="17">
        <v>0.32107339194497198</v>
      </c>
      <c r="AB9" s="17">
        <v>0.31117129104073998</v>
      </c>
      <c r="AC9" s="17">
        <v>0.30147874213027398</v>
      </c>
      <c r="AD9" s="17">
        <v>0.480507940116087</v>
      </c>
      <c r="AE9" s="17"/>
      <c r="AF9" s="17">
        <v>0.244799742063359</v>
      </c>
      <c r="AG9" s="17">
        <v>0.309647472907151</v>
      </c>
      <c r="AH9" s="17">
        <v>0.26363509346536901</v>
      </c>
      <c r="AI9" s="17"/>
      <c r="AJ9" s="17">
        <v>0.18683454618620801</v>
      </c>
      <c r="AK9" s="17">
        <v>0.343017030517693</v>
      </c>
      <c r="AL9" s="17">
        <v>0.24669161218900801</v>
      </c>
      <c r="AM9" s="17">
        <v>0.26222737100014998</v>
      </c>
      <c r="AN9" s="17">
        <v>0.32474633642565098</v>
      </c>
      <c r="AO9" s="17"/>
      <c r="AP9" s="17">
        <v>0.32456776928583603</v>
      </c>
      <c r="AQ9" s="17">
        <v>0.20809182908127699</v>
      </c>
      <c r="AR9" s="17">
        <v>0.26986435551664201</v>
      </c>
      <c r="AS9" s="17">
        <v>0.23634395046117801</v>
      </c>
      <c r="AT9" s="17">
        <v>0.40398718844956</v>
      </c>
      <c r="AU9" s="17">
        <v>0.25404186980548299</v>
      </c>
      <c r="AV9" s="17"/>
      <c r="AW9" s="17">
        <v>0.36552661563371902</v>
      </c>
      <c r="AX9" s="17">
        <v>0.321702585054227</v>
      </c>
      <c r="AY9" s="17">
        <v>0.31255469366956801</v>
      </c>
      <c r="AZ9" s="17">
        <v>0.30219037019957801</v>
      </c>
      <c r="BA9" s="17">
        <v>0.31565303241161002</v>
      </c>
      <c r="BB9" s="17">
        <v>0.24854846354096599</v>
      </c>
      <c r="BC9" s="17">
        <v>0.22648079110646799</v>
      </c>
      <c r="BD9" s="17">
        <v>0.30330768402725899</v>
      </c>
      <c r="BE9" s="17">
        <v>0.220601913398768</v>
      </c>
      <c r="BF9" s="17">
        <v>0.27590671131425598</v>
      </c>
      <c r="BG9" s="17">
        <v>0.217103710696195</v>
      </c>
      <c r="BH9" s="17">
        <v>0.18184618760805499</v>
      </c>
      <c r="BI9" s="17">
        <v>0.32766319183202403</v>
      </c>
      <c r="BJ9" s="17">
        <v>0.26989489902984398</v>
      </c>
      <c r="BK9" s="17">
        <v>0.229571840009651</v>
      </c>
      <c r="BL9" s="17">
        <v>0.38786413837005501</v>
      </c>
      <c r="BM9" s="17"/>
      <c r="BN9" s="17">
        <v>0.28582781091710002</v>
      </c>
      <c r="BO9" s="17">
        <v>0.26673346455487001</v>
      </c>
      <c r="BP9" s="17"/>
      <c r="BQ9" s="17">
        <v>0.32742516571214503</v>
      </c>
      <c r="BR9" s="17">
        <v>0.35190976590778</v>
      </c>
      <c r="BS9" s="17"/>
      <c r="BT9" s="17">
        <v>0.32031994701894301</v>
      </c>
      <c r="BU9" s="17"/>
      <c r="BV9" s="17">
        <v>0.27216902797523901</v>
      </c>
      <c r="BW9" s="17">
        <v>0.293754298290543</v>
      </c>
      <c r="BX9" s="17">
        <v>0.271542574425783</v>
      </c>
      <c r="BY9" s="17"/>
      <c r="BZ9" s="17">
        <v>0.34790512675294399</v>
      </c>
      <c r="CA9" s="17">
        <v>0.35476335009563598</v>
      </c>
      <c r="CB9" s="17">
        <v>0.24583732609627401</v>
      </c>
      <c r="CC9" s="17">
        <v>0.24393753101391699</v>
      </c>
      <c r="CD9" s="17">
        <v>0.22940141077036</v>
      </c>
      <c r="CE9" s="17">
        <v>0.26291095682472398</v>
      </c>
      <c r="CF9" s="17">
        <v>0.33924772020740201</v>
      </c>
      <c r="CG9" s="17"/>
      <c r="CH9" s="17">
        <v>0.30040221113653598</v>
      </c>
      <c r="CI9" s="17">
        <v>0.246103496381404</v>
      </c>
      <c r="CJ9" s="17">
        <v>0.27190346592297499</v>
      </c>
      <c r="CK9" s="17">
        <v>0.31739709070924899</v>
      </c>
      <c r="CL9" s="17">
        <v>0.41939784280791498</v>
      </c>
    </row>
    <row r="10" spans="2:90" x14ac:dyDescent="0.3">
      <c r="B10" s="18" t="s">
        <v>710</v>
      </c>
      <c r="C10" s="17">
        <v>0.39002611678367499</v>
      </c>
      <c r="D10" s="17">
        <v>0.395537215771954</v>
      </c>
      <c r="E10" s="17">
        <v>0.384663776283516</v>
      </c>
      <c r="F10" s="17"/>
      <c r="G10" s="17">
        <v>0.40352364105277899</v>
      </c>
      <c r="H10" s="17">
        <v>0.36193003963751602</v>
      </c>
      <c r="I10" s="17">
        <v>0.357267619590106</v>
      </c>
      <c r="J10" s="17">
        <v>0.36884700579341101</v>
      </c>
      <c r="K10" s="17">
        <v>0.39502205534127299</v>
      </c>
      <c r="L10" s="17">
        <v>0.44467852625339799</v>
      </c>
      <c r="M10" s="17"/>
      <c r="N10" s="17">
        <v>0.37151465169476799</v>
      </c>
      <c r="O10" s="17">
        <v>0.42108288588514697</v>
      </c>
      <c r="P10" s="17">
        <v>0.40472315902852701</v>
      </c>
      <c r="Q10" s="17">
        <v>0.36263269673440801</v>
      </c>
      <c r="R10" s="17"/>
      <c r="S10" s="17">
        <v>0.39351786179910497</v>
      </c>
      <c r="T10" s="17">
        <v>0.41189941583831702</v>
      </c>
      <c r="U10" s="17">
        <v>0.41843763181361299</v>
      </c>
      <c r="V10" s="17">
        <v>0.38157980309241901</v>
      </c>
      <c r="W10" s="17">
        <v>0.44287815732922797</v>
      </c>
      <c r="X10" s="17">
        <v>0.38016125850124399</v>
      </c>
      <c r="Y10" s="17">
        <v>0.34168402635070899</v>
      </c>
      <c r="Z10" s="17">
        <v>0.31949709538892801</v>
      </c>
      <c r="AA10" s="17">
        <v>0.38515393560044697</v>
      </c>
      <c r="AB10" s="17">
        <v>0.40135226759942899</v>
      </c>
      <c r="AC10" s="17">
        <v>0.43662776239900403</v>
      </c>
      <c r="AD10" s="17">
        <v>0.26361774703894197</v>
      </c>
      <c r="AE10" s="17"/>
      <c r="AF10" s="17">
        <v>0.41614248858374597</v>
      </c>
      <c r="AG10" s="17">
        <v>0.38290501889002598</v>
      </c>
      <c r="AH10" s="17">
        <v>0.34947553919973301</v>
      </c>
      <c r="AI10" s="17"/>
      <c r="AJ10" s="17">
        <v>0.35677001494512001</v>
      </c>
      <c r="AK10" s="17">
        <v>0.41379303744455298</v>
      </c>
      <c r="AL10" s="17">
        <v>0.48164943551272399</v>
      </c>
      <c r="AM10" s="17">
        <v>0.38618142341406497</v>
      </c>
      <c r="AN10" s="17">
        <v>0.279929838005397</v>
      </c>
      <c r="AO10" s="17"/>
      <c r="AP10" s="17">
        <v>0.44053307827372201</v>
      </c>
      <c r="AQ10" s="17">
        <v>0.345314828774958</v>
      </c>
      <c r="AR10" s="17">
        <v>0.483855277053229</v>
      </c>
      <c r="AS10" s="17">
        <v>0.387786025346953</v>
      </c>
      <c r="AT10" s="17">
        <v>0.29299545572368602</v>
      </c>
      <c r="AU10" s="17">
        <v>0.372450133158445</v>
      </c>
      <c r="AV10" s="17"/>
      <c r="AW10" s="17">
        <v>0.33893506273797702</v>
      </c>
      <c r="AX10" s="17">
        <v>0.302975588797054</v>
      </c>
      <c r="AY10" s="17">
        <v>0.439287245548653</v>
      </c>
      <c r="AZ10" s="17">
        <v>0.36362497139912398</v>
      </c>
      <c r="BA10" s="17">
        <v>0.38194637762392603</v>
      </c>
      <c r="BB10" s="17">
        <v>0.45440645071819302</v>
      </c>
      <c r="BC10" s="17">
        <v>0.42658660871033699</v>
      </c>
      <c r="BD10" s="17">
        <v>0.317992277848544</v>
      </c>
      <c r="BE10" s="17">
        <v>0.49921641481865098</v>
      </c>
      <c r="BF10" s="17">
        <v>0.36117553109994299</v>
      </c>
      <c r="BG10" s="17">
        <v>0.42719461290692801</v>
      </c>
      <c r="BH10" s="17">
        <v>0.35207253892789903</v>
      </c>
      <c r="BI10" s="17">
        <v>0.43527843990549597</v>
      </c>
      <c r="BJ10" s="17">
        <v>0.43294849842246402</v>
      </c>
      <c r="BK10" s="17">
        <v>0.23252098793037199</v>
      </c>
      <c r="BL10" s="17">
        <v>0.37667331731244802</v>
      </c>
      <c r="BM10" s="17"/>
      <c r="BN10" s="17">
        <v>0.38477158415780599</v>
      </c>
      <c r="BO10" s="17">
        <v>0.399398690251553</v>
      </c>
      <c r="BP10" s="17"/>
      <c r="BQ10" s="17">
        <v>0.44484646146103901</v>
      </c>
      <c r="BR10" s="17">
        <v>0.388585820607668</v>
      </c>
      <c r="BS10" s="17"/>
      <c r="BT10" s="17">
        <v>0.43172341769448802</v>
      </c>
      <c r="BU10" s="17"/>
      <c r="BV10" s="17">
        <v>0.38998903629611098</v>
      </c>
      <c r="BW10" s="17">
        <v>0.405032402605569</v>
      </c>
      <c r="BX10" s="17">
        <v>0.38853164991618599</v>
      </c>
      <c r="BY10" s="17"/>
      <c r="BZ10" s="17">
        <v>0.34272510903616699</v>
      </c>
      <c r="CA10" s="17">
        <v>0.368279461030245</v>
      </c>
      <c r="CB10" s="17">
        <v>0.44060373178517198</v>
      </c>
      <c r="CC10" s="17">
        <v>0.36952054850330701</v>
      </c>
      <c r="CD10" s="17">
        <v>0.47815202654512101</v>
      </c>
      <c r="CE10" s="17">
        <v>0.37377762742364101</v>
      </c>
      <c r="CF10" s="17">
        <v>0.32357864731171398</v>
      </c>
      <c r="CG10" s="17"/>
      <c r="CH10" s="17">
        <v>0.36965290569991299</v>
      </c>
      <c r="CI10" s="17">
        <v>0.40002402909786899</v>
      </c>
      <c r="CJ10" s="17">
        <v>0.39656558230567801</v>
      </c>
      <c r="CK10" s="17">
        <v>0.39524840812359402</v>
      </c>
      <c r="CL10" s="17">
        <v>0.266201835836609</v>
      </c>
    </row>
    <row r="11" spans="2:90" x14ac:dyDescent="0.3">
      <c r="B11" s="18" t="s">
        <v>711</v>
      </c>
      <c r="C11" s="17">
        <v>0.210608800737457</v>
      </c>
      <c r="D11" s="17">
        <v>0.19913598213504899</v>
      </c>
      <c r="E11" s="17">
        <v>0.22349071399131701</v>
      </c>
      <c r="F11" s="17"/>
      <c r="G11" s="17">
        <v>0.146187815209673</v>
      </c>
      <c r="H11" s="17">
        <v>0.18499480900345999</v>
      </c>
      <c r="I11" s="17">
        <v>0.228404240629346</v>
      </c>
      <c r="J11" s="17">
        <v>0.23689741770484199</v>
      </c>
      <c r="K11" s="17">
        <v>0.24367023401784299</v>
      </c>
      <c r="L11" s="17">
        <v>0.21624395310385799</v>
      </c>
      <c r="M11" s="17"/>
      <c r="N11" s="17">
        <v>0.21976021715001001</v>
      </c>
      <c r="O11" s="17">
        <v>0.19347044620392201</v>
      </c>
      <c r="P11" s="17">
        <v>0.25371864225787799</v>
      </c>
      <c r="Q11" s="17">
        <v>0.18064043168829</v>
      </c>
      <c r="R11" s="17"/>
      <c r="S11" s="17">
        <v>0.17929308364064001</v>
      </c>
      <c r="T11" s="17">
        <v>0.213559848375376</v>
      </c>
      <c r="U11" s="17">
        <v>0.23467133779049901</v>
      </c>
      <c r="V11" s="17">
        <v>0.254768037500191</v>
      </c>
      <c r="W11" s="17">
        <v>0.21481172549487501</v>
      </c>
      <c r="X11" s="17">
        <v>0.224154391593645</v>
      </c>
      <c r="Y11" s="17">
        <v>0.23772713190223499</v>
      </c>
      <c r="Z11" s="17">
        <v>0.24909344589571999</v>
      </c>
      <c r="AA11" s="17">
        <v>0.216888811079125</v>
      </c>
      <c r="AB11" s="17">
        <v>0.18391441508064801</v>
      </c>
      <c r="AC11" s="17">
        <v>0.13685824430388999</v>
      </c>
      <c r="AD11" s="17">
        <v>0.15358865352408299</v>
      </c>
      <c r="AE11" s="17"/>
      <c r="AF11" s="17">
        <v>0.22047341864698</v>
      </c>
      <c r="AG11" s="17">
        <v>0.201088559732504</v>
      </c>
      <c r="AH11" s="17">
        <v>0.250277488527405</v>
      </c>
      <c r="AI11" s="17"/>
      <c r="AJ11" s="17">
        <v>0.315246574869881</v>
      </c>
      <c r="AK11" s="17">
        <v>0.156728418773105</v>
      </c>
      <c r="AL11" s="17">
        <v>0.19530469813696399</v>
      </c>
      <c r="AM11" s="17">
        <v>0.21469510575694001</v>
      </c>
      <c r="AN11" s="17">
        <v>0.23159665579639599</v>
      </c>
      <c r="AO11" s="17"/>
      <c r="AP11" s="17">
        <v>0.14444281433185899</v>
      </c>
      <c r="AQ11" s="17">
        <v>0.29922337351275902</v>
      </c>
      <c r="AR11" s="17">
        <v>0.161205022584959</v>
      </c>
      <c r="AS11" s="17">
        <v>0.25873908995532202</v>
      </c>
      <c r="AT11" s="17">
        <v>0.170149428496745</v>
      </c>
      <c r="AU11" s="17">
        <v>0.21724907916067199</v>
      </c>
      <c r="AV11" s="17"/>
      <c r="AW11" s="17">
        <v>0.20142128760122699</v>
      </c>
      <c r="AX11" s="17">
        <v>0.143933800515261</v>
      </c>
      <c r="AY11" s="17">
        <v>0.13213778227662401</v>
      </c>
      <c r="AZ11" s="17">
        <v>0.17947667047534799</v>
      </c>
      <c r="BA11" s="17">
        <v>0.185265707767518</v>
      </c>
      <c r="BB11" s="17">
        <v>0.18560154055068601</v>
      </c>
      <c r="BC11" s="17">
        <v>0.236291679169712</v>
      </c>
      <c r="BD11" s="17">
        <v>0.26983635688409902</v>
      </c>
      <c r="BE11" s="17">
        <v>0.222544118040443</v>
      </c>
      <c r="BF11" s="17">
        <v>0.28358107702402102</v>
      </c>
      <c r="BG11" s="17">
        <v>0.23679867403468299</v>
      </c>
      <c r="BH11" s="17">
        <v>0.27674073572185198</v>
      </c>
      <c r="BI11" s="17">
        <v>0.187960878121954</v>
      </c>
      <c r="BJ11" s="17">
        <v>0.16848042323055501</v>
      </c>
      <c r="BK11" s="17">
        <v>0.32862165230427098</v>
      </c>
      <c r="BL11" s="17">
        <v>0.16336481871370501</v>
      </c>
      <c r="BM11" s="17"/>
      <c r="BN11" s="17">
        <v>0.22342705667808199</v>
      </c>
      <c r="BO11" s="17">
        <v>0.19157932758086699</v>
      </c>
      <c r="BP11" s="17"/>
      <c r="BQ11" s="17">
        <v>0.14617591192981</v>
      </c>
      <c r="BR11" s="17">
        <v>0.171045543852027</v>
      </c>
      <c r="BS11" s="17"/>
      <c r="BT11" s="17">
        <v>0.18390850733144101</v>
      </c>
      <c r="BU11" s="17"/>
      <c r="BV11" s="17">
        <v>0.19457906041363601</v>
      </c>
      <c r="BW11" s="17">
        <v>0.16522714568139599</v>
      </c>
      <c r="BX11" s="17">
        <v>0.232867162159654</v>
      </c>
      <c r="BY11" s="17"/>
      <c r="BZ11" s="17">
        <v>0.156982248885565</v>
      </c>
      <c r="CA11" s="17">
        <v>0.182869144978966</v>
      </c>
      <c r="CB11" s="17">
        <v>0.220906398749741</v>
      </c>
      <c r="CC11" s="17">
        <v>0.256438569945939</v>
      </c>
      <c r="CD11" s="17">
        <v>0.19518719437802201</v>
      </c>
      <c r="CE11" s="17">
        <v>0.240578435905802</v>
      </c>
      <c r="CF11" s="17">
        <v>0.20542302413382901</v>
      </c>
      <c r="CG11" s="17"/>
      <c r="CH11" s="17">
        <v>0.20268569543637099</v>
      </c>
      <c r="CI11" s="17">
        <v>0.221404336654032</v>
      </c>
      <c r="CJ11" s="17">
        <v>0.22378647651758299</v>
      </c>
      <c r="CK11" s="17">
        <v>0.17184249147632999</v>
      </c>
      <c r="CL11" s="17">
        <v>0.159889927465589</v>
      </c>
    </row>
    <row r="12" spans="2:90" x14ac:dyDescent="0.3">
      <c r="B12" s="18" t="s">
        <v>712</v>
      </c>
      <c r="C12" s="17">
        <v>6.2844160596361998E-2</v>
      </c>
      <c r="D12" s="17">
        <v>7.2793903519598205E-2</v>
      </c>
      <c r="E12" s="17">
        <v>5.3618419065782699E-2</v>
      </c>
      <c r="F12" s="17"/>
      <c r="G12" s="17">
        <v>0.10331308359588801</v>
      </c>
      <c r="H12" s="17">
        <v>7.4396111181265004E-2</v>
      </c>
      <c r="I12" s="17">
        <v>6.3014149183249796E-2</v>
      </c>
      <c r="J12" s="17">
        <v>5.2130463389021102E-2</v>
      </c>
      <c r="K12" s="17">
        <v>4.7924369076622203E-2</v>
      </c>
      <c r="L12" s="17">
        <v>4.5087217555782502E-2</v>
      </c>
      <c r="M12" s="17"/>
      <c r="N12" s="17">
        <v>7.1425670782025302E-2</v>
      </c>
      <c r="O12" s="17">
        <v>6.7938049752205396E-2</v>
      </c>
      <c r="P12" s="17">
        <v>5.7295089944816101E-2</v>
      </c>
      <c r="Q12" s="17">
        <v>5.38174594517754E-2</v>
      </c>
      <c r="R12" s="17"/>
      <c r="S12" s="17">
        <v>5.0728554142228002E-2</v>
      </c>
      <c r="T12" s="17">
        <v>5.3192777556760398E-2</v>
      </c>
      <c r="U12" s="17">
        <v>4.8138446029082897E-2</v>
      </c>
      <c r="V12" s="17">
        <v>8.1284384796771206E-2</v>
      </c>
      <c r="W12" s="17">
        <v>9.7293000991651807E-2</v>
      </c>
      <c r="X12" s="17">
        <v>9.0061359458627394E-2</v>
      </c>
      <c r="Y12" s="17">
        <v>7.1834649065783795E-2</v>
      </c>
      <c r="Z12" s="17">
        <v>5.4830413186416099E-2</v>
      </c>
      <c r="AA12" s="17">
        <v>4.2179091051518298E-2</v>
      </c>
      <c r="AB12" s="17">
        <v>4.6504719049105497E-2</v>
      </c>
      <c r="AC12" s="17">
        <v>7.9777865444505006E-2</v>
      </c>
      <c r="AD12" s="17">
        <v>6.7051207631253995E-2</v>
      </c>
      <c r="AE12" s="17"/>
      <c r="AF12" s="17">
        <v>5.74819204761986E-2</v>
      </c>
      <c r="AG12" s="17">
        <v>6.1475188134230301E-2</v>
      </c>
      <c r="AH12" s="17">
        <v>4.8502409758600297E-2</v>
      </c>
      <c r="AI12" s="17"/>
      <c r="AJ12" s="17">
        <v>7.2615842169567998E-2</v>
      </c>
      <c r="AK12" s="17">
        <v>4.9469321233310201E-2</v>
      </c>
      <c r="AL12" s="17">
        <v>4.6640242063397501E-2</v>
      </c>
      <c r="AM12" s="17">
        <v>8.9830223873329507E-2</v>
      </c>
      <c r="AN12" s="17">
        <v>8.5923101039158997E-2</v>
      </c>
      <c r="AO12" s="17"/>
      <c r="AP12" s="17">
        <v>5.4652038341971597E-2</v>
      </c>
      <c r="AQ12" s="17">
        <v>8.9427718851310706E-2</v>
      </c>
      <c r="AR12" s="17">
        <v>4.6758394884813897E-2</v>
      </c>
      <c r="AS12" s="17">
        <v>6.7170347873356406E-2</v>
      </c>
      <c r="AT12" s="17">
        <v>6.6595928050078093E-2</v>
      </c>
      <c r="AU12" s="17">
        <v>3.61764184218566E-2</v>
      </c>
      <c r="AV12" s="17"/>
      <c r="AW12" s="17">
        <v>0</v>
      </c>
      <c r="AX12" s="17">
        <v>4.4149665897927098E-2</v>
      </c>
      <c r="AY12" s="17">
        <v>5.9449936267189502E-2</v>
      </c>
      <c r="AZ12" s="17">
        <v>8.3166602006590803E-2</v>
      </c>
      <c r="BA12" s="17">
        <v>5.1486597349965198E-2</v>
      </c>
      <c r="BB12" s="17">
        <v>6.7028591476744198E-2</v>
      </c>
      <c r="BC12" s="17">
        <v>7.2025642916510604E-2</v>
      </c>
      <c r="BD12" s="17">
        <v>5.0856875308567501E-2</v>
      </c>
      <c r="BE12" s="17">
        <v>4.1424919786842401E-2</v>
      </c>
      <c r="BF12" s="17">
        <v>5.9752996904273402E-2</v>
      </c>
      <c r="BG12" s="17">
        <v>0.104539264413119</v>
      </c>
      <c r="BH12" s="17">
        <v>0.13130966891481499</v>
      </c>
      <c r="BI12" s="17">
        <v>1.4335862142041699E-2</v>
      </c>
      <c r="BJ12" s="17">
        <v>7.9669833697868703E-2</v>
      </c>
      <c r="BK12" s="17">
        <v>0.12262482581397501</v>
      </c>
      <c r="BL12" s="17">
        <v>3.3295389517960801E-2</v>
      </c>
      <c r="BM12" s="17"/>
      <c r="BN12" s="17">
        <v>5.7852754498027799E-2</v>
      </c>
      <c r="BO12" s="17">
        <v>7.0652063007982602E-2</v>
      </c>
      <c r="BP12" s="17"/>
      <c r="BQ12" s="17">
        <v>4.8152199690242703E-2</v>
      </c>
      <c r="BR12" s="17">
        <v>5.6130753776994301E-2</v>
      </c>
      <c r="BS12" s="17"/>
      <c r="BT12" s="17">
        <v>4.8125568608369501E-2</v>
      </c>
      <c r="BU12" s="17"/>
      <c r="BV12" s="17">
        <v>6.5455162593992602E-2</v>
      </c>
      <c r="BW12" s="17">
        <v>7.2231687137850095E-2</v>
      </c>
      <c r="BX12" s="17">
        <v>5.8508339420729603E-2</v>
      </c>
      <c r="BY12" s="17"/>
      <c r="BZ12" s="17">
        <v>6.0636118169714398E-2</v>
      </c>
      <c r="CA12" s="17">
        <v>5.06982997431887E-2</v>
      </c>
      <c r="CB12" s="17">
        <v>5.1530327563489402E-2</v>
      </c>
      <c r="CC12" s="17">
        <v>6.6290204043220405E-2</v>
      </c>
      <c r="CD12" s="17">
        <v>5.5333265122987703E-2</v>
      </c>
      <c r="CE12" s="17">
        <v>8.3206911973240497E-2</v>
      </c>
      <c r="CF12" s="17">
        <v>9.3065191928382598E-2</v>
      </c>
      <c r="CG12" s="17"/>
      <c r="CH12" s="17">
        <v>6.5641798786598607E-2</v>
      </c>
      <c r="CI12" s="17">
        <v>7.7787678003572197E-2</v>
      </c>
      <c r="CJ12" s="17">
        <v>5.7217908792200199E-2</v>
      </c>
      <c r="CK12" s="17">
        <v>4.8581228402842402E-2</v>
      </c>
      <c r="CL12" s="17">
        <v>2.4538364913107801E-2</v>
      </c>
    </row>
    <row r="13" spans="2:90" x14ac:dyDescent="0.3">
      <c r="B13" s="18" t="s">
        <v>713</v>
      </c>
      <c r="C13" s="17">
        <v>1.9766878064393499E-2</v>
      </c>
      <c r="D13" s="17">
        <v>2.0383723894320999E-2</v>
      </c>
      <c r="E13" s="17">
        <v>1.93207254852177E-2</v>
      </c>
      <c r="F13" s="17"/>
      <c r="G13" s="17">
        <v>2.7961996592540599E-2</v>
      </c>
      <c r="H13" s="17">
        <v>2.4975631997005601E-2</v>
      </c>
      <c r="I13" s="17">
        <v>1.7653216881794598E-2</v>
      </c>
      <c r="J13" s="17">
        <v>1.13271961351187E-2</v>
      </c>
      <c r="K13" s="17">
        <v>2.5983657422196899E-2</v>
      </c>
      <c r="L13" s="17">
        <v>1.44779879513271E-2</v>
      </c>
      <c r="M13" s="17"/>
      <c r="N13" s="17">
        <v>1.18193214009102E-2</v>
      </c>
      <c r="O13" s="17">
        <v>1.8910387480814E-2</v>
      </c>
      <c r="P13" s="17">
        <v>2.5121853807871401E-2</v>
      </c>
      <c r="Q13" s="17">
        <v>2.4708671499767201E-2</v>
      </c>
      <c r="R13" s="17"/>
      <c r="S13" s="17">
        <v>2.0406354545797499E-2</v>
      </c>
      <c r="T13" s="17">
        <v>3.1281453950735803E-2</v>
      </c>
      <c r="U13" s="17">
        <v>2.46482285275362E-2</v>
      </c>
      <c r="V13" s="17">
        <v>1.8112969846518299E-2</v>
      </c>
      <c r="W13" s="17">
        <v>1.51854612891045E-2</v>
      </c>
      <c r="X13" s="17">
        <v>1.1313450866206399E-2</v>
      </c>
      <c r="Y13" s="17">
        <v>2.3056227465007201E-2</v>
      </c>
      <c r="Z13" s="17">
        <v>3.0616706622625601E-2</v>
      </c>
      <c r="AA13" s="17">
        <v>1.9615279442166299E-2</v>
      </c>
      <c r="AB13" s="17">
        <v>1.0887849936141E-2</v>
      </c>
      <c r="AC13" s="17">
        <v>8.5498384606606005E-3</v>
      </c>
      <c r="AD13" s="17">
        <v>1.7332494554936601E-2</v>
      </c>
      <c r="AE13" s="17"/>
      <c r="AF13" s="17">
        <v>2.8080872124417601E-2</v>
      </c>
      <c r="AG13" s="17">
        <v>1.34691964498448E-2</v>
      </c>
      <c r="AH13" s="17">
        <v>1.5721129572115699E-2</v>
      </c>
      <c r="AI13" s="17"/>
      <c r="AJ13" s="17">
        <v>3.9135821866859301E-2</v>
      </c>
      <c r="AK13" s="17">
        <v>1.1239588332614001E-2</v>
      </c>
      <c r="AL13" s="17">
        <v>1.0864952743142401E-2</v>
      </c>
      <c r="AM13" s="17">
        <v>1.5827129568606699E-2</v>
      </c>
      <c r="AN13" s="17">
        <v>2.10718655886762E-2</v>
      </c>
      <c r="AO13" s="17"/>
      <c r="AP13" s="17">
        <v>1.2462549841252901E-2</v>
      </c>
      <c r="AQ13" s="17">
        <v>3.01895815844931E-2</v>
      </c>
      <c r="AR13" s="17">
        <v>4.7551223738254702E-3</v>
      </c>
      <c r="AS13" s="17">
        <v>2.3046590386079101E-2</v>
      </c>
      <c r="AT13" s="17">
        <v>2.70414518202742E-2</v>
      </c>
      <c r="AU13" s="17">
        <v>2.1166234104905701E-2</v>
      </c>
      <c r="AV13" s="17"/>
      <c r="AW13" s="17">
        <v>0</v>
      </c>
      <c r="AX13" s="17">
        <v>5.3179117676238799E-2</v>
      </c>
      <c r="AY13" s="17">
        <v>1.33400832137543E-2</v>
      </c>
      <c r="AZ13" s="17">
        <v>3.3902466369523397E-2</v>
      </c>
      <c r="BA13" s="17">
        <v>3.0331628480092999E-2</v>
      </c>
      <c r="BB13" s="17">
        <v>1.45874671855137E-2</v>
      </c>
      <c r="BC13" s="17">
        <v>2.1477568105612101E-2</v>
      </c>
      <c r="BD13" s="17">
        <v>2.0735560789979301E-2</v>
      </c>
      <c r="BE13" s="17">
        <v>8.4913255353171197E-3</v>
      </c>
      <c r="BF13" s="17">
        <v>1.0467819159493E-2</v>
      </c>
      <c r="BG13" s="17">
        <v>7.0794093725302498E-3</v>
      </c>
      <c r="BH13" s="17">
        <v>2.77610518664742E-2</v>
      </c>
      <c r="BI13" s="17">
        <v>2.32105194115441E-2</v>
      </c>
      <c r="BJ13" s="17">
        <v>1.6376833536533401E-2</v>
      </c>
      <c r="BK13" s="17">
        <v>2.4600286106577201E-2</v>
      </c>
      <c r="BL13" s="17">
        <v>8.7728046604770397E-3</v>
      </c>
      <c r="BM13" s="17"/>
      <c r="BN13" s="17">
        <v>1.5516675771647601E-2</v>
      </c>
      <c r="BO13" s="17">
        <v>2.5925853324870799E-2</v>
      </c>
      <c r="BP13" s="17"/>
      <c r="BQ13" s="17">
        <v>1.1464579802969501E-2</v>
      </c>
      <c r="BR13" s="17">
        <v>4.3441733321343996E-3</v>
      </c>
      <c r="BS13" s="17"/>
      <c r="BT13" s="17">
        <v>7.7960827945682499E-3</v>
      </c>
      <c r="BU13" s="17"/>
      <c r="BV13" s="17">
        <v>2.7404284430021301E-2</v>
      </c>
      <c r="BW13" s="17">
        <v>2.29874232122316E-2</v>
      </c>
      <c r="BX13" s="17">
        <v>1.61831038160519E-2</v>
      </c>
      <c r="BY13" s="17"/>
      <c r="BZ13" s="17">
        <v>3.5730614571597999E-2</v>
      </c>
      <c r="CA13" s="17">
        <v>1.3917499907411699E-2</v>
      </c>
      <c r="CB13" s="17">
        <v>1.10227025388195E-2</v>
      </c>
      <c r="CC13" s="17">
        <v>3.4395678879491E-2</v>
      </c>
      <c r="CD13" s="17">
        <v>2.2890772450317998E-2</v>
      </c>
      <c r="CE13" s="17">
        <v>1.6376542909709399E-2</v>
      </c>
      <c r="CF13" s="17">
        <v>8.4791904524229803E-3</v>
      </c>
      <c r="CG13" s="17"/>
      <c r="CH13" s="17">
        <v>3.3612785300450497E-2</v>
      </c>
      <c r="CI13" s="17">
        <v>1.37819275928948E-2</v>
      </c>
      <c r="CJ13" s="17">
        <v>1.6780616392849699E-2</v>
      </c>
      <c r="CK13" s="17">
        <v>2.3448438661284699E-2</v>
      </c>
      <c r="CL13" s="17">
        <v>5.4639262182899398E-2</v>
      </c>
    </row>
    <row r="14" spans="2:90" x14ac:dyDescent="0.3">
      <c r="B14" s="18" t="s">
        <v>202</v>
      </c>
      <c r="C14" s="17">
        <v>3.8852896353463597E-2</v>
      </c>
      <c r="D14" s="17">
        <v>3.3842521356472102E-2</v>
      </c>
      <c r="E14" s="17">
        <v>4.40575357056169E-2</v>
      </c>
      <c r="F14" s="17"/>
      <c r="G14" s="17">
        <v>5.9774579131531301E-2</v>
      </c>
      <c r="H14" s="17">
        <v>1.48646560300736E-2</v>
      </c>
      <c r="I14" s="17">
        <v>5.2457509440860903E-2</v>
      </c>
      <c r="J14" s="17">
        <v>4.7649197843238997E-2</v>
      </c>
      <c r="K14" s="17">
        <v>4.02249151800338E-2</v>
      </c>
      <c r="L14" s="17">
        <v>2.5353098955732001E-2</v>
      </c>
      <c r="M14" s="17"/>
      <c r="N14" s="17">
        <v>2.7946734663491301E-2</v>
      </c>
      <c r="O14" s="17">
        <v>3.7436200869920701E-2</v>
      </c>
      <c r="P14" s="17">
        <v>3.4432478972368202E-2</v>
      </c>
      <c r="Q14" s="17">
        <v>5.4499663537864299E-2</v>
      </c>
      <c r="R14" s="17"/>
      <c r="S14" s="17">
        <v>4.6567908701372999E-2</v>
      </c>
      <c r="T14" s="17">
        <v>3.6882178833746303E-2</v>
      </c>
      <c r="U14" s="17">
        <v>2.8968145768548299E-2</v>
      </c>
      <c r="V14" s="17">
        <v>5.2952292144089599E-2</v>
      </c>
      <c r="W14" s="17">
        <v>3.38163484358334E-2</v>
      </c>
      <c r="X14" s="17">
        <v>3.2939958324963999E-2</v>
      </c>
      <c r="Y14" s="17">
        <v>6.9920901610586297E-2</v>
      </c>
      <c r="Z14" s="17">
        <v>3.3783778017974601E-2</v>
      </c>
      <c r="AA14" s="17">
        <v>1.50894908817712E-2</v>
      </c>
      <c r="AB14" s="17">
        <v>4.6169457293935699E-2</v>
      </c>
      <c r="AC14" s="17">
        <v>3.67075472616658E-2</v>
      </c>
      <c r="AD14" s="17">
        <v>1.7901957134697399E-2</v>
      </c>
      <c r="AE14" s="17"/>
      <c r="AF14" s="17">
        <v>3.3021558105298603E-2</v>
      </c>
      <c r="AG14" s="17">
        <v>3.1414563886244397E-2</v>
      </c>
      <c r="AH14" s="17">
        <v>7.23883394767776E-2</v>
      </c>
      <c r="AI14" s="17"/>
      <c r="AJ14" s="17">
        <v>2.9397199962363299E-2</v>
      </c>
      <c r="AK14" s="17">
        <v>2.5752603698724799E-2</v>
      </c>
      <c r="AL14" s="17">
        <v>1.8849059354764799E-2</v>
      </c>
      <c r="AM14" s="17">
        <v>3.1238746386908999E-2</v>
      </c>
      <c r="AN14" s="17">
        <v>5.67322031447203E-2</v>
      </c>
      <c r="AO14" s="17"/>
      <c r="AP14" s="17">
        <v>2.3341749925358101E-2</v>
      </c>
      <c r="AQ14" s="17">
        <v>2.7752668195202598E-2</v>
      </c>
      <c r="AR14" s="17">
        <v>3.3561827586531402E-2</v>
      </c>
      <c r="AS14" s="17">
        <v>2.69139959771106E-2</v>
      </c>
      <c r="AT14" s="17">
        <v>3.9230547459655901E-2</v>
      </c>
      <c r="AU14" s="17">
        <v>9.8916265348637206E-2</v>
      </c>
      <c r="AV14" s="17"/>
      <c r="AW14" s="17">
        <v>9.4117034027076996E-2</v>
      </c>
      <c r="AX14" s="17">
        <v>0.13405924205929101</v>
      </c>
      <c r="AY14" s="17">
        <v>4.3230259024211501E-2</v>
      </c>
      <c r="AZ14" s="17">
        <v>3.7638919549835601E-2</v>
      </c>
      <c r="BA14" s="17">
        <v>3.5316656366887703E-2</v>
      </c>
      <c r="BB14" s="17">
        <v>2.9827486527897299E-2</v>
      </c>
      <c r="BC14" s="17">
        <v>1.7137709991359301E-2</v>
      </c>
      <c r="BD14" s="17">
        <v>3.7271245141550703E-2</v>
      </c>
      <c r="BE14" s="17">
        <v>7.7213084199795699E-3</v>
      </c>
      <c r="BF14" s="17">
        <v>9.1158644980131008E-3</v>
      </c>
      <c r="BG14" s="17">
        <v>7.2843285765440699E-3</v>
      </c>
      <c r="BH14" s="17">
        <v>3.0269816960904701E-2</v>
      </c>
      <c r="BI14" s="17">
        <v>1.15511085869401E-2</v>
      </c>
      <c r="BJ14" s="17">
        <v>3.2629512082734E-2</v>
      </c>
      <c r="BK14" s="17">
        <v>6.2060407835153E-2</v>
      </c>
      <c r="BL14" s="17">
        <v>3.0029531425354399E-2</v>
      </c>
      <c r="BM14" s="17"/>
      <c r="BN14" s="17">
        <v>3.2604117977336297E-2</v>
      </c>
      <c r="BO14" s="17">
        <v>4.5710601279856301E-2</v>
      </c>
      <c r="BP14" s="17"/>
      <c r="BQ14" s="17">
        <v>2.1935681403793199E-2</v>
      </c>
      <c r="BR14" s="17">
        <v>2.79839425233957E-2</v>
      </c>
      <c r="BS14" s="17"/>
      <c r="BT14" s="17">
        <v>8.1264765521899904E-3</v>
      </c>
      <c r="BU14" s="17"/>
      <c r="BV14" s="17">
        <v>5.0403428291000099E-2</v>
      </c>
      <c r="BW14" s="17">
        <v>4.07670430724104E-2</v>
      </c>
      <c r="BX14" s="17">
        <v>3.2367170261594899E-2</v>
      </c>
      <c r="BY14" s="17"/>
      <c r="BZ14" s="17">
        <v>5.6020782584010699E-2</v>
      </c>
      <c r="CA14" s="17">
        <v>2.9472244244553102E-2</v>
      </c>
      <c r="CB14" s="17">
        <v>3.0099513266503598E-2</v>
      </c>
      <c r="CC14" s="17">
        <v>2.94174676141255E-2</v>
      </c>
      <c r="CD14" s="17">
        <v>1.9035330733190099E-2</v>
      </c>
      <c r="CE14" s="17">
        <v>2.3149524962883399E-2</v>
      </c>
      <c r="CF14" s="17">
        <v>3.0206225966249702E-2</v>
      </c>
      <c r="CG14" s="17"/>
      <c r="CH14" s="17">
        <v>2.8004603640131E-2</v>
      </c>
      <c r="CI14" s="17">
        <v>4.0898532270228202E-2</v>
      </c>
      <c r="CJ14" s="17">
        <v>3.3745950068713601E-2</v>
      </c>
      <c r="CK14" s="17">
        <v>4.3482342626700102E-2</v>
      </c>
      <c r="CL14" s="17">
        <v>7.5332766793879596E-2</v>
      </c>
    </row>
    <row r="15" spans="2:90" x14ac:dyDescent="0.3">
      <c r="B15" s="18" t="s">
        <v>173</v>
      </c>
      <c r="C15" s="20">
        <v>0.66792726424832405</v>
      </c>
      <c r="D15" s="20">
        <v>0.67384386909455896</v>
      </c>
      <c r="E15" s="20">
        <v>0.65951260575206505</v>
      </c>
      <c r="F15" s="20"/>
      <c r="G15" s="20">
        <v>0.66276252547036696</v>
      </c>
      <c r="H15" s="20">
        <v>0.70076879178819595</v>
      </c>
      <c r="I15" s="20">
        <v>0.63847088386474804</v>
      </c>
      <c r="J15" s="20">
        <v>0.65199572492777902</v>
      </c>
      <c r="K15" s="20">
        <v>0.64219682430330405</v>
      </c>
      <c r="L15" s="20">
        <v>0.69883774243329999</v>
      </c>
      <c r="M15" s="20"/>
      <c r="N15" s="20">
        <v>0.66904805600356299</v>
      </c>
      <c r="O15" s="20">
        <v>0.68224491569313805</v>
      </c>
      <c r="P15" s="20">
        <v>0.62943193501706596</v>
      </c>
      <c r="Q15" s="20">
        <v>0.68633377382230298</v>
      </c>
      <c r="R15" s="20"/>
      <c r="S15" s="20">
        <v>0.70300409896996197</v>
      </c>
      <c r="T15" s="20">
        <v>0.66508374128338199</v>
      </c>
      <c r="U15" s="20">
        <v>0.66357384188433299</v>
      </c>
      <c r="V15" s="20">
        <v>0.59288231571243</v>
      </c>
      <c r="W15" s="20">
        <v>0.63889346378853595</v>
      </c>
      <c r="X15" s="20">
        <v>0.641530839756557</v>
      </c>
      <c r="Y15" s="20">
        <v>0.59746108995638803</v>
      </c>
      <c r="Z15" s="20">
        <v>0.63167565627726296</v>
      </c>
      <c r="AA15" s="20">
        <v>0.70622732754541895</v>
      </c>
      <c r="AB15" s="20">
        <v>0.71252355864017003</v>
      </c>
      <c r="AC15" s="20">
        <v>0.73810650452927895</v>
      </c>
      <c r="AD15" s="20">
        <v>0.74412568715502903</v>
      </c>
      <c r="AE15" s="20"/>
      <c r="AF15" s="20">
        <v>0.660942230647105</v>
      </c>
      <c r="AG15" s="20">
        <v>0.69255249179717704</v>
      </c>
      <c r="AH15" s="20">
        <v>0.61311063266510102</v>
      </c>
      <c r="AI15" s="20"/>
      <c r="AJ15" s="20">
        <v>0.54360456113132805</v>
      </c>
      <c r="AK15" s="20">
        <v>0.75681006796224604</v>
      </c>
      <c r="AL15" s="20">
        <v>0.72834104770173203</v>
      </c>
      <c r="AM15" s="20">
        <v>0.64840879441421495</v>
      </c>
      <c r="AN15" s="20">
        <v>0.60467617443104804</v>
      </c>
      <c r="AO15" s="20"/>
      <c r="AP15" s="20">
        <v>0.76510084755955798</v>
      </c>
      <c r="AQ15" s="20">
        <v>0.553406657856235</v>
      </c>
      <c r="AR15" s="20">
        <v>0.75371963256986996</v>
      </c>
      <c r="AS15" s="20">
        <v>0.62412997580813201</v>
      </c>
      <c r="AT15" s="20">
        <v>0.69698264417324696</v>
      </c>
      <c r="AU15" s="20">
        <v>0.62649200296392804</v>
      </c>
      <c r="AV15" s="20"/>
      <c r="AW15" s="20">
        <v>0.70446167837169604</v>
      </c>
      <c r="AX15" s="20">
        <v>0.62467817385128099</v>
      </c>
      <c r="AY15" s="20">
        <v>0.75184193921822096</v>
      </c>
      <c r="AZ15" s="20">
        <v>0.66581534159870204</v>
      </c>
      <c r="BA15" s="20">
        <v>0.69759941003553605</v>
      </c>
      <c r="BB15" s="20">
        <v>0.70295491425915901</v>
      </c>
      <c r="BC15" s="20">
        <v>0.65306739981680595</v>
      </c>
      <c r="BD15" s="20">
        <v>0.62129996187580305</v>
      </c>
      <c r="BE15" s="20">
        <v>0.71981832821741798</v>
      </c>
      <c r="BF15" s="20">
        <v>0.63708224241419997</v>
      </c>
      <c r="BG15" s="20">
        <v>0.644298323603124</v>
      </c>
      <c r="BH15" s="20">
        <v>0.53391872653595396</v>
      </c>
      <c r="BI15" s="20">
        <v>0.76294163173752005</v>
      </c>
      <c r="BJ15" s="20">
        <v>0.70284339745230895</v>
      </c>
      <c r="BK15" s="20">
        <v>0.46209282794002299</v>
      </c>
      <c r="BL15" s="20">
        <v>0.76453745568250298</v>
      </c>
      <c r="BM15" s="20"/>
      <c r="BN15" s="20">
        <v>0.67059939507490696</v>
      </c>
      <c r="BO15" s="20">
        <v>0.66613215480642296</v>
      </c>
      <c r="BP15" s="20"/>
      <c r="BQ15" s="20">
        <v>0.77227162717318498</v>
      </c>
      <c r="BR15" s="20">
        <v>0.740495586515449</v>
      </c>
      <c r="BS15" s="20"/>
      <c r="BT15" s="20">
        <v>0.75204336471343103</v>
      </c>
      <c r="BU15" s="20"/>
      <c r="BV15" s="20">
        <v>0.66215806427135004</v>
      </c>
      <c r="BW15" s="20">
        <v>0.69878670089611195</v>
      </c>
      <c r="BX15" s="20">
        <v>0.66007422434196905</v>
      </c>
      <c r="BY15" s="20"/>
      <c r="BZ15" s="20">
        <v>0.69063023578911198</v>
      </c>
      <c r="CA15" s="20">
        <v>0.72304281112587998</v>
      </c>
      <c r="CB15" s="20">
        <v>0.68644105788144605</v>
      </c>
      <c r="CC15" s="20">
        <v>0.61345807951722398</v>
      </c>
      <c r="CD15" s="20">
        <v>0.70755343731548204</v>
      </c>
      <c r="CE15" s="20">
        <v>0.63668858424836505</v>
      </c>
      <c r="CF15" s="20">
        <v>0.66282636751911606</v>
      </c>
      <c r="CG15" s="20"/>
      <c r="CH15" s="20">
        <v>0.67005511683644903</v>
      </c>
      <c r="CI15" s="20">
        <v>0.64612752547927299</v>
      </c>
      <c r="CJ15" s="20">
        <v>0.66846904822865305</v>
      </c>
      <c r="CK15" s="20">
        <v>0.71264549883284301</v>
      </c>
      <c r="CL15" s="20">
        <v>0.68559967864452498</v>
      </c>
    </row>
    <row r="16" spans="2:90" x14ac:dyDescent="0.3">
      <c r="B16" s="18" t="s">
        <v>174</v>
      </c>
      <c r="C16" s="20">
        <v>8.2611038660755406E-2</v>
      </c>
      <c r="D16" s="20">
        <v>9.3177627413919203E-2</v>
      </c>
      <c r="E16" s="20">
        <v>7.2939144551000396E-2</v>
      </c>
      <c r="F16" s="20"/>
      <c r="G16" s="20">
        <v>0.13127508018842901</v>
      </c>
      <c r="H16" s="20">
        <v>9.9371743178270605E-2</v>
      </c>
      <c r="I16" s="20">
        <v>8.0667366065044405E-2</v>
      </c>
      <c r="J16" s="20">
        <v>6.3457659524139801E-2</v>
      </c>
      <c r="K16" s="20">
        <v>7.3908026498819099E-2</v>
      </c>
      <c r="L16" s="20">
        <v>5.9565205507109698E-2</v>
      </c>
      <c r="M16" s="20"/>
      <c r="N16" s="20">
        <v>8.3244992182935504E-2</v>
      </c>
      <c r="O16" s="20">
        <v>8.6848437233019396E-2</v>
      </c>
      <c r="P16" s="20">
        <v>8.2416943752687502E-2</v>
      </c>
      <c r="Q16" s="20">
        <v>7.8526130951542594E-2</v>
      </c>
      <c r="R16" s="20"/>
      <c r="S16" s="20">
        <v>7.1134908688025605E-2</v>
      </c>
      <c r="T16" s="20">
        <v>8.4474231507496195E-2</v>
      </c>
      <c r="U16" s="20">
        <v>7.2786674556619094E-2</v>
      </c>
      <c r="V16" s="20">
        <v>9.9397354643289498E-2</v>
      </c>
      <c r="W16" s="20">
        <v>0.112478462280756</v>
      </c>
      <c r="X16" s="20">
        <v>0.101374810324834</v>
      </c>
      <c r="Y16" s="20">
        <v>9.4890876530790993E-2</v>
      </c>
      <c r="Z16" s="20">
        <v>8.5447119809041697E-2</v>
      </c>
      <c r="AA16" s="20">
        <v>6.1794370493684601E-2</v>
      </c>
      <c r="AB16" s="20">
        <v>5.73925689852465E-2</v>
      </c>
      <c r="AC16" s="20">
        <v>8.8327703905165603E-2</v>
      </c>
      <c r="AD16" s="20">
        <v>8.4383702186190596E-2</v>
      </c>
      <c r="AE16" s="20"/>
      <c r="AF16" s="20">
        <v>8.5562792600616194E-2</v>
      </c>
      <c r="AG16" s="20">
        <v>7.4944384584075194E-2</v>
      </c>
      <c r="AH16" s="20">
        <v>6.4223539330716006E-2</v>
      </c>
      <c r="AI16" s="20"/>
      <c r="AJ16" s="20">
        <v>0.111751664036427</v>
      </c>
      <c r="AK16" s="20">
        <v>6.0708909565924098E-2</v>
      </c>
      <c r="AL16" s="20">
        <v>5.75051948065399E-2</v>
      </c>
      <c r="AM16" s="20">
        <v>0.105657353441936</v>
      </c>
      <c r="AN16" s="20">
        <v>0.106994966627835</v>
      </c>
      <c r="AO16" s="20"/>
      <c r="AP16" s="20">
        <v>6.7114588183224494E-2</v>
      </c>
      <c r="AQ16" s="20">
        <v>0.119617300435804</v>
      </c>
      <c r="AR16" s="20">
        <v>5.1513517258639403E-2</v>
      </c>
      <c r="AS16" s="20">
        <v>9.0216938259435497E-2</v>
      </c>
      <c r="AT16" s="20">
        <v>9.3637379870352297E-2</v>
      </c>
      <c r="AU16" s="20">
        <v>5.7342652526762197E-2</v>
      </c>
      <c r="AV16" s="20"/>
      <c r="AW16" s="20">
        <v>0</v>
      </c>
      <c r="AX16" s="20">
        <v>9.7328783574165897E-2</v>
      </c>
      <c r="AY16" s="20">
        <v>7.2790019480943796E-2</v>
      </c>
      <c r="AZ16" s="20">
        <v>0.117069068376114</v>
      </c>
      <c r="BA16" s="20">
        <v>8.1818225830058197E-2</v>
      </c>
      <c r="BB16" s="20">
        <v>8.1616058662257907E-2</v>
      </c>
      <c r="BC16" s="20">
        <v>9.3503211022122598E-2</v>
      </c>
      <c r="BD16" s="20">
        <v>7.1592436098546694E-2</v>
      </c>
      <c r="BE16" s="20">
        <v>4.9916245322159498E-2</v>
      </c>
      <c r="BF16" s="20">
        <v>7.0220816063766303E-2</v>
      </c>
      <c r="BG16" s="20">
        <v>0.11161867378564901</v>
      </c>
      <c r="BH16" s="20">
        <v>0.15907072078129</v>
      </c>
      <c r="BI16" s="20">
        <v>3.7546381553585903E-2</v>
      </c>
      <c r="BJ16" s="20">
        <v>9.6046667234402097E-2</v>
      </c>
      <c r="BK16" s="20">
        <v>0.14722511192055299</v>
      </c>
      <c r="BL16" s="20">
        <v>4.2068194178437802E-2</v>
      </c>
      <c r="BM16" s="20"/>
      <c r="BN16" s="20">
        <v>7.3369430269675295E-2</v>
      </c>
      <c r="BO16" s="20">
        <v>9.6577916332853397E-2</v>
      </c>
      <c r="BP16" s="20"/>
      <c r="BQ16" s="20">
        <v>5.9616779493212098E-2</v>
      </c>
      <c r="BR16" s="20">
        <v>6.0474927109128697E-2</v>
      </c>
      <c r="BS16" s="20"/>
      <c r="BT16" s="20">
        <v>5.59216514029377E-2</v>
      </c>
      <c r="BU16" s="20"/>
      <c r="BV16" s="20">
        <v>9.28594470240139E-2</v>
      </c>
      <c r="BW16" s="20">
        <v>9.5219110350081695E-2</v>
      </c>
      <c r="BX16" s="20">
        <v>7.4691443236781604E-2</v>
      </c>
      <c r="BY16" s="20"/>
      <c r="BZ16" s="20">
        <v>9.6366732741312397E-2</v>
      </c>
      <c r="CA16" s="20">
        <v>6.4615799650600395E-2</v>
      </c>
      <c r="CB16" s="20">
        <v>6.2553030102308907E-2</v>
      </c>
      <c r="CC16" s="20">
        <v>0.100685882922711</v>
      </c>
      <c r="CD16" s="20">
        <v>7.8224037573305802E-2</v>
      </c>
      <c r="CE16" s="20">
        <v>9.9583454882949798E-2</v>
      </c>
      <c r="CF16" s="20">
        <v>0.101544382380806</v>
      </c>
      <c r="CG16" s="20"/>
      <c r="CH16" s="20">
        <v>9.9254584087049097E-2</v>
      </c>
      <c r="CI16" s="20">
        <v>9.1569605596466902E-2</v>
      </c>
      <c r="CJ16" s="20">
        <v>7.3998525185049804E-2</v>
      </c>
      <c r="CK16" s="20">
        <v>7.2029667064127098E-2</v>
      </c>
      <c r="CL16" s="20">
        <v>7.9177627096007203E-2</v>
      </c>
    </row>
    <row r="17" spans="2:90" x14ac:dyDescent="0.3">
      <c r="B17" s="18" t="s">
        <v>121</v>
      </c>
      <c r="C17" s="21">
        <v>0.58531622558756902</v>
      </c>
      <c r="D17" s="21">
        <v>0.58066624168063996</v>
      </c>
      <c r="E17" s="21">
        <v>0.58657346120106502</v>
      </c>
      <c r="F17" s="21"/>
      <c r="G17" s="21">
        <v>0.53148744528193803</v>
      </c>
      <c r="H17" s="21">
        <v>0.60139704860992504</v>
      </c>
      <c r="I17" s="21">
        <v>0.55780351779970405</v>
      </c>
      <c r="J17" s="21">
        <v>0.58853806540363895</v>
      </c>
      <c r="K17" s="21">
        <v>0.56828879780448505</v>
      </c>
      <c r="L17" s="21">
        <v>0.63927253692619002</v>
      </c>
      <c r="M17" s="21"/>
      <c r="N17" s="21">
        <v>0.58580306382062797</v>
      </c>
      <c r="O17" s="21">
        <v>0.59539647846011901</v>
      </c>
      <c r="P17" s="21">
        <v>0.54701499126437803</v>
      </c>
      <c r="Q17" s="21">
        <v>0.60780764287075995</v>
      </c>
      <c r="R17" s="21"/>
      <c r="S17" s="21">
        <v>0.631869190281936</v>
      </c>
      <c r="T17" s="21">
        <v>0.58060950977588499</v>
      </c>
      <c r="U17" s="21">
        <v>0.59078716732771397</v>
      </c>
      <c r="V17" s="21">
        <v>0.49348496106914003</v>
      </c>
      <c r="W17" s="21">
        <v>0.52641500150777898</v>
      </c>
      <c r="X17" s="21">
        <v>0.54015602943172303</v>
      </c>
      <c r="Y17" s="21">
        <v>0.50257021342559705</v>
      </c>
      <c r="Z17" s="21">
        <v>0.546228536468221</v>
      </c>
      <c r="AA17" s="21">
        <v>0.64443295705173398</v>
      </c>
      <c r="AB17" s="21">
        <v>0.655130989654923</v>
      </c>
      <c r="AC17" s="21">
        <v>0.64977880062411297</v>
      </c>
      <c r="AD17" s="21">
        <v>0.65974198496883896</v>
      </c>
      <c r="AE17" s="21"/>
      <c r="AF17" s="21">
        <v>0.57537943804648894</v>
      </c>
      <c r="AG17" s="21">
        <v>0.617608107213102</v>
      </c>
      <c r="AH17" s="21">
        <v>0.54888709333438501</v>
      </c>
      <c r="AI17" s="21"/>
      <c r="AJ17" s="21">
        <v>0.43185289709490099</v>
      </c>
      <c r="AK17" s="21">
        <v>0.69610115839632203</v>
      </c>
      <c r="AL17" s="21">
        <v>0.67083585289519199</v>
      </c>
      <c r="AM17" s="21">
        <v>0.54275144097227901</v>
      </c>
      <c r="AN17" s="21">
        <v>0.49768120780321301</v>
      </c>
      <c r="AO17" s="21"/>
      <c r="AP17" s="21">
        <v>0.69798625937633296</v>
      </c>
      <c r="AQ17" s="21">
        <v>0.43378935742043101</v>
      </c>
      <c r="AR17" s="21">
        <v>0.70220611531123101</v>
      </c>
      <c r="AS17" s="21">
        <v>0.53391303754869601</v>
      </c>
      <c r="AT17" s="21">
        <v>0.60334526430289404</v>
      </c>
      <c r="AU17" s="21">
        <v>0.56914935043716597</v>
      </c>
      <c r="AV17" s="21"/>
      <c r="AW17" s="21">
        <v>0.70446167837169604</v>
      </c>
      <c r="AX17" s="21">
        <v>0.52734939027711503</v>
      </c>
      <c r="AY17" s="21">
        <v>0.67905191973727697</v>
      </c>
      <c r="AZ17" s="21">
        <v>0.54874627322258795</v>
      </c>
      <c r="BA17" s="21">
        <v>0.615781184205478</v>
      </c>
      <c r="BB17" s="21">
        <v>0.62133885559690105</v>
      </c>
      <c r="BC17" s="21">
        <v>0.55956418879468295</v>
      </c>
      <c r="BD17" s="21">
        <v>0.54970752577725701</v>
      </c>
      <c r="BE17" s="21">
        <v>0.66990208289525899</v>
      </c>
      <c r="BF17" s="21">
        <v>0.56686142635043302</v>
      </c>
      <c r="BG17" s="21">
        <v>0.53267964981747395</v>
      </c>
      <c r="BH17" s="21">
        <v>0.37484800575466398</v>
      </c>
      <c r="BI17" s="21">
        <v>0.72539525018393503</v>
      </c>
      <c r="BJ17" s="21">
        <v>0.60679673021790703</v>
      </c>
      <c r="BK17" s="21">
        <v>0.31486771601947</v>
      </c>
      <c r="BL17" s="21">
        <v>0.72246926150406499</v>
      </c>
      <c r="BM17" s="21"/>
      <c r="BN17" s="21">
        <v>0.59722996480523105</v>
      </c>
      <c r="BO17" s="21">
        <v>0.56955423847357001</v>
      </c>
      <c r="BP17" s="21"/>
      <c r="BQ17" s="21">
        <v>0.712654847679973</v>
      </c>
      <c r="BR17" s="21">
        <v>0.68002065940631995</v>
      </c>
      <c r="BS17" s="21"/>
      <c r="BT17" s="21">
        <v>0.696121713310493</v>
      </c>
      <c r="BU17" s="21"/>
      <c r="BV17" s="21">
        <v>0.56929861724733599</v>
      </c>
      <c r="BW17" s="21">
        <v>0.60356759054603104</v>
      </c>
      <c r="BX17" s="21">
        <v>0.58538278110518804</v>
      </c>
      <c r="BY17" s="21"/>
      <c r="BZ17" s="21">
        <v>0.59426350304779996</v>
      </c>
      <c r="CA17" s="21">
        <v>0.65842701147528004</v>
      </c>
      <c r="CB17" s="21">
        <v>0.62388802777913699</v>
      </c>
      <c r="CC17" s="21">
        <v>0.51277219659451201</v>
      </c>
      <c r="CD17" s="21">
        <v>0.62932939974217605</v>
      </c>
      <c r="CE17" s="21">
        <v>0.53710512936541499</v>
      </c>
      <c r="CF17" s="21">
        <v>0.56128198513830996</v>
      </c>
      <c r="CG17" s="21"/>
      <c r="CH17" s="21">
        <v>0.57080053274940001</v>
      </c>
      <c r="CI17" s="21">
        <v>0.55455791988280601</v>
      </c>
      <c r="CJ17" s="21">
        <v>0.59447052304360404</v>
      </c>
      <c r="CK17" s="21">
        <v>0.64061583176871595</v>
      </c>
      <c r="CL17" s="21">
        <v>0.60642205154851703</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716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0.116515589379292</v>
      </c>
      <c r="D9" s="17">
        <v>0.12935971719370701</v>
      </c>
      <c r="E9" s="17">
        <v>0.104886612675341</v>
      </c>
      <c r="F9" s="17"/>
      <c r="G9" s="17">
        <v>0.18477569792713999</v>
      </c>
      <c r="H9" s="17">
        <v>0.196441942409082</v>
      </c>
      <c r="I9" s="17">
        <v>0.116097023263874</v>
      </c>
      <c r="J9" s="17">
        <v>6.7070278962402405E-2</v>
      </c>
      <c r="K9" s="17">
        <v>5.8101844696023801E-2</v>
      </c>
      <c r="L9" s="17">
        <v>8.55280853332471E-2</v>
      </c>
      <c r="M9" s="17"/>
      <c r="N9" s="17">
        <v>0.17226531262446801</v>
      </c>
      <c r="O9" s="17">
        <v>9.7912764551375597E-2</v>
      </c>
      <c r="P9" s="17">
        <v>9.2713662966879301E-2</v>
      </c>
      <c r="Q9" s="17">
        <v>9.7837971029085397E-2</v>
      </c>
      <c r="R9" s="17"/>
      <c r="S9" s="17">
        <v>0.13404140351312799</v>
      </c>
      <c r="T9" s="17">
        <v>7.8759787330150099E-2</v>
      </c>
      <c r="U9" s="17">
        <v>9.4516944368979006E-2</v>
      </c>
      <c r="V9" s="17">
        <v>0.10344448263834</v>
      </c>
      <c r="W9" s="17">
        <v>8.1861395350845106E-2</v>
      </c>
      <c r="X9" s="17">
        <v>0.123541380829569</v>
      </c>
      <c r="Y9" s="17">
        <v>0.13783571232650901</v>
      </c>
      <c r="Z9" s="17">
        <v>0.100663721169404</v>
      </c>
      <c r="AA9" s="17">
        <v>0.13583879214833899</v>
      </c>
      <c r="AB9" s="17">
        <v>0.136302947192775</v>
      </c>
      <c r="AC9" s="17">
        <v>0.17036948924284301</v>
      </c>
      <c r="AD9" s="17">
        <v>0.100322482446182</v>
      </c>
      <c r="AE9" s="17"/>
      <c r="AF9" s="17">
        <v>7.3171214825348593E-2</v>
      </c>
      <c r="AG9" s="17">
        <v>0.16185292537750401</v>
      </c>
      <c r="AH9" s="17">
        <v>9.2700391952577801E-2</v>
      </c>
      <c r="AI9" s="17"/>
      <c r="AJ9" s="17">
        <v>7.4970971479649498E-2</v>
      </c>
      <c r="AK9" s="17">
        <v>0.174611785251609</v>
      </c>
      <c r="AL9" s="17">
        <v>9.42759356490631E-2</v>
      </c>
      <c r="AM9" s="17">
        <v>9.7437123511957505E-2</v>
      </c>
      <c r="AN9" s="17">
        <v>0.13684955004716001</v>
      </c>
      <c r="AO9" s="17"/>
      <c r="AP9" s="17">
        <v>0.195040549953819</v>
      </c>
      <c r="AQ9" s="17">
        <v>9.5698923798650207E-2</v>
      </c>
      <c r="AR9" s="17">
        <v>0.11759622642952899</v>
      </c>
      <c r="AS9" s="17">
        <v>6.0446398804666499E-2</v>
      </c>
      <c r="AT9" s="17">
        <v>0.206527494184119</v>
      </c>
      <c r="AU9" s="17">
        <v>5.4328668678231801E-2</v>
      </c>
      <c r="AV9" s="17"/>
      <c r="AW9" s="17">
        <v>0.15575936428703099</v>
      </c>
      <c r="AX9" s="17">
        <v>8.5525807885965796E-2</v>
      </c>
      <c r="AY9" s="17">
        <v>0.124497664115578</v>
      </c>
      <c r="AZ9" s="17">
        <v>0.13258813413234299</v>
      </c>
      <c r="BA9" s="17">
        <v>9.1785327136381198E-2</v>
      </c>
      <c r="BB9" s="17">
        <v>9.7483333137180703E-2</v>
      </c>
      <c r="BC9" s="17">
        <v>9.5230086854968699E-2</v>
      </c>
      <c r="BD9" s="17">
        <v>8.9884221080020296E-2</v>
      </c>
      <c r="BE9" s="17">
        <v>9.84079033331305E-2</v>
      </c>
      <c r="BF9" s="17">
        <v>8.96603854830203E-2</v>
      </c>
      <c r="BG9" s="17">
        <v>0.124376069054096</v>
      </c>
      <c r="BH9" s="17">
        <v>0.12194693294298201</v>
      </c>
      <c r="BI9" s="17">
        <v>0.17445137861531099</v>
      </c>
      <c r="BJ9" s="17">
        <v>8.3820158610870096E-2</v>
      </c>
      <c r="BK9" s="17">
        <v>0.18560364203670099</v>
      </c>
      <c r="BL9" s="17">
        <v>0.25894576103473599</v>
      </c>
      <c r="BM9" s="17"/>
      <c r="BN9" s="17">
        <v>0.11795470495270199</v>
      </c>
      <c r="BO9" s="17">
        <v>0.11516787167652801</v>
      </c>
      <c r="BP9" s="17"/>
      <c r="BQ9" s="17">
        <v>0.20331741994955899</v>
      </c>
      <c r="BR9" s="17">
        <v>0.135527203767873</v>
      </c>
      <c r="BS9" s="17"/>
      <c r="BT9" s="17">
        <v>0.16759112014309299</v>
      </c>
      <c r="BU9" s="17"/>
      <c r="BV9" s="17">
        <v>0.12902863219053601</v>
      </c>
      <c r="BW9" s="17">
        <v>0.13900213155805399</v>
      </c>
      <c r="BX9" s="17">
        <v>0.106074961833153</v>
      </c>
      <c r="BY9" s="17"/>
      <c r="BZ9" s="17">
        <v>0.101462289930523</v>
      </c>
      <c r="CA9" s="17">
        <v>0.13208967745369199</v>
      </c>
      <c r="CB9" s="17">
        <v>5.5073492442914602E-2</v>
      </c>
      <c r="CC9" s="17">
        <v>0.123399613938155</v>
      </c>
      <c r="CD9" s="17">
        <v>9.4638005774026202E-2</v>
      </c>
      <c r="CE9" s="17">
        <v>0.114784822134832</v>
      </c>
      <c r="CF9" s="17">
        <v>0.21436085404549499</v>
      </c>
      <c r="CG9" s="17"/>
      <c r="CH9" s="17">
        <v>0.28541178312141602</v>
      </c>
      <c r="CI9" s="17">
        <v>0.114218760037632</v>
      </c>
      <c r="CJ9" s="17">
        <v>9.3224808064051604E-2</v>
      </c>
      <c r="CK9" s="17">
        <v>7.0350395222017498E-2</v>
      </c>
      <c r="CL9" s="17">
        <v>0.119129692840028</v>
      </c>
    </row>
    <row r="10" spans="2:90" x14ac:dyDescent="0.3">
      <c r="B10" s="18" t="s">
        <v>710</v>
      </c>
      <c r="C10" s="17">
        <v>0.23692794875948001</v>
      </c>
      <c r="D10" s="17">
        <v>0.24969446469928699</v>
      </c>
      <c r="E10" s="17">
        <v>0.22135080908198301</v>
      </c>
      <c r="F10" s="17"/>
      <c r="G10" s="17">
        <v>0.32711415160072199</v>
      </c>
      <c r="H10" s="17">
        <v>0.30313073786410999</v>
      </c>
      <c r="I10" s="17">
        <v>0.23221353304968101</v>
      </c>
      <c r="J10" s="17">
        <v>0.18897824381137601</v>
      </c>
      <c r="K10" s="17">
        <v>0.18521808587454899</v>
      </c>
      <c r="L10" s="17">
        <v>0.200394197741251</v>
      </c>
      <c r="M10" s="17"/>
      <c r="N10" s="17">
        <v>0.27960220593476698</v>
      </c>
      <c r="O10" s="17">
        <v>0.250001658232055</v>
      </c>
      <c r="P10" s="17">
        <v>0.21551936011529901</v>
      </c>
      <c r="Q10" s="17">
        <v>0.19856342658646101</v>
      </c>
      <c r="R10" s="17"/>
      <c r="S10" s="17">
        <v>0.30107995383314301</v>
      </c>
      <c r="T10" s="17">
        <v>0.24230035830190999</v>
      </c>
      <c r="U10" s="17">
        <v>0.243236324160572</v>
      </c>
      <c r="V10" s="17">
        <v>0.16880679580186</v>
      </c>
      <c r="W10" s="17">
        <v>0.27744390169153399</v>
      </c>
      <c r="X10" s="17">
        <v>0.24376784153752701</v>
      </c>
      <c r="Y10" s="17">
        <v>0.155612000464499</v>
      </c>
      <c r="Z10" s="17">
        <v>0.21813078915382</v>
      </c>
      <c r="AA10" s="17">
        <v>0.25636845284218901</v>
      </c>
      <c r="AB10" s="17">
        <v>0.246755654423707</v>
      </c>
      <c r="AC10" s="17">
        <v>0.17805543666782001</v>
      </c>
      <c r="AD10" s="17">
        <v>0.22454014895258401</v>
      </c>
      <c r="AE10" s="17"/>
      <c r="AF10" s="17">
        <v>0.17988867195473901</v>
      </c>
      <c r="AG10" s="17">
        <v>0.29319093128276602</v>
      </c>
      <c r="AH10" s="17">
        <v>0.188628704748799</v>
      </c>
      <c r="AI10" s="17"/>
      <c r="AJ10" s="17">
        <v>0.14917282026519599</v>
      </c>
      <c r="AK10" s="17">
        <v>0.31703551938508701</v>
      </c>
      <c r="AL10" s="17">
        <v>0.31861134247663198</v>
      </c>
      <c r="AM10" s="17">
        <v>0.14637781730400401</v>
      </c>
      <c r="AN10" s="17">
        <v>0.320008663986035</v>
      </c>
      <c r="AO10" s="17"/>
      <c r="AP10" s="17">
        <v>0.34324197928598699</v>
      </c>
      <c r="AQ10" s="17">
        <v>0.17392512549359901</v>
      </c>
      <c r="AR10" s="17">
        <v>0.27800764163001201</v>
      </c>
      <c r="AS10" s="17">
        <v>0.169449239301382</v>
      </c>
      <c r="AT10" s="17">
        <v>0.39154738845729398</v>
      </c>
      <c r="AU10" s="17">
        <v>0.16802846632978</v>
      </c>
      <c r="AV10" s="17"/>
      <c r="AW10" s="17">
        <v>0.155274534721521</v>
      </c>
      <c r="AX10" s="17">
        <v>0.26214002432516298</v>
      </c>
      <c r="AY10" s="17">
        <v>0.19049525594726999</v>
      </c>
      <c r="AZ10" s="17">
        <v>0.21906656807695199</v>
      </c>
      <c r="BA10" s="17">
        <v>0.21694511761830901</v>
      </c>
      <c r="BB10" s="17">
        <v>0.23236222322692099</v>
      </c>
      <c r="BC10" s="17">
        <v>0.26164169381544999</v>
      </c>
      <c r="BD10" s="17">
        <v>0.237355539297011</v>
      </c>
      <c r="BE10" s="17">
        <v>0.270969775691633</v>
      </c>
      <c r="BF10" s="17">
        <v>0.33252388555731899</v>
      </c>
      <c r="BG10" s="17">
        <v>0.22589266438147201</v>
      </c>
      <c r="BH10" s="17">
        <v>0.18634641827752499</v>
      </c>
      <c r="BI10" s="17">
        <v>0.24116886477434299</v>
      </c>
      <c r="BJ10" s="17">
        <v>0.292919596588819</v>
      </c>
      <c r="BK10" s="17">
        <v>0.210254741144214</v>
      </c>
      <c r="BL10" s="17">
        <v>0.31097510577231302</v>
      </c>
      <c r="BM10" s="17"/>
      <c r="BN10" s="17">
        <v>0.232490487277905</v>
      </c>
      <c r="BO10" s="17">
        <v>0.245263052772455</v>
      </c>
      <c r="BP10" s="17"/>
      <c r="BQ10" s="17">
        <v>0.35022272715477398</v>
      </c>
      <c r="BR10" s="17">
        <v>0.27476850177391199</v>
      </c>
      <c r="BS10" s="17"/>
      <c r="BT10" s="17">
        <v>0.29405468042802302</v>
      </c>
      <c r="BU10" s="17"/>
      <c r="BV10" s="17">
        <v>0.238075319739987</v>
      </c>
      <c r="BW10" s="17">
        <v>0.27228310968730002</v>
      </c>
      <c r="BX10" s="17">
        <v>0.22126239328196901</v>
      </c>
      <c r="BY10" s="17"/>
      <c r="BZ10" s="17">
        <v>0.18414420351198199</v>
      </c>
      <c r="CA10" s="17">
        <v>0.21436344606067201</v>
      </c>
      <c r="CB10" s="17">
        <v>0.23874320114535</v>
      </c>
      <c r="CC10" s="17">
        <v>0.24324708244852999</v>
      </c>
      <c r="CD10" s="17">
        <v>0.290792355665216</v>
      </c>
      <c r="CE10" s="17">
        <v>0.26193345261151402</v>
      </c>
      <c r="CF10" s="17">
        <v>0.25062542161679902</v>
      </c>
      <c r="CG10" s="17"/>
      <c r="CH10" s="17">
        <v>0.30039368489580998</v>
      </c>
      <c r="CI10" s="17">
        <v>0.26599842509976501</v>
      </c>
      <c r="CJ10" s="17">
        <v>0.20417317965698101</v>
      </c>
      <c r="CK10" s="17">
        <v>0.21828290090333799</v>
      </c>
      <c r="CL10" s="17">
        <v>0.18545753882419699</v>
      </c>
    </row>
    <row r="11" spans="2:90" x14ac:dyDescent="0.3">
      <c r="B11" s="18" t="s">
        <v>711</v>
      </c>
      <c r="C11" s="17">
        <v>0.26506937770987998</v>
      </c>
      <c r="D11" s="17">
        <v>0.25166753934962399</v>
      </c>
      <c r="E11" s="17">
        <v>0.27930966728865902</v>
      </c>
      <c r="F11" s="17"/>
      <c r="G11" s="17">
        <v>0.230464848166333</v>
      </c>
      <c r="H11" s="17">
        <v>0.24593568748050901</v>
      </c>
      <c r="I11" s="17">
        <v>0.229763472407021</v>
      </c>
      <c r="J11" s="17">
        <v>0.25613349737617003</v>
      </c>
      <c r="K11" s="17">
        <v>0.31999375418949999</v>
      </c>
      <c r="L11" s="17">
        <v>0.30301063186817401</v>
      </c>
      <c r="M11" s="17"/>
      <c r="N11" s="17">
        <v>0.242708799039587</v>
      </c>
      <c r="O11" s="17">
        <v>0.26696975887858898</v>
      </c>
      <c r="P11" s="17">
        <v>0.28822426985355398</v>
      </c>
      <c r="Q11" s="17">
        <v>0.26947587455399902</v>
      </c>
      <c r="R11" s="17"/>
      <c r="S11" s="17">
        <v>0.23467571225312001</v>
      </c>
      <c r="T11" s="17">
        <v>0.30168437578312801</v>
      </c>
      <c r="U11" s="17">
        <v>0.25952458036716802</v>
      </c>
      <c r="V11" s="17">
        <v>0.30260749712540502</v>
      </c>
      <c r="W11" s="17">
        <v>0.273386167862741</v>
      </c>
      <c r="X11" s="17">
        <v>0.244386419991171</v>
      </c>
      <c r="Y11" s="17">
        <v>0.26746196053221</v>
      </c>
      <c r="Z11" s="17">
        <v>0.190842245478717</v>
      </c>
      <c r="AA11" s="17">
        <v>0.29141889667164</v>
      </c>
      <c r="AB11" s="17">
        <v>0.26254610050516802</v>
      </c>
      <c r="AC11" s="17">
        <v>0.19487241036237399</v>
      </c>
      <c r="AD11" s="17">
        <v>0.313052461182736</v>
      </c>
      <c r="AE11" s="17"/>
      <c r="AF11" s="17">
        <v>0.285458706074597</v>
      </c>
      <c r="AG11" s="17">
        <v>0.24268176047927201</v>
      </c>
      <c r="AH11" s="17">
        <v>0.273462376008557</v>
      </c>
      <c r="AI11" s="17"/>
      <c r="AJ11" s="17">
        <v>0.297395446292954</v>
      </c>
      <c r="AK11" s="17">
        <v>0.24319976446449601</v>
      </c>
      <c r="AL11" s="17">
        <v>0.23629598513060099</v>
      </c>
      <c r="AM11" s="17">
        <v>0.27143941996458498</v>
      </c>
      <c r="AN11" s="17">
        <v>0.25136500298945702</v>
      </c>
      <c r="AO11" s="17"/>
      <c r="AP11" s="17">
        <v>0.240885024773378</v>
      </c>
      <c r="AQ11" s="17">
        <v>0.270286376225503</v>
      </c>
      <c r="AR11" s="17">
        <v>0.29550482085093599</v>
      </c>
      <c r="AS11" s="17">
        <v>0.29839482055910199</v>
      </c>
      <c r="AT11" s="17">
        <v>0.22585220666256101</v>
      </c>
      <c r="AU11" s="17">
        <v>0.25669648199978901</v>
      </c>
      <c r="AV11" s="17"/>
      <c r="AW11" s="17">
        <v>0.34828831210664102</v>
      </c>
      <c r="AX11" s="17">
        <v>0.17543402099421401</v>
      </c>
      <c r="AY11" s="17">
        <v>0.31619576003014399</v>
      </c>
      <c r="AZ11" s="17">
        <v>0.29223178052763499</v>
      </c>
      <c r="BA11" s="17">
        <v>0.31880360380640599</v>
      </c>
      <c r="BB11" s="17">
        <v>0.21865660055484401</v>
      </c>
      <c r="BC11" s="17">
        <v>0.27810916147831599</v>
      </c>
      <c r="BD11" s="17">
        <v>0.24096252884027</v>
      </c>
      <c r="BE11" s="17">
        <v>0.29108381932334199</v>
      </c>
      <c r="BF11" s="17">
        <v>0.26015701986768702</v>
      </c>
      <c r="BG11" s="17">
        <v>0.27834882320015703</v>
      </c>
      <c r="BH11" s="17">
        <v>0.32329228053012499</v>
      </c>
      <c r="BI11" s="17">
        <v>0.25756065673445799</v>
      </c>
      <c r="BJ11" s="17">
        <v>0.299823451344707</v>
      </c>
      <c r="BK11" s="17">
        <v>0.13270651445578999</v>
      </c>
      <c r="BL11" s="17">
        <v>0.19401891074745001</v>
      </c>
      <c r="BM11" s="17"/>
      <c r="BN11" s="17">
        <v>0.28158425096266299</v>
      </c>
      <c r="BO11" s="17">
        <v>0.24272214627671199</v>
      </c>
      <c r="BP11" s="17"/>
      <c r="BQ11" s="17">
        <v>0.226736348365662</v>
      </c>
      <c r="BR11" s="17">
        <v>0.293870228729675</v>
      </c>
      <c r="BS11" s="17"/>
      <c r="BT11" s="17">
        <v>0.28001047554882902</v>
      </c>
      <c r="BU11" s="17"/>
      <c r="BV11" s="17">
        <v>0.26756895626413202</v>
      </c>
      <c r="BW11" s="17">
        <v>0.23866313019153901</v>
      </c>
      <c r="BX11" s="17">
        <v>0.27289926833598599</v>
      </c>
      <c r="BY11" s="17"/>
      <c r="BZ11" s="17">
        <v>0.20223731913234599</v>
      </c>
      <c r="CA11" s="17">
        <v>0.29712892606233499</v>
      </c>
      <c r="CB11" s="17">
        <v>0.32894476664216699</v>
      </c>
      <c r="CC11" s="17">
        <v>0.279446457210965</v>
      </c>
      <c r="CD11" s="17">
        <v>0.25721553071835601</v>
      </c>
      <c r="CE11" s="17">
        <v>0.27891624468492399</v>
      </c>
      <c r="CF11" s="17">
        <v>0.20130426764502601</v>
      </c>
      <c r="CG11" s="17"/>
      <c r="CH11" s="17">
        <v>0.19671386806303701</v>
      </c>
      <c r="CI11" s="17">
        <v>0.28438538510886202</v>
      </c>
      <c r="CJ11" s="17">
        <v>0.27800643610659198</v>
      </c>
      <c r="CK11" s="17">
        <v>0.257988728600062</v>
      </c>
      <c r="CL11" s="17">
        <v>0.16135826299807801</v>
      </c>
    </row>
    <row r="12" spans="2:90" x14ac:dyDescent="0.3">
      <c r="B12" s="18" t="s">
        <v>712</v>
      </c>
      <c r="C12" s="17">
        <v>0.15062922402289899</v>
      </c>
      <c r="D12" s="17">
        <v>0.14574492335776501</v>
      </c>
      <c r="E12" s="17">
        <v>0.15563813409027799</v>
      </c>
      <c r="F12" s="17"/>
      <c r="G12" s="17">
        <v>8.8347904594859902E-2</v>
      </c>
      <c r="H12" s="17">
        <v>0.123524965887708</v>
      </c>
      <c r="I12" s="17">
        <v>0.162170287055801</v>
      </c>
      <c r="J12" s="17">
        <v>0.17440906880538201</v>
      </c>
      <c r="K12" s="17">
        <v>0.15647555030839599</v>
      </c>
      <c r="L12" s="17">
        <v>0.181474041112963</v>
      </c>
      <c r="M12" s="17"/>
      <c r="N12" s="17">
        <v>0.13000861371723699</v>
      </c>
      <c r="O12" s="17">
        <v>0.16095279096435</v>
      </c>
      <c r="P12" s="17">
        <v>0.15034316498709299</v>
      </c>
      <c r="Q12" s="17">
        <v>0.16206609349195999</v>
      </c>
      <c r="R12" s="17"/>
      <c r="S12" s="17">
        <v>0.122944987635807</v>
      </c>
      <c r="T12" s="17">
        <v>0.13139833943602999</v>
      </c>
      <c r="U12" s="17">
        <v>0.161956382277645</v>
      </c>
      <c r="V12" s="17">
        <v>0.19167760787509899</v>
      </c>
      <c r="W12" s="17">
        <v>0.120869264221819</v>
      </c>
      <c r="X12" s="17">
        <v>0.17562869393379299</v>
      </c>
      <c r="Y12" s="17">
        <v>0.158467594303736</v>
      </c>
      <c r="Z12" s="17">
        <v>0.22728154170213399</v>
      </c>
      <c r="AA12" s="17">
        <v>0.122690746017604</v>
      </c>
      <c r="AB12" s="17">
        <v>0.13965073642057399</v>
      </c>
      <c r="AC12" s="17">
        <v>0.19837593853602201</v>
      </c>
      <c r="AD12" s="17">
        <v>0.138187084355192</v>
      </c>
      <c r="AE12" s="17"/>
      <c r="AF12" s="17">
        <v>0.18275649639078401</v>
      </c>
      <c r="AG12" s="17">
        <v>0.128078394275768</v>
      </c>
      <c r="AH12" s="17">
        <v>0.16173266320937099</v>
      </c>
      <c r="AI12" s="17"/>
      <c r="AJ12" s="17">
        <v>0.20418828420545099</v>
      </c>
      <c r="AK12" s="17">
        <v>0.105374348055221</v>
      </c>
      <c r="AL12" s="17">
        <v>0.16254067202681</v>
      </c>
      <c r="AM12" s="17">
        <v>0.169341754446272</v>
      </c>
      <c r="AN12" s="17">
        <v>8.8824100956136895E-2</v>
      </c>
      <c r="AO12" s="17"/>
      <c r="AP12" s="17">
        <v>0.106292048514935</v>
      </c>
      <c r="AQ12" s="17">
        <v>0.190845078056078</v>
      </c>
      <c r="AR12" s="17">
        <v>0.13649767040300001</v>
      </c>
      <c r="AS12" s="17">
        <v>0.16120981821161501</v>
      </c>
      <c r="AT12" s="17">
        <v>5.8524735109128402E-2</v>
      </c>
      <c r="AU12" s="17">
        <v>0.19326912807316701</v>
      </c>
      <c r="AV12" s="17"/>
      <c r="AW12" s="17">
        <v>9.3003295058706401E-2</v>
      </c>
      <c r="AX12" s="17">
        <v>0.11988716076380999</v>
      </c>
      <c r="AY12" s="17">
        <v>9.8662995634045098E-2</v>
      </c>
      <c r="AZ12" s="17">
        <v>0.161372007829263</v>
      </c>
      <c r="BA12" s="17">
        <v>0.15228909644698599</v>
      </c>
      <c r="BB12" s="17">
        <v>0.190429341222877</v>
      </c>
      <c r="BC12" s="17">
        <v>0.157779623626946</v>
      </c>
      <c r="BD12" s="17">
        <v>0.186541087190812</v>
      </c>
      <c r="BE12" s="17">
        <v>0.164241364664098</v>
      </c>
      <c r="BF12" s="17">
        <v>0.13143161863173999</v>
      </c>
      <c r="BG12" s="17">
        <v>0.16263632038994999</v>
      </c>
      <c r="BH12" s="17">
        <v>0.15230715005446899</v>
      </c>
      <c r="BI12" s="17">
        <v>0.100619657239784</v>
      </c>
      <c r="BJ12" s="17">
        <v>0.10882438841947099</v>
      </c>
      <c r="BK12" s="17">
        <v>0.16639580772777099</v>
      </c>
      <c r="BL12" s="17">
        <v>0.134225753604621</v>
      </c>
      <c r="BM12" s="17"/>
      <c r="BN12" s="17">
        <v>0.15774582087727099</v>
      </c>
      <c r="BO12" s="17">
        <v>0.14206075060671</v>
      </c>
      <c r="BP12" s="17"/>
      <c r="BQ12" s="17">
        <v>0.10203443995435001</v>
      </c>
      <c r="BR12" s="17">
        <v>8.8028625920033396E-2</v>
      </c>
      <c r="BS12" s="17"/>
      <c r="BT12" s="17">
        <v>9.9274182492964894E-2</v>
      </c>
      <c r="BU12" s="17"/>
      <c r="BV12" s="17">
        <v>0.148225752895287</v>
      </c>
      <c r="BW12" s="17">
        <v>0.135154557203362</v>
      </c>
      <c r="BX12" s="17">
        <v>0.15789774888056801</v>
      </c>
      <c r="BY12" s="17"/>
      <c r="BZ12" s="17">
        <v>0.15940355640653101</v>
      </c>
      <c r="CA12" s="17">
        <v>0.131451851535934</v>
      </c>
      <c r="CB12" s="17">
        <v>0.14998088075987001</v>
      </c>
      <c r="CC12" s="17">
        <v>0.13828533065645399</v>
      </c>
      <c r="CD12" s="17">
        <v>0.16548529890372801</v>
      </c>
      <c r="CE12" s="17">
        <v>0.15802264561894999</v>
      </c>
      <c r="CF12" s="17">
        <v>0.16192191585459001</v>
      </c>
      <c r="CG12" s="17"/>
      <c r="CH12" s="17">
        <v>9.6134894894164297E-2</v>
      </c>
      <c r="CI12" s="17">
        <v>0.150066848293821</v>
      </c>
      <c r="CJ12" s="17">
        <v>0.17139071600140501</v>
      </c>
      <c r="CK12" s="17">
        <v>0.13635979771786899</v>
      </c>
      <c r="CL12" s="17">
        <v>0.15405463306907599</v>
      </c>
    </row>
    <row r="13" spans="2:90" x14ac:dyDescent="0.3">
      <c r="B13" s="18" t="s">
        <v>713</v>
      </c>
      <c r="C13" s="17">
        <v>0.179390591315679</v>
      </c>
      <c r="D13" s="17">
        <v>0.18458404922312299</v>
      </c>
      <c r="E13" s="17">
        <v>0.174705690500984</v>
      </c>
      <c r="F13" s="17"/>
      <c r="G13" s="17">
        <v>0.105707163296135</v>
      </c>
      <c r="H13" s="17">
        <v>9.1188764228574901E-2</v>
      </c>
      <c r="I13" s="17">
        <v>0.200817603050293</v>
      </c>
      <c r="J13" s="17">
        <v>0.24716690229252</v>
      </c>
      <c r="K13" s="17">
        <v>0.22204241800017999</v>
      </c>
      <c r="L13" s="17">
        <v>0.199233351278435</v>
      </c>
      <c r="M13" s="17"/>
      <c r="N13" s="17">
        <v>0.13832614417655401</v>
      </c>
      <c r="O13" s="17">
        <v>0.17479332291191799</v>
      </c>
      <c r="P13" s="17">
        <v>0.21774037780191399</v>
      </c>
      <c r="Q13" s="17">
        <v>0.19016953517519</v>
      </c>
      <c r="R13" s="17"/>
      <c r="S13" s="17">
        <v>0.15214877942681601</v>
      </c>
      <c r="T13" s="17">
        <v>0.204832929170193</v>
      </c>
      <c r="U13" s="17">
        <v>0.20431431880106801</v>
      </c>
      <c r="V13" s="17">
        <v>0.189721316121472</v>
      </c>
      <c r="W13" s="17">
        <v>0.18500704535711601</v>
      </c>
      <c r="X13" s="17">
        <v>0.162722857129558</v>
      </c>
      <c r="Y13" s="17">
        <v>0.228664101509301</v>
      </c>
      <c r="Z13" s="17">
        <v>0.219251139464094</v>
      </c>
      <c r="AA13" s="17">
        <v>0.14814229865522699</v>
      </c>
      <c r="AB13" s="17">
        <v>0.12869818278984199</v>
      </c>
      <c r="AC13" s="17">
        <v>0.195753024831018</v>
      </c>
      <c r="AD13" s="17">
        <v>0.19110060169325499</v>
      </c>
      <c r="AE13" s="17"/>
      <c r="AF13" s="17">
        <v>0.242059384866951</v>
      </c>
      <c r="AG13" s="17">
        <v>0.131183618387027</v>
      </c>
      <c r="AH13" s="17">
        <v>0.19495722851567701</v>
      </c>
      <c r="AI13" s="17"/>
      <c r="AJ13" s="17">
        <v>0.24389679932407299</v>
      </c>
      <c r="AK13" s="17">
        <v>0.118631686833892</v>
      </c>
      <c r="AL13" s="17">
        <v>0.17512758430572101</v>
      </c>
      <c r="AM13" s="17">
        <v>0.276892976233449</v>
      </c>
      <c r="AN13" s="17">
        <v>0.12606864301649801</v>
      </c>
      <c r="AO13" s="17"/>
      <c r="AP13" s="17">
        <v>7.4888762334350198E-2</v>
      </c>
      <c r="AQ13" s="17">
        <v>0.24038095095759199</v>
      </c>
      <c r="AR13" s="17">
        <v>0.149720591509797</v>
      </c>
      <c r="AS13" s="17">
        <v>0.27831699115919201</v>
      </c>
      <c r="AT13" s="17">
        <v>5.06882680784752E-2</v>
      </c>
      <c r="AU13" s="17">
        <v>0.20477846801448099</v>
      </c>
      <c r="AV13" s="17"/>
      <c r="AW13" s="17">
        <v>0.15268742615419201</v>
      </c>
      <c r="AX13" s="17">
        <v>0.17393642937738099</v>
      </c>
      <c r="AY13" s="17">
        <v>0.17950398073462601</v>
      </c>
      <c r="AZ13" s="17">
        <v>0.14167486172763899</v>
      </c>
      <c r="BA13" s="17">
        <v>0.17134396160757601</v>
      </c>
      <c r="BB13" s="17">
        <v>0.207336841083023</v>
      </c>
      <c r="BC13" s="17">
        <v>0.18952720961800801</v>
      </c>
      <c r="BD13" s="17">
        <v>0.21064563242995901</v>
      </c>
      <c r="BE13" s="17">
        <v>0.16145102802532699</v>
      </c>
      <c r="BF13" s="17">
        <v>0.15865098817759099</v>
      </c>
      <c r="BG13" s="17">
        <v>0.202150156824177</v>
      </c>
      <c r="BH13" s="17">
        <v>0.17688895708565</v>
      </c>
      <c r="BI13" s="17">
        <v>0.20279368091060601</v>
      </c>
      <c r="BJ13" s="17">
        <v>0.21461240503613299</v>
      </c>
      <c r="BK13" s="17">
        <v>0.26012031337449498</v>
      </c>
      <c r="BL13" s="17">
        <v>7.02519910698923E-2</v>
      </c>
      <c r="BM13" s="17"/>
      <c r="BN13" s="17">
        <v>0.166925829444066</v>
      </c>
      <c r="BO13" s="17">
        <v>0.19474920140417901</v>
      </c>
      <c r="BP13" s="17"/>
      <c r="BQ13" s="17">
        <v>7.9226162542660905E-2</v>
      </c>
      <c r="BR13" s="17">
        <v>0.176631954438112</v>
      </c>
      <c r="BS13" s="17"/>
      <c r="BT13" s="17">
        <v>0.136768054940242</v>
      </c>
      <c r="BU13" s="17"/>
      <c r="BV13" s="17">
        <v>0.15739109107069901</v>
      </c>
      <c r="BW13" s="17">
        <v>0.15484241248231101</v>
      </c>
      <c r="BX13" s="17">
        <v>0.19883067757131601</v>
      </c>
      <c r="BY13" s="17"/>
      <c r="BZ13" s="17">
        <v>0.252165108098934</v>
      </c>
      <c r="CA13" s="17">
        <v>0.160917431052371</v>
      </c>
      <c r="CB13" s="17">
        <v>0.18832736844460099</v>
      </c>
      <c r="CC13" s="17">
        <v>0.18618383727497401</v>
      </c>
      <c r="CD13" s="17">
        <v>0.16933365477281601</v>
      </c>
      <c r="CE13" s="17">
        <v>0.15840977973261799</v>
      </c>
      <c r="CF13" s="17">
        <v>0.14136642962108101</v>
      </c>
      <c r="CG13" s="17"/>
      <c r="CH13" s="17">
        <v>0.101543066715859</v>
      </c>
      <c r="CI13" s="17">
        <v>0.142535320708637</v>
      </c>
      <c r="CJ13" s="17">
        <v>0.20666917094581799</v>
      </c>
      <c r="CK13" s="17">
        <v>0.22596742984662699</v>
      </c>
      <c r="CL13" s="17">
        <v>0.279697416109842</v>
      </c>
    </row>
    <row r="14" spans="2:90" x14ac:dyDescent="0.3">
      <c r="B14" s="18" t="s">
        <v>202</v>
      </c>
      <c r="C14" s="17">
        <v>5.1467268812770903E-2</v>
      </c>
      <c r="D14" s="17">
        <v>3.8949306176493899E-2</v>
      </c>
      <c r="E14" s="17">
        <v>6.4109086362756598E-2</v>
      </c>
      <c r="F14" s="17"/>
      <c r="G14" s="17">
        <v>6.3590234414810806E-2</v>
      </c>
      <c r="H14" s="17">
        <v>3.9777902130015703E-2</v>
      </c>
      <c r="I14" s="17">
        <v>5.8938081173329798E-2</v>
      </c>
      <c r="J14" s="17">
        <v>6.6242008752150403E-2</v>
      </c>
      <c r="K14" s="17">
        <v>5.8168346931352102E-2</v>
      </c>
      <c r="L14" s="17">
        <v>3.0359692665929899E-2</v>
      </c>
      <c r="M14" s="17"/>
      <c r="N14" s="17">
        <v>3.7088924507386697E-2</v>
      </c>
      <c r="O14" s="17">
        <v>4.9369704461713099E-2</v>
      </c>
      <c r="P14" s="17">
        <v>3.5459164275260101E-2</v>
      </c>
      <c r="Q14" s="17">
        <v>8.1887099163304597E-2</v>
      </c>
      <c r="R14" s="17"/>
      <c r="S14" s="17">
        <v>5.5109163337987099E-2</v>
      </c>
      <c r="T14" s="17">
        <v>4.1024209978588702E-2</v>
      </c>
      <c r="U14" s="17">
        <v>3.6451450024568399E-2</v>
      </c>
      <c r="V14" s="17">
        <v>4.3742300437824302E-2</v>
      </c>
      <c r="W14" s="17">
        <v>6.1432225515945203E-2</v>
      </c>
      <c r="X14" s="17">
        <v>4.9952806578382601E-2</v>
      </c>
      <c r="Y14" s="17">
        <v>5.1958630863744797E-2</v>
      </c>
      <c r="Z14" s="17">
        <v>4.3830563031830597E-2</v>
      </c>
      <c r="AA14" s="17">
        <v>4.55408136650019E-2</v>
      </c>
      <c r="AB14" s="17">
        <v>8.6046378667933604E-2</v>
      </c>
      <c r="AC14" s="17">
        <v>6.2573700359922907E-2</v>
      </c>
      <c r="AD14" s="17">
        <v>3.27972213700507E-2</v>
      </c>
      <c r="AE14" s="17"/>
      <c r="AF14" s="17">
        <v>3.6665525887579001E-2</v>
      </c>
      <c r="AG14" s="17">
        <v>4.3012370197662401E-2</v>
      </c>
      <c r="AH14" s="17">
        <v>8.8518635565017906E-2</v>
      </c>
      <c r="AI14" s="17"/>
      <c r="AJ14" s="17">
        <v>3.03756784326773E-2</v>
      </c>
      <c r="AK14" s="17">
        <v>4.11468960096949E-2</v>
      </c>
      <c r="AL14" s="17">
        <v>1.3148480411172701E-2</v>
      </c>
      <c r="AM14" s="17">
        <v>3.8510908539730999E-2</v>
      </c>
      <c r="AN14" s="17">
        <v>7.6884039004712204E-2</v>
      </c>
      <c r="AO14" s="17"/>
      <c r="AP14" s="17">
        <v>3.9651635137530603E-2</v>
      </c>
      <c r="AQ14" s="17">
        <v>2.88635454685768E-2</v>
      </c>
      <c r="AR14" s="17">
        <v>2.26730491767244E-2</v>
      </c>
      <c r="AS14" s="17">
        <v>3.2182731964041297E-2</v>
      </c>
      <c r="AT14" s="17">
        <v>6.6859907508422703E-2</v>
      </c>
      <c r="AU14" s="17">
        <v>0.122898786904551</v>
      </c>
      <c r="AV14" s="17"/>
      <c r="AW14" s="17">
        <v>9.4987067671909203E-2</v>
      </c>
      <c r="AX14" s="17">
        <v>0.18307655665346501</v>
      </c>
      <c r="AY14" s="17">
        <v>9.0644343538336294E-2</v>
      </c>
      <c r="AZ14" s="17">
        <v>5.3066647706168903E-2</v>
      </c>
      <c r="BA14" s="17">
        <v>4.8832893384342303E-2</v>
      </c>
      <c r="BB14" s="17">
        <v>5.3731660775155302E-2</v>
      </c>
      <c r="BC14" s="17">
        <v>1.77122246063115E-2</v>
      </c>
      <c r="BD14" s="17">
        <v>3.46109911619275E-2</v>
      </c>
      <c r="BE14" s="17">
        <v>1.38461089624697E-2</v>
      </c>
      <c r="BF14" s="17">
        <v>2.7576102282643102E-2</v>
      </c>
      <c r="BG14" s="17">
        <v>6.5959661501483503E-3</v>
      </c>
      <c r="BH14" s="17">
        <v>3.9218261109248198E-2</v>
      </c>
      <c r="BI14" s="17">
        <v>2.34057617254982E-2</v>
      </c>
      <c r="BJ14" s="17">
        <v>0</v>
      </c>
      <c r="BK14" s="17">
        <v>4.4918981261028598E-2</v>
      </c>
      <c r="BL14" s="17">
        <v>3.1582477770988299E-2</v>
      </c>
      <c r="BM14" s="17"/>
      <c r="BN14" s="17">
        <v>4.3298906485393099E-2</v>
      </c>
      <c r="BO14" s="17">
        <v>6.0036977263415801E-2</v>
      </c>
      <c r="BP14" s="17"/>
      <c r="BQ14" s="17">
        <v>3.8462902032993199E-2</v>
      </c>
      <c r="BR14" s="17">
        <v>3.1173485370394299E-2</v>
      </c>
      <c r="BS14" s="17"/>
      <c r="BT14" s="17">
        <v>2.2301486446847599E-2</v>
      </c>
      <c r="BU14" s="17"/>
      <c r="BV14" s="17">
        <v>5.9710247839358403E-2</v>
      </c>
      <c r="BW14" s="17">
        <v>6.0054658877434698E-2</v>
      </c>
      <c r="BX14" s="17">
        <v>4.3034950097008598E-2</v>
      </c>
      <c r="BY14" s="17"/>
      <c r="BZ14" s="17">
        <v>0.10058752291968499</v>
      </c>
      <c r="CA14" s="17">
        <v>6.4048667834995507E-2</v>
      </c>
      <c r="CB14" s="17">
        <v>3.8930290565096601E-2</v>
      </c>
      <c r="CC14" s="17">
        <v>2.9437678470921599E-2</v>
      </c>
      <c r="CD14" s="17">
        <v>2.2535154165857999E-2</v>
      </c>
      <c r="CE14" s="17">
        <v>2.79330552171628E-2</v>
      </c>
      <c r="CF14" s="17">
        <v>3.0421111217008599E-2</v>
      </c>
      <c r="CG14" s="17"/>
      <c r="CH14" s="17">
        <v>1.9802702309713E-2</v>
      </c>
      <c r="CI14" s="17">
        <v>4.2795260751283398E-2</v>
      </c>
      <c r="CJ14" s="17">
        <v>4.6535689225151902E-2</v>
      </c>
      <c r="CK14" s="17">
        <v>9.1050747710086102E-2</v>
      </c>
      <c r="CL14" s="17">
        <v>0.100302456158778</v>
      </c>
    </row>
    <row r="15" spans="2:90" x14ac:dyDescent="0.3">
      <c r="B15" s="18" t="s">
        <v>173</v>
      </c>
      <c r="C15" s="20">
        <v>0.353443538138772</v>
      </c>
      <c r="D15" s="20">
        <v>0.379054181892994</v>
      </c>
      <c r="E15" s="20">
        <v>0.32623742175732301</v>
      </c>
      <c r="F15" s="20"/>
      <c r="G15" s="20">
        <v>0.51188984952786198</v>
      </c>
      <c r="H15" s="20">
        <v>0.49957268027319202</v>
      </c>
      <c r="I15" s="20">
        <v>0.34831055631355601</v>
      </c>
      <c r="J15" s="20">
        <v>0.25604852277377799</v>
      </c>
      <c r="K15" s="20">
        <v>0.243319930570573</v>
      </c>
      <c r="L15" s="20">
        <v>0.28592228307449802</v>
      </c>
      <c r="M15" s="20"/>
      <c r="N15" s="20">
        <v>0.45186751855923502</v>
      </c>
      <c r="O15" s="20">
        <v>0.34791442278343099</v>
      </c>
      <c r="P15" s="20">
        <v>0.30823302308217798</v>
      </c>
      <c r="Q15" s="20">
        <v>0.29640139761554601</v>
      </c>
      <c r="R15" s="20"/>
      <c r="S15" s="20">
        <v>0.435121357346271</v>
      </c>
      <c r="T15" s="20">
        <v>0.32106014563205998</v>
      </c>
      <c r="U15" s="20">
        <v>0.33775326852955101</v>
      </c>
      <c r="V15" s="20">
        <v>0.27225127844019997</v>
      </c>
      <c r="W15" s="20">
        <v>0.35930529704237901</v>
      </c>
      <c r="X15" s="20">
        <v>0.36730922236709601</v>
      </c>
      <c r="Y15" s="20">
        <v>0.29344771279100801</v>
      </c>
      <c r="Z15" s="20">
        <v>0.31879451032322398</v>
      </c>
      <c r="AA15" s="20">
        <v>0.392207244990528</v>
      </c>
      <c r="AB15" s="20">
        <v>0.38305860161648198</v>
      </c>
      <c r="AC15" s="20">
        <v>0.34842492591066299</v>
      </c>
      <c r="AD15" s="20">
        <v>0.32486263139876598</v>
      </c>
      <c r="AE15" s="20"/>
      <c r="AF15" s="20">
        <v>0.25305988678008801</v>
      </c>
      <c r="AG15" s="20">
        <v>0.45504385666026997</v>
      </c>
      <c r="AH15" s="20">
        <v>0.28132909670137701</v>
      </c>
      <c r="AI15" s="20"/>
      <c r="AJ15" s="20">
        <v>0.224143791744845</v>
      </c>
      <c r="AK15" s="20">
        <v>0.49164730463669598</v>
      </c>
      <c r="AL15" s="20">
        <v>0.41288727812569498</v>
      </c>
      <c r="AM15" s="20">
        <v>0.243814940815962</v>
      </c>
      <c r="AN15" s="20">
        <v>0.45685821403319599</v>
      </c>
      <c r="AO15" s="20"/>
      <c r="AP15" s="20">
        <v>0.53828252923980602</v>
      </c>
      <c r="AQ15" s="20">
        <v>0.26962404929224998</v>
      </c>
      <c r="AR15" s="20">
        <v>0.39560386805954201</v>
      </c>
      <c r="AS15" s="20">
        <v>0.22989563810604899</v>
      </c>
      <c r="AT15" s="20">
        <v>0.59807488264141295</v>
      </c>
      <c r="AU15" s="20">
        <v>0.22235713500801199</v>
      </c>
      <c r="AV15" s="20"/>
      <c r="AW15" s="20">
        <v>0.311033899008552</v>
      </c>
      <c r="AX15" s="20">
        <v>0.34766583221112901</v>
      </c>
      <c r="AY15" s="20">
        <v>0.31499292006284901</v>
      </c>
      <c r="AZ15" s="20">
        <v>0.35165470220929401</v>
      </c>
      <c r="BA15" s="20">
        <v>0.30873044475469003</v>
      </c>
      <c r="BB15" s="20">
        <v>0.32984555636410101</v>
      </c>
      <c r="BC15" s="20">
        <v>0.35687178067041903</v>
      </c>
      <c r="BD15" s="20">
        <v>0.32723976037703101</v>
      </c>
      <c r="BE15" s="20">
        <v>0.36937767902476298</v>
      </c>
      <c r="BF15" s="20">
        <v>0.42218427104033901</v>
      </c>
      <c r="BG15" s="20">
        <v>0.35026873343556802</v>
      </c>
      <c r="BH15" s="20">
        <v>0.30829335122050799</v>
      </c>
      <c r="BI15" s="20">
        <v>0.41562024338965398</v>
      </c>
      <c r="BJ15" s="20">
        <v>0.376739755199689</v>
      </c>
      <c r="BK15" s="20">
        <v>0.39585838318091598</v>
      </c>
      <c r="BL15" s="20">
        <v>0.56992086680704901</v>
      </c>
      <c r="BM15" s="20"/>
      <c r="BN15" s="20">
        <v>0.35044519223060699</v>
      </c>
      <c r="BO15" s="20">
        <v>0.360430924448983</v>
      </c>
      <c r="BP15" s="20"/>
      <c r="BQ15" s="20">
        <v>0.55354014710433397</v>
      </c>
      <c r="BR15" s="20">
        <v>0.41029570554178502</v>
      </c>
      <c r="BS15" s="20"/>
      <c r="BT15" s="20">
        <v>0.46164580057111598</v>
      </c>
      <c r="BU15" s="20"/>
      <c r="BV15" s="20">
        <v>0.36710395193052298</v>
      </c>
      <c r="BW15" s="20">
        <v>0.41128524124535398</v>
      </c>
      <c r="BX15" s="20">
        <v>0.32733735511512202</v>
      </c>
      <c r="BY15" s="20"/>
      <c r="BZ15" s="20">
        <v>0.28560649344250399</v>
      </c>
      <c r="CA15" s="20">
        <v>0.34645312351436403</v>
      </c>
      <c r="CB15" s="20">
        <v>0.29381669358826501</v>
      </c>
      <c r="CC15" s="20">
        <v>0.36664669638668501</v>
      </c>
      <c r="CD15" s="20">
        <v>0.38543036143924198</v>
      </c>
      <c r="CE15" s="20">
        <v>0.376718274746346</v>
      </c>
      <c r="CF15" s="20">
        <v>0.464986275662295</v>
      </c>
      <c r="CG15" s="20"/>
      <c r="CH15" s="20">
        <v>0.58580546801722699</v>
      </c>
      <c r="CI15" s="20">
        <v>0.380217185137397</v>
      </c>
      <c r="CJ15" s="20">
        <v>0.29739798772103299</v>
      </c>
      <c r="CK15" s="20">
        <v>0.28863329612535599</v>
      </c>
      <c r="CL15" s="20">
        <v>0.30458723166422502</v>
      </c>
    </row>
    <row r="16" spans="2:90" x14ac:dyDescent="0.3">
      <c r="B16" s="18" t="s">
        <v>174</v>
      </c>
      <c r="C16" s="20">
        <v>0.33001981533857799</v>
      </c>
      <c r="D16" s="20">
        <v>0.330328972580888</v>
      </c>
      <c r="E16" s="20">
        <v>0.33034382459126099</v>
      </c>
      <c r="F16" s="20"/>
      <c r="G16" s="20">
        <v>0.194055067890995</v>
      </c>
      <c r="H16" s="20">
        <v>0.214713730116283</v>
      </c>
      <c r="I16" s="20">
        <v>0.362987890106093</v>
      </c>
      <c r="J16" s="20">
        <v>0.42157597109790201</v>
      </c>
      <c r="K16" s="20">
        <v>0.37851796830857498</v>
      </c>
      <c r="L16" s="20">
        <v>0.380707392391398</v>
      </c>
      <c r="M16" s="20"/>
      <c r="N16" s="20">
        <v>0.26833475789379102</v>
      </c>
      <c r="O16" s="20">
        <v>0.33574611387626802</v>
      </c>
      <c r="P16" s="20">
        <v>0.36808354278900701</v>
      </c>
      <c r="Q16" s="20">
        <v>0.35223562866715002</v>
      </c>
      <c r="R16" s="20"/>
      <c r="S16" s="20">
        <v>0.27509376706262301</v>
      </c>
      <c r="T16" s="20">
        <v>0.33623126860622299</v>
      </c>
      <c r="U16" s="20">
        <v>0.36627070107871301</v>
      </c>
      <c r="V16" s="20">
        <v>0.38139892399657099</v>
      </c>
      <c r="W16" s="20">
        <v>0.30587630957893502</v>
      </c>
      <c r="X16" s="20">
        <v>0.33835155106335102</v>
      </c>
      <c r="Y16" s="20">
        <v>0.38713169581303702</v>
      </c>
      <c r="Z16" s="20">
        <v>0.44653268116622802</v>
      </c>
      <c r="AA16" s="20">
        <v>0.27083304467283098</v>
      </c>
      <c r="AB16" s="20">
        <v>0.26834891921041598</v>
      </c>
      <c r="AC16" s="20">
        <v>0.39412896336704001</v>
      </c>
      <c r="AD16" s="20">
        <v>0.32928768604844699</v>
      </c>
      <c r="AE16" s="20"/>
      <c r="AF16" s="20">
        <v>0.42481588125773601</v>
      </c>
      <c r="AG16" s="20">
        <v>0.25926201266279503</v>
      </c>
      <c r="AH16" s="20">
        <v>0.356689891725048</v>
      </c>
      <c r="AI16" s="20"/>
      <c r="AJ16" s="20">
        <v>0.44808508352952398</v>
      </c>
      <c r="AK16" s="20">
        <v>0.224006034889113</v>
      </c>
      <c r="AL16" s="20">
        <v>0.337668256332531</v>
      </c>
      <c r="AM16" s="20">
        <v>0.44623473067972202</v>
      </c>
      <c r="AN16" s="20">
        <v>0.214892743972635</v>
      </c>
      <c r="AO16" s="20"/>
      <c r="AP16" s="20">
        <v>0.181180810849285</v>
      </c>
      <c r="AQ16" s="20">
        <v>0.43122602901367102</v>
      </c>
      <c r="AR16" s="20">
        <v>0.28621826191279798</v>
      </c>
      <c r="AS16" s="20">
        <v>0.43952680937080801</v>
      </c>
      <c r="AT16" s="20">
        <v>0.109213003187604</v>
      </c>
      <c r="AU16" s="20">
        <v>0.398047596087648</v>
      </c>
      <c r="AV16" s="20"/>
      <c r="AW16" s="20">
        <v>0.24569072121289801</v>
      </c>
      <c r="AX16" s="20">
        <v>0.29382359014119103</v>
      </c>
      <c r="AY16" s="20">
        <v>0.27816697636867099</v>
      </c>
      <c r="AZ16" s="20">
        <v>0.30304686955690202</v>
      </c>
      <c r="BA16" s="20">
        <v>0.323633058054562</v>
      </c>
      <c r="BB16" s="20">
        <v>0.3977661823059</v>
      </c>
      <c r="BC16" s="20">
        <v>0.34730683324495398</v>
      </c>
      <c r="BD16" s="20">
        <v>0.39718671962077101</v>
      </c>
      <c r="BE16" s="20">
        <v>0.32569239268942501</v>
      </c>
      <c r="BF16" s="20">
        <v>0.29008260680933101</v>
      </c>
      <c r="BG16" s="20">
        <v>0.36478647721412699</v>
      </c>
      <c r="BH16" s="20">
        <v>0.32919610714011899</v>
      </c>
      <c r="BI16" s="20">
        <v>0.30341333815039001</v>
      </c>
      <c r="BJ16" s="20">
        <v>0.323436793455604</v>
      </c>
      <c r="BK16" s="20">
        <v>0.426516121102265</v>
      </c>
      <c r="BL16" s="20">
        <v>0.20447774467451399</v>
      </c>
      <c r="BM16" s="20"/>
      <c r="BN16" s="20">
        <v>0.32467165032133699</v>
      </c>
      <c r="BO16" s="20">
        <v>0.33680995201088898</v>
      </c>
      <c r="BP16" s="20"/>
      <c r="BQ16" s="20">
        <v>0.18126060249701101</v>
      </c>
      <c r="BR16" s="20">
        <v>0.26466058035814599</v>
      </c>
      <c r="BS16" s="20"/>
      <c r="BT16" s="20">
        <v>0.23604223743320699</v>
      </c>
      <c r="BU16" s="20"/>
      <c r="BV16" s="20">
        <v>0.30561684396598698</v>
      </c>
      <c r="BW16" s="20">
        <v>0.28999696968567201</v>
      </c>
      <c r="BX16" s="20">
        <v>0.35672842645188302</v>
      </c>
      <c r="BY16" s="20"/>
      <c r="BZ16" s="20">
        <v>0.41156866450546398</v>
      </c>
      <c r="CA16" s="20">
        <v>0.29236928258830602</v>
      </c>
      <c r="CB16" s="20">
        <v>0.338308249204472</v>
      </c>
      <c r="CC16" s="20">
        <v>0.32446916793142799</v>
      </c>
      <c r="CD16" s="20">
        <v>0.33481895367654402</v>
      </c>
      <c r="CE16" s="20">
        <v>0.31643242535156801</v>
      </c>
      <c r="CF16" s="20">
        <v>0.30328834547567102</v>
      </c>
      <c r="CG16" s="20"/>
      <c r="CH16" s="20">
        <v>0.19767796161002299</v>
      </c>
      <c r="CI16" s="20">
        <v>0.292602169002457</v>
      </c>
      <c r="CJ16" s="20">
        <v>0.37805988694722298</v>
      </c>
      <c r="CK16" s="20">
        <v>0.36232722756449598</v>
      </c>
      <c r="CL16" s="20">
        <v>0.43375204917891802</v>
      </c>
    </row>
    <row r="17" spans="2:90" x14ac:dyDescent="0.3">
      <c r="B17" s="18" t="s">
        <v>121</v>
      </c>
      <c r="C17" s="21">
        <v>2.3423722800193902E-2</v>
      </c>
      <c r="D17" s="21">
        <v>4.8725209312106103E-2</v>
      </c>
      <c r="E17" s="21">
        <v>-4.1064028339381498E-3</v>
      </c>
      <c r="F17" s="21"/>
      <c r="G17" s="21">
        <v>0.31783478163686701</v>
      </c>
      <c r="H17" s="21">
        <v>0.28485895015690899</v>
      </c>
      <c r="I17" s="21">
        <v>-1.46773337925378E-2</v>
      </c>
      <c r="J17" s="21">
        <v>-0.165527448324123</v>
      </c>
      <c r="K17" s="21">
        <v>-0.13519803773800201</v>
      </c>
      <c r="L17" s="21">
        <v>-9.4785109316899804E-2</v>
      </c>
      <c r="M17" s="21"/>
      <c r="N17" s="21">
        <v>0.18353276066544399</v>
      </c>
      <c r="O17" s="21">
        <v>1.21683089071632E-2</v>
      </c>
      <c r="P17" s="21">
        <v>-5.98505197068286E-2</v>
      </c>
      <c r="Q17" s="21">
        <v>-5.5834231051604101E-2</v>
      </c>
      <c r="R17" s="21"/>
      <c r="S17" s="21">
        <v>0.16002759028364799</v>
      </c>
      <c r="T17" s="21">
        <v>-1.5171122974162199E-2</v>
      </c>
      <c r="U17" s="21">
        <v>-2.8517432549161299E-2</v>
      </c>
      <c r="V17" s="21">
        <v>-0.10914764555636999</v>
      </c>
      <c r="W17" s="21">
        <v>5.3428987463444502E-2</v>
      </c>
      <c r="X17" s="21">
        <v>2.8957671303744999E-2</v>
      </c>
      <c r="Y17" s="21">
        <v>-9.3683983022029696E-2</v>
      </c>
      <c r="Z17" s="21">
        <v>-0.12773817084300401</v>
      </c>
      <c r="AA17" s="21">
        <v>0.121374200317697</v>
      </c>
      <c r="AB17" s="21">
        <v>0.11470968240606599</v>
      </c>
      <c r="AC17" s="21">
        <v>-4.5704037456377099E-2</v>
      </c>
      <c r="AD17" s="21">
        <v>-4.4250546496805198E-3</v>
      </c>
      <c r="AE17" s="21"/>
      <c r="AF17" s="21">
        <v>-0.171755994477648</v>
      </c>
      <c r="AG17" s="21">
        <v>0.195781843997475</v>
      </c>
      <c r="AH17" s="21">
        <v>-7.5360795023671198E-2</v>
      </c>
      <c r="AI17" s="21"/>
      <c r="AJ17" s="21">
        <v>-0.223941291784678</v>
      </c>
      <c r="AK17" s="21">
        <v>0.26764126974758301</v>
      </c>
      <c r="AL17" s="21">
        <v>7.5219021793164198E-2</v>
      </c>
      <c r="AM17" s="21">
        <v>-0.20241978986376</v>
      </c>
      <c r="AN17" s="21">
        <v>0.24196547006056099</v>
      </c>
      <c r="AO17" s="21"/>
      <c r="AP17" s="21">
        <v>0.35710171839052102</v>
      </c>
      <c r="AQ17" s="21">
        <v>-0.16160197972142101</v>
      </c>
      <c r="AR17" s="21">
        <v>0.109385606146744</v>
      </c>
      <c r="AS17" s="21">
        <v>-0.209631171264759</v>
      </c>
      <c r="AT17" s="21">
        <v>0.48886187945380899</v>
      </c>
      <c r="AU17" s="21">
        <v>-0.17569046107963601</v>
      </c>
      <c r="AV17" s="21"/>
      <c r="AW17" s="21">
        <v>6.5343177795653101E-2</v>
      </c>
      <c r="AX17" s="21">
        <v>5.3842242069937797E-2</v>
      </c>
      <c r="AY17" s="21">
        <v>3.6825943694177701E-2</v>
      </c>
      <c r="AZ17" s="21">
        <v>4.8607832652392297E-2</v>
      </c>
      <c r="BA17" s="21">
        <v>-1.49026132998725E-2</v>
      </c>
      <c r="BB17" s="21">
        <v>-6.7920625941798402E-2</v>
      </c>
      <c r="BC17" s="21">
        <v>9.5649474254646E-3</v>
      </c>
      <c r="BD17" s="21">
        <v>-6.9946959243740101E-2</v>
      </c>
      <c r="BE17" s="21">
        <v>4.36852863353384E-2</v>
      </c>
      <c r="BF17" s="21">
        <v>0.132101664231008</v>
      </c>
      <c r="BG17" s="21">
        <v>-1.4517743778559E-2</v>
      </c>
      <c r="BH17" s="21">
        <v>-2.0902755919611E-2</v>
      </c>
      <c r="BI17" s="21">
        <v>0.11220690523926399</v>
      </c>
      <c r="BJ17" s="21">
        <v>5.3302961744085602E-2</v>
      </c>
      <c r="BK17" s="21">
        <v>-3.0657737921349602E-2</v>
      </c>
      <c r="BL17" s="21">
        <v>0.36544312213253499</v>
      </c>
      <c r="BM17" s="21"/>
      <c r="BN17" s="21">
        <v>2.5773541909270399E-2</v>
      </c>
      <c r="BO17" s="21">
        <v>2.3620972438093999E-2</v>
      </c>
      <c r="BP17" s="21"/>
      <c r="BQ17" s="21">
        <v>0.37227954460732299</v>
      </c>
      <c r="BR17" s="21">
        <v>0.14563512518364</v>
      </c>
      <c r="BS17" s="21"/>
      <c r="BT17" s="21">
        <v>0.225603563137909</v>
      </c>
      <c r="BU17" s="21"/>
      <c r="BV17" s="21">
        <v>6.1487107964536297E-2</v>
      </c>
      <c r="BW17" s="21">
        <v>0.121288271559681</v>
      </c>
      <c r="BX17" s="21">
        <v>-2.9391071336761301E-2</v>
      </c>
      <c r="BY17" s="21"/>
      <c r="BZ17" s="21">
        <v>-0.12596217106296001</v>
      </c>
      <c r="CA17" s="21">
        <v>5.4083840926058502E-2</v>
      </c>
      <c r="CB17" s="21">
        <v>-4.4491555616207198E-2</v>
      </c>
      <c r="CC17" s="21">
        <v>4.21775284552569E-2</v>
      </c>
      <c r="CD17" s="21">
        <v>5.06114077626982E-2</v>
      </c>
      <c r="CE17" s="21">
        <v>6.0285849394777803E-2</v>
      </c>
      <c r="CF17" s="21">
        <v>0.16169793018662401</v>
      </c>
      <c r="CG17" s="21"/>
      <c r="CH17" s="21">
        <v>0.388127506407203</v>
      </c>
      <c r="CI17" s="21">
        <v>8.7615016134940202E-2</v>
      </c>
      <c r="CJ17" s="21">
        <v>-8.0661899226190006E-2</v>
      </c>
      <c r="CK17" s="21">
        <v>-7.36939314391407E-2</v>
      </c>
      <c r="CL17" s="21">
        <v>-0.129164817514693</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717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0.114578427311171</v>
      </c>
      <c r="D9" s="17">
        <v>0.13379300257940899</v>
      </c>
      <c r="E9" s="17">
        <v>9.6708240730910805E-2</v>
      </c>
      <c r="F9" s="17"/>
      <c r="G9" s="17">
        <v>0.19421508769287699</v>
      </c>
      <c r="H9" s="17">
        <v>0.186321401863495</v>
      </c>
      <c r="I9" s="17">
        <v>9.1060036729453703E-2</v>
      </c>
      <c r="J9" s="17">
        <v>7.1750143685987394E-2</v>
      </c>
      <c r="K9" s="17">
        <v>7.6750662863023206E-2</v>
      </c>
      <c r="L9" s="17">
        <v>8.2455419355355997E-2</v>
      </c>
      <c r="M9" s="17"/>
      <c r="N9" s="17">
        <v>0.157320423753671</v>
      </c>
      <c r="O9" s="17">
        <v>0.114168390753219</v>
      </c>
      <c r="P9" s="17">
        <v>0.105155343164107</v>
      </c>
      <c r="Q9" s="17">
        <v>7.83662714158357E-2</v>
      </c>
      <c r="R9" s="17"/>
      <c r="S9" s="17">
        <v>0.124026036079514</v>
      </c>
      <c r="T9" s="17">
        <v>0.108793400103773</v>
      </c>
      <c r="U9" s="17">
        <v>0.134156091268543</v>
      </c>
      <c r="V9" s="17">
        <v>8.8035291321800296E-2</v>
      </c>
      <c r="W9" s="17">
        <v>7.5315588020095706E-2</v>
      </c>
      <c r="X9" s="17">
        <v>9.3847758567669096E-2</v>
      </c>
      <c r="Y9" s="17">
        <v>9.7264845255427307E-2</v>
      </c>
      <c r="Z9" s="17">
        <v>9.7644447200502998E-2</v>
      </c>
      <c r="AA9" s="17">
        <v>0.15871350768418199</v>
      </c>
      <c r="AB9" s="17">
        <v>0.15038713906845</v>
      </c>
      <c r="AC9" s="17">
        <v>0.10058966368026601</v>
      </c>
      <c r="AD9" s="17">
        <v>9.8799915187755702E-2</v>
      </c>
      <c r="AE9" s="17"/>
      <c r="AF9" s="17">
        <v>8.2377909141216801E-2</v>
      </c>
      <c r="AG9" s="17">
        <v>0.146359155252655</v>
      </c>
      <c r="AH9" s="17">
        <v>6.9181725406043407E-2</v>
      </c>
      <c r="AI9" s="17"/>
      <c r="AJ9" s="17">
        <v>8.4132967600696801E-2</v>
      </c>
      <c r="AK9" s="17">
        <v>0.160007361233724</v>
      </c>
      <c r="AL9" s="17">
        <v>0.113076809223251</v>
      </c>
      <c r="AM9" s="17">
        <v>9.6974270439585494E-2</v>
      </c>
      <c r="AN9" s="17">
        <v>0.12024457768826501</v>
      </c>
      <c r="AO9" s="17"/>
      <c r="AP9" s="17">
        <v>0.18285573610955499</v>
      </c>
      <c r="AQ9" s="17">
        <v>9.2382087195413201E-2</v>
      </c>
      <c r="AR9" s="17">
        <v>0.11319132374724999</v>
      </c>
      <c r="AS9" s="17">
        <v>7.4480905876395997E-2</v>
      </c>
      <c r="AT9" s="17">
        <v>0.176233857589149</v>
      </c>
      <c r="AU9" s="17">
        <v>6.03939948610809E-2</v>
      </c>
      <c r="AV9" s="17"/>
      <c r="AW9" s="17">
        <v>0.111137744166542</v>
      </c>
      <c r="AX9" s="17">
        <v>7.5667067973989602E-2</v>
      </c>
      <c r="AY9" s="17">
        <v>0.10954206629204</v>
      </c>
      <c r="AZ9" s="17">
        <v>0.12135075293773601</v>
      </c>
      <c r="BA9" s="17">
        <v>9.1543270978666894E-2</v>
      </c>
      <c r="BB9" s="17">
        <v>8.7579296757210198E-2</v>
      </c>
      <c r="BC9" s="17">
        <v>0.10127701401708</v>
      </c>
      <c r="BD9" s="17">
        <v>0.110177215426631</v>
      </c>
      <c r="BE9" s="17">
        <v>9.6607634259652395E-2</v>
      </c>
      <c r="BF9" s="17">
        <v>8.1166074638250499E-2</v>
      </c>
      <c r="BG9" s="17">
        <v>0.137200410947829</v>
      </c>
      <c r="BH9" s="17">
        <v>0.15812488599558999</v>
      </c>
      <c r="BI9" s="17">
        <v>0.19044665746383199</v>
      </c>
      <c r="BJ9" s="17">
        <v>6.8182197315090801E-2</v>
      </c>
      <c r="BK9" s="17">
        <v>0.18981429310856399</v>
      </c>
      <c r="BL9" s="17">
        <v>0.20658462654915</v>
      </c>
      <c r="BM9" s="17"/>
      <c r="BN9" s="17">
        <v>0.12327415797833</v>
      </c>
      <c r="BO9" s="17">
        <v>0.10299346543944</v>
      </c>
      <c r="BP9" s="17"/>
      <c r="BQ9" s="17">
        <v>0.17644899009189499</v>
      </c>
      <c r="BR9" s="17">
        <v>0.13770039424356201</v>
      </c>
      <c r="BS9" s="17"/>
      <c r="BT9" s="17">
        <v>0.14434154518099701</v>
      </c>
      <c r="BU9" s="17"/>
      <c r="BV9" s="17">
        <v>0.132495496415167</v>
      </c>
      <c r="BW9" s="17">
        <v>0.124317044880959</v>
      </c>
      <c r="BX9" s="17">
        <v>0.104153191481062</v>
      </c>
      <c r="BY9" s="17"/>
      <c r="BZ9" s="17">
        <v>7.3698860026893701E-2</v>
      </c>
      <c r="CA9" s="17">
        <v>0.10449281609338799</v>
      </c>
      <c r="CB9" s="17">
        <v>6.8716223437005494E-2</v>
      </c>
      <c r="CC9" s="17">
        <v>0.103414469401114</v>
      </c>
      <c r="CD9" s="17">
        <v>0.100673314612473</v>
      </c>
      <c r="CE9" s="17">
        <v>0.15534874428173601</v>
      </c>
      <c r="CF9" s="17">
        <v>0.211935553098866</v>
      </c>
      <c r="CG9" s="17"/>
      <c r="CH9" s="17">
        <v>0.22705608213793799</v>
      </c>
      <c r="CI9" s="17">
        <v>0.132479621044097</v>
      </c>
      <c r="CJ9" s="17">
        <v>8.7083837013263596E-2</v>
      </c>
      <c r="CK9" s="17">
        <v>6.5356626459740497E-2</v>
      </c>
      <c r="CL9" s="17">
        <v>0.118172536484766</v>
      </c>
    </row>
    <row r="10" spans="2:90" x14ac:dyDescent="0.3">
      <c r="B10" s="18" t="s">
        <v>710</v>
      </c>
      <c r="C10" s="17">
        <v>0.26919620550762902</v>
      </c>
      <c r="D10" s="17">
        <v>0.274666842600159</v>
      </c>
      <c r="E10" s="17">
        <v>0.26115368723015397</v>
      </c>
      <c r="F10" s="17"/>
      <c r="G10" s="17">
        <v>0.324175637370817</v>
      </c>
      <c r="H10" s="17">
        <v>0.33014195884035902</v>
      </c>
      <c r="I10" s="17">
        <v>0.27928359377621897</v>
      </c>
      <c r="J10" s="17">
        <v>0.25582699199157499</v>
      </c>
      <c r="K10" s="17">
        <v>0.24625218439219099</v>
      </c>
      <c r="L10" s="17">
        <v>0.20086123978471701</v>
      </c>
      <c r="M10" s="17"/>
      <c r="N10" s="17">
        <v>0.30007522665628</v>
      </c>
      <c r="O10" s="17">
        <v>0.28925296005671602</v>
      </c>
      <c r="P10" s="17">
        <v>0.23810915593450599</v>
      </c>
      <c r="Q10" s="17">
        <v>0.24280737519059201</v>
      </c>
      <c r="R10" s="17"/>
      <c r="S10" s="17">
        <v>0.300128680581701</v>
      </c>
      <c r="T10" s="17">
        <v>0.21246447046895001</v>
      </c>
      <c r="U10" s="17">
        <v>0.224924308299598</v>
      </c>
      <c r="V10" s="17">
        <v>0.26786163467638802</v>
      </c>
      <c r="W10" s="17">
        <v>0.27305018400332598</v>
      </c>
      <c r="X10" s="17">
        <v>0.28542300490906602</v>
      </c>
      <c r="Y10" s="17">
        <v>0.24143457900934401</v>
      </c>
      <c r="Z10" s="17">
        <v>0.29582441634261403</v>
      </c>
      <c r="AA10" s="17">
        <v>0.28526427800659399</v>
      </c>
      <c r="AB10" s="17">
        <v>0.33320598012251201</v>
      </c>
      <c r="AC10" s="17">
        <v>0.248696672898123</v>
      </c>
      <c r="AD10" s="17">
        <v>0.25698539925701802</v>
      </c>
      <c r="AE10" s="17"/>
      <c r="AF10" s="17">
        <v>0.23448472910131599</v>
      </c>
      <c r="AG10" s="17">
        <v>0.31884938638399402</v>
      </c>
      <c r="AH10" s="17">
        <v>0.200625667629381</v>
      </c>
      <c r="AI10" s="17"/>
      <c r="AJ10" s="17">
        <v>0.18741286930478701</v>
      </c>
      <c r="AK10" s="17">
        <v>0.33515468618081301</v>
      </c>
      <c r="AL10" s="17">
        <v>0.32949292497571597</v>
      </c>
      <c r="AM10" s="17">
        <v>0.231193301176326</v>
      </c>
      <c r="AN10" s="17">
        <v>0.36960034146325199</v>
      </c>
      <c r="AO10" s="17"/>
      <c r="AP10" s="17">
        <v>0.343279313693866</v>
      </c>
      <c r="AQ10" s="17">
        <v>0.2401983491687</v>
      </c>
      <c r="AR10" s="17">
        <v>0.34573076000130099</v>
      </c>
      <c r="AS10" s="17">
        <v>0.217836914007216</v>
      </c>
      <c r="AT10" s="17">
        <v>0.40434402477889198</v>
      </c>
      <c r="AU10" s="17">
        <v>0.155833681267429</v>
      </c>
      <c r="AV10" s="17"/>
      <c r="AW10" s="17">
        <v>4.4621620120488099E-2</v>
      </c>
      <c r="AX10" s="17">
        <v>0.20769353544600799</v>
      </c>
      <c r="AY10" s="17">
        <v>0.230201712059873</v>
      </c>
      <c r="AZ10" s="17">
        <v>0.293420395717579</v>
      </c>
      <c r="BA10" s="17">
        <v>0.25115274460088699</v>
      </c>
      <c r="BB10" s="17">
        <v>0.25555499416639499</v>
      </c>
      <c r="BC10" s="17">
        <v>0.29122782261105601</v>
      </c>
      <c r="BD10" s="17">
        <v>0.23780245599834601</v>
      </c>
      <c r="BE10" s="17">
        <v>0.32557776084884399</v>
      </c>
      <c r="BF10" s="17">
        <v>0.35394690045957999</v>
      </c>
      <c r="BG10" s="17">
        <v>0.289735155927073</v>
      </c>
      <c r="BH10" s="17">
        <v>0.24615347264089199</v>
      </c>
      <c r="BI10" s="17">
        <v>0.285634476876096</v>
      </c>
      <c r="BJ10" s="17">
        <v>0.29943616893722003</v>
      </c>
      <c r="BK10" s="17">
        <v>0.170091562410456</v>
      </c>
      <c r="BL10" s="17">
        <v>0.394820019752049</v>
      </c>
      <c r="BM10" s="17"/>
      <c r="BN10" s="17">
        <v>0.25955335112620298</v>
      </c>
      <c r="BO10" s="17">
        <v>0.2841437527433</v>
      </c>
      <c r="BP10" s="17"/>
      <c r="BQ10" s="17">
        <v>0.35725456970330899</v>
      </c>
      <c r="BR10" s="17">
        <v>0.32282076607246502</v>
      </c>
      <c r="BS10" s="17"/>
      <c r="BT10" s="17">
        <v>0.35334783782175799</v>
      </c>
      <c r="BU10" s="17"/>
      <c r="BV10" s="17">
        <v>0.24257644624682201</v>
      </c>
      <c r="BW10" s="17">
        <v>0.34712960285139099</v>
      </c>
      <c r="BX10" s="17">
        <v>0.25505576313254502</v>
      </c>
      <c r="BY10" s="17"/>
      <c r="BZ10" s="17">
        <v>0.18230075566765699</v>
      </c>
      <c r="CA10" s="17">
        <v>0.25071520574937001</v>
      </c>
      <c r="CB10" s="17">
        <v>0.32723619517192798</v>
      </c>
      <c r="CC10" s="17">
        <v>0.29207192157288803</v>
      </c>
      <c r="CD10" s="17">
        <v>0.30422418556432002</v>
      </c>
      <c r="CE10" s="17">
        <v>0.28252394364938699</v>
      </c>
      <c r="CF10" s="17">
        <v>0.27002533643511201</v>
      </c>
      <c r="CG10" s="17"/>
      <c r="CH10" s="17">
        <v>0.320556849439114</v>
      </c>
      <c r="CI10" s="17">
        <v>0.29634469207686698</v>
      </c>
      <c r="CJ10" s="17">
        <v>0.25060162692601501</v>
      </c>
      <c r="CK10" s="17">
        <v>0.24695624371990499</v>
      </c>
      <c r="CL10" s="17">
        <v>0.14891053677943</v>
      </c>
    </row>
    <row r="11" spans="2:90" x14ac:dyDescent="0.3">
      <c r="B11" s="18" t="s">
        <v>711</v>
      </c>
      <c r="C11" s="17">
        <v>0.26382015677668003</v>
      </c>
      <c r="D11" s="17">
        <v>0.26228871868957998</v>
      </c>
      <c r="E11" s="17">
        <v>0.26534245300822101</v>
      </c>
      <c r="F11" s="17"/>
      <c r="G11" s="17">
        <v>0.21657155143083601</v>
      </c>
      <c r="H11" s="17">
        <v>0.246377141963491</v>
      </c>
      <c r="I11" s="17">
        <v>0.233530270414948</v>
      </c>
      <c r="J11" s="17">
        <v>0.25277598996377199</v>
      </c>
      <c r="K11" s="17">
        <v>0.28067415215502101</v>
      </c>
      <c r="L11" s="17">
        <v>0.331920674095246</v>
      </c>
      <c r="M11" s="17"/>
      <c r="N11" s="17">
        <v>0.25044834869092403</v>
      </c>
      <c r="O11" s="17">
        <v>0.25464130602811602</v>
      </c>
      <c r="P11" s="17">
        <v>0.28072524326654602</v>
      </c>
      <c r="Q11" s="17">
        <v>0.273462156795172</v>
      </c>
      <c r="R11" s="17"/>
      <c r="S11" s="17">
        <v>0.24190342528885</v>
      </c>
      <c r="T11" s="17">
        <v>0.27202977411356399</v>
      </c>
      <c r="U11" s="17">
        <v>0.29098924104285601</v>
      </c>
      <c r="V11" s="17">
        <v>0.27986414364482098</v>
      </c>
      <c r="W11" s="17">
        <v>0.29490333788120199</v>
      </c>
      <c r="X11" s="17">
        <v>0.25380417694430402</v>
      </c>
      <c r="Y11" s="17">
        <v>0.283948243561228</v>
      </c>
      <c r="Z11" s="17">
        <v>0.23375270490626801</v>
      </c>
      <c r="AA11" s="17">
        <v>0.25832084367047198</v>
      </c>
      <c r="AB11" s="17">
        <v>0.247237465851811</v>
      </c>
      <c r="AC11" s="17">
        <v>0.27325542348751197</v>
      </c>
      <c r="AD11" s="17">
        <v>0.20837886028664501</v>
      </c>
      <c r="AE11" s="17"/>
      <c r="AF11" s="17">
        <v>0.27944588417223898</v>
      </c>
      <c r="AG11" s="17">
        <v>0.25244317344438899</v>
      </c>
      <c r="AH11" s="17">
        <v>0.29196379489101798</v>
      </c>
      <c r="AI11" s="17"/>
      <c r="AJ11" s="17">
        <v>0.270088666999166</v>
      </c>
      <c r="AK11" s="17">
        <v>0.25523041041590699</v>
      </c>
      <c r="AL11" s="17">
        <v>0.271030381051094</v>
      </c>
      <c r="AM11" s="17">
        <v>0.26285915353620898</v>
      </c>
      <c r="AN11" s="17">
        <v>0.246021931742268</v>
      </c>
      <c r="AO11" s="17"/>
      <c r="AP11" s="17">
        <v>0.25508098320979899</v>
      </c>
      <c r="AQ11" s="17">
        <v>0.24252850022848799</v>
      </c>
      <c r="AR11" s="17">
        <v>0.259767071990257</v>
      </c>
      <c r="AS11" s="17">
        <v>0.29321567632457002</v>
      </c>
      <c r="AT11" s="17">
        <v>0.21016041596061699</v>
      </c>
      <c r="AU11" s="17">
        <v>0.32380034720786299</v>
      </c>
      <c r="AV11" s="17"/>
      <c r="AW11" s="17">
        <v>0.45758985930803497</v>
      </c>
      <c r="AX11" s="17">
        <v>0.26405720983276099</v>
      </c>
      <c r="AY11" s="17">
        <v>0.31658550531412999</v>
      </c>
      <c r="AZ11" s="17">
        <v>0.25422413594555499</v>
      </c>
      <c r="BA11" s="17">
        <v>0.30393802826335697</v>
      </c>
      <c r="BB11" s="17">
        <v>0.190100435169717</v>
      </c>
      <c r="BC11" s="17">
        <v>0.26058779229170698</v>
      </c>
      <c r="BD11" s="17">
        <v>0.26999213768041302</v>
      </c>
      <c r="BE11" s="17">
        <v>0.29206674843938002</v>
      </c>
      <c r="BF11" s="17">
        <v>0.27837958753316</v>
      </c>
      <c r="BG11" s="17">
        <v>0.29320396557368</v>
      </c>
      <c r="BH11" s="17">
        <v>0.28676531284065898</v>
      </c>
      <c r="BI11" s="17">
        <v>0.19697793160684199</v>
      </c>
      <c r="BJ11" s="17">
        <v>0.32525827208692698</v>
      </c>
      <c r="BK11" s="17">
        <v>0.15121216550459801</v>
      </c>
      <c r="BL11" s="17">
        <v>0.21078405379039</v>
      </c>
      <c r="BM11" s="17"/>
      <c r="BN11" s="17">
        <v>0.27340497308629702</v>
      </c>
      <c r="BO11" s="17">
        <v>0.25092376393208599</v>
      </c>
      <c r="BP11" s="17"/>
      <c r="BQ11" s="17">
        <v>0.24830683470148601</v>
      </c>
      <c r="BR11" s="17">
        <v>0.279733099594699</v>
      </c>
      <c r="BS11" s="17"/>
      <c r="BT11" s="17">
        <v>0.257506863690455</v>
      </c>
      <c r="BU11" s="17"/>
      <c r="BV11" s="17">
        <v>0.28337742189978998</v>
      </c>
      <c r="BW11" s="17">
        <v>0.21789629178409001</v>
      </c>
      <c r="BX11" s="17">
        <v>0.268288374485051</v>
      </c>
      <c r="BY11" s="17"/>
      <c r="BZ11" s="17">
        <v>0.26233502717399598</v>
      </c>
      <c r="CA11" s="17">
        <v>0.28519456913872299</v>
      </c>
      <c r="CB11" s="17">
        <v>0.26181007197249001</v>
      </c>
      <c r="CC11" s="17">
        <v>0.25088211695895202</v>
      </c>
      <c r="CD11" s="17">
        <v>0.26762019064177001</v>
      </c>
      <c r="CE11" s="17">
        <v>0.27210884601360402</v>
      </c>
      <c r="CF11" s="17">
        <v>0.24805731878585599</v>
      </c>
      <c r="CG11" s="17"/>
      <c r="CH11" s="17">
        <v>0.202482304122653</v>
      </c>
      <c r="CI11" s="17">
        <v>0.26454529751456801</v>
      </c>
      <c r="CJ11" s="17">
        <v>0.28792737534497798</v>
      </c>
      <c r="CK11" s="17">
        <v>0.25413774924337301</v>
      </c>
      <c r="CL11" s="17">
        <v>0.22325436299423099</v>
      </c>
    </row>
    <row r="12" spans="2:90" x14ac:dyDescent="0.3">
      <c r="B12" s="18" t="s">
        <v>712</v>
      </c>
      <c r="C12" s="17">
        <v>0.15926061213808301</v>
      </c>
      <c r="D12" s="17">
        <v>0.15260403636860001</v>
      </c>
      <c r="E12" s="17">
        <v>0.16599720769797699</v>
      </c>
      <c r="F12" s="17"/>
      <c r="G12" s="17">
        <v>0.12356602334360101</v>
      </c>
      <c r="H12" s="17">
        <v>0.132535201699709</v>
      </c>
      <c r="I12" s="17">
        <v>0.15638367427010599</v>
      </c>
      <c r="J12" s="17">
        <v>0.16809059383021099</v>
      </c>
      <c r="K12" s="17">
        <v>0.15964546707597699</v>
      </c>
      <c r="L12" s="17">
        <v>0.19973844318585701</v>
      </c>
      <c r="M12" s="17"/>
      <c r="N12" s="17">
        <v>0.13582075337838001</v>
      </c>
      <c r="O12" s="17">
        <v>0.16194794785366701</v>
      </c>
      <c r="P12" s="17">
        <v>0.17854141737623</v>
      </c>
      <c r="Q12" s="17">
        <v>0.164530512773123</v>
      </c>
      <c r="R12" s="17"/>
      <c r="S12" s="17">
        <v>0.13292645468408301</v>
      </c>
      <c r="T12" s="17">
        <v>0.18005183961701901</v>
      </c>
      <c r="U12" s="17">
        <v>0.134041933225269</v>
      </c>
      <c r="V12" s="17">
        <v>0.18550419959254999</v>
      </c>
      <c r="W12" s="17">
        <v>0.160938476624364</v>
      </c>
      <c r="X12" s="17">
        <v>0.19978223532726599</v>
      </c>
      <c r="Y12" s="17">
        <v>0.16089419054458301</v>
      </c>
      <c r="Z12" s="17">
        <v>0.20642434392158099</v>
      </c>
      <c r="AA12" s="17">
        <v>0.138530941201637</v>
      </c>
      <c r="AB12" s="17">
        <v>0.100597398601174</v>
      </c>
      <c r="AC12" s="17">
        <v>0.18706252943232901</v>
      </c>
      <c r="AD12" s="17">
        <v>0.193963836426706</v>
      </c>
      <c r="AE12" s="17"/>
      <c r="AF12" s="17">
        <v>0.18191195855301501</v>
      </c>
      <c r="AG12" s="17">
        <v>0.14156367011228299</v>
      </c>
      <c r="AH12" s="17">
        <v>0.17337505064094599</v>
      </c>
      <c r="AI12" s="17"/>
      <c r="AJ12" s="17">
        <v>0.233868257169073</v>
      </c>
      <c r="AK12" s="17">
        <v>0.130918441948771</v>
      </c>
      <c r="AL12" s="17">
        <v>0.124129857412465</v>
      </c>
      <c r="AM12" s="17">
        <v>0.14952745785767599</v>
      </c>
      <c r="AN12" s="17">
        <v>9.9256708147405795E-2</v>
      </c>
      <c r="AO12" s="17"/>
      <c r="AP12" s="17">
        <v>0.1397955048758</v>
      </c>
      <c r="AQ12" s="17">
        <v>0.20017350318802599</v>
      </c>
      <c r="AR12" s="17">
        <v>0.13877226968228601</v>
      </c>
      <c r="AS12" s="17">
        <v>0.15915744177350999</v>
      </c>
      <c r="AT12" s="17">
        <v>7.2013372364552505E-2</v>
      </c>
      <c r="AU12" s="17">
        <v>0.171165821099726</v>
      </c>
      <c r="AV12" s="17"/>
      <c r="AW12" s="17">
        <v>9.1151348696454401E-2</v>
      </c>
      <c r="AX12" s="17">
        <v>0.12872722639571799</v>
      </c>
      <c r="AY12" s="17">
        <v>0.115821741030502</v>
      </c>
      <c r="AZ12" s="17">
        <v>0.15486871515970899</v>
      </c>
      <c r="BA12" s="17">
        <v>0.15887908178590501</v>
      </c>
      <c r="BB12" s="17">
        <v>0.26372704484953402</v>
      </c>
      <c r="BC12" s="17">
        <v>0.16392046143542999</v>
      </c>
      <c r="BD12" s="17">
        <v>0.18809379034028301</v>
      </c>
      <c r="BE12" s="17">
        <v>0.17753287949044</v>
      </c>
      <c r="BF12" s="17">
        <v>0.141624655729647</v>
      </c>
      <c r="BG12" s="17">
        <v>0.124310670080076</v>
      </c>
      <c r="BH12" s="17">
        <v>0.12628769789143299</v>
      </c>
      <c r="BI12" s="17">
        <v>0.11374408378687299</v>
      </c>
      <c r="BJ12" s="17">
        <v>0.140942642238645</v>
      </c>
      <c r="BK12" s="17">
        <v>0.19947618305727899</v>
      </c>
      <c r="BL12" s="17">
        <v>0.13505123979622999</v>
      </c>
      <c r="BM12" s="17"/>
      <c r="BN12" s="17">
        <v>0.16547707240075399</v>
      </c>
      <c r="BO12" s="17">
        <v>0.15193435422437701</v>
      </c>
      <c r="BP12" s="17"/>
      <c r="BQ12" s="17">
        <v>0.14074551283710299</v>
      </c>
      <c r="BR12" s="17">
        <v>9.6941905660918301E-2</v>
      </c>
      <c r="BS12" s="17"/>
      <c r="BT12" s="17">
        <v>0.14442128816027</v>
      </c>
      <c r="BU12" s="17"/>
      <c r="BV12" s="17">
        <v>0.15306927628752701</v>
      </c>
      <c r="BW12" s="17">
        <v>0.12888592186511499</v>
      </c>
      <c r="BX12" s="17">
        <v>0.17324383070114599</v>
      </c>
      <c r="BY12" s="17"/>
      <c r="BZ12" s="17">
        <v>0.164710427557692</v>
      </c>
      <c r="CA12" s="17">
        <v>0.160009559321515</v>
      </c>
      <c r="CB12" s="17">
        <v>0.162550589738504</v>
      </c>
      <c r="CC12" s="17">
        <v>0.17986095990464199</v>
      </c>
      <c r="CD12" s="17">
        <v>0.186497927636113</v>
      </c>
      <c r="CE12" s="17">
        <v>0.14487698079943501</v>
      </c>
      <c r="CF12" s="17">
        <v>0.12138912486129599</v>
      </c>
      <c r="CG12" s="17"/>
      <c r="CH12" s="17">
        <v>0.12387632638315201</v>
      </c>
      <c r="CI12" s="17">
        <v>0.165159393536574</v>
      </c>
      <c r="CJ12" s="17">
        <v>0.16161253369508199</v>
      </c>
      <c r="CK12" s="17">
        <v>0.16365028261269099</v>
      </c>
      <c r="CL12" s="17">
        <v>0.15224241085521201</v>
      </c>
    </row>
    <row r="13" spans="2:90" x14ac:dyDescent="0.3">
      <c r="B13" s="18" t="s">
        <v>713</v>
      </c>
      <c r="C13" s="17">
        <v>0.14024227436719899</v>
      </c>
      <c r="D13" s="17">
        <v>0.141779247034513</v>
      </c>
      <c r="E13" s="17">
        <v>0.13985189001311299</v>
      </c>
      <c r="F13" s="17"/>
      <c r="G13" s="17">
        <v>6.2885357214460397E-2</v>
      </c>
      <c r="H13" s="17">
        <v>7.4098711013561303E-2</v>
      </c>
      <c r="I13" s="17">
        <v>0.169242166872136</v>
      </c>
      <c r="J13" s="17">
        <v>0.18554652216624501</v>
      </c>
      <c r="K13" s="17">
        <v>0.18577851356287001</v>
      </c>
      <c r="L13" s="17">
        <v>0.15460697609700699</v>
      </c>
      <c r="M13" s="17"/>
      <c r="N13" s="17">
        <v>0.123431254850679</v>
      </c>
      <c r="O13" s="17">
        <v>0.12328167665536</v>
      </c>
      <c r="P13" s="17">
        <v>0.158736178918405</v>
      </c>
      <c r="Q13" s="17">
        <v>0.15918393361257799</v>
      </c>
      <c r="R13" s="17"/>
      <c r="S13" s="17">
        <v>0.13854419195322401</v>
      </c>
      <c r="T13" s="17">
        <v>0.16823097379452701</v>
      </c>
      <c r="U13" s="17">
        <v>0.180838239011338</v>
      </c>
      <c r="V13" s="17">
        <v>0.128896572953871</v>
      </c>
      <c r="W13" s="17">
        <v>0.13263916265860401</v>
      </c>
      <c r="X13" s="17">
        <v>0.129040452981357</v>
      </c>
      <c r="Y13" s="17">
        <v>0.14661049353341499</v>
      </c>
      <c r="Z13" s="17">
        <v>0.122323394875897</v>
      </c>
      <c r="AA13" s="17">
        <v>0.12382381444417299</v>
      </c>
      <c r="AB13" s="17">
        <v>0.10245584535388701</v>
      </c>
      <c r="AC13" s="17">
        <v>0.13700672371963701</v>
      </c>
      <c r="AD13" s="17">
        <v>0.18970045148564099</v>
      </c>
      <c r="AE13" s="17"/>
      <c r="AF13" s="17">
        <v>0.184952270166168</v>
      </c>
      <c r="AG13" s="17">
        <v>0.102001805202743</v>
      </c>
      <c r="AH13" s="17">
        <v>0.14810609711129299</v>
      </c>
      <c r="AI13" s="17"/>
      <c r="AJ13" s="17">
        <v>0.19799218120732601</v>
      </c>
      <c r="AK13" s="17">
        <v>7.9479378766438499E-2</v>
      </c>
      <c r="AL13" s="17">
        <v>0.14335657593378201</v>
      </c>
      <c r="AM13" s="17">
        <v>0.219584055183044</v>
      </c>
      <c r="AN13" s="17">
        <v>9.7406633759390196E-2</v>
      </c>
      <c r="AO13" s="17"/>
      <c r="AP13" s="17">
        <v>4.9362798613649402E-2</v>
      </c>
      <c r="AQ13" s="17">
        <v>0.19610913344716799</v>
      </c>
      <c r="AR13" s="17">
        <v>0.120600258198634</v>
      </c>
      <c r="AS13" s="17">
        <v>0.21640269591629699</v>
      </c>
      <c r="AT13" s="17">
        <v>7.0484583051101501E-2</v>
      </c>
      <c r="AU13" s="17">
        <v>0.14383489769474</v>
      </c>
      <c r="AV13" s="17"/>
      <c r="AW13" s="17">
        <v>0.200512360036571</v>
      </c>
      <c r="AX13" s="17">
        <v>0.141328259279039</v>
      </c>
      <c r="AY13" s="17">
        <v>0.13208871065967401</v>
      </c>
      <c r="AZ13" s="17">
        <v>0.12141598538252101</v>
      </c>
      <c r="BA13" s="17">
        <v>0.13495007076266499</v>
      </c>
      <c r="BB13" s="17">
        <v>0.149424329829772</v>
      </c>
      <c r="BC13" s="17">
        <v>0.17097838915697999</v>
      </c>
      <c r="BD13" s="17">
        <v>0.15370834605959799</v>
      </c>
      <c r="BE13" s="17">
        <v>0.108214976961684</v>
      </c>
      <c r="BF13" s="17">
        <v>0.12558748926893101</v>
      </c>
      <c r="BG13" s="17">
        <v>0.142198001759754</v>
      </c>
      <c r="BH13" s="17">
        <v>0.14345036952217699</v>
      </c>
      <c r="BI13" s="17">
        <v>0.17680522101115001</v>
      </c>
      <c r="BJ13" s="17">
        <v>0.16618071942211701</v>
      </c>
      <c r="BK13" s="17">
        <v>0.18574815274245501</v>
      </c>
      <c r="BL13" s="17">
        <v>3.7921249598001201E-2</v>
      </c>
      <c r="BM13" s="17"/>
      <c r="BN13" s="17">
        <v>0.131507276785326</v>
      </c>
      <c r="BO13" s="17">
        <v>0.15132861130418901</v>
      </c>
      <c r="BP13" s="17"/>
      <c r="BQ13" s="17">
        <v>4.63398073206139E-2</v>
      </c>
      <c r="BR13" s="17">
        <v>0.122595007643284</v>
      </c>
      <c r="BS13" s="17"/>
      <c r="BT13" s="17">
        <v>7.3288507003562403E-2</v>
      </c>
      <c r="BU13" s="17"/>
      <c r="BV13" s="17">
        <v>0.119710093185446</v>
      </c>
      <c r="BW13" s="17">
        <v>0.13352937564718501</v>
      </c>
      <c r="BX13" s="17">
        <v>0.151511158669865</v>
      </c>
      <c r="BY13" s="17"/>
      <c r="BZ13" s="17">
        <v>0.22076486362814801</v>
      </c>
      <c r="CA13" s="17">
        <v>0.147624618906736</v>
      </c>
      <c r="CB13" s="17">
        <v>0.13068402149453401</v>
      </c>
      <c r="CC13" s="17">
        <v>0.138213010437158</v>
      </c>
      <c r="CD13" s="17">
        <v>0.115983979395603</v>
      </c>
      <c r="CE13" s="17">
        <v>0.11360381930624</v>
      </c>
      <c r="CF13" s="17">
        <v>0.114443018314421</v>
      </c>
      <c r="CG13" s="17"/>
      <c r="CH13" s="17">
        <v>0.10771951100131</v>
      </c>
      <c r="CI13" s="17">
        <v>9.5477408363033006E-2</v>
      </c>
      <c r="CJ13" s="17">
        <v>0.16490323920684499</v>
      </c>
      <c r="CK13" s="17">
        <v>0.18287635445856801</v>
      </c>
      <c r="CL13" s="17">
        <v>0.24261450120250799</v>
      </c>
    </row>
    <row r="14" spans="2:90" x14ac:dyDescent="0.3">
      <c r="B14" s="18" t="s">
        <v>202</v>
      </c>
      <c r="C14" s="17">
        <v>5.2902323899238303E-2</v>
      </c>
      <c r="D14" s="17">
        <v>3.4868152727737703E-2</v>
      </c>
      <c r="E14" s="17">
        <v>7.0946521319624103E-2</v>
      </c>
      <c r="F14" s="17"/>
      <c r="G14" s="17">
        <v>7.8586342947408794E-2</v>
      </c>
      <c r="H14" s="17">
        <v>3.0525584619385E-2</v>
      </c>
      <c r="I14" s="17">
        <v>7.05002579371376E-2</v>
      </c>
      <c r="J14" s="17">
        <v>6.60097583622095E-2</v>
      </c>
      <c r="K14" s="17">
        <v>5.0899019950919E-2</v>
      </c>
      <c r="L14" s="17">
        <v>3.0417247481818399E-2</v>
      </c>
      <c r="M14" s="17"/>
      <c r="N14" s="17">
        <v>3.2903992670066003E-2</v>
      </c>
      <c r="O14" s="17">
        <v>5.67077186529212E-2</v>
      </c>
      <c r="P14" s="17">
        <v>3.8732661340204699E-2</v>
      </c>
      <c r="Q14" s="17">
        <v>8.1649750212699601E-2</v>
      </c>
      <c r="R14" s="17"/>
      <c r="S14" s="17">
        <v>6.2471211412628701E-2</v>
      </c>
      <c r="T14" s="17">
        <v>5.8429541902167502E-2</v>
      </c>
      <c r="U14" s="17">
        <v>3.5050187152396203E-2</v>
      </c>
      <c r="V14" s="17">
        <v>4.9838157810569897E-2</v>
      </c>
      <c r="W14" s="17">
        <v>6.3153250812409106E-2</v>
      </c>
      <c r="X14" s="17">
        <v>3.8102371270336999E-2</v>
      </c>
      <c r="Y14" s="17">
        <v>6.9847648096003204E-2</v>
      </c>
      <c r="Z14" s="17">
        <v>4.4030692753136799E-2</v>
      </c>
      <c r="AA14" s="17">
        <v>3.5346614992942102E-2</v>
      </c>
      <c r="AB14" s="17">
        <v>6.6116171002167198E-2</v>
      </c>
      <c r="AC14" s="17">
        <v>5.3388986782133697E-2</v>
      </c>
      <c r="AD14" s="17">
        <v>5.2171537356233699E-2</v>
      </c>
      <c r="AE14" s="17"/>
      <c r="AF14" s="17">
        <v>3.6827248866045097E-2</v>
      </c>
      <c r="AG14" s="17">
        <v>3.8782809603936701E-2</v>
      </c>
      <c r="AH14" s="17">
        <v>0.116747664321318</v>
      </c>
      <c r="AI14" s="17"/>
      <c r="AJ14" s="17">
        <v>2.6505057718951602E-2</v>
      </c>
      <c r="AK14" s="17">
        <v>3.9209721454345599E-2</v>
      </c>
      <c r="AL14" s="17">
        <v>1.8913451403691699E-2</v>
      </c>
      <c r="AM14" s="17">
        <v>3.98617618071593E-2</v>
      </c>
      <c r="AN14" s="17">
        <v>6.7469807199420098E-2</v>
      </c>
      <c r="AO14" s="17"/>
      <c r="AP14" s="17">
        <v>2.9625663497330298E-2</v>
      </c>
      <c r="AQ14" s="17">
        <v>2.8608426772205101E-2</v>
      </c>
      <c r="AR14" s="17">
        <v>2.19383163802718E-2</v>
      </c>
      <c r="AS14" s="17">
        <v>3.89063661020118E-2</v>
      </c>
      <c r="AT14" s="17">
        <v>6.6763746255686901E-2</v>
      </c>
      <c r="AU14" s="17">
        <v>0.14497125786916101</v>
      </c>
      <c r="AV14" s="17"/>
      <c r="AW14" s="17">
        <v>9.4987067671909203E-2</v>
      </c>
      <c r="AX14" s="17">
        <v>0.182526701072485</v>
      </c>
      <c r="AY14" s="17">
        <v>9.5760264643780402E-2</v>
      </c>
      <c r="AZ14" s="17">
        <v>5.4720014856900701E-2</v>
      </c>
      <c r="BA14" s="17">
        <v>5.9536803608519102E-2</v>
      </c>
      <c r="BB14" s="17">
        <v>5.3613899227372599E-2</v>
      </c>
      <c r="BC14" s="17">
        <v>1.20085204877471E-2</v>
      </c>
      <c r="BD14" s="17">
        <v>4.02260544947299E-2</v>
      </c>
      <c r="BE14" s="17">
        <v>0</v>
      </c>
      <c r="BF14" s="17">
        <v>1.92952923704315E-2</v>
      </c>
      <c r="BG14" s="17">
        <v>1.3351795711587899E-2</v>
      </c>
      <c r="BH14" s="17">
        <v>3.9218261109248198E-2</v>
      </c>
      <c r="BI14" s="17">
        <v>3.6391629255206698E-2</v>
      </c>
      <c r="BJ14" s="17">
        <v>0</v>
      </c>
      <c r="BK14" s="17">
        <v>0.10365764317664899</v>
      </c>
      <c r="BL14" s="17">
        <v>1.4838810514179099E-2</v>
      </c>
      <c r="BM14" s="17"/>
      <c r="BN14" s="17">
        <v>4.6783168623089101E-2</v>
      </c>
      <c r="BO14" s="17">
        <v>5.86760523566087E-2</v>
      </c>
      <c r="BP14" s="17"/>
      <c r="BQ14" s="17">
        <v>3.0904285345592902E-2</v>
      </c>
      <c r="BR14" s="17">
        <v>4.0208826785072503E-2</v>
      </c>
      <c r="BS14" s="17"/>
      <c r="BT14" s="17">
        <v>2.7093958142958299E-2</v>
      </c>
      <c r="BU14" s="17"/>
      <c r="BV14" s="17">
        <v>6.8771265965248296E-2</v>
      </c>
      <c r="BW14" s="17">
        <v>4.8241762971260697E-2</v>
      </c>
      <c r="BX14" s="17">
        <v>4.7747681530330897E-2</v>
      </c>
      <c r="BY14" s="17"/>
      <c r="BZ14" s="17">
        <v>9.6190065945613301E-2</v>
      </c>
      <c r="CA14" s="17">
        <v>5.1963230790267698E-2</v>
      </c>
      <c r="CB14" s="17">
        <v>4.9002898185539302E-2</v>
      </c>
      <c r="CC14" s="17">
        <v>3.5557521725246101E-2</v>
      </c>
      <c r="CD14" s="17">
        <v>2.5000402149720598E-2</v>
      </c>
      <c r="CE14" s="17">
        <v>3.1537665949597303E-2</v>
      </c>
      <c r="CF14" s="17">
        <v>3.4149648504448002E-2</v>
      </c>
      <c r="CG14" s="17"/>
      <c r="CH14" s="17">
        <v>1.8308926915833901E-2</v>
      </c>
      <c r="CI14" s="17">
        <v>4.5993587464861103E-2</v>
      </c>
      <c r="CJ14" s="17">
        <v>4.78713878138168E-2</v>
      </c>
      <c r="CK14" s="17">
        <v>8.7022743505722505E-2</v>
      </c>
      <c r="CL14" s="17">
        <v>0.114805651683854</v>
      </c>
    </row>
    <row r="15" spans="2:90" x14ac:dyDescent="0.3">
      <c r="B15" s="18" t="s">
        <v>173</v>
      </c>
      <c r="C15" s="20">
        <v>0.38377463281879898</v>
      </c>
      <c r="D15" s="20">
        <v>0.40845984517956802</v>
      </c>
      <c r="E15" s="20">
        <v>0.35786192796106397</v>
      </c>
      <c r="F15" s="20"/>
      <c r="G15" s="20">
        <v>0.51839072506369399</v>
      </c>
      <c r="H15" s="20">
        <v>0.51646336070385401</v>
      </c>
      <c r="I15" s="20">
        <v>0.37034363050567298</v>
      </c>
      <c r="J15" s="20">
        <v>0.32757713567756203</v>
      </c>
      <c r="K15" s="20">
        <v>0.323002847255214</v>
      </c>
      <c r="L15" s="20">
        <v>0.28331665914007298</v>
      </c>
      <c r="M15" s="20"/>
      <c r="N15" s="20">
        <v>0.457395650409951</v>
      </c>
      <c r="O15" s="20">
        <v>0.40342135080993502</v>
      </c>
      <c r="P15" s="20">
        <v>0.34326449909861401</v>
      </c>
      <c r="Q15" s="20">
        <v>0.321173646606428</v>
      </c>
      <c r="R15" s="20"/>
      <c r="S15" s="20">
        <v>0.42415471666121501</v>
      </c>
      <c r="T15" s="20">
        <v>0.32125787057272298</v>
      </c>
      <c r="U15" s="20">
        <v>0.35908039956814097</v>
      </c>
      <c r="V15" s="20">
        <v>0.35589692599818801</v>
      </c>
      <c r="W15" s="20">
        <v>0.348365772023422</v>
      </c>
      <c r="X15" s="20">
        <v>0.379270763476735</v>
      </c>
      <c r="Y15" s="20">
        <v>0.33869942426477101</v>
      </c>
      <c r="Z15" s="20">
        <v>0.393468863543117</v>
      </c>
      <c r="AA15" s="20">
        <v>0.44397778569077601</v>
      </c>
      <c r="AB15" s="20">
        <v>0.48359311919096198</v>
      </c>
      <c r="AC15" s="20">
        <v>0.34928633657838898</v>
      </c>
      <c r="AD15" s="20">
        <v>0.35578531444477401</v>
      </c>
      <c r="AE15" s="20"/>
      <c r="AF15" s="20">
        <v>0.31686263824253302</v>
      </c>
      <c r="AG15" s="20">
        <v>0.46520854163664799</v>
      </c>
      <c r="AH15" s="20">
        <v>0.269807393035425</v>
      </c>
      <c r="AI15" s="20"/>
      <c r="AJ15" s="20">
        <v>0.27154583690548401</v>
      </c>
      <c r="AK15" s="20">
        <v>0.49516204741453801</v>
      </c>
      <c r="AL15" s="20">
        <v>0.442569734198967</v>
      </c>
      <c r="AM15" s="20">
        <v>0.32816757161591198</v>
      </c>
      <c r="AN15" s="20">
        <v>0.48984491915151601</v>
      </c>
      <c r="AO15" s="20"/>
      <c r="AP15" s="20">
        <v>0.52613504980342096</v>
      </c>
      <c r="AQ15" s="20">
        <v>0.332580436364113</v>
      </c>
      <c r="AR15" s="20">
        <v>0.45892208374855098</v>
      </c>
      <c r="AS15" s="20">
        <v>0.292317819883612</v>
      </c>
      <c r="AT15" s="20">
        <v>0.58057788236804198</v>
      </c>
      <c r="AU15" s="20">
        <v>0.21622767612850999</v>
      </c>
      <c r="AV15" s="20"/>
      <c r="AW15" s="20">
        <v>0.15575936428703099</v>
      </c>
      <c r="AX15" s="20">
        <v>0.28336060341999703</v>
      </c>
      <c r="AY15" s="20">
        <v>0.339743778351913</v>
      </c>
      <c r="AZ15" s="20">
        <v>0.414771148655315</v>
      </c>
      <c r="BA15" s="20">
        <v>0.34269601557955398</v>
      </c>
      <c r="BB15" s="20">
        <v>0.34313429092360498</v>
      </c>
      <c r="BC15" s="20">
        <v>0.39250483662813601</v>
      </c>
      <c r="BD15" s="20">
        <v>0.34797967142497699</v>
      </c>
      <c r="BE15" s="20">
        <v>0.42218539510849601</v>
      </c>
      <c r="BF15" s="20">
        <v>0.43511297509783098</v>
      </c>
      <c r="BG15" s="20">
        <v>0.42693556687490197</v>
      </c>
      <c r="BH15" s="20">
        <v>0.40427835863648198</v>
      </c>
      <c r="BI15" s="20">
        <v>0.47608113433992799</v>
      </c>
      <c r="BJ15" s="20">
        <v>0.36761836625231098</v>
      </c>
      <c r="BK15" s="20">
        <v>0.35990585551901999</v>
      </c>
      <c r="BL15" s="20">
        <v>0.60140464630119905</v>
      </c>
      <c r="BM15" s="20"/>
      <c r="BN15" s="20">
        <v>0.382827509104533</v>
      </c>
      <c r="BO15" s="20">
        <v>0.38713721818273999</v>
      </c>
      <c r="BP15" s="20"/>
      <c r="BQ15" s="20">
        <v>0.53370355979520401</v>
      </c>
      <c r="BR15" s="20">
        <v>0.46052116031602702</v>
      </c>
      <c r="BS15" s="20"/>
      <c r="BT15" s="20">
        <v>0.497689383002755</v>
      </c>
      <c r="BU15" s="20"/>
      <c r="BV15" s="20">
        <v>0.37507194266198901</v>
      </c>
      <c r="BW15" s="20">
        <v>0.47144664773235001</v>
      </c>
      <c r="BX15" s="20">
        <v>0.35920895461360702</v>
      </c>
      <c r="BY15" s="20"/>
      <c r="BZ15" s="20">
        <v>0.25599961569454999</v>
      </c>
      <c r="CA15" s="20">
        <v>0.35520802184275801</v>
      </c>
      <c r="CB15" s="20">
        <v>0.39595241860893299</v>
      </c>
      <c r="CC15" s="20">
        <v>0.39548639097400201</v>
      </c>
      <c r="CD15" s="20">
        <v>0.40489750017679299</v>
      </c>
      <c r="CE15" s="20">
        <v>0.43787268793112399</v>
      </c>
      <c r="CF15" s="20">
        <v>0.48196088953397898</v>
      </c>
      <c r="CG15" s="20"/>
      <c r="CH15" s="20">
        <v>0.54761293157705104</v>
      </c>
      <c r="CI15" s="20">
        <v>0.42882431312096397</v>
      </c>
      <c r="CJ15" s="20">
        <v>0.33768546393927801</v>
      </c>
      <c r="CK15" s="20">
        <v>0.31231287017964598</v>
      </c>
      <c r="CL15" s="20">
        <v>0.267083073264196</v>
      </c>
    </row>
    <row r="16" spans="2:90" x14ac:dyDescent="0.3">
      <c r="B16" s="18" t="s">
        <v>174</v>
      </c>
      <c r="C16" s="20">
        <v>0.29950288650528201</v>
      </c>
      <c r="D16" s="20">
        <v>0.29438328340311298</v>
      </c>
      <c r="E16" s="20">
        <v>0.30584909771108998</v>
      </c>
      <c r="F16" s="20"/>
      <c r="G16" s="20">
        <v>0.18645138055806099</v>
      </c>
      <c r="H16" s="20">
        <v>0.20663391271327</v>
      </c>
      <c r="I16" s="20">
        <v>0.32562584114224202</v>
      </c>
      <c r="J16" s="20">
        <v>0.35363711599645598</v>
      </c>
      <c r="K16" s="20">
        <v>0.345423980638846</v>
      </c>
      <c r="L16" s="20">
        <v>0.354345419282864</v>
      </c>
      <c r="M16" s="20"/>
      <c r="N16" s="20">
        <v>0.25925200822905903</v>
      </c>
      <c r="O16" s="20">
        <v>0.285229624509027</v>
      </c>
      <c r="P16" s="20">
        <v>0.337277596294635</v>
      </c>
      <c r="Q16" s="20">
        <v>0.32371444638570102</v>
      </c>
      <c r="R16" s="20"/>
      <c r="S16" s="20">
        <v>0.27147064663730602</v>
      </c>
      <c r="T16" s="20">
        <v>0.34828281341154499</v>
      </c>
      <c r="U16" s="20">
        <v>0.31488017223660703</v>
      </c>
      <c r="V16" s="20">
        <v>0.31440077254642002</v>
      </c>
      <c r="W16" s="20">
        <v>0.29357763928296698</v>
      </c>
      <c r="X16" s="20">
        <v>0.32882268830862399</v>
      </c>
      <c r="Y16" s="20">
        <v>0.30750468407799803</v>
      </c>
      <c r="Z16" s="20">
        <v>0.32874773879747798</v>
      </c>
      <c r="AA16" s="20">
        <v>0.26235475564581001</v>
      </c>
      <c r="AB16" s="20">
        <v>0.20305324395506</v>
      </c>
      <c r="AC16" s="20">
        <v>0.324069253151966</v>
      </c>
      <c r="AD16" s="20">
        <v>0.38366428791234702</v>
      </c>
      <c r="AE16" s="20"/>
      <c r="AF16" s="20">
        <v>0.36686422871918301</v>
      </c>
      <c r="AG16" s="20">
        <v>0.24356547531502601</v>
      </c>
      <c r="AH16" s="20">
        <v>0.32148114775223902</v>
      </c>
      <c r="AI16" s="20"/>
      <c r="AJ16" s="20">
        <v>0.43186043837639898</v>
      </c>
      <c r="AK16" s="20">
        <v>0.21039782071520999</v>
      </c>
      <c r="AL16" s="20">
        <v>0.267486433346247</v>
      </c>
      <c r="AM16" s="20">
        <v>0.36911151304071999</v>
      </c>
      <c r="AN16" s="20">
        <v>0.19666334190679599</v>
      </c>
      <c r="AO16" s="20"/>
      <c r="AP16" s="20">
        <v>0.18915830348945001</v>
      </c>
      <c r="AQ16" s="20">
        <v>0.39628263663519298</v>
      </c>
      <c r="AR16" s="20">
        <v>0.25937252788092002</v>
      </c>
      <c r="AS16" s="20">
        <v>0.37556013768980601</v>
      </c>
      <c r="AT16" s="20">
        <v>0.14249795541565399</v>
      </c>
      <c r="AU16" s="20">
        <v>0.31500071879446601</v>
      </c>
      <c r="AV16" s="20"/>
      <c r="AW16" s="20">
        <v>0.291663708733025</v>
      </c>
      <c r="AX16" s="20">
        <v>0.27005548567475701</v>
      </c>
      <c r="AY16" s="20">
        <v>0.247910451690176</v>
      </c>
      <c r="AZ16" s="20">
        <v>0.27628470054222898</v>
      </c>
      <c r="BA16" s="20">
        <v>0.29382915254857001</v>
      </c>
      <c r="BB16" s="20">
        <v>0.41315137467930502</v>
      </c>
      <c r="BC16" s="20">
        <v>0.33489885059240998</v>
      </c>
      <c r="BD16" s="20">
        <v>0.34180213639988</v>
      </c>
      <c r="BE16" s="20">
        <v>0.28574785645212403</v>
      </c>
      <c r="BF16" s="20">
        <v>0.26721214499857698</v>
      </c>
      <c r="BG16" s="20">
        <v>0.26650867183983001</v>
      </c>
      <c r="BH16" s="20">
        <v>0.269738067413611</v>
      </c>
      <c r="BI16" s="20">
        <v>0.29054930479802299</v>
      </c>
      <c r="BJ16" s="20">
        <v>0.30712336166076198</v>
      </c>
      <c r="BK16" s="20">
        <v>0.38522433579973397</v>
      </c>
      <c r="BL16" s="20">
        <v>0.17297248939423099</v>
      </c>
      <c r="BM16" s="20"/>
      <c r="BN16" s="20">
        <v>0.29698434918608002</v>
      </c>
      <c r="BO16" s="20">
        <v>0.30326296552856602</v>
      </c>
      <c r="BP16" s="20"/>
      <c r="BQ16" s="20">
        <v>0.18708532015771701</v>
      </c>
      <c r="BR16" s="20">
        <v>0.219536913304202</v>
      </c>
      <c r="BS16" s="20"/>
      <c r="BT16" s="20">
        <v>0.21770979516383199</v>
      </c>
      <c r="BU16" s="20"/>
      <c r="BV16" s="20">
        <v>0.27277936947297299</v>
      </c>
      <c r="BW16" s="20">
        <v>0.26241529751229897</v>
      </c>
      <c r="BX16" s="20">
        <v>0.32475498937101099</v>
      </c>
      <c r="BY16" s="20"/>
      <c r="BZ16" s="20">
        <v>0.38547529118584101</v>
      </c>
      <c r="CA16" s="20">
        <v>0.30763417822825101</v>
      </c>
      <c r="CB16" s="20">
        <v>0.29323461123303801</v>
      </c>
      <c r="CC16" s="20">
        <v>0.31807397034180102</v>
      </c>
      <c r="CD16" s="20">
        <v>0.30248190703171701</v>
      </c>
      <c r="CE16" s="20">
        <v>0.25848080010567498</v>
      </c>
      <c r="CF16" s="20">
        <v>0.23583214317571699</v>
      </c>
      <c r="CG16" s="20"/>
      <c r="CH16" s="20">
        <v>0.23159583738446199</v>
      </c>
      <c r="CI16" s="20">
        <v>0.26063680189960697</v>
      </c>
      <c r="CJ16" s="20">
        <v>0.32651577290192701</v>
      </c>
      <c r="CK16" s="20">
        <v>0.34652663707125803</v>
      </c>
      <c r="CL16" s="20">
        <v>0.394856912057719</v>
      </c>
    </row>
    <row r="17" spans="2:90" x14ac:dyDescent="0.3">
      <c r="B17" s="18" t="s">
        <v>121</v>
      </c>
      <c r="C17" s="21">
        <v>8.4271746313517096E-2</v>
      </c>
      <c r="D17" s="21">
        <v>0.114076561776455</v>
      </c>
      <c r="E17" s="21">
        <v>5.2012830249973899E-2</v>
      </c>
      <c r="F17" s="21"/>
      <c r="G17" s="21">
        <v>0.331939344505633</v>
      </c>
      <c r="H17" s="21">
        <v>0.30982944799058398</v>
      </c>
      <c r="I17" s="21">
        <v>4.4717789363431501E-2</v>
      </c>
      <c r="J17" s="21">
        <v>-2.6059980318893901E-2</v>
      </c>
      <c r="K17" s="21">
        <v>-2.2421133383631799E-2</v>
      </c>
      <c r="L17" s="21">
        <v>-7.1028760142790998E-2</v>
      </c>
      <c r="M17" s="21"/>
      <c r="N17" s="21">
        <v>0.198143642180893</v>
      </c>
      <c r="O17" s="21">
        <v>0.118191726300908</v>
      </c>
      <c r="P17" s="21">
        <v>5.9869028039788996E-3</v>
      </c>
      <c r="Q17" s="21">
        <v>-2.5407997792732998E-3</v>
      </c>
      <c r="R17" s="21"/>
      <c r="S17" s="21">
        <v>0.15268407002390899</v>
      </c>
      <c r="T17" s="21">
        <v>-2.7024942838822098E-2</v>
      </c>
      <c r="U17" s="21">
        <v>4.4200227331534003E-2</v>
      </c>
      <c r="V17" s="21">
        <v>4.1496153451767902E-2</v>
      </c>
      <c r="W17" s="21">
        <v>5.4788132740454402E-2</v>
      </c>
      <c r="X17" s="21">
        <v>5.0448075168111499E-2</v>
      </c>
      <c r="Y17" s="21">
        <v>3.11947401867733E-2</v>
      </c>
      <c r="Z17" s="21">
        <v>6.4721124745639097E-2</v>
      </c>
      <c r="AA17" s="21">
        <v>0.18162303004496599</v>
      </c>
      <c r="AB17" s="21">
        <v>0.28053987523590201</v>
      </c>
      <c r="AC17" s="21">
        <v>2.5217083426422499E-2</v>
      </c>
      <c r="AD17" s="21">
        <v>-2.78789734675738E-2</v>
      </c>
      <c r="AE17" s="21"/>
      <c r="AF17" s="21">
        <v>-5.0001590476649399E-2</v>
      </c>
      <c r="AG17" s="21">
        <v>0.22164306632162201</v>
      </c>
      <c r="AH17" s="21">
        <v>-5.1673754716814201E-2</v>
      </c>
      <c r="AI17" s="21"/>
      <c r="AJ17" s="21">
        <v>-0.160314601470915</v>
      </c>
      <c r="AK17" s="21">
        <v>0.28476422669932799</v>
      </c>
      <c r="AL17" s="21">
        <v>0.17508330085272</v>
      </c>
      <c r="AM17" s="21">
        <v>-4.0943941424808297E-2</v>
      </c>
      <c r="AN17" s="21">
        <v>0.29318157724471999</v>
      </c>
      <c r="AO17" s="21"/>
      <c r="AP17" s="21">
        <v>0.33697674631397101</v>
      </c>
      <c r="AQ17" s="21">
        <v>-6.3702200271080395E-2</v>
      </c>
      <c r="AR17" s="21">
        <v>0.19954955586763101</v>
      </c>
      <c r="AS17" s="21">
        <v>-8.3242317806194302E-2</v>
      </c>
      <c r="AT17" s="21">
        <v>0.43807992695238801</v>
      </c>
      <c r="AU17" s="21">
        <v>-9.8773042665955602E-2</v>
      </c>
      <c r="AV17" s="21"/>
      <c r="AW17" s="21">
        <v>-0.135904344445994</v>
      </c>
      <c r="AX17" s="21">
        <v>1.3305117745240701E-2</v>
      </c>
      <c r="AY17" s="21">
        <v>9.1833326661736298E-2</v>
      </c>
      <c r="AZ17" s="21">
        <v>0.138486448113086</v>
      </c>
      <c r="BA17" s="21">
        <v>4.8866863030983303E-2</v>
      </c>
      <c r="BB17" s="21">
        <v>-7.0017083755699705E-2</v>
      </c>
      <c r="BC17" s="21">
        <v>5.7605986035726503E-2</v>
      </c>
      <c r="BD17" s="21">
        <v>6.1775350250968799E-3</v>
      </c>
      <c r="BE17" s="21">
        <v>0.13643753865637301</v>
      </c>
      <c r="BF17" s="21">
        <v>0.16790083009925399</v>
      </c>
      <c r="BG17" s="21">
        <v>0.16042689503507199</v>
      </c>
      <c r="BH17" s="21">
        <v>0.13454029122287101</v>
      </c>
      <c r="BI17" s="21">
        <v>0.185531829541905</v>
      </c>
      <c r="BJ17" s="21">
        <v>6.0495004591549099E-2</v>
      </c>
      <c r="BK17" s="21">
        <v>-2.53184802807144E-2</v>
      </c>
      <c r="BL17" s="21">
        <v>0.42843215690696801</v>
      </c>
      <c r="BM17" s="21"/>
      <c r="BN17" s="21">
        <v>8.5843159918453496E-2</v>
      </c>
      <c r="BO17" s="21">
        <v>8.3874252654174197E-2</v>
      </c>
      <c r="BP17" s="21"/>
      <c r="BQ17" s="21">
        <v>0.346618239637487</v>
      </c>
      <c r="BR17" s="21">
        <v>0.240984247011825</v>
      </c>
      <c r="BS17" s="21"/>
      <c r="BT17" s="21">
        <v>0.27997958783892202</v>
      </c>
      <c r="BU17" s="21"/>
      <c r="BV17" s="21">
        <v>0.102292573189015</v>
      </c>
      <c r="BW17" s="21">
        <v>0.20903135022005001</v>
      </c>
      <c r="BX17" s="21">
        <v>3.4453965242595697E-2</v>
      </c>
      <c r="BY17" s="21"/>
      <c r="BZ17" s="21">
        <v>-0.12947567549128999</v>
      </c>
      <c r="CA17" s="21">
        <v>4.7573843614507602E-2</v>
      </c>
      <c r="CB17" s="21">
        <v>0.102717807375896</v>
      </c>
      <c r="CC17" s="21">
        <v>7.7412420632201301E-2</v>
      </c>
      <c r="CD17" s="21">
        <v>0.10241559314507601</v>
      </c>
      <c r="CE17" s="21">
        <v>0.17939188782544899</v>
      </c>
      <c r="CF17" s="21">
        <v>0.24612874635826101</v>
      </c>
      <c r="CG17" s="21"/>
      <c r="CH17" s="21">
        <v>0.316017094192589</v>
      </c>
      <c r="CI17" s="21">
        <v>0.168187511221357</v>
      </c>
      <c r="CJ17" s="21">
        <v>1.1169691037351499E-2</v>
      </c>
      <c r="CK17" s="21">
        <v>-3.4213766891612603E-2</v>
      </c>
      <c r="CL17" s="21">
        <v>-0.127773838793524</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718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0.109891027470497</v>
      </c>
      <c r="D9" s="17">
        <v>0.12910790431503499</v>
      </c>
      <c r="E9" s="17">
        <v>9.1981434458515005E-2</v>
      </c>
      <c r="F9" s="17"/>
      <c r="G9" s="17">
        <v>0.188800796373288</v>
      </c>
      <c r="H9" s="17">
        <v>0.18291532023380799</v>
      </c>
      <c r="I9" s="17">
        <v>0.11088649506341799</v>
      </c>
      <c r="J9" s="17">
        <v>7.1665238855671803E-2</v>
      </c>
      <c r="K9" s="17">
        <v>6.2414974548357899E-2</v>
      </c>
      <c r="L9" s="17">
        <v>5.9866784883937103E-2</v>
      </c>
      <c r="M9" s="17"/>
      <c r="N9" s="17">
        <v>0.16348150230351699</v>
      </c>
      <c r="O9" s="17">
        <v>9.3846234015830296E-2</v>
      </c>
      <c r="P9" s="17">
        <v>9.4576397027409498E-2</v>
      </c>
      <c r="Q9" s="17">
        <v>8.33507762710676E-2</v>
      </c>
      <c r="R9" s="17"/>
      <c r="S9" s="17">
        <v>0.15519056874308801</v>
      </c>
      <c r="T9" s="17">
        <v>7.9294768825678805E-2</v>
      </c>
      <c r="U9" s="17">
        <v>9.5998209428924994E-2</v>
      </c>
      <c r="V9" s="17">
        <v>6.7856533599103597E-2</v>
      </c>
      <c r="W9" s="17">
        <v>7.2361781979757303E-2</v>
      </c>
      <c r="X9" s="17">
        <v>9.5108900374877806E-2</v>
      </c>
      <c r="Y9" s="17">
        <v>0.109806343642188</v>
      </c>
      <c r="Z9" s="17">
        <v>8.8955847579717306E-2</v>
      </c>
      <c r="AA9" s="17">
        <v>0.158651854501521</v>
      </c>
      <c r="AB9" s="17">
        <v>0.146410570124584</v>
      </c>
      <c r="AC9" s="17">
        <v>9.8555127745910104E-2</v>
      </c>
      <c r="AD9" s="17">
        <v>8.3773348658587807E-2</v>
      </c>
      <c r="AE9" s="17"/>
      <c r="AF9" s="17">
        <v>7.4090245276525094E-2</v>
      </c>
      <c r="AG9" s="17">
        <v>0.13946435353665401</v>
      </c>
      <c r="AH9" s="17">
        <v>7.2349540630907205E-2</v>
      </c>
      <c r="AI9" s="17"/>
      <c r="AJ9" s="17">
        <v>5.0032149852040901E-2</v>
      </c>
      <c r="AK9" s="17">
        <v>0.167586886315921</v>
      </c>
      <c r="AL9" s="17">
        <v>0.10036776274843</v>
      </c>
      <c r="AM9" s="17">
        <v>9.0962627053763706E-2</v>
      </c>
      <c r="AN9" s="17">
        <v>0.149341281633871</v>
      </c>
      <c r="AO9" s="17"/>
      <c r="AP9" s="17">
        <v>0.18951670398334799</v>
      </c>
      <c r="AQ9" s="17">
        <v>6.5370471747044995E-2</v>
      </c>
      <c r="AR9" s="17">
        <v>0.118726530162866</v>
      </c>
      <c r="AS9" s="17">
        <v>5.63791044052213E-2</v>
      </c>
      <c r="AT9" s="17">
        <v>0.20017598372493201</v>
      </c>
      <c r="AU9" s="17">
        <v>6.6469364783045895E-2</v>
      </c>
      <c r="AV9" s="17"/>
      <c r="AW9" s="17">
        <v>0.21396867716249701</v>
      </c>
      <c r="AX9" s="17">
        <v>0.104973833142479</v>
      </c>
      <c r="AY9" s="17">
        <v>9.0085697239853005E-2</v>
      </c>
      <c r="AZ9" s="17">
        <v>9.7671106608675798E-2</v>
      </c>
      <c r="BA9" s="17">
        <v>9.6570782245250494E-2</v>
      </c>
      <c r="BB9" s="17">
        <v>0.10273894412771099</v>
      </c>
      <c r="BC9" s="17">
        <v>6.5913973453988903E-2</v>
      </c>
      <c r="BD9" s="17">
        <v>9.0018013066491195E-2</v>
      </c>
      <c r="BE9" s="17">
        <v>8.2883759569544704E-2</v>
      </c>
      <c r="BF9" s="17">
        <v>0.13026468082864501</v>
      </c>
      <c r="BG9" s="17">
        <v>7.0725519161425707E-2</v>
      </c>
      <c r="BH9" s="17">
        <v>8.9228734503685903E-2</v>
      </c>
      <c r="BI9" s="17">
        <v>0.197556251723255</v>
      </c>
      <c r="BJ9" s="17">
        <v>0.12589224365343499</v>
      </c>
      <c r="BK9" s="17">
        <v>0.244884405131092</v>
      </c>
      <c r="BL9" s="17">
        <v>0.23201888610551299</v>
      </c>
      <c r="BM9" s="17"/>
      <c r="BN9" s="17">
        <v>0.117905010972392</v>
      </c>
      <c r="BO9" s="17">
        <v>9.81305276425741E-2</v>
      </c>
      <c r="BP9" s="17"/>
      <c r="BQ9" s="17">
        <v>0.18581487867923799</v>
      </c>
      <c r="BR9" s="17">
        <v>0.14445597830166501</v>
      </c>
      <c r="BS9" s="17"/>
      <c r="BT9" s="17">
        <v>0.179774057952407</v>
      </c>
      <c r="BU9" s="17"/>
      <c r="BV9" s="17">
        <v>0.118092337923195</v>
      </c>
      <c r="BW9" s="17">
        <v>0.11220186257852501</v>
      </c>
      <c r="BX9" s="17">
        <v>0.106953845476042</v>
      </c>
      <c r="BY9" s="17"/>
      <c r="BZ9" s="17">
        <v>6.8313815986307896E-2</v>
      </c>
      <c r="CA9" s="17">
        <v>0.116173446516773</v>
      </c>
      <c r="CB9" s="17">
        <v>9.2372962094205299E-2</v>
      </c>
      <c r="CC9" s="17">
        <v>0.103977376669576</v>
      </c>
      <c r="CD9" s="17">
        <v>8.00774512671137E-2</v>
      </c>
      <c r="CE9" s="17">
        <v>0.122628417566359</v>
      </c>
      <c r="CF9" s="17">
        <v>0.20828246232739001</v>
      </c>
      <c r="CG9" s="17"/>
      <c r="CH9" s="17">
        <v>0.31890584014676399</v>
      </c>
      <c r="CI9" s="17">
        <v>0.11152343014454399</v>
      </c>
      <c r="CJ9" s="17">
        <v>7.1371436581203304E-2</v>
      </c>
      <c r="CK9" s="17">
        <v>5.8538167980000902E-2</v>
      </c>
      <c r="CL9" s="17">
        <v>0.13818063086628901</v>
      </c>
    </row>
    <row r="10" spans="2:90" x14ac:dyDescent="0.3">
      <c r="B10" s="18" t="s">
        <v>710</v>
      </c>
      <c r="C10" s="17">
        <v>0.25597004162464398</v>
      </c>
      <c r="D10" s="17">
        <v>0.26500973081865398</v>
      </c>
      <c r="E10" s="17">
        <v>0.24418608587260299</v>
      </c>
      <c r="F10" s="17"/>
      <c r="G10" s="17">
        <v>0.33148583854902203</v>
      </c>
      <c r="H10" s="17">
        <v>0.32216920522190201</v>
      </c>
      <c r="I10" s="17">
        <v>0.26068801003244801</v>
      </c>
      <c r="J10" s="17">
        <v>0.203948785412876</v>
      </c>
      <c r="K10" s="17">
        <v>0.20288822089143899</v>
      </c>
      <c r="L10" s="17">
        <v>0.225685963675792</v>
      </c>
      <c r="M10" s="17"/>
      <c r="N10" s="17">
        <v>0.32329142867930599</v>
      </c>
      <c r="O10" s="17">
        <v>0.24840978380755599</v>
      </c>
      <c r="P10" s="17">
        <v>0.23380657071990099</v>
      </c>
      <c r="Q10" s="17">
        <v>0.21330868880627801</v>
      </c>
      <c r="R10" s="17"/>
      <c r="S10" s="17">
        <v>0.28679810375972897</v>
      </c>
      <c r="T10" s="17">
        <v>0.23337323486060199</v>
      </c>
      <c r="U10" s="17">
        <v>0.249789702941981</v>
      </c>
      <c r="V10" s="17">
        <v>0.248513113258852</v>
      </c>
      <c r="W10" s="17">
        <v>0.272791511462178</v>
      </c>
      <c r="X10" s="17">
        <v>0.32334384553446999</v>
      </c>
      <c r="Y10" s="17">
        <v>0.225145812504051</v>
      </c>
      <c r="Z10" s="17">
        <v>0.28544350826048898</v>
      </c>
      <c r="AA10" s="17">
        <v>0.23543047377147999</v>
      </c>
      <c r="AB10" s="17">
        <v>0.26034878458291899</v>
      </c>
      <c r="AC10" s="17">
        <v>0.21924784188089999</v>
      </c>
      <c r="AD10" s="17">
        <v>0.17398525866196199</v>
      </c>
      <c r="AE10" s="17"/>
      <c r="AF10" s="17">
        <v>0.18890000273944799</v>
      </c>
      <c r="AG10" s="17">
        <v>0.31978744123089697</v>
      </c>
      <c r="AH10" s="17">
        <v>0.22319673830749101</v>
      </c>
      <c r="AI10" s="17"/>
      <c r="AJ10" s="17">
        <v>0.204952284290874</v>
      </c>
      <c r="AK10" s="17">
        <v>0.33083003668843602</v>
      </c>
      <c r="AL10" s="17">
        <v>0.29248962943845003</v>
      </c>
      <c r="AM10" s="17">
        <v>0.166209607596496</v>
      </c>
      <c r="AN10" s="17">
        <v>0.32345034396993599</v>
      </c>
      <c r="AO10" s="17"/>
      <c r="AP10" s="17">
        <v>0.34528867747507602</v>
      </c>
      <c r="AQ10" s="17">
        <v>0.22576505968959701</v>
      </c>
      <c r="AR10" s="17">
        <v>0.28937229343029602</v>
      </c>
      <c r="AS10" s="17">
        <v>0.19345107183951701</v>
      </c>
      <c r="AT10" s="17">
        <v>0.39760460888902599</v>
      </c>
      <c r="AU10" s="17">
        <v>0.164366417078393</v>
      </c>
      <c r="AV10" s="17"/>
      <c r="AW10" s="17">
        <v>0.146560635752643</v>
      </c>
      <c r="AX10" s="17">
        <v>0.178159800903783</v>
      </c>
      <c r="AY10" s="17">
        <v>0.190187355830022</v>
      </c>
      <c r="AZ10" s="17">
        <v>0.27647859660653701</v>
      </c>
      <c r="BA10" s="17">
        <v>0.23539730940912901</v>
      </c>
      <c r="BB10" s="17">
        <v>0.218276396206217</v>
      </c>
      <c r="BC10" s="17">
        <v>0.32650074901557902</v>
      </c>
      <c r="BD10" s="17">
        <v>0.22566291657760801</v>
      </c>
      <c r="BE10" s="17">
        <v>0.27659330983312003</v>
      </c>
      <c r="BF10" s="17">
        <v>0.34210000175528699</v>
      </c>
      <c r="BG10" s="17">
        <v>0.32046202035439098</v>
      </c>
      <c r="BH10" s="17">
        <v>0.225924319819541</v>
      </c>
      <c r="BI10" s="17">
        <v>0.25570587357327401</v>
      </c>
      <c r="BJ10" s="17">
        <v>0.37803510647914701</v>
      </c>
      <c r="BK10" s="17">
        <v>0.12622648549157101</v>
      </c>
      <c r="BL10" s="17">
        <v>0.35251567045799997</v>
      </c>
      <c r="BM10" s="17"/>
      <c r="BN10" s="17">
        <v>0.25590568959842702</v>
      </c>
      <c r="BO10" s="17">
        <v>0.25866306140539003</v>
      </c>
      <c r="BP10" s="17"/>
      <c r="BQ10" s="17">
        <v>0.357620793503306</v>
      </c>
      <c r="BR10" s="17">
        <v>0.30929387975137801</v>
      </c>
      <c r="BS10" s="17"/>
      <c r="BT10" s="17">
        <v>0.33431853900868802</v>
      </c>
      <c r="BU10" s="17"/>
      <c r="BV10" s="17">
        <v>0.25042205286143399</v>
      </c>
      <c r="BW10" s="17">
        <v>0.292933364387088</v>
      </c>
      <c r="BX10" s="17">
        <v>0.24568279177258801</v>
      </c>
      <c r="BY10" s="17"/>
      <c r="BZ10" s="17">
        <v>0.18675410649270799</v>
      </c>
      <c r="CA10" s="17">
        <v>0.22855318774476599</v>
      </c>
      <c r="CB10" s="17">
        <v>0.23218318571001201</v>
      </c>
      <c r="CC10" s="17">
        <v>0.25952495403247899</v>
      </c>
      <c r="CD10" s="17">
        <v>0.31727043241432201</v>
      </c>
      <c r="CE10" s="17">
        <v>0.30893062864021797</v>
      </c>
      <c r="CF10" s="17">
        <v>0.27437679953001498</v>
      </c>
      <c r="CG10" s="17"/>
      <c r="CH10" s="17">
        <v>0.259920793489956</v>
      </c>
      <c r="CI10" s="17">
        <v>0.294883807147648</v>
      </c>
      <c r="CJ10" s="17">
        <v>0.23905843731113699</v>
      </c>
      <c r="CK10" s="17">
        <v>0.22678370880732199</v>
      </c>
      <c r="CL10" s="17">
        <v>0.15407721894360499</v>
      </c>
    </row>
    <row r="11" spans="2:90" x14ac:dyDescent="0.3">
      <c r="B11" s="18" t="s">
        <v>711</v>
      </c>
      <c r="C11" s="17">
        <v>0.25380365632874502</v>
      </c>
      <c r="D11" s="17">
        <v>0.24310256395372401</v>
      </c>
      <c r="E11" s="17">
        <v>0.26428384286069401</v>
      </c>
      <c r="F11" s="17"/>
      <c r="G11" s="17">
        <v>0.23642128111748201</v>
      </c>
      <c r="H11" s="17">
        <v>0.25070027935491102</v>
      </c>
      <c r="I11" s="17">
        <v>0.20256569254571999</v>
      </c>
      <c r="J11" s="17">
        <v>0.25106848917297903</v>
      </c>
      <c r="K11" s="17">
        <v>0.29543131251098298</v>
      </c>
      <c r="L11" s="17">
        <v>0.28413988291678299</v>
      </c>
      <c r="M11" s="17"/>
      <c r="N11" s="17">
        <v>0.215679034352561</v>
      </c>
      <c r="O11" s="17">
        <v>0.25597953775214</v>
      </c>
      <c r="P11" s="17">
        <v>0.27422402803697898</v>
      </c>
      <c r="Q11" s="17">
        <v>0.27721154336162801</v>
      </c>
      <c r="R11" s="17"/>
      <c r="S11" s="17">
        <v>0.21850989699951001</v>
      </c>
      <c r="T11" s="17">
        <v>0.27214220708248599</v>
      </c>
      <c r="U11" s="17">
        <v>0.22012431624929801</v>
      </c>
      <c r="V11" s="17">
        <v>0.28657762187975799</v>
      </c>
      <c r="W11" s="17">
        <v>0.28864010814997598</v>
      </c>
      <c r="X11" s="17">
        <v>0.19433233479210299</v>
      </c>
      <c r="Y11" s="17">
        <v>0.256347478677874</v>
      </c>
      <c r="Z11" s="17">
        <v>0.157839239060413</v>
      </c>
      <c r="AA11" s="17">
        <v>0.28257039367181902</v>
      </c>
      <c r="AB11" s="17">
        <v>0.27648966503118499</v>
      </c>
      <c r="AC11" s="17">
        <v>0.270316160558497</v>
      </c>
      <c r="AD11" s="17">
        <v>0.34758001139845401</v>
      </c>
      <c r="AE11" s="17"/>
      <c r="AF11" s="17">
        <v>0.26675007396195299</v>
      </c>
      <c r="AG11" s="17">
        <v>0.234442576762384</v>
      </c>
      <c r="AH11" s="17">
        <v>0.28669966828594601</v>
      </c>
      <c r="AI11" s="17"/>
      <c r="AJ11" s="17">
        <v>0.25041187111399299</v>
      </c>
      <c r="AK11" s="17">
        <v>0.24369962481801899</v>
      </c>
      <c r="AL11" s="17">
        <v>0.25960317176102898</v>
      </c>
      <c r="AM11" s="17">
        <v>0.24851298401982599</v>
      </c>
      <c r="AN11" s="17">
        <v>0.25469532880744</v>
      </c>
      <c r="AO11" s="17"/>
      <c r="AP11" s="17">
        <v>0.24961139517770001</v>
      </c>
      <c r="AQ11" s="17">
        <v>0.22600186812192399</v>
      </c>
      <c r="AR11" s="17">
        <v>0.25978389360604198</v>
      </c>
      <c r="AS11" s="17">
        <v>0.27336670113742001</v>
      </c>
      <c r="AT11" s="17">
        <v>0.228430321267029</v>
      </c>
      <c r="AU11" s="17">
        <v>0.28307993570957601</v>
      </c>
      <c r="AV11" s="17"/>
      <c r="AW11" s="17">
        <v>0.298792898200052</v>
      </c>
      <c r="AX11" s="17">
        <v>0.28711466090187299</v>
      </c>
      <c r="AY11" s="17">
        <v>0.32871235851129099</v>
      </c>
      <c r="AZ11" s="17">
        <v>0.27378167401171799</v>
      </c>
      <c r="BA11" s="17">
        <v>0.285752600744899</v>
      </c>
      <c r="BB11" s="17">
        <v>0.25320045263004198</v>
      </c>
      <c r="BC11" s="17">
        <v>0.25185249985857999</v>
      </c>
      <c r="BD11" s="17">
        <v>0.27770887765950902</v>
      </c>
      <c r="BE11" s="17">
        <v>0.25575678938794899</v>
      </c>
      <c r="BF11" s="17">
        <v>0.19171721447141199</v>
      </c>
      <c r="BG11" s="17">
        <v>0.257956050558318</v>
      </c>
      <c r="BH11" s="17">
        <v>0.30488493737275602</v>
      </c>
      <c r="BI11" s="17">
        <v>0.19121449113497599</v>
      </c>
      <c r="BJ11" s="17">
        <v>0.204440152812461</v>
      </c>
      <c r="BK11" s="17">
        <v>0.12544767431778001</v>
      </c>
      <c r="BL11" s="17">
        <v>0.17976715255064801</v>
      </c>
      <c r="BM11" s="17"/>
      <c r="BN11" s="17">
        <v>0.26217164093705903</v>
      </c>
      <c r="BO11" s="17">
        <v>0.24483983873874099</v>
      </c>
      <c r="BP11" s="17"/>
      <c r="BQ11" s="17">
        <v>0.23714053707232899</v>
      </c>
      <c r="BR11" s="17">
        <v>0.25819160130260999</v>
      </c>
      <c r="BS11" s="17"/>
      <c r="BT11" s="17">
        <v>0.23275714749812501</v>
      </c>
      <c r="BU11" s="17"/>
      <c r="BV11" s="17">
        <v>0.27869989532505302</v>
      </c>
      <c r="BW11" s="17">
        <v>0.252925510056903</v>
      </c>
      <c r="BX11" s="17">
        <v>0.2420331606951</v>
      </c>
      <c r="BY11" s="17"/>
      <c r="BZ11" s="17">
        <v>0.25250495847403598</v>
      </c>
      <c r="CA11" s="17">
        <v>0.30083260061355299</v>
      </c>
      <c r="CB11" s="17">
        <v>0.30405251853975102</v>
      </c>
      <c r="CC11" s="17">
        <v>0.26299344466271302</v>
      </c>
      <c r="CD11" s="17">
        <v>0.25420881731220002</v>
      </c>
      <c r="CE11" s="17">
        <v>0.226375816993929</v>
      </c>
      <c r="CF11" s="17">
        <v>0.18299096414399901</v>
      </c>
      <c r="CG11" s="17"/>
      <c r="CH11" s="17">
        <v>0.20070604872539399</v>
      </c>
      <c r="CI11" s="17">
        <v>0.245733362136385</v>
      </c>
      <c r="CJ11" s="17">
        <v>0.27777280499122697</v>
      </c>
      <c r="CK11" s="17">
        <v>0.249591523917612</v>
      </c>
      <c r="CL11" s="17">
        <v>0.25477517833779001</v>
      </c>
    </row>
    <row r="12" spans="2:90" x14ac:dyDescent="0.3">
      <c r="B12" s="18" t="s">
        <v>712</v>
      </c>
      <c r="C12" s="17">
        <v>0.15742953586564901</v>
      </c>
      <c r="D12" s="17">
        <v>0.14888117392592301</v>
      </c>
      <c r="E12" s="17">
        <v>0.16607324820986</v>
      </c>
      <c r="F12" s="17"/>
      <c r="G12" s="17">
        <v>0.113004667522284</v>
      </c>
      <c r="H12" s="17">
        <v>0.130077178591787</v>
      </c>
      <c r="I12" s="17">
        <v>0.16102798288199399</v>
      </c>
      <c r="J12" s="17">
        <v>0.14789052956655699</v>
      </c>
      <c r="K12" s="17">
        <v>0.18381052968106601</v>
      </c>
      <c r="L12" s="17">
        <v>0.19638798110646399</v>
      </c>
      <c r="M12" s="17"/>
      <c r="N12" s="17">
        <v>0.13900931928423499</v>
      </c>
      <c r="O12" s="17">
        <v>0.190384097060634</v>
      </c>
      <c r="P12" s="17">
        <v>0.14434571340380301</v>
      </c>
      <c r="Q12" s="17">
        <v>0.152002543821882</v>
      </c>
      <c r="R12" s="17"/>
      <c r="S12" s="17">
        <v>0.15186342339365</v>
      </c>
      <c r="T12" s="17">
        <v>0.17447284033034899</v>
      </c>
      <c r="U12" s="17">
        <v>0.20026876447045699</v>
      </c>
      <c r="V12" s="17">
        <v>0.154875294874492</v>
      </c>
      <c r="W12" s="17">
        <v>0.106464244281782</v>
      </c>
      <c r="X12" s="17">
        <v>0.19216728307074299</v>
      </c>
      <c r="Y12" s="17">
        <v>0.14201889955890801</v>
      </c>
      <c r="Z12" s="17">
        <v>0.181947880447316</v>
      </c>
      <c r="AA12" s="17">
        <v>0.14375289918683801</v>
      </c>
      <c r="AB12" s="17">
        <v>0.133483482341477</v>
      </c>
      <c r="AC12" s="17">
        <v>0.153061862883627</v>
      </c>
      <c r="AD12" s="17">
        <v>0.15537952888568399</v>
      </c>
      <c r="AE12" s="17"/>
      <c r="AF12" s="17">
        <v>0.184481315782454</v>
      </c>
      <c r="AG12" s="17">
        <v>0.138539730906139</v>
      </c>
      <c r="AH12" s="17">
        <v>0.155829162117336</v>
      </c>
      <c r="AI12" s="17"/>
      <c r="AJ12" s="17">
        <v>0.20389480245480399</v>
      </c>
      <c r="AK12" s="17">
        <v>0.118416586619205</v>
      </c>
      <c r="AL12" s="17">
        <v>0.17035334433854299</v>
      </c>
      <c r="AM12" s="17">
        <v>0.17449899820320899</v>
      </c>
      <c r="AN12" s="17">
        <v>9.9692934146173307E-2</v>
      </c>
      <c r="AO12" s="17"/>
      <c r="AP12" s="17">
        <v>0.116288451577998</v>
      </c>
      <c r="AQ12" s="17">
        <v>0.185935101310512</v>
      </c>
      <c r="AR12" s="17">
        <v>0.17081572804584899</v>
      </c>
      <c r="AS12" s="17">
        <v>0.16327383745239299</v>
      </c>
      <c r="AT12" s="17">
        <v>7.0889415355765206E-2</v>
      </c>
      <c r="AU12" s="17">
        <v>0.186272941328463</v>
      </c>
      <c r="AV12" s="17"/>
      <c r="AW12" s="17">
        <v>9.3003295058706401E-2</v>
      </c>
      <c r="AX12" s="17">
        <v>0.118369812754236</v>
      </c>
      <c r="AY12" s="17">
        <v>0.13043668225274899</v>
      </c>
      <c r="AZ12" s="17">
        <v>0.134708850832336</v>
      </c>
      <c r="BA12" s="17">
        <v>0.15141398237900899</v>
      </c>
      <c r="BB12" s="17">
        <v>0.16986358974618401</v>
      </c>
      <c r="BC12" s="17">
        <v>0.17590561667711599</v>
      </c>
      <c r="BD12" s="17">
        <v>0.17375147465454799</v>
      </c>
      <c r="BE12" s="17">
        <v>0.20072615502178301</v>
      </c>
      <c r="BF12" s="17">
        <v>0.17978270753432499</v>
      </c>
      <c r="BG12" s="17">
        <v>0.162260521600742</v>
      </c>
      <c r="BH12" s="17">
        <v>0.180348074197618</v>
      </c>
      <c r="BI12" s="17">
        <v>0.124488370236211</v>
      </c>
      <c r="BJ12" s="17">
        <v>7.7360027441783594E-2</v>
      </c>
      <c r="BK12" s="17">
        <v>0.17633471663448799</v>
      </c>
      <c r="BL12" s="17">
        <v>0.14042395405268199</v>
      </c>
      <c r="BM12" s="17"/>
      <c r="BN12" s="17">
        <v>0.158061666325301</v>
      </c>
      <c r="BO12" s="17">
        <v>0.157918902391609</v>
      </c>
      <c r="BP12" s="17"/>
      <c r="BQ12" s="17">
        <v>0.11734513749162</v>
      </c>
      <c r="BR12" s="17">
        <v>0.101286824345865</v>
      </c>
      <c r="BS12" s="17"/>
      <c r="BT12" s="17">
        <v>0.10979103947376199</v>
      </c>
      <c r="BU12" s="17"/>
      <c r="BV12" s="17">
        <v>0.152302802273106</v>
      </c>
      <c r="BW12" s="17">
        <v>0.13747377191837601</v>
      </c>
      <c r="BX12" s="17">
        <v>0.16597584446153599</v>
      </c>
      <c r="BY12" s="17"/>
      <c r="BZ12" s="17">
        <v>0.16292558955796199</v>
      </c>
      <c r="CA12" s="17">
        <v>0.167294950257692</v>
      </c>
      <c r="CB12" s="17">
        <v>0.14111450047292501</v>
      </c>
      <c r="CC12" s="17">
        <v>0.17899952424995799</v>
      </c>
      <c r="CD12" s="17">
        <v>0.148528569311037</v>
      </c>
      <c r="CE12" s="17">
        <v>0.18216892752203501</v>
      </c>
      <c r="CF12" s="17">
        <v>0.14789331802195799</v>
      </c>
      <c r="CG12" s="17"/>
      <c r="CH12" s="17">
        <v>8.3642364105029704E-2</v>
      </c>
      <c r="CI12" s="17">
        <v>0.16182005234133801</v>
      </c>
      <c r="CJ12" s="17">
        <v>0.17103474333459301</v>
      </c>
      <c r="CK12" s="17">
        <v>0.177026785531986</v>
      </c>
      <c r="CL12" s="17">
        <v>9.5390040418680794E-2</v>
      </c>
    </row>
    <row r="13" spans="2:90" x14ac:dyDescent="0.3">
      <c r="B13" s="18" t="s">
        <v>713</v>
      </c>
      <c r="C13" s="17">
        <v>0.16484926388954901</v>
      </c>
      <c r="D13" s="17">
        <v>0.16935383704573301</v>
      </c>
      <c r="E13" s="17">
        <v>0.16175369629093</v>
      </c>
      <c r="F13" s="17"/>
      <c r="G13" s="17">
        <v>5.7469884116347299E-2</v>
      </c>
      <c r="H13" s="17">
        <v>8.7108746641838805E-2</v>
      </c>
      <c r="I13" s="17">
        <v>0.19104769503587599</v>
      </c>
      <c r="J13" s="17">
        <v>0.23747690554276399</v>
      </c>
      <c r="K13" s="17">
        <v>0.200414593788802</v>
      </c>
      <c r="L13" s="17">
        <v>0.195437999567488</v>
      </c>
      <c r="M13" s="17"/>
      <c r="N13" s="17">
        <v>0.125070562676692</v>
      </c>
      <c r="O13" s="17">
        <v>0.15457227832694501</v>
      </c>
      <c r="P13" s="17">
        <v>0.21675359251119999</v>
      </c>
      <c r="Q13" s="17">
        <v>0.170395209674257</v>
      </c>
      <c r="R13" s="17"/>
      <c r="S13" s="17">
        <v>0.11730111499903099</v>
      </c>
      <c r="T13" s="17">
        <v>0.196334066479638</v>
      </c>
      <c r="U13" s="17">
        <v>0.19329991600024901</v>
      </c>
      <c r="V13" s="17">
        <v>0.16891964423205</v>
      </c>
      <c r="W13" s="17">
        <v>0.182630801044883</v>
      </c>
      <c r="X13" s="17">
        <v>0.15620406255775901</v>
      </c>
      <c r="Y13" s="17">
        <v>0.197981074473629</v>
      </c>
      <c r="Z13" s="17">
        <v>0.23009583229959801</v>
      </c>
      <c r="AA13" s="17">
        <v>0.14426134037475899</v>
      </c>
      <c r="AB13" s="17">
        <v>0.11209337870693301</v>
      </c>
      <c r="AC13" s="17">
        <v>0.19563486029100999</v>
      </c>
      <c r="AD13" s="17">
        <v>0.15438991724390899</v>
      </c>
      <c r="AE13" s="17"/>
      <c r="AF13" s="17">
        <v>0.23626639034554001</v>
      </c>
      <c r="AG13" s="17">
        <v>0.12189067655644401</v>
      </c>
      <c r="AH13" s="17">
        <v>0.160104792277142</v>
      </c>
      <c r="AI13" s="17"/>
      <c r="AJ13" s="17">
        <v>0.25000844200998901</v>
      </c>
      <c r="AK13" s="17">
        <v>9.0030951312258495E-2</v>
      </c>
      <c r="AL13" s="17">
        <v>0.158052570297153</v>
      </c>
      <c r="AM13" s="17">
        <v>0.27384478990236599</v>
      </c>
      <c r="AN13" s="17">
        <v>0.10535030424316</v>
      </c>
      <c r="AO13" s="17"/>
      <c r="AP13" s="17">
        <v>5.70303685996955E-2</v>
      </c>
      <c r="AQ13" s="17">
        <v>0.25966213928237503</v>
      </c>
      <c r="AR13" s="17">
        <v>0.12901842468352701</v>
      </c>
      <c r="AS13" s="17">
        <v>0.268864495443429</v>
      </c>
      <c r="AT13" s="17">
        <v>4.2843284044371398E-2</v>
      </c>
      <c r="AU13" s="17">
        <v>0.164734252592276</v>
      </c>
      <c r="AV13" s="17"/>
      <c r="AW13" s="17">
        <v>0.15268742615419201</v>
      </c>
      <c r="AX13" s="17">
        <v>0.121628777633509</v>
      </c>
      <c r="AY13" s="17">
        <v>0.15751032615010399</v>
      </c>
      <c r="AZ13" s="17">
        <v>0.15550088259393999</v>
      </c>
      <c r="BA13" s="17">
        <v>0.16399621505881901</v>
      </c>
      <c r="BB13" s="17">
        <v>0.19376567517889101</v>
      </c>
      <c r="BC13" s="17">
        <v>0.15698574688481301</v>
      </c>
      <c r="BD13" s="17">
        <v>0.186911650008901</v>
      </c>
      <c r="BE13" s="17">
        <v>0.167559917361918</v>
      </c>
      <c r="BF13" s="17">
        <v>0.12525727295339001</v>
      </c>
      <c r="BG13" s="17">
        <v>0.17539854233318899</v>
      </c>
      <c r="BH13" s="17">
        <v>0.150681378462723</v>
      </c>
      <c r="BI13" s="17">
        <v>0.19464338407707699</v>
      </c>
      <c r="BJ13" s="17">
        <v>0.21427246961317301</v>
      </c>
      <c r="BK13" s="17">
        <v>0.28420865498853598</v>
      </c>
      <c r="BL13" s="17">
        <v>8.0435526318978198E-2</v>
      </c>
      <c r="BM13" s="17"/>
      <c r="BN13" s="17">
        <v>0.15406166300126101</v>
      </c>
      <c r="BO13" s="17">
        <v>0.17767971425610801</v>
      </c>
      <c r="BP13" s="17"/>
      <c r="BQ13" s="17">
        <v>5.7019799051782102E-2</v>
      </c>
      <c r="BR13" s="17">
        <v>0.13635443493626301</v>
      </c>
      <c r="BS13" s="17"/>
      <c r="BT13" s="17">
        <v>0.117184806742372</v>
      </c>
      <c r="BU13" s="17"/>
      <c r="BV13" s="17">
        <v>0.12814619320397799</v>
      </c>
      <c r="BW13" s="17">
        <v>0.128555422920972</v>
      </c>
      <c r="BX13" s="17">
        <v>0.19467546224360599</v>
      </c>
      <c r="BY13" s="17"/>
      <c r="BZ13" s="17">
        <v>0.21030843685668299</v>
      </c>
      <c r="CA13" s="17">
        <v>0.137196367461592</v>
      </c>
      <c r="CB13" s="17">
        <v>0.17441856745772399</v>
      </c>
      <c r="CC13" s="17">
        <v>0.16256936474163799</v>
      </c>
      <c r="CD13" s="17">
        <v>0.16147778123314999</v>
      </c>
      <c r="CE13" s="17">
        <v>0.136427257797375</v>
      </c>
      <c r="CF13" s="17">
        <v>0.152306807472191</v>
      </c>
      <c r="CG13" s="17"/>
      <c r="CH13" s="17">
        <v>0.113335102260608</v>
      </c>
      <c r="CI13" s="17">
        <v>0.135049636423586</v>
      </c>
      <c r="CJ13" s="17">
        <v>0.18732772680919799</v>
      </c>
      <c r="CK13" s="17">
        <v>0.19144438281540499</v>
      </c>
      <c r="CL13" s="17">
        <v>0.25735948978830597</v>
      </c>
    </row>
    <row r="14" spans="2:90" x14ac:dyDescent="0.3">
      <c r="B14" s="18" t="s">
        <v>202</v>
      </c>
      <c r="C14" s="17">
        <v>5.8056474820916103E-2</v>
      </c>
      <c r="D14" s="17">
        <v>4.4544789940931501E-2</v>
      </c>
      <c r="E14" s="17">
        <v>7.1721692307396903E-2</v>
      </c>
      <c r="F14" s="17"/>
      <c r="G14" s="17">
        <v>7.2817532321576298E-2</v>
      </c>
      <c r="H14" s="17">
        <v>2.7029269955753301E-2</v>
      </c>
      <c r="I14" s="17">
        <v>7.3784124440543497E-2</v>
      </c>
      <c r="J14" s="17">
        <v>8.7950051449152494E-2</v>
      </c>
      <c r="K14" s="17">
        <v>5.5040368579351497E-2</v>
      </c>
      <c r="L14" s="17">
        <v>3.8481387849534802E-2</v>
      </c>
      <c r="M14" s="17"/>
      <c r="N14" s="17">
        <v>3.34681527036889E-2</v>
      </c>
      <c r="O14" s="17">
        <v>5.6808069036895198E-2</v>
      </c>
      <c r="P14" s="17">
        <v>3.6293698300707597E-2</v>
      </c>
      <c r="Q14" s="17">
        <v>0.103731238064888</v>
      </c>
      <c r="R14" s="17"/>
      <c r="S14" s="17">
        <v>7.0336892104992596E-2</v>
      </c>
      <c r="T14" s="17">
        <v>4.4382882421246002E-2</v>
      </c>
      <c r="U14" s="17">
        <v>4.0519090909090699E-2</v>
      </c>
      <c r="V14" s="17">
        <v>7.3257792155744406E-2</v>
      </c>
      <c r="W14" s="17">
        <v>7.7111553081423798E-2</v>
      </c>
      <c r="X14" s="17">
        <v>3.8843573670047399E-2</v>
      </c>
      <c r="Y14" s="17">
        <v>6.8700391143348999E-2</v>
      </c>
      <c r="Z14" s="17">
        <v>5.5717692352466902E-2</v>
      </c>
      <c r="AA14" s="17">
        <v>3.5333038493583699E-2</v>
      </c>
      <c r="AB14" s="17">
        <v>7.1174119212901094E-2</v>
      </c>
      <c r="AC14" s="17">
        <v>6.3184146640056602E-2</v>
      </c>
      <c r="AD14" s="17">
        <v>8.4891935151403503E-2</v>
      </c>
      <c r="AE14" s="17"/>
      <c r="AF14" s="17">
        <v>4.9511971894078501E-2</v>
      </c>
      <c r="AG14" s="17">
        <v>4.5875221007482397E-2</v>
      </c>
      <c r="AH14" s="17">
        <v>0.101820098381178</v>
      </c>
      <c r="AI14" s="17"/>
      <c r="AJ14" s="17">
        <v>4.0700450278298897E-2</v>
      </c>
      <c r="AK14" s="17">
        <v>4.9435914246160499E-2</v>
      </c>
      <c r="AL14" s="17">
        <v>1.9133521416394701E-2</v>
      </c>
      <c r="AM14" s="17">
        <v>4.5970993224338799E-2</v>
      </c>
      <c r="AN14" s="17">
        <v>6.7469807199420098E-2</v>
      </c>
      <c r="AO14" s="17"/>
      <c r="AP14" s="17">
        <v>4.2264403186182797E-2</v>
      </c>
      <c r="AQ14" s="17">
        <v>3.7265359848546703E-2</v>
      </c>
      <c r="AR14" s="17">
        <v>3.2283130071420203E-2</v>
      </c>
      <c r="AS14" s="17">
        <v>4.4664789722020197E-2</v>
      </c>
      <c r="AT14" s="17">
        <v>6.0056386718876899E-2</v>
      </c>
      <c r="AU14" s="17">
        <v>0.13507708850824601</v>
      </c>
      <c r="AV14" s="17"/>
      <c r="AW14" s="17">
        <v>9.4987067671909203E-2</v>
      </c>
      <c r="AX14" s="17">
        <v>0.18975311466411901</v>
      </c>
      <c r="AY14" s="17">
        <v>0.103067580015981</v>
      </c>
      <c r="AZ14" s="17">
        <v>6.1858889346793101E-2</v>
      </c>
      <c r="BA14" s="17">
        <v>6.6869110162893E-2</v>
      </c>
      <c r="BB14" s="17">
        <v>6.21549421109545E-2</v>
      </c>
      <c r="BC14" s="17">
        <v>2.28414141099238E-2</v>
      </c>
      <c r="BD14" s="17">
        <v>4.5947068032942698E-2</v>
      </c>
      <c r="BE14" s="17">
        <v>1.6480068825685399E-2</v>
      </c>
      <c r="BF14" s="17">
        <v>3.0878122456940101E-2</v>
      </c>
      <c r="BG14" s="17">
        <v>1.31973459919344E-2</v>
      </c>
      <c r="BH14" s="17">
        <v>4.8932555643676802E-2</v>
      </c>
      <c r="BI14" s="17">
        <v>3.6391629255206698E-2</v>
      </c>
      <c r="BJ14" s="17">
        <v>0</v>
      </c>
      <c r="BK14" s="17">
        <v>4.28980634365329E-2</v>
      </c>
      <c r="BL14" s="17">
        <v>1.4838810514179099E-2</v>
      </c>
      <c r="BM14" s="17"/>
      <c r="BN14" s="17">
        <v>5.1894329165560103E-2</v>
      </c>
      <c r="BO14" s="17">
        <v>6.2767955565578099E-2</v>
      </c>
      <c r="BP14" s="17"/>
      <c r="BQ14" s="17">
        <v>4.5058854201724098E-2</v>
      </c>
      <c r="BR14" s="17">
        <v>5.04172813622185E-2</v>
      </c>
      <c r="BS14" s="17"/>
      <c r="BT14" s="17">
        <v>2.6174409324646299E-2</v>
      </c>
      <c r="BU14" s="17"/>
      <c r="BV14" s="17">
        <v>7.2336718413234705E-2</v>
      </c>
      <c r="BW14" s="17">
        <v>7.5910068138135597E-2</v>
      </c>
      <c r="BX14" s="17">
        <v>4.4678895351127401E-2</v>
      </c>
      <c r="BY14" s="17"/>
      <c r="BZ14" s="17">
        <v>0.119193092632304</v>
      </c>
      <c r="CA14" s="17">
        <v>4.9949447405623897E-2</v>
      </c>
      <c r="CB14" s="17">
        <v>5.58582657253823E-2</v>
      </c>
      <c r="CC14" s="17">
        <v>3.1935335643635397E-2</v>
      </c>
      <c r="CD14" s="17">
        <v>3.8436948462176997E-2</v>
      </c>
      <c r="CE14" s="17">
        <v>2.34689514800836E-2</v>
      </c>
      <c r="CF14" s="17">
        <v>3.4149648504448002E-2</v>
      </c>
      <c r="CG14" s="17"/>
      <c r="CH14" s="17">
        <v>2.34898512722479E-2</v>
      </c>
      <c r="CI14" s="17">
        <v>5.0989711806498701E-2</v>
      </c>
      <c r="CJ14" s="17">
        <v>5.3434850972641598E-2</v>
      </c>
      <c r="CK14" s="17">
        <v>9.6615430947674497E-2</v>
      </c>
      <c r="CL14" s="17">
        <v>0.100217441645329</v>
      </c>
    </row>
    <row r="15" spans="2:90" x14ac:dyDescent="0.3">
      <c r="B15" s="18" t="s">
        <v>173</v>
      </c>
      <c r="C15" s="20">
        <v>0.36586106909514099</v>
      </c>
      <c r="D15" s="20">
        <v>0.39411763513368903</v>
      </c>
      <c r="E15" s="20">
        <v>0.33616752033111902</v>
      </c>
      <c r="F15" s="20"/>
      <c r="G15" s="20">
        <v>0.52028663492231098</v>
      </c>
      <c r="H15" s="20">
        <v>0.50508452545571003</v>
      </c>
      <c r="I15" s="20">
        <v>0.37157450509586598</v>
      </c>
      <c r="J15" s="20">
        <v>0.27561402426854797</v>
      </c>
      <c r="K15" s="20">
        <v>0.26530319543979702</v>
      </c>
      <c r="L15" s="20">
        <v>0.28555274855973001</v>
      </c>
      <c r="M15" s="20"/>
      <c r="N15" s="20">
        <v>0.48677293098282298</v>
      </c>
      <c r="O15" s="20">
        <v>0.34225601782338599</v>
      </c>
      <c r="P15" s="20">
        <v>0.32838296774731102</v>
      </c>
      <c r="Q15" s="20">
        <v>0.29665946507734497</v>
      </c>
      <c r="R15" s="20"/>
      <c r="S15" s="20">
        <v>0.44198867250281698</v>
      </c>
      <c r="T15" s="20">
        <v>0.312668003686281</v>
      </c>
      <c r="U15" s="20">
        <v>0.345787912370906</v>
      </c>
      <c r="V15" s="20">
        <v>0.31636964685795599</v>
      </c>
      <c r="W15" s="20">
        <v>0.34515329344193502</v>
      </c>
      <c r="X15" s="20">
        <v>0.418452745909348</v>
      </c>
      <c r="Y15" s="20">
        <v>0.33495215614624002</v>
      </c>
      <c r="Z15" s="20">
        <v>0.374399355840207</v>
      </c>
      <c r="AA15" s="20">
        <v>0.39408232827300099</v>
      </c>
      <c r="AB15" s="20">
        <v>0.40675935470750302</v>
      </c>
      <c r="AC15" s="20">
        <v>0.31780296962680998</v>
      </c>
      <c r="AD15" s="20">
        <v>0.25775860732055</v>
      </c>
      <c r="AE15" s="20"/>
      <c r="AF15" s="20">
        <v>0.26299024801597298</v>
      </c>
      <c r="AG15" s="20">
        <v>0.45925179476755101</v>
      </c>
      <c r="AH15" s="20">
        <v>0.29554627893839802</v>
      </c>
      <c r="AI15" s="20"/>
      <c r="AJ15" s="20">
        <v>0.254984434142915</v>
      </c>
      <c r="AK15" s="20">
        <v>0.49841692300435703</v>
      </c>
      <c r="AL15" s="20">
        <v>0.39285739218688098</v>
      </c>
      <c r="AM15" s="20">
        <v>0.25717223465026001</v>
      </c>
      <c r="AN15" s="20">
        <v>0.472791625603807</v>
      </c>
      <c r="AO15" s="20"/>
      <c r="AP15" s="20">
        <v>0.53480538145842405</v>
      </c>
      <c r="AQ15" s="20">
        <v>0.291135531436642</v>
      </c>
      <c r="AR15" s="20">
        <v>0.40809882359316202</v>
      </c>
      <c r="AS15" s="20">
        <v>0.24983017624473799</v>
      </c>
      <c r="AT15" s="20">
        <v>0.597780592613957</v>
      </c>
      <c r="AU15" s="20">
        <v>0.23083578186143899</v>
      </c>
      <c r="AV15" s="20"/>
      <c r="AW15" s="20">
        <v>0.36052931291514101</v>
      </c>
      <c r="AX15" s="20">
        <v>0.28313363404626202</v>
      </c>
      <c r="AY15" s="20">
        <v>0.28027305306987499</v>
      </c>
      <c r="AZ15" s="20">
        <v>0.37414970321521301</v>
      </c>
      <c r="BA15" s="20">
        <v>0.33196809165438002</v>
      </c>
      <c r="BB15" s="20">
        <v>0.32101534033392898</v>
      </c>
      <c r="BC15" s="20">
        <v>0.39241472246956799</v>
      </c>
      <c r="BD15" s="20">
        <v>0.315680929644099</v>
      </c>
      <c r="BE15" s="20">
        <v>0.35947706940266499</v>
      </c>
      <c r="BF15" s="20">
        <v>0.47236468258393199</v>
      </c>
      <c r="BG15" s="20">
        <v>0.39118753951581697</v>
      </c>
      <c r="BH15" s="20">
        <v>0.31515305432322699</v>
      </c>
      <c r="BI15" s="20">
        <v>0.45326212529652898</v>
      </c>
      <c r="BJ15" s="20">
        <v>0.50392735013258205</v>
      </c>
      <c r="BK15" s="20">
        <v>0.371110890622662</v>
      </c>
      <c r="BL15" s="20">
        <v>0.58453455656351305</v>
      </c>
      <c r="BM15" s="20"/>
      <c r="BN15" s="20">
        <v>0.373810700570819</v>
      </c>
      <c r="BO15" s="20">
        <v>0.35679358904796399</v>
      </c>
      <c r="BP15" s="20"/>
      <c r="BQ15" s="20">
        <v>0.54343567218254396</v>
      </c>
      <c r="BR15" s="20">
        <v>0.45374985805304302</v>
      </c>
      <c r="BS15" s="20"/>
      <c r="BT15" s="20">
        <v>0.51409259696109399</v>
      </c>
      <c r="BU15" s="20"/>
      <c r="BV15" s="20">
        <v>0.368514390784628</v>
      </c>
      <c r="BW15" s="20">
        <v>0.40513522696561299</v>
      </c>
      <c r="BX15" s="20">
        <v>0.35263663724862998</v>
      </c>
      <c r="BY15" s="20"/>
      <c r="BZ15" s="20">
        <v>0.255067922479016</v>
      </c>
      <c r="CA15" s="20">
        <v>0.34472663426153899</v>
      </c>
      <c r="CB15" s="20">
        <v>0.32455614780421699</v>
      </c>
      <c r="CC15" s="20">
        <v>0.36350233070205501</v>
      </c>
      <c r="CD15" s="20">
        <v>0.39734788368143598</v>
      </c>
      <c r="CE15" s="20">
        <v>0.43155904620657798</v>
      </c>
      <c r="CF15" s="20">
        <v>0.48265926185740399</v>
      </c>
      <c r="CG15" s="20"/>
      <c r="CH15" s="20">
        <v>0.57882663363672004</v>
      </c>
      <c r="CI15" s="20">
        <v>0.40640723729219203</v>
      </c>
      <c r="CJ15" s="20">
        <v>0.31042987389234</v>
      </c>
      <c r="CK15" s="20">
        <v>0.28532187678732301</v>
      </c>
      <c r="CL15" s="20">
        <v>0.292257849809894</v>
      </c>
    </row>
    <row r="16" spans="2:90" x14ac:dyDescent="0.3">
      <c r="B16" s="18" t="s">
        <v>174</v>
      </c>
      <c r="C16" s="20">
        <v>0.32227879975519802</v>
      </c>
      <c r="D16" s="20">
        <v>0.31823501097165602</v>
      </c>
      <c r="E16" s="20">
        <v>0.32782694450079097</v>
      </c>
      <c r="F16" s="20"/>
      <c r="G16" s="20">
        <v>0.17047455163863101</v>
      </c>
      <c r="H16" s="20">
        <v>0.21718592523362601</v>
      </c>
      <c r="I16" s="20">
        <v>0.35207567791787098</v>
      </c>
      <c r="J16" s="20">
        <v>0.38536743510932098</v>
      </c>
      <c r="K16" s="20">
        <v>0.38422512346986798</v>
      </c>
      <c r="L16" s="20">
        <v>0.39182598067395202</v>
      </c>
      <c r="M16" s="20"/>
      <c r="N16" s="20">
        <v>0.26407988196092702</v>
      </c>
      <c r="O16" s="20">
        <v>0.34495637538757901</v>
      </c>
      <c r="P16" s="20">
        <v>0.361099305915003</v>
      </c>
      <c r="Q16" s="20">
        <v>0.32239775349613897</v>
      </c>
      <c r="R16" s="20"/>
      <c r="S16" s="20">
        <v>0.26916453839268001</v>
      </c>
      <c r="T16" s="20">
        <v>0.37080690680998701</v>
      </c>
      <c r="U16" s="20">
        <v>0.39356868047070598</v>
      </c>
      <c r="V16" s="20">
        <v>0.323794939106542</v>
      </c>
      <c r="W16" s="20">
        <v>0.28909504532666502</v>
      </c>
      <c r="X16" s="20">
        <v>0.34837134562850203</v>
      </c>
      <c r="Y16" s="20">
        <v>0.33999997403253701</v>
      </c>
      <c r="Z16" s="20">
        <v>0.41204371274691398</v>
      </c>
      <c r="AA16" s="20">
        <v>0.288014239561597</v>
      </c>
      <c r="AB16" s="20">
        <v>0.24557686104841001</v>
      </c>
      <c r="AC16" s="20">
        <v>0.34869672317463701</v>
      </c>
      <c r="AD16" s="20">
        <v>0.30976944612959201</v>
      </c>
      <c r="AE16" s="20"/>
      <c r="AF16" s="20">
        <v>0.420747706127995</v>
      </c>
      <c r="AG16" s="20">
        <v>0.260430407462583</v>
      </c>
      <c r="AH16" s="20">
        <v>0.31593395439447802</v>
      </c>
      <c r="AI16" s="20"/>
      <c r="AJ16" s="20">
        <v>0.45390324446479302</v>
      </c>
      <c r="AK16" s="20">
        <v>0.20844753793146401</v>
      </c>
      <c r="AL16" s="20">
        <v>0.32840591463569602</v>
      </c>
      <c r="AM16" s="20">
        <v>0.44834378810557501</v>
      </c>
      <c r="AN16" s="20">
        <v>0.205043238389333</v>
      </c>
      <c r="AO16" s="20"/>
      <c r="AP16" s="20">
        <v>0.17331882017769401</v>
      </c>
      <c r="AQ16" s="20">
        <v>0.44559724059288702</v>
      </c>
      <c r="AR16" s="20">
        <v>0.29983415272937602</v>
      </c>
      <c r="AS16" s="20">
        <v>0.43213833289582199</v>
      </c>
      <c r="AT16" s="20">
        <v>0.113732699400137</v>
      </c>
      <c r="AU16" s="20">
        <v>0.35100719392073898</v>
      </c>
      <c r="AV16" s="20"/>
      <c r="AW16" s="20">
        <v>0.24569072121289801</v>
      </c>
      <c r="AX16" s="20">
        <v>0.23999859038774499</v>
      </c>
      <c r="AY16" s="20">
        <v>0.28794700840285298</v>
      </c>
      <c r="AZ16" s="20">
        <v>0.29020973342627598</v>
      </c>
      <c r="BA16" s="20">
        <v>0.315410197437828</v>
      </c>
      <c r="BB16" s="20">
        <v>0.36362926492507502</v>
      </c>
      <c r="BC16" s="20">
        <v>0.332891363561929</v>
      </c>
      <c r="BD16" s="20">
        <v>0.36066312466344902</v>
      </c>
      <c r="BE16" s="20">
        <v>0.36828607238370098</v>
      </c>
      <c r="BF16" s="20">
        <v>0.30503998048771502</v>
      </c>
      <c r="BG16" s="20">
        <v>0.33765906393393103</v>
      </c>
      <c r="BH16" s="20">
        <v>0.33102945266034001</v>
      </c>
      <c r="BI16" s="20">
        <v>0.319131754313289</v>
      </c>
      <c r="BJ16" s="20">
        <v>0.29163249705495697</v>
      </c>
      <c r="BK16" s="20">
        <v>0.460543371623025</v>
      </c>
      <c r="BL16" s="20">
        <v>0.22085948037166001</v>
      </c>
      <c r="BM16" s="20"/>
      <c r="BN16" s="20">
        <v>0.312123329326562</v>
      </c>
      <c r="BO16" s="20">
        <v>0.33559861664771701</v>
      </c>
      <c r="BP16" s="20"/>
      <c r="BQ16" s="20">
        <v>0.17436493654340299</v>
      </c>
      <c r="BR16" s="20">
        <v>0.23764125928212801</v>
      </c>
      <c r="BS16" s="20"/>
      <c r="BT16" s="20">
        <v>0.22697584621613401</v>
      </c>
      <c r="BU16" s="20"/>
      <c r="BV16" s="20">
        <v>0.28044899547708402</v>
      </c>
      <c r="BW16" s="20">
        <v>0.266029194839348</v>
      </c>
      <c r="BX16" s="20">
        <v>0.36065130670514201</v>
      </c>
      <c r="BY16" s="20"/>
      <c r="BZ16" s="20">
        <v>0.37323402641464498</v>
      </c>
      <c r="CA16" s="20">
        <v>0.304491317719284</v>
      </c>
      <c r="CB16" s="20">
        <v>0.315533067930649</v>
      </c>
      <c r="CC16" s="20">
        <v>0.34156888899159699</v>
      </c>
      <c r="CD16" s="20">
        <v>0.31000635054418701</v>
      </c>
      <c r="CE16" s="20">
        <v>0.31859618531940997</v>
      </c>
      <c r="CF16" s="20">
        <v>0.30020012549414898</v>
      </c>
      <c r="CG16" s="20"/>
      <c r="CH16" s="20">
        <v>0.19697746636563801</v>
      </c>
      <c r="CI16" s="20">
        <v>0.29686968876492398</v>
      </c>
      <c r="CJ16" s="20">
        <v>0.35836247014379102</v>
      </c>
      <c r="CK16" s="20">
        <v>0.36847116834739002</v>
      </c>
      <c r="CL16" s="20">
        <v>0.35274953020698702</v>
      </c>
    </row>
    <row r="17" spans="2:90" x14ac:dyDescent="0.3">
      <c r="B17" s="18" t="s">
        <v>121</v>
      </c>
      <c r="C17" s="21">
        <v>4.3582269339943601E-2</v>
      </c>
      <c r="D17" s="21">
        <v>7.5882624162033799E-2</v>
      </c>
      <c r="E17" s="21">
        <v>8.3405758303277695E-3</v>
      </c>
      <c r="F17" s="21"/>
      <c r="G17" s="21">
        <v>0.34981208328368002</v>
      </c>
      <c r="H17" s="21">
        <v>0.28789860022208502</v>
      </c>
      <c r="I17" s="21">
        <v>1.94988271779949E-2</v>
      </c>
      <c r="J17" s="21">
        <v>-0.109753410840773</v>
      </c>
      <c r="K17" s="21">
        <v>-0.118921928030071</v>
      </c>
      <c r="L17" s="21">
        <v>-0.106273232114223</v>
      </c>
      <c r="M17" s="21"/>
      <c r="N17" s="21">
        <v>0.22269304902189499</v>
      </c>
      <c r="O17" s="21">
        <v>-2.70035756419251E-3</v>
      </c>
      <c r="P17" s="21">
        <v>-3.2716338167692198E-2</v>
      </c>
      <c r="Q17" s="21">
        <v>-2.57382884187938E-2</v>
      </c>
      <c r="R17" s="21"/>
      <c r="S17" s="21">
        <v>0.172824134110137</v>
      </c>
      <c r="T17" s="21">
        <v>-5.8138903123705399E-2</v>
      </c>
      <c r="U17" s="21">
        <v>-4.7780768099800398E-2</v>
      </c>
      <c r="V17" s="21">
        <v>-7.4252922485862896E-3</v>
      </c>
      <c r="W17" s="21">
        <v>5.6058248115269903E-2</v>
      </c>
      <c r="X17" s="21">
        <v>7.0081400280846404E-2</v>
      </c>
      <c r="Y17" s="21">
        <v>-5.0478178862977102E-3</v>
      </c>
      <c r="Z17" s="21">
        <v>-3.7644356906706998E-2</v>
      </c>
      <c r="AA17" s="21">
        <v>0.106068088711404</v>
      </c>
      <c r="AB17" s="21">
        <v>0.16118249365909301</v>
      </c>
      <c r="AC17" s="21">
        <v>-3.0893753547827099E-2</v>
      </c>
      <c r="AD17" s="21">
        <v>-5.2010838809042302E-2</v>
      </c>
      <c r="AE17" s="21"/>
      <c r="AF17" s="21">
        <v>-0.15775745811202199</v>
      </c>
      <c r="AG17" s="21">
        <v>0.19882138730496801</v>
      </c>
      <c r="AH17" s="21">
        <v>-2.03876754560792E-2</v>
      </c>
      <c r="AI17" s="21"/>
      <c r="AJ17" s="21">
        <v>-0.198918810321878</v>
      </c>
      <c r="AK17" s="21">
        <v>0.28996938507289299</v>
      </c>
      <c r="AL17" s="21">
        <v>6.4451477551184896E-2</v>
      </c>
      <c r="AM17" s="21">
        <v>-0.191171553455316</v>
      </c>
      <c r="AN17" s="21">
        <v>0.26774838721447403</v>
      </c>
      <c r="AO17" s="21"/>
      <c r="AP17" s="21">
        <v>0.36148656128072998</v>
      </c>
      <c r="AQ17" s="21">
        <v>-0.15446170915624499</v>
      </c>
      <c r="AR17" s="21">
        <v>0.10826467086378599</v>
      </c>
      <c r="AS17" s="21">
        <v>-0.18230815665108399</v>
      </c>
      <c r="AT17" s="21">
        <v>0.48404789321382102</v>
      </c>
      <c r="AU17" s="21">
        <v>-0.1201714120593</v>
      </c>
      <c r="AV17" s="21"/>
      <c r="AW17" s="21">
        <v>0.114838591702242</v>
      </c>
      <c r="AX17" s="21">
        <v>4.31350436585166E-2</v>
      </c>
      <c r="AY17" s="21">
        <v>-7.6739553329779296E-3</v>
      </c>
      <c r="AZ17" s="21">
        <v>8.3939969788936905E-2</v>
      </c>
      <c r="BA17" s="21">
        <v>1.6557894216551901E-2</v>
      </c>
      <c r="BB17" s="21">
        <v>-4.2613924591145901E-2</v>
      </c>
      <c r="BC17" s="21">
        <v>5.95233589076389E-2</v>
      </c>
      <c r="BD17" s="21">
        <v>-4.4982195019350198E-2</v>
      </c>
      <c r="BE17" s="21">
        <v>-8.80900298103654E-3</v>
      </c>
      <c r="BF17" s="21">
        <v>0.167324702096217</v>
      </c>
      <c r="BG17" s="21">
        <v>5.3528475581885802E-2</v>
      </c>
      <c r="BH17" s="21">
        <v>-1.58763983371134E-2</v>
      </c>
      <c r="BI17" s="21">
        <v>0.13413037098323999</v>
      </c>
      <c r="BJ17" s="21">
        <v>0.212294853077625</v>
      </c>
      <c r="BK17" s="21">
        <v>-8.9432481000362204E-2</v>
      </c>
      <c r="BL17" s="21">
        <v>0.36367507619185302</v>
      </c>
      <c r="BM17" s="21"/>
      <c r="BN17" s="21">
        <v>6.16873712442573E-2</v>
      </c>
      <c r="BO17" s="21">
        <v>2.1194972400246499E-2</v>
      </c>
      <c r="BP17" s="21"/>
      <c r="BQ17" s="21">
        <v>0.369070735639142</v>
      </c>
      <c r="BR17" s="21">
        <v>0.21610859877091601</v>
      </c>
      <c r="BS17" s="21"/>
      <c r="BT17" s="21">
        <v>0.28711675074496001</v>
      </c>
      <c r="BU17" s="21"/>
      <c r="BV17" s="21">
        <v>8.8065395307544203E-2</v>
      </c>
      <c r="BW17" s="21">
        <v>0.13910603212626599</v>
      </c>
      <c r="BX17" s="21">
        <v>-8.0146694565114696E-3</v>
      </c>
      <c r="BY17" s="21"/>
      <c r="BZ17" s="21">
        <v>-0.118166103935629</v>
      </c>
      <c r="CA17" s="21">
        <v>4.0235316542254998E-2</v>
      </c>
      <c r="CB17" s="21">
        <v>9.0230798735675393E-3</v>
      </c>
      <c r="CC17" s="21">
        <v>2.1933441710458398E-2</v>
      </c>
      <c r="CD17" s="21">
        <v>8.7341533137249294E-2</v>
      </c>
      <c r="CE17" s="21">
        <v>0.112962860887168</v>
      </c>
      <c r="CF17" s="21">
        <v>0.182459136363256</v>
      </c>
      <c r="CG17" s="21"/>
      <c r="CH17" s="21">
        <v>0.38184916727108298</v>
      </c>
      <c r="CI17" s="21">
        <v>0.10953754852726801</v>
      </c>
      <c r="CJ17" s="21">
        <v>-4.79325962514505E-2</v>
      </c>
      <c r="CK17" s="21">
        <v>-8.3149291560067104E-2</v>
      </c>
      <c r="CL17" s="21">
        <v>-6.0491680397093003E-2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719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6.1178631644229202E-2</v>
      </c>
      <c r="D9" s="17">
        <v>7.0540218124980805E-2</v>
      </c>
      <c r="E9" s="17">
        <v>5.1483140379540097E-2</v>
      </c>
      <c r="F9" s="17"/>
      <c r="G9" s="17">
        <v>8.6946174897122905E-2</v>
      </c>
      <c r="H9" s="17">
        <v>0.12488018235088599</v>
      </c>
      <c r="I9" s="17">
        <v>6.14712348367367E-2</v>
      </c>
      <c r="J9" s="17">
        <v>4.4464405096904899E-2</v>
      </c>
      <c r="K9" s="17">
        <v>1.98720192548879E-2</v>
      </c>
      <c r="L9" s="17">
        <v>3.3050762703456901E-2</v>
      </c>
      <c r="M9" s="17"/>
      <c r="N9" s="17">
        <v>8.6487117504461905E-2</v>
      </c>
      <c r="O9" s="17">
        <v>5.2620582986283797E-2</v>
      </c>
      <c r="P9" s="17">
        <v>5.2498012154723203E-2</v>
      </c>
      <c r="Q9" s="17">
        <v>5.1030069861053101E-2</v>
      </c>
      <c r="R9" s="17"/>
      <c r="S9" s="17">
        <v>8.5076793073383297E-2</v>
      </c>
      <c r="T9" s="17">
        <v>6.0329333879324501E-2</v>
      </c>
      <c r="U9" s="17">
        <v>1.1500801412364699E-2</v>
      </c>
      <c r="V9" s="17">
        <v>4.6034378973437803E-2</v>
      </c>
      <c r="W9" s="17">
        <v>5.1169278847751999E-2</v>
      </c>
      <c r="X9" s="17">
        <v>5.4226229011743399E-2</v>
      </c>
      <c r="Y9" s="17">
        <v>8.7282869158844603E-2</v>
      </c>
      <c r="Z9" s="17">
        <v>8.6989293363596995E-2</v>
      </c>
      <c r="AA9" s="17">
        <v>6.5531535480981007E-2</v>
      </c>
      <c r="AB9" s="17">
        <v>4.6804984731507002E-2</v>
      </c>
      <c r="AC9" s="17">
        <v>8.9066794177843397E-2</v>
      </c>
      <c r="AD9" s="17">
        <v>5.1660454226901499E-2</v>
      </c>
      <c r="AE9" s="17"/>
      <c r="AF9" s="17">
        <v>6.0324473348105402E-2</v>
      </c>
      <c r="AG9" s="17">
        <v>7.4251094315262098E-2</v>
      </c>
      <c r="AH9" s="17">
        <v>4.4377731098772202E-2</v>
      </c>
      <c r="AI9" s="17"/>
      <c r="AJ9" s="17">
        <v>5.9626153243649199E-2</v>
      </c>
      <c r="AK9" s="17">
        <v>8.94068786942155E-2</v>
      </c>
      <c r="AL9" s="17">
        <v>3.6508780740744297E-2</v>
      </c>
      <c r="AM9" s="17">
        <v>6.02841971435343E-2</v>
      </c>
      <c r="AN9" s="17">
        <v>4.7212728081967997E-2</v>
      </c>
      <c r="AO9" s="17"/>
      <c r="AP9" s="17">
        <v>0.111625672745714</v>
      </c>
      <c r="AQ9" s="17">
        <v>5.6775023534715502E-2</v>
      </c>
      <c r="AR9" s="17">
        <v>3.46083518468559E-2</v>
      </c>
      <c r="AS9" s="17">
        <v>6.0067676569384297E-2</v>
      </c>
      <c r="AT9" s="17">
        <v>3.9341982383484103E-2</v>
      </c>
      <c r="AU9" s="17">
        <v>2.8406597052725201E-2</v>
      </c>
      <c r="AV9" s="17"/>
      <c r="AW9" s="17">
        <v>9.9595177130550397E-2</v>
      </c>
      <c r="AX9" s="17">
        <v>8.3564329607523705E-2</v>
      </c>
      <c r="AY9" s="17">
        <v>5.95830069038258E-2</v>
      </c>
      <c r="AZ9" s="17">
        <v>6.1163952473701003E-2</v>
      </c>
      <c r="BA9" s="17">
        <v>2.55491154641726E-2</v>
      </c>
      <c r="BB9" s="17">
        <v>4.1714259312739699E-2</v>
      </c>
      <c r="BC9" s="17">
        <v>4.7932549880789301E-2</v>
      </c>
      <c r="BD9" s="17">
        <v>8.1117576973025907E-2</v>
      </c>
      <c r="BE9" s="17">
        <v>5.9297348022028497E-2</v>
      </c>
      <c r="BF9" s="17">
        <v>2.9872226943160201E-2</v>
      </c>
      <c r="BG9" s="17">
        <v>3.2996314904070803E-2</v>
      </c>
      <c r="BH9" s="17">
        <v>6.8034869232543899E-2</v>
      </c>
      <c r="BI9" s="17">
        <v>6.3033732302828702E-2</v>
      </c>
      <c r="BJ9" s="17">
        <v>9.1008555326689305E-2</v>
      </c>
      <c r="BK9" s="17">
        <v>8.0596534780585496E-2</v>
      </c>
      <c r="BL9" s="17">
        <v>0.186762562298709</v>
      </c>
      <c r="BM9" s="17"/>
      <c r="BN9" s="17">
        <v>7.6904316566864001E-2</v>
      </c>
      <c r="BO9" s="17">
        <v>4.0338810099724703E-2</v>
      </c>
      <c r="BP9" s="17"/>
      <c r="BQ9" s="17">
        <v>0.110043161413302</v>
      </c>
      <c r="BR9" s="17">
        <v>6.6364309646782693E-2</v>
      </c>
      <c r="BS9" s="17"/>
      <c r="BT9" s="17">
        <v>0.134877280916744</v>
      </c>
      <c r="BU9" s="17"/>
      <c r="BV9" s="17">
        <v>3.9783678018529202E-2</v>
      </c>
      <c r="BW9" s="17">
        <v>7.4396734914072907E-2</v>
      </c>
      <c r="BX9" s="17">
        <v>6.5857065155226699E-2</v>
      </c>
      <c r="BY9" s="17"/>
      <c r="BZ9" s="17">
        <v>4.1070208392623403E-2</v>
      </c>
      <c r="CA9" s="17">
        <v>6.3769425812007202E-2</v>
      </c>
      <c r="CB9" s="17">
        <v>3.5897593394676103E-2</v>
      </c>
      <c r="CC9" s="17">
        <v>4.05624347298034E-2</v>
      </c>
      <c r="CD9" s="17">
        <v>5.7014520946002699E-2</v>
      </c>
      <c r="CE9" s="17">
        <v>7.3355120516922404E-2</v>
      </c>
      <c r="CF9" s="17">
        <v>0.13907684102992601</v>
      </c>
      <c r="CG9" s="17"/>
      <c r="CH9" s="17">
        <v>0.20176725206115001</v>
      </c>
      <c r="CI9" s="17">
        <v>5.9694868752843598E-2</v>
      </c>
      <c r="CJ9" s="17">
        <v>3.2423466247122203E-2</v>
      </c>
      <c r="CK9" s="17">
        <v>4.7446584401299299E-2</v>
      </c>
      <c r="CL9" s="17">
        <v>4.8995123868852103E-2</v>
      </c>
    </row>
    <row r="10" spans="2:90" x14ac:dyDescent="0.3">
      <c r="B10" s="18" t="s">
        <v>710</v>
      </c>
      <c r="C10" s="17">
        <v>0.21704426430877899</v>
      </c>
      <c r="D10" s="17">
        <v>0.24009530906084101</v>
      </c>
      <c r="E10" s="17">
        <v>0.19529738569594801</v>
      </c>
      <c r="F10" s="17"/>
      <c r="G10" s="17">
        <v>0.234124595750522</v>
      </c>
      <c r="H10" s="17">
        <v>0.24953055472174701</v>
      </c>
      <c r="I10" s="17">
        <v>0.20660928658976499</v>
      </c>
      <c r="J10" s="17">
        <v>0.218581076418044</v>
      </c>
      <c r="K10" s="17">
        <v>0.20215986746495801</v>
      </c>
      <c r="L10" s="17">
        <v>0.19643774678393799</v>
      </c>
      <c r="M10" s="17"/>
      <c r="N10" s="17">
        <v>0.25922887177460602</v>
      </c>
      <c r="O10" s="17">
        <v>0.215807306598266</v>
      </c>
      <c r="P10" s="17">
        <v>0.213069144079539</v>
      </c>
      <c r="Q10" s="17">
        <v>0.17619086803268799</v>
      </c>
      <c r="R10" s="17"/>
      <c r="S10" s="17">
        <v>0.24101272829673701</v>
      </c>
      <c r="T10" s="17">
        <v>0.20345440377874199</v>
      </c>
      <c r="U10" s="17">
        <v>0.21371671480268301</v>
      </c>
      <c r="V10" s="17">
        <v>0.201088097155454</v>
      </c>
      <c r="W10" s="17">
        <v>0.25180854749645198</v>
      </c>
      <c r="X10" s="17">
        <v>0.233429071680362</v>
      </c>
      <c r="Y10" s="17">
        <v>0.18800192835514401</v>
      </c>
      <c r="Z10" s="17">
        <v>0.222962022609</v>
      </c>
      <c r="AA10" s="17">
        <v>0.22508135833135701</v>
      </c>
      <c r="AB10" s="17">
        <v>0.18536017382466499</v>
      </c>
      <c r="AC10" s="17">
        <v>0.26933842549498599</v>
      </c>
      <c r="AD10" s="17">
        <v>0.138237253910653</v>
      </c>
      <c r="AE10" s="17"/>
      <c r="AF10" s="17">
        <v>0.19718088118691701</v>
      </c>
      <c r="AG10" s="17">
        <v>0.25292429543769201</v>
      </c>
      <c r="AH10" s="17">
        <v>0.172504190732549</v>
      </c>
      <c r="AI10" s="17"/>
      <c r="AJ10" s="17">
        <v>0.22236479741727999</v>
      </c>
      <c r="AK10" s="17">
        <v>0.28366316069303199</v>
      </c>
      <c r="AL10" s="17">
        <v>0.23614368991467599</v>
      </c>
      <c r="AM10" s="17">
        <v>0.15213560577089899</v>
      </c>
      <c r="AN10" s="17">
        <v>0.24217810246250901</v>
      </c>
      <c r="AO10" s="17"/>
      <c r="AP10" s="17">
        <v>0.32290683469171799</v>
      </c>
      <c r="AQ10" s="17">
        <v>0.23333553673818</v>
      </c>
      <c r="AR10" s="17">
        <v>0.21394590324187801</v>
      </c>
      <c r="AS10" s="17">
        <v>0.16219492852916101</v>
      </c>
      <c r="AT10" s="17">
        <v>0.200456516702329</v>
      </c>
      <c r="AU10" s="17">
        <v>0.13158075702187999</v>
      </c>
      <c r="AV10" s="17"/>
      <c r="AW10" s="17">
        <v>0.14000806916362701</v>
      </c>
      <c r="AX10" s="17">
        <v>0.186016787698041</v>
      </c>
      <c r="AY10" s="17">
        <v>0.197712203055151</v>
      </c>
      <c r="AZ10" s="17">
        <v>0.199384167039349</v>
      </c>
      <c r="BA10" s="17">
        <v>0.16682426675661</v>
      </c>
      <c r="BB10" s="17">
        <v>0.21181709905235699</v>
      </c>
      <c r="BC10" s="17">
        <v>0.23630273971096699</v>
      </c>
      <c r="BD10" s="17">
        <v>0.16966186649867601</v>
      </c>
      <c r="BE10" s="17">
        <v>0.274721961383525</v>
      </c>
      <c r="BF10" s="17">
        <v>0.292545618074047</v>
      </c>
      <c r="BG10" s="17">
        <v>0.24331409327233</v>
      </c>
      <c r="BH10" s="17">
        <v>0.21384857067020499</v>
      </c>
      <c r="BI10" s="17">
        <v>0.28199979017695498</v>
      </c>
      <c r="BJ10" s="17">
        <v>0.22450886044278101</v>
      </c>
      <c r="BK10" s="17">
        <v>0.25750759526697897</v>
      </c>
      <c r="BL10" s="17">
        <v>0.316571961592444</v>
      </c>
      <c r="BM10" s="17"/>
      <c r="BN10" s="17">
        <v>0.20570601080644799</v>
      </c>
      <c r="BO10" s="17">
        <v>0.23345204179239501</v>
      </c>
      <c r="BP10" s="17"/>
      <c r="BQ10" s="17">
        <v>0.33002057891618097</v>
      </c>
      <c r="BR10" s="17">
        <v>0.22089383984086899</v>
      </c>
      <c r="BS10" s="17"/>
      <c r="BT10" s="17">
        <v>0.29735229851851502</v>
      </c>
      <c r="BU10" s="17"/>
      <c r="BV10" s="17">
        <v>0.20257696007092099</v>
      </c>
      <c r="BW10" s="17">
        <v>0.23712909501833099</v>
      </c>
      <c r="BX10" s="17">
        <v>0.21750769389911401</v>
      </c>
      <c r="BY10" s="17"/>
      <c r="BZ10" s="17">
        <v>0.12656133010535101</v>
      </c>
      <c r="CA10" s="17">
        <v>0.20693874488789701</v>
      </c>
      <c r="CB10" s="17">
        <v>0.204811339978097</v>
      </c>
      <c r="CC10" s="17">
        <v>0.24031491398743901</v>
      </c>
      <c r="CD10" s="17">
        <v>0.25608378973305101</v>
      </c>
      <c r="CE10" s="17">
        <v>0.27874675683122002</v>
      </c>
      <c r="CF10" s="17">
        <v>0.23960559861519901</v>
      </c>
      <c r="CG10" s="17"/>
      <c r="CH10" s="17">
        <v>0.26364292458862898</v>
      </c>
      <c r="CI10" s="17">
        <v>0.25611497582287102</v>
      </c>
      <c r="CJ10" s="17">
        <v>0.196974087726524</v>
      </c>
      <c r="CK10" s="17">
        <v>0.17162368539707901</v>
      </c>
      <c r="CL10" s="17">
        <v>0.10178648039593299</v>
      </c>
    </row>
    <row r="11" spans="2:90" x14ac:dyDescent="0.3">
      <c r="B11" s="18" t="s">
        <v>711</v>
      </c>
      <c r="C11" s="17">
        <v>0.256695589836203</v>
      </c>
      <c r="D11" s="17">
        <v>0.22275125686229699</v>
      </c>
      <c r="E11" s="17">
        <v>0.29079718069679</v>
      </c>
      <c r="F11" s="17"/>
      <c r="G11" s="17">
        <v>0.28069007061069401</v>
      </c>
      <c r="H11" s="17">
        <v>0.24547160214060401</v>
      </c>
      <c r="I11" s="17">
        <v>0.236356781416731</v>
      </c>
      <c r="J11" s="17">
        <v>0.269095411689248</v>
      </c>
      <c r="K11" s="17">
        <v>0.22212375512208499</v>
      </c>
      <c r="L11" s="17">
        <v>0.27970711803294102</v>
      </c>
      <c r="M11" s="17"/>
      <c r="N11" s="17">
        <v>0.23563366031771599</v>
      </c>
      <c r="O11" s="17">
        <v>0.27141712725494999</v>
      </c>
      <c r="P11" s="17">
        <v>0.27327272495321397</v>
      </c>
      <c r="Q11" s="17">
        <v>0.25003628938021799</v>
      </c>
      <c r="R11" s="17"/>
      <c r="S11" s="17">
        <v>0.26255910344505601</v>
      </c>
      <c r="T11" s="17">
        <v>0.251177148021551</v>
      </c>
      <c r="U11" s="17">
        <v>0.207576239615787</v>
      </c>
      <c r="V11" s="17">
        <v>0.27814598214046798</v>
      </c>
      <c r="W11" s="17">
        <v>0.24916622292103099</v>
      </c>
      <c r="X11" s="17">
        <v>0.26754853104806597</v>
      </c>
      <c r="Y11" s="17">
        <v>0.28016557228650302</v>
      </c>
      <c r="Z11" s="17">
        <v>0.27735884410008999</v>
      </c>
      <c r="AA11" s="17">
        <v>0.28106993434789301</v>
      </c>
      <c r="AB11" s="17">
        <v>0.245325475826493</v>
      </c>
      <c r="AC11" s="17">
        <v>0.18631595627132699</v>
      </c>
      <c r="AD11" s="17">
        <v>0.27638645289878899</v>
      </c>
      <c r="AE11" s="17"/>
      <c r="AF11" s="17">
        <v>0.22968323256893</v>
      </c>
      <c r="AG11" s="17">
        <v>0.26506635341560397</v>
      </c>
      <c r="AH11" s="17">
        <v>0.27744434679556101</v>
      </c>
      <c r="AI11" s="17"/>
      <c r="AJ11" s="17">
        <v>0.304239477111929</v>
      </c>
      <c r="AK11" s="17">
        <v>0.237912817642466</v>
      </c>
      <c r="AL11" s="17">
        <v>0.210690592249201</v>
      </c>
      <c r="AM11" s="17">
        <v>0.20573037810718001</v>
      </c>
      <c r="AN11" s="17">
        <v>0.23182338898940999</v>
      </c>
      <c r="AO11" s="17"/>
      <c r="AP11" s="17">
        <v>0.26262243513842598</v>
      </c>
      <c r="AQ11" s="17">
        <v>0.31252889673289203</v>
      </c>
      <c r="AR11" s="17">
        <v>0.24978777574771799</v>
      </c>
      <c r="AS11" s="17">
        <v>0.21846236534348201</v>
      </c>
      <c r="AT11" s="17">
        <v>0.28128404152873698</v>
      </c>
      <c r="AU11" s="17">
        <v>0.279457277091678</v>
      </c>
      <c r="AV11" s="17"/>
      <c r="AW11" s="17">
        <v>0.31726502303430099</v>
      </c>
      <c r="AX11" s="17">
        <v>0.205753187291073</v>
      </c>
      <c r="AY11" s="17">
        <v>0.271198325422153</v>
      </c>
      <c r="AZ11" s="17">
        <v>0.27476545368536198</v>
      </c>
      <c r="BA11" s="17">
        <v>0.29347864811388102</v>
      </c>
      <c r="BB11" s="17">
        <v>0.218940297927532</v>
      </c>
      <c r="BC11" s="17">
        <v>0.251713829809115</v>
      </c>
      <c r="BD11" s="17">
        <v>0.22847853961314801</v>
      </c>
      <c r="BE11" s="17">
        <v>0.27118274919118401</v>
      </c>
      <c r="BF11" s="17">
        <v>0.238597320501164</v>
      </c>
      <c r="BG11" s="17">
        <v>0.28117061572833901</v>
      </c>
      <c r="BH11" s="17">
        <v>0.28693080923872</v>
      </c>
      <c r="BI11" s="17">
        <v>0.21745360430809199</v>
      </c>
      <c r="BJ11" s="17">
        <v>0.268312279389258</v>
      </c>
      <c r="BK11" s="17">
        <v>0.19229673905873501</v>
      </c>
      <c r="BL11" s="17">
        <v>0.24163249512354201</v>
      </c>
      <c r="BM11" s="17"/>
      <c r="BN11" s="17">
        <v>0.27115120421868799</v>
      </c>
      <c r="BO11" s="17">
        <v>0.23797446940519101</v>
      </c>
      <c r="BP11" s="17"/>
      <c r="BQ11" s="17">
        <v>0.25237320136576602</v>
      </c>
      <c r="BR11" s="17">
        <v>0.228618876298674</v>
      </c>
      <c r="BS11" s="17"/>
      <c r="BT11" s="17">
        <v>0.23698813574541</v>
      </c>
      <c r="BU11" s="17"/>
      <c r="BV11" s="17">
        <v>0.26151488249454602</v>
      </c>
      <c r="BW11" s="17">
        <v>0.29250649937826501</v>
      </c>
      <c r="BX11" s="17">
        <v>0.242688550567077</v>
      </c>
      <c r="BY11" s="17"/>
      <c r="BZ11" s="17">
        <v>0.20139522191013201</v>
      </c>
      <c r="CA11" s="17">
        <v>0.222747356946397</v>
      </c>
      <c r="CB11" s="17">
        <v>0.30126147895627298</v>
      </c>
      <c r="CC11" s="17">
        <v>0.26617930758863301</v>
      </c>
      <c r="CD11" s="17">
        <v>0.28091078591406698</v>
      </c>
      <c r="CE11" s="17">
        <v>0.25910575315301598</v>
      </c>
      <c r="CF11" s="17">
        <v>0.21763345662872899</v>
      </c>
      <c r="CG11" s="17"/>
      <c r="CH11" s="17">
        <v>0.285482924833804</v>
      </c>
      <c r="CI11" s="17">
        <v>0.25881742230076799</v>
      </c>
      <c r="CJ11" s="17">
        <v>0.25300311972136702</v>
      </c>
      <c r="CK11" s="17">
        <v>0.27416494320771401</v>
      </c>
      <c r="CL11" s="17">
        <v>0.131989926786031</v>
      </c>
    </row>
    <row r="12" spans="2:90" x14ac:dyDescent="0.3">
      <c r="B12" s="18" t="s">
        <v>712</v>
      </c>
      <c r="C12" s="17">
        <v>0.228721999354143</v>
      </c>
      <c r="D12" s="17">
        <v>0.248139713801595</v>
      </c>
      <c r="E12" s="17">
        <v>0.20959714835976001</v>
      </c>
      <c r="F12" s="17"/>
      <c r="G12" s="17">
        <v>0.18480212497856099</v>
      </c>
      <c r="H12" s="17">
        <v>0.21438510712416201</v>
      </c>
      <c r="I12" s="17">
        <v>0.181302645989629</v>
      </c>
      <c r="J12" s="17">
        <v>0.210862807693111</v>
      </c>
      <c r="K12" s="17">
        <v>0.27653456951675498</v>
      </c>
      <c r="L12" s="17">
        <v>0.29086492395751801</v>
      </c>
      <c r="M12" s="17"/>
      <c r="N12" s="17">
        <v>0.23673958598702299</v>
      </c>
      <c r="O12" s="17">
        <v>0.226566092629854</v>
      </c>
      <c r="P12" s="17">
        <v>0.24585997741621499</v>
      </c>
      <c r="Q12" s="17">
        <v>0.207688361295673</v>
      </c>
      <c r="R12" s="17"/>
      <c r="S12" s="17">
        <v>0.17947625184145499</v>
      </c>
      <c r="T12" s="17">
        <v>0.26334872246086499</v>
      </c>
      <c r="U12" s="17">
        <v>0.29217905718238502</v>
      </c>
      <c r="V12" s="17">
        <v>0.243205773964563</v>
      </c>
      <c r="W12" s="17">
        <v>0.18714910929725301</v>
      </c>
      <c r="X12" s="17">
        <v>0.227319084687815</v>
      </c>
      <c r="Y12" s="17">
        <v>0.223257895329428</v>
      </c>
      <c r="Z12" s="17">
        <v>0.21394827300422201</v>
      </c>
      <c r="AA12" s="17">
        <v>0.20180255595226801</v>
      </c>
      <c r="AB12" s="17">
        <v>0.26285089572668402</v>
      </c>
      <c r="AC12" s="17">
        <v>0.21422763295285299</v>
      </c>
      <c r="AD12" s="17">
        <v>0.25244549723071102</v>
      </c>
      <c r="AE12" s="17"/>
      <c r="AF12" s="17">
        <v>0.26835744068008599</v>
      </c>
      <c r="AG12" s="17">
        <v>0.21135382991464299</v>
      </c>
      <c r="AH12" s="17">
        <v>0.189296834137025</v>
      </c>
      <c r="AI12" s="17"/>
      <c r="AJ12" s="17">
        <v>0.226985567296873</v>
      </c>
      <c r="AK12" s="17">
        <v>0.20673043290135901</v>
      </c>
      <c r="AL12" s="17">
        <v>0.233523676439431</v>
      </c>
      <c r="AM12" s="17">
        <v>0.30937027019494201</v>
      </c>
      <c r="AN12" s="17">
        <v>0.24516855577361299</v>
      </c>
      <c r="AO12" s="17"/>
      <c r="AP12" s="17">
        <v>0.18593658042971301</v>
      </c>
      <c r="AQ12" s="17">
        <v>0.22131576155971799</v>
      </c>
      <c r="AR12" s="17">
        <v>0.22082747819300599</v>
      </c>
      <c r="AS12" s="17">
        <v>0.27770300947876497</v>
      </c>
      <c r="AT12" s="17">
        <v>0.21634835445037701</v>
      </c>
      <c r="AU12" s="17">
        <v>0.246361149609648</v>
      </c>
      <c r="AV12" s="17"/>
      <c r="AW12" s="17">
        <v>9.1151348696454401E-2</v>
      </c>
      <c r="AX12" s="17">
        <v>0.16950466456223501</v>
      </c>
      <c r="AY12" s="17">
        <v>0.19785480466594901</v>
      </c>
      <c r="AZ12" s="17">
        <v>0.19674477966589499</v>
      </c>
      <c r="BA12" s="17">
        <v>0.23047557985650399</v>
      </c>
      <c r="BB12" s="17">
        <v>0.25541283147668897</v>
      </c>
      <c r="BC12" s="17">
        <v>0.238682765682288</v>
      </c>
      <c r="BD12" s="17">
        <v>0.294846122117432</v>
      </c>
      <c r="BE12" s="17">
        <v>0.26242165262105899</v>
      </c>
      <c r="BF12" s="17">
        <v>0.30713978206363901</v>
      </c>
      <c r="BG12" s="17">
        <v>0.23296890592116901</v>
      </c>
      <c r="BH12" s="17">
        <v>0.25722535517039002</v>
      </c>
      <c r="BI12" s="17">
        <v>0.179822701878247</v>
      </c>
      <c r="BJ12" s="17">
        <v>0.28501389179405801</v>
      </c>
      <c r="BK12" s="17">
        <v>0.21313806857034201</v>
      </c>
      <c r="BL12" s="17">
        <v>0.148848458785246</v>
      </c>
      <c r="BM12" s="17"/>
      <c r="BN12" s="17">
        <v>0.23846684819285699</v>
      </c>
      <c r="BO12" s="17">
        <v>0.21746699145232201</v>
      </c>
      <c r="BP12" s="17"/>
      <c r="BQ12" s="17">
        <v>0.192337691725249</v>
      </c>
      <c r="BR12" s="17">
        <v>0.21795207449024001</v>
      </c>
      <c r="BS12" s="17"/>
      <c r="BT12" s="17">
        <v>0.16718396186859399</v>
      </c>
      <c r="BU12" s="17"/>
      <c r="BV12" s="17">
        <v>0.19096698207454901</v>
      </c>
      <c r="BW12" s="17">
        <v>0.20427055384731499</v>
      </c>
      <c r="BX12" s="17">
        <v>0.25294309763112399</v>
      </c>
      <c r="BY12" s="17"/>
      <c r="BZ12" s="17">
        <v>0.21943931046915399</v>
      </c>
      <c r="CA12" s="17">
        <v>0.26268918245883599</v>
      </c>
      <c r="CB12" s="17">
        <v>0.203620930251636</v>
      </c>
      <c r="CC12" s="17">
        <v>0.24457068192791201</v>
      </c>
      <c r="CD12" s="17">
        <v>0.24187941006133301</v>
      </c>
      <c r="CE12" s="17">
        <v>0.25292159326970198</v>
      </c>
      <c r="CF12" s="17">
        <v>0.19458892724256499</v>
      </c>
      <c r="CG12" s="17"/>
      <c r="CH12" s="17">
        <v>0.12148769341571999</v>
      </c>
      <c r="CI12" s="17">
        <v>0.231942203164202</v>
      </c>
      <c r="CJ12" s="17">
        <v>0.251195227326173</v>
      </c>
      <c r="CK12" s="17">
        <v>0.23257028894993301</v>
      </c>
      <c r="CL12" s="17">
        <v>0.23953533207328701</v>
      </c>
    </row>
    <row r="13" spans="2:90" x14ac:dyDescent="0.3">
      <c r="B13" s="18" t="s">
        <v>713</v>
      </c>
      <c r="C13" s="17">
        <v>0.14779759211889301</v>
      </c>
      <c r="D13" s="17">
        <v>0.163731335557671</v>
      </c>
      <c r="E13" s="17">
        <v>0.13148073836267599</v>
      </c>
      <c r="F13" s="17"/>
      <c r="G13" s="17">
        <v>0.115623198276095</v>
      </c>
      <c r="H13" s="17">
        <v>0.110202148448401</v>
      </c>
      <c r="I13" s="17">
        <v>0.20885920868348901</v>
      </c>
      <c r="J13" s="17">
        <v>0.13377556171507299</v>
      </c>
      <c r="K13" s="17">
        <v>0.18640735694778701</v>
      </c>
      <c r="L13" s="17">
        <v>0.135367819256757</v>
      </c>
      <c r="M13" s="17"/>
      <c r="N13" s="17">
        <v>0.127330191784569</v>
      </c>
      <c r="O13" s="17">
        <v>0.14015068389169599</v>
      </c>
      <c r="P13" s="17">
        <v>0.143979382528759</v>
      </c>
      <c r="Q13" s="17">
        <v>0.18072343382270201</v>
      </c>
      <c r="R13" s="17"/>
      <c r="S13" s="17">
        <v>0.13418485528874699</v>
      </c>
      <c r="T13" s="17">
        <v>0.14507116697540201</v>
      </c>
      <c r="U13" s="17">
        <v>0.20999966380120999</v>
      </c>
      <c r="V13" s="17">
        <v>0.15574339312521299</v>
      </c>
      <c r="W13" s="17">
        <v>0.13231550043557999</v>
      </c>
      <c r="X13" s="17">
        <v>0.14649396310010601</v>
      </c>
      <c r="Y13" s="17">
        <v>0.115398372568015</v>
      </c>
      <c r="Z13" s="17">
        <v>0.15454969854709899</v>
      </c>
      <c r="AA13" s="17">
        <v>0.15540978427719301</v>
      </c>
      <c r="AB13" s="17">
        <v>0.15598102215217299</v>
      </c>
      <c r="AC13" s="17">
        <v>0.12220192158955601</v>
      </c>
      <c r="AD13" s="17">
        <v>0.14119865967804801</v>
      </c>
      <c r="AE13" s="17"/>
      <c r="AF13" s="17">
        <v>0.17026370673775101</v>
      </c>
      <c r="AG13" s="17">
        <v>0.121207497815341</v>
      </c>
      <c r="AH13" s="17">
        <v>0.18442557723731401</v>
      </c>
      <c r="AI13" s="17"/>
      <c r="AJ13" s="17">
        <v>0.149723558320424</v>
      </c>
      <c r="AK13" s="17">
        <v>0.10962613408607</v>
      </c>
      <c r="AL13" s="17">
        <v>0.16947040369226599</v>
      </c>
      <c r="AM13" s="17">
        <v>0.22099396663460399</v>
      </c>
      <c r="AN13" s="17">
        <v>0.13793629466604801</v>
      </c>
      <c r="AO13" s="17"/>
      <c r="AP13" s="17">
        <v>5.3710575369630198E-2</v>
      </c>
      <c r="AQ13" s="17">
        <v>0.132488793404415</v>
      </c>
      <c r="AR13" s="17">
        <v>0.166972785004561</v>
      </c>
      <c r="AS13" s="17">
        <v>0.22783249236741601</v>
      </c>
      <c r="AT13" s="17">
        <v>0.15025434298666901</v>
      </c>
      <c r="AU13" s="17">
        <v>0.117214416387922</v>
      </c>
      <c r="AV13" s="17"/>
      <c r="AW13" s="17">
        <v>0.20718569653599</v>
      </c>
      <c r="AX13" s="17">
        <v>0.11963062210571</v>
      </c>
      <c r="AY13" s="17">
        <v>0.11312638380031401</v>
      </c>
      <c r="AZ13" s="17">
        <v>0.15292522262298899</v>
      </c>
      <c r="BA13" s="17">
        <v>0.19177149905727001</v>
      </c>
      <c r="BB13" s="17">
        <v>0.18609965517163399</v>
      </c>
      <c r="BC13" s="17">
        <v>0.189329232164337</v>
      </c>
      <c r="BD13" s="17">
        <v>0.14610553933568801</v>
      </c>
      <c r="BE13" s="17">
        <v>8.9698119158316797E-2</v>
      </c>
      <c r="BF13" s="17">
        <v>0.103377261648624</v>
      </c>
      <c r="BG13" s="17">
        <v>0.16063675357000101</v>
      </c>
      <c r="BH13" s="17">
        <v>0.106775441974452</v>
      </c>
      <c r="BI13" s="17">
        <v>0.17688562490767901</v>
      </c>
      <c r="BJ13" s="17">
        <v>9.8545811937572003E-2</v>
      </c>
      <c r="BK13" s="17">
        <v>0.12810164244789199</v>
      </c>
      <c r="BL13" s="17">
        <v>8.3728425925437597E-2</v>
      </c>
      <c r="BM13" s="17"/>
      <c r="BN13" s="17">
        <v>0.131678265952931</v>
      </c>
      <c r="BO13" s="17">
        <v>0.16603350196868699</v>
      </c>
      <c r="BP13" s="17"/>
      <c r="BQ13" s="17">
        <v>5.5781023054204799E-2</v>
      </c>
      <c r="BR13" s="17">
        <v>0.186985029156925</v>
      </c>
      <c r="BS13" s="17"/>
      <c r="BT13" s="17">
        <v>0.124837766026375</v>
      </c>
      <c r="BU13" s="17"/>
      <c r="BV13" s="17">
        <v>0.17459000417415901</v>
      </c>
      <c r="BW13" s="17">
        <v>0.107091786283639</v>
      </c>
      <c r="BX13" s="17">
        <v>0.14982945902797001</v>
      </c>
      <c r="BY13" s="17"/>
      <c r="BZ13" s="17">
        <v>0.27480778341245399</v>
      </c>
      <c r="CA13" s="17">
        <v>0.13820810971429501</v>
      </c>
      <c r="CB13" s="17">
        <v>0.17125760283154101</v>
      </c>
      <c r="CC13" s="17">
        <v>0.15367626641466001</v>
      </c>
      <c r="CD13" s="17">
        <v>0.102940956543892</v>
      </c>
      <c r="CE13" s="17">
        <v>9.1704321088884502E-2</v>
      </c>
      <c r="CF13" s="17">
        <v>0.142998369221982</v>
      </c>
      <c r="CG13" s="17"/>
      <c r="CH13" s="17">
        <v>9.8673404311982293E-2</v>
      </c>
      <c r="CI13" s="17">
        <v>0.10678048961473199</v>
      </c>
      <c r="CJ13" s="17">
        <v>0.17488794015069101</v>
      </c>
      <c r="CK13" s="17">
        <v>0.17371273904696199</v>
      </c>
      <c r="CL13" s="17">
        <v>0.29905298172631301</v>
      </c>
    </row>
    <row r="14" spans="2:90" x14ac:dyDescent="0.3">
      <c r="B14" s="18" t="s">
        <v>202</v>
      </c>
      <c r="C14" s="17">
        <v>8.8561922737752194E-2</v>
      </c>
      <c r="D14" s="17">
        <v>5.4742166592615299E-2</v>
      </c>
      <c r="E14" s="17">
        <v>0.12134440650528699</v>
      </c>
      <c r="F14" s="17"/>
      <c r="G14" s="17">
        <v>9.7813835487004494E-2</v>
      </c>
      <c r="H14" s="17">
        <v>5.5530405214199899E-2</v>
      </c>
      <c r="I14" s="17">
        <v>0.105400842483649</v>
      </c>
      <c r="J14" s="17">
        <v>0.12322073738762</v>
      </c>
      <c r="K14" s="17">
        <v>9.2902431693527202E-2</v>
      </c>
      <c r="L14" s="17">
        <v>6.4571629265388703E-2</v>
      </c>
      <c r="M14" s="17"/>
      <c r="N14" s="17">
        <v>5.45805726316239E-2</v>
      </c>
      <c r="O14" s="17">
        <v>9.3438206638949306E-2</v>
      </c>
      <c r="P14" s="17">
        <v>7.1320758867550099E-2</v>
      </c>
      <c r="Q14" s="17">
        <v>0.13433097760766599</v>
      </c>
      <c r="R14" s="17"/>
      <c r="S14" s="17">
        <v>9.7690268054621304E-2</v>
      </c>
      <c r="T14" s="17">
        <v>7.6619224884116197E-2</v>
      </c>
      <c r="U14" s="17">
        <v>6.5027523185571298E-2</v>
      </c>
      <c r="V14" s="17">
        <v>7.5782374640864403E-2</v>
      </c>
      <c r="W14" s="17">
        <v>0.128391341001931</v>
      </c>
      <c r="X14" s="17">
        <v>7.0983120471907496E-2</v>
      </c>
      <c r="Y14" s="17">
        <v>0.105893362302065</v>
      </c>
      <c r="Z14" s="17">
        <v>4.4191868375991802E-2</v>
      </c>
      <c r="AA14" s="17">
        <v>7.1104831610307895E-2</v>
      </c>
      <c r="AB14" s="17">
        <v>0.10367744773847699</v>
      </c>
      <c r="AC14" s="17">
        <v>0.118849269513435</v>
      </c>
      <c r="AD14" s="17">
        <v>0.14007168205489701</v>
      </c>
      <c r="AE14" s="17"/>
      <c r="AF14" s="17">
        <v>7.4190265478209505E-2</v>
      </c>
      <c r="AG14" s="17">
        <v>7.5196929101458296E-2</v>
      </c>
      <c r="AH14" s="17">
        <v>0.13195131999877799</v>
      </c>
      <c r="AI14" s="17"/>
      <c r="AJ14" s="17">
        <v>3.7060446609843402E-2</v>
      </c>
      <c r="AK14" s="17">
        <v>7.2660575982856204E-2</v>
      </c>
      <c r="AL14" s="17">
        <v>0.113662856963683</v>
      </c>
      <c r="AM14" s="17">
        <v>5.1485582148841101E-2</v>
      </c>
      <c r="AN14" s="17">
        <v>9.5680930026451505E-2</v>
      </c>
      <c r="AO14" s="17"/>
      <c r="AP14" s="17">
        <v>6.3197901624799005E-2</v>
      </c>
      <c r="AQ14" s="17">
        <v>4.3555988030080803E-2</v>
      </c>
      <c r="AR14" s="17">
        <v>0.11385770596597999</v>
      </c>
      <c r="AS14" s="17">
        <v>5.3739527711791801E-2</v>
      </c>
      <c r="AT14" s="17">
        <v>0.11231476194840501</v>
      </c>
      <c r="AU14" s="17">
        <v>0.196979802836146</v>
      </c>
      <c r="AV14" s="17"/>
      <c r="AW14" s="17">
        <v>0.144794685439077</v>
      </c>
      <c r="AX14" s="17">
        <v>0.235530408735418</v>
      </c>
      <c r="AY14" s="17">
        <v>0.160525276152607</v>
      </c>
      <c r="AZ14" s="17">
        <v>0.115016424512705</v>
      </c>
      <c r="BA14" s="17">
        <v>9.1900890751562603E-2</v>
      </c>
      <c r="BB14" s="17">
        <v>8.6015857059048198E-2</v>
      </c>
      <c r="BC14" s="17">
        <v>3.6038882752503297E-2</v>
      </c>
      <c r="BD14" s="17">
        <v>7.9790355462030102E-2</v>
      </c>
      <c r="BE14" s="17">
        <v>4.2678169623886798E-2</v>
      </c>
      <c r="BF14" s="17">
        <v>2.8467790769366098E-2</v>
      </c>
      <c r="BG14" s="17">
        <v>4.8913316604090602E-2</v>
      </c>
      <c r="BH14" s="17">
        <v>6.7184953713689405E-2</v>
      </c>
      <c r="BI14" s="17">
        <v>8.0804546426198304E-2</v>
      </c>
      <c r="BJ14" s="17">
        <v>3.2610601109642097E-2</v>
      </c>
      <c r="BK14" s="17">
        <v>0.12835941987546601</v>
      </c>
      <c r="BL14" s="17">
        <v>2.2456096274620699E-2</v>
      </c>
      <c r="BM14" s="17"/>
      <c r="BN14" s="17">
        <v>7.6093354262212198E-2</v>
      </c>
      <c r="BO14" s="17">
        <v>0.10473418528168001</v>
      </c>
      <c r="BP14" s="17"/>
      <c r="BQ14" s="17">
        <v>5.9444343525297899E-2</v>
      </c>
      <c r="BR14" s="17">
        <v>7.9185870566509595E-2</v>
      </c>
      <c r="BS14" s="17"/>
      <c r="BT14" s="17">
        <v>3.87605569243617E-2</v>
      </c>
      <c r="BU14" s="17"/>
      <c r="BV14" s="17">
        <v>0.13056749316729499</v>
      </c>
      <c r="BW14" s="17">
        <v>8.4605330558376796E-2</v>
      </c>
      <c r="BX14" s="17">
        <v>7.1174133719488594E-2</v>
      </c>
      <c r="BY14" s="17"/>
      <c r="BZ14" s="17">
        <v>0.13672614571028399</v>
      </c>
      <c r="CA14" s="17">
        <v>0.105647180180568</v>
      </c>
      <c r="CB14" s="17">
        <v>8.3151054587776302E-2</v>
      </c>
      <c r="CC14" s="17">
        <v>5.4696395351552698E-2</v>
      </c>
      <c r="CD14" s="17">
        <v>6.1170536801653401E-2</v>
      </c>
      <c r="CE14" s="17">
        <v>4.4166455140256002E-2</v>
      </c>
      <c r="CF14" s="17">
        <v>6.6096807261599694E-2</v>
      </c>
      <c r="CG14" s="17"/>
      <c r="CH14" s="17">
        <v>2.8945800788715201E-2</v>
      </c>
      <c r="CI14" s="17">
        <v>8.6650040344583096E-2</v>
      </c>
      <c r="CJ14" s="17">
        <v>9.1516158828122196E-2</v>
      </c>
      <c r="CK14" s="17">
        <v>0.10048175899701201</v>
      </c>
      <c r="CL14" s="17">
        <v>0.17864015514958401</v>
      </c>
    </row>
    <row r="15" spans="2:90" x14ac:dyDescent="0.3">
      <c r="B15" s="18" t="s">
        <v>173</v>
      </c>
      <c r="C15" s="20">
        <v>0.27822289595300798</v>
      </c>
      <c r="D15" s="20">
        <v>0.31063552718582199</v>
      </c>
      <c r="E15" s="20">
        <v>0.246780526075488</v>
      </c>
      <c r="F15" s="20"/>
      <c r="G15" s="20">
        <v>0.321070770647645</v>
      </c>
      <c r="H15" s="20">
        <v>0.374410737072633</v>
      </c>
      <c r="I15" s="20">
        <v>0.26808052142650102</v>
      </c>
      <c r="J15" s="20">
        <v>0.263045481514948</v>
      </c>
      <c r="K15" s="20">
        <v>0.222031886719846</v>
      </c>
      <c r="L15" s="20">
        <v>0.22948850948739499</v>
      </c>
      <c r="M15" s="20"/>
      <c r="N15" s="20">
        <v>0.34571598927906799</v>
      </c>
      <c r="O15" s="20">
        <v>0.26842788958454999</v>
      </c>
      <c r="P15" s="20">
        <v>0.26556715623426203</v>
      </c>
      <c r="Q15" s="20">
        <v>0.22722093789374101</v>
      </c>
      <c r="R15" s="20"/>
      <c r="S15" s="20">
        <v>0.32608952137011998</v>
      </c>
      <c r="T15" s="20">
        <v>0.26378373765806601</v>
      </c>
      <c r="U15" s="20">
        <v>0.22521751621504699</v>
      </c>
      <c r="V15" s="20">
        <v>0.24712247612889199</v>
      </c>
      <c r="W15" s="20">
        <v>0.302977826344204</v>
      </c>
      <c r="X15" s="20">
        <v>0.28765530069210499</v>
      </c>
      <c r="Y15" s="20">
        <v>0.27528479751398899</v>
      </c>
      <c r="Z15" s="20">
        <v>0.30995131597259701</v>
      </c>
      <c r="AA15" s="20">
        <v>0.29061289381233801</v>
      </c>
      <c r="AB15" s="20">
        <v>0.23216515855617201</v>
      </c>
      <c r="AC15" s="20">
        <v>0.35840521967282901</v>
      </c>
      <c r="AD15" s="20">
        <v>0.18989770813755399</v>
      </c>
      <c r="AE15" s="20"/>
      <c r="AF15" s="20">
        <v>0.25750535453502299</v>
      </c>
      <c r="AG15" s="20">
        <v>0.32717538975295402</v>
      </c>
      <c r="AH15" s="20">
        <v>0.21688192183132099</v>
      </c>
      <c r="AI15" s="20"/>
      <c r="AJ15" s="20">
        <v>0.28199095066093</v>
      </c>
      <c r="AK15" s="20">
        <v>0.37307003938724798</v>
      </c>
      <c r="AL15" s="20">
        <v>0.27265247065541998</v>
      </c>
      <c r="AM15" s="20">
        <v>0.21241980291443299</v>
      </c>
      <c r="AN15" s="20">
        <v>0.28939083054447701</v>
      </c>
      <c r="AO15" s="20"/>
      <c r="AP15" s="20">
        <v>0.43453250743743199</v>
      </c>
      <c r="AQ15" s="20">
        <v>0.290110560272895</v>
      </c>
      <c r="AR15" s="20">
        <v>0.24855425508873399</v>
      </c>
      <c r="AS15" s="20">
        <v>0.22226260509854501</v>
      </c>
      <c r="AT15" s="20">
        <v>0.23979849908581299</v>
      </c>
      <c r="AU15" s="20">
        <v>0.15998735407460499</v>
      </c>
      <c r="AV15" s="20"/>
      <c r="AW15" s="20">
        <v>0.23960324629417701</v>
      </c>
      <c r="AX15" s="20">
        <v>0.269581117305564</v>
      </c>
      <c r="AY15" s="20">
        <v>0.25729520995897698</v>
      </c>
      <c r="AZ15" s="20">
        <v>0.26054811951305001</v>
      </c>
      <c r="BA15" s="20">
        <v>0.19237338222078301</v>
      </c>
      <c r="BB15" s="20">
        <v>0.25353135836509599</v>
      </c>
      <c r="BC15" s="20">
        <v>0.28423528959175598</v>
      </c>
      <c r="BD15" s="20">
        <v>0.250779443471702</v>
      </c>
      <c r="BE15" s="20">
        <v>0.33401930940555402</v>
      </c>
      <c r="BF15" s="20">
        <v>0.32241784501720699</v>
      </c>
      <c r="BG15" s="20">
        <v>0.27631040817640101</v>
      </c>
      <c r="BH15" s="20">
        <v>0.281883439902749</v>
      </c>
      <c r="BI15" s="20">
        <v>0.34503352247978297</v>
      </c>
      <c r="BJ15" s="20">
        <v>0.31551741576947001</v>
      </c>
      <c r="BK15" s="20">
        <v>0.33810413004756501</v>
      </c>
      <c r="BL15" s="20">
        <v>0.50333452389115396</v>
      </c>
      <c r="BM15" s="20"/>
      <c r="BN15" s="20">
        <v>0.28261032737331199</v>
      </c>
      <c r="BO15" s="20">
        <v>0.27379085189211999</v>
      </c>
      <c r="BP15" s="20"/>
      <c r="BQ15" s="20">
        <v>0.44006374032948298</v>
      </c>
      <c r="BR15" s="20">
        <v>0.28725814948765099</v>
      </c>
      <c r="BS15" s="20"/>
      <c r="BT15" s="20">
        <v>0.43222957943525903</v>
      </c>
      <c r="BU15" s="20"/>
      <c r="BV15" s="20">
        <v>0.24236063808944999</v>
      </c>
      <c r="BW15" s="20">
        <v>0.31152582993240402</v>
      </c>
      <c r="BX15" s="20">
        <v>0.283364759054341</v>
      </c>
      <c r="BY15" s="20"/>
      <c r="BZ15" s="20">
        <v>0.16763153849797499</v>
      </c>
      <c r="CA15" s="20">
        <v>0.27070817069990499</v>
      </c>
      <c r="CB15" s="20">
        <v>0.24070893337277299</v>
      </c>
      <c r="CC15" s="20">
        <v>0.28087734871724201</v>
      </c>
      <c r="CD15" s="20">
        <v>0.31309831067905403</v>
      </c>
      <c r="CE15" s="20">
        <v>0.35210187734814202</v>
      </c>
      <c r="CF15" s="20">
        <v>0.37868243964512499</v>
      </c>
      <c r="CG15" s="20"/>
      <c r="CH15" s="20">
        <v>0.46541017664977802</v>
      </c>
      <c r="CI15" s="20">
        <v>0.31580984457571498</v>
      </c>
      <c r="CJ15" s="20">
        <v>0.229397553973647</v>
      </c>
      <c r="CK15" s="20">
        <v>0.21907026979837799</v>
      </c>
      <c r="CL15" s="20">
        <v>0.15078160426478501</v>
      </c>
    </row>
    <row r="16" spans="2:90" x14ac:dyDescent="0.3">
      <c r="B16" s="18" t="s">
        <v>174</v>
      </c>
      <c r="C16" s="20">
        <v>0.37651959147303599</v>
      </c>
      <c r="D16" s="20">
        <v>0.41187104935926599</v>
      </c>
      <c r="E16" s="20">
        <v>0.341077886722436</v>
      </c>
      <c r="F16" s="20"/>
      <c r="G16" s="20">
        <v>0.30042532325465698</v>
      </c>
      <c r="H16" s="20">
        <v>0.32458725557256302</v>
      </c>
      <c r="I16" s="20">
        <v>0.39016185467311798</v>
      </c>
      <c r="J16" s="20">
        <v>0.34463836940818399</v>
      </c>
      <c r="K16" s="20">
        <v>0.46294192646454202</v>
      </c>
      <c r="L16" s="20">
        <v>0.42623274321427501</v>
      </c>
      <c r="M16" s="20"/>
      <c r="N16" s="20">
        <v>0.364069777771592</v>
      </c>
      <c r="O16" s="20">
        <v>0.36671677652154999</v>
      </c>
      <c r="P16" s="20">
        <v>0.38983935994497398</v>
      </c>
      <c r="Q16" s="20">
        <v>0.38841179511837498</v>
      </c>
      <c r="R16" s="20"/>
      <c r="S16" s="20">
        <v>0.31366110713020201</v>
      </c>
      <c r="T16" s="20">
        <v>0.408419889436267</v>
      </c>
      <c r="U16" s="20">
        <v>0.50217872098359495</v>
      </c>
      <c r="V16" s="20">
        <v>0.39894916708977601</v>
      </c>
      <c r="W16" s="20">
        <v>0.31946460973283303</v>
      </c>
      <c r="X16" s="20">
        <v>0.37381304778792102</v>
      </c>
      <c r="Y16" s="20">
        <v>0.33865626789744302</v>
      </c>
      <c r="Z16" s="20">
        <v>0.36849797155132002</v>
      </c>
      <c r="AA16" s="20">
        <v>0.35721234022946102</v>
      </c>
      <c r="AB16" s="20">
        <v>0.41883191787885699</v>
      </c>
      <c r="AC16" s="20">
        <v>0.33642955454240903</v>
      </c>
      <c r="AD16" s="20">
        <v>0.39364415690875998</v>
      </c>
      <c r="AE16" s="20"/>
      <c r="AF16" s="20">
        <v>0.43862114741783698</v>
      </c>
      <c r="AG16" s="20">
        <v>0.33256132772998398</v>
      </c>
      <c r="AH16" s="20">
        <v>0.37372241137433898</v>
      </c>
      <c r="AI16" s="20"/>
      <c r="AJ16" s="20">
        <v>0.37670912561729802</v>
      </c>
      <c r="AK16" s="20">
        <v>0.31635656698742998</v>
      </c>
      <c r="AL16" s="20">
        <v>0.40299408013169602</v>
      </c>
      <c r="AM16" s="20">
        <v>0.53036423682954503</v>
      </c>
      <c r="AN16" s="20">
        <v>0.38310485043966103</v>
      </c>
      <c r="AO16" s="20"/>
      <c r="AP16" s="20">
        <v>0.23964715579934301</v>
      </c>
      <c r="AQ16" s="20">
        <v>0.35380455496413299</v>
      </c>
      <c r="AR16" s="20">
        <v>0.387800263197568</v>
      </c>
      <c r="AS16" s="20">
        <v>0.50553550184618101</v>
      </c>
      <c r="AT16" s="20">
        <v>0.36660269743704499</v>
      </c>
      <c r="AU16" s="20">
        <v>0.36357556599757102</v>
      </c>
      <c r="AV16" s="20"/>
      <c r="AW16" s="20">
        <v>0.29833704523244498</v>
      </c>
      <c r="AX16" s="20">
        <v>0.28913528666794402</v>
      </c>
      <c r="AY16" s="20">
        <v>0.31098118846626299</v>
      </c>
      <c r="AZ16" s="20">
        <v>0.34967000228888301</v>
      </c>
      <c r="BA16" s="20">
        <v>0.422247078913774</v>
      </c>
      <c r="BB16" s="20">
        <v>0.44151248664832299</v>
      </c>
      <c r="BC16" s="20">
        <v>0.42801199784662503</v>
      </c>
      <c r="BD16" s="20">
        <v>0.44095166145311998</v>
      </c>
      <c r="BE16" s="20">
        <v>0.35211977177937498</v>
      </c>
      <c r="BF16" s="20">
        <v>0.410517043712263</v>
      </c>
      <c r="BG16" s="20">
        <v>0.39360565949116999</v>
      </c>
      <c r="BH16" s="20">
        <v>0.36400079714484201</v>
      </c>
      <c r="BI16" s="20">
        <v>0.35670832678592601</v>
      </c>
      <c r="BJ16" s="20">
        <v>0.38355970373163001</v>
      </c>
      <c r="BK16" s="20">
        <v>0.34123971101823403</v>
      </c>
      <c r="BL16" s="20">
        <v>0.232576884710684</v>
      </c>
      <c r="BM16" s="20"/>
      <c r="BN16" s="20">
        <v>0.37014511414578799</v>
      </c>
      <c r="BO16" s="20">
        <v>0.38350049342101</v>
      </c>
      <c r="BP16" s="20"/>
      <c r="BQ16" s="20">
        <v>0.24811871477945299</v>
      </c>
      <c r="BR16" s="20">
        <v>0.40493710364716501</v>
      </c>
      <c r="BS16" s="20"/>
      <c r="BT16" s="20">
        <v>0.292021727894969</v>
      </c>
      <c r="BU16" s="20"/>
      <c r="BV16" s="20">
        <v>0.36555698624870803</v>
      </c>
      <c r="BW16" s="20">
        <v>0.31136234013095399</v>
      </c>
      <c r="BX16" s="20">
        <v>0.40277255665909401</v>
      </c>
      <c r="BY16" s="20"/>
      <c r="BZ16" s="20">
        <v>0.49424709388160798</v>
      </c>
      <c r="CA16" s="20">
        <v>0.40089729217313103</v>
      </c>
      <c r="CB16" s="20">
        <v>0.37487853308317698</v>
      </c>
      <c r="CC16" s="20">
        <v>0.39824694834257202</v>
      </c>
      <c r="CD16" s="20">
        <v>0.34482036660522503</v>
      </c>
      <c r="CE16" s="20">
        <v>0.34462591435858603</v>
      </c>
      <c r="CF16" s="20">
        <v>0.33758729646454599</v>
      </c>
      <c r="CG16" s="20"/>
      <c r="CH16" s="20">
        <v>0.22016109772770301</v>
      </c>
      <c r="CI16" s="20">
        <v>0.33872269277893402</v>
      </c>
      <c r="CJ16" s="20">
        <v>0.42608316747686398</v>
      </c>
      <c r="CK16" s="20">
        <v>0.40628302799689497</v>
      </c>
      <c r="CL16" s="20">
        <v>0.53858831379960004</v>
      </c>
    </row>
    <row r="17" spans="2:90" x14ac:dyDescent="0.3">
      <c r="B17" s="18" t="s">
        <v>121</v>
      </c>
      <c r="C17" s="21">
        <v>-9.8296695520027705E-2</v>
      </c>
      <c r="D17" s="21">
        <v>-0.101235522173444</v>
      </c>
      <c r="E17" s="21">
        <v>-9.4297360646947895E-2</v>
      </c>
      <c r="F17" s="21"/>
      <c r="G17" s="21">
        <v>2.0645447392988601E-2</v>
      </c>
      <c r="H17" s="21">
        <v>4.9823481500069697E-2</v>
      </c>
      <c r="I17" s="21">
        <v>-0.122081333246617</v>
      </c>
      <c r="J17" s="21">
        <v>-8.1592887893235905E-2</v>
      </c>
      <c r="K17" s="21">
        <v>-0.24091003974469599</v>
      </c>
      <c r="L17" s="21">
        <v>-0.19674423372687999</v>
      </c>
      <c r="M17" s="21"/>
      <c r="N17" s="21">
        <v>-1.8353788492524101E-2</v>
      </c>
      <c r="O17" s="21">
        <v>-9.8288886937000303E-2</v>
      </c>
      <c r="P17" s="21">
        <v>-0.124272203710712</v>
      </c>
      <c r="Q17" s="21">
        <v>-0.161190857224634</v>
      </c>
      <c r="R17" s="21"/>
      <c r="S17" s="21">
        <v>1.24284142399184E-2</v>
      </c>
      <c r="T17" s="21">
        <v>-0.1446361517782</v>
      </c>
      <c r="U17" s="21">
        <v>-0.27696120476854802</v>
      </c>
      <c r="V17" s="21">
        <v>-0.151826690960884</v>
      </c>
      <c r="W17" s="21">
        <v>-1.6486783388628998E-2</v>
      </c>
      <c r="X17" s="21">
        <v>-8.6157747095816001E-2</v>
      </c>
      <c r="Y17" s="21">
        <v>-6.3371470383454101E-2</v>
      </c>
      <c r="Z17" s="21">
        <v>-5.8546655578723003E-2</v>
      </c>
      <c r="AA17" s="21">
        <v>-6.65994464171238E-2</v>
      </c>
      <c r="AB17" s="21">
        <v>-0.18666675932268501</v>
      </c>
      <c r="AC17" s="21">
        <v>2.1975665130419899E-2</v>
      </c>
      <c r="AD17" s="21">
        <v>-0.20374644877120501</v>
      </c>
      <c r="AE17" s="21"/>
      <c r="AF17" s="21">
        <v>-0.18111579288281501</v>
      </c>
      <c r="AG17" s="21">
        <v>-5.3859379770304101E-3</v>
      </c>
      <c r="AH17" s="21">
        <v>-0.15684048954301799</v>
      </c>
      <c r="AI17" s="21"/>
      <c r="AJ17" s="21">
        <v>-9.4718174956368195E-2</v>
      </c>
      <c r="AK17" s="21">
        <v>5.6713472399818297E-2</v>
      </c>
      <c r="AL17" s="21">
        <v>-0.13034160947627699</v>
      </c>
      <c r="AM17" s="21">
        <v>-0.31794443391511201</v>
      </c>
      <c r="AN17" s="21">
        <v>-9.3714019895184297E-2</v>
      </c>
      <c r="AO17" s="21"/>
      <c r="AP17" s="21">
        <v>0.19488535163808901</v>
      </c>
      <c r="AQ17" s="21">
        <v>-6.3693994691237502E-2</v>
      </c>
      <c r="AR17" s="21">
        <v>-0.139246008108833</v>
      </c>
      <c r="AS17" s="21">
        <v>-0.283272896747636</v>
      </c>
      <c r="AT17" s="21">
        <v>-0.12680419835123299</v>
      </c>
      <c r="AU17" s="21">
        <v>-0.203588211922966</v>
      </c>
      <c r="AV17" s="21"/>
      <c r="AW17" s="21">
        <v>-5.8733798938268002E-2</v>
      </c>
      <c r="AX17" s="21">
        <v>-1.9554169362379699E-2</v>
      </c>
      <c r="AY17" s="21">
        <v>-5.3685978507285202E-2</v>
      </c>
      <c r="AZ17" s="21">
        <v>-8.9121882775833702E-2</v>
      </c>
      <c r="BA17" s="21">
        <v>-0.22987369669299201</v>
      </c>
      <c r="BB17" s="21">
        <v>-0.18798112828322699</v>
      </c>
      <c r="BC17" s="21">
        <v>-0.14377670825486799</v>
      </c>
      <c r="BD17" s="21">
        <v>-0.19017221798141801</v>
      </c>
      <c r="BE17" s="21">
        <v>-1.81004623738216E-2</v>
      </c>
      <c r="BF17" s="21">
        <v>-8.80991986950561E-2</v>
      </c>
      <c r="BG17" s="21">
        <v>-0.11729525131476901</v>
      </c>
      <c r="BH17" s="21">
        <v>-8.2117357242092598E-2</v>
      </c>
      <c r="BI17" s="21">
        <v>-1.1674804306142501E-2</v>
      </c>
      <c r="BJ17" s="21">
        <v>-6.8042287962159206E-2</v>
      </c>
      <c r="BK17" s="21">
        <v>-3.1355809706693498E-3</v>
      </c>
      <c r="BL17" s="21">
        <v>0.27075763918047002</v>
      </c>
      <c r="BM17" s="21"/>
      <c r="BN17" s="21">
        <v>-8.7534786772476197E-2</v>
      </c>
      <c r="BO17" s="21">
        <v>-0.10970964152889</v>
      </c>
      <c r="BP17" s="21"/>
      <c r="BQ17" s="21">
        <v>0.19194502555003001</v>
      </c>
      <c r="BR17" s="21">
        <v>-0.117678954159514</v>
      </c>
      <c r="BS17" s="21"/>
      <c r="BT17" s="21">
        <v>0.14020785154029</v>
      </c>
      <c r="BU17" s="21"/>
      <c r="BV17" s="21">
        <v>-0.12319634815925801</v>
      </c>
      <c r="BW17" s="21">
        <v>1.6348980144981201E-4</v>
      </c>
      <c r="BX17" s="21">
        <v>-0.11940779760475299</v>
      </c>
      <c r="BY17" s="21"/>
      <c r="BZ17" s="21">
        <v>-0.32661555538363402</v>
      </c>
      <c r="CA17" s="21">
        <v>-0.130189121473227</v>
      </c>
      <c r="CB17" s="21">
        <v>-0.13416959971040399</v>
      </c>
      <c r="CC17" s="21">
        <v>-0.11736959962533</v>
      </c>
      <c r="CD17" s="21">
        <v>-3.1722055926171E-2</v>
      </c>
      <c r="CE17" s="21">
        <v>7.4759629895557698E-3</v>
      </c>
      <c r="CF17" s="21">
        <v>4.1095143180578601E-2</v>
      </c>
      <c r="CG17" s="21"/>
      <c r="CH17" s="21">
        <v>0.24524907892207601</v>
      </c>
      <c r="CI17" s="21">
        <v>-2.2912848203218698E-2</v>
      </c>
      <c r="CJ17" s="21">
        <v>-0.196685613503218</v>
      </c>
      <c r="CK17" s="21">
        <v>-0.18721275819851699</v>
      </c>
      <c r="CL17" s="21">
        <v>-0.387806709534815</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720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0.25094489065474801</v>
      </c>
      <c r="D9" s="17">
        <v>0.26970543870144797</v>
      </c>
      <c r="E9" s="17">
        <v>0.230693121022299</v>
      </c>
      <c r="F9" s="17"/>
      <c r="G9" s="17">
        <v>0.249669710720924</v>
      </c>
      <c r="H9" s="17">
        <v>0.26570539885069899</v>
      </c>
      <c r="I9" s="17">
        <v>0.307793391407157</v>
      </c>
      <c r="J9" s="17">
        <v>0.26507922781607601</v>
      </c>
      <c r="K9" s="17">
        <v>0.24186673151848401</v>
      </c>
      <c r="L9" s="17">
        <v>0.18779832176939201</v>
      </c>
      <c r="M9" s="17"/>
      <c r="N9" s="17">
        <v>0.25337807777973098</v>
      </c>
      <c r="O9" s="17">
        <v>0.24124551162652599</v>
      </c>
      <c r="P9" s="17">
        <v>0.25787993126051501</v>
      </c>
      <c r="Q9" s="17">
        <v>0.25288297658185399</v>
      </c>
      <c r="R9" s="17"/>
      <c r="S9" s="17">
        <v>0.276769282285937</v>
      </c>
      <c r="T9" s="17">
        <v>0.219697015759899</v>
      </c>
      <c r="U9" s="17">
        <v>0.28435055213893001</v>
      </c>
      <c r="V9" s="17">
        <v>0.208844878433154</v>
      </c>
      <c r="W9" s="17">
        <v>0.23944757848025999</v>
      </c>
      <c r="X9" s="17">
        <v>0.24727505815543699</v>
      </c>
      <c r="Y9" s="17">
        <v>0.22190484874567401</v>
      </c>
      <c r="Z9" s="17">
        <v>0.37401085997094302</v>
      </c>
      <c r="AA9" s="17">
        <v>0.25513116188191498</v>
      </c>
      <c r="AB9" s="17">
        <v>0.20249475429534899</v>
      </c>
      <c r="AC9" s="17">
        <v>0.30680238339040999</v>
      </c>
      <c r="AD9" s="17">
        <v>0.29118899262826198</v>
      </c>
      <c r="AE9" s="17"/>
      <c r="AF9" s="17">
        <v>0.30462930741868799</v>
      </c>
      <c r="AG9" s="17">
        <v>0.22256188753136499</v>
      </c>
      <c r="AH9" s="17">
        <v>0.229991150971117</v>
      </c>
      <c r="AI9" s="17"/>
      <c r="AJ9" s="17">
        <v>0.274437703161242</v>
      </c>
      <c r="AK9" s="17">
        <v>0.24677241470695499</v>
      </c>
      <c r="AL9" s="17">
        <v>0.17438198826875301</v>
      </c>
      <c r="AM9" s="17">
        <v>0.38063195898685898</v>
      </c>
      <c r="AN9" s="17">
        <v>0.15336523184927001</v>
      </c>
      <c r="AO9" s="17"/>
      <c r="AP9" s="17">
        <v>0.24147539560887901</v>
      </c>
      <c r="AQ9" s="17">
        <v>0.272296271589545</v>
      </c>
      <c r="AR9" s="17">
        <v>0.207421158162822</v>
      </c>
      <c r="AS9" s="17">
        <v>0.33739893212025801</v>
      </c>
      <c r="AT9" s="17">
        <v>0.20754736976284899</v>
      </c>
      <c r="AU9" s="17">
        <v>0.13530880208384599</v>
      </c>
      <c r="AV9" s="17"/>
      <c r="AW9" s="17">
        <v>0.25674062833320699</v>
      </c>
      <c r="AX9" s="17">
        <v>0.24867604246948</v>
      </c>
      <c r="AY9" s="17">
        <v>0.217133356349237</v>
      </c>
      <c r="AZ9" s="17">
        <v>0.27428267833904602</v>
      </c>
      <c r="BA9" s="17">
        <v>0.23815280586079099</v>
      </c>
      <c r="BB9" s="17">
        <v>0.28928773019746401</v>
      </c>
      <c r="BC9" s="17">
        <v>0.25296226410098199</v>
      </c>
      <c r="BD9" s="17">
        <v>0.18592372841494001</v>
      </c>
      <c r="BE9" s="17">
        <v>0.22801881366106599</v>
      </c>
      <c r="BF9" s="17">
        <v>0.15680656581251501</v>
      </c>
      <c r="BG9" s="17">
        <v>0.24874923097926099</v>
      </c>
      <c r="BH9" s="17">
        <v>0.228232493745404</v>
      </c>
      <c r="BI9" s="17">
        <v>0.33602582671424402</v>
      </c>
      <c r="BJ9" s="17">
        <v>0.322966034903379</v>
      </c>
      <c r="BK9" s="17">
        <v>0.22948361533956199</v>
      </c>
      <c r="BL9" s="17">
        <v>0.34425180447151399</v>
      </c>
      <c r="BM9" s="17"/>
      <c r="BN9" s="17">
        <v>0.262601913287559</v>
      </c>
      <c r="BO9" s="17">
        <v>0.229684003349024</v>
      </c>
      <c r="BP9" s="17"/>
      <c r="BQ9" s="17">
        <v>0.23791699152919199</v>
      </c>
      <c r="BR9" s="17">
        <v>0.28219374319528401</v>
      </c>
      <c r="BS9" s="17"/>
      <c r="BT9" s="17">
        <v>0.29186640334765801</v>
      </c>
      <c r="BU9" s="17"/>
      <c r="BV9" s="17">
        <v>0.20338656261856899</v>
      </c>
      <c r="BW9" s="17">
        <v>0.26546936858008702</v>
      </c>
      <c r="BX9" s="17">
        <v>0.26386223542493498</v>
      </c>
      <c r="BY9" s="17"/>
      <c r="BZ9" s="17">
        <v>0.31563911490935498</v>
      </c>
      <c r="CA9" s="17">
        <v>0.265738716088671</v>
      </c>
      <c r="CB9" s="17">
        <v>0.25788216645200301</v>
      </c>
      <c r="CC9" s="17">
        <v>0.244903480014278</v>
      </c>
      <c r="CD9" s="17">
        <v>0.23265141358927199</v>
      </c>
      <c r="CE9" s="17">
        <v>0.18364953222542199</v>
      </c>
      <c r="CF9" s="17">
        <v>0.32955505995232098</v>
      </c>
      <c r="CG9" s="17"/>
      <c r="CH9" s="17">
        <v>0.31030460088991901</v>
      </c>
      <c r="CI9" s="17">
        <v>0.24063799906203501</v>
      </c>
      <c r="CJ9" s="17">
        <v>0.24118526778823901</v>
      </c>
      <c r="CK9" s="17">
        <v>0.239769803840684</v>
      </c>
      <c r="CL9" s="17">
        <v>0.33503432782039</v>
      </c>
    </row>
    <row r="10" spans="2:90" x14ac:dyDescent="0.3">
      <c r="B10" s="18" t="s">
        <v>710</v>
      </c>
      <c r="C10" s="17">
        <v>0.36230533019654498</v>
      </c>
      <c r="D10" s="17">
        <v>0.37042694409771398</v>
      </c>
      <c r="E10" s="17">
        <v>0.35519338854210603</v>
      </c>
      <c r="F10" s="17"/>
      <c r="G10" s="17">
        <v>0.39478266164062198</v>
      </c>
      <c r="H10" s="17">
        <v>0.449056368645739</v>
      </c>
      <c r="I10" s="17">
        <v>0.32080243064216402</v>
      </c>
      <c r="J10" s="17">
        <v>0.323789442788388</v>
      </c>
      <c r="K10" s="17">
        <v>0.31286709594859802</v>
      </c>
      <c r="L10" s="17">
        <v>0.36826342400134598</v>
      </c>
      <c r="M10" s="17"/>
      <c r="N10" s="17">
        <v>0.379753841996673</v>
      </c>
      <c r="O10" s="17">
        <v>0.35675123208346099</v>
      </c>
      <c r="P10" s="17">
        <v>0.35199516699058903</v>
      </c>
      <c r="Q10" s="17">
        <v>0.35962608526433298</v>
      </c>
      <c r="R10" s="17"/>
      <c r="S10" s="17">
        <v>0.38911837221553602</v>
      </c>
      <c r="T10" s="17">
        <v>0.38543891347673098</v>
      </c>
      <c r="U10" s="17">
        <v>0.34414398274216901</v>
      </c>
      <c r="V10" s="17">
        <v>0.336349775704123</v>
      </c>
      <c r="W10" s="17">
        <v>0.38266385328006502</v>
      </c>
      <c r="X10" s="17">
        <v>0.37274600842532402</v>
      </c>
      <c r="Y10" s="17">
        <v>0.40131873701530002</v>
      </c>
      <c r="Z10" s="17">
        <v>0.33975794744721199</v>
      </c>
      <c r="AA10" s="17">
        <v>0.33553901156981802</v>
      </c>
      <c r="AB10" s="17">
        <v>0.37292850984053699</v>
      </c>
      <c r="AC10" s="17">
        <v>0.26685176299936902</v>
      </c>
      <c r="AD10" s="17">
        <v>0.33539396102746</v>
      </c>
      <c r="AE10" s="17"/>
      <c r="AF10" s="17">
        <v>0.36163875880267099</v>
      </c>
      <c r="AG10" s="17">
        <v>0.35853273149988901</v>
      </c>
      <c r="AH10" s="17">
        <v>0.354291058898558</v>
      </c>
      <c r="AI10" s="17"/>
      <c r="AJ10" s="17">
        <v>0.398025354631874</v>
      </c>
      <c r="AK10" s="17">
        <v>0.380681196251064</v>
      </c>
      <c r="AL10" s="17">
        <v>0.33907497091702798</v>
      </c>
      <c r="AM10" s="17">
        <v>0.31136039276474797</v>
      </c>
      <c r="AN10" s="17">
        <v>0.38417268479271399</v>
      </c>
      <c r="AO10" s="17"/>
      <c r="AP10" s="17">
        <v>0.38738533372212303</v>
      </c>
      <c r="AQ10" s="17">
        <v>0.42208767398420299</v>
      </c>
      <c r="AR10" s="17">
        <v>0.33862461357141999</v>
      </c>
      <c r="AS10" s="17">
        <v>0.34445790343161897</v>
      </c>
      <c r="AT10" s="17">
        <v>0.29947041769152299</v>
      </c>
      <c r="AU10" s="17">
        <v>0.37318360912790799</v>
      </c>
      <c r="AV10" s="17"/>
      <c r="AW10" s="17">
        <v>0.34374729591911302</v>
      </c>
      <c r="AX10" s="17">
        <v>0.31030874007006298</v>
      </c>
      <c r="AY10" s="17">
        <v>0.37835751457522399</v>
      </c>
      <c r="AZ10" s="17">
        <v>0.31898405384330097</v>
      </c>
      <c r="BA10" s="17">
        <v>0.351804871435213</v>
      </c>
      <c r="BB10" s="17">
        <v>0.34697696373167602</v>
      </c>
      <c r="BC10" s="17">
        <v>0.402489366327902</v>
      </c>
      <c r="BD10" s="17">
        <v>0.37724585746475697</v>
      </c>
      <c r="BE10" s="17">
        <v>0.37025069795652399</v>
      </c>
      <c r="BF10" s="17">
        <v>0.44206281536094999</v>
      </c>
      <c r="BG10" s="17">
        <v>0.36655420738151001</v>
      </c>
      <c r="BH10" s="17">
        <v>0.35815666318649603</v>
      </c>
      <c r="BI10" s="17">
        <v>0.25998020007929201</v>
      </c>
      <c r="BJ10" s="17">
        <v>0.39931174493836502</v>
      </c>
      <c r="BK10" s="17">
        <v>0.457783971391794</v>
      </c>
      <c r="BL10" s="17">
        <v>0.39651783974139398</v>
      </c>
      <c r="BM10" s="17"/>
      <c r="BN10" s="17">
        <v>0.36270095924407503</v>
      </c>
      <c r="BO10" s="17">
        <v>0.36596659712703999</v>
      </c>
      <c r="BP10" s="17"/>
      <c r="BQ10" s="17">
        <v>0.39417352400419398</v>
      </c>
      <c r="BR10" s="17">
        <v>0.36515536016362099</v>
      </c>
      <c r="BS10" s="17"/>
      <c r="BT10" s="17">
        <v>0.47456505679140398</v>
      </c>
      <c r="BU10" s="17"/>
      <c r="BV10" s="17">
        <v>0.31365197037301801</v>
      </c>
      <c r="BW10" s="17">
        <v>0.36336670991445902</v>
      </c>
      <c r="BX10" s="17">
        <v>0.38174802772970001</v>
      </c>
      <c r="BY10" s="17"/>
      <c r="BZ10" s="17">
        <v>0.30027202289480298</v>
      </c>
      <c r="CA10" s="17">
        <v>0.35627389459790099</v>
      </c>
      <c r="CB10" s="17">
        <v>0.36456755537444901</v>
      </c>
      <c r="CC10" s="17">
        <v>0.36983833610938999</v>
      </c>
      <c r="CD10" s="17">
        <v>0.46358328350239097</v>
      </c>
      <c r="CE10" s="17">
        <v>0.38590127986452599</v>
      </c>
      <c r="CF10" s="17">
        <v>0.30294154010117802</v>
      </c>
      <c r="CG10" s="17"/>
      <c r="CH10" s="17">
        <v>0.39182811689301</v>
      </c>
      <c r="CI10" s="17">
        <v>0.35290246653013702</v>
      </c>
      <c r="CJ10" s="17">
        <v>0.37979596387542203</v>
      </c>
      <c r="CK10" s="17">
        <v>0.35025624192494398</v>
      </c>
      <c r="CL10" s="17">
        <v>0.26348917639594399</v>
      </c>
    </row>
    <row r="11" spans="2:90" x14ac:dyDescent="0.3">
      <c r="B11" s="18" t="s">
        <v>711</v>
      </c>
      <c r="C11" s="17">
        <v>0.19981442024423501</v>
      </c>
      <c r="D11" s="17">
        <v>0.19042160709095399</v>
      </c>
      <c r="E11" s="17">
        <v>0.20960629293844299</v>
      </c>
      <c r="F11" s="17"/>
      <c r="G11" s="17">
        <v>0.165992526562659</v>
      </c>
      <c r="H11" s="17">
        <v>0.16344809364718901</v>
      </c>
      <c r="I11" s="17">
        <v>0.19463832608968501</v>
      </c>
      <c r="J11" s="17">
        <v>0.196348688836188</v>
      </c>
      <c r="K11" s="17">
        <v>0.23917829399110699</v>
      </c>
      <c r="L11" s="17">
        <v>0.23264079874895199</v>
      </c>
      <c r="M11" s="17"/>
      <c r="N11" s="17">
        <v>0.19765148978013</v>
      </c>
      <c r="O11" s="17">
        <v>0.21321883658632201</v>
      </c>
      <c r="P11" s="17">
        <v>0.209541915246023</v>
      </c>
      <c r="Q11" s="17">
        <v>0.17777373194371901</v>
      </c>
      <c r="R11" s="17"/>
      <c r="S11" s="17">
        <v>0.173007981997018</v>
      </c>
      <c r="T11" s="17">
        <v>0.19167254271704301</v>
      </c>
      <c r="U11" s="17">
        <v>0.171159392160563</v>
      </c>
      <c r="V11" s="17">
        <v>0.22876727922993401</v>
      </c>
      <c r="W11" s="17">
        <v>0.19579921029629399</v>
      </c>
      <c r="X11" s="17">
        <v>0.243893834665906</v>
      </c>
      <c r="Y11" s="17">
        <v>0.20378746468501599</v>
      </c>
      <c r="Z11" s="17">
        <v>0.14089410737168701</v>
      </c>
      <c r="AA11" s="17">
        <v>0.21308411273248001</v>
      </c>
      <c r="AB11" s="17">
        <v>0.20815690097693701</v>
      </c>
      <c r="AC11" s="17">
        <v>0.208161212462696</v>
      </c>
      <c r="AD11" s="17">
        <v>0.207607178722059</v>
      </c>
      <c r="AE11" s="17"/>
      <c r="AF11" s="17">
        <v>0.19862809174434801</v>
      </c>
      <c r="AG11" s="17">
        <v>0.199995447705756</v>
      </c>
      <c r="AH11" s="17">
        <v>0.21781933122154101</v>
      </c>
      <c r="AI11" s="17"/>
      <c r="AJ11" s="17">
        <v>0.22615772421375999</v>
      </c>
      <c r="AK11" s="17">
        <v>0.17802965201052001</v>
      </c>
      <c r="AL11" s="17">
        <v>0.25785658602727402</v>
      </c>
      <c r="AM11" s="17">
        <v>0.17198535689835201</v>
      </c>
      <c r="AN11" s="17">
        <v>0.218565112741859</v>
      </c>
      <c r="AO11" s="17"/>
      <c r="AP11" s="17">
        <v>0.171541589709963</v>
      </c>
      <c r="AQ11" s="17">
        <v>0.205402196024045</v>
      </c>
      <c r="AR11" s="17">
        <v>0.218803255125157</v>
      </c>
      <c r="AS11" s="17">
        <v>0.19285261445591301</v>
      </c>
      <c r="AT11" s="17">
        <v>0.21219768184156601</v>
      </c>
      <c r="AU11" s="17">
        <v>0.226045093125122</v>
      </c>
      <c r="AV11" s="17"/>
      <c r="AW11" s="17">
        <v>0.15550137223038299</v>
      </c>
      <c r="AX11" s="17">
        <v>0.160579529391082</v>
      </c>
      <c r="AY11" s="17">
        <v>0.204310268895699</v>
      </c>
      <c r="AZ11" s="17">
        <v>0.191858596684229</v>
      </c>
      <c r="BA11" s="17">
        <v>0.244859249724275</v>
      </c>
      <c r="BB11" s="17">
        <v>0.14998502678908299</v>
      </c>
      <c r="BC11" s="17">
        <v>0.18037772495830101</v>
      </c>
      <c r="BD11" s="17">
        <v>0.22009347967746701</v>
      </c>
      <c r="BE11" s="17">
        <v>0.30252796913176</v>
      </c>
      <c r="BF11" s="17">
        <v>0.193919912115112</v>
      </c>
      <c r="BG11" s="17">
        <v>0.260497024406738</v>
      </c>
      <c r="BH11" s="17">
        <v>0.23463693165445601</v>
      </c>
      <c r="BI11" s="17">
        <v>0.19025626878648499</v>
      </c>
      <c r="BJ11" s="17">
        <v>0.21050041636869099</v>
      </c>
      <c r="BK11" s="17">
        <v>0.105418725257374</v>
      </c>
      <c r="BL11" s="17">
        <v>0.114126593688051</v>
      </c>
      <c r="BM11" s="17"/>
      <c r="BN11" s="17">
        <v>0.205595945579755</v>
      </c>
      <c r="BO11" s="17">
        <v>0.193485278529517</v>
      </c>
      <c r="BP11" s="17"/>
      <c r="BQ11" s="17">
        <v>0.174058724267244</v>
      </c>
      <c r="BR11" s="17">
        <v>0.17903218061509099</v>
      </c>
      <c r="BS11" s="17"/>
      <c r="BT11" s="17">
        <v>0.15829675991867001</v>
      </c>
      <c r="BU11" s="17"/>
      <c r="BV11" s="17">
        <v>0.227905696198064</v>
      </c>
      <c r="BW11" s="17">
        <v>0.16216221282599699</v>
      </c>
      <c r="BX11" s="17">
        <v>0.20573410586973601</v>
      </c>
      <c r="BY11" s="17"/>
      <c r="BZ11" s="17">
        <v>0.15591340665289199</v>
      </c>
      <c r="CA11" s="17">
        <v>0.17330252565779999</v>
      </c>
      <c r="CB11" s="17">
        <v>0.20880482842908801</v>
      </c>
      <c r="CC11" s="17">
        <v>0.21836787434945901</v>
      </c>
      <c r="CD11" s="17">
        <v>0.176834068431971</v>
      </c>
      <c r="CE11" s="17">
        <v>0.28091506903796298</v>
      </c>
      <c r="CF11" s="17">
        <v>0.18147796490564799</v>
      </c>
      <c r="CG11" s="17"/>
      <c r="CH11" s="17">
        <v>0.193952777006524</v>
      </c>
      <c r="CI11" s="17">
        <v>0.20284879367777001</v>
      </c>
      <c r="CJ11" s="17">
        <v>0.20765936037638399</v>
      </c>
      <c r="CK11" s="17">
        <v>0.20064430488975299</v>
      </c>
      <c r="CL11" s="17">
        <v>0.11040972271511</v>
      </c>
    </row>
    <row r="12" spans="2:90" x14ac:dyDescent="0.3">
      <c r="B12" s="18" t="s">
        <v>712</v>
      </c>
      <c r="C12" s="17">
        <v>7.44250815052203E-2</v>
      </c>
      <c r="D12" s="17">
        <v>8.1992910760752796E-2</v>
      </c>
      <c r="E12" s="17">
        <v>6.6616607559651098E-2</v>
      </c>
      <c r="F12" s="17"/>
      <c r="G12" s="17">
        <v>8.0111228056193001E-2</v>
      </c>
      <c r="H12" s="17">
        <v>5.81585855527521E-2</v>
      </c>
      <c r="I12" s="17">
        <v>5.85483928194864E-2</v>
      </c>
      <c r="J12" s="17">
        <v>6.5960644012840505E-2</v>
      </c>
      <c r="K12" s="17">
        <v>8.0431682152713596E-2</v>
      </c>
      <c r="L12" s="17">
        <v>9.9779735487205701E-2</v>
      </c>
      <c r="M12" s="17"/>
      <c r="N12" s="17">
        <v>9.4879837441555301E-2</v>
      </c>
      <c r="O12" s="17">
        <v>7.4298316063458006E-2</v>
      </c>
      <c r="P12" s="17">
        <v>5.7143711719324898E-2</v>
      </c>
      <c r="Q12" s="17">
        <v>6.8458293361040701E-2</v>
      </c>
      <c r="R12" s="17"/>
      <c r="S12" s="17">
        <v>6.4850717911864295E-2</v>
      </c>
      <c r="T12" s="17">
        <v>8.6061290662798995E-2</v>
      </c>
      <c r="U12" s="17">
        <v>9.2414715472712197E-2</v>
      </c>
      <c r="V12" s="17">
        <v>9.3103644302390695E-2</v>
      </c>
      <c r="W12" s="17">
        <v>5.9256501061955499E-2</v>
      </c>
      <c r="X12" s="17">
        <v>5.3544750657864001E-2</v>
      </c>
      <c r="Y12" s="17">
        <v>6.9365906287925494E-2</v>
      </c>
      <c r="Z12" s="17">
        <v>3.1753305243741897E-2</v>
      </c>
      <c r="AA12" s="17">
        <v>8.0181998277678607E-2</v>
      </c>
      <c r="AB12" s="17">
        <v>8.5660226805833906E-2</v>
      </c>
      <c r="AC12" s="17">
        <v>6.2232923595642101E-2</v>
      </c>
      <c r="AD12" s="17">
        <v>9.8464982524836403E-2</v>
      </c>
      <c r="AE12" s="17"/>
      <c r="AF12" s="17">
        <v>4.7094133270895802E-2</v>
      </c>
      <c r="AG12" s="17">
        <v>9.4482179037166505E-2</v>
      </c>
      <c r="AH12" s="17">
        <v>5.6236746326491199E-2</v>
      </c>
      <c r="AI12" s="17"/>
      <c r="AJ12" s="17">
        <v>5.1124763170118298E-2</v>
      </c>
      <c r="AK12" s="17">
        <v>8.9628527440866204E-2</v>
      </c>
      <c r="AL12" s="17">
        <v>0.11367723046973</v>
      </c>
      <c r="AM12" s="17">
        <v>3.7606859838142E-2</v>
      </c>
      <c r="AN12" s="17">
        <v>0.10111379562355299</v>
      </c>
      <c r="AO12" s="17"/>
      <c r="AP12" s="17">
        <v>0.104403602483976</v>
      </c>
      <c r="AQ12" s="17">
        <v>4.9060690165966502E-2</v>
      </c>
      <c r="AR12" s="17">
        <v>0.102652997827386</v>
      </c>
      <c r="AS12" s="17">
        <v>4.3561551921793902E-2</v>
      </c>
      <c r="AT12" s="17">
        <v>0.11312342514062899</v>
      </c>
      <c r="AU12" s="17">
        <v>7.2099860594968396E-2</v>
      </c>
      <c r="AV12" s="17"/>
      <c r="AW12" s="17">
        <v>9.8442398170813697E-2</v>
      </c>
      <c r="AX12" s="17">
        <v>5.4586089119400799E-2</v>
      </c>
      <c r="AY12" s="17">
        <v>7.4482975019306799E-2</v>
      </c>
      <c r="AZ12" s="17">
        <v>7.7444176245831206E-2</v>
      </c>
      <c r="BA12" s="17">
        <v>5.4123248114775299E-2</v>
      </c>
      <c r="BB12" s="17">
        <v>7.3215744571146005E-2</v>
      </c>
      <c r="BC12" s="17">
        <v>5.2091396283048902E-2</v>
      </c>
      <c r="BD12" s="17">
        <v>0.10080441141203</v>
      </c>
      <c r="BE12" s="17">
        <v>5.9653728281666603E-2</v>
      </c>
      <c r="BF12" s="17">
        <v>0.104439450014658</v>
      </c>
      <c r="BG12" s="17">
        <v>8.5058358304480206E-2</v>
      </c>
      <c r="BH12" s="17">
        <v>6.54220338122916E-2</v>
      </c>
      <c r="BI12" s="17">
        <v>0.12944403101713001</v>
      </c>
      <c r="BJ12" s="17">
        <v>3.1805236255270798E-2</v>
      </c>
      <c r="BK12" s="17">
        <v>6.0526212937377998E-2</v>
      </c>
      <c r="BL12" s="17">
        <v>9.9295111460034002E-2</v>
      </c>
      <c r="BM12" s="17"/>
      <c r="BN12" s="17">
        <v>7.2681356703064207E-2</v>
      </c>
      <c r="BO12" s="17">
        <v>7.68300622388466E-2</v>
      </c>
      <c r="BP12" s="17"/>
      <c r="BQ12" s="17">
        <v>0.105789978696681</v>
      </c>
      <c r="BR12" s="17">
        <v>5.7258751434696997E-2</v>
      </c>
      <c r="BS12" s="17"/>
      <c r="BT12" s="17">
        <v>2.88767868129126E-2</v>
      </c>
      <c r="BU12" s="17"/>
      <c r="BV12" s="17">
        <v>8.4623618875251994E-2</v>
      </c>
      <c r="BW12" s="17">
        <v>9.8648262737087794E-2</v>
      </c>
      <c r="BX12" s="17">
        <v>6.0152376346770099E-2</v>
      </c>
      <c r="BY12" s="17"/>
      <c r="BZ12" s="17">
        <v>4.0683946787547103E-2</v>
      </c>
      <c r="CA12" s="17">
        <v>7.5947878358732193E-2</v>
      </c>
      <c r="CB12" s="17">
        <v>5.6341298057325601E-2</v>
      </c>
      <c r="CC12" s="17">
        <v>7.9344927771653806E-2</v>
      </c>
      <c r="CD12" s="17">
        <v>6.54743910764823E-2</v>
      </c>
      <c r="CE12" s="17">
        <v>9.3017596657966398E-2</v>
      </c>
      <c r="CF12" s="17">
        <v>0.103796821256531</v>
      </c>
      <c r="CG12" s="17"/>
      <c r="CH12" s="17">
        <v>5.5619404724927803E-2</v>
      </c>
      <c r="CI12" s="17">
        <v>0.10434518857394701</v>
      </c>
      <c r="CJ12" s="17">
        <v>6.4530794888081097E-2</v>
      </c>
      <c r="CK12" s="17">
        <v>4.8100973520971098E-2</v>
      </c>
      <c r="CL12" s="17">
        <v>3.6196863619956297E-2</v>
      </c>
    </row>
    <row r="13" spans="2:90" x14ac:dyDescent="0.3">
      <c r="B13" s="18" t="s">
        <v>713</v>
      </c>
      <c r="C13" s="17">
        <v>3.9658045420267497E-2</v>
      </c>
      <c r="D13" s="17">
        <v>3.8892916913106403E-2</v>
      </c>
      <c r="E13" s="17">
        <v>4.0720177369249898E-2</v>
      </c>
      <c r="F13" s="17"/>
      <c r="G13" s="17">
        <v>3.00241088566073E-2</v>
      </c>
      <c r="H13" s="17">
        <v>2.7417668295077802E-2</v>
      </c>
      <c r="I13" s="17">
        <v>2.6346820236863699E-2</v>
      </c>
      <c r="J13" s="17">
        <v>4.1268031792842698E-2</v>
      </c>
      <c r="K13" s="17">
        <v>4.2781494625347999E-2</v>
      </c>
      <c r="L13" s="17">
        <v>6.3556665238096194E-2</v>
      </c>
      <c r="M13" s="17"/>
      <c r="N13" s="17">
        <v>2.9935883780163298E-2</v>
      </c>
      <c r="O13" s="17">
        <v>4.7317342607971699E-2</v>
      </c>
      <c r="P13" s="17">
        <v>5.3069877953863899E-2</v>
      </c>
      <c r="Q13" s="17">
        <v>3.0782353012100801E-2</v>
      </c>
      <c r="R13" s="17"/>
      <c r="S13" s="17">
        <v>3.1662766000564703E-2</v>
      </c>
      <c r="T13" s="17">
        <v>4.4126900472420301E-2</v>
      </c>
      <c r="U13" s="17">
        <v>6.0810598709692902E-2</v>
      </c>
      <c r="V13" s="17">
        <v>3.32647349850431E-2</v>
      </c>
      <c r="W13" s="17">
        <v>1.9661077933983601E-2</v>
      </c>
      <c r="X13" s="17">
        <v>2.2146670531957999E-2</v>
      </c>
      <c r="Y13" s="17">
        <v>3.3686232177231698E-2</v>
      </c>
      <c r="Z13" s="17">
        <v>4.8560579196654102E-2</v>
      </c>
      <c r="AA13" s="17">
        <v>5.94479207039409E-2</v>
      </c>
      <c r="AB13" s="17">
        <v>4.3336161252420603E-2</v>
      </c>
      <c r="AC13" s="17">
        <v>5.42917102372645E-2</v>
      </c>
      <c r="AD13" s="17">
        <v>1.53726642776938E-2</v>
      </c>
      <c r="AE13" s="17"/>
      <c r="AF13" s="17">
        <v>2.7614933852412399E-2</v>
      </c>
      <c r="AG13" s="17">
        <v>5.7856023056097799E-2</v>
      </c>
      <c r="AH13" s="17">
        <v>3.0520024390226601E-2</v>
      </c>
      <c r="AI13" s="17"/>
      <c r="AJ13" s="17">
        <v>9.5626532836294593E-3</v>
      </c>
      <c r="AK13" s="17">
        <v>4.9038947168676898E-2</v>
      </c>
      <c r="AL13" s="17">
        <v>4.47178213425619E-2</v>
      </c>
      <c r="AM13" s="17">
        <v>3.5234922317543903E-2</v>
      </c>
      <c r="AN13" s="17">
        <v>8.7617709155423606E-2</v>
      </c>
      <c r="AO13" s="17"/>
      <c r="AP13" s="17">
        <v>5.0871743081663499E-2</v>
      </c>
      <c r="AQ13" s="17">
        <v>1.1442586669120999E-2</v>
      </c>
      <c r="AR13" s="17">
        <v>5.74503239875266E-2</v>
      </c>
      <c r="AS13" s="17">
        <v>2.8783367098292399E-2</v>
      </c>
      <c r="AT13" s="17">
        <v>9.5765924121845106E-2</v>
      </c>
      <c r="AU13" s="17">
        <v>2.7156715068032099E-2</v>
      </c>
      <c r="AV13" s="17"/>
      <c r="AW13" s="17">
        <v>0</v>
      </c>
      <c r="AX13" s="17">
        <v>2.3187252497155801E-2</v>
      </c>
      <c r="AY13" s="17">
        <v>4.1427328115207801E-2</v>
      </c>
      <c r="AZ13" s="17">
        <v>6.1635209248752598E-2</v>
      </c>
      <c r="BA13" s="17">
        <v>3.3161782826684E-2</v>
      </c>
      <c r="BB13" s="17">
        <v>5.28699737186724E-2</v>
      </c>
      <c r="BC13" s="17">
        <v>6.11712899477782E-2</v>
      </c>
      <c r="BD13" s="17">
        <v>3.3307852558619302E-2</v>
      </c>
      <c r="BE13" s="17">
        <v>1.5062525526157E-2</v>
      </c>
      <c r="BF13" s="17">
        <v>6.3292000162133294E-2</v>
      </c>
      <c r="BG13" s="17">
        <v>2.5261800534681401E-2</v>
      </c>
      <c r="BH13" s="17">
        <v>4.5386803499878302E-2</v>
      </c>
      <c r="BI13" s="17">
        <v>6.0501740316338599E-2</v>
      </c>
      <c r="BJ13" s="17">
        <v>1.9060920094556701E-2</v>
      </c>
      <c r="BK13" s="17">
        <v>2.33281942703321E-2</v>
      </c>
      <c r="BL13" s="17">
        <v>1.6426868381529999E-2</v>
      </c>
      <c r="BM13" s="17"/>
      <c r="BN13" s="17">
        <v>3.2389333014253598E-2</v>
      </c>
      <c r="BO13" s="17">
        <v>5.0276043421145403E-2</v>
      </c>
      <c r="BP13" s="17"/>
      <c r="BQ13" s="17">
        <v>4.3133803994880003E-2</v>
      </c>
      <c r="BR13" s="17">
        <v>5.6877850552998301E-2</v>
      </c>
      <c r="BS13" s="17"/>
      <c r="BT13" s="17">
        <v>1.2063029415728101E-2</v>
      </c>
      <c r="BU13" s="17"/>
      <c r="BV13" s="17">
        <v>5.8410553075545803E-2</v>
      </c>
      <c r="BW13" s="17">
        <v>4.6611024049178398E-2</v>
      </c>
      <c r="BX13" s="17">
        <v>3.1057811621668301E-2</v>
      </c>
      <c r="BY13" s="17"/>
      <c r="BZ13" s="17">
        <v>6.5592695067506604E-2</v>
      </c>
      <c r="CA13" s="17">
        <v>4.3897995090790502E-2</v>
      </c>
      <c r="CB13" s="17">
        <v>2.99462811810247E-2</v>
      </c>
      <c r="CC13" s="17">
        <v>2.8202884203189199E-2</v>
      </c>
      <c r="CD13" s="17">
        <v>2.0137529760524801E-2</v>
      </c>
      <c r="CE13" s="17">
        <v>3.7089598913520698E-2</v>
      </c>
      <c r="CF13" s="17">
        <v>4.4269724501550201E-2</v>
      </c>
      <c r="CG13" s="17"/>
      <c r="CH13" s="17">
        <v>2.9986173569784998E-2</v>
      </c>
      <c r="CI13" s="17">
        <v>3.8659758103445602E-2</v>
      </c>
      <c r="CJ13" s="17">
        <v>3.3573893647879299E-2</v>
      </c>
      <c r="CK13" s="17">
        <v>5.2734769549555999E-2</v>
      </c>
      <c r="CL13" s="17">
        <v>7.7524340982886297E-2</v>
      </c>
    </row>
    <row r="14" spans="2:90" x14ac:dyDescent="0.3">
      <c r="B14" s="18" t="s">
        <v>202</v>
      </c>
      <c r="C14" s="17">
        <v>7.28522319789843E-2</v>
      </c>
      <c r="D14" s="17">
        <v>4.85601824360248E-2</v>
      </c>
      <c r="E14" s="17">
        <v>9.7170412568250694E-2</v>
      </c>
      <c r="F14" s="17"/>
      <c r="G14" s="17">
        <v>7.9419764162995801E-2</v>
      </c>
      <c r="H14" s="17">
        <v>3.6213885008542397E-2</v>
      </c>
      <c r="I14" s="17">
        <v>9.1870638804643703E-2</v>
      </c>
      <c r="J14" s="17">
        <v>0.10755396475366399</v>
      </c>
      <c r="K14" s="17">
        <v>8.2874701763749295E-2</v>
      </c>
      <c r="L14" s="17">
        <v>4.79610547550086E-2</v>
      </c>
      <c r="M14" s="17"/>
      <c r="N14" s="17">
        <v>4.44008692217472E-2</v>
      </c>
      <c r="O14" s="17">
        <v>6.7168761032261298E-2</v>
      </c>
      <c r="P14" s="17">
        <v>7.0369396829684502E-2</v>
      </c>
      <c r="Q14" s="17">
        <v>0.11047655983695299</v>
      </c>
      <c r="R14" s="17"/>
      <c r="S14" s="17">
        <v>6.4590879589079997E-2</v>
      </c>
      <c r="T14" s="17">
        <v>7.3003336911108094E-2</v>
      </c>
      <c r="U14" s="17">
        <v>4.7120758775932803E-2</v>
      </c>
      <c r="V14" s="17">
        <v>9.9669687345354793E-2</v>
      </c>
      <c r="W14" s="17">
        <v>0.10317177894744201</v>
      </c>
      <c r="X14" s="17">
        <v>6.0393677563511397E-2</v>
      </c>
      <c r="Y14" s="17">
        <v>6.99368110888519E-2</v>
      </c>
      <c r="Z14" s="17">
        <v>6.5023200769761397E-2</v>
      </c>
      <c r="AA14" s="17">
        <v>5.6615794834168003E-2</v>
      </c>
      <c r="AB14" s="17">
        <v>8.7423446828922793E-2</v>
      </c>
      <c r="AC14" s="17">
        <v>0.101660007314618</v>
      </c>
      <c r="AD14" s="17">
        <v>5.1972220819688601E-2</v>
      </c>
      <c r="AE14" s="17"/>
      <c r="AF14" s="17">
        <v>6.0394774910985098E-2</v>
      </c>
      <c r="AG14" s="17">
        <v>6.6571731169725201E-2</v>
      </c>
      <c r="AH14" s="17">
        <v>0.111141688192067</v>
      </c>
      <c r="AI14" s="17"/>
      <c r="AJ14" s="17">
        <v>4.06918015393763E-2</v>
      </c>
      <c r="AK14" s="17">
        <v>5.58492624219184E-2</v>
      </c>
      <c r="AL14" s="17">
        <v>7.0291402974653402E-2</v>
      </c>
      <c r="AM14" s="17">
        <v>6.3180509194355305E-2</v>
      </c>
      <c r="AN14" s="17">
        <v>5.5165465837180599E-2</v>
      </c>
      <c r="AO14" s="17"/>
      <c r="AP14" s="17">
        <v>4.4322335393395203E-2</v>
      </c>
      <c r="AQ14" s="17">
        <v>3.97105815671197E-2</v>
      </c>
      <c r="AR14" s="17">
        <v>7.5047651325687706E-2</v>
      </c>
      <c r="AS14" s="17">
        <v>5.2945630972124097E-2</v>
      </c>
      <c r="AT14" s="17">
        <v>7.1895181441587894E-2</v>
      </c>
      <c r="AU14" s="17">
        <v>0.16620592000012399</v>
      </c>
      <c r="AV14" s="17"/>
      <c r="AW14" s="17">
        <v>0.14556830534648299</v>
      </c>
      <c r="AX14" s="17">
        <v>0.202662346452818</v>
      </c>
      <c r="AY14" s="17">
        <v>8.4288557045325702E-2</v>
      </c>
      <c r="AZ14" s="17">
        <v>7.5795285638840401E-2</v>
      </c>
      <c r="BA14" s="17">
        <v>7.7898042038262505E-2</v>
      </c>
      <c r="BB14" s="17">
        <v>8.7664560991959004E-2</v>
      </c>
      <c r="BC14" s="17">
        <v>5.0907958381987299E-2</v>
      </c>
      <c r="BD14" s="17">
        <v>8.2624670472187897E-2</v>
      </c>
      <c r="BE14" s="17">
        <v>2.44862654428258E-2</v>
      </c>
      <c r="BF14" s="17">
        <v>3.9479256534632301E-2</v>
      </c>
      <c r="BG14" s="17">
        <v>1.3879378393329899E-2</v>
      </c>
      <c r="BH14" s="17">
        <v>6.8165074101473599E-2</v>
      </c>
      <c r="BI14" s="17">
        <v>2.3791933086509998E-2</v>
      </c>
      <c r="BJ14" s="17">
        <v>1.6355647439737098E-2</v>
      </c>
      <c r="BK14" s="17">
        <v>0.12345928080356</v>
      </c>
      <c r="BL14" s="17">
        <v>2.9381782257477101E-2</v>
      </c>
      <c r="BM14" s="17"/>
      <c r="BN14" s="17">
        <v>6.4030492171292905E-2</v>
      </c>
      <c r="BO14" s="17">
        <v>8.3758015334427394E-2</v>
      </c>
      <c r="BP14" s="17"/>
      <c r="BQ14" s="17">
        <v>4.4926977507808503E-2</v>
      </c>
      <c r="BR14" s="17">
        <v>5.9482114038308401E-2</v>
      </c>
      <c r="BS14" s="17"/>
      <c r="BT14" s="17">
        <v>3.43319637136279E-2</v>
      </c>
      <c r="BU14" s="17"/>
      <c r="BV14" s="17">
        <v>0.112021598859552</v>
      </c>
      <c r="BW14" s="17">
        <v>6.3742421893190807E-2</v>
      </c>
      <c r="BX14" s="17">
        <v>5.7445443007189803E-2</v>
      </c>
      <c r="BY14" s="17"/>
      <c r="BZ14" s="17">
        <v>0.121898813687896</v>
      </c>
      <c r="CA14" s="17">
        <v>8.4838990206106094E-2</v>
      </c>
      <c r="CB14" s="17">
        <v>8.2457870506109796E-2</v>
      </c>
      <c r="CC14" s="17">
        <v>5.9342497552030103E-2</v>
      </c>
      <c r="CD14" s="17">
        <v>4.1319313639358903E-2</v>
      </c>
      <c r="CE14" s="17">
        <v>1.9426923300602399E-2</v>
      </c>
      <c r="CF14" s="17">
        <v>3.7958889282772197E-2</v>
      </c>
      <c r="CG14" s="17"/>
      <c r="CH14" s="17">
        <v>1.8308926915833901E-2</v>
      </c>
      <c r="CI14" s="17">
        <v>6.0605794052665897E-2</v>
      </c>
      <c r="CJ14" s="17">
        <v>7.32547194239936E-2</v>
      </c>
      <c r="CK14" s="17">
        <v>0.108493906274092</v>
      </c>
      <c r="CL14" s="17">
        <v>0.177345568465714</v>
      </c>
    </row>
    <row r="15" spans="2:90" x14ac:dyDescent="0.3">
      <c r="B15" s="18" t="s">
        <v>173</v>
      </c>
      <c r="C15" s="20">
        <v>0.61325022085129299</v>
      </c>
      <c r="D15" s="20">
        <v>0.64013238279916196</v>
      </c>
      <c r="E15" s="20">
        <v>0.58588650956440502</v>
      </c>
      <c r="F15" s="20"/>
      <c r="G15" s="20">
        <v>0.64445237236154496</v>
      </c>
      <c r="H15" s="20">
        <v>0.71476176749643805</v>
      </c>
      <c r="I15" s="20">
        <v>0.62859582204932096</v>
      </c>
      <c r="J15" s="20">
        <v>0.58886867060446402</v>
      </c>
      <c r="K15" s="20">
        <v>0.554733827467082</v>
      </c>
      <c r="L15" s="20">
        <v>0.55606174577073797</v>
      </c>
      <c r="M15" s="20"/>
      <c r="N15" s="20">
        <v>0.63313191977640504</v>
      </c>
      <c r="O15" s="20">
        <v>0.59799674370998701</v>
      </c>
      <c r="P15" s="20">
        <v>0.60987509825110398</v>
      </c>
      <c r="Q15" s="20">
        <v>0.61250906184618703</v>
      </c>
      <c r="R15" s="20"/>
      <c r="S15" s="20">
        <v>0.66588765450147303</v>
      </c>
      <c r="T15" s="20">
        <v>0.60513592923662995</v>
      </c>
      <c r="U15" s="20">
        <v>0.62849453488109897</v>
      </c>
      <c r="V15" s="20">
        <v>0.54519465413727697</v>
      </c>
      <c r="W15" s="20">
        <v>0.62211143176032502</v>
      </c>
      <c r="X15" s="20">
        <v>0.62002106658076095</v>
      </c>
      <c r="Y15" s="20">
        <v>0.62322358576097403</v>
      </c>
      <c r="Z15" s="20">
        <v>0.71376880741815496</v>
      </c>
      <c r="AA15" s="20">
        <v>0.59067017345173201</v>
      </c>
      <c r="AB15" s="20">
        <v>0.57542326413588596</v>
      </c>
      <c r="AC15" s="20">
        <v>0.57365414638977996</v>
      </c>
      <c r="AD15" s="20">
        <v>0.62658295365572203</v>
      </c>
      <c r="AE15" s="20"/>
      <c r="AF15" s="20">
        <v>0.66626806622135903</v>
      </c>
      <c r="AG15" s="20">
        <v>0.58109461903125403</v>
      </c>
      <c r="AH15" s="20">
        <v>0.58428220986967505</v>
      </c>
      <c r="AI15" s="20"/>
      <c r="AJ15" s="20">
        <v>0.67246305779311599</v>
      </c>
      <c r="AK15" s="20">
        <v>0.62745361095801899</v>
      </c>
      <c r="AL15" s="20">
        <v>0.51345695918578005</v>
      </c>
      <c r="AM15" s="20">
        <v>0.691992351751607</v>
      </c>
      <c r="AN15" s="20">
        <v>0.53753791664198403</v>
      </c>
      <c r="AO15" s="20"/>
      <c r="AP15" s="20">
        <v>0.62886072933100201</v>
      </c>
      <c r="AQ15" s="20">
        <v>0.69438394557374805</v>
      </c>
      <c r="AR15" s="20">
        <v>0.54604577173424296</v>
      </c>
      <c r="AS15" s="20">
        <v>0.68185683555187704</v>
      </c>
      <c r="AT15" s="20">
        <v>0.50701778745437198</v>
      </c>
      <c r="AU15" s="20">
        <v>0.50849241121175304</v>
      </c>
      <c r="AV15" s="20"/>
      <c r="AW15" s="20">
        <v>0.600487924252321</v>
      </c>
      <c r="AX15" s="20">
        <v>0.55898478253954298</v>
      </c>
      <c r="AY15" s="20">
        <v>0.59549087092446096</v>
      </c>
      <c r="AZ15" s="20">
        <v>0.59326673218234705</v>
      </c>
      <c r="BA15" s="20">
        <v>0.58995767729600401</v>
      </c>
      <c r="BB15" s="20">
        <v>0.63626469392913998</v>
      </c>
      <c r="BC15" s="20">
        <v>0.65545163042888499</v>
      </c>
      <c r="BD15" s="20">
        <v>0.56316958587969701</v>
      </c>
      <c r="BE15" s="20">
        <v>0.59826951161759001</v>
      </c>
      <c r="BF15" s="20">
        <v>0.598869381173465</v>
      </c>
      <c r="BG15" s="20">
        <v>0.61530343836077095</v>
      </c>
      <c r="BH15" s="20">
        <v>0.58638915693189997</v>
      </c>
      <c r="BI15" s="20">
        <v>0.59600602679353698</v>
      </c>
      <c r="BJ15" s="20">
        <v>0.72227777984174402</v>
      </c>
      <c r="BK15" s="20">
        <v>0.68726758673135602</v>
      </c>
      <c r="BL15" s="20">
        <v>0.74076964421290803</v>
      </c>
      <c r="BM15" s="20"/>
      <c r="BN15" s="20">
        <v>0.62530287253163397</v>
      </c>
      <c r="BO15" s="20">
        <v>0.595650600476064</v>
      </c>
      <c r="BP15" s="20"/>
      <c r="BQ15" s="20">
        <v>0.63209051553338602</v>
      </c>
      <c r="BR15" s="20">
        <v>0.64734910335890505</v>
      </c>
      <c r="BS15" s="20"/>
      <c r="BT15" s="20">
        <v>0.76643146013906105</v>
      </c>
      <c r="BU15" s="20"/>
      <c r="BV15" s="20">
        <v>0.51703853299158697</v>
      </c>
      <c r="BW15" s="20">
        <v>0.62883607849454604</v>
      </c>
      <c r="BX15" s="20">
        <v>0.64561026315463499</v>
      </c>
      <c r="BY15" s="20"/>
      <c r="BZ15" s="20">
        <v>0.61591113780415796</v>
      </c>
      <c r="CA15" s="20">
        <v>0.62201261068657099</v>
      </c>
      <c r="CB15" s="20">
        <v>0.62244972182645197</v>
      </c>
      <c r="CC15" s="20">
        <v>0.61474181612366796</v>
      </c>
      <c r="CD15" s="20">
        <v>0.69623469709166297</v>
      </c>
      <c r="CE15" s="20">
        <v>0.56955081208994796</v>
      </c>
      <c r="CF15" s="20">
        <v>0.63249660005349795</v>
      </c>
      <c r="CG15" s="20"/>
      <c r="CH15" s="20">
        <v>0.70213271778292896</v>
      </c>
      <c r="CI15" s="20">
        <v>0.593540465592172</v>
      </c>
      <c r="CJ15" s="20">
        <v>0.62098123166366204</v>
      </c>
      <c r="CK15" s="20">
        <v>0.59002604576562701</v>
      </c>
      <c r="CL15" s="20">
        <v>0.59852350421633405</v>
      </c>
    </row>
    <row r="16" spans="2:90" x14ac:dyDescent="0.3">
      <c r="B16" s="18" t="s">
        <v>174</v>
      </c>
      <c r="C16" s="20">
        <v>0.114083126925488</v>
      </c>
      <c r="D16" s="20">
        <v>0.120885827673859</v>
      </c>
      <c r="E16" s="20">
        <v>0.107336784928901</v>
      </c>
      <c r="F16" s="20"/>
      <c r="G16" s="20">
        <v>0.1101353369128</v>
      </c>
      <c r="H16" s="20">
        <v>8.5576253847829895E-2</v>
      </c>
      <c r="I16" s="20">
        <v>8.4895213056350102E-2</v>
      </c>
      <c r="J16" s="20">
        <v>0.107228675805683</v>
      </c>
      <c r="K16" s="20">
        <v>0.123213176778062</v>
      </c>
      <c r="L16" s="20">
        <v>0.16333640072530201</v>
      </c>
      <c r="M16" s="20"/>
      <c r="N16" s="20">
        <v>0.12481572122171899</v>
      </c>
      <c r="O16" s="20">
        <v>0.12161565867143</v>
      </c>
      <c r="P16" s="20">
        <v>0.11021358967318901</v>
      </c>
      <c r="Q16" s="20">
        <v>9.9240646373141506E-2</v>
      </c>
      <c r="R16" s="20"/>
      <c r="S16" s="20">
        <v>9.6513483912429004E-2</v>
      </c>
      <c r="T16" s="20">
        <v>0.13018819113521901</v>
      </c>
      <c r="U16" s="20">
        <v>0.15322531418240501</v>
      </c>
      <c r="V16" s="20">
        <v>0.126368379287434</v>
      </c>
      <c r="W16" s="20">
        <v>7.8917578995939097E-2</v>
      </c>
      <c r="X16" s="20">
        <v>7.5691421189822097E-2</v>
      </c>
      <c r="Y16" s="20">
        <v>0.103052138465157</v>
      </c>
      <c r="Z16" s="20">
        <v>8.0313884440395999E-2</v>
      </c>
      <c r="AA16" s="20">
        <v>0.139629918981619</v>
      </c>
      <c r="AB16" s="20">
        <v>0.128996388058255</v>
      </c>
      <c r="AC16" s="20">
        <v>0.116524633832907</v>
      </c>
      <c r="AD16" s="20">
        <v>0.11383764680253</v>
      </c>
      <c r="AE16" s="20"/>
      <c r="AF16" s="20">
        <v>7.4709067123308104E-2</v>
      </c>
      <c r="AG16" s="20">
        <v>0.15233820209326401</v>
      </c>
      <c r="AH16" s="20">
        <v>8.6756770716717696E-2</v>
      </c>
      <c r="AI16" s="20"/>
      <c r="AJ16" s="20">
        <v>6.0687416453747797E-2</v>
      </c>
      <c r="AK16" s="20">
        <v>0.13866747460954301</v>
      </c>
      <c r="AL16" s="20">
        <v>0.15839505181229199</v>
      </c>
      <c r="AM16" s="20">
        <v>7.2841782155685902E-2</v>
      </c>
      <c r="AN16" s="20">
        <v>0.18873150477897699</v>
      </c>
      <c r="AO16" s="20"/>
      <c r="AP16" s="20">
        <v>0.15527534556563999</v>
      </c>
      <c r="AQ16" s="20">
        <v>6.0503276835087501E-2</v>
      </c>
      <c r="AR16" s="20">
        <v>0.16010332181491199</v>
      </c>
      <c r="AS16" s="20">
        <v>7.2344919020086204E-2</v>
      </c>
      <c r="AT16" s="20">
        <v>0.20888934926247399</v>
      </c>
      <c r="AU16" s="20">
        <v>9.9256575663000599E-2</v>
      </c>
      <c r="AV16" s="20"/>
      <c r="AW16" s="20">
        <v>9.8442398170813697E-2</v>
      </c>
      <c r="AX16" s="20">
        <v>7.7773341616556496E-2</v>
      </c>
      <c r="AY16" s="20">
        <v>0.115910303134515</v>
      </c>
      <c r="AZ16" s="20">
        <v>0.13907938549458401</v>
      </c>
      <c r="BA16" s="20">
        <v>8.7285030941459299E-2</v>
      </c>
      <c r="BB16" s="20">
        <v>0.12608571828981799</v>
      </c>
      <c r="BC16" s="20">
        <v>0.113262686230827</v>
      </c>
      <c r="BD16" s="20">
        <v>0.13411226397064899</v>
      </c>
      <c r="BE16" s="20">
        <v>7.4716253807823596E-2</v>
      </c>
      <c r="BF16" s="20">
        <v>0.167731450176791</v>
      </c>
      <c r="BG16" s="20">
        <v>0.11032015883916201</v>
      </c>
      <c r="BH16" s="20">
        <v>0.11080883731217001</v>
      </c>
      <c r="BI16" s="20">
        <v>0.18994577133346799</v>
      </c>
      <c r="BJ16" s="20">
        <v>5.0866156349827503E-2</v>
      </c>
      <c r="BK16" s="20">
        <v>8.3854407207710105E-2</v>
      </c>
      <c r="BL16" s="20">
        <v>0.115721979841564</v>
      </c>
      <c r="BM16" s="20"/>
      <c r="BN16" s="20">
        <v>0.10507068971731801</v>
      </c>
      <c r="BO16" s="20">
        <v>0.127106105659992</v>
      </c>
      <c r="BP16" s="20"/>
      <c r="BQ16" s="20">
        <v>0.14892378269156101</v>
      </c>
      <c r="BR16" s="20">
        <v>0.114136601987695</v>
      </c>
      <c r="BS16" s="20"/>
      <c r="BT16" s="20">
        <v>4.0939816228640701E-2</v>
      </c>
      <c r="BU16" s="20"/>
      <c r="BV16" s="20">
        <v>0.14303417195079801</v>
      </c>
      <c r="BW16" s="20">
        <v>0.14525928678626601</v>
      </c>
      <c r="BX16" s="20">
        <v>9.1210187968438397E-2</v>
      </c>
      <c r="BY16" s="20"/>
      <c r="BZ16" s="20">
        <v>0.106276641855054</v>
      </c>
      <c r="CA16" s="20">
        <v>0.11984587344952299</v>
      </c>
      <c r="CB16" s="20">
        <v>8.6287579238350301E-2</v>
      </c>
      <c r="CC16" s="20">
        <v>0.10754781197484301</v>
      </c>
      <c r="CD16" s="20">
        <v>8.5611920837007097E-2</v>
      </c>
      <c r="CE16" s="20">
        <v>0.13010719557148701</v>
      </c>
      <c r="CF16" s="20">
        <v>0.14806654575808201</v>
      </c>
      <c r="CG16" s="20"/>
      <c r="CH16" s="20">
        <v>8.5605578294712797E-2</v>
      </c>
      <c r="CI16" s="20">
        <v>0.143004946677393</v>
      </c>
      <c r="CJ16" s="20">
        <v>9.8104688535960397E-2</v>
      </c>
      <c r="CK16" s="20">
        <v>0.10083574307052701</v>
      </c>
      <c r="CL16" s="20">
        <v>0.113721204602843</v>
      </c>
    </row>
    <row r="17" spans="2:90" x14ac:dyDescent="0.3">
      <c r="B17" s="18" t="s">
        <v>121</v>
      </c>
      <c r="C17" s="21">
        <v>0.49916709392580499</v>
      </c>
      <c r="D17" s="21">
        <v>0.51924655512530304</v>
      </c>
      <c r="E17" s="21">
        <v>0.47854972463550399</v>
      </c>
      <c r="F17" s="21"/>
      <c r="G17" s="21">
        <v>0.53431703544874498</v>
      </c>
      <c r="H17" s="21">
        <v>0.62918551364860797</v>
      </c>
      <c r="I17" s="21">
        <v>0.54370060899297101</v>
      </c>
      <c r="J17" s="21">
        <v>0.481639994798781</v>
      </c>
      <c r="K17" s="21">
        <v>0.43152065068902101</v>
      </c>
      <c r="L17" s="21">
        <v>0.39272534504543599</v>
      </c>
      <c r="M17" s="21"/>
      <c r="N17" s="21">
        <v>0.50831619855468602</v>
      </c>
      <c r="O17" s="21">
        <v>0.47638108503855697</v>
      </c>
      <c r="P17" s="21">
        <v>0.49966150857791503</v>
      </c>
      <c r="Q17" s="21">
        <v>0.51326841547304503</v>
      </c>
      <c r="R17" s="21"/>
      <c r="S17" s="21">
        <v>0.56937417058904405</v>
      </c>
      <c r="T17" s="21">
        <v>0.47494773810141</v>
      </c>
      <c r="U17" s="21">
        <v>0.47526922069869398</v>
      </c>
      <c r="V17" s="21">
        <v>0.41882627484984303</v>
      </c>
      <c r="W17" s="21">
        <v>0.54319385276438603</v>
      </c>
      <c r="X17" s="21">
        <v>0.54432964539093798</v>
      </c>
      <c r="Y17" s="21">
        <v>0.52017144729581699</v>
      </c>
      <c r="Z17" s="21">
        <v>0.63345492297775896</v>
      </c>
      <c r="AA17" s="21">
        <v>0.45104025447011298</v>
      </c>
      <c r="AB17" s="21">
        <v>0.44642687607763198</v>
      </c>
      <c r="AC17" s="21">
        <v>0.45712951255687301</v>
      </c>
      <c r="AD17" s="21">
        <v>0.51274530685319197</v>
      </c>
      <c r="AE17" s="21"/>
      <c r="AF17" s="21">
        <v>0.59155899909805099</v>
      </c>
      <c r="AG17" s="21">
        <v>0.42875641693798999</v>
      </c>
      <c r="AH17" s="21">
        <v>0.49752543915295699</v>
      </c>
      <c r="AI17" s="21"/>
      <c r="AJ17" s="21">
        <v>0.61177564133936801</v>
      </c>
      <c r="AK17" s="21">
        <v>0.48878613634847601</v>
      </c>
      <c r="AL17" s="21">
        <v>0.35506190737348903</v>
      </c>
      <c r="AM17" s="21">
        <v>0.61915056959592096</v>
      </c>
      <c r="AN17" s="21">
        <v>0.34880641186300698</v>
      </c>
      <c r="AO17" s="21"/>
      <c r="AP17" s="21">
        <v>0.47358538376536302</v>
      </c>
      <c r="AQ17" s="21">
        <v>0.63388066873866</v>
      </c>
      <c r="AR17" s="21">
        <v>0.38594244991933002</v>
      </c>
      <c r="AS17" s="21">
        <v>0.60951191653179004</v>
      </c>
      <c r="AT17" s="21">
        <v>0.29812843819189699</v>
      </c>
      <c r="AU17" s="21">
        <v>0.40923583554875298</v>
      </c>
      <c r="AV17" s="21"/>
      <c r="AW17" s="21">
        <v>0.50204552608150699</v>
      </c>
      <c r="AX17" s="21">
        <v>0.48121144092298701</v>
      </c>
      <c r="AY17" s="21">
        <v>0.47958056778994601</v>
      </c>
      <c r="AZ17" s="21">
        <v>0.45418734668776301</v>
      </c>
      <c r="BA17" s="21">
        <v>0.50267264635454401</v>
      </c>
      <c r="BB17" s="21">
        <v>0.51017897563932102</v>
      </c>
      <c r="BC17" s="21">
        <v>0.54218894419805796</v>
      </c>
      <c r="BD17" s="21">
        <v>0.429057321909048</v>
      </c>
      <c r="BE17" s="21">
        <v>0.52355325780976703</v>
      </c>
      <c r="BF17" s="21">
        <v>0.43113793099667402</v>
      </c>
      <c r="BG17" s="21">
        <v>0.50498327952160904</v>
      </c>
      <c r="BH17" s="21">
        <v>0.47558031961973002</v>
      </c>
      <c r="BI17" s="21">
        <v>0.40606025546006802</v>
      </c>
      <c r="BJ17" s="21">
        <v>0.67141162349191597</v>
      </c>
      <c r="BK17" s="21">
        <v>0.60341317952364604</v>
      </c>
      <c r="BL17" s="21">
        <v>0.62504766437134396</v>
      </c>
      <c r="BM17" s="21"/>
      <c r="BN17" s="21">
        <v>0.52023218281431605</v>
      </c>
      <c r="BO17" s="21">
        <v>0.46854449481607202</v>
      </c>
      <c r="BP17" s="21"/>
      <c r="BQ17" s="21">
        <v>0.48316673284182499</v>
      </c>
      <c r="BR17" s="21">
        <v>0.53321250137121001</v>
      </c>
      <c r="BS17" s="21"/>
      <c r="BT17" s="21">
        <v>0.72549164391041998</v>
      </c>
      <c r="BU17" s="21"/>
      <c r="BV17" s="21">
        <v>0.37400436104078899</v>
      </c>
      <c r="BW17" s="21">
        <v>0.483576791708279</v>
      </c>
      <c r="BX17" s="21">
        <v>0.55440007518619705</v>
      </c>
      <c r="BY17" s="21"/>
      <c r="BZ17" s="21">
        <v>0.50963449594910404</v>
      </c>
      <c r="CA17" s="21">
        <v>0.50216673723704897</v>
      </c>
      <c r="CB17" s="21">
        <v>0.53616214258810202</v>
      </c>
      <c r="CC17" s="21">
        <v>0.50719400414882498</v>
      </c>
      <c r="CD17" s="21">
        <v>0.610622776254656</v>
      </c>
      <c r="CE17" s="21">
        <v>0.43944361651845998</v>
      </c>
      <c r="CF17" s="21">
        <v>0.48443005429541702</v>
      </c>
      <c r="CG17" s="21"/>
      <c r="CH17" s="21">
        <v>0.61652713948821602</v>
      </c>
      <c r="CI17" s="21">
        <v>0.450535518914779</v>
      </c>
      <c r="CJ17" s="21">
        <v>0.52287654312770104</v>
      </c>
      <c r="CK17" s="21">
        <v>0.4891903026951</v>
      </c>
      <c r="CL17" s="21">
        <v>0.48480229961349203</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721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0.165317030906834</v>
      </c>
      <c r="D9" s="17">
        <v>0.18654967935841099</v>
      </c>
      <c r="E9" s="17">
        <v>0.142735924363247</v>
      </c>
      <c r="F9" s="17"/>
      <c r="G9" s="17">
        <v>0.18559138224216001</v>
      </c>
      <c r="H9" s="17">
        <v>0.182910684745866</v>
      </c>
      <c r="I9" s="17">
        <v>0.13447014662851101</v>
      </c>
      <c r="J9" s="17">
        <v>0.13508796477610999</v>
      </c>
      <c r="K9" s="17">
        <v>0.19519848871578499</v>
      </c>
      <c r="L9" s="17">
        <v>0.16722535997458901</v>
      </c>
      <c r="M9" s="17"/>
      <c r="N9" s="17">
        <v>0.20614021865867499</v>
      </c>
      <c r="O9" s="17">
        <v>0.17464860979088001</v>
      </c>
      <c r="P9" s="17">
        <v>0.149550421233756</v>
      </c>
      <c r="Q9" s="17">
        <v>0.12715124245008499</v>
      </c>
      <c r="R9" s="17"/>
      <c r="S9" s="17">
        <v>0.16650551847501699</v>
      </c>
      <c r="T9" s="17">
        <v>0.15425358543777001</v>
      </c>
      <c r="U9" s="17">
        <v>0.17464711344505601</v>
      </c>
      <c r="V9" s="17">
        <v>0.18867770127130101</v>
      </c>
      <c r="W9" s="17">
        <v>0.129967294454849</v>
      </c>
      <c r="X9" s="17">
        <v>0.14981511342945</v>
      </c>
      <c r="Y9" s="17">
        <v>0.13070986985271901</v>
      </c>
      <c r="Z9" s="17">
        <v>0.13311099997783499</v>
      </c>
      <c r="AA9" s="17">
        <v>0.221054933572953</v>
      </c>
      <c r="AB9" s="17">
        <v>0.191517522307908</v>
      </c>
      <c r="AC9" s="17">
        <v>0.121852871949508</v>
      </c>
      <c r="AD9" s="17">
        <v>0.165674413768337</v>
      </c>
      <c r="AE9" s="17"/>
      <c r="AF9" s="17">
        <v>0.126644999438907</v>
      </c>
      <c r="AG9" s="17">
        <v>0.23457910573689</v>
      </c>
      <c r="AH9" s="17">
        <v>9.2948444610893202E-2</v>
      </c>
      <c r="AI9" s="17"/>
      <c r="AJ9" s="17">
        <v>0.12951997664633999</v>
      </c>
      <c r="AK9" s="17">
        <v>0.22430477554508099</v>
      </c>
      <c r="AL9" s="17">
        <v>0.17869275714668301</v>
      </c>
      <c r="AM9" s="17">
        <v>0.107373738411127</v>
      </c>
      <c r="AN9" s="17">
        <v>0.21965131931243001</v>
      </c>
      <c r="AO9" s="17"/>
      <c r="AP9" s="17">
        <v>0.25564609762856</v>
      </c>
      <c r="AQ9" s="17">
        <v>0.123436274416948</v>
      </c>
      <c r="AR9" s="17">
        <v>0.16411847408072699</v>
      </c>
      <c r="AS9" s="17">
        <v>0.10897618869600199</v>
      </c>
      <c r="AT9" s="17">
        <v>0.27037115329634398</v>
      </c>
      <c r="AU9" s="17">
        <v>0.130703154737289</v>
      </c>
      <c r="AV9" s="17"/>
      <c r="AW9" s="17">
        <v>0.24159878620719999</v>
      </c>
      <c r="AX9" s="17">
        <v>0.138507757934728</v>
      </c>
      <c r="AY9" s="17">
        <v>0.163114565588308</v>
      </c>
      <c r="AZ9" s="17">
        <v>0.160093500747613</v>
      </c>
      <c r="BA9" s="17">
        <v>9.7399437750350301E-2</v>
      </c>
      <c r="BB9" s="17">
        <v>0.16076368220513801</v>
      </c>
      <c r="BC9" s="17">
        <v>0.14456990441619899</v>
      </c>
      <c r="BD9" s="17">
        <v>0.13529838071259001</v>
      </c>
      <c r="BE9" s="17">
        <v>0.15687113164771799</v>
      </c>
      <c r="BF9" s="17">
        <v>0.17978195075171</v>
      </c>
      <c r="BG9" s="17">
        <v>0.15705693138478599</v>
      </c>
      <c r="BH9" s="17">
        <v>0.19063044922026101</v>
      </c>
      <c r="BI9" s="17">
        <v>0.27268077731069701</v>
      </c>
      <c r="BJ9" s="17">
        <v>8.5246107539810601E-2</v>
      </c>
      <c r="BK9" s="17">
        <v>0.25361624206472499</v>
      </c>
      <c r="BL9" s="17">
        <v>0.25891512971670699</v>
      </c>
      <c r="BM9" s="17"/>
      <c r="BN9" s="17">
        <v>0.16186755052396901</v>
      </c>
      <c r="BO9" s="17">
        <v>0.16992623280722199</v>
      </c>
      <c r="BP9" s="17"/>
      <c r="BQ9" s="17">
        <v>0.25792925710471998</v>
      </c>
      <c r="BR9" s="17">
        <v>0.157424349719474</v>
      </c>
      <c r="BS9" s="17"/>
      <c r="BT9" s="17">
        <v>0.16207298907623</v>
      </c>
      <c r="BU9" s="17"/>
      <c r="BV9" s="17">
        <v>0.19268213726432801</v>
      </c>
      <c r="BW9" s="17">
        <v>0.17987246854840799</v>
      </c>
      <c r="BX9" s="17">
        <v>0.15206024689841</v>
      </c>
      <c r="BY9" s="17"/>
      <c r="BZ9" s="17">
        <v>0.12999758628490099</v>
      </c>
      <c r="CA9" s="17">
        <v>0.143829211975574</v>
      </c>
      <c r="CB9" s="17">
        <v>0.14666046888621501</v>
      </c>
      <c r="CC9" s="17">
        <v>0.14721580800989501</v>
      </c>
      <c r="CD9" s="17">
        <v>0.17285977959391599</v>
      </c>
      <c r="CE9" s="17">
        <v>0.154480769361836</v>
      </c>
      <c r="CF9" s="17">
        <v>0.248336466739565</v>
      </c>
      <c r="CG9" s="17"/>
      <c r="CH9" s="17">
        <v>0.24924799304854101</v>
      </c>
      <c r="CI9" s="17">
        <v>0.189936759681822</v>
      </c>
      <c r="CJ9" s="17">
        <v>0.13454657948480001</v>
      </c>
      <c r="CK9" s="17">
        <v>0.124095979251779</v>
      </c>
      <c r="CL9" s="17">
        <v>0.17520995497105099</v>
      </c>
    </row>
    <row r="10" spans="2:90" x14ac:dyDescent="0.3">
      <c r="B10" s="18" t="s">
        <v>710</v>
      </c>
      <c r="C10" s="17">
        <v>0.28470200978466198</v>
      </c>
      <c r="D10" s="17">
        <v>0.29304329373044202</v>
      </c>
      <c r="E10" s="17">
        <v>0.276895661748987</v>
      </c>
      <c r="F10" s="17"/>
      <c r="G10" s="17">
        <v>0.31371734010037999</v>
      </c>
      <c r="H10" s="17">
        <v>0.309031191977376</v>
      </c>
      <c r="I10" s="17">
        <v>0.25518099038966802</v>
      </c>
      <c r="J10" s="17">
        <v>0.28132133797301101</v>
      </c>
      <c r="K10" s="17">
        <v>0.24641508909291199</v>
      </c>
      <c r="L10" s="17">
        <v>0.29815006166666003</v>
      </c>
      <c r="M10" s="17"/>
      <c r="N10" s="17">
        <v>0.29857193130286203</v>
      </c>
      <c r="O10" s="17">
        <v>0.358023938518854</v>
      </c>
      <c r="P10" s="17">
        <v>0.25424450824078998</v>
      </c>
      <c r="Q10" s="17">
        <v>0.21904728688521499</v>
      </c>
      <c r="R10" s="17"/>
      <c r="S10" s="17">
        <v>0.30769500928656801</v>
      </c>
      <c r="T10" s="17">
        <v>0.317470270182098</v>
      </c>
      <c r="U10" s="17">
        <v>0.27762041060414799</v>
      </c>
      <c r="V10" s="17">
        <v>0.26316499224943601</v>
      </c>
      <c r="W10" s="17">
        <v>0.28938523641936198</v>
      </c>
      <c r="X10" s="17">
        <v>0.323276057177252</v>
      </c>
      <c r="Y10" s="17">
        <v>0.34471223887017299</v>
      </c>
      <c r="Z10" s="17">
        <v>0.25388661971681997</v>
      </c>
      <c r="AA10" s="17">
        <v>0.17870023658890899</v>
      </c>
      <c r="AB10" s="17">
        <v>0.26109016780142902</v>
      </c>
      <c r="AC10" s="17">
        <v>0.32505304462090201</v>
      </c>
      <c r="AD10" s="17">
        <v>0.26637251118487398</v>
      </c>
      <c r="AE10" s="17"/>
      <c r="AF10" s="17">
        <v>0.26426708120027098</v>
      </c>
      <c r="AG10" s="17">
        <v>0.31065374752403802</v>
      </c>
      <c r="AH10" s="17">
        <v>0.24537512068653</v>
      </c>
      <c r="AI10" s="17"/>
      <c r="AJ10" s="17">
        <v>0.27074480458608302</v>
      </c>
      <c r="AK10" s="17">
        <v>0.31265164867435202</v>
      </c>
      <c r="AL10" s="17">
        <v>0.39668918254732199</v>
      </c>
      <c r="AM10" s="17">
        <v>0.24979533458627301</v>
      </c>
      <c r="AN10" s="17">
        <v>0.303876235222658</v>
      </c>
      <c r="AO10" s="17"/>
      <c r="AP10" s="17">
        <v>0.34087073692073999</v>
      </c>
      <c r="AQ10" s="17">
        <v>0.284643842209927</v>
      </c>
      <c r="AR10" s="17">
        <v>0.33385284981471203</v>
      </c>
      <c r="AS10" s="17">
        <v>0.22115501767540999</v>
      </c>
      <c r="AT10" s="17">
        <v>0.33966525595314201</v>
      </c>
      <c r="AU10" s="17">
        <v>0.27100541078617502</v>
      </c>
      <c r="AV10" s="17"/>
      <c r="AW10" s="17">
        <v>0.109541595191462</v>
      </c>
      <c r="AX10" s="17">
        <v>0.19060278415312701</v>
      </c>
      <c r="AY10" s="17">
        <v>0.242537973942136</v>
      </c>
      <c r="AZ10" s="17">
        <v>0.206564704025509</v>
      </c>
      <c r="BA10" s="17">
        <v>0.34059063206669599</v>
      </c>
      <c r="BB10" s="17">
        <v>0.22973012195498799</v>
      </c>
      <c r="BC10" s="17">
        <v>0.27673975436064202</v>
      </c>
      <c r="BD10" s="17">
        <v>0.27358218458142303</v>
      </c>
      <c r="BE10" s="17">
        <v>0.41578637063939</v>
      </c>
      <c r="BF10" s="17">
        <v>0.333803263411868</v>
      </c>
      <c r="BG10" s="17">
        <v>0.32796784848355898</v>
      </c>
      <c r="BH10" s="17">
        <v>0.25990920500098003</v>
      </c>
      <c r="BI10" s="17">
        <v>0.27139395371362002</v>
      </c>
      <c r="BJ10" s="17">
        <v>0.40446840717780003</v>
      </c>
      <c r="BK10" s="17">
        <v>0.35275716515988997</v>
      </c>
      <c r="BL10" s="17">
        <v>0.33140184608019502</v>
      </c>
      <c r="BM10" s="17"/>
      <c r="BN10" s="17">
        <v>0.29076655717419497</v>
      </c>
      <c r="BO10" s="17">
        <v>0.27826008283387699</v>
      </c>
      <c r="BP10" s="17"/>
      <c r="BQ10" s="17">
        <v>0.33808005735459301</v>
      </c>
      <c r="BR10" s="17">
        <v>0.268254106060687</v>
      </c>
      <c r="BS10" s="17"/>
      <c r="BT10" s="17">
        <v>0.34019978705914999</v>
      </c>
      <c r="BU10" s="17"/>
      <c r="BV10" s="17">
        <v>0.29067057525089601</v>
      </c>
      <c r="BW10" s="17">
        <v>0.279162082030327</v>
      </c>
      <c r="BX10" s="17">
        <v>0.28613153019979998</v>
      </c>
      <c r="BY10" s="17"/>
      <c r="BZ10" s="17">
        <v>0.18860632996899601</v>
      </c>
      <c r="CA10" s="17">
        <v>0.29325042868106799</v>
      </c>
      <c r="CB10" s="17">
        <v>0.28627918015783899</v>
      </c>
      <c r="CC10" s="17">
        <v>0.32880699011585701</v>
      </c>
      <c r="CD10" s="17">
        <v>0.32489811191159002</v>
      </c>
      <c r="CE10" s="17">
        <v>0.34964600591402201</v>
      </c>
      <c r="CF10" s="17">
        <v>0.24072394858766</v>
      </c>
      <c r="CG10" s="17"/>
      <c r="CH10" s="17">
        <v>0.28084719148415199</v>
      </c>
      <c r="CI10" s="17">
        <v>0.32705397426211102</v>
      </c>
      <c r="CJ10" s="17">
        <v>0.28383119470722801</v>
      </c>
      <c r="CK10" s="17">
        <v>0.214789295192264</v>
      </c>
      <c r="CL10" s="17">
        <v>0.18159300714371901</v>
      </c>
    </row>
    <row r="11" spans="2:90" x14ac:dyDescent="0.3">
      <c r="B11" s="18" t="s">
        <v>711</v>
      </c>
      <c r="C11" s="17">
        <v>0.27400526869599301</v>
      </c>
      <c r="D11" s="17">
        <v>0.26075120895596998</v>
      </c>
      <c r="E11" s="17">
        <v>0.289130538136527</v>
      </c>
      <c r="F11" s="17"/>
      <c r="G11" s="17">
        <v>0.25271500079570097</v>
      </c>
      <c r="H11" s="17">
        <v>0.249456143136878</v>
      </c>
      <c r="I11" s="17">
        <v>0.28195677367374</v>
      </c>
      <c r="J11" s="17">
        <v>0.28981424254934701</v>
      </c>
      <c r="K11" s="17">
        <v>0.28584805891557902</v>
      </c>
      <c r="L11" s="17">
        <v>0.28091870464132102</v>
      </c>
      <c r="M11" s="17"/>
      <c r="N11" s="17">
        <v>0.247042924873112</v>
      </c>
      <c r="O11" s="17">
        <v>0.24094405401277399</v>
      </c>
      <c r="P11" s="17">
        <v>0.29501316958885798</v>
      </c>
      <c r="Q11" s="17">
        <v>0.31980700593252398</v>
      </c>
      <c r="R11" s="17"/>
      <c r="S11" s="17">
        <v>0.27545615677559798</v>
      </c>
      <c r="T11" s="17">
        <v>0.27597946481006502</v>
      </c>
      <c r="U11" s="17">
        <v>0.25353384945601698</v>
      </c>
      <c r="V11" s="17">
        <v>0.24968580230394299</v>
      </c>
      <c r="W11" s="17">
        <v>0.28524323749867703</v>
      </c>
      <c r="X11" s="17">
        <v>0.32435435698592602</v>
      </c>
      <c r="Y11" s="17">
        <v>0.25104833250048297</v>
      </c>
      <c r="Z11" s="17">
        <v>0.26071755265027402</v>
      </c>
      <c r="AA11" s="17">
        <v>0.35919534882503901</v>
      </c>
      <c r="AB11" s="17">
        <v>0.24615969275079899</v>
      </c>
      <c r="AC11" s="17">
        <v>0.204305306413816</v>
      </c>
      <c r="AD11" s="17">
        <v>0.173780003418221</v>
      </c>
      <c r="AE11" s="17"/>
      <c r="AF11" s="17">
        <v>0.30212029774843102</v>
      </c>
      <c r="AG11" s="17">
        <v>0.22792838478223201</v>
      </c>
      <c r="AH11" s="17">
        <v>0.33346613848370499</v>
      </c>
      <c r="AI11" s="17"/>
      <c r="AJ11" s="17">
        <v>0.30724046706144997</v>
      </c>
      <c r="AK11" s="17">
        <v>0.23692513210472901</v>
      </c>
      <c r="AL11" s="17">
        <v>0.19573113776377499</v>
      </c>
      <c r="AM11" s="17">
        <v>0.33832970953960601</v>
      </c>
      <c r="AN11" s="17">
        <v>0.25691505578685397</v>
      </c>
      <c r="AO11" s="17"/>
      <c r="AP11" s="17">
        <v>0.202951274749954</v>
      </c>
      <c r="AQ11" s="17">
        <v>0.29371158125922697</v>
      </c>
      <c r="AR11" s="17">
        <v>0.26052127442468898</v>
      </c>
      <c r="AS11" s="17">
        <v>0.34959552623462697</v>
      </c>
      <c r="AT11" s="17">
        <v>0.19398856904785999</v>
      </c>
      <c r="AU11" s="17">
        <v>0.31435195588100101</v>
      </c>
      <c r="AV11" s="17"/>
      <c r="AW11" s="17">
        <v>0.33534472381437103</v>
      </c>
      <c r="AX11" s="17">
        <v>0.26969978941269002</v>
      </c>
      <c r="AY11" s="17">
        <v>0.30329116356978297</v>
      </c>
      <c r="AZ11" s="17">
        <v>0.315409652599134</v>
      </c>
      <c r="BA11" s="17">
        <v>0.26601013308607702</v>
      </c>
      <c r="BB11" s="17">
        <v>0.29043752617455498</v>
      </c>
      <c r="BC11" s="17">
        <v>0.31608102240227198</v>
      </c>
      <c r="BD11" s="17">
        <v>0.37997754276686901</v>
      </c>
      <c r="BE11" s="17">
        <v>0.244480348064712</v>
      </c>
      <c r="BF11" s="17">
        <v>0.24209955278749501</v>
      </c>
      <c r="BG11" s="17">
        <v>0.21624273973644301</v>
      </c>
      <c r="BH11" s="17">
        <v>0.240369354061855</v>
      </c>
      <c r="BI11" s="17">
        <v>0.201582790404534</v>
      </c>
      <c r="BJ11" s="17">
        <v>0.31618306488243902</v>
      </c>
      <c r="BK11" s="17">
        <v>0.14578056656779001</v>
      </c>
      <c r="BL11" s="17">
        <v>0.22772046441504901</v>
      </c>
      <c r="BM11" s="17"/>
      <c r="BN11" s="17">
        <v>0.29268514859185901</v>
      </c>
      <c r="BO11" s="17">
        <v>0.250010581056203</v>
      </c>
      <c r="BP11" s="17"/>
      <c r="BQ11" s="17">
        <v>0.20755012977991</v>
      </c>
      <c r="BR11" s="17">
        <v>0.30320918897099702</v>
      </c>
      <c r="BS11" s="17"/>
      <c r="BT11" s="17">
        <v>0.27906056925681599</v>
      </c>
      <c r="BU11" s="17"/>
      <c r="BV11" s="17">
        <v>0.24237342597299699</v>
      </c>
      <c r="BW11" s="17">
        <v>0.270648825430508</v>
      </c>
      <c r="BX11" s="17">
        <v>0.29043396374719599</v>
      </c>
      <c r="BY11" s="17"/>
      <c r="BZ11" s="17">
        <v>0.25575330775020899</v>
      </c>
      <c r="CA11" s="17">
        <v>0.29666331724264999</v>
      </c>
      <c r="CB11" s="17">
        <v>0.31060350281668703</v>
      </c>
      <c r="CC11" s="17">
        <v>0.27304079600822001</v>
      </c>
      <c r="CD11" s="17">
        <v>0.28552502913109601</v>
      </c>
      <c r="CE11" s="17">
        <v>0.253498931555937</v>
      </c>
      <c r="CF11" s="17">
        <v>0.212197104748795</v>
      </c>
      <c r="CG11" s="17"/>
      <c r="CH11" s="17">
        <v>0.197241871545871</v>
      </c>
      <c r="CI11" s="17">
        <v>0.247760980233035</v>
      </c>
      <c r="CJ11" s="17">
        <v>0.29730753340013599</v>
      </c>
      <c r="CK11" s="17">
        <v>0.33445009022900002</v>
      </c>
      <c r="CL11" s="17">
        <v>0.25520910062361901</v>
      </c>
    </row>
    <row r="12" spans="2:90" x14ac:dyDescent="0.3">
      <c r="B12" s="18" t="s">
        <v>712</v>
      </c>
      <c r="C12" s="17">
        <v>0.119869194887983</v>
      </c>
      <c r="D12" s="17">
        <v>0.124494439055371</v>
      </c>
      <c r="E12" s="17">
        <v>0.11438277641223001</v>
      </c>
      <c r="F12" s="17"/>
      <c r="G12" s="17">
        <v>0.110022518662086</v>
      </c>
      <c r="H12" s="17">
        <v>0.136360296918969</v>
      </c>
      <c r="I12" s="17">
        <v>0.122977467887462</v>
      </c>
      <c r="J12" s="17">
        <v>9.5919804010520304E-2</v>
      </c>
      <c r="K12" s="17">
        <v>0.150247857422141</v>
      </c>
      <c r="L12" s="17">
        <v>0.109452521839194</v>
      </c>
      <c r="M12" s="17"/>
      <c r="N12" s="17">
        <v>0.1193845245521</v>
      </c>
      <c r="O12" s="17">
        <v>8.4342148127300898E-2</v>
      </c>
      <c r="P12" s="17">
        <v>0.128832724243749</v>
      </c>
      <c r="Q12" s="17">
        <v>0.15057953016346001</v>
      </c>
      <c r="R12" s="17"/>
      <c r="S12" s="17">
        <v>0.103402435483005</v>
      </c>
      <c r="T12" s="17">
        <v>0.104932811140489</v>
      </c>
      <c r="U12" s="17">
        <v>0.15387222672894699</v>
      </c>
      <c r="V12" s="17">
        <v>0.13239182809438199</v>
      </c>
      <c r="W12" s="17">
        <v>0.13389839334324699</v>
      </c>
      <c r="X12" s="17">
        <v>0.111520584132449</v>
      </c>
      <c r="Y12" s="17">
        <v>8.0248894401415499E-2</v>
      </c>
      <c r="Z12" s="17">
        <v>0.208591377487642</v>
      </c>
      <c r="AA12" s="17">
        <v>7.8395690881217894E-2</v>
      </c>
      <c r="AB12" s="17">
        <v>0.14014421980039199</v>
      </c>
      <c r="AC12" s="17">
        <v>0.112720040870897</v>
      </c>
      <c r="AD12" s="17">
        <v>0.21723703889688301</v>
      </c>
      <c r="AE12" s="17"/>
      <c r="AF12" s="17">
        <v>0.15644014451394</v>
      </c>
      <c r="AG12" s="17">
        <v>8.5444130877657301E-2</v>
      </c>
      <c r="AH12" s="17">
        <v>0.119841836921754</v>
      </c>
      <c r="AI12" s="17"/>
      <c r="AJ12" s="17">
        <v>0.153968186948022</v>
      </c>
      <c r="AK12" s="17">
        <v>9.9363086456389693E-2</v>
      </c>
      <c r="AL12" s="17">
        <v>9.3136922512332798E-2</v>
      </c>
      <c r="AM12" s="17">
        <v>0.140451310554775</v>
      </c>
      <c r="AN12" s="17">
        <v>0.116037021507962</v>
      </c>
      <c r="AO12" s="17"/>
      <c r="AP12" s="17">
        <v>9.0807774335452604E-2</v>
      </c>
      <c r="AQ12" s="17">
        <v>0.163819857529027</v>
      </c>
      <c r="AR12" s="17">
        <v>9.8054309257952096E-2</v>
      </c>
      <c r="AS12" s="17">
        <v>0.15160570962432199</v>
      </c>
      <c r="AT12" s="17">
        <v>0.11557740667225</v>
      </c>
      <c r="AU12" s="17">
        <v>5.64597703163374E-2</v>
      </c>
      <c r="AV12" s="17"/>
      <c r="AW12" s="17">
        <v>0.114373500031947</v>
      </c>
      <c r="AX12" s="17">
        <v>8.2122999934658103E-2</v>
      </c>
      <c r="AY12" s="17">
        <v>0.126056033181601</v>
      </c>
      <c r="AZ12" s="17">
        <v>0.150435470060622</v>
      </c>
      <c r="BA12" s="17">
        <v>0.105785816895598</v>
      </c>
      <c r="BB12" s="17">
        <v>0.145356639209345</v>
      </c>
      <c r="BC12" s="17">
        <v>0.165720769344921</v>
      </c>
      <c r="BD12" s="17">
        <v>0.10170568594109899</v>
      </c>
      <c r="BE12" s="17">
        <v>9.7615189067489894E-2</v>
      </c>
      <c r="BF12" s="17">
        <v>0.1116361460311</v>
      </c>
      <c r="BG12" s="17">
        <v>0.14960388358215301</v>
      </c>
      <c r="BH12" s="17">
        <v>0.15197532767820299</v>
      </c>
      <c r="BI12" s="17">
        <v>9.5169793837060604E-2</v>
      </c>
      <c r="BJ12" s="17">
        <v>8.1354822047704597E-2</v>
      </c>
      <c r="BK12" s="17">
        <v>0.105839547000742</v>
      </c>
      <c r="BL12" s="17">
        <v>8.5836205329450493E-2</v>
      </c>
      <c r="BM12" s="17"/>
      <c r="BN12" s="17">
        <v>0.10941151209420601</v>
      </c>
      <c r="BO12" s="17">
        <v>0.13500921710390901</v>
      </c>
      <c r="BP12" s="17"/>
      <c r="BQ12" s="17">
        <v>8.8554685140353598E-2</v>
      </c>
      <c r="BR12" s="17">
        <v>0.128934872122065</v>
      </c>
      <c r="BS12" s="17"/>
      <c r="BT12" s="17">
        <v>0.11209158644242601</v>
      </c>
      <c r="BU12" s="17"/>
      <c r="BV12" s="17">
        <v>9.8271053102451295E-2</v>
      </c>
      <c r="BW12" s="17">
        <v>0.12859995106931199</v>
      </c>
      <c r="BX12" s="17">
        <v>0.119332443384448</v>
      </c>
      <c r="BY12" s="17"/>
      <c r="BZ12" s="17">
        <v>0.13241887508780201</v>
      </c>
      <c r="CA12" s="17">
        <v>0.11391873601741399</v>
      </c>
      <c r="CB12" s="17">
        <v>0.11729020886791799</v>
      </c>
      <c r="CC12" s="17">
        <v>0.12722120259168501</v>
      </c>
      <c r="CD12" s="17">
        <v>0.110253335406247</v>
      </c>
      <c r="CE12" s="17">
        <v>0.11573472518411</v>
      </c>
      <c r="CF12" s="17">
        <v>0.158680590250389</v>
      </c>
      <c r="CG12" s="17"/>
      <c r="CH12" s="17">
        <v>0.116173822780324</v>
      </c>
      <c r="CI12" s="17">
        <v>0.107090935591495</v>
      </c>
      <c r="CJ12" s="17">
        <v>0.126341184926444</v>
      </c>
      <c r="CK12" s="17">
        <v>0.13374325350343999</v>
      </c>
      <c r="CL12" s="17">
        <v>0.133948201806488</v>
      </c>
    </row>
    <row r="13" spans="2:90" x14ac:dyDescent="0.3">
      <c r="B13" s="18" t="s">
        <v>713</v>
      </c>
      <c r="C13" s="17">
        <v>6.3075168405162294E-2</v>
      </c>
      <c r="D13" s="17">
        <v>7.1082011152704502E-2</v>
      </c>
      <c r="E13" s="17">
        <v>5.4791489880311399E-2</v>
      </c>
      <c r="F13" s="17"/>
      <c r="G13" s="17">
        <v>6.6718014739865994E-2</v>
      </c>
      <c r="H13" s="17">
        <v>6.1261723218858699E-2</v>
      </c>
      <c r="I13" s="17">
        <v>9.9794004492907401E-2</v>
      </c>
      <c r="J13" s="17">
        <v>5.6537710848436298E-2</v>
      </c>
      <c r="K13" s="17">
        <v>4.3349373116944201E-2</v>
      </c>
      <c r="L13" s="17">
        <v>5.0607095842854E-2</v>
      </c>
      <c r="M13" s="17"/>
      <c r="N13" s="17">
        <v>6.8762090009681601E-2</v>
      </c>
      <c r="O13" s="17">
        <v>6.0646569178310003E-2</v>
      </c>
      <c r="P13" s="17">
        <v>7.3073971025537005E-2</v>
      </c>
      <c r="Q13" s="17">
        <v>5.12973582910849E-2</v>
      </c>
      <c r="R13" s="17"/>
      <c r="S13" s="17">
        <v>6.7281620815532503E-2</v>
      </c>
      <c r="T13" s="17">
        <v>5.9732312708241503E-2</v>
      </c>
      <c r="U13" s="17">
        <v>8.1258853739775094E-2</v>
      </c>
      <c r="V13" s="17">
        <v>3.6911338090535199E-2</v>
      </c>
      <c r="W13" s="17">
        <v>4.0241362101128303E-2</v>
      </c>
      <c r="X13" s="17">
        <v>3.1688252628349602E-2</v>
      </c>
      <c r="Y13" s="17">
        <v>9.1534110803798696E-2</v>
      </c>
      <c r="Z13" s="17">
        <v>6.8041693084410798E-2</v>
      </c>
      <c r="AA13" s="17">
        <v>8.4468318531423101E-2</v>
      </c>
      <c r="AB13" s="17">
        <v>5.7771351040905201E-2</v>
      </c>
      <c r="AC13" s="17">
        <v>7.4433782954725095E-2</v>
      </c>
      <c r="AD13" s="17">
        <v>7.1030222099481205E-2</v>
      </c>
      <c r="AE13" s="17"/>
      <c r="AF13" s="17">
        <v>6.5257519585203705E-2</v>
      </c>
      <c r="AG13" s="17">
        <v>5.6260634147894499E-2</v>
      </c>
      <c r="AH13" s="17">
        <v>7.2806165117355395E-2</v>
      </c>
      <c r="AI13" s="17"/>
      <c r="AJ13" s="17">
        <v>7.6326827619812104E-2</v>
      </c>
      <c r="AK13" s="17">
        <v>5.4743769375009202E-2</v>
      </c>
      <c r="AL13" s="17">
        <v>5.1653265187893899E-2</v>
      </c>
      <c r="AM13" s="17">
        <v>8.6294528270393106E-2</v>
      </c>
      <c r="AN13" s="17">
        <v>1.9277573762215599E-2</v>
      </c>
      <c r="AO13" s="17"/>
      <c r="AP13" s="17">
        <v>4.5645515968682299E-2</v>
      </c>
      <c r="AQ13" s="17">
        <v>7.0670148629570398E-2</v>
      </c>
      <c r="AR13" s="17">
        <v>5.0959459365458801E-2</v>
      </c>
      <c r="AS13" s="17">
        <v>8.1229944923315506E-2</v>
      </c>
      <c r="AT13" s="17">
        <v>2.7787104138042699E-2</v>
      </c>
      <c r="AU13" s="17">
        <v>7.2915853772084996E-2</v>
      </c>
      <c r="AV13" s="17"/>
      <c r="AW13" s="17">
        <v>0</v>
      </c>
      <c r="AX13" s="17">
        <v>8.4005718706702898E-2</v>
      </c>
      <c r="AY13" s="17">
        <v>2.62800734109323E-2</v>
      </c>
      <c r="AZ13" s="17">
        <v>6.0492740541779097E-2</v>
      </c>
      <c r="BA13" s="17">
        <v>9.5089968337773306E-2</v>
      </c>
      <c r="BB13" s="17">
        <v>4.8361024671920397E-2</v>
      </c>
      <c r="BC13" s="17">
        <v>4.2219801130861399E-2</v>
      </c>
      <c r="BD13" s="17">
        <v>3.9202204110249599E-2</v>
      </c>
      <c r="BE13" s="17">
        <v>3.9778970958842003E-2</v>
      </c>
      <c r="BF13" s="17">
        <v>4.1592785212797301E-2</v>
      </c>
      <c r="BG13" s="17">
        <v>9.1232497946396596E-2</v>
      </c>
      <c r="BH13" s="17">
        <v>8.1954685812482095E-2</v>
      </c>
      <c r="BI13" s="17">
        <v>0.130188834286424</v>
      </c>
      <c r="BJ13" s="17">
        <v>6.3063385521068493E-2</v>
      </c>
      <c r="BK13" s="17">
        <v>1.88972305011176E-2</v>
      </c>
      <c r="BL13" s="17">
        <v>8.7775761250766998E-2</v>
      </c>
      <c r="BM13" s="17"/>
      <c r="BN13" s="17">
        <v>5.6759046173479002E-2</v>
      </c>
      <c r="BO13" s="17">
        <v>6.97023574944131E-2</v>
      </c>
      <c r="BP13" s="17"/>
      <c r="BQ13" s="17">
        <v>4.6605845963349303E-2</v>
      </c>
      <c r="BR13" s="17">
        <v>6.9518536590509106E-2</v>
      </c>
      <c r="BS13" s="17"/>
      <c r="BT13" s="17">
        <v>6.9142397602300495E-2</v>
      </c>
      <c r="BU13" s="17"/>
      <c r="BV13" s="17">
        <v>5.0149835999352597E-2</v>
      </c>
      <c r="BW13" s="17">
        <v>5.61681016215103E-2</v>
      </c>
      <c r="BX13" s="17">
        <v>7.0778802249581593E-2</v>
      </c>
      <c r="BY13" s="17"/>
      <c r="BZ13" s="17">
        <v>0.123436773279035</v>
      </c>
      <c r="CA13" s="17">
        <v>4.3852920812328597E-2</v>
      </c>
      <c r="CB13" s="17">
        <v>3.5428256097514203E-2</v>
      </c>
      <c r="CC13" s="17">
        <v>6.3497163155109199E-2</v>
      </c>
      <c r="CD13" s="17">
        <v>4.9583500317934202E-2</v>
      </c>
      <c r="CE13" s="17">
        <v>7.15676317115925E-2</v>
      </c>
      <c r="CF13" s="17">
        <v>9.4013311211397596E-2</v>
      </c>
      <c r="CG13" s="17"/>
      <c r="CH13" s="17">
        <v>0.123717261069497</v>
      </c>
      <c r="CI13" s="17">
        <v>5.0513494212578697E-2</v>
      </c>
      <c r="CJ13" s="17">
        <v>6.2428584180890603E-2</v>
      </c>
      <c r="CK13" s="17">
        <v>5.3207590116230698E-2</v>
      </c>
      <c r="CL13" s="17">
        <v>7.5932728908859895E-2</v>
      </c>
    </row>
    <row r="14" spans="2:90" x14ac:dyDescent="0.3">
      <c r="B14" s="18" t="s">
        <v>202</v>
      </c>
      <c r="C14" s="17">
        <v>9.3031327319365503E-2</v>
      </c>
      <c r="D14" s="17">
        <v>6.4079367747101504E-2</v>
      </c>
      <c r="E14" s="17">
        <v>0.122063609458697</v>
      </c>
      <c r="F14" s="17"/>
      <c r="G14" s="17">
        <v>7.1235743459807502E-2</v>
      </c>
      <c r="H14" s="17">
        <v>6.0979960002052101E-2</v>
      </c>
      <c r="I14" s="17">
        <v>0.10562061692771001</v>
      </c>
      <c r="J14" s="17">
        <v>0.14131893984257601</v>
      </c>
      <c r="K14" s="17">
        <v>7.8941132736639205E-2</v>
      </c>
      <c r="L14" s="17">
        <v>9.3646256035381403E-2</v>
      </c>
      <c r="M14" s="17"/>
      <c r="N14" s="17">
        <v>6.0098310603570099E-2</v>
      </c>
      <c r="O14" s="17">
        <v>8.1394680371881203E-2</v>
      </c>
      <c r="P14" s="17">
        <v>9.9285205667310195E-2</v>
      </c>
      <c r="Q14" s="17">
        <v>0.13211757627763099</v>
      </c>
      <c r="R14" s="17"/>
      <c r="S14" s="17">
        <v>7.9659259164277907E-2</v>
      </c>
      <c r="T14" s="17">
        <v>8.7631555721336907E-2</v>
      </c>
      <c r="U14" s="17">
        <v>5.9067546026056003E-2</v>
      </c>
      <c r="V14" s="17">
        <v>0.129168337990403</v>
      </c>
      <c r="W14" s="17">
        <v>0.121264476182736</v>
      </c>
      <c r="X14" s="17">
        <v>5.9345635646574101E-2</v>
      </c>
      <c r="Y14" s="17">
        <v>0.10174655357141101</v>
      </c>
      <c r="Z14" s="17">
        <v>7.5651757083017801E-2</v>
      </c>
      <c r="AA14" s="17">
        <v>7.8185471600458301E-2</v>
      </c>
      <c r="AB14" s="17">
        <v>0.103317046298566</v>
      </c>
      <c r="AC14" s="17">
        <v>0.161634953190152</v>
      </c>
      <c r="AD14" s="17">
        <v>0.105905810632203</v>
      </c>
      <c r="AE14" s="17"/>
      <c r="AF14" s="17">
        <v>8.5269957513246994E-2</v>
      </c>
      <c r="AG14" s="17">
        <v>8.5133996931288203E-2</v>
      </c>
      <c r="AH14" s="17">
        <v>0.13556229417976201</v>
      </c>
      <c r="AI14" s="17"/>
      <c r="AJ14" s="17">
        <v>6.2199737138292598E-2</v>
      </c>
      <c r="AK14" s="17">
        <v>7.2011587844439007E-2</v>
      </c>
      <c r="AL14" s="17">
        <v>8.4096734841993495E-2</v>
      </c>
      <c r="AM14" s="17">
        <v>7.7755378637825501E-2</v>
      </c>
      <c r="AN14" s="17">
        <v>8.4242794407879795E-2</v>
      </c>
      <c r="AO14" s="17"/>
      <c r="AP14" s="17">
        <v>6.4078600396610605E-2</v>
      </c>
      <c r="AQ14" s="17">
        <v>6.3718295955301194E-2</v>
      </c>
      <c r="AR14" s="17">
        <v>9.2493633056460703E-2</v>
      </c>
      <c r="AS14" s="17">
        <v>8.7437612846323204E-2</v>
      </c>
      <c r="AT14" s="17">
        <v>5.2610510892360601E-2</v>
      </c>
      <c r="AU14" s="17">
        <v>0.15456385450711199</v>
      </c>
      <c r="AV14" s="17"/>
      <c r="AW14" s="17">
        <v>0.19914139475501899</v>
      </c>
      <c r="AX14" s="17">
        <v>0.235060949858093</v>
      </c>
      <c r="AY14" s="17">
        <v>0.13872019030724</v>
      </c>
      <c r="AZ14" s="17">
        <v>0.107003932025343</v>
      </c>
      <c r="BA14" s="17">
        <v>9.51240118635059E-2</v>
      </c>
      <c r="BB14" s="17">
        <v>0.125351005784055</v>
      </c>
      <c r="BC14" s="17">
        <v>5.4668748345103997E-2</v>
      </c>
      <c r="BD14" s="17">
        <v>7.0234001887769196E-2</v>
      </c>
      <c r="BE14" s="17">
        <v>4.5467989621847303E-2</v>
      </c>
      <c r="BF14" s="17">
        <v>9.1086301805029607E-2</v>
      </c>
      <c r="BG14" s="17">
        <v>5.78960988666627E-2</v>
      </c>
      <c r="BH14" s="17">
        <v>7.51609782262182E-2</v>
      </c>
      <c r="BI14" s="17">
        <v>2.8983850447664199E-2</v>
      </c>
      <c r="BJ14" s="17">
        <v>4.9684212831177202E-2</v>
      </c>
      <c r="BK14" s="17">
        <v>0.123109248705735</v>
      </c>
      <c r="BL14" s="17">
        <v>8.3505932078314395E-3</v>
      </c>
      <c r="BM14" s="17"/>
      <c r="BN14" s="17">
        <v>8.8510185442292402E-2</v>
      </c>
      <c r="BO14" s="17">
        <v>9.7091528704376803E-2</v>
      </c>
      <c r="BP14" s="17"/>
      <c r="BQ14" s="17">
        <v>6.1280024657074897E-2</v>
      </c>
      <c r="BR14" s="17">
        <v>7.2658946536268601E-2</v>
      </c>
      <c r="BS14" s="17"/>
      <c r="BT14" s="17">
        <v>3.7432670563076399E-2</v>
      </c>
      <c r="BU14" s="17"/>
      <c r="BV14" s="17">
        <v>0.12585297240997501</v>
      </c>
      <c r="BW14" s="17">
        <v>8.5548571299935303E-2</v>
      </c>
      <c r="BX14" s="17">
        <v>8.12630135205646E-2</v>
      </c>
      <c r="BY14" s="17"/>
      <c r="BZ14" s="17">
        <v>0.16978712762905801</v>
      </c>
      <c r="CA14" s="17">
        <v>0.108485385270966</v>
      </c>
      <c r="CB14" s="17">
        <v>0.103738383173826</v>
      </c>
      <c r="CC14" s="17">
        <v>6.0218040119233297E-2</v>
      </c>
      <c r="CD14" s="17">
        <v>5.6880243639216399E-2</v>
      </c>
      <c r="CE14" s="17">
        <v>5.5071936272502599E-2</v>
      </c>
      <c r="CF14" s="17">
        <v>4.6048578462193401E-2</v>
      </c>
      <c r="CG14" s="17"/>
      <c r="CH14" s="17">
        <v>3.2771860071615498E-2</v>
      </c>
      <c r="CI14" s="17">
        <v>7.7643856018958096E-2</v>
      </c>
      <c r="CJ14" s="17">
        <v>9.5544923300500795E-2</v>
      </c>
      <c r="CK14" s="17">
        <v>0.13971379170728601</v>
      </c>
      <c r="CL14" s="17">
        <v>0.17810700654626299</v>
      </c>
    </row>
    <row r="15" spans="2:90" x14ac:dyDescent="0.3">
      <c r="B15" s="18" t="s">
        <v>173</v>
      </c>
      <c r="C15" s="20">
        <v>0.45001904069149601</v>
      </c>
      <c r="D15" s="20">
        <v>0.47959297308885301</v>
      </c>
      <c r="E15" s="20">
        <v>0.419631586112234</v>
      </c>
      <c r="F15" s="20"/>
      <c r="G15" s="20">
        <v>0.49930872234253998</v>
      </c>
      <c r="H15" s="20">
        <v>0.49194187672324202</v>
      </c>
      <c r="I15" s="20">
        <v>0.38965113701817999</v>
      </c>
      <c r="J15" s="20">
        <v>0.41640930274912002</v>
      </c>
      <c r="K15" s="20">
        <v>0.44161357780869698</v>
      </c>
      <c r="L15" s="20">
        <v>0.46537542164124901</v>
      </c>
      <c r="M15" s="20"/>
      <c r="N15" s="20">
        <v>0.50471214996153702</v>
      </c>
      <c r="O15" s="20">
        <v>0.53267254830973398</v>
      </c>
      <c r="P15" s="20">
        <v>0.40379492947454598</v>
      </c>
      <c r="Q15" s="20">
        <v>0.34619852933529999</v>
      </c>
      <c r="R15" s="20"/>
      <c r="S15" s="20">
        <v>0.474200527761586</v>
      </c>
      <c r="T15" s="20">
        <v>0.47172385561986702</v>
      </c>
      <c r="U15" s="20">
        <v>0.45226752404920501</v>
      </c>
      <c r="V15" s="20">
        <v>0.45184269352073703</v>
      </c>
      <c r="W15" s="20">
        <v>0.41935253087421098</v>
      </c>
      <c r="X15" s="20">
        <v>0.47309117060670203</v>
      </c>
      <c r="Y15" s="20">
        <v>0.47542210872289198</v>
      </c>
      <c r="Z15" s="20">
        <v>0.38699761969465502</v>
      </c>
      <c r="AA15" s="20">
        <v>0.39975517016186202</v>
      </c>
      <c r="AB15" s="20">
        <v>0.45260769010933699</v>
      </c>
      <c r="AC15" s="20">
        <v>0.44690591657041001</v>
      </c>
      <c r="AD15" s="20">
        <v>0.43204692495321101</v>
      </c>
      <c r="AE15" s="20"/>
      <c r="AF15" s="20">
        <v>0.39091208063917798</v>
      </c>
      <c r="AG15" s="20">
        <v>0.54523285326092796</v>
      </c>
      <c r="AH15" s="20">
        <v>0.33832356529742402</v>
      </c>
      <c r="AI15" s="20"/>
      <c r="AJ15" s="20">
        <v>0.40026478123242398</v>
      </c>
      <c r="AK15" s="20">
        <v>0.53695642421943302</v>
      </c>
      <c r="AL15" s="20">
        <v>0.57538193969400497</v>
      </c>
      <c r="AM15" s="20">
        <v>0.35716907299739997</v>
      </c>
      <c r="AN15" s="20">
        <v>0.52352755453508804</v>
      </c>
      <c r="AO15" s="20"/>
      <c r="AP15" s="20">
        <v>0.59651683454930104</v>
      </c>
      <c r="AQ15" s="20">
        <v>0.40808011662687399</v>
      </c>
      <c r="AR15" s="20">
        <v>0.49797132389544002</v>
      </c>
      <c r="AS15" s="20">
        <v>0.33013120637141202</v>
      </c>
      <c r="AT15" s="20">
        <v>0.61003640924948599</v>
      </c>
      <c r="AU15" s="20">
        <v>0.40170856552346401</v>
      </c>
      <c r="AV15" s="20"/>
      <c r="AW15" s="20">
        <v>0.35114038139866299</v>
      </c>
      <c r="AX15" s="20">
        <v>0.32911054208785501</v>
      </c>
      <c r="AY15" s="20">
        <v>0.405652539530444</v>
      </c>
      <c r="AZ15" s="20">
        <v>0.366658204773122</v>
      </c>
      <c r="BA15" s="20">
        <v>0.43799006981704602</v>
      </c>
      <c r="BB15" s="20">
        <v>0.39049380416012502</v>
      </c>
      <c r="BC15" s="20">
        <v>0.42130965877684101</v>
      </c>
      <c r="BD15" s="20">
        <v>0.40888056529401301</v>
      </c>
      <c r="BE15" s="20">
        <v>0.57265750228710799</v>
      </c>
      <c r="BF15" s="20">
        <v>0.51358521416357805</v>
      </c>
      <c r="BG15" s="20">
        <v>0.48502477986834502</v>
      </c>
      <c r="BH15" s="20">
        <v>0.45053965422124098</v>
      </c>
      <c r="BI15" s="20">
        <v>0.54407473102431703</v>
      </c>
      <c r="BJ15" s="20">
        <v>0.48971451471761002</v>
      </c>
      <c r="BK15" s="20">
        <v>0.60637340722461497</v>
      </c>
      <c r="BL15" s="20">
        <v>0.59031697579690201</v>
      </c>
      <c r="BM15" s="20"/>
      <c r="BN15" s="20">
        <v>0.45263410769816398</v>
      </c>
      <c r="BO15" s="20">
        <v>0.44818631564109801</v>
      </c>
      <c r="BP15" s="20"/>
      <c r="BQ15" s="20">
        <v>0.59600931445931205</v>
      </c>
      <c r="BR15" s="20">
        <v>0.42567845578016</v>
      </c>
      <c r="BS15" s="20"/>
      <c r="BT15" s="20">
        <v>0.50227277613538102</v>
      </c>
      <c r="BU15" s="20"/>
      <c r="BV15" s="20">
        <v>0.48335271251522399</v>
      </c>
      <c r="BW15" s="20">
        <v>0.45903455057873499</v>
      </c>
      <c r="BX15" s="20">
        <v>0.43819177709821</v>
      </c>
      <c r="BY15" s="20"/>
      <c r="BZ15" s="20">
        <v>0.318603916253897</v>
      </c>
      <c r="CA15" s="20">
        <v>0.43707964065664201</v>
      </c>
      <c r="CB15" s="20">
        <v>0.43293964904405402</v>
      </c>
      <c r="CC15" s="20">
        <v>0.47602279812575199</v>
      </c>
      <c r="CD15" s="20">
        <v>0.49775789150550598</v>
      </c>
      <c r="CE15" s="20">
        <v>0.50412677527585803</v>
      </c>
      <c r="CF15" s="20">
        <v>0.489060415327224</v>
      </c>
      <c r="CG15" s="20"/>
      <c r="CH15" s="20">
        <v>0.530095184532693</v>
      </c>
      <c r="CI15" s="20">
        <v>0.51699073394393302</v>
      </c>
      <c r="CJ15" s="20">
        <v>0.41837777419202798</v>
      </c>
      <c r="CK15" s="20">
        <v>0.33888527444404298</v>
      </c>
      <c r="CL15" s="20">
        <v>0.35680296211476997</v>
      </c>
    </row>
    <row r="16" spans="2:90" x14ac:dyDescent="0.3">
      <c r="B16" s="18" t="s">
        <v>174</v>
      </c>
      <c r="C16" s="20">
        <v>0.18294436329314601</v>
      </c>
      <c r="D16" s="20">
        <v>0.19557645020807601</v>
      </c>
      <c r="E16" s="20">
        <v>0.16917426629254101</v>
      </c>
      <c r="F16" s="20"/>
      <c r="G16" s="20">
        <v>0.176740533401952</v>
      </c>
      <c r="H16" s="20">
        <v>0.19762202013782801</v>
      </c>
      <c r="I16" s="20">
        <v>0.22277147238037001</v>
      </c>
      <c r="J16" s="20">
        <v>0.15245751485895701</v>
      </c>
      <c r="K16" s="20">
        <v>0.19359723053908501</v>
      </c>
      <c r="L16" s="20">
        <v>0.16005961768204799</v>
      </c>
      <c r="M16" s="20"/>
      <c r="N16" s="20">
        <v>0.188146614561781</v>
      </c>
      <c r="O16" s="20">
        <v>0.144988717305611</v>
      </c>
      <c r="P16" s="20">
        <v>0.20190669526928601</v>
      </c>
      <c r="Q16" s="20">
        <v>0.20187688845454499</v>
      </c>
      <c r="R16" s="20"/>
      <c r="S16" s="20">
        <v>0.170684056298538</v>
      </c>
      <c r="T16" s="20">
        <v>0.164665123848731</v>
      </c>
      <c r="U16" s="20">
        <v>0.235131080468722</v>
      </c>
      <c r="V16" s="20">
        <v>0.169303166184917</v>
      </c>
      <c r="W16" s="20">
        <v>0.17413975544437599</v>
      </c>
      <c r="X16" s="20">
        <v>0.14320883676079799</v>
      </c>
      <c r="Y16" s="20">
        <v>0.171783005205214</v>
      </c>
      <c r="Z16" s="20">
        <v>0.276633070572053</v>
      </c>
      <c r="AA16" s="20">
        <v>0.16286400941264101</v>
      </c>
      <c r="AB16" s="20">
        <v>0.19791557084129799</v>
      </c>
      <c r="AC16" s="20">
        <v>0.18715382382562201</v>
      </c>
      <c r="AD16" s="20">
        <v>0.28826726099636502</v>
      </c>
      <c r="AE16" s="20"/>
      <c r="AF16" s="20">
        <v>0.22169766409914399</v>
      </c>
      <c r="AG16" s="20">
        <v>0.14170476502555199</v>
      </c>
      <c r="AH16" s="20">
        <v>0.19264800203910901</v>
      </c>
      <c r="AI16" s="20"/>
      <c r="AJ16" s="20">
        <v>0.23029501456783399</v>
      </c>
      <c r="AK16" s="20">
        <v>0.15410685583139899</v>
      </c>
      <c r="AL16" s="20">
        <v>0.144790187700227</v>
      </c>
      <c r="AM16" s="20">
        <v>0.22674583882516799</v>
      </c>
      <c r="AN16" s="20">
        <v>0.135314595270178</v>
      </c>
      <c r="AO16" s="20"/>
      <c r="AP16" s="20">
        <v>0.136453290304135</v>
      </c>
      <c r="AQ16" s="20">
        <v>0.234490006158597</v>
      </c>
      <c r="AR16" s="20">
        <v>0.14901376862341101</v>
      </c>
      <c r="AS16" s="20">
        <v>0.23283565454763799</v>
      </c>
      <c r="AT16" s="20">
        <v>0.143364510810293</v>
      </c>
      <c r="AU16" s="20">
        <v>0.12937562408842199</v>
      </c>
      <c r="AV16" s="20"/>
      <c r="AW16" s="20">
        <v>0.114373500031947</v>
      </c>
      <c r="AX16" s="20">
        <v>0.166128718641361</v>
      </c>
      <c r="AY16" s="20">
        <v>0.15233610659253299</v>
      </c>
      <c r="AZ16" s="20">
        <v>0.210928210602401</v>
      </c>
      <c r="BA16" s="20">
        <v>0.20087578523337199</v>
      </c>
      <c r="BB16" s="20">
        <v>0.19371766388126499</v>
      </c>
      <c r="BC16" s="20">
        <v>0.20794057047578299</v>
      </c>
      <c r="BD16" s="20">
        <v>0.14090789005134899</v>
      </c>
      <c r="BE16" s="20">
        <v>0.13739416002633201</v>
      </c>
      <c r="BF16" s="20">
        <v>0.153228931243897</v>
      </c>
      <c r="BG16" s="20">
        <v>0.240836381528549</v>
      </c>
      <c r="BH16" s="20">
        <v>0.23393001349068501</v>
      </c>
      <c r="BI16" s="20">
        <v>0.22535862812348501</v>
      </c>
      <c r="BJ16" s="20">
        <v>0.14441820756877299</v>
      </c>
      <c r="BK16" s="20">
        <v>0.12473677750185901</v>
      </c>
      <c r="BL16" s="20">
        <v>0.17361196658021699</v>
      </c>
      <c r="BM16" s="20"/>
      <c r="BN16" s="20">
        <v>0.16617055826768501</v>
      </c>
      <c r="BO16" s="20">
        <v>0.20471157459832201</v>
      </c>
      <c r="BP16" s="20"/>
      <c r="BQ16" s="20">
        <v>0.13516053110370299</v>
      </c>
      <c r="BR16" s="20">
        <v>0.198453408712574</v>
      </c>
      <c r="BS16" s="20"/>
      <c r="BT16" s="20">
        <v>0.18123398404472699</v>
      </c>
      <c r="BU16" s="20"/>
      <c r="BV16" s="20">
        <v>0.14842088910180401</v>
      </c>
      <c r="BW16" s="20">
        <v>0.184768052690822</v>
      </c>
      <c r="BX16" s="20">
        <v>0.19011124563402901</v>
      </c>
      <c r="BY16" s="20"/>
      <c r="BZ16" s="20">
        <v>0.255855648366837</v>
      </c>
      <c r="CA16" s="20">
        <v>0.15777165682974301</v>
      </c>
      <c r="CB16" s="20">
        <v>0.15271846496543201</v>
      </c>
      <c r="CC16" s="20">
        <v>0.19071836574679499</v>
      </c>
      <c r="CD16" s="20">
        <v>0.159836835724181</v>
      </c>
      <c r="CE16" s="20">
        <v>0.18730235689570199</v>
      </c>
      <c r="CF16" s="20">
        <v>0.252693901461787</v>
      </c>
      <c r="CG16" s="20"/>
      <c r="CH16" s="20">
        <v>0.23989108384982</v>
      </c>
      <c r="CI16" s="20">
        <v>0.15760442980407399</v>
      </c>
      <c r="CJ16" s="20">
        <v>0.18876976910733501</v>
      </c>
      <c r="CK16" s="20">
        <v>0.18695084361967099</v>
      </c>
      <c r="CL16" s="20">
        <v>0.209880930715348</v>
      </c>
    </row>
    <row r="17" spans="2:90" x14ac:dyDescent="0.3">
      <c r="B17" s="18" t="s">
        <v>121</v>
      </c>
      <c r="C17" s="21">
        <v>0.26707467739835</v>
      </c>
      <c r="D17" s="21">
        <v>0.284016522880777</v>
      </c>
      <c r="E17" s="21">
        <v>0.25045731981969299</v>
      </c>
      <c r="F17" s="21"/>
      <c r="G17" s="21">
        <v>0.32256818894058897</v>
      </c>
      <c r="H17" s="21">
        <v>0.29431985658541399</v>
      </c>
      <c r="I17" s="21">
        <v>0.16687966463781001</v>
      </c>
      <c r="J17" s="21">
        <v>0.26395178789016399</v>
      </c>
      <c r="K17" s="21">
        <v>0.248016347269612</v>
      </c>
      <c r="L17" s="21">
        <v>0.30531580395920099</v>
      </c>
      <c r="M17" s="21"/>
      <c r="N17" s="21">
        <v>0.31656553539975602</v>
      </c>
      <c r="O17" s="21">
        <v>0.38768383100412301</v>
      </c>
      <c r="P17" s="21">
        <v>0.201888234205261</v>
      </c>
      <c r="Q17" s="21">
        <v>0.144321640880755</v>
      </c>
      <c r="R17" s="21"/>
      <c r="S17" s="21">
        <v>0.303516471463048</v>
      </c>
      <c r="T17" s="21">
        <v>0.30705873177113702</v>
      </c>
      <c r="U17" s="21">
        <v>0.21713644358048301</v>
      </c>
      <c r="V17" s="21">
        <v>0.28253952733582</v>
      </c>
      <c r="W17" s="21">
        <v>0.24521277542983599</v>
      </c>
      <c r="X17" s="21">
        <v>0.32988233384590399</v>
      </c>
      <c r="Y17" s="21">
        <v>0.30363910351767798</v>
      </c>
      <c r="Z17" s="21">
        <v>0.110364549122602</v>
      </c>
      <c r="AA17" s="21">
        <v>0.23689116074922101</v>
      </c>
      <c r="AB17" s="21">
        <v>0.25469211926803897</v>
      </c>
      <c r="AC17" s="21">
        <v>0.259752092744788</v>
      </c>
      <c r="AD17" s="21">
        <v>0.14377966395684699</v>
      </c>
      <c r="AE17" s="21"/>
      <c r="AF17" s="21">
        <v>0.169214416540035</v>
      </c>
      <c r="AG17" s="21">
        <v>0.403528088235376</v>
      </c>
      <c r="AH17" s="21">
        <v>0.14567556325831399</v>
      </c>
      <c r="AI17" s="21"/>
      <c r="AJ17" s="21">
        <v>0.16996976666458999</v>
      </c>
      <c r="AK17" s="21">
        <v>0.38284956838803402</v>
      </c>
      <c r="AL17" s="21">
        <v>0.43059175199377803</v>
      </c>
      <c r="AM17" s="21">
        <v>0.13042323417223101</v>
      </c>
      <c r="AN17" s="21">
        <v>0.38821295926491001</v>
      </c>
      <c r="AO17" s="21"/>
      <c r="AP17" s="21">
        <v>0.46006354424516599</v>
      </c>
      <c r="AQ17" s="21">
        <v>0.17359011046827699</v>
      </c>
      <c r="AR17" s="21">
        <v>0.34895755527202899</v>
      </c>
      <c r="AS17" s="21">
        <v>9.7295551823774404E-2</v>
      </c>
      <c r="AT17" s="21">
        <v>0.46667189843919299</v>
      </c>
      <c r="AU17" s="21">
        <v>0.272332941435042</v>
      </c>
      <c r="AV17" s="21"/>
      <c r="AW17" s="21">
        <v>0.236766881366716</v>
      </c>
      <c r="AX17" s="21">
        <v>0.16298182344649401</v>
      </c>
      <c r="AY17" s="21">
        <v>0.25331643293791101</v>
      </c>
      <c r="AZ17" s="21">
        <v>0.155729994170721</v>
      </c>
      <c r="BA17" s="21">
        <v>0.23711428458367401</v>
      </c>
      <c r="BB17" s="21">
        <v>0.19677614027886001</v>
      </c>
      <c r="BC17" s="21">
        <v>0.213369088301059</v>
      </c>
      <c r="BD17" s="21">
        <v>0.26797267524266399</v>
      </c>
      <c r="BE17" s="21">
        <v>0.43526334226077701</v>
      </c>
      <c r="BF17" s="21">
        <v>0.36035628291968103</v>
      </c>
      <c r="BG17" s="21">
        <v>0.244188398339796</v>
      </c>
      <c r="BH17" s="21">
        <v>0.216609640730555</v>
      </c>
      <c r="BI17" s="21">
        <v>0.31871610290083302</v>
      </c>
      <c r="BJ17" s="21">
        <v>0.34529630714883702</v>
      </c>
      <c r="BK17" s="21">
        <v>0.481636629722756</v>
      </c>
      <c r="BL17" s="21">
        <v>0.41670500921668502</v>
      </c>
      <c r="BM17" s="21"/>
      <c r="BN17" s="21">
        <v>0.28646354943047903</v>
      </c>
      <c r="BO17" s="21">
        <v>0.243474741042776</v>
      </c>
      <c r="BP17" s="21"/>
      <c r="BQ17" s="21">
        <v>0.46084878335561003</v>
      </c>
      <c r="BR17" s="21">
        <v>0.22722504706758601</v>
      </c>
      <c r="BS17" s="21"/>
      <c r="BT17" s="21">
        <v>0.321038792090654</v>
      </c>
      <c r="BU17" s="21"/>
      <c r="BV17" s="21">
        <v>0.33493182341341998</v>
      </c>
      <c r="BW17" s="21">
        <v>0.27426649788791202</v>
      </c>
      <c r="BX17" s="21">
        <v>0.24808053146418099</v>
      </c>
      <c r="BY17" s="21"/>
      <c r="BZ17" s="21">
        <v>6.2748267887060102E-2</v>
      </c>
      <c r="CA17" s="21">
        <v>0.27930798382689898</v>
      </c>
      <c r="CB17" s="21">
        <v>0.28022118407862201</v>
      </c>
      <c r="CC17" s="21">
        <v>0.28530443237895797</v>
      </c>
      <c r="CD17" s="21">
        <v>0.33792105578132497</v>
      </c>
      <c r="CE17" s="21">
        <v>0.31682441838015601</v>
      </c>
      <c r="CF17" s="21">
        <v>0.236366513865438</v>
      </c>
      <c r="CG17" s="21"/>
      <c r="CH17" s="21">
        <v>0.290204100682873</v>
      </c>
      <c r="CI17" s="21">
        <v>0.359386304139859</v>
      </c>
      <c r="CJ17" s="21">
        <v>0.22960800508469301</v>
      </c>
      <c r="CK17" s="21">
        <v>0.151934430824372</v>
      </c>
      <c r="CL17" s="21">
        <v>0.146922031399421</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722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0.47202961970026402</v>
      </c>
      <c r="D9" s="17">
        <v>0.47707574160111399</v>
      </c>
      <c r="E9" s="17">
        <v>0.46291280248026301</v>
      </c>
      <c r="F9" s="17"/>
      <c r="G9" s="17">
        <v>0.43961173765856498</v>
      </c>
      <c r="H9" s="17">
        <v>0.44801203617560198</v>
      </c>
      <c r="I9" s="17">
        <v>0.51985564509155802</v>
      </c>
      <c r="J9" s="17">
        <v>0.51382696475773204</v>
      </c>
      <c r="K9" s="17">
        <v>0.51340691993993803</v>
      </c>
      <c r="L9" s="17">
        <v>0.41234368434792801</v>
      </c>
      <c r="M9" s="17"/>
      <c r="N9" s="17">
        <v>0.44370305505177499</v>
      </c>
      <c r="O9" s="17">
        <v>0.449838672865084</v>
      </c>
      <c r="P9" s="17">
        <v>0.466876196231163</v>
      </c>
      <c r="Q9" s="17">
        <v>0.53294166109913299</v>
      </c>
      <c r="R9" s="17"/>
      <c r="S9" s="17">
        <v>0.43951517221819802</v>
      </c>
      <c r="T9" s="17">
        <v>0.46190691332698403</v>
      </c>
      <c r="U9" s="17">
        <v>0.48453575936728499</v>
      </c>
      <c r="V9" s="17">
        <v>0.46598586723076402</v>
      </c>
      <c r="W9" s="17">
        <v>0.43379028949789</v>
      </c>
      <c r="X9" s="17">
        <v>0.46084830252741299</v>
      </c>
      <c r="Y9" s="17">
        <v>0.43863432850107797</v>
      </c>
      <c r="Z9" s="17">
        <v>0.52084463881990095</v>
      </c>
      <c r="AA9" s="17">
        <v>0.488522313059369</v>
      </c>
      <c r="AB9" s="17">
        <v>0.51242195041807803</v>
      </c>
      <c r="AC9" s="17">
        <v>0.513729348383545</v>
      </c>
      <c r="AD9" s="17">
        <v>0.54843995231721598</v>
      </c>
      <c r="AE9" s="17"/>
      <c r="AF9" s="17">
        <v>0.49693115494477902</v>
      </c>
      <c r="AG9" s="17">
        <v>0.45346508755956999</v>
      </c>
      <c r="AH9" s="17">
        <v>0.43959687801143699</v>
      </c>
      <c r="AI9" s="17"/>
      <c r="AJ9" s="17">
        <v>0.41985729172858099</v>
      </c>
      <c r="AK9" s="17">
        <v>0.48099783726019602</v>
      </c>
      <c r="AL9" s="17">
        <v>0.44116925017779401</v>
      </c>
      <c r="AM9" s="17">
        <v>0.56560295147843198</v>
      </c>
      <c r="AN9" s="17">
        <v>0.45229375077859402</v>
      </c>
      <c r="AO9" s="17"/>
      <c r="AP9" s="17">
        <v>0.42581522454214998</v>
      </c>
      <c r="AQ9" s="17">
        <v>0.38561517243695997</v>
      </c>
      <c r="AR9" s="17">
        <v>0.49282857451769702</v>
      </c>
      <c r="AS9" s="17">
        <v>0.572051282761735</v>
      </c>
      <c r="AT9" s="17">
        <v>0.54792068354589196</v>
      </c>
      <c r="AU9" s="17">
        <v>0.382531636749607</v>
      </c>
      <c r="AV9" s="17"/>
      <c r="AW9" s="17">
        <v>0.610588349668157</v>
      </c>
      <c r="AX9" s="17">
        <v>0.50030560229760701</v>
      </c>
      <c r="AY9" s="17">
        <v>0.42592368288607402</v>
      </c>
      <c r="AZ9" s="17">
        <v>0.53979325494120201</v>
      </c>
      <c r="BA9" s="17">
        <v>0.47422720938436203</v>
      </c>
      <c r="BB9" s="17">
        <v>0.57727114901057097</v>
      </c>
      <c r="BC9" s="17">
        <v>0.48215305656604701</v>
      </c>
      <c r="BD9" s="17">
        <v>0.47627473440889601</v>
      </c>
      <c r="BE9" s="17">
        <v>0.38669060709458702</v>
      </c>
      <c r="BF9" s="17">
        <v>0.41832157796380398</v>
      </c>
      <c r="BG9" s="17">
        <v>0.42670351495812597</v>
      </c>
      <c r="BH9" s="17">
        <v>0.37330139998877399</v>
      </c>
      <c r="BI9" s="17">
        <v>0.50981305310290503</v>
      </c>
      <c r="BJ9" s="17">
        <v>0.44654026782831702</v>
      </c>
      <c r="BK9" s="17">
        <v>0.47274985463864699</v>
      </c>
      <c r="BL9" s="17">
        <v>0.45504709821161998</v>
      </c>
      <c r="BM9" s="17"/>
      <c r="BN9" s="17">
        <v>0.46362693855577503</v>
      </c>
      <c r="BO9" s="17">
        <v>0.480451403403722</v>
      </c>
      <c r="BP9" s="17"/>
      <c r="BQ9" s="17">
        <v>0.42778622689894302</v>
      </c>
      <c r="BR9" s="17">
        <v>0.59534277250036405</v>
      </c>
      <c r="BS9" s="17"/>
      <c r="BT9" s="17">
        <v>0.49724365973742501</v>
      </c>
      <c r="BU9" s="17"/>
      <c r="BV9" s="17">
        <v>0.44409216734618201</v>
      </c>
      <c r="BW9" s="17">
        <v>0.47465658645729403</v>
      </c>
      <c r="BX9" s="17">
        <v>0.484329005432172</v>
      </c>
      <c r="BY9" s="17"/>
      <c r="BZ9" s="17">
        <v>0.56105918580879499</v>
      </c>
      <c r="CA9" s="17">
        <v>0.53820248476737897</v>
      </c>
      <c r="CB9" s="17">
        <v>0.50291136441700501</v>
      </c>
      <c r="CC9" s="17">
        <v>0.452726979087961</v>
      </c>
      <c r="CD9" s="17">
        <v>0.45079962183293298</v>
      </c>
      <c r="CE9" s="17">
        <v>0.38190037546421202</v>
      </c>
      <c r="CF9" s="17">
        <v>0.465577409033893</v>
      </c>
      <c r="CG9" s="17"/>
      <c r="CH9" s="17">
        <v>0.38399718511749498</v>
      </c>
      <c r="CI9" s="17">
        <v>0.41764008709529798</v>
      </c>
      <c r="CJ9" s="17">
        <v>0.503294422124129</v>
      </c>
      <c r="CK9" s="17">
        <v>0.54371407416692497</v>
      </c>
      <c r="CL9" s="17">
        <v>0.62552648657432597</v>
      </c>
    </row>
    <row r="10" spans="2:90" x14ac:dyDescent="0.3">
      <c r="B10" s="18" t="s">
        <v>710</v>
      </c>
      <c r="C10" s="17">
        <v>0.345191606154791</v>
      </c>
      <c r="D10" s="17">
        <v>0.34551916191300303</v>
      </c>
      <c r="E10" s="17">
        <v>0.34760782463991002</v>
      </c>
      <c r="F10" s="17"/>
      <c r="G10" s="17">
        <v>0.28213741118362401</v>
      </c>
      <c r="H10" s="17">
        <v>0.337905828748926</v>
      </c>
      <c r="I10" s="17">
        <v>0.29727822832364698</v>
      </c>
      <c r="J10" s="17">
        <v>0.33667148612637499</v>
      </c>
      <c r="K10" s="17">
        <v>0.31252076483541702</v>
      </c>
      <c r="L10" s="17">
        <v>0.46109669975242901</v>
      </c>
      <c r="M10" s="17"/>
      <c r="N10" s="17">
        <v>0.36243508563262</v>
      </c>
      <c r="O10" s="17">
        <v>0.37860511668131402</v>
      </c>
      <c r="P10" s="17">
        <v>0.35746344102238597</v>
      </c>
      <c r="Q10" s="17">
        <v>0.28251043109757701</v>
      </c>
      <c r="R10" s="17"/>
      <c r="S10" s="17">
        <v>0.39179539633699001</v>
      </c>
      <c r="T10" s="17">
        <v>0.36048897874242197</v>
      </c>
      <c r="U10" s="17">
        <v>0.33167990196003999</v>
      </c>
      <c r="V10" s="17">
        <v>0.34534678854285</v>
      </c>
      <c r="W10" s="17">
        <v>0.39418509107093702</v>
      </c>
      <c r="X10" s="17">
        <v>0.329648274239002</v>
      </c>
      <c r="Y10" s="17">
        <v>0.35766361989136197</v>
      </c>
      <c r="Z10" s="17">
        <v>0.26676479023821797</v>
      </c>
      <c r="AA10" s="17">
        <v>0.33400606461389298</v>
      </c>
      <c r="AB10" s="17">
        <v>0.297672741243031</v>
      </c>
      <c r="AC10" s="17">
        <v>0.30863754070206201</v>
      </c>
      <c r="AD10" s="17">
        <v>0.34425003197195803</v>
      </c>
      <c r="AE10" s="17"/>
      <c r="AF10" s="17">
        <v>0.33951694758682099</v>
      </c>
      <c r="AG10" s="17">
        <v>0.38447149493237998</v>
      </c>
      <c r="AH10" s="17">
        <v>0.31517773836473101</v>
      </c>
      <c r="AI10" s="17"/>
      <c r="AJ10" s="17">
        <v>0.40763345846781701</v>
      </c>
      <c r="AK10" s="17">
        <v>0.34669578608058399</v>
      </c>
      <c r="AL10" s="17">
        <v>0.41601556861831201</v>
      </c>
      <c r="AM10" s="17">
        <v>0.24458433356220799</v>
      </c>
      <c r="AN10" s="17">
        <v>0.33124840913033898</v>
      </c>
      <c r="AO10" s="17"/>
      <c r="AP10" s="17">
        <v>0.39930528363585899</v>
      </c>
      <c r="AQ10" s="17">
        <v>0.43827300001723901</v>
      </c>
      <c r="AR10" s="17">
        <v>0.352586964776961</v>
      </c>
      <c r="AS10" s="17">
        <v>0.268099926912227</v>
      </c>
      <c r="AT10" s="17">
        <v>0.23166824066341901</v>
      </c>
      <c r="AU10" s="17">
        <v>0.38093468834063898</v>
      </c>
      <c r="AV10" s="17"/>
      <c r="AW10" s="17">
        <v>0.19582836854175401</v>
      </c>
      <c r="AX10" s="17">
        <v>0.224320026380601</v>
      </c>
      <c r="AY10" s="17">
        <v>0.37723068574027802</v>
      </c>
      <c r="AZ10" s="17">
        <v>0.28969161368837099</v>
      </c>
      <c r="BA10" s="17">
        <v>0.32575138641171603</v>
      </c>
      <c r="BB10" s="17">
        <v>0.27899217350896499</v>
      </c>
      <c r="BC10" s="17">
        <v>0.349046907048155</v>
      </c>
      <c r="BD10" s="17">
        <v>0.336199351201665</v>
      </c>
      <c r="BE10" s="17">
        <v>0.45372427683385103</v>
      </c>
      <c r="BF10" s="17">
        <v>0.41749451775565699</v>
      </c>
      <c r="BG10" s="17">
        <v>0.41366124541895199</v>
      </c>
      <c r="BH10" s="17">
        <v>0.41203114661535101</v>
      </c>
      <c r="BI10" s="17">
        <v>0.33548352132908099</v>
      </c>
      <c r="BJ10" s="17">
        <v>0.35363010133793799</v>
      </c>
      <c r="BK10" s="17">
        <v>0.35350436416945002</v>
      </c>
      <c r="BL10" s="17">
        <v>0.40344980234289102</v>
      </c>
      <c r="BM10" s="17"/>
      <c r="BN10" s="17">
        <v>0.37259475770623601</v>
      </c>
      <c r="BO10" s="17">
        <v>0.31128995521093</v>
      </c>
      <c r="BP10" s="17"/>
      <c r="BQ10" s="17">
        <v>0.40291387337691098</v>
      </c>
      <c r="BR10" s="17">
        <v>0.224477523920043</v>
      </c>
      <c r="BS10" s="17"/>
      <c r="BT10" s="17">
        <v>0.36825117079042402</v>
      </c>
      <c r="BU10" s="17"/>
      <c r="BV10" s="17">
        <v>0.33654689874181698</v>
      </c>
      <c r="BW10" s="17">
        <v>0.32200092822063803</v>
      </c>
      <c r="BX10" s="17">
        <v>0.36199257755522302</v>
      </c>
      <c r="BY10" s="17"/>
      <c r="BZ10" s="17">
        <v>0.23630294671996299</v>
      </c>
      <c r="CA10" s="17">
        <v>0.30442509909187798</v>
      </c>
      <c r="CB10" s="17">
        <v>0.34177554567332402</v>
      </c>
      <c r="CC10" s="17">
        <v>0.32154210997474703</v>
      </c>
      <c r="CD10" s="17">
        <v>0.40543207880961102</v>
      </c>
      <c r="CE10" s="17">
        <v>0.43534014850956398</v>
      </c>
      <c r="CF10" s="17">
        <v>0.33826029722970702</v>
      </c>
      <c r="CG10" s="17"/>
      <c r="CH10" s="17">
        <v>0.37749000300671698</v>
      </c>
      <c r="CI10" s="17">
        <v>0.40041312205805202</v>
      </c>
      <c r="CJ10" s="17">
        <v>0.32365417530802698</v>
      </c>
      <c r="CK10" s="17">
        <v>0.29087802425135001</v>
      </c>
      <c r="CL10" s="17">
        <v>0.16296683337741599</v>
      </c>
    </row>
    <row r="11" spans="2:90" x14ac:dyDescent="0.3">
      <c r="B11" s="18" t="s">
        <v>711</v>
      </c>
      <c r="C11" s="17">
        <v>0.110712980089845</v>
      </c>
      <c r="D11" s="17">
        <v>0.104953210726769</v>
      </c>
      <c r="E11" s="17">
        <v>0.117219640462987</v>
      </c>
      <c r="F11" s="17"/>
      <c r="G11" s="17">
        <v>0.14415879055470901</v>
      </c>
      <c r="H11" s="17">
        <v>0.138612179918122</v>
      </c>
      <c r="I11" s="17">
        <v>9.5300912765589302E-2</v>
      </c>
      <c r="J11" s="17">
        <v>9.3201538659706595E-2</v>
      </c>
      <c r="K11" s="17">
        <v>0.118098043372263</v>
      </c>
      <c r="L11" s="17">
        <v>8.7580657118172298E-2</v>
      </c>
      <c r="M11" s="17"/>
      <c r="N11" s="17">
        <v>0.136809349588177</v>
      </c>
      <c r="O11" s="17">
        <v>9.7483626121740594E-2</v>
      </c>
      <c r="P11" s="17">
        <v>0.10821224977746099</v>
      </c>
      <c r="Q11" s="17">
        <v>9.5455725542112693E-2</v>
      </c>
      <c r="R11" s="17"/>
      <c r="S11" s="17">
        <v>0.10885240225712001</v>
      </c>
      <c r="T11" s="17">
        <v>0.106860291165744</v>
      </c>
      <c r="U11" s="17">
        <v>0.10719300192553401</v>
      </c>
      <c r="V11" s="17">
        <v>0.10801814982824701</v>
      </c>
      <c r="W11" s="17">
        <v>8.6277265847960805E-2</v>
      </c>
      <c r="X11" s="17">
        <v>0.13685020945614301</v>
      </c>
      <c r="Y11" s="17">
        <v>0.115476837611135</v>
      </c>
      <c r="Z11" s="17">
        <v>9.9098526439705306E-2</v>
      </c>
      <c r="AA11" s="17">
        <v>0.12890217056730699</v>
      </c>
      <c r="AB11" s="17">
        <v>0.112505585468058</v>
      </c>
      <c r="AC11" s="17">
        <v>0.10582877877191001</v>
      </c>
      <c r="AD11" s="17">
        <v>7.0809791264751107E-2</v>
      </c>
      <c r="AE11" s="17"/>
      <c r="AF11" s="17">
        <v>9.6896013169428405E-2</v>
      </c>
      <c r="AG11" s="17">
        <v>0.10396238800576001</v>
      </c>
      <c r="AH11" s="17">
        <v>0.12528697394435701</v>
      </c>
      <c r="AI11" s="17"/>
      <c r="AJ11" s="17">
        <v>0.103699600225097</v>
      </c>
      <c r="AK11" s="17">
        <v>0.125931711349446</v>
      </c>
      <c r="AL11" s="17">
        <v>0.100426772766638</v>
      </c>
      <c r="AM11" s="17">
        <v>8.7363362425540103E-2</v>
      </c>
      <c r="AN11" s="17">
        <v>0.111750102533568</v>
      </c>
      <c r="AO11" s="17"/>
      <c r="AP11" s="17">
        <v>0.131800269776571</v>
      </c>
      <c r="AQ11" s="17">
        <v>0.108646050540293</v>
      </c>
      <c r="AR11" s="17">
        <v>0.10917709482696999</v>
      </c>
      <c r="AS11" s="17">
        <v>7.9437188793679003E-2</v>
      </c>
      <c r="AT11" s="17">
        <v>0.14678452042710299</v>
      </c>
      <c r="AU11" s="17">
        <v>0.10120912089578001</v>
      </c>
      <c r="AV11" s="17"/>
      <c r="AW11" s="17">
        <v>0.101928282821846</v>
      </c>
      <c r="AX11" s="17">
        <v>6.91150195878074E-2</v>
      </c>
      <c r="AY11" s="17">
        <v>0.13492246197255001</v>
      </c>
      <c r="AZ11" s="17">
        <v>0.100936968168411</v>
      </c>
      <c r="BA11" s="17">
        <v>9.7460263510312797E-2</v>
      </c>
      <c r="BB11" s="17">
        <v>9.1951448363903301E-2</v>
      </c>
      <c r="BC11" s="17">
        <v>0.10248544952802099</v>
      </c>
      <c r="BD11" s="17">
        <v>0.11897409845826</v>
      </c>
      <c r="BE11" s="17">
        <v>0.111648360765862</v>
      </c>
      <c r="BF11" s="17">
        <v>0.12533653107628601</v>
      </c>
      <c r="BG11" s="17">
        <v>0.123437235189874</v>
      </c>
      <c r="BH11" s="17">
        <v>0.13013668627493299</v>
      </c>
      <c r="BI11" s="17">
        <v>0.13091149248150399</v>
      </c>
      <c r="BJ11" s="17">
        <v>0.18291295820841699</v>
      </c>
      <c r="BK11" s="17">
        <v>6.8216115905264399E-2</v>
      </c>
      <c r="BL11" s="17">
        <v>0.108654705834645</v>
      </c>
      <c r="BM11" s="17"/>
      <c r="BN11" s="17">
        <v>0.102719744438566</v>
      </c>
      <c r="BO11" s="17">
        <v>0.12227890393164401</v>
      </c>
      <c r="BP11" s="17"/>
      <c r="BQ11" s="17">
        <v>0.13214039535274699</v>
      </c>
      <c r="BR11" s="17">
        <v>0.12325694562537701</v>
      </c>
      <c r="BS11" s="17"/>
      <c r="BT11" s="17">
        <v>0.107722991051292</v>
      </c>
      <c r="BU11" s="17"/>
      <c r="BV11" s="17">
        <v>0.114689561976015</v>
      </c>
      <c r="BW11" s="17">
        <v>0.13035469263622901</v>
      </c>
      <c r="BX11" s="17">
        <v>9.9728041119648198E-2</v>
      </c>
      <c r="BY11" s="17"/>
      <c r="BZ11" s="17">
        <v>8.4794795892889602E-2</v>
      </c>
      <c r="CA11" s="17">
        <v>0.111599338920829</v>
      </c>
      <c r="CB11" s="17">
        <v>8.8801457099779296E-2</v>
      </c>
      <c r="CC11" s="17">
        <v>0.143145327668915</v>
      </c>
      <c r="CD11" s="17">
        <v>0.101632154819328</v>
      </c>
      <c r="CE11" s="17">
        <v>0.138102083854065</v>
      </c>
      <c r="CF11" s="17">
        <v>0.11988579817282401</v>
      </c>
      <c r="CG11" s="17"/>
      <c r="CH11" s="17">
        <v>0.15009655176292899</v>
      </c>
      <c r="CI11" s="17">
        <v>0.11706074708686599</v>
      </c>
      <c r="CJ11" s="17">
        <v>0.10634284694683201</v>
      </c>
      <c r="CK11" s="17">
        <v>8.7529566463630804E-2</v>
      </c>
      <c r="CL11" s="17">
        <v>8.6083993219992605E-2</v>
      </c>
    </row>
    <row r="12" spans="2:90" x14ac:dyDescent="0.3">
      <c r="B12" s="18" t="s">
        <v>712</v>
      </c>
      <c r="C12" s="17">
        <v>2.8123239593239001E-2</v>
      </c>
      <c r="D12" s="17">
        <v>3.3670607557102702E-2</v>
      </c>
      <c r="E12" s="17">
        <v>2.2924716624142302E-2</v>
      </c>
      <c r="F12" s="17"/>
      <c r="G12" s="17">
        <v>5.5492508662629503E-2</v>
      </c>
      <c r="H12" s="17">
        <v>4.2134755443613003E-2</v>
      </c>
      <c r="I12" s="17">
        <v>2.1245244258632001E-2</v>
      </c>
      <c r="J12" s="17">
        <v>2.0713467231986499E-2</v>
      </c>
      <c r="K12" s="17">
        <v>1.6017349497027499E-2</v>
      </c>
      <c r="L12" s="17">
        <v>1.82610628456592E-2</v>
      </c>
      <c r="M12" s="17"/>
      <c r="N12" s="17">
        <v>2.2559260202429099E-2</v>
      </c>
      <c r="O12" s="17">
        <v>2.99438032634235E-2</v>
      </c>
      <c r="P12" s="17">
        <v>3.2998311013217999E-2</v>
      </c>
      <c r="Q12" s="17">
        <v>2.8222633833231401E-2</v>
      </c>
      <c r="R12" s="17"/>
      <c r="S12" s="17">
        <v>1.10481671333963E-2</v>
      </c>
      <c r="T12" s="17">
        <v>3.0334797489078E-2</v>
      </c>
      <c r="U12" s="17">
        <v>3.5702689906172598E-2</v>
      </c>
      <c r="V12" s="17">
        <v>2.7742731530856699E-2</v>
      </c>
      <c r="W12" s="17">
        <v>5.0650422973218201E-2</v>
      </c>
      <c r="X12" s="17">
        <v>2.6716742768003999E-2</v>
      </c>
      <c r="Y12" s="17">
        <v>1.28187681114789E-2</v>
      </c>
      <c r="Z12" s="17">
        <v>5.8303992436947602E-2</v>
      </c>
      <c r="AA12" s="17">
        <v>3.3427967844334598E-2</v>
      </c>
      <c r="AB12" s="17">
        <v>2.6275055144990699E-2</v>
      </c>
      <c r="AC12" s="17">
        <v>2.7207089820544799E-2</v>
      </c>
      <c r="AD12" s="17">
        <v>1.9167729891138699E-2</v>
      </c>
      <c r="AE12" s="17"/>
      <c r="AF12" s="17">
        <v>3.00371936334092E-2</v>
      </c>
      <c r="AG12" s="17">
        <v>2.3252127028375699E-2</v>
      </c>
      <c r="AH12" s="17">
        <v>4.7539033557265201E-2</v>
      </c>
      <c r="AI12" s="17"/>
      <c r="AJ12" s="17">
        <v>3.5404731340761497E-2</v>
      </c>
      <c r="AK12" s="17">
        <v>2.1904229307335901E-2</v>
      </c>
      <c r="AL12" s="17">
        <v>2.9876498521157299E-2</v>
      </c>
      <c r="AM12" s="17">
        <v>4.7628474267941902E-2</v>
      </c>
      <c r="AN12" s="17">
        <v>3.0469739316118301E-2</v>
      </c>
      <c r="AO12" s="17"/>
      <c r="AP12" s="17">
        <v>2.5613761418805898E-2</v>
      </c>
      <c r="AQ12" s="17">
        <v>2.7945181049053899E-2</v>
      </c>
      <c r="AR12" s="17">
        <v>1.6462174386947099E-2</v>
      </c>
      <c r="AS12" s="17">
        <v>4.1479829194591901E-2</v>
      </c>
      <c r="AT12" s="17">
        <v>2.1476761604342299E-2</v>
      </c>
      <c r="AU12" s="17">
        <v>2.1962080665283001E-2</v>
      </c>
      <c r="AV12" s="17"/>
      <c r="AW12" s="17">
        <v>0</v>
      </c>
      <c r="AX12" s="17">
        <v>3.1370555535981198E-2</v>
      </c>
      <c r="AY12" s="17">
        <v>2.56493010009744E-2</v>
      </c>
      <c r="AZ12" s="17">
        <v>2.2428840489935299E-2</v>
      </c>
      <c r="BA12" s="17">
        <v>5.7080961917125403E-2</v>
      </c>
      <c r="BB12" s="17">
        <v>1.7223746586542001E-2</v>
      </c>
      <c r="BC12" s="17">
        <v>3.5789209784350899E-2</v>
      </c>
      <c r="BD12" s="17">
        <v>2.6065622943834198E-2</v>
      </c>
      <c r="BE12" s="17">
        <v>4.0210054700597901E-2</v>
      </c>
      <c r="BF12" s="17">
        <v>2.9731508706239501E-2</v>
      </c>
      <c r="BG12" s="17">
        <v>2.96020382829001E-2</v>
      </c>
      <c r="BH12" s="17">
        <v>2.8020313138711998E-2</v>
      </c>
      <c r="BI12" s="17">
        <v>0</v>
      </c>
      <c r="BJ12" s="17">
        <v>1.69166726253277E-2</v>
      </c>
      <c r="BK12" s="17">
        <v>2.14550580257458E-2</v>
      </c>
      <c r="BL12" s="17">
        <v>7.8856037021974093E-3</v>
      </c>
      <c r="BM12" s="17"/>
      <c r="BN12" s="17">
        <v>2.5788529466005902E-2</v>
      </c>
      <c r="BO12" s="17">
        <v>3.1756905739199398E-2</v>
      </c>
      <c r="BP12" s="17"/>
      <c r="BQ12" s="17">
        <v>2.1997959085722399E-2</v>
      </c>
      <c r="BR12" s="17">
        <v>2.3887352191457802E-2</v>
      </c>
      <c r="BS12" s="17"/>
      <c r="BT12" s="17">
        <v>1.5343924214032601E-2</v>
      </c>
      <c r="BU12" s="17"/>
      <c r="BV12" s="17">
        <v>3.3159216690348201E-2</v>
      </c>
      <c r="BW12" s="17">
        <v>2.7548122152060199E-2</v>
      </c>
      <c r="BX12" s="17">
        <v>2.3336581443901602E-2</v>
      </c>
      <c r="BY12" s="17"/>
      <c r="BZ12" s="17">
        <v>1.62150870933413E-2</v>
      </c>
      <c r="CA12" s="17">
        <v>1.90303612328158E-2</v>
      </c>
      <c r="CB12" s="17">
        <v>2.81658334833144E-2</v>
      </c>
      <c r="CC12" s="17">
        <v>5.1279029534059398E-2</v>
      </c>
      <c r="CD12" s="17">
        <v>2.2959889063788801E-2</v>
      </c>
      <c r="CE12" s="17">
        <v>3.2845593573159797E-2</v>
      </c>
      <c r="CF12" s="17">
        <v>2.9469381413997801E-2</v>
      </c>
      <c r="CG12" s="17"/>
      <c r="CH12" s="17">
        <v>2.9193569531780601E-2</v>
      </c>
      <c r="CI12" s="17">
        <v>2.8107413632758E-2</v>
      </c>
      <c r="CJ12" s="17">
        <v>3.3157532575441899E-2</v>
      </c>
      <c r="CK12" s="17">
        <v>1.6164718479318101E-2</v>
      </c>
      <c r="CL12" s="17">
        <v>2.6081756023991699E-2</v>
      </c>
    </row>
    <row r="13" spans="2:90" x14ac:dyDescent="0.3">
      <c r="B13" s="18" t="s">
        <v>713</v>
      </c>
      <c r="C13" s="17">
        <v>1.03007297984581E-2</v>
      </c>
      <c r="D13" s="17">
        <v>9.6152853806388498E-3</v>
      </c>
      <c r="E13" s="17">
        <v>1.10522703677565E-2</v>
      </c>
      <c r="F13" s="17"/>
      <c r="G13" s="17">
        <v>1.7134350182723201E-2</v>
      </c>
      <c r="H13" s="17">
        <v>1.27632943359064E-2</v>
      </c>
      <c r="I13" s="17">
        <v>2.2966156625263402E-2</v>
      </c>
      <c r="J13" s="17">
        <v>0</v>
      </c>
      <c r="K13" s="17">
        <v>6.3457250080819301E-3</v>
      </c>
      <c r="L13" s="17">
        <v>4.3915558949752902E-3</v>
      </c>
      <c r="M13" s="17"/>
      <c r="N13" s="17">
        <v>7.0072753703970996E-3</v>
      </c>
      <c r="O13" s="17">
        <v>1.0551757521920901E-2</v>
      </c>
      <c r="P13" s="17">
        <v>1.0949058971692099E-2</v>
      </c>
      <c r="Q13" s="17">
        <v>1.3122984520491999E-2</v>
      </c>
      <c r="R13" s="17"/>
      <c r="S13" s="17">
        <v>1.7733580433554601E-2</v>
      </c>
      <c r="T13" s="17">
        <v>3.3591391053359198E-3</v>
      </c>
      <c r="U13" s="17">
        <v>1.7759261390462699E-2</v>
      </c>
      <c r="V13" s="17">
        <v>5.4424161000059101E-3</v>
      </c>
      <c r="W13" s="17">
        <v>0</v>
      </c>
      <c r="X13" s="17">
        <v>2.9169139157211501E-2</v>
      </c>
      <c r="Y13" s="17">
        <v>1.7327130340699399E-2</v>
      </c>
      <c r="Z13" s="17">
        <v>0</v>
      </c>
      <c r="AA13" s="17">
        <v>4.9497171405383103E-3</v>
      </c>
      <c r="AB13" s="17">
        <v>0</v>
      </c>
      <c r="AC13" s="17">
        <v>1.8344030316494599E-2</v>
      </c>
      <c r="AD13" s="17">
        <v>0</v>
      </c>
      <c r="AE13" s="17"/>
      <c r="AF13" s="17">
        <v>1.0569760210565099E-2</v>
      </c>
      <c r="AG13" s="17">
        <v>9.0637761931448603E-3</v>
      </c>
      <c r="AH13" s="17">
        <v>1.03401362708675E-2</v>
      </c>
      <c r="AI13" s="17"/>
      <c r="AJ13" s="17">
        <v>6.8660912715024502E-3</v>
      </c>
      <c r="AK13" s="17">
        <v>4.5313646715565E-3</v>
      </c>
      <c r="AL13" s="17">
        <v>6.0728091568897098E-3</v>
      </c>
      <c r="AM13" s="17">
        <v>3.1836948074116599E-2</v>
      </c>
      <c r="AN13" s="17">
        <v>1.7752690739509799E-2</v>
      </c>
      <c r="AO13" s="17"/>
      <c r="AP13" s="17">
        <v>1.8966289288884E-3</v>
      </c>
      <c r="AQ13" s="17">
        <v>1.16035439276725E-2</v>
      </c>
      <c r="AR13" s="17">
        <v>1.69992404739117E-2</v>
      </c>
      <c r="AS13" s="17">
        <v>1.88977517411319E-2</v>
      </c>
      <c r="AT13" s="17">
        <v>6.3613765373044502E-3</v>
      </c>
      <c r="AU13" s="17">
        <v>6.0481382983253503E-3</v>
      </c>
      <c r="AV13" s="17"/>
      <c r="AW13" s="17">
        <v>4.7033378847753701E-2</v>
      </c>
      <c r="AX13" s="17">
        <v>2.2302761515718299E-2</v>
      </c>
      <c r="AY13" s="17">
        <v>0</v>
      </c>
      <c r="AZ13" s="17">
        <v>1.6745749542431999E-2</v>
      </c>
      <c r="BA13" s="17">
        <v>1.23244979318672E-2</v>
      </c>
      <c r="BB13" s="17">
        <v>8.8490126424314308E-3</v>
      </c>
      <c r="BC13" s="17">
        <v>1.8516856585679201E-2</v>
      </c>
      <c r="BD13" s="17">
        <v>5.8048155711170604E-3</v>
      </c>
      <c r="BE13" s="17">
        <v>0</v>
      </c>
      <c r="BF13" s="17">
        <v>0</v>
      </c>
      <c r="BG13" s="17">
        <v>0</v>
      </c>
      <c r="BH13" s="17">
        <v>2.6240637021325199E-2</v>
      </c>
      <c r="BI13" s="17">
        <v>1.22408244995699E-2</v>
      </c>
      <c r="BJ13" s="17">
        <v>0</v>
      </c>
      <c r="BK13" s="17">
        <v>0</v>
      </c>
      <c r="BL13" s="17">
        <v>1.6612196700814801E-2</v>
      </c>
      <c r="BM13" s="17"/>
      <c r="BN13" s="17">
        <v>6.0149187833718597E-3</v>
      </c>
      <c r="BO13" s="17">
        <v>1.6371593893165799E-2</v>
      </c>
      <c r="BP13" s="17"/>
      <c r="BQ13" s="17">
        <v>0</v>
      </c>
      <c r="BR13" s="17">
        <v>1.04843666797585E-2</v>
      </c>
      <c r="BS13" s="17"/>
      <c r="BT13" s="17">
        <v>0</v>
      </c>
      <c r="BU13" s="17"/>
      <c r="BV13" s="17">
        <v>1.8150522064067101E-2</v>
      </c>
      <c r="BW13" s="17">
        <v>7.2339440660704702E-3</v>
      </c>
      <c r="BX13" s="17">
        <v>7.1603544732404996E-3</v>
      </c>
      <c r="BY13" s="17"/>
      <c r="BZ13" s="17">
        <v>3.7446999173828398E-2</v>
      </c>
      <c r="CA13" s="17">
        <v>3.2178606067914798E-3</v>
      </c>
      <c r="CB13" s="17">
        <v>1.0233832288328699E-2</v>
      </c>
      <c r="CC13" s="17">
        <v>1.0237724571662299E-2</v>
      </c>
      <c r="CD13" s="17">
        <v>2.9472019230848299E-3</v>
      </c>
      <c r="CE13" s="17">
        <v>0</v>
      </c>
      <c r="CF13" s="17">
        <v>1.6600888183328499E-2</v>
      </c>
      <c r="CG13" s="17"/>
      <c r="CH13" s="17">
        <v>3.6692799012305703E-2</v>
      </c>
      <c r="CI13" s="17">
        <v>1.2896245842065599E-3</v>
      </c>
      <c r="CJ13" s="17">
        <v>5.6641373203427702E-3</v>
      </c>
      <c r="CK13" s="17">
        <v>1.9228447441737798E-2</v>
      </c>
      <c r="CL13" s="17">
        <v>3.7252532757169797E-2</v>
      </c>
    </row>
    <row r="14" spans="2:90" x14ac:dyDescent="0.3">
      <c r="B14" s="18" t="s">
        <v>202</v>
      </c>
      <c r="C14" s="17">
        <v>3.3641824663403798E-2</v>
      </c>
      <c r="D14" s="17">
        <v>2.9165992821372302E-2</v>
      </c>
      <c r="E14" s="17">
        <v>3.8282745424940499E-2</v>
      </c>
      <c r="F14" s="17"/>
      <c r="G14" s="17">
        <v>6.14652017577497E-2</v>
      </c>
      <c r="H14" s="17">
        <v>2.0571905377830799E-2</v>
      </c>
      <c r="I14" s="17">
        <v>4.33538129353108E-2</v>
      </c>
      <c r="J14" s="17">
        <v>3.5586543224200101E-2</v>
      </c>
      <c r="K14" s="17">
        <v>3.3611197347271901E-2</v>
      </c>
      <c r="L14" s="17">
        <v>1.6326340040836398E-2</v>
      </c>
      <c r="M14" s="17"/>
      <c r="N14" s="17">
        <v>2.7485974154602001E-2</v>
      </c>
      <c r="O14" s="17">
        <v>3.35770235465171E-2</v>
      </c>
      <c r="P14" s="17">
        <v>2.350074298408E-2</v>
      </c>
      <c r="Q14" s="17">
        <v>4.7746563907454097E-2</v>
      </c>
      <c r="R14" s="17"/>
      <c r="S14" s="17">
        <v>3.1055281620740199E-2</v>
      </c>
      <c r="T14" s="17">
        <v>3.7049880170435999E-2</v>
      </c>
      <c r="U14" s="17">
        <v>2.3129385450505999E-2</v>
      </c>
      <c r="V14" s="17">
        <v>4.74640467672761E-2</v>
      </c>
      <c r="W14" s="17">
        <v>3.5096930609994297E-2</v>
      </c>
      <c r="X14" s="17">
        <v>1.6767331852226501E-2</v>
      </c>
      <c r="Y14" s="17">
        <v>5.8079315544245898E-2</v>
      </c>
      <c r="Z14" s="17">
        <v>5.4988052065227999E-2</v>
      </c>
      <c r="AA14" s="17">
        <v>1.0191766774557401E-2</v>
      </c>
      <c r="AB14" s="17">
        <v>5.1124667725842399E-2</v>
      </c>
      <c r="AC14" s="17">
        <v>2.6253212005443002E-2</v>
      </c>
      <c r="AD14" s="17">
        <v>1.7332494554936601E-2</v>
      </c>
      <c r="AE14" s="17"/>
      <c r="AF14" s="17">
        <v>2.60489304549965E-2</v>
      </c>
      <c r="AG14" s="17">
        <v>2.5785126280769E-2</v>
      </c>
      <c r="AH14" s="17">
        <v>6.2059239851342103E-2</v>
      </c>
      <c r="AI14" s="17"/>
      <c r="AJ14" s="17">
        <v>2.6538826966239899E-2</v>
      </c>
      <c r="AK14" s="17">
        <v>1.9939071330881599E-2</v>
      </c>
      <c r="AL14" s="17">
        <v>6.4391007592096098E-3</v>
      </c>
      <c r="AM14" s="17">
        <v>2.29839301917611E-2</v>
      </c>
      <c r="AN14" s="17">
        <v>5.6485307501870398E-2</v>
      </c>
      <c r="AO14" s="17"/>
      <c r="AP14" s="17">
        <v>1.5568831697726101E-2</v>
      </c>
      <c r="AQ14" s="17">
        <v>2.79170520287816E-2</v>
      </c>
      <c r="AR14" s="17">
        <v>1.1945951017512699E-2</v>
      </c>
      <c r="AS14" s="17">
        <v>2.0034020596635199E-2</v>
      </c>
      <c r="AT14" s="17">
        <v>4.5788417221939201E-2</v>
      </c>
      <c r="AU14" s="17">
        <v>0.107314335050365</v>
      </c>
      <c r="AV14" s="17"/>
      <c r="AW14" s="17">
        <v>4.4621620120488099E-2</v>
      </c>
      <c r="AX14" s="17">
        <v>0.15258603468228499</v>
      </c>
      <c r="AY14" s="17">
        <v>3.62738684001227E-2</v>
      </c>
      <c r="AZ14" s="17">
        <v>3.0403573169648201E-2</v>
      </c>
      <c r="BA14" s="17">
        <v>3.3155680844616703E-2</v>
      </c>
      <c r="BB14" s="17">
        <v>2.5712469887586499E-2</v>
      </c>
      <c r="BC14" s="17">
        <v>1.20085204877471E-2</v>
      </c>
      <c r="BD14" s="17">
        <v>3.6681377416228698E-2</v>
      </c>
      <c r="BE14" s="17">
        <v>7.7267006051025804E-3</v>
      </c>
      <c r="BF14" s="17">
        <v>9.1158644980131008E-3</v>
      </c>
      <c r="BG14" s="17">
        <v>6.5959661501483503E-3</v>
      </c>
      <c r="BH14" s="17">
        <v>3.0269816960904701E-2</v>
      </c>
      <c r="BI14" s="17">
        <v>1.15511085869401E-2</v>
      </c>
      <c r="BJ14" s="17">
        <v>0</v>
      </c>
      <c r="BK14" s="17">
        <v>8.4074607260892997E-2</v>
      </c>
      <c r="BL14" s="17">
        <v>8.3505932078314395E-3</v>
      </c>
      <c r="BM14" s="17"/>
      <c r="BN14" s="17">
        <v>2.9255111050045399E-2</v>
      </c>
      <c r="BO14" s="17">
        <v>3.7851237821339402E-2</v>
      </c>
      <c r="BP14" s="17"/>
      <c r="BQ14" s="17">
        <v>1.5161545285676399E-2</v>
      </c>
      <c r="BR14" s="17">
        <v>2.25510390829993E-2</v>
      </c>
      <c r="BS14" s="17"/>
      <c r="BT14" s="17">
        <v>1.14382542068261E-2</v>
      </c>
      <c r="BU14" s="17"/>
      <c r="BV14" s="17">
        <v>5.3361633181570597E-2</v>
      </c>
      <c r="BW14" s="17">
        <v>3.8205726467708E-2</v>
      </c>
      <c r="BX14" s="17">
        <v>2.3453439975814401E-2</v>
      </c>
      <c r="BY14" s="17"/>
      <c r="BZ14" s="17">
        <v>6.41809853111832E-2</v>
      </c>
      <c r="CA14" s="17">
        <v>2.3524855380306801E-2</v>
      </c>
      <c r="CB14" s="17">
        <v>2.8111967038248298E-2</v>
      </c>
      <c r="CC14" s="17">
        <v>2.10688291626559E-2</v>
      </c>
      <c r="CD14" s="17">
        <v>1.62290535512539E-2</v>
      </c>
      <c r="CE14" s="17">
        <v>1.1811798598998601E-2</v>
      </c>
      <c r="CF14" s="17">
        <v>3.0206225966249702E-2</v>
      </c>
      <c r="CG14" s="17"/>
      <c r="CH14" s="17">
        <v>2.2529891568773198E-2</v>
      </c>
      <c r="CI14" s="17">
        <v>3.5489005542819703E-2</v>
      </c>
      <c r="CJ14" s="17">
        <v>2.7886885725227101E-2</v>
      </c>
      <c r="CK14" s="17">
        <v>4.2485169197037702E-2</v>
      </c>
      <c r="CL14" s="17">
        <v>6.2088398047103997E-2</v>
      </c>
    </row>
    <row r="15" spans="2:90" x14ac:dyDescent="0.3">
      <c r="B15" s="18" t="s">
        <v>173</v>
      </c>
      <c r="C15" s="20">
        <v>0.81722122585505497</v>
      </c>
      <c r="D15" s="20">
        <v>0.82259490351411702</v>
      </c>
      <c r="E15" s="20">
        <v>0.81052062712017403</v>
      </c>
      <c r="F15" s="20"/>
      <c r="G15" s="20">
        <v>0.72174914884218899</v>
      </c>
      <c r="H15" s="20">
        <v>0.78591786492452798</v>
      </c>
      <c r="I15" s="20">
        <v>0.81713387341520405</v>
      </c>
      <c r="J15" s="20">
        <v>0.85049845088410703</v>
      </c>
      <c r="K15" s="20">
        <v>0.82592768477535505</v>
      </c>
      <c r="L15" s="20">
        <v>0.87344038410035696</v>
      </c>
      <c r="M15" s="20"/>
      <c r="N15" s="20">
        <v>0.80613814068439504</v>
      </c>
      <c r="O15" s="20">
        <v>0.82844378954639797</v>
      </c>
      <c r="P15" s="20">
        <v>0.82433963725354897</v>
      </c>
      <c r="Q15" s="20">
        <v>0.81545209219671</v>
      </c>
      <c r="R15" s="20"/>
      <c r="S15" s="20">
        <v>0.83131056855518903</v>
      </c>
      <c r="T15" s="20">
        <v>0.822395892069406</v>
      </c>
      <c r="U15" s="20">
        <v>0.81621566132732504</v>
      </c>
      <c r="V15" s="20">
        <v>0.81133265577361402</v>
      </c>
      <c r="W15" s="20">
        <v>0.82797538056882702</v>
      </c>
      <c r="X15" s="20">
        <v>0.79049657676641505</v>
      </c>
      <c r="Y15" s="20">
        <v>0.79629794839244095</v>
      </c>
      <c r="Z15" s="20">
        <v>0.78760942905811904</v>
      </c>
      <c r="AA15" s="20">
        <v>0.82252837767326203</v>
      </c>
      <c r="AB15" s="20">
        <v>0.81009469166110903</v>
      </c>
      <c r="AC15" s="20">
        <v>0.82236688908560696</v>
      </c>
      <c r="AD15" s="20">
        <v>0.89268998428917401</v>
      </c>
      <c r="AE15" s="20"/>
      <c r="AF15" s="20">
        <v>0.83644810253160096</v>
      </c>
      <c r="AG15" s="20">
        <v>0.83793658249195002</v>
      </c>
      <c r="AH15" s="20">
        <v>0.75477461637616805</v>
      </c>
      <c r="AI15" s="20"/>
      <c r="AJ15" s="20">
        <v>0.82749075019639895</v>
      </c>
      <c r="AK15" s="20">
        <v>0.82769362334078</v>
      </c>
      <c r="AL15" s="20">
        <v>0.85718481879610497</v>
      </c>
      <c r="AM15" s="20">
        <v>0.81018728504063997</v>
      </c>
      <c r="AN15" s="20">
        <v>0.78354215990893294</v>
      </c>
      <c r="AO15" s="20"/>
      <c r="AP15" s="20">
        <v>0.82512050817800897</v>
      </c>
      <c r="AQ15" s="20">
        <v>0.82388817245419899</v>
      </c>
      <c r="AR15" s="20">
        <v>0.84541553929465896</v>
      </c>
      <c r="AS15" s="20">
        <v>0.84015120967396195</v>
      </c>
      <c r="AT15" s="20">
        <v>0.77958892420931103</v>
      </c>
      <c r="AU15" s="20">
        <v>0.76346632509024603</v>
      </c>
      <c r="AV15" s="20"/>
      <c r="AW15" s="20">
        <v>0.80641671820991201</v>
      </c>
      <c r="AX15" s="20">
        <v>0.72462562867820801</v>
      </c>
      <c r="AY15" s="20">
        <v>0.80315436862635303</v>
      </c>
      <c r="AZ15" s="20">
        <v>0.82948486862957305</v>
      </c>
      <c r="BA15" s="20">
        <v>0.799978595796078</v>
      </c>
      <c r="BB15" s="20">
        <v>0.85626332251953696</v>
      </c>
      <c r="BC15" s="20">
        <v>0.83119996361420201</v>
      </c>
      <c r="BD15" s="20">
        <v>0.81247408561056</v>
      </c>
      <c r="BE15" s="20">
        <v>0.84041488392843799</v>
      </c>
      <c r="BF15" s="20">
        <v>0.83581609571946203</v>
      </c>
      <c r="BG15" s="20">
        <v>0.84036476037707797</v>
      </c>
      <c r="BH15" s="20">
        <v>0.78533254660412499</v>
      </c>
      <c r="BI15" s="20">
        <v>0.84529657443198603</v>
      </c>
      <c r="BJ15" s="20">
        <v>0.80017036916625495</v>
      </c>
      <c r="BK15" s="20">
        <v>0.82625421880809702</v>
      </c>
      <c r="BL15" s="20">
        <v>0.858496900554511</v>
      </c>
      <c r="BM15" s="20"/>
      <c r="BN15" s="20">
        <v>0.83622169626201104</v>
      </c>
      <c r="BO15" s="20">
        <v>0.791741358614652</v>
      </c>
      <c r="BP15" s="20"/>
      <c r="BQ15" s="20">
        <v>0.83070010027585395</v>
      </c>
      <c r="BR15" s="20">
        <v>0.81982029642040699</v>
      </c>
      <c r="BS15" s="20"/>
      <c r="BT15" s="20">
        <v>0.86549483052784904</v>
      </c>
      <c r="BU15" s="20"/>
      <c r="BV15" s="20">
        <v>0.78063906608799905</v>
      </c>
      <c r="BW15" s="20">
        <v>0.796657514677932</v>
      </c>
      <c r="BX15" s="20">
        <v>0.84632158298739502</v>
      </c>
      <c r="BY15" s="20"/>
      <c r="BZ15" s="20">
        <v>0.79736213252875798</v>
      </c>
      <c r="CA15" s="20">
        <v>0.84262758385925696</v>
      </c>
      <c r="CB15" s="20">
        <v>0.84468691009032904</v>
      </c>
      <c r="CC15" s="20">
        <v>0.77426908906270697</v>
      </c>
      <c r="CD15" s="20">
        <v>0.85623170064254395</v>
      </c>
      <c r="CE15" s="20">
        <v>0.817240523973777</v>
      </c>
      <c r="CF15" s="20">
        <v>0.80383770626359996</v>
      </c>
      <c r="CG15" s="20"/>
      <c r="CH15" s="20">
        <v>0.76148718812421201</v>
      </c>
      <c r="CI15" s="20">
        <v>0.818053209153349</v>
      </c>
      <c r="CJ15" s="20">
        <v>0.82694859743215599</v>
      </c>
      <c r="CK15" s="20">
        <v>0.83459209841827597</v>
      </c>
      <c r="CL15" s="20">
        <v>0.78849331995174199</v>
      </c>
    </row>
    <row r="16" spans="2:90" x14ac:dyDescent="0.3">
      <c r="B16" s="18" t="s">
        <v>174</v>
      </c>
      <c r="C16" s="20">
        <v>3.8423969391697101E-2</v>
      </c>
      <c r="D16" s="20">
        <v>4.3285892937741502E-2</v>
      </c>
      <c r="E16" s="20">
        <v>3.3976986991898897E-2</v>
      </c>
      <c r="F16" s="20"/>
      <c r="G16" s="20">
        <v>7.2626858845352693E-2</v>
      </c>
      <c r="H16" s="20">
        <v>5.4898049779519398E-2</v>
      </c>
      <c r="I16" s="20">
        <v>4.4211400883895399E-2</v>
      </c>
      <c r="J16" s="20">
        <v>2.0713467231986499E-2</v>
      </c>
      <c r="K16" s="20">
        <v>2.2363074505109399E-2</v>
      </c>
      <c r="L16" s="20">
        <v>2.2652618740634501E-2</v>
      </c>
      <c r="M16" s="20"/>
      <c r="N16" s="20">
        <v>2.9566535572826201E-2</v>
      </c>
      <c r="O16" s="20">
        <v>4.0495560785344401E-2</v>
      </c>
      <c r="P16" s="20">
        <v>4.3947369984910098E-2</v>
      </c>
      <c r="Q16" s="20">
        <v>4.1345618353723398E-2</v>
      </c>
      <c r="R16" s="20"/>
      <c r="S16" s="20">
        <v>2.8781747566950899E-2</v>
      </c>
      <c r="T16" s="20">
        <v>3.3693936594413901E-2</v>
      </c>
      <c r="U16" s="20">
        <v>5.34619512966353E-2</v>
      </c>
      <c r="V16" s="20">
        <v>3.3185147630862603E-2</v>
      </c>
      <c r="W16" s="20">
        <v>5.0650422973218201E-2</v>
      </c>
      <c r="X16" s="20">
        <v>5.5885881925215597E-2</v>
      </c>
      <c r="Y16" s="20">
        <v>3.01458984521784E-2</v>
      </c>
      <c r="Z16" s="20">
        <v>5.8303992436947602E-2</v>
      </c>
      <c r="AA16" s="20">
        <v>3.8377684984872901E-2</v>
      </c>
      <c r="AB16" s="20">
        <v>2.6275055144990699E-2</v>
      </c>
      <c r="AC16" s="20">
        <v>4.5551120137039401E-2</v>
      </c>
      <c r="AD16" s="20">
        <v>1.9167729891138699E-2</v>
      </c>
      <c r="AE16" s="20"/>
      <c r="AF16" s="20">
        <v>4.0606953843974301E-2</v>
      </c>
      <c r="AG16" s="20">
        <v>3.23159032215206E-2</v>
      </c>
      <c r="AH16" s="20">
        <v>5.7879169828132702E-2</v>
      </c>
      <c r="AI16" s="20"/>
      <c r="AJ16" s="20">
        <v>4.2270822612264003E-2</v>
      </c>
      <c r="AK16" s="20">
        <v>2.6435593978892401E-2</v>
      </c>
      <c r="AL16" s="20">
        <v>3.5949307678047E-2</v>
      </c>
      <c r="AM16" s="20">
        <v>7.94654223420585E-2</v>
      </c>
      <c r="AN16" s="20">
        <v>4.8222430055628103E-2</v>
      </c>
      <c r="AO16" s="20"/>
      <c r="AP16" s="20">
        <v>2.75103903476943E-2</v>
      </c>
      <c r="AQ16" s="20">
        <v>3.9548724976726402E-2</v>
      </c>
      <c r="AR16" s="20">
        <v>3.3461414860858699E-2</v>
      </c>
      <c r="AS16" s="20">
        <v>6.0377580935723797E-2</v>
      </c>
      <c r="AT16" s="20">
        <v>2.78381381416467E-2</v>
      </c>
      <c r="AU16" s="20">
        <v>2.8010218963608401E-2</v>
      </c>
      <c r="AV16" s="20"/>
      <c r="AW16" s="20">
        <v>4.7033378847753701E-2</v>
      </c>
      <c r="AX16" s="20">
        <v>5.3673317051699497E-2</v>
      </c>
      <c r="AY16" s="20">
        <v>2.56493010009744E-2</v>
      </c>
      <c r="AZ16" s="20">
        <v>3.9174590032367299E-2</v>
      </c>
      <c r="BA16" s="20">
        <v>6.9405459848992698E-2</v>
      </c>
      <c r="BB16" s="20">
        <v>2.6072759228973501E-2</v>
      </c>
      <c r="BC16" s="20">
        <v>5.430606637003E-2</v>
      </c>
      <c r="BD16" s="20">
        <v>3.1870438514951201E-2</v>
      </c>
      <c r="BE16" s="20">
        <v>4.0210054700597901E-2</v>
      </c>
      <c r="BF16" s="20">
        <v>2.9731508706239501E-2</v>
      </c>
      <c r="BG16" s="20">
        <v>2.96020382829001E-2</v>
      </c>
      <c r="BH16" s="20">
        <v>5.4260950160037201E-2</v>
      </c>
      <c r="BI16" s="20">
        <v>1.22408244995699E-2</v>
      </c>
      <c r="BJ16" s="20">
        <v>1.69166726253277E-2</v>
      </c>
      <c r="BK16" s="20">
        <v>2.14550580257458E-2</v>
      </c>
      <c r="BL16" s="20">
        <v>2.4497800403012301E-2</v>
      </c>
      <c r="BM16" s="20"/>
      <c r="BN16" s="20">
        <v>3.1803448249377697E-2</v>
      </c>
      <c r="BO16" s="20">
        <v>4.81284996323652E-2</v>
      </c>
      <c r="BP16" s="20"/>
      <c r="BQ16" s="20">
        <v>2.1997959085722399E-2</v>
      </c>
      <c r="BR16" s="20">
        <v>3.4371718871216303E-2</v>
      </c>
      <c r="BS16" s="20"/>
      <c r="BT16" s="20">
        <v>1.5343924214032601E-2</v>
      </c>
      <c r="BU16" s="20"/>
      <c r="BV16" s="20">
        <v>5.1309738754415302E-2</v>
      </c>
      <c r="BW16" s="20">
        <v>3.4782066218130701E-2</v>
      </c>
      <c r="BX16" s="20">
        <v>3.0496935917142101E-2</v>
      </c>
      <c r="BY16" s="20"/>
      <c r="BZ16" s="20">
        <v>5.3662086267169701E-2</v>
      </c>
      <c r="CA16" s="20">
        <v>2.2248221839607299E-2</v>
      </c>
      <c r="CB16" s="20">
        <v>3.8399665771643103E-2</v>
      </c>
      <c r="CC16" s="20">
        <v>6.1516754105721799E-2</v>
      </c>
      <c r="CD16" s="20">
        <v>2.5907090986873601E-2</v>
      </c>
      <c r="CE16" s="20">
        <v>3.2845593573159797E-2</v>
      </c>
      <c r="CF16" s="20">
        <v>4.6070269597326297E-2</v>
      </c>
      <c r="CG16" s="20"/>
      <c r="CH16" s="20">
        <v>6.5886368544086304E-2</v>
      </c>
      <c r="CI16" s="20">
        <v>2.9397038216964599E-2</v>
      </c>
      <c r="CJ16" s="20">
        <v>3.88216698957847E-2</v>
      </c>
      <c r="CK16" s="20">
        <v>3.5393165921055902E-2</v>
      </c>
      <c r="CL16" s="20">
        <v>6.3334288781161499E-2</v>
      </c>
    </row>
    <row r="17" spans="2:90" x14ac:dyDescent="0.3">
      <c r="B17" s="18" t="s">
        <v>121</v>
      </c>
      <c r="C17" s="21">
        <v>0.77879725646335796</v>
      </c>
      <c r="D17" s="21">
        <v>0.77930901057637603</v>
      </c>
      <c r="E17" s="21">
        <v>0.77654364012827504</v>
      </c>
      <c r="F17" s="21"/>
      <c r="G17" s="21">
        <v>0.64912228999683597</v>
      </c>
      <c r="H17" s="21">
        <v>0.73101981514500902</v>
      </c>
      <c r="I17" s="21">
        <v>0.77292247253130897</v>
      </c>
      <c r="J17" s="21">
        <v>0.82978498365211995</v>
      </c>
      <c r="K17" s="21">
        <v>0.80356461027024595</v>
      </c>
      <c r="L17" s="21">
        <v>0.850787765359722</v>
      </c>
      <c r="M17" s="21"/>
      <c r="N17" s="21">
        <v>0.77657160511156897</v>
      </c>
      <c r="O17" s="21">
        <v>0.78794822876105297</v>
      </c>
      <c r="P17" s="21">
        <v>0.78039226726863897</v>
      </c>
      <c r="Q17" s="21">
        <v>0.77410647384298603</v>
      </c>
      <c r="R17" s="21"/>
      <c r="S17" s="21">
        <v>0.80252882098823797</v>
      </c>
      <c r="T17" s="21">
        <v>0.788701955474992</v>
      </c>
      <c r="U17" s="21">
        <v>0.76275371003069004</v>
      </c>
      <c r="V17" s="21">
        <v>0.77814750814275202</v>
      </c>
      <c r="W17" s="21">
        <v>0.77732495759560905</v>
      </c>
      <c r="X17" s="21">
        <v>0.73461069484119901</v>
      </c>
      <c r="Y17" s="21">
        <v>0.76615204994026198</v>
      </c>
      <c r="Z17" s="21">
        <v>0.72930543662117098</v>
      </c>
      <c r="AA17" s="21">
        <v>0.78415069268838899</v>
      </c>
      <c r="AB17" s="21">
        <v>0.78381963651611797</v>
      </c>
      <c r="AC17" s="21">
        <v>0.77681576894856796</v>
      </c>
      <c r="AD17" s="21">
        <v>0.87352225439803499</v>
      </c>
      <c r="AE17" s="21"/>
      <c r="AF17" s="21">
        <v>0.79584114868762601</v>
      </c>
      <c r="AG17" s="21">
        <v>0.80562067927042902</v>
      </c>
      <c r="AH17" s="21">
        <v>0.69689544654803603</v>
      </c>
      <c r="AI17" s="21"/>
      <c r="AJ17" s="21">
        <v>0.78521992758413495</v>
      </c>
      <c r="AK17" s="21">
        <v>0.80125802936188695</v>
      </c>
      <c r="AL17" s="21">
        <v>0.82123551111805804</v>
      </c>
      <c r="AM17" s="21">
        <v>0.73072186269858197</v>
      </c>
      <c r="AN17" s="21">
        <v>0.73531972985330496</v>
      </c>
      <c r="AO17" s="21"/>
      <c r="AP17" s="21">
        <v>0.79761011783031499</v>
      </c>
      <c r="AQ17" s="21">
        <v>0.78433944747747297</v>
      </c>
      <c r="AR17" s="21">
        <v>0.8119541244338</v>
      </c>
      <c r="AS17" s="21">
        <v>0.77977362873823797</v>
      </c>
      <c r="AT17" s="21">
        <v>0.75175078606766499</v>
      </c>
      <c r="AU17" s="21">
        <v>0.73545610612663803</v>
      </c>
      <c r="AV17" s="21"/>
      <c r="AW17" s="21">
        <v>0.75938333936215796</v>
      </c>
      <c r="AX17" s="21">
        <v>0.67095231162650903</v>
      </c>
      <c r="AY17" s="21">
        <v>0.77750506762537797</v>
      </c>
      <c r="AZ17" s="21">
        <v>0.79031027859720604</v>
      </c>
      <c r="BA17" s="21">
        <v>0.73057313594708495</v>
      </c>
      <c r="BB17" s="21">
        <v>0.83019056329056296</v>
      </c>
      <c r="BC17" s="21">
        <v>0.77689389724417202</v>
      </c>
      <c r="BD17" s="21">
        <v>0.78060364709560903</v>
      </c>
      <c r="BE17" s="21">
        <v>0.80020482922783998</v>
      </c>
      <c r="BF17" s="21">
        <v>0.80608458701322205</v>
      </c>
      <c r="BG17" s="21">
        <v>0.81076272209417799</v>
      </c>
      <c r="BH17" s="21">
        <v>0.73107159644408803</v>
      </c>
      <c r="BI17" s="21">
        <v>0.83305574993241605</v>
      </c>
      <c r="BJ17" s="21">
        <v>0.78325369654092802</v>
      </c>
      <c r="BK17" s="21">
        <v>0.80479916078235103</v>
      </c>
      <c r="BL17" s="21">
        <v>0.83399910015149903</v>
      </c>
      <c r="BM17" s="21"/>
      <c r="BN17" s="21">
        <v>0.80441824801263295</v>
      </c>
      <c r="BO17" s="21">
        <v>0.74361285898228702</v>
      </c>
      <c r="BP17" s="21"/>
      <c r="BQ17" s="21">
        <v>0.80870214119013195</v>
      </c>
      <c r="BR17" s="21">
        <v>0.78544857754919095</v>
      </c>
      <c r="BS17" s="21"/>
      <c r="BT17" s="21">
        <v>0.85015090631381596</v>
      </c>
      <c r="BU17" s="21"/>
      <c r="BV17" s="21">
        <v>0.72932932733358402</v>
      </c>
      <c r="BW17" s="21">
        <v>0.76187544845980204</v>
      </c>
      <c r="BX17" s="21">
        <v>0.81582464707025304</v>
      </c>
      <c r="BY17" s="21"/>
      <c r="BZ17" s="21">
        <v>0.74370004626158803</v>
      </c>
      <c r="CA17" s="21">
        <v>0.82037936201964901</v>
      </c>
      <c r="CB17" s="21">
        <v>0.80628724431868604</v>
      </c>
      <c r="CC17" s="21">
        <v>0.71275233495698598</v>
      </c>
      <c r="CD17" s="21">
        <v>0.83032460965567101</v>
      </c>
      <c r="CE17" s="21">
        <v>0.78439493040061703</v>
      </c>
      <c r="CF17" s="21">
        <v>0.757767436666274</v>
      </c>
      <c r="CG17" s="21"/>
      <c r="CH17" s="21">
        <v>0.69560081958012498</v>
      </c>
      <c r="CI17" s="21">
        <v>0.78865617093638496</v>
      </c>
      <c r="CJ17" s="21">
        <v>0.78812692753637104</v>
      </c>
      <c r="CK17" s="21">
        <v>0.79919893249721996</v>
      </c>
      <c r="CL17" s="21">
        <v>0.72515903117058</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723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0.108571137877865</v>
      </c>
      <c r="D9" s="17">
        <v>0.129995700880635</v>
      </c>
      <c r="E9" s="17">
        <v>8.7535713229324894E-2</v>
      </c>
      <c r="F9" s="17"/>
      <c r="G9" s="17">
        <v>0.15013904582127799</v>
      </c>
      <c r="H9" s="17">
        <v>0.24291290777668301</v>
      </c>
      <c r="I9" s="17">
        <v>0.155268474415728</v>
      </c>
      <c r="J9" s="17">
        <v>3.83128988425709E-2</v>
      </c>
      <c r="K9" s="17">
        <v>4.9978749317703401E-2</v>
      </c>
      <c r="L9" s="17">
        <v>2.92881085658264E-2</v>
      </c>
      <c r="M9" s="17"/>
      <c r="N9" s="17">
        <v>0.17695803462578499</v>
      </c>
      <c r="O9" s="17">
        <v>8.3185869220944106E-2</v>
      </c>
      <c r="P9" s="17">
        <v>7.9758470481100394E-2</v>
      </c>
      <c r="Q9" s="17">
        <v>8.76408307374235E-2</v>
      </c>
      <c r="R9" s="17"/>
      <c r="S9" s="17">
        <v>0.16049591673879801</v>
      </c>
      <c r="T9" s="17">
        <v>6.6368693943205201E-2</v>
      </c>
      <c r="U9" s="17">
        <v>6.7078772666137196E-2</v>
      </c>
      <c r="V9" s="17">
        <v>0.10095181221366401</v>
      </c>
      <c r="W9" s="17">
        <v>6.2719009839556999E-2</v>
      </c>
      <c r="X9" s="17">
        <v>0.107215958478273</v>
      </c>
      <c r="Y9" s="17">
        <v>9.9565509449331999E-2</v>
      </c>
      <c r="Z9" s="17">
        <v>0.14029727570671399</v>
      </c>
      <c r="AA9" s="17">
        <v>0.13804269836716901</v>
      </c>
      <c r="AB9" s="17">
        <v>9.17975909650212E-2</v>
      </c>
      <c r="AC9" s="17">
        <v>0.146301850737728</v>
      </c>
      <c r="AD9" s="17">
        <v>0.154138737215087</v>
      </c>
      <c r="AE9" s="17"/>
      <c r="AF9" s="17">
        <v>8.3204270557193899E-2</v>
      </c>
      <c r="AG9" s="17">
        <v>0.13573973149323801</v>
      </c>
      <c r="AH9" s="17">
        <v>9.69273449896835E-2</v>
      </c>
      <c r="AI9" s="17"/>
      <c r="AJ9" s="17">
        <v>8.2086886758674205E-2</v>
      </c>
      <c r="AK9" s="17">
        <v>0.17403464768642399</v>
      </c>
      <c r="AL9" s="17">
        <v>7.8986410194197595E-2</v>
      </c>
      <c r="AM9" s="17">
        <v>0.101664408992837</v>
      </c>
      <c r="AN9" s="17">
        <v>5.9980212135337399E-2</v>
      </c>
      <c r="AO9" s="17"/>
      <c r="AP9" s="17">
        <v>0.21942295468456199</v>
      </c>
      <c r="AQ9" s="17">
        <v>0.102268973649141</v>
      </c>
      <c r="AR9" s="17">
        <v>9.8221021874476594E-2</v>
      </c>
      <c r="AS9" s="17">
        <v>7.1223037030040307E-2</v>
      </c>
      <c r="AT9" s="17">
        <v>9.2568168451451993E-2</v>
      </c>
      <c r="AU9" s="17">
        <v>2.63388401717971E-2</v>
      </c>
      <c r="AV9" s="17"/>
      <c r="AW9" s="17">
        <v>9.47213833444496E-2</v>
      </c>
      <c r="AX9" s="17">
        <v>0.16017923282737401</v>
      </c>
      <c r="AY9" s="17">
        <v>9.8541626206936697E-2</v>
      </c>
      <c r="AZ9" s="17">
        <v>6.8803845133680305E-2</v>
      </c>
      <c r="BA9" s="17">
        <v>7.9657357218455793E-2</v>
      </c>
      <c r="BB9" s="17">
        <v>0.10145177713834801</v>
      </c>
      <c r="BC9" s="17">
        <v>7.5255700252383095E-2</v>
      </c>
      <c r="BD9" s="17">
        <v>9.6196408974327893E-2</v>
      </c>
      <c r="BE9" s="17">
        <v>7.96829257353973E-2</v>
      </c>
      <c r="BF9" s="17">
        <v>5.8469129712820901E-2</v>
      </c>
      <c r="BG9" s="17">
        <v>6.6225066723564596E-2</v>
      </c>
      <c r="BH9" s="17">
        <v>0.123012184871684</v>
      </c>
      <c r="BI9" s="17">
        <v>0.16713264407978901</v>
      </c>
      <c r="BJ9" s="17">
        <v>0.14141039757488899</v>
      </c>
      <c r="BK9" s="17">
        <v>0.14686337870049801</v>
      </c>
      <c r="BL9" s="17">
        <v>0.33859224914776098</v>
      </c>
      <c r="BM9" s="17"/>
      <c r="BN9" s="17">
        <v>0.126418002629996</v>
      </c>
      <c r="BO9" s="17">
        <v>8.3329902542489107E-2</v>
      </c>
      <c r="BP9" s="17"/>
      <c r="BQ9" s="17">
        <v>0.226060106853017</v>
      </c>
      <c r="BR9" s="17">
        <v>0.10276577927010799</v>
      </c>
      <c r="BS9" s="17"/>
      <c r="BT9" s="17">
        <v>0.23461494549333001</v>
      </c>
      <c r="BU9" s="17"/>
      <c r="BV9" s="17">
        <v>7.3676895744860096E-2</v>
      </c>
      <c r="BW9" s="17">
        <v>0.129478367155307</v>
      </c>
      <c r="BX9" s="17">
        <v>0.122443517071833</v>
      </c>
      <c r="BY9" s="17"/>
      <c r="BZ9" s="17">
        <v>9.9111963024569705E-2</v>
      </c>
      <c r="CA9" s="17">
        <v>0.119577555064415</v>
      </c>
      <c r="CB9" s="17">
        <v>5.98439995163546E-2</v>
      </c>
      <c r="CC9" s="17">
        <v>7.8045501552089294E-2</v>
      </c>
      <c r="CD9" s="17">
        <v>0.11084339566435999</v>
      </c>
      <c r="CE9" s="17">
        <v>0.13862225869969899</v>
      </c>
      <c r="CF9" s="17">
        <v>0.21758185565940499</v>
      </c>
      <c r="CG9" s="17"/>
      <c r="CH9" s="17">
        <v>0.306735553156472</v>
      </c>
      <c r="CI9" s="17">
        <v>0.105348820043188</v>
      </c>
      <c r="CJ9" s="17">
        <v>6.9245987566915301E-2</v>
      </c>
      <c r="CK9" s="17">
        <v>9.0785370328721707E-2</v>
      </c>
      <c r="CL9" s="17">
        <v>8.4666750321510803E-2</v>
      </c>
    </row>
    <row r="10" spans="2:90" x14ac:dyDescent="0.3">
      <c r="B10" s="18" t="s">
        <v>710</v>
      </c>
      <c r="C10" s="17">
        <v>0.26516520501723401</v>
      </c>
      <c r="D10" s="17">
        <v>0.25895572936317302</v>
      </c>
      <c r="E10" s="17">
        <v>0.27040623732067898</v>
      </c>
      <c r="F10" s="17"/>
      <c r="G10" s="17">
        <v>0.31692892554792401</v>
      </c>
      <c r="H10" s="17">
        <v>0.35801925303602999</v>
      </c>
      <c r="I10" s="17">
        <v>0.29264536298020599</v>
      </c>
      <c r="J10" s="17">
        <v>0.23424954778416801</v>
      </c>
      <c r="K10" s="17">
        <v>0.20486625270919001</v>
      </c>
      <c r="L10" s="17">
        <v>0.19795358641966601</v>
      </c>
      <c r="M10" s="17"/>
      <c r="N10" s="17">
        <v>0.29043471157133499</v>
      </c>
      <c r="O10" s="17">
        <v>0.30652007594132802</v>
      </c>
      <c r="P10" s="17">
        <v>0.240240499685244</v>
      </c>
      <c r="Q10" s="17">
        <v>0.21958371367502599</v>
      </c>
      <c r="R10" s="17"/>
      <c r="S10" s="17">
        <v>0.341906656184149</v>
      </c>
      <c r="T10" s="17">
        <v>0.21482886935459</v>
      </c>
      <c r="U10" s="17">
        <v>0.21275771851258399</v>
      </c>
      <c r="V10" s="17">
        <v>0.27243652939614499</v>
      </c>
      <c r="W10" s="17">
        <v>0.28359557664738899</v>
      </c>
      <c r="X10" s="17">
        <v>0.23882100646472601</v>
      </c>
      <c r="Y10" s="17">
        <v>0.27168862540508798</v>
      </c>
      <c r="Z10" s="17">
        <v>0.25930237939508299</v>
      </c>
      <c r="AA10" s="17">
        <v>0.252249066786216</v>
      </c>
      <c r="AB10" s="17">
        <v>0.24316735912412099</v>
      </c>
      <c r="AC10" s="17">
        <v>0.26567783756673502</v>
      </c>
      <c r="AD10" s="17">
        <v>0.38182777768921999</v>
      </c>
      <c r="AE10" s="17"/>
      <c r="AF10" s="17">
        <v>0.19223536475511899</v>
      </c>
      <c r="AG10" s="17">
        <v>0.317024916764298</v>
      </c>
      <c r="AH10" s="17">
        <v>0.27324279070366903</v>
      </c>
      <c r="AI10" s="17"/>
      <c r="AJ10" s="17">
        <v>0.18789986649191201</v>
      </c>
      <c r="AK10" s="17">
        <v>0.37320735898083901</v>
      </c>
      <c r="AL10" s="17">
        <v>0.24508690048909901</v>
      </c>
      <c r="AM10" s="17">
        <v>0.197281828680898</v>
      </c>
      <c r="AN10" s="17">
        <v>0.24713962122004199</v>
      </c>
      <c r="AO10" s="17"/>
      <c r="AP10" s="17">
        <v>0.44580926468863402</v>
      </c>
      <c r="AQ10" s="17">
        <v>0.25389154366413003</v>
      </c>
      <c r="AR10" s="17">
        <v>0.23646809269608299</v>
      </c>
      <c r="AS10" s="17">
        <v>0.17170784152593299</v>
      </c>
      <c r="AT10" s="17">
        <v>0.23871978437670599</v>
      </c>
      <c r="AU10" s="17">
        <v>0.16715025225553501</v>
      </c>
      <c r="AV10" s="17"/>
      <c r="AW10" s="17">
        <v>0.25859260462755801</v>
      </c>
      <c r="AX10" s="17">
        <v>0.16651195632371299</v>
      </c>
      <c r="AY10" s="17">
        <v>0.231977212879004</v>
      </c>
      <c r="AZ10" s="17">
        <v>0.22288134224659001</v>
      </c>
      <c r="BA10" s="17">
        <v>0.23449273345445401</v>
      </c>
      <c r="BB10" s="17">
        <v>0.26132613568045199</v>
      </c>
      <c r="BC10" s="17">
        <v>0.28103874949931001</v>
      </c>
      <c r="BD10" s="17">
        <v>0.28410362431307801</v>
      </c>
      <c r="BE10" s="17">
        <v>0.279382139292845</v>
      </c>
      <c r="BF10" s="17">
        <v>0.34272135728863101</v>
      </c>
      <c r="BG10" s="17">
        <v>0.32339404922114401</v>
      </c>
      <c r="BH10" s="17">
        <v>0.26696786586349402</v>
      </c>
      <c r="BI10" s="17">
        <v>0.28291605461570202</v>
      </c>
      <c r="BJ10" s="17">
        <v>0.29862650939471103</v>
      </c>
      <c r="BK10" s="17">
        <v>0.31562175210517801</v>
      </c>
      <c r="BL10" s="17">
        <v>0.31447032545335402</v>
      </c>
      <c r="BM10" s="17"/>
      <c r="BN10" s="17">
        <v>0.26793628279813497</v>
      </c>
      <c r="BO10" s="17">
        <v>0.263943353250501</v>
      </c>
      <c r="BP10" s="17"/>
      <c r="BQ10" s="17">
        <v>0.44742765460450801</v>
      </c>
      <c r="BR10" s="17">
        <v>0.25258102462242699</v>
      </c>
      <c r="BS10" s="17"/>
      <c r="BT10" s="17">
        <v>0.34508299560740102</v>
      </c>
      <c r="BU10" s="17"/>
      <c r="BV10" s="17">
        <v>0.238223109332449</v>
      </c>
      <c r="BW10" s="17">
        <v>0.34282406866445703</v>
      </c>
      <c r="BX10" s="17">
        <v>0.25547944426883801</v>
      </c>
      <c r="BY10" s="17"/>
      <c r="BZ10" s="17">
        <v>0.22656474439479601</v>
      </c>
      <c r="CA10" s="17">
        <v>0.219893754099795</v>
      </c>
      <c r="CB10" s="17">
        <v>0.26488943730512299</v>
      </c>
      <c r="CC10" s="17">
        <v>0.29726348116926499</v>
      </c>
      <c r="CD10" s="17">
        <v>0.28554642686496601</v>
      </c>
      <c r="CE10" s="17">
        <v>0.32528534419008298</v>
      </c>
      <c r="CF10" s="17">
        <v>0.30421031553883499</v>
      </c>
      <c r="CG10" s="17"/>
      <c r="CH10" s="17">
        <v>0.29643676807396802</v>
      </c>
      <c r="CI10" s="17">
        <v>0.29594316539726701</v>
      </c>
      <c r="CJ10" s="17">
        <v>0.246966102070275</v>
      </c>
      <c r="CK10" s="17">
        <v>0.23588290084866401</v>
      </c>
      <c r="CL10" s="17">
        <v>0.184269888294428</v>
      </c>
    </row>
    <row r="11" spans="2:90" x14ac:dyDescent="0.3">
      <c r="B11" s="18" t="s">
        <v>711</v>
      </c>
      <c r="C11" s="17">
        <v>0.29125039249450402</v>
      </c>
      <c r="D11" s="17">
        <v>0.27746850335119799</v>
      </c>
      <c r="E11" s="17">
        <v>0.30509796508414</v>
      </c>
      <c r="F11" s="17"/>
      <c r="G11" s="17">
        <v>0.22863533091959601</v>
      </c>
      <c r="H11" s="17">
        <v>0.21346399445382699</v>
      </c>
      <c r="I11" s="17">
        <v>0.271920846811816</v>
      </c>
      <c r="J11" s="17">
        <v>0.30029794625335299</v>
      </c>
      <c r="K11" s="17">
        <v>0.33203625966144601</v>
      </c>
      <c r="L11" s="17">
        <v>0.37752445230064802</v>
      </c>
      <c r="M11" s="17"/>
      <c r="N11" s="17">
        <v>0.25795573842134201</v>
      </c>
      <c r="O11" s="17">
        <v>0.27333093159281202</v>
      </c>
      <c r="P11" s="17">
        <v>0.34027874057458501</v>
      </c>
      <c r="Q11" s="17">
        <v>0.30134477749258598</v>
      </c>
      <c r="R11" s="17"/>
      <c r="S11" s="17">
        <v>0.22664306845910701</v>
      </c>
      <c r="T11" s="17">
        <v>0.33709305871758999</v>
      </c>
      <c r="U11" s="17">
        <v>0.38605374269395598</v>
      </c>
      <c r="V11" s="17">
        <v>0.276563306696269</v>
      </c>
      <c r="W11" s="17">
        <v>0.31557526853874601</v>
      </c>
      <c r="X11" s="17">
        <v>0.277493915697472</v>
      </c>
      <c r="Y11" s="17">
        <v>0.28201141146758901</v>
      </c>
      <c r="Z11" s="17">
        <v>0.27021617544703203</v>
      </c>
      <c r="AA11" s="17">
        <v>0.30368716495742698</v>
      </c>
      <c r="AB11" s="17">
        <v>0.323107771101388</v>
      </c>
      <c r="AC11" s="17">
        <v>0.216200624452525</v>
      </c>
      <c r="AD11" s="17">
        <v>0.206551885599778</v>
      </c>
      <c r="AE11" s="17"/>
      <c r="AF11" s="17">
        <v>0.31752003155762598</v>
      </c>
      <c r="AG11" s="17">
        <v>0.277536547563484</v>
      </c>
      <c r="AH11" s="17">
        <v>0.290526434125702</v>
      </c>
      <c r="AI11" s="17"/>
      <c r="AJ11" s="17">
        <v>0.34399708738802998</v>
      </c>
      <c r="AK11" s="17">
        <v>0.249983257362904</v>
      </c>
      <c r="AL11" s="17">
        <v>0.29403615324760002</v>
      </c>
      <c r="AM11" s="17">
        <v>0.26682446895072498</v>
      </c>
      <c r="AN11" s="17">
        <v>0.37331340508428901</v>
      </c>
      <c r="AO11" s="17"/>
      <c r="AP11" s="17">
        <v>0.19419620664229201</v>
      </c>
      <c r="AQ11" s="17">
        <v>0.30411302120188</v>
      </c>
      <c r="AR11" s="17">
        <v>0.33279410100608098</v>
      </c>
      <c r="AS11" s="17">
        <v>0.32905030419931303</v>
      </c>
      <c r="AT11" s="17">
        <v>0.29958058473951998</v>
      </c>
      <c r="AU11" s="17">
        <v>0.34079629690289298</v>
      </c>
      <c r="AV11" s="17"/>
      <c r="AW11" s="17">
        <v>0.101928282821846</v>
      </c>
      <c r="AX11" s="17">
        <v>0.25412252140474101</v>
      </c>
      <c r="AY11" s="17">
        <v>0.269878608312006</v>
      </c>
      <c r="AZ11" s="17">
        <v>0.34818362766086902</v>
      </c>
      <c r="BA11" s="17">
        <v>0.31043713255249999</v>
      </c>
      <c r="BB11" s="17">
        <v>0.28458598877830898</v>
      </c>
      <c r="BC11" s="17">
        <v>0.28865894205017001</v>
      </c>
      <c r="BD11" s="17">
        <v>0.37245112165227201</v>
      </c>
      <c r="BE11" s="17">
        <v>0.34766835074859198</v>
      </c>
      <c r="BF11" s="17">
        <v>0.35355376031788399</v>
      </c>
      <c r="BG11" s="17">
        <v>0.30603743825837298</v>
      </c>
      <c r="BH11" s="17">
        <v>0.25378065025549401</v>
      </c>
      <c r="BI11" s="17">
        <v>0.20925427034298799</v>
      </c>
      <c r="BJ11" s="17">
        <v>0.330691401539291</v>
      </c>
      <c r="BK11" s="17">
        <v>0.20919308085435001</v>
      </c>
      <c r="BL11" s="17">
        <v>0.19206344368255099</v>
      </c>
      <c r="BM11" s="17"/>
      <c r="BN11" s="17">
        <v>0.30921102408600698</v>
      </c>
      <c r="BO11" s="17">
        <v>0.26505643283247798</v>
      </c>
      <c r="BP11" s="17"/>
      <c r="BQ11" s="17">
        <v>0.19757856892799</v>
      </c>
      <c r="BR11" s="17">
        <v>0.35242190311365801</v>
      </c>
      <c r="BS11" s="17"/>
      <c r="BT11" s="17">
        <v>0.26571025579322</v>
      </c>
      <c r="BU11" s="17"/>
      <c r="BV11" s="17">
        <v>0.29542157587593798</v>
      </c>
      <c r="BW11" s="17">
        <v>0.25649731572787698</v>
      </c>
      <c r="BX11" s="17">
        <v>0.29594742948731501</v>
      </c>
      <c r="BY11" s="17"/>
      <c r="BZ11" s="17">
        <v>0.24801099648289299</v>
      </c>
      <c r="CA11" s="17">
        <v>0.28432101952207001</v>
      </c>
      <c r="CB11" s="17">
        <v>0.34762797129110601</v>
      </c>
      <c r="CC11" s="17">
        <v>0.33456181403351898</v>
      </c>
      <c r="CD11" s="17">
        <v>0.31396925341729798</v>
      </c>
      <c r="CE11" s="17">
        <v>0.24252521756522799</v>
      </c>
      <c r="CF11" s="17">
        <v>0.20865034414619199</v>
      </c>
      <c r="CG11" s="17"/>
      <c r="CH11" s="17">
        <v>0.20953835045300601</v>
      </c>
      <c r="CI11" s="17">
        <v>0.28651159447816699</v>
      </c>
      <c r="CJ11" s="17">
        <v>0.32985028559602297</v>
      </c>
      <c r="CK11" s="17">
        <v>0.28606502444786402</v>
      </c>
      <c r="CL11" s="17">
        <v>0.20037484134804101</v>
      </c>
    </row>
    <row r="12" spans="2:90" x14ac:dyDescent="0.3">
      <c r="B12" s="18" t="s">
        <v>712</v>
      </c>
      <c r="C12" s="17">
        <v>0.139655353161522</v>
      </c>
      <c r="D12" s="17">
        <v>0.142897490299251</v>
      </c>
      <c r="E12" s="17">
        <v>0.13648673546610501</v>
      </c>
      <c r="F12" s="17"/>
      <c r="G12" s="17">
        <v>0.113119963593569</v>
      </c>
      <c r="H12" s="17">
        <v>8.3835018323291294E-2</v>
      </c>
      <c r="I12" s="17">
        <v>0.112442078338508</v>
      </c>
      <c r="J12" s="17">
        <v>0.15613467308894799</v>
      </c>
      <c r="K12" s="17">
        <v>0.20900281642725901</v>
      </c>
      <c r="L12" s="17">
        <v>0.16527972759705301</v>
      </c>
      <c r="M12" s="17"/>
      <c r="N12" s="17">
        <v>0.138147502242843</v>
      </c>
      <c r="O12" s="17">
        <v>0.133535164215349</v>
      </c>
      <c r="P12" s="17">
        <v>0.143789999448341</v>
      </c>
      <c r="Q12" s="17">
        <v>0.14347813042027099</v>
      </c>
      <c r="R12" s="17"/>
      <c r="S12" s="17">
        <v>9.5964163841134598E-2</v>
      </c>
      <c r="T12" s="17">
        <v>0.170943571779304</v>
      </c>
      <c r="U12" s="17">
        <v>0.17889990311861001</v>
      </c>
      <c r="V12" s="17">
        <v>0.143771583142045</v>
      </c>
      <c r="W12" s="17">
        <v>0.111250159180453</v>
      </c>
      <c r="X12" s="17">
        <v>0.169346029099435</v>
      </c>
      <c r="Y12" s="17">
        <v>0.111909494156822</v>
      </c>
      <c r="Z12" s="17">
        <v>0.146360136821583</v>
      </c>
      <c r="AA12" s="17">
        <v>0.14177859338027801</v>
      </c>
      <c r="AB12" s="17">
        <v>0.14741084382981301</v>
      </c>
      <c r="AC12" s="17">
        <v>0.159664313136539</v>
      </c>
      <c r="AD12" s="17">
        <v>6.8989248376692097E-2</v>
      </c>
      <c r="AE12" s="17"/>
      <c r="AF12" s="17">
        <v>0.197833477122353</v>
      </c>
      <c r="AG12" s="17">
        <v>0.103294815611712</v>
      </c>
      <c r="AH12" s="17">
        <v>0.104422339563917</v>
      </c>
      <c r="AI12" s="17"/>
      <c r="AJ12" s="17">
        <v>0.20098942582802001</v>
      </c>
      <c r="AK12" s="17">
        <v>7.6142976800457798E-2</v>
      </c>
      <c r="AL12" s="17">
        <v>0.21039147036256101</v>
      </c>
      <c r="AM12" s="17">
        <v>0.187623418073214</v>
      </c>
      <c r="AN12" s="17">
        <v>0.13998453210297601</v>
      </c>
      <c r="AO12" s="17"/>
      <c r="AP12" s="17">
        <v>5.5645798328660498E-2</v>
      </c>
      <c r="AQ12" s="17">
        <v>0.17368888988622899</v>
      </c>
      <c r="AR12" s="17">
        <v>0.17729743590526301</v>
      </c>
      <c r="AS12" s="17">
        <v>0.18133872076796401</v>
      </c>
      <c r="AT12" s="17">
        <v>0.147407037045103</v>
      </c>
      <c r="AU12" s="17">
        <v>0.13052037471296599</v>
      </c>
      <c r="AV12" s="17"/>
      <c r="AW12" s="17">
        <v>0.30041530408371198</v>
      </c>
      <c r="AX12" s="17">
        <v>0.10888743701230701</v>
      </c>
      <c r="AY12" s="17">
        <v>0.135831805376182</v>
      </c>
      <c r="AZ12" s="17">
        <v>0.106361980260419</v>
      </c>
      <c r="BA12" s="17">
        <v>0.16811820466819499</v>
      </c>
      <c r="BB12" s="17">
        <v>0.134701103662272</v>
      </c>
      <c r="BC12" s="17">
        <v>0.16753224880156101</v>
      </c>
      <c r="BD12" s="17">
        <v>8.9552549745120599E-2</v>
      </c>
      <c r="BE12" s="17">
        <v>0.146305051072736</v>
      </c>
      <c r="BF12" s="17">
        <v>0.14140272540875401</v>
      </c>
      <c r="BG12" s="17">
        <v>0.14876684492673301</v>
      </c>
      <c r="BH12" s="17">
        <v>0.17736405105582401</v>
      </c>
      <c r="BI12" s="17">
        <v>0.150457566218895</v>
      </c>
      <c r="BJ12" s="17">
        <v>0.13152802626480101</v>
      </c>
      <c r="BK12" s="17">
        <v>0.12549305355693699</v>
      </c>
      <c r="BL12" s="17">
        <v>0.102524421967941</v>
      </c>
      <c r="BM12" s="17"/>
      <c r="BN12" s="17">
        <v>0.12946891752897</v>
      </c>
      <c r="BO12" s="17">
        <v>0.155755088711788</v>
      </c>
      <c r="BP12" s="17"/>
      <c r="BQ12" s="17">
        <v>5.1520970559947199E-2</v>
      </c>
      <c r="BR12" s="17">
        <v>0.12688321511197101</v>
      </c>
      <c r="BS12" s="17"/>
      <c r="BT12" s="17">
        <v>8.2910516731936598E-2</v>
      </c>
      <c r="BU12" s="17"/>
      <c r="BV12" s="17">
        <v>0.15838001973593199</v>
      </c>
      <c r="BW12" s="17">
        <v>0.100659582924714</v>
      </c>
      <c r="BX12" s="17">
        <v>0.14499367180745101</v>
      </c>
      <c r="BY12" s="17"/>
      <c r="BZ12" s="17">
        <v>0.14149186554752999</v>
      </c>
      <c r="CA12" s="17">
        <v>0.15447699412834201</v>
      </c>
      <c r="CB12" s="17">
        <v>0.148783974983735</v>
      </c>
      <c r="CC12" s="17">
        <v>0.13508644544887799</v>
      </c>
      <c r="CD12" s="17">
        <v>0.14423300663854399</v>
      </c>
      <c r="CE12" s="17">
        <v>0.14184509515994101</v>
      </c>
      <c r="CF12" s="17">
        <v>0.124200226174308</v>
      </c>
      <c r="CG12" s="17"/>
      <c r="CH12" s="17">
        <v>8.6910434367304099E-2</v>
      </c>
      <c r="CI12" s="17">
        <v>0.14762113349107001</v>
      </c>
      <c r="CJ12" s="17">
        <v>0.13572719661468599</v>
      </c>
      <c r="CK12" s="17">
        <v>0.154272310962628</v>
      </c>
      <c r="CL12" s="17">
        <v>0.173777527527645</v>
      </c>
    </row>
    <row r="13" spans="2:90" x14ac:dyDescent="0.3">
      <c r="B13" s="18" t="s">
        <v>713</v>
      </c>
      <c r="C13" s="17">
        <v>8.5569351350145206E-2</v>
      </c>
      <c r="D13" s="17">
        <v>0.10791664243153</v>
      </c>
      <c r="E13" s="17">
        <v>6.4407598481010006E-2</v>
      </c>
      <c r="F13" s="17"/>
      <c r="G13" s="17">
        <v>7.1288702085339106E-2</v>
      </c>
      <c r="H13" s="17">
        <v>3.0406780278242101E-2</v>
      </c>
      <c r="I13" s="17">
        <v>8.1410939565789306E-2</v>
      </c>
      <c r="J13" s="17">
        <v>0.10845368475025199</v>
      </c>
      <c r="K13" s="17">
        <v>0.107428153487214</v>
      </c>
      <c r="L13" s="17">
        <v>0.110292977969406</v>
      </c>
      <c r="M13" s="17"/>
      <c r="N13" s="17">
        <v>5.3022813863980001E-2</v>
      </c>
      <c r="O13" s="17">
        <v>7.3295504347728704E-2</v>
      </c>
      <c r="P13" s="17">
        <v>0.108063677934451</v>
      </c>
      <c r="Q13" s="17">
        <v>0.112393276436405</v>
      </c>
      <c r="R13" s="17"/>
      <c r="S13" s="17">
        <v>7.1988701619993906E-2</v>
      </c>
      <c r="T13" s="17">
        <v>9.4143167605301004E-2</v>
      </c>
      <c r="U13" s="17">
        <v>6.2127664625706597E-2</v>
      </c>
      <c r="V13" s="17">
        <v>8.3605871430764506E-2</v>
      </c>
      <c r="W13" s="17">
        <v>7.7690255398076599E-2</v>
      </c>
      <c r="X13" s="17">
        <v>0.102323411258557</v>
      </c>
      <c r="Y13" s="17">
        <v>0.12860712254805801</v>
      </c>
      <c r="Z13" s="17">
        <v>0.10985252021014499</v>
      </c>
      <c r="AA13" s="17">
        <v>8.6866051995443894E-2</v>
      </c>
      <c r="AB13" s="17">
        <v>5.6257580564727398E-2</v>
      </c>
      <c r="AC13" s="17">
        <v>8.81480707610445E-2</v>
      </c>
      <c r="AD13" s="17">
        <v>8.0120621746915296E-2</v>
      </c>
      <c r="AE13" s="17"/>
      <c r="AF13" s="17">
        <v>0.12442391953455199</v>
      </c>
      <c r="AG13" s="17">
        <v>6.1097280777610799E-2</v>
      </c>
      <c r="AH13" s="17">
        <v>7.9060721560895997E-2</v>
      </c>
      <c r="AI13" s="17"/>
      <c r="AJ13" s="17">
        <v>0.11831937569551</v>
      </c>
      <c r="AK13" s="17">
        <v>3.9904217301152102E-2</v>
      </c>
      <c r="AL13" s="17">
        <v>5.2364118707388302E-2</v>
      </c>
      <c r="AM13" s="17">
        <v>0.191418562345501</v>
      </c>
      <c r="AN13" s="17">
        <v>5.4493906202057303E-2</v>
      </c>
      <c r="AO13" s="17"/>
      <c r="AP13" s="17">
        <v>1.0445879236201799E-2</v>
      </c>
      <c r="AQ13" s="17">
        <v>0.106421775638669</v>
      </c>
      <c r="AR13" s="17">
        <v>2.6005676317468199E-2</v>
      </c>
      <c r="AS13" s="17">
        <v>0.17628746646802301</v>
      </c>
      <c r="AT13" s="17">
        <v>3.9089046587029101E-2</v>
      </c>
      <c r="AU13" s="17">
        <v>8.1948557245918693E-2</v>
      </c>
      <c r="AV13" s="17"/>
      <c r="AW13" s="17">
        <v>0.199720805001946</v>
      </c>
      <c r="AX13" s="17">
        <v>0.14251879331068301</v>
      </c>
      <c r="AY13" s="17">
        <v>9.1206814613123896E-2</v>
      </c>
      <c r="AZ13" s="17">
        <v>0.138417658458765</v>
      </c>
      <c r="BA13" s="17">
        <v>8.6752570675428797E-2</v>
      </c>
      <c r="BB13" s="17">
        <v>9.9924109904304503E-2</v>
      </c>
      <c r="BC13" s="17">
        <v>0.115798485010137</v>
      </c>
      <c r="BD13" s="17">
        <v>6.6823914737214302E-2</v>
      </c>
      <c r="BE13" s="17">
        <v>6.7692295595115803E-2</v>
      </c>
      <c r="BF13" s="17">
        <v>5.4115722064833498E-2</v>
      </c>
      <c r="BG13" s="17">
        <v>7.4443268328911502E-2</v>
      </c>
      <c r="BH13" s="17">
        <v>8.9882512662914305E-2</v>
      </c>
      <c r="BI13" s="17">
        <v>5.7616327026330197E-2</v>
      </c>
      <c r="BJ13" s="17">
        <v>6.5204321586977906E-2</v>
      </c>
      <c r="BK13" s="17">
        <v>5.9646906263848401E-2</v>
      </c>
      <c r="BL13" s="17">
        <v>1.48678452400912E-2</v>
      </c>
      <c r="BM13" s="17"/>
      <c r="BN13" s="17">
        <v>7.30299359179825E-2</v>
      </c>
      <c r="BO13" s="17">
        <v>0.10321469891518401</v>
      </c>
      <c r="BP13" s="17"/>
      <c r="BQ13" s="17">
        <v>9.2836835104579095E-3</v>
      </c>
      <c r="BR13" s="17">
        <v>7.9995061792289004E-2</v>
      </c>
      <c r="BS13" s="17"/>
      <c r="BT13" s="17">
        <v>3.8119556458301E-2</v>
      </c>
      <c r="BU13" s="17"/>
      <c r="BV13" s="17">
        <v>9.2353643650203598E-2</v>
      </c>
      <c r="BW13" s="17">
        <v>5.1713932914082203E-2</v>
      </c>
      <c r="BX13" s="17">
        <v>9.0194890392530605E-2</v>
      </c>
      <c r="BY13" s="17"/>
      <c r="BZ13" s="17">
        <v>0.13206109863093601</v>
      </c>
      <c r="CA13" s="17">
        <v>9.7673210311519598E-2</v>
      </c>
      <c r="CB13" s="17">
        <v>0.101168472875627</v>
      </c>
      <c r="CC13" s="17">
        <v>9.4080895322991506E-2</v>
      </c>
      <c r="CD13" s="17">
        <v>5.9943298719428099E-2</v>
      </c>
      <c r="CE13" s="17">
        <v>7.1889067061869802E-2</v>
      </c>
      <c r="CF13" s="17">
        <v>5.1149521050882302E-2</v>
      </c>
      <c r="CG13" s="17"/>
      <c r="CH13" s="17">
        <v>4.8280255275818397E-2</v>
      </c>
      <c r="CI13" s="17">
        <v>6.1217742724270101E-2</v>
      </c>
      <c r="CJ13" s="17">
        <v>9.68177359702036E-2</v>
      </c>
      <c r="CK13" s="17">
        <v>0.1118969152237</v>
      </c>
      <c r="CL13" s="17">
        <v>0.196996095733835</v>
      </c>
    </row>
    <row r="14" spans="2:90" x14ac:dyDescent="0.3">
      <c r="B14" s="18" t="s">
        <v>202</v>
      </c>
      <c r="C14" s="17">
        <v>0.109788560098729</v>
      </c>
      <c r="D14" s="17">
        <v>8.2765933674212699E-2</v>
      </c>
      <c r="E14" s="17">
        <v>0.136065750418741</v>
      </c>
      <c r="F14" s="17"/>
      <c r="G14" s="17">
        <v>0.11988803203229401</v>
      </c>
      <c r="H14" s="17">
        <v>7.1362046131926898E-2</v>
      </c>
      <c r="I14" s="17">
        <v>8.6312297887952596E-2</v>
      </c>
      <c r="J14" s="17">
        <v>0.16255124928070799</v>
      </c>
      <c r="K14" s="17">
        <v>9.6687768397187304E-2</v>
      </c>
      <c r="L14" s="17">
        <v>0.1196611471474</v>
      </c>
      <c r="M14" s="17"/>
      <c r="N14" s="17">
        <v>8.3481199274713799E-2</v>
      </c>
      <c r="O14" s="17">
        <v>0.13013245468183801</v>
      </c>
      <c r="P14" s="17">
        <v>8.7868611876279007E-2</v>
      </c>
      <c r="Q14" s="17">
        <v>0.13555927123828801</v>
      </c>
      <c r="R14" s="17"/>
      <c r="S14" s="17">
        <v>0.103001493156818</v>
      </c>
      <c r="T14" s="17">
        <v>0.116622638600009</v>
      </c>
      <c r="U14" s="17">
        <v>9.3082198383006798E-2</v>
      </c>
      <c r="V14" s="17">
        <v>0.122670897121113</v>
      </c>
      <c r="W14" s="17">
        <v>0.14916973039577799</v>
      </c>
      <c r="X14" s="17">
        <v>0.104799679001537</v>
      </c>
      <c r="Y14" s="17">
        <v>0.106217836973111</v>
      </c>
      <c r="Z14" s="17">
        <v>7.39715124194429E-2</v>
      </c>
      <c r="AA14" s="17">
        <v>7.7376424513465797E-2</v>
      </c>
      <c r="AB14" s="17">
        <v>0.13825885441492999</v>
      </c>
      <c r="AC14" s="17">
        <v>0.124007303345428</v>
      </c>
      <c r="AD14" s="17">
        <v>0.108371729372307</v>
      </c>
      <c r="AE14" s="17"/>
      <c r="AF14" s="17">
        <v>8.4782936473155796E-2</v>
      </c>
      <c r="AG14" s="17">
        <v>0.10530670778965701</v>
      </c>
      <c r="AH14" s="17">
        <v>0.155820369056133</v>
      </c>
      <c r="AI14" s="17"/>
      <c r="AJ14" s="17">
        <v>6.6707357837854003E-2</v>
      </c>
      <c r="AK14" s="17">
        <v>8.6727541868223401E-2</v>
      </c>
      <c r="AL14" s="17">
        <v>0.119134946999154</v>
      </c>
      <c r="AM14" s="17">
        <v>5.5187312956824802E-2</v>
      </c>
      <c r="AN14" s="17">
        <v>0.12508832325529701</v>
      </c>
      <c r="AO14" s="17"/>
      <c r="AP14" s="17">
        <v>7.4479896419650193E-2</v>
      </c>
      <c r="AQ14" s="17">
        <v>5.9615795959950403E-2</v>
      </c>
      <c r="AR14" s="17">
        <v>0.12921367220062799</v>
      </c>
      <c r="AS14" s="17">
        <v>7.0392630008727197E-2</v>
      </c>
      <c r="AT14" s="17">
        <v>0.18263537880019001</v>
      </c>
      <c r="AU14" s="17">
        <v>0.25324567871088999</v>
      </c>
      <c r="AV14" s="17"/>
      <c r="AW14" s="17">
        <v>4.4621620120488099E-2</v>
      </c>
      <c r="AX14" s="17">
        <v>0.16778005912118199</v>
      </c>
      <c r="AY14" s="17">
        <v>0.17256393261274799</v>
      </c>
      <c r="AZ14" s="17">
        <v>0.115351546239677</v>
      </c>
      <c r="BA14" s="17">
        <v>0.12054200143096699</v>
      </c>
      <c r="BB14" s="17">
        <v>0.118010884836315</v>
      </c>
      <c r="BC14" s="17">
        <v>7.1715874386439393E-2</v>
      </c>
      <c r="BD14" s="17">
        <v>9.0872380577986994E-2</v>
      </c>
      <c r="BE14" s="17">
        <v>7.9269237555313302E-2</v>
      </c>
      <c r="BF14" s="17">
        <v>4.97373052070764E-2</v>
      </c>
      <c r="BG14" s="17">
        <v>8.1133332541274306E-2</v>
      </c>
      <c r="BH14" s="17">
        <v>8.8992735290589695E-2</v>
      </c>
      <c r="BI14" s="17">
        <v>0.132623137716297</v>
      </c>
      <c r="BJ14" s="17">
        <v>3.2539343639330302E-2</v>
      </c>
      <c r="BK14" s="17">
        <v>0.14318182851918901</v>
      </c>
      <c r="BL14" s="17">
        <v>3.7481714508301497E-2</v>
      </c>
      <c r="BM14" s="17"/>
      <c r="BN14" s="17">
        <v>9.3935837038909606E-2</v>
      </c>
      <c r="BO14" s="17">
        <v>0.12870052374756</v>
      </c>
      <c r="BP14" s="17"/>
      <c r="BQ14" s="17">
        <v>6.8129015544080102E-2</v>
      </c>
      <c r="BR14" s="17">
        <v>8.5353016089546901E-2</v>
      </c>
      <c r="BS14" s="17"/>
      <c r="BT14" s="17">
        <v>3.35617299158118E-2</v>
      </c>
      <c r="BU14" s="17"/>
      <c r="BV14" s="17">
        <v>0.14194475566061701</v>
      </c>
      <c r="BW14" s="17">
        <v>0.118826732613563</v>
      </c>
      <c r="BX14" s="17">
        <v>9.0941046972032494E-2</v>
      </c>
      <c r="BY14" s="17"/>
      <c r="BZ14" s="17">
        <v>0.15275933191927499</v>
      </c>
      <c r="CA14" s="17">
        <v>0.124057466873858</v>
      </c>
      <c r="CB14" s="17">
        <v>7.7686144028054196E-2</v>
      </c>
      <c r="CC14" s="17">
        <v>6.09618624732568E-2</v>
      </c>
      <c r="CD14" s="17">
        <v>8.5464618695402894E-2</v>
      </c>
      <c r="CE14" s="17">
        <v>7.9833017323179906E-2</v>
      </c>
      <c r="CF14" s="17">
        <v>9.4207737430376706E-2</v>
      </c>
      <c r="CG14" s="17"/>
      <c r="CH14" s="17">
        <v>5.2098638673430599E-2</v>
      </c>
      <c r="CI14" s="17">
        <v>0.103357543866039</v>
      </c>
      <c r="CJ14" s="17">
        <v>0.12139269218189699</v>
      </c>
      <c r="CK14" s="17">
        <v>0.121097478188421</v>
      </c>
      <c r="CL14" s="17">
        <v>0.15991489677454099</v>
      </c>
    </row>
    <row r="15" spans="2:90" x14ac:dyDescent="0.3">
      <c r="B15" s="18" t="s">
        <v>173</v>
      </c>
      <c r="C15" s="20">
        <v>0.37373634289509899</v>
      </c>
      <c r="D15" s="20">
        <v>0.38895143024380802</v>
      </c>
      <c r="E15" s="20">
        <v>0.357941950550004</v>
      </c>
      <c r="F15" s="20"/>
      <c r="G15" s="20">
        <v>0.46706797136920303</v>
      </c>
      <c r="H15" s="20">
        <v>0.60093216081271195</v>
      </c>
      <c r="I15" s="20">
        <v>0.44791383739593399</v>
      </c>
      <c r="J15" s="20">
        <v>0.27256244662673901</v>
      </c>
      <c r="K15" s="20">
        <v>0.25484500202689397</v>
      </c>
      <c r="L15" s="20">
        <v>0.22724169498549199</v>
      </c>
      <c r="M15" s="20"/>
      <c r="N15" s="20">
        <v>0.46739274619712101</v>
      </c>
      <c r="O15" s="20">
        <v>0.38970594516227303</v>
      </c>
      <c r="P15" s="20">
        <v>0.31999897016634399</v>
      </c>
      <c r="Q15" s="20">
        <v>0.30722454441244901</v>
      </c>
      <c r="R15" s="20"/>
      <c r="S15" s="20">
        <v>0.50240257292294599</v>
      </c>
      <c r="T15" s="20">
        <v>0.28119756329779599</v>
      </c>
      <c r="U15" s="20">
        <v>0.279836491178721</v>
      </c>
      <c r="V15" s="20">
        <v>0.37338834160980899</v>
      </c>
      <c r="W15" s="20">
        <v>0.34631458648694602</v>
      </c>
      <c r="X15" s="20">
        <v>0.34603696494299802</v>
      </c>
      <c r="Y15" s="20">
        <v>0.37125413485441999</v>
      </c>
      <c r="Z15" s="20">
        <v>0.39959965510179801</v>
      </c>
      <c r="AA15" s="20">
        <v>0.39029176515338398</v>
      </c>
      <c r="AB15" s="20">
        <v>0.33496495008914201</v>
      </c>
      <c r="AC15" s="20">
        <v>0.41197968830446302</v>
      </c>
      <c r="AD15" s="20">
        <v>0.53596651490430802</v>
      </c>
      <c r="AE15" s="20"/>
      <c r="AF15" s="20">
        <v>0.27543963531231302</v>
      </c>
      <c r="AG15" s="20">
        <v>0.45276464825753598</v>
      </c>
      <c r="AH15" s="20">
        <v>0.370170135693352</v>
      </c>
      <c r="AI15" s="20"/>
      <c r="AJ15" s="20">
        <v>0.26998675325058602</v>
      </c>
      <c r="AK15" s="20">
        <v>0.54724200666726297</v>
      </c>
      <c r="AL15" s="20">
        <v>0.32407331068329698</v>
      </c>
      <c r="AM15" s="20">
        <v>0.29894623767373502</v>
      </c>
      <c r="AN15" s="20">
        <v>0.30711983335538001</v>
      </c>
      <c r="AO15" s="20"/>
      <c r="AP15" s="20">
        <v>0.66523221937319499</v>
      </c>
      <c r="AQ15" s="20">
        <v>0.35616051731327197</v>
      </c>
      <c r="AR15" s="20">
        <v>0.33468911457056</v>
      </c>
      <c r="AS15" s="20">
        <v>0.24293087855597301</v>
      </c>
      <c r="AT15" s="20">
        <v>0.33128795282815798</v>
      </c>
      <c r="AU15" s="20">
        <v>0.193489092427332</v>
      </c>
      <c r="AV15" s="20"/>
      <c r="AW15" s="20">
        <v>0.35331398797200803</v>
      </c>
      <c r="AX15" s="20">
        <v>0.32669118915108702</v>
      </c>
      <c r="AY15" s="20">
        <v>0.33051883908593999</v>
      </c>
      <c r="AZ15" s="20">
        <v>0.29168518738026999</v>
      </c>
      <c r="BA15" s="20">
        <v>0.31415009067291</v>
      </c>
      <c r="BB15" s="20">
        <v>0.36277791281880001</v>
      </c>
      <c r="BC15" s="20">
        <v>0.356294449751693</v>
      </c>
      <c r="BD15" s="20">
        <v>0.38030003328740603</v>
      </c>
      <c r="BE15" s="20">
        <v>0.35906506502824298</v>
      </c>
      <c r="BF15" s="20">
        <v>0.40119048700145199</v>
      </c>
      <c r="BG15" s="20">
        <v>0.38961911594470899</v>
      </c>
      <c r="BH15" s="20">
        <v>0.389980050735178</v>
      </c>
      <c r="BI15" s="20">
        <v>0.45004869869549002</v>
      </c>
      <c r="BJ15" s="20">
        <v>0.44003690696960002</v>
      </c>
      <c r="BK15" s="20">
        <v>0.46248513080567599</v>
      </c>
      <c r="BL15" s="20">
        <v>0.65306257460111505</v>
      </c>
      <c r="BM15" s="20"/>
      <c r="BN15" s="20">
        <v>0.394354285428132</v>
      </c>
      <c r="BO15" s="20">
        <v>0.34727325579299001</v>
      </c>
      <c r="BP15" s="20"/>
      <c r="BQ15" s="20">
        <v>0.67348776145752498</v>
      </c>
      <c r="BR15" s="20">
        <v>0.35534680389253498</v>
      </c>
      <c r="BS15" s="20"/>
      <c r="BT15" s="20">
        <v>0.57969794110073103</v>
      </c>
      <c r="BU15" s="20"/>
      <c r="BV15" s="20">
        <v>0.31190000507730897</v>
      </c>
      <c r="BW15" s="20">
        <v>0.472302435819764</v>
      </c>
      <c r="BX15" s="20">
        <v>0.37792296134067099</v>
      </c>
      <c r="BY15" s="20"/>
      <c r="BZ15" s="20">
        <v>0.325676707419365</v>
      </c>
      <c r="CA15" s="20">
        <v>0.33947130916421098</v>
      </c>
      <c r="CB15" s="20">
        <v>0.32473343682147798</v>
      </c>
      <c r="CC15" s="20">
        <v>0.37530898272135499</v>
      </c>
      <c r="CD15" s="20">
        <v>0.39638982252932597</v>
      </c>
      <c r="CE15" s="20">
        <v>0.463907602889782</v>
      </c>
      <c r="CF15" s="20">
        <v>0.52179217119823995</v>
      </c>
      <c r="CG15" s="20"/>
      <c r="CH15" s="20">
        <v>0.60317232123044096</v>
      </c>
      <c r="CI15" s="20">
        <v>0.40129198544045502</v>
      </c>
      <c r="CJ15" s="20">
        <v>0.31621208963719</v>
      </c>
      <c r="CK15" s="20">
        <v>0.326668271177386</v>
      </c>
      <c r="CL15" s="20">
        <v>0.26893663861593903</v>
      </c>
    </row>
    <row r="16" spans="2:90" x14ac:dyDescent="0.3">
      <c r="B16" s="18" t="s">
        <v>174</v>
      </c>
      <c r="C16" s="20">
        <v>0.22522470451166801</v>
      </c>
      <c r="D16" s="20">
        <v>0.25081413273078101</v>
      </c>
      <c r="E16" s="20">
        <v>0.20089433394711501</v>
      </c>
      <c r="F16" s="20"/>
      <c r="G16" s="20">
        <v>0.18440866567890801</v>
      </c>
      <c r="H16" s="20">
        <v>0.114241798601533</v>
      </c>
      <c r="I16" s="20">
        <v>0.19385301790429799</v>
      </c>
      <c r="J16" s="20">
        <v>0.26458835783919998</v>
      </c>
      <c r="K16" s="20">
        <v>0.316430969914473</v>
      </c>
      <c r="L16" s="20">
        <v>0.27557270556646002</v>
      </c>
      <c r="M16" s="20"/>
      <c r="N16" s="20">
        <v>0.191170316106823</v>
      </c>
      <c r="O16" s="20">
        <v>0.206830668563078</v>
      </c>
      <c r="P16" s="20">
        <v>0.25185367738279202</v>
      </c>
      <c r="Q16" s="20">
        <v>0.25587140685667598</v>
      </c>
      <c r="R16" s="20"/>
      <c r="S16" s="20">
        <v>0.167952865461129</v>
      </c>
      <c r="T16" s="20">
        <v>0.26508673938460497</v>
      </c>
      <c r="U16" s="20">
        <v>0.241027567744317</v>
      </c>
      <c r="V16" s="20">
        <v>0.227377454572809</v>
      </c>
      <c r="W16" s="20">
        <v>0.18894041457853</v>
      </c>
      <c r="X16" s="20">
        <v>0.27166944035799201</v>
      </c>
      <c r="Y16" s="20">
        <v>0.24051661670488</v>
      </c>
      <c r="Z16" s="20">
        <v>0.25621265703172702</v>
      </c>
      <c r="AA16" s="20">
        <v>0.22864464537572199</v>
      </c>
      <c r="AB16" s="20">
        <v>0.203668424394541</v>
      </c>
      <c r="AC16" s="20">
        <v>0.247812383897584</v>
      </c>
      <c r="AD16" s="20">
        <v>0.14910987012360699</v>
      </c>
      <c r="AE16" s="20"/>
      <c r="AF16" s="20">
        <v>0.322257396656905</v>
      </c>
      <c r="AG16" s="20">
        <v>0.16439209638932301</v>
      </c>
      <c r="AH16" s="20">
        <v>0.183483061124813</v>
      </c>
      <c r="AI16" s="20"/>
      <c r="AJ16" s="20">
        <v>0.31930880152352997</v>
      </c>
      <c r="AK16" s="20">
        <v>0.11604719410161</v>
      </c>
      <c r="AL16" s="20">
        <v>0.262755589069949</v>
      </c>
      <c r="AM16" s="20">
        <v>0.37904198041871501</v>
      </c>
      <c r="AN16" s="20">
        <v>0.194478438305034</v>
      </c>
      <c r="AO16" s="20"/>
      <c r="AP16" s="20">
        <v>6.6091677564862394E-2</v>
      </c>
      <c r="AQ16" s="20">
        <v>0.28011066552489799</v>
      </c>
      <c r="AR16" s="20">
        <v>0.20330311222273101</v>
      </c>
      <c r="AS16" s="20">
        <v>0.35762618723598699</v>
      </c>
      <c r="AT16" s="20">
        <v>0.18649608363213199</v>
      </c>
      <c r="AU16" s="20">
        <v>0.212468931958885</v>
      </c>
      <c r="AV16" s="20"/>
      <c r="AW16" s="20">
        <v>0.50013610908565798</v>
      </c>
      <c r="AX16" s="20">
        <v>0.25140623032298998</v>
      </c>
      <c r="AY16" s="20">
        <v>0.227038619989306</v>
      </c>
      <c r="AZ16" s="20">
        <v>0.24477963871918401</v>
      </c>
      <c r="BA16" s="20">
        <v>0.25487077534362401</v>
      </c>
      <c r="BB16" s="20">
        <v>0.23462521356657601</v>
      </c>
      <c r="BC16" s="20">
        <v>0.28333073381169799</v>
      </c>
      <c r="BD16" s="20">
        <v>0.156376464482335</v>
      </c>
      <c r="BE16" s="20">
        <v>0.213997346667852</v>
      </c>
      <c r="BF16" s="20">
        <v>0.19551844747358799</v>
      </c>
      <c r="BG16" s="20">
        <v>0.22321011325564399</v>
      </c>
      <c r="BH16" s="20">
        <v>0.26724656371873801</v>
      </c>
      <c r="BI16" s="20">
        <v>0.20807389324522499</v>
      </c>
      <c r="BJ16" s="20">
        <v>0.19673234785177901</v>
      </c>
      <c r="BK16" s="20">
        <v>0.18513995982078499</v>
      </c>
      <c r="BL16" s="20">
        <v>0.117392267208032</v>
      </c>
      <c r="BM16" s="20"/>
      <c r="BN16" s="20">
        <v>0.20249885344695201</v>
      </c>
      <c r="BO16" s="20">
        <v>0.25896978762697198</v>
      </c>
      <c r="BP16" s="20"/>
      <c r="BQ16" s="20">
        <v>6.0804654070405098E-2</v>
      </c>
      <c r="BR16" s="20">
        <v>0.20687827690426</v>
      </c>
      <c r="BS16" s="20"/>
      <c r="BT16" s="20">
        <v>0.12103007319023799</v>
      </c>
      <c r="BU16" s="20"/>
      <c r="BV16" s="20">
        <v>0.25073366338613601</v>
      </c>
      <c r="BW16" s="20">
        <v>0.15237351583879599</v>
      </c>
      <c r="BX16" s="20">
        <v>0.23518856219998199</v>
      </c>
      <c r="BY16" s="20"/>
      <c r="BZ16" s="20">
        <v>0.27355296417846597</v>
      </c>
      <c r="CA16" s="20">
        <v>0.25215020443986103</v>
      </c>
      <c r="CB16" s="20">
        <v>0.24995244785936199</v>
      </c>
      <c r="CC16" s="20">
        <v>0.22916734077187001</v>
      </c>
      <c r="CD16" s="20">
        <v>0.20417630535797199</v>
      </c>
      <c r="CE16" s="20">
        <v>0.21373416222181099</v>
      </c>
      <c r="CF16" s="20">
        <v>0.175349747225191</v>
      </c>
      <c r="CG16" s="20"/>
      <c r="CH16" s="20">
        <v>0.135190689643123</v>
      </c>
      <c r="CI16" s="20">
        <v>0.20883887621534</v>
      </c>
      <c r="CJ16" s="20">
        <v>0.23254493258489001</v>
      </c>
      <c r="CK16" s="20">
        <v>0.26616922618632899</v>
      </c>
      <c r="CL16" s="20">
        <v>0.37077362326148</v>
      </c>
    </row>
    <row r="17" spans="2:90" x14ac:dyDescent="0.3">
      <c r="B17" s="18" t="s">
        <v>121</v>
      </c>
      <c r="C17" s="21">
        <v>0.14851163838343201</v>
      </c>
      <c r="D17" s="21">
        <v>0.138137297513028</v>
      </c>
      <c r="E17" s="21">
        <v>0.15704761660288899</v>
      </c>
      <c r="F17" s="21"/>
      <c r="G17" s="21">
        <v>0.28265930569029502</v>
      </c>
      <c r="H17" s="21">
        <v>0.48669036221117901</v>
      </c>
      <c r="I17" s="21">
        <v>0.254060819491636</v>
      </c>
      <c r="J17" s="21">
        <v>7.9740887875387502E-3</v>
      </c>
      <c r="K17" s="21">
        <v>-6.15859678875798E-2</v>
      </c>
      <c r="L17" s="21">
        <v>-4.8331010580967601E-2</v>
      </c>
      <c r="M17" s="21"/>
      <c r="N17" s="21">
        <v>0.27622243009029701</v>
      </c>
      <c r="O17" s="21">
        <v>0.182875276599195</v>
      </c>
      <c r="P17" s="21">
        <v>6.8145292783551997E-2</v>
      </c>
      <c r="Q17" s="21">
        <v>5.1353137555773302E-2</v>
      </c>
      <c r="R17" s="21"/>
      <c r="S17" s="21">
        <v>0.33444970746181801</v>
      </c>
      <c r="T17" s="21">
        <v>1.6110823913190402E-2</v>
      </c>
      <c r="U17" s="21">
        <v>3.8808923434404098E-2</v>
      </c>
      <c r="V17" s="21">
        <v>0.14601088703699999</v>
      </c>
      <c r="W17" s="21">
        <v>0.15737417190841599</v>
      </c>
      <c r="X17" s="21">
        <v>7.4367524585006395E-2</v>
      </c>
      <c r="Y17" s="21">
        <v>0.13073751814953999</v>
      </c>
      <c r="Z17" s="21">
        <v>0.14338699807006999</v>
      </c>
      <c r="AA17" s="21">
        <v>0.161647119777662</v>
      </c>
      <c r="AB17" s="21">
        <v>0.13129652569460101</v>
      </c>
      <c r="AC17" s="21">
        <v>0.16416730440687899</v>
      </c>
      <c r="AD17" s="21">
        <v>0.38685664478069998</v>
      </c>
      <c r="AE17" s="21"/>
      <c r="AF17" s="21">
        <v>-4.6817761344592097E-2</v>
      </c>
      <c r="AG17" s="21">
        <v>0.28837255186821298</v>
      </c>
      <c r="AH17" s="21">
        <v>0.186687074568539</v>
      </c>
      <c r="AI17" s="21"/>
      <c r="AJ17" s="21">
        <v>-4.9322048272943599E-2</v>
      </c>
      <c r="AK17" s="21">
        <v>0.43119481256565301</v>
      </c>
      <c r="AL17" s="21">
        <v>6.1317721613347399E-2</v>
      </c>
      <c r="AM17" s="21">
        <v>-8.0095742744980603E-2</v>
      </c>
      <c r="AN17" s="21">
        <v>0.112641395050346</v>
      </c>
      <c r="AO17" s="21"/>
      <c r="AP17" s="21">
        <v>0.59914054180833298</v>
      </c>
      <c r="AQ17" s="21">
        <v>7.6049851788373493E-2</v>
      </c>
      <c r="AR17" s="21">
        <v>0.13138600234782799</v>
      </c>
      <c r="AS17" s="21">
        <v>-0.114695308680014</v>
      </c>
      <c r="AT17" s="21">
        <v>0.14479186919602599</v>
      </c>
      <c r="AU17" s="21">
        <v>-1.8979839531553199E-2</v>
      </c>
      <c r="AV17" s="21"/>
      <c r="AW17" s="21">
        <v>-0.14682212111365001</v>
      </c>
      <c r="AX17" s="21">
        <v>7.5284958828096202E-2</v>
      </c>
      <c r="AY17" s="21">
        <v>0.103480219096635</v>
      </c>
      <c r="AZ17" s="21">
        <v>4.6905548661086698E-2</v>
      </c>
      <c r="BA17" s="21">
        <v>5.92793153292865E-2</v>
      </c>
      <c r="BB17" s="21">
        <v>0.128152699252224</v>
      </c>
      <c r="BC17" s="21">
        <v>7.29637159399949E-2</v>
      </c>
      <c r="BD17" s="21">
        <v>0.223923568805071</v>
      </c>
      <c r="BE17" s="21">
        <v>0.14506771836039001</v>
      </c>
      <c r="BF17" s="21">
        <v>0.205672039527864</v>
      </c>
      <c r="BG17" s="21">
        <v>0.166409002689065</v>
      </c>
      <c r="BH17" s="21">
        <v>0.12273348701644</v>
      </c>
      <c r="BI17" s="21">
        <v>0.24197480545026501</v>
      </c>
      <c r="BJ17" s="21">
        <v>0.24330455911782001</v>
      </c>
      <c r="BK17" s="21">
        <v>0.27734517098489098</v>
      </c>
      <c r="BL17" s="21">
        <v>0.53567030739308297</v>
      </c>
      <c r="BM17" s="21"/>
      <c r="BN17" s="21">
        <v>0.19185543198117899</v>
      </c>
      <c r="BO17" s="21">
        <v>8.8303468166017404E-2</v>
      </c>
      <c r="BP17" s="21"/>
      <c r="BQ17" s="21">
        <v>0.61268310738711995</v>
      </c>
      <c r="BR17" s="21">
        <v>0.14846852698827501</v>
      </c>
      <c r="BS17" s="21"/>
      <c r="BT17" s="21">
        <v>0.45866786791049302</v>
      </c>
      <c r="BU17" s="21"/>
      <c r="BV17" s="21">
        <v>6.1166341691173402E-2</v>
      </c>
      <c r="BW17" s="21">
        <v>0.31992891998096701</v>
      </c>
      <c r="BX17" s="21">
        <v>0.142734399140689</v>
      </c>
      <c r="BY17" s="21"/>
      <c r="BZ17" s="21">
        <v>5.2123743240899502E-2</v>
      </c>
      <c r="CA17" s="21">
        <v>8.7321104724349202E-2</v>
      </c>
      <c r="CB17" s="21">
        <v>7.4780988962115602E-2</v>
      </c>
      <c r="CC17" s="21">
        <v>0.14614164194948501</v>
      </c>
      <c r="CD17" s="21">
        <v>0.19221351717135399</v>
      </c>
      <c r="CE17" s="21">
        <v>0.25017344066797098</v>
      </c>
      <c r="CF17" s="21">
        <v>0.34644242397304997</v>
      </c>
      <c r="CG17" s="21"/>
      <c r="CH17" s="21">
        <v>0.46798163158731798</v>
      </c>
      <c r="CI17" s="21">
        <v>0.19245310922511499</v>
      </c>
      <c r="CJ17" s="21">
        <v>8.3667157052300406E-2</v>
      </c>
      <c r="CK17" s="21">
        <v>6.0499044991057301E-2</v>
      </c>
      <c r="CL17" s="21">
        <v>-0.101836984645541</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227"/>
  <sheetViews>
    <sheetView showGridLines="0" topLeftCell="A72" workbookViewId="0">
      <selection activeCell="D85" sqref="D85"/>
    </sheetView>
  </sheetViews>
  <sheetFormatPr defaultColWidth="11.5546875" defaultRowHeight="14.4" x14ac:dyDescent="0.3"/>
  <cols>
    <col min="4" max="4" width="100.6640625" customWidth="1"/>
    <col min="5" max="5" width="20.6640625" customWidth="1"/>
  </cols>
  <sheetData>
    <row r="2" spans="3:6" ht="40.049999999999997" customHeight="1" x14ac:dyDescent="0.3">
      <c r="D2" s="1" t="s">
        <v>11</v>
      </c>
    </row>
    <row r="6" spans="3:6" x14ac:dyDescent="0.3">
      <c r="D6" s="8" t="str">
        <f>HYPERLINK("#'Full Results'!A1", "Full Results")</f>
        <v>Full Results</v>
      </c>
    </row>
    <row r="8" spans="3:6" x14ac:dyDescent="0.3">
      <c r="D8" s="6" t="s">
        <v>12</v>
      </c>
      <c r="E8" s="6" t="s">
        <v>13</v>
      </c>
      <c r="F8" s="6" t="s">
        <v>14</v>
      </c>
    </row>
    <row r="9" spans="3:6" x14ac:dyDescent="0.3">
      <c r="C9">
        <v>1</v>
      </c>
      <c r="D9" s="8" t="str">
        <f>HYPERLINK("#'Table 1'!A1", " How well off would you say you feel?")</f>
        <v xml:space="preserve"> How well off would you say you feel?</v>
      </c>
      <c r="E9" s="14" t="str">
        <f>HYPERLINK("#'Full Results'!A11", "11")</f>
        <v>11</v>
      </c>
      <c r="F9" t="s">
        <v>110</v>
      </c>
    </row>
    <row r="10" spans="3:6" x14ac:dyDescent="0.3">
      <c r="C10">
        <v>2</v>
      </c>
      <c r="D10" s="8" t="str">
        <f>HYPERLINK("#'Table 2'!A1", " How easy or difficult would it be for you to find £500 to deal with an emergency in your life? This might be to pay for something like urgent home or car repairs, or to deal with a health problem etc. ")</f>
        <v xml:space="preserve"> How easy or difficult would it be for you to find £500 to deal with an emergency in your life? This might be to pay for something like urgent home or car repairs, or to deal with a health problem etc. </v>
      </c>
      <c r="E10" s="14" t="str">
        <f>HYPERLINK("#'Full Results'!A19", "19")</f>
        <v>19</v>
      </c>
      <c r="F10" t="s">
        <v>123</v>
      </c>
    </row>
    <row r="11" spans="3:6" x14ac:dyDescent="0.3">
      <c r="C11">
        <v>3</v>
      </c>
      <c r="D11" s="8" t="str">
        <f>HYPERLINK("#'Table 3'!A1", " How easy or difficult would it be for you to find £1,000 to deal with an emergency in your life? This might be to pay for something like urgent home or car repairs, or to deal with a health problem etc. ")</f>
        <v xml:space="preserve"> How easy or difficult would it be for you to find £1,000 to deal with an emergency in your life? This might be to pay for something like urgent home or car repairs, or to deal with a health problem etc. </v>
      </c>
      <c r="E11" s="14" t="str">
        <f>HYPERLINK("#'Full Results'!A31", "31")</f>
        <v>31</v>
      </c>
      <c r="F11" t="s">
        <v>123</v>
      </c>
    </row>
    <row r="12" spans="3:6" x14ac:dyDescent="0.3">
      <c r="C12">
        <v>4</v>
      </c>
      <c r="D12" s="8" t="str">
        <f>HYPERLINK("#'Table 4'!A1", " How easy or difficult would it be for you to find £2,500 to deal with an emergency in your life? This might be to pay for something like urgent home or car repairs, or to deal with a health problem etc. ")</f>
        <v xml:space="preserve"> How easy or difficult would it be for you to find £2,500 to deal with an emergency in your life? This might be to pay for something like urgent home or car repairs, or to deal with a health problem etc. </v>
      </c>
      <c r="E12" s="14" t="str">
        <f>HYPERLINK("#'Full Results'!A43", "43")</f>
        <v>43</v>
      </c>
      <c r="F12" t="s">
        <v>123</v>
      </c>
    </row>
    <row r="13" spans="3:6" x14ac:dyDescent="0.3">
      <c r="C13">
        <v>5</v>
      </c>
      <c r="D13" s="8" t="str">
        <f>HYPERLINK("#'Table 5'!A1", " How easy or difficult would it be for you to find £5,000 to deal with an emergency in your life? This might be to pay for something like urgent home or car repairs, or to deal with a health problem etc. ")</f>
        <v xml:space="preserve"> How easy or difficult would it be for you to find £5,000 to deal with an emergency in your life? This might be to pay for something like urgent home or car repairs, or to deal with a health problem etc. </v>
      </c>
      <c r="E13" s="14" t="str">
        <f>HYPERLINK("#'Full Results'!A55", "55")</f>
        <v>55</v>
      </c>
      <c r="F13" t="s">
        <v>123</v>
      </c>
    </row>
    <row r="14" spans="3:6" x14ac:dyDescent="0.3">
      <c r="C14">
        <v>6</v>
      </c>
      <c r="D14" s="8" t="str">
        <f>HYPERLINK("#'Table 6'!A1", " Which of the following do you use as your primary method of transportation, on a daily basis?  ")</f>
        <v xml:space="preserve"> Which of the following do you use as your primary method of transportation, on a daily basis?  </v>
      </c>
      <c r="E14" s="14" t="str">
        <f>HYPERLINK("#'Full Results'!A67", "67")</f>
        <v>67</v>
      </c>
      <c r="F14" t="s">
        <v>110</v>
      </c>
    </row>
    <row r="15" spans="3:6" x14ac:dyDescent="0.3">
      <c r="C15">
        <v>7</v>
      </c>
      <c r="D15" s="8" t="str">
        <f>HYPERLINK("#'Table 7'!A1", "Grid Summary: Below is a list of some of the ways you may have felt yesterday. Please rate from 0 to 10, where 0 means  you did not experience the feeling “at all” yesterday while 10 means you experienced the feeling “all of the time” yesterday.")</f>
        <v>Grid Summary: Below is a list of some of the ways you may have felt yesterday. Please rate from 0 to 10, where 0 means  you did not experience the feeling “at all” yesterday while 10 means you experienced the feeling “all of the time” yesterday.</v>
      </c>
      <c r="E15" s="7"/>
      <c r="F15" t="s">
        <v>110</v>
      </c>
    </row>
    <row r="16" spans="3:6" x14ac:dyDescent="0.3">
      <c r="C16">
        <v>8</v>
      </c>
      <c r="D16" s="8" t="str">
        <f>HYPERLINK("#'Table 8'!A1", "Below is a list of some of the ways you may have felt yesterday. Please rate from 0 to 10, where 0 means  you did not experience the feeling “at all” yesterday while 10 means you experienced the feeling “all of the time” yesterday.: I felt happy")</f>
        <v>Below is a list of some of the ways you may have felt yesterday. Please rate from 0 to 10, where 0 means  you did not experience the feeling “at all” yesterday while 10 means you experienced the feeling “all of the time” yesterday.: I felt happy</v>
      </c>
      <c r="E16" s="14" t="str">
        <f>HYPERLINK("#'Full Results'!A77", "77")</f>
        <v>77</v>
      </c>
      <c r="F16" t="s">
        <v>110</v>
      </c>
    </row>
    <row r="17" spans="3:6" x14ac:dyDescent="0.3">
      <c r="C17">
        <v>9</v>
      </c>
      <c r="D17" s="8" t="str">
        <f>HYPERLINK("#'Table 9'!A1", "Below is a list of some of the ways you may have felt yesterday. Please rate from 0 to 10, where 0 means  you did not experience the feeling “at all” yesterday while 10 means you experienced the feeling “all of the time” yesterday.: I felt worried")</f>
        <v>Below is a list of some of the ways you may have felt yesterday. Please rate from 0 to 10, where 0 means  you did not experience the feeling “at all” yesterday while 10 means you experienced the feeling “all of the time” yesterday.: I felt worried</v>
      </c>
      <c r="E17" s="14" t="str">
        <f>HYPERLINK("#'Full Results'!A92", "92")</f>
        <v>92</v>
      </c>
      <c r="F17" t="s">
        <v>110</v>
      </c>
    </row>
    <row r="18" spans="3:6" x14ac:dyDescent="0.3">
      <c r="C18">
        <v>10</v>
      </c>
      <c r="D18" s="8" t="str">
        <f>HYPERLINK("#'Table 10'!A1", "Below is a list of some of the ways you may have felt yesterday. Please rate from 0 to 10, where 0 means  you did not experience the feeling “at all” yesterday while 10 means you experienced the feeling “all of the time” yesterday.: I felt sad")</f>
        <v>Below is a list of some of the ways you may have felt yesterday. Please rate from 0 to 10, where 0 means  you did not experience the feeling “at all” yesterday while 10 means you experienced the feeling “all of the time” yesterday.: I felt sad</v>
      </c>
      <c r="E18" s="14" t="str">
        <f>HYPERLINK("#'Full Results'!A107", "107")</f>
        <v>107</v>
      </c>
      <c r="F18" t="s">
        <v>110</v>
      </c>
    </row>
    <row r="19" spans="3:6" x14ac:dyDescent="0.3">
      <c r="C19">
        <v>11</v>
      </c>
      <c r="D19" s="8" t="str">
        <f>HYPERLINK("#'Table 11'!A1", "Below is a list of some of the ways you may have felt yesterday. Please rate from 0 to 10, where 0 means  you did not experience the feeling “at all” yesterday while 10 means you experienced the feeling “all of the time” yesterday.: I felt lonely")</f>
        <v>Below is a list of some of the ways you may have felt yesterday. Please rate from 0 to 10, where 0 means  you did not experience the feeling “at all” yesterday while 10 means you experienced the feeling “all of the time” yesterday.: I felt lonely</v>
      </c>
      <c r="E19" s="14" t="str">
        <f>HYPERLINK("#'Full Results'!A122", "122")</f>
        <v>122</v>
      </c>
      <c r="F19" t="s">
        <v>110</v>
      </c>
    </row>
    <row r="20" spans="3:6" x14ac:dyDescent="0.3">
      <c r="C20">
        <v>12</v>
      </c>
      <c r="D20" s="8" t="str">
        <f>HYPERLINK("#'Table 12'!A1", "Below is a list of some of the ways you may have felt yesterday. Please rate from 0 to 10, where 0 means  you did not experience the feeling “at all” yesterday while 10 means you experienced the feeling “all of the time” yesterday.: I felt relaxed")</f>
        <v>Below is a list of some of the ways you may have felt yesterday. Please rate from 0 to 10, where 0 means  you did not experience the feeling “at all” yesterday while 10 means you experienced the feeling “all of the time” yesterday.: I felt relaxed</v>
      </c>
      <c r="E20" s="14" t="str">
        <f>HYPERLINK("#'Full Results'!A137", "137")</f>
        <v>137</v>
      </c>
      <c r="F20" t="s">
        <v>110</v>
      </c>
    </row>
    <row r="21" spans="3:6" x14ac:dyDescent="0.3">
      <c r="C21">
        <v>13</v>
      </c>
      <c r="D21" s="8" t="str">
        <f>HYPERLINK("#'Table 13'!A1", "Below is a list of some of the ways you may have felt yesterday. Please rate from 0 to 10, where 0 means  you did not experience the feeling “at all” yesterday while 10 means you experienced the feeling “all of the time” yesterday.: I felt satisfied")</f>
        <v>Below is a list of some of the ways you may have felt yesterday. Please rate from 0 to 10, where 0 means  you did not experience the feeling “at all” yesterday while 10 means you experienced the feeling “all of the time” yesterday.: I felt satisfied</v>
      </c>
      <c r="E21" s="14" t="str">
        <f>HYPERLINK("#'Full Results'!A152", "152")</f>
        <v>152</v>
      </c>
      <c r="F21" t="s">
        <v>110</v>
      </c>
    </row>
    <row r="22" spans="3:6" x14ac:dyDescent="0.3">
      <c r="C22">
        <v>14</v>
      </c>
      <c r="D22" s="8" t="str">
        <f>HYPERLINK("#'Table 14'!A1", "Grid Summary: To what extent do you agree or disagree with the following statements?")</f>
        <v>Grid Summary: To what extent do you agree or disagree with the following statements?</v>
      </c>
      <c r="E22" s="7"/>
      <c r="F22" t="s">
        <v>110</v>
      </c>
    </row>
    <row r="23" spans="3:6" x14ac:dyDescent="0.3">
      <c r="C23">
        <v>15</v>
      </c>
      <c r="D23" s="8" t="str">
        <f>HYPERLINK("#'Table 15'!A1", "To what extent do you agree or disagree with the following statements?: I wish I could go on holiday more than I do now")</f>
        <v>To what extent do you agree or disagree with the following statements?: I wish I could go on holiday more than I do now</v>
      </c>
      <c r="E23" s="14" t="str">
        <f>HYPERLINK("#'Full Results'!A167", "167")</f>
        <v>167</v>
      </c>
      <c r="F23" t="s">
        <v>110</v>
      </c>
    </row>
    <row r="24" spans="3:6" x14ac:dyDescent="0.3">
      <c r="C24">
        <v>16</v>
      </c>
      <c r="D24" s="8" t="str">
        <f>HYPERLINK("#'Table 16'!A1", "To what extent do you agree or disagree with the following statements?: Things just keep getting more and more expensive")</f>
        <v>To what extent do you agree or disagree with the following statements?: Things just keep getting more and more expensive</v>
      </c>
      <c r="E24" s="14" t="str">
        <f>HYPERLINK("#'Full Results'!A179", "179")</f>
        <v>179</v>
      </c>
      <c r="F24" t="s">
        <v>110</v>
      </c>
    </row>
    <row r="25" spans="3:6" x14ac:dyDescent="0.3">
      <c r="C25">
        <v>17</v>
      </c>
      <c r="D25" s="8" t="str">
        <f>HYPERLINK("#'Table 17'!A1", "To what extent do you agree or disagree with the following statements?: I enjoy my life")</f>
        <v>To what extent do you agree or disagree with the following statements?: I enjoy my life</v>
      </c>
      <c r="E25" s="14" t="str">
        <f>HYPERLINK("#'Full Results'!A191", "191")</f>
        <v>191</v>
      </c>
      <c r="F25" t="s">
        <v>110</v>
      </c>
    </row>
    <row r="26" spans="3:6" x14ac:dyDescent="0.3">
      <c r="C26">
        <v>18</v>
      </c>
      <c r="D26" s="8" t="str">
        <f>HYPERLINK("#'Table 18'!A1", "To what extent do you agree or disagree with the following statements?: I thought I would be farther along in my life (in terms of having money, owning a home, having a family) than I am now")</f>
        <v>To what extent do you agree or disagree with the following statements?: I thought I would be farther along in my life (in terms of having money, owning a home, having a family) than I am now</v>
      </c>
      <c r="E26" s="14" t="str">
        <f>HYPERLINK("#'Full Results'!A203", "203")</f>
        <v>203</v>
      </c>
      <c r="F26" t="s">
        <v>110</v>
      </c>
    </row>
    <row r="27" spans="3:6" x14ac:dyDescent="0.3">
      <c r="C27">
        <v>19</v>
      </c>
      <c r="D27" s="8" t="str">
        <f>HYPERLINK("#'Table 19'!A1", "To what extent do you agree or disagree with the following statements?: If you are paying attention, select ' Somewhat agree'")</f>
        <v>To what extent do you agree or disagree with the following statements?: If you are paying attention, select ' Somewhat agree'</v>
      </c>
      <c r="E27" s="14" t="str">
        <f>HYPERLINK("#'Full Results'!A215", "215")</f>
        <v>215</v>
      </c>
      <c r="F27" t="s">
        <v>110</v>
      </c>
    </row>
    <row r="28" spans="3:6" x14ac:dyDescent="0.3">
      <c r="C28">
        <v>20</v>
      </c>
      <c r="D28" s="8" t="str">
        <f>HYPERLINK("#'Table 20'!A1", "To what extent do you agree or disagree with the following statements?: I feel like I’m missing out on the best parts of life because I don’t have enough money")</f>
        <v>To what extent do you agree or disagree with the following statements?: I feel like I’m missing out on the best parts of life because I don’t have enough money</v>
      </c>
      <c r="E28" s="14" t="str">
        <f>HYPERLINK("#'Full Results'!A227", "227")</f>
        <v>227</v>
      </c>
      <c r="F28" t="s">
        <v>110</v>
      </c>
    </row>
    <row r="29" spans="3:6" x14ac:dyDescent="0.3">
      <c r="C29">
        <v>21</v>
      </c>
      <c r="D29" s="8" t="str">
        <f>HYPERLINK("#'Table 21'!A1", "To what extent do you agree or disagree with the following statements?: I feel like I’m missing out on the best parts of life because I have to work a lot")</f>
        <v>To what extent do you agree or disagree with the following statements?: I feel like I’m missing out on the best parts of life because I have to work a lot</v>
      </c>
      <c r="E29" s="14" t="str">
        <f>HYPERLINK("#'Full Results'!A239", "239")</f>
        <v>239</v>
      </c>
      <c r="F29" t="s">
        <v>110</v>
      </c>
    </row>
    <row r="30" spans="3:6" x14ac:dyDescent="0.3">
      <c r="C30">
        <v>22</v>
      </c>
      <c r="D30" s="8" t="str">
        <f>HYPERLINK("#'Table 22'!A1", "To what extent do you agree or disagree with the following statements?: I feel like I can't afford the things that others get to enjoy")</f>
        <v>To what extent do you agree or disagree with the following statements?: I feel like I can't afford the things that others get to enjoy</v>
      </c>
      <c r="E30" s="14" t="str">
        <f>HYPERLINK("#'Full Results'!A251", "251")</f>
        <v>251</v>
      </c>
      <c r="F30" t="s">
        <v>110</v>
      </c>
    </row>
    <row r="31" spans="3:6" x14ac:dyDescent="0.3">
      <c r="C31">
        <v>23</v>
      </c>
      <c r="D31" s="8" t="str">
        <f>HYPERLINK("#'Table 23'!A1", "To what extent do you agree or disagree with the following statements?: I expect I’ll be able to live comfortably when I retire")</f>
        <v>To what extent do you agree or disagree with the following statements?: I expect I’ll be able to live comfortably when I retire</v>
      </c>
      <c r="E31" s="14" t="str">
        <f>HYPERLINK("#'Full Results'!A263", "263")</f>
        <v>263</v>
      </c>
      <c r="F31" t="s">
        <v>110</v>
      </c>
    </row>
    <row r="32" spans="3:6" x14ac:dyDescent="0.3">
      <c r="C32">
        <v>24</v>
      </c>
      <c r="D32" s="8" t="str">
        <f>HYPERLINK("#'Table 24'!A1", "Grid Summary: How often do you do each of the following?")</f>
        <v>Grid Summary: How often do you do each of the following?</v>
      </c>
      <c r="E32" s="7"/>
      <c r="F32" t="s">
        <v>110</v>
      </c>
    </row>
    <row r="33" spans="3:6" x14ac:dyDescent="0.3">
      <c r="C33">
        <v>25</v>
      </c>
      <c r="D33" s="8" t="str">
        <f>HYPERLINK("#'Table 25'!A1", "How often do you do each of the following?: Eating out at restaurants, cafes or pubs")</f>
        <v>How often do you do each of the following?: Eating out at restaurants, cafes or pubs</v>
      </c>
      <c r="E33" s="14" t="str">
        <f>HYPERLINK("#'Full Results'!A275", "275")</f>
        <v>275</v>
      </c>
      <c r="F33" t="s">
        <v>110</v>
      </c>
    </row>
    <row r="34" spans="3:6" x14ac:dyDescent="0.3">
      <c r="C34">
        <v>26</v>
      </c>
      <c r="D34" s="8" t="str">
        <f>HYPERLINK("#'Table 26'!A1", "How often do you do each of the following?: Ordering a takeaway")</f>
        <v>How often do you do each of the following?: Ordering a takeaway</v>
      </c>
      <c r="E34" s="14" t="str">
        <f>HYPERLINK("#'Full Results'!A287", "287")</f>
        <v>287</v>
      </c>
      <c r="F34" t="s">
        <v>110</v>
      </c>
    </row>
    <row r="35" spans="3:6" x14ac:dyDescent="0.3">
      <c r="C35">
        <v>27</v>
      </c>
      <c r="D35" s="8" t="str">
        <f>HYPERLINK("#'Table 27'!A1", "How often do you do each of the following?: Going on holiday")</f>
        <v>How often do you do each of the following?: Going on holiday</v>
      </c>
      <c r="E35" s="14" t="str">
        <f>HYPERLINK("#'Full Results'!A299", "299")</f>
        <v>299</v>
      </c>
      <c r="F35" t="s">
        <v>110</v>
      </c>
    </row>
    <row r="36" spans="3:6" x14ac:dyDescent="0.3">
      <c r="C36">
        <v>28</v>
      </c>
      <c r="D36" s="8" t="str">
        <f>HYPERLINK("#'Table 28'!A1", "How often do you do each of the following?: Attending live entertainment events (e.g. concerts, sports matches, theatre)")</f>
        <v>How often do you do each of the following?: Attending live entertainment events (e.g. concerts, sports matches, theatre)</v>
      </c>
      <c r="E36" s="14" t="str">
        <f>HYPERLINK("#'Full Results'!A311", "311")</f>
        <v>311</v>
      </c>
      <c r="F36" t="s">
        <v>110</v>
      </c>
    </row>
    <row r="37" spans="3:6" x14ac:dyDescent="0.3">
      <c r="C37">
        <v>29</v>
      </c>
      <c r="D37" s="8" t="str">
        <f>HYPERLINK("#'Table 29'!A1", "How often do you do each of the following?: Buying something at a shop or department store")</f>
        <v>How often do you do each of the following?: Buying something at a shop or department store</v>
      </c>
      <c r="E37" s="14" t="str">
        <f>HYPERLINK("#'Full Results'!A323", "323")</f>
        <v>323</v>
      </c>
      <c r="F37" t="s">
        <v>110</v>
      </c>
    </row>
    <row r="38" spans="3:6" x14ac:dyDescent="0.3">
      <c r="C38">
        <v>30</v>
      </c>
      <c r="D38" s="8" t="str">
        <f>HYPERLINK("#'Table 30'!A1", "How often do you do each of the following?: Visiting a museum, gallery, or historical site")</f>
        <v>How often do you do each of the following?: Visiting a museum, gallery, or historical site</v>
      </c>
      <c r="E38" s="14" t="str">
        <f>HYPERLINK("#'Full Results'!A335", "335")</f>
        <v>335</v>
      </c>
      <c r="F38" t="s">
        <v>110</v>
      </c>
    </row>
    <row r="39" spans="3:6" x14ac:dyDescent="0.3">
      <c r="C39">
        <v>31</v>
      </c>
      <c r="D39" s="8" t="str">
        <f>HYPERLINK("#'Table 31'!A1", "How often do you do each of the following?: Visiting a park, public garden, or other green space")</f>
        <v>How often do you do each of the following?: Visiting a park, public garden, or other green space</v>
      </c>
      <c r="E39" s="14" t="str">
        <f>HYPERLINK("#'Full Results'!A347", "347")</f>
        <v>347</v>
      </c>
      <c r="F39" t="s">
        <v>110</v>
      </c>
    </row>
    <row r="40" spans="3:6" x14ac:dyDescent="0.3">
      <c r="C40">
        <v>32</v>
      </c>
      <c r="D40" s="8" t="str">
        <f>HYPERLINK("#'Table 32'!A1", "How often do you do each of the following?: Organising to have friends or family over for dinner, to play games or to watch something")</f>
        <v>How often do you do each of the following?: Organising to have friends or family over for dinner, to play games or to watch something</v>
      </c>
      <c r="E40" s="14" t="str">
        <f>HYPERLINK("#'Full Results'!A359", "359")</f>
        <v>359</v>
      </c>
      <c r="F40" t="s">
        <v>110</v>
      </c>
    </row>
    <row r="41" spans="3:6" x14ac:dyDescent="0.3">
      <c r="C41">
        <v>33</v>
      </c>
      <c r="D41" s="8" t="str">
        <f>HYPERLINK("#'Table 33'!A1", "How often do you do each of the following?: Visiting friends or family for dinner, to play games, or to watch something")</f>
        <v>How often do you do each of the following?: Visiting friends or family for dinner, to play games, or to watch something</v>
      </c>
      <c r="E41" s="14" t="str">
        <f>HYPERLINK("#'Full Results'!A371", "371")</f>
        <v>371</v>
      </c>
      <c r="F41" t="s">
        <v>110</v>
      </c>
    </row>
    <row r="42" spans="3:6" x14ac:dyDescent="0.3">
      <c r="C42">
        <v>34</v>
      </c>
      <c r="D42" s="8" t="str">
        <f>HYPERLINK("#'Table 34'!A1", "Grid Summary: Over the past five years, how have your spending habits on these items changed? Please think about changes you made, like cancelling or downgrading a service – not price increases made by the company.")</f>
        <v>Grid Summary: Over the past five years, how have your spending habits on these items changed? Please think about changes you made, like cancelling or downgrading a service – not price increases made by the company.</v>
      </c>
      <c r="E42" s="7"/>
      <c r="F42" t="s">
        <v>110</v>
      </c>
    </row>
    <row r="43" spans="3:6" x14ac:dyDescent="0.3">
      <c r="C43">
        <v>35</v>
      </c>
      <c r="D43" s="8" t="str">
        <f>HYPERLINK("#'Table 35'!A1", "Over the past five years, how have your spending habits on these items changed? Please think about changes you made, like cancelling or downgrading a service – not price increases made by the company.: Eating out at restaurants, cafes or pubs")</f>
        <v>Over the past five years, how have your spending habits on these items changed? Please think about changes you made, like cancelling or downgrading a service – not price increases made by the company.: Eating out at restaurants, cafes or pubs</v>
      </c>
      <c r="E43" s="14" t="str">
        <f>HYPERLINK("#'Full Results'!A383", "383")</f>
        <v>383</v>
      </c>
      <c r="F43" t="s">
        <v>110</v>
      </c>
    </row>
    <row r="44" spans="3:6" x14ac:dyDescent="0.3">
      <c r="C44">
        <v>36</v>
      </c>
      <c r="D44" s="8" t="str">
        <f>HYPERLINK("#'Table 36'!A1", "Over the past five years, how have your spending habits on these items changed? Please think about changes you made, like cancelling or downgrading a service – not price increases made by the company.: Ordering a takeaway")</f>
        <v>Over the past five years, how have your spending habits on these items changed? Please think about changes you made, like cancelling or downgrading a service – not price increases made by the company.: Ordering a takeaway</v>
      </c>
      <c r="E44" s="14" t="str">
        <f>HYPERLINK("#'Full Results'!A393", "393")</f>
        <v>393</v>
      </c>
      <c r="F44" t="s">
        <v>110</v>
      </c>
    </row>
    <row r="45" spans="3:6" x14ac:dyDescent="0.3">
      <c r="C45">
        <v>37</v>
      </c>
      <c r="D45" s="8" t="str">
        <f>HYPERLINK("#'Table 37'!A1", "Over the past five years, how have your spending habits on these items changed? Please think about changes you made, like cancelling or downgrading a service – not price increases made by the company.: Going on holiday")</f>
        <v>Over the past five years, how have your spending habits on these items changed? Please think about changes you made, like cancelling or downgrading a service – not price increases made by the company.: Going on holiday</v>
      </c>
      <c r="E45" s="14" t="str">
        <f>HYPERLINK("#'Full Results'!A403", "403")</f>
        <v>403</v>
      </c>
      <c r="F45" t="s">
        <v>110</v>
      </c>
    </row>
    <row r="46" spans="3:6" x14ac:dyDescent="0.3">
      <c r="C46">
        <v>38</v>
      </c>
      <c r="D46" s="8" t="str">
        <f>HYPERLINK("#'Table 38'!A1", "Over the past five years, how have your spending habits on these items changed? Please think about changes you made, like cancelling or downgrading a service – not price increases made by the company.: Attending live entertainment events (e.g. co...")</f>
        <v>Over the past five years, how have your spending habits on these items changed? Please think about changes you made, like cancelling or downgrading a service – not price increases made by the company.: Attending live entertainment events (e.g. co...</v>
      </c>
      <c r="E46" s="14" t="str">
        <f>HYPERLINK("#'Full Results'!A413", "413")</f>
        <v>413</v>
      </c>
      <c r="F46" t="s">
        <v>110</v>
      </c>
    </row>
    <row r="47" spans="3:6" x14ac:dyDescent="0.3">
      <c r="C47">
        <v>39</v>
      </c>
      <c r="D47" s="8" t="str">
        <f>HYPERLINK("#'Table 39'!A1", "Over the past five years, how have your spending habits on these items changed? Please think about changes you made, like cancelling or downgrading a service – not price increases made by the company.: Subscriptions for TV and streaming services")</f>
        <v>Over the past five years, how have your spending habits on these items changed? Please think about changes you made, like cancelling or downgrading a service – not price increases made by the company.: Subscriptions for TV and streaming services</v>
      </c>
      <c r="E47" s="14" t="str">
        <f>HYPERLINK("#'Full Results'!A423", "423")</f>
        <v>423</v>
      </c>
      <c r="F47" t="s">
        <v>110</v>
      </c>
    </row>
    <row r="48" spans="3:6" x14ac:dyDescent="0.3">
      <c r="C48">
        <v>40</v>
      </c>
      <c r="D48" s="8" t="str">
        <f>HYPERLINK("#'Table 40'!A1", "Over the past five years, how have your spending habits on these items changed? Please think about changes you made, like cancelling or downgrading a service – not price increases made by the company.: Personal hobbies (e.g. art supplies, crafts,...")</f>
        <v>Over the past five years, how have your spending habits on these items changed? Please think about changes you made, like cancelling or downgrading a service – not price increases made by the company.: Personal hobbies (e.g. art supplies, crafts,...</v>
      </c>
      <c r="E48" s="14" t="str">
        <f>HYPERLINK("#'Full Results'!A433", "433")</f>
        <v>433</v>
      </c>
      <c r="F48" t="s">
        <v>110</v>
      </c>
    </row>
    <row r="49" spans="3:6" x14ac:dyDescent="0.3">
      <c r="C49">
        <v>41</v>
      </c>
      <c r="D49" s="8" t="str">
        <f>HYPERLINK("#'Table 41'!A1", "Over the past five years, how have your spending habits on these items changed? Please think about changes you made, like cancelling or downgrading a service – not price increases made by the company.: Clothes, school uniforms, shoes")</f>
        <v>Over the past five years, how have your spending habits on these items changed? Please think about changes you made, like cancelling or downgrading a service – not price increases made by the company.: Clothes, school uniforms, shoes</v>
      </c>
      <c r="E49" s="14" t="str">
        <f>HYPERLINK("#'Full Results'!A443", "443")</f>
        <v>443</v>
      </c>
      <c r="F49" t="s">
        <v>110</v>
      </c>
    </row>
    <row r="50" spans="3:6" x14ac:dyDescent="0.3">
      <c r="C50">
        <v>42</v>
      </c>
      <c r="D50" s="8" t="str">
        <f>HYPERLINK("#'Table 42'!A1", "Over the past five years, how have your spending habits on these items changed? Please think about changes you made, like cancelling or downgrading a service – not price increases made by the company.: Upgrading technology and devices (e.g. phone...")</f>
        <v>Over the past five years, how have your spending habits on these items changed? Please think about changes you made, like cancelling or downgrading a service – not price increases made by the company.: Upgrading technology and devices (e.g. phone...</v>
      </c>
      <c r="E50" s="14" t="str">
        <f>HYPERLINK("#'Full Results'!A453", "453")</f>
        <v>453</v>
      </c>
      <c r="F50" t="s">
        <v>110</v>
      </c>
    </row>
    <row r="51" spans="3:6" x14ac:dyDescent="0.3">
      <c r="C51">
        <v>43</v>
      </c>
      <c r="D51" s="8" t="str">
        <f>HYPERLINK("#'Table 43'!A1", "Over the past five years, how have your spending habits on these items changed? Please think about changes you made, like cancelling or downgrading a service – not price increases made by the company.: Children’s hobbies and after school clubs")</f>
        <v>Over the past five years, how have your spending habits on these items changed? Please think about changes you made, like cancelling or downgrading a service – not price increases made by the company.: Children’s hobbies and after school clubs</v>
      </c>
      <c r="E51" s="14" t="str">
        <f>HYPERLINK("#'Full Results'!A463", "463")</f>
        <v>463</v>
      </c>
      <c r="F51" t="s">
        <v>110</v>
      </c>
    </row>
    <row r="52" spans="3:6" x14ac:dyDescent="0.3">
      <c r="C52">
        <v>44</v>
      </c>
      <c r="D52" s="8" t="str">
        <f>HYPERLINK("#'Table 44'!A1", " Which of the following comes closest to your view?")</f>
        <v xml:space="preserve"> Which of the following comes closest to your view?</v>
      </c>
      <c r="E52" s="14" t="str">
        <f>HYPERLINK("#'Full Results'!A473", "473")</f>
        <v>473</v>
      </c>
      <c r="F52" t="s">
        <v>110</v>
      </c>
    </row>
    <row r="53" spans="3:6" x14ac:dyDescent="0.3">
      <c r="C53">
        <v>45</v>
      </c>
      <c r="D53" s="8" t="str">
        <f>HYPERLINK("#'Table 45'!A1", "Do you have any personal savings or money set aside for emergencies or future spending? Select all that apply  ")</f>
        <v>Do you have any personal savings or money set aside for emergencies or future spending? Select all that apply  </v>
      </c>
      <c r="E53" s="14" t="str">
        <f>HYPERLINK("#'Full Results'!A480", "480")</f>
        <v>480</v>
      </c>
      <c r="F53" t="s">
        <v>110</v>
      </c>
    </row>
    <row r="54" spans="3:6" x14ac:dyDescent="0.3">
      <c r="C54">
        <v>46</v>
      </c>
      <c r="D54" s="8" t="str">
        <f>HYPERLINK("#'Table 46'!A1", " After paying for essentials (e.g. rent, bills, food), how much money do you usually have left over each month, if any?")</f>
        <v xml:space="preserve"> After paying for essentials (e.g. rent, bills, food), how much money do you usually have left over each month, if any?</v>
      </c>
      <c r="E54" s="14" t="str">
        <f>HYPERLINK("#'Full Results'!A487", "487")</f>
        <v>487</v>
      </c>
      <c r="F54" t="s">
        <v>110</v>
      </c>
    </row>
    <row r="55" spans="3:6" x14ac:dyDescent="0.3">
      <c r="C55">
        <v>47</v>
      </c>
      <c r="D55" s="8" t="str">
        <f>HYPERLINK("#'Table 47'!A1", "In the past 12 months, which of the following have you used your savings for?Select all that apply")</f>
        <v>In the past 12 months, which of the following have you used your savings for?Select all that apply</v>
      </c>
      <c r="E55" s="14" t="str">
        <f>HYPERLINK("#'Full Results'!A499", "499")</f>
        <v>499</v>
      </c>
      <c r="F55" t="s">
        <v>268</v>
      </c>
    </row>
    <row r="56" spans="3:6" x14ac:dyDescent="0.3">
      <c r="C56">
        <v>48</v>
      </c>
      <c r="D56" s="8" t="str">
        <f>HYPERLINK("#'Table 48'!A1", "If you had any additional or unexpected costs, how would you cover them? Select all that apply")</f>
        <v>If you had any additional or unexpected costs, how would you cover them? Select all that apply</v>
      </c>
      <c r="E56" s="14" t="str">
        <f>HYPERLINK("#'Full Results'!A514", "514")</f>
        <v>514</v>
      </c>
      <c r="F56" t="s">
        <v>801</v>
      </c>
    </row>
    <row r="57" spans="3:6" x14ac:dyDescent="0.3">
      <c r="C57">
        <v>49</v>
      </c>
      <c r="D57" s="8" t="str">
        <f>HYPERLINK("#'Table 49'!A1", "  How long ago was your most recent pay rise? Please include if you have changed jobs and received a pay rise upon changing jobs. ")</f>
        <v xml:space="preserve">  How long ago was your most recent pay rise? Please include if you have changed jobs and received a pay rise upon changing jobs. </v>
      </c>
      <c r="E57" s="14" t="str">
        <f>HYPERLINK("#'Full Results'!A529", "529")</f>
        <v>529</v>
      </c>
      <c r="F57" t="s">
        <v>805</v>
      </c>
    </row>
    <row r="58" spans="3:6" x14ac:dyDescent="0.3">
      <c r="C58">
        <v>50</v>
      </c>
      <c r="D58" s="8" t="str">
        <f>HYPERLINK("#'Table 50'!A1", " And when are you expecting your next pay rise, if at all?")</f>
        <v xml:space="preserve"> And when are you expecting your next pay rise, if at all?</v>
      </c>
      <c r="E58" s="14" t="str">
        <f>HYPERLINK("#'Full Results'!A542", "542")</f>
        <v>542</v>
      </c>
      <c r="F58" t="s">
        <v>805</v>
      </c>
    </row>
    <row r="59" spans="3:6" x14ac:dyDescent="0.3">
      <c r="C59">
        <v>51</v>
      </c>
      <c r="D59" s="8" t="str">
        <f>HYPERLINK("#'Table 51'!A1", "Grid Summary: In your experience, how much has the cost of these essentials changed for you personally over the last five years?")</f>
        <v>Grid Summary: In your experience, how much has the cost of these essentials changed for you personally over the last five years?</v>
      </c>
      <c r="E59" s="7"/>
      <c r="F59" t="s">
        <v>110</v>
      </c>
    </row>
    <row r="60" spans="3:6" x14ac:dyDescent="0.3">
      <c r="C60">
        <v>52</v>
      </c>
      <c r="D60" s="8" t="str">
        <f>HYPERLINK("#'Table 52'!A1", "In your experience, how much has the cost of these essentials changed for you personally over the last five years?: Gas bills")</f>
        <v>In your experience, how much has the cost of these essentials changed for you personally over the last five years?: Gas bills</v>
      </c>
      <c r="E60" s="14" t="str">
        <f>HYPERLINK("#'Full Results'!A555", "555")</f>
        <v>555</v>
      </c>
      <c r="F60" t="s">
        <v>110</v>
      </c>
    </row>
    <row r="61" spans="3:6" x14ac:dyDescent="0.3">
      <c r="C61">
        <v>53</v>
      </c>
      <c r="D61" s="8" t="str">
        <f>HYPERLINK("#'Table 53'!A1", "In your experience, how much has the cost of these essentials changed for you personally over the last five years?: Electricity bills")</f>
        <v>In your experience, how much has the cost of these essentials changed for you personally over the last five years?: Electricity bills</v>
      </c>
      <c r="E61" s="14" t="str">
        <f>HYPERLINK("#'Full Results'!A565", "565")</f>
        <v>565</v>
      </c>
      <c r="F61" t="s">
        <v>110</v>
      </c>
    </row>
    <row r="62" spans="3:6" x14ac:dyDescent="0.3">
      <c r="C62">
        <v>54</v>
      </c>
      <c r="D62" s="8" t="str">
        <f>HYPERLINK("#'Table 54'!A1", "In your experience, how much has the cost of these essentials changed for you personally over the last five years?: Water bills")</f>
        <v>In your experience, how much has the cost of these essentials changed for you personally over the last five years?: Water bills</v>
      </c>
      <c r="E62" s="14" t="str">
        <f>HYPERLINK("#'Full Results'!A575", "575")</f>
        <v>575</v>
      </c>
      <c r="F62" t="s">
        <v>110</v>
      </c>
    </row>
    <row r="63" spans="3:6" x14ac:dyDescent="0.3">
      <c r="C63">
        <v>55</v>
      </c>
      <c r="D63" s="8" t="str">
        <f>HYPERLINK("#'Table 55'!A1", "In your experience, how much has the cost of these essentials changed for you personally over the last five years?: Rent/mortgage payments")</f>
        <v>In your experience, how much has the cost of these essentials changed for you personally over the last five years?: Rent/mortgage payments</v>
      </c>
      <c r="E63" s="14" t="str">
        <f>HYPERLINK("#'Full Results'!A585", "585")</f>
        <v>585</v>
      </c>
      <c r="F63" t="s">
        <v>110</v>
      </c>
    </row>
    <row r="64" spans="3:6" x14ac:dyDescent="0.3">
      <c r="C64">
        <v>56</v>
      </c>
      <c r="D64" s="8" t="str">
        <f>HYPERLINK("#'Table 56'!A1", "In your experience, how much has the cost of these essentials changed for you personally over the last five years?: Childcare or school payments")</f>
        <v>In your experience, how much has the cost of these essentials changed for you personally over the last five years?: Childcare or school payments</v>
      </c>
      <c r="E64" s="14" t="str">
        <f>HYPERLINK("#'Full Results'!A595", "595")</f>
        <v>595</v>
      </c>
      <c r="F64" t="s">
        <v>803</v>
      </c>
    </row>
    <row r="65" spans="3:6" x14ac:dyDescent="0.3">
      <c r="C65">
        <v>57</v>
      </c>
      <c r="D65" s="8" t="str">
        <f>HYPERLINK("#'Table 57'!A1", "In your experience, how much has the cost of these essentials changed for you personally over the last five years?: Internet/broadband/mobile phone contract")</f>
        <v>In your experience, how much has the cost of these essentials changed for you personally over the last five years?: Internet/broadband/mobile phone contract</v>
      </c>
      <c r="E65" s="14" t="str">
        <f>HYPERLINK("#'Full Results'!A605", "605")</f>
        <v>605</v>
      </c>
      <c r="F65" t="s">
        <v>110</v>
      </c>
    </row>
    <row r="66" spans="3:6" x14ac:dyDescent="0.3">
      <c r="C66">
        <v>58</v>
      </c>
      <c r="D66" s="8" t="str">
        <f>HYPERLINK("#'Table 58'!A1", "In your experience, how much has the cost of these essentials changed for you personally over the last five years?: Food shop")</f>
        <v>In your experience, how much has the cost of these essentials changed for you personally over the last five years?: Food shop</v>
      </c>
      <c r="E66" s="14" t="str">
        <f>HYPERLINK("#'Full Results'!A615", "615")</f>
        <v>615</v>
      </c>
      <c r="F66" t="s">
        <v>110</v>
      </c>
    </row>
    <row r="67" spans="3:6" x14ac:dyDescent="0.3">
      <c r="C67">
        <v>59</v>
      </c>
      <c r="D67" s="8" t="str">
        <f>HYPERLINK("#'Table 59'!A1", "In your experience, how much has the cost of these essentials changed for you personally over the last five years?: Transport costs (e.g. train tickets, car loans, petrol)")</f>
        <v>In your experience, how much has the cost of these essentials changed for you personally over the last five years?: Transport costs (e.g. train tickets, car loans, petrol)</v>
      </c>
      <c r="E67" s="14" t="str">
        <f>HYPERLINK("#'Full Results'!A625", "625")</f>
        <v>625</v>
      </c>
      <c r="F67" t="s">
        <v>110</v>
      </c>
    </row>
    <row r="68" spans="3:6" x14ac:dyDescent="0.3">
      <c r="C68">
        <v>60</v>
      </c>
      <c r="D68" s="8" t="str">
        <f>HYPERLINK("#'Table 60'!A1", "In your experience, how much has the cost of these essentials changed for you personally over the last five years?: Prescriptions")</f>
        <v>In your experience, how much has the cost of these essentials changed for you personally over the last five years?: Prescriptions</v>
      </c>
      <c r="E68" s="14" t="str">
        <f>HYPERLINK("#'Full Results'!A635", "635")</f>
        <v>635</v>
      </c>
      <c r="F68" t="s">
        <v>110</v>
      </c>
    </row>
    <row r="69" spans="3:6" x14ac:dyDescent="0.3">
      <c r="C69">
        <v>61</v>
      </c>
      <c r="D69" s="8" t="str">
        <f>HYPERLINK("#'Table 61'!A1", "Grid Summary: And in your experience, how has the quality of these essentials changed for you personally over the last five years (e.g. stability of service, size of product)?  ")</f>
        <v>Grid Summary: And in your experience, how has the quality of these essentials changed for you personally over the last five years (e.g. stability of service, size of product)?  </v>
      </c>
      <c r="E69" s="7"/>
      <c r="F69" t="s">
        <v>110</v>
      </c>
    </row>
    <row r="70" spans="3:6" x14ac:dyDescent="0.3">
      <c r="C70">
        <v>62</v>
      </c>
      <c r="D70" s="8" t="str">
        <f>HYPERLINK("#'Table 62'!A1", "And in your experience, how has the quality of these essentials changed for you personally over the last five years (e.g. stability of service, size of product)?  : Gas bills")</f>
        <v>And in your experience, how has the quality of these essentials changed for you personally over the last five years (e.g. stability of service, size of product)?  : Gas bills</v>
      </c>
      <c r="E70" s="14" t="str">
        <f>HYPERLINK("#'Full Results'!A645", "645")</f>
        <v>645</v>
      </c>
      <c r="F70" t="s">
        <v>110</v>
      </c>
    </row>
    <row r="71" spans="3:6" x14ac:dyDescent="0.3">
      <c r="C71">
        <v>63</v>
      </c>
      <c r="D71" s="8" t="str">
        <f>HYPERLINK("#'Table 63'!A1", "And in your experience, how has the quality of these essentials changed for you personally over the last five years (e.g. stability of service, size of product)?  : Electricity bills")</f>
        <v>And in your experience, how has the quality of these essentials changed for you personally over the last five years (e.g. stability of service, size of product)?  : Electricity bills</v>
      </c>
      <c r="E71" s="14" t="str">
        <f>HYPERLINK("#'Full Results'!A655", "655")</f>
        <v>655</v>
      </c>
      <c r="F71" t="s">
        <v>110</v>
      </c>
    </row>
    <row r="72" spans="3:6" x14ac:dyDescent="0.3">
      <c r="C72">
        <v>64</v>
      </c>
      <c r="D72" s="8" t="str">
        <f>HYPERLINK("#'Table 64'!A1", "And in your experience, how has the quality of these essentials changed for you personally over the last five years (e.g. stability of service, size of product)?  : Water bills")</f>
        <v>And in your experience, how has the quality of these essentials changed for you personally over the last five years (e.g. stability of service, size of product)?  : Water bills</v>
      </c>
      <c r="E72" s="14" t="str">
        <f>HYPERLINK("#'Full Results'!A665", "665")</f>
        <v>665</v>
      </c>
      <c r="F72" t="s">
        <v>110</v>
      </c>
    </row>
    <row r="73" spans="3:6" x14ac:dyDescent="0.3">
      <c r="C73">
        <v>65</v>
      </c>
      <c r="D73" s="8" t="str">
        <f>HYPERLINK("#'Table 65'!A1", "And in your experience, how has the quality of these essentials changed for you personally over the last five years (e.g. stability of service, size of product)?  : Rent/mortgage payments")</f>
        <v>And in your experience, how has the quality of these essentials changed for you personally over the last five years (e.g. stability of service, size of product)?  : Rent/mortgage payments</v>
      </c>
      <c r="E73" s="14" t="str">
        <f>HYPERLINK("#'Full Results'!A675", "675")</f>
        <v>675</v>
      </c>
      <c r="F73" t="s">
        <v>110</v>
      </c>
    </row>
    <row r="74" spans="3:6" x14ac:dyDescent="0.3">
      <c r="C74">
        <v>66</v>
      </c>
      <c r="D74" s="8" t="str">
        <f>HYPERLINK("#'Table 66'!A1", "And in your experience, how has the quality of these essentials changed for you personally over the last five years (e.g. stability of service, size of product)?  : Childcare or school payments")</f>
        <v>And in your experience, how has the quality of these essentials changed for you personally over the last five years (e.g. stability of service, size of product)?  : Childcare or school payments</v>
      </c>
      <c r="E74" s="14" t="str">
        <f>HYPERLINK("#'Full Results'!A685", "685")</f>
        <v>685</v>
      </c>
      <c r="F74" t="s">
        <v>803</v>
      </c>
    </row>
    <row r="75" spans="3:6" x14ac:dyDescent="0.3">
      <c r="C75">
        <v>67</v>
      </c>
      <c r="D75" s="8" t="str">
        <f>HYPERLINK("#'Table 67'!A1", "And in your experience, how has the quality of these essentials changed for you personally over the last five years (e.g. stability of service, size of product)?  : Internet/broadband/mobile phone contract")</f>
        <v>And in your experience, how has the quality of these essentials changed for you personally over the last five years (e.g. stability of service, size of product)?  : Internet/broadband/mobile phone contract</v>
      </c>
      <c r="E75" s="14" t="str">
        <f>HYPERLINK("#'Full Results'!A695", "695")</f>
        <v>695</v>
      </c>
      <c r="F75" t="s">
        <v>110</v>
      </c>
    </row>
    <row r="76" spans="3:6" x14ac:dyDescent="0.3">
      <c r="C76">
        <v>68</v>
      </c>
      <c r="D76" s="8" t="str">
        <f>HYPERLINK("#'Table 68'!A1", "And in your experience, how has the quality of these essentials changed for you personally over the last five years (e.g. stability of service, size of product)?  : Food shop")</f>
        <v>And in your experience, how has the quality of these essentials changed for you personally over the last five years (e.g. stability of service, size of product)?  : Food shop</v>
      </c>
      <c r="E76" s="14" t="str">
        <f>HYPERLINK("#'Full Results'!A705", "705")</f>
        <v>705</v>
      </c>
      <c r="F76" t="s">
        <v>110</v>
      </c>
    </row>
    <row r="77" spans="3:6" x14ac:dyDescent="0.3">
      <c r="C77">
        <v>69</v>
      </c>
      <c r="D77" s="8" t="str">
        <f>HYPERLINK("#'Table 69'!A1", "And in your experience, how has the quality of these essentials changed for you personally over the last five years (e.g. stability of service, size of product)?  : Transport costs (e.g. train tickets, car loans, petrol)")</f>
        <v>And in your experience, how has the quality of these essentials changed for you personally over the last five years (e.g. stability of service, size of product)?  : Transport costs (e.g. train tickets, car loans, petrol)</v>
      </c>
      <c r="E77" s="14" t="str">
        <f>HYPERLINK("#'Full Results'!A715", "715")</f>
        <v>715</v>
      </c>
      <c r="F77" t="s">
        <v>110</v>
      </c>
    </row>
    <row r="78" spans="3:6" x14ac:dyDescent="0.3">
      <c r="C78">
        <v>70</v>
      </c>
      <c r="D78" s="8" t="str">
        <f>HYPERLINK("#'Table 70'!A1", "And in your experience, how has the quality of these essentials changed for you personally over the last five years (e.g. stability of service, size of product)?  : Prescriptions")</f>
        <v>And in your experience, how has the quality of these essentials changed for you personally over the last five years (e.g. stability of service, size of product)?  : Prescriptions</v>
      </c>
      <c r="E78" s="14" t="str">
        <f>HYPERLINK("#'Full Results'!A725", "725")</f>
        <v>725</v>
      </c>
      <c r="F78" t="s">
        <v>110</v>
      </c>
    </row>
    <row r="79" spans="3:6" x14ac:dyDescent="0.3">
      <c r="C79">
        <v>71</v>
      </c>
      <c r="D79" s="8" t="str">
        <f>HYPERLINK("#'Table 71'!A1", "Grid Summary: How often do you find yourself thinking or worrying about the following expenses?  ")</f>
        <v>Grid Summary: How often do you find yourself thinking or worrying about the following expenses?  </v>
      </c>
      <c r="E79" s="7"/>
      <c r="F79" t="s">
        <v>110</v>
      </c>
    </row>
    <row r="80" spans="3:6" x14ac:dyDescent="0.3">
      <c r="C80">
        <v>72</v>
      </c>
      <c r="D80" s="8" t="str">
        <f>HYPERLINK("#'Table 72'!A1", "How often do you find yourself thinking or worrying about the following expenses?  : Gas bills")</f>
        <v>How often do you find yourself thinking or worrying about the following expenses?  : Gas bills</v>
      </c>
      <c r="E80" s="14" t="str">
        <f>HYPERLINK("#'Full Results'!A735", "735")</f>
        <v>735</v>
      </c>
      <c r="F80" t="s">
        <v>110</v>
      </c>
    </row>
    <row r="81" spans="3:6" x14ac:dyDescent="0.3">
      <c r="C81">
        <v>73</v>
      </c>
      <c r="D81" s="8" t="str">
        <f>HYPERLINK("#'Table 73'!A1", "How often do you find yourself thinking or worrying about the following expenses?  : Electricity bills")</f>
        <v>How often do you find yourself thinking or worrying about the following expenses?  : Electricity bills</v>
      </c>
      <c r="E81" s="14" t="str">
        <f>HYPERLINK("#'Full Results'!A750", "750")</f>
        <v>750</v>
      </c>
      <c r="F81" t="s">
        <v>110</v>
      </c>
    </row>
    <row r="82" spans="3:6" x14ac:dyDescent="0.3">
      <c r="C82">
        <v>74</v>
      </c>
      <c r="D82" s="8" t="str">
        <f>HYPERLINK("#'Table 74'!A1", "How often do you find yourself thinking or worrying about the following expenses?  : Water bills")</f>
        <v>How often do you find yourself thinking or worrying about the following expenses?  : Water bills</v>
      </c>
      <c r="E82" s="14" t="str">
        <f>HYPERLINK("#'Full Results'!A765", "765")</f>
        <v>765</v>
      </c>
      <c r="F82" t="s">
        <v>110</v>
      </c>
    </row>
    <row r="83" spans="3:6" x14ac:dyDescent="0.3">
      <c r="C83">
        <v>75</v>
      </c>
      <c r="D83" s="8" t="str">
        <f>HYPERLINK("#'Table 75'!A1", "How often do you find yourself thinking or worrying about the following expenses?  : Rent/mortgage payments")</f>
        <v>How often do you find yourself thinking or worrying about the following expenses?  : Rent/mortgage payments</v>
      </c>
      <c r="E83" s="14" t="str">
        <f>HYPERLINK("#'Full Results'!A780", "780")</f>
        <v>780</v>
      </c>
      <c r="F83" t="s">
        <v>110</v>
      </c>
    </row>
    <row r="84" spans="3:6" x14ac:dyDescent="0.3">
      <c r="C84">
        <v>76</v>
      </c>
      <c r="D84" s="8" t="str">
        <f>HYPERLINK("#'Table 76'!A1", "How often do you find yourself thinking or worrying about the following expenses?  : Childcare or school payments")</f>
        <v>How often do you find yourself thinking or worrying about the following expenses?  : Childcare or school payments</v>
      </c>
      <c r="E84" s="14" t="str">
        <f>HYPERLINK("#'Full Results'!A795", "795")</f>
        <v>795</v>
      </c>
      <c r="F84" t="s">
        <v>803</v>
      </c>
    </row>
    <row r="85" spans="3:6" x14ac:dyDescent="0.3">
      <c r="C85">
        <v>77</v>
      </c>
      <c r="D85" s="8" t="str">
        <f>HYPERLINK("#'Table 77'!A1", "How often do you find yourself thinking or worrying about the following expenses?  : Internet/broadband/mobile phone contract")</f>
        <v>How often do you find yourself thinking or worrying about the following expenses?  : Internet/broadband/mobile phone contract</v>
      </c>
      <c r="E85" s="14" t="str">
        <f>HYPERLINK("#'Full Results'!A810", "810")</f>
        <v>810</v>
      </c>
      <c r="F85" t="s">
        <v>110</v>
      </c>
    </row>
    <row r="86" spans="3:6" x14ac:dyDescent="0.3">
      <c r="C86">
        <v>78</v>
      </c>
      <c r="D86" s="8" t="str">
        <f>HYPERLINK("#'Table 78'!A1", "How often do you find yourself thinking or worrying about the following expenses?  : Food shop")</f>
        <v>How often do you find yourself thinking or worrying about the following expenses?  : Food shop</v>
      </c>
      <c r="E86" s="14" t="str">
        <f>HYPERLINK("#'Full Results'!A825", "825")</f>
        <v>825</v>
      </c>
      <c r="F86" t="s">
        <v>110</v>
      </c>
    </row>
    <row r="87" spans="3:6" x14ac:dyDescent="0.3">
      <c r="C87">
        <v>79</v>
      </c>
      <c r="D87" s="8" t="str">
        <f>HYPERLINK("#'Table 79'!A1", "How often do you find yourself thinking or worrying about the following expenses?  : Transport costs (e.g. train tickets, car loans, petrol)")</f>
        <v>How often do you find yourself thinking or worrying about the following expenses?  : Transport costs (e.g. train tickets, car loans, petrol)</v>
      </c>
      <c r="E87" s="14" t="str">
        <f>HYPERLINK("#'Full Results'!A840", "840")</f>
        <v>840</v>
      </c>
      <c r="F87" t="s">
        <v>110</v>
      </c>
    </row>
    <row r="88" spans="3:6" x14ac:dyDescent="0.3">
      <c r="C88">
        <v>80</v>
      </c>
      <c r="D88" s="8" t="str">
        <f>HYPERLINK("#'Table 80'!A1", "How often do you find yourself thinking or worrying about the following expenses?  : Prescriptions")</f>
        <v>How often do you find yourself thinking or worrying about the following expenses?  : Prescriptions</v>
      </c>
      <c r="E88" s="14" t="str">
        <f>HYPERLINK("#'Full Results'!A855", "855")</f>
        <v>855</v>
      </c>
      <c r="F88" t="s">
        <v>110</v>
      </c>
    </row>
    <row r="89" spans="3:6" x14ac:dyDescent="0.3">
      <c r="C89">
        <v>81</v>
      </c>
      <c r="D89" s="8" t="str">
        <f>HYPERLINK("#'Table 81'!A1", "Think about your regular monthly costs. Which of the following regular expenses causes you the most financial stress at the moment, if any?Select up to three")</f>
        <v>Think about your regular monthly costs. Which of the following regular expenses causes you the most financial stress at the moment, if any?Select up to three</v>
      </c>
      <c r="E89" s="14" t="str">
        <f>HYPERLINK("#'Full Results'!A870", "870")</f>
        <v>870</v>
      </c>
      <c r="F89" t="s">
        <v>110</v>
      </c>
    </row>
    <row r="90" spans="3:6" x14ac:dyDescent="0.3">
      <c r="C90">
        <v>82</v>
      </c>
      <c r="D90" s="8" t="str">
        <f>HYPERLINK("#'Table 82'!A1", " And which of the following is the single expense that causes you the most financial stress and worry overall?Select one")</f>
        <v xml:space="preserve"> And which of the following is the single expense that causes you the most financial stress and worry overall?Select one</v>
      </c>
      <c r="E90" s="14" t="str">
        <f>HYPERLINK("#'Full Results'!A891", "891")</f>
        <v>891</v>
      </c>
      <c r="F90" t="s">
        <v>110</v>
      </c>
    </row>
    <row r="91" spans="3:6" x14ac:dyDescent="0.3">
      <c r="C91">
        <v>83</v>
      </c>
      <c r="D91" s="8" t="str">
        <f>HYPERLINK("#'Table 83'!A1", "Which of the following best explains why that causes you the most financial stress?Select all that apply")</f>
        <v>Which of the following best explains why that causes you the most financial stress?Select all that apply</v>
      </c>
      <c r="E91" s="14" t="str">
        <f>HYPERLINK("#'Full Results'!A912", "912")</f>
        <v>912</v>
      </c>
      <c r="F91" t="s">
        <v>110</v>
      </c>
    </row>
    <row r="92" spans="3:6" x14ac:dyDescent="0.3">
      <c r="C92">
        <v>84</v>
      </c>
      <c r="D92" s="8" t="str">
        <f>HYPERLINK("#'Table 84'!A1", "Think about your regular monthly costs. Which of the following regular expenses causes you the least financial stress at the moment, if any?Select up to three")</f>
        <v>Think about your regular monthly costs. Which of the following regular expenses causes you the least financial stress at the moment, if any?Select up to three</v>
      </c>
      <c r="E92" s="14" t="str">
        <f>HYPERLINK("#'Full Results'!A925", "925")</f>
        <v>925</v>
      </c>
      <c r="F92" t="s">
        <v>110</v>
      </c>
    </row>
    <row r="93" spans="3:6" x14ac:dyDescent="0.3">
      <c r="C93">
        <v>85</v>
      </c>
      <c r="D93" s="8" t="str">
        <f>HYPERLINK("#'Table 85'!A1", " And which of the following is the single expense that causes you the least financial stress and worry overall?Select one")</f>
        <v xml:space="preserve"> And which of the following is the single expense that causes you the least financial stress and worry overall?Select one</v>
      </c>
      <c r="E93" s="14" t="str">
        <f>HYPERLINK("#'Full Results'!A946", "946")</f>
        <v>946</v>
      </c>
      <c r="F93" t="s">
        <v>110</v>
      </c>
    </row>
    <row r="94" spans="3:6" x14ac:dyDescent="0.3">
      <c r="C94">
        <v>86</v>
      </c>
      <c r="D94" s="8" t="str">
        <f>HYPERLINK("#'Table 86'!A1", "Which of the following best explains why that causes you the least financial stress?Select all that apply")</f>
        <v>Which of the following best explains why that causes you the least financial stress?Select all that apply</v>
      </c>
      <c r="E94" s="14" t="str">
        <f>HYPERLINK("#'Full Results'!A968", "968")</f>
        <v>968</v>
      </c>
      <c r="F94" t="s">
        <v>110</v>
      </c>
    </row>
    <row r="95" spans="3:6" x14ac:dyDescent="0.3">
      <c r="C95">
        <v>87</v>
      </c>
      <c r="D95" s="8" t="str">
        <f>HYPERLINK("#'Table 87'!A1", " Which of the following comes closest to your view?  ")</f>
        <v xml:space="preserve"> Which of the following comes closest to your view?  </v>
      </c>
      <c r="E95" s="14" t="str">
        <f>HYPERLINK("#'Full Results'!A982", "982")</f>
        <v>982</v>
      </c>
      <c r="F95" t="s">
        <v>110</v>
      </c>
    </row>
    <row r="96" spans="3:6" x14ac:dyDescent="0.3">
      <c r="C96">
        <v>88</v>
      </c>
      <c r="D96" s="8" t="str">
        <f>HYPERLINK("#'Table 88'!A1", " You said you worry about smaller, everyday costs. Which of the following best explains why that is?  ")</f>
        <v xml:space="preserve"> You said you worry about smaller, everyday costs. Which of the following best explains why that is?  </v>
      </c>
      <c r="E96" s="14" t="str">
        <f>HYPERLINK("#'Full Results'!A991", "991")</f>
        <v>991</v>
      </c>
      <c r="F96" t="s">
        <v>641</v>
      </c>
    </row>
    <row r="97" spans="3:6" x14ac:dyDescent="0.3">
      <c r="C97">
        <v>89</v>
      </c>
      <c r="D97" s="8" t="str">
        <f>HYPERLINK("#'Table 89'!A1", " You said you worry about larger, less frequent costs. Which of the following best explains why that is?  ")</f>
        <v xml:space="preserve"> You said you worry about larger, less frequent costs. Which of the following best explains why that is?  </v>
      </c>
      <c r="E97" s="14" t="str">
        <f>HYPERLINK("#'Full Results'!A1001", "1001")</f>
        <v>1001</v>
      </c>
      <c r="F97" t="s">
        <v>652</v>
      </c>
    </row>
    <row r="98" spans="3:6" x14ac:dyDescent="0.3">
      <c r="C98">
        <v>90</v>
      </c>
      <c r="D98" s="8" t="str">
        <f>HYPERLINK("#'Table 90'!A1", "Grid Summary: Have you done any of the following in the last year?  ")</f>
        <v>Grid Summary: Have you done any of the following in the last year?  </v>
      </c>
      <c r="E98" s="7"/>
      <c r="F98" t="s">
        <v>110</v>
      </c>
    </row>
    <row r="99" spans="3:6" x14ac:dyDescent="0.3">
      <c r="C99">
        <v>91</v>
      </c>
      <c r="D99" s="8" t="str">
        <f>HYPERLINK("#'Table 91'!A1", "Have you done any of the following in the last year?  : Switched my typical shop to a cheaper alternative (i.e. switching from Sainsbury’s to Aldi)")</f>
        <v>Have you done any of the following in the last year?  : Switched my typical shop to a cheaper alternative (i.e. switching from Sainsbury’s to Aldi)</v>
      </c>
      <c r="E99" s="14" t="str">
        <f>HYPERLINK("#'Full Results'!A1011", "1011")</f>
        <v>1011</v>
      </c>
      <c r="F99" t="s">
        <v>110</v>
      </c>
    </row>
    <row r="100" spans="3:6" x14ac:dyDescent="0.3">
      <c r="C100">
        <v>92</v>
      </c>
      <c r="D100" s="8" t="str">
        <f>HYPERLINK("#'Table 92'!A1", "Have you done any of the following in the last year?  : Reduced my alcohol consumption to save money")</f>
        <v>Have you done any of the following in the last year?  : Reduced my alcohol consumption to save money</v>
      </c>
      <c r="E100" s="14" t="str">
        <f>HYPERLINK("#'Full Results'!A1017", "1017")</f>
        <v>1017</v>
      </c>
      <c r="F100" t="s">
        <v>110</v>
      </c>
    </row>
    <row r="101" spans="3:6" x14ac:dyDescent="0.3">
      <c r="C101">
        <v>93</v>
      </c>
      <c r="D101" s="8" t="str">
        <f>HYPERLINK("#'Table 93'!A1", "Have you done any of the following in the last year?  : Changed my method of transport to save money")</f>
        <v>Have you done any of the following in the last year?  : Changed my method of transport to save money</v>
      </c>
      <c r="E101" s="14" t="str">
        <f>HYPERLINK("#'Full Results'!A1023", "1023")</f>
        <v>1023</v>
      </c>
      <c r="F101" t="s">
        <v>110</v>
      </c>
    </row>
    <row r="102" spans="3:6" x14ac:dyDescent="0.3">
      <c r="C102">
        <v>94</v>
      </c>
      <c r="D102" s="8" t="str">
        <f>HYPERLINK("#'Table 94'!A1", "Have you done any of the following in the last year?  : Moved into a more expensive flat or house")</f>
        <v>Have you done any of the following in the last year?  : Moved into a more expensive flat or house</v>
      </c>
      <c r="E102" s="14" t="str">
        <f>HYPERLINK("#'Full Results'!A1029", "1029")</f>
        <v>1029</v>
      </c>
      <c r="F102" t="s">
        <v>110</v>
      </c>
    </row>
    <row r="103" spans="3:6" x14ac:dyDescent="0.3">
      <c r="C103">
        <v>95</v>
      </c>
      <c r="D103" s="8" t="str">
        <f>HYPERLINK("#'Table 95'!A1", "Have you done any of the following in the last year?  : Bought a new car, bicycle, or other method of transport")</f>
        <v>Have you done any of the following in the last year?  : Bought a new car, bicycle, or other method of transport</v>
      </c>
      <c r="E103" s="14" t="str">
        <f>HYPERLINK("#'Full Results'!A1035", "1035")</f>
        <v>1035</v>
      </c>
      <c r="F103" t="s">
        <v>110</v>
      </c>
    </row>
    <row r="104" spans="3:6" x14ac:dyDescent="0.3">
      <c r="C104">
        <v>96</v>
      </c>
      <c r="D104" s="8" t="str">
        <f>HYPERLINK("#'Table 96'!A1", "Have you done any of the following in the last year?  : Moved out of a flat or house after an increase in rent")</f>
        <v>Have you done any of the following in the last year?  : Moved out of a flat or house after an increase in rent</v>
      </c>
      <c r="E104" s="14" t="str">
        <f>HYPERLINK("#'Full Results'!A1041", "1041")</f>
        <v>1041</v>
      </c>
      <c r="F104" t="s">
        <v>110</v>
      </c>
    </row>
    <row r="105" spans="3:6" x14ac:dyDescent="0.3">
      <c r="C105">
        <v>97</v>
      </c>
      <c r="D105" s="8" t="str">
        <f>HYPERLINK("#'Table 97'!A1", "Have you done any of the following in the last year?  : Skipped meals to save money")</f>
        <v>Have you done any of the following in the last year?  : Skipped meals to save money</v>
      </c>
      <c r="E105" s="14" t="str">
        <f>HYPERLINK("#'Full Results'!A1047", "1047")</f>
        <v>1047</v>
      </c>
      <c r="F105" t="s">
        <v>110</v>
      </c>
    </row>
    <row r="106" spans="3:6" x14ac:dyDescent="0.3">
      <c r="C106">
        <v>98</v>
      </c>
      <c r="D106" s="8" t="str">
        <f>HYPERLINK("#'Table 98'!A1", "Have you done any of the following in the last year?  : Avoided branded products to save money")</f>
        <v>Have you done any of the following in the last year?  : Avoided branded products to save money</v>
      </c>
      <c r="E106" s="14" t="str">
        <f>HYPERLINK("#'Full Results'!A1053", "1053")</f>
        <v>1053</v>
      </c>
      <c r="F106" t="s">
        <v>110</v>
      </c>
    </row>
    <row r="107" spans="3:6" x14ac:dyDescent="0.3">
      <c r="C107">
        <v>99</v>
      </c>
      <c r="D107" s="8" t="str">
        <f>HYPERLINK("#'Table 99'!A1", "Have you done any of the following in the last year?  : Sold personal items to make extra money (i.e. on Vinted, Depop, Ebay, at a flea market, pawn shop)")</f>
        <v>Have you done any of the following in the last year?  : Sold personal items to make extra money (i.e. on Vinted, Depop, Ebay, at a flea market, pawn shop)</v>
      </c>
      <c r="E107" s="14" t="str">
        <f>HYPERLINK("#'Full Results'!A1059", "1059")</f>
        <v>1059</v>
      </c>
      <c r="F107" t="s">
        <v>110</v>
      </c>
    </row>
    <row r="108" spans="3:6" x14ac:dyDescent="0.3">
      <c r="C108">
        <v>100</v>
      </c>
      <c r="D108" s="8" t="str">
        <f>HYPERLINK("#'Table 100'!A1", "Have you done any of the following in the last year?  : Opened a new credit card")</f>
        <v>Have you done any of the following in the last year?  : Opened a new credit card</v>
      </c>
      <c r="E108" s="14" t="str">
        <f>HYPERLINK("#'Full Results'!A1065", "1065")</f>
        <v>1065</v>
      </c>
      <c r="F108" t="s">
        <v>110</v>
      </c>
    </row>
    <row r="109" spans="3:6" x14ac:dyDescent="0.3">
      <c r="C109">
        <v>101</v>
      </c>
      <c r="D109" s="8" t="str">
        <f>HYPERLINK("#'Table 101'!A1", "Have you done any of the following in the last year?  : Taken out a loan")</f>
        <v>Have you done any of the following in the last year?  : Taken out a loan</v>
      </c>
      <c r="E109" s="14" t="str">
        <f>HYPERLINK("#'Full Results'!A1071", "1071")</f>
        <v>1071</v>
      </c>
      <c r="F109" t="s">
        <v>110</v>
      </c>
    </row>
    <row r="110" spans="3:6" x14ac:dyDescent="0.3">
      <c r="C110">
        <v>102</v>
      </c>
      <c r="D110" s="8" t="str">
        <f>HYPERLINK("#'Table 102'!A1", "Grid Summary: Have you done any of the following in the last year?  ")</f>
        <v>Grid Summary: Have you done any of the following in the last year?  </v>
      </c>
      <c r="E110" s="7"/>
      <c r="F110" t="s">
        <v>110</v>
      </c>
    </row>
    <row r="111" spans="3:6" x14ac:dyDescent="0.3">
      <c r="C111">
        <v>103</v>
      </c>
      <c r="D111" s="8" t="str">
        <f>HYPERLINK("#'Table 103'!A1", "Have you done any of the following in the last year?  : Used a ‘Buy Now, Pay Later’ app (e.g., Klarna, Clearpay, PayPal Pay in 3) ")</f>
        <v xml:space="preserve">Have you done any of the following in the last year?  : Used a ‘Buy Now, Pay Later’ app (e.g., Klarna, Clearpay, PayPal Pay in 3) </v>
      </c>
      <c r="E111" s="14" t="str">
        <f>HYPERLINK("#'Full Results'!A1077", "1077")</f>
        <v>1077</v>
      </c>
      <c r="F111" t="s">
        <v>110</v>
      </c>
    </row>
    <row r="112" spans="3:6" x14ac:dyDescent="0.3">
      <c r="C112">
        <v>104</v>
      </c>
      <c r="D112" s="8" t="str">
        <f>HYPERLINK("#'Table 104'!A1", "Have you done any of the following in the last year?  : Used an overdraft")</f>
        <v>Have you done any of the following in the last year?  : Used an overdraft</v>
      </c>
      <c r="E112" s="14" t="str">
        <f>HYPERLINK("#'Full Results'!A1083", "1083")</f>
        <v>1083</v>
      </c>
      <c r="F112" t="s">
        <v>110</v>
      </c>
    </row>
    <row r="113" spans="3:6" x14ac:dyDescent="0.3">
      <c r="C113">
        <v>105</v>
      </c>
      <c r="D113" s="8" t="str">
        <f>HYPERLINK("#'Table 105'!A1", "Have you done any of the following in the last year?  : Made a gift or card instead of buying one for a family member/friend for a special occasion (i.e. birthday, anniversary, Father’s Day)")</f>
        <v>Have you done any of the following in the last year?  : Made a gift or card instead of buying one for a family member/friend for a special occasion (i.e. birthday, anniversary, Father’s Day)</v>
      </c>
      <c r="E113" s="14" t="str">
        <f>HYPERLINK("#'Full Results'!A1089", "1089")</f>
        <v>1089</v>
      </c>
      <c r="F113" t="s">
        <v>110</v>
      </c>
    </row>
    <row r="114" spans="3:6" x14ac:dyDescent="0.3">
      <c r="C114">
        <v>106</v>
      </c>
      <c r="D114" s="8" t="str">
        <f>HYPERLINK("#'Table 106'!A1", "Have you done any of the following in the last year?  : Started or increased the amount of money I put away into a savings account or emergency fund")</f>
        <v>Have you done any of the following in the last year?  : Started or increased the amount of money I put away into a savings account or emergency fund</v>
      </c>
      <c r="E114" s="14" t="str">
        <f>HYPERLINK("#'Full Results'!A1095", "1095")</f>
        <v>1095</v>
      </c>
      <c r="F114" t="s">
        <v>110</v>
      </c>
    </row>
    <row r="115" spans="3:6" x14ac:dyDescent="0.3">
      <c r="C115">
        <v>107</v>
      </c>
      <c r="D115" s="8" t="str">
        <f>HYPERLINK("#'Table 107'!A1", "Have you done any of the following in the last year?  : Borrowed money from friends or family")</f>
        <v>Have you done any of the following in the last year?  : Borrowed money from friends or family</v>
      </c>
      <c r="E115" s="14" t="str">
        <f>HYPERLINK("#'Full Results'!A1101", "1101")</f>
        <v>1101</v>
      </c>
      <c r="F115" t="s">
        <v>110</v>
      </c>
    </row>
    <row r="116" spans="3:6" x14ac:dyDescent="0.3">
      <c r="C116">
        <v>108</v>
      </c>
      <c r="D116" s="8" t="str">
        <f>HYPERLINK("#'Table 108'!A1", "Have you done any of the following in the last year?  : Changed jobs in order to get a pay rise")</f>
        <v>Have you done any of the following in the last year?  : Changed jobs in order to get a pay rise</v>
      </c>
      <c r="E116" s="14" t="str">
        <f>HYPERLINK("#'Full Results'!A1107", "1107")</f>
        <v>1107</v>
      </c>
      <c r="F116" t="s">
        <v>110</v>
      </c>
    </row>
    <row r="117" spans="3:6" x14ac:dyDescent="0.3">
      <c r="C117">
        <v>109</v>
      </c>
      <c r="D117" s="8" t="str">
        <f>HYPERLINK("#'Table 109'!A1", "Have you done any of the following in the last year?  : Changed careers in order to get a pay rise")</f>
        <v>Have you done any of the following in the last year?  : Changed careers in order to get a pay rise</v>
      </c>
      <c r="E117" s="14" t="str">
        <f>HYPERLINK("#'Full Results'!A1113", "1113")</f>
        <v>1113</v>
      </c>
      <c r="F117" t="s">
        <v>110</v>
      </c>
    </row>
    <row r="118" spans="3:6" x14ac:dyDescent="0.3">
      <c r="C118">
        <v>110</v>
      </c>
      <c r="D118" s="8" t="str">
        <f>HYPERLINK("#'Table 110'!A1", "Have you done any of the following in the last year?  : Increased the number of takeaways or meals at a restaurant I get")</f>
        <v>Have you done any of the following in the last year?  : Increased the number of takeaways or meals at a restaurant I get</v>
      </c>
      <c r="E118" s="14" t="str">
        <f>HYPERLINK("#'Full Results'!A1119", "1119")</f>
        <v>1119</v>
      </c>
      <c r="F118" t="s">
        <v>110</v>
      </c>
    </row>
    <row r="119" spans="3:6" x14ac:dyDescent="0.3">
      <c r="C119">
        <v>111</v>
      </c>
      <c r="D119" s="8" t="str">
        <f>HYPERLINK("#'Table 111'!A1", "Have you done any of the following in the last year?  : Reduced the number of takeaways or meals at a restaurant I get")</f>
        <v>Have you done any of the following in the last year?  : Reduced the number of takeaways or meals at a restaurant I get</v>
      </c>
      <c r="E119" s="14" t="str">
        <f>HYPERLINK("#'Full Results'!A1125", "1125")</f>
        <v>1125</v>
      </c>
      <c r="F119" t="s">
        <v>110</v>
      </c>
    </row>
    <row r="120" spans="3:6" x14ac:dyDescent="0.3">
      <c r="C120">
        <v>112</v>
      </c>
      <c r="D120" s="8" t="str">
        <f>HYPERLINK("#'Table 112'!A1", "Have you done any of the following in the last year?  : Canceled or didn’t go on holiday because it was going to be too expensive")</f>
        <v>Have you done any of the following in the last year?  : Canceled or didn’t go on holiday because it was going to be too expensive</v>
      </c>
      <c r="E120" s="14" t="str">
        <f>HYPERLINK("#'Full Results'!A1131", "1131")</f>
        <v>1131</v>
      </c>
      <c r="F120" t="s">
        <v>110</v>
      </c>
    </row>
    <row r="121" spans="3:6" x14ac:dyDescent="0.3">
      <c r="C121">
        <v>113</v>
      </c>
      <c r="D121" s="8" t="str">
        <f>HYPERLINK("#'Table 113'!A1", "Have you done any of the following in the last year?  : Taken my child out of an after school club")</f>
        <v>Have you done any of the following in the last year?  : Taken my child out of an after school club</v>
      </c>
      <c r="E121" s="14" t="str">
        <f>HYPERLINK("#'Full Results'!A1137", "1137")</f>
        <v>1137</v>
      </c>
      <c r="F121" t="s">
        <v>803</v>
      </c>
    </row>
    <row r="122" spans="3:6" x14ac:dyDescent="0.3">
      <c r="C122">
        <v>114</v>
      </c>
      <c r="D122" s="8" t="str">
        <f>HYPERLINK("#'Table 114'!A1", " Roughly how much extra money per month would you need to feel like you could enjoy life more?")</f>
        <v xml:space="preserve"> Roughly how much extra money per month would you need to feel like you could enjoy life more?</v>
      </c>
      <c r="E122" s="14" t="str">
        <f>HYPERLINK("#'Full Results'!A1143", "1143")</f>
        <v>1143</v>
      </c>
      <c r="F122" t="s">
        <v>110</v>
      </c>
    </row>
    <row r="123" spans="3:6" x14ac:dyDescent="0.3">
      <c r="C123">
        <v>115</v>
      </c>
      <c r="D123" s="8" t="str">
        <f>HYPERLINK("#'Table 115'!A1", "Imagine you received an additional £10 per month, in addition to your regular earnings. Which of the following ways would you be most likely to use your money for? Please select up to three")</f>
        <v>Imagine you received an additional £10 per month, in addition to your regular earnings. Which of the following ways would you be most likely to use your money for? Please select up to three</v>
      </c>
      <c r="E123" s="14" t="str">
        <f>HYPERLINK("#'Full Results'!A1155", "1155")</f>
        <v>1155</v>
      </c>
      <c r="F123" t="s">
        <v>110</v>
      </c>
    </row>
    <row r="124" spans="3:6" x14ac:dyDescent="0.3">
      <c r="C124">
        <v>116</v>
      </c>
      <c r="D124" s="8" t="str">
        <f>HYPERLINK("#'Table 116'!A1", "Imagine you received an additional £40 per month, in addition to your regular earnings. Which of the following ways would you be most likely to use your money for?Please select up to three")</f>
        <v>Imagine you received an additional £40 per month, in addition to your regular earnings. Which of the following ways would you be most likely to use your money for?Please select up to three</v>
      </c>
      <c r="E124" s="14" t="str">
        <f>HYPERLINK("#'Full Results'!A1174", "1174")</f>
        <v>1174</v>
      </c>
      <c r="F124" t="s">
        <v>110</v>
      </c>
    </row>
    <row r="125" spans="3:6" x14ac:dyDescent="0.3">
      <c r="C125">
        <v>117</v>
      </c>
      <c r="D125" s="8" t="str">
        <f>HYPERLINK("#'Table 117'!A1", "Imagine you received an additional £120 per month, in addition to your regular earnings. Which of the following ways would you be most likely to use your money for?Please select up to three")</f>
        <v>Imagine you received an additional £120 per month, in addition to your regular earnings. Which of the following ways would you be most likely to use your money for?Please select up to three</v>
      </c>
      <c r="E125" s="14" t="str">
        <f>HYPERLINK("#'Full Results'!A1193", "1193")</f>
        <v>1193</v>
      </c>
      <c r="F125" t="s">
        <v>110</v>
      </c>
    </row>
    <row r="126" spans="3:6" x14ac:dyDescent="0.3">
      <c r="C126">
        <v>118</v>
      </c>
      <c r="D126" s="8" t="str">
        <f>HYPERLINK("#'Table 118'!A1", "Imagine you received an additional £200 per month, in addition to your regular earnings. Which of the following ways would you be most likely to use your money for?Please select up to three")</f>
        <v>Imagine you received an additional £200 per month, in addition to your regular earnings. Which of the following ways would you be most likely to use your money for?Please select up to three</v>
      </c>
      <c r="E126" s="14" t="str">
        <f>HYPERLINK("#'Full Results'!A1212", "1212")</f>
        <v>1212</v>
      </c>
      <c r="F126" t="s">
        <v>110</v>
      </c>
    </row>
    <row r="127" spans="3:6" x14ac:dyDescent="0.3">
      <c r="C127">
        <v>119</v>
      </c>
      <c r="D127" s="8" t="str">
        <f>HYPERLINK("#'Table 119'!A1", "Imagine you received an additional £350 per month, in addition to your regular earnings. Which of the following ways would you be most likely to use your money for?Please select up to three")</f>
        <v>Imagine you received an additional £350 per month, in addition to your regular earnings. Which of the following ways would you be most likely to use your money for?Please select up to three</v>
      </c>
      <c r="E127" s="14" t="str">
        <f>HYPERLINK("#'Full Results'!A1231", "1231")</f>
        <v>1231</v>
      </c>
      <c r="F127" t="s">
        <v>110</v>
      </c>
    </row>
    <row r="128" spans="3:6" x14ac:dyDescent="0.3">
      <c r="C128">
        <v>120</v>
      </c>
      <c r="D128" s="8" t="str">
        <f>HYPERLINK("#'Table 120'!A1", "Which of the following do you think are the most important issues facing the country at this time?Please select up to three.  ")</f>
        <v>Which of the following do you think are the most important issues facing the country at this time?Please select up to three.  </v>
      </c>
      <c r="E128" s="14" t="str">
        <f>HYPERLINK("#'Full Results'!A1250", "1250")</f>
        <v>1250</v>
      </c>
      <c r="F128" t="s">
        <v>110</v>
      </c>
    </row>
    <row r="129" spans="3:6" x14ac:dyDescent="0.3">
      <c r="C129">
        <v>121</v>
      </c>
      <c r="D129" s="8" t="str">
        <f>HYPERLINK("#'Table 121'!A1", " Thinking about inflation on goods and essentials, as well as inflationary pay rises. Which of the following comes closest to your view?")</f>
        <v xml:space="preserve"> Thinking about inflation on goods and essentials, as well as inflationary pay rises. Which of the following comes closest to your view?</v>
      </c>
      <c r="E129" s="14" t="str">
        <f>HYPERLINK("#'Full Results'!A1269", "1269")</f>
        <v>1269</v>
      </c>
      <c r="F129" t="s">
        <v>110</v>
      </c>
    </row>
    <row r="130" spans="3:6" x14ac:dyDescent="0.3">
      <c r="C130">
        <v>122</v>
      </c>
      <c r="D130" s="8" t="str">
        <f>HYPERLINK("#'Table 122'!A1", "Think about the cost of living. In your view, which of the following best explains why there is a cost of living crisis, if any?Select all that apply")</f>
        <v>Think about the cost of living. In your view, which of the following best explains why there is a cost of living crisis, if any?Select all that apply</v>
      </c>
      <c r="E130" s="14" t="str">
        <f>HYPERLINK("#'Full Results'!A1276", "1276")</f>
        <v>1276</v>
      </c>
      <c r="F130" t="s">
        <v>110</v>
      </c>
    </row>
    <row r="131" spans="3:6" x14ac:dyDescent="0.3">
      <c r="C131">
        <v>123</v>
      </c>
      <c r="D131" s="8" t="str">
        <f>HYPERLINK("#'Table 123'!A1", "Grid Summary: And how significant would you say each factor is in explaining the cost of living crisis?  ")</f>
        <v>Grid Summary: And how significant would you say each factor is in explaining the cost of living crisis?  </v>
      </c>
      <c r="E131" s="7"/>
      <c r="F131" t="s">
        <v>110</v>
      </c>
    </row>
    <row r="132" spans="3:6" x14ac:dyDescent="0.3">
      <c r="C132">
        <v>124</v>
      </c>
      <c r="D132" s="8" t="str">
        <f>HYPERLINK("#'Table 124'!A1", "And how significant would you say each factor is in explaining the cost of living crisis?  : Businesses are trying to maximise their profits")</f>
        <v>And how significant would you say each factor is in explaining the cost of living crisis?  : Businesses are trying to maximise their profits</v>
      </c>
      <c r="E132" s="14" t="str">
        <f>HYPERLINK("#'Full Results'!A1297", "1297")</f>
        <v>1297</v>
      </c>
      <c r="F132" t="s">
        <v>110</v>
      </c>
    </row>
    <row r="133" spans="3:6" x14ac:dyDescent="0.3">
      <c r="C133">
        <v>125</v>
      </c>
      <c r="D133" s="8" t="str">
        <f>HYPERLINK("#'Table 125'!A1", "And how significant would you say each factor is in explaining the cost of living crisis?  : The effects of Covid-19")</f>
        <v>And how significant would you say each factor is in explaining the cost of living crisis?  : The effects of Covid-19</v>
      </c>
      <c r="E133" s="14" t="str">
        <f>HYPERLINK("#'Full Results'!A1305", "1305")</f>
        <v>1305</v>
      </c>
      <c r="F133" t="s">
        <v>110</v>
      </c>
    </row>
    <row r="134" spans="3:6" x14ac:dyDescent="0.3">
      <c r="C134">
        <v>126</v>
      </c>
      <c r="D134" s="8" t="str">
        <f>HYPERLINK("#'Table 126'!A1", "And how significant would you say each factor is in explaining the cost of living crisis?  : Import and export costs from UK-US relations")</f>
        <v>And how significant would you say each factor is in explaining the cost of living crisis?  : Import and export costs from UK-US relations</v>
      </c>
      <c r="E134" s="14" t="str">
        <f>HYPERLINK("#'Full Results'!A1313", "1313")</f>
        <v>1313</v>
      </c>
      <c r="F134" t="s">
        <v>110</v>
      </c>
    </row>
    <row r="135" spans="3:6" x14ac:dyDescent="0.3">
      <c r="C135">
        <v>127</v>
      </c>
      <c r="D135" s="8" t="str">
        <f>HYPERLINK("#'Table 127'!A1", "And how significant would you say each factor is in explaining the cost of living crisis?  : The effects of Brexit")</f>
        <v>And how significant would you say each factor is in explaining the cost of living crisis?  : The effects of Brexit</v>
      </c>
      <c r="E135" s="14" t="str">
        <f>HYPERLINK("#'Full Results'!A1321", "1321")</f>
        <v>1321</v>
      </c>
      <c r="F135" t="s">
        <v>110</v>
      </c>
    </row>
    <row r="136" spans="3:6" x14ac:dyDescent="0.3">
      <c r="C136">
        <v>128</v>
      </c>
      <c r="D136" s="8" t="str">
        <f>HYPERLINK("#'Table 128'!A1", "And how significant would you say each factor is in explaining the cost of living crisis?  : Increased immigration")</f>
        <v>And how significant would you say each factor is in explaining the cost of living crisis?  : Increased immigration</v>
      </c>
      <c r="E136" s="14" t="str">
        <f>HYPERLINK("#'Full Results'!A1329", "1329")</f>
        <v>1329</v>
      </c>
      <c r="F136" t="s">
        <v>110</v>
      </c>
    </row>
    <row r="137" spans="3:6" x14ac:dyDescent="0.3">
      <c r="C137">
        <v>129</v>
      </c>
      <c r="D137" s="8" t="str">
        <f>HYPERLINK("#'Table 129'!A1", "And how significant would you say each factor is in explaining the cost of living crisis?  : Fewer jobs")</f>
        <v>And how significant would you say each factor is in explaining the cost of living crisis?  : Fewer jobs</v>
      </c>
      <c r="E137" s="14" t="str">
        <f>HYPERLINK("#'Full Results'!A1337", "1337")</f>
        <v>1337</v>
      </c>
      <c r="F137" t="s">
        <v>110</v>
      </c>
    </row>
    <row r="138" spans="3:6" x14ac:dyDescent="0.3">
      <c r="C138">
        <v>130</v>
      </c>
      <c r="D138" s="8" t="str">
        <f>HYPERLINK("#'Table 130'!A1", "And how significant would you say each factor is in explaining the cost of living crisis?  : The effects of the current government’s policy decisions")</f>
        <v>And how significant would you say each factor is in explaining the cost of living crisis?  : The effects of the current government’s policy decisions</v>
      </c>
      <c r="E138" s="14" t="str">
        <f>HYPERLINK("#'Full Results'!A1345", "1345")</f>
        <v>1345</v>
      </c>
      <c r="F138" t="s">
        <v>110</v>
      </c>
    </row>
    <row r="139" spans="3:6" x14ac:dyDescent="0.3">
      <c r="C139">
        <v>131</v>
      </c>
      <c r="D139" s="8" t="str">
        <f>HYPERLINK("#'Table 131'!A1", "And how significant would you say each factor is in explaining the cost of living crisis?  : The effects of previous government’s policy decisions")</f>
        <v>And how significant would you say each factor is in explaining the cost of living crisis?  : The effects of previous government’s policy decisions</v>
      </c>
      <c r="E139" s="14" t="str">
        <f>HYPERLINK("#'Full Results'!A1353", "1353")</f>
        <v>1353</v>
      </c>
      <c r="F139" t="s">
        <v>110</v>
      </c>
    </row>
    <row r="140" spans="3:6" x14ac:dyDescent="0.3">
      <c r="C140">
        <v>132</v>
      </c>
      <c r="D140" s="8" t="str">
        <f>HYPERLINK("#'Table 132'!A1", "And how significant would you say each factor is in explaining the cost of living crisis?  : The effects of the Russia-Ukraine war")</f>
        <v>And how significant would you say each factor is in explaining the cost of living crisis?  : The effects of the Russia-Ukraine war</v>
      </c>
      <c r="E140" s="14" t="str">
        <f>HYPERLINK("#'Full Results'!A1361", "1361")</f>
        <v>1361</v>
      </c>
      <c r="F140" t="s">
        <v>110</v>
      </c>
    </row>
    <row r="141" spans="3:6" x14ac:dyDescent="0.3">
      <c r="C141">
        <v>133</v>
      </c>
      <c r="D141" s="8" t="str">
        <f>HYPERLINK("#'Table 133'!A1", "And how significant would you say each factor is in explaining the cost of living crisis?  : Worsening relationship between the UK and EU")</f>
        <v>And how significant would you say each factor is in explaining the cost of living crisis?  : Worsening relationship between the UK and EU</v>
      </c>
      <c r="E141" s="14" t="str">
        <f>HYPERLINK("#'Full Results'!A1369", "1369")</f>
        <v>1369</v>
      </c>
      <c r="F141" t="s">
        <v>110</v>
      </c>
    </row>
    <row r="142" spans="3:6" x14ac:dyDescent="0.3">
      <c r="C142">
        <v>134</v>
      </c>
      <c r="D142" s="8" t="str">
        <f>HYPERLINK("#'Table 134'!A1", "And how significant would you say each factor is in explaining the cost of living crisis?  : The effects of international conflicts besides the Russia-Ukraine war (i.e. Israel-Palestine)")</f>
        <v>And how significant would you say each factor is in explaining the cost of living crisis?  : The effects of international conflicts besides the Russia-Ukraine war (i.e. Israel-Palestine)</v>
      </c>
      <c r="E142" s="14" t="str">
        <f>HYPERLINK("#'Full Results'!A1377", "1377")</f>
        <v>1377</v>
      </c>
      <c r="F142" t="s">
        <v>110</v>
      </c>
    </row>
    <row r="143" spans="3:6" x14ac:dyDescent="0.3">
      <c r="C143">
        <v>135</v>
      </c>
      <c r="D143" s="8" t="str">
        <f>HYPERLINK("#'Table 135'!A1", "And how significant would you say each factor is in explaining the cost of living crisis?  : Disruptions to the supply chain")</f>
        <v>And how significant would you say each factor is in explaining the cost of living crisis?  : Disruptions to the supply chain</v>
      </c>
      <c r="E143" s="14" t="str">
        <f>HYPERLINK("#'Full Results'!A1385", "1385")</f>
        <v>1385</v>
      </c>
      <c r="F143" t="s">
        <v>110</v>
      </c>
    </row>
    <row r="144" spans="3:6" x14ac:dyDescent="0.3">
      <c r="C144">
        <v>136</v>
      </c>
      <c r="D144" s="8" t="str">
        <f>HYPERLINK("#'Table 136'!A1", "And how significant would you say each factor is in explaining the cost of living crisis?  : Climate change")</f>
        <v>And how significant would you say each factor is in explaining the cost of living crisis?  : Climate change</v>
      </c>
      <c r="E144" s="14" t="str">
        <f>HYPERLINK("#'Full Results'!A1393", "1393")</f>
        <v>1393</v>
      </c>
      <c r="F144" t="s">
        <v>110</v>
      </c>
    </row>
    <row r="145" spans="3:6" x14ac:dyDescent="0.3">
      <c r="C145">
        <v>137</v>
      </c>
      <c r="D145" s="8" t="str">
        <f>HYPERLINK("#'Table 137'!A1", "And how significant would you say each factor is in explaining the cost of living crisis?  : Benefit cuts (including for disability and winter fuel payments)")</f>
        <v>And how significant would you say each factor is in explaining the cost of living crisis?  : Benefit cuts (including for disability and winter fuel payments)</v>
      </c>
      <c r="E145" s="14" t="str">
        <f>HYPERLINK("#'Full Results'!A1401", "1401")</f>
        <v>1401</v>
      </c>
      <c r="F145" t="s">
        <v>110</v>
      </c>
    </row>
    <row r="146" spans="3:6" x14ac:dyDescent="0.3">
      <c r="C146">
        <v>138</v>
      </c>
      <c r="D146" s="8" t="str">
        <f>HYPERLINK("#'Table 138'!A1", "And which of the following actors would you most attribute the cost of living crisis to, if any?Select all that apply ")</f>
        <v>And which of the following actors would you most attribute the cost of living crisis to, if any?Select all that apply </v>
      </c>
      <c r="E146" s="14" t="str">
        <f>HYPERLINK("#'Full Results'!A1409", "1409")</f>
        <v>1409</v>
      </c>
      <c r="F146" t="s">
        <v>110</v>
      </c>
    </row>
    <row r="147" spans="3:6" x14ac:dyDescent="0.3">
      <c r="C147">
        <v>139</v>
      </c>
      <c r="D147" s="8" t="str">
        <f>HYPERLINK("#'Table 139'!A1", "And which of the following actors should be most responsible for resolving the cost of living crisis?Select all that apply   ")</f>
        <v>And which of the following actors should be most responsible for resolving the cost of living crisis?Select all that apply   </v>
      </c>
      <c r="E147" s="14" t="str">
        <f>HYPERLINK("#'Full Results'!A1429", "1429")</f>
        <v>1429</v>
      </c>
      <c r="F147" t="s">
        <v>110</v>
      </c>
    </row>
    <row r="148" spans="3:6" x14ac:dyDescent="0.3">
      <c r="C148">
        <v>140</v>
      </c>
      <c r="D148" s="8" t="str">
        <f>HYPERLINK("#'Table 140'!A1", " Thinking back on the past five years, do you feel the state of the country has improved or worsened?")</f>
        <v xml:space="preserve"> Thinking back on the past five years, do you feel the state of the country has improved or worsened?</v>
      </c>
      <c r="E148" s="14" t="str">
        <f>HYPERLINK("#'Full Results'!A1442", "1442")</f>
        <v>1442</v>
      </c>
      <c r="F148" t="s">
        <v>110</v>
      </c>
    </row>
    <row r="149" spans="3:6" x14ac:dyDescent="0.3">
      <c r="C149">
        <v>141</v>
      </c>
      <c r="D149" s="8" t="str">
        <f>HYPERLINK("#'Table 141'!A1", " Imagine in five year’s time that you noticed the amount you spend as a portion of your income on your food shop has gone up significantly compared to today. All else being equal, how would you vote in the next general election?  ")</f>
        <v xml:space="preserve"> Imagine in five year’s time that you noticed the amount you spend as a portion of your income on your food shop has gone up significantly compared to today. All else being equal, how would you vote in the next general election?  </v>
      </c>
      <c r="E149" s="14" t="str">
        <f>HYPERLINK("#'Full Results'!A1451", "1451")</f>
        <v>1451</v>
      </c>
      <c r="F149" t="s">
        <v>123</v>
      </c>
    </row>
    <row r="150" spans="3:6" x14ac:dyDescent="0.3">
      <c r="C150">
        <v>142</v>
      </c>
      <c r="D150" s="8" t="str">
        <f>HYPERLINK("#'Table 142'!A1", " Imagine in five year’s time that you noticed the amount you spend as a portion of your income on your food shop stayed about the same as it is today. All else being equal, how would you vote in the next general election?  ")</f>
        <v xml:space="preserve"> Imagine in five year’s time that you noticed the amount you spend as a portion of your income on your food shop stayed about the same as it is today. All else being equal, how would you vote in the next general election?  </v>
      </c>
      <c r="E150" s="14" t="str">
        <f>HYPERLINK("#'Full Results'!A1458", "1458")</f>
        <v>1458</v>
      </c>
      <c r="F150" t="s">
        <v>123</v>
      </c>
    </row>
    <row r="151" spans="3:6" x14ac:dyDescent="0.3">
      <c r="C151">
        <v>143</v>
      </c>
      <c r="D151" s="8" t="str">
        <f>HYPERLINK("#'Table 143'!A1", " Imagine in five year’s time that you noticed the amount you spend as a portion of your income on your food shop has come down noticeably compared to today. All else being equal, how would you vote in the next general election?  ")</f>
        <v xml:space="preserve"> Imagine in five year’s time that you noticed the amount you spend as a portion of your income on your food shop has come down noticeably compared to today. All else being equal, how would you vote in the next general election?  </v>
      </c>
      <c r="E151" s="14" t="str">
        <f>HYPERLINK("#'Full Results'!A1465", "1465")</f>
        <v>1465</v>
      </c>
      <c r="F151" t="s">
        <v>123</v>
      </c>
    </row>
    <row r="152" spans="3:6" x14ac:dyDescent="0.3">
      <c r="C152">
        <v>144</v>
      </c>
      <c r="D152" s="8" t="str">
        <f>HYPERLINK("#'Table 144'!A1", " Imagine in five year’s time that you noticed the amount you spend as a portion of your income on your gas and electricity bills has come down noticeably compared to today. All else being equal, how would you vote in the next general election?  ")</f>
        <v xml:space="preserve"> Imagine in five year’s time that you noticed the amount you spend as a portion of your income on your gas and electricity bills has come down noticeably compared to today. All else being equal, how would you vote in the next general election?  </v>
      </c>
      <c r="E152" s="14" t="str">
        <f>HYPERLINK("#'Full Results'!A1472", "1472")</f>
        <v>1472</v>
      </c>
      <c r="F152" t="s">
        <v>123</v>
      </c>
    </row>
    <row r="153" spans="3:6" x14ac:dyDescent="0.3">
      <c r="C153">
        <v>145</v>
      </c>
      <c r="D153" s="8" t="str">
        <f>HYPERLINK("#'Table 145'!A1", " Imagine in five year’s time that you noticed the amount you spend as a portion of your income on your gas and electricity bills stayed about the same as it is today. All else being equal, how would you vote in the next general election?  ")</f>
        <v xml:space="preserve"> Imagine in five year’s time that you noticed the amount you spend as a portion of your income on your gas and electricity bills stayed about the same as it is today. All else being equal, how would you vote in the next general election?  </v>
      </c>
      <c r="E153" s="14" t="str">
        <f>HYPERLINK("#'Full Results'!A1479", "1479")</f>
        <v>1479</v>
      </c>
      <c r="F153" t="s">
        <v>123</v>
      </c>
    </row>
    <row r="154" spans="3:6" x14ac:dyDescent="0.3">
      <c r="C154">
        <v>146</v>
      </c>
      <c r="D154" s="8" t="str">
        <f>HYPERLINK("#'Table 146'!A1", " Imagine in five year’s time that you noticed the amount you spend as a portion of your income on your gas and electricity bills has gone up significantly compared to today. All else being equal, how would you vote in the next general election?  ")</f>
        <v xml:space="preserve"> Imagine in five year’s time that you noticed the amount you spend as a portion of your income on your gas and electricity bills has gone up significantly compared to today. All else being equal, how would you vote in the next general election?  </v>
      </c>
      <c r="E154" s="14" t="str">
        <f>HYPERLINK("#'Full Results'!A1486", "1486")</f>
        <v>1486</v>
      </c>
      <c r="F154" t="s">
        <v>123</v>
      </c>
    </row>
    <row r="155" spans="3:6" x14ac:dyDescent="0.3">
      <c r="C155">
        <v>147</v>
      </c>
      <c r="D155" s="8" t="str">
        <f>HYPERLINK("#'Table 147'!A1", " Imagine in five year’s time that you noticed the amount you spend as a portion of your income on your rent and mortgage costs has gone up significantly compared to today. All else being equal, how would you vote in the next general election?  ")</f>
        <v xml:space="preserve"> Imagine in five year’s time that you noticed the amount you spend as a portion of your income on your rent and mortgage costs has gone up significantly compared to today. All else being equal, how would you vote in the next general election?  </v>
      </c>
      <c r="E155" s="14" t="str">
        <f>HYPERLINK("#'Full Results'!A1493", "1493")</f>
        <v>1493</v>
      </c>
      <c r="F155" t="s">
        <v>123</v>
      </c>
    </row>
    <row r="156" spans="3:6" x14ac:dyDescent="0.3">
      <c r="C156">
        <v>148</v>
      </c>
      <c r="D156" s="8" t="str">
        <f>HYPERLINK("#'Table 148'!A1", " Imagine in five year’s time that you noticed the amount you spend as a portion of your income on your rent and mortgage costs stayed about the same as it is today. All else being equal, how would you vote in the next general election?  ")</f>
        <v xml:space="preserve"> Imagine in five year’s time that you noticed the amount you spend as a portion of your income on your rent and mortgage costs stayed about the same as it is today. All else being equal, how would you vote in the next general election?  </v>
      </c>
      <c r="E156" s="14" t="str">
        <f>HYPERLINK("#'Full Results'!A1500", "1500")</f>
        <v>1500</v>
      </c>
      <c r="F156" t="s">
        <v>123</v>
      </c>
    </row>
    <row r="157" spans="3:6" x14ac:dyDescent="0.3">
      <c r="C157">
        <v>149</v>
      </c>
      <c r="D157" s="8" t="str">
        <f>HYPERLINK("#'Table 149'!A1", " Imagine in five year’s time that you noticed the amount you spend as a portion of your income on your rent and mortgage costs has come down noticeably compared to today. All else being equal, how would you vote in the next general election?  ")</f>
        <v xml:space="preserve"> Imagine in five year’s time that you noticed the amount you spend as a portion of your income on your rent and mortgage costs has come down noticeably compared to today. All else being equal, how would you vote in the next general election?  </v>
      </c>
      <c r="E157" s="14" t="str">
        <f>HYPERLINK("#'Full Results'!A1507", "1507")</f>
        <v>1507</v>
      </c>
      <c r="F157" t="s">
        <v>123</v>
      </c>
    </row>
    <row r="158" spans="3:6" x14ac:dyDescent="0.3">
      <c r="C158">
        <v>150</v>
      </c>
      <c r="D158" s="8" t="str">
        <f>HYPERLINK("#'Table 150'!A1", " Thinking ahead to the next five years, do you expect the state of the country to improve or worsen?")</f>
        <v xml:space="preserve"> Thinking ahead to the next five years, do you expect the state of the country to improve or worsen?</v>
      </c>
      <c r="E158" s="14" t="str">
        <f>HYPERLINK("#'Full Results'!A1514", "1514")</f>
        <v>1514</v>
      </c>
      <c r="F158" t="s">
        <v>110</v>
      </c>
    </row>
    <row r="159" spans="3:6" x14ac:dyDescent="0.3">
      <c r="C159">
        <v>151</v>
      </c>
      <c r="D159" s="8" t="str">
        <f>HYPERLINK("#'Table 151'!A1", "Grid Summary: How well do you think the current Labour government is doing in each of the following areas?  ")</f>
        <v>Grid Summary: How well do you think the current Labour government is doing in each of the following areas?  </v>
      </c>
      <c r="E159" s="7"/>
      <c r="F159" t="s">
        <v>110</v>
      </c>
    </row>
    <row r="160" spans="3:6" x14ac:dyDescent="0.3">
      <c r="C160">
        <v>152</v>
      </c>
      <c r="D160" s="8" t="str">
        <f>HYPERLINK("#'Table 152'!A1", "How well do you think the current Labour government is doing in each of the following areas?  : Growing the national economy")</f>
        <v>How well do you think the current Labour government is doing in each of the following areas?  : Growing the national economy</v>
      </c>
      <c r="E160" s="14" t="str">
        <f>HYPERLINK("#'Full Results'!A1523", "1523")</f>
        <v>1523</v>
      </c>
      <c r="F160" t="s">
        <v>110</v>
      </c>
    </row>
    <row r="161" spans="3:6" x14ac:dyDescent="0.3">
      <c r="C161">
        <v>153</v>
      </c>
      <c r="D161" s="8" t="str">
        <f>HYPERLINK("#'Table 153'!A1", "How well do you think the current Labour government is doing in each of the following areas?  : Reducing the cost of living")</f>
        <v>How well do you think the current Labour government is doing in each of the following areas?  : Reducing the cost of living</v>
      </c>
      <c r="E161" s="14" t="str">
        <f>HYPERLINK("#'Full Results'!A1532", "1532")</f>
        <v>1532</v>
      </c>
      <c r="F161" t="s">
        <v>110</v>
      </c>
    </row>
    <row r="162" spans="3:6" x14ac:dyDescent="0.3">
      <c r="C162">
        <v>154</v>
      </c>
      <c r="D162" s="8" t="str">
        <f>HYPERLINK("#'Table 154'!A1", "How well do you think the current Labour government is doing in each of the following areas?  : Building new houses")</f>
        <v>How well do you think the current Labour government is doing in each of the following areas?  : Building new houses</v>
      </c>
      <c r="E162" s="14" t="str">
        <f>HYPERLINK("#'Full Results'!A1541", "1541")</f>
        <v>1541</v>
      </c>
      <c r="F162" t="s">
        <v>110</v>
      </c>
    </row>
    <row r="163" spans="3:6" x14ac:dyDescent="0.3">
      <c r="C163">
        <v>155</v>
      </c>
      <c r="D163" s="8" t="str">
        <f>HYPERLINK("#'Table 155'!A1", "How well do you think the current Labour government is doing in each of the following areas?  : Reducing NHS waiting times")</f>
        <v>How well do you think the current Labour government is doing in each of the following areas?  : Reducing NHS waiting times</v>
      </c>
      <c r="E163" s="14" t="str">
        <f>HYPERLINK("#'Full Results'!A1550", "1550")</f>
        <v>1550</v>
      </c>
      <c r="F163" t="s">
        <v>110</v>
      </c>
    </row>
    <row r="164" spans="3:6" x14ac:dyDescent="0.3">
      <c r="C164">
        <v>156</v>
      </c>
      <c r="D164" s="8" t="str">
        <f>HYPERLINK("#'Table 156'!A1", "How well do you think the current Labour government is doing in each of the following areas?  : Lowering crime")</f>
        <v>How well do you think the current Labour government is doing in each of the following areas?  : Lowering crime</v>
      </c>
      <c r="E164" s="14" t="str">
        <f>HYPERLINK("#'Full Results'!A1559", "1559")</f>
        <v>1559</v>
      </c>
      <c r="F164" t="s">
        <v>110</v>
      </c>
    </row>
    <row r="165" spans="3:6" x14ac:dyDescent="0.3">
      <c r="C165">
        <v>157</v>
      </c>
      <c r="D165" s="8" t="str">
        <f>HYPERLINK("#'Table 157'!A1", "How well do you think the current Labour government is doing in each of the following areas?  : Improving the quality of schools")</f>
        <v>How well do you think the current Labour government is doing in each of the following areas?  : Improving the quality of schools</v>
      </c>
      <c r="E165" s="14" t="str">
        <f>HYPERLINK("#'Full Results'!A1568", "1568")</f>
        <v>1568</v>
      </c>
      <c r="F165" t="s">
        <v>110</v>
      </c>
    </row>
    <row r="166" spans="3:6" x14ac:dyDescent="0.3">
      <c r="C166">
        <v>158</v>
      </c>
      <c r="D166" s="8" t="str">
        <f>HYPERLINK("#'Table 158'!A1", "How well do you think the current Labour government is doing in each of the following areas?  : Revitalising my local area")</f>
        <v>How well do you think the current Labour government is doing in each of the following areas?  : Revitalising my local area</v>
      </c>
      <c r="E166" s="14" t="str">
        <f>HYPERLINK("#'Full Results'!A1577", "1577")</f>
        <v>1577</v>
      </c>
      <c r="F166" t="s">
        <v>110</v>
      </c>
    </row>
    <row r="167" spans="3:6" x14ac:dyDescent="0.3">
      <c r="C167">
        <v>159</v>
      </c>
      <c r="D167" s="8" t="str">
        <f>HYPERLINK("#'Table 159'!A1", "Grid Summary: And which political party would you trust most to accomplish each of the following?  ")</f>
        <v>Grid Summary: And which political party would you trust most to accomplish each of the following?  </v>
      </c>
      <c r="E167" s="7"/>
      <c r="F167" t="s">
        <v>110</v>
      </c>
    </row>
    <row r="168" spans="3:6" x14ac:dyDescent="0.3">
      <c r="C168">
        <v>160</v>
      </c>
      <c r="D168" s="8" t="str">
        <f>HYPERLINK("#'Table 160'!A1", "And which political party would you trust most to accomplish each of the following?  : Growing the national economy")</f>
        <v>And which political party would you trust most to accomplish each of the following?  : Growing the national economy</v>
      </c>
      <c r="E168" s="14" t="str">
        <f>HYPERLINK("#'Full Results'!A1586", "1586")</f>
        <v>1586</v>
      </c>
      <c r="F168" t="s">
        <v>110</v>
      </c>
    </row>
    <row r="169" spans="3:6" x14ac:dyDescent="0.3">
      <c r="C169">
        <v>161</v>
      </c>
      <c r="D169" s="8" t="str">
        <f>HYPERLINK("#'Table 161'!A1", "And which political party would you trust most to accomplish each of the following?  : Reducing the cost of living")</f>
        <v>And which political party would you trust most to accomplish each of the following?  : Reducing the cost of living</v>
      </c>
      <c r="E169" s="14" t="str">
        <f>HYPERLINK("#'Full Results'!A1596", "1596")</f>
        <v>1596</v>
      </c>
      <c r="F169" t="s">
        <v>110</v>
      </c>
    </row>
    <row r="170" spans="3:6" x14ac:dyDescent="0.3">
      <c r="C170">
        <v>162</v>
      </c>
      <c r="D170" s="8" t="str">
        <f>HYPERLINK("#'Table 162'!A1", "And which political party would you trust most to accomplish each of the following?  : Building new houses")</f>
        <v>And which political party would you trust most to accomplish each of the following?  : Building new houses</v>
      </c>
      <c r="E170" s="14" t="str">
        <f>HYPERLINK("#'Full Results'!A1606", "1606")</f>
        <v>1606</v>
      </c>
      <c r="F170" t="s">
        <v>110</v>
      </c>
    </row>
    <row r="171" spans="3:6" x14ac:dyDescent="0.3">
      <c r="C171">
        <v>163</v>
      </c>
      <c r="D171" s="8" t="str">
        <f>HYPERLINK("#'Table 163'!A1", "And which political party would you trust most to accomplish each of the following?  : Reducing NHS waiting times")</f>
        <v>And which political party would you trust most to accomplish each of the following?  : Reducing NHS waiting times</v>
      </c>
      <c r="E171" s="14" t="str">
        <f>HYPERLINK("#'Full Results'!A1616", "1616")</f>
        <v>1616</v>
      </c>
      <c r="F171" t="s">
        <v>110</v>
      </c>
    </row>
    <row r="172" spans="3:6" x14ac:dyDescent="0.3">
      <c r="C172">
        <v>164</v>
      </c>
      <c r="D172" s="8" t="str">
        <f>HYPERLINK("#'Table 164'!A1", "And which political party would you trust most to accomplish each of the following?  : Lowering crime")</f>
        <v>And which political party would you trust most to accomplish each of the following?  : Lowering crime</v>
      </c>
      <c r="E172" s="14" t="str">
        <f>HYPERLINK("#'Full Results'!A1626", "1626")</f>
        <v>1626</v>
      </c>
      <c r="F172" t="s">
        <v>110</v>
      </c>
    </row>
    <row r="173" spans="3:6" x14ac:dyDescent="0.3">
      <c r="C173">
        <v>165</v>
      </c>
      <c r="D173" s="8" t="str">
        <f>HYPERLINK("#'Table 165'!A1", "And which political party would you trust most to accomplish each of the following?  : Improving the quality of schools")</f>
        <v>And which political party would you trust most to accomplish each of the following?  : Improving the quality of schools</v>
      </c>
      <c r="E173" s="14" t="str">
        <f>HYPERLINK("#'Full Results'!A1636", "1636")</f>
        <v>1636</v>
      </c>
      <c r="F173" t="s">
        <v>110</v>
      </c>
    </row>
    <row r="174" spans="3:6" x14ac:dyDescent="0.3">
      <c r="C174">
        <v>166</v>
      </c>
      <c r="D174" s="8" t="str">
        <f>HYPERLINK("#'Table 166'!A1", "And which political party would you trust most to accomplish each of the following?  : Revitalising my local area")</f>
        <v>And which political party would you trust most to accomplish each of the following?  : Revitalising my local area</v>
      </c>
      <c r="E174" s="14" t="str">
        <f>HYPERLINK("#'Full Results'!A1646", "1646")</f>
        <v>1646</v>
      </c>
      <c r="F174" t="s">
        <v>110</v>
      </c>
    </row>
    <row r="175" spans="3:6" x14ac:dyDescent="0.3">
      <c r="C175">
        <v>167</v>
      </c>
      <c r="D175" s="8" t="str">
        <f>HYPERLINK("#'Table 167'!A1", " Which of the following comes closest to your view?  ")</f>
        <v xml:space="preserve"> Which of the following comes closest to your view?  </v>
      </c>
      <c r="E175" s="14" t="str">
        <f>HYPERLINK("#'Full Results'!A1656", "1656")</f>
        <v>1656</v>
      </c>
      <c r="F175" t="s">
        <v>110</v>
      </c>
    </row>
    <row r="176" spans="3:6" x14ac:dyDescent="0.3">
      <c r="C176">
        <v>168</v>
      </c>
      <c r="D176" s="8" t="str">
        <f>HYPERLINK("#'Table 168'!A1", " The current government’s agenda is centred around ‘growth’ and kickstarting economic growth. Have you heard of this mission?")</f>
        <v xml:space="preserve"> The current government’s agenda is centred around ‘growth’ and kickstarting economic growth. Have you heard of this mission?</v>
      </c>
      <c r="E176" s="14" t="str">
        <f>HYPERLINK("#'Full Results'!A1663", "1663")</f>
        <v>1663</v>
      </c>
      <c r="F176" t="s">
        <v>110</v>
      </c>
    </row>
    <row r="177" spans="3:6" x14ac:dyDescent="0.3">
      <c r="C177">
        <v>169</v>
      </c>
      <c r="D177" s="8" t="str">
        <f>HYPERLINK("#'Table 169'!A1", " How do you think the government’s economic ‘growth’ mission will impact you personally, if at all?")</f>
        <v xml:space="preserve"> How do you think the government’s economic ‘growth’ mission will impact you personally, if at all?</v>
      </c>
      <c r="E177" s="14" t="str">
        <f>HYPERLINK("#'Full Results'!A1670", "1670")</f>
        <v>1670</v>
      </c>
      <c r="F177" t="s">
        <v>123</v>
      </c>
    </row>
    <row r="178" spans="3:6" x14ac:dyDescent="0.3">
      <c r="C178">
        <v>170</v>
      </c>
      <c r="D178" s="8" t="str">
        <f>HYPERLINK("#'Table 170'!A1", " How do you think the government’s economic ‘growth’ mission will impact the country, if at all?")</f>
        <v xml:space="preserve"> How do you think the government’s economic ‘growth’ mission will impact the country, if at all?</v>
      </c>
      <c r="E178" s="14" t="str">
        <f>HYPERLINK("#'Full Results'!A1679", "1679")</f>
        <v>1679</v>
      </c>
      <c r="F178" t="s">
        <v>123</v>
      </c>
    </row>
    <row r="179" spans="3:6" x14ac:dyDescent="0.3">
      <c r="C179">
        <v>171</v>
      </c>
      <c r="D179" s="8" t="str">
        <f>HYPERLINK("#'Table 171'!A1", "In which of the following ways do you think the government’s economic ‘growth’ mission will benefit you personally?Select all that apply")</f>
        <v>In which of the following ways do you think the government’s economic ‘growth’ mission will benefit you personally?Select all that apply</v>
      </c>
      <c r="E179" s="14" t="str">
        <f>HYPERLINK("#'Full Results'!A1688", "1688")</f>
        <v>1688</v>
      </c>
      <c r="F179" t="s">
        <v>793</v>
      </c>
    </row>
    <row r="180" spans="3:6" x14ac:dyDescent="0.3">
      <c r="C180">
        <v>172</v>
      </c>
      <c r="D180" s="8" t="str">
        <f>HYPERLINK("#'Table 172'!A1", "In which of the following ways do you think the government’s economic ‘growth’ mission will negatively impact you personally?Select all that apply  ")</f>
        <v>In which of the following ways do you think the government’s economic ‘growth’ mission will negatively impact you personally?Select all that apply  </v>
      </c>
      <c r="E180" s="14" t="str">
        <f>HYPERLINK("#'Full Results'!A1701", "1701")</f>
        <v>1701</v>
      </c>
      <c r="F180" t="s">
        <v>794</v>
      </c>
    </row>
    <row r="181" spans="3:6" x14ac:dyDescent="0.3">
      <c r="C181">
        <v>173</v>
      </c>
      <c r="D181" s="8" t="str">
        <f>HYPERLINK("#'Table 173'!A1", "And in which of the following ways do you think the government’s economic ‘growth’ mission will benefit the country as a whole?Select all that apply  ")</f>
        <v>And in which of the following ways do you think the government’s economic ‘growth’ mission will benefit the country as a whole?Select all that apply  </v>
      </c>
      <c r="E181" s="14" t="str">
        <f>HYPERLINK("#'Full Results'!A1716", "1716")</f>
        <v>1716</v>
      </c>
      <c r="F181" t="s">
        <v>795</v>
      </c>
    </row>
    <row r="182" spans="3:6" x14ac:dyDescent="0.3">
      <c r="C182">
        <v>174</v>
      </c>
      <c r="D182" s="8" t="str">
        <f>HYPERLINK("#'Table 174'!A1", "And in which of the following ways do you think the government’s economic ‘growth’ mission will negatively impact the country as a whole?Select all that apply  ")</f>
        <v>And in which of the following ways do you think the government’s economic ‘growth’ mission will negatively impact the country as a whole?Select all that apply  </v>
      </c>
      <c r="E182" s="14" t="str">
        <f>HYPERLINK("#'Full Results'!A1729", "1729")</f>
        <v>1729</v>
      </c>
      <c r="F182" t="s">
        <v>796</v>
      </c>
    </row>
    <row r="183" spans="3:6" x14ac:dyDescent="0.3">
      <c r="C183">
        <v>175</v>
      </c>
      <c r="D183" s="8" t="str">
        <f>HYPERLINK("#'Table 175'!A1", "Grid Summary: The current Labour government has pledged to take the following actions. For each of the following, please indicate whether you think this pledge would improve or worsen the cost of living?")</f>
        <v>Grid Summary: The current Labour government has pledged to take the following actions. For each of the following, please indicate whether you think this pledge would improve or worsen the cost of living?</v>
      </c>
      <c r="E183" s="7"/>
      <c r="F183" t="s">
        <v>110</v>
      </c>
    </row>
    <row r="184" spans="3:6" x14ac:dyDescent="0.3">
      <c r="C184">
        <v>176</v>
      </c>
      <c r="D184" s="8" t="str">
        <f>HYPERLINK("#'Table 176'!A1", "The current Labour government has pledged to take the following actions. For each of the following, please indicate whether you think this pledge would improve or worsen the cost of living?: Setting up Great British Energy (a publicly owned clean...")</f>
        <v>The current Labour government has pledged to take the following actions. For each of the following, please indicate whether you think this pledge would improve or worsen the cost of living?: Setting up Great British Energy (a publicly owned clean...</v>
      </c>
      <c r="E184" s="14" t="str">
        <f>HYPERLINK("#'Full Results'!A1743", "1743")</f>
        <v>1743</v>
      </c>
      <c r="F184" t="s">
        <v>110</v>
      </c>
    </row>
    <row r="185" spans="3:6" x14ac:dyDescent="0.3">
      <c r="C185">
        <v>177</v>
      </c>
      <c r="D185" s="8" t="str">
        <f>HYPERLINK("#'Table 177'!A1", "The current Labour government has pledged to take the following actions. For each of the following, please indicate whether you think this pledge would improve or worsen the cost of living?: Upgrading home insulation and energy efficiency")</f>
        <v>The current Labour government has pledged to take the following actions. For each of the following, please indicate whether you think this pledge would improve or worsen the cost of living?: Upgrading home insulation and energy efficiency</v>
      </c>
      <c r="E185" s="14" t="str">
        <f>HYPERLINK("#'Full Results'!A1752", "1752")</f>
        <v>1752</v>
      </c>
      <c r="F185" t="s">
        <v>110</v>
      </c>
    </row>
    <row r="186" spans="3:6" x14ac:dyDescent="0.3">
      <c r="C186">
        <v>178</v>
      </c>
      <c r="D186" s="8" t="str">
        <f>HYPERLINK("#'Table 178'!A1", "The current Labour government has pledged to take the following actions. For each of the following, please indicate whether you think this pledge would improve or worsen the cost of living?: Building 1.5 million new homes over five years")</f>
        <v>The current Labour government has pledged to take the following actions. For each of the following, please indicate whether you think this pledge would improve or worsen the cost of living?: Building 1.5 million new homes over five years</v>
      </c>
      <c r="E186" s="14" t="str">
        <f>HYPERLINK("#'Full Results'!A1761", "1761")</f>
        <v>1761</v>
      </c>
      <c r="F186" t="s">
        <v>110</v>
      </c>
    </row>
    <row r="187" spans="3:6" x14ac:dyDescent="0.3">
      <c r="C187">
        <v>179</v>
      </c>
      <c r="D187" s="8" t="str">
        <f>HYPERLINK("#'Table 179'!A1", "The current Labour government has pledged to take the following actions. For each of the following, please indicate whether you think this pledge would improve or worsen the cost of living?: Delivering breakfast clubs in every primary school")</f>
        <v>The current Labour government has pledged to take the following actions. For each of the following, please indicate whether you think this pledge would improve or worsen the cost of living?: Delivering breakfast clubs in every primary school</v>
      </c>
      <c r="E187" s="14" t="str">
        <f>HYPERLINK("#'Full Results'!A1770", "1770")</f>
        <v>1770</v>
      </c>
      <c r="F187" t="s">
        <v>110</v>
      </c>
    </row>
    <row r="188" spans="3:6" x14ac:dyDescent="0.3">
      <c r="C188">
        <v>180</v>
      </c>
      <c r="D188" s="8" t="str">
        <f>HYPERLINK("#'Table 180'!A1", "The current Labour government has pledged to take the following actions. For each of the following, please indicate whether you think this pledge would improve or worsen the cost of living?: Introducing free childcare from 9 months old")</f>
        <v>The current Labour government has pledged to take the following actions. For each of the following, please indicate whether you think this pledge would improve or worsen the cost of living?: Introducing free childcare from 9 months old</v>
      </c>
      <c r="E188" s="14" t="str">
        <f>HYPERLINK("#'Full Results'!A1779", "1779")</f>
        <v>1779</v>
      </c>
      <c r="F188" t="s">
        <v>110</v>
      </c>
    </row>
    <row r="189" spans="3:6" x14ac:dyDescent="0.3">
      <c r="C189">
        <v>181</v>
      </c>
      <c r="D189" s="8" t="str">
        <f>HYPERLINK("#'Table 181'!A1", "The current Labour government has pledged to take the following actions. For each of the following, please indicate whether you think this pledge would improve or worsen the cost of living?: Keeping the pensions triple lock")</f>
        <v>The current Labour government has pledged to take the following actions. For each of the following, please indicate whether you think this pledge would improve or worsen the cost of living?: Keeping the pensions triple lock</v>
      </c>
      <c r="E189" s="14" t="str">
        <f>HYPERLINK("#'Full Results'!A1788", "1788")</f>
        <v>1788</v>
      </c>
      <c r="F189" t="s">
        <v>110</v>
      </c>
    </row>
    <row r="190" spans="3:6" x14ac:dyDescent="0.3">
      <c r="C190">
        <v>182</v>
      </c>
      <c r="D190" s="8" t="str">
        <f>HYPERLINK("#'Table 182'!A1", "The current Labour government has pledged to take the following actions. For each of the following, please indicate whether you think this pledge would improve or worsen the cost of living?: Reducing NHS waiting times")</f>
        <v>The current Labour government has pledged to take the following actions. For each of the following, please indicate whether you think this pledge would improve or worsen the cost of living?: Reducing NHS waiting times</v>
      </c>
      <c r="E190" s="14" t="str">
        <f>HYPERLINK("#'Full Results'!A1797", "1797")</f>
        <v>1797</v>
      </c>
      <c r="F190" t="s">
        <v>110</v>
      </c>
    </row>
    <row r="191" spans="3:6" x14ac:dyDescent="0.3">
      <c r="C191">
        <v>183</v>
      </c>
      <c r="D191" s="8" t="str">
        <f>HYPERLINK("#'Table 183'!A1", "The current Labour government has pledged to take the following actions. For each of the following, please indicate whether you think this pledge would improve or worsen the cost of living?: Putting a cap on bus fares")</f>
        <v>The current Labour government has pledged to take the following actions. For each of the following, please indicate whether you think this pledge would improve or worsen the cost of living?: Putting a cap on bus fares</v>
      </c>
      <c r="E191" s="14" t="str">
        <f>HYPERLINK("#'Full Results'!A1806", "1806")</f>
        <v>1806</v>
      </c>
      <c r="F191" t="s">
        <v>110</v>
      </c>
    </row>
    <row r="192" spans="3:6" x14ac:dyDescent="0.3">
      <c r="C192">
        <v>184</v>
      </c>
      <c r="D192" s="8" t="str">
        <f>HYPERLINK("#'Table 184'!A1", "The current Labour government has pledged to take the following actions. For each of the following, please indicate whether you think this pledge would improve or worsen the cost of living?: Restoring winter fuel payments for pensioners")</f>
        <v>The current Labour government has pledged to take the following actions. For each of the following, please indicate whether you think this pledge would improve or worsen the cost of living?: Restoring winter fuel payments for pensioners</v>
      </c>
      <c r="E192" s="14" t="str">
        <f>HYPERLINK("#'Full Results'!A1815", "1815")</f>
        <v>1815</v>
      </c>
      <c r="F192" t="s">
        <v>110</v>
      </c>
    </row>
    <row r="193" spans="3:6" x14ac:dyDescent="0.3">
      <c r="C193">
        <v>185</v>
      </c>
      <c r="D193" s="8" t="str">
        <f>HYPERLINK("#'Table 185'!A1", " Which of the following comes closest to your view?")</f>
        <v xml:space="preserve"> Which of the following comes closest to your view?</v>
      </c>
      <c r="E193" s="14" t="str">
        <f>HYPERLINK("#'Full Results'!A1824", "1824")</f>
        <v>1824</v>
      </c>
      <c r="F193" t="s">
        <v>110</v>
      </c>
    </row>
    <row r="194" spans="3:6" x14ac:dyDescent="0.3">
      <c r="C194">
        <v>186</v>
      </c>
      <c r="D194" s="8" t="str">
        <f>HYPERLINK("#'Table 186'!A1", " Which of the following comes closest to your view?")</f>
        <v xml:space="preserve"> Which of the following comes closest to your view?</v>
      </c>
      <c r="E194" s="14" t="str">
        <f>HYPERLINK("#'Full Results'!A1830", "1830")</f>
        <v>1830</v>
      </c>
      <c r="F194" t="s">
        <v>110</v>
      </c>
    </row>
    <row r="195" spans="3:6" x14ac:dyDescent="0.3">
      <c r="C195">
        <v>187</v>
      </c>
      <c r="D195" s="8" t="str">
        <f>HYPERLINK("#'Table 187'!A1", "Grid Summary: To what extent do you agree or disagree with the following statements?  ")</f>
        <v>Grid Summary: To what extent do you agree or disagree with the following statements?  </v>
      </c>
      <c r="E195" s="7"/>
      <c r="F195" t="s">
        <v>110</v>
      </c>
    </row>
    <row r="196" spans="3:6" x14ac:dyDescent="0.3">
      <c r="C196">
        <v>188</v>
      </c>
      <c r="D196" s="8" t="str">
        <f>HYPERLINK("#'Table 188'!A1", "To what extent do you agree or disagree with the following statements?  : The government should prioritise helping those who need it most")</f>
        <v>To what extent do you agree or disagree with the following statements?  : The government should prioritise helping those who need it most</v>
      </c>
      <c r="E196" s="14" t="str">
        <f>HYPERLINK("#'Full Results'!A1837", "1837")</f>
        <v>1837</v>
      </c>
      <c r="F196" t="s">
        <v>110</v>
      </c>
    </row>
    <row r="197" spans="3:6" x14ac:dyDescent="0.3">
      <c r="C197">
        <v>189</v>
      </c>
      <c r="D197" s="8" t="str">
        <f>HYPERLINK("#'Table 189'!A1", "To what extent do you agree or disagree with the following statements?  : I would be willing to pay higher taxes to provide better services for people who are struggling financially")</f>
        <v>To what extent do you agree or disagree with the following statements?  : I would be willing to pay higher taxes to provide better services for people who are struggling financially</v>
      </c>
      <c r="E197" s="14" t="str">
        <f>HYPERLINK("#'Full Results'!A1849", "1849")</f>
        <v>1849</v>
      </c>
      <c r="F197" t="s">
        <v>110</v>
      </c>
    </row>
    <row r="198" spans="3:6" x14ac:dyDescent="0.3">
      <c r="C198">
        <v>190</v>
      </c>
      <c r="D198" s="8" t="str">
        <f>HYPERLINK("#'Table 190'!A1", "To what extent do you agree or disagree with the following statements?  : I would be willing to pay higher taxes to provide better services for people like me")</f>
        <v>To what extent do you agree or disagree with the following statements?  : I would be willing to pay higher taxes to provide better services for people like me</v>
      </c>
      <c r="E198" s="14" t="str">
        <f>HYPERLINK("#'Full Results'!A1861", "1861")</f>
        <v>1861</v>
      </c>
      <c r="F198" t="s">
        <v>110</v>
      </c>
    </row>
    <row r="199" spans="3:6" x14ac:dyDescent="0.3">
      <c r="C199">
        <v>191</v>
      </c>
      <c r="D199" s="8" t="str">
        <f>HYPERLINK("#'Table 191'!A1", "To what extent do you agree or disagree with the following statements?  : I would be willing to pay higher taxes to lower costs for people who are struggling the most.")</f>
        <v>To what extent do you agree or disagree with the following statements?  : I would be willing to pay higher taxes to lower costs for people who are struggling the most.</v>
      </c>
      <c r="E199" s="14" t="str">
        <f>HYPERLINK("#'Full Results'!A1873", "1873")</f>
        <v>1873</v>
      </c>
      <c r="F199" t="s">
        <v>110</v>
      </c>
    </row>
    <row r="200" spans="3:6" x14ac:dyDescent="0.3">
      <c r="C200">
        <v>192</v>
      </c>
      <c r="D200" s="8" t="str">
        <f>HYPERLINK("#'Table 192'!A1", "To what extent do you agree or disagree with the following statements?  : Income tax in the UK is about right")</f>
        <v>To what extent do you agree or disagree with the following statements?  : Income tax in the UK is about right</v>
      </c>
      <c r="E200" s="14" t="str">
        <f>HYPERLINK("#'Full Results'!A1885", "1885")</f>
        <v>1885</v>
      </c>
      <c r="F200" t="s">
        <v>110</v>
      </c>
    </row>
    <row r="201" spans="3:6" x14ac:dyDescent="0.3">
      <c r="C201">
        <v>193</v>
      </c>
      <c r="D201" s="8" t="str">
        <f>HYPERLINK("#'Table 193'!A1", "To what extent do you agree or disagree with the following statements?  : The government should fund services by reducing spending elsewhere, not by increasing taxes")</f>
        <v>To what extent do you agree or disagree with the following statements?  : The government should fund services by reducing spending elsewhere, not by increasing taxes</v>
      </c>
      <c r="E201" s="14" t="str">
        <f>HYPERLINK("#'Full Results'!A1897", "1897")</f>
        <v>1897</v>
      </c>
      <c r="F201" t="s">
        <v>110</v>
      </c>
    </row>
    <row r="202" spans="3:6" x14ac:dyDescent="0.3">
      <c r="C202">
        <v>194</v>
      </c>
      <c r="D202" s="8" t="str">
        <f>HYPERLINK("#'Table 194'!A1", "To what extent do you agree or disagree with the following statements?  : If the government reduced taxes, public services would worsen")</f>
        <v>To what extent do you agree or disagree with the following statements?  : If the government reduced taxes, public services would worsen</v>
      </c>
      <c r="E202" s="14" t="str">
        <f>HYPERLINK("#'Full Results'!A1909", "1909")</f>
        <v>1909</v>
      </c>
      <c r="F202" t="s">
        <v>110</v>
      </c>
    </row>
    <row r="203" spans="3:6" x14ac:dyDescent="0.3">
      <c r="C203">
        <v>195</v>
      </c>
      <c r="D203" s="8" t="str">
        <f>HYPERLINK("#'Table 195'!A1", "To what extent do you agree or disagree with the following statements?  : The government has a responsibility to reduce the cost of living in the UK")</f>
        <v>To what extent do you agree or disagree with the following statements?  : The government has a responsibility to reduce the cost of living in the UK</v>
      </c>
      <c r="E203" s="14" t="str">
        <f>HYPERLINK("#'Full Results'!A1921", "1921")</f>
        <v>1921</v>
      </c>
      <c r="F203" t="s">
        <v>110</v>
      </c>
    </row>
    <row r="204" spans="3:6" x14ac:dyDescent="0.3">
      <c r="C204">
        <v>196</v>
      </c>
      <c r="D204" s="8" t="str">
        <f>HYPERLINK("#'Table 196'!A1", "To what extent do you agree or disagree with the following statements?  : The government’s plans to grow the economy will benefit my local area")</f>
        <v>To what extent do you agree or disagree with the following statements?  : The government’s plans to grow the economy will benefit my local area</v>
      </c>
      <c r="E204" s="14" t="str">
        <f>HYPERLINK("#'Full Results'!A1933", "1933")</f>
        <v>1933</v>
      </c>
      <c r="F204" t="s">
        <v>110</v>
      </c>
    </row>
    <row r="205" spans="3:6" x14ac:dyDescent="0.3">
      <c r="C205">
        <v>197</v>
      </c>
      <c r="D205" s="8" t="str">
        <f>HYPERLINK("#'Table 197'!A1", "To what extent do you agree or disagree with the following statements?  : Individuals should be responsible for their own financial well-being, through budgeting, instead of relying on the government")</f>
        <v>To what extent do you agree or disagree with the following statements?  : Individuals should be responsible for their own financial well-being, through budgeting, instead of relying on the government</v>
      </c>
      <c r="E205" s="14" t="str">
        <f>HYPERLINK("#'Full Results'!A1945", "1945")</f>
        <v>1945</v>
      </c>
      <c r="F205" t="s">
        <v>110</v>
      </c>
    </row>
    <row r="206" spans="3:6" x14ac:dyDescent="0.3">
      <c r="C206">
        <v>198</v>
      </c>
      <c r="D206" s="8" t="str">
        <f>HYPERLINK("#'Table 198'!A1", "When providing financial support, which groups should be the government’s top priority, if any?Select up to three")</f>
        <v>When providing financial support, which groups should be the government’s top priority, if any?Select up to three</v>
      </c>
      <c r="E206" s="14" t="str">
        <f>HYPERLINK("#'Full Results'!A1957", "1957")</f>
        <v>1957</v>
      </c>
      <c r="F206" t="s">
        <v>110</v>
      </c>
    </row>
    <row r="207" spans="3:6" x14ac:dyDescent="0.3">
      <c r="C207">
        <v>199</v>
      </c>
      <c r="D207" s="8" t="str">
        <f>HYPERLINK("#'Table 199'!A1", "Grid Summary: Looking at each of the following policies, which of the following comes closest to your view?")</f>
        <v>Grid Summary: Looking at each of the following policies, which of the following comes closest to your view?</v>
      </c>
      <c r="E207" s="7"/>
      <c r="F207" t="s">
        <v>110</v>
      </c>
    </row>
    <row r="208" spans="3:6" x14ac:dyDescent="0.3">
      <c r="C208">
        <v>200</v>
      </c>
      <c r="D208" s="8" t="str">
        <f>HYPERLINK("#'Table 200'!A1", "Looking at each of the following policies, which of the following comes closest to your view?: Increase government spending on things like benefits and public services")</f>
        <v>Looking at each of the following policies, which of the following comes closest to your view?: Increase government spending on things like benefits and public services</v>
      </c>
      <c r="E208" s="14" t="str">
        <f>HYPERLINK("#'Full Results'!A1973", "1973")</f>
        <v>1973</v>
      </c>
      <c r="F208" t="s">
        <v>110</v>
      </c>
    </row>
    <row r="209" spans="3:6" x14ac:dyDescent="0.3">
      <c r="C209">
        <v>201</v>
      </c>
      <c r="D209" s="8" t="str">
        <f>HYPERLINK("#'Table 201'!A1", "Looking at each of the following policies, which of the following comes closest to your view?: Reduce taxes so families and individuals can decide how they spend their own money")</f>
        <v>Looking at each of the following policies, which of the following comes closest to your view?: Reduce taxes so families and individuals can decide how they spend their own money</v>
      </c>
      <c r="E209" s="14" t="str">
        <f>HYPERLINK("#'Full Results'!A1980", "1980")</f>
        <v>1980</v>
      </c>
      <c r="F209" t="s">
        <v>110</v>
      </c>
    </row>
    <row r="210" spans="3:6" x14ac:dyDescent="0.3">
      <c r="C210">
        <v>202</v>
      </c>
      <c r="D210" s="8" t="str">
        <f>HYPERLINK("#'Table 202'!A1", "Looking at each of the following policies, which of the following comes closest to your view?: Regulate businesses to reduce high prices of food and other goods")</f>
        <v>Looking at each of the following policies, which of the following comes closest to your view?: Regulate businesses to reduce high prices of food and other goods</v>
      </c>
      <c r="E210" s="14" t="str">
        <f>HYPERLINK("#'Full Results'!A1987", "1987")</f>
        <v>1987</v>
      </c>
      <c r="F210" t="s">
        <v>110</v>
      </c>
    </row>
    <row r="211" spans="3:6" x14ac:dyDescent="0.3">
      <c r="C211">
        <v>203</v>
      </c>
      <c r="D211" s="8" t="str">
        <f>HYPERLINK("#'Table 203'!A1", "Looking at each of the following policies, which of the following comes closest to your view?: Regulate utilities to reduce high prices of energy and water bills")</f>
        <v>Looking at each of the following policies, which of the following comes closest to your view?: Regulate utilities to reduce high prices of energy and water bills</v>
      </c>
      <c r="E211" s="14" t="str">
        <f>HYPERLINK("#'Full Results'!A1994", "1994")</f>
        <v>1994</v>
      </c>
      <c r="F211" t="s">
        <v>110</v>
      </c>
    </row>
    <row r="212" spans="3:6" x14ac:dyDescent="0.3">
      <c r="C212">
        <v>204</v>
      </c>
      <c r="D212" s="8" t="str">
        <f>HYPERLINK("#'Table 204'!A1", "Looking at each of the following policies, which of the following comes closest to your view?: Lower the cost of transportation (e.g. train tickets)")</f>
        <v>Looking at each of the following policies, which of the following comes closest to your view?: Lower the cost of transportation (e.g. train tickets)</v>
      </c>
      <c r="E212" s="14" t="str">
        <f>HYPERLINK("#'Full Results'!A2001", "2001")</f>
        <v>2001</v>
      </c>
      <c r="F212" t="s">
        <v>110</v>
      </c>
    </row>
    <row r="213" spans="3:6" x14ac:dyDescent="0.3">
      <c r="C213">
        <v>205</v>
      </c>
      <c r="D213" s="8" t="str">
        <f>HYPERLINK("#'Table 205'!A1", "Looking at each of the following policies, which of the following comes closest to your view?: Provide cash payments to low-income households")</f>
        <v>Looking at each of the following policies, which of the following comes closest to your view?: Provide cash payments to low-income households</v>
      </c>
      <c r="E213" s="14" t="str">
        <f>HYPERLINK("#'Full Results'!A2008", "2008")</f>
        <v>2008</v>
      </c>
      <c r="F213" t="s">
        <v>110</v>
      </c>
    </row>
    <row r="214" spans="3:6" x14ac:dyDescent="0.3">
      <c r="C214">
        <v>206</v>
      </c>
      <c r="D214" s="8" t="str">
        <f>HYPERLINK("#'Table 206'!A1", "Looking at each of the following policies, which of the following comes closest to your view?: Reinstate winter fuel payments for pensioners")</f>
        <v>Looking at each of the following policies, which of the following comes closest to your view?: Reinstate winter fuel payments for pensioners</v>
      </c>
      <c r="E214" s="14" t="str">
        <f>HYPERLINK("#'Full Results'!A2015", "2015")</f>
        <v>2015</v>
      </c>
      <c r="F214" t="s">
        <v>110</v>
      </c>
    </row>
    <row r="215" spans="3:6" x14ac:dyDescent="0.3">
      <c r="C215">
        <v>231</v>
      </c>
      <c r="D215" s="8" t="str">
        <f>HYPERLINK("#'Table 231'!A1", "Grid Summary: To what extent have you considered the following, if at all?  ")</f>
        <v>Grid Summary: To what extent have you considered the following, if at all?  </v>
      </c>
      <c r="E215" s="7"/>
      <c r="F215" t="s">
        <v>110</v>
      </c>
    </row>
    <row r="216" spans="3:6" x14ac:dyDescent="0.3">
      <c r="C216">
        <v>232</v>
      </c>
      <c r="D216" s="8" t="str">
        <f>HYPERLINK("#'Table 232'!A1", "To what extent have you considered the following, if at all?  : Moving to another country")</f>
        <v>To what extent have you considered the following, if at all?  : Moving to another country</v>
      </c>
      <c r="E216" s="14" t="str">
        <f>HYPERLINK("#'Full Results'!A2238", "2238")</f>
        <v>2238</v>
      </c>
      <c r="F216" t="s">
        <v>110</v>
      </c>
    </row>
    <row r="217" spans="3:6" x14ac:dyDescent="0.3">
      <c r="C217">
        <v>233</v>
      </c>
      <c r="D217" s="8" t="str">
        <f>HYPERLINK("#'Table 233'!A1", "To what extent have you considered the following, if at all?  : Changing my working pattern to reduce my tax burden")</f>
        <v>To what extent have you considered the following, if at all?  : Changing my working pattern to reduce my tax burden</v>
      </c>
      <c r="E217" s="14" t="str">
        <f>HYPERLINK("#'Full Results'!A2247", "2247")</f>
        <v>2247</v>
      </c>
      <c r="F217" t="s">
        <v>110</v>
      </c>
    </row>
    <row r="218" spans="3:6" x14ac:dyDescent="0.3">
      <c r="C218">
        <v>234</v>
      </c>
      <c r="D218" s="8" t="str">
        <f>HYPERLINK("#'Table 234'!A1", "To what extent have you considered the following, if at all?  : Starting my own business or becoming self-employed")</f>
        <v>To what extent have you considered the following, if at all?  : Starting my own business or becoming self-employed</v>
      </c>
      <c r="E218" s="14" t="str">
        <f>HYPERLINK("#'Full Results'!A2256", "2256")</f>
        <v>2256</v>
      </c>
      <c r="F218" t="s">
        <v>110</v>
      </c>
    </row>
    <row r="219" spans="3:6" x14ac:dyDescent="0.3">
      <c r="C219">
        <v>235</v>
      </c>
      <c r="D219" s="8" t="str">
        <f>HYPERLINK("#'Table 235'!A1", "To what extent have you considered the following, if at all?  : Taking a job that pays less but offers better quality of life")</f>
        <v>To what extent have you considered the following, if at all?  : Taking a job that pays less but offers better quality of life</v>
      </c>
      <c r="E219" s="14" t="str">
        <f>HYPERLINK("#'Full Results'!A2265", "2265")</f>
        <v>2265</v>
      </c>
      <c r="F219" t="s">
        <v>110</v>
      </c>
    </row>
    <row r="220" spans="3:6" x14ac:dyDescent="0.3">
      <c r="C220">
        <v>236</v>
      </c>
      <c r="D220" s="8" t="str">
        <f>HYPERLINK("#'Table 236'!A1", "To what extent have you considered the following, if at all?  : Changing careers in order to get a pay rise")</f>
        <v>To what extent have you considered the following, if at all?  : Changing careers in order to get a pay rise</v>
      </c>
      <c r="E220" s="14" t="str">
        <f>HYPERLINK("#'Full Results'!A2274", "2274")</f>
        <v>2274</v>
      </c>
      <c r="F220" t="s">
        <v>110</v>
      </c>
    </row>
    <row r="221" spans="3:6" x14ac:dyDescent="0.3">
      <c r="C221">
        <v>237</v>
      </c>
      <c r="D221" s="8" t="str">
        <f>HYPERLINK("#'Table 237'!A1", "To what extent have you considered the following, if at all?  : Changing jobs in order to get a pay rise")</f>
        <v>To what extent have you considered the following, if at all?  : Changing jobs in order to get a pay rise</v>
      </c>
      <c r="E221" s="14" t="str">
        <f>HYPERLINK("#'Full Results'!A2283", "2283")</f>
        <v>2283</v>
      </c>
      <c r="F221" t="s">
        <v>110</v>
      </c>
    </row>
    <row r="222" spans="3:6" x14ac:dyDescent="0.3">
      <c r="C222">
        <v>238</v>
      </c>
      <c r="D222" s="8" t="str">
        <f>HYPERLINK("#'Table 238'!A1", "To what extent have you considered the following, if at all?  : Moving to a different part of the country where the cost of living is cheaper")</f>
        <v>To what extent have you considered the following, if at all?  : Moving to a different part of the country where the cost of living is cheaper</v>
      </c>
      <c r="E222" s="14" t="str">
        <f>HYPERLINK("#'Full Results'!A2292", "2292")</f>
        <v>2292</v>
      </c>
      <c r="F222" t="s">
        <v>110</v>
      </c>
    </row>
    <row r="223" spans="3:6" x14ac:dyDescent="0.3">
      <c r="C223">
        <v>239</v>
      </c>
      <c r="D223" s="8" t="str">
        <f>HYPERLINK("#'Table 239'!A1", "To what extent have you considered the following, if at all?  : Taking a break from work (e.g. sabbatical, extended leave)")</f>
        <v>To what extent have you considered the following, if at all?  : Taking a break from work (e.g. sabbatical, extended leave)</v>
      </c>
      <c r="E223" s="14" t="str">
        <f>HYPERLINK("#'Full Results'!A2301", "2301")</f>
        <v>2301</v>
      </c>
      <c r="F223" t="s">
        <v>110</v>
      </c>
    </row>
    <row r="224" spans="3:6" x14ac:dyDescent="0.3">
      <c r="C224">
        <v>240</v>
      </c>
      <c r="D224" s="8" t="str">
        <f>HYPERLINK("#'Table 240'!A1", "To what extent have you considered the following, if at all?  : Taking a second job to earn more money")</f>
        <v>To what extent have you considered the following, if at all?  : Taking a second job to earn more money</v>
      </c>
      <c r="E224" s="14" t="str">
        <f>HYPERLINK("#'Full Results'!A2310", "2310")</f>
        <v>2310</v>
      </c>
      <c r="F224" t="s">
        <v>110</v>
      </c>
    </row>
    <row r="225" spans="3:6" x14ac:dyDescent="0.3">
      <c r="C225">
        <v>241</v>
      </c>
      <c r="D225" s="8" t="str">
        <f>HYPERLINK("#'Table 241'!A1", "To what extent have you considered the following, if at all?  : Joining the gig economy (e.g. freelance or platform-based work)")</f>
        <v>To what extent have you considered the following, if at all?  : Joining the gig economy (e.g. freelance or platform-based work)</v>
      </c>
      <c r="E225" s="14" t="str">
        <f>HYPERLINK("#'Full Results'!A2319", "2319")</f>
        <v>2319</v>
      </c>
      <c r="F225" t="s">
        <v>110</v>
      </c>
    </row>
    <row r="226" spans="3:6" x14ac:dyDescent="0.3">
      <c r="C226">
        <v>242</v>
      </c>
      <c r="D226" s="8" t="str">
        <f>HYPERLINK("#'Table 242'!A1", " Do you think the government will be able to improve your quality of life before the next election in 2029?  ")</f>
        <v xml:space="preserve"> Do you think the government will be able to improve your quality of life before the next election in 2029?  </v>
      </c>
      <c r="E226" s="14" t="str">
        <f>HYPERLINK("#'Full Results'!A2328", "2328")</f>
        <v>2328</v>
      </c>
      <c r="F226" t="s">
        <v>123</v>
      </c>
    </row>
    <row r="227" spans="3:6" x14ac:dyDescent="0.3">
      <c r="C227">
        <v>243</v>
      </c>
      <c r="D227" s="8" t="str">
        <f>HYPERLINK("#'Table 243'!A1", " Do you think the government will be able to reduce the cost of living before the next election in 2029?  ")</f>
        <v xml:space="preserve"> Do you think the government will be able to reduce the cost of living before the next election in 2029?  </v>
      </c>
      <c r="E227" s="14" t="str">
        <f>HYPERLINK("#'Full Results'!A2337", "2337")</f>
        <v>2337</v>
      </c>
      <c r="F227" t="s">
        <v>123</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178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168</v>
      </c>
      <c r="C9" s="17">
        <v>0.21910662300974701</v>
      </c>
      <c r="D9" s="17">
        <v>0.241766450264429</v>
      </c>
      <c r="E9" s="17">
        <v>0.19766662612006</v>
      </c>
      <c r="F9" s="17"/>
      <c r="G9" s="17">
        <v>0.224705414231444</v>
      </c>
      <c r="H9" s="17">
        <v>0.282630631824769</v>
      </c>
      <c r="I9" s="17">
        <v>0.18432111358327599</v>
      </c>
      <c r="J9" s="17">
        <v>0.117220943125732</v>
      </c>
      <c r="K9" s="17">
        <v>0.2060437238285</v>
      </c>
      <c r="L9" s="17">
        <v>0.28343076678657397</v>
      </c>
      <c r="M9" s="17"/>
      <c r="N9" s="17">
        <v>0.29725662775942802</v>
      </c>
      <c r="O9" s="17">
        <v>0.18266597296147399</v>
      </c>
      <c r="P9" s="17">
        <v>0.22385195107845199</v>
      </c>
      <c r="Q9" s="17">
        <v>0.16630840856142301</v>
      </c>
      <c r="R9" s="17"/>
      <c r="S9" s="17">
        <v>0.25504612041836799</v>
      </c>
      <c r="T9" s="17">
        <v>0.225244035190449</v>
      </c>
      <c r="U9" s="17">
        <v>0.20652131978691199</v>
      </c>
      <c r="V9" s="17">
        <v>0.21245185887949999</v>
      </c>
      <c r="W9" s="17">
        <v>0.18108681483988501</v>
      </c>
      <c r="X9" s="17">
        <v>0.20308907704471199</v>
      </c>
      <c r="Y9" s="17">
        <v>0.21492573185358099</v>
      </c>
      <c r="Z9" s="17">
        <v>0.25531714804665101</v>
      </c>
      <c r="AA9" s="17">
        <v>0.22977927756677799</v>
      </c>
      <c r="AB9" s="17">
        <v>0.23027366103159799</v>
      </c>
      <c r="AC9" s="17">
        <v>0.176081069754118</v>
      </c>
      <c r="AD9" s="17">
        <v>0.17615246818966801</v>
      </c>
      <c r="AE9" s="17"/>
      <c r="AF9" s="17">
        <v>0.223360889658137</v>
      </c>
      <c r="AG9" s="17">
        <v>0.23766142740354901</v>
      </c>
      <c r="AH9" s="17">
        <v>0.201641034055656</v>
      </c>
      <c r="AI9" s="17"/>
      <c r="AJ9" s="17">
        <v>0.25278417942186898</v>
      </c>
      <c r="AK9" s="17">
        <v>0.24225231769102301</v>
      </c>
      <c r="AL9" s="17">
        <v>0.22754764693010501</v>
      </c>
      <c r="AM9" s="17">
        <v>0.217846631990116</v>
      </c>
      <c r="AN9" s="17">
        <v>0.20738472428600699</v>
      </c>
      <c r="AO9" s="17"/>
      <c r="AP9" s="17">
        <v>0.27988305513198403</v>
      </c>
      <c r="AQ9" s="17">
        <v>0.24787941825586601</v>
      </c>
      <c r="AR9" s="17">
        <v>0.17753180797045401</v>
      </c>
      <c r="AS9" s="17">
        <v>0.218319495493456</v>
      </c>
      <c r="AT9" s="17">
        <v>0.181788141379053</v>
      </c>
      <c r="AU9" s="17">
        <v>0.17901233889891399</v>
      </c>
      <c r="AV9" s="17"/>
      <c r="AW9" s="17">
        <v>0.314641955937076</v>
      </c>
      <c r="AX9" s="17">
        <v>0.14244427575145199</v>
      </c>
      <c r="AY9" s="17">
        <v>0.175876217823979</v>
      </c>
      <c r="AZ9" s="17">
        <v>0.164914433774907</v>
      </c>
      <c r="BA9" s="17">
        <v>0.18346843609763</v>
      </c>
      <c r="BB9" s="17">
        <v>0.205791640204181</v>
      </c>
      <c r="BC9" s="17">
        <v>0.19810528015513901</v>
      </c>
      <c r="BD9" s="17">
        <v>0.22111723776438499</v>
      </c>
      <c r="BE9" s="17">
        <v>0.23457481748907499</v>
      </c>
      <c r="BF9" s="17">
        <v>0.18387678760019899</v>
      </c>
      <c r="BG9" s="17">
        <v>0.24804335127077501</v>
      </c>
      <c r="BH9" s="17">
        <v>0.274336567503285</v>
      </c>
      <c r="BI9" s="17">
        <v>0.197673029346008</v>
      </c>
      <c r="BJ9" s="17">
        <v>0.25720356163913399</v>
      </c>
      <c r="BK9" s="17">
        <v>0.30933902580179801</v>
      </c>
      <c r="BL9" s="17">
        <v>0.38557546945138299</v>
      </c>
      <c r="BM9" s="17"/>
      <c r="BN9" s="17">
        <v>0.241402106700148</v>
      </c>
      <c r="BO9" s="17">
        <v>0.18493324698660599</v>
      </c>
      <c r="BP9" s="17"/>
      <c r="BQ9" s="17">
        <v>0.28652613202482202</v>
      </c>
      <c r="BR9" s="17">
        <v>0.178322070648787</v>
      </c>
      <c r="BS9" s="17"/>
      <c r="BT9" s="17">
        <v>0.27585987782460297</v>
      </c>
      <c r="BU9" s="17"/>
      <c r="BV9" s="17">
        <v>0.18060604069490299</v>
      </c>
      <c r="BW9" s="17">
        <v>0.206087490389949</v>
      </c>
      <c r="BX9" s="17">
        <v>0.240690343881589</v>
      </c>
      <c r="BY9" s="17"/>
      <c r="BZ9" s="17">
        <v>6.4408264233273005E-2</v>
      </c>
      <c r="CA9" s="17">
        <v>0.13488568402290599</v>
      </c>
      <c r="CB9" s="17">
        <v>0.15357189012633199</v>
      </c>
      <c r="CC9" s="17">
        <v>0.20658918097046799</v>
      </c>
      <c r="CD9" s="17">
        <v>0.249951231244573</v>
      </c>
      <c r="CE9" s="17">
        <v>0.32154625371106799</v>
      </c>
      <c r="CF9" s="17">
        <v>0.37598383652691802</v>
      </c>
      <c r="CG9" s="17"/>
      <c r="CH9" s="17">
        <v>0.47949001311484601</v>
      </c>
      <c r="CI9" s="17">
        <v>0.31410524854779998</v>
      </c>
      <c r="CJ9" s="17">
        <v>0.140929478493933</v>
      </c>
      <c r="CK9" s="17">
        <v>5.753660157334E-2</v>
      </c>
      <c r="CL9" s="17">
        <v>4.9101760549583602E-2</v>
      </c>
    </row>
    <row r="10" spans="2:90" x14ac:dyDescent="0.3">
      <c r="B10" s="18" t="s">
        <v>169</v>
      </c>
      <c r="C10" s="17">
        <v>0.426255303892004</v>
      </c>
      <c r="D10" s="17">
        <v>0.40430259957173498</v>
      </c>
      <c r="E10" s="17">
        <v>0.45014911925409601</v>
      </c>
      <c r="F10" s="17"/>
      <c r="G10" s="17">
        <v>0.37958421715824098</v>
      </c>
      <c r="H10" s="17">
        <v>0.39506992420973203</v>
      </c>
      <c r="I10" s="17">
        <v>0.441118273268577</v>
      </c>
      <c r="J10" s="17">
        <v>0.429226353800293</v>
      </c>
      <c r="K10" s="17">
        <v>0.40938140307916498</v>
      </c>
      <c r="L10" s="17">
        <v>0.47947458827393402</v>
      </c>
      <c r="M10" s="17"/>
      <c r="N10" s="17">
        <v>0.47564098544073202</v>
      </c>
      <c r="O10" s="17">
        <v>0.44487985589710499</v>
      </c>
      <c r="P10" s="17">
        <v>0.41252808755216303</v>
      </c>
      <c r="Q10" s="17">
        <v>0.36627994051527502</v>
      </c>
      <c r="R10" s="17"/>
      <c r="S10" s="17">
        <v>0.39224929988615798</v>
      </c>
      <c r="T10" s="17">
        <v>0.41285912301674799</v>
      </c>
      <c r="U10" s="17">
        <v>0.43523528833457198</v>
      </c>
      <c r="V10" s="17">
        <v>0.43505307459238501</v>
      </c>
      <c r="W10" s="17">
        <v>0.45985494192457899</v>
      </c>
      <c r="X10" s="17">
        <v>0.42893150269685598</v>
      </c>
      <c r="Y10" s="17">
        <v>0.453485855666168</v>
      </c>
      <c r="Z10" s="17">
        <v>0.43576902343822799</v>
      </c>
      <c r="AA10" s="17">
        <v>0.38653984924807999</v>
      </c>
      <c r="AB10" s="17">
        <v>0.41096896446168801</v>
      </c>
      <c r="AC10" s="17">
        <v>0.46467248814453099</v>
      </c>
      <c r="AD10" s="17">
        <v>0.54983106460969799</v>
      </c>
      <c r="AE10" s="17"/>
      <c r="AF10" s="17">
        <v>0.41580273686402303</v>
      </c>
      <c r="AG10" s="17">
        <v>0.44389357180350503</v>
      </c>
      <c r="AH10" s="17">
        <v>0.35163546313719901</v>
      </c>
      <c r="AI10" s="17"/>
      <c r="AJ10" s="17">
        <v>0.48225773107199299</v>
      </c>
      <c r="AK10" s="17">
        <v>0.421308584672342</v>
      </c>
      <c r="AL10" s="17">
        <v>0.48646115471046802</v>
      </c>
      <c r="AM10" s="17">
        <v>0.36324932157550199</v>
      </c>
      <c r="AN10" s="17">
        <v>0.41128850227765401</v>
      </c>
      <c r="AO10" s="17"/>
      <c r="AP10" s="17">
        <v>0.43976064834116502</v>
      </c>
      <c r="AQ10" s="17">
        <v>0.47000627413367602</v>
      </c>
      <c r="AR10" s="17">
        <v>0.43460968292618002</v>
      </c>
      <c r="AS10" s="17">
        <v>0.40485607710951799</v>
      </c>
      <c r="AT10" s="17">
        <v>0.38031647884802799</v>
      </c>
      <c r="AU10" s="17">
        <v>0.42342431655811003</v>
      </c>
      <c r="AV10" s="17"/>
      <c r="AW10" s="17">
        <v>0.24715363349300901</v>
      </c>
      <c r="AX10" s="17">
        <v>0.29599056349337599</v>
      </c>
      <c r="AY10" s="17">
        <v>0.33592680608611902</v>
      </c>
      <c r="AZ10" s="17">
        <v>0.36128771102149698</v>
      </c>
      <c r="BA10" s="17">
        <v>0.371346489036321</v>
      </c>
      <c r="BB10" s="17">
        <v>0.39070932471625702</v>
      </c>
      <c r="BC10" s="17">
        <v>0.44727418251977302</v>
      </c>
      <c r="BD10" s="17">
        <v>0.45149630017158399</v>
      </c>
      <c r="BE10" s="17">
        <v>0.41403402461283401</v>
      </c>
      <c r="BF10" s="17">
        <v>0.55001200131971695</v>
      </c>
      <c r="BG10" s="17">
        <v>0.48263738021711999</v>
      </c>
      <c r="BH10" s="17">
        <v>0.42226702386841702</v>
      </c>
      <c r="BI10" s="17">
        <v>0.56925190403671799</v>
      </c>
      <c r="BJ10" s="17">
        <v>0.489645208247938</v>
      </c>
      <c r="BK10" s="17">
        <v>0.51457876361875299</v>
      </c>
      <c r="BL10" s="17">
        <v>0.47417483329390198</v>
      </c>
      <c r="BM10" s="17"/>
      <c r="BN10" s="17">
        <v>0.44238470662741702</v>
      </c>
      <c r="BO10" s="17">
        <v>0.40444105395122598</v>
      </c>
      <c r="BP10" s="17"/>
      <c r="BQ10" s="17">
        <v>0.44971223222258699</v>
      </c>
      <c r="BR10" s="17">
        <v>0.39547400759542101</v>
      </c>
      <c r="BS10" s="17"/>
      <c r="BT10" s="17">
        <v>0.405658864541033</v>
      </c>
      <c r="BU10" s="17"/>
      <c r="BV10" s="17">
        <v>0.37311573291400502</v>
      </c>
      <c r="BW10" s="17">
        <v>0.42390890824789701</v>
      </c>
      <c r="BX10" s="17">
        <v>0.45562016628166901</v>
      </c>
      <c r="BY10" s="17"/>
      <c r="BZ10" s="17">
        <v>0.27190456719119999</v>
      </c>
      <c r="CA10" s="17">
        <v>0.35613396756804699</v>
      </c>
      <c r="CB10" s="17">
        <v>0.41665070810833998</v>
      </c>
      <c r="CC10" s="17">
        <v>0.46316179076348701</v>
      </c>
      <c r="CD10" s="17">
        <v>0.51882805795982101</v>
      </c>
      <c r="CE10" s="17">
        <v>0.43059326842280599</v>
      </c>
      <c r="CF10" s="17">
        <v>0.46179429164028601</v>
      </c>
      <c r="CG10" s="17"/>
      <c r="CH10" s="17">
        <v>0.37858881314440201</v>
      </c>
      <c r="CI10" s="17">
        <v>0.493036861790286</v>
      </c>
      <c r="CJ10" s="17">
        <v>0.44268998095741302</v>
      </c>
      <c r="CK10" s="17">
        <v>0.32345712183641501</v>
      </c>
      <c r="CL10" s="17">
        <v>0.17243161278869401</v>
      </c>
    </row>
    <row r="11" spans="2:90" x14ac:dyDescent="0.3">
      <c r="B11" s="18" t="s">
        <v>170</v>
      </c>
      <c r="C11" s="17">
        <v>0.19715811718510001</v>
      </c>
      <c r="D11" s="17">
        <v>0.20473228683604</v>
      </c>
      <c r="E11" s="17">
        <v>0.187322801297409</v>
      </c>
      <c r="F11" s="17"/>
      <c r="G11" s="17">
        <v>0.20885819512696699</v>
      </c>
      <c r="H11" s="17">
        <v>0.17160206478458401</v>
      </c>
      <c r="I11" s="17">
        <v>0.189840833144717</v>
      </c>
      <c r="J11" s="17">
        <v>0.23869455037645901</v>
      </c>
      <c r="K11" s="17">
        <v>0.25339845704276498</v>
      </c>
      <c r="L11" s="17">
        <v>0.144818320328439</v>
      </c>
      <c r="M11" s="17"/>
      <c r="N11" s="17">
        <v>0.14180502580120499</v>
      </c>
      <c r="O11" s="17">
        <v>0.20414360868996001</v>
      </c>
      <c r="P11" s="17">
        <v>0.21975485458260399</v>
      </c>
      <c r="Q11" s="17">
        <v>0.23166426177694099</v>
      </c>
      <c r="R11" s="17"/>
      <c r="S11" s="17">
        <v>0.181600992892508</v>
      </c>
      <c r="T11" s="17">
        <v>0.21849145394016301</v>
      </c>
      <c r="U11" s="17">
        <v>0.2192077646368</v>
      </c>
      <c r="V11" s="17">
        <v>0.153749888796894</v>
      </c>
      <c r="W11" s="17">
        <v>0.19607747498321501</v>
      </c>
      <c r="X11" s="17">
        <v>0.22117733791678701</v>
      </c>
      <c r="Y11" s="17">
        <v>0.201444824713821</v>
      </c>
      <c r="Z11" s="17">
        <v>0.15781929940435399</v>
      </c>
      <c r="AA11" s="17">
        <v>0.198602267528943</v>
      </c>
      <c r="AB11" s="17">
        <v>0.224184358114185</v>
      </c>
      <c r="AC11" s="17">
        <v>0.18382246866589999</v>
      </c>
      <c r="AD11" s="17">
        <v>0.15594472239107901</v>
      </c>
      <c r="AE11" s="17"/>
      <c r="AF11" s="17">
        <v>0.204154792044039</v>
      </c>
      <c r="AG11" s="17">
        <v>0.182620218931419</v>
      </c>
      <c r="AH11" s="17">
        <v>0.253935749058672</v>
      </c>
      <c r="AI11" s="17"/>
      <c r="AJ11" s="17">
        <v>0.15776723472801901</v>
      </c>
      <c r="AK11" s="17">
        <v>0.19267986804572401</v>
      </c>
      <c r="AL11" s="17">
        <v>0.13872495237098101</v>
      </c>
      <c r="AM11" s="17">
        <v>0.21564028277410099</v>
      </c>
      <c r="AN11" s="17">
        <v>0.24002332867985801</v>
      </c>
      <c r="AO11" s="17"/>
      <c r="AP11" s="17">
        <v>0.17615185779208001</v>
      </c>
      <c r="AQ11" s="17">
        <v>0.16070680505074</v>
      </c>
      <c r="AR11" s="17">
        <v>0.19690634133328</v>
      </c>
      <c r="AS11" s="17">
        <v>0.21189925378966001</v>
      </c>
      <c r="AT11" s="17">
        <v>0.22972642148827299</v>
      </c>
      <c r="AU11" s="17">
        <v>0.26649403284575401</v>
      </c>
      <c r="AV11" s="17"/>
      <c r="AW11" s="17">
        <v>0.155253602329464</v>
      </c>
      <c r="AX11" s="17">
        <v>0.240752158677105</v>
      </c>
      <c r="AY11" s="17">
        <v>0.247525674003789</v>
      </c>
      <c r="AZ11" s="17">
        <v>0.21201707096564801</v>
      </c>
      <c r="BA11" s="17">
        <v>0.23226844132725899</v>
      </c>
      <c r="BB11" s="17">
        <v>0.18804329677977299</v>
      </c>
      <c r="BC11" s="17">
        <v>0.216165021846386</v>
      </c>
      <c r="BD11" s="17">
        <v>0.22070972375186301</v>
      </c>
      <c r="BE11" s="17">
        <v>0.196366521643283</v>
      </c>
      <c r="BF11" s="17">
        <v>0.17063319498641599</v>
      </c>
      <c r="BG11" s="17">
        <v>0.173302299583595</v>
      </c>
      <c r="BH11" s="17">
        <v>0.19740085056062201</v>
      </c>
      <c r="BI11" s="17">
        <v>0.124428761651848</v>
      </c>
      <c r="BJ11" s="17">
        <v>0.18631421559503999</v>
      </c>
      <c r="BK11" s="17">
        <v>0.13134339712214799</v>
      </c>
      <c r="BL11" s="17">
        <v>0.10140177059800599</v>
      </c>
      <c r="BM11" s="17"/>
      <c r="BN11" s="17">
        <v>0.19242139858705501</v>
      </c>
      <c r="BO11" s="17">
        <v>0.20536599380416901</v>
      </c>
      <c r="BP11" s="17"/>
      <c r="BQ11" s="17">
        <v>0.16088498861394501</v>
      </c>
      <c r="BR11" s="17">
        <v>0.23625492242642801</v>
      </c>
      <c r="BS11" s="17"/>
      <c r="BT11" s="17">
        <v>0.18091922439819499</v>
      </c>
      <c r="BU11" s="17"/>
      <c r="BV11" s="17">
        <v>0.21365893199198599</v>
      </c>
      <c r="BW11" s="17">
        <v>0.19985901382101701</v>
      </c>
      <c r="BX11" s="17">
        <v>0.190011885933974</v>
      </c>
      <c r="BY11" s="17"/>
      <c r="BZ11" s="17">
        <v>0.27357473587826697</v>
      </c>
      <c r="CA11" s="17">
        <v>0.24448503910853001</v>
      </c>
      <c r="CB11" s="17">
        <v>0.254883486603735</v>
      </c>
      <c r="CC11" s="17">
        <v>0.20564259508037</v>
      </c>
      <c r="CD11" s="17">
        <v>0.147316931289071</v>
      </c>
      <c r="CE11" s="17">
        <v>0.15667288998854201</v>
      </c>
      <c r="CF11" s="17">
        <v>0.106315025185788</v>
      </c>
      <c r="CG11" s="17"/>
      <c r="CH11" s="17">
        <v>8.1487321358764103E-2</v>
      </c>
      <c r="CI11" s="17">
        <v>0.12905036077880999</v>
      </c>
      <c r="CJ11" s="17">
        <v>0.254717167499316</v>
      </c>
      <c r="CK11" s="17">
        <v>0.282958770132478</v>
      </c>
      <c r="CL11" s="17">
        <v>0.24861159523104001</v>
      </c>
    </row>
    <row r="12" spans="2:90" x14ac:dyDescent="0.3">
      <c r="B12" s="18" t="s">
        <v>171</v>
      </c>
      <c r="C12" s="17">
        <v>9.6968172235641498E-2</v>
      </c>
      <c r="D12" s="17">
        <v>8.54017375404829E-2</v>
      </c>
      <c r="E12" s="17">
        <v>0.108082953858831</v>
      </c>
      <c r="F12" s="17"/>
      <c r="G12" s="17">
        <v>0.101915670655959</v>
      </c>
      <c r="H12" s="17">
        <v>0.10346994101286799</v>
      </c>
      <c r="I12" s="17">
        <v>0.100359015027305</v>
      </c>
      <c r="J12" s="17">
        <v>0.130906551700468</v>
      </c>
      <c r="K12" s="17">
        <v>6.9794939490416194E-2</v>
      </c>
      <c r="L12" s="17">
        <v>7.6274046661540598E-2</v>
      </c>
      <c r="M12" s="17"/>
      <c r="N12" s="17">
        <v>5.7088881402785403E-2</v>
      </c>
      <c r="O12" s="17">
        <v>0.11530426667567099</v>
      </c>
      <c r="P12" s="17">
        <v>8.1096266144789694E-2</v>
      </c>
      <c r="Q12" s="17">
        <v>0.13400303951881101</v>
      </c>
      <c r="R12" s="17"/>
      <c r="S12" s="17">
        <v>0.115054245113732</v>
      </c>
      <c r="T12" s="17">
        <v>8.3762812086419697E-2</v>
      </c>
      <c r="U12" s="17">
        <v>6.9979790558002006E-2</v>
      </c>
      <c r="V12" s="17">
        <v>0.157259630404744</v>
      </c>
      <c r="W12" s="17">
        <v>9.0907145897827696E-2</v>
      </c>
      <c r="X12" s="17">
        <v>9.0436743991038598E-2</v>
      </c>
      <c r="Y12" s="17">
        <v>7.6981233937417806E-2</v>
      </c>
      <c r="Z12" s="17">
        <v>6.5126901562874095E-2</v>
      </c>
      <c r="AA12" s="17">
        <v>0.10637360353021499</v>
      </c>
      <c r="AB12" s="17">
        <v>6.8828186264821595E-2</v>
      </c>
      <c r="AC12" s="17">
        <v>0.13029922158288701</v>
      </c>
      <c r="AD12" s="17">
        <v>8.4524535976860604E-2</v>
      </c>
      <c r="AE12" s="17"/>
      <c r="AF12" s="17">
        <v>9.4734519142098794E-2</v>
      </c>
      <c r="AG12" s="17">
        <v>8.6740431442519098E-2</v>
      </c>
      <c r="AH12" s="17">
        <v>0.124493129548611</v>
      </c>
      <c r="AI12" s="17"/>
      <c r="AJ12" s="17">
        <v>6.6456450939508596E-2</v>
      </c>
      <c r="AK12" s="17">
        <v>8.7207599825760804E-2</v>
      </c>
      <c r="AL12" s="17">
        <v>0.10750116762051801</v>
      </c>
      <c r="AM12" s="17">
        <v>0.111116010502224</v>
      </c>
      <c r="AN12" s="17">
        <v>8.1435713087669406E-2</v>
      </c>
      <c r="AO12" s="17"/>
      <c r="AP12" s="17">
        <v>6.6630210028605696E-2</v>
      </c>
      <c r="AQ12" s="17">
        <v>6.9770481823347802E-2</v>
      </c>
      <c r="AR12" s="17">
        <v>0.123740242525147</v>
      </c>
      <c r="AS12" s="17">
        <v>9.5535669888686697E-2</v>
      </c>
      <c r="AT12" s="17">
        <v>0.132196758453903</v>
      </c>
      <c r="AU12" s="17">
        <v>0.116768099266664</v>
      </c>
      <c r="AV12" s="17"/>
      <c r="AW12" s="17">
        <v>0.139279646488806</v>
      </c>
      <c r="AX12" s="17">
        <v>0.170228491108637</v>
      </c>
      <c r="AY12" s="17">
        <v>0.15633298154431999</v>
      </c>
      <c r="AZ12" s="17">
        <v>0.170710662233205</v>
      </c>
      <c r="BA12" s="17">
        <v>0.13603319533712799</v>
      </c>
      <c r="BB12" s="17">
        <v>0.14500303563042399</v>
      </c>
      <c r="BC12" s="17">
        <v>7.3001181019819603E-2</v>
      </c>
      <c r="BD12" s="17">
        <v>6.3791745708611597E-2</v>
      </c>
      <c r="BE12" s="17">
        <v>9.9619568032081399E-2</v>
      </c>
      <c r="BF12" s="17">
        <v>4.8541102735244097E-2</v>
      </c>
      <c r="BG12" s="17">
        <v>6.86162784912034E-2</v>
      </c>
      <c r="BH12" s="17">
        <v>7.5930904930345697E-2</v>
      </c>
      <c r="BI12" s="17">
        <v>6.2750755959789906E-2</v>
      </c>
      <c r="BJ12" s="17">
        <v>1.9155123007000101E-2</v>
      </c>
      <c r="BK12" s="17">
        <v>4.4738813457300602E-2</v>
      </c>
      <c r="BL12" s="17">
        <v>2.66906817667205E-2</v>
      </c>
      <c r="BM12" s="17"/>
      <c r="BN12" s="17">
        <v>7.8219707958172999E-2</v>
      </c>
      <c r="BO12" s="17">
        <v>0.12322888380427301</v>
      </c>
      <c r="BP12" s="17"/>
      <c r="BQ12" s="17">
        <v>6.5518697858216304E-2</v>
      </c>
      <c r="BR12" s="17">
        <v>0.109928641720569</v>
      </c>
      <c r="BS12" s="17"/>
      <c r="BT12" s="17">
        <v>9.3994206272276296E-2</v>
      </c>
      <c r="BU12" s="17"/>
      <c r="BV12" s="17">
        <v>0.141214972456712</v>
      </c>
      <c r="BW12" s="17">
        <v>0.126330424312528</v>
      </c>
      <c r="BX12" s="17">
        <v>6.8244361791586494E-2</v>
      </c>
      <c r="BY12" s="17"/>
      <c r="BZ12" s="17">
        <v>0.20334673057571001</v>
      </c>
      <c r="CA12" s="17">
        <v>0.16381472730274299</v>
      </c>
      <c r="CB12" s="17">
        <v>9.6349322556959396E-2</v>
      </c>
      <c r="CC12" s="17">
        <v>9.77450584954489E-2</v>
      </c>
      <c r="CD12" s="17">
        <v>6.7313592903659195E-2</v>
      </c>
      <c r="CE12" s="17">
        <v>6.3208267378031105E-2</v>
      </c>
      <c r="CF12" s="17">
        <v>3.0640880342409301E-2</v>
      </c>
      <c r="CG12" s="17"/>
      <c r="CH12" s="17">
        <v>5.5517093395094801E-2</v>
      </c>
      <c r="CI12" s="17">
        <v>4.0315657954529599E-2</v>
      </c>
      <c r="CJ12" s="17">
        <v>0.105899825042419</v>
      </c>
      <c r="CK12" s="17">
        <v>0.200963003696457</v>
      </c>
      <c r="CL12" s="17">
        <v>0.236593725797062</v>
      </c>
    </row>
    <row r="13" spans="2:90" x14ac:dyDescent="0.3">
      <c r="B13" s="18" t="s">
        <v>172</v>
      </c>
      <c r="C13" s="17">
        <v>5.7387234186000002E-2</v>
      </c>
      <c r="D13" s="17">
        <v>6.1003964982807697E-2</v>
      </c>
      <c r="E13" s="17">
        <v>5.3305119183799099E-2</v>
      </c>
      <c r="F13" s="17"/>
      <c r="G13" s="17">
        <v>7.5699794073544296E-2</v>
      </c>
      <c r="H13" s="17">
        <v>4.4322409701434501E-2</v>
      </c>
      <c r="I13" s="17">
        <v>8.1635291248374695E-2</v>
      </c>
      <c r="J13" s="17">
        <v>7.8774093353941102E-2</v>
      </c>
      <c r="K13" s="17">
        <v>6.1381476559153901E-2</v>
      </c>
      <c r="L13" s="17">
        <v>1.6002277949512301E-2</v>
      </c>
      <c r="M13" s="17"/>
      <c r="N13" s="17">
        <v>2.6982666077086E-2</v>
      </c>
      <c r="O13" s="17">
        <v>4.9294559388267899E-2</v>
      </c>
      <c r="P13" s="17">
        <v>6.2768840641991605E-2</v>
      </c>
      <c r="Q13" s="17">
        <v>9.4401613708042495E-2</v>
      </c>
      <c r="R13" s="17"/>
      <c r="S13" s="17">
        <v>5.6049341689232902E-2</v>
      </c>
      <c r="T13" s="17">
        <v>5.9642575766220299E-2</v>
      </c>
      <c r="U13" s="17">
        <v>6.9055836683714095E-2</v>
      </c>
      <c r="V13" s="17">
        <v>4.1485547326476198E-2</v>
      </c>
      <c r="W13" s="17">
        <v>6.7354122708528197E-2</v>
      </c>
      <c r="X13" s="17">
        <v>5.6365338350607502E-2</v>
      </c>
      <c r="Y13" s="17">
        <v>4.1837869953581401E-2</v>
      </c>
      <c r="Z13" s="17">
        <v>6.1885707723153202E-2</v>
      </c>
      <c r="AA13" s="17">
        <v>7.8705002125983206E-2</v>
      </c>
      <c r="AB13" s="17">
        <v>6.0841125032380601E-2</v>
      </c>
      <c r="AC13" s="17">
        <v>4.5124751852564302E-2</v>
      </c>
      <c r="AD13" s="17">
        <v>1.7269093917870199E-2</v>
      </c>
      <c r="AE13" s="17"/>
      <c r="AF13" s="17">
        <v>6.0599684028016902E-2</v>
      </c>
      <c r="AG13" s="17">
        <v>4.5519554608806301E-2</v>
      </c>
      <c r="AH13" s="17">
        <v>6.5063316860588097E-2</v>
      </c>
      <c r="AI13" s="17"/>
      <c r="AJ13" s="17">
        <v>3.9063637801968601E-2</v>
      </c>
      <c r="AK13" s="17">
        <v>5.2597536900558801E-2</v>
      </c>
      <c r="AL13" s="17">
        <v>3.9765078367928398E-2</v>
      </c>
      <c r="AM13" s="17">
        <v>9.2147753158057094E-2</v>
      </c>
      <c r="AN13" s="17">
        <v>5.9867731668811298E-2</v>
      </c>
      <c r="AO13" s="17"/>
      <c r="AP13" s="17">
        <v>3.5544586339423798E-2</v>
      </c>
      <c r="AQ13" s="17">
        <v>4.6713391837116099E-2</v>
      </c>
      <c r="AR13" s="17">
        <v>6.7211925244938797E-2</v>
      </c>
      <c r="AS13" s="17">
        <v>6.7349221693036004E-2</v>
      </c>
      <c r="AT13" s="17">
        <v>7.5972199830742798E-2</v>
      </c>
      <c r="AU13" s="17">
        <v>4.2486411988458201E-3</v>
      </c>
      <c r="AV13" s="17"/>
      <c r="AW13" s="17">
        <v>0.14367116175164599</v>
      </c>
      <c r="AX13" s="17">
        <v>0.12831597017010599</v>
      </c>
      <c r="AY13" s="17">
        <v>8.4338320541793799E-2</v>
      </c>
      <c r="AZ13" s="17">
        <v>9.1070122004743306E-2</v>
      </c>
      <c r="BA13" s="17">
        <v>7.2776441853326906E-2</v>
      </c>
      <c r="BB13" s="17">
        <v>6.6246731806633E-2</v>
      </c>
      <c r="BC13" s="17">
        <v>5.9781723106844001E-2</v>
      </c>
      <c r="BD13" s="17">
        <v>4.2884992603556403E-2</v>
      </c>
      <c r="BE13" s="17">
        <v>4.97045656801062E-2</v>
      </c>
      <c r="BF13" s="17">
        <v>3.7821048860411002E-2</v>
      </c>
      <c r="BG13" s="17">
        <v>2.7400690437306401E-2</v>
      </c>
      <c r="BH13" s="17">
        <v>3.0064653137330099E-2</v>
      </c>
      <c r="BI13" s="17">
        <v>4.5895549005636901E-2</v>
      </c>
      <c r="BJ13" s="17">
        <v>4.7681891510887899E-2</v>
      </c>
      <c r="BK13" s="17">
        <v>0</v>
      </c>
      <c r="BL13" s="17">
        <v>1.21572448899887E-2</v>
      </c>
      <c r="BM13" s="17"/>
      <c r="BN13" s="17">
        <v>4.1724806031421098E-2</v>
      </c>
      <c r="BO13" s="17">
        <v>7.9859494676395304E-2</v>
      </c>
      <c r="BP13" s="17"/>
      <c r="BQ13" s="17">
        <v>3.5084881447668401E-2</v>
      </c>
      <c r="BR13" s="17">
        <v>8.0020357608794904E-2</v>
      </c>
      <c r="BS13" s="17"/>
      <c r="BT13" s="17">
        <v>3.9571522609288701E-2</v>
      </c>
      <c r="BU13" s="17"/>
      <c r="BV13" s="17">
        <v>8.5046644887668804E-2</v>
      </c>
      <c r="BW13" s="17">
        <v>3.9608899687275601E-2</v>
      </c>
      <c r="BX13" s="17">
        <v>4.4632594295381398E-2</v>
      </c>
      <c r="BY13" s="17"/>
      <c r="BZ13" s="17">
        <v>0.183428723312655</v>
      </c>
      <c r="CA13" s="17">
        <v>9.7448418226992503E-2</v>
      </c>
      <c r="CB13" s="17">
        <v>6.7927031354988301E-2</v>
      </c>
      <c r="CC13" s="17">
        <v>2.6861374690226401E-2</v>
      </c>
      <c r="CD13" s="17">
        <v>1.6590186602875499E-2</v>
      </c>
      <c r="CE13" s="17">
        <v>2.7979320499552901E-2</v>
      </c>
      <c r="CF13" s="17">
        <v>2.52659663045985E-2</v>
      </c>
      <c r="CG13" s="17"/>
      <c r="CH13" s="17">
        <v>4.9167589868931404E-3</v>
      </c>
      <c r="CI13" s="17">
        <v>2.3491870928574399E-2</v>
      </c>
      <c r="CJ13" s="17">
        <v>4.6983355003921E-2</v>
      </c>
      <c r="CK13" s="17">
        <v>0.13508450276131001</v>
      </c>
      <c r="CL13" s="17">
        <v>0.29326130563362102</v>
      </c>
    </row>
    <row r="14" spans="2:90" x14ac:dyDescent="0.3">
      <c r="B14" s="18" t="s">
        <v>118</v>
      </c>
      <c r="C14" s="17">
        <v>3.1245494915084098E-3</v>
      </c>
      <c r="D14" s="17">
        <v>2.79296080450453E-3</v>
      </c>
      <c r="E14" s="17">
        <v>3.4733802858046602E-3</v>
      </c>
      <c r="F14" s="17"/>
      <c r="G14" s="17">
        <v>9.2367087538447693E-3</v>
      </c>
      <c r="H14" s="17">
        <v>2.9050284666128101E-3</v>
      </c>
      <c r="I14" s="17">
        <v>2.7254737277505798E-3</v>
      </c>
      <c r="J14" s="17">
        <v>5.17750764310786E-3</v>
      </c>
      <c r="K14" s="17">
        <v>0</v>
      </c>
      <c r="L14" s="17">
        <v>0</v>
      </c>
      <c r="M14" s="17"/>
      <c r="N14" s="17">
        <v>1.2258135187632399E-3</v>
      </c>
      <c r="O14" s="17">
        <v>3.7117363875213598E-3</v>
      </c>
      <c r="P14" s="17">
        <v>0</v>
      </c>
      <c r="Q14" s="17">
        <v>7.3427359195087699E-3</v>
      </c>
      <c r="R14" s="17"/>
      <c r="S14" s="17">
        <v>0</v>
      </c>
      <c r="T14" s="17">
        <v>0</v>
      </c>
      <c r="U14" s="17">
        <v>0</v>
      </c>
      <c r="V14" s="17">
        <v>0</v>
      </c>
      <c r="W14" s="17">
        <v>4.7194996459642598E-3</v>
      </c>
      <c r="X14" s="17">
        <v>0</v>
      </c>
      <c r="Y14" s="17">
        <v>1.1324483875431E-2</v>
      </c>
      <c r="Z14" s="17">
        <v>2.4081919824740099E-2</v>
      </c>
      <c r="AA14" s="17">
        <v>0</v>
      </c>
      <c r="AB14" s="17">
        <v>4.9037050953259801E-3</v>
      </c>
      <c r="AC14" s="17">
        <v>0</v>
      </c>
      <c r="AD14" s="17">
        <v>1.6278114914823599E-2</v>
      </c>
      <c r="AE14" s="17"/>
      <c r="AF14" s="17">
        <v>1.34737826368511E-3</v>
      </c>
      <c r="AG14" s="17">
        <v>3.5647958102018899E-3</v>
      </c>
      <c r="AH14" s="17">
        <v>3.2313073392733599E-3</v>
      </c>
      <c r="AI14" s="17"/>
      <c r="AJ14" s="17">
        <v>1.67076603664182E-3</v>
      </c>
      <c r="AK14" s="17">
        <v>3.9540928645914498E-3</v>
      </c>
      <c r="AL14" s="17">
        <v>0</v>
      </c>
      <c r="AM14" s="17">
        <v>0</v>
      </c>
      <c r="AN14" s="17">
        <v>0</v>
      </c>
      <c r="AO14" s="17"/>
      <c r="AP14" s="17">
        <v>2.0296423667418499E-3</v>
      </c>
      <c r="AQ14" s="17">
        <v>4.9236288992544697E-3</v>
      </c>
      <c r="AR14" s="17">
        <v>0</v>
      </c>
      <c r="AS14" s="17">
        <v>2.04028202564313E-3</v>
      </c>
      <c r="AT14" s="17">
        <v>0</v>
      </c>
      <c r="AU14" s="17">
        <v>1.0052571231711899E-2</v>
      </c>
      <c r="AV14" s="17"/>
      <c r="AW14" s="17">
        <v>0</v>
      </c>
      <c r="AX14" s="17">
        <v>2.22685407993235E-2</v>
      </c>
      <c r="AY14" s="17">
        <v>0</v>
      </c>
      <c r="AZ14" s="17">
        <v>0</v>
      </c>
      <c r="BA14" s="17">
        <v>4.1069963483352798E-3</v>
      </c>
      <c r="BB14" s="17">
        <v>4.2059708627322102E-3</v>
      </c>
      <c r="BC14" s="17">
        <v>5.6726113520385096E-3</v>
      </c>
      <c r="BD14" s="17">
        <v>0</v>
      </c>
      <c r="BE14" s="17">
        <v>5.7005025426196902E-3</v>
      </c>
      <c r="BF14" s="17">
        <v>9.1158644980131008E-3</v>
      </c>
      <c r="BG14" s="17">
        <v>0</v>
      </c>
      <c r="BH14" s="17">
        <v>0</v>
      </c>
      <c r="BI14" s="17">
        <v>0</v>
      </c>
      <c r="BJ14" s="17">
        <v>0</v>
      </c>
      <c r="BK14" s="17">
        <v>0</v>
      </c>
      <c r="BL14" s="17">
        <v>0</v>
      </c>
      <c r="BM14" s="17"/>
      <c r="BN14" s="17">
        <v>3.8472740957865301E-3</v>
      </c>
      <c r="BO14" s="17">
        <v>2.1713267773303901E-3</v>
      </c>
      <c r="BP14" s="17"/>
      <c r="BQ14" s="17">
        <v>2.27306783276086E-3</v>
      </c>
      <c r="BR14" s="17">
        <v>0</v>
      </c>
      <c r="BS14" s="17"/>
      <c r="BT14" s="17">
        <v>3.9963043546035904E-3</v>
      </c>
      <c r="BU14" s="17"/>
      <c r="BV14" s="17">
        <v>6.3576770547246302E-3</v>
      </c>
      <c r="BW14" s="17">
        <v>4.2052635413333001E-3</v>
      </c>
      <c r="BX14" s="17">
        <v>8.0064781580006805E-4</v>
      </c>
      <c r="BY14" s="17"/>
      <c r="BZ14" s="17">
        <v>3.3369788088952598E-3</v>
      </c>
      <c r="CA14" s="17">
        <v>3.23216377078164E-3</v>
      </c>
      <c r="CB14" s="17">
        <v>1.0617561249645101E-2</v>
      </c>
      <c r="CC14" s="17">
        <v>0</v>
      </c>
      <c r="CD14" s="17">
        <v>0</v>
      </c>
      <c r="CE14" s="17">
        <v>0</v>
      </c>
      <c r="CF14" s="17">
        <v>0</v>
      </c>
      <c r="CG14" s="17"/>
      <c r="CH14" s="17">
        <v>0</v>
      </c>
      <c r="CI14" s="17">
        <v>0</v>
      </c>
      <c r="CJ14" s="17">
        <v>8.7801930029982808E-3</v>
      </c>
      <c r="CK14" s="17">
        <v>0</v>
      </c>
      <c r="CL14" s="17">
        <v>0</v>
      </c>
    </row>
    <row r="15" spans="2:90" x14ac:dyDescent="0.3">
      <c r="B15" s="18" t="s">
        <v>173</v>
      </c>
      <c r="C15" s="20">
        <v>0.64536192690174998</v>
      </c>
      <c r="D15" s="20">
        <v>0.64606904983616498</v>
      </c>
      <c r="E15" s="20">
        <v>0.64781574537415598</v>
      </c>
      <c r="F15" s="20"/>
      <c r="G15" s="20">
        <v>0.60428963138968605</v>
      </c>
      <c r="H15" s="20">
        <v>0.67770055603450097</v>
      </c>
      <c r="I15" s="20">
        <v>0.62543938685185396</v>
      </c>
      <c r="J15" s="20">
        <v>0.54644729692602401</v>
      </c>
      <c r="K15" s="20">
        <v>0.61542512690766504</v>
      </c>
      <c r="L15" s="20">
        <v>0.76290535506050805</v>
      </c>
      <c r="M15" s="20"/>
      <c r="N15" s="20">
        <v>0.77289761320016004</v>
      </c>
      <c r="O15" s="20">
        <v>0.62754582885858001</v>
      </c>
      <c r="P15" s="20">
        <v>0.63638003863061499</v>
      </c>
      <c r="Q15" s="20">
        <v>0.53258834907669805</v>
      </c>
      <c r="R15" s="20"/>
      <c r="S15" s="20">
        <v>0.64729542030452603</v>
      </c>
      <c r="T15" s="20">
        <v>0.63810315820719699</v>
      </c>
      <c r="U15" s="20">
        <v>0.64175660812148405</v>
      </c>
      <c r="V15" s="20">
        <v>0.64750493347188498</v>
      </c>
      <c r="W15" s="20">
        <v>0.64094175676446496</v>
      </c>
      <c r="X15" s="20">
        <v>0.632020579741567</v>
      </c>
      <c r="Y15" s="20">
        <v>0.66841158751974905</v>
      </c>
      <c r="Z15" s="20">
        <v>0.69108617148487805</v>
      </c>
      <c r="AA15" s="20">
        <v>0.61631912681485901</v>
      </c>
      <c r="AB15" s="20">
        <v>0.64124262549328703</v>
      </c>
      <c r="AC15" s="20">
        <v>0.64075355789864896</v>
      </c>
      <c r="AD15" s="20">
        <v>0.725983532799366</v>
      </c>
      <c r="AE15" s="20"/>
      <c r="AF15" s="20">
        <v>0.63916362652215997</v>
      </c>
      <c r="AG15" s="20">
        <v>0.68155499920705398</v>
      </c>
      <c r="AH15" s="20">
        <v>0.55327649719285499</v>
      </c>
      <c r="AI15" s="20"/>
      <c r="AJ15" s="20">
        <v>0.73504191049386203</v>
      </c>
      <c r="AK15" s="20">
        <v>0.66356090236336496</v>
      </c>
      <c r="AL15" s="20">
        <v>0.71400880164057301</v>
      </c>
      <c r="AM15" s="20">
        <v>0.58109595356561805</v>
      </c>
      <c r="AN15" s="20">
        <v>0.61867322656366097</v>
      </c>
      <c r="AO15" s="20"/>
      <c r="AP15" s="20">
        <v>0.71964370347314899</v>
      </c>
      <c r="AQ15" s="20">
        <v>0.71788569238954103</v>
      </c>
      <c r="AR15" s="20">
        <v>0.61214149089663406</v>
      </c>
      <c r="AS15" s="20">
        <v>0.62317557260297496</v>
      </c>
      <c r="AT15" s="20">
        <v>0.56210462022708096</v>
      </c>
      <c r="AU15" s="20">
        <v>0.60243665545702396</v>
      </c>
      <c r="AV15" s="20"/>
      <c r="AW15" s="20">
        <v>0.56179558943008501</v>
      </c>
      <c r="AX15" s="20">
        <v>0.43843483924482801</v>
      </c>
      <c r="AY15" s="20">
        <v>0.51180302391009802</v>
      </c>
      <c r="AZ15" s="20">
        <v>0.52620214479640404</v>
      </c>
      <c r="BA15" s="20">
        <v>0.55481492513395103</v>
      </c>
      <c r="BB15" s="20">
        <v>0.59650096492043703</v>
      </c>
      <c r="BC15" s="20">
        <v>0.64537946267491197</v>
      </c>
      <c r="BD15" s="20">
        <v>0.67261353793596901</v>
      </c>
      <c r="BE15" s="20">
        <v>0.64860884210190894</v>
      </c>
      <c r="BF15" s="20">
        <v>0.73388878891991505</v>
      </c>
      <c r="BG15" s="20">
        <v>0.73068073148789603</v>
      </c>
      <c r="BH15" s="20">
        <v>0.69660359137170302</v>
      </c>
      <c r="BI15" s="20">
        <v>0.76692493338272505</v>
      </c>
      <c r="BJ15" s="20">
        <v>0.74684876988707205</v>
      </c>
      <c r="BK15" s="20">
        <v>0.82391778942055105</v>
      </c>
      <c r="BL15" s="20">
        <v>0.85975030274528497</v>
      </c>
      <c r="BM15" s="20"/>
      <c r="BN15" s="20">
        <v>0.68378681332756497</v>
      </c>
      <c r="BO15" s="20">
        <v>0.58937430093783205</v>
      </c>
      <c r="BP15" s="20"/>
      <c r="BQ15" s="20">
        <v>0.73623836424740896</v>
      </c>
      <c r="BR15" s="20">
        <v>0.57379607824420797</v>
      </c>
      <c r="BS15" s="20"/>
      <c r="BT15" s="20">
        <v>0.68151874236563603</v>
      </c>
      <c r="BU15" s="20"/>
      <c r="BV15" s="20">
        <v>0.55372177360890795</v>
      </c>
      <c r="BW15" s="20">
        <v>0.62999639863784596</v>
      </c>
      <c r="BX15" s="20">
        <v>0.69631051016325796</v>
      </c>
      <c r="BY15" s="20"/>
      <c r="BZ15" s="20">
        <v>0.33631283142447299</v>
      </c>
      <c r="CA15" s="20">
        <v>0.49101965159095301</v>
      </c>
      <c r="CB15" s="20">
        <v>0.57022259823467203</v>
      </c>
      <c r="CC15" s="20">
        <v>0.66975097173395504</v>
      </c>
      <c r="CD15" s="20">
        <v>0.76877928920439398</v>
      </c>
      <c r="CE15" s="20">
        <v>0.75213952213387403</v>
      </c>
      <c r="CF15" s="20">
        <v>0.83777812816720498</v>
      </c>
      <c r="CG15" s="20"/>
      <c r="CH15" s="20">
        <v>0.85807882625924803</v>
      </c>
      <c r="CI15" s="20">
        <v>0.80714211033808603</v>
      </c>
      <c r="CJ15" s="20">
        <v>0.58361945945134497</v>
      </c>
      <c r="CK15" s="20">
        <v>0.38099372340975501</v>
      </c>
      <c r="CL15" s="20">
        <v>0.221533373338277</v>
      </c>
    </row>
    <row r="16" spans="2:90" x14ac:dyDescent="0.3">
      <c r="B16" s="18" t="s">
        <v>174</v>
      </c>
      <c r="C16" s="20">
        <v>0.154355406421642</v>
      </c>
      <c r="D16" s="20">
        <v>0.14640570252329099</v>
      </c>
      <c r="E16" s="20">
        <v>0.16138807304263</v>
      </c>
      <c r="F16" s="20"/>
      <c r="G16" s="20">
        <v>0.17761546472950299</v>
      </c>
      <c r="H16" s="20">
        <v>0.147792350714302</v>
      </c>
      <c r="I16" s="20">
        <v>0.181994306275679</v>
      </c>
      <c r="J16" s="20">
        <v>0.209680645054409</v>
      </c>
      <c r="K16" s="20">
        <v>0.13117641604957</v>
      </c>
      <c r="L16" s="20">
        <v>9.2276324611052896E-2</v>
      </c>
      <c r="M16" s="20"/>
      <c r="N16" s="20">
        <v>8.4071547479871403E-2</v>
      </c>
      <c r="O16" s="20">
        <v>0.164598826063939</v>
      </c>
      <c r="P16" s="20">
        <v>0.14386510678678099</v>
      </c>
      <c r="Q16" s="20">
        <v>0.22840465322685299</v>
      </c>
      <c r="R16" s="20"/>
      <c r="S16" s="20">
        <v>0.171103586802965</v>
      </c>
      <c r="T16" s="20">
        <v>0.14340538785264001</v>
      </c>
      <c r="U16" s="20">
        <v>0.139035627241716</v>
      </c>
      <c r="V16" s="20">
        <v>0.19874517773122</v>
      </c>
      <c r="W16" s="20">
        <v>0.158261268606356</v>
      </c>
      <c r="X16" s="20">
        <v>0.14680208234164599</v>
      </c>
      <c r="Y16" s="20">
        <v>0.11881910389099901</v>
      </c>
      <c r="Z16" s="20">
        <v>0.12701260928602701</v>
      </c>
      <c r="AA16" s="20">
        <v>0.18507860565619799</v>
      </c>
      <c r="AB16" s="20">
        <v>0.12966931129720199</v>
      </c>
      <c r="AC16" s="20">
        <v>0.17542397343545199</v>
      </c>
      <c r="AD16" s="20">
        <v>0.10179362989473099</v>
      </c>
      <c r="AE16" s="20"/>
      <c r="AF16" s="20">
        <v>0.15533420317011601</v>
      </c>
      <c r="AG16" s="20">
        <v>0.132259986051325</v>
      </c>
      <c r="AH16" s="20">
        <v>0.189556446409199</v>
      </c>
      <c r="AI16" s="20"/>
      <c r="AJ16" s="20">
        <v>0.105520088741477</v>
      </c>
      <c r="AK16" s="20">
        <v>0.13980513672632</v>
      </c>
      <c r="AL16" s="20">
        <v>0.14726624598844601</v>
      </c>
      <c r="AM16" s="20">
        <v>0.20326376366028101</v>
      </c>
      <c r="AN16" s="20">
        <v>0.14130344475648099</v>
      </c>
      <c r="AO16" s="20"/>
      <c r="AP16" s="20">
        <v>0.10217479636802999</v>
      </c>
      <c r="AQ16" s="20">
        <v>0.116483873660464</v>
      </c>
      <c r="AR16" s="20">
        <v>0.190952167770086</v>
      </c>
      <c r="AS16" s="20">
        <v>0.16288489158172301</v>
      </c>
      <c r="AT16" s="20">
        <v>0.20816895828464599</v>
      </c>
      <c r="AU16" s="20">
        <v>0.12101674046551</v>
      </c>
      <c r="AV16" s="20"/>
      <c r="AW16" s="20">
        <v>0.28295080824045199</v>
      </c>
      <c r="AX16" s="20">
        <v>0.29854446127874301</v>
      </c>
      <c r="AY16" s="20">
        <v>0.24067130208611301</v>
      </c>
      <c r="AZ16" s="20">
        <v>0.26178078423794798</v>
      </c>
      <c r="BA16" s="20">
        <v>0.20880963719045501</v>
      </c>
      <c r="BB16" s="20">
        <v>0.21124976743705701</v>
      </c>
      <c r="BC16" s="20">
        <v>0.13278290412666399</v>
      </c>
      <c r="BD16" s="20">
        <v>0.10667673831216801</v>
      </c>
      <c r="BE16" s="20">
        <v>0.149324133712188</v>
      </c>
      <c r="BF16" s="20">
        <v>8.6362151595655204E-2</v>
      </c>
      <c r="BG16" s="20">
        <v>9.6016968928509694E-2</v>
      </c>
      <c r="BH16" s="20">
        <v>0.10599555806767599</v>
      </c>
      <c r="BI16" s="20">
        <v>0.108646304965427</v>
      </c>
      <c r="BJ16" s="20">
        <v>6.6837014517887997E-2</v>
      </c>
      <c r="BK16" s="20">
        <v>4.4738813457300602E-2</v>
      </c>
      <c r="BL16" s="20">
        <v>3.8847926656709199E-2</v>
      </c>
      <c r="BM16" s="20"/>
      <c r="BN16" s="20">
        <v>0.11994451398959401</v>
      </c>
      <c r="BO16" s="20">
        <v>0.20308837848066799</v>
      </c>
      <c r="BP16" s="20"/>
      <c r="BQ16" s="20">
        <v>0.100603579305885</v>
      </c>
      <c r="BR16" s="20">
        <v>0.18994899932936399</v>
      </c>
      <c r="BS16" s="20"/>
      <c r="BT16" s="20">
        <v>0.13356572888156501</v>
      </c>
      <c r="BU16" s="20"/>
      <c r="BV16" s="20">
        <v>0.22626161734438099</v>
      </c>
      <c r="BW16" s="20">
        <v>0.16593932399980399</v>
      </c>
      <c r="BX16" s="20">
        <v>0.112876956086968</v>
      </c>
      <c r="BY16" s="20"/>
      <c r="BZ16" s="20">
        <v>0.38677545388836498</v>
      </c>
      <c r="CA16" s="20">
        <v>0.26126314552973601</v>
      </c>
      <c r="CB16" s="20">
        <v>0.164276353911948</v>
      </c>
      <c r="CC16" s="20">
        <v>0.12460643318567501</v>
      </c>
      <c r="CD16" s="20">
        <v>8.3903779506534701E-2</v>
      </c>
      <c r="CE16" s="20">
        <v>9.1187587877584006E-2</v>
      </c>
      <c r="CF16" s="20">
        <v>5.5906846647007798E-2</v>
      </c>
      <c r="CG16" s="20"/>
      <c r="CH16" s="20">
        <v>6.0433852381988E-2</v>
      </c>
      <c r="CI16" s="20">
        <v>6.3807528883104106E-2</v>
      </c>
      <c r="CJ16" s="20">
        <v>0.15288318004633999</v>
      </c>
      <c r="CK16" s="20">
        <v>0.33604750645776699</v>
      </c>
      <c r="CL16" s="20">
        <v>0.52985503143068202</v>
      </c>
    </row>
    <row r="17" spans="2:90" x14ac:dyDescent="0.3">
      <c r="B17" s="18" t="s">
        <v>121</v>
      </c>
      <c r="C17" s="21">
        <v>0.49100652048010901</v>
      </c>
      <c r="D17" s="21">
        <v>0.49966334731287398</v>
      </c>
      <c r="E17" s="21">
        <v>0.48642767233152601</v>
      </c>
      <c r="F17" s="21"/>
      <c r="G17" s="21">
        <v>0.42667416666018299</v>
      </c>
      <c r="H17" s="21">
        <v>0.529908205320199</v>
      </c>
      <c r="I17" s="21">
        <v>0.44344508057617399</v>
      </c>
      <c r="J17" s="21">
        <v>0.33676665187161497</v>
      </c>
      <c r="K17" s="21">
        <v>0.48424871085809501</v>
      </c>
      <c r="L17" s="21">
        <v>0.67062903044945599</v>
      </c>
      <c r="M17" s="21"/>
      <c r="N17" s="21">
        <v>0.68882606572028904</v>
      </c>
      <c r="O17" s="21">
        <v>0.46294700279464102</v>
      </c>
      <c r="P17" s="21">
        <v>0.49251493184383399</v>
      </c>
      <c r="Q17" s="21">
        <v>0.304183695849845</v>
      </c>
      <c r="R17" s="21"/>
      <c r="S17" s="21">
        <v>0.47619183350156102</v>
      </c>
      <c r="T17" s="21">
        <v>0.49469777035455698</v>
      </c>
      <c r="U17" s="21">
        <v>0.50272098087976802</v>
      </c>
      <c r="V17" s="21">
        <v>0.44875975574066501</v>
      </c>
      <c r="W17" s="21">
        <v>0.48268048815810899</v>
      </c>
      <c r="X17" s="21">
        <v>0.48521849739992101</v>
      </c>
      <c r="Y17" s="21">
        <v>0.54959248362875002</v>
      </c>
      <c r="Z17" s="21">
        <v>0.56407356219885096</v>
      </c>
      <c r="AA17" s="21">
        <v>0.43124052115866102</v>
      </c>
      <c r="AB17" s="21">
        <v>0.51157331419608398</v>
      </c>
      <c r="AC17" s="21">
        <v>0.465329584463197</v>
      </c>
      <c r="AD17" s="21">
        <v>0.62418990290463505</v>
      </c>
      <c r="AE17" s="21"/>
      <c r="AF17" s="21">
        <v>0.48382942335204399</v>
      </c>
      <c r="AG17" s="21">
        <v>0.54929501315572804</v>
      </c>
      <c r="AH17" s="21">
        <v>0.36372005078365699</v>
      </c>
      <c r="AI17" s="21"/>
      <c r="AJ17" s="21">
        <v>0.62952182175238502</v>
      </c>
      <c r="AK17" s="21">
        <v>0.52375576563704496</v>
      </c>
      <c r="AL17" s="21">
        <v>0.56674255565212694</v>
      </c>
      <c r="AM17" s="21">
        <v>0.37783218990533601</v>
      </c>
      <c r="AN17" s="21">
        <v>0.47736978180717998</v>
      </c>
      <c r="AO17" s="21"/>
      <c r="AP17" s="21">
        <v>0.61746890710511904</v>
      </c>
      <c r="AQ17" s="21">
        <v>0.60140181872907705</v>
      </c>
      <c r="AR17" s="21">
        <v>0.421189323126549</v>
      </c>
      <c r="AS17" s="21">
        <v>0.46029068102125198</v>
      </c>
      <c r="AT17" s="21">
        <v>0.35393566194243498</v>
      </c>
      <c r="AU17" s="21">
        <v>0.48141991499151399</v>
      </c>
      <c r="AV17" s="21"/>
      <c r="AW17" s="21">
        <v>0.27884478118963302</v>
      </c>
      <c r="AX17" s="21">
        <v>0.139890377966085</v>
      </c>
      <c r="AY17" s="21">
        <v>0.27113172182398398</v>
      </c>
      <c r="AZ17" s="21">
        <v>0.264421360558456</v>
      </c>
      <c r="BA17" s="21">
        <v>0.346005287943496</v>
      </c>
      <c r="BB17" s="21">
        <v>0.38525119748337999</v>
      </c>
      <c r="BC17" s="21">
        <v>0.51259655854824804</v>
      </c>
      <c r="BD17" s="21">
        <v>0.56593679962380095</v>
      </c>
      <c r="BE17" s="21">
        <v>0.499284708389722</v>
      </c>
      <c r="BF17" s="21">
        <v>0.64752663732425997</v>
      </c>
      <c r="BG17" s="21">
        <v>0.63466376255938595</v>
      </c>
      <c r="BH17" s="21">
        <v>0.590608033304027</v>
      </c>
      <c r="BI17" s="21">
        <v>0.65827862841729901</v>
      </c>
      <c r="BJ17" s="21">
        <v>0.68001175536918401</v>
      </c>
      <c r="BK17" s="21">
        <v>0.77917897596325103</v>
      </c>
      <c r="BL17" s="21">
        <v>0.82090237608857597</v>
      </c>
      <c r="BM17" s="21"/>
      <c r="BN17" s="21">
        <v>0.56384229933797103</v>
      </c>
      <c r="BO17" s="21">
        <v>0.38628592245716398</v>
      </c>
      <c r="BP17" s="21"/>
      <c r="BQ17" s="21">
        <v>0.63563478494152403</v>
      </c>
      <c r="BR17" s="21">
        <v>0.38384707891484399</v>
      </c>
      <c r="BS17" s="21"/>
      <c r="BT17" s="21">
        <v>0.54795301348407099</v>
      </c>
      <c r="BU17" s="21"/>
      <c r="BV17" s="21">
        <v>0.32746015626452701</v>
      </c>
      <c r="BW17" s="21">
        <v>0.46405707463804202</v>
      </c>
      <c r="BX17" s="21">
        <v>0.58343355407629005</v>
      </c>
      <c r="BY17" s="21"/>
      <c r="BZ17" s="21">
        <v>-5.0462622463892402E-2</v>
      </c>
      <c r="CA17" s="21">
        <v>0.229756506061217</v>
      </c>
      <c r="CB17" s="21">
        <v>0.40594624432272403</v>
      </c>
      <c r="CC17" s="21">
        <v>0.54514453854828004</v>
      </c>
      <c r="CD17" s="21">
        <v>0.68487550969785904</v>
      </c>
      <c r="CE17" s="21">
        <v>0.66095193425628995</v>
      </c>
      <c r="CF17" s="21">
        <v>0.78187128152019703</v>
      </c>
      <c r="CG17" s="21"/>
      <c r="CH17" s="21">
        <v>0.79764497387725997</v>
      </c>
      <c r="CI17" s="21">
        <v>0.74333458145498199</v>
      </c>
      <c r="CJ17" s="21">
        <v>0.43073627940500497</v>
      </c>
      <c r="CK17" s="21">
        <v>4.4946216951987597E-2</v>
      </c>
      <c r="CL17" s="21">
        <v>-0.30832165809240503</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724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709</v>
      </c>
      <c r="C9" s="17">
        <v>0.17928246463794201</v>
      </c>
      <c r="D9" s="17">
        <v>0.21209172381229299</v>
      </c>
      <c r="E9" s="17">
        <v>0.147531950637908</v>
      </c>
      <c r="F9" s="17"/>
      <c r="G9" s="17">
        <v>0.154090456445521</v>
      </c>
      <c r="H9" s="17">
        <v>0.19005879188566099</v>
      </c>
      <c r="I9" s="17">
        <v>0.16123128830538899</v>
      </c>
      <c r="J9" s="17">
        <v>0.151558075002417</v>
      </c>
      <c r="K9" s="17">
        <v>0.16932283951207</v>
      </c>
      <c r="L9" s="17">
        <v>0.231178218737943</v>
      </c>
      <c r="M9" s="17"/>
      <c r="N9" s="17">
        <v>0.20793121145413801</v>
      </c>
      <c r="O9" s="17">
        <v>0.16450436678122199</v>
      </c>
      <c r="P9" s="17">
        <v>0.194183870613128</v>
      </c>
      <c r="Q9" s="17">
        <v>0.15241836853357399</v>
      </c>
      <c r="R9" s="17"/>
      <c r="S9" s="17">
        <v>0.19772275778338799</v>
      </c>
      <c r="T9" s="17">
        <v>0.19033767187099099</v>
      </c>
      <c r="U9" s="17">
        <v>0.16489763147678299</v>
      </c>
      <c r="V9" s="17">
        <v>0.101564377259497</v>
      </c>
      <c r="W9" s="17">
        <v>0.18409508339011799</v>
      </c>
      <c r="X9" s="17">
        <v>0.219553738195923</v>
      </c>
      <c r="Y9" s="17">
        <v>0.20365935125531601</v>
      </c>
      <c r="Z9" s="17">
        <v>0.195723944048003</v>
      </c>
      <c r="AA9" s="17">
        <v>0.158707904143644</v>
      </c>
      <c r="AB9" s="17">
        <v>0.203325851970418</v>
      </c>
      <c r="AC9" s="17">
        <v>0.146192151369374</v>
      </c>
      <c r="AD9" s="17">
        <v>0.156167679111646</v>
      </c>
      <c r="AE9" s="17"/>
      <c r="AF9" s="17">
        <v>0.237866829209818</v>
      </c>
      <c r="AG9" s="17">
        <v>0.16426899689138399</v>
      </c>
      <c r="AH9" s="17">
        <v>0.119283604853855</v>
      </c>
      <c r="AI9" s="17"/>
      <c r="AJ9" s="17">
        <v>0.234583916650488</v>
      </c>
      <c r="AK9" s="17">
        <v>0.18203329026232901</v>
      </c>
      <c r="AL9" s="17">
        <v>0.15465841501538499</v>
      </c>
      <c r="AM9" s="17">
        <v>0.25912853162211102</v>
      </c>
      <c r="AN9" s="17">
        <v>9.55079038397397E-2</v>
      </c>
      <c r="AO9" s="17"/>
      <c r="AP9" s="17">
        <v>0.19524843393417199</v>
      </c>
      <c r="AQ9" s="17">
        <v>0.22329963826841401</v>
      </c>
      <c r="AR9" s="17">
        <v>0.141789540525177</v>
      </c>
      <c r="AS9" s="17">
        <v>0.22245227861379699</v>
      </c>
      <c r="AT9" s="17">
        <v>8.2918346277972704E-2</v>
      </c>
      <c r="AU9" s="17">
        <v>0.14629863506766899</v>
      </c>
      <c r="AV9" s="17"/>
      <c r="AW9" s="17">
        <v>9.9907380991129294E-2</v>
      </c>
      <c r="AX9" s="17">
        <v>0.15567231774305801</v>
      </c>
      <c r="AY9" s="17">
        <v>0.17134311924225201</v>
      </c>
      <c r="AZ9" s="17">
        <v>0.122495426983296</v>
      </c>
      <c r="BA9" s="17">
        <v>0.19494936755242201</v>
      </c>
      <c r="BB9" s="17">
        <v>0.18376798891341201</v>
      </c>
      <c r="BC9" s="17">
        <v>0.12619802699298799</v>
      </c>
      <c r="BD9" s="17">
        <v>0.18677609199842199</v>
      </c>
      <c r="BE9" s="17">
        <v>0.18730751703467799</v>
      </c>
      <c r="BF9" s="17">
        <v>0.15291629512882501</v>
      </c>
      <c r="BG9" s="17">
        <v>0.14825655637521201</v>
      </c>
      <c r="BH9" s="17">
        <v>0.20985746523860199</v>
      </c>
      <c r="BI9" s="17">
        <v>0.20750114853921101</v>
      </c>
      <c r="BJ9" s="17">
        <v>0.193815734302374</v>
      </c>
      <c r="BK9" s="17">
        <v>0.35135593006118498</v>
      </c>
      <c r="BL9" s="17">
        <v>0.28011690567268399</v>
      </c>
      <c r="BM9" s="17"/>
      <c r="BN9" s="17">
        <v>0.188806428541621</v>
      </c>
      <c r="BO9" s="17">
        <v>0.16210778843425599</v>
      </c>
      <c r="BP9" s="17"/>
      <c r="BQ9" s="17">
        <v>0.20399744961306801</v>
      </c>
      <c r="BR9" s="17">
        <v>0.15986016441432499</v>
      </c>
      <c r="BS9" s="17"/>
      <c r="BT9" s="17">
        <v>0.22392859595384801</v>
      </c>
      <c r="BU9" s="17"/>
      <c r="BV9" s="17">
        <v>0.13367778246296799</v>
      </c>
      <c r="BW9" s="17">
        <v>0.18137999742309499</v>
      </c>
      <c r="BX9" s="17">
        <v>0.200048855983569</v>
      </c>
      <c r="BY9" s="17"/>
      <c r="BZ9" s="17">
        <v>7.6637325690206398E-2</v>
      </c>
      <c r="CA9" s="17">
        <v>0.14548045475454</v>
      </c>
      <c r="CB9" s="17">
        <v>0.13668564658315399</v>
      </c>
      <c r="CC9" s="17">
        <v>0.15743960457727901</v>
      </c>
      <c r="CD9" s="17">
        <v>0.221300487652555</v>
      </c>
      <c r="CE9" s="17">
        <v>0.23172794755069501</v>
      </c>
      <c r="CF9" s="17">
        <v>0.28548279578581098</v>
      </c>
      <c r="CG9" s="17"/>
      <c r="CH9" s="17">
        <v>0.27923807590657501</v>
      </c>
      <c r="CI9" s="17">
        <v>0.22360907658441401</v>
      </c>
      <c r="CJ9" s="17">
        <v>0.14345440812368301</v>
      </c>
      <c r="CK9" s="17">
        <v>0.102815713843303</v>
      </c>
      <c r="CL9" s="17">
        <v>0.15100246505356399</v>
      </c>
    </row>
    <row r="10" spans="2:90" x14ac:dyDescent="0.3">
      <c r="B10" s="18" t="s">
        <v>710</v>
      </c>
      <c r="C10" s="17">
        <v>0.371334576133657</v>
      </c>
      <c r="D10" s="17">
        <v>0.38535826790349897</v>
      </c>
      <c r="E10" s="17">
        <v>0.35957037832043698</v>
      </c>
      <c r="F10" s="17"/>
      <c r="G10" s="17">
        <v>0.38183918572729802</v>
      </c>
      <c r="H10" s="17">
        <v>0.35551106762296503</v>
      </c>
      <c r="I10" s="17">
        <v>0.33906860996149701</v>
      </c>
      <c r="J10" s="17">
        <v>0.33941598370854098</v>
      </c>
      <c r="K10" s="17">
        <v>0.39091430777729902</v>
      </c>
      <c r="L10" s="17">
        <v>0.41647905362877702</v>
      </c>
      <c r="M10" s="17"/>
      <c r="N10" s="17">
        <v>0.39325945057328499</v>
      </c>
      <c r="O10" s="17">
        <v>0.36521714598557498</v>
      </c>
      <c r="P10" s="17">
        <v>0.38686988544526402</v>
      </c>
      <c r="Q10" s="17">
        <v>0.33778513898372903</v>
      </c>
      <c r="R10" s="17"/>
      <c r="S10" s="17">
        <v>0.330363029424107</v>
      </c>
      <c r="T10" s="17">
        <v>0.37756171207477801</v>
      </c>
      <c r="U10" s="17">
        <v>0.358961300792907</v>
      </c>
      <c r="V10" s="17">
        <v>0.43980963957166302</v>
      </c>
      <c r="W10" s="17">
        <v>0.45314637491341703</v>
      </c>
      <c r="X10" s="17">
        <v>0.31637592673864501</v>
      </c>
      <c r="Y10" s="17">
        <v>0.42261841581012899</v>
      </c>
      <c r="Z10" s="17">
        <v>0.30953783089674097</v>
      </c>
      <c r="AA10" s="17">
        <v>0.38073937961321203</v>
      </c>
      <c r="AB10" s="17">
        <v>0.31361648290590799</v>
      </c>
      <c r="AC10" s="17">
        <v>0.40228091483391198</v>
      </c>
      <c r="AD10" s="17">
        <v>0.370266062753484</v>
      </c>
      <c r="AE10" s="17"/>
      <c r="AF10" s="17">
        <v>0.38232357586115101</v>
      </c>
      <c r="AG10" s="17">
        <v>0.39940608048641202</v>
      </c>
      <c r="AH10" s="17">
        <v>0.31930498005156299</v>
      </c>
      <c r="AI10" s="17"/>
      <c r="AJ10" s="17">
        <v>0.44033634098889901</v>
      </c>
      <c r="AK10" s="17">
        <v>0.36576056511574201</v>
      </c>
      <c r="AL10" s="17">
        <v>0.42006950287814898</v>
      </c>
      <c r="AM10" s="17">
        <v>0.349350413652257</v>
      </c>
      <c r="AN10" s="17">
        <v>0.33018445409651698</v>
      </c>
      <c r="AO10" s="17"/>
      <c r="AP10" s="17">
        <v>0.41219518514582398</v>
      </c>
      <c r="AQ10" s="17">
        <v>0.42968122050161001</v>
      </c>
      <c r="AR10" s="17">
        <v>0.39354650658768098</v>
      </c>
      <c r="AS10" s="17">
        <v>0.35758553596563702</v>
      </c>
      <c r="AT10" s="17">
        <v>0.27740655805713499</v>
      </c>
      <c r="AU10" s="17">
        <v>0.31992843042423103</v>
      </c>
      <c r="AV10" s="17"/>
      <c r="AW10" s="17">
        <v>0.33840688082442699</v>
      </c>
      <c r="AX10" s="17">
        <v>0.29906628210602798</v>
      </c>
      <c r="AY10" s="17">
        <v>0.31533431836800102</v>
      </c>
      <c r="AZ10" s="17">
        <v>0.30020470592551302</v>
      </c>
      <c r="BA10" s="17">
        <v>0.29490669136155301</v>
      </c>
      <c r="BB10" s="17">
        <v>0.36015997731031002</v>
      </c>
      <c r="BC10" s="17">
        <v>0.45771073336597001</v>
      </c>
      <c r="BD10" s="17">
        <v>0.410003888452527</v>
      </c>
      <c r="BE10" s="17">
        <v>0.35041080067054298</v>
      </c>
      <c r="BF10" s="17">
        <v>0.43554344033574399</v>
      </c>
      <c r="BG10" s="17">
        <v>0.46196775127509299</v>
      </c>
      <c r="BH10" s="17">
        <v>0.42243925029358298</v>
      </c>
      <c r="BI10" s="17">
        <v>0.35889744776840699</v>
      </c>
      <c r="BJ10" s="17">
        <v>0.47718751492165501</v>
      </c>
      <c r="BK10" s="17">
        <v>0.35324206682297499</v>
      </c>
      <c r="BL10" s="17">
        <v>0.38143323501010201</v>
      </c>
      <c r="BM10" s="17"/>
      <c r="BN10" s="17">
        <v>0.38675503306654702</v>
      </c>
      <c r="BO10" s="17">
        <v>0.35106243049075098</v>
      </c>
      <c r="BP10" s="17"/>
      <c r="BQ10" s="17">
        <v>0.41964988568587203</v>
      </c>
      <c r="BR10" s="17">
        <v>0.27395454783406897</v>
      </c>
      <c r="BS10" s="17"/>
      <c r="BT10" s="17">
        <v>0.40260234260883498</v>
      </c>
      <c r="BU10" s="17"/>
      <c r="BV10" s="17">
        <v>0.36052976818521298</v>
      </c>
      <c r="BW10" s="17">
        <v>0.334618916388433</v>
      </c>
      <c r="BX10" s="17">
        <v>0.39271868585070102</v>
      </c>
      <c r="BY10" s="17"/>
      <c r="BZ10" s="17">
        <v>0.29459552019566798</v>
      </c>
      <c r="CA10" s="17">
        <v>0.279891516998861</v>
      </c>
      <c r="CB10" s="17">
        <v>0.380362083934565</v>
      </c>
      <c r="CC10" s="17">
        <v>0.38582658925283703</v>
      </c>
      <c r="CD10" s="17">
        <v>0.447920277241802</v>
      </c>
      <c r="CE10" s="17">
        <v>0.48234202588263903</v>
      </c>
      <c r="CF10" s="17">
        <v>0.34127651237428103</v>
      </c>
      <c r="CG10" s="17"/>
      <c r="CH10" s="17">
        <v>0.44642101303915199</v>
      </c>
      <c r="CI10" s="17">
        <v>0.42416625806268199</v>
      </c>
      <c r="CJ10" s="17">
        <v>0.35085824694284501</v>
      </c>
      <c r="CK10" s="17">
        <v>0.28844012569928201</v>
      </c>
      <c r="CL10" s="17">
        <v>0.20857147325529601</v>
      </c>
    </row>
    <row r="11" spans="2:90" x14ac:dyDescent="0.3">
      <c r="B11" s="18" t="s">
        <v>711</v>
      </c>
      <c r="C11" s="17">
        <v>0.23167818011311</v>
      </c>
      <c r="D11" s="17">
        <v>0.22002373662886901</v>
      </c>
      <c r="E11" s="17">
        <v>0.24290158044261001</v>
      </c>
      <c r="F11" s="17"/>
      <c r="G11" s="17">
        <v>0.17206608279145999</v>
      </c>
      <c r="H11" s="17">
        <v>0.20191808896329699</v>
      </c>
      <c r="I11" s="17">
        <v>0.27955666273892299</v>
      </c>
      <c r="J11" s="17">
        <v>0.27370781098161401</v>
      </c>
      <c r="K11" s="17">
        <v>0.25669053072197301</v>
      </c>
      <c r="L11" s="17">
        <v>0.205495127903569</v>
      </c>
      <c r="M11" s="17"/>
      <c r="N11" s="17">
        <v>0.212563666246633</v>
      </c>
      <c r="O11" s="17">
        <v>0.243461341393059</v>
      </c>
      <c r="P11" s="17">
        <v>0.219472223276758</v>
      </c>
      <c r="Q11" s="17">
        <v>0.25127641832275199</v>
      </c>
      <c r="R11" s="17"/>
      <c r="S11" s="17">
        <v>0.237994241507368</v>
      </c>
      <c r="T11" s="17">
        <v>0.23350732239838301</v>
      </c>
      <c r="U11" s="17">
        <v>0.21496328936695999</v>
      </c>
      <c r="V11" s="17">
        <v>0.24933309465292</v>
      </c>
      <c r="W11" s="17">
        <v>0.22489252710221799</v>
      </c>
      <c r="X11" s="17">
        <v>0.26956988986767</v>
      </c>
      <c r="Y11" s="17">
        <v>0.15907247136333999</v>
      </c>
      <c r="Z11" s="17">
        <v>0.25886130954583703</v>
      </c>
      <c r="AA11" s="17">
        <v>0.25261808477607001</v>
      </c>
      <c r="AB11" s="17">
        <v>0.20159450237063201</v>
      </c>
      <c r="AC11" s="17">
        <v>0.20711268143723799</v>
      </c>
      <c r="AD11" s="17">
        <v>0.29935827766579398</v>
      </c>
      <c r="AE11" s="17"/>
      <c r="AF11" s="17">
        <v>0.214897064308083</v>
      </c>
      <c r="AG11" s="17">
        <v>0.23022066770491501</v>
      </c>
      <c r="AH11" s="17">
        <v>0.27329886395269798</v>
      </c>
      <c r="AI11" s="17"/>
      <c r="AJ11" s="17">
        <v>0.21775995886569399</v>
      </c>
      <c r="AK11" s="17">
        <v>0.228423104785236</v>
      </c>
      <c r="AL11" s="17">
        <v>0.23204933759236701</v>
      </c>
      <c r="AM11" s="17">
        <v>0.188024301897046</v>
      </c>
      <c r="AN11" s="17">
        <v>0.339669917961684</v>
      </c>
      <c r="AO11" s="17"/>
      <c r="AP11" s="17">
        <v>0.20194746662075799</v>
      </c>
      <c r="AQ11" s="17">
        <v>0.222055462027798</v>
      </c>
      <c r="AR11" s="17">
        <v>0.232200702490552</v>
      </c>
      <c r="AS11" s="17">
        <v>0.23198015652805801</v>
      </c>
      <c r="AT11" s="17">
        <v>0.28759286879051199</v>
      </c>
      <c r="AU11" s="17">
        <v>0.248896448687114</v>
      </c>
      <c r="AV11" s="17"/>
      <c r="AW11" s="17">
        <v>0.24990834689559499</v>
      </c>
      <c r="AX11" s="17">
        <v>0.179505592556996</v>
      </c>
      <c r="AY11" s="17">
        <v>0.271370927719771</v>
      </c>
      <c r="AZ11" s="17">
        <v>0.22804486218675701</v>
      </c>
      <c r="BA11" s="17">
        <v>0.27943078888108103</v>
      </c>
      <c r="BB11" s="17">
        <v>0.21849894640373499</v>
      </c>
      <c r="BC11" s="17">
        <v>0.22716547040877899</v>
      </c>
      <c r="BD11" s="17">
        <v>0.23234858240239301</v>
      </c>
      <c r="BE11" s="17">
        <v>0.25901299909486902</v>
      </c>
      <c r="BF11" s="17">
        <v>0.19912000674008001</v>
      </c>
      <c r="BG11" s="17">
        <v>0.23404237650623999</v>
      </c>
      <c r="BH11" s="17">
        <v>0.18794532510401701</v>
      </c>
      <c r="BI11" s="17">
        <v>0.247658706014311</v>
      </c>
      <c r="BJ11" s="17">
        <v>0.26757677482395198</v>
      </c>
      <c r="BK11" s="17">
        <v>0.16489380998602499</v>
      </c>
      <c r="BL11" s="17">
        <v>0.21557320844470099</v>
      </c>
      <c r="BM11" s="17"/>
      <c r="BN11" s="17">
        <v>0.23094872988495199</v>
      </c>
      <c r="BO11" s="17">
        <v>0.23486464955361899</v>
      </c>
      <c r="BP11" s="17"/>
      <c r="BQ11" s="17">
        <v>0.18967773480115499</v>
      </c>
      <c r="BR11" s="17">
        <v>0.29693741770388798</v>
      </c>
      <c r="BS11" s="17"/>
      <c r="BT11" s="17">
        <v>0.21532437537796401</v>
      </c>
      <c r="BU11" s="17"/>
      <c r="BV11" s="17">
        <v>0.24482493452005799</v>
      </c>
      <c r="BW11" s="17">
        <v>0.23759564724080501</v>
      </c>
      <c r="BX11" s="17">
        <v>0.22204899272027701</v>
      </c>
      <c r="BY11" s="17"/>
      <c r="BZ11" s="17">
        <v>0.19909755821540701</v>
      </c>
      <c r="CA11" s="17">
        <v>0.26851035248560701</v>
      </c>
      <c r="CB11" s="17">
        <v>0.27349610279706499</v>
      </c>
      <c r="CC11" s="17">
        <v>0.249337700059173</v>
      </c>
      <c r="CD11" s="17">
        <v>0.23201197913847199</v>
      </c>
      <c r="CE11" s="17">
        <v>0.17481529765713999</v>
      </c>
      <c r="CF11" s="17">
        <v>0.207906415985527</v>
      </c>
      <c r="CG11" s="17"/>
      <c r="CH11" s="17">
        <v>0.163500801902941</v>
      </c>
      <c r="CI11" s="17">
        <v>0.199703021562189</v>
      </c>
      <c r="CJ11" s="17">
        <v>0.27916520962755498</v>
      </c>
      <c r="CK11" s="17">
        <v>0.25220365583180099</v>
      </c>
      <c r="CL11" s="17">
        <v>0.17864873065200801</v>
      </c>
    </row>
    <row r="12" spans="2:90" x14ac:dyDescent="0.3">
      <c r="B12" s="18" t="s">
        <v>712</v>
      </c>
      <c r="C12" s="17">
        <v>0.111548240275556</v>
      </c>
      <c r="D12" s="17">
        <v>9.4812550637983495E-2</v>
      </c>
      <c r="E12" s="17">
        <v>0.125913385271363</v>
      </c>
      <c r="F12" s="17"/>
      <c r="G12" s="17">
        <v>0.155371089838302</v>
      </c>
      <c r="H12" s="17">
        <v>0.13804241702917699</v>
      </c>
      <c r="I12" s="17">
        <v>9.4476303491539196E-2</v>
      </c>
      <c r="J12" s="17">
        <v>0.113989046129747</v>
      </c>
      <c r="K12" s="17">
        <v>8.4216313594194098E-2</v>
      </c>
      <c r="L12" s="17">
        <v>9.1123064120843006E-2</v>
      </c>
      <c r="M12" s="17"/>
      <c r="N12" s="17">
        <v>0.10674320725388101</v>
      </c>
      <c r="O12" s="17">
        <v>0.11169451418958</v>
      </c>
      <c r="P12" s="17">
        <v>0.108784387872112</v>
      </c>
      <c r="Q12" s="17">
        <v>0.12012390606795199</v>
      </c>
      <c r="R12" s="17"/>
      <c r="S12" s="17">
        <v>0.121519451829499</v>
      </c>
      <c r="T12" s="17">
        <v>0.121718175521251</v>
      </c>
      <c r="U12" s="17">
        <v>0.13796629755435599</v>
      </c>
      <c r="V12" s="17">
        <v>0.11183335079760399</v>
      </c>
      <c r="W12" s="17">
        <v>5.1966081209920301E-2</v>
      </c>
      <c r="X12" s="17">
        <v>0.12099463743640999</v>
      </c>
      <c r="Y12" s="17">
        <v>0.127571114783675</v>
      </c>
      <c r="Z12" s="17">
        <v>0.109234208530362</v>
      </c>
      <c r="AA12" s="17">
        <v>8.6717598555606096E-2</v>
      </c>
      <c r="AB12" s="17">
        <v>0.118114373257538</v>
      </c>
      <c r="AC12" s="17">
        <v>0.106732687359155</v>
      </c>
      <c r="AD12" s="17">
        <v>0.10012147587775699</v>
      </c>
      <c r="AE12" s="17"/>
      <c r="AF12" s="17">
        <v>8.5643889718031802E-2</v>
      </c>
      <c r="AG12" s="17">
        <v>0.109118037996319</v>
      </c>
      <c r="AH12" s="17">
        <v>0.123935392159987</v>
      </c>
      <c r="AI12" s="17"/>
      <c r="AJ12" s="17">
        <v>6.0728213183220497E-2</v>
      </c>
      <c r="AK12" s="17">
        <v>0.129954080396185</v>
      </c>
      <c r="AL12" s="17">
        <v>9.94684403628108E-2</v>
      </c>
      <c r="AM12" s="17">
        <v>9.4821027456631304E-2</v>
      </c>
      <c r="AN12" s="17">
        <v>8.4742958578719094E-2</v>
      </c>
      <c r="AO12" s="17"/>
      <c r="AP12" s="17">
        <v>0.10280473735705099</v>
      </c>
      <c r="AQ12" s="17">
        <v>6.8711601537263106E-2</v>
      </c>
      <c r="AR12" s="17">
        <v>0.133925290663406</v>
      </c>
      <c r="AS12" s="17">
        <v>9.0036523435006996E-2</v>
      </c>
      <c r="AT12" s="17">
        <v>0.20079194114773799</v>
      </c>
      <c r="AU12" s="17">
        <v>0.102740881406597</v>
      </c>
      <c r="AV12" s="17"/>
      <c r="AW12" s="17">
        <v>0.26715577116835998</v>
      </c>
      <c r="AX12" s="17">
        <v>0.124176377012677</v>
      </c>
      <c r="AY12" s="17">
        <v>0.123750931763296</v>
      </c>
      <c r="AZ12" s="17">
        <v>0.19131705002285099</v>
      </c>
      <c r="BA12" s="17">
        <v>7.9904194464894496E-2</v>
      </c>
      <c r="BB12" s="17">
        <v>0.112407711540485</v>
      </c>
      <c r="BC12" s="17">
        <v>0.11063605529305399</v>
      </c>
      <c r="BD12" s="17">
        <v>9.2723055621661901E-2</v>
      </c>
      <c r="BE12" s="17">
        <v>0.13251988585662899</v>
      </c>
      <c r="BF12" s="17">
        <v>0.173609409114902</v>
      </c>
      <c r="BG12" s="17">
        <v>0.105971105096024</v>
      </c>
      <c r="BH12" s="17">
        <v>6.7509361587981501E-2</v>
      </c>
      <c r="BI12" s="17">
        <v>9.4916204573461602E-2</v>
      </c>
      <c r="BJ12" s="17">
        <v>4.5533448946582199E-2</v>
      </c>
      <c r="BK12" s="17">
        <v>2.1410619186968499E-2</v>
      </c>
      <c r="BL12" s="17">
        <v>8.0383135371213596E-2</v>
      </c>
      <c r="BM12" s="17"/>
      <c r="BN12" s="17">
        <v>0.10184847133087201</v>
      </c>
      <c r="BO12" s="17">
        <v>0.125371467024225</v>
      </c>
      <c r="BP12" s="17"/>
      <c r="BQ12" s="17">
        <v>0.10859783182322801</v>
      </c>
      <c r="BR12" s="17">
        <v>0.165428733633702</v>
      </c>
      <c r="BS12" s="17"/>
      <c r="BT12" s="17">
        <v>9.8106986180578198E-2</v>
      </c>
      <c r="BU12" s="17"/>
      <c r="BV12" s="17">
        <v>0.139380146548751</v>
      </c>
      <c r="BW12" s="17">
        <v>0.106353695734713</v>
      </c>
      <c r="BX12" s="17">
        <v>0.103493255559679</v>
      </c>
      <c r="BY12" s="17"/>
      <c r="BZ12" s="17">
        <v>0.14349112084227</v>
      </c>
      <c r="CA12" s="17">
        <v>0.17345984216180499</v>
      </c>
      <c r="CB12" s="17">
        <v>0.123389809015218</v>
      </c>
      <c r="CC12" s="17">
        <v>0.14516217063015099</v>
      </c>
      <c r="CD12" s="17">
        <v>6.7938051713071906E-2</v>
      </c>
      <c r="CE12" s="17">
        <v>5.7398317976151803E-2</v>
      </c>
      <c r="CF12" s="17">
        <v>8.0852583143803905E-2</v>
      </c>
      <c r="CG12" s="17"/>
      <c r="CH12" s="17">
        <v>7.2581471085658697E-2</v>
      </c>
      <c r="CI12" s="17">
        <v>7.9915160571792904E-2</v>
      </c>
      <c r="CJ12" s="17">
        <v>0.117327131199781</v>
      </c>
      <c r="CK12" s="17">
        <v>0.177761386761594</v>
      </c>
      <c r="CL12" s="17">
        <v>0.18911770776930001</v>
      </c>
    </row>
    <row r="13" spans="2:90" x14ac:dyDescent="0.3">
      <c r="B13" s="18" t="s">
        <v>713</v>
      </c>
      <c r="C13" s="17">
        <v>6.02170982812191E-2</v>
      </c>
      <c r="D13" s="17">
        <v>4.6926586065211898E-2</v>
      </c>
      <c r="E13" s="17">
        <v>7.2743741131139794E-2</v>
      </c>
      <c r="F13" s="17"/>
      <c r="G13" s="17">
        <v>6.5736604398999393E-2</v>
      </c>
      <c r="H13" s="17">
        <v>7.1825060088943293E-2</v>
      </c>
      <c r="I13" s="17">
        <v>7.2813356383726296E-2</v>
      </c>
      <c r="J13" s="17">
        <v>7.2138668112429805E-2</v>
      </c>
      <c r="K13" s="17">
        <v>5.5471572324515002E-2</v>
      </c>
      <c r="L13" s="17">
        <v>3.0258923143915699E-2</v>
      </c>
      <c r="M13" s="17"/>
      <c r="N13" s="17">
        <v>4.4608255952754798E-2</v>
      </c>
      <c r="O13" s="17">
        <v>7.3080432513777493E-2</v>
      </c>
      <c r="P13" s="17">
        <v>4.89170951607827E-2</v>
      </c>
      <c r="Q13" s="17">
        <v>7.4237463106703996E-2</v>
      </c>
      <c r="R13" s="17"/>
      <c r="S13" s="17">
        <v>7.2124706149405804E-2</v>
      </c>
      <c r="T13" s="17">
        <v>3.6595140599608098E-2</v>
      </c>
      <c r="U13" s="17">
        <v>8.6740127385318305E-2</v>
      </c>
      <c r="V13" s="17">
        <v>4.5177643901145398E-2</v>
      </c>
      <c r="W13" s="17">
        <v>2.6305246078959298E-2</v>
      </c>
      <c r="X13" s="17">
        <v>4.5420219110746798E-2</v>
      </c>
      <c r="Y13" s="17">
        <v>2.8999331243292899E-2</v>
      </c>
      <c r="Z13" s="17">
        <v>0.104514547885613</v>
      </c>
      <c r="AA13" s="17">
        <v>8.6335338485257804E-2</v>
      </c>
      <c r="AB13" s="17">
        <v>8.3560244567922007E-2</v>
      </c>
      <c r="AC13" s="17">
        <v>6.45740807807791E-2</v>
      </c>
      <c r="AD13" s="17">
        <v>5.5811714480700901E-2</v>
      </c>
      <c r="AE13" s="17"/>
      <c r="AF13" s="17">
        <v>4.3795441492483399E-2</v>
      </c>
      <c r="AG13" s="17">
        <v>6.3165745858815098E-2</v>
      </c>
      <c r="AH13" s="17">
        <v>8.4393451264585098E-2</v>
      </c>
      <c r="AI13" s="17"/>
      <c r="AJ13" s="17">
        <v>1.78887503741753E-2</v>
      </c>
      <c r="AK13" s="17">
        <v>6.1222764015667397E-2</v>
      </c>
      <c r="AL13" s="17">
        <v>5.2839424177653499E-2</v>
      </c>
      <c r="AM13" s="17">
        <v>7.6598797595882603E-2</v>
      </c>
      <c r="AN13" s="17">
        <v>9.1619826131908902E-2</v>
      </c>
      <c r="AO13" s="17"/>
      <c r="AP13" s="17">
        <v>5.53285678402703E-2</v>
      </c>
      <c r="AQ13" s="17">
        <v>2.1859042454129299E-2</v>
      </c>
      <c r="AR13" s="17">
        <v>6.6485744818898102E-2</v>
      </c>
      <c r="AS13" s="17">
        <v>6.9111617298069597E-2</v>
      </c>
      <c r="AT13" s="17">
        <v>0.104112074537584</v>
      </c>
      <c r="AU13" s="17">
        <v>7.8919654893973901E-2</v>
      </c>
      <c r="AV13" s="17"/>
      <c r="AW13" s="17">
        <v>0</v>
      </c>
      <c r="AX13" s="17">
        <v>0.10916705126666799</v>
      </c>
      <c r="AY13" s="17">
        <v>7.4171022488926097E-2</v>
      </c>
      <c r="AZ13" s="17">
        <v>8.1865707707859905E-2</v>
      </c>
      <c r="BA13" s="17">
        <v>9.13792164320755E-2</v>
      </c>
      <c r="BB13" s="17">
        <v>8.1355240796428502E-2</v>
      </c>
      <c r="BC13" s="17">
        <v>5.32808128900156E-2</v>
      </c>
      <c r="BD13" s="17">
        <v>4.7878765555207502E-2</v>
      </c>
      <c r="BE13" s="17">
        <v>4.24488176176087E-2</v>
      </c>
      <c r="BF13" s="17">
        <v>1.8690119054502501E-2</v>
      </c>
      <c r="BG13" s="17">
        <v>4.1316247180752698E-2</v>
      </c>
      <c r="BH13" s="17">
        <v>5.4577887260278297E-2</v>
      </c>
      <c r="BI13" s="17">
        <v>6.6487712697775106E-2</v>
      </c>
      <c r="BJ13" s="17">
        <v>0</v>
      </c>
      <c r="BK13" s="17">
        <v>6.6183622838851097E-2</v>
      </c>
      <c r="BL13" s="17">
        <v>3.4142922293467902E-2</v>
      </c>
      <c r="BM13" s="17"/>
      <c r="BN13" s="17">
        <v>5.4133301342737E-2</v>
      </c>
      <c r="BO13" s="17">
        <v>6.9496185339275804E-2</v>
      </c>
      <c r="BP13" s="17"/>
      <c r="BQ13" s="17">
        <v>4.7650879853540398E-2</v>
      </c>
      <c r="BR13" s="17">
        <v>7.50419018272587E-2</v>
      </c>
      <c r="BS13" s="17"/>
      <c r="BT13" s="17">
        <v>4.4973649687412097E-2</v>
      </c>
      <c r="BU13" s="17"/>
      <c r="BV13" s="17">
        <v>6.0830748974552901E-2</v>
      </c>
      <c r="BW13" s="17">
        <v>8.4079234585376597E-2</v>
      </c>
      <c r="BX13" s="17">
        <v>5.1725237091305498E-2</v>
      </c>
      <c r="BY13" s="17"/>
      <c r="BZ13" s="17">
        <v>0.197207584409759</v>
      </c>
      <c r="CA13" s="17">
        <v>9.4630651795819906E-2</v>
      </c>
      <c r="CB13" s="17">
        <v>4.6904221624637601E-2</v>
      </c>
      <c r="CC13" s="17">
        <v>3.6778201479720198E-2</v>
      </c>
      <c r="CD13" s="17">
        <v>1.13769856602634E-2</v>
      </c>
      <c r="CE13" s="17">
        <v>3.0049870668418001E-2</v>
      </c>
      <c r="CF13" s="17">
        <v>4.6270645310455202E-2</v>
      </c>
      <c r="CG13" s="17"/>
      <c r="CH13" s="17">
        <v>2.4649273376225501E-2</v>
      </c>
      <c r="CI13" s="17">
        <v>3.5646429366855498E-2</v>
      </c>
      <c r="CJ13" s="17">
        <v>5.8455336998111E-2</v>
      </c>
      <c r="CK13" s="17">
        <v>0.112952809640728</v>
      </c>
      <c r="CL13" s="17">
        <v>0.185941114844205</v>
      </c>
    </row>
    <row r="14" spans="2:90" x14ac:dyDescent="0.3">
      <c r="B14" s="18" t="s">
        <v>202</v>
      </c>
      <c r="C14" s="17">
        <v>4.5939440558515503E-2</v>
      </c>
      <c r="D14" s="17">
        <v>4.0787134952143402E-2</v>
      </c>
      <c r="E14" s="17">
        <v>5.1338964196542602E-2</v>
      </c>
      <c r="F14" s="17"/>
      <c r="G14" s="17">
        <v>7.0896580798419095E-2</v>
      </c>
      <c r="H14" s="17">
        <v>4.2644574409956601E-2</v>
      </c>
      <c r="I14" s="17">
        <v>5.2853779118926102E-2</v>
      </c>
      <c r="J14" s="17">
        <v>4.9190416065251798E-2</v>
      </c>
      <c r="K14" s="17">
        <v>4.33844360699496E-2</v>
      </c>
      <c r="L14" s="17">
        <v>2.5465612464952402E-2</v>
      </c>
      <c r="M14" s="17"/>
      <c r="N14" s="17">
        <v>3.4894208519307898E-2</v>
      </c>
      <c r="O14" s="17">
        <v>4.2042199136787202E-2</v>
      </c>
      <c r="P14" s="17">
        <v>4.1772537631955597E-2</v>
      </c>
      <c r="Q14" s="17">
        <v>6.4158704985287696E-2</v>
      </c>
      <c r="R14" s="17"/>
      <c r="S14" s="17">
        <v>4.0275813306232498E-2</v>
      </c>
      <c r="T14" s="17">
        <v>4.0279977534990602E-2</v>
      </c>
      <c r="U14" s="17">
        <v>3.6471353423676502E-2</v>
      </c>
      <c r="V14" s="17">
        <v>5.2281893817170903E-2</v>
      </c>
      <c r="W14" s="17">
        <v>5.9594687305367003E-2</v>
      </c>
      <c r="X14" s="17">
        <v>2.8085588650604999E-2</v>
      </c>
      <c r="Y14" s="17">
        <v>5.8079315544245898E-2</v>
      </c>
      <c r="Z14" s="17">
        <v>2.2128159093443799E-2</v>
      </c>
      <c r="AA14" s="17">
        <v>3.48816944262101E-2</v>
      </c>
      <c r="AB14" s="17">
        <v>7.9788544927581501E-2</v>
      </c>
      <c r="AC14" s="17">
        <v>7.3107484219540594E-2</v>
      </c>
      <c r="AD14" s="17">
        <v>1.82747901106168E-2</v>
      </c>
      <c r="AE14" s="17"/>
      <c r="AF14" s="17">
        <v>3.5473199410431901E-2</v>
      </c>
      <c r="AG14" s="17">
        <v>3.3820471062155799E-2</v>
      </c>
      <c r="AH14" s="17">
        <v>7.9783707717312302E-2</v>
      </c>
      <c r="AI14" s="17"/>
      <c r="AJ14" s="17">
        <v>2.8702819937524E-2</v>
      </c>
      <c r="AK14" s="17">
        <v>3.2606195424840702E-2</v>
      </c>
      <c r="AL14" s="17">
        <v>4.0914879973634501E-2</v>
      </c>
      <c r="AM14" s="17">
        <v>3.2076927776071497E-2</v>
      </c>
      <c r="AN14" s="17">
        <v>5.8274939391430899E-2</v>
      </c>
      <c r="AO14" s="17"/>
      <c r="AP14" s="17">
        <v>3.2475609101924499E-2</v>
      </c>
      <c r="AQ14" s="17">
        <v>3.4393035210784503E-2</v>
      </c>
      <c r="AR14" s="17">
        <v>3.20522149142866E-2</v>
      </c>
      <c r="AS14" s="17">
        <v>2.8833888159431099E-2</v>
      </c>
      <c r="AT14" s="17">
        <v>4.7178211189057601E-2</v>
      </c>
      <c r="AU14" s="17">
        <v>0.103215949520414</v>
      </c>
      <c r="AV14" s="17"/>
      <c r="AW14" s="17">
        <v>4.4621620120488099E-2</v>
      </c>
      <c r="AX14" s="17">
        <v>0.132412379314572</v>
      </c>
      <c r="AY14" s="17">
        <v>4.4029680417754201E-2</v>
      </c>
      <c r="AZ14" s="17">
        <v>7.6072247173723601E-2</v>
      </c>
      <c r="BA14" s="17">
        <v>5.9429741307974501E-2</v>
      </c>
      <c r="BB14" s="17">
        <v>4.3810135035629798E-2</v>
      </c>
      <c r="BC14" s="17">
        <v>2.5008901049193299E-2</v>
      </c>
      <c r="BD14" s="17">
        <v>3.02696159697881E-2</v>
      </c>
      <c r="BE14" s="17">
        <v>2.8299979725672199E-2</v>
      </c>
      <c r="BF14" s="17">
        <v>2.0120729625946899E-2</v>
      </c>
      <c r="BG14" s="17">
        <v>8.4459635666776795E-3</v>
      </c>
      <c r="BH14" s="17">
        <v>5.7670710515538202E-2</v>
      </c>
      <c r="BI14" s="17">
        <v>2.4538780406834299E-2</v>
      </c>
      <c r="BJ14" s="17">
        <v>1.5886527005436999E-2</v>
      </c>
      <c r="BK14" s="17">
        <v>4.29139511039957E-2</v>
      </c>
      <c r="BL14" s="17">
        <v>8.3505932078314395E-3</v>
      </c>
      <c r="BM14" s="17"/>
      <c r="BN14" s="17">
        <v>3.7508035833271801E-2</v>
      </c>
      <c r="BO14" s="17">
        <v>5.70974791578732E-2</v>
      </c>
      <c r="BP14" s="17"/>
      <c r="BQ14" s="17">
        <v>3.0426218223137801E-2</v>
      </c>
      <c r="BR14" s="17">
        <v>2.87772345867571E-2</v>
      </c>
      <c r="BS14" s="17"/>
      <c r="BT14" s="17">
        <v>1.5064050191362401E-2</v>
      </c>
      <c r="BU14" s="17"/>
      <c r="BV14" s="17">
        <v>6.0756619308456501E-2</v>
      </c>
      <c r="BW14" s="17">
        <v>5.5972508627576599E-2</v>
      </c>
      <c r="BX14" s="17">
        <v>2.9964972794468098E-2</v>
      </c>
      <c r="BY14" s="17"/>
      <c r="BZ14" s="17">
        <v>8.8970890646690004E-2</v>
      </c>
      <c r="CA14" s="17">
        <v>3.8027181803368101E-2</v>
      </c>
      <c r="CB14" s="17">
        <v>3.9162136045360299E-2</v>
      </c>
      <c r="CC14" s="17">
        <v>2.5455734000839399E-2</v>
      </c>
      <c r="CD14" s="17">
        <v>1.94522185938357E-2</v>
      </c>
      <c r="CE14" s="17">
        <v>2.3666540264956699E-2</v>
      </c>
      <c r="CF14" s="17">
        <v>3.8211047400121698E-2</v>
      </c>
      <c r="CG14" s="17"/>
      <c r="CH14" s="17">
        <v>1.3609364689447E-2</v>
      </c>
      <c r="CI14" s="17">
        <v>3.69600538520665E-2</v>
      </c>
      <c r="CJ14" s="17">
        <v>5.0739667108025299E-2</v>
      </c>
      <c r="CK14" s="17">
        <v>6.5826308223292496E-2</v>
      </c>
      <c r="CL14" s="17">
        <v>8.6718508425627394E-2</v>
      </c>
    </row>
    <row r="15" spans="2:90" x14ac:dyDescent="0.3">
      <c r="B15" s="18" t="s">
        <v>173</v>
      </c>
      <c r="C15" s="20">
        <v>0.55061704077159901</v>
      </c>
      <c r="D15" s="20">
        <v>0.59744999171579205</v>
      </c>
      <c r="E15" s="20">
        <v>0.50710232895834495</v>
      </c>
      <c r="F15" s="20"/>
      <c r="G15" s="20">
        <v>0.53592964217281902</v>
      </c>
      <c r="H15" s="20">
        <v>0.54556985950862602</v>
      </c>
      <c r="I15" s="20">
        <v>0.50029989826688503</v>
      </c>
      <c r="J15" s="20">
        <v>0.49097405871095701</v>
      </c>
      <c r="K15" s="20">
        <v>0.56023714728936902</v>
      </c>
      <c r="L15" s="20">
        <v>0.64765727236671999</v>
      </c>
      <c r="M15" s="20"/>
      <c r="N15" s="20">
        <v>0.601190662027423</v>
      </c>
      <c r="O15" s="20">
        <v>0.52972151276679702</v>
      </c>
      <c r="P15" s="20">
        <v>0.58105375605839205</v>
      </c>
      <c r="Q15" s="20">
        <v>0.49020350751730402</v>
      </c>
      <c r="R15" s="20"/>
      <c r="S15" s="20">
        <v>0.52808578720749499</v>
      </c>
      <c r="T15" s="20">
        <v>0.567899383945768</v>
      </c>
      <c r="U15" s="20">
        <v>0.52385893226969005</v>
      </c>
      <c r="V15" s="20">
        <v>0.54137401683116004</v>
      </c>
      <c r="W15" s="20">
        <v>0.63724145830353496</v>
      </c>
      <c r="X15" s="20">
        <v>0.53592966493456795</v>
      </c>
      <c r="Y15" s="20">
        <v>0.62627776706544502</v>
      </c>
      <c r="Z15" s="20">
        <v>0.505261774944744</v>
      </c>
      <c r="AA15" s="20">
        <v>0.53944728375685602</v>
      </c>
      <c r="AB15" s="20">
        <v>0.51694233487632602</v>
      </c>
      <c r="AC15" s="20">
        <v>0.54847306620328695</v>
      </c>
      <c r="AD15" s="20">
        <v>0.52643374186513103</v>
      </c>
      <c r="AE15" s="20"/>
      <c r="AF15" s="20">
        <v>0.62019040507097001</v>
      </c>
      <c r="AG15" s="20">
        <v>0.56367507737779599</v>
      </c>
      <c r="AH15" s="20">
        <v>0.43858858490541802</v>
      </c>
      <c r="AI15" s="20"/>
      <c r="AJ15" s="20">
        <v>0.67492025763938701</v>
      </c>
      <c r="AK15" s="20">
        <v>0.54779385537807102</v>
      </c>
      <c r="AL15" s="20">
        <v>0.57472791789353395</v>
      </c>
      <c r="AM15" s="20">
        <v>0.60847894527436897</v>
      </c>
      <c r="AN15" s="20">
        <v>0.42569235793625698</v>
      </c>
      <c r="AO15" s="20"/>
      <c r="AP15" s="20">
        <v>0.607443619079996</v>
      </c>
      <c r="AQ15" s="20">
        <v>0.65298085877002499</v>
      </c>
      <c r="AR15" s="20">
        <v>0.53533604711285698</v>
      </c>
      <c r="AS15" s="20">
        <v>0.58003781457943404</v>
      </c>
      <c r="AT15" s="20">
        <v>0.360324904335108</v>
      </c>
      <c r="AU15" s="20">
        <v>0.46622706549190102</v>
      </c>
      <c r="AV15" s="20"/>
      <c r="AW15" s="20">
        <v>0.43831426181555699</v>
      </c>
      <c r="AX15" s="20">
        <v>0.45473859984908599</v>
      </c>
      <c r="AY15" s="20">
        <v>0.48667743761025301</v>
      </c>
      <c r="AZ15" s="20">
        <v>0.42270013290880898</v>
      </c>
      <c r="BA15" s="20">
        <v>0.48985605891397499</v>
      </c>
      <c r="BB15" s="20">
        <v>0.54392796622372097</v>
      </c>
      <c r="BC15" s="20">
        <v>0.583908760358959</v>
      </c>
      <c r="BD15" s="20">
        <v>0.59677998045094904</v>
      </c>
      <c r="BE15" s="20">
        <v>0.53771831770522105</v>
      </c>
      <c r="BF15" s="20">
        <v>0.58845973546456898</v>
      </c>
      <c r="BG15" s="20">
        <v>0.610224307650306</v>
      </c>
      <c r="BH15" s="20">
        <v>0.63229671553218503</v>
      </c>
      <c r="BI15" s="20">
        <v>0.56639859630761802</v>
      </c>
      <c r="BJ15" s="20">
        <v>0.67100324922402899</v>
      </c>
      <c r="BK15" s="20">
        <v>0.70459799688416003</v>
      </c>
      <c r="BL15" s="20">
        <v>0.66155014068278595</v>
      </c>
      <c r="BM15" s="20"/>
      <c r="BN15" s="20">
        <v>0.57556146160816801</v>
      </c>
      <c r="BO15" s="20">
        <v>0.51317021892500703</v>
      </c>
      <c r="BP15" s="20"/>
      <c r="BQ15" s="20">
        <v>0.62364733529894001</v>
      </c>
      <c r="BR15" s="20">
        <v>0.43381471224839502</v>
      </c>
      <c r="BS15" s="20"/>
      <c r="BT15" s="20">
        <v>0.62653093856268405</v>
      </c>
      <c r="BU15" s="20"/>
      <c r="BV15" s="20">
        <v>0.494207550648182</v>
      </c>
      <c r="BW15" s="20">
        <v>0.51599891381152796</v>
      </c>
      <c r="BX15" s="20">
        <v>0.59276754183427005</v>
      </c>
      <c r="BY15" s="20"/>
      <c r="BZ15" s="20">
        <v>0.37123284588587402</v>
      </c>
      <c r="CA15" s="20">
        <v>0.42537197175340102</v>
      </c>
      <c r="CB15" s="20">
        <v>0.51704773051771902</v>
      </c>
      <c r="CC15" s="20">
        <v>0.54326619383011598</v>
      </c>
      <c r="CD15" s="20">
        <v>0.669220764894357</v>
      </c>
      <c r="CE15" s="20">
        <v>0.714069973433334</v>
      </c>
      <c r="CF15" s="20">
        <v>0.62675930816009195</v>
      </c>
      <c r="CG15" s="20"/>
      <c r="CH15" s="20">
        <v>0.72565908894572795</v>
      </c>
      <c r="CI15" s="20">
        <v>0.64777533464709602</v>
      </c>
      <c r="CJ15" s="20">
        <v>0.494312655066528</v>
      </c>
      <c r="CK15" s="20">
        <v>0.39125583954258503</v>
      </c>
      <c r="CL15" s="20">
        <v>0.35957393830885997</v>
      </c>
    </row>
    <row r="16" spans="2:90" x14ac:dyDescent="0.3">
      <c r="B16" s="18" t="s">
        <v>174</v>
      </c>
      <c r="C16" s="20">
        <v>0.171765338556775</v>
      </c>
      <c r="D16" s="20">
        <v>0.14173913670319499</v>
      </c>
      <c r="E16" s="20">
        <v>0.19865712640250199</v>
      </c>
      <c r="F16" s="20"/>
      <c r="G16" s="20">
        <v>0.22110769423730101</v>
      </c>
      <c r="H16" s="20">
        <v>0.20986747711812001</v>
      </c>
      <c r="I16" s="20">
        <v>0.16728965987526601</v>
      </c>
      <c r="J16" s="20">
        <v>0.186127714242177</v>
      </c>
      <c r="K16" s="20">
        <v>0.13968788591870901</v>
      </c>
      <c r="L16" s="20">
        <v>0.121381987264759</v>
      </c>
      <c r="M16" s="20"/>
      <c r="N16" s="20">
        <v>0.15135146320663601</v>
      </c>
      <c r="O16" s="20">
        <v>0.18477494670335701</v>
      </c>
      <c r="P16" s="20">
        <v>0.157701483032894</v>
      </c>
      <c r="Q16" s="20">
        <v>0.19436136917465599</v>
      </c>
      <c r="R16" s="20"/>
      <c r="S16" s="20">
        <v>0.193644157978905</v>
      </c>
      <c r="T16" s="20">
        <v>0.158313316120859</v>
      </c>
      <c r="U16" s="20">
        <v>0.22470642493967399</v>
      </c>
      <c r="V16" s="20">
        <v>0.15701099469874899</v>
      </c>
      <c r="W16" s="20">
        <v>7.8271327288879602E-2</v>
      </c>
      <c r="X16" s="20">
        <v>0.16641485654715699</v>
      </c>
      <c r="Y16" s="20">
        <v>0.15657044602696801</v>
      </c>
      <c r="Z16" s="20">
        <v>0.21374875641597599</v>
      </c>
      <c r="AA16" s="20">
        <v>0.173052937040864</v>
      </c>
      <c r="AB16" s="20">
        <v>0.20167461782546001</v>
      </c>
      <c r="AC16" s="20">
        <v>0.17130676813993401</v>
      </c>
      <c r="AD16" s="20">
        <v>0.15593319035845801</v>
      </c>
      <c r="AE16" s="20"/>
      <c r="AF16" s="20">
        <v>0.12943933121051501</v>
      </c>
      <c r="AG16" s="20">
        <v>0.17228378385513399</v>
      </c>
      <c r="AH16" s="20">
        <v>0.208328843424572</v>
      </c>
      <c r="AI16" s="20"/>
      <c r="AJ16" s="20">
        <v>7.8616963557395794E-2</v>
      </c>
      <c r="AK16" s="20">
        <v>0.19117684441185301</v>
      </c>
      <c r="AL16" s="20">
        <v>0.15230786454046399</v>
      </c>
      <c r="AM16" s="20">
        <v>0.17141982505251399</v>
      </c>
      <c r="AN16" s="20">
        <v>0.176362784710628</v>
      </c>
      <c r="AO16" s="20"/>
      <c r="AP16" s="20">
        <v>0.15813330519732099</v>
      </c>
      <c r="AQ16" s="20">
        <v>9.0570643991392405E-2</v>
      </c>
      <c r="AR16" s="20">
        <v>0.20041103548230399</v>
      </c>
      <c r="AS16" s="20">
        <v>0.15914814073307701</v>
      </c>
      <c r="AT16" s="20">
        <v>0.30490401568532199</v>
      </c>
      <c r="AU16" s="20">
        <v>0.181660536300571</v>
      </c>
      <c r="AV16" s="20"/>
      <c r="AW16" s="20">
        <v>0.26715577116835998</v>
      </c>
      <c r="AX16" s="20">
        <v>0.23334342827934501</v>
      </c>
      <c r="AY16" s="20">
        <v>0.197921954252222</v>
      </c>
      <c r="AZ16" s="20">
        <v>0.27318275773070999</v>
      </c>
      <c r="BA16" s="20">
        <v>0.17128341089697</v>
      </c>
      <c r="BB16" s="20">
        <v>0.19376295233691401</v>
      </c>
      <c r="BC16" s="20">
        <v>0.163916868183069</v>
      </c>
      <c r="BD16" s="20">
        <v>0.14060182117686901</v>
      </c>
      <c r="BE16" s="20">
        <v>0.17496870347423801</v>
      </c>
      <c r="BF16" s="20">
        <v>0.19229952816940399</v>
      </c>
      <c r="BG16" s="20">
        <v>0.147287352276776</v>
      </c>
      <c r="BH16" s="20">
        <v>0.12208724884826</v>
      </c>
      <c r="BI16" s="20">
        <v>0.16140391727123701</v>
      </c>
      <c r="BJ16" s="20">
        <v>4.5533448946582199E-2</v>
      </c>
      <c r="BK16" s="20">
        <v>8.7594242025819696E-2</v>
      </c>
      <c r="BL16" s="20">
        <v>0.114526057664682</v>
      </c>
      <c r="BM16" s="20"/>
      <c r="BN16" s="20">
        <v>0.15598177267360899</v>
      </c>
      <c r="BO16" s="20">
        <v>0.19486765236350001</v>
      </c>
      <c r="BP16" s="20"/>
      <c r="BQ16" s="20">
        <v>0.15624871167676799</v>
      </c>
      <c r="BR16" s="20">
        <v>0.24047063546096101</v>
      </c>
      <c r="BS16" s="20"/>
      <c r="BT16" s="20">
        <v>0.14308063586799</v>
      </c>
      <c r="BU16" s="20"/>
      <c r="BV16" s="20">
        <v>0.20021089552330401</v>
      </c>
      <c r="BW16" s="20">
        <v>0.19043293032009001</v>
      </c>
      <c r="BX16" s="20">
        <v>0.155218492650984</v>
      </c>
      <c r="BY16" s="20"/>
      <c r="BZ16" s="20">
        <v>0.340698705252029</v>
      </c>
      <c r="CA16" s="20">
        <v>0.26809049395762502</v>
      </c>
      <c r="CB16" s="20">
        <v>0.17029403063985599</v>
      </c>
      <c r="CC16" s="20">
        <v>0.18194037210987099</v>
      </c>
      <c r="CD16" s="20">
        <v>7.9315037373335395E-2</v>
      </c>
      <c r="CE16" s="20">
        <v>8.7448188644569894E-2</v>
      </c>
      <c r="CF16" s="20">
        <v>0.127123228454259</v>
      </c>
      <c r="CG16" s="20"/>
      <c r="CH16" s="20">
        <v>9.7230744461884205E-2</v>
      </c>
      <c r="CI16" s="20">
        <v>0.115561589938648</v>
      </c>
      <c r="CJ16" s="20">
        <v>0.17578246819789201</v>
      </c>
      <c r="CK16" s="20">
        <v>0.29071419640232099</v>
      </c>
      <c r="CL16" s="20">
        <v>0.37505882261350498</v>
      </c>
    </row>
    <row r="17" spans="2:90" x14ac:dyDescent="0.3">
      <c r="B17" s="18" t="s">
        <v>121</v>
      </c>
      <c r="C17" s="21">
        <v>0.378851702214824</v>
      </c>
      <c r="D17" s="21">
        <v>0.45571085501259601</v>
      </c>
      <c r="E17" s="21">
        <v>0.30844520255584201</v>
      </c>
      <c r="F17" s="21"/>
      <c r="G17" s="21">
        <v>0.31482194793551799</v>
      </c>
      <c r="H17" s="21">
        <v>0.33570238239050598</v>
      </c>
      <c r="I17" s="21">
        <v>0.33301023839161997</v>
      </c>
      <c r="J17" s="21">
        <v>0.30484634446878001</v>
      </c>
      <c r="K17" s="21">
        <v>0.42054926137066001</v>
      </c>
      <c r="L17" s="21">
        <v>0.52627528510196098</v>
      </c>
      <c r="M17" s="21"/>
      <c r="N17" s="21">
        <v>0.44983919882078799</v>
      </c>
      <c r="O17" s="21">
        <v>0.34494656606343899</v>
      </c>
      <c r="P17" s="21">
        <v>0.42335227302549799</v>
      </c>
      <c r="Q17" s="21">
        <v>0.295842138342647</v>
      </c>
      <c r="R17" s="21"/>
      <c r="S17" s="21">
        <v>0.33444162922859</v>
      </c>
      <c r="T17" s="21">
        <v>0.40958606782491003</v>
      </c>
      <c r="U17" s="21">
        <v>0.29915250733001603</v>
      </c>
      <c r="V17" s="21">
        <v>0.38436302213241103</v>
      </c>
      <c r="W17" s="21">
        <v>0.55897013101465598</v>
      </c>
      <c r="X17" s="21">
        <v>0.36951480838741102</v>
      </c>
      <c r="Y17" s="21">
        <v>0.46970732103847701</v>
      </c>
      <c r="Z17" s="21">
        <v>0.29151301852876799</v>
      </c>
      <c r="AA17" s="21">
        <v>0.36639434671599203</v>
      </c>
      <c r="AB17" s="21">
        <v>0.31526771705086598</v>
      </c>
      <c r="AC17" s="21">
        <v>0.377166298063352</v>
      </c>
      <c r="AD17" s="21">
        <v>0.37050055150667199</v>
      </c>
      <c r="AE17" s="21"/>
      <c r="AF17" s="21">
        <v>0.49075107386045502</v>
      </c>
      <c r="AG17" s="21">
        <v>0.391391293522662</v>
      </c>
      <c r="AH17" s="21">
        <v>0.23025974148084499</v>
      </c>
      <c r="AI17" s="21"/>
      <c r="AJ17" s="21">
        <v>0.59630329408199101</v>
      </c>
      <c r="AK17" s="21">
        <v>0.35661701096621901</v>
      </c>
      <c r="AL17" s="21">
        <v>0.42242005335306998</v>
      </c>
      <c r="AM17" s="21">
        <v>0.437059120221855</v>
      </c>
      <c r="AN17" s="21">
        <v>0.24932957322562899</v>
      </c>
      <c r="AO17" s="21"/>
      <c r="AP17" s="21">
        <v>0.44931031388267501</v>
      </c>
      <c r="AQ17" s="21">
        <v>0.56241021477863196</v>
      </c>
      <c r="AR17" s="21">
        <v>0.33492501163055299</v>
      </c>
      <c r="AS17" s="21">
        <v>0.420889673846357</v>
      </c>
      <c r="AT17" s="21">
        <v>5.5420888649785401E-2</v>
      </c>
      <c r="AU17" s="21">
        <v>0.28456652919132902</v>
      </c>
      <c r="AV17" s="21"/>
      <c r="AW17" s="21">
        <v>0.17115849064719699</v>
      </c>
      <c r="AX17" s="21">
        <v>0.22139517156974101</v>
      </c>
      <c r="AY17" s="21">
        <v>0.28875548335802997</v>
      </c>
      <c r="AZ17" s="21">
        <v>0.14951737517809799</v>
      </c>
      <c r="BA17" s="21">
        <v>0.31857264801700502</v>
      </c>
      <c r="BB17" s="21">
        <v>0.35016501388680799</v>
      </c>
      <c r="BC17" s="21">
        <v>0.41999189217589</v>
      </c>
      <c r="BD17" s="21">
        <v>0.45617815927408001</v>
      </c>
      <c r="BE17" s="21">
        <v>0.36274961423098401</v>
      </c>
      <c r="BF17" s="21">
        <v>0.39616020729516399</v>
      </c>
      <c r="BG17" s="21">
        <v>0.46293695537352902</v>
      </c>
      <c r="BH17" s="21">
        <v>0.51020946668392497</v>
      </c>
      <c r="BI17" s="21">
        <v>0.40499467903638098</v>
      </c>
      <c r="BJ17" s="21">
        <v>0.62546980027744703</v>
      </c>
      <c r="BK17" s="21">
        <v>0.61700375485834003</v>
      </c>
      <c r="BL17" s="21">
        <v>0.54702408301810401</v>
      </c>
      <c r="BM17" s="21"/>
      <c r="BN17" s="21">
        <v>0.41957968893455899</v>
      </c>
      <c r="BO17" s="21">
        <v>0.31830256656150702</v>
      </c>
      <c r="BP17" s="21"/>
      <c r="BQ17" s="21">
        <v>0.46739862362217099</v>
      </c>
      <c r="BR17" s="21">
        <v>0.19334407678743401</v>
      </c>
      <c r="BS17" s="21"/>
      <c r="BT17" s="21">
        <v>0.48345030269469302</v>
      </c>
      <c r="BU17" s="21"/>
      <c r="BV17" s="21">
        <v>0.29399665512487799</v>
      </c>
      <c r="BW17" s="21">
        <v>0.325565983491439</v>
      </c>
      <c r="BX17" s="21">
        <v>0.43754904918328602</v>
      </c>
      <c r="BY17" s="21"/>
      <c r="BZ17" s="21">
        <v>3.0534140633845401E-2</v>
      </c>
      <c r="CA17" s="21">
        <v>0.157281477795776</v>
      </c>
      <c r="CB17" s="21">
        <v>0.34675369987786298</v>
      </c>
      <c r="CC17" s="21">
        <v>0.36132582172024502</v>
      </c>
      <c r="CD17" s="21">
        <v>0.58990572752102199</v>
      </c>
      <c r="CE17" s="21">
        <v>0.62662178478876396</v>
      </c>
      <c r="CF17" s="21">
        <v>0.49963607970583301</v>
      </c>
      <c r="CG17" s="21"/>
      <c r="CH17" s="21">
        <v>0.62842834448384299</v>
      </c>
      <c r="CI17" s="21">
        <v>0.53221374470844696</v>
      </c>
      <c r="CJ17" s="21">
        <v>0.31853018686863499</v>
      </c>
      <c r="CK17" s="21">
        <v>0.10054164314026399</v>
      </c>
      <c r="CL17" s="21">
        <v>-1.54848843046448E-2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B2:CL2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736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725</v>
      </c>
      <c r="C9" s="17">
        <v>0.37105564304276301</v>
      </c>
      <c r="D9" s="17">
        <v>0.37620180309766399</v>
      </c>
      <c r="E9" s="17">
        <v>0.36507961057157301</v>
      </c>
      <c r="F9" s="17"/>
      <c r="G9" s="17">
        <v>0.33327606789224101</v>
      </c>
      <c r="H9" s="17">
        <v>0.381179123778152</v>
      </c>
      <c r="I9" s="17">
        <v>0.30256007410059899</v>
      </c>
      <c r="J9" s="17">
        <v>0.39624189173373597</v>
      </c>
      <c r="K9" s="17">
        <v>0.39679797371056102</v>
      </c>
      <c r="L9" s="17">
        <v>0.406259957966698</v>
      </c>
      <c r="M9" s="17"/>
      <c r="N9" s="17">
        <v>0.383826221940408</v>
      </c>
      <c r="O9" s="17">
        <v>0.32824852426590601</v>
      </c>
      <c r="P9" s="17">
        <v>0.39729848589731298</v>
      </c>
      <c r="Q9" s="17">
        <v>0.37603301443506598</v>
      </c>
      <c r="R9" s="17"/>
      <c r="S9" s="17">
        <v>0.42455478658454199</v>
      </c>
      <c r="T9" s="17">
        <v>0.38169369942822801</v>
      </c>
      <c r="U9" s="17">
        <v>0.37285569416955799</v>
      </c>
      <c r="V9" s="17">
        <v>0.31366908979315999</v>
      </c>
      <c r="W9" s="17">
        <v>0.26691320799604901</v>
      </c>
      <c r="X9" s="17">
        <v>0.38471387883158398</v>
      </c>
      <c r="Y9" s="17">
        <v>0.32399062949629198</v>
      </c>
      <c r="Z9" s="17">
        <v>0.38419128518113999</v>
      </c>
      <c r="AA9" s="17">
        <v>0.38813294904303902</v>
      </c>
      <c r="AB9" s="17">
        <v>0.46408909757102901</v>
      </c>
      <c r="AC9" s="17">
        <v>0.29236001983627702</v>
      </c>
      <c r="AD9" s="17">
        <v>0.34074876302079898</v>
      </c>
      <c r="AE9" s="17"/>
      <c r="AF9" s="17">
        <v>0.38616861159693</v>
      </c>
      <c r="AG9" s="17">
        <v>0.364102575558096</v>
      </c>
      <c r="AH9" s="17">
        <v>0.37268502843615903</v>
      </c>
      <c r="AI9" s="17"/>
      <c r="AJ9" s="17">
        <v>0.30551620228228499</v>
      </c>
      <c r="AK9" s="17">
        <v>0.38527032191822402</v>
      </c>
      <c r="AL9" s="17">
        <v>0.34046693676287698</v>
      </c>
      <c r="AM9" s="17">
        <v>0.43005924294348302</v>
      </c>
      <c r="AN9" s="17">
        <v>0.34517244965819599</v>
      </c>
      <c r="AO9" s="17"/>
      <c r="AP9" s="17">
        <v>0.34442878796278098</v>
      </c>
      <c r="AQ9" s="17">
        <v>0.34600236945453899</v>
      </c>
      <c r="AR9" s="17">
        <v>0.40377878327455702</v>
      </c>
      <c r="AS9" s="17">
        <v>0.38433037862028302</v>
      </c>
      <c r="AT9" s="17">
        <v>0.378047135119083</v>
      </c>
      <c r="AU9" s="17">
        <v>0.385961846276837</v>
      </c>
      <c r="AV9" s="17"/>
      <c r="AW9" s="17">
        <v>0.55802024421556695</v>
      </c>
      <c r="AX9" s="17">
        <v>0.25321892509610799</v>
      </c>
      <c r="AY9" s="17">
        <v>0.37902738100455502</v>
      </c>
      <c r="AZ9" s="17">
        <v>0.42431379164547101</v>
      </c>
      <c r="BA9" s="17">
        <v>0.32598582315610503</v>
      </c>
      <c r="BB9" s="17">
        <v>0.44479908672571999</v>
      </c>
      <c r="BC9" s="17">
        <v>0.29225336566089299</v>
      </c>
      <c r="BD9" s="17">
        <v>0.42894502187970301</v>
      </c>
      <c r="BE9" s="17">
        <v>0.39322832060228702</v>
      </c>
      <c r="BF9" s="17">
        <v>0.37553066629521797</v>
      </c>
      <c r="BG9" s="17">
        <v>0.32775118550424398</v>
      </c>
      <c r="BH9" s="17">
        <v>0.31922286633088598</v>
      </c>
      <c r="BI9" s="17">
        <v>0.44376640605994699</v>
      </c>
      <c r="BJ9" s="17">
        <v>0.409560990613898</v>
      </c>
      <c r="BK9" s="17">
        <v>0.27510989228810301</v>
      </c>
      <c r="BL9" s="17">
        <v>0.36987872516860099</v>
      </c>
      <c r="BM9" s="17"/>
      <c r="BN9" s="17">
        <v>0.37224411677921099</v>
      </c>
      <c r="BO9" s="17">
        <v>0.37144425726938501</v>
      </c>
      <c r="BP9" s="17"/>
      <c r="BQ9" s="17">
        <v>0.34347229325873802</v>
      </c>
      <c r="BR9" s="17">
        <v>0.428846129551752</v>
      </c>
      <c r="BS9" s="17"/>
      <c r="BT9" s="17">
        <v>0.349826889281243</v>
      </c>
      <c r="BU9" s="17"/>
      <c r="BV9" s="17">
        <v>0.37773069240026402</v>
      </c>
      <c r="BW9" s="17">
        <v>0.39282223412663397</v>
      </c>
      <c r="BX9" s="17">
        <v>0.35992464596403401</v>
      </c>
      <c r="BY9" s="17"/>
      <c r="BZ9" s="17">
        <v>0.30826851563971902</v>
      </c>
      <c r="CA9" s="17">
        <v>0.38398294042756098</v>
      </c>
      <c r="CB9" s="17">
        <v>0.31102004761234298</v>
      </c>
      <c r="CC9" s="17">
        <v>0.399053742428082</v>
      </c>
      <c r="CD9" s="17">
        <v>0.37063820268230901</v>
      </c>
      <c r="CE9" s="17">
        <v>0.43229734826841398</v>
      </c>
      <c r="CF9" s="17">
        <v>0.39247828623453501</v>
      </c>
      <c r="CG9" s="17"/>
      <c r="CH9" s="17">
        <v>0.33469318417425198</v>
      </c>
      <c r="CI9" s="17">
        <v>0.35650862902917702</v>
      </c>
      <c r="CJ9" s="17">
        <v>0.39897493421750801</v>
      </c>
      <c r="CK9" s="17">
        <v>0.368095371668265</v>
      </c>
      <c r="CL9" s="17">
        <v>0.34999967437664498</v>
      </c>
    </row>
    <row r="10" spans="2:90" x14ac:dyDescent="0.3">
      <c r="B10" s="18" t="s">
        <v>726</v>
      </c>
      <c r="C10" s="17">
        <v>0.365617925820102</v>
      </c>
      <c r="D10" s="17">
        <v>0.37244768521392702</v>
      </c>
      <c r="E10" s="17">
        <v>0.356919666086354</v>
      </c>
      <c r="F10" s="17"/>
      <c r="G10" s="17">
        <v>0.411429447674725</v>
      </c>
      <c r="H10" s="17">
        <v>0.344648710974443</v>
      </c>
      <c r="I10" s="17">
        <v>0.37361437463893299</v>
      </c>
      <c r="J10" s="17">
        <v>0.36685625944265898</v>
      </c>
      <c r="K10" s="17">
        <v>0.35201588286853402</v>
      </c>
      <c r="L10" s="17">
        <v>0.35388850947017703</v>
      </c>
      <c r="M10" s="17"/>
      <c r="N10" s="17">
        <v>0.37025348825026799</v>
      </c>
      <c r="O10" s="17">
        <v>0.38649790929796901</v>
      </c>
      <c r="P10" s="17">
        <v>0.32049716165853498</v>
      </c>
      <c r="Q10" s="17">
        <v>0.38230981839073702</v>
      </c>
      <c r="R10" s="17"/>
      <c r="S10" s="17">
        <v>0.334640923979238</v>
      </c>
      <c r="T10" s="17">
        <v>0.40053241607259199</v>
      </c>
      <c r="U10" s="17">
        <v>0.35698370913093502</v>
      </c>
      <c r="V10" s="17">
        <v>0.42830107532657702</v>
      </c>
      <c r="W10" s="17">
        <v>0.33871316697241799</v>
      </c>
      <c r="X10" s="17">
        <v>0.35292815007420397</v>
      </c>
      <c r="Y10" s="17">
        <v>0.31219174055699001</v>
      </c>
      <c r="Z10" s="17">
        <v>0.43178854883554402</v>
      </c>
      <c r="AA10" s="17">
        <v>0.37283418633438697</v>
      </c>
      <c r="AB10" s="17">
        <v>0.349442800557278</v>
      </c>
      <c r="AC10" s="17">
        <v>0.308399419590004</v>
      </c>
      <c r="AD10" s="17">
        <v>0.46620448129499398</v>
      </c>
      <c r="AE10" s="17"/>
      <c r="AF10" s="17">
        <v>0.30408913421595801</v>
      </c>
      <c r="AG10" s="17">
        <v>0.40204455559111302</v>
      </c>
      <c r="AH10" s="17">
        <v>0.382688329756668</v>
      </c>
      <c r="AI10" s="17"/>
      <c r="AJ10" s="17">
        <v>0.28306241992967601</v>
      </c>
      <c r="AK10" s="17">
        <v>0.41278947402592903</v>
      </c>
      <c r="AL10" s="17">
        <v>0.365778210771187</v>
      </c>
      <c r="AM10" s="17">
        <v>0.31585618980230601</v>
      </c>
      <c r="AN10" s="17">
        <v>0.39566430032732303</v>
      </c>
      <c r="AO10" s="17"/>
      <c r="AP10" s="17">
        <v>0.39242484546898398</v>
      </c>
      <c r="AQ10" s="17">
        <v>0.31785868858571498</v>
      </c>
      <c r="AR10" s="17">
        <v>0.35754157289987298</v>
      </c>
      <c r="AS10" s="17">
        <v>0.33978237208430201</v>
      </c>
      <c r="AT10" s="17">
        <v>0.45729650471183397</v>
      </c>
      <c r="AU10" s="17">
        <v>0.32996858175072402</v>
      </c>
      <c r="AV10" s="17"/>
      <c r="AW10" s="17">
        <v>0.26160985886978</v>
      </c>
      <c r="AX10" s="17">
        <v>0.31997517760264399</v>
      </c>
      <c r="AY10" s="17">
        <v>0.41529284400570998</v>
      </c>
      <c r="AZ10" s="17">
        <v>0.357687094285562</v>
      </c>
      <c r="BA10" s="17">
        <v>0.36713036894010498</v>
      </c>
      <c r="BB10" s="17">
        <v>0.37297793281928998</v>
      </c>
      <c r="BC10" s="17">
        <v>0.41692884119877699</v>
      </c>
      <c r="BD10" s="17">
        <v>0.40614861011032399</v>
      </c>
      <c r="BE10" s="17">
        <v>0.366054600967957</v>
      </c>
      <c r="BF10" s="17">
        <v>0.46804545670520498</v>
      </c>
      <c r="BG10" s="17">
        <v>0.34800330924605699</v>
      </c>
      <c r="BH10" s="17">
        <v>0.28813272265087397</v>
      </c>
      <c r="BI10" s="17">
        <v>0.33978777601363302</v>
      </c>
      <c r="BJ10" s="17">
        <v>0.31949476378372799</v>
      </c>
      <c r="BK10" s="17">
        <v>0.23585236148651501</v>
      </c>
      <c r="BL10" s="17">
        <v>0.37078079671577902</v>
      </c>
      <c r="BM10" s="17"/>
      <c r="BN10" s="17">
        <v>0.359766321849607</v>
      </c>
      <c r="BO10" s="17">
        <v>0.37590867556442997</v>
      </c>
      <c r="BP10" s="17"/>
      <c r="BQ10" s="17">
        <v>0.39916347935846702</v>
      </c>
      <c r="BR10" s="17">
        <v>0.45752437093442599</v>
      </c>
      <c r="BS10" s="17"/>
      <c r="BT10" s="17">
        <v>0.366353902416511</v>
      </c>
      <c r="BU10" s="17"/>
      <c r="BV10" s="17">
        <v>0.41535311182059598</v>
      </c>
      <c r="BW10" s="17">
        <v>0.37937404935115798</v>
      </c>
      <c r="BX10" s="17">
        <v>0.34417646323788698</v>
      </c>
      <c r="BY10" s="17"/>
      <c r="BZ10" s="17">
        <v>0.35854236502897002</v>
      </c>
      <c r="CA10" s="17">
        <v>0.39098085192029802</v>
      </c>
      <c r="CB10" s="17">
        <v>0.41338841913663399</v>
      </c>
      <c r="CC10" s="17">
        <v>0.32547124892884899</v>
      </c>
      <c r="CD10" s="17">
        <v>0.38399616741658299</v>
      </c>
      <c r="CE10" s="17">
        <v>0.36004842988895303</v>
      </c>
      <c r="CF10" s="17">
        <v>0.37494826636731199</v>
      </c>
      <c r="CG10" s="17"/>
      <c r="CH10" s="17">
        <v>0.27627142450873499</v>
      </c>
      <c r="CI10" s="17">
        <v>0.36978646607931798</v>
      </c>
      <c r="CJ10" s="17">
        <v>0.36151002690511502</v>
      </c>
      <c r="CK10" s="17">
        <v>0.41324599626918401</v>
      </c>
      <c r="CL10" s="17">
        <v>0.39724709193602797</v>
      </c>
    </row>
    <row r="11" spans="2:90" x14ac:dyDescent="0.3">
      <c r="B11" s="18" t="s">
        <v>727</v>
      </c>
      <c r="C11" s="17">
        <v>0.30905214253338598</v>
      </c>
      <c r="D11" s="17">
        <v>0.32333126834963899</v>
      </c>
      <c r="E11" s="17">
        <v>0.29658840985770801</v>
      </c>
      <c r="F11" s="17"/>
      <c r="G11" s="17">
        <v>0.18839330257595399</v>
      </c>
      <c r="H11" s="17">
        <v>0.23246449423422799</v>
      </c>
      <c r="I11" s="17">
        <v>0.25800584841540403</v>
      </c>
      <c r="J11" s="17">
        <v>0.344742236712831</v>
      </c>
      <c r="K11" s="17">
        <v>0.34195141926563399</v>
      </c>
      <c r="L11" s="17">
        <v>0.442542774267428</v>
      </c>
      <c r="M11" s="17"/>
      <c r="N11" s="17">
        <v>0.30881442870942999</v>
      </c>
      <c r="O11" s="17">
        <v>0.28146781505349699</v>
      </c>
      <c r="P11" s="17">
        <v>0.32150867227995</v>
      </c>
      <c r="Q11" s="17">
        <v>0.32376311664325302</v>
      </c>
      <c r="R11" s="17"/>
      <c r="S11" s="17">
        <v>0.25328258441505103</v>
      </c>
      <c r="T11" s="17">
        <v>0.36523979712278598</v>
      </c>
      <c r="U11" s="17">
        <v>0.33223776238807301</v>
      </c>
      <c r="V11" s="17">
        <v>0.31417950692847901</v>
      </c>
      <c r="W11" s="17">
        <v>0.31782995858407398</v>
      </c>
      <c r="X11" s="17">
        <v>0.30663036532624999</v>
      </c>
      <c r="Y11" s="17">
        <v>0.34458728979646902</v>
      </c>
      <c r="Z11" s="17">
        <v>0.357252984998011</v>
      </c>
      <c r="AA11" s="17">
        <v>0.27920058412558701</v>
      </c>
      <c r="AB11" s="17">
        <v>0.27315502554998899</v>
      </c>
      <c r="AC11" s="17">
        <v>0.26651243783840001</v>
      </c>
      <c r="AD11" s="17">
        <v>0.36491047847485503</v>
      </c>
      <c r="AE11" s="17"/>
      <c r="AF11" s="17">
        <v>0.3576922673822</v>
      </c>
      <c r="AG11" s="17">
        <v>0.31826106792386999</v>
      </c>
      <c r="AH11" s="17">
        <v>0.25692027643760801</v>
      </c>
      <c r="AI11" s="17"/>
      <c r="AJ11" s="17">
        <v>0.353589258112321</v>
      </c>
      <c r="AK11" s="17">
        <v>0.29995262583673798</v>
      </c>
      <c r="AL11" s="17">
        <v>0.29527975881155399</v>
      </c>
      <c r="AM11" s="17">
        <v>0.38455465743415301</v>
      </c>
      <c r="AN11" s="17">
        <v>0.324517228103053</v>
      </c>
      <c r="AO11" s="17"/>
      <c r="AP11" s="17">
        <v>0.29891063368669701</v>
      </c>
      <c r="AQ11" s="17">
        <v>0.29492632870466301</v>
      </c>
      <c r="AR11" s="17">
        <v>0.28534589863104598</v>
      </c>
      <c r="AS11" s="17">
        <v>0.39387152434697298</v>
      </c>
      <c r="AT11" s="17">
        <v>0.242251936883837</v>
      </c>
      <c r="AU11" s="17">
        <v>0.31434685520894201</v>
      </c>
      <c r="AV11" s="17"/>
      <c r="AW11" s="17">
        <v>0.30286834407356999</v>
      </c>
      <c r="AX11" s="17">
        <v>0.21643162712721301</v>
      </c>
      <c r="AY11" s="17">
        <v>0.34276308862566601</v>
      </c>
      <c r="AZ11" s="17">
        <v>0.29255721666710999</v>
      </c>
      <c r="BA11" s="17">
        <v>0.30360762403631902</v>
      </c>
      <c r="BB11" s="17">
        <v>0.31443005117775102</v>
      </c>
      <c r="BC11" s="17">
        <v>0.32414869046509498</v>
      </c>
      <c r="BD11" s="17">
        <v>0.31751310768690699</v>
      </c>
      <c r="BE11" s="17">
        <v>0.37098586235958197</v>
      </c>
      <c r="BF11" s="17">
        <v>0.42434889049708002</v>
      </c>
      <c r="BG11" s="17">
        <v>0.313236577340536</v>
      </c>
      <c r="BH11" s="17">
        <v>0.32713562350542202</v>
      </c>
      <c r="BI11" s="17">
        <v>0.33998825227499802</v>
      </c>
      <c r="BJ11" s="17">
        <v>0.29659422779088201</v>
      </c>
      <c r="BK11" s="17">
        <v>0.22307957333508699</v>
      </c>
      <c r="BL11" s="17">
        <v>0.21872482792289399</v>
      </c>
      <c r="BM11" s="17"/>
      <c r="BN11" s="17">
        <v>0.31733307170820702</v>
      </c>
      <c r="BO11" s="17">
        <v>0.29763339517945198</v>
      </c>
      <c r="BP11" s="17"/>
      <c r="BQ11" s="17">
        <v>0.30538540743688902</v>
      </c>
      <c r="BR11" s="17">
        <v>0.29132544780594799</v>
      </c>
      <c r="BS11" s="17"/>
      <c r="BT11" s="17">
        <v>0.34468644078822003</v>
      </c>
      <c r="BU11" s="17"/>
      <c r="BV11" s="17">
        <v>0.27518603178399698</v>
      </c>
      <c r="BW11" s="17">
        <v>0.29830373140296101</v>
      </c>
      <c r="BX11" s="17">
        <v>0.330076728994391</v>
      </c>
      <c r="BY11" s="17"/>
      <c r="BZ11" s="17">
        <v>0.26292023960191901</v>
      </c>
      <c r="CA11" s="17">
        <v>0.304311629850395</v>
      </c>
      <c r="CB11" s="17">
        <v>0.32421200458898503</v>
      </c>
      <c r="CC11" s="17">
        <v>0.27088496738201601</v>
      </c>
      <c r="CD11" s="17">
        <v>0.37906693058569901</v>
      </c>
      <c r="CE11" s="17">
        <v>0.32996478411346503</v>
      </c>
      <c r="CF11" s="17">
        <v>0.30621647836875399</v>
      </c>
      <c r="CG11" s="17"/>
      <c r="CH11" s="17">
        <v>0.26209768870175199</v>
      </c>
      <c r="CI11" s="17">
        <v>0.32052882762502299</v>
      </c>
      <c r="CJ11" s="17">
        <v>0.32302370112726497</v>
      </c>
      <c r="CK11" s="17">
        <v>0.30031988372641999</v>
      </c>
      <c r="CL11" s="17">
        <v>0.222789175668442</v>
      </c>
    </row>
    <row r="12" spans="2:90" ht="28.8" x14ac:dyDescent="0.3">
      <c r="B12" s="18" t="s">
        <v>728</v>
      </c>
      <c r="C12" s="17">
        <v>0.30747500671576999</v>
      </c>
      <c r="D12" s="17">
        <v>0.28902935401624202</v>
      </c>
      <c r="E12" s="17">
        <v>0.32411175859491398</v>
      </c>
      <c r="F12" s="17"/>
      <c r="G12" s="17">
        <v>0.34293597768213602</v>
      </c>
      <c r="H12" s="17">
        <v>0.33426387557249398</v>
      </c>
      <c r="I12" s="17">
        <v>0.26217812056933998</v>
      </c>
      <c r="J12" s="17">
        <v>0.26845141416859503</v>
      </c>
      <c r="K12" s="17">
        <v>0.317296686634985</v>
      </c>
      <c r="L12" s="17">
        <v>0.324208940301765</v>
      </c>
      <c r="M12" s="17"/>
      <c r="N12" s="17">
        <v>0.32042241562259199</v>
      </c>
      <c r="O12" s="17">
        <v>0.325120470821541</v>
      </c>
      <c r="P12" s="17">
        <v>0.27231389602134598</v>
      </c>
      <c r="Q12" s="17">
        <v>0.30688733567441301</v>
      </c>
      <c r="R12" s="17"/>
      <c r="S12" s="17">
        <v>0.33284910215652402</v>
      </c>
      <c r="T12" s="17">
        <v>0.32714808345443802</v>
      </c>
      <c r="U12" s="17">
        <v>0.32081404403504898</v>
      </c>
      <c r="V12" s="17">
        <v>0.31582905515464699</v>
      </c>
      <c r="W12" s="17">
        <v>0.22928803556409399</v>
      </c>
      <c r="X12" s="17">
        <v>0.30188128782343598</v>
      </c>
      <c r="Y12" s="17">
        <v>0.25719498485269399</v>
      </c>
      <c r="Z12" s="17">
        <v>0.34937435534217998</v>
      </c>
      <c r="AA12" s="17">
        <v>0.28111661945410099</v>
      </c>
      <c r="AB12" s="17">
        <v>0.334205221622704</v>
      </c>
      <c r="AC12" s="17">
        <v>0.275222426050933</v>
      </c>
      <c r="AD12" s="17">
        <v>0.39050250405537401</v>
      </c>
      <c r="AE12" s="17"/>
      <c r="AF12" s="17">
        <v>0.26731635832134198</v>
      </c>
      <c r="AG12" s="17">
        <v>0.33579745773720099</v>
      </c>
      <c r="AH12" s="17">
        <v>0.30949124734262801</v>
      </c>
      <c r="AI12" s="17"/>
      <c r="AJ12" s="17">
        <v>0.25597865885823101</v>
      </c>
      <c r="AK12" s="17">
        <v>0.30949545601405498</v>
      </c>
      <c r="AL12" s="17">
        <v>0.34289069776618603</v>
      </c>
      <c r="AM12" s="17">
        <v>0.26071389053461003</v>
      </c>
      <c r="AN12" s="17">
        <v>0.41543908663865797</v>
      </c>
      <c r="AO12" s="17"/>
      <c r="AP12" s="17">
        <v>0.293895423384822</v>
      </c>
      <c r="AQ12" s="17">
        <v>0.25216804193537301</v>
      </c>
      <c r="AR12" s="17">
        <v>0.32608372121768903</v>
      </c>
      <c r="AS12" s="17">
        <v>0.280667741151717</v>
      </c>
      <c r="AT12" s="17">
        <v>0.47703409455849799</v>
      </c>
      <c r="AU12" s="17">
        <v>0.34482412054500799</v>
      </c>
      <c r="AV12" s="17"/>
      <c r="AW12" s="17">
        <v>0.42047747803035201</v>
      </c>
      <c r="AX12" s="17">
        <v>0.20508855035177001</v>
      </c>
      <c r="AY12" s="17">
        <v>0.238401711530837</v>
      </c>
      <c r="AZ12" s="17">
        <v>0.36003626941102101</v>
      </c>
      <c r="BA12" s="17">
        <v>0.34310480561598899</v>
      </c>
      <c r="BB12" s="17">
        <v>0.26705244392529698</v>
      </c>
      <c r="BC12" s="17">
        <v>0.25669059536684802</v>
      </c>
      <c r="BD12" s="17">
        <v>0.32780801565066903</v>
      </c>
      <c r="BE12" s="17">
        <v>0.37784598939086</v>
      </c>
      <c r="BF12" s="17">
        <v>0.36958198328046699</v>
      </c>
      <c r="BG12" s="17">
        <v>0.30669006869064003</v>
      </c>
      <c r="BH12" s="17">
        <v>0.28729375575167898</v>
      </c>
      <c r="BI12" s="17">
        <v>0.26672290434380902</v>
      </c>
      <c r="BJ12" s="17">
        <v>0.221531896568291</v>
      </c>
      <c r="BK12" s="17">
        <v>0.248992651848158</v>
      </c>
      <c r="BL12" s="17">
        <v>0.39003769650940601</v>
      </c>
      <c r="BM12" s="17"/>
      <c r="BN12" s="17">
        <v>0.291946548149289</v>
      </c>
      <c r="BO12" s="17">
        <v>0.32805212184627902</v>
      </c>
      <c r="BP12" s="17"/>
      <c r="BQ12" s="17">
        <v>0.28644515060439502</v>
      </c>
      <c r="BR12" s="17">
        <v>0.328797681731331</v>
      </c>
      <c r="BS12" s="17"/>
      <c r="BT12" s="17">
        <v>0.27593834064344203</v>
      </c>
      <c r="BU12" s="17"/>
      <c r="BV12" s="17">
        <v>0.33036429242524401</v>
      </c>
      <c r="BW12" s="17">
        <v>0.32009087259580798</v>
      </c>
      <c r="BX12" s="17">
        <v>0.28720579998004903</v>
      </c>
      <c r="BY12" s="17"/>
      <c r="BZ12" s="17">
        <v>0.32270276777738199</v>
      </c>
      <c r="CA12" s="17">
        <v>0.34646870932896801</v>
      </c>
      <c r="CB12" s="17">
        <v>0.32526498956122901</v>
      </c>
      <c r="CC12" s="17">
        <v>0.30218208177434203</v>
      </c>
      <c r="CD12" s="17">
        <v>0.28012514930079502</v>
      </c>
      <c r="CE12" s="17">
        <v>0.28975662270543801</v>
      </c>
      <c r="CF12" s="17">
        <v>0.30199459774189602</v>
      </c>
      <c r="CG12" s="17"/>
      <c r="CH12" s="17">
        <v>0.28820769628574999</v>
      </c>
      <c r="CI12" s="17">
        <v>0.29036205948636501</v>
      </c>
      <c r="CJ12" s="17">
        <v>0.32027022636684099</v>
      </c>
      <c r="CK12" s="17">
        <v>0.335943563817585</v>
      </c>
      <c r="CL12" s="17">
        <v>0.28469284794797101</v>
      </c>
    </row>
    <row r="13" spans="2:90" x14ac:dyDescent="0.3">
      <c r="B13" s="18" t="s">
        <v>729</v>
      </c>
      <c r="C13" s="17">
        <v>0.234586816076433</v>
      </c>
      <c r="D13" s="17">
        <v>0.25690750250632999</v>
      </c>
      <c r="E13" s="17">
        <v>0.21367375857363699</v>
      </c>
      <c r="F13" s="17"/>
      <c r="G13" s="17">
        <v>0.14310509559305101</v>
      </c>
      <c r="H13" s="17">
        <v>0.198185796887282</v>
      </c>
      <c r="I13" s="17">
        <v>0.222571015382106</v>
      </c>
      <c r="J13" s="17">
        <v>0.23348393835991699</v>
      </c>
      <c r="K13" s="17">
        <v>0.27294084580366101</v>
      </c>
      <c r="L13" s="17">
        <v>0.31010541400349101</v>
      </c>
      <c r="M13" s="17"/>
      <c r="N13" s="17">
        <v>0.20693279259682901</v>
      </c>
      <c r="O13" s="17">
        <v>0.199359689568396</v>
      </c>
      <c r="P13" s="17">
        <v>0.298759280097669</v>
      </c>
      <c r="Q13" s="17">
        <v>0.246837710524863</v>
      </c>
      <c r="R13" s="17"/>
      <c r="S13" s="17">
        <v>0.24126978637934801</v>
      </c>
      <c r="T13" s="17">
        <v>0.22472865471737899</v>
      </c>
      <c r="U13" s="17">
        <v>0.23217400642616101</v>
      </c>
      <c r="V13" s="17">
        <v>0.23397870842888499</v>
      </c>
      <c r="W13" s="17">
        <v>0.21309578929269499</v>
      </c>
      <c r="X13" s="17">
        <v>0.21405760063161799</v>
      </c>
      <c r="Y13" s="17">
        <v>0.26796507935468999</v>
      </c>
      <c r="Z13" s="17">
        <v>0.282998083199404</v>
      </c>
      <c r="AA13" s="17">
        <v>0.25435456864019101</v>
      </c>
      <c r="AB13" s="17">
        <v>0.20527904720861501</v>
      </c>
      <c r="AC13" s="17">
        <v>0.20674025169437599</v>
      </c>
      <c r="AD13" s="17">
        <v>0.27413856602919001</v>
      </c>
      <c r="AE13" s="17"/>
      <c r="AF13" s="17">
        <v>0.32933653589175998</v>
      </c>
      <c r="AG13" s="17">
        <v>0.19023867101075401</v>
      </c>
      <c r="AH13" s="17">
        <v>0.190448898435055</v>
      </c>
      <c r="AI13" s="17"/>
      <c r="AJ13" s="17">
        <v>0.27708640101605098</v>
      </c>
      <c r="AK13" s="17">
        <v>0.21560949794683201</v>
      </c>
      <c r="AL13" s="17">
        <v>0.125600375861988</v>
      </c>
      <c r="AM13" s="17">
        <v>0.36906371660106502</v>
      </c>
      <c r="AN13" s="17">
        <v>0.197740119957135</v>
      </c>
      <c r="AO13" s="17"/>
      <c r="AP13" s="17">
        <v>0.18807680530989199</v>
      </c>
      <c r="AQ13" s="17">
        <v>0.28431137755138602</v>
      </c>
      <c r="AR13" s="17">
        <v>0.16629521053699001</v>
      </c>
      <c r="AS13" s="17">
        <v>0.328060594555589</v>
      </c>
      <c r="AT13" s="17">
        <v>0.14117394336941499</v>
      </c>
      <c r="AU13" s="17">
        <v>0.22719883914396499</v>
      </c>
      <c r="AV13" s="17"/>
      <c r="AW13" s="17">
        <v>0.20281530338644299</v>
      </c>
      <c r="AX13" s="17">
        <v>0.1955931248476</v>
      </c>
      <c r="AY13" s="17">
        <v>0.25958515450838998</v>
      </c>
      <c r="AZ13" s="17">
        <v>0.26665373820999</v>
      </c>
      <c r="BA13" s="17">
        <v>0.20055946875455199</v>
      </c>
      <c r="BB13" s="17">
        <v>0.30965361698073202</v>
      </c>
      <c r="BC13" s="17">
        <v>0.25217086896882202</v>
      </c>
      <c r="BD13" s="17">
        <v>0.237806453585442</v>
      </c>
      <c r="BE13" s="17">
        <v>0.260714015949912</v>
      </c>
      <c r="BF13" s="17">
        <v>0.23225541067209801</v>
      </c>
      <c r="BG13" s="17">
        <v>0.23753786037261601</v>
      </c>
      <c r="BH13" s="17">
        <v>0.21510422066312801</v>
      </c>
      <c r="BI13" s="17">
        <v>0.206380295876709</v>
      </c>
      <c r="BJ13" s="17">
        <v>0.10010653706440301</v>
      </c>
      <c r="BK13" s="17">
        <v>0.25984321630069102</v>
      </c>
      <c r="BL13" s="17">
        <v>0.18964499573818999</v>
      </c>
      <c r="BM13" s="17"/>
      <c r="BN13" s="17">
        <v>0.26370248158127901</v>
      </c>
      <c r="BO13" s="17">
        <v>0.19201355146145699</v>
      </c>
      <c r="BP13" s="17"/>
      <c r="BQ13" s="17">
        <v>0.190552398252509</v>
      </c>
      <c r="BR13" s="17">
        <v>0.24197370906233701</v>
      </c>
      <c r="BS13" s="17"/>
      <c r="BT13" s="17">
        <v>0.23801862414316999</v>
      </c>
      <c r="BU13" s="17"/>
      <c r="BV13" s="17">
        <v>0.215772197297672</v>
      </c>
      <c r="BW13" s="17">
        <v>0.207539750852692</v>
      </c>
      <c r="BX13" s="17">
        <v>0.25449900834171502</v>
      </c>
      <c r="BY13" s="17"/>
      <c r="BZ13" s="17">
        <v>0.18707320889128801</v>
      </c>
      <c r="CA13" s="17">
        <v>0.248400313477807</v>
      </c>
      <c r="CB13" s="17">
        <v>0.24423272049622499</v>
      </c>
      <c r="CC13" s="17">
        <v>0.29004155408728599</v>
      </c>
      <c r="CD13" s="17">
        <v>0.24061071696085701</v>
      </c>
      <c r="CE13" s="17">
        <v>0.212372318651249</v>
      </c>
      <c r="CF13" s="17">
        <v>0.22271185141216701</v>
      </c>
      <c r="CG13" s="17"/>
      <c r="CH13" s="17">
        <v>0.28525356262502299</v>
      </c>
      <c r="CI13" s="17">
        <v>0.203017998962879</v>
      </c>
      <c r="CJ13" s="17">
        <v>0.26326779011009099</v>
      </c>
      <c r="CK13" s="17">
        <v>0.229178271616092</v>
      </c>
      <c r="CL13" s="17">
        <v>0.16119609580758901</v>
      </c>
    </row>
    <row r="14" spans="2:90" x14ac:dyDescent="0.3">
      <c r="B14" s="18" t="s">
        <v>730</v>
      </c>
      <c r="C14" s="17">
        <v>0.21771209065278599</v>
      </c>
      <c r="D14" s="17">
        <v>0.19710913990853701</v>
      </c>
      <c r="E14" s="17">
        <v>0.23659992460295101</v>
      </c>
      <c r="F14" s="17"/>
      <c r="G14" s="17">
        <v>0.311337551254314</v>
      </c>
      <c r="H14" s="17">
        <v>0.33059337468609901</v>
      </c>
      <c r="I14" s="17">
        <v>0.23627070695911501</v>
      </c>
      <c r="J14" s="17">
        <v>0.174365372242651</v>
      </c>
      <c r="K14" s="17">
        <v>0.13482546466687401</v>
      </c>
      <c r="L14" s="17">
        <v>0.138876052867589</v>
      </c>
      <c r="M14" s="17"/>
      <c r="N14" s="17">
        <v>0.263475732705091</v>
      </c>
      <c r="O14" s="17">
        <v>0.24204996962677899</v>
      </c>
      <c r="P14" s="17">
        <v>0.18205747605765399</v>
      </c>
      <c r="Q14" s="17">
        <v>0.17666934789564101</v>
      </c>
      <c r="R14" s="17"/>
      <c r="S14" s="17">
        <v>0.28312639933338801</v>
      </c>
      <c r="T14" s="17">
        <v>0.188719843112816</v>
      </c>
      <c r="U14" s="17">
        <v>0.23805674636874999</v>
      </c>
      <c r="V14" s="17">
        <v>0.171037036045326</v>
      </c>
      <c r="W14" s="17">
        <v>0.23077804849127101</v>
      </c>
      <c r="X14" s="17">
        <v>0.207009035804261</v>
      </c>
      <c r="Y14" s="17">
        <v>0.147150101108563</v>
      </c>
      <c r="Z14" s="17">
        <v>0.25068640068368703</v>
      </c>
      <c r="AA14" s="17">
        <v>0.256209545454887</v>
      </c>
      <c r="AB14" s="17">
        <v>0.23926803235017099</v>
      </c>
      <c r="AC14" s="17">
        <v>0.14609649198869601</v>
      </c>
      <c r="AD14" s="17">
        <v>0.18196963721089399</v>
      </c>
      <c r="AE14" s="17"/>
      <c r="AF14" s="17">
        <v>0.17239134677152301</v>
      </c>
      <c r="AG14" s="17">
        <v>0.25021241067217298</v>
      </c>
      <c r="AH14" s="17">
        <v>0.186538294506225</v>
      </c>
      <c r="AI14" s="17"/>
      <c r="AJ14" s="17">
        <v>0.17885603984623599</v>
      </c>
      <c r="AK14" s="17">
        <v>0.27732473494647703</v>
      </c>
      <c r="AL14" s="17">
        <v>0.14726194186852501</v>
      </c>
      <c r="AM14" s="17">
        <v>0.18030213237714199</v>
      </c>
      <c r="AN14" s="17">
        <v>0.26544928900526099</v>
      </c>
      <c r="AO14" s="17"/>
      <c r="AP14" s="17">
        <v>0.27541446457281599</v>
      </c>
      <c r="AQ14" s="17">
        <v>0.199722061221697</v>
      </c>
      <c r="AR14" s="17">
        <v>0.20603896264298199</v>
      </c>
      <c r="AS14" s="17">
        <v>0.16207216925991999</v>
      </c>
      <c r="AT14" s="17">
        <v>0.30575763263499001</v>
      </c>
      <c r="AU14" s="17">
        <v>0.15116472130199099</v>
      </c>
      <c r="AV14" s="17"/>
      <c r="AW14" s="17">
        <v>0.197451259444826</v>
      </c>
      <c r="AX14" s="17">
        <v>0.15618745073857099</v>
      </c>
      <c r="AY14" s="17">
        <v>0.214269208904177</v>
      </c>
      <c r="AZ14" s="17">
        <v>0.20515725838954299</v>
      </c>
      <c r="BA14" s="17">
        <v>0.218760219303507</v>
      </c>
      <c r="BB14" s="17">
        <v>0.17363898714009701</v>
      </c>
      <c r="BC14" s="17">
        <v>0.19743228049292899</v>
      </c>
      <c r="BD14" s="17">
        <v>0.242846515061589</v>
      </c>
      <c r="BE14" s="17">
        <v>0.25765427092850801</v>
      </c>
      <c r="BF14" s="17">
        <v>0.19308498625117601</v>
      </c>
      <c r="BG14" s="17">
        <v>0.18272767684108701</v>
      </c>
      <c r="BH14" s="17">
        <v>0.205116129039007</v>
      </c>
      <c r="BI14" s="17">
        <v>0.32964793985108398</v>
      </c>
      <c r="BJ14" s="17">
        <v>0.29748970381812201</v>
      </c>
      <c r="BK14" s="17">
        <v>0.197627716628654</v>
      </c>
      <c r="BL14" s="17">
        <v>0.36111725605592498</v>
      </c>
      <c r="BM14" s="17"/>
      <c r="BN14" s="17">
        <v>0.23436507984966901</v>
      </c>
      <c r="BO14" s="17">
        <v>0.194340045472809</v>
      </c>
      <c r="BP14" s="17"/>
      <c r="BQ14" s="17">
        <v>0.28072528406802699</v>
      </c>
      <c r="BR14" s="17">
        <v>0.27794559405751701</v>
      </c>
      <c r="BS14" s="17"/>
      <c r="BT14" s="17">
        <v>0.27432186516803803</v>
      </c>
      <c r="BU14" s="17"/>
      <c r="BV14" s="17">
        <v>0.23552142884567101</v>
      </c>
      <c r="BW14" s="17">
        <v>0.27318386844228598</v>
      </c>
      <c r="BX14" s="17">
        <v>0.190290314812574</v>
      </c>
      <c r="BY14" s="17"/>
      <c r="BZ14" s="17">
        <v>0.24281415517183</v>
      </c>
      <c r="CA14" s="17">
        <v>0.22502529805840099</v>
      </c>
      <c r="CB14" s="17">
        <v>0.199049494201159</v>
      </c>
      <c r="CC14" s="17">
        <v>0.203203055783784</v>
      </c>
      <c r="CD14" s="17">
        <v>0.21696500547962599</v>
      </c>
      <c r="CE14" s="17">
        <v>0.24801153026387199</v>
      </c>
      <c r="CF14" s="17">
        <v>0.25078652176680299</v>
      </c>
      <c r="CG14" s="17"/>
      <c r="CH14" s="17">
        <v>0.26594012331668399</v>
      </c>
      <c r="CI14" s="17">
        <v>0.217956850713838</v>
      </c>
      <c r="CJ14" s="17">
        <v>0.203389242746597</v>
      </c>
      <c r="CK14" s="17">
        <v>0.20929037476088899</v>
      </c>
      <c r="CL14" s="17">
        <v>0.26212178351776899</v>
      </c>
    </row>
    <row r="15" spans="2:90" ht="28.8" x14ac:dyDescent="0.3">
      <c r="B15" s="18" t="s">
        <v>731</v>
      </c>
      <c r="C15" s="17">
        <v>0.14744783907304601</v>
      </c>
      <c r="D15" s="17">
        <v>0.13576018253960301</v>
      </c>
      <c r="E15" s="17">
        <v>0.15893191660683501</v>
      </c>
      <c r="F15" s="17"/>
      <c r="G15" s="17">
        <v>9.1943011413174305E-2</v>
      </c>
      <c r="H15" s="17">
        <v>0.104705421891901</v>
      </c>
      <c r="I15" s="17">
        <v>0.14038773357881101</v>
      </c>
      <c r="J15" s="17">
        <v>0.18420254292120999</v>
      </c>
      <c r="K15" s="17">
        <v>0.18766635122574199</v>
      </c>
      <c r="L15" s="17">
        <v>0.16821178120883101</v>
      </c>
      <c r="M15" s="17"/>
      <c r="N15" s="17">
        <v>0.12793044865893599</v>
      </c>
      <c r="O15" s="17">
        <v>0.15635736257190599</v>
      </c>
      <c r="P15" s="17">
        <v>0.156789447267626</v>
      </c>
      <c r="Q15" s="17">
        <v>0.15249336372714101</v>
      </c>
      <c r="R15" s="17"/>
      <c r="S15" s="17">
        <v>9.5159125849642395E-2</v>
      </c>
      <c r="T15" s="17">
        <v>0.13802469415337401</v>
      </c>
      <c r="U15" s="17">
        <v>0.16355385078333701</v>
      </c>
      <c r="V15" s="17">
        <v>0.147148263225718</v>
      </c>
      <c r="W15" s="17">
        <v>0.21408937969290301</v>
      </c>
      <c r="X15" s="17">
        <v>0.13397501465628001</v>
      </c>
      <c r="Y15" s="17">
        <v>0.20714460025835399</v>
      </c>
      <c r="Z15" s="17">
        <v>8.9413993614130202E-2</v>
      </c>
      <c r="AA15" s="17">
        <v>0.137324912919151</v>
      </c>
      <c r="AB15" s="17">
        <v>0.144380555832407</v>
      </c>
      <c r="AC15" s="17">
        <v>0.194848671652401</v>
      </c>
      <c r="AD15" s="17">
        <v>0.16186104278094801</v>
      </c>
      <c r="AE15" s="17"/>
      <c r="AF15" s="17">
        <v>0.16053744362338301</v>
      </c>
      <c r="AG15" s="17">
        <v>0.12753105078048399</v>
      </c>
      <c r="AH15" s="17">
        <v>0.15264040634694401</v>
      </c>
      <c r="AI15" s="17"/>
      <c r="AJ15" s="17">
        <v>0.18394523937146501</v>
      </c>
      <c r="AK15" s="17">
        <v>0.113780432287448</v>
      </c>
      <c r="AL15" s="17">
        <v>0.24390196856743701</v>
      </c>
      <c r="AM15" s="17">
        <v>0.11638676741418701</v>
      </c>
      <c r="AN15" s="17">
        <v>8.8878369767137699E-2</v>
      </c>
      <c r="AO15" s="17"/>
      <c r="AP15" s="17">
        <v>0.119371989003141</v>
      </c>
      <c r="AQ15" s="17">
        <v>0.15118378623370901</v>
      </c>
      <c r="AR15" s="17">
        <v>0.19925198282939199</v>
      </c>
      <c r="AS15" s="17">
        <v>0.14142743255337301</v>
      </c>
      <c r="AT15" s="17">
        <v>9.4553610202279606E-2</v>
      </c>
      <c r="AU15" s="17">
        <v>0.209355776051453</v>
      </c>
      <c r="AV15" s="17"/>
      <c r="AW15" s="17">
        <v>0.13819478775472999</v>
      </c>
      <c r="AX15" s="17">
        <v>0.16006434691146401</v>
      </c>
      <c r="AY15" s="17">
        <v>0.12654684298764199</v>
      </c>
      <c r="AZ15" s="17">
        <v>0.13958270350882801</v>
      </c>
      <c r="BA15" s="17">
        <v>0.17239080951255101</v>
      </c>
      <c r="BB15" s="17">
        <v>0.12966959731948</v>
      </c>
      <c r="BC15" s="17">
        <v>0.14226153941132</v>
      </c>
      <c r="BD15" s="17">
        <v>0.117086576474247</v>
      </c>
      <c r="BE15" s="17">
        <v>0.12056420527645401</v>
      </c>
      <c r="BF15" s="17">
        <v>7.9536054215544799E-2</v>
      </c>
      <c r="BG15" s="17">
        <v>0.18663994339068299</v>
      </c>
      <c r="BH15" s="17">
        <v>0.16066539000760099</v>
      </c>
      <c r="BI15" s="17">
        <v>0.12396050255638399</v>
      </c>
      <c r="BJ15" s="17">
        <v>0.144946547301433</v>
      </c>
      <c r="BK15" s="17">
        <v>0.26034228646472302</v>
      </c>
      <c r="BL15" s="17">
        <v>0.15605357036869699</v>
      </c>
      <c r="BM15" s="17"/>
      <c r="BN15" s="17">
        <v>0.148988859940381</v>
      </c>
      <c r="BO15" s="17">
        <v>0.145301186265895</v>
      </c>
      <c r="BP15" s="17"/>
      <c r="BQ15" s="17">
        <v>0.121050523795889</v>
      </c>
      <c r="BR15" s="17">
        <v>0.102194333261001</v>
      </c>
      <c r="BS15" s="17"/>
      <c r="BT15" s="17">
        <v>9.90560571845472E-2</v>
      </c>
      <c r="BU15" s="17"/>
      <c r="BV15" s="17">
        <v>0.131004285657807</v>
      </c>
      <c r="BW15" s="17">
        <v>0.10901130475073099</v>
      </c>
      <c r="BX15" s="17">
        <v>0.171550448983045</v>
      </c>
      <c r="BY15" s="17"/>
      <c r="BZ15" s="17">
        <v>0.13666078403940199</v>
      </c>
      <c r="CA15" s="17">
        <v>0.151959420140169</v>
      </c>
      <c r="CB15" s="17">
        <v>0.15703833925387101</v>
      </c>
      <c r="CC15" s="17">
        <v>0.131349384320567</v>
      </c>
      <c r="CD15" s="17">
        <v>0.14306626698084399</v>
      </c>
      <c r="CE15" s="17">
        <v>0.11251627931501799</v>
      </c>
      <c r="CF15" s="17">
        <v>0.14877042637329399</v>
      </c>
      <c r="CG15" s="17"/>
      <c r="CH15" s="17">
        <v>0.10001862866241799</v>
      </c>
      <c r="CI15" s="17">
        <v>0.17258496774954499</v>
      </c>
      <c r="CJ15" s="17">
        <v>0.13950132171885099</v>
      </c>
      <c r="CK15" s="17">
        <v>0.14508339221250399</v>
      </c>
      <c r="CL15" s="17">
        <v>0.112178694403299</v>
      </c>
    </row>
    <row r="16" spans="2:90" x14ac:dyDescent="0.3">
      <c r="B16" s="18" t="s">
        <v>732</v>
      </c>
      <c r="C16" s="17">
        <v>0.14014355849745899</v>
      </c>
      <c r="D16" s="17">
        <v>0.154356042011288</v>
      </c>
      <c r="E16" s="17">
        <v>0.12543511307579</v>
      </c>
      <c r="F16" s="17"/>
      <c r="G16" s="17">
        <v>0.21085457122260601</v>
      </c>
      <c r="H16" s="17">
        <v>0.18924073647085901</v>
      </c>
      <c r="I16" s="17">
        <v>0.143079950566363</v>
      </c>
      <c r="J16" s="17">
        <v>0.13214883910818701</v>
      </c>
      <c r="K16" s="17">
        <v>9.22045758451185E-2</v>
      </c>
      <c r="L16" s="17">
        <v>8.9298480713705497E-2</v>
      </c>
      <c r="M16" s="17"/>
      <c r="N16" s="17">
        <v>0.17163774786941799</v>
      </c>
      <c r="O16" s="17">
        <v>0.12786289423969799</v>
      </c>
      <c r="P16" s="17">
        <v>0.14082467639714399</v>
      </c>
      <c r="Q16" s="17">
        <v>0.11790789354034099</v>
      </c>
      <c r="R16" s="17"/>
      <c r="S16" s="17">
        <v>0.14742590639766101</v>
      </c>
      <c r="T16" s="17">
        <v>0.126688090136124</v>
      </c>
      <c r="U16" s="17">
        <v>0.13422780254493999</v>
      </c>
      <c r="V16" s="17">
        <v>0.147592667292819</v>
      </c>
      <c r="W16" s="17">
        <v>0.15418103879386999</v>
      </c>
      <c r="X16" s="17">
        <v>0.149464821826681</v>
      </c>
      <c r="Y16" s="17">
        <v>0.12031679807112799</v>
      </c>
      <c r="Z16" s="17">
        <v>0.17732899871572699</v>
      </c>
      <c r="AA16" s="17">
        <v>0.11902367165144299</v>
      </c>
      <c r="AB16" s="17">
        <v>0.15382386269605899</v>
      </c>
      <c r="AC16" s="17">
        <v>0.171329616411981</v>
      </c>
      <c r="AD16" s="17">
        <v>8.5344996413376298E-2</v>
      </c>
      <c r="AE16" s="17"/>
      <c r="AF16" s="17">
        <v>0.117485314535206</v>
      </c>
      <c r="AG16" s="17">
        <v>0.14890985744301399</v>
      </c>
      <c r="AH16" s="17">
        <v>0.14815019218245501</v>
      </c>
      <c r="AI16" s="17"/>
      <c r="AJ16" s="17">
        <v>0.15287521082240499</v>
      </c>
      <c r="AK16" s="17">
        <v>0.142464190073126</v>
      </c>
      <c r="AL16" s="17">
        <v>0.12455920776257801</v>
      </c>
      <c r="AM16" s="17">
        <v>0.129001522609589</v>
      </c>
      <c r="AN16" s="17">
        <v>0.15113144385438501</v>
      </c>
      <c r="AO16" s="17"/>
      <c r="AP16" s="17">
        <v>0.184259668640152</v>
      </c>
      <c r="AQ16" s="17">
        <v>0.16090535894621599</v>
      </c>
      <c r="AR16" s="17">
        <v>0.10748547540672899</v>
      </c>
      <c r="AS16" s="17">
        <v>0.115629169659149</v>
      </c>
      <c r="AT16" s="17">
        <v>0.16770836522240001</v>
      </c>
      <c r="AU16" s="17">
        <v>9.6088570619101005E-2</v>
      </c>
      <c r="AV16" s="17"/>
      <c r="AW16" s="17">
        <v>0.14695628393715399</v>
      </c>
      <c r="AX16" s="17">
        <v>0.15466193931901601</v>
      </c>
      <c r="AY16" s="17">
        <v>0.13568823115672801</v>
      </c>
      <c r="AZ16" s="17">
        <v>0.104954220818279</v>
      </c>
      <c r="BA16" s="17">
        <v>0.163191606484927</v>
      </c>
      <c r="BB16" s="17">
        <v>0.171381466125968</v>
      </c>
      <c r="BC16" s="17">
        <v>0.15494460615783501</v>
      </c>
      <c r="BD16" s="17">
        <v>0.10441750236113199</v>
      </c>
      <c r="BE16" s="17">
        <v>0.18002632207453401</v>
      </c>
      <c r="BF16" s="17">
        <v>9.5622329333348494E-2</v>
      </c>
      <c r="BG16" s="17">
        <v>0.176697688514903</v>
      </c>
      <c r="BH16" s="17">
        <v>0.164396729437324</v>
      </c>
      <c r="BI16" s="17">
        <v>7.7913645158956907E-2</v>
      </c>
      <c r="BJ16" s="17">
        <v>0.127091014975591</v>
      </c>
      <c r="BK16" s="17">
        <v>0.11815666120523199</v>
      </c>
      <c r="BL16" s="17">
        <v>0.13918886849255299</v>
      </c>
      <c r="BM16" s="17"/>
      <c r="BN16" s="17">
        <v>0.13601793414840599</v>
      </c>
      <c r="BO16" s="17">
        <v>0.14679273550751801</v>
      </c>
      <c r="BP16" s="17"/>
      <c r="BQ16" s="17">
        <v>0.16446374370880301</v>
      </c>
      <c r="BR16" s="17">
        <v>0.109048567707768</v>
      </c>
      <c r="BS16" s="17"/>
      <c r="BT16" s="17">
        <v>0.19955954629436801</v>
      </c>
      <c r="BU16" s="17"/>
      <c r="BV16" s="17">
        <v>0.140759173072174</v>
      </c>
      <c r="BW16" s="17">
        <v>0.19120968173275699</v>
      </c>
      <c r="BX16" s="17">
        <v>0.116872114446897</v>
      </c>
      <c r="BY16" s="17"/>
      <c r="BZ16" s="17">
        <v>0.13781790098788199</v>
      </c>
      <c r="CA16" s="17">
        <v>0.12042121870484999</v>
      </c>
      <c r="CB16" s="17">
        <v>0.14138134921276399</v>
      </c>
      <c r="CC16" s="17">
        <v>0.15032373985155401</v>
      </c>
      <c r="CD16" s="17">
        <v>0.123595568455983</v>
      </c>
      <c r="CE16" s="17">
        <v>0.15903074356550301</v>
      </c>
      <c r="CF16" s="17">
        <v>0.17155184857186001</v>
      </c>
      <c r="CG16" s="17"/>
      <c r="CH16" s="17">
        <v>0.228678229391403</v>
      </c>
      <c r="CI16" s="17">
        <v>0.144989545529251</v>
      </c>
      <c r="CJ16" s="17">
        <v>0.12350206037749401</v>
      </c>
      <c r="CK16" s="17">
        <v>0.102189432188488</v>
      </c>
      <c r="CL16" s="17">
        <v>0.17987664307003601</v>
      </c>
    </row>
    <row r="17" spans="2:90" x14ac:dyDescent="0.3">
      <c r="B17" s="18" t="s">
        <v>733</v>
      </c>
      <c r="C17" s="17">
        <v>0.103682058371651</v>
      </c>
      <c r="D17" s="17">
        <v>0.11757897017613</v>
      </c>
      <c r="E17" s="17">
        <v>8.9920077024833706E-2</v>
      </c>
      <c r="F17" s="17"/>
      <c r="G17" s="17">
        <v>0.166795399780647</v>
      </c>
      <c r="H17" s="17">
        <v>0.120371143181755</v>
      </c>
      <c r="I17" s="17">
        <v>0.116715906476157</v>
      </c>
      <c r="J17" s="17">
        <v>6.0355628333878003E-2</v>
      </c>
      <c r="K17" s="17">
        <v>9.0869462527408601E-2</v>
      </c>
      <c r="L17" s="17">
        <v>8.1208408188034403E-2</v>
      </c>
      <c r="M17" s="17"/>
      <c r="N17" s="17">
        <v>0.122278263802376</v>
      </c>
      <c r="O17" s="17">
        <v>0.108209055310203</v>
      </c>
      <c r="P17" s="17">
        <v>9.0054413499531097E-2</v>
      </c>
      <c r="Q17" s="17">
        <v>8.7989785577716306E-2</v>
      </c>
      <c r="R17" s="17"/>
      <c r="S17" s="17">
        <v>0.12696546373683901</v>
      </c>
      <c r="T17" s="17">
        <v>8.1791902642095099E-2</v>
      </c>
      <c r="U17" s="17">
        <v>8.9913423241317597E-2</v>
      </c>
      <c r="V17" s="17">
        <v>0.106394838780419</v>
      </c>
      <c r="W17" s="17">
        <v>8.3832027853285696E-2</v>
      </c>
      <c r="X17" s="17">
        <v>0.11279523467243199</v>
      </c>
      <c r="Y17" s="17">
        <v>0.126762201001444</v>
      </c>
      <c r="Z17" s="17">
        <v>8.8907990809966198E-2</v>
      </c>
      <c r="AA17" s="17">
        <v>0.132184414528457</v>
      </c>
      <c r="AB17" s="17">
        <v>7.9972121645453101E-2</v>
      </c>
      <c r="AC17" s="17">
        <v>0.11010965843788</v>
      </c>
      <c r="AD17" s="17">
        <v>5.1005624511169599E-2</v>
      </c>
      <c r="AE17" s="17"/>
      <c r="AF17" s="17">
        <v>9.88785357487168E-2</v>
      </c>
      <c r="AG17" s="17">
        <v>0.112384219490336</v>
      </c>
      <c r="AH17" s="17">
        <v>7.3713859292171405E-2</v>
      </c>
      <c r="AI17" s="17"/>
      <c r="AJ17" s="17">
        <v>0.110250173544949</v>
      </c>
      <c r="AK17" s="17">
        <v>0.127768203678194</v>
      </c>
      <c r="AL17" s="17">
        <v>6.8236047143657302E-2</v>
      </c>
      <c r="AM17" s="17">
        <v>0.106063587323647</v>
      </c>
      <c r="AN17" s="17">
        <v>8.3739455368233698E-2</v>
      </c>
      <c r="AO17" s="17"/>
      <c r="AP17" s="17">
        <v>0.13656196712753599</v>
      </c>
      <c r="AQ17" s="17">
        <v>0.118242749521434</v>
      </c>
      <c r="AR17" s="17">
        <v>8.2555576303949302E-2</v>
      </c>
      <c r="AS17" s="17">
        <v>0.100806495754651</v>
      </c>
      <c r="AT17" s="17">
        <v>0.101431470226932</v>
      </c>
      <c r="AU17" s="17">
        <v>6.7883967295530701E-2</v>
      </c>
      <c r="AV17" s="17"/>
      <c r="AW17" s="17">
        <v>5.3573089408536299E-2</v>
      </c>
      <c r="AX17" s="17">
        <v>5.1183396531394899E-2</v>
      </c>
      <c r="AY17" s="17">
        <v>7.6789256988106902E-2</v>
      </c>
      <c r="AZ17" s="17">
        <v>5.78167730282571E-2</v>
      </c>
      <c r="BA17" s="17">
        <v>9.3859786767638897E-2</v>
      </c>
      <c r="BB17" s="17">
        <v>0.13986333141679699</v>
      </c>
      <c r="BC17" s="17">
        <v>0.12576364182292901</v>
      </c>
      <c r="BD17" s="17">
        <v>6.8303035346825899E-2</v>
      </c>
      <c r="BE17" s="17">
        <v>0.137404258874295</v>
      </c>
      <c r="BF17" s="17">
        <v>7.7929242234124604E-2</v>
      </c>
      <c r="BG17" s="17">
        <v>0.12867100332519199</v>
      </c>
      <c r="BH17" s="17">
        <v>0.13555676476811801</v>
      </c>
      <c r="BI17" s="17">
        <v>0.121900688170877</v>
      </c>
      <c r="BJ17" s="17">
        <v>0.11780517226631</v>
      </c>
      <c r="BK17" s="17">
        <v>0.109387803078266</v>
      </c>
      <c r="BL17" s="17">
        <v>0.14180485807440699</v>
      </c>
      <c r="BM17" s="17"/>
      <c r="BN17" s="17">
        <v>9.8692642540849806E-2</v>
      </c>
      <c r="BO17" s="17">
        <v>0.11115875409215201</v>
      </c>
      <c r="BP17" s="17"/>
      <c r="BQ17" s="17">
        <v>0.13869987068998299</v>
      </c>
      <c r="BR17" s="17">
        <v>0.10900047435483901</v>
      </c>
      <c r="BS17" s="17"/>
      <c r="BT17" s="17">
        <v>0.11940044883111001</v>
      </c>
      <c r="BU17" s="17"/>
      <c r="BV17" s="17">
        <v>6.6661872788861307E-2</v>
      </c>
      <c r="BW17" s="17">
        <v>0.129957652201975</v>
      </c>
      <c r="BX17" s="17">
        <v>0.113283913833971</v>
      </c>
      <c r="BY17" s="17"/>
      <c r="BZ17" s="17">
        <v>0.100732695169404</v>
      </c>
      <c r="CA17" s="17">
        <v>7.18732139661028E-2</v>
      </c>
      <c r="CB17" s="17">
        <v>5.3110367274078002E-2</v>
      </c>
      <c r="CC17" s="17">
        <v>9.1227261398288004E-2</v>
      </c>
      <c r="CD17" s="17">
        <v>0.15865213299877701</v>
      </c>
      <c r="CE17" s="17">
        <v>0.133847990411289</v>
      </c>
      <c r="CF17" s="17">
        <v>0.107662048628969</v>
      </c>
      <c r="CG17" s="17"/>
      <c r="CH17" s="17">
        <v>0.18469980010099399</v>
      </c>
      <c r="CI17" s="17">
        <v>9.8410529888606796E-2</v>
      </c>
      <c r="CJ17" s="17">
        <v>0.10236535798783999</v>
      </c>
      <c r="CK17" s="17">
        <v>7.4975255870507906E-2</v>
      </c>
      <c r="CL17" s="17">
        <v>7.8643026297550794E-2</v>
      </c>
    </row>
    <row r="18" spans="2:90" x14ac:dyDescent="0.3">
      <c r="B18" s="18" t="s">
        <v>734</v>
      </c>
      <c r="C18" s="17">
        <v>9.4026401253045497E-2</v>
      </c>
      <c r="D18" s="17">
        <v>8.8241979953805005E-2</v>
      </c>
      <c r="E18" s="17">
        <v>0.10042487923944</v>
      </c>
      <c r="F18" s="17"/>
      <c r="G18" s="17">
        <v>0.120785332798267</v>
      </c>
      <c r="H18" s="17">
        <v>0.149166704110863</v>
      </c>
      <c r="I18" s="17">
        <v>0.101019944849018</v>
      </c>
      <c r="J18" s="17">
        <v>9.4744256029520399E-2</v>
      </c>
      <c r="K18" s="17">
        <v>6.5833337653735099E-2</v>
      </c>
      <c r="L18" s="17">
        <v>4.3802076698671401E-2</v>
      </c>
      <c r="M18" s="17"/>
      <c r="N18" s="17">
        <v>0.11817675978962</v>
      </c>
      <c r="O18" s="17">
        <v>0.115737418982641</v>
      </c>
      <c r="P18" s="17">
        <v>8.6669855262484899E-2</v>
      </c>
      <c r="Q18" s="17">
        <v>5.28703028315212E-2</v>
      </c>
      <c r="R18" s="17"/>
      <c r="S18" s="17">
        <v>0.10671205810104099</v>
      </c>
      <c r="T18" s="17">
        <v>0.11720575372525301</v>
      </c>
      <c r="U18" s="17">
        <v>5.5886130937812202E-2</v>
      </c>
      <c r="V18" s="17">
        <v>8.1177039890416205E-2</v>
      </c>
      <c r="W18" s="17">
        <v>0.14001727767598801</v>
      </c>
      <c r="X18" s="17">
        <v>0.12150139919300799</v>
      </c>
      <c r="Y18" s="17">
        <v>8.1593232915291095E-2</v>
      </c>
      <c r="Z18" s="17">
        <v>7.6558727667077095E-2</v>
      </c>
      <c r="AA18" s="17">
        <v>8.1255684222920399E-2</v>
      </c>
      <c r="AB18" s="17">
        <v>7.1141967963638794E-2</v>
      </c>
      <c r="AC18" s="17">
        <v>0.108685265416424</v>
      </c>
      <c r="AD18" s="17">
        <v>3.2013860602708499E-2</v>
      </c>
      <c r="AE18" s="17"/>
      <c r="AF18" s="17">
        <v>9.7222034940958102E-2</v>
      </c>
      <c r="AG18" s="17">
        <v>9.3643574655150094E-2</v>
      </c>
      <c r="AH18" s="17">
        <v>9.1903333756015795E-2</v>
      </c>
      <c r="AI18" s="17"/>
      <c r="AJ18" s="17">
        <v>0.114206806848306</v>
      </c>
      <c r="AK18" s="17">
        <v>0.10214917746914499</v>
      </c>
      <c r="AL18" s="17">
        <v>7.2738423249640402E-2</v>
      </c>
      <c r="AM18" s="17">
        <v>9.7833783290193793E-2</v>
      </c>
      <c r="AN18" s="17">
        <v>6.88972955265061E-2</v>
      </c>
      <c r="AO18" s="17"/>
      <c r="AP18" s="17">
        <v>0.1080907337733</v>
      </c>
      <c r="AQ18" s="17">
        <v>0.13499482396181001</v>
      </c>
      <c r="AR18" s="17">
        <v>9.7290557939265707E-2</v>
      </c>
      <c r="AS18" s="17">
        <v>9.9529303867219199E-2</v>
      </c>
      <c r="AT18" s="17">
        <v>4.89393032508776E-2</v>
      </c>
      <c r="AU18" s="17">
        <v>3.9294722390188802E-2</v>
      </c>
      <c r="AV18" s="17"/>
      <c r="AW18" s="17">
        <v>6.1037980942580998E-2</v>
      </c>
      <c r="AX18" s="17">
        <v>7.67829263233583E-2</v>
      </c>
      <c r="AY18" s="17">
        <v>4.6438179050725503E-2</v>
      </c>
      <c r="AZ18" s="17">
        <v>7.8688118878916205E-2</v>
      </c>
      <c r="BA18" s="17">
        <v>6.4525133884987596E-2</v>
      </c>
      <c r="BB18" s="17">
        <v>8.1792145620478401E-2</v>
      </c>
      <c r="BC18" s="17">
        <v>0.13920290118916701</v>
      </c>
      <c r="BD18" s="17">
        <v>0.108255477391778</v>
      </c>
      <c r="BE18" s="17">
        <v>0.100353147575043</v>
      </c>
      <c r="BF18" s="17">
        <v>0.12226612430721399</v>
      </c>
      <c r="BG18" s="17">
        <v>9.6194888775604795E-2</v>
      </c>
      <c r="BH18" s="17">
        <v>0.10433519286461999</v>
      </c>
      <c r="BI18" s="17">
        <v>9.48278212738312E-2</v>
      </c>
      <c r="BJ18" s="17">
        <v>0.22675590043236199</v>
      </c>
      <c r="BK18" s="17">
        <v>0.15422804064416801</v>
      </c>
      <c r="BL18" s="17">
        <v>0.110794231762498</v>
      </c>
      <c r="BM18" s="17"/>
      <c r="BN18" s="17">
        <v>0.10780906027505301</v>
      </c>
      <c r="BO18" s="17">
        <v>7.6347610065840094E-2</v>
      </c>
      <c r="BP18" s="17"/>
      <c r="BQ18" s="17">
        <v>0.105761449025067</v>
      </c>
      <c r="BR18" s="17">
        <v>0.111119974644356</v>
      </c>
      <c r="BS18" s="17"/>
      <c r="BT18" s="17">
        <v>0.12526108587489401</v>
      </c>
      <c r="BU18" s="17"/>
      <c r="BV18" s="17">
        <v>6.6686007131001201E-2</v>
      </c>
      <c r="BW18" s="17">
        <v>9.4556800018908399E-2</v>
      </c>
      <c r="BX18" s="17">
        <v>0.10701216847690199</v>
      </c>
      <c r="BY18" s="17"/>
      <c r="BZ18" s="17">
        <v>0.12475776257386099</v>
      </c>
      <c r="CA18" s="17">
        <v>8.52991763193863E-2</v>
      </c>
      <c r="CB18" s="17">
        <v>0.101619213572298</v>
      </c>
      <c r="CC18" s="17">
        <v>0.12580503535892101</v>
      </c>
      <c r="CD18" s="17">
        <v>8.70595484352924E-2</v>
      </c>
      <c r="CE18" s="17">
        <v>9.6126146322602302E-2</v>
      </c>
      <c r="CF18" s="17">
        <v>9.6012112608223704E-2</v>
      </c>
      <c r="CG18" s="17"/>
      <c r="CH18" s="17">
        <v>0.100351724933474</v>
      </c>
      <c r="CI18" s="17">
        <v>9.9217125076051696E-2</v>
      </c>
      <c r="CJ18" s="17">
        <v>8.6992169654117601E-2</v>
      </c>
      <c r="CK18" s="17">
        <v>8.9530345483096602E-2</v>
      </c>
      <c r="CL18" s="17">
        <v>0.11260357812673</v>
      </c>
    </row>
    <row r="19" spans="2:90" ht="28.8" x14ac:dyDescent="0.3">
      <c r="B19" s="18" t="s">
        <v>735</v>
      </c>
      <c r="C19" s="17">
        <v>6.4168171953797495E-2</v>
      </c>
      <c r="D19" s="17">
        <v>6.7567076695220801E-2</v>
      </c>
      <c r="E19" s="17">
        <v>6.13550761457929E-2</v>
      </c>
      <c r="F19" s="17"/>
      <c r="G19" s="17">
        <v>0.115422072718094</v>
      </c>
      <c r="H19" s="17">
        <v>0.11173579893284501</v>
      </c>
      <c r="I19" s="17">
        <v>8.6051300960542698E-2</v>
      </c>
      <c r="J19" s="17">
        <v>3.8451546920458601E-2</v>
      </c>
      <c r="K19" s="17">
        <v>3.21500693795621E-2</v>
      </c>
      <c r="L19" s="17">
        <v>1.5687820713687101E-2</v>
      </c>
      <c r="M19" s="17"/>
      <c r="N19" s="17">
        <v>6.9813323500671598E-2</v>
      </c>
      <c r="O19" s="17">
        <v>5.3097314479390902E-2</v>
      </c>
      <c r="P19" s="17">
        <v>6.5361821258532501E-2</v>
      </c>
      <c r="Q19" s="17">
        <v>6.9165518976072704E-2</v>
      </c>
      <c r="R19" s="17"/>
      <c r="S19" s="17">
        <v>8.70096535785638E-2</v>
      </c>
      <c r="T19" s="17">
        <v>5.0855442285820097E-2</v>
      </c>
      <c r="U19" s="17">
        <v>1.7818482051447E-2</v>
      </c>
      <c r="V19" s="17">
        <v>7.1322912842798805E-2</v>
      </c>
      <c r="W19" s="17">
        <v>3.8929015477040599E-2</v>
      </c>
      <c r="X19" s="17">
        <v>5.9956892757678501E-2</v>
      </c>
      <c r="Y19" s="17">
        <v>1.7240020695680699E-2</v>
      </c>
      <c r="Z19" s="17">
        <v>7.5503763500104196E-2</v>
      </c>
      <c r="AA19" s="17">
        <v>0.115696371592729</v>
      </c>
      <c r="AB19" s="17">
        <v>6.5760634546405905E-2</v>
      </c>
      <c r="AC19" s="17">
        <v>8.4879934064058499E-2</v>
      </c>
      <c r="AD19" s="17">
        <v>6.9721063921590998E-2</v>
      </c>
      <c r="AE19" s="17"/>
      <c r="AF19" s="17">
        <v>4.5574097053235597E-2</v>
      </c>
      <c r="AG19" s="17">
        <v>7.1458189458009302E-2</v>
      </c>
      <c r="AH19" s="17">
        <v>8.6113547052873801E-2</v>
      </c>
      <c r="AI19" s="17"/>
      <c r="AJ19" s="17">
        <v>4.1702990260784403E-2</v>
      </c>
      <c r="AK19" s="17">
        <v>7.9638203093884904E-2</v>
      </c>
      <c r="AL19" s="17">
        <v>6.6718283955868096E-2</v>
      </c>
      <c r="AM19" s="17">
        <v>4.6124416469573701E-2</v>
      </c>
      <c r="AN19" s="17">
        <v>6.1170619090177097E-2</v>
      </c>
      <c r="AO19" s="17"/>
      <c r="AP19" s="17">
        <v>0.11037262574831801</v>
      </c>
      <c r="AQ19" s="17">
        <v>4.6048811725121701E-2</v>
      </c>
      <c r="AR19" s="17">
        <v>6.1848644109395799E-2</v>
      </c>
      <c r="AS19" s="17">
        <v>4.7902829345779503E-2</v>
      </c>
      <c r="AT19" s="17">
        <v>5.3760165613930599E-2</v>
      </c>
      <c r="AU19" s="17">
        <v>1.2370847205934401E-2</v>
      </c>
      <c r="AV19" s="17"/>
      <c r="AW19" s="17">
        <v>0.151434429538744</v>
      </c>
      <c r="AX19" s="17">
        <v>0.115348821180771</v>
      </c>
      <c r="AY19" s="17">
        <v>9.3703958972591803E-2</v>
      </c>
      <c r="AZ19" s="17">
        <v>5.5154046708865603E-2</v>
      </c>
      <c r="BA19" s="17">
        <v>4.24699716239334E-2</v>
      </c>
      <c r="BB19" s="17">
        <v>8.9373780308981701E-2</v>
      </c>
      <c r="BC19" s="17">
        <v>7.3648454964220705E-2</v>
      </c>
      <c r="BD19" s="17">
        <v>3.7256522557358E-2</v>
      </c>
      <c r="BE19" s="17">
        <v>2.5825777621608099E-2</v>
      </c>
      <c r="BF19" s="17">
        <v>6.0015120461168803E-2</v>
      </c>
      <c r="BG19" s="17">
        <v>5.2958991958892997E-2</v>
      </c>
      <c r="BH19" s="17">
        <v>9.6771098222091401E-2</v>
      </c>
      <c r="BI19" s="17">
        <v>3.4245430653529099E-2</v>
      </c>
      <c r="BJ19" s="17">
        <v>8.6565217317690707E-2</v>
      </c>
      <c r="BK19" s="17">
        <v>5.1703850880305803E-2</v>
      </c>
      <c r="BL19" s="17">
        <v>8.2799400521236702E-2</v>
      </c>
      <c r="BM19" s="17"/>
      <c r="BN19" s="17">
        <v>6.5784568362375895E-2</v>
      </c>
      <c r="BO19" s="17">
        <v>6.28656742885947E-2</v>
      </c>
      <c r="BP19" s="17"/>
      <c r="BQ19" s="17">
        <v>9.7506848349078704E-2</v>
      </c>
      <c r="BR19" s="17">
        <v>5.3393476232534001E-2</v>
      </c>
      <c r="BS19" s="17"/>
      <c r="BT19" s="17">
        <v>0.117981208829991</v>
      </c>
      <c r="BU19" s="17"/>
      <c r="BV19" s="17">
        <v>5.0647263776187203E-2</v>
      </c>
      <c r="BW19" s="17">
        <v>8.3419894219975199E-2</v>
      </c>
      <c r="BX19" s="17">
        <v>6.1385072972511098E-2</v>
      </c>
      <c r="BY19" s="17"/>
      <c r="BZ19" s="17">
        <v>6.7924155146219203E-2</v>
      </c>
      <c r="CA19" s="17">
        <v>7.0291614068711303E-2</v>
      </c>
      <c r="CB19" s="17">
        <v>4.3169044821232003E-2</v>
      </c>
      <c r="CC19" s="17">
        <v>7.3070692002884699E-2</v>
      </c>
      <c r="CD19" s="17">
        <v>6.6428179101026802E-2</v>
      </c>
      <c r="CE19" s="17">
        <v>8.8432158456738894E-2</v>
      </c>
      <c r="CF19" s="17">
        <v>6.7006553428724705E-2</v>
      </c>
      <c r="CG19" s="17"/>
      <c r="CH19" s="17">
        <v>0.13578453129343199</v>
      </c>
      <c r="CI19" s="17">
        <v>5.2489585057613003E-2</v>
      </c>
      <c r="CJ19" s="17">
        <v>5.3766887317434099E-2</v>
      </c>
      <c r="CK19" s="17">
        <v>5.4455224826481803E-2</v>
      </c>
      <c r="CL19" s="17">
        <v>0.131165340812989</v>
      </c>
    </row>
    <row r="20" spans="2:90" x14ac:dyDescent="0.3">
      <c r="B20" s="18" t="s">
        <v>118</v>
      </c>
      <c r="C20" s="17">
        <v>4.21563275815472E-2</v>
      </c>
      <c r="D20" s="17">
        <v>4.0620719918748403E-2</v>
      </c>
      <c r="E20" s="17">
        <v>4.3991254627583902E-2</v>
      </c>
      <c r="F20" s="17"/>
      <c r="G20" s="17">
        <v>4.6457474083107297E-2</v>
      </c>
      <c r="H20" s="17">
        <v>3.09165290511665E-2</v>
      </c>
      <c r="I20" s="17">
        <v>6.4335212246779905E-2</v>
      </c>
      <c r="J20" s="17">
        <v>5.2083496043448203E-2</v>
      </c>
      <c r="K20" s="17">
        <v>4.0777888836990198E-2</v>
      </c>
      <c r="L20" s="17">
        <v>2.3187790717756701E-2</v>
      </c>
      <c r="M20" s="17"/>
      <c r="N20" s="17">
        <v>2.60912329173172E-2</v>
      </c>
      <c r="O20" s="17">
        <v>4.72307181450181E-2</v>
      </c>
      <c r="P20" s="17">
        <v>3.7220014866856901E-2</v>
      </c>
      <c r="Q20" s="17">
        <v>5.7113699401241801E-2</v>
      </c>
      <c r="R20" s="17"/>
      <c r="S20" s="17">
        <v>5.2399858937569203E-2</v>
      </c>
      <c r="T20" s="17">
        <v>2.6891256243483101E-2</v>
      </c>
      <c r="U20" s="17">
        <v>5.3486956702805101E-2</v>
      </c>
      <c r="V20" s="17">
        <v>6.34805730730469E-2</v>
      </c>
      <c r="W20" s="17">
        <v>4.0720710131332702E-2</v>
      </c>
      <c r="X20" s="17">
        <v>4.3588950220894603E-2</v>
      </c>
      <c r="Y20" s="17">
        <v>3.44881607156792E-2</v>
      </c>
      <c r="Z20" s="17">
        <v>3.2094146356277303E-2</v>
      </c>
      <c r="AA20" s="17">
        <v>3.6009420099668801E-2</v>
      </c>
      <c r="AB20" s="17">
        <v>3.0034421193875501E-2</v>
      </c>
      <c r="AC20" s="17">
        <v>6.61828502602997E-2</v>
      </c>
      <c r="AD20" s="17">
        <v>1.82747901106168E-2</v>
      </c>
      <c r="AE20" s="17"/>
      <c r="AF20" s="17">
        <v>3.09126784593549E-2</v>
      </c>
      <c r="AG20" s="17">
        <v>3.7022146578581099E-2</v>
      </c>
      <c r="AH20" s="17">
        <v>8.4486627878910897E-2</v>
      </c>
      <c r="AI20" s="17"/>
      <c r="AJ20" s="17">
        <v>3.4513550925112699E-2</v>
      </c>
      <c r="AK20" s="17">
        <v>2.5776369991480599E-2</v>
      </c>
      <c r="AL20" s="17">
        <v>5.5369729129968702E-2</v>
      </c>
      <c r="AM20" s="17">
        <v>4.3030884393772499E-2</v>
      </c>
      <c r="AN20" s="17">
        <v>4.9406439087191799E-2</v>
      </c>
      <c r="AO20" s="17"/>
      <c r="AP20" s="17">
        <v>2.93612830713409E-2</v>
      </c>
      <c r="AQ20" s="17">
        <v>3.7938688072413802E-2</v>
      </c>
      <c r="AR20" s="17">
        <v>4.9170305856964497E-2</v>
      </c>
      <c r="AS20" s="17">
        <v>3.06589737934354E-2</v>
      </c>
      <c r="AT20" s="17">
        <v>4.2268132223762502E-2</v>
      </c>
      <c r="AU20" s="17">
        <v>7.2224023350417096E-2</v>
      </c>
      <c r="AV20" s="17"/>
      <c r="AW20" s="17">
        <v>4.4621620120488099E-2</v>
      </c>
      <c r="AX20" s="17">
        <v>0.12440547546627199</v>
      </c>
      <c r="AY20" s="17">
        <v>5.0813018577275097E-2</v>
      </c>
      <c r="AZ20" s="17">
        <v>2.8445077450330699E-2</v>
      </c>
      <c r="BA20" s="17">
        <v>4.36475864766383E-2</v>
      </c>
      <c r="BB20" s="17">
        <v>1.47996810138589E-2</v>
      </c>
      <c r="BC20" s="17">
        <v>2.8011494624956799E-2</v>
      </c>
      <c r="BD20" s="17">
        <v>4.4600476553587599E-2</v>
      </c>
      <c r="BE20" s="17">
        <v>1.6056101811838801E-2</v>
      </c>
      <c r="BF20" s="17">
        <v>4.0491805928754898E-2</v>
      </c>
      <c r="BG20" s="17">
        <v>1.8935295942545401E-2</v>
      </c>
      <c r="BH20" s="17">
        <v>4.1232161679283397E-2</v>
      </c>
      <c r="BI20" s="17">
        <v>6.0575728682799902E-2</v>
      </c>
      <c r="BJ20" s="17">
        <v>5.6269420854702303E-2</v>
      </c>
      <c r="BK20" s="17">
        <v>4.2062102363369297E-2</v>
      </c>
      <c r="BL20" s="17">
        <v>1.55476225938866E-2</v>
      </c>
      <c r="BM20" s="17"/>
      <c r="BN20" s="17">
        <v>3.2204280871859003E-2</v>
      </c>
      <c r="BO20" s="17">
        <v>5.4139622017346303E-2</v>
      </c>
      <c r="BP20" s="17"/>
      <c r="BQ20" s="17">
        <v>3.0446105709684701E-2</v>
      </c>
      <c r="BR20" s="17">
        <v>1.3511654585333601E-2</v>
      </c>
      <c r="BS20" s="17"/>
      <c r="BT20" s="17">
        <v>1.6898855875594299E-2</v>
      </c>
      <c r="BU20" s="17"/>
      <c r="BV20" s="17">
        <v>5.8340665277397702E-2</v>
      </c>
      <c r="BW20" s="17">
        <v>4.6134212596265198E-2</v>
      </c>
      <c r="BX20" s="17">
        <v>3.2279782236978603E-2</v>
      </c>
      <c r="BY20" s="17"/>
      <c r="BZ20" s="17">
        <v>7.3078051368614103E-2</v>
      </c>
      <c r="CA20" s="17">
        <v>3.3314318894878098E-2</v>
      </c>
      <c r="CB20" s="17">
        <v>3.6323548415418502E-2</v>
      </c>
      <c r="CC20" s="17">
        <v>3.2945940133403399E-2</v>
      </c>
      <c r="CD20" s="17">
        <v>3.5272186910769297E-2</v>
      </c>
      <c r="CE20" s="17">
        <v>2.12746966292429E-2</v>
      </c>
      <c r="CF20" s="17">
        <v>2.8415325263149899E-2</v>
      </c>
      <c r="CG20" s="17"/>
      <c r="CH20" s="17">
        <v>1.5205056423788599E-2</v>
      </c>
      <c r="CI20" s="17">
        <v>4.4159633296458001E-2</v>
      </c>
      <c r="CJ20" s="17">
        <v>4.25103100127898E-2</v>
      </c>
      <c r="CK20" s="17">
        <v>5.4210091150534601E-2</v>
      </c>
      <c r="CL20" s="17">
        <v>3.91315531686054E-2</v>
      </c>
    </row>
    <row r="21" spans="2:90" x14ac:dyDescent="0.3">
      <c r="B21" s="18" t="s">
        <v>131</v>
      </c>
      <c r="C21" s="19">
        <v>4.1767668387065098E-3</v>
      </c>
      <c r="D21" s="19">
        <v>4.3542136374006097E-3</v>
      </c>
      <c r="E21" s="19">
        <v>4.0364569453721702E-3</v>
      </c>
      <c r="F21" s="19"/>
      <c r="G21" s="19">
        <v>0</v>
      </c>
      <c r="H21" s="19">
        <v>3.0076113746191802E-3</v>
      </c>
      <c r="I21" s="19">
        <v>3.0114319678298299E-3</v>
      </c>
      <c r="J21" s="19">
        <v>2.7703809668767599E-3</v>
      </c>
      <c r="K21" s="19">
        <v>6.3664899252759899E-3</v>
      </c>
      <c r="L21" s="19">
        <v>8.5335290804467306E-3</v>
      </c>
      <c r="M21" s="19"/>
      <c r="N21" s="19">
        <v>1.2859631267248301E-3</v>
      </c>
      <c r="O21" s="19">
        <v>0</v>
      </c>
      <c r="P21" s="19">
        <v>6.6421483161306699E-3</v>
      </c>
      <c r="Q21" s="19">
        <v>9.5007691870539306E-3</v>
      </c>
      <c r="R21" s="19"/>
      <c r="S21" s="19">
        <v>3.6752724874154099E-3</v>
      </c>
      <c r="T21" s="19">
        <v>2.6556909642872499E-3</v>
      </c>
      <c r="U21" s="19">
        <v>0</v>
      </c>
      <c r="V21" s="19">
        <v>0</v>
      </c>
      <c r="W21" s="19">
        <v>0</v>
      </c>
      <c r="X21" s="19">
        <v>1.09489080095718E-2</v>
      </c>
      <c r="Y21" s="19">
        <v>5.6933605652699703E-3</v>
      </c>
      <c r="Z21" s="19">
        <v>0</v>
      </c>
      <c r="AA21" s="19">
        <v>4.9765209552141898E-3</v>
      </c>
      <c r="AB21" s="19">
        <v>9.6147785991636103E-3</v>
      </c>
      <c r="AC21" s="19">
        <v>0</v>
      </c>
      <c r="AD21" s="19">
        <v>1.5464726815114099E-2</v>
      </c>
      <c r="AE21" s="19"/>
      <c r="AF21" s="19">
        <v>6.3550183729983497E-3</v>
      </c>
      <c r="AG21" s="19">
        <v>3.64721578597518E-3</v>
      </c>
      <c r="AH21" s="19">
        <v>3.2556369158689199E-3</v>
      </c>
      <c r="AI21" s="19"/>
      <c r="AJ21" s="19">
        <v>2.78094285505521E-3</v>
      </c>
      <c r="AK21" s="19">
        <v>6.7190368879319904E-3</v>
      </c>
      <c r="AL21" s="19">
        <v>0</v>
      </c>
      <c r="AM21" s="19">
        <v>7.0685478028208104E-3</v>
      </c>
      <c r="AN21" s="19">
        <v>0</v>
      </c>
      <c r="AO21" s="19"/>
      <c r="AP21" s="19">
        <v>5.8007157488770503E-3</v>
      </c>
      <c r="AQ21" s="19">
        <v>0</v>
      </c>
      <c r="AR21" s="19">
        <v>0</v>
      </c>
      <c r="AS21" s="19">
        <v>5.9020422175256699E-3</v>
      </c>
      <c r="AT21" s="19">
        <v>6.5206607390859896E-3</v>
      </c>
      <c r="AU21" s="19">
        <v>0</v>
      </c>
      <c r="AV21" s="19"/>
      <c r="AW21" s="19">
        <v>0</v>
      </c>
      <c r="AX21" s="19">
        <v>2.1781947041031199E-2</v>
      </c>
      <c r="AY21" s="19">
        <v>1.4082543429902001E-2</v>
      </c>
      <c r="AZ21" s="19">
        <v>1.51479565154759E-2</v>
      </c>
      <c r="BA21" s="19">
        <v>0</v>
      </c>
      <c r="BB21" s="19">
        <v>0</v>
      </c>
      <c r="BC21" s="19">
        <v>5.8936964422893704E-3</v>
      </c>
      <c r="BD21" s="19">
        <v>0</v>
      </c>
      <c r="BE21" s="19">
        <v>0</v>
      </c>
      <c r="BF21" s="19">
        <v>0</v>
      </c>
      <c r="BG21" s="19">
        <v>5.8366989578673397E-3</v>
      </c>
      <c r="BH21" s="19">
        <v>6.6925645366172001E-3</v>
      </c>
      <c r="BI21" s="19">
        <v>0</v>
      </c>
      <c r="BJ21" s="19">
        <v>0</v>
      </c>
      <c r="BK21" s="19">
        <v>0</v>
      </c>
      <c r="BL21" s="19">
        <v>0</v>
      </c>
      <c r="BM21" s="19"/>
      <c r="BN21" s="19">
        <v>3.3853316466929302E-3</v>
      </c>
      <c r="BO21" s="19">
        <v>5.3308308645933899E-3</v>
      </c>
      <c r="BP21" s="19"/>
      <c r="BQ21" s="19">
        <v>6.4964254746653297E-3</v>
      </c>
      <c r="BR21" s="19">
        <v>9.1929758531519197E-3</v>
      </c>
      <c r="BS21" s="19"/>
      <c r="BT21" s="19">
        <v>7.4484835707504301E-3</v>
      </c>
      <c r="BU21" s="19"/>
      <c r="BV21" s="19">
        <v>0</v>
      </c>
      <c r="BW21" s="19">
        <v>2.7222116088884102E-3</v>
      </c>
      <c r="BX21" s="19">
        <v>4.9594240865576799E-3</v>
      </c>
      <c r="BY21" s="19"/>
      <c r="BZ21" s="19">
        <v>1.4573208680187201E-2</v>
      </c>
      <c r="CA21" s="19">
        <v>9.8003390285483702E-3</v>
      </c>
      <c r="CB21" s="19">
        <v>4.0999133858916799E-3</v>
      </c>
      <c r="CC21" s="19">
        <v>0</v>
      </c>
      <c r="CD21" s="19">
        <v>2.5892708553141202E-3</v>
      </c>
      <c r="CE21" s="19">
        <v>2.85427561197878E-3</v>
      </c>
      <c r="CF21" s="19">
        <v>0</v>
      </c>
      <c r="CG21" s="19"/>
      <c r="CH21" s="19">
        <v>3.6541944235743799E-3</v>
      </c>
      <c r="CI21" s="19">
        <v>0</v>
      </c>
      <c r="CJ21" s="19">
        <v>5.3732503221178797E-3</v>
      </c>
      <c r="CK21" s="19">
        <v>9.6799348320563902E-3</v>
      </c>
      <c r="CL21" s="19">
        <v>1.17747288947433E-2</v>
      </c>
    </row>
    <row r="22" spans="2:90" x14ac:dyDescent="0.3">
      <c r="B22" s="16"/>
    </row>
    <row r="23" spans="2:90" x14ac:dyDescent="0.3">
      <c r="B23" t="s">
        <v>111</v>
      </c>
    </row>
    <row r="24" spans="2:90" x14ac:dyDescent="0.3">
      <c r="B24" t="s">
        <v>112</v>
      </c>
    </row>
    <row r="26" spans="2:90" x14ac:dyDescent="0.3">
      <c r="B2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B2:J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0" width="20.6640625" customWidth="1"/>
  </cols>
  <sheetData>
    <row r="2" spans="2:10" ht="40.049999999999997" customHeight="1" x14ac:dyDescent="0.3">
      <c r="D2" s="32" t="s">
        <v>747</v>
      </c>
      <c r="E2" s="28"/>
      <c r="F2" s="28"/>
      <c r="G2" s="28"/>
      <c r="H2" s="28"/>
      <c r="I2" s="28"/>
      <c r="J2" s="28"/>
    </row>
    <row r="6" spans="2:10" ht="49.95" customHeight="1" x14ac:dyDescent="0.3">
      <c r="B6" s="23" t="s">
        <v>15</v>
      </c>
      <c r="C6" s="23" t="s">
        <v>737</v>
      </c>
      <c r="D6" s="23" t="s">
        <v>738</v>
      </c>
      <c r="E6" s="23" t="s">
        <v>739</v>
      </c>
      <c r="F6" s="23" t="s">
        <v>740</v>
      </c>
      <c r="G6" s="23" t="s">
        <v>741</v>
      </c>
      <c r="H6" s="23" t="s">
        <v>742</v>
      </c>
      <c r="I6" s="23" t="s">
        <v>743</v>
      </c>
    </row>
    <row r="7" spans="2:10" ht="28.8" x14ac:dyDescent="0.3">
      <c r="B7" s="18" t="s">
        <v>744</v>
      </c>
      <c r="C7" s="17">
        <v>0.30068763848736701</v>
      </c>
      <c r="D7" s="17">
        <v>0.439751426018891</v>
      </c>
      <c r="E7" s="17">
        <v>0.55779646939142702</v>
      </c>
      <c r="F7" s="17">
        <v>0.63245598949436399</v>
      </c>
      <c r="G7" s="17">
        <v>0.38239505740380297</v>
      </c>
      <c r="H7" s="17">
        <v>0.26190023218270803</v>
      </c>
      <c r="I7" s="17">
        <v>0.30232272859467801</v>
      </c>
    </row>
    <row r="8" spans="2:10" ht="43.2" x14ac:dyDescent="0.3">
      <c r="B8" s="18" t="s">
        <v>745</v>
      </c>
      <c r="C8" s="17">
        <v>0.359294030331541</v>
      </c>
      <c r="D8" s="17">
        <v>0.25037772421711701</v>
      </c>
      <c r="E8" s="17">
        <v>0.181956474559784</v>
      </c>
      <c r="F8" s="17">
        <v>0.175997838163892</v>
      </c>
      <c r="G8" s="17">
        <v>0.38503951543258302</v>
      </c>
      <c r="H8" s="17">
        <v>0.41792483464513203</v>
      </c>
      <c r="I8" s="17">
        <v>0.47279265860070502</v>
      </c>
    </row>
    <row r="9" spans="2:10" ht="28.8" x14ac:dyDescent="0.3">
      <c r="B9" s="18" t="s">
        <v>746</v>
      </c>
      <c r="C9" s="17">
        <v>0.20590681713733999</v>
      </c>
      <c r="D9" s="17">
        <v>0.180464175258058</v>
      </c>
      <c r="E9" s="17">
        <v>0.14204613421256301</v>
      </c>
      <c r="F9" s="17">
        <v>0.108352837784973</v>
      </c>
      <c r="G9" s="17">
        <v>0.14271641195142801</v>
      </c>
      <c r="H9" s="17">
        <v>0.204768386265162</v>
      </c>
      <c r="I9" s="17">
        <v>0.138971869838622</v>
      </c>
    </row>
    <row r="10" spans="2:10" x14ac:dyDescent="0.3">
      <c r="B10" s="18" t="s">
        <v>118</v>
      </c>
      <c r="C10" s="17">
        <v>0.13411151404375199</v>
      </c>
      <c r="D10" s="17">
        <v>0.12940667450593399</v>
      </c>
      <c r="E10" s="17">
        <v>0.118200921836227</v>
      </c>
      <c r="F10" s="17">
        <v>8.3193334556770596E-2</v>
      </c>
      <c r="G10" s="17">
        <v>8.9849015212185995E-2</v>
      </c>
      <c r="H10" s="17">
        <v>0.115406546906999</v>
      </c>
      <c r="I10" s="17">
        <v>8.5912742965994798E-2</v>
      </c>
    </row>
    <row r="11" spans="2:10" x14ac:dyDescent="0.3">
      <c r="B11" s="16"/>
      <c r="C11" s="16"/>
      <c r="D11" s="16"/>
      <c r="E11" s="16"/>
      <c r="F11" s="16"/>
      <c r="G11" s="16"/>
      <c r="H11" s="16"/>
      <c r="I11" s="16"/>
    </row>
    <row r="12" spans="2:10" x14ac:dyDescent="0.3">
      <c r="B12" t="s">
        <v>111</v>
      </c>
    </row>
    <row r="13" spans="2:10" x14ac:dyDescent="0.3">
      <c r="B13" t="s">
        <v>112</v>
      </c>
    </row>
    <row r="17" spans="2:2" x14ac:dyDescent="0.3">
      <c r="B17"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748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744</v>
      </c>
      <c r="C9" s="17">
        <v>0.30068763848736701</v>
      </c>
      <c r="D9" s="17">
        <v>0.29975005851769998</v>
      </c>
      <c r="E9" s="17">
        <v>0.29900819197002798</v>
      </c>
      <c r="F9" s="17"/>
      <c r="G9" s="17">
        <v>0.348774199815716</v>
      </c>
      <c r="H9" s="17">
        <v>0.39723031573395201</v>
      </c>
      <c r="I9" s="17">
        <v>0.30919522659795901</v>
      </c>
      <c r="J9" s="17">
        <v>0.29350248482303398</v>
      </c>
      <c r="K9" s="17">
        <v>0.249569515210983</v>
      </c>
      <c r="L9" s="17">
        <v>0.22302158615245801</v>
      </c>
      <c r="M9" s="17"/>
      <c r="N9" s="17">
        <v>0.30619040194167102</v>
      </c>
      <c r="O9" s="17">
        <v>0.28840772518868901</v>
      </c>
      <c r="P9" s="17">
        <v>0.267270989582445</v>
      </c>
      <c r="Q9" s="17">
        <v>0.337584836932596</v>
      </c>
      <c r="R9" s="17"/>
      <c r="S9" s="17">
        <v>0.31831700456116202</v>
      </c>
      <c r="T9" s="17">
        <v>0.31393554334901003</v>
      </c>
      <c r="U9" s="17">
        <v>0.27043569944801898</v>
      </c>
      <c r="V9" s="17">
        <v>0.25358744238457698</v>
      </c>
      <c r="W9" s="17">
        <v>0.22480353856846899</v>
      </c>
      <c r="X9" s="17">
        <v>0.30873419367502902</v>
      </c>
      <c r="Y9" s="17">
        <v>0.26649399869782198</v>
      </c>
      <c r="Z9" s="17">
        <v>0.335212276390912</v>
      </c>
      <c r="AA9" s="17">
        <v>0.34357101444550298</v>
      </c>
      <c r="AB9" s="17">
        <v>0.30857566641871698</v>
      </c>
      <c r="AC9" s="17">
        <v>0.29180534385300599</v>
      </c>
      <c r="AD9" s="17">
        <v>0.41374055825588901</v>
      </c>
      <c r="AE9" s="17"/>
      <c r="AF9" s="17">
        <v>0.26808727783415798</v>
      </c>
      <c r="AG9" s="17">
        <v>0.32502589875920601</v>
      </c>
      <c r="AH9" s="17">
        <v>0.31590198123318203</v>
      </c>
      <c r="AI9" s="17"/>
      <c r="AJ9" s="17">
        <v>0.20234466358981901</v>
      </c>
      <c r="AK9" s="17">
        <v>0.35188083389033697</v>
      </c>
      <c r="AL9" s="17">
        <v>0.30675420608711701</v>
      </c>
      <c r="AM9" s="17">
        <v>0.31542966918763898</v>
      </c>
      <c r="AN9" s="17">
        <v>0.29272735644308201</v>
      </c>
      <c r="AO9" s="17"/>
      <c r="AP9" s="17">
        <v>0.37180016910307401</v>
      </c>
      <c r="AQ9" s="17">
        <v>0.24551258560641701</v>
      </c>
      <c r="AR9" s="17">
        <v>0.343787602760318</v>
      </c>
      <c r="AS9" s="17">
        <v>0.249325425282513</v>
      </c>
      <c r="AT9" s="17">
        <v>0.35122394395891299</v>
      </c>
      <c r="AU9" s="17">
        <v>0.243460805466855</v>
      </c>
      <c r="AV9" s="17"/>
      <c r="AW9" s="17">
        <v>0.203837136112578</v>
      </c>
      <c r="AX9" s="17">
        <v>0.26174553809611401</v>
      </c>
      <c r="AY9" s="17">
        <v>0.33789770464198599</v>
      </c>
      <c r="AZ9" s="17">
        <v>0.45313826395947399</v>
      </c>
      <c r="BA9" s="17">
        <v>0.288976344216133</v>
      </c>
      <c r="BB9" s="17">
        <v>0.32329487908071303</v>
      </c>
      <c r="BC9" s="17">
        <v>0.37048378337516202</v>
      </c>
      <c r="BD9" s="17">
        <v>0.25465614646902501</v>
      </c>
      <c r="BE9" s="17">
        <v>0.25515719136342202</v>
      </c>
      <c r="BF9" s="17">
        <v>0.17411452779475101</v>
      </c>
      <c r="BG9" s="17">
        <v>0.27728146273878701</v>
      </c>
      <c r="BH9" s="17">
        <v>0.225769860898451</v>
      </c>
      <c r="BI9" s="17">
        <v>0.26646975421765601</v>
      </c>
      <c r="BJ9" s="17">
        <v>0.310336267342044</v>
      </c>
      <c r="BK9" s="17">
        <v>0.33737549082326301</v>
      </c>
      <c r="BL9" s="17">
        <v>0.38135923519971199</v>
      </c>
      <c r="BM9" s="17"/>
      <c r="BN9" s="17">
        <v>0.30152347657858303</v>
      </c>
      <c r="BO9" s="17">
        <v>0.30389438450492401</v>
      </c>
      <c r="BP9" s="17"/>
      <c r="BQ9" s="17">
        <v>0.36130320878352001</v>
      </c>
      <c r="BR9" s="17">
        <v>0.326586066621602</v>
      </c>
      <c r="BS9" s="17"/>
      <c r="BT9" s="17">
        <v>0.385029898564618</v>
      </c>
      <c r="BU9" s="17"/>
      <c r="BV9" s="17">
        <v>0.28088396465099902</v>
      </c>
      <c r="BW9" s="17">
        <v>0.35898304764927402</v>
      </c>
      <c r="BX9" s="17">
        <v>0.28884520947414</v>
      </c>
      <c r="BY9" s="17"/>
      <c r="BZ9" s="17">
        <v>0.37364895387389302</v>
      </c>
      <c r="CA9" s="17">
        <v>0.36547467378562198</v>
      </c>
      <c r="CB9" s="17">
        <v>0.25977709527239501</v>
      </c>
      <c r="CC9" s="17">
        <v>0.34666774758892099</v>
      </c>
      <c r="CD9" s="17">
        <v>0.24705033789082001</v>
      </c>
      <c r="CE9" s="17">
        <v>0.26800960881353803</v>
      </c>
      <c r="CF9" s="17">
        <v>0.32891122155359098</v>
      </c>
      <c r="CG9" s="17"/>
      <c r="CH9" s="17">
        <v>0.35915197558300699</v>
      </c>
      <c r="CI9" s="17">
        <v>0.27676159846183201</v>
      </c>
      <c r="CJ9" s="17">
        <v>0.28018723436788201</v>
      </c>
      <c r="CK9" s="17">
        <v>0.34650268087041203</v>
      </c>
      <c r="CL9" s="17">
        <v>0.38960616739669901</v>
      </c>
    </row>
    <row r="10" spans="2:90" ht="43.2" x14ac:dyDescent="0.3">
      <c r="B10" s="18" t="s">
        <v>745</v>
      </c>
      <c r="C10" s="17">
        <v>0.359294030331541</v>
      </c>
      <c r="D10" s="17">
        <v>0.37558248256437099</v>
      </c>
      <c r="E10" s="17">
        <v>0.34327570074284602</v>
      </c>
      <c r="F10" s="17"/>
      <c r="G10" s="17">
        <v>0.369578438417274</v>
      </c>
      <c r="H10" s="17">
        <v>0.34068898258063202</v>
      </c>
      <c r="I10" s="17">
        <v>0.32709083049971699</v>
      </c>
      <c r="J10" s="17">
        <v>0.33836568780638099</v>
      </c>
      <c r="K10" s="17">
        <v>0.34255683984936403</v>
      </c>
      <c r="L10" s="17">
        <v>0.42224675428641001</v>
      </c>
      <c r="M10" s="17"/>
      <c r="N10" s="17">
        <v>0.40060997084710098</v>
      </c>
      <c r="O10" s="17">
        <v>0.37081485340821602</v>
      </c>
      <c r="P10" s="17">
        <v>0.38251055071331302</v>
      </c>
      <c r="Q10" s="17">
        <v>0.28206274269093001</v>
      </c>
      <c r="R10" s="17"/>
      <c r="S10" s="17">
        <v>0.33305907404934199</v>
      </c>
      <c r="T10" s="17">
        <v>0.37425250021064699</v>
      </c>
      <c r="U10" s="17">
        <v>0.35736140684241002</v>
      </c>
      <c r="V10" s="17">
        <v>0.37670989359708501</v>
      </c>
      <c r="W10" s="17">
        <v>0.39550278057428701</v>
      </c>
      <c r="X10" s="17">
        <v>0.36517463834285901</v>
      </c>
      <c r="Y10" s="17">
        <v>0.35514927492863202</v>
      </c>
      <c r="Z10" s="17">
        <v>0.29304928625363103</v>
      </c>
      <c r="AA10" s="17">
        <v>0.37787441524544801</v>
      </c>
      <c r="AB10" s="17">
        <v>0.35111268096012799</v>
      </c>
      <c r="AC10" s="17">
        <v>0.31733212377588299</v>
      </c>
      <c r="AD10" s="17">
        <v>0.39329062601275599</v>
      </c>
      <c r="AE10" s="17"/>
      <c r="AF10" s="17">
        <v>0.34647709186411102</v>
      </c>
      <c r="AG10" s="17">
        <v>0.39257982195090002</v>
      </c>
      <c r="AH10" s="17">
        <v>0.31354690107268401</v>
      </c>
      <c r="AI10" s="17"/>
      <c r="AJ10" s="17">
        <v>0.37981455802422598</v>
      </c>
      <c r="AK10" s="17">
        <v>0.38728235384354698</v>
      </c>
      <c r="AL10" s="17">
        <v>0.40909041866554302</v>
      </c>
      <c r="AM10" s="17">
        <v>0.33810598671676401</v>
      </c>
      <c r="AN10" s="17">
        <v>0.37886558885786797</v>
      </c>
      <c r="AO10" s="17"/>
      <c r="AP10" s="17">
        <v>0.38206678380431403</v>
      </c>
      <c r="AQ10" s="17">
        <v>0.36743233237966899</v>
      </c>
      <c r="AR10" s="17">
        <v>0.432718286379151</v>
      </c>
      <c r="AS10" s="17">
        <v>0.36345483997232098</v>
      </c>
      <c r="AT10" s="17">
        <v>0.35910017430237501</v>
      </c>
      <c r="AU10" s="17">
        <v>0.303246846611337</v>
      </c>
      <c r="AV10" s="17"/>
      <c r="AW10" s="17">
        <v>0.31219544497651103</v>
      </c>
      <c r="AX10" s="17">
        <v>0.27736267267595699</v>
      </c>
      <c r="AY10" s="17">
        <v>0.26670407186167799</v>
      </c>
      <c r="AZ10" s="17">
        <v>0.27129529823608101</v>
      </c>
      <c r="BA10" s="17">
        <v>0.39330494527551202</v>
      </c>
      <c r="BB10" s="17">
        <v>0.31483797979802097</v>
      </c>
      <c r="BC10" s="17">
        <v>0.29489113206232698</v>
      </c>
      <c r="BD10" s="17">
        <v>0.38941543498547299</v>
      </c>
      <c r="BE10" s="17">
        <v>0.48433545399839301</v>
      </c>
      <c r="BF10" s="17">
        <v>0.51405762004557598</v>
      </c>
      <c r="BG10" s="17">
        <v>0.36347351831392499</v>
      </c>
      <c r="BH10" s="17">
        <v>0.41356313167613001</v>
      </c>
      <c r="BI10" s="17">
        <v>0.44791715303623802</v>
      </c>
      <c r="BJ10" s="17">
        <v>0.39653944339685998</v>
      </c>
      <c r="BK10" s="17">
        <v>0.33652040591015803</v>
      </c>
      <c r="BL10" s="17">
        <v>0.388484862372796</v>
      </c>
      <c r="BM10" s="17"/>
      <c r="BN10" s="17">
        <v>0.36443975664888201</v>
      </c>
      <c r="BO10" s="17">
        <v>0.35373277434718198</v>
      </c>
      <c r="BP10" s="17"/>
      <c r="BQ10" s="17">
        <v>0.38344492388120799</v>
      </c>
      <c r="BR10" s="17">
        <v>0.40125232708203501</v>
      </c>
      <c r="BS10" s="17"/>
      <c r="BT10" s="17">
        <v>0.36985790894909798</v>
      </c>
      <c r="BU10" s="17"/>
      <c r="BV10" s="17">
        <v>0.36124065333639499</v>
      </c>
      <c r="BW10" s="17">
        <v>0.33031400438773501</v>
      </c>
      <c r="BX10" s="17">
        <v>0.36728117827429602</v>
      </c>
      <c r="BY10" s="17"/>
      <c r="BZ10" s="17">
        <v>0.26789286550324598</v>
      </c>
      <c r="CA10" s="17">
        <v>0.28544673030027901</v>
      </c>
      <c r="CB10" s="17">
        <v>0.36434730742590299</v>
      </c>
      <c r="CC10" s="17">
        <v>0.38135373020767399</v>
      </c>
      <c r="CD10" s="17">
        <v>0.41353883659350399</v>
      </c>
      <c r="CE10" s="17">
        <v>0.41731713398185699</v>
      </c>
      <c r="CF10" s="17">
        <v>0.392745973651205</v>
      </c>
      <c r="CG10" s="17"/>
      <c r="CH10" s="17">
        <v>0.39958264300316598</v>
      </c>
      <c r="CI10" s="17">
        <v>0.39495759881713999</v>
      </c>
      <c r="CJ10" s="17">
        <v>0.35065784903636499</v>
      </c>
      <c r="CK10" s="17">
        <v>0.30026055874464802</v>
      </c>
      <c r="CL10" s="17">
        <v>0.23917702316315401</v>
      </c>
    </row>
    <row r="11" spans="2:90" ht="28.8" x14ac:dyDescent="0.3">
      <c r="B11" s="18" t="s">
        <v>746</v>
      </c>
      <c r="C11" s="17">
        <v>0.20590681713733999</v>
      </c>
      <c r="D11" s="17">
        <v>0.225305320793243</v>
      </c>
      <c r="E11" s="17">
        <v>0.18858083853811899</v>
      </c>
      <c r="F11" s="17"/>
      <c r="G11" s="17">
        <v>0.15365929856174401</v>
      </c>
      <c r="H11" s="17">
        <v>0.15110864359524201</v>
      </c>
      <c r="I11" s="17">
        <v>0.197287401113281</v>
      </c>
      <c r="J11" s="17">
        <v>0.19787404857982299</v>
      </c>
      <c r="K11" s="17">
        <v>0.279723903500883</v>
      </c>
      <c r="L11" s="17">
        <v>0.249448037070751</v>
      </c>
      <c r="M11" s="17"/>
      <c r="N11" s="17">
        <v>0.196312490749147</v>
      </c>
      <c r="O11" s="17">
        <v>0.20846002931309399</v>
      </c>
      <c r="P11" s="17">
        <v>0.23320310730552801</v>
      </c>
      <c r="Q11" s="17">
        <v>0.19163759956874901</v>
      </c>
      <c r="R11" s="17"/>
      <c r="S11" s="17">
        <v>0.20893263232245801</v>
      </c>
      <c r="T11" s="17">
        <v>0.209963270122699</v>
      </c>
      <c r="U11" s="17">
        <v>0.234235513880338</v>
      </c>
      <c r="V11" s="17">
        <v>0.19835135711496199</v>
      </c>
      <c r="W11" s="17">
        <v>0.21651029006022199</v>
      </c>
      <c r="X11" s="17">
        <v>0.22250987583670101</v>
      </c>
      <c r="Y11" s="17">
        <v>0.23323685376003001</v>
      </c>
      <c r="Z11" s="17">
        <v>0.28312066034844402</v>
      </c>
      <c r="AA11" s="17">
        <v>0.13816469607534099</v>
      </c>
      <c r="AB11" s="17">
        <v>0.181785417226833</v>
      </c>
      <c r="AC11" s="17">
        <v>0.27010489992534398</v>
      </c>
      <c r="AD11" s="17">
        <v>8.5706176480933802E-2</v>
      </c>
      <c r="AE11" s="17"/>
      <c r="AF11" s="17">
        <v>0.25998281609732699</v>
      </c>
      <c r="AG11" s="17">
        <v>0.17769660626126199</v>
      </c>
      <c r="AH11" s="17">
        <v>0.162943261948057</v>
      </c>
      <c r="AI11" s="17"/>
      <c r="AJ11" s="17">
        <v>0.30101078240768597</v>
      </c>
      <c r="AK11" s="17">
        <v>0.15288872570668599</v>
      </c>
      <c r="AL11" s="17">
        <v>0.19070084336481299</v>
      </c>
      <c r="AM11" s="17">
        <v>0.26021436667470099</v>
      </c>
      <c r="AN11" s="17">
        <v>0.147796148213168</v>
      </c>
      <c r="AO11" s="17"/>
      <c r="AP11" s="17">
        <v>0.15365554634283299</v>
      </c>
      <c r="AQ11" s="17">
        <v>0.26422697625557101</v>
      </c>
      <c r="AR11" s="17">
        <v>0.13337903479848601</v>
      </c>
      <c r="AS11" s="17">
        <v>0.28489373328671702</v>
      </c>
      <c r="AT11" s="17">
        <v>0.13918475268415501</v>
      </c>
      <c r="AU11" s="17">
        <v>0.19542861466734601</v>
      </c>
      <c r="AV11" s="17"/>
      <c r="AW11" s="17">
        <v>0.34930791357087798</v>
      </c>
      <c r="AX11" s="17">
        <v>0.195295450385054</v>
      </c>
      <c r="AY11" s="17">
        <v>0.223327444216329</v>
      </c>
      <c r="AZ11" s="17">
        <v>0.14072213236455999</v>
      </c>
      <c r="BA11" s="17">
        <v>0.190998682245938</v>
      </c>
      <c r="BB11" s="17">
        <v>0.25135979357105298</v>
      </c>
      <c r="BC11" s="17">
        <v>0.19492538488914099</v>
      </c>
      <c r="BD11" s="17">
        <v>0.23038714433156701</v>
      </c>
      <c r="BE11" s="17">
        <v>0.15430089922144399</v>
      </c>
      <c r="BF11" s="17">
        <v>0.201313974025249</v>
      </c>
      <c r="BG11" s="17">
        <v>0.246992525496395</v>
      </c>
      <c r="BH11" s="17">
        <v>0.24214205276120901</v>
      </c>
      <c r="BI11" s="17">
        <v>0.191393017467996</v>
      </c>
      <c r="BJ11" s="17">
        <v>0.18784852278712699</v>
      </c>
      <c r="BK11" s="17">
        <v>0.20212162235315201</v>
      </c>
      <c r="BL11" s="17">
        <v>0.189762196402529</v>
      </c>
      <c r="BM11" s="17"/>
      <c r="BN11" s="17">
        <v>0.20543631594407</v>
      </c>
      <c r="BO11" s="17">
        <v>0.20447785822376099</v>
      </c>
      <c r="BP11" s="17"/>
      <c r="BQ11" s="17">
        <v>0.15622255789407599</v>
      </c>
      <c r="BR11" s="17">
        <v>0.156496849141598</v>
      </c>
      <c r="BS11" s="17"/>
      <c r="BT11" s="17">
        <v>0.16397570712920201</v>
      </c>
      <c r="BU11" s="17"/>
      <c r="BV11" s="17">
        <v>0.19977835772004901</v>
      </c>
      <c r="BW11" s="17">
        <v>0.19228641575650501</v>
      </c>
      <c r="BX11" s="17">
        <v>0.21550373297340999</v>
      </c>
      <c r="BY11" s="17"/>
      <c r="BZ11" s="17">
        <v>0.186565137941193</v>
      </c>
      <c r="CA11" s="17">
        <v>0.206074663725407</v>
      </c>
      <c r="CB11" s="17">
        <v>0.23543680040811299</v>
      </c>
      <c r="CC11" s="17">
        <v>0.181096482451925</v>
      </c>
      <c r="CD11" s="17">
        <v>0.22532625056215999</v>
      </c>
      <c r="CE11" s="17">
        <v>0.228220926228658</v>
      </c>
      <c r="CF11" s="17">
        <v>0.193768238058842</v>
      </c>
      <c r="CG11" s="17"/>
      <c r="CH11" s="17">
        <v>0.18181643134171899</v>
      </c>
      <c r="CI11" s="17">
        <v>0.203732791028812</v>
      </c>
      <c r="CJ11" s="17">
        <v>0.22370623166933101</v>
      </c>
      <c r="CK11" s="17">
        <v>0.196925560600993</v>
      </c>
      <c r="CL11" s="17">
        <v>0.156381196266343</v>
      </c>
    </row>
    <row r="12" spans="2:90" x14ac:dyDescent="0.3">
      <c r="B12" s="18" t="s">
        <v>118</v>
      </c>
      <c r="C12" s="19">
        <v>0.13411151404375199</v>
      </c>
      <c r="D12" s="19">
        <v>9.9362138124685806E-2</v>
      </c>
      <c r="E12" s="19">
        <v>0.169135268749007</v>
      </c>
      <c r="F12" s="19"/>
      <c r="G12" s="19">
        <v>0.12798806320526501</v>
      </c>
      <c r="H12" s="19">
        <v>0.11097205809017401</v>
      </c>
      <c r="I12" s="19">
        <v>0.16642654178904301</v>
      </c>
      <c r="J12" s="19">
        <v>0.17025777879076301</v>
      </c>
      <c r="K12" s="19">
        <v>0.128149741438769</v>
      </c>
      <c r="L12" s="19">
        <v>0.10528362249038099</v>
      </c>
      <c r="M12" s="19"/>
      <c r="N12" s="19">
        <v>9.6887136462081302E-2</v>
      </c>
      <c r="O12" s="19">
        <v>0.13231739209000101</v>
      </c>
      <c r="P12" s="19">
        <v>0.117015352398714</v>
      </c>
      <c r="Q12" s="19">
        <v>0.188714820807724</v>
      </c>
      <c r="R12" s="19"/>
      <c r="S12" s="19">
        <v>0.13969128906703801</v>
      </c>
      <c r="T12" s="19">
        <v>0.101848686317644</v>
      </c>
      <c r="U12" s="19">
        <v>0.13796737982923299</v>
      </c>
      <c r="V12" s="19">
        <v>0.17135130690337599</v>
      </c>
      <c r="W12" s="19">
        <v>0.16318339079702199</v>
      </c>
      <c r="X12" s="19">
        <v>0.10358129214541099</v>
      </c>
      <c r="Y12" s="19">
        <v>0.145119872613516</v>
      </c>
      <c r="Z12" s="19">
        <v>8.8617777007013093E-2</v>
      </c>
      <c r="AA12" s="19">
        <v>0.14038987423370899</v>
      </c>
      <c r="AB12" s="19">
        <v>0.15852623539432201</v>
      </c>
      <c r="AC12" s="19">
        <v>0.120757632445766</v>
      </c>
      <c r="AD12" s="19">
        <v>0.107262639250422</v>
      </c>
      <c r="AE12" s="19"/>
      <c r="AF12" s="19">
        <v>0.12545281420440399</v>
      </c>
      <c r="AG12" s="19">
        <v>0.104697673028632</v>
      </c>
      <c r="AH12" s="19">
        <v>0.20760785574607599</v>
      </c>
      <c r="AI12" s="19"/>
      <c r="AJ12" s="19">
        <v>0.11682999597827</v>
      </c>
      <c r="AK12" s="19">
        <v>0.10794808655943</v>
      </c>
      <c r="AL12" s="19">
        <v>9.3454531882528002E-2</v>
      </c>
      <c r="AM12" s="19">
        <v>8.6249977420895699E-2</v>
      </c>
      <c r="AN12" s="19">
        <v>0.18061090648588199</v>
      </c>
      <c r="AO12" s="19"/>
      <c r="AP12" s="19">
        <v>9.2477500749778799E-2</v>
      </c>
      <c r="AQ12" s="19">
        <v>0.12282810575834301</v>
      </c>
      <c r="AR12" s="19">
        <v>9.0115076062044594E-2</v>
      </c>
      <c r="AS12" s="19">
        <v>0.102326001458449</v>
      </c>
      <c r="AT12" s="19">
        <v>0.150491129054557</v>
      </c>
      <c r="AU12" s="19">
        <v>0.25786373325446199</v>
      </c>
      <c r="AV12" s="19"/>
      <c r="AW12" s="19">
        <v>0.13465950534003299</v>
      </c>
      <c r="AX12" s="19">
        <v>0.26559633884287498</v>
      </c>
      <c r="AY12" s="19">
        <v>0.172070779280007</v>
      </c>
      <c r="AZ12" s="19">
        <v>0.13484430543988499</v>
      </c>
      <c r="BA12" s="19">
        <v>0.12672002826241699</v>
      </c>
      <c r="BB12" s="19">
        <v>0.11050734755021301</v>
      </c>
      <c r="BC12" s="19">
        <v>0.13969969967337001</v>
      </c>
      <c r="BD12" s="19">
        <v>0.12554127421393499</v>
      </c>
      <c r="BE12" s="19">
        <v>0.10620645541674199</v>
      </c>
      <c r="BF12" s="19">
        <v>0.110513878134423</v>
      </c>
      <c r="BG12" s="19">
        <v>0.112252493450894</v>
      </c>
      <c r="BH12" s="19">
        <v>0.11852495466420999</v>
      </c>
      <c r="BI12" s="19">
        <v>9.4220075278110896E-2</v>
      </c>
      <c r="BJ12" s="19">
        <v>0.10527576647396999</v>
      </c>
      <c r="BK12" s="19">
        <v>0.12398248091342801</v>
      </c>
      <c r="BL12" s="19">
        <v>4.0393706024963102E-2</v>
      </c>
      <c r="BM12" s="19"/>
      <c r="BN12" s="19">
        <v>0.128600450828465</v>
      </c>
      <c r="BO12" s="19">
        <v>0.13789498292413299</v>
      </c>
      <c r="BP12" s="19"/>
      <c r="BQ12" s="19">
        <v>9.9029309441195701E-2</v>
      </c>
      <c r="BR12" s="19">
        <v>0.115664757154765</v>
      </c>
      <c r="BS12" s="19"/>
      <c r="BT12" s="19">
        <v>8.1136485357082302E-2</v>
      </c>
      <c r="BU12" s="19"/>
      <c r="BV12" s="19">
        <v>0.15809702429255601</v>
      </c>
      <c r="BW12" s="19">
        <v>0.118416532206486</v>
      </c>
      <c r="BX12" s="19">
        <v>0.12836987927815299</v>
      </c>
      <c r="BY12" s="19"/>
      <c r="BZ12" s="19">
        <v>0.171893042681668</v>
      </c>
      <c r="CA12" s="19">
        <v>0.14300393218869201</v>
      </c>
      <c r="CB12" s="19">
        <v>0.14043879689358901</v>
      </c>
      <c r="CC12" s="19">
        <v>9.0882039751480195E-2</v>
      </c>
      <c r="CD12" s="19">
        <v>0.114084574953515</v>
      </c>
      <c r="CE12" s="19">
        <v>8.6452330975946706E-2</v>
      </c>
      <c r="CF12" s="19">
        <v>8.4574566736362003E-2</v>
      </c>
      <c r="CG12" s="19"/>
      <c r="CH12" s="19">
        <v>5.9448950072107397E-2</v>
      </c>
      <c r="CI12" s="19">
        <v>0.12454801169221601</v>
      </c>
      <c r="CJ12" s="19">
        <v>0.14544868492642199</v>
      </c>
      <c r="CK12" s="19">
        <v>0.156311199783948</v>
      </c>
      <c r="CL12" s="19">
        <v>0.21483561317380401</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749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744</v>
      </c>
      <c r="C9" s="17">
        <v>0.439751426018891</v>
      </c>
      <c r="D9" s="17">
        <v>0.46556013190036299</v>
      </c>
      <c r="E9" s="17">
        <v>0.41403238133026599</v>
      </c>
      <c r="F9" s="17"/>
      <c r="G9" s="17">
        <v>0.40399010159825799</v>
      </c>
      <c r="H9" s="17">
        <v>0.479897729999328</v>
      </c>
      <c r="I9" s="17">
        <v>0.49593780555480699</v>
      </c>
      <c r="J9" s="17">
        <v>0.44627702227025901</v>
      </c>
      <c r="K9" s="17">
        <v>0.42155669384304101</v>
      </c>
      <c r="L9" s="17">
        <v>0.39160663147182301</v>
      </c>
      <c r="M9" s="17"/>
      <c r="N9" s="17">
        <v>0.47205783146893299</v>
      </c>
      <c r="O9" s="17">
        <v>0.44321992609420802</v>
      </c>
      <c r="P9" s="17">
        <v>0.44187223547642202</v>
      </c>
      <c r="Q9" s="17">
        <v>0.40152511982686701</v>
      </c>
      <c r="R9" s="17"/>
      <c r="S9" s="17">
        <v>0.42194391286069899</v>
      </c>
      <c r="T9" s="17">
        <v>0.469550322405132</v>
      </c>
      <c r="U9" s="17">
        <v>0.41381673121025098</v>
      </c>
      <c r="V9" s="17">
        <v>0.44449138143299999</v>
      </c>
      <c r="W9" s="17">
        <v>0.44413453271889403</v>
      </c>
      <c r="X9" s="17">
        <v>0.462998504891175</v>
      </c>
      <c r="Y9" s="17">
        <v>0.44118882182383601</v>
      </c>
      <c r="Z9" s="17">
        <v>0.50278975890837396</v>
      </c>
      <c r="AA9" s="17">
        <v>0.43294192345690102</v>
      </c>
      <c r="AB9" s="17">
        <v>0.36570692325737503</v>
      </c>
      <c r="AC9" s="17">
        <v>0.42242812017585402</v>
      </c>
      <c r="AD9" s="17">
        <v>0.55671308727604896</v>
      </c>
      <c r="AE9" s="17"/>
      <c r="AF9" s="17">
        <v>0.47841984327630999</v>
      </c>
      <c r="AG9" s="17">
        <v>0.42973075709846598</v>
      </c>
      <c r="AH9" s="17">
        <v>0.389750500463376</v>
      </c>
      <c r="AI9" s="17"/>
      <c r="AJ9" s="17">
        <v>0.45661698665247102</v>
      </c>
      <c r="AK9" s="17">
        <v>0.43417861520297302</v>
      </c>
      <c r="AL9" s="17">
        <v>0.43168070716957102</v>
      </c>
      <c r="AM9" s="17">
        <v>0.55633082050137495</v>
      </c>
      <c r="AN9" s="17">
        <v>0.37029977806179998</v>
      </c>
      <c r="AO9" s="17"/>
      <c r="AP9" s="17">
        <v>0.43844362939047998</v>
      </c>
      <c r="AQ9" s="17">
        <v>0.461977216094143</v>
      </c>
      <c r="AR9" s="17">
        <v>0.428298088525362</v>
      </c>
      <c r="AS9" s="17">
        <v>0.49993525755271101</v>
      </c>
      <c r="AT9" s="17">
        <v>0.37012758247240202</v>
      </c>
      <c r="AU9" s="17">
        <v>0.34769216413652698</v>
      </c>
      <c r="AV9" s="17"/>
      <c r="AW9" s="17">
        <v>0.30955307253910602</v>
      </c>
      <c r="AX9" s="17">
        <v>0.247188604246113</v>
      </c>
      <c r="AY9" s="17">
        <v>0.30945833992831401</v>
      </c>
      <c r="AZ9" s="17">
        <v>0.39590813131702801</v>
      </c>
      <c r="BA9" s="17">
        <v>0.48810523779336801</v>
      </c>
      <c r="BB9" s="17">
        <v>0.43454298080533299</v>
      </c>
      <c r="BC9" s="17">
        <v>0.42428195538790298</v>
      </c>
      <c r="BD9" s="17">
        <v>0.51523741139628099</v>
      </c>
      <c r="BE9" s="17">
        <v>0.44715101429955201</v>
      </c>
      <c r="BF9" s="17">
        <v>0.43714137928605301</v>
      </c>
      <c r="BG9" s="17">
        <v>0.52225286443570795</v>
      </c>
      <c r="BH9" s="17">
        <v>0.407158816486274</v>
      </c>
      <c r="BI9" s="17">
        <v>0.47420875306928401</v>
      </c>
      <c r="BJ9" s="17">
        <v>0.51766783299811303</v>
      </c>
      <c r="BK9" s="17">
        <v>0.48620565659717302</v>
      </c>
      <c r="BL9" s="17">
        <v>0.580845019055102</v>
      </c>
      <c r="BM9" s="17"/>
      <c r="BN9" s="17">
        <v>0.46774918788910702</v>
      </c>
      <c r="BO9" s="17">
        <v>0.40431107522353898</v>
      </c>
      <c r="BP9" s="17"/>
      <c r="BQ9" s="17">
        <v>0.44094084488457103</v>
      </c>
      <c r="BR9" s="17">
        <v>0.43565201500933198</v>
      </c>
      <c r="BS9" s="17"/>
      <c r="BT9" s="17">
        <v>0.48400754385321998</v>
      </c>
      <c r="BU9" s="17"/>
      <c r="BV9" s="17">
        <v>0.41853087352339102</v>
      </c>
      <c r="BW9" s="17">
        <v>0.40712632910753899</v>
      </c>
      <c r="BX9" s="17">
        <v>0.46340391515567098</v>
      </c>
      <c r="BY9" s="17"/>
      <c r="BZ9" s="17">
        <v>0.41580913831995597</v>
      </c>
      <c r="CA9" s="17">
        <v>0.43719973265887702</v>
      </c>
      <c r="CB9" s="17">
        <v>0.422883010648896</v>
      </c>
      <c r="CC9" s="17">
        <v>0.47308362811560001</v>
      </c>
      <c r="CD9" s="17">
        <v>0.501219630469938</v>
      </c>
      <c r="CE9" s="17">
        <v>0.41641848752153898</v>
      </c>
      <c r="CF9" s="17">
        <v>0.50348861760530905</v>
      </c>
      <c r="CG9" s="17"/>
      <c r="CH9" s="17">
        <v>0.41683510365558102</v>
      </c>
      <c r="CI9" s="17">
        <v>0.43825884909294599</v>
      </c>
      <c r="CJ9" s="17">
        <v>0.45344571489529301</v>
      </c>
      <c r="CK9" s="17">
        <v>0.43955275177251002</v>
      </c>
      <c r="CL9" s="17">
        <v>0.38444090015356203</v>
      </c>
    </row>
    <row r="10" spans="2:90" ht="43.2" x14ac:dyDescent="0.3">
      <c r="B10" s="18" t="s">
        <v>745</v>
      </c>
      <c r="C10" s="17">
        <v>0.25037772421711701</v>
      </c>
      <c r="D10" s="17">
        <v>0.239894633841368</v>
      </c>
      <c r="E10" s="17">
        <v>0.26057388410545701</v>
      </c>
      <c r="F10" s="17"/>
      <c r="G10" s="17">
        <v>0.30906673758059799</v>
      </c>
      <c r="H10" s="17">
        <v>0.27874094389139698</v>
      </c>
      <c r="I10" s="17">
        <v>0.20312697557517601</v>
      </c>
      <c r="J10" s="17">
        <v>0.231492885271636</v>
      </c>
      <c r="K10" s="17">
        <v>0.24811743349277399</v>
      </c>
      <c r="L10" s="17">
        <v>0.243753616030431</v>
      </c>
      <c r="M10" s="17"/>
      <c r="N10" s="17">
        <v>0.25515361847366302</v>
      </c>
      <c r="O10" s="17">
        <v>0.23554786339925299</v>
      </c>
      <c r="P10" s="17">
        <v>0.27168424728813501</v>
      </c>
      <c r="Q10" s="17">
        <v>0.24254243253022301</v>
      </c>
      <c r="R10" s="17"/>
      <c r="S10" s="17">
        <v>0.277401835302652</v>
      </c>
      <c r="T10" s="17">
        <v>0.23163434422142101</v>
      </c>
      <c r="U10" s="17">
        <v>0.18779307400419901</v>
      </c>
      <c r="V10" s="17">
        <v>0.238755145649856</v>
      </c>
      <c r="W10" s="17">
        <v>0.30269840599978198</v>
      </c>
      <c r="X10" s="17">
        <v>0.263710538182648</v>
      </c>
      <c r="Y10" s="17">
        <v>0.27877448755372503</v>
      </c>
      <c r="Z10" s="17">
        <v>0.26467173112919901</v>
      </c>
      <c r="AA10" s="17">
        <v>0.24873556749516701</v>
      </c>
      <c r="AB10" s="17">
        <v>0.25337290296414799</v>
      </c>
      <c r="AC10" s="17">
        <v>0.224546089065599</v>
      </c>
      <c r="AD10" s="17">
        <v>0.19036781651058499</v>
      </c>
      <c r="AE10" s="17"/>
      <c r="AF10" s="17">
        <v>0.24909072666919499</v>
      </c>
      <c r="AG10" s="17">
        <v>0.25342572400922603</v>
      </c>
      <c r="AH10" s="17">
        <v>0.26014735230478597</v>
      </c>
      <c r="AI10" s="17"/>
      <c r="AJ10" s="17">
        <v>0.27765113830487298</v>
      </c>
      <c r="AK10" s="17">
        <v>0.26561043141574597</v>
      </c>
      <c r="AL10" s="17">
        <v>0.25664251899573198</v>
      </c>
      <c r="AM10" s="17">
        <v>0.222994134835546</v>
      </c>
      <c r="AN10" s="17">
        <v>0.26379499047234201</v>
      </c>
      <c r="AO10" s="17"/>
      <c r="AP10" s="17">
        <v>0.26954966371844802</v>
      </c>
      <c r="AQ10" s="17">
        <v>0.29114298342945499</v>
      </c>
      <c r="AR10" s="17">
        <v>0.23778466989709801</v>
      </c>
      <c r="AS10" s="17">
        <v>0.23581120664406999</v>
      </c>
      <c r="AT10" s="17">
        <v>0.24530575402972599</v>
      </c>
      <c r="AU10" s="17">
        <v>0.189645933508968</v>
      </c>
      <c r="AV10" s="17"/>
      <c r="AW10" s="17">
        <v>0.25021784261670599</v>
      </c>
      <c r="AX10" s="17">
        <v>0.25163549553002001</v>
      </c>
      <c r="AY10" s="17">
        <v>0.27278614699467102</v>
      </c>
      <c r="AZ10" s="17">
        <v>0.35928092802674</v>
      </c>
      <c r="BA10" s="17">
        <v>0.22069630242817201</v>
      </c>
      <c r="BB10" s="17">
        <v>0.25393326840160901</v>
      </c>
      <c r="BC10" s="17">
        <v>0.26046456666896101</v>
      </c>
      <c r="BD10" s="17">
        <v>0.20150104049874601</v>
      </c>
      <c r="BE10" s="17">
        <v>0.299537983212607</v>
      </c>
      <c r="BF10" s="17">
        <v>0.28609040210754799</v>
      </c>
      <c r="BG10" s="17">
        <v>0.19343389115978399</v>
      </c>
      <c r="BH10" s="17">
        <v>0.32439759201757601</v>
      </c>
      <c r="BI10" s="17">
        <v>0.31361568652681898</v>
      </c>
      <c r="BJ10" s="17">
        <v>0.162140389243636</v>
      </c>
      <c r="BK10" s="17">
        <v>0.160128682838731</v>
      </c>
      <c r="BL10" s="17">
        <v>0.22014528859499699</v>
      </c>
      <c r="BM10" s="17"/>
      <c r="BN10" s="17">
        <v>0.228730890827957</v>
      </c>
      <c r="BO10" s="17">
        <v>0.27945722117902999</v>
      </c>
      <c r="BP10" s="17"/>
      <c r="BQ10" s="17">
        <v>0.26934459130162203</v>
      </c>
      <c r="BR10" s="17">
        <v>0.26607182691700199</v>
      </c>
      <c r="BS10" s="17"/>
      <c r="BT10" s="17">
        <v>0.27012132549010498</v>
      </c>
      <c r="BU10" s="17"/>
      <c r="BV10" s="17">
        <v>0.26557569626361499</v>
      </c>
      <c r="BW10" s="17">
        <v>0.27565748018564701</v>
      </c>
      <c r="BX10" s="17">
        <v>0.23695117454668699</v>
      </c>
      <c r="BY10" s="17"/>
      <c r="BZ10" s="17">
        <v>0.219353664596804</v>
      </c>
      <c r="CA10" s="17">
        <v>0.218357276943734</v>
      </c>
      <c r="CB10" s="17">
        <v>0.25514636979664201</v>
      </c>
      <c r="CC10" s="17">
        <v>0.32157228846855301</v>
      </c>
      <c r="CD10" s="17">
        <v>0.24879141802257199</v>
      </c>
      <c r="CE10" s="17">
        <v>0.30108988363204098</v>
      </c>
      <c r="CF10" s="17">
        <v>0.22848981218282199</v>
      </c>
      <c r="CG10" s="17"/>
      <c r="CH10" s="17">
        <v>0.31854949247766501</v>
      </c>
      <c r="CI10" s="17">
        <v>0.24440950913110199</v>
      </c>
      <c r="CJ10" s="17">
        <v>0.25582086764157502</v>
      </c>
      <c r="CK10" s="17">
        <v>0.21804784592302301</v>
      </c>
      <c r="CL10" s="17">
        <v>0.21522392107920099</v>
      </c>
    </row>
    <row r="11" spans="2:90" ht="28.8" x14ac:dyDescent="0.3">
      <c r="B11" s="18" t="s">
        <v>746</v>
      </c>
      <c r="C11" s="17">
        <v>0.180464175258058</v>
      </c>
      <c r="D11" s="17">
        <v>0.203306080866031</v>
      </c>
      <c r="E11" s="17">
        <v>0.15766003898988801</v>
      </c>
      <c r="F11" s="17"/>
      <c r="G11" s="17">
        <v>0.18221106035505</v>
      </c>
      <c r="H11" s="17">
        <v>0.140682333472404</v>
      </c>
      <c r="I11" s="17">
        <v>0.13236713536542599</v>
      </c>
      <c r="J11" s="17">
        <v>0.154302921835584</v>
      </c>
      <c r="K11" s="17">
        <v>0.21525052488035101</v>
      </c>
      <c r="L11" s="17">
        <v>0.249090861324825</v>
      </c>
      <c r="M11" s="17"/>
      <c r="N11" s="17">
        <v>0.181248763970182</v>
      </c>
      <c r="O11" s="17">
        <v>0.191540271657864</v>
      </c>
      <c r="P11" s="17">
        <v>0.17421042713462501</v>
      </c>
      <c r="Q11" s="17">
        <v>0.17145365207601301</v>
      </c>
      <c r="R11" s="17"/>
      <c r="S11" s="17">
        <v>0.193072118158919</v>
      </c>
      <c r="T11" s="17">
        <v>0.17967109530084099</v>
      </c>
      <c r="U11" s="17">
        <v>0.23111081426093899</v>
      </c>
      <c r="V11" s="17">
        <v>0.16345260895487601</v>
      </c>
      <c r="W11" s="17">
        <v>0.123745105035737</v>
      </c>
      <c r="X11" s="17">
        <v>0.142132951453114</v>
      </c>
      <c r="Y11" s="17">
        <v>0.19251535939106701</v>
      </c>
      <c r="Z11" s="17">
        <v>0.15649364978584299</v>
      </c>
      <c r="AA11" s="17">
        <v>0.17102339957252</v>
      </c>
      <c r="AB11" s="17">
        <v>0.209579598141826</v>
      </c>
      <c r="AC11" s="17">
        <v>0.25322658529241898</v>
      </c>
      <c r="AD11" s="17">
        <v>0.114149079001064</v>
      </c>
      <c r="AE11" s="17"/>
      <c r="AF11" s="17">
        <v>0.165177934888114</v>
      </c>
      <c r="AG11" s="17">
        <v>0.20145847055868901</v>
      </c>
      <c r="AH11" s="17">
        <v>0.14534364622003801</v>
      </c>
      <c r="AI11" s="17"/>
      <c r="AJ11" s="17">
        <v>0.176534365830229</v>
      </c>
      <c r="AK11" s="17">
        <v>0.18878053472495501</v>
      </c>
      <c r="AL11" s="17">
        <v>0.195034267240008</v>
      </c>
      <c r="AM11" s="17">
        <v>0.14530419738389899</v>
      </c>
      <c r="AN11" s="17">
        <v>0.22242141521793801</v>
      </c>
      <c r="AO11" s="17"/>
      <c r="AP11" s="17">
        <v>0.18483091465413601</v>
      </c>
      <c r="AQ11" s="17">
        <v>0.18879622580191599</v>
      </c>
      <c r="AR11" s="17">
        <v>0.18719524428623099</v>
      </c>
      <c r="AS11" s="17">
        <v>0.16043616342559699</v>
      </c>
      <c r="AT11" s="17">
        <v>0.23843084192502301</v>
      </c>
      <c r="AU11" s="17">
        <v>0.200467277270688</v>
      </c>
      <c r="AV11" s="17"/>
      <c r="AW11" s="17">
        <v>0.24931073670239501</v>
      </c>
      <c r="AX11" s="17">
        <v>0.22171523013918601</v>
      </c>
      <c r="AY11" s="17">
        <v>0.194919651218107</v>
      </c>
      <c r="AZ11" s="17">
        <v>8.6728769162708705E-2</v>
      </c>
      <c r="BA11" s="17">
        <v>0.166294939379588</v>
      </c>
      <c r="BB11" s="17">
        <v>0.19475777913552</v>
      </c>
      <c r="BC11" s="17">
        <v>0.19317643541298599</v>
      </c>
      <c r="BD11" s="17">
        <v>0.16267673464730001</v>
      </c>
      <c r="BE11" s="17">
        <v>0.16631056457544</v>
      </c>
      <c r="BF11" s="17">
        <v>0.21637045630219201</v>
      </c>
      <c r="BG11" s="17">
        <v>0.19031262041817801</v>
      </c>
      <c r="BH11" s="17">
        <v>0.207606029250265</v>
      </c>
      <c r="BI11" s="17">
        <v>0.14419100710315899</v>
      </c>
      <c r="BJ11" s="17">
        <v>0.230750730608316</v>
      </c>
      <c r="BK11" s="17">
        <v>0.166617903683344</v>
      </c>
      <c r="BL11" s="17">
        <v>0.157639326918777</v>
      </c>
      <c r="BM11" s="17"/>
      <c r="BN11" s="17">
        <v>0.18019914196238301</v>
      </c>
      <c r="BO11" s="17">
        <v>0.18120677298479601</v>
      </c>
      <c r="BP11" s="17"/>
      <c r="BQ11" s="17">
        <v>0.182392702357522</v>
      </c>
      <c r="BR11" s="17">
        <v>0.201703838395528</v>
      </c>
      <c r="BS11" s="17"/>
      <c r="BT11" s="17">
        <v>0.15783662447829899</v>
      </c>
      <c r="BU11" s="17"/>
      <c r="BV11" s="17">
        <v>0.16544410446285401</v>
      </c>
      <c r="BW11" s="17">
        <v>0.194470235041724</v>
      </c>
      <c r="BX11" s="17">
        <v>0.17809460274202299</v>
      </c>
      <c r="BY11" s="17"/>
      <c r="BZ11" s="17">
        <v>0.17801695388310601</v>
      </c>
      <c r="CA11" s="17">
        <v>0.18314703168097701</v>
      </c>
      <c r="CB11" s="17">
        <v>0.16297436101405699</v>
      </c>
      <c r="CC11" s="17">
        <v>0.13339468505039301</v>
      </c>
      <c r="CD11" s="17">
        <v>0.16677467842673699</v>
      </c>
      <c r="CE11" s="17">
        <v>0.212465293818831</v>
      </c>
      <c r="CF11" s="17">
        <v>0.199270820083114</v>
      </c>
      <c r="CG11" s="17"/>
      <c r="CH11" s="17">
        <v>0.21598482186849899</v>
      </c>
      <c r="CI11" s="17">
        <v>0.19867577032512801</v>
      </c>
      <c r="CJ11" s="17">
        <v>0.15711563080747801</v>
      </c>
      <c r="CK11" s="17">
        <v>0.16568355864155301</v>
      </c>
      <c r="CL11" s="17">
        <v>0.19681134900896999</v>
      </c>
    </row>
    <row r="12" spans="2:90" x14ac:dyDescent="0.3">
      <c r="B12" s="18" t="s">
        <v>118</v>
      </c>
      <c r="C12" s="19">
        <v>0.12940667450593399</v>
      </c>
      <c r="D12" s="19">
        <v>9.1239153392237607E-2</v>
      </c>
      <c r="E12" s="19">
        <v>0.167733695574389</v>
      </c>
      <c r="F12" s="19"/>
      <c r="G12" s="19">
        <v>0.104732100466095</v>
      </c>
      <c r="H12" s="19">
        <v>0.100678992636871</v>
      </c>
      <c r="I12" s="19">
        <v>0.16856808350459099</v>
      </c>
      <c r="J12" s="19">
        <v>0.16792717062252099</v>
      </c>
      <c r="K12" s="19">
        <v>0.11507534778383501</v>
      </c>
      <c r="L12" s="19">
        <v>0.115548891172921</v>
      </c>
      <c r="M12" s="19"/>
      <c r="N12" s="19">
        <v>9.15397860872212E-2</v>
      </c>
      <c r="O12" s="19">
        <v>0.129691938848675</v>
      </c>
      <c r="P12" s="19">
        <v>0.112233090100818</v>
      </c>
      <c r="Q12" s="19">
        <v>0.184478795566896</v>
      </c>
      <c r="R12" s="19"/>
      <c r="S12" s="19">
        <v>0.10758213367772999</v>
      </c>
      <c r="T12" s="19">
        <v>0.119144238072606</v>
      </c>
      <c r="U12" s="19">
        <v>0.167279380524611</v>
      </c>
      <c r="V12" s="19">
        <v>0.153300863962269</v>
      </c>
      <c r="W12" s="19">
        <v>0.129421956245587</v>
      </c>
      <c r="X12" s="19">
        <v>0.131158005473063</v>
      </c>
      <c r="Y12" s="19">
        <v>8.7521331231372096E-2</v>
      </c>
      <c r="Z12" s="19">
        <v>7.6044860176583504E-2</v>
      </c>
      <c r="AA12" s="19">
        <v>0.147299109475413</v>
      </c>
      <c r="AB12" s="19">
        <v>0.171340575636651</v>
      </c>
      <c r="AC12" s="19">
        <v>9.9799205466127694E-2</v>
      </c>
      <c r="AD12" s="19">
        <v>0.138770017212302</v>
      </c>
      <c r="AE12" s="19"/>
      <c r="AF12" s="19">
        <v>0.107311495166381</v>
      </c>
      <c r="AG12" s="19">
        <v>0.115385048333618</v>
      </c>
      <c r="AH12" s="19">
        <v>0.20475850101179899</v>
      </c>
      <c r="AI12" s="19"/>
      <c r="AJ12" s="19">
        <v>8.9197509212427195E-2</v>
      </c>
      <c r="AK12" s="19">
        <v>0.111430418656327</v>
      </c>
      <c r="AL12" s="19">
        <v>0.116642506594688</v>
      </c>
      <c r="AM12" s="19">
        <v>7.5370847279178907E-2</v>
      </c>
      <c r="AN12" s="19">
        <v>0.14348381624792</v>
      </c>
      <c r="AO12" s="19"/>
      <c r="AP12" s="19">
        <v>0.107175792236937</v>
      </c>
      <c r="AQ12" s="19">
        <v>5.8083574674484897E-2</v>
      </c>
      <c r="AR12" s="19">
        <v>0.14672199729131</v>
      </c>
      <c r="AS12" s="19">
        <v>0.10381737237762199</v>
      </c>
      <c r="AT12" s="19">
        <v>0.14613582157284799</v>
      </c>
      <c r="AU12" s="19">
        <v>0.26219462508381602</v>
      </c>
      <c r="AV12" s="19"/>
      <c r="AW12" s="19">
        <v>0.19091834814179201</v>
      </c>
      <c r="AX12" s="19">
        <v>0.27946067008468101</v>
      </c>
      <c r="AY12" s="19">
        <v>0.222835861858908</v>
      </c>
      <c r="AZ12" s="19">
        <v>0.15808217149352299</v>
      </c>
      <c r="BA12" s="19">
        <v>0.12490352039887199</v>
      </c>
      <c r="BB12" s="19">
        <v>0.11676597165753801</v>
      </c>
      <c r="BC12" s="19">
        <v>0.12207704253015</v>
      </c>
      <c r="BD12" s="19">
        <v>0.120584813457673</v>
      </c>
      <c r="BE12" s="19">
        <v>8.7000437912400697E-2</v>
      </c>
      <c r="BF12" s="19">
        <v>6.0397762304207001E-2</v>
      </c>
      <c r="BG12" s="19">
        <v>9.40006239863308E-2</v>
      </c>
      <c r="BH12" s="19">
        <v>6.0837562245885102E-2</v>
      </c>
      <c r="BI12" s="19">
        <v>6.7984553300737605E-2</v>
      </c>
      <c r="BJ12" s="19">
        <v>8.9441047149935005E-2</v>
      </c>
      <c r="BK12" s="19">
        <v>0.18704775688075201</v>
      </c>
      <c r="BL12" s="19">
        <v>4.1370365431122699E-2</v>
      </c>
      <c r="BM12" s="19"/>
      <c r="BN12" s="19">
        <v>0.12332077932055301</v>
      </c>
      <c r="BO12" s="19">
        <v>0.13502493061263601</v>
      </c>
      <c r="BP12" s="19"/>
      <c r="BQ12" s="19">
        <v>0.107321861456284</v>
      </c>
      <c r="BR12" s="19">
        <v>9.6572319678138396E-2</v>
      </c>
      <c r="BS12" s="19"/>
      <c r="BT12" s="19">
        <v>8.8034506178376298E-2</v>
      </c>
      <c r="BU12" s="19"/>
      <c r="BV12" s="19">
        <v>0.150449325750139</v>
      </c>
      <c r="BW12" s="19">
        <v>0.12274595566509</v>
      </c>
      <c r="BX12" s="19">
        <v>0.12155030755561901</v>
      </c>
      <c r="BY12" s="19"/>
      <c r="BZ12" s="19">
        <v>0.18682024320013399</v>
      </c>
      <c r="CA12" s="19">
        <v>0.161295958716412</v>
      </c>
      <c r="CB12" s="19">
        <v>0.158996258540405</v>
      </c>
      <c r="CC12" s="19">
        <v>7.1949398365454401E-2</v>
      </c>
      <c r="CD12" s="19">
        <v>8.3214273080752105E-2</v>
      </c>
      <c r="CE12" s="19">
        <v>7.0026335027588094E-2</v>
      </c>
      <c r="CF12" s="19">
        <v>6.8750750128754895E-2</v>
      </c>
      <c r="CG12" s="19"/>
      <c r="CH12" s="19">
        <v>4.8630581998253999E-2</v>
      </c>
      <c r="CI12" s="19">
        <v>0.118655871450824</v>
      </c>
      <c r="CJ12" s="19">
        <v>0.13361778665565399</v>
      </c>
      <c r="CK12" s="19">
        <v>0.17671584366291401</v>
      </c>
      <c r="CL12" s="19">
        <v>0.20352382975826699</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750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744</v>
      </c>
      <c r="C9" s="17">
        <v>0.55779646939142702</v>
      </c>
      <c r="D9" s="17">
        <v>0.52922388944199605</v>
      </c>
      <c r="E9" s="17">
        <v>0.58324652117669396</v>
      </c>
      <c r="F9" s="17"/>
      <c r="G9" s="17">
        <v>0.49117868301697298</v>
      </c>
      <c r="H9" s="17">
        <v>0.55087015461144695</v>
      </c>
      <c r="I9" s="17">
        <v>0.49851553135420401</v>
      </c>
      <c r="J9" s="17">
        <v>0.61146334720225404</v>
      </c>
      <c r="K9" s="17">
        <v>0.56936490838941101</v>
      </c>
      <c r="L9" s="17">
        <v>0.60493365188746395</v>
      </c>
      <c r="M9" s="17"/>
      <c r="N9" s="17">
        <v>0.53604103350056598</v>
      </c>
      <c r="O9" s="17">
        <v>0.565262754026711</v>
      </c>
      <c r="P9" s="17">
        <v>0.56251222184886496</v>
      </c>
      <c r="Q9" s="17">
        <v>0.56862033979687898</v>
      </c>
      <c r="R9" s="17"/>
      <c r="S9" s="17">
        <v>0.457311112758577</v>
      </c>
      <c r="T9" s="17">
        <v>0.58972601353096998</v>
      </c>
      <c r="U9" s="17">
        <v>0.61625686310184102</v>
      </c>
      <c r="V9" s="17">
        <v>0.54904764636931402</v>
      </c>
      <c r="W9" s="17">
        <v>0.51931282775254295</v>
      </c>
      <c r="X9" s="17">
        <v>0.57746092248550995</v>
      </c>
      <c r="Y9" s="17">
        <v>0.55409905838101103</v>
      </c>
      <c r="Z9" s="17">
        <v>0.54988020983180297</v>
      </c>
      <c r="AA9" s="17">
        <v>0.56904189462128596</v>
      </c>
      <c r="AB9" s="17">
        <v>0.57942705449963605</v>
      </c>
      <c r="AC9" s="17">
        <v>0.53892212931150996</v>
      </c>
      <c r="AD9" s="17">
        <v>0.736214716873137</v>
      </c>
      <c r="AE9" s="17"/>
      <c r="AF9" s="17">
        <v>0.55585063572214299</v>
      </c>
      <c r="AG9" s="17">
        <v>0.57464920337804204</v>
      </c>
      <c r="AH9" s="17">
        <v>0.513655721295875</v>
      </c>
      <c r="AI9" s="17"/>
      <c r="AJ9" s="17">
        <v>0.52536136064225503</v>
      </c>
      <c r="AK9" s="17">
        <v>0.57281324655386301</v>
      </c>
      <c r="AL9" s="17">
        <v>0.62139405540131598</v>
      </c>
      <c r="AM9" s="17">
        <v>0.49792181831710303</v>
      </c>
      <c r="AN9" s="17">
        <v>0.61088378372649399</v>
      </c>
      <c r="AO9" s="17"/>
      <c r="AP9" s="17">
        <v>0.55714001883446196</v>
      </c>
      <c r="AQ9" s="17">
        <v>0.51747884847966097</v>
      </c>
      <c r="AR9" s="17">
        <v>0.628672525551774</v>
      </c>
      <c r="AS9" s="17">
        <v>0.52007518668810804</v>
      </c>
      <c r="AT9" s="17">
        <v>0.62167729044170295</v>
      </c>
      <c r="AU9" s="17">
        <v>0.519443092962801</v>
      </c>
      <c r="AV9" s="17"/>
      <c r="AW9" s="17">
        <v>0.61841654231644405</v>
      </c>
      <c r="AX9" s="17">
        <v>0.41157901908587702</v>
      </c>
      <c r="AY9" s="17">
        <v>0.52102969795354204</v>
      </c>
      <c r="AZ9" s="17">
        <v>0.65108344647012795</v>
      </c>
      <c r="BA9" s="17">
        <v>0.56245006380717999</v>
      </c>
      <c r="BB9" s="17">
        <v>0.56899363477259102</v>
      </c>
      <c r="BC9" s="17">
        <v>0.58726695165307996</v>
      </c>
      <c r="BD9" s="17">
        <v>0.638425696878406</v>
      </c>
      <c r="BE9" s="17">
        <v>0.58558288459720198</v>
      </c>
      <c r="BF9" s="17">
        <v>0.60617675378097902</v>
      </c>
      <c r="BG9" s="17">
        <v>0.55048973903834397</v>
      </c>
      <c r="BH9" s="17">
        <v>0.51697441951469303</v>
      </c>
      <c r="BI9" s="17">
        <v>0.49761683895056702</v>
      </c>
      <c r="BJ9" s="17">
        <v>0.60045740734937703</v>
      </c>
      <c r="BK9" s="17">
        <v>0.56656414734147398</v>
      </c>
      <c r="BL9" s="17">
        <v>0.52269936195176403</v>
      </c>
      <c r="BM9" s="17"/>
      <c r="BN9" s="17">
        <v>0.56413077428026703</v>
      </c>
      <c r="BO9" s="17">
        <v>0.55473873757198999</v>
      </c>
      <c r="BP9" s="17"/>
      <c r="BQ9" s="17">
        <v>0.55903580924118901</v>
      </c>
      <c r="BR9" s="17">
        <v>0.58306786619462103</v>
      </c>
      <c r="BS9" s="17"/>
      <c r="BT9" s="17">
        <v>0.56790412993458095</v>
      </c>
      <c r="BU9" s="17"/>
      <c r="BV9" s="17">
        <v>0.57180153099860898</v>
      </c>
      <c r="BW9" s="17">
        <v>0.55571985159739101</v>
      </c>
      <c r="BX9" s="17">
        <v>0.55474353848923297</v>
      </c>
      <c r="BY9" s="17"/>
      <c r="BZ9" s="17">
        <v>0.57347303353133705</v>
      </c>
      <c r="CA9" s="17">
        <v>0.61469577211468496</v>
      </c>
      <c r="CB9" s="17">
        <v>0.57020840684551699</v>
      </c>
      <c r="CC9" s="17">
        <v>0.60515009203166104</v>
      </c>
      <c r="CD9" s="17">
        <v>0.56102556738892695</v>
      </c>
      <c r="CE9" s="17">
        <v>0.51668544102757497</v>
      </c>
      <c r="CF9" s="17">
        <v>0.52341110507094801</v>
      </c>
      <c r="CG9" s="17"/>
      <c r="CH9" s="17">
        <v>0.38064127517110702</v>
      </c>
      <c r="CI9" s="17">
        <v>0.53439124075746303</v>
      </c>
      <c r="CJ9" s="17">
        <v>0.60329949658165805</v>
      </c>
      <c r="CK9" s="17">
        <v>0.61234901950696097</v>
      </c>
      <c r="CL9" s="17">
        <v>0.57723050167428602</v>
      </c>
    </row>
    <row r="10" spans="2:90" ht="43.2" x14ac:dyDescent="0.3">
      <c r="B10" s="18" t="s">
        <v>745</v>
      </c>
      <c r="C10" s="17">
        <v>0.181956474559784</v>
      </c>
      <c r="D10" s="17">
        <v>0.20022334565491401</v>
      </c>
      <c r="E10" s="17">
        <v>0.16451523468947599</v>
      </c>
      <c r="F10" s="17"/>
      <c r="G10" s="17">
        <v>0.26958197034817</v>
      </c>
      <c r="H10" s="17">
        <v>0.23558421737891599</v>
      </c>
      <c r="I10" s="17">
        <v>0.20950013130185899</v>
      </c>
      <c r="J10" s="17">
        <v>0.12767936793944601</v>
      </c>
      <c r="K10" s="17">
        <v>0.133846896599322</v>
      </c>
      <c r="L10" s="17">
        <v>0.13370340782537499</v>
      </c>
      <c r="M10" s="17"/>
      <c r="N10" s="17">
        <v>0.22721580303883701</v>
      </c>
      <c r="O10" s="17">
        <v>0.15631258345225099</v>
      </c>
      <c r="P10" s="17">
        <v>0.19575340449407699</v>
      </c>
      <c r="Q10" s="17">
        <v>0.147629233685447</v>
      </c>
      <c r="R10" s="17"/>
      <c r="S10" s="17">
        <v>0.28017763024313103</v>
      </c>
      <c r="T10" s="17">
        <v>0.15144221020075299</v>
      </c>
      <c r="U10" s="17">
        <v>0.15571210733854901</v>
      </c>
      <c r="V10" s="17">
        <v>0.19212537869104199</v>
      </c>
      <c r="W10" s="17">
        <v>0.23968910881272701</v>
      </c>
      <c r="X10" s="17">
        <v>0.15643354487976699</v>
      </c>
      <c r="Y10" s="17">
        <v>0.171281970778079</v>
      </c>
      <c r="Z10" s="17">
        <v>0.20997292104634999</v>
      </c>
      <c r="AA10" s="17">
        <v>0.16818327275143399</v>
      </c>
      <c r="AB10" s="17">
        <v>0.131940677837704</v>
      </c>
      <c r="AC10" s="17">
        <v>0.14484023956487899</v>
      </c>
      <c r="AD10" s="17">
        <v>8.9787296695377702E-2</v>
      </c>
      <c r="AE10" s="17"/>
      <c r="AF10" s="17">
        <v>0.17790811046828001</v>
      </c>
      <c r="AG10" s="17">
        <v>0.18059691888321899</v>
      </c>
      <c r="AH10" s="17">
        <v>0.18966173301431899</v>
      </c>
      <c r="AI10" s="17"/>
      <c r="AJ10" s="17">
        <v>0.196823386675472</v>
      </c>
      <c r="AK10" s="17">
        <v>0.20200730740216599</v>
      </c>
      <c r="AL10" s="17">
        <v>0.148006753598107</v>
      </c>
      <c r="AM10" s="17">
        <v>0.23397948877532601</v>
      </c>
      <c r="AN10" s="17">
        <v>0.14879560485912499</v>
      </c>
      <c r="AO10" s="17"/>
      <c r="AP10" s="17">
        <v>0.22651377131662301</v>
      </c>
      <c r="AQ10" s="17">
        <v>0.218490008767978</v>
      </c>
      <c r="AR10" s="17">
        <v>0.150347952931628</v>
      </c>
      <c r="AS10" s="17">
        <v>0.211879904250452</v>
      </c>
      <c r="AT10" s="17">
        <v>0.13961158139849</v>
      </c>
      <c r="AU10" s="17">
        <v>7.8814884170231997E-2</v>
      </c>
      <c r="AV10" s="17"/>
      <c r="AW10" s="17">
        <v>9.6186351334479198E-2</v>
      </c>
      <c r="AX10" s="17">
        <v>0.197475386765635</v>
      </c>
      <c r="AY10" s="17">
        <v>0.17803038328956799</v>
      </c>
      <c r="AZ10" s="17">
        <v>0.108814432629616</v>
      </c>
      <c r="BA10" s="17">
        <v>0.16668953383631699</v>
      </c>
      <c r="BB10" s="17">
        <v>0.18564612280429901</v>
      </c>
      <c r="BC10" s="17">
        <v>0.194555921318874</v>
      </c>
      <c r="BD10" s="17">
        <v>0.14212705091764799</v>
      </c>
      <c r="BE10" s="17">
        <v>0.20049520979205901</v>
      </c>
      <c r="BF10" s="17">
        <v>0.219613258308714</v>
      </c>
      <c r="BG10" s="17">
        <v>0.172394102699721</v>
      </c>
      <c r="BH10" s="17">
        <v>0.198185159887556</v>
      </c>
      <c r="BI10" s="17">
        <v>0.26087110046828699</v>
      </c>
      <c r="BJ10" s="17">
        <v>0.20742076334485901</v>
      </c>
      <c r="BK10" s="17">
        <v>0.15311458623355501</v>
      </c>
      <c r="BL10" s="17">
        <v>0.23555208706184899</v>
      </c>
      <c r="BM10" s="17"/>
      <c r="BN10" s="17">
        <v>0.18487240240736</v>
      </c>
      <c r="BO10" s="17">
        <v>0.17853755067256799</v>
      </c>
      <c r="BP10" s="17"/>
      <c r="BQ10" s="17">
        <v>0.224925348977906</v>
      </c>
      <c r="BR10" s="17">
        <v>0.17729899316572401</v>
      </c>
      <c r="BS10" s="17"/>
      <c r="BT10" s="17">
        <v>0.21408889904656001</v>
      </c>
      <c r="BU10" s="17"/>
      <c r="BV10" s="17">
        <v>0.16851743212367301</v>
      </c>
      <c r="BW10" s="17">
        <v>0.21470560502112301</v>
      </c>
      <c r="BX10" s="17">
        <v>0.17945354109711401</v>
      </c>
      <c r="BY10" s="17"/>
      <c r="BZ10" s="17">
        <v>0.15891642569488801</v>
      </c>
      <c r="CA10" s="17">
        <v>0.12819170550105199</v>
      </c>
      <c r="CB10" s="17">
        <v>0.17082680464806499</v>
      </c>
      <c r="CC10" s="17">
        <v>0.19009671136867401</v>
      </c>
      <c r="CD10" s="17">
        <v>0.21645218783147099</v>
      </c>
      <c r="CE10" s="17">
        <v>0.21559335476216401</v>
      </c>
      <c r="CF10" s="17">
        <v>0.23342288341598899</v>
      </c>
      <c r="CG10" s="17"/>
      <c r="CH10" s="17">
        <v>0.32741774831529202</v>
      </c>
      <c r="CI10" s="17">
        <v>0.18753656427865201</v>
      </c>
      <c r="CJ10" s="17">
        <v>0.16265866423553099</v>
      </c>
      <c r="CK10" s="17">
        <v>0.13279835668287199</v>
      </c>
      <c r="CL10" s="17">
        <v>0.14362290823492899</v>
      </c>
    </row>
    <row r="11" spans="2:90" ht="28.8" x14ac:dyDescent="0.3">
      <c r="B11" s="18" t="s">
        <v>746</v>
      </c>
      <c r="C11" s="17">
        <v>0.14204613421256301</v>
      </c>
      <c r="D11" s="17">
        <v>0.166508128345604</v>
      </c>
      <c r="E11" s="17">
        <v>0.119265369236839</v>
      </c>
      <c r="F11" s="17"/>
      <c r="G11" s="17">
        <v>0.112050052060945</v>
      </c>
      <c r="H11" s="17">
        <v>0.13145259355851099</v>
      </c>
      <c r="I11" s="17">
        <v>0.15172653970829</v>
      </c>
      <c r="J11" s="17">
        <v>0.110249050616936</v>
      </c>
      <c r="K11" s="17">
        <v>0.171039295167771</v>
      </c>
      <c r="L11" s="17">
        <v>0.16906070191154801</v>
      </c>
      <c r="M11" s="17"/>
      <c r="N11" s="17">
        <v>0.14892246094495801</v>
      </c>
      <c r="O11" s="17">
        <v>0.145445165612996</v>
      </c>
      <c r="P11" s="17">
        <v>0.13949244186496201</v>
      </c>
      <c r="Q11" s="17">
        <v>0.134772970009406</v>
      </c>
      <c r="R11" s="17"/>
      <c r="S11" s="17">
        <v>0.140082592689249</v>
      </c>
      <c r="T11" s="17">
        <v>0.15396080773583201</v>
      </c>
      <c r="U11" s="17">
        <v>0.120808577081759</v>
      </c>
      <c r="V11" s="17">
        <v>0.120874989676952</v>
      </c>
      <c r="W11" s="17">
        <v>0.14590297781060299</v>
      </c>
      <c r="X11" s="17">
        <v>0.15928851904871899</v>
      </c>
      <c r="Y11" s="17">
        <v>0.16331946246877099</v>
      </c>
      <c r="Z11" s="17">
        <v>0.14258724943625301</v>
      </c>
      <c r="AA11" s="17">
        <v>0.13721477485094999</v>
      </c>
      <c r="AB11" s="17">
        <v>0.140464379094807</v>
      </c>
      <c r="AC11" s="17">
        <v>0.18586572876004401</v>
      </c>
      <c r="AD11" s="17">
        <v>5.0892474452401401E-2</v>
      </c>
      <c r="AE11" s="17"/>
      <c r="AF11" s="17">
        <v>0.16777084775040901</v>
      </c>
      <c r="AG11" s="17">
        <v>0.141637954662895</v>
      </c>
      <c r="AH11" s="17">
        <v>0.100974613179526</v>
      </c>
      <c r="AI11" s="17"/>
      <c r="AJ11" s="17">
        <v>0.17838547737827201</v>
      </c>
      <c r="AK11" s="17">
        <v>0.125858659440725</v>
      </c>
      <c r="AL11" s="17">
        <v>0.13941116769303499</v>
      </c>
      <c r="AM11" s="17">
        <v>0.17186155769632699</v>
      </c>
      <c r="AN11" s="17">
        <v>0.10755533447332501</v>
      </c>
      <c r="AO11" s="17"/>
      <c r="AP11" s="17">
        <v>0.12640322998541301</v>
      </c>
      <c r="AQ11" s="17">
        <v>0.16081817665491199</v>
      </c>
      <c r="AR11" s="17">
        <v>0.100533854104121</v>
      </c>
      <c r="AS11" s="17">
        <v>0.17235708337287201</v>
      </c>
      <c r="AT11" s="17">
        <v>0.12110943831925899</v>
      </c>
      <c r="AU11" s="17">
        <v>0.17998563387973099</v>
      </c>
      <c r="AV11" s="17"/>
      <c r="AW11" s="17">
        <v>0.19128007232200001</v>
      </c>
      <c r="AX11" s="17">
        <v>0.13673410469952099</v>
      </c>
      <c r="AY11" s="17">
        <v>0.15242313913522301</v>
      </c>
      <c r="AZ11" s="17">
        <v>0.11378695145396001</v>
      </c>
      <c r="BA11" s="17">
        <v>0.15158412555242601</v>
      </c>
      <c r="BB11" s="17">
        <v>0.146426078036899</v>
      </c>
      <c r="BC11" s="17">
        <v>9.5978657324234204E-2</v>
      </c>
      <c r="BD11" s="17">
        <v>0.130531484692683</v>
      </c>
      <c r="BE11" s="17">
        <v>0.15081736157287701</v>
      </c>
      <c r="BF11" s="17">
        <v>8.41600889266894E-2</v>
      </c>
      <c r="BG11" s="17">
        <v>0.19180430153981501</v>
      </c>
      <c r="BH11" s="17">
        <v>0.17504913161761201</v>
      </c>
      <c r="BI11" s="17">
        <v>0.16930559995685601</v>
      </c>
      <c r="BJ11" s="17">
        <v>0.101783159322056</v>
      </c>
      <c r="BK11" s="17">
        <v>0.13711132043317001</v>
      </c>
      <c r="BL11" s="17">
        <v>0.17911700194927399</v>
      </c>
      <c r="BM11" s="17"/>
      <c r="BN11" s="17">
        <v>0.14412260428236301</v>
      </c>
      <c r="BO11" s="17">
        <v>0.13677923980548201</v>
      </c>
      <c r="BP11" s="17"/>
      <c r="BQ11" s="17">
        <v>0.12359335912651299</v>
      </c>
      <c r="BR11" s="17">
        <v>0.12858985882131199</v>
      </c>
      <c r="BS11" s="17"/>
      <c r="BT11" s="17">
        <v>0.15051971683791901</v>
      </c>
      <c r="BU11" s="17"/>
      <c r="BV11" s="17">
        <v>0.123460388428018</v>
      </c>
      <c r="BW11" s="17">
        <v>0.108319151060685</v>
      </c>
      <c r="BX11" s="17">
        <v>0.15773886215149299</v>
      </c>
      <c r="BY11" s="17"/>
      <c r="BZ11" s="17">
        <v>0.12664618896438601</v>
      </c>
      <c r="CA11" s="17">
        <v>0.14768921370406601</v>
      </c>
      <c r="CB11" s="17">
        <v>0.12928553426869199</v>
      </c>
      <c r="CC11" s="17">
        <v>0.11946332328847301</v>
      </c>
      <c r="CD11" s="17">
        <v>0.138155707346756</v>
      </c>
      <c r="CE11" s="17">
        <v>0.15768513538237799</v>
      </c>
      <c r="CF11" s="17">
        <v>0.18331370397987601</v>
      </c>
      <c r="CG11" s="17"/>
      <c r="CH11" s="17">
        <v>0.201789341143535</v>
      </c>
      <c r="CI11" s="17">
        <v>0.16170352625877499</v>
      </c>
      <c r="CJ11" s="17">
        <v>0.115912014773298</v>
      </c>
      <c r="CK11" s="17">
        <v>0.12638511395195001</v>
      </c>
      <c r="CL11" s="17">
        <v>0.114656757014831</v>
      </c>
    </row>
    <row r="12" spans="2:90" x14ac:dyDescent="0.3">
      <c r="B12" s="18" t="s">
        <v>118</v>
      </c>
      <c r="C12" s="19">
        <v>0.118200921836227</v>
      </c>
      <c r="D12" s="19">
        <v>0.104044636557486</v>
      </c>
      <c r="E12" s="19">
        <v>0.132972874896991</v>
      </c>
      <c r="F12" s="19"/>
      <c r="G12" s="19">
        <v>0.12718929457391301</v>
      </c>
      <c r="H12" s="19">
        <v>8.2093034451126104E-2</v>
      </c>
      <c r="I12" s="19">
        <v>0.140257797635647</v>
      </c>
      <c r="J12" s="19">
        <v>0.15060823424136399</v>
      </c>
      <c r="K12" s="19">
        <v>0.12574889984349599</v>
      </c>
      <c r="L12" s="19">
        <v>9.2302238375612897E-2</v>
      </c>
      <c r="M12" s="19"/>
      <c r="N12" s="19">
        <v>8.7820702515639795E-2</v>
      </c>
      <c r="O12" s="19">
        <v>0.13297949690804101</v>
      </c>
      <c r="P12" s="19">
        <v>0.10224193179209699</v>
      </c>
      <c r="Q12" s="19">
        <v>0.14897745650826799</v>
      </c>
      <c r="R12" s="19"/>
      <c r="S12" s="19">
        <v>0.12242866430904301</v>
      </c>
      <c r="T12" s="19">
        <v>0.104870968532445</v>
      </c>
      <c r="U12" s="19">
        <v>0.10722245247785001</v>
      </c>
      <c r="V12" s="19">
        <v>0.13795198526269201</v>
      </c>
      <c r="W12" s="19">
        <v>9.5095085624126802E-2</v>
      </c>
      <c r="X12" s="19">
        <v>0.106817013586003</v>
      </c>
      <c r="Y12" s="19">
        <v>0.11129950837214</v>
      </c>
      <c r="Z12" s="19">
        <v>9.7559619685593901E-2</v>
      </c>
      <c r="AA12" s="19">
        <v>0.12556005777633</v>
      </c>
      <c r="AB12" s="19">
        <v>0.14816788856785301</v>
      </c>
      <c r="AC12" s="19">
        <v>0.13037190236356599</v>
      </c>
      <c r="AD12" s="19">
        <v>0.123105511979083</v>
      </c>
      <c r="AE12" s="19"/>
      <c r="AF12" s="19">
        <v>9.8470406059167806E-2</v>
      </c>
      <c r="AG12" s="19">
        <v>0.103115923075844</v>
      </c>
      <c r="AH12" s="19">
        <v>0.19570793251028001</v>
      </c>
      <c r="AI12" s="19"/>
      <c r="AJ12" s="19">
        <v>9.9429775304001405E-2</v>
      </c>
      <c r="AK12" s="19">
        <v>9.93207866032456E-2</v>
      </c>
      <c r="AL12" s="19">
        <v>9.1188023307542304E-2</v>
      </c>
      <c r="AM12" s="19">
        <v>9.6237135211243802E-2</v>
      </c>
      <c r="AN12" s="19">
        <v>0.132765276941056</v>
      </c>
      <c r="AO12" s="19"/>
      <c r="AP12" s="19">
        <v>8.9942979863502706E-2</v>
      </c>
      <c r="AQ12" s="19">
        <v>0.10321296609745</v>
      </c>
      <c r="AR12" s="19">
        <v>0.120445667412478</v>
      </c>
      <c r="AS12" s="19">
        <v>9.5687825688567901E-2</v>
      </c>
      <c r="AT12" s="19">
        <v>0.117601689840548</v>
      </c>
      <c r="AU12" s="19">
        <v>0.22175638898723701</v>
      </c>
      <c r="AV12" s="19"/>
      <c r="AW12" s="19">
        <v>9.4117034027076996E-2</v>
      </c>
      <c r="AX12" s="19">
        <v>0.25421148944896699</v>
      </c>
      <c r="AY12" s="19">
        <v>0.14851677962166701</v>
      </c>
      <c r="AZ12" s="19">
        <v>0.12631516944629601</v>
      </c>
      <c r="BA12" s="19">
        <v>0.119276276804077</v>
      </c>
      <c r="BB12" s="19">
        <v>9.8934164386211498E-2</v>
      </c>
      <c r="BC12" s="19">
        <v>0.122198469703812</v>
      </c>
      <c r="BD12" s="19">
        <v>8.8915767511262206E-2</v>
      </c>
      <c r="BE12" s="19">
        <v>6.3104544037861199E-2</v>
      </c>
      <c r="BF12" s="19">
        <v>9.0049898983617496E-2</v>
      </c>
      <c r="BG12" s="19">
        <v>8.53118567221198E-2</v>
      </c>
      <c r="BH12" s="19">
        <v>0.109791288980139</v>
      </c>
      <c r="BI12" s="19">
        <v>7.2206460624289301E-2</v>
      </c>
      <c r="BJ12" s="19">
        <v>9.0338669983708694E-2</v>
      </c>
      <c r="BK12" s="19">
        <v>0.14320994599180101</v>
      </c>
      <c r="BL12" s="19">
        <v>6.2631549037112696E-2</v>
      </c>
      <c r="BM12" s="19"/>
      <c r="BN12" s="19">
        <v>0.10687421903001</v>
      </c>
      <c r="BO12" s="19">
        <v>0.12994447194996001</v>
      </c>
      <c r="BP12" s="19"/>
      <c r="BQ12" s="19">
        <v>9.2445482654391203E-2</v>
      </c>
      <c r="BR12" s="19">
        <v>0.111043281818343</v>
      </c>
      <c r="BS12" s="19"/>
      <c r="BT12" s="19">
        <v>6.7487254180939996E-2</v>
      </c>
      <c r="BU12" s="19"/>
      <c r="BV12" s="19">
        <v>0.136220648449699</v>
      </c>
      <c r="BW12" s="19">
        <v>0.1212553923208</v>
      </c>
      <c r="BX12" s="19">
        <v>0.10806405826216001</v>
      </c>
      <c r="BY12" s="19"/>
      <c r="BZ12" s="19">
        <v>0.14096435180938799</v>
      </c>
      <c r="CA12" s="19">
        <v>0.10942330868019701</v>
      </c>
      <c r="CB12" s="19">
        <v>0.129679254237726</v>
      </c>
      <c r="CC12" s="19">
        <v>8.5289873311192393E-2</v>
      </c>
      <c r="CD12" s="19">
        <v>8.4366537432845001E-2</v>
      </c>
      <c r="CE12" s="19">
        <v>0.110036068827883</v>
      </c>
      <c r="CF12" s="19">
        <v>5.9852307533186697E-2</v>
      </c>
      <c r="CG12" s="19"/>
      <c r="CH12" s="19">
        <v>9.0151635370066097E-2</v>
      </c>
      <c r="CI12" s="19">
        <v>0.11636866870511001</v>
      </c>
      <c r="CJ12" s="19">
        <v>0.118129824409513</v>
      </c>
      <c r="CK12" s="19">
        <v>0.12846750985821601</v>
      </c>
      <c r="CL12" s="19">
        <v>0.164489833075954</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751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744</v>
      </c>
      <c r="C9" s="17">
        <v>0.63245598949436399</v>
      </c>
      <c r="D9" s="17">
        <v>0.60790418468056595</v>
      </c>
      <c r="E9" s="17">
        <v>0.65763642843856696</v>
      </c>
      <c r="F9" s="17"/>
      <c r="G9" s="17">
        <v>0.50690760699604098</v>
      </c>
      <c r="H9" s="17">
        <v>0.55337909547080999</v>
      </c>
      <c r="I9" s="17">
        <v>0.590957313507119</v>
      </c>
      <c r="J9" s="17">
        <v>0.65139379696979205</v>
      </c>
      <c r="K9" s="17">
        <v>0.67740139333859495</v>
      </c>
      <c r="L9" s="17">
        <v>0.76892696730176102</v>
      </c>
      <c r="M9" s="17"/>
      <c r="N9" s="17">
        <v>0.64027591404322604</v>
      </c>
      <c r="O9" s="17">
        <v>0.62228119745084698</v>
      </c>
      <c r="P9" s="17">
        <v>0.66576549900735904</v>
      </c>
      <c r="Q9" s="17">
        <v>0.60529314793053202</v>
      </c>
      <c r="R9" s="17"/>
      <c r="S9" s="17">
        <v>0.51234917627918597</v>
      </c>
      <c r="T9" s="17">
        <v>0.67810026203541995</v>
      </c>
      <c r="U9" s="17">
        <v>0.67489860372422905</v>
      </c>
      <c r="V9" s="17">
        <v>0.57261148518525895</v>
      </c>
      <c r="W9" s="17">
        <v>0.68092433523079199</v>
      </c>
      <c r="X9" s="17">
        <v>0.64497096066135395</v>
      </c>
      <c r="Y9" s="17">
        <v>0.68437909620930903</v>
      </c>
      <c r="Z9" s="17">
        <v>0.634906579379101</v>
      </c>
      <c r="AA9" s="17">
        <v>0.65473873017392104</v>
      </c>
      <c r="AB9" s="17">
        <v>0.62555768866809103</v>
      </c>
      <c r="AC9" s="17">
        <v>0.629110083595811</v>
      </c>
      <c r="AD9" s="17">
        <v>0.71459064093398805</v>
      </c>
      <c r="AE9" s="17"/>
      <c r="AF9" s="17">
        <v>0.66221547797980396</v>
      </c>
      <c r="AG9" s="17">
        <v>0.63618995942915002</v>
      </c>
      <c r="AH9" s="17">
        <v>0.58175422650851605</v>
      </c>
      <c r="AI9" s="17"/>
      <c r="AJ9" s="17">
        <v>0.62769749883903003</v>
      </c>
      <c r="AK9" s="17">
        <v>0.64114066943358095</v>
      </c>
      <c r="AL9" s="17">
        <v>0.73272594582334205</v>
      </c>
      <c r="AM9" s="17">
        <v>0.66091384790567498</v>
      </c>
      <c r="AN9" s="17">
        <v>0.53742743410721605</v>
      </c>
      <c r="AO9" s="17"/>
      <c r="AP9" s="17">
        <v>0.59927195535095501</v>
      </c>
      <c r="AQ9" s="17">
        <v>0.63138457157745198</v>
      </c>
      <c r="AR9" s="17">
        <v>0.73579360644397196</v>
      </c>
      <c r="AS9" s="17">
        <v>0.65267286646755496</v>
      </c>
      <c r="AT9" s="17">
        <v>0.62121469392377204</v>
      </c>
      <c r="AU9" s="17">
        <v>0.60140959376049796</v>
      </c>
      <c r="AV9" s="17"/>
      <c r="AW9" s="17">
        <v>0.60275808899137295</v>
      </c>
      <c r="AX9" s="17">
        <v>0.41867248388573702</v>
      </c>
      <c r="AY9" s="17">
        <v>0.65753858309573998</v>
      </c>
      <c r="AZ9" s="17">
        <v>0.65460304516663703</v>
      </c>
      <c r="BA9" s="17">
        <v>0.658559599002421</v>
      </c>
      <c r="BB9" s="17">
        <v>0.62695438904136902</v>
      </c>
      <c r="BC9" s="17">
        <v>0.67824705438444599</v>
      </c>
      <c r="BD9" s="17">
        <v>0.69301341483211698</v>
      </c>
      <c r="BE9" s="17">
        <v>0.68475609178536601</v>
      </c>
      <c r="BF9" s="17">
        <v>0.61008483674942804</v>
      </c>
      <c r="BG9" s="17">
        <v>0.559175696422198</v>
      </c>
      <c r="BH9" s="17">
        <v>0.60522145382199799</v>
      </c>
      <c r="BI9" s="17">
        <v>0.63849748432451003</v>
      </c>
      <c r="BJ9" s="17">
        <v>0.65964006057598501</v>
      </c>
      <c r="BK9" s="17">
        <v>0.58500832763317701</v>
      </c>
      <c r="BL9" s="17">
        <v>0.62394539470117305</v>
      </c>
      <c r="BM9" s="17"/>
      <c r="BN9" s="17">
        <v>0.64605040862926399</v>
      </c>
      <c r="BO9" s="17">
        <v>0.61345715248258903</v>
      </c>
      <c r="BP9" s="17"/>
      <c r="BQ9" s="17">
        <v>0.60427575624725505</v>
      </c>
      <c r="BR9" s="17">
        <v>0.70388329051648801</v>
      </c>
      <c r="BS9" s="17"/>
      <c r="BT9" s="17">
        <v>0.61795688474510502</v>
      </c>
      <c r="BU9" s="17"/>
      <c r="BV9" s="17">
        <v>0.640735253820918</v>
      </c>
      <c r="BW9" s="17">
        <v>0.56208561792372402</v>
      </c>
      <c r="BX9" s="17">
        <v>0.65941283453288702</v>
      </c>
      <c r="BY9" s="17"/>
      <c r="BZ9" s="17">
        <v>0.57872606366405599</v>
      </c>
      <c r="CA9" s="17">
        <v>0.69014491810382395</v>
      </c>
      <c r="CB9" s="17">
        <v>0.66957670299787397</v>
      </c>
      <c r="CC9" s="17">
        <v>0.62102507339779101</v>
      </c>
      <c r="CD9" s="17">
        <v>0.67028146421360202</v>
      </c>
      <c r="CE9" s="17">
        <v>0.63085011629498</v>
      </c>
      <c r="CF9" s="17">
        <v>0.57286905399557797</v>
      </c>
      <c r="CG9" s="17"/>
      <c r="CH9" s="17">
        <v>0.51011801226785103</v>
      </c>
      <c r="CI9" s="17">
        <v>0.62324344758456895</v>
      </c>
      <c r="CJ9" s="17">
        <v>0.66732947671921905</v>
      </c>
      <c r="CK9" s="17">
        <v>0.66639167440768698</v>
      </c>
      <c r="CL9" s="17">
        <v>0.56400814237581998</v>
      </c>
    </row>
    <row r="10" spans="2:90" ht="43.2" x14ac:dyDescent="0.3">
      <c r="B10" s="18" t="s">
        <v>745</v>
      </c>
      <c r="C10" s="17">
        <v>0.175997838163892</v>
      </c>
      <c r="D10" s="17">
        <v>0.193289236143982</v>
      </c>
      <c r="E10" s="17">
        <v>0.157353192331739</v>
      </c>
      <c r="F10" s="17"/>
      <c r="G10" s="17">
        <v>0.30442207457861298</v>
      </c>
      <c r="H10" s="17">
        <v>0.23356022278879901</v>
      </c>
      <c r="I10" s="17">
        <v>0.18210452093384299</v>
      </c>
      <c r="J10" s="17">
        <v>0.15740991972534099</v>
      </c>
      <c r="K10" s="17">
        <v>0.115082615016079</v>
      </c>
      <c r="L10" s="17">
        <v>9.4603957077776205E-2</v>
      </c>
      <c r="M10" s="17"/>
      <c r="N10" s="17">
        <v>0.195006389522142</v>
      </c>
      <c r="O10" s="17">
        <v>0.17638710550237299</v>
      </c>
      <c r="P10" s="17">
        <v>0.16880764503621701</v>
      </c>
      <c r="Q10" s="17">
        <v>0.16135559848939099</v>
      </c>
      <c r="R10" s="17"/>
      <c r="S10" s="17">
        <v>0.263802331055767</v>
      </c>
      <c r="T10" s="17">
        <v>0.14233931613881601</v>
      </c>
      <c r="U10" s="17">
        <v>0.15138307917616001</v>
      </c>
      <c r="V10" s="17">
        <v>0.19429501482692901</v>
      </c>
      <c r="W10" s="17">
        <v>0.144532623725071</v>
      </c>
      <c r="X10" s="17">
        <v>0.17193856140761901</v>
      </c>
      <c r="Y10" s="17">
        <v>0.14778821485584101</v>
      </c>
      <c r="Z10" s="17">
        <v>0.200677800988037</v>
      </c>
      <c r="AA10" s="17">
        <v>0.178691316518376</v>
      </c>
      <c r="AB10" s="17">
        <v>0.158283784457562</v>
      </c>
      <c r="AC10" s="17">
        <v>0.135486823961709</v>
      </c>
      <c r="AD10" s="17">
        <v>0.16060172926101601</v>
      </c>
      <c r="AE10" s="17"/>
      <c r="AF10" s="17">
        <v>0.144797262794262</v>
      </c>
      <c r="AG10" s="17">
        <v>0.18916179366045499</v>
      </c>
      <c r="AH10" s="17">
        <v>0.18183099854912099</v>
      </c>
      <c r="AI10" s="17"/>
      <c r="AJ10" s="17">
        <v>0.16759713601256901</v>
      </c>
      <c r="AK10" s="17">
        <v>0.181123967095107</v>
      </c>
      <c r="AL10" s="17">
        <v>0.13785170901932101</v>
      </c>
      <c r="AM10" s="17">
        <v>0.18021164504194101</v>
      </c>
      <c r="AN10" s="17">
        <v>0.23839438542701399</v>
      </c>
      <c r="AO10" s="17"/>
      <c r="AP10" s="17">
        <v>0.21282287431058899</v>
      </c>
      <c r="AQ10" s="17">
        <v>0.177091927743319</v>
      </c>
      <c r="AR10" s="17">
        <v>0.138605369494922</v>
      </c>
      <c r="AS10" s="17">
        <v>0.16685490410547801</v>
      </c>
      <c r="AT10" s="17">
        <v>0.204840046665106</v>
      </c>
      <c r="AU10" s="17">
        <v>0.100996449140084</v>
      </c>
      <c r="AV10" s="17"/>
      <c r="AW10" s="17">
        <v>0.21146987801330799</v>
      </c>
      <c r="AX10" s="17">
        <v>0.238747361037036</v>
      </c>
      <c r="AY10" s="17">
        <v>0.180403084183727</v>
      </c>
      <c r="AZ10" s="17">
        <v>0.14642202622964601</v>
      </c>
      <c r="BA10" s="17">
        <v>0.16388789682583699</v>
      </c>
      <c r="BB10" s="17">
        <v>0.157926755478176</v>
      </c>
      <c r="BC10" s="17">
        <v>0.1633913150296</v>
      </c>
      <c r="BD10" s="17">
        <v>0.15426675768857001</v>
      </c>
      <c r="BE10" s="17">
        <v>0.194970778861599</v>
      </c>
      <c r="BF10" s="17">
        <v>0.25643921141587001</v>
      </c>
      <c r="BG10" s="17">
        <v>0.17444780658808101</v>
      </c>
      <c r="BH10" s="17">
        <v>0.16221770092530999</v>
      </c>
      <c r="BI10" s="17">
        <v>0.236658948822385</v>
      </c>
      <c r="BJ10" s="17">
        <v>0.17415076446035399</v>
      </c>
      <c r="BK10" s="17">
        <v>0.18486516765641001</v>
      </c>
      <c r="BL10" s="17">
        <v>0.206115342202004</v>
      </c>
      <c r="BM10" s="17"/>
      <c r="BN10" s="17">
        <v>0.15866754243077399</v>
      </c>
      <c r="BO10" s="17">
        <v>0.200465477832248</v>
      </c>
      <c r="BP10" s="17"/>
      <c r="BQ10" s="17">
        <v>0.20098887507240301</v>
      </c>
      <c r="BR10" s="17">
        <v>0.15427285179480599</v>
      </c>
      <c r="BS10" s="17"/>
      <c r="BT10" s="17">
        <v>0.19608439181026199</v>
      </c>
      <c r="BU10" s="17"/>
      <c r="BV10" s="17">
        <v>0.16051651944477799</v>
      </c>
      <c r="BW10" s="17">
        <v>0.21734914405636299</v>
      </c>
      <c r="BX10" s="17">
        <v>0.16445084798288101</v>
      </c>
      <c r="BY10" s="17"/>
      <c r="BZ10" s="17">
        <v>0.177625942340084</v>
      </c>
      <c r="CA10" s="17">
        <v>0.12990609911544301</v>
      </c>
      <c r="CB10" s="17">
        <v>0.15565108658587801</v>
      </c>
      <c r="CC10" s="17">
        <v>0.20790187732672499</v>
      </c>
      <c r="CD10" s="17">
        <v>0.17064870895826401</v>
      </c>
      <c r="CE10" s="17">
        <v>0.21144594726993299</v>
      </c>
      <c r="CF10" s="17">
        <v>0.20528671625578501</v>
      </c>
      <c r="CG10" s="17"/>
      <c r="CH10" s="17">
        <v>0.28172072950649502</v>
      </c>
      <c r="CI10" s="17">
        <v>0.18412278356804601</v>
      </c>
      <c r="CJ10" s="17">
        <v>0.16080264495709401</v>
      </c>
      <c r="CK10" s="17">
        <v>0.13116359890625201</v>
      </c>
      <c r="CL10" s="17">
        <v>0.156673727432387</v>
      </c>
    </row>
    <row r="11" spans="2:90" ht="28.8" x14ac:dyDescent="0.3">
      <c r="B11" s="18" t="s">
        <v>746</v>
      </c>
      <c r="C11" s="17">
        <v>0.108352837784973</v>
      </c>
      <c r="D11" s="17">
        <v>0.12644308097482501</v>
      </c>
      <c r="E11" s="17">
        <v>9.0573544043037205E-2</v>
      </c>
      <c r="F11" s="17"/>
      <c r="G11" s="17">
        <v>0.113094872496454</v>
      </c>
      <c r="H11" s="17">
        <v>0.134633956909465</v>
      </c>
      <c r="I11" s="17">
        <v>0.110153458837599</v>
      </c>
      <c r="J11" s="17">
        <v>8.2306570344094304E-2</v>
      </c>
      <c r="K11" s="17">
        <v>0.11897524207218101</v>
      </c>
      <c r="L11" s="17">
        <v>9.62713487756921E-2</v>
      </c>
      <c r="M11" s="17"/>
      <c r="N11" s="17">
        <v>9.9531709644314806E-2</v>
      </c>
      <c r="O11" s="17">
        <v>0.11434405230286</v>
      </c>
      <c r="P11" s="17">
        <v>0.100991444403513</v>
      </c>
      <c r="Q11" s="17">
        <v>0.11920468780457</v>
      </c>
      <c r="R11" s="17"/>
      <c r="S11" s="17">
        <v>0.12189627801828699</v>
      </c>
      <c r="T11" s="17">
        <v>0.119182124814271</v>
      </c>
      <c r="U11" s="17">
        <v>8.7476011508013596E-2</v>
      </c>
      <c r="V11" s="17">
        <v>8.5566689521225495E-2</v>
      </c>
      <c r="W11" s="17">
        <v>9.3261541992159303E-2</v>
      </c>
      <c r="X11" s="17">
        <v>0.113440967103832</v>
      </c>
      <c r="Y11" s="17">
        <v>0.11029091030933399</v>
      </c>
      <c r="Z11" s="17">
        <v>9.7680330569554594E-2</v>
      </c>
      <c r="AA11" s="17">
        <v>0.11215283895189</v>
      </c>
      <c r="AB11" s="17">
        <v>0.108668673337614</v>
      </c>
      <c r="AC11" s="17">
        <v>0.17022411192690701</v>
      </c>
      <c r="AD11" s="17">
        <v>3.27972213700507E-2</v>
      </c>
      <c r="AE11" s="17"/>
      <c r="AF11" s="17">
        <v>0.125422792565556</v>
      </c>
      <c r="AG11" s="17">
        <v>9.8060942978884E-2</v>
      </c>
      <c r="AH11" s="17">
        <v>0.105173321125763</v>
      </c>
      <c r="AI11" s="17"/>
      <c r="AJ11" s="17">
        <v>0.132607010024096</v>
      </c>
      <c r="AK11" s="17">
        <v>0.11407133360192</v>
      </c>
      <c r="AL11" s="17">
        <v>5.3655934153481598E-2</v>
      </c>
      <c r="AM11" s="17">
        <v>0.107983811308988</v>
      </c>
      <c r="AN11" s="17">
        <v>9.2280919072711895E-2</v>
      </c>
      <c r="AO11" s="17"/>
      <c r="AP11" s="17">
        <v>0.12592570245848</v>
      </c>
      <c r="AQ11" s="17">
        <v>0.134248279476534</v>
      </c>
      <c r="AR11" s="17">
        <v>5.8190163186411799E-2</v>
      </c>
      <c r="AS11" s="17">
        <v>0.114189574412373</v>
      </c>
      <c r="AT11" s="17">
        <v>7.2623482107573301E-2</v>
      </c>
      <c r="AU11" s="17">
        <v>0.119663756216387</v>
      </c>
      <c r="AV11" s="17"/>
      <c r="AW11" s="17">
        <v>0.14115041287483099</v>
      </c>
      <c r="AX11" s="17">
        <v>0.16758400095054801</v>
      </c>
      <c r="AY11" s="17">
        <v>6.18180616796664E-2</v>
      </c>
      <c r="AZ11" s="17">
        <v>8.9097441392170601E-2</v>
      </c>
      <c r="BA11" s="17">
        <v>0.107555287007913</v>
      </c>
      <c r="BB11" s="17">
        <v>0.145843365146475</v>
      </c>
      <c r="BC11" s="17">
        <v>6.6029772333251593E-2</v>
      </c>
      <c r="BD11" s="17">
        <v>8.9342114753118901E-2</v>
      </c>
      <c r="BE11" s="17">
        <v>8.9407694435062898E-2</v>
      </c>
      <c r="BF11" s="17">
        <v>7.4636134885646702E-2</v>
      </c>
      <c r="BG11" s="17">
        <v>0.16059368622027001</v>
      </c>
      <c r="BH11" s="17">
        <v>0.16193517733822499</v>
      </c>
      <c r="BI11" s="17">
        <v>5.2637106228815303E-2</v>
      </c>
      <c r="BJ11" s="17">
        <v>0.130058938882673</v>
      </c>
      <c r="BK11" s="17">
        <v>0.100930582505995</v>
      </c>
      <c r="BL11" s="17">
        <v>0.13742696122031101</v>
      </c>
      <c r="BM11" s="17"/>
      <c r="BN11" s="17">
        <v>0.11548779898360199</v>
      </c>
      <c r="BO11" s="17">
        <v>9.9210387895505001E-2</v>
      </c>
      <c r="BP11" s="17"/>
      <c r="BQ11" s="17">
        <v>0.13454851927962699</v>
      </c>
      <c r="BR11" s="17">
        <v>7.6317953751498996E-2</v>
      </c>
      <c r="BS11" s="17"/>
      <c r="BT11" s="17">
        <v>0.13546974662286901</v>
      </c>
      <c r="BU11" s="17"/>
      <c r="BV11" s="17">
        <v>0.10767480676161401</v>
      </c>
      <c r="BW11" s="17">
        <v>0.111465730361042</v>
      </c>
      <c r="BX11" s="17">
        <v>0.106018389568813</v>
      </c>
      <c r="BY11" s="17"/>
      <c r="BZ11" s="17">
        <v>0.122090530007576</v>
      </c>
      <c r="CA11" s="17">
        <v>9.6130623076835398E-2</v>
      </c>
      <c r="CB11" s="17">
        <v>7.1411460499884297E-2</v>
      </c>
      <c r="CC11" s="17">
        <v>0.122456980044997</v>
      </c>
      <c r="CD11" s="17">
        <v>9.5135325571707299E-2</v>
      </c>
      <c r="CE11" s="17">
        <v>0.10451434504113601</v>
      </c>
      <c r="CF11" s="17">
        <v>0.15667907235589501</v>
      </c>
      <c r="CG11" s="17"/>
      <c r="CH11" s="17">
        <v>0.16194487166319299</v>
      </c>
      <c r="CI11" s="17">
        <v>0.113806818352123</v>
      </c>
      <c r="CJ11" s="17">
        <v>8.43906055334087E-2</v>
      </c>
      <c r="CK11" s="17">
        <v>0.109946324911347</v>
      </c>
      <c r="CL11" s="17">
        <v>0.14071486706827699</v>
      </c>
    </row>
    <row r="12" spans="2:90" x14ac:dyDescent="0.3">
      <c r="B12" s="18" t="s">
        <v>118</v>
      </c>
      <c r="C12" s="19">
        <v>8.3193334556770596E-2</v>
      </c>
      <c r="D12" s="19">
        <v>7.2363498200627499E-2</v>
      </c>
      <c r="E12" s="19">
        <v>9.4436835186657103E-2</v>
      </c>
      <c r="F12" s="19"/>
      <c r="G12" s="19">
        <v>7.5575445928891594E-2</v>
      </c>
      <c r="H12" s="19">
        <v>7.8426724830926095E-2</v>
      </c>
      <c r="I12" s="19">
        <v>0.11678470672143899</v>
      </c>
      <c r="J12" s="19">
        <v>0.108889712960773</v>
      </c>
      <c r="K12" s="19">
        <v>8.85407495731447E-2</v>
      </c>
      <c r="L12" s="19">
        <v>4.0197726844770298E-2</v>
      </c>
      <c r="M12" s="19"/>
      <c r="N12" s="19">
        <v>6.5185986790316494E-2</v>
      </c>
      <c r="O12" s="19">
        <v>8.6987644743918804E-2</v>
      </c>
      <c r="P12" s="19">
        <v>6.4435411552911298E-2</v>
      </c>
      <c r="Q12" s="19">
        <v>0.114146565775506</v>
      </c>
      <c r="R12" s="19"/>
      <c r="S12" s="19">
        <v>0.10195221464676001</v>
      </c>
      <c r="T12" s="19">
        <v>6.0378297011492797E-2</v>
      </c>
      <c r="U12" s="19">
        <v>8.6242305591597401E-2</v>
      </c>
      <c r="V12" s="19">
        <v>0.147526810466587</v>
      </c>
      <c r="W12" s="19">
        <v>8.1281499051977096E-2</v>
      </c>
      <c r="X12" s="19">
        <v>6.9649510827195601E-2</v>
      </c>
      <c r="Y12" s="19">
        <v>5.75417786255168E-2</v>
      </c>
      <c r="Z12" s="19">
        <v>6.6735289063307598E-2</v>
      </c>
      <c r="AA12" s="19">
        <v>5.4417114355813603E-2</v>
      </c>
      <c r="AB12" s="19">
        <v>0.107489853536733</v>
      </c>
      <c r="AC12" s="19">
        <v>6.5178980515572096E-2</v>
      </c>
      <c r="AD12" s="19">
        <v>9.2010408434945207E-2</v>
      </c>
      <c r="AE12" s="19"/>
      <c r="AF12" s="19">
        <v>6.7564466660378103E-2</v>
      </c>
      <c r="AG12" s="19">
        <v>7.6587303931510795E-2</v>
      </c>
      <c r="AH12" s="19">
        <v>0.13124145381659999</v>
      </c>
      <c r="AI12" s="19"/>
      <c r="AJ12" s="19">
        <v>7.2098355124305194E-2</v>
      </c>
      <c r="AK12" s="19">
        <v>6.3664029869392E-2</v>
      </c>
      <c r="AL12" s="19">
        <v>7.5766411003854894E-2</v>
      </c>
      <c r="AM12" s="19">
        <v>5.0890695743396497E-2</v>
      </c>
      <c r="AN12" s="19">
        <v>0.13189726139305799</v>
      </c>
      <c r="AO12" s="19"/>
      <c r="AP12" s="19">
        <v>6.1979467879976102E-2</v>
      </c>
      <c r="AQ12" s="19">
        <v>5.7275221202694598E-2</v>
      </c>
      <c r="AR12" s="19">
        <v>6.74108608746945E-2</v>
      </c>
      <c r="AS12" s="19">
        <v>6.6282655014593905E-2</v>
      </c>
      <c r="AT12" s="19">
        <v>0.10132177730354899</v>
      </c>
      <c r="AU12" s="19">
        <v>0.17793020088303099</v>
      </c>
      <c r="AV12" s="19"/>
      <c r="AW12" s="19">
        <v>4.4621620120488099E-2</v>
      </c>
      <c r="AX12" s="19">
        <v>0.17499615412667899</v>
      </c>
      <c r="AY12" s="19">
        <v>0.100240271040867</v>
      </c>
      <c r="AZ12" s="19">
        <v>0.109877487211546</v>
      </c>
      <c r="BA12" s="19">
        <v>6.9997217163829506E-2</v>
      </c>
      <c r="BB12" s="19">
        <v>6.9275490333979298E-2</v>
      </c>
      <c r="BC12" s="19">
        <v>9.2331858252702903E-2</v>
      </c>
      <c r="BD12" s="19">
        <v>6.3377712726194205E-2</v>
      </c>
      <c r="BE12" s="19">
        <v>3.0865434917972698E-2</v>
      </c>
      <c r="BF12" s="19">
        <v>5.8839816949054997E-2</v>
      </c>
      <c r="BG12" s="19">
        <v>0.10578281076945199</v>
      </c>
      <c r="BH12" s="19">
        <v>7.0625667914467005E-2</v>
      </c>
      <c r="BI12" s="19">
        <v>7.2206460624289301E-2</v>
      </c>
      <c r="BJ12" s="19">
        <v>3.6150236080988801E-2</v>
      </c>
      <c r="BK12" s="19">
        <v>0.129195922204418</v>
      </c>
      <c r="BL12" s="19">
        <v>3.2512301876511003E-2</v>
      </c>
      <c r="BM12" s="19"/>
      <c r="BN12" s="19">
        <v>7.97942499563596E-2</v>
      </c>
      <c r="BO12" s="19">
        <v>8.6866981789658695E-2</v>
      </c>
      <c r="BP12" s="19"/>
      <c r="BQ12" s="19">
        <v>6.0186849400715399E-2</v>
      </c>
      <c r="BR12" s="19">
        <v>6.5525903937206198E-2</v>
      </c>
      <c r="BS12" s="19"/>
      <c r="BT12" s="19">
        <v>5.0488976821763898E-2</v>
      </c>
      <c r="BU12" s="19"/>
      <c r="BV12" s="19">
        <v>9.1073419972689806E-2</v>
      </c>
      <c r="BW12" s="19">
        <v>0.109099507658871</v>
      </c>
      <c r="BX12" s="19">
        <v>7.0117927915418404E-2</v>
      </c>
      <c r="BY12" s="19"/>
      <c r="BZ12" s="19">
        <v>0.121557463988285</v>
      </c>
      <c r="CA12" s="19">
        <v>8.3818359703897893E-2</v>
      </c>
      <c r="CB12" s="19">
        <v>0.103360749916363</v>
      </c>
      <c r="CC12" s="19">
        <v>4.8616069230487099E-2</v>
      </c>
      <c r="CD12" s="19">
        <v>6.3934501256426204E-2</v>
      </c>
      <c r="CE12" s="19">
        <v>5.3189591393950901E-2</v>
      </c>
      <c r="CF12" s="19">
        <v>6.5165157392742201E-2</v>
      </c>
      <c r="CG12" s="19"/>
      <c r="CH12" s="19">
        <v>4.6216386562460701E-2</v>
      </c>
      <c r="CI12" s="19">
        <v>7.8826950495262199E-2</v>
      </c>
      <c r="CJ12" s="19">
        <v>8.7477272790278296E-2</v>
      </c>
      <c r="CK12" s="19">
        <v>9.2498401774713607E-2</v>
      </c>
      <c r="CL12" s="19">
        <v>0.13860326312351601</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752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744</v>
      </c>
      <c r="C9" s="17">
        <v>0.38239505740380297</v>
      </c>
      <c r="D9" s="17">
        <v>0.37139500890854699</v>
      </c>
      <c r="E9" s="17">
        <v>0.388249667319576</v>
      </c>
      <c r="F9" s="17"/>
      <c r="G9" s="17">
        <v>0.47654603290179298</v>
      </c>
      <c r="H9" s="17">
        <v>0.46515445647104298</v>
      </c>
      <c r="I9" s="17">
        <v>0.39077569875601098</v>
      </c>
      <c r="J9" s="17">
        <v>0.385123464224779</v>
      </c>
      <c r="K9" s="17">
        <v>0.35055522702989</v>
      </c>
      <c r="L9" s="17">
        <v>0.264515313284163</v>
      </c>
      <c r="M9" s="17"/>
      <c r="N9" s="17">
        <v>0.40767407190933103</v>
      </c>
      <c r="O9" s="17">
        <v>0.38556858292032797</v>
      </c>
      <c r="P9" s="17">
        <v>0.34661258283660001</v>
      </c>
      <c r="Q9" s="17">
        <v>0.38716268847386798</v>
      </c>
      <c r="R9" s="17"/>
      <c r="S9" s="17">
        <v>0.43138610981362402</v>
      </c>
      <c r="T9" s="17">
        <v>0.41032121987487802</v>
      </c>
      <c r="U9" s="17">
        <v>0.33017187574756501</v>
      </c>
      <c r="V9" s="17">
        <v>0.32879673778937701</v>
      </c>
      <c r="W9" s="17">
        <v>0.31724697479314001</v>
      </c>
      <c r="X9" s="17">
        <v>0.38573311275940803</v>
      </c>
      <c r="Y9" s="17">
        <v>0.37697942088594399</v>
      </c>
      <c r="Z9" s="17">
        <v>0.42817210111781301</v>
      </c>
      <c r="AA9" s="17">
        <v>0.41417062450256797</v>
      </c>
      <c r="AB9" s="17">
        <v>0.38879728070496899</v>
      </c>
      <c r="AC9" s="17">
        <v>0.32096741319188898</v>
      </c>
      <c r="AD9" s="17">
        <v>0.393079779657457</v>
      </c>
      <c r="AE9" s="17"/>
      <c r="AF9" s="17">
        <v>0.34704908015310998</v>
      </c>
      <c r="AG9" s="17">
        <v>0.37585872134495502</v>
      </c>
      <c r="AH9" s="17">
        <v>0.39430855840384399</v>
      </c>
      <c r="AI9" s="17"/>
      <c r="AJ9" s="17">
        <v>0.29718787780883299</v>
      </c>
      <c r="AK9" s="17">
        <v>0.42315374976481801</v>
      </c>
      <c r="AL9" s="17">
        <v>0.40931828963772698</v>
      </c>
      <c r="AM9" s="17">
        <v>0.40986808499410898</v>
      </c>
      <c r="AN9" s="17">
        <v>0.40366838605072702</v>
      </c>
      <c r="AO9" s="17"/>
      <c r="AP9" s="17">
        <v>0.422341551531772</v>
      </c>
      <c r="AQ9" s="17">
        <v>0.32245872060501601</v>
      </c>
      <c r="AR9" s="17">
        <v>0.42264680302546698</v>
      </c>
      <c r="AS9" s="17">
        <v>0.37414228919991299</v>
      </c>
      <c r="AT9" s="17">
        <v>0.48590986653676599</v>
      </c>
      <c r="AU9" s="17">
        <v>0.284241119710895</v>
      </c>
      <c r="AV9" s="17"/>
      <c r="AW9" s="17">
        <v>0.27058199115799397</v>
      </c>
      <c r="AX9" s="17">
        <v>0.42206436242859702</v>
      </c>
      <c r="AY9" s="17">
        <v>0.42308721194892501</v>
      </c>
      <c r="AZ9" s="17">
        <v>0.41897835995407601</v>
      </c>
      <c r="BA9" s="17">
        <v>0.37248114322572201</v>
      </c>
      <c r="BB9" s="17">
        <v>0.38782794258168002</v>
      </c>
      <c r="BC9" s="17">
        <v>0.34898916548088399</v>
      </c>
      <c r="BD9" s="17">
        <v>0.329923284548651</v>
      </c>
      <c r="BE9" s="17">
        <v>0.35179438964774801</v>
      </c>
      <c r="BF9" s="17">
        <v>0.30544154514417099</v>
      </c>
      <c r="BG9" s="17">
        <v>0.40924730147364702</v>
      </c>
      <c r="BH9" s="17">
        <v>0.26555179785760902</v>
      </c>
      <c r="BI9" s="17">
        <v>0.45719919520051899</v>
      </c>
      <c r="BJ9" s="17">
        <v>0.46352453846740799</v>
      </c>
      <c r="BK9" s="17">
        <v>0.30193222496392802</v>
      </c>
      <c r="BL9" s="17">
        <v>0.50842932237385396</v>
      </c>
      <c r="BM9" s="17"/>
      <c r="BN9" s="17">
        <v>0.35010053102876099</v>
      </c>
      <c r="BO9" s="17">
        <v>0.42812410490618502</v>
      </c>
      <c r="BP9" s="17"/>
      <c r="BQ9" s="17">
        <v>0.423615161584522</v>
      </c>
      <c r="BR9" s="17">
        <v>0.45774072772649799</v>
      </c>
      <c r="BS9" s="17"/>
      <c r="BT9" s="17">
        <v>0.45337037125763902</v>
      </c>
      <c r="BU9" s="17"/>
      <c r="BV9" s="17">
        <v>0.42940742809726701</v>
      </c>
      <c r="BW9" s="17">
        <v>0.50559097765271499</v>
      </c>
      <c r="BX9" s="17">
        <v>0.32197028325965399</v>
      </c>
      <c r="BY9" s="17"/>
      <c r="BZ9" s="17">
        <v>0.45293277393547499</v>
      </c>
      <c r="CA9" s="17">
        <v>0.42804724344807499</v>
      </c>
      <c r="CB9" s="17">
        <v>0.38033613961222401</v>
      </c>
      <c r="CC9" s="17">
        <v>0.40215799642016198</v>
      </c>
      <c r="CD9" s="17">
        <v>0.34594306794396501</v>
      </c>
      <c r="CE9" s="17">
        <v>0.37592392968615301</v>
      </c>
      <c r="CF9" s="17">
        <v>0.39051867203433199</v>
      </c>
      <c r="CG9" s="17"/>
      <c r="CH9" s="17">
        <v>0.36046900355105799</v>
      </c>
      <c r="CI9" s="17">
        <v>0.34240068756629399</v>
      </c>
      <c r="CJ9" s="17">
        <v>0.40555747025071198</v>
      </c>
      <c r="CK9" s="17">
        <v>0.44252543329759197</v>
      </c>
      <c r="CL9" s="17">
        <v>0.35968298773454199</v>
      </c>
    </row>
    <row r="10" spans="2:90" ht="43.2" x14ac:dyDescent="0.3">
      <c r="B10" s="18" t="s">
        <v>745</v>
      </c>
      <c r="C10" s="17">
        <v>0.38503951543258302</v>
      </c>
      <c r="D10" s="17">
        <v>0.39475316670286698</v>
      </c>
      <c r="E10" s="17">
        <v>0.37859855472599302</v>
      </c>
      <c r="F10" s="17"/>
      <c r="G10" s="17">
        <v>0.33769054340975801</v>
      </c>
      <c r="H10" s="17">
        <v>0.33045624448571398</v>
      </c>
      <c r="I10" s="17">
        <v>0.34106798268704602</v>
      </c>
      <c r="J10" s="17">
        <v>0.39114552913343897</v>
      </c>
      <c r="K10" s="17">
        <v>0.37529565737890402</v>
      </c>
      <c r="L10" s="17">
        <v>0.498675954180829</v>
      </c>
      <c r="M10" s="17"/>
      <c r="N10" s="17">
        <v>0.38879077018740299</v>
      </c>
      <c r="O10" s="17">
        <v>0.40832587734887399</v>
      </c>
      <c r="P10" s="17">
        <v>0.42415659781654003</v>
      </c>
      <c r="Q10" s="17">
        <v>0.31811088308242502</v>
      </c>
      <c r="R10" s="17"/>
      <c r="S10" s="17">
        <v>0.33504539158436297</v>
      </c>
      <c r="T10" s="17">
        <v>0.35641762500120699</v>
      </c>
      <c r="U10" s="17">
        <v>0.398299009002828</v>
      </c>
      <c r="V10" s="17">
        <v>0.43851619357395899</v>
      </c>
      <c r="W10" s="17">
        <v>0.46449776989507402</v>
      </c>
      <c r="X10" s="17">
        <v>0.36563313018846599</v>
      </c>
      <c r="Y10" s="17">
        <v>0.33688151122070298</v>
      </c>
      <c r="Z10" s="17">
        <v>0.33441321828529602</v>
      </c>
      <c r="AA10" s="17">
        <v>0.39030214731228702</v>
      </c>
      <c r="AB10" s="17">
        <v>0.425696521484835</v>
      </c>
      <c r="AC10" s="17">
        <v>0.43062354811486703</v>
      </c>
      <c r="AD10" s="17">
        <v>0.399309055510085</v>
      </c>
      <c r="AE10" s="17"/>
      <c r="AF10" s="17">
        <v>0.39747757617712298</v>
      </c>
      <c r="AG10" s="17">
        <v>0.41623158923109699</v>
      </c>
      <c r="AH10" s="17">
        <v>0.327786407067235</v>
      </c>
      <c r="AI10" s="17"/>
      <c r="AJ10" s="17">
        <v>0.45141719999269497</v>
      </c>
      <c r="AK10" s="17">
        <v>0.37768409159472599</v>
      </c>
      <c r="AL10" s="17">
        <v>0.40802756673171398</v>
      </c>
      <c r="AM10" s="17">
        <v>0.38191845278502101</v>
      </c>
      <c r="AN10" s="17">
        <v>0.32989973536120598</v>
      </c>
      <c r="AO10" s="17"/>
      <c r="AP10" s="17">
        <v>0.37109143064092098</v>
      </c>
      <c r="AQ10" s="17">
        <v>0.43353252400752201</v>
      </c>
      <c r="AR10" s="17">
        <v>0.420944172845366</v>
      </c>
      <c r="AS10" s="17">
        <v>0.39737995710333102</v>
      </c>
      <c r="AT10" s="17">
        <v>0.30716172453915502</v>
      </c>
      <c r="AU10" s="17">
        <v>0.39807880745326502</v>
      </c>
      <c r="AV10" s="17"/>
      <c r="AW10" s="17">
        <v>0.49623615341536698</v>
      </c>
      <c r="AX10" s="17">
        <v>0.24704837453669401</v>
      </c>
      <c r="AY10" s="17">
        <v>0.35314982543613199</v>
      </c>
      <c r="AZ10" s="17">
        <v>0.34616587459973702</v>
      </c>
      <c r="BA10" s="17">
        <v>0.38437299116330098</v>
      </c>
      <c r="BB10" s="17">
        <v>0.44198875263006498</v>
      </c>
      <c r="BC10" s="17">
        <v>0.42186071561242799</v>
      </c>
      <c r="BD10" s="17">
        <v>0.404003988497457</v>
      </c>
      <c r="BE10" s="17">
        <v>0.45524273924143399</v>
      </c>
      <c r="BF10" s="17">
        <v>0.45510802382385301</v>
      </c>
      <c r="BG10" s="17">
        <v>0.36513164918514401</v>
      </c>
      <c r="BH10" s="17">
        <v>0.46357999382354698</v>
      </c>
      <c r="BI10" s="17">
        <v>0.37538114158885699</v>
      </c>
      <c r="BJ10" s="17">
        <v>0.33707718476453102</v>
      </c>
      <c r="BK10" s="17">
        <v>0.38722590658864198</v>
      </c>
      <c r="BL10" s="17">
        <v>0.30994618798507201</v>
      </c>
      <c r="BM10" s="17"/>
      <c r="BN10" s="17">
        <v>0.40079824690099602</v>
      </c>
      <c r="BO10" s="17">
        <v>0.36325623499952298</v>
      </c>
      <c r="BP10" s="17"/>
      <c r="BQ10" s="17">
        <v>0.36243618531597499</v>
      </c>
      <c r="BR10" s="17">
        <v>0.382001488801822</v>
      </c>
      <c r="BS10" s="17"/>
      <c r="BT10" s="17">
        <v>0.353467124483694</v>
      </c>
      <c r="BU10" s="17"/>
      <c r="BV10" s="17">
        <v>0.36225544255960701</v>
      </c>
      <c r="BW10" s="17">
        <v>0.30025944708910701</v>
      </c>
      <c r="BX10" s="17">
        <v>0.427620206993715</v>
      </c>
      <c r="BY10" s="17"/>
      <c r="BZ10" s="17">
        <v>0.30771698364497801</v>
      </c>
      <c r="CA10" s="17">
        <v>0.38189194047080999</v>
      </c>
      <c r="CB10" s="17">
        <v>0.33912564022307201</v>
      </c>
      <c r="CC10" s="17">
        <v>0.40039765526733501</v>
      </c>
      <c r="CD10" s="17">
        <v>0.43418678506321301</v>
      </c>
      <c r="CE10" s="17">
        <v>0.46684736984852099</v>
      </c>
      <c r="CF10" s="17">
        <v>0.34672726283136102</v>
      </c>
      <c r="CG10" s="17"/>
      <c r="CH10" s="17">
        <v>0.41275596798650399</v>
      </c>
      <c r="CI10" s="17">
        <v>0.42291399814612401</v>
      </c>
      <c r="CJ10" s="17">
        <v>0.369415218614492</v>
      </c>
      <c r="CK10" s="17">
        <v>0.33842000254363203</v>
      </c>
      <c r="CL10" s="17">
        <v>0.290945499614431</v>
      </c>
    </row>
    <row r="11" spans="2:90" ht="28.8" x14ac:dyDescent="0.3">
      <c r="B11" s="18" t="s">
        <v>746</v>
      </c>
      <c r="C11" s="17">
        <v>0.14271641195142801</v>
      </c>
      <c r="D11" s="17">
        <v>0.167914558386864</v>
      </c>
      <c r="E11" s="17">
        <v>0.11922151682311299</v>
      </c>
      <c r="F11" s="17"/>
      <c r="G11" s="17">
        <v>0.11367734136897099</v>
      </c>
      <c r="H11" s="17">
        <v>0.13734014962169899</v>
      </c>
      <c r="I11" s="17">
        <v>0.14851233838719699</v>
      </c>
      <c r="J11" s="17">
        <v>0.12299011714770899</v>
      </c>
      <c r="K11" s="17">
        <v>0.17952126202475799</v>
      </c>
      <c r="L11" s="17">
        <v>0.15297610725712901</v>
      </c>
      <c r="M11" s="17"/>
      <c r="N11" s="17">
        <v>0.14472141588871601</v>
      </c>
      <c r="O11" s="17">
        <v>0.123599107794354</v>
      </c>
      <c r="P11" s="17">
        <v>0.137226291180779</v>
      </c>
      <c r="Q11" s="17">
        <v>0.16665724981975899</v>
      </c>
      <c r="R11" s="17"/>
      <c r="S11" s="17">
        <v>0.14361923523839101</v>
      </c>
      <c r="T11" s="17">
        <v>0.15352344804127599</v>
      </c>
      <c r="U11" s="17">
        <v>0.158413904185111</v>
      </c>
      <c r="V11" s="17">
        <v>0.138156136943417</v>
      </c>
      <c r="W11" s="17">
        <v>0.117782991814987</v>
      </c>
      <c r="X11" s="17">
        <v>0.16041953257014299</v>
      </c>
      <c r="Y11" s="17">
        <v>0.18561147225931199</v>
      </c>
      <c r="Z11" s="17">
        <v>0.161964021769536</v>
      </c>
      <c r="AA11" s="17">
        <v>9.9700824305965594E-2</v>
      </c>
      <c r="AB11" s="17">
        <v>0.10309796924602201</v>
      </c>
      <c r="AC11" s="17">
        <v>0.18454188006588901</v>
      </c>
      <c r="AD11" s="17">
        <v>0.13589240961052301</v>
      </c>
      <c r="AE11" s="17"/>
      <c r="AF11" s="17">
        <v>0.17092266428247699</v>
      </c>
      <c r="AG11" s="17">
        <v>0.14007190441218301</v>
      </c>
      <c r="AH11" s="17">
        <v>0.11002817994816499</v>
      </c>
      <c r="AI11" s="17"/>
      <c r="AJ11" s="17">
        <v>0.18507802369795001</v>
      </c>
      <c r="AK11" s="17">
        <v>0.134052695574887</v>
      </c>
      <c r="AL11" s="17">
        <v>0.121169569362198</v>
      </c>
      <c r="AM11" s="17">
        <v>0.121451119216113</v>
      </c>
      <c r="AN11" s="17">
        <v>0.14199617558428199</v>
      </c>
      <c r="AO11" s="17"/>
      <c r="AP11" s="17">
        <v>0.14168928083110699</v>
      </c>
      <c r="AQ11" s="17">
        <v>0.185684035095287</v>
      </c>
      <c r="AR11" s="17">
        <v>0.108005491314623</v>
      </c>
      <c r="AS11" s="17">
        <v>0.14539076539286</v>
      </c>
      <c r="AT11" s="17">
        <v>0.119303208921533</v>
      </c>
      <c r="AU11" s="17">
        <v>0.116964974650222</v>
      </c>
      <c r="AV11" s="17"/>
      <c r="AW11" s="17">
        <v>0.13819478775472999</v>
      </c>
      <c r="AX11" s="17">
        <v>0.116241060320668</v>
      </c>
      <c r="AY11" s="17">
        <v>9.7379028161766398E-2</v>
      </c>
      <c r="AZ11" s="17">
        <v>0.15582995453365101</v>
      </c>
      <c r="BA11" s="17">
        <v>0.127691223887446</v>
      </c>
      <c r="BB11" s="17">
        <v>0.102522282072462</v>
      </c>
      <c r="BC11" s="17">
        <v>0.13341371372208299</v>
      </c>
      <c r="BD11" s="17">
        <v>0.17411938563177501</v>
      </c>
      <c r="BE11" s="17">
        <v>0.14316404279317599</v>
      </c>
      <c r="BF11" s="17">
        <v>0.17912900371700799</v>
      </c>
      <c r="BG11" s="17">
        <v>0.17957319172802499</v>
      </c>
      <c r="BH11" s="17">
        <v>0.219727425476648</v>
      </c>
      <c r="BI11" s="17">
        <v>9.6180059084149797E-2</v>
      </c>
      <c r="BJ11" s="17">
        <v>0.16495397542298601</v>
      </c>
      <c r="BK11" s="17">
        <v>0.186481612791395</v>
      </c>
      <c r="BL11" s="17">
        <v>0.149112187764563</v>
      </c>
      <c r="BM11" s="17"/>
      <c r="BN11" s="17">
        <v>0.15722751624209999</v>
      </c>
      <c r="BO11" s="17">
        <v>0.12365365635060099</v>
      </c>
      <c r="BP11" s="17"/>
      <c r="BQ11" s="17">
        <v>0.143726422160462</v>
      </c>
      <c r="BR11" s="17">
        <v>0.120174364123628</v>
      </c>
      <c r="BS11" s="17"/>
      <c r="BT11" s="17">
        <v>0.15081118044262401</v>
      </c>
      <c r="BU11" s="17"/>
      <c r="BV11" s="17">
        <v>0.10860837215975799</v>
      </c>
      <c r="BW11" s="17">
        <v>0.101683615435533</v>
      </c>
      <c r="BX11" s="17">
        <v>0.167198899875207</v>
      </c>
      <c r="BY11" s="17"/>
      <c r="BZ11" s="17">
        <v>0.11814031426071001</v>
      </c>
      <c r="CA11" s="17">
        <v>0.11551867687819101</v>
      </c>
      <c r="CB11" s="17">
        <v>0.17555983618298501</v>
      </c>
      <c r="CC11" s="17">
        <v>0.13161054274197101</v>
      </c>
      <c r="CD11" s="17">
        <v>0.14199689616646999</v>
      </c>
      <c r="CE11" s="17">
        <v>0.117328696603026</v>
      </c>
      <c r="CF11" s="17">
        <v>0.20908431089212601</v>
      </c>
      <c r="CG11" s="17"/>
      <c r="CH11" s="17">
        <v>0.17831644159517901</v>
      </c>
      <c r="CI11" s="17">
        <v>0.157653398200131</v>
      </c>
      <c r="CJ11" s="17">
        <v>0.11876328763253401</v>
      </c>
      <c r="CK11" s="17">
        <v>0.12426406173002399</v>
      </c>
      <c r="CL11" s="17">
        <v>0.209300041985159</v>
      </c>
    </row>
    <row r="12" spans="2:90" x14ac:dyDescent="0.3">
      <c r="B12" s="18" t="s">
        <v>118</v>
      </c>
      <c r="C12" s="19">
        <v>8.9849015212185995E-2</v>
      </c>
      <c r="D12" s="19">
        <v>6.5937266001721395E-2</v>
      </c>
      <c r="E12" s="19">
        <v>0.113930261131318</v>
      </c>
      <c r="F12" s="19"/>
      <c r="G12" s="19">
        <v>7.20860823194788E-2</v>
      </c>
      <c r="H12" s="19">
        <v>6.7049149421543303E-2</v>
      </c>
      <c r="I12" s="19">
        <v>0.11964398016974601</v>
      </c>
      <c r="J12" s="19">
        <v>0.10074088949407201</v>
      </c>
      <c r="K12" s="19">
        <v>9.4627853566448206E-2</v>
      </c>
      <c r="L12" s="19">
        <v>8.3832625277879103E-2</v>
      </c>
      <c r="M12" s="19"/>
      <c r="N12" s="19">
        <v>5.8813742014549503E-2</v>
      </c>
      <c r="O12" s="19">
        <v>8.2506431936443497E-2</v>
      </c>
      <c r="P12" s="19">
        <v>9.2004528166079999E-2</v>
      </c>
      <c r="Q12" s="19">
        <v>0.12806917862394801</v>
      </c>
      <c r="R12" s="19"/>
      <c r="S12" s="19">
        <v>8.9949263363621398E-2</v>
      </c>
      <c r="T12" s="19">
        <v>7.9737707082638595E-2</v>
      </c>
      <c r="U12" s="19">
        <v>0.113115211064496</v>
      </c>
      <c r="V12" s="19">
        <v>9.4530931693247597E-2</v>
      </c>
      <c r="W12" s="19">
        <v>0.100472263496799</v>
      </c>
      <c r="X12" s="19">
        <v>8.8214224481983003E-2</v>
      </c>
      <c r="Y12" s="19">
        <v>0.100527595634042</v>
      </c>
      <c r="Z12" s="19">
        <v>7.5450658827354897E-2</v>
      </c>
      <c r="AA12" s="19">
        <v>9.5826403879179303E-2</v>
      </c>
      <c r="AB12" s="19">
        <v>8.2408228564173194E-2</v>
      </c>
      <c r="AC12" s="19">
        <v>6.38671586273553E-2</v>
      </c>
      <c r="AD12" s="19">
        <v>7.1718755221934702E-2</v>
      </c>
      <c r="AE12" s="19"/>
      <c r="AF12" s="19">
        <v>8.4550679387290106E-2</v>
      </c>
      <c r="AG12" s="19">
        <v>6.7837785011764198E-2</v>
      </c>
      <c r="AH12" s="19">
        <v>0.16787685458075599</v>
      </c>
      <c r="AI12" s="19"/>
      <c r="AJ12" s="19">
        <v>6.6316898500521596E-2</v>
      </c>
      <c r="AK12" s="19">
        <v>6.5109463065568904E-2</v>
      </c>
      <c r="AL12" s="19">
        <v>6.1484574268361597E-2</v>
      </c>
      <c r="AM12" s="19">
        <v>8.6762343004757395E-2</v>
      </c>
      <c r="AN12" s="19">
        <v>0.12443570300378499</v>
      </c>
      <c r="AO12" s="19"/>
      <c r="AP12" s="19">
        <v>6.4877736996200405E-2</v>
      </c>
      <c r="AQ12" s="19">
        <v>5.8324720292174698E-2</v>
      </c>
      <c r="AR12" s="19">
        <v>4.8403532814544403E-2</v>
      </c>
      <c r="AS12" s="19">
        <v>8.3086988303895604E-2</v>
      </c>
      <c r="AT12" s="19">
        <v>8.76252000025457E-2</v>
      </c>
      <c r="AU12" s="19">
        <v>0.200715098185619</v>
      </c>
      <c r="AV12" s="19"/>
      <c r="AW12" s="19">
        <v>9.4987067671909203E-2</v>
      </c>
      <c r="AX12" s="19">
        <v>0.214646202714041</v>
      </c>
      <c r="AY12" s="19">
        <v>0.126383934453177</v>
      </c>
      <c r="AZ12" s="19">
        <v>7.9025810912536507E-2</v>
      </c>
      <c r="BA12" s="19">
        <v>0.115454641723531</v>
      </c>
      <c r="BB12" s="19">
        <v>6.7661022715792093E-2</v>
      </c>
      <c r="BC12" s="19">
        <v>9.5736405184605994E-2</v>
      </c>
      <c r="BD12" s="19">
        <v>9.1953341322116897E-2</v>
      </c>
      <c r="BE12" s="19">
        <v>4.9798828317642797E-2</v>
      </c>
      <c r="BF12" s="19">
        <v>6.0321427314968298E-2</v>
      </c>
      <c r="BG12" s="19">
        <v>4.6047857613183599E-2</v>
      </c>
      <c r="BH12" s="19">
        <v>5.1140782842195899E-2</v>
      </c>
      <c r="BI12" s="19">
        <v>7.1239604126474301E-2</v>
      </c>
      <c r="BJ12" s="19">
        <v>3.4444301345073897E-2</v>
      </c>
      <c r="BK12" s="19">
        <v>0.12436025565603499</v>
      </c>
      <c r="BL12" s="19">
        <v>3.2512301876511003E-2</v>
      </c>
      <c r="BM12" s="19"/>
      <c r="BN12" s="19">
        <v>9.1873705828142097E-2</v>
      </c>
      <c r="BO12" s="19">
        <v>8.4966003743690802E-2</v>
      </c>
      <c r="BP12" s="19"/>
      <c r="BQ12" s="19">
        <v>7.02222309390413E-2</v>
      </c>
      <c r="BR12" s="19">
        <v>4.0083419348051999E-2</v>
      </c>
      <c r="BS12" s="19"/>
      <c r="BT12" s="19">
        <v>4.2351323816043701E-2</v>
      </c>
      <c r="BU12" s="19"/>
      <c r="BV12" s="19">
        <v>9.9728757183367905E-2</v>
      </c>
      <c r="BW12" s="19">
        <v>9.2465959822645105E-2</v>
      </c>
      <c r="BX12" s="19">
        <v>8.3210609871423702E-2</v>
      </c>
      <c r="BY12" s="19"/>
      <c r="BZ12" s="19">
        <v>0.12120992815883801</v>
      </c>
      <c r="CA12" s="19">
        <v>7.4542139202923893E-2</v>
      </c>
      <c r="CB12" s="19">
        <v>0.10497838398172001</v>
      </c>
      <c r="CC12" s="19">
        <v>6.58338055705317E-2</v>
      </c>
      <c r="CD12" s="19">
        <v>7.7873250826351798E-2</v>
      </c>
      <c r="CE12" s="19">
        <v>3.9900003862299999E-2</v>
      </c>
      <c r="CF12" s="19">
        <v>5.3669754242179998E-2</v>
      </c>
      <c r="CG12" s="19"/>
      <c r="CH12" s="19">
        <v>4.8458586867258201E-2</v>
      </c>
      <c r="CI12" s="19">
        <v>7.7031916087450594E-2</v>
      </c>
      <c r="CJ12" s="19">
        <v>0.106264023502262</v>
      </c>
      <c r="CK12" s="19">
        <v>9.4790502428752005E-2</v>
      </c>
      <c r="CL12" s="19">
        <v>0.140071470665868</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753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744</v>
      </c>
      <c r="C9" s="17">
        <v>0.26190023218270803</v>
      </c>
      <c r="D9" s="17">
        <v>0.26224573238618998</v>
      </c>
      <c r="E9" s="17">
        <v>0.25771467768321499</v>
      </c>
      <c r="F9" s="17"/>
      <c r="G9" s="17">
        <v>0.33365677030667901</v>
      </c>
      <c r="H9" s="17">
        <v>0.37180531216884299</v>
      </c>
      <c r="I9" s="17">
        <v>0.31410664560637602</v>
      </c>
      <c r="J9" s="17">
        <v>0.25410171249353197</v>
      </c>
      <c r="K9" s="17">
        <v>0.20919394716853601</v>
      </c>
      <c r="L9" s="17">
        <v>0.123372497981771</v>
      </c>
      <c r="M9" s="17"/>
      <c r="N9" s="17">
        <v>0.23869584561517701</v>
      </c>
      <c r="O9" s="17">
        <v>0.22287034206092199</v>
      </c>
      <c r="P9" s="17">
        <v>0.21756417749121901</v>
      </c>
      <c r="Q9" s="17">
        <v>0.36906231729925598</v>
      </c>
      <c r="R9" s="17"/>
      <c r="S9" s="17">
        <v>0.29853112380729202</v>
      </c>
      <c r="T9" s="17">
        <v>0.209318201842532</v>
      </c>
      <c r="U9" s="17">
        <v>0.20322642662462201</v>
      </c>
      <c r="V9" s="17">
        <v>0.20380287958149501</v>
      </c>
      <c r="W9" s="17">
        <v>0.15591089307186901</v>
      </c>
      <c r="X9" s="17">
        <v>0.34168259439449</v>
      </c>
      <c r="Y9" s="17">
        <v>0.25035724612286597</v>
      </c>
      <c r="Z9" s="17">
        <v>0.348033530600112</v>
      </c>
      <c r="AA9" s="17">
        <v>0.34675521309495499</v>
      </c>
      <c r="AB9" s="17">
        <v>0.20279702489433099</v>
      </c>
      <c r="AC9" s="17">
        <v>0.29800306277411298</v>
      </c>
      <c r="AD9" s="17">
        <v>0.37835126473241198</v>
      </c>
      <c r="AE9" s="17"/>
      <c r="AF9" s="17">
        <v>0.22798567970813999</v>
      </c>
      <c r="AG9" s="17">
        <v>0.25976090664245499</v>
      </c>
      <c r="AH9" s="17">
        <v>0.30143351644770899</v>
      </c>
      <c r="AI9" s="17"/>
      <c r="AJ9" s="17">
        <v>0.15995912888632499</v>
      </c>
      <c r="AK9" s="17">
        <v>0.30941573046925003</v>
      </c>
      <c r="AL9" s="17">
        <v>0.204702286820174</v>
      </c>
      <c r="AM9" s="17">
        <v>0.27562961601442298</v>
      </c>
      <c r="AN9" s="17">
        <v>0.208130941564202</v>
      </c>
      <c r="AO9" s="17"/>
      <c r="AP9" s="17">
        <v>0.32344347711233201</v>
      </c>
      <c r="AQ9" s="17">
        <v>0.193744187422944</v>
      </c>
      <c r="AR9" s="17">
        <v>0.27852425986053903</v>
      </c>
      <c r="AS9" s="17">
        <v>0.23400482747253901</v>
      </c>
      <c r="AT9" s="17">
        <v>0.252399272207667</v>
      </c>
      <c r="AU9" s="17">
        <v>0.138352687471271</v>
      </c>
      <c r="AV9" s="17"/>
      <c r="AW9" s="17">
        <v>0.35468542238251299</v>
      </c>
      <c r="AX9" s="17">
        <v>0.35901537331141797</v>
      </c>
      <c r="AY9" s="17">
        <v>0.40141937661723898</v>
      </c>
      <c r="AZ9" s="17">
        <v>0.43657816871007599</v>
      </c>
      <c r="BA9" s="17">
        <v>0.30953837393121603</v>
      </c>
      <c r="BB9" s="17">
        <v>0.29437794498904701</v>
      </c>
      <c r="BC9" s="17">
        <v>0.267500366161187</v>
      </c>
      <c r="BD9" s="17">
        <v>0.19704229646395099</v>
      </c>
      <c r="BE9" s="17">
        <v>0.148579620591613</v>
      </c>
      <c r="BF9" s="17">
        <v>0.19238221835196501</v>
      </c>
      <c r="BG9" s="17">
        <v>0.176638846960084</v>
      </c>
      <c r="BH9" s="17">
        <v>0.106298205171764</v>
      </c>
      <c r="BI9" s="17">
        <v>0.173244357772703</v>
      </c>
      <c r="BJ9" s="17">
        <v>0.240159634993796</v>
      </c>
      <c r="BK9" s="17">
        <v>0.17705232696939399</v>
      </c>
      <c r="BL9" s="17">
        <v>0.32750810770040001</v>
      </c>
      <c r="BM9" s="17"/>
      <c r="BN9" s="17">
        <v>0.26267013452257998</v>
      </c>
      <c r="BO9" s="17">
        <v>0.26229404289725899</v>
      </c>
      <c r="BP9" s="17"/>
      <c r="BQ9" s="17">
        <v>0.32459651733669598</v>
      </c>
      <c r="BR9" s="17">
        <v>0.31382942368415201</v>
      </c>
      <c r="BS9" s="17"/>
      <c r="BT9" s="17">
        <v>0.35755913966882402</v>
      </c>
      <c r="BU9" s="17"/>
      <c r="BV9" s="17">
        <v>0.27554955968836697</v>
      </c>
      <c r="BW9" s="17">
        <v>0.32217539180649502</v>
      </c>
      <c r="BX9" s="17">
        <v>0.22824767387115399</v>
      </c>
      <c r="BY9" s="17"/>
      <c r="BZ9" s="17">
        <v>0.48037646773911602</v>
      </c>
      <c r="CA9" s="17">
        <v>0.30969156990240398</v>
      </c>
      <c r="CB9" s="17">
        <v>0.29504395166512798</v>
      </c>
      <c r="CC9" s="17">
        <v>0.25355728253201698</v>
      </c>
      <c r="CD9" s="17">
        <v>0.188961433857461</v>
      </c>
      <c r="CE9" s="17">
        <v>0.195718867706863</v>
      </c>
      <c r="CF9" s="17">
        <v>0.254421369886766</v>
      </c>
      <c r="CG9" s="17"/>
      <c r="CH9" s="17">
        <v>0.31352024014694901</v>
      </c>
      <c r="CI9" s="17">
        <v>0.18291582008611201</v>
      </c>
      <c r="CJ9" s="17">
        <v>0.233883017524049</v>
      </c>
      <c r="CK9" s="17">
        <v>0.42151251425167102</v>
      </c>
      <c r="CL9" s="17">
        <v>0.503923774967314</v>
      </c>
    </row>
    <row r="10" spans="2:90" ht="43.2" x14ac:dyDescent="0.3">
      <c r="B10" s="18" t="s">
        <v>745</v>
      </c>
      <c r="C10" s="17">
        <v>0.41792483464513203</v>
      </c>
      <c r="D10" s="17">
        <v>0.40910274230953497</v>
      </c>
      <c r="E10" s="17">
        <v>0.42785655152292401</v>
      </c>
      <c r="F10" s="17"/>
      <c r="G10" s="17">
        <v>0.40912216634776899</v>
      </c>
      <c r="H10" s="17">
        <v>0.37223892254415197</v>
      </c>
      <c r="I10" s="17">
        <v>0.37164204553861901</v>
      </c>
      <c r="J10" s="17">
        <v>0.39032088776408003</v>
      </c>
      <c r="K10" s="17">
        <v>0.40388616436868302</v>
      </c>
      <c r="L10" s="17">
        <v>0.53082015534095595</v>
      </c>
      <c r="M10" s="17"/>
      <c r="N10" s="17">
        <v>0.49133463815034101</v>
      </c>
      <c r="O10" s="17">
        <v>0.47069844953103401</v>
      </c>
      <c r="P10" s="17">
        <v>0.41507753318399099</v>
      </c>
      <c r="Q10" s="17">
        <v>0.286529717723988</v>
      </c>
      <c r="R10" s="17"/>
      <c r="S10" s="17">
        <v>0.43107149028011799</v>
      </c>
      <c r="T10" s="17">
        <v>0.45787957999294598</v>
      </c>
      <c r="U10" s="17">
        <v>0.43041572586508298</v>
      </c>
      <c r="V10" s="17">
        <v>0.41426018686654698</v>
      </c>
      <c r="W10" s="17">
        <v>0.50011199860841904</v>
      </c>
      <c r="X10" s="17">
        <v>0.362186058020252</v>
      </c>
      <c r="Y10" s="17">
        <v>0.40039702085960599</v>
      </c>
      <c r="Z10" s="17">
        <v>0.34406419259156401</v>
      </c>
      <c r="AA10" s="17">
        <v>0.36811639605198798</v>
      </c>
      <c r="AB10" s="17">
        <v>0.50176680790834505</v>
      </c>
      <c r="AC10" s="17">
        <v>0.36030491681365001</v>
      </c>
      <c r="AD10" s="17">
        <v>0.30885164963990602</v>
      </c>
      <c r="AE10" s="17"/>
      <c r="AF10" s="17">
        <v>0.40347291022137799</v>
      </c>
      <c r="AG10" s="17">
        <v>0.44778170864825401</v>
      </c>
      <c r="AH10" s="17">
        <v>0.38468559653590201</v>
      </c>
      <c r="AI10" s="17"/>
      <c r="AJ10" s="17">
        <v>0.45357880896799202</v>
      </c>
      <c r="AK10" s="17">
        <v>0.43143281097604802</v>
      </c>
      <c r="AL10" s="17">
        <v>0.54144203265276203</v>
      </c>
      <c r="AM10" s="17">
        <v>0.32152146198008502</v>
      </c>
      <c r="AN10" s="17">
        <v>0.45103191288521299</v>
      </c>
      <c r="AO10" s="17"/>
      <c r="AP10" s="17">
        <v>0.42805962315148499</v>
      </c>
      <c r="AQ10" s="17">
        <v>0.42810155313980802</v>
      </c>
      <c r="AR10" s="17">
        <v>0.48933211077448102</v>
      </c>
      <c r="AS10" s="17">
        <v>0.396498573994992</v>
      </c>
      <c r="AT10" s="17">
        <v>0.47206612367035999</v>
      </c>
      <c r="AU10" s="17">
        <v>0.430764881790834</v>
      </c>
      <c r="AV10" s="17"/>
      <c r="AW10" s="17">
        <v>0.21333171131584799</v>
      </c>
      <c r="AX10" s="17">
        <v>0.267195571944504</v>
      </c>
      <c r="AY10" s="17">
        <v>0.25210576189303502</v>
      </c>
      <c r="AZ10" s="17">
        <v>0.326914064242675</v>
      </c>
      <c r="BA10" s="17">
        <v>0.37219166964345402</v>
      </c>
      <c r="BB10" s="17">
        <v>0.400323240908256</v>
      </c>
      <c r="BC10" s="17">
        <v>0.41787687309028798</v>
      </c>
      <c r="BD10" s="17">
        <v>0.42695366461815798</v>
      </c>
      <c r="BE10" s="17">
        <v>0.625225354295461</v>
      </c>
      <c r="BF10" s="17">
        <v>0.58746664786954705</v>
      </c>
      <c r="BG10" s="17">
        <v>0.46174765687313302</v>
      </c>
      <c r="BH10" s="17">
        <v>0.52056716171564799</v>
      </c>
      <c r="BI10" s="17">
        <v>0.50416110950464899</v>
      </c>
      <c r="BJ10" s="17">
        <v>0.47806659972632598</v>
      </c>
      <c r="BK10" s="17">
        <v>0.40939511045645699</v>
      </c>
      <c r="BL10" s="17">
        <v>0.43821418377513699</v>
      </c>
      <c r="BM10" s="17"/>
      <c r="BN10" s="17">
        <v>0.42515793912865102</v>
      </c>
      <c r="BO10" s="17">
        <v>0.41094477465790302</v>
      </c>
      <c r="BP10" s="17"/>
      <c r="BQ10" s="17">
        <v>0.41998040004783299</v>
      </c>
      <c r="BR10" s="17">
        <v>0.43046043426115999</v>
      </c>
      <c r="BS10" s="17"/>
      <c r="BT10" s="17">
        <v>0.40128343171123598</v>
      </c>
      <c r="BU10" s="17"/>
      <c r="BV10" s="17">
        <v>0.414065623604702</v>
      </c>
      <c r="BW10" s="17">
        <v>0.39074656052081502</v>
      </c>
      <c r="BX10" s="17">
        <v>0.43351410654207601</v>
      </c>
      <c r="BY10" s="17"/>
      <c r="BZ10" s="17">
        <v>0.27381715465044698</v>
      </c>
      <c r="CA10" s="17">
        <v>0.37638774263480002</v>
      </c>
      <c r="CB10" s="17">
        <v>0.38565077214071602</v>
      </c>
      <c r="CC10" s="17">
        <v>0.41244142720111199</v>
      </c>
      <c r="CD10" s="17">
        <v>0.50983034186352605</v>
      </c>
      <c r="CE10" s="17">
        <v>0.51953657844988999</v>
      </c>
      <c r="CF10" s="17">
        <v>0.41039735531909599</v>
      </c>
      <c r="CG10" s="17"/>
      <c r="CH10" s="17">
        <v>0.35950874824445</v>
      </c>
      <c r="CI10" s="17">
        <v>0.497567361441831</v>
      </c>
      <c r="CJ10" s="17">
        <v>0.43562707234090198</v>
      </c>
      <c r="CK10" s="17">
        <v>0.28869481407018199</v>
      </c>
      <c r="CL10" s="17">
        <v>0.16252462384299299</v>
      </c>
    </row>
    <row r="11" spans="2:90" ht="28.8" x14ac:dyDescent="0.3">
      <c r="B11" s="18" t="s">
        <v>746</v>
      </c>
      <c r="C11" s="17">
        <v>0.204768386265162</v>
      </c>
      <c r="D11" s="17">
        <v>0.23551853482467699</v>
      </c>
      <c r="E11" s="17">
        <v>0.17633939282911101</v>
      </c>
      <c r="F11" s="17"/>
      <c r="G11" s="17">
        <v>0.13635077140909899</v>
      </c>
      <c r="H11" s="17">
        <v>0.158014751137452</v>
      </c>
      <c r="I11" s="17">
        <v>0.19365557732529301</v>
      </c>
      <c r="J11" s="17">
        <v>0.23267304366153899</v>
      </c>
      <c r="K11" s="17">
        <v>0.26870214762906502</v>
      </c>
      <c r="L11" s="17">
        <v>0.23198137233185001</v>
      </c>
      <c r="M11" s="17"/>
      <c r="N11" s="17">
        <v>0.19742116326495299</v>
      </c>
      <c r="O11" s="17">
        <v>0.18079622406684301</v>
      </c>
      <c r="P11" s="17">
        <v>0.248622321873741</v>
      </c>
      <c r="Q11" s="17">
        <v>0.19896583591669501</v>
      </c>
      <c r="R11" s="17"/>
      <c r="S11" s="17">
        <v>0.14908209030313599</v>
      </c>
      <c r="T11" s="17">
        <v>0.223584603017704</v>
      </c>
      <c r="U11" s="17">
        <v>0.228010317937275</v>
      </c>
      <c r="V11" s="17">
        <v>0.22835878253498401</v>
      </c>
      <c r="W11" s="17">
        <v>0.26100299461616799</v>
      </c>
      <c r="X11" s="17">
        <v>0.20638679467084001</v>
      </c>
      <c r="Y11" s="17">
        <v>0.201604196239177</v>
      </c>
      <c r="Z11" s="17">
        <v>0.22996317396086199</v>
      </c>
      <c r="AA11" s="17">
        <v>0.180821901882147</v>
      </c>
      <c r="AB11" s="17">
        <v>0.18744660228681301</v>
      </c>
      <c r="AC11" s="17">
        <v>0.22922208707055899</v>
      </c>
      <c r="AD11" s="17">
        <v>0.18915579171209501</v>
      </c>
      <c r="AE11" s="17"/>
      <c r="AF11" s="17">
        <v>0.25827322413851</v>
      </c>
      <c r="AG11" s="17">
        <v>0.188588041518094</v>
      </c>
      <c r="AH11" s="17">
        <v>0.16764134575602399</v>
      </c>
      <c r="AI11" s="17"/>
      <c r="AJ11" s="17">
        <v>0.29197711739915599</v>
      </c>
      <c r="AK11" s="17">
        <v>0.15934044730184199</v>
      </c>
      <c r="AL11" s="17">
        <v>0.155587953118516</v>
      </c>
      <c r="AM11" s="17">
        <v>0.291081862800115</v>
      </c>
      <c r="AN11" s="17">
        <v>0.194804359599385</v>
      </c>
      <c r="AO11" s="17"/>
      <c r="AP11" s="17">
        <v>0.157397390761921</v>
      </c>
      <c r="AQ11" s="17">
        <v>0.28389889258657097</v>
      </c>
      <c r="AR11" s="17">
        <v>0.144659459937617</v>
      </c>
      <c r="AS11" s="17">
        <v>0.26494050633448102</v>
      </c>
      <c r="AT11" s="17">
        <v>0.170246376718831</v>
      </c>
      <c r="AU11" s="17">
        <v>0.164186456608376</v>
      </c>
      <c r="AV11" s="17"/>
      <c r="AW11" s="17">
        <v>0.34201120338584201</v>
      </c>
      <c r="AX11" s="17">
        <v>0.15712660049784</v>
      </c>
      <c r="AY11" s="17">
        <v>0.233918524217443</v>
      </c>
      <c r="AZ11" s="17">
        <v>0.10151834117261101</v>
      </c>
      <c r="BA11" s="17">
        <v>0.188021471536194</v>
      </c>
      <c r="BB11" s="17">
        <v>0.21417359144898299</v>
      </c>
      <c r="BC11" s="17">
        <v>0.20000708395157099</v>
      </c>
      <c r="BD11" s="17">
        <v>0.23187569007850301</v>
      </c>
      <c r="BE11" s="17">
        <v>0.15211805473270201</v>
      </c>
      <c r="BF11" s="17">
        <v>0.148250620775875</v>
      </c>
      <c r="BG11" s="17">
        <v>0.29300642072243299</v>
      </c>
      <c r="BH11" s="17">
        <v>0.26289763224992402</v>
      </c>
      <c r="BI11" s="17">
        <v>0.251226996532944</v>
      </c>
      <c r="BJ11" s="17">
        <v>0.194223800800189</v>
      </c>
      <c r="BK11" s="17">
        <v>0.28516728455516799</v>
      </c>
      <c r="BL11" s="17">
        <v>0.179025847330017</v>
      </c>
      <c r="BM11" s="17"/>
      <c r="BN11" s="17">
        <v>0.21428533324392501</v>
      </c>
      <c r="BO11" s="17">
        <v>0.19129919686454899</v>
      </c>
      <c r="BP11" s="17"/>
      <c r="BQ11" s="17">
        <v>0.16214992946347101</v>
      </c>
      <c r="BR11" s="17">
        <v>0.16140865030557799</v>
      </c>
      <c r="BS11" s="17"/>
      <c r="BT11" s="17">
        <v>0.15673578146980099</v>
      </c>
      <c r="BU11" s="17"/>
      <c r="BV11" s="17">
        <v>0.17775974414382101</v>
      </c>
      <c r="BW11" s="17">
        <v>0.166512049650751</v>
      </c>
      <c r="BX11" s="17">
        <v>0.237276204288596</v>
      </c>
      <c r="BY11" s="17"/>
      <c r="BZ11" s="17">
        <v>0.124618867467107</v>
      </c>
      <c r="CA11" s="17">
        <v>0.19584548050381501</v>
      </c>
      <c r="CB11" s="17">
        <v>0.2033096703167</v>
      </c>
      <c r="CC11" s="17">
        <v>0.21928250022455201</v>
      </c>
      <c r="CD11" s="17">
        <v>0.21139525616775301</v>
      </c>
      <c r="CE11" s="17">
        <v>0.21447301643873701</v>
      </c>
      <c r="CF11" s="17">
        <v>0.257602210261767</v>
      </c>
      <c r="CG11" s="17"/>
      <c r="CH11" s="17">
        <v>0.254596750589001</v>
      </c>
      <c r="CI11" s="17">
        <v>0.21081983182133199</v>
      </c>
      <c r="CJ11" s="17">
        <v>0.20871848434134199</v>
      </c>
      <c r="CK11" s="17">
        <v>0.151654883622414</v>
      </c>
      <c r="CL11" s="17">
        <v>0.19780996187375799</v>
      </c>
    </row>
    <row r="12" spans="2:90" x14ac:dyDescent="0.3">
      <c r="B12" s="18" t="s">
        <v>118</v>
      </c>
      <c r="C12" s="19">
        <v>0.115406546906999</v>
      </c>
      <c r="D12" s="19">
        <v>9.3132990479597597E-2</v>
      </c>
      <c r="E12" s="19">
        <v>0.13808937796474999</v>
      </c>
      <c r="F12" s="19"/>
      <c r="G12" s="19">
        <v>0.120870291936454</v>
      </c>
      <c r="H12" s="19">
        <v>9.7941014149553002E-2</v>
      </c>
      <c r="I12" s="19">
        <v>0.12059573152971199</v>
      </c>
      <c r="J12" s="19">
        <v>0.12290435608085</v>
      </c>
      <c r="K12" s="19">
        <v>0.118217740833716</v>
      </c>
      <c r="L12" s="19">
        <v>0.11382597434542201</v>
      </c>
      <c r="M12" s="19"/>
      <c r="N12" s="19">
        <v>7.2548352969528704E-2</v>
      </c>
      <c r="O12" s="19">
        <v>0.12563498434120199</v>
      </c>
      <c r="P12" s="19">
        <v>0.118735967451048</v>
      </c>
      <c r="Q12" s="19">
        <v>0.14544212906006099</v>
      </c>
      <c r="R12" s="19"/>
      <c r="S12" s="19">
        <v>0.12131529560945301</v>
      </c>
      <c r="T12" s="19">
        <v>0.10921761514681801</v>
      </c>
      <c r="U12" s="19">
        <v>0.13834752957301899</v>
      </c>
      <c r="V12" s="19">
        <v>0.153578151016974</v>
      </c>
      <c r="W12" s="19">
        <v>8.2974113703544794E-2</v>
      </c>
      <c r="X12" s="19">
        <v>8.9744552914418602E-2</v>
      </c>
      <c r="Y12" s="19">
        <v>0.14764153677835101</v>
      </c>
      <c r="Z12" s="19">
        <v>7.7939102847460806E-2</v>
      </c>
      <c r="AA12" s="19">
        <v>0.10430648897090999</v>
      </c>
      <c r="AB12" s="19">
        <v>0.107989564910511</v>
      </c>
      <c r="AC12" s="19">
        <v>0.112469933341678</v>
      </c>
      <c r="AD12" s="19">
        <v>0.12364129391558699</v>
      </c>
      <c r="AE12" s="19"/>
      <c r="AF12" s="19">
        <v>0.110268185931972</v>
      </c>
      <c r="AG12" s="19">
        <v>0.10386934319119701</v>
      </c>
      <c r="AH12" s="19">
        <v>0.14623954126036601</v>
      </c>
      <c r="AI12" s="19"/>
      <c r="AJ12" s="19">
        <v>9.4484944746526897E-2</v>
      </c>
      <c r="AK12" s="19">
        <v>9.9811011252860196E-2</v>
      </c>
      <c r="AL12" s="19">
        <v>9.8267727408547501E-2</v>
      </c>
      <c r="AM12" s="19">
        <v>0.111767059205377</v>
      </c>
      <c r="AN12" s="19">
        <v>0.14603278595120001</v>
      </c>
      <c r="AO12" s="19"/>
      <c r="AP12" s="19">
        <v>9.1099508974261501E-2</v>
      </c>
      <c r="AQ12" s="19">
        <v>9.4255366850676897E-2</v>
      </c>
      <c r="AR12" s="19">
        <v>8.7484169427361994E-2</v>
      </c>
      <c r="AS12" s="19">
        <v>0.104556092197988</v>
      </c>
      <c r="AT12" s="19">
        <v>0.105288227403142</v>
      </c>
      <c r="AU12" s="19">
        <v>0.26669597412951901</v>
      </c>
      <c r="AV12" s="19"/>
      <c r="AW12" s="19">
        <v>8.9971662915797307E-2</v>
      </c>
      <c r="AX12" s="19">
        <v>0.21666245424623801</v>
      </c>
      <c r="AY12" s="19">
        <v>0.11255633727228299</v>
      </c>
      <c r="AZ12" s="19">
        <v>0.134989425874638</v>
      </c>
      <c r="BA12" s="19">
        <v>0.13024848488913601</v>
      </c>
      <c r="BB12" s="19">
        <v>9.1125222653714699E-2</v>
      </c>
      <c r="BC12" s="19">
        <v>0.114615676796954</v>
      </c>
      <c r="BD12" s="19">
        <v>0.14412834883938799</v>
      </c>
      <c r="BE12" s="19">
        <v>7.40769703802244E-2</v>
      </c>
      <c r="BF12" s="19">
        <v>7.1900513002612507E-2</v>
      </c>
      <c r="BG12" s="19">
        <v>6.8607075444350199E-2</v>
      </c>
      <c r="BH12" s="19">
        <v>0.110237000862663</v>
      </c>
      <c r="BI12" s="19">
        <v>7.13675361897044E-2</v>
      </c>
      <c r="BJ12" s="19">
        <v>8.7549964479689504E-2</v>
      </c>
      <c r="BK12" s="19">
        <v>0.128385278018981</v>
      </c>
      <c r="BL12" s="19">
        <v>5.5251861194446202E-2</v>
      </c>
      <c r="BM12" s="19"/>
      <c r="BN12" s="19">
        <v>9.7886593104844197E-2</v>
      </c>
      <c r="BO12" s="19">
        <v>0.13546198558028899</v>
      </c>
      <c r="BP12" s="19"/>
      <c r="BQ12" s="19">
        <v>9.3273153151999605E-2</v>
      </c>
      <c r="BR12" s="19">
        <v>9.4301491749110303E-2</v>
      </c>
      <c r="BS12" s="19"/>
      <c r="BT12" s="19">
        <v>8.4421647150138598E-2</v>
      </c>
      <c r="BU12" s="19"/>
      <c r="BV12" s="19">
        <v>0.13262507256311101</v>
      </c>
      <c r="BW12" s="19">
        <v>0.120565998021938</v>
      </c>
      <c r="BX12" s="19">
        <v>0.100962015298174</v>
      </c>
      <c r="BY12" s="19"/>
      <c r="BZ12" s="19">
        <v>0.12118751014333</v>
      </c>
      <c r="CA12" s="19">
        <v>0.11807520695898099</v>
      </c>
      <c r="CB12" s="19">
        <v>0.115995605877456</v>
      </c>
      <c r="CC12" s="19">
        <v>0.114718790042319</v>
      </c>
      <c r="CD12" s="19">
        <v>8.9812968111259606E-2</v>
      </c>
      <c r="CE12" s="19">
        <v>7.02715374045111E-2</v>
      </c>
      <c r="CF12" s="19">
        <v>7.75790645323714E-2</v>
      </c>
      <c r="CG12" s="19"/>
      <c r="CH12" s="19">
        <v>7.2374261019599706E-2</v>
      </c>
      <c r="CI12" s="19">
        <v>0.108696986650725</v>
      </c>
      <c r="CJ12" s="19">
        <v>0.121771425793708</v>
      </c>
      <c r="CK12" s="19">
        <v>0.13813778805573301</v>
      </c>
      <c r="CL12" s="19">
        <v>0.135741639315935</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754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744</v>
      </c>
      <c r="C9" s="17">
        <v>0.30232272859467801</v>
      </c>
      <c r="D9" s="17">
        <v>0.30041841654941298</v>
      </c>
      <c r="E9" s="17">
        <v>0.30658033467532703</v>
      </c>
      <c r="F9" s="17"/>
      <c r="G9" s="17">
        <v>0.23564578526037999</v>
      </c>
      <c r="H9" s="17">
        <v>0.220682196495395</v>
      </c>
      <c r="I9" s="17">
        <v>0.198607728522223</v>
      </c>
      <c r="J9" s="17">
        <v>0.14560880024936201</v>
      </c>
      <c r="K9" s="17">
        <v>0.21814941340500099</v>
      </c>
      <c r="L9" s="17">
        <v>0.68190805202858595</v>
      </c>
      <c r="M9" s="17"/>
      <c r="N9" s="17">
        <v>0.284455868039036</v>
      </c>
      <c r="O9" s="17">
        <v>0.25175455502699101</v>
      </c>
      <c r="P9" s="17">
        <v>0.37383108402259502</v>
      </c>
      <c r="Q9" s="17">
        <v>0.31416884294630099</v>
      </c>
      <c r="R9" s="17"/>
      <c r="S9" s="17">
        <v>0.25712321075390798</v>
      </c>
      <c r="T9" s="17">
        <v>0.320304440375002</v>
      </c>
      <c r="U9" s="17">
        <v>0.31265650010065499</v>
      </c>
      <c r="V9" s="17">
        <v>0.28803610080627901</v>
      </c>
      <c r="W9" s="17">
        <v>0.29846295527485101</v>
      </c>
      <c r="X9" s="17">
        <v>0.323810754635452</v>
      </c>
      <c r="Y9" s="17">
        <v>0.367795740901043</v>
      </c>
      <c r="Z9" s="17">
        <v>0.30340261561821802</v>
      </c>
      <c r="AA9" s="17">
        <v>0.34074179343463301</v>
      </c>
      <c r="AB9" s="17">
        <v>0.27129854383362301</v>
      </c>
      <c r="AC9" s="17">
        <v>0.23987266358678899</v>
      </c>
      <c r="AD9" s="17">
        <v>0.27524779826353002</v>
      </c>
      <c r="AE9" s="17"/>
      <c r="AF9" s="17">
        <v>0.37706834494090102</v>
      </c>
      <c r="AG9" s="17">
        <v>0.28492273999972101</v>
      </c>
      <c r="AH9" s="17">
        <v>0.22370627550369801</v>
      </c>
      <c r="AI9" s="17"/>
      <c r="AJ9" s="17">
        <v>0.34759006952067001</v>
      </c>
      <c r="AK9" s="17">
        <v>0.29019087227243801</v>
      </c>
      <c r="AL9" s="17">
        <v>0.30840990392878798</v>
      </c>
      <c r="AM9" s="17">
        <v>0.376955538840965</v>
      </c>
      <c r="AN9" s="17">
        <v>0.23574209898919599</v>
      </c>
      <c r="AO9" s="17"/>
      <c r="AP9" s="17">
        <v>0.30003370783865402</v>
      </c>
      <c r="AQ9" s="17">
        <v>0.29934806175447998</v>
      </c>
      <c r="AR9" s="17">
        <v>0.316865651119425</v>
      </c>
      <c r="AS9" s="17">
        <v>0.36317858535679498</v>
      </c>
      <c r="AT9" s="17">
        <v>0.185980710792362</v>
      </c>
      <c r="AU9" s="17">
        <v>0.32911191744454998</v>
      </c>
      <c r="AV9" s="17"/>
      <c r="AW9" s="17">
        <v>0.29389461921403498</v>
      </c>
      <c r="AX9" s="17">
        <v>0.22106715309792099</v>
      </c>
      <c r="AY9" s="17">
        <v>0.34411222523803697</v>
      </c>
      <c r="AZ9" s="17">
        <v>0.430793227475194</v>
      </c>
      <c r="BA9" s="17">
        <v>0.38175083220475098</v>
      </c>
      <c r="BB9" s="17">
        <v>0.32130266886356301</v>
      </c>
      <c r="BC9" s="17">
        <v>0.35348751159129699</v>
      </c>
      <c r="BD9" s="17">
        <v>0.38306491204092802</v>
      </c>
      <c r="BE9" s="17">
        <v>0.25850051463940299</v>
      </c>
      <c r="BF9" s="17">
        <v>0.26793569708154202</v>
      </c>
      <c r="BG9" s="17">
        <v>0.177347726911989</v>
      </c>
      <c r="BH9" s="17">
        <v>0.23679385464810501</v>
      </c>
      <c r="BI9" s="17">
        <v>0.19493346844255099</v>
      </c>
      <c r="BJ9" s="17">
        <v>0.13936884017772999</v>
      </c>
      <c r="BK9" s="17">
        <v>0.17962181948122999</v>
      </c>
      <c r="BL9" s="17">
        <v>0.30761062116893101</v>
      </c>
      <c r="BM9" s="17"/>
      <c r="BN9" s="17">
        <v>0.34621335302119599</v>
      </c>
      <c r="BO9" s="17">
        <v>0.24258854651567099</v>
      </c>
      <c r="BP9" s="17"/>
      <c r="BQ9" s="17">
        <v>0.30025563235948399</v>
      </c>
      <c r="BR9" s="17">
        <v>0.25708930494440502</v>
      </c>
      <c r="BS9" s="17"/>
      <c r="BT9" s="17">
        <v>0.31704631675140299</v>
      </c>
      <c r="BU9" s="17"/>
      <c r="BV9" s="17">
        <v>0.24812698824608501</v>
      </c>
      <c r="BW9" s="17">
        <v>0.296749001450408</v>
      </c>
      <c r="BX9" s="17">
        <v>0.33295576806452398</v>
      </c>
      <c r="BY9" s="17"/>
      <c r="BZ9" s="17">
        <v>0.23608638550035799</v>
      </c>
      <c r="CA9" s="17">
        <v>0.28433921051130501</v>
      </c>
      <c r="CB9" s="17">
        <v>0.33000517659242601</v>
      </c>
      <c r="CC9" s="17">
        <v>0.33740332837773901</v>
      </c>
      <c r="CD9" s="17">
        <v>0.31507608000078602</v>
      </c>
      <c r="CE9" s="17">
        <v>0.32256788306595402</v>
      </c>
      <c r="CF9" s="17">
        <v>0.30421066722444901</v>
      </c>
      <c r="CG9" s="17"/>
      <c r="CH9" s="17">
        <v>0.32611346100513999</v>
      </c>
      <c r="CI9" s="17">
        <v>0.33467253065005698</v>
      </c>
      <c r="CJ9" s="17">
        <v>0.27394446182660198</v>
      </c>
      <c r="CK9" s="17">
        <v>0.28956874367798502</v>
      </c>
      <c r="CL9" s="17">
        <v>0.25420969241921698</v>
      </c>
    </row>
    <row r="10" spans="2:90" ht="43.2" x14ac:dyDescent="0.3">
      <c r="B10" s="18" t="s">
        <v>745</v>
      </c>
      <c r="C10" s="17">
        <v>0.47279265860070502</v>
      </c>
      <c r="D10" s="17">
        <v>0.47459198568242</v>
      </c>
      <c r="E10" s="17">
        <v>0.46884491367502901</v>
      </c>
      <c r="F10" s="17"/>
      <c r="G10" s="17">
        <v>0.54259085794861095</v>
      </c>
      <c r="H10" s="17">
        <v>0.51449263051938698</v>
      </c>
      <c r="I10" s="17">
        <v>0.52138616469004195</v>
      </c>
      <c r="J10" s="17">
        <v>0.595654045123718</v>
      </c>
      <c r="K10" s="17">
        <v>0.567061192455108</v>
      </c>
      <c r="L10" s="17">
        <v>0.189608137070119</v>
      </c>
      <c r="M10" s="17"/>
      <c r="N10" s="17">
        <v>0.50583965184175705</v>
      </c>
      <c r="O10" s="17">
        <v>0.51318485005652703</v>
      </c>
      <c r="P10" s="17">
        <v>0.43149533132531698</v>
      </c>
      <c r="Q10" s="17">
        <v>0.42816958103226199</v>
      </c>
      <c r="R10" s="17"/>
      <c r="S10" s="17">
        <v>0.497701368499329</v>
      </c>
      <c r="T10" s="17">
        <v>0.45496851277533401</v>
      </c>
      <c r="U10" s="17">
        <v>0.46399384253229797</v>
      </c>
      <c r="V10" s="17">
        <v>0.49600671680886099</v>
      </c>
      <c r="W10" s="17">
        <v>0.46087220936516399</v>
      </c>
      <c r="X10" s="17">
        <v>0.47202325712233401</v>
      </c>
      <c r="Y10" s="17">
        <v>0.38664353712856397</v>
      </c>
      <c r="Z10" s="17">
        <v>0.451855498184839</v>
      </c>
      <c r="AA10" s="17">
        <v>0.466281703286963</v>
      </c>
      <c r="AB10" s="17">
        <v>0.52406379298251404</v>
      </c>
      <c r="AC10" s="17">
        <v>0.46953807005536502</v>
      </c>
      <c r="AD10" s="17">
        <v>0.55085250917223005</v>
      </c>
      <c r="AE10" s="17"/>
      <c r="AF10" s="17">
        <v>0.41348476149012198</v>
      </c>
      <c r="AG10" s="17">
        <v>0.50781784443554101</v>
      </c>
      <c r="AH10" s="17">
        <v>0.49680274405201702</v>
      </c>
      <c r="AI10" s="17"/>
      <c r="AJ10" s="17">
        <v>0.42781963658158401</v>
      </c>
      <c r="AK10" s="17">
        <v>0.49030793977047699</v>
      </c>
      <c r="AL10" s="17">
        <v>0.53420992830718905</v>
      </c>
      <c r="AM10" s="17">
        <v>0.429850985959569</v>
      </c>
      <c r="AN10" s="17">
        <v>0.47892678758313001</v>
      </c>
      <c r="AO10" s="17"/>
      <c r="AP10" s="17">
        <v>0.47535156374639298</v>
      </c>
      <c r="AQ10" s="17">
        <v>0.469426932480905</v>
      </c>
      <c r="AR10" s="17">
        <v>0.53419764824474403</v>
      </c>
      <c r="AS10" s="17">
        <v>0.43134994297300899</v>
      </c>
      <c r="AT10" s="17">
        <v>0.60884118467882797</v>
      </c>
      <c r="AU10" s="17">
        <v>0.36844032199692001</v>
      </c>
      <c r="AV10" s="17"/>
      <c r="AW10" s="17">
        <v>0.52002114393006704</v>
      </c>
      <c r="AX10" s="17">
        <v>0.45133621117293499</v>
      </c>
      <c r="AY10" s="17">
        <v>0.480995592444451</v>
      </c>
      <c r="AZ10" s="17">
        <v>0.379696768210183</v>
      </c>
      <c r="BA10" s="17">
        <v>0.380644073220407</v>
      </c>
      <c r="BB10" s="17">
        <v>0.47381493629601801</v>
      </c>
      <c r="BC10" s="17">
        <v>0.43380378396561298</v>
      </c>
      <c r="BD10" s="17">
        <v>0.44623557677638698</v>
      </c>
      <c r="BE10" s="17">
        <v>0.57370021621487899</v>
      </c>
      <c r="BF10" s="17">
        <v>0.54311611134722104</v>
      </c>
      <c r="BG10" s="17">
        <v>0.55417115398936601</v>
      </c>
      <c r="BH10" s="17">
        <v>0.46504934255832098</v>
      </c>
      <c r="BI10" s="17">
        <v>0.67922948010767603</v>
      </c>
      <c r="BJ10" s="17">
        <v>0.60717043836651996</v>
      </c>
      <c r="BK10" s="17">
        <v>0.48952816959502399</v>
      </c>
      <c r="BL10" s="17">
        <v>0.47129039931948802</v>
      </c>
      <c r="BM10" s="17"/>
      <c r="BN10" s="17">
        <v>0.44651162394546601</v>
      </c>
      <c r="BO10" s="17">
        <v>0.50840563873411504</v>
      </c>
      <c r="BP10" s="17"/>
      <c r="BQ10" s="17">
        <v>0.47726534896487</v>
      </c>
      <c r="BR10" s="17">
        <v>0.52697741082102401</v>
      </c>
      <c r="BS10" s="17"/>
      <c r="BT10" s="17">
        <v>0.46354343350107202</v>
      </c>
      <c r="BU10" s="17"/>
      <c r="BV10" s="17">
        <v>0.49817476570979902</v>
      </c>
      <c r="BW10" s="17">
        <v>0.44821673487491598</v>
      </c>
      <c r="BX10" s="17">
        <v>0.46631827406679</v>
      </c>
      <c r="BY10" s="17"/>
      <c r="BZ10" s="17">
        <v>0.47630776682061499</v>
      </c>
      <c r="CA10" s="17">
        <v>0.47729168772444502</v>
      </c>
      <c r="CB10" s="17">
        <v>0.46780426067984898</v>
      </c>
      <c r="CC10" s="17">
        <v>0.50685527874874303</v>
      </c>
      <c r="CD10" s="17">
        <v>0.45418506930366598</v>
      </c>
      <c r="CE10" s="17">
        <v>0.489423882170821</v>
      </c>
      <c r="CF10" s="17">
        <v>0.48350426249082601</v>
      </c>
      <c r="CG10" s="17"/>
      <c r="CH10" s="17">
        <v>0.44635330594263201</v>
      </c>
      <c r="CI10" s="17">
        <v>0.44307075763258402</v>
      </c>
      <c r="CJ10" s="17">
        <v>0.50859531814981895</v>
      </c>
      <c r="CK10" s="17">
        <v>0.486003013453081</v>
      </c>
      <c r="CL10" s="17">
        <v>0.43274462154082799</v>
      </c>
    </row>
    <row r="11" spans="2:90" ht="28.8" x14ac:dyDescent="0.3">
      <c r="B11" s="18" t="s">
        <v>746</v>
      </c>
      <c r="C11" s="17">
        <v>0.138971869838622</v>
      </c>
      <c r="D11" s="17">
        <v>0.15239349599240401</v>
      </c>
      <c r="E11" s="17">
        <v>0.124966590779524</v>
      </c>
      <c r="F11" s="17"/>
      <c r="G11" s="17">
        <v>0.11435191354343099</v>
      </c>
      <c r="H11" s="17">
        <v>0.169450243832381</v>
      </c>
      <c r="I11" s="17">
        <v>0.160507154537818</v>
      </c>
      <c r="J11" s="17">
        <v>0.145042232671455</v>
      </c>
      <c r="K11" s="17">
        <v>0.154063521607195</v>
      </c>
      <c r="L11" s="17">
        <v>9.7740590438824895E-2</v>
      </c>
      <c r="M11" s="17"/>
      <c r="N11" s="17">
        <v>0.134845704455024</v>
      </c>
      <c r="O11" s="17">
        <v>0.14426433946807099</v>
      </c>
      <c r="P11" s="17">
        <v>0.134872757737832</v>
      </c>
      <c r="Q11" s="17">
        <v>0.14292322999385301</v>
      </c>
      <c r="R11" s="17"/>
      <c r="S11" s="17">
        <v>0.136771236934215</v>
      </c>
      <c r="T11" s="17">
        <v>0.16397478184629299</v>
      </c>
      <c r="U11" s="17">
        <v>0.11709700946934599</v>
      </c>
      <c r="V11" s="17">
        <v>0.10717027354150301</v>
      </c>
      <c r="W11" s="17">
        <v>0.15856824055603</v>
      </c>
      <c r="X11" s="17">
        <v>0.11727652374087</v>
      </c>
      <c r="Y11" s="17">
        <v>0.170775368203061</v>
      </c>
      <c r="Z11" s="17">
        <v>0.19928151406631101</v>
      </c>
      <c r="AA11" s="17">
        <v>0.13183741791633499</v>
      </c>
      <c r="AB11" s="17">
        <v>0.106602628481428</v>
      </c>
      <c r="AC11" s="17">
        <v>0.19231009386578601</v>
      </c>
      <c r="AD11" s="17">
        <v>8.2894980322041401E-2</v>
      </c>
      <c r="AE11" s="17"/>
      <c r="AF11" s="17">
        <v>0.147819770914904</v>
      </c>
      <c r="AG11" s="17">
        <v>0.13513166505294699</v>
      </c>
      <c r="AH11" s="17">
        <v>0.12387680907585601</v>
      </c>
      <c r="AI11" s="17"/>
      <c r="AJ11" s="17">
        <v>0.16899414945390201</v>
      </c>
      <c r="AK11" s="17">
        <v>0.137182668391782</v>
      </c>
      <c r="AL11" s="17">
        <v>0.10164964278869899</v>
      </c>
      <c r="AM11" s="17">
        <v>0.13267477196532701</v>
      </c>
      <c r="AN11" s="17">
        <v>0.190611816443326</v>
      </c>
      <c r="AO11" s="17"/>
      <c r="AP11" s="17">
        <v>0.140074967616129</v>
      </c>
      <c r="AQ11" s="17">
        <v>0.17534879765545999</v>
      </c>
      <c r="AR11" s="17">
        <v>8.8585210947563095E-2</v>
      </c>
      <c r="AS11" s="17">
        <v>0.14649561148829601</v>
      </c>
      <c r="AT11" s="17">
        <v>0.121297391674292</v>
      </c>
      <c r="AU11" s="17">
        <v>0.123733602346625</v>
      </c>
      <c r="AV11" s="17"/>
      <c r="AW11" s="17">
        <v>0.14146261673541</v>
      </c>
      <c r="AX11" s="17">
        <v>9.4042684133366194E-2</v>
      </c>
      <c r="AY11" s="17">
        <v>8.0919024953563901E-2</v>
      </c>
      <c r="AZ11" s="17">
        <v>0.12678874536512499</v>
      </c>
      <c r="BA11" s="17">
        <v>0.15908308571180199</v>
      </c>
      <c r="BB11" s="17">
        <v>0.13672538774347401</v>
      </c>
      <c r="BC11" s="17">
        <v>0.13839907316199901</v>
      </c>
      <c r="BD11" s="17">
        <v>0.121235298717456</v>
      </c>
      <c r="BE11" s="17">
        <v>0.11938015463360301</v>
      </c>
      <c r="BF11" s="17">
        <v>0.120107783927103</v>
      </c>
      <c r="BG11" s="17">
        <v>0.193134585846746</v>
      </c>
      <c r="BH11" s="17">
        <v>0.20963241896031301</v>
      </c>
      <c r="BI11" s="17">
        <v>5.8313703079066602E-2</v>
      </c>
      <c r="BJ11" s="17">
        <v>0.17910286048417901</v>
      </c>
      <c r="BK11" s="17">
        <v>0.165383334017497</v>
      </c>
      <c r="BL11" s="17">
        <v>0.15871318389493999</v>
      </c>
      <c r="BM11" s="17"/>
      <c r="BN11" s="17">
        <v>0.13558885300361501</v>
      </c>
      <c r="BO11" s="17">
        <v>0.145661814616137</v>
      </c>
      <c r="BP11" s="17"/>
      <c r="BQ11" s="17">
        <v>0.13700721335517599</v>
      </c>
      <c r="BR11" s="17">
        <v>0.14953111170441499</v>
      </c>
      <c r="BS11" s="17"/>
      <c r="BT11" s="17">
        <v>0.164831682029281</v>
      </c>
      <c r="BU11" s="17"/>
      <c r="BV11" s="17">
        <v>0.147598140145211</v>
      </c>
      <c r="BW11" s="17">
        <v>0.14776747518170599</v>
      </c>
      <c r="BX11" s="17">
        <v>0.13182221986585799</v>
      </c>
      <c r="BY11" s="17"/>
      <c r="BZ11" s="17">
        <v>0.16572136047955</v>
      </c>
      <c r="CA11" s="17">
        <v>0.14053906042391301</v>
      </c>
      <c r="CB11" s="17">
        <v>0.106415985081769</v>
      </c>
      <c r="CC11" s="17">
        <v>0.104998633133077</v>
      </c>
      <c r="CD11" s="17">
        <v>0.170050077012108</v>
      </c>
      <c r="CE11" s="17">
        <v>0.13978768876845299</v>
      </c>
      <c r="CF11" s="17">
        <v>0.145094388625367</v>
      </c>
      <c r="CG11" s="17"/>
      <c r="CH11" s="17">
        <v>0.17817262294394401</v>
      </c>
      <c r="CI11" s="17">
        <v>0.14336469605044899</v>
      </c>
      <c r="CJ11" s="17">
        <v>0.12758288961022199</v>
      </c>
      <c r="CK11" s="17">
        <v>0.11800193930519701</v>
      </c>
      <c r="CL11" s="17">
        <v>0.18899189295973601</v>
      </c>
    </row>
    <row r="12" spans="2:90" x14ac:dyDescent="0.3">
      <c r="B12" s="18" t="s">
        <v>118</v>
      </c>
      <c r="C12" s="19">
        <v>8.5912742965994798E-2</v>
      </c>
      <c r="D12" s="19">
        <v>7.2596101775762603E-2</v>
      </c>
      <c r="E12" s="19">
        <v>9.9608160870120505E-2</v>
      </c>
      <c r="F12" s="19"/>
      <c r="G12" s="19">
        <v>0.10741144324757899</v>
      </c>
      <c r="H12" s="19">
        <v>9.5374929152836893E-2</v>
      </c>
      <c r="I12" s="19">
        <v>0.119498952249917</v>
      </c>
      <c r="J12" s="19">
        <v>0.113694921955465</v>
      </c>
      <c r="K12" s="19">
        <v>6.0725872532696998E-2</v>
      </c>
      <c r="L12" s="19">
        <v>3.0743220462469599E-2</v>
      </c>
      <c r="M12" s="19"/>
      <c r="N12" s="19">
        <v>7.4858775664182794E-2</v>
      </c>
      <c r="O12" s="19">
        <v>9.0796255448410995E-2</v>
      </c>
      <c r="P12" s="19">
        <v>5.9800826914255999E-2</v>
      </c>
      <c r="Q12" s="19">
        <v>0.11473834602758499</v>
      </c>
      <c r="R12" s="19"/>
      <c r="S12" s="19">
        <v>0.108404183812548</v>
      </c>
      <c r="T12" s="19">
        <v>6.0752265003370998E-2</v>
      </c>
      <c r="U12" s="19">
        <v>0.106252647897702</v>
      </c>
      <c r="V12" s="19">
        <v>0.108786908843357</v>
      </c>
      <c r="W12" s="19">
        <v>8.2096594803954398E-2</v>
      </c>
      <c r="X12" s="19">
        <v>8.6889464501344202E-2</v>
      </c>
      <c r="Y12" s="19">
        <v>7.4785353767332294E-2</v>
      </c>
      <c r="Z12" s="19">
        <v>4.5460372130632497E-2</v>
      </c>
      <c r="AA12" s="19">
        <v>6.1139085362069301E-2</v>
      </c>
      <c r="AB12" s="19">
        <v>9.8035034702435297E-2</v>
      </c>
      <c r="AC12" s="19">
        <v>9.8279172492060196E-2</v>
      </c>
      <c r="AD12" s="19">
        <v>9.1004712242198596E-2</v>
      </c>
      <c r="AE12" s="19"/>
      <c r="AF12" s="19">
        <v>6.1627122654073302E-2</v>
      </c>
      <c r="AG12" s="19">
        <v>7.2127750511791294E-2</v>
      </c>
      <c r="AH12" s="19">
        <v>0.15561417136843</v>
      </c>
      <c r="AI12" s="19"/>
      <c r="AJ12" s="19">
        <v>5.55961444438434E-2</v>
      </c>
      <c r="AK12" s="19">
        <v>8.2318519565303006E-2</v>
      </c>
      <c r="AL12" s="19">
        <v>5.5730524975324401E-2</v>
      </c>
      <c r="AM12" s="19">
        <v>6.0518703234139E-2</v>
      </c>
      <c r="AN12" s="19">
        <v>9.4719296984347195E-2</v>
      </c>
      <c r="AO12" s="19"/>
      <c r="AP12" s="19">
        <v>8.4539760798823693E-2</v>
      </c>
      <c r="AQ12" s="19">
        <v>5.5876208109154599E-2</v>
      </c>
      <c r="AR12" s="19">
        <v>6.0351489688267902E-2</v>
      </c>
      <c r="AS12" s="19">
        <v>5.8975860181900597E-2</v>
      </c>
      <c r="AT12" s="19">
        <v>8.3880712854518799E-2</v>
      </c>
      <c r="AU12" s="19">
        <v>0.17871415821190501</v>
      </c>
      <c r="AV12" s="19"/>
      <c r="AW12" s="19">
        <v>4.4621620120488099E-2</v>
      </c>
      <c r="AX12" s="19">
        <v>0.23355395159577799</v>
      </c>
      <c r="AY12" s="19">
        <v>9.3973157363948304E-2</v>
      </c>
      <c r="AZ12" s="19">
        <v>6.2721258949497594E-2</v>
      </c>
      <c r="BA12" s="19">
        <v>7.8522008863039006E-2</v>
      </c>
      <c r="BB12" s="19">
        <v>6.8157007096944999E-2</v>
      </c>
      <c r="BC12" s="19">
        <v>7.4309631281091207E-2</v>
      </c>
      <c r="BD12" s="19">
        <v>4.94642124652298E-2</v>
      </c>
      <c r="BE12" s="19">
        <v>4.8419114512116002E-2</v>
      </c>
      <c r="BF12" s="19">
        <v>6.8840407644133295E-2</v>
      </c>
      <c r="BG12" s="19">
        <v>7.53465332518998E-2</v>
      </c>
      <c r="BH12" s="19">
        <v>8.8524383833261305E-2</v>
      </c>
      <c r="BI12" s="19">
        <v>6.7523348370705796E-2</v>
      </c>
      <c r="BJ12" s="19">
        <v>7.4357860971570697E-2</v>
      </c>
      <c r="BK12" s="19">
        <v>0.165466676906249</v>
      </c>
      <c r="BL12" s="19">
        <v>6.2385795616640802E-2</v>
      </c>
      <c r="BM12" s="19"/>
      <c r="BN12" s="19">
        <v>7.16861700297238E-2</v>
      </c>
      <c r="BO12" s="19">
        <v>0.103344000134077</v>
      </c>
      <c r="BP12" s="19"/>
      <c r="BQ12" s="19">
        <v>8.5471805320469205E-2</v>
      </c>
      <c r="BR12" s="19">
        <v>6.6402172530155804E-2</v>
      </c>
      <c r="BS12" s="19"/>
      <c r="BT12" s="19">
        <v>5.4578567718244403E-2</v>
      </c>
      <c r="BU12" s="19"/>
      <c r="BV12" s="19">
        <v>0.10610010589890601</v>
      </c>
      <c r="BW12" s="19">
        <v>0.10726678849297</v>
      </c>
      <c r="BX12" s="19">
        <v>6.8903738002827702E-2</v>
      </c>
      <c r="BY12" s="19"/>
      <c r="BZ12" s="19">
        <v>0.121884487199478</v>
      </c>
      <c r="CA12" s="19">
        <v>9.7830041340338098E-2</v>
      </c>
      <c r="CB12" s="19">
        <v>9.57745776459549E-2</v>
      </c>
      <c r="CC12" s="19">
        <v>5.0742759740441103E-2</v>
      </c>
      <c r="CD12" s="19">
        <v>6.0688773683440202E-2</v>
      </c>
      <c r="CE12" s="19">
        <v>4.8220545994772102E-2</v>
      </c>
      <c r="CF12" s="19">
        <v>6.7190681659358098E-2</v>
      </c>
      <c r="CG12" s="19"/>
      <c r="CH12" s="19">
        <v>4.9360610108283999E-2</v>
      </c>
      <c r="CI12" s="19">
        <v>7.8892015666908996E-2</v>
      </c>
      <c r="CJ12" s="19">
        <v>8.9877330413356604E-2</v>
      </c>
      <c r="CK12" s="19">
        <v>0.106426303563737</v>
      </c>
      <c r="CL12" s="19">
        <v>0.12405379308021899</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179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168</v>
      </c>
      <c r="C9" s="17">
        <v>0.192762235521481</v>
      </c>
      <c r="D9" s="17">
        <v>0.17504666582947701</v>
      </c>
      <c r="E9" s="17">
        <v>0.208580254316902</v>
      </c>
      <c r="F9" s="17"/>
      <c r="G9" s="17">
        <v>0.23562493820765301</v>
      </c>
      <c r="H9" s="17">
        <v>0.28875973959312901</v>
      </c>
      <c r="I9" s="17">
        <v>0.25638234718193897</v>
      </c>
      <c r="J9" s="17">
        <v>0.224497541589292</v>
      </c>
      <c r="K9" s="17">
        <v>0.13178128538227199</v>
      </c>
      <c r="L9" s="17">
        <v>4.8907738761232999E-2</v>
      </c>
      <c r="M9" s="17"/>
      <c r="N9" s="17">
        <v>0.171812592005787</v>
      </c>
      <c r="O9" s="17">
        <v>0.20720755647686201</v>
      </c>
      <c r="P9" s="17">
        <v>0.161703941162603</v>
      </c>
      <c r="Q9" s="17">
        <v>0.22583802122560701</v>
      </c>
      <c r="R9" s="17"/>
      <c r="S9" s="17">
        <v>0.21177257415052</v>
      </c>
      <c r="T9" s="17">
        <v>0.18900157008422699</v>
      </c>
      <c r="U9" s="17">
        <v>0.17117235878475301</v>
      </c>
      <c r="V9" s="17">
        <v>0.13609890353266099</v>
      </c>
      <c r="W9" s="17">
        <v>0.16220375643549301</v>
      </c>
      <c r="X9" s="17">
        <v>0.230873087152239</v>
      </c>
      <c r="Y9" s="17">
        <v>0.189622271020575</v>
      </c>
      <c r="Z9" s="17">
        <v>0.199374709382454</v>
      </c>
      <c r="AA9" s="17">
        <v>0.212990660738581</v>
      </c>
      <c r="AB9" s="17">
        <v>0.16782652159436101</v>
      </c>
      <c r="AC9" s="17">
        <v>0.189009239959301</v>
      </c>
      <c r="AD9" s="17">
        <v>0.31073875725123701</v>
      </c>
      <c r="AE9" s="17"/>
      <c r="AF9" s="17">
        <v>0.182440476277311</v>
      </c>
      <c r="AG9" s="17">
        <v>0.17793912754323399</v>
      </c>
      <c r="AH9" s="17">
        <v>0.22525631061232901</v>
      </c>
      <c r="AI9" s="17"/>
      <c r="AJ9" s="17">
        <v>0.12906758847127101</v>
      </c>
      <c r="AK9" s="17">
        <v>0.20093186963152501</v>
      </c>
      <c r="AL9" s="17">
        <v>0.11661628740951201</v>
      </c>
      <c r="AM9" s="17">
        <v>0.249564209916664</v>
      </c>
      <c r="AN9" s="17">
        <v>0.20317604333842099</v>
      </c>
      <c r="AO9" s="17"/>
      <c r="AP9" s="17">
        <v>0.178433123645868</v>
      </c>
      <c r="AQ9" s="17">
        <v>0.168598477834349</v>
      </c>
      <c r="AR9" s="17">
        <v>0.14915993319135901</v>
      </c>
      <c r="AS9" s="17">
        <v>0.21876499860662499</v>
      </c>
      <c r="AT9" s="17">
        <v>0.21652592755708</v>
      </c>
      <c r="AU9" s="17">
        <v>0.13539460497146499</v>
      </c>
      <c r="AV9" s="17"/>
      <c r="AW9" s="17">
        <v>0.24654767344909401</v>
      </c>
      <c r="AX9" s="17">
        <v>0.223758442138173</v>
      </c>
      <c r="AY9" s="17">
        <v>0.17719893691423999</v>
      </c>
      <c r="AZ9" s="17">
        <v>0.2526765629203</v>
      </c>
      <c r="BA9" s="17">
        <v>0.20615554154021701</v>
      </c>
      <c r="BB9" s="17">
        <v>0.28554914655027602</v>
      </c>
      <c r="BC9" s="17">
        <v>0.22265744923346301</v>
      </c>
      <c r="BD9" s="17">
        <v>0.115255512506304</v>
      </c>
      <c r="BE9" s="17">
        <v>0.15984043373347301</v>
      </c>
      <c r="BF9" s="17">
        <v>0.13232902306515601</v>
      </c>
      <c r="BG9" s="17">
        <v>0.174179015779516</v>
      </c>
      <c r="BH9" s="17">
        <v>0.16988674160491599</v>
      </c>
      <c r="BI9" s="17">
        <v>0.166353925518366</v>
      </c>
      <c r="BJ9" s="17">
        <v>0.127862863422712</v>
      </c>
      <c r="BK9" s="17">
        <v>0.11764333025412201</v>
      </c>
      <c r="BL9" s="17">
        <v>0.20661014583844001</v>
      </c>
      <c r="BM9" s="17"/>
      <c r="BN9" s="17">
        <v>0.16828091502523801</v>
      </c>
      <c r="BO9" s="17">
        <v>0.22827401534244901</v>
      </c>
      <c r="BP9" s="17"/>
      <c r="BQ9" s="17">
        <v>0.16806497173436299</v>
      </c>
      <c r="BR9" s="17">
        <v>0.264918118727201</v>
      </c>
      <c r="BS9" s="17"/>
      <c r="BT9" s="17">
        <v>0.24368195352855501</v>
      </c>
      <c r="BU9" s="17"/>
      <c r="BV9" s="17">
        <v>0.220052512990146</v>
      </c>
      <c r="BW9" s="17">
        <v>0.202379177750455</v>
      </c>
      <c r="BX9" s="17">
        <v>0.17503849536104399</v>
      </c>
      <c r="BY9" s="17"/>
      <c r="BZ9" s="17">
        <v>0.45304358185096899</v>
      </c>
      <c r="CA9" s="17">
        <v>0.30551178688922698</v>
      </c>
      <c r="CB9" s="17">
        <v>0.19243543230874399</v>
      </c>
      <c r="CC9" s="17">
        <v>0.135050502608898</v>
      </c>
      <c r="CD9" s="17">
        <v>0.138782722362256</v>
      </c>
      <c r="CE9" s="17">
        <v>0.119320627780005</v>
      </c>
      <c r="CF9" s="17">
        <v>0.10259647310787801</v>
      </c>
      <c r="CG9" s="17"/>
      <c r="CH9" s="17">
        <v>0.19611056931189699</v>
      </c>
      <c r="CI9" s="17">
        <v>8.7274220832802896E-2</v>
      </c>
      <c r="CJ9" s="17">
        <v>0.19057047796717899</v>
      </c>
      <c r="CK9" s="17">
        <v>0.36330392501483399</v>
      </c>
      <c r="CL9" s="17">
        <v>0.519155217625212</v>
      </c>
    </row>
    <row r="10" spans="2:90" x14ac:dyDescent="0.3">
      <c r="B10" s="18" t="s">
        <v>169</v>
      </c>
      <c r="C10" s="17">
        <v>0.27632971280819502</v>
      </c>
      <c r="D10" s="17">
        <v>0.28295413191603302</v>
      </c>
      <c r="E10" s="17">
        <v>0.26914561858715802</v>
      </c>
      <c r="F10" s="17"/>
      <c r="G10" s="17">
        <v>0.38328448416182997</v>
      </c>
      <c r="H10" s="17">
        <v>0.32635249088101198</v>
      </c>
      <c r="I10" s="17">
        <v>0.32685673114841701</v>
      </c>
      <c r="J10" s="17">
        <v>0.30104665823628002</v>
      </c>
      <c r="K10" s="17">
        <v>0.218517763087407</v>
      </c>
      <c r="L10" s="17">
        <v>0.14175321314537601</v>
      </c>
      <c r="M10" s="17"/>
      <c r="N10" s="17">
        <v>0.269590962928208</v>
      </c>
      <c r="O10" s="17">
        <v>0.29667347080766299</v>
      </c>
      <c r="P10" s="17">
        <v>0.25011322323621599</v>
      </c>
      <c r="Q10" s="17">
        <v>0.28831107232679798</v>
      </c>
      <c r="R10" s="17"/>
      <c r="S10" s="17">
        <v>0.36441061714749401</v>
      </c>
      <c r="T10" s="17">
        <v>0.23461214195243299</v>
      </c>
      <c r="U10" s="17">
        <v>0.18981988747029499</v>
      </c>
      <c r="V10" s="17">
        <v>0.28917671097352499</v>
      </c>
      <c r="W10" s="17">
        <v>0.27230601435665502</v>
      </c>
      <c r="X10" s="17">
        <v>0.27617261278711103</v>
      </c>
      <c r="Y10" s="17">
        <v>0.197919231277846</v>
      </c>
      <c r="Z10" s="17">
        <v>0.31210178792253701</v>
      </c>
      <c r="AA10" s="17">
        <v>0.31204097265877301</v>
      </c>
      <c r="AB10" s="17">
        <v>0.27649334069256298</v>
      </c>
      <c r="AC10" s="17">
        <v>0.30553400376735301</v>
      </c>
      <c r="AD10" s="17">
        <v>0.22802479900744699</v>
      </c>
      <c r="AE10" s="17"/>
      <c r="AF10" s="17">
        <v>0.221614061679371</v>
      </c>
      <c r="AG10" s="17">
        <v>0.29390490106780998</v>
      </c>
      <c r="AH10" s="17">
        <v>0.32231656004927201</v>
      </c>
      <c r="AI10" s="17"/>
      <c r="AJ10" s="17">
        <v>0.23418687702169899</v>
      </c>
      <c r="AK10" s="17">
        <v>0.32394442302788001</v>
      </c>
      <c r="AL10" s="17">
        <v>0.23250106354461</v>
      </c>
      <c r="AM10" s="17">
        <v>0.204035776864188</v>
      </c>
      <c r="AN10" s="17">
        <v>0.283544413948081</v>
      </c>
      <c r="AO10" s="17"/>
      <c r="AP10" s="17">
        <v>0.34197683367895898</v>
      </c>
      <c r="AQ10" s="17">
        <v>0.25459365718237198</v>
      </c>
      <c r="AR10" s="17">
        <v>0.31806506481478097</v>
      </c>
      <c r="AS10" s="17">
        <v>0.227394800677064</v>
      </c>
      <c r="AT10" s="17">
        <v>0.34874483206427798</v>
      </c>
      <c r="AU10" s="17">
        <v>0.19313305173890899</v>
      </c>
      <c r="AV10" s="17"/>
      <c r="AW10" s="17">
        <v>0.244092105126892</v>
      </c>
      <c r="AX10" s="17">
        <v>0.41419898979957398</v>
      </c>
      <c r="AY10" s="17">
        <v>0.32825744020412401</v>
      </c>
      <c r="AZ10" s="17">
        <v>0.28874587239924399</v>
      </c>
      <c r="BA10" s="17">
        <v>0.27026640562544202</v>
      </c>
      <c r="BB10" s="17">
        <v>0.290892743133215</v>
      </c>
      <c r="BC10" s="17">
        <v>0.24094141441776601</v>
      </c>
      <c r="BD10" s="17">
        <v>0.234823609748331</v>
      </c>
      <c r="BE10" s="17">
        <v>0.25259177464580401</v>
      </c>
      <c r="BF10" s="17">
        <v>0.268219179958191</v>
      </c>
      <c r="BG10" s="17">
        <v>0.23018213020060799</v>
      </c>
      <c r="BH10" s="17">
        <v>0.31915278827469601</v>
      </c>
      <c r="BI10" s="17">
        <v>0.25762740092800301</v>
      </c>
      <c r="BJ10" s="17">
        <v>0.35543798912649599</v>
      </c>
      <c r="BK10" s="17">
        <v>0.22172583764718401</v>
      </c>
      <c r="BL10" s="17">
        <v>0.33049023356363999</v>
      </c>
      <c r="BM10" s="17"/>
      <c r="BN10" s="17">
        <v>0.27274936276497902</v>
      </c>
      <c r="BO10" s="17">
        <v>0.28316749028295601</v>
      </c>
      <c r="BP10" s="17"/>
      <c r="BQ10" s="17">
        <v>0.347519161986176</v>
      </c>
      <c r="BR10" s="17">
        <v>0.30153861233638901</v>
      </c>
      <c r="BS10" s="17"/>
      <c r="BT10" s="17">
        <v>0.377298558009943</v>
      </c>
      <c r="BU10" s="17"/>
      <c r="BV10" s="17">
        <v>0.28711299187567901</v>
      </c>
      <c r="BW10" s="17">
        <v>0.338028503667894</v>
      </c>
      <c r="BX10" s="17">
        <v>0.25529453309771799</v>
      </c>
      <c r="BY10" s="17"/>
      <c r="BZ10" s="17">
        <v>0.33911465794388201</v>
      </c>
      <c r="CA10" s="17">
        <v>0.35546406197240799</v>
      </c>
      <c r="CB10" s="17">
        <v>0.33872991270652297</v>
      </c>
      <c r="CC10" s="17">
        <v>0.31078568687561497</v>
      </c>
      <c r="CD10" s="17">
        <v>0.21908214234064499</v>
      </c>
      <c r="CE10" s="17">
        <v>0.23797147975034899</v>
      </c>
      <c r="CF10" s="17">
        <v>0.25926581113163399</v>
      </c>
      <c r="CG10" s="17"/>
      <c r="CH10" s="17">
        <v>0.21425176957887301</v>
      </c>
      <c r="CI10" s="17">
        <v>0.21292748276387</v>
      </c>
      <c r="CJ10" s="17">
        <v>0.30868824782606202</v>
      </c>
      <c r="CK10" s="17">
        <v>0.39377537067750201</v>
      </c>
      <c r="CL10" s="17">
        <v>0.26086838617138203</v>
      </c>
    </row>
    <row r="11" spans="2:90" x14ac:dyDescent="0.3">
      <c r="B11" s="18" t="s">
        <v>170</v>
      </c>
      <c r="C11" s="17">
        <v>0.228659169114657</v>
      </c>
      <c r="D11" s="17">
        <v>0.24129351287776599</v>
      </c>
      <c r="E11" s="17">
        <v>0.217092825082628</v>
      </c>
      <c r="F11" s="17"/>
      <c r="G11" s="17">
        <v>0.17853823631899601</v>
      </c>
      <c r="H11" s="17">
        <v>0.194177460227899</v>
      </c>
      <c r="I11" s="17">
        <v>0.21246158100214299</v>
      </c>
      <c r="J11" s="17">
        <v>0.25034223222676899</v>
      </c>
      <c r="K11" s="17">
        <v>0.297124293319601</v>
      </c>
      <c r="L11" s="17">
        <v>0.23986523211053701</v>
      </c>
      <c r="M11" s="17"/>
      <c r="N11" s="17">
        <v>0.21118904243755399</v>
      </c>
      <c r="O11" s="17">
        <v>0.19470731965146801</v>
      </c>
      <c r="P11" s="17">
        <v>0.27428214957146302</v>
      </c>
      <c r="Q11" s="17">
        <v>0.24254145432825799</v>
      </c>
      <c r="R11" s="17"/>
      <c r="S11" s="17">
        <v>0.18267118630607601</v>
      </c>
      <c r="T11" s="17">
        <v>0.25375120085911701</v>
      </c>
      <c r="U11" s="17">
        <v>0.27922393554684</v>
      </c>
      <c r="V11" s="17">
        <v>0.216703484047711</v>
      </c>
      <c r="W11" s="17">
        <v>0.27840678308216699</v>
      </c>
      <c r="X11" s="17">
        <v>0.201692054499992</v>
      </c>
      <c r="Y11" s="17">
        <v>0.26627576605237302</v>
      </c>
      <c r="Z11" s="17">
        <v>0.225318423106737</v>
      </c>
      <c r="AA11" s="17">
        <v>0.19539345163583099</v>
      </c>
      <c r="AB11" s="17">
        <v>0.23388287417980499</v>
      </c>
      <c r="AC11" s="17">
        <v>0.223747216895542</v>
      </c>
      <c r="AD11" s="17">
        <v>0.21991340414553201</v>
      </c>
      <c r="AE11" s="17"/>
      <c r="AF11" s="17">
        <v>0.25738993080162798</v>
      </c>
      <c r="AG11" s="17">
        <v>0.205038788302664</v>
      </c>
      <c r="AH11" s="17">
        <v>0.24250151709388201</v>
      </c>
      <c r="AI11" s="17"/>
      <c r="AJ11" s="17">
        <v>0.22886716401130899</v>
      </c>
      <c r="AK11" s="17">
        <v>0.203958851901725</v>
      </c>
      <c r="AL11" s="17">
        <v>0.22759311188871001</v>
      </c>
      <c r="AM11" s="17">
        <v>0.287892005976291</v>
      </c>
      <c r="AN11" s="17">
        <v>0.247724797744037</v>
      </c>
      <c r="AO11" s="17"/>
      <c r="AP11" s="17">
        <v>0.19949533292436999</v>
      </c>
      <c r="AQ11" s="17">
        <v>0.205018647066608</v>
      </c>
      <c r="AR11" s="17">
        <v>0.229560760884858</v>
      </c>
      <c r="AS11" s="17">
        <v>0.28284937738833299</v>
      </c>
      <c r="AT11" s="17">
        <v>0.18535054530225001</v>
      </c>
      <c r="AU11" s="17">
        <v>0.234819784050499</v>
      </c>
      <c r="AV11" s="17"/>
      <c r="AW11" s="17">
        <v>4.5350042795309103E-2</v>
      </c>
      <c r="AX11" s="17">
        <v>0.209559282669526</v>
      </c>
      <c r="AY11" s="17">
        <v>0.27045649416338602</v>
      </c>
      <c r="AZ11" s="17">
        <v>0.220561458862781</v>
      </c>
      <c r="BA11" s="17">
        <v>0.21877066489345801</v>
      </c>
      <c r="BB11" s="17">
        <v>0.19376638194797899</v>
      </c>
      <c r="BC11" s="17">
        <v>0.30977395712324002</v>
      </c>
      <c r="BD11" s="17">
        <v>0.22234340884547599</v>
      </c>
      <c r="BE11" s="17">
        <v>0.25021154920761102</v>
      </c>
      <c r="BF11" s="17">
        <v>0.160810383386121</v>
      </c>
      <c r="BG11" s="17">
        <v>0.30487542307943699</v>
      </c>
      <c r="BH11" s="17">
        <v>0.196155616145128</v>
      </c>
      <c r="BI11" s="17">
        <v>0.207880184440767</v>
      </c>
      <c r="BJ11" s="17">
        <v>0.249355925296986</v>
      </c>
      <c r="BK11" s="17">
        <v>0.19866440976277799</v>
      </c>
      <c r="BL11" s="17">
        <v>0.15446995202899599</v>
      </c>
      <c r="BM11" s="17"/>
      <c r="BN11" s="17">
        <v>0.23451923192465199</v>
      </c>
      <c r="BO11" s="17">
        <v>0.22043294903243399</v>
      </c>
      <c r="BP11" s="17"/>
      <c r="BQ11" s="17">
        <v>0.19569534630437799</v>
      </c>
      <c r="BR11" s="17">
        <v>0.23723836124536199</v>
      </c>
      <c r="BS11" s="17"/>
      <c r="BT11" s="17">
        <v>0.20254553842415701</v>
      </c>
      <c r="BU11" s="17"/>
      <c r="BV11" s="17">
        <v>0.21893232048924699</v>
      </c>
      <c r="BW11" s="17">
        <v>0.22979613142472299</v>
      </c>
      <c r="BX11" s="17">
        <v>0.227572995530782</v>
      </c>
      <c r="BY11" s="17"/>
      <c r="BZ11" s="17">
        <v>9.87661113318518E-2</v>
      </c>
      <c r="CA11" s="17">
        <v>0.22606095860679101</v>
      </c>
      <c r="CB11" s="17">
        <v>0.232950425072808</v>
      </c>
      <c r="CC11" s="17">
        <v>0.27829420303139701</v>
      </c>
      <c r="CD11" s="17">
        <v>0.232123030394496</v>
      </c>
      <c r="CE11" s="17">
        <v>0.23133812714987201</v>
      </c>
      <c r="CF11" s="17">
        <v>0.20552694507348701</v>
      </c>
      <c r="CG11" s="17"/>
      <c r="CH11" s="17">
        <v>0.153351628142639</v>
      </c>
      <c r="CI11" s="17">
        <v>0.24326989933075099</v>
      </c>
      <c r="CJ11" s="17">
        <v>0.28057884611860001</v>
      </c>
      <c r="CK11" s="17">
        <v>0.13996606979888099</v>
      </c>
      <c r="CL11" s="17">
        <v>0.14615378839568</v>
      </c>
    </row>
    <row r="12" spans="2:90" x14ac:dyDescent="0.3">
      <c r="B12" s="18" t="s">
        <v>171</v>
      </c>
      <c r="C12" s="17">
        <v>0.14622927428855101</v>
      </c>
      <c r="D12" s="17">
        <v>0.14846285183854299</v>
      </c>
      <c r="E12" s="17">
        <v>0.14520555531649501</v>
      </c>
      <c r="F12" s="17"/>
      <c r="G12" s="17">
        <v>0.11224135172097</v>
      </c>
      <c r="H12" s="17">
        <v>0.101851703483831</v>
      </c>
      <c r="I12" s="17">
        <v>0.11278480968544601</v>
      </c>
      <c r="J12" s="17">
        <v>0.122399774068203</v>
      </c>
      <c r="K12" s="17">
        <v>0.15854599341987999</v>
      </c>
      <c r="L12" s="17">
        <v>0.243530797723366</v>
      </c>
      <c r="M12" s="17"/>
      <c r="N12" s="17">
        <v>0.16605126164397599</v>
      </c>
      <c r="O12" s="17">
        <v>0.16771269487125301</v>
      </c>
      <c r="P12" s="17">
        <v>0.13924191834588001</v>
      </c>
      <c r="Q12" s="17">
        <v>0.10627605554839201</v>
      </c>
      <c r="R12" s="17"/>
      <c r="S12" s="17">
        <v>0.12774752881281101</v>
      </c>
      <c r="T12" s="17">
        <v>0.152133363166365</v>
      </c>
      <c r="U12" s="17">
        <v>0.17000342347241301</v>
      </c>
      <c r="V12" s="17">
        <v>0.18225731638232301</v>
      </c>
      <c r="W12" s="17">
        <v>0.148198837561272</v>
      </c>
      <c r="X12" s="17">
        <v>0.17124830880181999</v>
      </c>
      <c r="Y12" s="17">
        <v>0.13532518834868801</v>
      </c>
      <c r="Z12" s="17">
        <v>8.7848538494801301E-2</v>
      </c>
      <c r="AA12" s="17">
        <v>0.15577638701943999</v>
      </c>
      <c r="AB12" s="17">
        <v>0.13542032926623501</v>
      </c>
      <c r="AC12" s="17">
        <v>0.109504145737084</v>
      </c>
      <c r="AD12" s="17">
        <v>0.12134971700514</v>
      </c>
      <c r="AE12" s="17"/>
      <c r="AF12" s="17">
        <v>0.154189058706761</v>
      </c>
      <c r="AG12" s="17">
        <v>0.160373270450518</v>
      </c>
      <c r="AH12" s="17">
        <v>8.86926968462632E-2</v>
      </c>
      <c r="AI12" s="17"/>
      <c r="AJ12" s="17">
        <v>0.20966385600828999</v>
      </c>
      <c r="AK12" s="17">
        <v>0.130282961887734</v>
      </c>
      <c r="AL12" s="17">
        <v>0.20579286262657601</v>
      </c>
      <c r="AM12" s="17">
        <v>0.116375499817345</v>
      </c>
      <c r="AN12" s="17">
        <v>0.13536420680359301</v>
      </c>
      <c r="AO12" s="17"/>
      <c r="AP12" s="17">
        <v>0.136901068490932</v>
      </c>
      <c r="AQ12" s="17">
        <v>0.18624113498672001</v>
      </c>
      <c r="AR12" s="17">
        <v>0.14637753379087701</v>
      </c>
      <c r="AS12" s="17">
        <v>0.11629680637098801</v>
      </c>
      <c r="AT12" s="17">
        <v>0.106409805814787</v>
      </c>
      <c r="AU12" s="17">
        <v>0.23801261382386299</v>
      </c>
      <c r="AV12" s="17"/>
      <c r="AW12" s="17">
        <v>0.27180591780597702</v>
      </c>
      <c r="AX12" s="17">
        <v>3.1900899504579902E-2</v>
      </c>
      <c r="AY12" s="17">
        <v>9.5213107750749398E-2</v>
      </c>
      <c r="AZ12" s="17">
        <v>0.129318576649538</v>
      </c>
      <c r="BA12" s="17">
        <v>0.16207952849749699</v>
      </c>
      <c r="BB12" s="17">
        <v>9.2963698956283897E-2</v>
      </c>
      <c r="BC12" s="17">
        <v>0.114806582812466</v>
      </c>
      <c r="BD12" s="17">
        <v>0.21241750650129099</v>
      </c>
      <c r="BE12" s="17">
        <v>0.16174755869485799</v>
      </c>
      <c r="BF12" s="17">
        <v>0.25964963908448302</v>
      </c>
      <c r="BG12" s="17">
        <v>0.12694227918830001</v>
      </c>
      <c r="BH12" s="17">
        <v>0.119305142646421</v>
      </c>
      <c r="BI12" s="17">
        <v>0.19118346984634199</v>
      </c>
      <c r="BJ12" s="17">
        <v>0.13847104541281099</v>
      </c>
      <c r="BK12" s="17">
        <v>0.21452770136542801</v>
      </c>
      <c r="BL12" s="17">
        <v>0.15326084734842299</v>
      </c>
      <c r="BM12" s="17"/>
      <c r="BN12" s="17">
        <v>0.16419995347167901</v>
      </c>
      <c r="BO12" s="17">
        <v>0.12009617566738701</v>
      </c>
      <c r="BP12" s="17"/>
      <c r="BQ12" s="17">
        <v>0.13979193097376699</v>
      </c>
      <c r="BR12" s="17">
        <v>8.3771526438648797E-2</v>
      </c>
      <c r="BS12" s="17"/>
      <c r="BT12" s="17">
        <v>8.7706615980827796E-2</v>
      </c>
      <c r="BU12" s="17"/>
      <c r="BV12" s="17">
        <v>0.127224061820255</v>
      </c>
      <c r="BW12" s="17">
        <v>0.120972602492467</v>
      </c>
      <c r="BX12" s="17">
        <v>0.16531986465404799</v>
      </c>
      <c r="BY12" s="17"/>
      <c r="BZ12" s="17">
        <v>2.4192518482622799E-2</v>
      </c>
      <c r="CA12" s="17">
        <v>5.9262739171741401E-2</v>
      </c>
      <c r="CB12" s="17">
        <v>0.125072862752625</v>
      </c>
      <c r="CC12" s="17">
        <v>0.18107542841941299</v>
      </c>
      <c r="CD12" s="17">
        <v>0.194858369709629</v>
      </c>
      <c r="CE12" s="17">
        <v>0.20254043994179499</v>
      </c>
      <c r="CF12" s="17">
        <v>0.16075732776853499</v>
      </c>
      <c r="CG12" s="17"/>
      <c r="CH12" s="17">
        <v>0.128832018154064</v>
      </c>
      <c r="CI12" s="17">
        <v>0.22136694154280701</v>
      </c>
      <c r="CJ12" s="17">
        <v>0.133887580085295</v>
      </c>
      <c r="CK12" s="17">
        <v>4.1517001636527898E-2</v>
      </c>
      <c r="CL12" s="17">
        <v>1.3016535367776701E-2</v>
      </c>
    </row>
    <row r="13" spans="2:90" x14ac:dyDescent="0.3">
      <c r="B13" s="18" t="s">
        <v>172</v>
      </c>
      <c r="C13" s="17">
        <v>0.13688282065586799</v>
      </c>
      <c r="D13" s="17">
        <v>0.13269139351010401</v>
      </c>
      <c r="E13" s="17">
        <v>0.142064185079774</v>
      </c>
      <c r="F13" s="17"/>
      <c r="G13" s="17">
        <v>6.1121437256114602E-2</v>
      </c>
      <c r="H13" s="17">
        <v>7.5918348612768805E-2</v>
      </c>
      <c r="I13" s="17">
        <v>6.91091077402331E-2</v>
      </c>
      <c r="J13" s="17">
        <v>6.8560655184887506E-2</v>
      </c>
      <c r="K13" s="17">
        <v>0.187155526617828</v>
      </c>
      <c r="L13" s="17">
        <v>0.31424967210636401</v>
      </c>
      <c r="M13" s="17"/>
      <c r="N13" s="17">
        <v>0.16353169153611699</v>
      </c>
      <c r="O13" s="17">
        <v>0.12352861058876199</v>
      </c>
      <c r="P13" s="17">
        <v>0.155698234304256</v>
      </c>
      <c r="Q13" s="17">
        <v>0.10682827209259201</v>
      </c>
      <c r="R13" s="17"/>
      <c r="S13" s="17">
        <v>9.5542751269556206E-2</v>
      </c>
      <c r="T13" s="17">
        <v>0.15230511746247499</v>
      </c>
      <c r="U13" s="17">
        <v>0.170764824074323</v>
      </c>
      <c r="V13" s="17">
        <v>0.14441908535019399</v>
      </c>
      <c r="W13" s="17">
        <v>0.12550098737889201</v>
      </c>
      <c r="X13" s="17">
        <v>8.7060679186731799E-2</v>
      </c>
      <c r="Y13" s="17">
        <v>0.183345492002433</v>
      </c>
      <c r="Z13" s="17">
        <v>0.17535654109347101</v>
      </c>
      <c r="AA13" s="17">
        <v>0.109602556255624</v>
      </c>
      <c r="AB13" s="17">
        <v>0.167274472528847</v>
      </c>
      <c r="AC13" s="17">
        <v>0.17220539364071899</v>
      </c>
      <c r="AD13" s="17">
        <v>0.101698532480028</v>
      </c>
      <c r="AE13" s="17"/>
      <c r="AF13" s="17">
        <v>0.16519530134976601</v>
      </c>
      <c r="AG13" s="17">
        <v>0.15251763674221699</v>
      </c>
      <c r="AH13" s="17">
        <v>8.1461234020031803E-2</v>
      </c>
      <c r="AI13" s="17"/>
      <c r="AJ13" s="17">
        <v>0.188360469413171</v>
      </c>
      <c r="AK13" s="17">
        <v>0.12713757344944401</v>
      </c>
      <c r="AL13" s="17">
        <v>0.20568681508790901</v>
      </c>
      <c r="AM13" s="17">
        <v>0.127888892571519</v>
      </c>
      <c r="AN13" s="17">
        <v>0.110870294372465</v>
      </c>
      <c r="AO13" s="17"/>
      <c r="AP13" s="17">
        <v>0.13197802912790599</v>
      </c>
      <c r="AQ13" s="17">
        <v>0.17383043428581399</v>
      </c>
      <c r="AR13" s="17">
        <v>0.15169861858491401</v>
      </c>
      <c r="AS13" s="17">
        <v>0.14254425552625699</v>
      </c>
      <c r="AT13" s="17">
        <v>0.115663380170928</v>
      </c>
      <c r="AU13" s="17">
        <v>0.148332657798248</v>
      </c>
      <c r="AV13" s="17"/>
      <c r="AW13" s="17">
        <v>0</v>
      </c>
      <c r="AX13" s="17">
        <v>8.7062244193399196E-2</v>
      </c>
      <c r="AY13" s="17">
        <v>0.109943795473397</v>
      </c>
      <c r="AZ13" s="17">
        <v>8.4488128292607795E-2</v>
      </c>
      <c r="BA13" s="17">
        <v>0.12539618371431699</v>
      </c>
      <c r="BB13" s="17">
        <v>0.13188200957569901</v>
      </c>
      <c r="BC13" s="17">
        <v>0.106648026136894</v>
      </c>
      <c r="BD13" s="17">
        <v>0.18970531453332201</v>
      </c>
      <c r="BE13" s="17">
        <v>0.16711735818293699</v>
      </c>
      <c r="BF13" s="17">
        <v>0.16987591000803601</v>
      </c>
      <c r="BG13" s="17">
        <v>0.157064405857337</v>
      </c>
      <c r="BH13" s="17">
        <v>0.195499711328839</v>
      </c>
      <c r="BI13" s="17">
        <v>0.152514813948287</v>
      </c>
      <c r="BJ13" s="17">
        <v>0.12887217674099499</v>
      </c>
      <c r="BK13" s="17">
        <v>0.203103932385092</v>
      </c>
      <c r="BL13" s="17">
        <v>0.13878150359483901</v>
      </c>
      <c r="BM13" s="17"/>
      <c r="BN13" s="17">
        <v>0.14940813244034801</v>
      </c>
      <c r="BO13" s="17">
        <v>0.117155143673316</v>
      </c>
      <c r="BP13" s="17"/>
      <c r="BQ13" s="17">
        <v>0.13866478594048401</v>
      </c>
      <c r="BR13" s="17">
        <v>0.101536010691038</v>
      </c>
      <c r="BS13" s="17"/>
      <c r="BT13" s="17">
        <v>7.9951562442578505E-2</v>
      </c>
      <c r="BU13" s="17"/>
      <c r="BV13" s="17">
        <v>0.115863655712135</v>
      </c>
      <c r="BW13" s="17">
        <v>8.9615198260430906E-2</v>
      </c>
      <c r="BX13" s="17">
        <v>0.16341261374937699</v>
      </c>
      <c r="BY13" s="17"/>
      <c r="BZ13" s="17">
        <v>4.9108886847070002E-2</v>
      </c>
      <c r="CA13" s="17">
        <v>4.3726625004362203E-2</v>
      </c>
      <c r="CB13" s="17">
        <v>9.0616866547234901E-2</v>
      </c>
      <c r="CC13" s="17">
        <v>8.7669448222916599E-2</v>
      </c>
      <c r="CD13" s="17">
        <v>0.197968856797304</v>
      </c>
      <c r="CE13" s="17">
        <v>0.20483759177520999</v>
      </c>
      <c r="CF13" s="17">
        <v>0.26311897610950202</v>
      </c>
      <c r="CG13" s="17"/>
      <c r="CH13" s="17">
        <v>0.28399149859585798</v>
      </c>
      <c r="CI13" s="17">
        <v>0.21921160400942299</v>
      </c>
      <c r="CJ13" s="17">
        <v>6.6762732344790507E-2</v>
      </c>
      <c r="CK13" s="17">
        <v>4.2392871496107903E-2</v>
      </c>
      <c r="CL13" s="17">
        <v>2.5702621645777701E-2</v>
      </c>
    </row>
    <row r="14" spans="2:90" x14ac:dyDescent="0.3">
      <c r="B14" s="18" t="s">
        <v>118</v>
      </c>
      <c r="C14" s="17">
        <v>1.9136787611247701E-2</v>
      </c>
      <c r="D14" s="17">
        <v>1.9551444028077399E-2</v>
      </c>
      <c r="E14" s="17">
        <v>1.7911561617042899E-2</v>
      </c>
      <c r="F14" s="17"/>
      <c r="G14" s="17">
        <v>2.9189552334435698E-2</v>
      </c>
      <c r="H14" s="17">
        <v>1.294025720136E-2</v>
      </c>
      <c r="I14" s="17">
        <v>2.2405423241822198E-2</v>
      </c>
      <c r="J14" s="17">
        <v>3.3153138694567701E-2</v>
      </c>
      <c r="K14" s="17">
        <v>6.8751381730126097E-3</v>
      </c>
      <c r="L14" s="17">
        <v>1.16933461531238E-2</v>
      </c>
      <c r="M14" s="17"/>
      <c r="N14" s="17">
        <v>1.78244494483581E-2</v>
      </c>
      <c r="O14" s="17">
        <v>1.0170347603992101E-2</v>
      </c>
      <c r="P14" s="17">
        <v>1.8960533379580601E-2</v>
      </c>
      <c r="Q14" s="17">
        <v>3.02051244783536E-2</v>
      </c>
      <c r="R14" s="17"/>
      <c r="S14" s="17">
        <v>1.78553423135423E-2</v>
      </c>
      <c r="T14" s="17">
        <v>1.8196606475382002E-2</v>
      </c>
      <c r="U14" s="17">
        <v>1.9015570651375598E-2</v>
      </c>
      <c r="V14" s="17">
        <v>3.1344499713586098E-2</v>
      </c>
      <c r="W14" s="17">
        <v>1.33836211855219E-2</v>
      </c>
      <c r="X14" s="17">
        <v>3.2953257572106501E-2</v>
      </c>
      <c r="Y14" s="17">
        <v>2.7512051298084199E-2</v>
      </c>
      <c r="Z14" s="17">
        <v>0</v>
      </c>
      <c r="AA14" s="17">
        <v>1.41959716917509E-2</v>
      </c>
      <c r="AB14" s="17">
        <v>1.9102461738188001E-2</v>
      </c>
      <c r="AC14" s="17">
        <v>0</v>
      </c>
      <c r="AD14" s="17">
        <v>1.82747901106168E-2</v>
      </c>
      <c r="AE14" s="17"/>
      <c r="AF14" s="17">
        <v>1.9171171185163101E-2</v>
      </c>
      <c r="AG14" s="17">
        <v>1.0226275893556999E-2</v>
      </c>
      <c r="AH14" s="17">
        <v>3.9771681378222297E-2</v>
      </c>
      <c r="AI14" s="17"/>
      <c r="AJ14" s="17">
        <v>9.8540450742599893E-3</v>
      </c>
      <c r="AK14" s="17">
        <v>1.3744320101691999E-2</v>
      </c>
      <c r="AL14" s="17">
        <v>1.1809859442683099E-2</v>
      </c>
      <c r="AM14" s="17">
        <v>1.4243614853993501E-2</v>
      </c>
      <c r="AN14" s="17">
        <v>1.9320243793403E-2</v>
      </c>
      <c r="AO14" s="17"/>
      <c r="AP14" s="17">
        <v>1.1215612131965799E-2</v>
      </c>
      <c r="AQ14" s="17">
        <v>1.17176486441376E-2</v>
      </c>
      <c r="AR14" s="17">
        <v>5.1380887332096899E-3</v>
      </c>
      <c r="AS14" s="17">
        <v>1.21497614307324E-2</v>
      </c>
      <c r="AT14" s="17">
        <v>2.7305509090676899E-2</v>
      </c>
      <c r="AU14" s="17">
        <v>5.0307287617016798E-2</v>
      </c>
      <c r="AV14" s="17"/>
      <c r="AW14" s="17">
        <v>0.19220426082272801</v>
      </c>
      <c r="AX14" s="17">
        <v>3.3520141694748699E-2</v>
      </c>
      <c r="AY14" s="17">
        <v>1.8930225494103801E-2</v>
      </c>
      <c r="AZ14" s="17">
        <v>2.4209400875528399E-2</v>
      </c>
      <c r="BA14" s="17">
        <v>1.73316757290683E-2</v>
      </c>
      <c r="BB14" s="17">
        <v>4.9460198365468997E-3</v>
      </c>
      <c r="BC14" s="17">
        <v>5.1725702761716901E-3</v>
      </c>
      <c r="BD14" s="17">
        <v>2.5454647865275199E-2</v>
      </c>
      <c r="BE14" s="17">
        <v>8.4913255353171197E-3</v>
      </c>
      <c r="BF14" s="17">
        <v>9.1158644980131008E-3</v>
      </c>
      <c r="BG14" s="17">
        <v>6.75674589480201E-3</v>
      </c>
      <c r="BH14" s="17">
        <v>0</v>
      </c>
      <c r="BI14" s="17">
        <v>2.44402053182355E-2</v>
      </c>
      <c r="BJ14" s="17">
        <v>0</v>
      </c>
      <c r="BK14" s="17">
        <v>4.4334788585396398E-2</v>
      </c>
      <c r="BL14" s="17">
        <v>1.6387317625662201E-2</v>
      </c>
      <c r="BM14" s="17"/>
      <c r="BN14" s="17">
        <v>1.0842404373104599E-2</v>
      </c>
      <c r="BO14" s="17">
        <v>3.0874226001459101E-2</v>
      </c>
      <c r="BP14" s="17"/>
      <c r="BQ14" s="17">
        <v>1.02638030608316E-2</v>
      </c>
      <c r="BR14" s="17">
        <v>1.0997370561361601E-2</v>
      </c>
      <c r="BS14" s="17"/>
      <c r="BT14" s="17">
        <v>8.8157716139379994E-3</v>
      </c>
      <c r="BU14" s="17"/>
      <c r="BV14" s="17">
        <v>3.0814457112537899E-2</v>
      </c>
      <c r="BW14" s="17">
        <v>1.92083864040303E-2</v>
      </c>
      <c r="BX14" s="17">
        <v>1.33614976070301E-2</v>
      </c>
      <c r="BY14" s="17"/>
      <c r="BZ14" s="17">
        <v>3.5774243543603798E-2</v>
      </c>
      <c r="CA14" s="17">
        <v>9.9738283554711201E-3</v>
      </c>
      <c r="CB14" s="17">
        <v>2.0194500612065701E-2</v>
      </c>
      <c r="CC14" s="17">
        <v>7.1247308417608001E-3</v>
      </c>
      <c r="CD14" s="17">
        <v>1.71848783956705E-2</v>
      </c>
      <c r="CE14" s="17">
        <v>3.9917336027691904E-3</v>
      </c>
      <c r="CF14" s="17">
        <v>8.7344668089635695E-3</v>
      </c>
      <c r="CG14" s="17"/>
      <c r="CH14" s="17">
        <v>2.34625162166682E-2</v>
      </c>
      <c r="CI14" s="17">
        <v>1.5949851520345702E-2</v>
      </c>
      <c r="CJ14" s="17">
        <v>1.95121156580731E-2</v>
      </c>
      <c r="CK14" s="17">
        <v>1.90447613761477E-2</v>
      </c>
      <c r="CL14" s="17">
        <v>3.5103450794170502E-2</v>
      </c>
    </row>
    <row r="15" spans="2:90" x14ac:dyDescent="0.3">
      <c r="B15" s="18" t="s">
        <v>173</v>
      </c>
      <c r="C15" s="20">
        <v>0.46909194832967599</v>
      </c>
      <c r="D15" s="20">
        <v>0.458000797745511</v>
      </c>
      <c r="E15" s="20">
        <v>0.47772587290405999</v>
      </c>
      <c r="F15" s="20"/>
      <c r="G15" s="20">
        <v>0.61890942236948299</v>
      </c>
      <c r="H15" s="20">
        <v>0.61511223047413999</v>
      </c>
      <c r="I15" s="20">
        <v>0.58323907833035604</v>
      </c>
      <c r="J15" s="20">
        <v>0.52554419982557199</v>
      </c>
      <c r="K15" s="20">
        <v>0.35029904846967902</v>
      </c>
      <c r="L15" s="20">
        <v>0.19066095190660901</v>
      </c>
      <c r="M15" s="20"/>
      <c r="N15" s="20">
        <v>0.44140355493399502</v>
      </c>
      <c r="O15" s="20">
        <v>0.503881027284525</v>
      </c>
      <c r="P15" s="20">
        <v>0.41181716439881899</v>
      </c>
      <c r="Q15" s="20">
        <v>0.51414909355240501</v>
      </c>
      <c r="R15" s="20"/>
      <c r="S15" s="20">
        <v>0.57618319129801399</v>
      </c>
      <c r="T15" s="20">
        <v>0.42361371203665998</v>
      </c>
      <c r="U15" s="20">
        <v>0.360992246255048</v>
      </c>
      <c r="V15" s="20">
        <v>0.42527561450618601</v>
      </c>
      <c r="W15" s="20">
        <v>0.43450977079214698</v>
      </c>
      <c r="X15" s="20">
        <v>0.50704569993935</v>
      </c>
      <c r="Y15" s="20">
        <v>0.38754150229842199</v>
      </c>
      <c r="Z15" s="20">
        <v>0.51147649730499001</v>
      </c>
      <c r="AA15" s="20">
        <v>0.52503163339735404</v>
      </c>
      <c r="AB15" s="20">
        <v>0.44431986228692499</v>
      </c>
      <c r="AC15" s="20">
        <v>0.49454324372665498</v>
      </c>
      <c r="AD15" s="20">
        <v>0.538763556258683</v>
      </c>
      <c r="AE15" s="20"/>
      <c r="AF15" s="20">
        <v>0.404054537956683</v>
      </c>
      <c r="AG15" s="20">
        <v>0.47184402861104402</v>
      </c>
      <c r="AH15" s="20">
        <v>0.54757287066160099</v>
      </c>
      <c r="AI15" s="20"/>
      <c r="AJ15" s="20">
        <v>0.36325446549297002</v>
      </c>
      <c r="AK15" s="20">
        <v>0.52487629265940605</v>
      </c>
      <c r="AL15" s="20">
        <v>0.349117350954122</v>
      </c>
      <c r="AM15" s="20">
        <v>0.453599986780852</v>
      </c>
      <c r="AN15" s="20">
        <v>0.48672045728650198</v>
      </c>
      <c r="AO15" s="20"/>
      <c r="AP15" s="20">
        <v>0.52040995732482698</v>
      </c>
      <c r="AQ15" s="20">
        <v>0.42319213501672098</v>
      </c>
      <c r="AR15" s="20">
        <v>0.46722499800614098</v>
      </c>
      <c r="AS15" s="20">
        <v>0.44615979928368898</v>
      </c>
      <c r="AT15" s="20">
        <v>0.56527075962135798</v>
      </c>
      <c r="AU15" s="20">
        <v>0.32852765671037298</v>
      </c>
      <c r="AV15" s="20"/>
      <c r="AW15" s="20">
        <v>0.49063977857598601</v>
      </c>
      <c r="AX15" s="20">
        <v>0.63795743193774601</v>
      </c>
      <c r="AY15" s="20">
        <v>0.505456377118364</v>
      </c>
      <c r="AZ15" s="20">
        <v>0.54142243531954504</v>
      </c>
      <c r="BA15" s="20">
        <v>0.47642194716566</v>
      </c>
      <c r="BB15" s="20">
        <v>0.57644188968349097</v>
      </c>
      <c r="BC15" s="20">
        <v>0.46359886365122799</v>
      </c>
      <c r="BD15" s="20">
        <v>0.350079122254636</v>
      </c>
      <c r="BE15" s="20">
        <v>0.41243220837927702</v>
      </c>
      <c r="BF15" s="20">
        <v>0.40054820302334698</v>
      </c>
      <c r="BG15" s="20">
        <v>0.40436114598012401</v>
      </c>
      <c r="BH15" s="20">
        <v>0.48903952987961202</v>
      </c>
      <c r="BI15" s="20">
        <v>0.42398132644636899</v>
      </c>
      <c r="BJ15" s="20">
        <v>0.48330085254920802</v>
      </c>
      <c r="BK15" s="20">
        <v>0.339369167901306</v>
      </c>
      <c r="BL15" s="20">
        <v>0.53710037940208</v>
      </c>
      <c r="BM15" s="20"/>
      <c r="BN15" s="20">
        <v>0.44103027779021697</v>
      </c>
      <c r="BO15" s="20">
        <v>0.51144150562540502</v>
      </c>
      <c r="BP15" s="20"/>
      <c r="BQ15" s="20">
        <v>0.51558413372053902</v>
      </c>
      <c r="BR15" s="20">
        <v>0.56645673106358996</v>
      </c>
      <c r="BS15" s="20"/>
      <c r="BT15" s="20">
        <v>0.62098051153849898</v>
      </c>
      <c r="BU15" s="20"/>
      <c r="BV15" s="20">
        <v>0.50716550486582501</v>
      </c>
      <c r="BW15" s="20">
        <v>0.54040768141834905</v>
      </c>
      <c r="BX15" s="20">
        <v>0.43033302845876198</v>
      </c>
      <c r="BY15" s="20"/>
      <c r="BZ15" s="20">
        <v>0.792158239794851</v>
      </c>
      <c r="CA15" s="20">
        <v>0.66097584886163496</v>
      </c>
      <c r="CB15" s="20">
        <v>0.53116534501526702</v>
      </c>
      <c r="CC15" s="20">
        <v>0.44583618948451298</v>
      </c>
      <c r="CD15" s="20">
        <v>0.35786486470290102</v>
      </c>
      <c r="CE15" s="20">
        <v>0.35729210753035401</v>
      </c>
      <c r="CF15" s="20">
        <v>0.361862284239512</v>
      </c>
      <c r="CG15" s="20"/>
      <c r="CH15" s="20">
        <v>0.41036233889077101</v>
      </c>
      <c r="CI15" s="20">
        <v>0.30020170359667298</v>
      </c>
      <c r="CJ15" s="20">
        <v>0.49925872579323999</v>
      </c>
      <c r="CK15" s="20">
        <v>0.75707929569233601</v>
      </c>
      <c r="CL15" s="20">
        <v>0.78002360379659497</v>
      </c>
    </row>
    <row r="16" spans="2:90" x14ac:dyDescent="0.3">
      <c r="B16" s="18" t="s">
        <v>174</v>
      </c>
      <c r="C16" s="20">
        <v>0.28311209494441902</v>
      </c>
      <c r="D16" s="20">
        <v>0.28115424534864603</v>
      </c>
      <c r="E16" s="20">
        <v>0.28726974039626901</v>
      </c>
      <c r="F16" s="20"/>
      <c r="G16" s="20">
        <v>0.17336278897708499</v>
      </c>
      <c r="H16" s="20">
        <v>0.17777005209659999</v>
      </c>
      <c r="I16" s="20">
        <v>0.18189391742567901</v>
      </c>
      <c r="J16" s="20">
        <v>0.19096042925309101</v>
      </c>
      <c r="K16" s="20">
        <v>0.34570152003770699</v>
      </c>
      <c r="L16" s="20">
        <v>0.55778046982972995</v>
      </c>
      <c r="M16" s="20"/>
      <c r="N16" s="20">
        <v>0.32958295318009301</v>
      </c>
      <c r="O16" s="20">
        <v>0.29124130546001498</v>
      </c>
      <c r="P16" s="20">
        <v>0.29494015265013701</v>
      </c>
      <c r="Q16" s="20">
        <v>0.213104327640983</v>
      </c>
      <c r="R16" s="20"/>
      <c r="S16" s="20">
        <v>0.22329028008236801</v>
      </c>
      <c r="T16" s="20">
        <v>0.30443848062883999</v>
      </c>
      <c r="U16" s="20">
        <v>0.34076824754673601</v>
      </c>
      <c r="V16" s="20">
        <v>0.326676401732517</v>
      </c>
      <c r="W16" s="20">
        <v>0.27369982494016398</v>
      </c>
      <c r="X16" s="20">
        <v>0.25830898798855101</v>
      </c>
      <c r="Y16" s="20">
        <v>0.31867068035112101</v>
      </c>
      <c r="Z16" s="20">
        <v>0.263205079588272</v>
      </c>
      <c r="AA16" s="20">
        <v>0.26537894327506401</v>
      </c>
      <c r="AB16" s="20">
        <v>0.30269480179508201</v>
      </c>
      <c r="AC16" s="20">
        <v>0.28170953937780302</v>
      </c>
      <c r="AD16" s="20">
        <v>0.22304824948516799</v>
      </c>
      <c r="AE16" s="20"/>
      <c r="AF16" s="20">
        <v>0.31938436005652598</v>
      </c>
      <c r="AG16" s="20">
        <v>0.31289090719273599</v>
      </c>
      <c r="AH16" s="20">
        <v>0.17015393086629499</v>
      </c>
      <c r="AI16" s="20"/>
      <c r="AJ16" s="20">
        <v>0.39802432542146199</v>
      </c>
      <c r="AK16" s="20">
        <v>0.25742053533717801</v>
      </c>
      <c r="AL16" s="20">
        <v>0.41147967771448501</v>
      </c>
      <c r="AM16" s="20">
        <v>0.24426439238886399</v>
      </c>
      <c r="AN16" s="20">
        <v>0.246234501176058</v>
      </c>
      <c r="AO16" s="20"/>
      <c r="AP16" s="20">
        <v>0.26887909761883699</v>
      </c>
      <c r="AQ16" s="20">
        <v>0.36007156927253298</v>
      </c>
      <c r="AR16" s="20">
        <v>0.29807615237579099</v>
      </c>
      <c r="AS16" s="20">
        <v>0.25884106189724498</v>
      </c>
      <c r="AT16" s="20">
        <v>0.22207318598571499</v>
      </c>
      <c r="AU16" s="20">
        <v>0.38634527162211102</v>
      </c>
      <c r="AV16" s="20"/>
      <c r="AW16" s="20">
        <v>0.27180591780597702</v>
      </c>
      <c r="AX16" s="20">
        <v>0.118963143697979</v>
      </c>
      <c r="AY16" s="20">
        <v>0.20515690322414601</v>
      </c>
      <c r="AZ16" s="20">
        <v>0.21380670494214599</v>
      </c>
      <c r="BA16" s="20">
        <v>0.28747571221181401</v>
      </c>
      <c r="BB16" s="20">
        <v>0.22484570853198299</v>
      </c>
      <c r="BC16" s="20">
        <v>0.22145460894936</v>
      </c>
      <c r="BD16" s="20">
        <v>0.402122821034613</v>
      </c>
      <c r="BE16" s="20">
        <v>0.32886491687779501</v>
      </c>
      <c r="BF16" s="20">
        <v>0.429525549092518</v>
      </c>
      <c r="BG16" s="20">
        <v>0.28400668504563698</v>
      </c>
      <c r="BH16" s="20">
        <v>0.31480485397525998</v>
      </c>
      <c r="BI16" s="20">
        <v>0.34369828379462902</v>
      </c>
      <c r="BJ16" s="20">
        <v>0.26734322215380601</v>
      </c>
      <c r="BK16" s="20">
        <v>0.41763163375051998</v>
      </c>
      <c r="BL16" s="20">
        <v>0.29204235094326197</v>
      </c>
      <c r="BM16" s="20"/>
      <c r="BN16" s="20">
        <v>0.31360808591202699</v>
      </c>
      <c r="BO16" s="20">
        <v>0.23725131934070201</v>
      </c>
      <c r="BP16" s="20"/>
      <c r="BQ16" s="20">
        <v>0.278456716914251</v>
      </c>
      <c r="BR16" s="20">
        <v>0.18530753712968701</v>
      </c>
      <c r="BS16" s="20"/>
      <c r="BT16" s="20">
        <v>0.167658178423406</v>
      </c>
      <c r="BU16" s="20"/>
      <c r="BV16" s="20">
        <v>0.24308771753239</v>
      </c>
      <c r="BW16" s="20">
        <v>0.21058780075289699</v>
      </c>
      <c r="BX16" s="20">
        <v>0.32873247840342601</v>
      </c>
      <c r="BY16" s="20"/>
      <c r="BZ16" s="20">
        <v>7.3301405329692898E-2</v>
      </c>
      <c r="CA16" s="20">
        <v>0.10298936417610401</v>
      </c>
      <c r="CB16" s="20">
        <v>0.215689729299859</v>
      </c>
      <c r="CC16" s="20">
        <v>0.26874487664232899</v>
      </c>
      <c r="CD16" s="20">
        <v>0.39282722650693302</v>
      </c>
      <c r="CE16" s="20">
        <v>0.40737803171700498</v>
      </c>
      <c r="CF16" s="20">
        <v>0.42387630387803799</v>
      </c>
      <c r="CG16" s="20"/>
      <c r="CH16" s="20">
        <v>0.41282351674992201</v>
      </c>
      <c r="CI16" s="20">
        <v>0.44057854555223103</v>
      </c>
      <c r="CJ16" s="20">
        <v>0.20065031243008599</v>
      </c>
      <c r="CK16" s="20">
        <v>8.3909873132635801E-2</v>
      </c>
      <c r="CL16" s="20">
        <v>3.8719157013554301E-2</v>
      </c>
    </row>
    <row r="17" spans="2:90" x14ac:dyDescent="0.3">
      <c r="B17" s="18" t="s">
        <v>121</v>
      </c>
      <c r="C17" s="21">
        <v>0.18597985338525699</v>
      </c>
      <c r="D17" s="21">
        <v>0.176846552396864</v>
      </c>
      <c r="E17" s="21">
        <v>0.190456132507791</v>
      </c>
      <c r="F17" s="21"/>
      <c r="G17" s="21">
        <v>0.44554663339239797</v>
      </c>
      <c r="H17" s="21">
        <v>0.43734217837754003</v>
      </c>
      <c r="I17" s="21">
        <v>0.40134516090467698</v>
      </c>
      <c r="J17" s="21">
        <v>0.33458377057248101</v>
      </c>
      <c r="K17" s="21">
        <v>4.5975284319717501E-3</v>
      </c>
      <c r="L17" s="21">
        <v>-0.36711951792312097</v>
      </c>
      <c r="M17" s="21"/>
      <c r="N17" s="21">
        <v>0.111820601753901</v>
      </c>
      <c r="O17" s="21">
        <v>0.21263972182450999</v>
      </c>
      <c r="P17" s="21">
        <v>0.11687701174868299</v>
      </c>
      <c r="Q17" s="21">
        <v>0.30104476591142199</v>
      </c>
      <c r="R17" s="21"/>
      <c r="S17" s="21">
        <v>0.35289291121564598</v>
      </c>
      <c r="T17" s="21">
        <v>0.11917523140782001</v>
      </c>
      <c r="U17" s="21">
        <v>2.02239987083127E-2</v>
      </c>
      <c r="V17" s="21">
        <v>9.8599212773669107E-2</v>
      </c>
      <c r="W17" s="21">
        <v>0.16080994585198299</v>
      </c>
      <c r="X17" s="21">
        <v>0.24873671195079899</v>
      </c>
      <c r="Y17" s="21">
        <v>6.8870821947300501E-2</v>
      </c>
      <c r="Z17" s="21">
        <v>0.24827141771671801</v>
      </c>
      <c r="AA17" s="21">
        <v>0.25965269012229097</v>
      </c>
      <c r="AB17" s="21">
        <v>0.14162506049184201</v>
      </c>
      <c r="AC17" s="21">
        <v>0.21283370434885099</v>
      </c>
      <c r="AD17" s="21">
        <v>0.315715306773515</v>
      </c>
      <c r="AE17" s="21"/>
      <c r="AF17" s="21">
        <v>8.4670177900156199E-2</v>
      </c>
      <c r="AG17" s="21">
        <v>0.158953121418308</v>
      </c>
      <c r="AH17" s="21">
        <v>0.377418939795306</v>
      </c>
      <c r="AI17" s="21"/>
      <c r="AJ17" s="21">
        <v>-3.4769859928491902E-2</v>
      </c>
      <c r="AK17" s="21">
        <v>0.26745575732222798</v>
      </c>
      <c r="AL17" s="21">
        <v>-6.2362326760362803E-2</v>
      </c>
      <c r="AM17" s="21">
        <v>0.20933559439198801</v>
      </c>
      <c r="AN17" s="21">
        <v>0.24048595611044499</v>
      </c>
      <c r="AO17" s="21"/>
      <c r="AP17" s="21">
        <v>0.25153085970598998</v>
      </c>
      <c r="AQ17" s="21">
        <v>6.3120565744187507E-2</v>
      </c>
      <c r="AR17" s="21">
        <v>0.16914884563034899</v>
      </c>
      <c r="AS17" s="21">
        <v>0.187318737386443</v>
      </c>
      <c r="AT17" s="21">
        <v>0.34319757363564302</v>
      </c>
      <c r="AU17" s="21">
        <v>-5.7817614911737598E-2</v>
      </c>
      <c r="AV17" s="21"/>
      <c r="AW17" s="21">
        <v>0.21883386077000899</v>
      </c>
      <c r="AX17" s="21">
        <v>0.51899428823976701</v>
      </c>
      <c r="AY17" s="21">
        <v>0.30029947389421802</v>
      </c>
      <c r="AZ17" s="21">
        <v>0.32761573037739899</v>
      </c>
      <c r="BA17" s="21">
        <v>0.18894623495384499</v>
      </c>
      <c r="BB17" s="21">
        <v>0.35159618115150798</v>
      </c>
      <c r="BC17" s="21">
        <v>0.24214425470186801</v>
      </c>
      <c r="BD17" s="21">
        <v>-5.2043698779976999E-2</v>
      </c>
      <c r="BE17" s="21">
        <v>8.35672915014819E-2</v>
      </c>
      <c r="BF17" s="21">
        <v>-2.89773460691711E-2</v>
      </c>
      <c r="BG17" s="21">
        <v>0.120354460934486</v>
      </c>
      <c r="BH17" s="21">
        <v>0.17423467590435299</v>
      </c>
      <c r="BI17" s="21">
        <v>8.0283042651740105E-2</v>
      </c>
      <c r="BJ17" s="21">
        <v>0.215957630395403</v>
      </c>
      <c r="BK17" s="21">
        <v>-7.8262465849214494E-2</v>
      </c>
      <c r="BL17" s="21">
        <v>0.24505802845881799</v>
      </c>
      <c r="BM17" s="21"/>
      <c r="BN17" s="21">
        <v>0.12742219187819001</v>
      </c>
      <c r="BO17" s="21">
        <v>0.27419018628470199</v>
      </c>
      <c r="BP17" s="21"/>
      <c r="BQ17" s="21">
        <v>0.23712741680628799</v>
      </c>
      <c r="BR17" s="21">
        <v>0.38114919393390301</v>
      </c>
      <c r="BS17" s="21"/>
      <c r="BT17" s="21">
        <v>0.45332233311509201</v>
      </c>
      <c r="BU17" s="21"/>
      <c r="BV17" s="21">
        <v>0.26407778733343501</v>
      </c>
      <c r="BW17" s="21">
        <v>0.32981988066545198</v>
      </c>
      <c r="BX17" s="21">
        <v>0.101600550055337</v>
      </c>
      <c r="BY17" s="21"/>
      <c r="BZ17" s="21">
        <v>0.71885683446515902</v>
      </c>
      <c r="CA17" s="21">
        <v>0.55798648468553103</v>
      </c>
      <c r="CB17" s="21">
        <v>0.315475615715408</v>
      </c>
      <c r="CC17" s="21">
        <v>0.17709131284218399</v>
      </c>
      <c r="CD17" s="21">
        <v>-3.49623618040317E-2</v>
      </c>
      <c r="CE17" s="21">
        <v>-5.0085924186650997E-2</v>
      </c>
      <c r="CF17" s="21">
        <v>-6.2014019638525299E-2</v>
      </c>
      <c r="CG17" s="21"/>
      <c r="CH17" s="21">
        <v>-2.4611778591513401E-3</v>
      </c>
      <c r="CI17" s="21">
        <v>-0.140376841955558</v>
      </c>
      <c r="CJ17" s="21">
        <v>0.29860841336315402</v>
      </c>
      <c r="CK17" s="21">
        <v>0.67316942255970003</v>
      </c>
      <c r="CL17" s="21">
        <v>0.74130444678303997</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B2:M19"/>
  <sheetViews>
    <sheetView showGridLines="0" topLeftCell="A4" workbookViewId="0">
      <pane xSplit="2" topLeftCell="C1" activePane="topRight" state="frozen"/>
      <selection pane="topRight" activeCell="B19" sqref="B19"/>
    </sheetView>
  </sheetViews>
  <sheetFormatPr defaultColWidth="11.5546875" defaultRowHeight="14.4" x14ac:dyDescent="0.3"/>
  <cols>
    <col min="2" max="2" width="25.6640625" customWidth="1"/>
    <col min="3" max="13" width="20.6640625" customWidth="1"/>
  </cols>
  <sheetData>
    <row r="2" spans="2:13" ht="40.049999999999997" customHeight="1" x14ac:dyDescent="0.3">
      <c r="D2" s="32" t="s">
        <v>769</v>
      </c>
      <c r="E2" s="28"/>
      <c r="F2" s="28"/>
      <c r="G2" s="28"/>
      <c r="H2" s="28"/>
      <c r="I2" s="28"/>
      <c r="J2" s="28"/>
      <c r="K2" s="28"/>
      <c r="L2" s="28"/>
      <c r="M2" s="28"/>
    </row>
    <row r="6" spans="2:13" ht="49.95" customHeight="1" x14ac:dyDescent="0.3">
      <c r="B6" s="23" t="s">
        <v>15</v>
      </c>
      <c r="C6" s="23" t="s">
        <v>755</v>
      </c>
      <c r="D6" s="23" t="s">
        <v>756</v>
      </c>
      <c r="E6" s="23" t="s">
        <v>757</v>
      </c>
      <c r="F6" s="23" t="s">
        <v>758</v>
      </c>
      <c r="G6" s="23" t="s">
        <v>759</v>
      </c>
      <c r="H6" s="23" t="s">
        <v>760</v>
      </c>
      <c r="I6" s="23" t="s">
        <v>761</v>
      </c>
      <c r="J6" s="23" t="s">
        <v>762</v>
      </c>
      <c r="K6" s="23" t="s">
        <v>763</v>
      </c>
      <c r="L6" s="23" t="s">
        <v>764</v>
      </c>
    </row>
    <row r="7" spans="2:13" x14ac:dyDescent="0.3">
      <c r="B7" s="18" t="s">
        <v>409</v>
      </c>
      <c r="C7" s="17">
        <v>2.5888845019530701E-2</v>
      </c>
      <c r="D7" s="17">
        <v>5.4862864105421301E-2</v>
      </c>
      <c r="E7" s="17">
        <v>8.0963488330246497E-2</v>
      </c>
      <c r="F7" s="17">
        <v>6.6342635018727197E-2</v>
      </c>
      <c r="G7" s="17">
        <v>6.7894835979538007E-2</v>
      </c>
      <c r="H7" s="17">
        <v>7.5338490878067599E-2</v>
      </c>
      <c r="I7" s="17">
        <v>5.4307330379772097E-2</v>
      </c>
      <c r="J7" s="17">
        <v>7.85918835471585E-2</v>
      </c>
      <c r="K7" s="17">
        <v>7.6098765927677406E-2</v>
      </c>
      <c r="L7" s="17">
        <v>5.6464803780262598E-2</v>
      </c>
    </row>
    <row r="8" spans="2:13" ht="28.8" x14ac:dyDescent="0.3">
      <c r="B8" s="18" t="s">
        <v>765</v>
      </c>
      <c r="C8" s="17">
        <v>0.155635061806387</v>
      </c>
      <c r="D8" s="17">
        <v>0.11835538035819</v>
      </c>
      <c r="E8" s="17">
        <v>0.13830757720897199</v>
      </c>
      <c r="F8" s="17">
        <v>0.10722901181364</v>
      </c>
      <c r="G8" s="17">
        <v>0.16696622369914199</v>
      </c>
      <c r="H8" s="17">
        <v>0.177647843690421</v>
      </c>
      <c r="I8" s="17">
        <v>0.16353289501332</v>
      </c>
      <c r="J8" s="17">
        <v>0.108194857957135</v>
      </c>
      <c r="K8" s="17">
        <v>0.173682062569223</v>
      </c>
      <c r="L8" s="17">
        <v>0.13255764346023399</v>
      </c>
    </row>
    <row r="9" spans="2:13" ht="28.8" x14ac:dyDescent="0.3">
      <c r="B9" s="18" t="s">
        <v>766</v>
      </c>
      <c r="C9" s="17">
        <v>0.16992507398776999</v>
      </c>
      <c r="D9" s="17">
        <v>0.11267800303311599</v>
      </c>
      <c r="E9" s="17">
        <v>0.13231629832529401</v>
      </c>
      <c r="F9" s="17">
        <v>0.12743709557673899</v>
      </c>
      <c r="G9" s="17">
        <v>0.151657803474435</v>
      </c>
      <c r="H9" s="17">
        <v>0.15279936892545801</v>
      </c>
      <c r="I9" s="17">
        <v>0.15177200922194301</v>
      </c>
      <c r="J9" s="17">
        <v>0.121761065324374</v>
      </c>
      <c r="K9" s="17">
        <v>0.14602140957003701</v>
      </c>
      <c r="L9" s="17">
        <v>0.126447831230867</v>
      </c>
    </row>
    <row r="10" spans="2:13" ht="28.8" x14ac:dyDescent="0.3">
      <c r="B10" s="18" t="s">
        <v>767</v>
      </c>
      <c r="C10" s="17">
        <v>0.114923987735364</v>
      </c>
      <c r="D10" s="17">
        <v>0.14606725528421199</v>
      </c>
      <c r="E10" s="17">
        <v>0.100926948079357</v>
      </c>
      <c r="F10" s="17">
        <v>0.15846585462336801</v>
      </c>
      <c r="G10" s="17">
        <v>0.122583150483161</v>
      </c>
      <c r="H10" s="17">
        <v>0.131415977769994</v>
      </c>
      <c r="I10" s="17">
        <v>0.127149008461618</v>
      </c>
      <c r="J10" s="17">
        <v>0.109438298487733</v>
      </c>
      <c r="K10" s="17">
        <v>0.13006625665954</v>
      </c>
      <c r="L10" s="17">
        <v>0.114651798744741</v>
      </c>
    </row>
    <row r="11" spans="2:13" ht="28.8" x14ac:dyDescent="0.3">
      <c r="B11" s="18" t="s">
        <v>768</v>
      </c>
      <c r="C11" s="17">
        <v>0.49217673304979997</v>
      </c>
      <c r="D11" s="17">
        <v>0.488347786381786</v>
      </c>
      <c r="E11" s="17">
        <v>0.50266054220013301</v>
      </c>
      <c r="F11" s="17">
        <v>0.47354310426496299</v>
      </c>
      <c r="G11" s="17">
        <v>0.43583339801404197</v>
      </c>
      <c r="H11" s="17">
        <v>0.40610315436878303</v>
      </c>
      <c r="I11" s="17">
        <v>0.46544037136331901</v>
      </c>
      <c r="J11" s="17">
        <v>0.50975675128286202</v>
      </c>
      <c r="K11" s="17">
        <v>0.424599308201842</v>
      </c>
      <c r="L11" s="17">
        <v>0.506974707157125</v>
      </c>
    </row>
    <row r="12" spans="2:13" x14ac:dyDescent="0.3">
      <c r="B12" s="18" t="s">
        <v>118</v>
      </c>
      <c r="C12" s="17">
        <v>4.1450298401147799E-2</v>
      </c>
      <c r="D12" s="17">
        <v>7.9688710837274801E-2</v>
      </c>
      <c r="E12" s="17">
        <v>4.4825145855997603E-2</v>
      </c>
      <c r="F12" s="17">
        <v>6.6982298702563198E-2</v>
      </c>
      <c r="G12" s="17">
        <v>5.5064588349682399E-2</v>
      </c>
      <c r="H12" s="17">
        <v>5.6695164367276903E-2</v>
      </c>
      <c r="I12" s="17">
        <v>3.77983855600275E-2</v>
      </c>
      <c r="J12" s="17">
        <v>7.2257143400736995E-2</v>
      </c>
      <c r="K12" s="17">
        <v>4.9532197071681397E-2</v>
      </c>
      <c r="L12" s="17">
        <v>6.29032156267708E-2</v>
      </c>
    </row>
    <row r="13" spans="2:13" x14ac:dyDescent="0.3">
      <c r="B13" s="16"/>
      <c r="C13" s="16"/>
      <c r="D13" s="16"/>
      <c r="E13" s="16"/>
      <c r="F13" s="16"/>
      <c r="G13" s="16"/>
      <c r="H13" s="16"/>
      <c r="I13" s="16"/>
      <c r="J13" s="16"/>
      <c r="K13" s="16"/>
      <c r="L13" s="16"/>
    </row>
    <row r="14" spans="2:13" x14ac:dyDescent="0.3">
      <c r="B14" t="s">
        <v>111</v>
      </c>
    </row>
    <row r="15" spans="2:13" x14ac:dyDescent="0.3">
      <c r="B15" t="s">
        <v>112</v>
      </c>
    </row>
    <row r="19" spans="2:2" x14ac:dyDescent="0.3">
      <c r="B19" s="8" t="str">
        <f>HYPERLINK("#'Contents'!A1", "Return to Contents")</f>
        <v>Return to Contents</v>
      </c>
    </row>
  </sheetData>
  <mergeCells count="1">
    <mergeCell ref="D2:M2"/>
  </mergeCells>
  <pageMargins left="0.7" right="0.7" top="0.75" bottom="0.75" header="0.3" footer="0.3"/>
  <pageSetup paperSize="9" orientation="portrait" horizontalDpi="300" verticalDpi="300"/>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2.5888845019530701E-2</v>
      </c>
      <c r="D9" s="17">
        <v>2.9503649560924002E-2</v>
      </c>
      <c r="E9" s="17">
        <v>2.2561308952656501E-2</v>
      </c>
      <c r="F9" s="17"/>
      <c r="G9" s="17">
        <v>4.4419942594896303E-2</v>
      </c>
      <c r="H9" s="17">
        <v>2.507709139892E-2</v>
      </c>
      <c r="I9" s="17">
        <v>3.9782279268902501E-2</v>
      </c>
      <c r="J9" s="17">
        <v>2.2154453957647001E-2</v>
      </c>
      <c r="K9" s="17">
        <v>1.42226319879815E-2</v>
      </c>
      <c r="L9" s="17">
        <v>1.3721616959497701E-2</v>
      </c>
      <c r="M9" s="17"/>
      <c r="N9" s="17">
        <v>3.8807126147723803E-2</v>
      </c>
      <c r="O9" s="17">
        <v>3.0493263931993499E-2</v>
      </c>
      <c r="P9" s="17">
        <v>1.04673758283564E-2</v>
      </c>
      <c r="Q9" s="17">
        <v>2.10133324706307E-2</v>
      </c>
      <c r="R9" s="17"/>
      <c r="S9" s="17">
        <v>3.1365026265822202E-2</v>
      </c>
      <c r="T9" s="17">
        <v>3.2366126616921002E-2</v>
      </c>
      <c r="U9" s="17">
        <v>1.14250993369732E-2</v>
      </c>
      <c r="V9" s="17">
        <v>1.9728155488459499E-2</v>
      </c>
      <c r="W9" s="17">
        <v>7.6387534560730099E-3</v>
      </c>
      <c r="X9" s="17">
        <v>2.2100207703812699E-2</v>
      </c>
      <c r="Y9" s="17">
        <v>4.6377830208308699E-2</v>
      </c>
      <c r="Z9" s="17">
        <v>3.5941979163786802E-2</v>
      </c>
      <c r="AA9" s="17">
        <v>2.9292209271677999E-2</v>
      </c>
      <c r="AB9" s="17">
        <v>2.05056599635834E-2</v>
      </c>
      <c r="AC9" s="17">
        <v>3.7073965056777299E-2</v>
      </c>
      <c r="AD9" s="17">
        <v>0</v>
      </c>
      <c r="AE9" s="17"/>
      <c r="AF9" s="17">
        <v>2.2644129285692299E-2</v>
      </c>
      <c r="AG9" s="17">
        <v>2.5403685776784299E-2</v>
      </c>
      <c r="AH9" s="17">
        <v>1.25318347875984E-2</v>
      </c>
      <c r="AI9" s="17"/>
      <c r="AJ9" s="17">
        <v>1.16336437230075E-2</v>
      </c>
      <c r="AK9" s="17">
        <v>3.4139286866230099E-2</v>
      </c>
      <c r="AL9" s="17">
        <v>4.6917474158408502E-2</v>
      </c>
      <c r="AM9" s="17">
        <v>3.0853047771403401E-2</v>
      </c>
      <c r="AN9" s="17">
        <v>2.9016720568073098E-2</v>
      </c>
      <c r="AO9" s="17"/>
      <c r="AP9" s="17">
        <v>3.1427613925949699E-2</v>
      </c>
      <c r="AQ9" s="17">
        <v>2.0773747426284999E-2</v>
      </c>
      <c r="AR9" s="17">
        <v>5.0355438951124598E-2</v>
      </c>
      <c r="AS9" s="17">
        <v>2.58461029354504E-2</v>
      </c>
      <c r="AT9" s="17">
        <v>2.0426694792455999E-2</v>
      </c>
      <c r="AU9" s="17">
        <v>2.1519919359908799E-2</v>
      </c>
      <c r="AV9" s="17"/>
      <c r="AW9" s="17">
        <v>5.19026093843259E-2</v>
      </c>
      <c r="AX9" s="17">
        <v>2.2888006867632298E-2</v>
      </c>
      <c r="AY9" s="17">
        <v>3.2475363169706298E-2</v>
      </c>
      <c r="AZ9" s="17">
        <v>8.6326942093538604E-3</v>
      </c>
      <c r="BA9" s="17">
        <v>1.23393233858734E-2</v>
      </c>
      <c r="BB9" s="17">
        <v>4.1736075184613898E-2</v>
      </c>
      <c r="BC9" s="17">
        <v>2.86779450338428E-2</v>
      </c>
      <c r="BD9" s="17">
        <v>0</v>
      </c>
      <c r="BE9" s="17">
        <v>2.5495385179662901E-2</v>
      </c>
      <c r="BF9" s="17">
        <v>2.0048835851744499E-2</v>
      </c>
      <c r="BG9" s="17">
        <v>2.7506743417836099E-2</v>
      </c>
      <c r="BH9" s="17">
        <v>4.3867251171943802E-2</v>
      </c>
      <c r="BI9" s="17">
        <v>4.7223299668507399E-2</v>
      </c>
      <c r="BJ9" s="17">
        <v>4.3763189339135297E-2</v>
      </c>
      <c r="BK9" s="17">
        <v>4.2246894485903998E-2</v>
      </c>
      <c r="BL9" s="17">
        <v>3.7315238145812002E-2</v>
      </c>
      <c r="BM9" s="17"/>
      <c r="BN9" s="17">
        <v>1.99492097617451E-2</v>
      </c>
      <c r="BO9" s="17">
        <v>3.4470809860815702E-2</v>
      </c>
      <c r="BP9" s="17"/>
      <c r="BQ9" s="17">
        <v>3.1198217654543101E-2</v>
      </c>
      <c r="BR9" s="17">
        <v>4.6253461420652099E-2</v>
      </c>
      <c r="BS9" s="17"/>
      <c r="BT9" s="17">
        <v>4.9340233513857898E-2</v>
      </c>
      <c r="BU9" s="17"/>
      <c r="BV9" s="17">
        <v>3.7467609993502897E-2</v>
      </c>
      <c r="BW9" s="17">
        <v>3.3096695517709399E-2</v>
      </c>
      <c r="BX9" s="17">
        <v>1.90626904202492E-2</v>
      </c>
      <c r="BY9" s="17"/>
      <c r="BZ9" s="17">
        <v>2.0679457041157999E-2</v>
      </c>
      <c r="CA9" s="17">
        <v>1.89044874089681E-2</v>
      </c>
      <c r="CB9" s="17">
        <v>2.1091108841797601E-2</v>
      </c>
      <c r="CC9" s="17">
        <v>3.2705833309156301E-2</v>
      </c>
      <c r="CD9" s="17">
        <v>2.1317430255552501E-2</v>
      </c>
      <c r="CE9" s="17">
        <v>3.6627414368257401E-2</v>
      </c>
      <c r="CF9" s="17">
        <v>4.4861698667726303E-2</v>
      </c>
      <c r="CG9" s="17"/>
      <c r="CH9" s="17">
        <v>6.1423158481647103E-2</v>
      </c>
      <c r="CI9" s="17">
        <v>2.3786669037354099E-2</v>
      </c>
      <c r="CJ9" s="17">
        <v>2.3675286977290998E-2</v>
      </c>
      <c r="CK9" s="17">
        <v>1.31976618507241E-2</v>
      </c>
      <c r="CL9" s="17">
        <v>2.84189405329957E-2</v>
      </c>
    </row>
    <row r="10" spans="2:90" ht="28.8" x14ac:dyDescent="0.3">
      <c r="B10" s="18" t="s">
        <v>765</v>
      </c>
      <c r="C10" s="17">
        <v>0.155635061806387</v>
      </c>
      <c r="D10" s="17">
        <v>0.160047296280458</v>
      </c>
      <c r="E10" s="17">
        <v>0.15049178478078501</v>
      </c>
      <c r="F10" s="17"/>
      <c r="G10" s="17">
        <v>0.28600200636817702</v>
      </c>
      <c r="H10" s="17">
        <v>0.218338991209207</v>
      </c>
      <c r="I10" s="17">
        <v>0.18589194972367701</v>
      </c>
      <c r="J10" s="17">
        <v>0.11670283408118801</v>
      </c>
      <c r="K10" s="17">
        <v>0.114262925249772</v>
      </c>
      <c r="L10" s="17">
        <v>5.2377373259898802E-2</v>
      </c>
      <c r="M10" s="17"/>
      <c r="N10" s="17">
        <v>0.15939022301436501</v>
      </c>
      <c r="O10" s="17">
        <v>0.17840444307207901</v>
      </c>
      <c r="P10" s="17">
        <v>0.154657294497557</v>
      </c>
      <c r="Q10" s="17">
        <v>0.12845565916330401</v>
      </c>
      <c r="R10" s="17"/>
      <c r="S10" s="17">
        <v>0.230238849205742</v>
      </c>
      <c r="T10" s="17">
        <v>0.145928227573284</v>
      </c>
      <c r="U10" s="17">
        <v>0.13025272148259401</v>
      </c>
      <c r="V10" s="17">
        <v>0.13385566297010701</v>
      </c>
      <c r="W10" s="17">
        <v>0.18530048519616099</v>
      </c>
      <c r="X10" s="17">
        <v>0.17101319439231299</v>
      </c>
      <c r="Y10" s="17">
        <v>0.13005422181697501</v>
      </c>
      <c r="Z10" s="17">
        <v>0.12853977636594099</v>
      </c>
      <c r="AA10" s="17">
        <v>0.12701720812294301</v>
      </c>
      <c r="AB10" s="17">
        <v>0.141810588865107</v>
      </c>
      <c r="AC10" s="17">
        <v>0.153117101568886</v>
      </c>
      <c r="AD10" s="17">
        <v>0.12155223024502999</v>
      </c>
      <c r="AE10" s="17"/>
      <c r="AF10" s="17">
        <v>0.12621832148245099</v>
      </c>
      <c r="AG10" s="17">
        <v>0.16937927321148299</v>
      </c>
      <c r="AH10" s="17">
        <v>0.15880972704191701</v>
      </c>
      <c r="AI10" s="17"/>
      <c r="AJ10" s="17">
        <v>0.12965986489831299</v>
      </c>
      <c r="AK10" s="17">
        <v>0.16620377766688399</v>
      </c>
      <c r="AL10" s="17">
        <v>0.109312474514699</v>
      </c>
      <c r="AM10" s="17">
        <v>0.165877180503119</v>
      </c>
      <c r="AN10" s="17">
        <v>0.204076465920462</v>
      </c>
      <c r="AO10" s="17"/>
      <c r="AP10" s="17">
        <v>0.15858977246370601</v>
      </c>
      <c r="AQ10" s="17">
        <v>0.140155598055901</v>
      </c>
      <c r="AR10" s="17">
        <v>0.126425757005803</v>
      </c>
      <c r="AS10" s="17">
        <v>0.185386001043266</v>
      </c>
      <c r="AT10" s="17">
        <v>0.26181062369039398</v>
      </c>
      <c r="AU10" s="17">
        <v>8.8715051279279103E-2</v>
      </c>
      <c r="AV10" s="17"/>
      <c r="AW10" s="17">
        <v>0.11531301150103</v>
      </c>
      <c r="AX10" s="17">
        <v>0.20529416785309301</v>
      </c>
      <c r="AY10" s="17">
        <v>0.14423704457282699</v>
      </c>
      <c r="AZ10" s="17">
        <v>0.158960086558744</v>
      </c>
      <c r="BA10" s="17">
        <v>0.18757279030986301</v>
      </c>
      <c r="BB10" s="17">
        <v>0.16467850421878599</v>
      </c>
      <c r="BC10" s="17">
        <v>0.15418139021454899</v>
      </c>
      <c r="BD10" s="17">
        <v>0.10991923226205499</v>
      </c>
      <c r="BE10" s="17">
        <v>0.131975708065875</v>
      </c>
      <c r="BF10" s="17">
        <v>0.17061739574757401</v>
      </c>
      <c r="BG10" s="17">
        <v>0.13615014521633501</v>
      </c>
      <c r="BH10" s="17">
        <v>0.220557891638058</v>
      </c>
      <c r="BI10" s="17">
        <v>0.133653197048554</v>
      </c>
      <c r="BJ10" s="17">
        <v>0.133710838743405</v>
      </c>
      <c r="BK10" s="17">
        <v>0.168250454223937</v>
      </c>
      <c r="BL10" s="17">
        <v>0.15283023850410399</v>
      </c>
      <c r="BM10" s="17"/>
      <c r="BN10" s="17">
        <v>0.13313449718472301</v>
      </c>
      <c r="BO10" s="17">
        <v>0.18668967105758599</v>
      </c>
      <c r="BP10" s="17"/>
      <c r="BQ10" s="17">
        <v>0.15022943527714699</v>
      </c>
      <c r="BR10" s="17">
        <v>0.197215928662624</v>
      </c>
      <c r="BS10" s="17"/>
      <c r="BT10" s="17">
        <v>0.207000999898726</v>
      </c>
      <c r="BU10" s="17"/>
      <c r="BV10" s="17">
        <v>0.150333083183355</v>
      </c>
      <c r="BW10" s="17">
        <v>0.22979680923111401</v>
      </c>
      <c r="BX10" s="17">
        <v>0.13381387305312001</v>
      </c>
      <c r="BY10" s="17"/>
      <c r="BZ10" s="17">
        <v>0.25414197673384298</v>
      </c>
      <c r="CA10" s="17">
        <v>0.16599540041915301</v>
      </c>
      <c r="CB10" s="17">
        <v>0.14013448737221099</v>
      </c>
      <c r="CC10" s="17">
        <v>0.166949310401281</v>
      </c>
      <c r="CD10" s="17">
        <v>0.17925934463684401</v>
      </c>
      <c r="CE10" s="17">
        <v>0.12908362700950901</v>
      </c>
      <c r="CF10" s="17">
        <v>0.116027835988581</v>
      </c>
      <c r="CG10" s="17"/>
      <c r="CH10" s="17">
        <v>0.240093787247909</v>
      </c>
      <c r="CI10" s="17">
        <v>0.12623302404290501</v>
      </c>
      <c r="CJ10" s="17">
        <v>0.12764590859851099</v>
      </c>
      <c r="CK10" s="17">
        <v>0.21217690146262599</v>
      </c>
      <c r="CL10" s="17">
        <v>0.25880328827270399</v>
      </c>
    </row>
    <row r="11" spans="2:90" ht="28.8" x14ac:dyDescent="0.3">
      <c r="B11" s="18" t="s">
        <v>766</v>
      </c>
      <c r="C11" s="17">
        <v>0.16992507398776999</v>
      </c>
      <c r="D11" s="17">
        <v>0.17642909053088501</v>
      </c>
      <c r="E11" s="17">
        <v>0.163913296831182</v>
      </c>
      <c r="F11" s="17"/>
      <c r="G11" s="17">
        <v>0.26697864760124701</v>
      </c>
      <c r="H11" s="17">
        <v>0.22335930165067799</v>
      </c>
      <c r="I11" s="17">
        <v>0.17129291538893099</v>
      </c>
      <c r="J11" s="17">
        <v>0.17717451934791301</v>
      </c>
      <c r="K11" s="17">
        <v>0.12982175917279001</v>
      </c>
      <c r="L11" s="17">
        <v>8.1692409804210595E-2</v>
      </c>
      <c r="M11" s="17"/>
      <c r="N11" s="17">
        <v>0.19641374948721499</v>
      </c>
      <c r="O11" s="17">
        <v>0.169825632611666</v>
      </c>
      <c r="P11" s="17">
        <v>0.14910343734669701</v>
      </c>
      <c r="Q11" s="17">
        <v>0.16149579293178601</v>
      </c>
      <c r="R11" s="17"/>
      <c r="S11" s="17">
        <v>0.206586652414918</v>
      </c>
      <c r="T11" s="17">
        <v>0.14262768646640001</v>
      </c>
      <c r="U11" s="17">
        <v>0.17173332720192799</v>
      </c>
      <c r="V11" s="17">
        <v>0.177435505122675</v>
      </c>
      <c r="W11" s="17">
        <v>0.191354425746738</v>
      </c>
      <c r="X11" s="17">
        <v>0.210150176286656</v>
      </c>
      <c r="Y11" s="17">
        <v>0.120805100656218</v>
      </c>
      <c r="Z11" s="17">
        <v>0.23270056382993701</v>
      </c>
      <c r="AA11" s="17">
        <v>0.152674465811519</v>
      </c>
      <c r="AB11" s="17">
        <v>0.119738613844379</v>
      </c>
      <c r="AC11" s="17">
        <v>0.15689018611247399</v>
      </c>
      <c r="AD11" s="17">
        <v>0.20205764457724301</v>
      </c>
      <c r="AE11" s="17"/>
      <c r="AF11" s="17">
        <v>0.136302339676457</v>
      </c>
      <c r="AG11" s="17">
        <v>0.154259125332464</v>
      </c>
      <c r="AH11" s="17">
        <v>0.22539670314760199</v>
      </c>
      <c r="AI11" s="17"/>
      <c r="AJ11" s="17">
        <v>0.14276053333106201</v>
      </c>
      <c r="AK11" s="17">
        <v>0.177400902123758</v>
      </c>
      <c r="AL11" s="17">
        <v>0.124496685323657</v>
      </c>
      <c r="AM11" s="17">
        <v>0.18938813133679899</v>
      </c>
      <c r="AN11" s="17">
        <v>0.19525205330881601</v>
      </c>
      <c r="AO11" s="17"/>
      <c r="AP11" s="17">
        <v>0.18817225334173901</v>
      </c>
      <c r="AQ11" s="17">
        <v>0.17171260796253501</v>
      </c>
      <c r="AR11" s="17">
        <v>0.14377450407749101</v>
      </c>
      <c r="AS11" s="17">
        <v>0.16755897437289699</v>
      </c>
      <c r="AT11" s="17">
        <v>0.160007893820099</v>
      </c>
      <c r="AU11" s="17">
        <v>0.14911366674194401</v>
      </c>
      <c r="AV11" s="17"/>
      <c r="AW11" s="17">
        <v>9.4658026368317397E-2</v>
      </c>
      <c r="AX11" s="17">
        <v>0.16635001503185301</v>
      </c>
      <c r="AY11" s="17">
        <v>0.157805124416347</v>
      </c>
      <c r="AZ11" s="17">
        <v>0.16015958290709401</v>
      </c>
      <c r="BA11" s="17">
        <v>0.20521804465430299</v>
      </c>
      <c r="BB11" s="17">
        <v>9.9983190604373301E-2</v>
      </c>
      <c r="BC11" s="17">
        <v>0.227925375795344</v>
      </c>
      <c r="BD11" s="17">
        <v>0.114953463904593</v>
      </c>
      <c r="BE11" s="17">
        <v>0.19837859367972699</v>
      </c>
      <c r="BF11" s="17">
        <v>0.190347404532136</v>
      </c>
      <c r="BG11" s="17">
        <v>0.17926560900320701</v>
      </c>
      <c r="BH11" s="17">
        <v>0.12971422697847201</v>
      </c>
      <c r="BI11" s="17">
        <v>0.20562091770688701</v>
      </c>
      <c r="BJ11" s="17">
        <v>0.244723372558487</v>
      </c>
      <c r="BK11" s="17">
        <v>0.14683041453446399</v>
      </c>
      <c r="BL11" s="17">
        <v>0.18607942028462099</v>
      </c>
      <c r="BM11" s="17"/>
      <c r="BN11" s="17">
        <v>0.14604986039265899</v>
      </c>
      <c r="BO11" s="17">
        <v>0.203243592383516</v>
      </c>
      <c r="BP11" s="17"/>
      <c r="BQ11" s="17">
        <v>0.18377271802332301</v>
      </c>
      <c r="BR11" s="17">
        <v>0.185991760818465</v>
      </c>
      <c r="BS11" s="17"/>
      <c r="BT11" s="17">
        <v>0.19427675399839001</v>
      </c>
      <c r="BU11" s="17"/>
      <c r="BV11" s="17">
        <v>0.180130847088881</v>
      </c>
      <c r="BW11" s="17">
        <v>0.16942257117103501</v>
      </c>
      <c r="BX11" s="17">
        <v>0.15852377771656501</v>
      </c>
      <c r="BY11" s="17"/>
      <c r="BZ11" s="17">
        <v>0.160064591928051</v>
      </c>
      <c r="CA11" s="17">
        <v>0.20011537285558401</v>
      </c>
      <c r="CB11" s="17">
        <v>0.169331737564164</v>
      </c>
      <c r="CC11" s="17">
        <v>0.158763248028092</v>
      </c>
      <c r="CD11" s="17">
        <v>0.17348058644025699</v>
      </c>
      <c r="CE11" s="17">
        <v>0.15874883877379001</v>
      </c>
      <c r="CF11" s="17">
        <v>0.166419455388464</v>
      </c>
      <c r="CG11" s="17"/>
      <c r="CH11" s="17">
        <v>0.147704593632905</v>
      </c>
      <c r="CI11" s="17">
        <v>0.14728601534168401</v>
      </c>
      <c r="CJ11" s="17">
        <v>0.20329920875926999</v>
      </c>
      <c r="CK11" s="17">
        <v>0.17296984038906901</v>
      </c>
      <c r="CL11" s="17">
        <v>0.115766006186869</v>
      </c>
    </row>
    <row r="12" spans="2:90" ht="28.8" x14ac:dyDescent="0.3">
      <c r="B12" s="18" t="s">
        <v>767</v>
      </c>
      <c r="C12" s="17">
        <v>0.114923987735364</v>
      </c>
      <c r="D12" s="17">
        <v>0.12977343612659001</v>
      </c>
      <c r="E12" s="17">
        <v>0.10132258964848</v>
      </c>
      <c r="F12" s="17"/>
      <c r="G12" s="17">
        <v>0.146085837573741</v>
      </c>
      <c r="H12" s="17">
        <v>0.17275192785843299</v>
      </c>
      <c r="I12" s="17">
        <v>0.17403742539202099</v>
      </c>
      <c r="J12" s="17">
        <v>0.108762233644352</v>
      </c>
      <c r="K12" s="17">
        <v>6.5526279687091807E-2</v>
      </c>
      <c r="L12" s="17">
        <v>3.6707499425155797E-2</v>
      </c>
      <c r="M12" s="17"/>
      <c r="N12" s="17">
        <v>0.14847493873705001</v>
      </c>
      <c r="O12" s="17">
        <v>9.5365093141464699E-2</v>
      </c>
      <c r="P12" s="17">
        <v>0.110368462540773</v>
      </c>
      <c r="Q12" s="17">
        <v>0.100522885757448</v>
      </c>
      <c r="R12" s="17"/>
      <c r="S12" s="17">
        <v>0.12344659082161</v>
      </c>
      <c r="T12" s="17">
        <v>0.10692332672633199</v>
      </c>
      <c r="U12" s="17">
        <v>0.12531645101598701</v>
      </c>
      <c r="V12" s="17">
        <v>0.103634857866591</v>
      </c>
      <c r="W12" s="17">
        <v>0.11246839655172</v>
      </c>
      <c r="X12" s="17">
        <v>0.12808335709853499</v>
      </c>
      <c r="Y12" s="17">
        <v>9.5850853113498502E-2</v>
      </c>
      <c r="Z12" s="17">
        <v>9.8591358783083297E-2</v>
      </c>
      <c r="AA12" s="17">
        <v>0.118824173562197</v>
      </c>
      <c r="AB12" s="17">
        <v>0.119716553781144</v>
      </c>
      <c r="AC12" s="17">
        <v>9.4287204536916303E-2</v>
      </c>
      <c r="AD12" s="17">
        <v>0.16050481435106101</v>
      </c>
      <c r="AE12" s="17"/>
      <c r="AF12" s="17">
        <v>8.4547906210222096E-2</v>
      </c>
      <c r="AG12" s="17">
        <v>0.11738432124038201</v>
      </c>
      <c r="AH12" s="17">
        <v>0.16658864759523301</v>
      </c>
      <c r="AI12" s="17"/>
      <c r="AJ12" s="17">
        <v>0.105305453769146</v>
      </c>
      <c r="AK12" s="17">
        <v>0.11944886987485299</v>
      </c>
      <c r="AL12" s="17">
        <v>0.10383001643454</v>
      </c>
      <c r="AM12" s="17">
        <v>9.8926094498931694E-2</v>
      </c>
      <c r="AN12" s="17">
        <v>0.13144772587624201</v>
      </c>
      <c r="AO12" s="17"/>
      <c r="AP12" s="17">
        <v>0.150132784018978</v>
      </c>
      <c r="AQ12" s="17">
        <v>0.101096902368821</v>
      </c>
      <c r="AR12" s="17">
        <v>8.5719191541473699E-2</v>
      </c>
      <c r="AS12" s="17">
        <v>9.9950647282292596E-2</v>
      </c>
      <c r="AT12" s="17">
        <v>0.16848554948498801</v>
      </c>
      <c r="AU12" s="17">
        <v>8.0600152686595705E-2</v>
      </c>
      <c r="AV12" s="17"/>
      <c r="AW12" s="17">
        <v>9.4686631111150998E-2</v>
      </c>
      <c r="AX12" s="17">
        <v>7.6045698875727805E-2</v>
      </c>
      <c r="AY12" s="17">
        <v>0.12658273607463699</v>
      </c>
      <c r="AZ12" s="17">
        <v>9.4209444151990507E-2</v>
      </c>
      <c r="BA12" s="17">
        <v>7.5431000241582405E-2</v>
      </c>
      <c r="BB12" s="17">
        <v>8.7041177345038398E-2</v>
      </c>
      <c r="BC12" s="17">
        <v>0.101534918876774</v>
      </c>
      <c r="BD12" s="17">
        <v>0.13031965912245499</v>
      </c>
      <c r="BE12" s="17">
        <v>0.12821610204380901</v>
      </c>
      <c r="BF12" s="17">
        <v>0.15193347358026399</v>
      </c>
      <c r="BG12" s="17">
        <v>0.16368125139858</v>
      </c>
      <c r="BH12" s="17">
        <v>8.8549932617111707E-2</v>
      </c>
      <c r="BI12" s="17">
        <v>0.17728694201181</v>
      </c>
      <c r="BJ12" s="17">
        <v>0.182055963324115</v>
      </c>
      <c r="BK12" s="17">
        <v>0.14677676856468699</v>
      </c>
      <c r="BL12" s="17">
        <v>0.15281584032887</v>
      </c>
      <c r="BM12" s="17"/>
      <c r="BN12" s="17">
        <v>0.12065075351547699</v>
      </c>
      <c r="BO12" s="17">
        <v>0.107439140265217</v>
      </c>
      <c r="BP12" s="17"/>
      <c r="BQ12" s="17">
        <v>0.141435696932354</v>
      </c>
      <c r="BR12" s="17">
        <v>8.8309096429378994E-2</v>
      </c>
      <c r="BS12" s="17"/>
      <c r="BT12" s="17">
        <v>0.12777481025166901</v>
      </c>
      <c r="BU12" s="17"/>
      <c r="BV12" s="17">
        <v>9.3666541328780203E-2</v>
      </c>
      <c r="BW12" s="17">
        <v>0.13541811479787599</v>
      </c>
      <c r="BX12" s="17">
        <v>0.115910904807124</v>
      </c>
      <c r="BY12" s="17"/>
      <c r="BZ12" s="17">
        <v>8.2949547439359395E-2</v>
      </c>
      <c r="CA12" s="17">
        <v>0.106663959485074</v>
      </c>
      <c r="CB12" s="17">
        <v>8.1935399072721501E-2</v>
      </c>
      <c r="CC12" s="17">
        <v>0.127279349403846</v>
      </c>
      <c r="CD12" s="17">
        <v>0.124728336177109</v>
      </c>
      <c r="CE12" s="17">
        <v>0.12677316569826599</v>
      </c>
      <c r="CF12" s="17">
        <v>0.175449886649127</v>
      </c>
      <c r="CG12" s="17"/>
      <c r="CH12" s="17">
        <v>0.103861777501456</v>
      </c>
      <c r="CI12" s="17">
        <v>0.13257970290974699</v>
      </c>
      <c r="CJ12" s="17">
        <v>0.10490966830918701</v>
      </c>
      <c r="CK12" s="17">
        <v>0.11049781869372099</v>
      </c>
      <c r="CL12" s="17">
        <v>8.7266205911862002E-2</v>
      </c>
    </row>
    <row r="13" spans="2:90" ht="28.8" x14ac:dyDescent="0.3">
      <c r="B13" s="18" t="s">
        <v>768</v>
      </c>
      <c r="C13" s="17">
        <v>0.49217673304979997</v>
      </c>
      <c r="D13" s="17">
        <v>0.463359993440212</v>
      </c>
      <c r="E13" s="17">
        <v>0.51938117591342603</v>
      </c>
      <c r="F13" s="17"/>
      <c r="G13" s="17">
        <v>0.177654573154954</v>
      </c>
      <c r="H13" s="17">
        <v>0.32970880994400897</v>
      </c>
      <c r="I13" s="17">
        <v>0.37470070460087301</v>
      </c>
      <c r="J13" s="17">
        <v>0.52923742003154906</v>
      </c>
      <c r="K13" s="17">
        <v>0.64861537918889201</v>
      </c>
      <c r="L13" s="17">
        <v>0.79503207092858896</v>
      </c>
      <c r="M13" s="17"/>
      <c r="N13" s="17">
        <v>0.43096441423822501</v>
      </c>
      <c r="O13" s="17">
        <v>0.49241172722753201</v>
      </c>
      <c r="P13" s="17">
        <v>0.52487980218008401</v>
      </c>
      <c r="Q13" s="17">
        <v>0.52966967366012996</v>
      </c>
      <c r="R13" s="17"/>
      <c r="S13" s="17">
        <v>0.355683090521138</v>
      </c>
      <c r="T13" s="17">
        <v>0.53131222950466095</v>
      </c>
      <c r="U13" s="17">
        <v>0.525830981661077</v>
      </c>
      <c r="V13" s="17">
        <v>0.51877507076219698</v>
      </c>
      <c r="W13" s="17">
        <v>0.47162862042783099</v>
      </c>
      <c r="X13" s="17">
        <v>0.44163930160551301</v>
      </c>
      <c r="Y13" s="17">
        <v>0.55539337799154598</v>
      </c>
      <c r="Z13" s="17">
        <v>0.48331043500773102</v>
      </c>
      <c r="AA13" s="17">
        <v>0.50871545754105396</v>
      </c>
      <c r="AB13" s="17">
        <v>0.54614770478867902</v>
      </c>
      <c r="AC13" s="17">
        <v>0.54961277825049004</v>
      </c>
      <c r="AD13" s="17">
        <v>0.515885310826666</v>
      </c>
      <c r="AE13" s="17"/>
      <c r="AF13" s="17">
        <v>0.597496490442876</v>
      </c>
      <c r="AG13" s="17">
        <v>0.50051837686484801</v>
      </c>
      <c r="AH13" s="17">
        <v>0.37150726139051399</v>
      </c>
      <c r="AI13" s="17"/>
      <c r="AJ13" s="17">
        <v>0.58903301376375905</v>
      </c>
      <c r="AK13" s="17">
        <v>0.463114328294436</v>
      </c>
      <c r="AL13" s="17">
        <v>0.58232985034617502</v>
      </c>
      <c r="AM13" s="17">
        <v>0.47002195000607899</v>
      </c>
      <c r="AN13" s="17">
        <v>0.39248933270344299</v>
      </c>
      <c r="AO13" s="17"/>
      <c r="AP13" s="17">
        <v>0.43288274203876198</v>
      </c>
      <c r="AQ13" s="17">
        <v>0.54898828081909801</v>
      </c>
      <c r="AR13" s="17">
        <v>0.55278150301560103</v>
      </c>
      <c r="AS13" s="17">
        <v>0.48639591461061599</v>
      </c>
      <c r="AT13" s="17">
        <v>0.33611451186507402</v>
      </c>
      <c r="AU13" s="17">
        <v>0.579105727141214</v>
      </c>
      <c r="AV13" s="17"/>
      <c r="AW13" s="17">
        <v>0.53726763675695699</v>
      </c>
      <c r="AX13" s="17">
        <v>0.38504063229954799</v>
      </c>
      <c r="AY13" s="17">
        <v>0.49471912687911401</v>
      </c>
      <c r="AZ13" s="17">
        <v>0.54086894010286002</v>
      </c>
      <c r="BA13" s="17">
        <v>0.48847754087470402</v>
      </c>
      <c r="BB13" s="17">
        <v>0.56331470283627005</v>
      </c>
      <c r="BC13" s="17">
        <v>0.445891741630565</v>
      </c>
      <c r="BD13" s="17">
        <v>0.62620672309661596</v>
      </c>
      <c r="BE13" s="17">
        <v>0.51593421103092596</v>
      </c>
      <c r="BF13" s="17">
        <v>0.43830289373673198</v>
      </c>
      <c r="BG13" s="17">
        <v>0.46816116315474399</v>
      </c>
      <c r="BH13" s="17">
        <v>0.48686542565803198</v>
      </c>
      <c r="BI13" s="17">
        <v>0.43621564356424303</v>
      </c>
      <c r="BJ13" s="17">
        <v>0.32322226151025102</v>
      </c>
      <c r="BK13" s="17">
        <v>0.45299740475447497</v>
      </c>
      <c r="BL13" s="17">
        <v>0.445798564968303</v>
      </c>
      <c r="BM13" s="17"/>
      <c r="BN13" s="17">
        <v>0.543925173046229</v>
      </c>
      <c r="BO13" s="17">
        <v>0.41897626151496797</v>
      </c>
      <c r="BP13" s="17"/>
      <c r="BQ13" s="17">
        <v>0.45219077016909798</v>
      </c>
      <c r="BR13" s="17">
        <v>0.453440726213514</v>
      </c>
      <c r="BS13" s="17"/>
      <c r="BT13" s="17">
        <v>0.38416081249932099</v>
      </c>
      <c r="BU13" s="17"/>
      <c r="BV13" s="17">
        <v>0.46441682927341599</v>
      </c>
      <c r="BW13" s="17">
        <v>0.39517622219177101</v>
      </c>
      <c r="BX13" s="17">
        <v>0.54189189695026296</v>
      </c>
      <c r="BY13" s="17"/>
      <c r="BZ13" s="17">
        <v>0.42489198431568398</v>
      </c>
      <c r="CA13" s="17">
        <v>0.46463882775395998</v>
      </c>
      <c r="CB13" s="17">
        <v>0.53440704115444004</v>
      </c>
      <c r="CC13" s="17">
        <v>0.48048189796633201</v>
      </c>
      <c r="CD13" s="17">
        <v>0.47215295611999902</v>
      </c>
      <c r="CE13" s="17">
        <v>0.52651224341923597</v>
      </c>
      <c r="CF13" s="17">
        <v>0.48179287122085801</v>
      </c>
      <c r="CG13" s="17"/>
      <c r="CH13" s="17">
        <v>0.424432742128173</v>
      </c>
      <c r="CI13" s="17">
        <v>0.53397970290597296</v>
      </c>
      <c r="CJ13" s="17">
        <v>0.49691924505365098</v>
      </c>
      <c r="CK13" s="17">
        <v>0.43860062603597799</v>
      </c>
      <c r="CL13" s="17">
        <v>0.43514359877485898</v>
      </c>
    </row>
    <row r="14" spans="2:90" x14ac:dyDescent="0.3">
      <c r="B14" s="18" t="s">
        <v>118</v>
      </c>
      <c r="C14" s="19">
        <v>4.1450298401147799E-2</v>
      </c>
      <c r="D14" s="19">
        <v>4.0886534060930797E-2</v>
      </c>
      <c r="E14" s="19">
        <v>4.23298438734699E-2</v>
      </c>
      <c r="F14" s="19"/>
      <c r="G14" s="19">
        <v>7.8858992706984501E-2</v>
      </c>
      <c r="H14" s="19">
        <v>3.07638779387528E-2</v>
      </c>
      <c r="I14" s="19">
        <v>5.4294725625595099E-2</v>
      </c>
      <c r="J14" s="19">
        <v>4.5968538937351103E-2</v>
      </c>
      <c r="K14" s="19">
        <v>2.7551024713473E-2</v>
      </c>
      <c r="L14" s="19">
        <v>2.0469029622648498E-2</v>
      </c>
      <c r="M14" s="19"/>
      <c r="N14" s="19">
        <v>2.5949548375420899E-2</v>
      </c>
      <c r="O14" s="19">
        <v>3.3499840015265299E-2</v>
      </c>
      <c r="P14" s="19">
        <v>5.0523627606532701E-2</v>
      </c>
      <c r="Q14" s="19">
        <v>5.8842656016700398E-2</v>
      </c>
      <c r="R14" s="19"/>
      <c r="S14" s="19">
        <v>5.2679790770770299E-2</v>
      </c>
      <c r="T14" s="19">
        <v>4.0842403112401497E-2</v>
      </c>
      <c r="U14" s="19">
        <v>3.5441419301440097E-2</v>
      </c>
      <c r="V14" s="19">
        <v>4.6570747789970598E-2</v>
      </c>
      <c r="W14" s="19">
        <v>3.1609318621476999E-2</v>
      </c>
      <c r="X14" s="19">
        <v>2.7013762913170002E-2</v>
      </c>
      <c r="Y14" s="19">
        <v>5.1518616213453501E-2</v>
      </c>
      <c r="Z14" s="19">
        <v>2.0915886849520601E-2</v>
      </c>
      <c r="AA14" s="19">
        <v>6.3476485690609694E-2</v>
      </c>
      <c r="AB14" s="19">
        <v>5.20808787571082E-2</v>
      </c>
      <c r="AC14" s="19">
        <v>9.0187644744564206E-3</v>
      </c>
      <c r="AD14" s="19">
        <v>0</v>
      </c>
      <c r="AE14" s="19"/>
      <c r="AF14" s="19">
        <v>3.2790812902301403E-2</v>
      </c>
      <c r="AG14" s="19">
        <v>3.3055217574038197E-2</v>
      </c>
      <c r="AH14" s="19">
        <v>6.5165826037135999E-2</v>
      </c>
      <c r="AI14" s="19"/>
      <c r="AJ14" s="19">
        <v>2.16074905147127E-2</v>
      </c>
      <c r="AK14" s="19">
        <v>3.9692835173838197E-2</v>
      </c>
      <c r="AL14" s="19">
        <v>3.3113499222519702E-2</v>
      </c>
      <c r="AM14" s="19">
        <v>4.4933595883668097E-2</v>
      </c>
      <c r="AN14" s="19">
        <v>4.7717701622963501E-2</v>
      </c>
      <c r="AO14" s="19"/>
      <c r="AP14" s="19">
        <v>3.8794834210864701E-2</v>
      </c>
      <c r="AQ14" s="19">
        <v>1.72728633673606E-2</v>
      </c>
      <c r="AR14" s="19">
        <v>4.0943605408506598E-2</v>
      </c>
      <c r="AS14" s="19">
        <v>3.4862359755478099E-2</v>
      </c>
      <c r="AT14" s="19">
        <v>5.3154726346987501E-2</v>
      </c>
      <c r="AU14" s="19">
        <v>8.0945482791058995E-2</v>
      </c>
      <c r="AV14" s="19"/>
      <c r="AW14" s="19">
        <v>0.106172084878218</v>
      </c>
      <c r="AX14" s="19">
        <v>0.14438147907214499</v>
      </c>
      <c r="AY14" s="19">
        <v>4.4180604887369399E-2</v>
      </c>
      <c r="AZ14" s="19">
        <v>3.71692520699579E-2</v>
      </c>
      <c r="BA14" s="19">
        <v>3.09613005336744E-2</v>
      </c>
      <c r="BB14" s="19">
        <v>4.32463498109186E-2</v>
      </c>
      <c r="BC14" s="19">
        <v>4.1788628448925301E-2</v>
      </c>
      <c r="BD14" s="19">
        <v>1.8600921614281101E-2</v>
      </c>
      <c r="BE14" s="19">
        <v>0</v>
      </c>
      <c r="BF14" s="19">
        <v>2.8749996551550298E-2</v>
      </c>
      <c r="BG14" s="19">
        <v>2.5235087809296699E-2</v>
      </c>
      <c r="BH14" s="19">
        <v>3.0445271936381701E-2</v>
      </c>
      <c r="BI14" s="19">
        <v>0</v>
      </c>
      <c r="BJ14" s="19">
        <v>7.2524374524607305E-2</v>
      </c>
      <c r="BK14" s="19">
        <v>4.28980634365329E-2</v>
      </c>
      <c r="BL14" s="19">
        <v>2.51606977682905E-2</v>
      </c>
      <c r="BM14" s="19"/>
      <c r="BN14" s="19">
        <v>3.62905060991673E-2</v>
      </c>
      <c r="BO14" s="19">
        <v>4.9180524917896401E-2</v>
      </c>
      <c r="BP14" s="19"/>
      <c r="BQ14" s="19">
        <v>4.1173161943535298E-2</v>
      </c>
      <c r="BR14" s="19">
        <v>2.8789026455366899E-2</v>
      </c>
      <c r="BS14" s="19"/>
      <c r="BT14" s="19">
        <v>3.7446389838035998E-2</v>
      </c>
      <c r="BU14" s="19"/>
      <c r="BV14" s="19">
        <v>7.3985089132064197E-2</v>
      </c>
      <c r="BW14" s="19">
        <v>3.7089587090494203E-2</v>
      </c>
      <c r="BX14" s="19">
        <v>3.0796857052678799E-2</v>
      </c>
      <c r="BY14" s="19"/>
      <c r="BZ14" s="19">
        <v>5.7272442541905201E-2</v>
      </c>
      <c r="CA14" s="19">
        <v>4.3681952077260097E-2</v>
      </c>
      <c r="CB14" s="19">
        <v>5.3100225994666302E-2</v>
      </c>
      <c r="CC14" s="19">
        <v>3.3820360891292402E-2</v>
      </c>
      <c r="CD14" s="19">
        <v>2.9061346370238599E-2</v>
      </c>
      <c r="CE14" s="19">
        <v>2.2254710730941901E-2</v>
      </c>
      <c r="CF14" s="19">
        <v>1.54482520852431E-2</v>
      </c>
      <c r="CG14" s="19"/>
      <c r="CH14" s="19">
        <v>2.24839410079096E-2</v>
      </c>
      <c r="CI14" s="19">
        <v>3.6134885762337997E-2</v>
      </c>
      <c r="CJ14" s="19">
        <v>4.35506823020902E-2</v>
      </c>
      <c r="CK14" s="19">
        <v>5.2557151567880198E-2</v>
      </c>
      <c r="CL14" s="19">
        <v>7.4601960320708996E-2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5.4862864105421301E-2</v>
      </c>
      <c r="D9" s="17">
        <v>5.8402951536189102E-2</v>
      </c>
      <c r="E9" s="17">
        <v>5.1838026779781103E-2</v>
      </c>
      <c r="F9" s="17"/>
      <c r="G9" s="17">
        <v>9.6044615376531403E-2</v>
      </c>
      <c r="H9" s="17">
        <v>7.4072823978286698E-2</v>
      </c>
      <c r="I9" s="17">
        <v>5.6577744274632302E-2</v>
      </c>
      <c r="J9" s="17">
        <v>4.1692073539927502E-2</v>
      </c>
      <c r="K9" s="17">
        <v>5.8080021704412697E-2</v>
      </c>
      <c r="L9" s="17">
        <v>1.89387836094571E-2</v>
      </c>
      <c r="M9" s="17"/>
      <c r="N9" s="17">
        <v>5.1711619732930397E-2</v>
      </c>
      <c r="O9" s="17">
        <v>5.3280238407962498E-2</v>
      </c>
      <c r="P9" s="17">
        <v>5.1268666508467203E-2</v>
      </c>
      <c r="Q9" s="17">
        <v>6.3614193539302602E-2</v>
      </c>
      <c r="R9" s="17"/>
      <c r="S9" s="17">
        <v>7.2881734460009798E-2</v>
      </c>
      <c r="T9" s="17">
        <v>3.6785245522144003E-2</v>
      </c>
      <c r="U9" s="17">
        <v>5.3297544907655599E-2</v>
      </c>
      <c r="V9" s="17">
        <v>4.1937210094320297E-2</v>
      </c>
      <c r="W9" s="17">
        <v>7.2504548625774295E-2</v>
      </c>
      <c r="X9" s="17">
        <v>5.5014822430845302E-2</v>
      </c>
      <c r="Y9" s="17">
        <v>4.7141953409522597E-2</v>
      </c>
      <c r="Z9" s="17">
        <v>6.6909698251974806E-2</v>
      </c>
      <c r="AA9" s="17">
        <v>6.2776991386796502E-2</v>
      </c>
      <c r="AB9" s="17">
        <v>7.9247358305698901E-2</v>
      </c>
      <c r="AC9" s="17">
        <v>2.6463496398616601E-2</v>
      </c>
      <c r="AD9" s="17">
        <v>0</v>
      </c>
      <c r="AE9" s="17"/>
      <c r="AF9" s="17">
        <v>4.7302168673569997E-2</v>
      </c>
      <c r="AG9" s="17">
        <v>6.9241112861523804E-2</v>
      </c>
      <c r="AH9" s="17">
        <v>3.2496594460030101E-2</v>
      </c>
      <c r="AI9" s="17"/>
      <c r="AJ9" s="17">
        <v>5.2644886432973097E-2</v>
      </c>
      <c r="AK9" s="17">
        <v>5.9769613665359503E-2</v>
      </c>
      <c r="AL9" s="17">
        <v>3.8478210056324201E-2</v>
      </c>
      <c r="AM9" s="17">
        <v>6.5623630006275593E-2</v>
      </c>
      <c r="AN9" s="17">
        <v>4.7606525898386397E-2</v>
      </c>
      <c r="AO9" s="17"/>
      <c r="AP9" s="17">
        <v>6.7511505029327096E-2</v>
      </c>
      <c r="AQ9" s="17">
        <v>5.9232707392609399E-2</v>
      </c>
      <c r="AR9" s="17">
        <v>4.0450618863843497E-2</v>
      </c>
      <c r="AS9" s="17">
        <v>5.90450655858634E-2</v>
      </c>
      <c r="AT9" s="17">
        <v>6.23565510569438E-2</v>
      </c>
      <c r="AU9" s="17">
        <v>3.32706357605079E-2</v>
      </c>
      <c r="AV9" s="17"/>
      <c r="AW9" s="17">
        <v>5.4275030558449101E-2</v>
      </c>
      <c r="AX9" s="17">
        <v>6.6257061637049794E-2</v>
      </c>
      <c r="AY9" s="17">
        <v>4.5770223621804898E-2</v>
      </c>
      <c r="AZ9" s="17">
        <v>8.3209534171396496E-2</v>
      </c>
      <c r="BA9" s="17">
        <v>4.2554561782281501E-2</v>
      </c>
      <c r="BB9" s="17">
        <v>1.07348342685206E-2</v>
      </c>
      <c r="BC9" s="17">
        <v>6.4879230193155293E-2</v>
      </c>
      <c r="BD9" s="17">
        <v>7.9730626144647307E-2</v>
      </c>
      <c r="BE9" s="17">
        <v>5.1273845775536599E-2</v>
      </c>
      <c r="BF9" s="17">
        <v>2.8769109832052699E-2</v>
      </c>
      <c r="BG9" s="17">
        <v>5.8217370270622099E-2</v>
      </c>
      <c r="BH9" s="17">
        <v>7.3442104585480006E-2</v>
      </c>
      <c r="BI9" s="17">
        <v>6.4429154778554695E-2</v>
      </c>
      <c r="BJ9" s="17">
        <v>3.4510939657055199E-2</v>
      </c>
      <c r="BK9" s="17">
        <v>4.23956194668242E-2</v>
      </c>
      <c r="BL9" s="17">
        <v>9.7881012027967201E-2</v>
      </c>
      <c r="BM9" s="17"/>
      <c r="BN9" s="17">
        <v>5.5067957267876402E-2</v>
      </c>
      <c r="BO9" s="17">
        <v>5.5375303116829602E-2</v>
      </c>
      <c r="BP9" s="17"/>
      <c r="BQ9" s="17">
        <v>5.96294901410475E-2</v>
      </c>
      <c r="BR9" s="17">
        <v>7.22078609416925E-2</v>
      </c>
      <c r="BS9" s="17"/>
      <c r="BT9" s="17">
        <v>7.4579846714844106E-2</v>
      </c>
      <c r="BU9" s="17"/>
      <c r="BV9" s="17">
        <v>5.0193361747138898E-2</v>
      </c>
      <c r="BW9" s="17">
        <v>6.6958113085403406E-2</v>
      </c>
      <c r="BX9" s="17">
        <v>5.08473736029941E-2</v>
      </c>
      <c r="BY9" s="17"/>
      <c r="BZ9" s="17">
        <v>8.6347154959789396E-2</v>
      </c>
      <c r="CA9" s="17">
        <v>5.3076343856317099E-2</v>
      </c>
      <c r="CB9" s="17">
        <v>2.1921965525477299E-2</v>
      </c>
      <c r="CC9" s="17">
        <v>6.9539392251004403E-2</v>
      </c>
      <c r="CD9" s="17">
        <v>6.0736695678549397E-2</v>
      </c>
      <c r="CE9" s="17">
        <v>4.8448523858413001E-2</v>
      </c>
      <c r="CF9" s="17">
        <v>7.5932232949024098E-2</v>
      </c>
      <c r="CG9" s="17"/>
      <c r="CH9" s="17">
        <v>0.13217332171675</v>
      </c>
      <c r="CI9" s="17">
        <v>5.0656368174163302E-2</v>
      </c>
      <c r="CJ9" s="17">
        <v>3.5712366433152898E-2</v>
      </c>
      <c r="CK9" s="17">
        <v>5.8434664083497297E-2</v>
      </c>
      <c r="CL9" s="17">
        <v>6.6934459755103398E-2</v>
      </c>
    </row>
    <row r="10" spans="2:90" ht="28.8" x14ac:dyDescent="0.3">
      <c r="B10" s="18" t="s">
        <v>765</v>
      </c>
      <c r="C10" s="17">
        <v>0.11835538035819</v>
      </c>
      <c r="D10" s="17">
        <v>0.113262578656079</v>
      </c>
      <c r="E10" s="17">
        <v>0.12220510433517</v>
      </c>
      <c r="F10" s="17"/>
      <c r="G10" s="17">
        <v>0.18489870982543</v>
      </c>
      <c r="H10" s="17">
        <v>0.19671390181589099</v>
      </c>
      <c r="I10" s="17">
        <v>0.17730242628024501</v>
      </c>
      <c r="J10" s="17">
        <v>9.5212830617446606E-2</v>
      </c>
      <c r="K10" s="17">
        <v>6.6814433941690607E-2</v>
      </c>
      <c r="L10" s="17">
        <v>1.52176219484356E-2</v>
      </c>
      <c r="M10" s="17"/>
      <c r="N10" s="17">
        <v>0.149075289817856</v>
      </c>
      <c r="O10" s="17">
        <v>0.115598869195826</v>
      </c>
      <c r="P10" s="17">
        <v>0.113671094620728</v>
      </c>
      <c r="Q10" s="17">
        <v>9.3406301799751998E-2</v>
      </c>
      <c r="R10" s="17"/>
      <c r="S10" s="17">
        <v>0.19518828761023899</v>
      </c>
      <c r="T10" s="17">
        <v>0.111258415148629</v>
      </c>
      <c r="U10" s="17">
        <v>6.8109562381976005E-2</v>
      </c>
      <c r="V10" s="17">
        <v>7.8381405296224602E-2</v>
      </c>
      <c r="W10" s="17">
        <v>0.15564898048207401</v>
      </c>
      <c r="X10" s="17">
        <v>0.12295975741476201</v>
      </c>
      <c r="Y10" s="17">
        <v>9.5346592496470706E-2</v>
      </c>
      <c r="Z10" s="17">
        <v>0.14935067831045101</v>
      </c>
      <c r="AA10" s="17">
        <v>9.1334129669083997E-2</v>
      </c>
      <c r="AB10" s="17">
        <v>9.61899744432438E-2</v>
      </c>
      <c r="AC10" s="17">
        <v>7.7829452402403104E-2</v>
      </c>
      <c r="AD10" s="17">
        <v>0.19607413637360599</v>
      </c>
      <c r="AE10" s="17"/>
      <c r="AF10" s="17">
        <v>0.104736814153278</v>
      </c>
      <c r="AG10" s="17">
        <v>0.117419496060244</v>
      </c>
      <c r="AH10" s="17">
        <v>0.13339054197227801</v>
      </c>
      <c r="AI10" s="17"/>
      <c r="AJ10" s="17">
        <v>9.2170154730661494E-2</v>
      </c>
      <c r="AK10" s="17">
        <v>0.14075543840389601</v>
      </c>
      <c r="AL10" s="17">
        <v>9.2703936121447006E-2</v>
      </c>
      <c r="AM10" s="17">
        <v>0.11901105262915999</v>
      </c>
      <c r="AN10" s="17">
        <v>0.19607408743893301</v>
      </c>
      <c r="AO10" s="17"/>
      <c r="AP10" s="17">
        <v>0.16421443952787501</v>
      </c>
      <c r="AQ10" s="17">
        <v>0.114466272861042</v>
      </c>
      <c r="AR10" s="17">
        <v>8.4806389246596003E-2</v>
      </c>
      <c r="AS10" s="17">
        <v>0.108961615392127</v>
      </c>
      <c r="AT10" s="17">
        <v>0.14802648352202499</v>
      </c>
      <c r="AU10" s="17">
        <v>7.6356974720129395E-2</v>
      </c>
      <c r="AV10" s="17"/>
      <c r="AW10" s="17">
        <v>4.9495413906588903E-2</v>
      </c>
      <c r="AX10" s="17">
        <v>0.12059454718314901</v>
      </c>
      <c r="AY10" s="17">
        <v>0.11292716743822399</v>
      </c>
      <c r="AZ10" s="17">
        <v>8.4557367956609203E-2</v>
      </c>
      <c r="BA10" s="17">
        <v>0.11449054331038</v>
      </c>
      <c r="BB10" s="17">
        <v>0.119707946523021</v>
      </c>
      <c r="BC10" s="17">
        <v>0.12792170679536199</v>
      </c>
      <c r="BD10" s="17">
        <v>6.0810010767590003E-2</v>
      </c>
      <c r="BE10" s="17">
        <v>0.134505994308974</v>
      </c>
      <c r="BF10" s="17">
        <v>0.13914113663369701</v>
      </c>
      <c r="BG10" s="17">
        <v>0.10511063351208</v>
      </c>
      <c r="BH10" s="17">
        <v>0.165527598144143</v>
      </c>
      <c r="BI10" s="17">
        <v>0.10638171163631099</v>
      </c>
      <c r="BJ10" s="17">
        <v>0.201074891620244</v>
      </c>
      <c r="BK10" s="17">
        <v>7.8251297363750694E-2</v>
      </c>
      <c r="BL10" s="17">
        <v>0.20857881024984601</v>
      </c>
      <c r="BM10" s="17"/>
      <c r="BN10" s="17">
        <v>0.11970820767412001</v>
      </c>
      <c r="BO10" s="17">
        <v>0.11593687260103799</v>
      </c>
      <c r="BP10" s="17"/>
      <c r="BQ10" s="17">
        <v>0.16323303884901399</v>
      </c>
      <c r="BR10" s="17">
        <v>9.4937734117019001E-2</v>
      </c>
      <c r="BS10" s="17"/>
      <c r="BT10" s="17">
        <v>0.19176117654762501</v>
      </c>
      <c r="BU10" s="17"/>
      <c r="BV10" s="17">
        <v>0.120095943042519</v>
      </c>
      <c r="BW10" s="17">
        <v>0.16590974039093101</v>
      </c>
      <c r="BX10" s="17">
        <v>0.10554599542583</v>
      </c>
      <c r="BY10" s="17"/>
      <c r="BZ10" s="17">
        <v>9.1546193887135405E-2</v>
      </c>
      <c r="CA10" s="17">
        <v>0.124281426448845</v>
      </c>
      <c r="CB10" s="17">
        <v>0.117665265755918</v>
      </c>
      <c r="CC10" s="17">
        <v>0.118909662711927</v>
      </c>
      <c r="CD10" s="17">
        <v>0.10768070610767801</v>
      </c>
      <c r="CE10" s="17">
        <v>0.14444077149521101</v>
      </c>
      <c r="CF10" s="17">
        <v>0.163647068659238</v>
      </c>
      <c r="CG10" s="17"/>
      <c r="CH10" s="17">
        <v>0.19267072016642101</v>
      </c>
      <c r="CI10" s="17">
        <v>0.115790515570182</v>
      </c>
      <c r="CJ10" s="17">
        <v>0.102188065878214</v>
      </c>
      <c r="CK10" s="17">
        <v>0.11755604099301099</v>
      </c>
      <c r="CL10" s="17">
        <v>0.11211504987982</v>
      </c>
    </row>
    <row r="11" spans="2:90" ht="28.8" x14ac:dyDescent="0.3">
      <c r="B11" s="18" t="s">
        <v>766</v>
      </c>
      <c r="C11" s="17">
        <v>0.11267800303311599</v>
      </c>
      <c r="D11" s="17">
        <v>0.12745651277953499</v>
      </c>
      <c r="E11" s="17">
        <v>9.9128129500597406E-2</v>
      </c>
      <c r="F11" s="17"/>
      <c r="G11" s="17">
        <v>0.16327914501751101</v>
      </c>
      <c r="H11" s="17">
        <v>0.20070593891813501</v>
      </c>
      <c r="I11" s="17">
        <v>0.12569872342996699</v>
      </c>
      <c r="J11" s="17">
        <v>0.113202323854506</v>
      </c>
      <c r="K11" s="17">
        <v>6.9174664972012606E-2</v>
      </c>
      <c r="L11" s="17">
        <v>2.5237139247813602E-2</v>
      </c>
      <c r="M11" s="17"/>
      <c r="N11" s="17">
        <v>0.13769260348637499</v>
      </c>
      <c r="O11" s="17">
        <v>0.10480405512502</v>
      </c>
      <c r="P11" s="17">
        <v>0.1218924070053</v>
      </c>
      <c r="Q11" s="17">
        <v>8.6903526207916901E-2</v>
      </c>
      <c r="R11" s="17"/>
      <c r="S11" s="17">
        <v>0.153782678253538</v>
      </c>
      <c r="T11" s="17">
        <v>8.1325191998914095E-2</v>
      </c>
      <c r="U11" s="17">
        <v>8.8861841532792807E-2</v>
      </c>
      <c r="V11" s="17">
        <v>0.120352625963349</v>
      </c>
      <c r="W11" s="17">
        <v>8.5253642111199707E-2</v>
      </c>
      <c r="X11" s="17">
        <v>0.136296213774807</v>
      </c>
      <c r="Y11" s="17">
        <v>0.11598506761909901</v>
      </c>
      <c r="Z11" s="17">
        <v>0.13508577328274601</v>
      </c>
      <c r="AA11" s="17">
        <v>0.11820614107666499</v>
      </c>
      <c r="AB11" s="17">
        <v>6.5907539027686896E-2</v>
      </c>
      <c r="AC11" s="17">
        <v>0.14408884625971199</v>
      </c>
      <c r="AD11" s="17">
        <v>0.119086111820774</v>
      </c>
      <c r="AE11" s="17"/>
      <c r="AF11" s="17">
        <v>9.0908436704472906E-2</v>
      </c>
      <c r="AG11" s="17">
        <v>9.9976194153092293E-2</v>
      </c>
      <c r="AH11" s="17">
        <v>0.154486206849446</v>
      </c>
      <c r="AI11" s="17"/>
      <c r="AJ11" s="17">
        <v>9.8190523428639598E-2</v>
      </c>
      <c r="AK11" s="17">
        <v>0.12839261361148699</v>
      </c>
      <c r="AL11" s="17">
        <v>0.118240124334035</v>
      </c>
      <c r="AM11" s="17">
        <v>0.13645210904111599</v>
      </c>
      <c r="AN11" s="17">
        <v>0.10146825078204599</v>
      </c>
      <c r="AO11" s="17"/>
      <c r="AP11" s="17">
        <v>0.14157155945928901</v>
      </c>
      <c r="AQ11" s="17">
        <v>9.4333591993307805E-2</v>
      </c>
      <c r="AR11" s="17">
        <v>0.10789666913024901</v>
      </c>
      <c r="AS11" s="17">
        <v>0.12995502769329001</v>
      </c>
      <c r="AT11" s="17">
        <v>8.8341357300725801E-2</v>
      </c>
      <c r="AU11" s="17">
        <v>7.0260909186703399E-2</v>
      </c>
      <c r="AV11" s="17"/>
      <c r="AW11" s="17">
        <v>4.4621620120488099E-2</v>
      </c>
      <c r="AX11" s="17">
        <v>8.5591409857901604E-2</v>
      </c>
      <c r="AY11" s="17">
        <v>0.10280996216669</v>
      </c>
      <c r="AZ11" s="17">
        <v>5.6593206516820302E-2</v>
      </c>
      <c r="BA11" s="17">
        <v>0.154680965047053</v>
      </c>
      <c r="BB11" s="17">
        <v>0.11887172300943601</v>
      </c>
      <c r="BC11" s="17">
        <v>0.12555192607379601</v>
      </c>
      <c r="BD11" s="17">
        <v>8.5940815186564198E-2</v>
      </c>
      <c r="BE11" s="17">
        <v>0.100476433402162</v>
      </c>
      <c r="BF11" s="17">
        <v>0.16029488064929001</v>
      </c>
      <c r="BG11" s="17">
        <v>0.12132207033992801</v>
      </c>
      <c r="BH11" s="17">
        <v>6.1878789974228E-2</v>
      </c>
      <c r="BI11" s="17">
        <v>0.10469225914598899</v>
      </c>
      <c r="BJ11" s="17">
        <v>0.14183730647836601</v>
      </c>
      <c r="BK11" s="17">
        <v>0.123622377711396</v>
      </c>
      <c r="BL11" s="17">
        <v>0.18375883386744499</v>
      </c>
      <c r="BM11" s="17"/>
      <c r="BN11" s="17">
        <v>0.102458404325665</v>
      </c>
      <c r="BO11" s="17">
        <v>0.126150178608184</v>
      </c>
      <c r="BP11" s="17"/>
      <c r="BQ11" s="17">
        <v>0.138330379758972</v>
      </c>
      <c r="BR11" s="17">
        <v>0.110842459716588</v>
      </c>
      <c r="BS11" s="17"/>
      <c r="BT11" s="17">
        <v>0.19734297141604701</v>
      </c>
      <c r="BU11" s="17"/>
      <c r="BV11" s="17">
        <v>0.11746042965829399</v>
      </c>
      <c r="BW11" s="17">
        <v>0.13366340248202299</v>
      </c>
      <c r="BX11" s="17">
        <v>0.102987284551846</v>
      </c>
      <c r="BY11" s="17"/>
      <c r="BZ11" s="17">
        <v>0.118367249982372</v>
      </c>
      <c r="CA11" s="17">
        <v>9.4278562241726205E-2</v>
      </c>
      <c r="CB11" s="17">
        <v>9.3851707397073506E-2</v>
      </c>
      <c r="CC11" s="17">
        <v>0.15311877524588399</v>
      </c>
      <c r="CD11" s="17">
        <v>0.11788903224986801</v>
      </c>
      <c r="CE11" s="17">
        <v>0.122763181530849</v>
      </c>
      <c r="CF11" s="17">
        <v>0.112253734939779</v>
      </c>
      <c r="CG11" s="17"/>
      <c r="CH11" s="17">
        <v>0.122316250294146</v>
      </c>
      <c r="CI11" s="17">
        <v>9.5861132243256403E-2</v>
      </c>
      <c r="CJ11" s="17">
        <v>0.128692894777204</v>
      </c>
      <c r="CK11" s="17">
        <v>0.108900111923036</v>
      </c>
      <c r="CL11" s="17">
        <v>0.11285154546647699</v>
      </c>
    </row>
    <row r="12" spans="2:90" ht="28.8" x14ac:dyDescent="0.3">
      <c r="B12" s="18" t="s">
        <v>767</v>
      </c>
      <c r="C12" s="17">
        <v>0.14606725528421199</v>
      </c>
      <c r="D12" s="17">
        <v>0.168147857334732</v>
      </c>
      <c r="E12" s="17">
        <v>0.123748365053995</v>
      </c>
      <c r="F12" s="17"/>
      <c r="G12" s="17">
        <v>0.20498407967826501</v>
      </c>
      <c r="H12" s="17">
        <v>0.20669237530100101</v>
      </c>
      <c r="I12" s="17">
        <v>0.17395949655759901</v>
      </c>
      <c r="J12" s="17">
        <v>0.15409184284976299</v>
      </c>
      <c r="K12" s="17">
        <v>0.14025645222427199</v>
      </c>
      <c r="L12" s="17">
        <v>3.19415092086879E-2</v>
      </c>
      <c r="M12" s="17"/>
      <c r="N12" s="17">
        <v>0.14710847362438101</v>
      </c>
      <c r="O12" s="17">
        <v>0.16229515138314901</v>
      </c>
      <c r="P12" s="17">
        <v>0.14072744648249999</v>
      </c>
      <c r="Q12" s="17">
        <v>0.13242565991420599</v>
      </c>
      <c r="R12" s="17"/>
      <c r="S12" s="17">
        <v>0.14990190923812699</v>
      </c>
      <c r="T12" s="17">
        <v>0.123242741157851</v>
      </c>
      <c r="U12" s="17">
        <v>0.16038457040679799</v>
      </c>
      <c r="V12" s="17">
        <v>0.14442569557052801</v>
      </c>
      <c r="W12" s="17">
        <v>0.14556893168125101</v>
      </c>
      <c r="X12" s="17">
        <v>0.138766185466311</v>
      </c>
      <c r="Y12" s="17">
        <v>0.13744687614675299</v>
      </c>
      <c r="Z12" s="17">
        <v>0.11103704159206</v>
      </c>
      <c r="AA12" s="17">
        <v>0.168394859457598</v>
      </c>
      <c r="AB12" s="17">
        <v>0.18831545090961499</v>
      </c>
      <c r="AC12" s="17">
        <v>0.10806394318596001</v>
      </c>
      <c r="AD12" s="17">
        <v>0.14125021507869601</v>
      </c>
      <c r="AE12" s="17"/>
      <c r="AF12" s="17">
        <v>0.112731928588521</v>
      </c>
      <c r="AG12" s="17">
        <v>0.15934605272152</v>
      </c>
      <c r="AH12" s="17">
        <v>0.15776337163809001</v>
      </c>
      <c r="AI12" s="17"/>
      <c r="AJ12" s="17">
        <v>0.119691365493501</v>
      </c>
      <c r="AK12" s="17">
        <v>0.154996580754168</v>
      </c>
      <c r="AL12" s="17">
        <v>0.147735096159679</v>
      </c>
      <c r="AM12" s="17">
        <v>0.122719883544612</v>
      </c>
      <c r="AN12" s="17">
        <v>0.15810401136496999</v>
      </c>
      <c r="AO12" s="17"/>
      <c r="AP12" s="17">
        <v>0.15922485254493099</v>
      </c>
      <c r="AQ12" s="17">
        <v>0.13767691994835701</v>
      </c>
      <c r="AR12" s="17">
        <v>0.143068194439052</v>
      </c>
      <c r="AS12" s="17">
        <v>0.13308693229096599</v>
      </c>
      <c r="AT12" s="17">
        <v>0.18384536668177301</v>
      </c>
      <c r="AU12" s="17">
        <v>0.102211812714548</v>
      </c>
      <c r="AV12" s="17"/>
      <c r="AW12" s="17">
        <v>0.21069360581426599</v>
      </c>
      <c r="AX12" s="17">
        <v>0.10886815929085</v>
      </c>
      <c r="AY12" s="17">
        <v>0.15373481565656399</v>
      </c>
      <c r="AZ12" s="17">
        <v>0.15313876922113201</v>
      </c>
      <c r="BA12" s="17">
        <v>8.24668299828933E-2</v>
      </c>
      <c r="BB12" s="17">
        <v>0.14290292280828901</v>
      </c>
      <c r="BC12" s="17">
        <v>0.13011042417646301</v>
      </c>
      <c r="BD12" s="17">
        <v>0.179636601438562</v>
      </c>
      <c r="BE12" s="17">
        <v>0.17662921093818501</v>
      </c>
      <c r="BF12" s="17">
        <v>0.155824830427752</v>
      </c>
      <c r="BG12" s="17">
        <v>0.206738531829779</v>
      </c>
      <c r="BH12" s="17">
        <v>0.103483114434562</v>
      </c>
      <c r="BI12" s="17">
        <v>0.176965580596262</v>
      </c>
      <c r="BJ12" s="17">
        <v>0.18521833353595701</v>
      </c>
      <c r="BK12" s="17">
        <v>0.19717843945899299</v>
      </c>
      <c r="BL12" s="17">
        <v>0.11804524957738</v>
      </c>
      <c r="BM12" s="17"/>
      <c r="BN12" s="17">
        <v>0.120108524723484</v>
      </c>
      <c r="BO12" s="17">
        <v>0.181728325499074</v>
      </c>
      <c r="BP12" s="17"/>
      <c r="BQ12" s="17">
        <v>0.155118075630126</v>
      </c>
      <c r="BR12" s="17">
        <v>0.169840769206894</v>
      </c>
      <c r="BS12" s="17"/>
      <c r="BT12" s="17">
        <v>0.153533175460663</v>
      </c>
      <c r="BU12" s="17"/>
      <c r="BV12" s="17">
        <v>0.14863484856102499</v>
      </c>
      <c r="BW12" s="17">
        <v>0.16371476210250599</v>
      </c>
      <c r="BX12" s="17">
        <v>0.14057787984610501</v>
      </c>
      <c r="BY12" s="17"/>
      <c r="BZ12" s="17">
        <v>0.15884881737393899</v>
      </c>
      <c r="CA12" s="17">
        <v>0.162147676301233</v>
      </c>
      <c r="CB12" s="17">
        <v>0.16545691678735</v>
      </c>
      <c r="CC12" s="17">
        <v>0.12646704573784201</v>
      </c>
      <c r="CD12" s="17">
        <v>0.158356317408721</v>
      </c>
      <c r="CE12" s="17">
        <v>0.12087849764139599</v>
      </c>
      <c r="CF12" s="17">
        <v>0.154709745083632</v>
      </c>
      <c r="CG12" s="17"/>
      <c r="CH12" s="17">
        <v>0.118959414350348</v>
      </c>
      <c r="CI12" s="17">
        <v>0.14052044347391801</v>
      </c>
      <c r="CJ12" s="17">
        <v>0.15194738787333201</v>
      </c>
      <c r="CK12" s="17">
        <v>0.173706338487922</v>
      </c>
      <c r="CL12" s="17">
        <v>0.10178670847821</v>
      </c>
    </row>
    <row r="13" spans="2:90" ht="28.8" x14ac:dyDescent="0.3">
      <c r="B13" s="18" t="s">
        <v>768</v>
      </c>
      <c r="C13" s="17">
        <v>0.488347786381786</v>
      </c>
      <c r="D13" s="17">
        <v>0.47233178949098098</v>
      </c>
      <c r="E13" s="17">
        <v>0.50689972156187402</v>
      </c>
      <c r="F13" s="17"/>
      <c r="G13" s="17">
        <v>0.22097739806849401</v>
      </c>
      <c r="H13" s="17">
        <v>0.251453035730414</v>
      </c>
      <c r="I13" s="17">
        <v>0.37823181576032799</v>
      </c>
      <c r="J13" s="17">
        <v>0.53440272157032598</v>
      </c>
      <c r="K13" s="17">
        <v>0.57241563767181203</v>
      </c>
      <c r="L13" s="17">
        <v>0.85590681520233003</v>
      </c>
      <c r="M13" s="17"/>
      <c r="N13" s="17">
        <v>0.46563142756811099</v>
      </c>
      <c r="O13" s="17">
        <v>0.47761423965093702</v>
      </c>
      <c r="P13" s="17">
        <v>0.52383274116147305</v>
      </c>
      <c r="Q13" s="17">
        <v>0.48946847049419601</v>
      </c>
      <c r="R13" s="17"/>
      <c r="S13" s="17">
        <v>0.35377035436625198</v>
      </c>
      <c r="T13" s="17">
        <v>0.55479006234993899</v>
      </c>
      <c r="U13" s="17">
        <v>0.58039480449602698</v>
      </c>
      <c r="V13" s="17">
        <v>0.54836547095670896</v>
      </c>
      <c r="W13" s="17">
        <v>0.44578919876394701</v>
      </c>
      <c r="X13" s="17">
        <v>0.47071372991228599</v>
      </c>
      <c r="Y13" s="17">
        <v>0.50490090936110898</v>
      </c>
      <c r="Z13" s="17">
        <v>0.50479977346878901</v>
      </c>
      <c r="AA13" s="17">
        <v>0.46647690229060101</v>
      </c>
      <c r="AB13" s="17">
        <v>0.49176535194705601</v>
      </c>
      <c r="AC13" s="17">
        <v>0.54037938340598202</v>
      </c>
      <c r="AD13" s="17">
        <v>0.47378644966021599</v>
      </c>
      <c r="AE13" s="17"/>
      <c r="AF13" s="17">
        <v>0.58386207650376998</v>
      </c>
      <c r="AG13" s="17">
        <v>0.48714032439226501</v>
      </c>
      <c r="AH13" s="17">
        <v>0.39710294231085602</v>
      </c>
      <c r="AI13" s="17"/>
      <c r="AJ13" s="17">
        <v>0.56914376732828298</v>
      </c>
      <c r="AK13" s="17">
        <v>0.44725211540937798</v>
      </c>
      <c r="AL13" s="17">
        <v>0.52118942608817498</v>
      </c>
      <c r="AM13" s="17">
        <v>0.51477300145448102</v>
      </c>
      <c r="AN13" s="17">
        <v>0.44858737720143099</v>
      </c>
      <c r="AO13" s="17"/>
      <c r="AP13" s="17">
        <v>0.40278712346899098</v>
      </c>
      <c r="AQ13" s="17">
        <v>0.53428750811866299</v>
      </c>
      <c r="AR13" s="17">
        <v>0.549392985627571</v>
      </c>
      <c r="AS13" s="17">
        <v>0.51905060807386605</v>
      </c>
      <c r="AT13" s="17">
        <v>0.42210791840459</v>
      </c>
      <c r="AU13" s="17">
        <v>0.54828381673837201</v>
      </c>
      <c r="AV13" s="17"/>
      <c r="AW13" s="17">
        <v>0.38767063219876002</v>
      </c>
      <c r="AX13" s="17">
        <v>0.419436474955653</v>
      </c>
      <c r="AY13" s="17">
        <v>0.44329498482034801</v>
      </c>
      <c r="AZ13" s="17">
        <v>0.51662637817125301</v>
      </c>
      <c r="BA13" s="17">
        <v>0.50502357577860801</v>
      </c>
      <c r="BB13" s="17">
        <v>0.52930247264325203</v>
      </c>
      <c r="BC13" s="17">
        <v>0.51186184032856197</v>
      </c>
      <c r="BD13" s="17">
        <v>0.56308156993679703</v>
      </c>
      <c r="BE13" s="17">
        <v>0.49463423289638297</v>
      </c>
      <c r="BF13" s="17">
        <v>0.45626094638082199</v>
      </c>
      <c r="BG13" s="17">
        <v>0.46901023856993801</v>
      </c>
      <c r="BH13" s="17">
        <v>0.52675479241219403</v>
      </c>
      <c r="BI13" s="17">
        <v>0.52647587517026795</v>
      </c>
      <c r="BJ13" s="17">
        <v>0.36320665989651602</v>
      </c>
      <c r="BK13" s="17">
        <v>0.46991994237624701</v>
      </c>
      <c r="BL13" s="17">
        <v>0.35918063863495903</v>
      </c>
      <c r="BM13" s="17"/>
      <c r="BN13" s="17">
        <v>0.53065938898266496</v>
      </c>
      <c r="BO13" s="17">
        <v>0.430534643648811</v>
      </c>
      <c r="BP13" s="17"/>
      <c r="BQ13" s="17">
        <v>0.427092062213138</v>
      </c>
      <c r="BR13" s="17">
        <v>0.47900932465507901</v>
      </c>
      <c r="BS13" s="17"/>
      <c r="BT13" s="17">
        <v>0.33331284643584003</v>
      </c>
      <c r="BU13" s="17"/>
      <c r="BV13" s="17">
        <v>0.45392527013389999</v>
      </c>
      <c r="BW13" s="17">
        <v>0.37898511099912302</v>
      </c>
      <c r="BX13" s="17">
        <v>0.53508074378302894</v>
      </c>
      <c r="BY13" s="17"/>
      <c r="BZ13" s="17">
        <v>0.39015867661111497</v>
      </c>
      <c r="CA13" s="17">
        <v>0.46587757152453901</v>
      </c>
      <c r="CB13" s="17">
        <v>0.51763481127301902</v>
      </c>
      <c r="CC13" s="17">
        <v>0.46970403111689502</v>
      </c>
      <c r="CD13" s="17">
        <v>0.49793733400215101</v>
      </c>
      <c r="CE13" s="17">
        <v>0.53347980845972198</v>
      </c>
      <c r="CF13" s="17">
        <v>0.455434457398392</v>
      </c>
      <c r="CG13" s="17"/>
      <c r="CH13" s="17">
        <v>0.39087074493583301</v>
      </c>
      <c r="CI13" s="17">
        <v>0.54329786588356099</v>
      </c>
      <c r="CJ13" s="17">
        <v>0.49760555094001202</v>
      </c>
      <c r="CK13" s="17">
        <v>0.40008955798990298</v>
      </c>
      <c r="CL13" s="17">
        <v>0.47599464817066001</v>
      </c>
    </row>
    <row r="14" spans="2:90" x14ac:dyDescent="0.3">
      <c r="B14" s="18" t="s">
        <v>118</v>
      </c>
      <c r="C14" s="19">
        <v>7.9688710837274801E-2</v>
      </c>
      <c r="D14" s="19">
        <v>6.0398310202484803E-2</v>
      </c>
      <c r="E14" s="19">
        <v>9.6180652768582495E-2</v>
      </c>
      <c r="F14" s="19"/>
      <c r="G14" s="19">
        <v>0.129816052033769</v>
      </c>
      <c r="H14" s="19">
        <v>7.0361924256271705E-2</v>
      </c>
      <c r="I14" s="19">
        <v>8.8229793697228304E-2</v>
      </c>
      <c r="J14" s="19">
        <v>6.1398207568030702E-2</v>
      </c>
      <c r="K14" s="19">
        <v>9.3258789485799395E-2</v>
      </c>
      <c r="L14" s="19">
        <v>5.27581307832755E-2</v>
      </c>
      <c r="M14" s="19"/>
      <c r="N14" s="19">
        <v>4.8780585770346101E-2</v>
      </c>
      <c r="O14" s="19">
        <v>8.6407446237105806E-2</v>
      </c>
      <c r="P14" s="19">
        <v>4.8607644221531202E-2</v>
      </c>
      <c r="Q14" s="19">
        <v>0.13418184804462599</v>
      </c>
      <c r="R14" s="19"/>
      <c r="S14" s="19">
        <v>7.4475036071834394E-2</v>
      </c>
      <c r="T14" s="19">
        <v>9.2598343822523702E-2</v>
      </c>
      <c r="U14" s="19">
        <v>4.8951676274750597E-2</v>
      </c>
      <c r="V14" s="19">
        <v>6.6537592118868699E-2</v>
      </c>
      <c r="W14" s="19">
        <v>9.5234698335754805E-2</v>
      </c>
      <c r="X14" s="19">
        <v>7.6249291000988595E-2</v>
      </c>
      <c r="Y14" s="19">
        <v>9.9178600967045102E-2</v>
      </c>
      <c r="Z14" s="19">
        <v>3.2817035093978597E-2</v>
      </c>
      <c r="AA14" s="19">
        <v>9.2810976119254596E-2</v>
      </c>
      <c r="AB14" s="19">
        <v>7.85743253666987E-2</v>
      </c>
      <c r="AC14" s="19">
        <v>0.103174878347326</v>
      </c>
      <c r="AD14" s="19">
        <v>6.9803087066707001E-2</v>
      </c>
      <c r="AE14" s="19"/>
      <c r="AF14" s="19">
        <v>6.0458575376388497E-2</v>
      </c>
      <c r="AG14" s="19">
        <v>6.6876819811354807E-2</v>
      </c>
      <c r="AH14" s="19">
        <v>0.124760342769299</v>
      </c>
      <c r="AI14" s="19"/>
      <c r="AJ14" s="19">
        <v>6.8159302585941495E-2</v>
      </c>
      <c r="AK14" s="19">
        <v>6.8833638155711099E-2</v>
      </c>
      <c r="AL14" s="19">
        <v>8.1653207240339198E-2</v>
      </c>
      <c r="AM14" s="19">
        <v>4.1420323324355399E-2</v>
      </c>
      <c r="AN14" s="19">
        <v>4.8159747314234003E-2</v>
      </c>
      <c r="AO14" s="19"/>
      <c r="AP14" s="19">
        <v>6.4690519969586704E-2</v>
      </c>
      <c r="AQ14" s="19">
        <v>6.00029996860207E-2</v>
      </c>
      <c r="AR14" s="19">
        <v>7.4385142692688297E-2</v>
      </c>
      <c r="AS14" s="19">
        <v>4.9900750963887401E-2</v>
      </c>
      <c r="AT14" s="19">
        <v>9.5322323033943404E-2</v>
      </c>
      <c r="AU14" s="19">
        <v>0.16961585087973899</v>
      </c>
      <c r="AV14" s="19"/>
      <c r="AW14" s="19">
        <v>0.25324369740144798</v>
      </c>
      <c r="AX14" s="19">
        <v>0.19925234707539599</v>
      </c>
      <c r="AY14" s="19">
        <v>0.14146284629636899</v>
      </c>
      <c r="AZ14" s="19">
        <v>0.10587474396278899</v>
      </c>
      <c r="BA14" s="19">
        <v>0.10078352409878399</v>
      </c>
      <c r="BB14" s="19">
        <v>7.8480100747480797E-2</v>
      </c>
      <c r="BC14" s="19">
        <v>3.9674872432661198E-2</v>
      </c>
      <c r="BD14" s="19">
        <v>3.0800376525839401E-2</v>
      </c>
      <c r="BE14" s="19">
        <v>4.2480282678759203E-2</v>
      </c>
      <c r="BF14" s="19">
        <v>5.97090960763857E-2</v>
      </c>
      <c r="BG14" s="19">
        <v>3.9601155477652999E-2</v>
      </c>
      <c r="BH14" s="19">
        <v>6.8913600449393306E-2</v>
      </c>
      <c r="BI14" s="19">
        <v>2.1055418672614901E-2</v>
      </c>
      <c r="BJ14" s="19">
        <v>7.4151868811861199E-2</v>
      </c>
      <c r="BK14" s="19">
        <v>8.8632323622788195E-2</v>
      </c>
      <c r="BL14" s="19">
        <v>3.2555455642402899E-2</v>
      </c>
      <c r="BM14" s="19"/>
      <c r="BN14" s="19">
        <v>7.1997517026190602E-2</v>
      </c>
      <c r="BO14" s="19">
        <v>9.0274676526063996E-2</v>
      </c>
      <c r="BP14" s="19"/>
      <c r="BQ14" s="19">
        <v>5.6596953407702502E-2</v>
      </c>
      <c r="BR14" s="19">
        <v>7.3161851362726904E-2</v>
      </c>
      <c r="BS14" s="19"/>
      <c r="BT14" s="19">
        <v>4.9469983424981198E-2</v>
      </c>
      <c r="BU14" s="19"/>
      <c r="BV14" s="19">
        <v>0.109690146857123</v>
      </c>
      <c r="BW14" s="19">
        <v>9.0768870940012694E-2</v>
      </c>
      <c r="BX14" s="19">
        <v>6.4960722790196004E-2</v>
      </c>
      <c r="BY14" s="19"/>
      <c r="BZ14" s="19">
        <v>0.154731907185649</v>
      </c>
      <c r="CA14" s="19">
        <v>0.100338419627339</v>
      </c>
      <c r="CB14" s="19">
        <v>8.3469333261161405E-2</v>
      </c>
      <c r="CC14" s="19">
        <v>6.2261092936448902E-2</v>
      </c>
      <c r="CD14" s="19">
        <v>5.7399914553032803E-2</v>
      </c>
      <c r="CE14" s="19">
        <v>2.99892170144084E-2</v>
      </c>
      <c r="CF14" s="19">
        <v>3.80227609699356E-2</v>
      </c>
      <c r="CG14" s="19"/>
      <c r="CH14" s="19">
        <v>4.3009548536503003E-2</v>
      </c>
      <c r="CI14" s="19">
        <v>5.38736746549194E-2</v>
      </c>
      <c r="CJ14" s="19">
        <v>8.3853734098084498E-2</v>
      </c>
      <c r="CK14" s="19">
        <v>0.141313286522631</v>
      </c>
      <c r="CL14" s="19">
        <v>0.13031758824973</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8.0963488330246497E-2</v>
      </c>
      <c r="D9" s="17">
        <v>8.6876793635424707E-2</v>
      </c>
      <c r="E9" s="17">
        <v>7.5826199417523305E-2</v>
      </c>
      <c r="F9" s="17"/>
      <c r="G9" s="17">
        <v>0.11306440922005701</v>
      </c>
      <c r="H9" s="17">
        <v>0.11224959934112599</v>
      </c>
      <c r="I9" s="17">
        <v>7.6592947854883006E-2</v>
      </c>
      <c r="J9" s="17">
        <v>6.9403065271131006E-2</v>
      </c>
      <c r="K9" s="17">
        <v>9.1118085200684304E-2</v>
      </c>
      <c r="L9" s="17">
        <v>4.0227883678845597E-2</v>
      </c>
      <c r="M9" s="17"/>
      <c r="N9" s="17">
        <v>0.104420018143944</v>
      </c>
      <c r="O9" s="17">
        <v>5.3750605427214597E-2</v>
      </c>
      <c r="P9" s="17">
        <v>9.5723707590901999E-2</v>
      </c>
      <c r="Q9" s="17">
        <v>6.9682781946705893E-2</v>
      </c>
      <c r="R9" s="17"/>
      <c r="S9" s="17">
        <v>0.15348003736987101</v>
      </c>
      <c r="T9" s="17">
        <v>5.3734831738061303E-2</v>
      </c>
      <c r="U9" s="17">
        <v>5.2792841090181897E-2</v>
      </c>
      <c r="V9" s="17">
        <v>0.109095340054587</v>
      </c>
      <c r="W9" s="17">
        <v>6.5223068952556001E-2</v>
      </c>
      <c r="X9" s="17">
        <v>6.6221808609858199E-2</v>
      </c>
      <c r="Y9" s="17">
        <v>0.11422648641319</v>
      </c>
      <c r="Z9" s="17">
        <v>6.6376422228224402E-2</v>
      </c>
      <c r="AA9" s="17">
        <v>8.3745680276055195E-2</v>
      </c>
      <c r="AB9" s="17">
        <v>2.5127968529921399E-2</v>
      </c>
      <c r="AC9" s="17">
        <v>6.9561987281436102E-2</v>
      </c>
      <c r="AD9" s="17">
        <v>3.8479219925764301E-2</v>
      </c>
      <c r="AE9" s="17"/>
      <c r="AF9" s="17">
        <v>6.3376601701969196E-2</v>
      </c>
      <c r="AG9" s="17">
        <v>9.1114889243094299E-2</v>
      </c>
      <c r="AH9" s="17">
        <v>9.5750554751027506E-2</v>
      </c>
      <c r="AI9" s="17"/>
      <c r="AJ9" s="17">
        <v>6.9975324572284101E-2</v>
      </c>
      <c r="AK9" s="17">
        <v>8.5740116605778294E-2</v>
      </c>
      <c r="AL9" s="17">
        <v>9.1813332929439703E-2</v>
      </c>
      <c r="AM9" s="17">
        <v>9.2946069940251799E-2</v>
      </c>
      <c r="AN9" s="17">
        <v>4.4296882171888201E-2</v>
      </c>
      <c r="AO9" s="17"/>
      <c r="AP9" s="17">
        <v>0.108844056507202</v>
      </c>
      <c r="AQ9" s="17">
        <v>6.8629255264570102E-2</v>
      </c>
      <c r="AR9" s="17">
        <v>6.3818308697422998E-2</v>
      </c>
      <c r="AS9" s="17">
        <v>8.1254075337940795E-2</v>
      </c>
      <c r="AT9" s="17">
        <v>7.4811949107932305E-2</v>
      </c>
      <c r="AU9" s="17">
        <v>8.7275430773067694E-2</v>
      </c>
      <c r="AV9" s="17"/>
      <c r="AW9" s="17">
        <v>0.15881121788222799</v>
      </c>
      <c r="AX9" s="17">
        <v>0.102157322435192</v>
      </c>
      <c r="AY9" s="17">
        <v>8.3418807955003504E-2</v>
      </c>
      <c r="AZ9" s="17">
        <v>4.8645408370060803E-2</v>
      </c>
      <c r="BA9" s="17">
        <v>9.7249438486835496E-2</v>
      </c>
      <c r="BB9" s="17">
        <v>5.99943414756587E-2</v>
      </c>
      <c r="BC9" s="17">
        <v>5.64860840803404E-2</v>
      </c>
      <c r="BD9" s="17">
        <v>0.112902678563273</v>
      </c>
      <c r="BE9" s="17">
        <v>8.1736567523554404E-2</v>
      </c>
      <c r="BF9" s="17">
        <v>6.9604677608091206E-2</v>
      </c>
      <c r="BG9" s="17">
        <v>6.0036134191085902E-2</v>
      </c>
      <c r="BH9" s="17">
        <v>9.4725034249097007E-2</v>
      </c>
      <c r="BI9" s="17">
        <v>8.0970048700118105E-2</v>
      </c>
      <c r="BJ9" s="17">
        <v>5.7750047320275097E-2</v>
      </c>
      <c r="BK9" s="17">
        <v>0.10991038875864299</v>
      </c>
      <c r="BL9" s="17">
        <v>0.13945902741427901</v>
      </c>
      <c r="BM9" s="17"/>
      <c r="BN9" s="17">
        <v>7.12374486488771E-2</v>
      </c>
      <c r="BO9" s="17">
        <v>9.4528302919714702E-2</v>
      </c>
      <c r="BP9" s="17"/>
      <c r="BQ9" s="17">
        <v>9.6061654348554099E-2</v>
      </c>
      <c r="BR9" s="17">
        <v>7.4088313609377801E-2</v>
      </c>
      <c r="BS9" s="17"/>
      <c r="BT9" s="17">
        <v>0.119068069390224</v>
      </c>
      <c r="BU9" s="17"/>
      <c r="BV9" s="17">
        <v>9.4743104424277205E-2</v>
      </c>
      <c r="BW9" s="17">
        <v>8.9063743689086303E-2</v>
      </c>
      <c r="BX9" s="17">
        <v>7.3152434804977101E-2</v>
      </c>
      <c r="BY9" s="17"/>
      <c r="BZ9" s="17">
        <v>0.108043274221248</v>
      </c>
      <c r="CA9" s="17">
        <v>0.102915298751624</v>
      </c>
      <c r="CB9" s="17">
        <v>5.4326471115725403E-2</v>
      </c>
      <c r="CC9" s="17">
        <v>8.5978067431055794E-2</v>
      </c>
      <c r="CD9" s="17">
        <v>5.2626271258306399E-2</v>
      </c>
      <c r="CE9" s="17">
        <v>9.3232564794842904E-2</v>
      </c>
      <c r="CF9" s="17">
        <v>0.103749741914969</v>
      </c>
      <c r="CG9" s="17"/>
      <c r="CH9" s="17">
        <v>0.169940292476191</v>
      </c>
      <c r="CI9" s="17">
        <v>7.0083039136243794E-2</v>
      </c>
      <c r="CJ9" s="17">
        <v>6.4756822521814097E-2</v>
      </c>
      <c r="CK9" s="17">
        <v>7.4693040868291802E-2</v>
      </c>
      <c r="CL9" s="17">
        <v>0.13797589720917999</v>
      </c>
    </row>
    <row r="10" spans="2:90" ht="28.8" x14ac:dyDescent="0.3">
      <c r="B10" s="18" t="s">
        <v>765</v>
      </c>
      <c r="C10" s="17">
        <v>0.13830757720897199</v>
      </c>
      <c r="D10" s="17">
        <v>0.147799747389153</v>
      </c>
      <c r="E10" s="17">
        <v>0.13012722238855001</v>
      </c>
      <c r="F10" s="17"/>
      <c r="G10" s="17">
        <v>0.25137877262345898</v>
      </c>
      <c r="H10" s="17">
        <v>0.27927251564275601</v>
      </c>
      <c r="I10" s="17">
        <v>0.16641734919290299</v>
      </c>
      <c r="J10" s="17">
        <v>9.4022517185014601E-2</v>
      </c>
      <c r="K10" s="17">
        <v>5.70014737602446E-2</v>
      </c>
      <c r="L10" s="17">
        <v>1.54891520239578E-2</v>
      </c>
      <c r="M10" s="17"/>
      <c r="N10" s="17">
        <v>0.18000890422621299</v>
      </c>
      <c r="O10" s="17">
        <v>0.121811719400601</v>
      </c>
      <c r="P10" s="17">
        <v>0.10761188934730501</v>
      </c>
      <c r="Q10" s="17">
        <v>0.13887152817983101</v>
      </c>
      <c r="R10" s="17"/>
      <c r="S10" s="17">
        <v>0.20594086870473899</v>
      </c>
      <c r="T10" s="17">
        <v>0.104984317014895</v>
      </c>
      <c r="U10" s="17">
        <v>8.8520246658892895E-2</v>
      </c>
      <c r="V10" s="17">
        <v>0.143162104986919</v>
      </c>
      <c r="W10" s="17">
        <v>0.14577688302036701</v>
      </c>
      <c r="X10" s="17">
        <v>0.15760906823333101</v>
      </c>
      <c r="Y10" s="17">
        <v>9.8199684805572202E-2</v>
      </c>
      <c r="Z10" s="17">
        <v>0.17702177037894301</v>
      </c>
      <c r="AA10" s="17">
        <v>0.139166170429042</v>
      </c>
      <c r="AB10" s="17">
        <v>9.9407264935705605E-2</v>
      </c>
      <c r="AC10" s="17">
        <v>0.17409631195912101</v>
      </c>
      <c r="AD10" s="17">
        <v>0.118625351740884</v>
      </c>
      <c r="AE10" s="17"/>
      <c r="AF10" s="17">
        <v>8.9961961416317002E-2</v>
      </c>
      <c r="AG10" s="17">
        <v>0.15953304602771001</v>
      </c>
      <c r="AH10" s="17">
        <v>0.14595130546417701</v>
      </c>
      <c r="AI10" s="17"/>
      <c r="AJ10" s="17">
        <v>0.108960040619063</v>
      </c>
      <c r="AK10" s="17">
        <v>0.183187837311168</v>
      </c>
      <c r="AL10" s="17">
        <v>8.3851812967990505E-2</v>
      </c>
      <c r="AM10" s="17">
        <v>0.12451192788662301</v>
      </c>
      <c r="AN10" s="17">
        <v>0.17471843974349599</v>
      </c>
      <c r="AO10" s="17"/>
      <c r="AP10" s="17">
        <v>0.22134905653720099</v>
      </c>
      <c r="AQ10" s="17">
        <v>0.13417629089914601</v>
      </c>
      <c r="AR10" s="17">
        <v>0.124705663693682</v>
      </c>
      <c r="AS10" s="17">
        <v>9.4970623208893407E-2</v>
      </c>
      <c r="AT10" s="17">
        <v>0.16075334525943399</v>
      </c>
      <c r="AU10" s="17">
        <v>6.7281858172266798E-2</v>
      </c>
      <c r="AV10" s="17"/>
      <c r="AW10" s="17">
        <v>0.164808425407619</v>
      </c>
      <c r="AX10" s="17">
        <v>0.15772958197581799</v>
      </c>
      <c r="AY10" s="17">
        <v>0.133922309885359</v>
      </c>
      <c r="AZ10" s="17">
        <v>0.13792475827432199</v>
      </c>
      <c r="BA10" s="17">
        <v>0.116801304197552</v>
      </c>
      <c r="BB10" s="17">
        <v>0.12373772722242</v>
      </c>
      <c r="BC10" s="17">
        <v>0.182135430338216</v>
      </c>
      <c r="BD10" s="17">
        <v>4.07799794893084E-2</v>
      </c>
      <c r="BE10" s="17">
        <v>0.11846179906401599</v>
      </c>
      <c r="BF10" s="17">
        <v>0.139461780744421</v>
      </c>
      <c r="BG10" s="17">
        <v>0.16449174529076799</v>
      </c>
      <c r="BH10" s="17">
        <v>0.16002442278721599</v>
      </c>
      <c r="BI10" s="17">
        <v>0.102814998805807</v>
      </c>
      <c r="BJ10" s="17">
        <v>0.19760560059623899</v>
      </c>
      <c r="BK10" s="17">
        <v>0.14039633118074199</v>
      </c>
      <c r="BL10" s="17">
        <v>0.26077172556211298</v>
      </c>
      <c r="BM10" s="17"/>
      <c r="BN10" s="17">
        <v>0.13078650633835701</v>
      </c>
      <c r="BO10" s="17">
        <v>0.14959651225885001</v>
      </c>
      <c r="BP10" s="17"/>
      <c r="BQ10" s="17">
        <v>0.218339834234339</v>
      </c>
      <c r="BR10" s="17">
        <v>0.121800843075168</v>
      </c>
      <c r="BS10" s="17"/>
      <c r="BT10" s="17">
        <v>0.23615925289273801</v>
      </c>
      <c r="BU10" s="17"/>
      <c r="BV10" s="17">
        <v>0.111183943311711</v>
      </c>
      <c r="BW10" s="17">
        <v>0.20393008484676201</v>
      </c>
      <c r="BX10" s="17">
        <v>0.12418475110753099</v>
      </c>
      <c r="BY10" s="17"/>
      <c r="BZ10" s="17">
        <v>0.14920081423812401</v>
      </c>
      <c r="CA10" s="17">
        <v>0.14579233013606299</v>
      </c>
      <c r="CB10" s="17">
        <v>0.15695147807290599</v>
      </c>
      <c r="CC10" s="17">
        <v>0.116410630831696</v>
      </c>
      <c r="CD10" s="17">
        <v>0.13640877248678099</v>
      </c>
      <c r="CE10" s="17">
        <v>0.137408524696218</v>
      </c>
      <c r="CF10" s="17">
        <v>0.18885766299637299</v>
      </c>
      <c r="CG10" s="17"/>
      <c r="CH10" s="17">
        <v>0.198502702089214</v>
      </c>
      <c r="CI10" s="17">
        <v>0.12634981741861401</v>
      </c>
      <c r="CJ10" s="17">
        <v>0.127137886261143</v>
      </c>
      <c r="CK10" s="17">
        <v>0.15539134520241299</v>
      </c>
      <c r="CL10" s="17">
        <v>0.13807627248495799</v>
      </c>
    </row>
    <row r="11" spans="2:90" ht="28.8" x14ac:dyDescent="0.3">
      <c r="B11" s="18" t="s">
        <v>766</v>
      </c>
      <c r="C11" s="17">
        <v>0.13231629832529401</v>
      </c>
      <c r="D11" s="17">
        <v>0.13648936116330901</v>
      </c>
      <c r="E11" s="17">
        <v>0.12724015849981299</v>
      </c>
      <c r="F11" s="17"/>
      <c r="G11" s="17">
        <v>0.192245322129031</v>
      </c>
      <c r="H11" s="17">
        <v>0.22466722305915501</v>
      </c>
      <c r="I11" s="17">
        <v>0.18479353121528699</v>
      </c>
      <c r="J11" s="17">
        <v>0.12717778202327601</v>
      </c>
      <c r="K11" s="17">
        <v>6.9734456034565698E-2</v>
      </c>
      <c r="L11" s="17">
        <v>2.02313248410429E-2</v>
      </c>
      <c r="M11" s="17"/>
      <c r="N11" s="17">
        <v>0.16652013728043499</v>
      </c>
      <c r="O11" s="17">
        <v>0.13465009679895701</v>
      </c>
      <c r="P11" s="17">
        <v>0.102826929468445</v>
      </c>
      <c r="Q11" s="17">
        <v>0.120295884693272</v>
      </c>
      <c r="R11" s="17"/>
      <c r="S11" s="17">
        <v>0.140310276458464</v>
      </c>
      <c r="T11" s="17">
        <v>0.141809316737906</v>
      </c>
      <c r="U11" s="17">
        <v>0.12815755839988199</v>
      </c>
      <c r="V11" s="17">
        <v>0.10480231752241401</v>
      </c>
      <c r="W11" s="17">
        <v>0.15871825316622401</v>
      </c>
      <c r="X11" s="17">
        <v>0.12262168479494</v>
      </c>
      <c r="Y11" s="17">
        <v>0.11381527477624299</v>
      </c>
      <c r="Z11" s="17">
        <v>9.7034341676579899E-2</v>
      </c>
      <c r="AA11" s="17">
        <v>0.144644434251676</v>
      </c>
      <c r="AB11" s="17">
        <v>0.122163212384602</v>
      </c>
      <c r="AC11" s="17">
        <v>0.13616842647086799</v>
      </c>
      <c r="AD11" s="17">
        <v>0.189707485771092</v>
      </c>
      <c r="AE11" s="17"/>
      <c r="AF11" s="17">
        <v>8.2144633586878193E-2</v>
      </c>
      <c r="AG11" s="17">
        <v>0.13844806109666699</v>
      </c>
      <c r="AH11" s="17">
        <v>0.20713410770096999</v>
      </c>
      <c r="AI11" s="17"/>
      <c r="AJ11" s="17">
        <v>9.4182066771310496E-2</v>
      </c>
      <c r="AK11" s="17">
        <v>0.14672968873803499</v>
      </c>
      <c r="AL11" s="17">
        <v>0.17278883739669099</v>
      </c>
      <c r="AM11" s="17">
        <v>0.10612903779187501</v>
      </c>
      <c r="AN11" s="17">
        <v>0.13974728873994299</v>
      </c>
      <c r="AO11" s="17"/>
      <c r="AP11" s="17">
        <v>0.15033623596456699</v>
      </c>
      <c r="AQ11" s="17">
        <v>0.122819286100292</v>
      </c>
      <c r="AR11" s="17">
        <v>0.140129596500359</v>
      </c>
      <c r="AS11" s="17">
        <v>0.120543271613393</v>
      </c>
      <c r="AT11" s="17">
        <v>0.17374223945713901</v>
      </c>
      <c r="AU11" s="17">
        <v>7.2560701646480999E-2</v>
      </c>
      <c r="AV11" s="17"/>
      <c r="AW11" s="17">
        <v>8.9243240240976296E-2</v>
      </c>
      <c r="AX11" s="17">
        <v>0.119299072577983</v>
      </c>
      <c r="AY11" s="17">
        <v>0.127532797503461</v>
      </c>
      <c r="AZ11" s="17">
        <v>0.105982391950339</v>
      </c>
      <c r="BA11" s="17">
        <v>0.12599289014739001</v>
      </c>
      <c r="BB11" s="17">
        <v>0.13967941376918</v>
      </c>
      <c r="BC11" s="17">
        <v>0.119922597182199</v>
      </c>
      <c r="BD11" s="17">
        <v>0.16992956022552699</v>
      </c>
      <c r="BE11" s="17">
        <v>0.10302488209152</v>
      </c>
      <c r="BF11" s="17">
        <v>0.18159895866888201</v>
      </c>
      <c r="BG11" s="17">
        <v>0.15345165705136701</v>
      </c>
      <c r="BH11" s="17">
        <v>0.14272181825240701</v>
      </c>
      <c r="BI11" s="17">
        <v>0.163913592127056</v>
      </c>
      <c r="BJ11" s="17">
        <v>0.20376575077081499</v>
      </c>
      <c r="BK11" s="17">
        <v>6.5833059724993398E-2</v>
      </c>
      <c r="BL11" s="17">
        <v>0.14798103517282701</v>
      </c>
      <c r="BM11" s="17"/>
      <c r="BN11" s="17">
        <v>0.127603340892981</v>
      </c>
      <c r="BO11" s="17">
        <v>0.139697726242344</v>
      </c>
      <c r="BP11" s="17"/>
      <c r="BQ11" s="17">
        <v>0.14310787669342601</v>
      </c>
      <c r="BR11" s="17">
        <v>0.170398838463165</v>
      </c>
      <c r="BS11" s="17"/>
      <c r="BT11" s="17">
        <v>0.19568644007629599</v>
      </c>
      <c r="BU11" s="17"/>
      <c r="BV11" s="17">
        <v>0.130103751655919</v>
      </c>
      <c r="BW11" s="17">
        <v>0.136478015986433</v>
      </c>
      <c r="BX11" s="17">
        <v>0.12803341699603901</v>
      </c>
      <c r="BY11" s="17"/>
      <c r="BZ11" s="17">
        <v>0.12679322054292599</v>
      </c>
      <c r="CA11" s="17">
        <v>0.124618391767604</v>
      </c>
      <c r="CB11" s="17">
        <v>0.118138429482536</v>
      </c>
      <c r="CC11" s="17">
        <v>0.175979533267802</v>
      </c>
      <c r="CD11" s="17">
        <v>0.13397837076581001</v>
      </c>
      <c r="CE11" s="17">
        <v>0.125483585025633</v>
      </c>
      <c r="CF11" s="17">
        <v>0.154344064923361</v>
      </c>
      <c r="CG11" s="17"/>
      <c r="CH11" s="17">
        <v>0.157419655605435</v>
      </c>
      <c r="CI11" s="17">
        <v>0.12176826237055401</v>
      </c>
      <c r="CJ11" s="17">
        <v>0.13509460732375</v>
      </c>
      <c r="CK11" s="17">
        <v>0.13135884679656501</v>
      </c>
      <c r="CL11" s="17">
        <v>0.14712135698638801</v>
      </c>
    </row>
    <row r="12" spans="2:90" ht="28.8" x14ac:dyDescent="0.3">
      <c r="B12" s="18" t="s">
        <v>767</v>
      </c>
      <c r="C12" s="17">
        <v>0.100926948079357</v>
      </c>
      <c r="D12" s="17">
        <v>0.10838122336015001</v>
      </c>
      <c r="E12" s="17">
        <v>9.25247774617627E-2</v>
      </c>
      <c r="F12" s="17"/>
      <c r="G12" s="17">
        <v>0.17190260923964201</v>
      </c>
      <c r="H12" s="17">
        <v>0.15345317285142299</v>
      </c>
      <c r="I12" s="17">
        <v>0.14118413487752299</v>
      </c>
      <c r="J12" s="17">
        <v>9.3641819698989506E-2</v>
      </c>
      <c r="K12" s="17">
        <v>5.2424250700747799E-2</v>
      </c>
      <c r="L12" s="17">
        <v>1.6345884559265399E-2</v>
      </c>
      <c r="M12" s="17"/>
      <c r="N12" s="17">
        <v>0.111327341895072</v>
      </c>
      <c r="O12" s="17">
        <v>0.109443424781104</v>
      </c>
      <c r="P12" s="17">
        <v>9.4591004304738394E-2</v>
      </c>
      <c r="Q12" s="17">
        <v>8.5625810585104906E-2</v>
      </c>
      <c r="R12" s="17"/>
      <c r="S12" s="17">
        <v>0.104990427820638</v>
      </c>
      <c r="T12" s="17">
        <v>8.3433626568650499E-2</v>
      </c>
      <c r="U12" s="17">
        <v>9.0999391641515603E-2</v>
      </c>
      <c r="V12" s="17">
        <v>0.10491651322673801</v>
      </c>
      <c r="W12" s="17">
        <v>9.0669204101166398E-2</v>
      </c>
      <c r="X12" s="17">
        <v>0.15351298911265299</v>
      </c>
      <c r="Y12" s="17">
        <v>8.5112911175091899E-2</v>
      </c>
      <c r="Z12" s="17">
        <v>0.15731936451546799</v>
      </c>
      <c r="AA12" s="17">
        <v>8.4688645480256494E-2</v>
      </c>
      <c r="AB12" s="17">
        <v>0.111151999140122</v>
      </c>
      <c r="AC12" s="17">
        <v>7.0527853768537499E-2</v>
      </c>
      <c r="AD12" s="17">
        <v>8.5454077041195106E-2</v>
      </c>
      <c r="AE12" s="17"/>
      <c r="AF12" s="17">
        <v>7.4328613885119493E-2</v>
      </c>
      <c r="AG12" s="17">
        <v>8.7332262969585198E-2</v>
      </c>
      <c r="AH12" s="17">
        <v>0.15465840956021201</v>
      </c>
      <c r="AI12" s="17"/>
      <c r="AJ12" s="17">
        <v>9.5415649093469598E-2</v>
      </c>
      <c r="AK12" s="17">
        <v>0.107776109796616</v>
      </c>
      <c r="AL12" s="17">
        <v>4.9215441450260702E-2</v>
      </c>
      <c r="AM12" s="17">
        <v>9.6034387048272704E-2</v>
      </c>
      <c r="AN12" s="17">
        <v>0.13461390140888399</v>
      </c>
      <c r="AO12" s="17"/>
      <c r="AP12" s="17">
        <v>0.114002881415162</v>
      </c>
      <c r="AQ12" s="17">
        <v>0.100338477081891</v>
      </c>
      <c r="AR12" s="17">
        <v>6.9452967393174803E-2</v>
      </c>
      <c r="AS12" s="17">
        <v>0.10233139071983299</v>
      </c>
      <c r="AT12" s="17">
        <v>0.11625707325208499</v>
      </c>
      <c r="AU12" s="17">
        <v>8.2481251167303496E-2</v>
      </c>
      <c r="AV12" s="17"/>
      <c r="AW12" s="17">
        <v>0.147789421735188</v>
      </c>
      <c r="AX12" s="17">
        <v>8.3662832884908403E-2</v>
      </c>
      <c r="AY12" s="17">
        <v>7.9478921663075297E-2</v>
      </c>
      <c r="AZ12" s="17">
        <v>0.109027312056877</v>
      </c>
      <c r="BA12" s="17">
        <v>7.9614952910569803E-2</v>
      </c>
      <c r="BB12" s="17">
        <v>6.3168257408678499E-2</v>
      </c>
      <c r="BC12" s="17">
        <v>0.118505549219191</v>
      </c>
      <c r="BD12" s="17">
        <v>8.4039436285335306E-2</v>
      </c>
      <c r="BE12" s="17">
        <v>8.1088730088463998E-2</v>
      </c>
      <c r="BF12" s="17">
        <v>8.0492912279477899E-2</v>
      </c>
      <c r="BG12" s="17">
        <v>0.118055150795822</v>
      </c>
      <c r="BH12" s="17">
        <v>8.1781369395810294E-2</v>
      </c>
      <c r="BI12" s="17">
        <v>0.14190806874715001</v>
      </c>
      <c r="BJ12" s="17">
        <v>0.152537324970699</v>
      </c>
      <c r="BK12" s="17">
        <v>0.12677407280125599</v>
      </c>
      <c r="BL12" s="17">
        <v>0.16888489059443901</v>
      </c>
      <c r="BM12" s="17"/>
      <c r="BN12" s="17">
        <v>0.100368098489737</v>
      </c>
      <c r="BO12" s="17">
        <v>0.10207927596343699</v>
      </c>
      <c r="BP12" s="17"/>
      <c r="BQ12" s="17">
        <v>0.113344512231643</v>
      </c>
      <c r="BR12" s="17">
        <v>0.108140671948939</v>
      </c>
      <c r="BS12" s="17"/>
      <c r="BT12" s="17">
        <v>9.7739581507503101E-2</v>
      </c>
      <c r="BU12" s="17"/>
      <c r="BV12" s="17">
        <v>0.12754229347561499</v>
      </c>
      <c r="BW12" s="17">
        <v>8.42094896386716E-2</v>
      </c>
      <c r="BX12" s="17">
        <v>9.7968552200419598E-2</v>
      </c>
      <c r="BY12" s="17"/>
      <c r="BZ12" s="17">
        <v>0.114624946736528</v>
      </c>
      <c r="CA12" s="17">
        <v>8.3875293013961905E-2</v>
      </c>
      <c r="CB12" s="17">
        <v>9.2836405854920007E-2</v>
      </c>
      <c r="CC12" s="17">
        <v>0.101149750093638</v>
      </c>
      <c r="CD12" s="17">
        <v>9.2609496623230994E-2</v>
      </c>
      <c r="CE12" s="17">
        <v>0.11942210646158501</v>
      </c>
      <c r="CF12" s="17">
        <v>0.13891868043682701</v>
      </c>
      <c r="CG12" s="17"/>
      <c r="CH12" s="17">
        <v>0.13018519740398099</v>
      </c>
      <c r="CI12" s="17">
        <v>9.0963432567140803E-2</v>
      </c>
      <c r="CJ12" s="17">
        <v>9.9365795155500397E-2</v>
      </c>
      <c r="CK12" s="17">
        <v>0.12943187260139299</v>
      </c>
      <c r="CL12" s="17">
        <v>2.4739073002584999E-2</v>
      </c>
    </row>
    <row r="13" spans="2:90" ht="28.8" x14ac:dyDescent="0.3">
      <c r="B13" s="18" t="s">
        <v>768</v>
      </c>
      <c r="C13" s="17">
        <v>0.50266054220013301</v>
      </c>
      <c r="D13" s="17">
        <v>0.47828638240084198</v>
      </c>
      <c r="E13" s="17">
        <v>0.52650285780792505</v>
      </c>
      <c r="F13" s="17"/>
      <c r="G13" s="17">
        <v>0.20278563398939001</v>
      </c>
      <c r="H13" s="17">
        <v>0.19546661546393701</v>
      </c>
      <c r="I13" s="17">
        <v>0.365772126379943</v>
      </c>
      <c r="J13" s="17">
        <v>0.57725669345921304</v>
      </c>
      <c r="K13" s="17">
        <v>0.68797733734118505</v>
      </c>
      <c r="L13" s="17">
        <v>0.880088298196123</v>
      </c>
      <c r="M13" s="17"/>
      <c r="N13" s="17">
        <v>0.40968424907232398</v>
      </c>
      <c r="O13" s="17">
        <v>0.53162627300763499</v>
      </c>
      <c r="P13" s="17">
        <v>0.565331919671619</v>
      </c>
      <c r="Q13" s="17">
        <v>0.51659484263942002</v>
      </c>
      <c r="R13" s="17"/>
      <c r="S13" s="17">
        <v>0.32821430004763802</v>
      </c>
      <c r="T13" s="17">
        <v>0.57084333903155104</v>
      </c>
      <c r="U13" s="17">
        <v>0.60266194824663599</v>
      </c>
      <c r="V13" s="17">
        <v>0.51197668699542098</v>
      </c>
      <c r="W13" s="17">
        <v>0.47074432211683898</v>
      </c>
      <c r="X13" s="17">
        <v>0.45850945742148003</v>
      </c>
      <c r="Y13" s="17">
        <v>0.52591500228497101</v>
      </c>
      <c r="Z13" s="17">
        <v>0.502248101200784</v>
      </c>
      <c r="AA13" s="17">
        <v>0.49731321095105202</v>
      </c>
      <c r="AB13" s="17">
        <v>0.60626879850890703</v>
      </c>
      <c r="AC13" s="17">
        <v>0.52143912306256002</v>
      </c>
      <c r="AD13" s="17">
        <v>0.55145575060624097</v>
      </c>
      <c r="AE13" s="17"/>
      <c r="AF13" s="17">
        <v>0.650793138893487</v>
      </c>
      <c r="AG13" s="17">
        <v>0.490654334557383</v>
      </c>
      <c r="AH13" s="17">
        <v>0.32460382288101303</v>
      </c>
      <c r="AI13" s="17"/>
      <c r="AJ13" s="17">
        <v>0.60165640341403703</v>
      </c>
      <c r="AK13" s="17">
        <v>0.438802713976013</v>
      </c>
      <c r="AL13" s="17">
        <v>0.57870012182025699</v>
      </c>
      <c r="AM13" s="17">
        <v>0.54614033437700904</v>
      </c>
      <c r="AN13" s="17">
        <v>0.45044698083068402</v>
      </c>
      <c r="AO13" s="17"/>
      <c r="AP13" s="17">
        <v>0.36620077374820698</v>
      </c>
      <c r="AQ13" s="17">
        <v>0.55099374640846099</v>
      </c>
      <c r="AR13" s="17">
        <v>0.560638860808363</v>
      </c>
      <c r="AS13" s="17">
        <v>0.57010886346021705</v>
      </c>
      <c r="AT13" s="17">
        <v>0.39904459229764899</v>
      </c>
      <c r="AU13" s="17">
        <v>0.59569551544063704</v>
      </c>
      <c r="AV13" s="17"/>
      <c r="AW13" s="17">
        <v>0.38170870892685199</v>
      </c>
      <c r="AX13" s="17">
        <v>0.383137344495665</v>
      </c>
      <c r="AY13" s="17">
        <v>0.50470176341613504</v>
      </c>
      <c r="AZ13" s="17">
        <v>0.55132434037071398</v>
      </c>
      <c r="BA13" s="17">
        <v>0.53663320651247304</v>
      </c>
      <c r="BB13" s="17">
        <v>0.570476449422192</v>
      </c>
      <c r="BC13" s="17">
        <v>0.51262464220096304</v>
      </c>
      <c r="BD13" s="17">
        <v>0.57271586388664397</v>
      </c>
      <c r="BE13" s="17">
        <v>0.59758102408909697</v>
      </c>
      <c r="BF13" s="17">
        <v>0.49093587616636603</v>
      </c>
      <c r="BG13" s="17">
        <v>0.48583741026835298</v>
      </c>
      <c r="BH13" s="17">
        <v>0.48079447175906398</v>
      </c>
      <c r="BI13" s="17">
        <v>0.51039329161986902</v>
      </c>
      <c r="BJ13" s="17">
        <v>0.31581690181736499</v>
      </c>
      <c r="BK13" s="17">
        <v>0.514595608865414</v>
      </c>
      <c r="BL13" s="17">
        <v>0.24897730539096399</v>
      </c>
      <c r="BM13" s="17"/>
      <c r="BN13" s="17">
        <v>0.52952572300367295</v>
      </c>
      <c r="BO13" s="17">
        <v>0.46381426901023998</v>
      </c>
      <c r="BP13" s="17"/>
      <c r="BQ13" s="17">
        <v>0.387196824914329</v>
      </c>
      <c r="BR13" s="17">
        <v>0.50476048229410897</v>
      </c>
      <c r="BS13" s="17"/>
      <c r="BT13" s="17">
        <v>0.32926598167975901</v>
      </c>
      <c r="BU13" s="17"/>
      <c r="BV13" s="17">
        <v>0.47232947480944198</v>
      </c>
      <c r="BW13" s="17">
        <v>0.41966398985730102</v>
      </c>
      <c r="BX13" s="17">
        <v>0.54619463302257099</v>
      </c>
      <c r="BY13" s="17"/>
      <c r="BZ13" s="17">
        <v>0.42402656624630403</v>
      </c>
      <c r="CA13" s="17">
        <v>0.48092486936579998</v>
      </c>
      <c r="CB13" s="17">
        <v>0.530622278079947</v>
      </c>
      <c r="CC13" s="17">
        <v>0.49044208912468801</v>
      </c>
      <c r="CD13" s="17">
        <v>0.540327313918054</v>
      </c>
      <c r="CE13" s="17">
        <v>0.50791349588301804</v>
      </c>
      <c r="CF13" s="17">
        <v>0.40232617984202401</v>
      </c>
      <c r="CG13" s="17"/>
      <c r="CH13" s="17">
        <v>0.31816256370212398</v>
      </c>
      <c r="CI13" s="17">
        <v>0.55789177172900495</v>
      </c>
      <c r="CJ13" s="17">
        <v>0.52628305315064705</v>
      </c>
      <c r="CK13" s="17">
        <v>0.43809634339118397</v>
      </c>
      <c r="CL13" s="17">
        <v>0.47593455256303302</v>
      </c>
    </row>
    <row r="14" spans="2:90" x14ac:dyDescent="0.3">
      <c r="B14" s="18" t="s">
        <v>118</v>
      </c>
      <c r="C14" s="19">
        <v>4.4825145855997603E-2</v>
      </c>
      <c r="D14" s="19">
        <v>4.2166492051121503E-2</v>
      </c>
      <c r="E14" s="19">
        <v>4.7778784424425902E-2</v>
      </c>
      <c r="F14" s="19"/>
      <c r="G14" s="19">
        <v>6.8623252798420895E-2</v>
      </c>
      <c r="H14" s="19">
        <v>3.48908736416026E-2</v>
      </c>
      <c r="I14" s="19">
        <v>6.5239910479462204E-2</v>
      </c>
      <c r="J14" s="19">
        <v>3.8498122362375702E-2</v>
      </c>
      <c r="K14" s="19">
        <v>4.1744396962572303E-2</v>
      </c>
      <c r="L14" s="19">
        <v>2.76174567007656E-2</v>
      </c>
      <c r="M14" s="19"/>
      <c r="N14" s="19">
        <v>2.8039349382012E-2</v>
      </c>
      <c r="O14" s="19">
        <v>4.8717880584488303E-2</v>
      </c>
      <c r="P14" s="19">
        <v>3.3914549616991203E-2</v>
      </c>
      <c r="Q14" s="19">
        <v>6.8929151955666498E-2</v>
      </c>
      <c r="R14" s="19"/>
      <c r="S14" s="19">
        <v>6.7064089598649998E-2</v>
      </c>
      <c r="T14" s="19">
        <v>4.5194568908935903E-2</v>
      </c>
      <c r="U14" s="19">
        <v>3.68680139628913E-2</v>
      </c>
      <c r="V14" s="19">
        <v>2.6047037213921601E-2</v>
      </c>
      <c r="W14" s="19">
        <v>6.8868268642847993E-2</v>
      </c>
      <c r="X14" s="19">
        <v>4.1524991827739E-2</v>
      </c>
      <c r="Y14" s="19">
        <v>6.2730640544931507E-2</v>
      </c>
      <c r="Z14" s="19">
        <v>0</v>
      </c>
      <c r="AA14" s="19">
        <v>5.0441858611918501E-2</v>
      </c>
      <c r="AB14" s="19">
        <v>3.5880756500742302E-2</v>
      </c>
      <c r="AC14" s="19">
        <v>2.8206297457477901E-2</v>
      </c>
      <c r="AD14" s="19">
        <v>1.6278114914823599E-2</v>
      </c>
      <c r="AE14" s="19"/>
      <c r="AF14" s="19">
        <v>3.9395050516229303E-2</v>
      </c>
      <c r="AG14" s="19">
        <v>3.2917406105560501E-2</v>
      </c>
      <c r="AH14" s="19">
        <v>7.1901799642601405E-2</v>
      </c>
      <c r="AI14" s="19"/>
      <c r="AJ14" s="19">
        <v>2.9810515529836198E-2</v>
      </c>
      <c r="AK14" s="19">
        <v>3.77635335723902E-2</v>
      </c>
      <c r="AL14" s="19">
        <v>2.3630453435361399E-2</v>
      </c>
      <c r="AM14" s="19">
        <v>3.4238242955968098E-2</v>
      </c>
      <c r="AN14" s="19">
        <v>5.61765071051053E-2</v>
      </c>
      <c r="AO14" s="19"/>
      <c r="AP14" s="19">
        <v>3.9266995827660599E-2</v>
      </c>
      <c r="AQ14" s="19">
        <v>2.3042944245640899E-2</v>
      </c>
      <c r="AR14" s="19">
        <v>4.1254602906998103E-2</v>
      </c>
      <c r="AS14" s="19">
        <v>3.0791775659722399E-2</v>
      </c>
      <c r="AT14" s="19">
        <v>7.5390800625760299E-2</v>
      </c>
      <c r="AU14" s="19">
        <v>9.4705242800243394E-2</v>
      </c>
      <c r="AV14" s="19"/>
      <c r="AW14" s="19">
        <v>5.7638985807136202E-2</v>
      </c>
      <c r="AX14" s="19">
        <v>0.15401384563043399</v>
      </c>
      <c r="AY14" s="19">
        <v>7.0945399576966106E-2</v>
      </c>
      <c r="AZ14" s="19">
        <v>4.7095788977686799E-2</v>
      </c>
      <c r="BA14" s="19">
        <v>4.3708207745178501E-2</v>
      </c>
      <c r="BB14" s="19">
        <v>4.2943810701871497E-2</v>
      </c>
      <c r="BC14" s="19">
        <v>1.0325696979090301E-2</v>
      </c>
      <c r="BD14" s="19">
        <v>1.96324815499123E-2</v>
      </c>
      <c r="BE14" s="19">
        <v>1.8106997143349401E-2</v>
      </c>
      <c r="BF14" s="19">
        <v>3.79057945327625E-2</v>
      </c>
      <c r="BG14" s="19">
        <v>1.8127902402604298E-2</v>
      </c>
      <c r="BH14" s="19">
        <v>3.9952883556405402E-2</v>
      </c>
      <c r="BI14" s="19">
        <v>0</v>
      </c>
      <c r="BJ14" s="19">
        <v>7.2524374524607305E-2</v>
      </c>
      <c r="BK14" s="19">
        <v>4.24905386689522E-2</v>
      </c>
      <c r="BL14" s="19">
        <v>3.3926015865378099E-2</v>
      </c>
      <c r="BM14" s="19"/>
      <c r="BN14" s="19">
        <v>4.0478882626375598E-2</v>
      </c>
      <c r="BO14" s="19">
        <v>5.0283913605413198E-2</v>
      </c>
      <c r="BP14" s="19"/>
      <c r="BQ14" s="19">
        <v>4.1949297577709002E-2</v>
      </c>
      <c r="BR14" s="19">
        <v>2.0810850609241201E-2</v>
      </c>
      <c r="BS14" s="19"/>
      <c r="BT14" s="19">
        <v>2.20806744534803E-2</v>
      </c>
      <c r="BU14" s="19"/>
      <c r="BV14" s="19">
        <v>6.4097432323035594E-2</v>
      </c>
      <c r="BW14" s="19">
        <v>6.6654675981745903E-2</v>
      </c>
      <c r="BX14" s="19">
        <v>3.0466211868462299E-2</v>
      </c>
      <c r="BY14" s="19"/>
      <c r="BZ14" s="19">
        <v>7.7311178014870002E-2</v>
      </c>
      <c r="CA14" s="19">
        <v>6.1873816964948002E-2</v>
      </c>
      <c r="CB14" s="19">
        <v>4.7124937393966303E-2</v>
      </c>
      <c r="CC14" s="19">
        <v>3.0039929251120201E-2</v>
      </c>
      <c r="CD14" s="19">
        <v>4.4049774947817998E-2</v>
      </c>
      <c r="CE14" s="19">
        <v>1.6539723138703399E-2</v>
      </c>
      <c r="CF14" s="19">
        <v>1.1803669886445999E-2</v>
      </c>
      <c r="CG14" s="19"/>
      <c r="CH14" s="19">
        <v>2.57895887230545E-2</v>
      </c>
      <c r="CI14" s="19">
        <v>3.2943676778442399E-2</v>
      </c>
      <c r="CJ14" s="19">
        <v>4.7361835587145303E-2</v>
      </c>
      <c r="CK14" s="19">
        <v>7.1028551140153107E-2</v>
      </c>
      <c r="CL14" s="19">
        <v>7.6152847753856098E-2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6.6342635018727197E-2</v>
      </c>
      <c r="D9" s="17">
        <v>6.18909065002817E-2</v>
      </c>
      <c r="E9" s="17">
        <v>7.0279670057890098E-2</v>
      </c>
      <c r="F9" s="17"/>
      <c r="G9" s="17">
        <v>0.101198189203884</v>
      </c>
      <c r="H9" s="17">
        <v>8.7080538854931999E-2</v>
      </c>
      <c r="I9" s="17">
        <v>7.7540284543778107E-2</v>
      </c>
      <c r="J9" s="17">
        <v>4.81795149772331E-2</v>
      </c>
      <c r="K9" s="17">
        <v>7.2019115178377294E-2</v>
      </c>
      <c r="L9" s="17">
        <v>2.8009942873634699E-2</v>
      </c>
      <c r="M9" s="17"/>
      <c r="N9" s="17">
        <v>6.4924344609657597E-2</v>
      </c>
      <c r="O9" s="17">
        <v>6.0557857291239699E-2</v>
      </c>
      <c r="P9" s="17">
        <v>6.12682992214022E-2</v>
      </c>
      <c r="Q9" s="17">
        <v>7.69428115810218E-2</v>
      </c>
      <c r="R9" s="17"/>
      <c r="S9" s="17">
        <v>9.4564571477388601E-2</v>
      </c>
      <c r="T9" s="17">
        <v>8.0765427540077095E-2</v>
      </c>
      <c r="U9" s="17">
        <v>4.1266850619114601E-2</v>
      </c>
      <c r="V9" s="17">
        <v>6.2118798117373898E-2</v>
      </c>
      <c r="W9" s="17">
        <v>4.6561443303712001E-2</v>
      </c>
      <c r="X9" s="17">
        <v>4.5597564101552197E-2</v>
      </c>
      <c r="Y9" s="17">
        <v>4.5951625727214701E-2</v>
      </c>
      <c r="Z9" s="17">
        <v>6.5546290875372906E-2</v>
      </c>
      <c r="AA9" s="17">
        <v>9.1297940283203094E-2</v>
      </c>
      <c r="AB9" s="17">
        <v>6.2043921834834398E-2</v>
      </c>
      <c r="AC9" s="17">
        <v>4.6666613524539498E-2</v>
      </c>
      <c r="AD9" s="17">
        <v>6.8580941877006599E-2</v>
      </c>
      <c r="AE9" s="17"/>
      <c r="AF9" s="17">
        <v>6.0482544328584402E-2</v>
      </c>
      <c r="AG9" s="17">
        <v>7.3539350276792703E-2</v>
      </c>
      <c r="AH9" s="17">
        <v>6.2513203211597299E-2</v>
      </c>
      <c r="AI9" s="17"/>
      <c r="AJ9" s="17">
        <v>6.3935163045742496E-2</v>
      </c>
      <c r="AK9" s="17">
        <v>6.7455625027283694E-2</v>
      </c>
      <c r="AL9" s="17">
        <v>6.1222879508048902E-2</v>
      </c>
      <c r="AM9" s="17">
        <v>5.9733609675747701E-2</v>
      </c>
      <c r="AN9" s="17">
        <v>5.9844864757637402E-2</v>
      </c>
      <c r="AO9" s="17"/>
      <c r="AP9" s="17">
        <v>7.82290428551351E-2</v>
      </c>
      <c r="AQ9" s="17">
        <v>6.6296890806646497E-2</v>
      </c>
      <c r="AR9" s="17">
        <v>4.7150316232340901E-2</v>
      </c>
      <c r="AS9" s="17">
        <v>6.00432126494473E-2</v>
      </c>
      <c r="AT9" s="17">
        <v>6.9666726908460305E-2</v>
      </c>
      <c r="AU9" s="17">
        <v>5.4655876208045497E-2</v>
      </c>
      <c r="AV9" s="17"/>
      <c r="AW9" s="17">
        <v>0.102106188479618</v>
      </c>
      <c r="AX9" s="17">
        <v>7.9021810758067607E-2</v>
      </c>
      <c r="AY9" s="17">
        <v>7.1738388993435001E-2</v>
      </c>
      <c r="AZ9" s="17">
        <v>4.9765547674131397E-2</v>
      </c>
      <c r="BA9" s="17">
        <v>7.4237440837453206E-2</v>
      </c>
      <c r="BB9" s="17">
        <v>7.5448700277748304E-2</v>
      </c>
      <c r="BC9" s="17">
        <v>7.8832718081521799E-2</v>
      </c>
      <c r="BD9" s="17">
        <v>5.01110489127344E-2</v>
      </c>
      <c r="BE9" s="17">
        <v>4.6081173123130002E-2</v>
      </c>
      <c r="BF9" s="17">
        <v>5.1613825828239299E-2</v>
      </c>
      <c r="BG9" s="17">
        <v>7.7226475688209797E-2</v>
      </c>
      <c r="BH9" s="17">
        <v>6.6022095474613796E-2</v>
      </c>
      <c r="BI9" s="17">
        <v>7.3261871840120604E-2</v>
      </c>
      <c r="BJ9" s="17">
        <v>5.2486054647129E-2</v>
      </c>
      <c r="BK9" s="17">
        <v>3.9442145548187098E-2</v>
      </c>
      <c r="BL9" s="17">
        <v>9.4697560708891598E-2</v>
      </c>
      <c r="BM9" s="17"/>
      <c r="BN9" s="17">
        <v>5.96836659378676E-2</v>
      </c>
      <c r="BO9" s="17">
        <v>7.6505255939539898E-2</v>
      </c>
      <c r="BP9" s="17"/>
      <c r="BQ9" s="17">
        <v>7.4540525829796506E-2</v>
      </c>
      <c r="BR9" s="17">
        <v>6.1284853647880999E-2</v>
      </c>
      <c r="BS9" s="17"/>
      <c r="BT9" s="17">
        <v>7.7200127893082199E-2</v>
      </c>
      <c r="BU9" s="17"/>
      <c r="BV9" s="17">
        <v>6.0487027125011202E-2</v>
      </c>
      <c r="BW9" s="17">
        <v>8.7156858485523597E-2</v>
      </c>
      <c r="BX9" s="17">
        <v>5.9820867798453199E-2</v>
      </c>
      <c r="BY9" s="17"/>
      <c r="BZ9" s="17">
        <v>7.1540612013663504E-2</v>
      </c>
      <c r="CA9" s="17">
        <v>8.2942998908940899E-2</v>
      </c>
      <c r="CB9" s="17">
        <v>6.2293708931637E-2</v>
      </c>
      <c r="CC9" s="17">
        <v>6.7750672124801306E-2</v>
      </c>
      <c r="CD9" s="17">
        <v>5.5102152942172002E-2</v>
      </c>
      <c r="CE9" s="17">
        <v>8.1809007604208506E-2</v>
      </c>
      <c r="CF9" s="17">
        <v>6.4782964575445898E-2</v>
      </c>
      <c r="CG9" s="17"/>
      <c r="CH9" s="17">
        <v>0.14078100397298601</v>
      </c>
      <c r="CI9" s="17">
        <v>5.4261925092022399E-2</v>
      </c>
      <c r="CJ9" s="17">
        <v>5.5915216396207001E-2</v>
      </c>
      <c r="CK9" s="17">
        <v>5.5570029460055202E-2</v>
      </c>
      <c r="CL9" s="17">
        <v>0.13455401937474101</v>
      </c>
    </row>
    <row r="10" spans="2:90" ht="28.8" x14ac:dyDescent="0.3">
      <c r="B10" s="18" t="s">
        <v>765</v>
      </c>
      <c r="C10" s="17">
        <v>0.10722901181364</v>
      </c>
      <c r="D10" s="17">
        <v>0.114712297622686</v>
      </c>
      <c r="E10" s="17">
        <v>0.10076558433025901</v>
      </c>
      <c r="F10" s="17"/>
      <c r="G10" s="17">
        <v>0.16604665223074899</v>
      </c>
      <c r="H10" s="17">
        <v>0.162436135311334</v>
      </c>
      <c r="I10" s="17">
        <v>0.15940258143144601</v>
      </c>
      <c r="J10" s="17">
        <v>9.3077010103401206E-2</v>
      </c>
      <c r="K10" s="17">
        <v>6.6939065427378E-2</v>
      </c>
      <c r="L10" s="17">
        <v>1.8840765638376802E-2</v>
      </c>
      <c r="M10" s="17"/>
      <c r="N10" s="17">
        <v>0.12194164798224701</v>
      </c>
      <c r="O10" s="17">
        <v>0.129286126019482</v>
      </c>
      <c r="P10" s="17">
        <v>7.5889189566414397E-2</v>
      </c>
      <c r="Q10" s="17">
        <v>9.4793939197651403E-2</v>
      </c>
      <c r="R10" s="17"/>
      <c r="S10" s="17">
        <v>0.16686654537312001</v>
      </c>
      <c r="T10" s="17">
        <v>7.2288728357281007E-2</v>
      </c>
      <c r="U10" s="17">
        <v>0.112892562165196</v>
      </c>
      <c r="V10" s="17">
        <v>8.9005456637606506E-2</v>
      </c>
      <c r="W10" s="17">
        <v>9.0481710110084601E-2</v>
      </c>
      <c r="X10" s="17">
        <v>0.149281374073615</v>
      </c>
      <c r="Y10" s="17">
        <v>7.9773591880183098E-2</v>
      </c>
      <c r="Z10" s="17">
        <v>9.0593198084809506E-2</v>
      </c>
      <c r="AA10" s="17">
        <v>7.7616900163230806E-2</v>
      </c>
      <c r="AB10" s="17">
        <v>9.5613340956907003E-2</v>
      </c>
      <c r="AC10" s="17">
        <v>0.14700559369848101</v>
      </c>
      <c r="AD10" s="17">
        <v>0.105412217673456</v>
      </c>
      <c r="AE10" s="17"/>
      <c r="AF10" s="17">
        <v>9.6483464759225299E-2</v>
      </c>
      <c r="AG10" s="17">
        <v>0.11024390773620001</v>
      </c>
      <c r="AH10" s="17">
        <v>8.7452818012392602E-2</v>
      </c>
      <c r="AI10" s="17"/>
      <c r="AJ10" s="17">
        <v>5.3737784641009499E-2</v>
      </c>
      <c r="AK10" s="17">
        <v>0.13808416837461099</v>
      </c>
      <c r="AL10" s="17">
        <v>0.108113536243289</v>
      </c>
      <c r="AM10" s="17">
        <v>0.117407923835138</v>
      </c>
      <c r="AN10" s="17">
        <v>0.149875753015494</v>
      </c>
      <c r="AO10" s="17"/>
      <c r="AP10" s="17">
        <v>0.146385545120928</v>
      </c>
      <c r="AQ10" s="17">
        <v>7.3979868906120697E-2</v>
      </c>
      <c r="AR10" s="17">
        <v>0.15336169628181301</v>
      </c>
      <c r="AS10" s="17">
        <v>0.110269191968544</v>
      </c>
      <c r="AT10" s="17">
        <v>0.13400529341479001</v>
      </c>
      <c r="AU10" s="17">
        <v>6.1960259679003898E-2</v>
      </c>
      <c r="AV10" s="17"/>
      <c r="AW10" s="17">
        <v>5.4275030558449101E-2</v>
      </c>
      <c r="AX10" s="17">
        <v>0.11237501030962301</v>
      </c>
      <c r="AY10" s="17">
        <v>9.2968148973700204E-2</v>
      </c>
      <c r="AZ10" s="17">
        <v>0.110094300103832</v>
      </c>
      <c r="BA10" s="17">
        <v>8.5961337487765896E-2</v>
      </c>
      <c r="BB10" s="17">
        <v>0.11088273015087299</v>
      </c>
      <c r="BC10" s="17">
        <v>8.4552885231137506E-2</v>
      </c>
      <c r="BD10" s="17">
        <v>8.6170862778086499E-2</v>
      </c>
      <c r="BE10" s="17">
        <v>0.10874441388176501</v>
      </c>
      <c r="BF10" s="17">
        <v>0.142312639420447</v>
      </c>
      <c r="BG10" s="17">
        <v>9.0034117108709094E-2</v>
      </c>
      <c r="BH10" s="17">
        <v>0.16151904621487201</v>
      </c>
      <c r="BI10" s="17">
        <v>0.15171496292317699</v>
      </c>
      <c r="BJ10" s="17">
        <v>0.19376118474750101</v>
      </c>
      <c r="BK10" s="17">
        <v>6.1634162757661898E-2</v>
      </c>
      <c r="BL10" s="17">
        <v>0.159754530532351</v>
      </c>
      <c r="BM10" s="17"/>
      <c r="BN10" s="17">
        <v>9.0438054907643395E-2</v>
      </c>
      <c r="BO10" s="17">
        <v>0.13198346438962499</v>
      </c>
      <c r="BP10" s="17"/>
      <c r="BQ10" s="17">
        <v>0.14459054849754399</v>
      </c>
      <c r="BR10" s="17">
        <v>0.12922190701991201</v>
      </c>
      <c r="BS10" s="17"/>
      <c r="BT10" s="17">
        <v>0.18106636587106001</v>
      </c>
      <c r="BU10" s="17"/>
      <c r="BV10" s="17">
        <v>9.6351761550327999E-2</v>
      </c>
      <c r="BW10" s="17">
        <v>0.135427013362864</v>
      </c>
      <c r="BX10" s="17">
        <v>0.10463586824957199</v>
      </c>
      <c r="BY10" s="17"/>
      <c r="BZ10" s="17">
        <v>0.12232553527963901</v>
      </c>
      <c r="CA10" s="17">
        <v>7.8478940574308806E-2</v>
      </c>
      <c r="CB10" s="17">
        <v>0.101799928260112</v>
      </c>
      <c r="CC10" s="17">
        <v>0.13416538705411901</v>
      </c>
      <c r="CD10" s="17">
        <v>0.103298833830245</v>
      </c>
      <c r="CE10" s="17">
        <v>8.8939660118437E-2</v>
      </c>
      <c r="CF10" s="17">
        <v>0.15960290817044301</v>
      </c>
      <c r="CG10" s="17"/>
      <c r="CH10" s="17">
        <v>0.15255836011142301</v>
      </c>
      <c r="CI10" s="17">
        <v>0.10268392773341101</v>
      </c>
      <c r="CJ10" s="17">
        <v>9.68802928317328E-2</v>
      </c>
      <c r="CK10" s="17">
        <v>9.69477773474718E-2</v>
      </c>
      <c r="CL10" s="17">
        <v>0.174003662813281</v>
      </c>
    </row>
    <row r="11" spans="2:90" ht="28.8" x14ac:dyDescent="0.3">
      <c r="B11" s="18" t="s">
        <v>766</v>
      </c>
      <c r="C11" s="17">
        <v>0.12743709557673899</v>
      </c>
      <c r="D11" s="17">
        <v>0.13631612437815799</v>
      </c>
      <c r="E11" s="17">
        <v>0.117704883730162</v>
      </c>
      <c r="F11" s="17"/>
      <c r="G11" s="17">
        <v>0.196700636381931</v>
      </c>
      <c r="H11" s="17">
        <v>0.19787281673853499</v>
      </c>
      <c r="I11" s="17">
        <v>0.15140033888502599</v>
      </c>
      <c r="J11" s="17">
        <v>0.13199385302831701</v>
      </c>
      <c r="K11" s="17">
        <v>9.0775637936548803E-2</v>
      </c>
      <c r="L11" s="17">
        <v>2.5149002645301399E-2</v>
      </c>
      <c r="M11" s="17"/>
      <c r="N11" s="17">
        <v>0.13697252752354599</v>
      </c>
      <c r="O11" s="17">
        <v>0.123003526421369</v>
      </c>
      <c r="P11" s="17">
        <v>0.145491413974738</v>
      </c>
      <c r="Q11" s="17">
        <v>0.105312205339925</v>
      </c>
      <c r="R11" s="17"/>
      <c r="S11" s="17">
        <v>0.15007000619777999</v>
      </c>
      <c r="T11" s="17">
        <v>0.10782955986583299</v>
      </c>
      <c r="U11" s="17">
        <v>0.107835743378089</v>
      </c>
      <c r="V11" s="17">
        <v>0.15346740375578299</v>
      </c>
      <c r="W11" s="17">
        <v>0.146761061972322</v>
      </c>
      <c r="X11" s="17">
        <v>0.12542491676658199</v>
      </c>
      <c r="Y11" s="17">
        <v>0.124293254816602</v>
      </c>
      <c r="Z11" s="17">
        <v>0.12377943466484401</v>
      </c>
      <c r="AA11" s="17">
        <v>0.118967474360335</v>
      </c>
      <c r="AB11" s="17">
        <v>0.12214994819340499</v>
      </c>
      <c r="AC11" s="17">
        <v>0.10224098820369799</v>
      </c>
      <c r="AD11" s="17">
        <v>0.14417078943428499</v>
      </c>
      <c r="AE11" s="17"/>
      <c r="AF11" s="17">
        <v>8.2312538173121799E-2</v>
      </c>
      <c r="AG11" s="17">
        <v>0.12917176358216401</v>
      </c>
      <c r="AH11" s="17">
        <v>0.211959003855439</v>
      </c>
      <c r="AI11" s="17"/>
      <c r="AJ11" s="17">
        <v>8.1243239761672401E-2</v>
      </c>
      <c r="AK11" s="17">
        <v>0.14678212300287899</v>
      </c>
      <c r="AL11" s="17">
        <v>0.118596499416873</v>
      </c>
      <c r="AM11" s="17">
        <v>0.149001213993223</v>
      </c>
      <c r="AN11" s="17">
        <v>0.135072046686882</v>
      </c>
      <c r="AO11" s="17"/>
      <c r="AP11" s="17">
        <v>0.145759278351798</v>
      </c>
      <c r="AQ11" s="17">
        <v>0.11833965816320401</v>
      </c>
      <c r="AR11" s="17">
        <v>0.103275805299093</v>
      </c>
      <c r="AS11" s="17">
        <v>0.113070133359765</v>
      </c>
      <c r="AT11" s="17">
        <v>0.13102364399470401</v>
      </c>
      <c r="AU11" s="17">
        <v>0.128552275232583</v>
      </c>
      <c r="AV11" s="17"/>
      <c r="AW11" s="17">
        <v>0.20280826723305501</v>
      </c>
      <c r="AX11" s="17">
        <v>9.8915706262810099E-2</v>
      </c>
      <c r="AY11" s="17">
        <v>0.13075084448183499</v>
      </c>
      <c r="AZ11" s="17">
        <v>0.103485322155659</v>
      </c>
      <c r="BA11" s="17">
        <v>0.15220788084687101</v>
      </c>
      <c r="BB11" s="17">
        <v>0.12172827031094</v>
      </c>
      <c r="BC11" s="17">
        <v>0.15974591792802201</v>
      </c>
      <c r="BD11" s="17">
        <v>8.2984178691118599E-2</v>
      </c>
      <c r="BE11" s="17">
        <v>9.5520630762151601E-2</v>
      </c>
      <c r="BF11" s="17">
        <v>0.17035669942108</v>
      </c>
      <c r="BG11" s="17">
        <v>0.14271037258270999</v>
      </c>
      <c r="BH11" s="17">
        <v>9.2669923017577802E-2</v>
      </c>
      <c r="BI11" s="17">
        <v>0.117450055280342</v>
      </c>
      <c r="BJ11" s="17">
        <v>9.6893100431440796E-2</v>
      </c>
      <c r="BK11" s="17">
        <v>0.225623792708112</v>
      </c>
      <c r="BL11" s="17">
        <v>0.16428512657967301</v>
      </c>
      <c r="BM11" s="17"/>
      <c r="BN11" s="17">
        <v>0.120054338981556</v>
      </c>
      <c r="BO11" s="17">
        <v>0.13612008181778901</v>
      </c>
      <c r="BP11" s="17"/>
      <c r="BQ11" s="17">
        <v>0.14564988034627299</v>
      </c>
      <c r="BR11" s="17">
        <v>0.16119806135346701</v>
      </c>
      <c r="BS11" s="17"/>
      <c r="BT11" s="17">
        <v>0.18645672844144701</v>
      </c>
      <c r="BU11" s="17"/>
      <c r="BV11" s="17">
        <v>0.142219593096195</v>
      </c>
      <c r="BW11" s="17">
        <v>0.13975554687403399</v>
      </c>
      <c r="BX11" s="17">
        <v>0.10985939648198099</v>
      </c>
      <c r="BY11" s="17"/>
      <c r="BZ11" s="17">
        <v>0.111122783765132</v>
      </c>
      <c r="CA11" s="17">
        <v>0.13482849830595101</v>
      </c>
      <c r="CB11" s="17">
        <v>0.118895101562548</v>
      </c>
      <c r="CC11" s="17">
        <v>0.13897171835449601</v>
      </c>
      <c r="CD11" s="17">
        <v>0.12044535053804099</v>
      </c>
      <c r="CE11" s="17">
        <v>0.170643298931548</v>
      </c>
      <c r="CF11" s="17">
        <v>0.13804104609603399</v>
      </c>
      <c r="CG11" s="17"/>
      <c r="CH11" s="17">
        <v>0.14326438811754</v>
      </c>
      <c r="CI11" s="17">
        <v>0.123225682407857</v>
      </c>
      <c r="CJ11" s="17">
        <v>0.13966459181850099</v>
      </c>
      <c r="CK11" s="17">
        <v>0.11766188446227201</v>
      </c>
      <c r="CL11" s="17">
        <v>5.34553783350585E-2</v>
      </c>
    </row>
    <row r="12" spans="2:90" ht="28.8" x14ac:dyDescent="0.3">
      <c r="B12" s="18" t="s">
        <v>767</v>
      </c>
      <c r="C12" s="17">
        <v>0.15846585462336801</v>
      </c>
      <c r="D12" s="17">
        <v>0.17221706209738599</v>
      </c>
      <c r="E12" s="17">
        <v>0.145280542529894</v>
      </c>
      <c r="F12" s="17"/>
      <c r="G12" s="17">
        <v>0.25716977224515303</v>
      </c>
      <c r="H12" s="17">
        <v>0.21625010381204801</v>
      </c>
      <c r="I12" s="17">
        <v>0.198453874915789</v>
      </c>
      <c r="J12" s="17">
        <v>0.16840946901259801</v>
      </c>
      <c r="K12" s="17">
        <v>0.120382536446832</v>
      </c>
      <c r="L12" s="17">
        <v>3.04162732124817E-2</v>
      </c>
      <c r="M12" s="17"/>
      <c r="N12" s="17">
        <v>0.16701361643558299</v>
      </c>
      <c r="O12" s="17">
        <v>0.18633376353450101</v>
      </c>
      <c r="P12" s="17">
        <v>0.124659687943769</v>
      </c>
      <c r="Q12" s="17">
        <v>0.14979946187611901</v>
      </c>
      <c r="R12" s="17"/>
      <c r="S12" s="17">
        <v>0.16587603974227699</v>
      </c>
      <c r="T12" s="17">
        <v>0.15076271638995101</v>
      </c>
      <c r="U12" s="17">
        <v>0.13913215358898001</v>
      </c>
      <c r="V12" s="17">
        <v>0.14238507435638001</v>
      </c>
      <c r="W12" s="17">
        <v>0.15783575377585601</v>
      </c>
      <c r="X12" s="17">
        <v>0.158757933275122</v>
      </c>
      <c r="Y12" s="17">
        <v>0.13783754007054499</v>
      </c>
      <c r="Z12" s="17">
        <v>0.19860973410167199</v>
      </c>
      <c r="AA12" s="17">
        <v>0.153039336697429</v>
      </c>
      <c r="AB12" s="17">
        <v>0.18784073262155801</v>
      </c>
      <c r="AC12" s="17">
        <v>0.14956888131903301</v>
      </c>
      <c r="AD12" s="17">
        <v>0.205841417687636</v>
      </c>
      <c r="AE12" s="17"/>
      <c r="AF12" s="17">
        <v>0.105301431239505</v>
      </c>
      <c r="AG12" s="17">
        <v>0.17061291749618299</v>
      </c>
      <c r="AH12" s="17">
        <v>0.16693273928182401</v>
      </c>
      <c r="AI12" s="17"/>
      <c r="AJ12" s="17">
        <v>0.14981367394357401</v>
      </c>
      <c r="AK12" s="17">
        <v>0.17582701795246</v>
      </c>
      <c r="AL12" s="17">
        <v>9.1305023773326596E-2</v>
      </c>
      <c r="AM12" s="17">
        <v>0.125729515106767</v>
      </c>
      <c r="AN12" s="17">
        <v>0.18924085679037</v>
      </c>
      <c r="AO12" s="17"/>
      <c r="AP12" s="17">
        <v>0.19000681992771001</v>
      </c>
      <c r="AQ12" s="17">
        <v>0.143342705695122</v>
      </c>
      <c r="AR12" s="17">
        <v>0.110010096680474</v>
      </c>
      <c r="AS12" s="17">
        <v>0.13175038521461399</v>
      </c>
      <c r="AT12" s="17">
        <v>0.227707232398485</v>
      </c>
      <c r="AU12" s="17">
        <v>0.10092118831906299</v>
      </c>
      <c r="AV12" s="17"/>
      <c r="AW12" s="17">
        <v>9.7069785095583005E-2</v>
      </c>
      <c r="AX12" s="17">
        <v>9.4166390847032905E-2</v>
      </c>
      <c r="AY12" s="17">
        <v>0.157828811510902</v>
      </c>
      <c r="AZ12" s="17">
        <v>0.142009001783482</v>
      </c>
      <c r="BA12" s="17">
        <v>0.12038785334336501</v>
      </c>
      <c r="BB12" s="17">
        <v>9.6201987628472305E-2</v>
      </c>
      <c r="BC12" s="17">
        <v>0.20223586640622099</v>
      </c>
      <c r="BD12" s="17">
        <v>0.180180923520881</v>
      </c>
      <c r="BE12" s="17">
        <v>0.17441195037792401</v>
      </c>
      <c r="BF12" s="17">
        <v>0.22282591192540399</v>
      </c>
      <c r="BG12" s="17">
        <v>0.168623798684362</v>
      </c>
      <c r="BH12" s="17">
        <v>0.16907827841369799</v>
      </c>
      <c r="BI12" s="17">
        <v>0.220785170179506</v>
      </c>
      <c r="BJ12" s="17">
        <v>0.203527395750356</v>
      </c>
      <c r="BK12" s="17">
        <v>0.17824052353582401</v>
      </c>
      <c r="BL12" s="17">
        <v>0.19023270219830299</v>
      </c>
      <c r="BM12" s="17"/>
      <c r="BN12" s="17">
        <v>0.13868539283998901</v>
      </c>
      <c r="BO12" s="17">
        <v>0.18574573065369501</v>
      </c>
      <c r="BP12" s="17"/>
      <c r="BQ12" s="17">
        <v>0.18878228485731899</v>
      </c>
      <c r="BR12" s="17">
        <v>0.16564657697523399</v>
      </c>
      <c r="BS12" s="17"/>
      <c r="BT12" s="17">
        <v>0.188871931267931</v>
      </c>
      <c r="BU12" s="17"/>
      <c r="BV12" s="17">
        <v>0.17915142108549401</v>
      </c>
      <c r="BW12" s="17">
        <v>0.18095553819393501</v>
      </c>
      <c r="BX12" s="17">
        <v>0.14541777870933001</v>
      </c>
      <c r="BY12" s="17"/>
      <c r="BZ12" s="17">
        <v>0.15549677425241801</v>
      </c>
      <c r="CA12" s="17">
        <v>0.15040525733961299</v>
      </c>
      <c r="CB12" s="17">
        <v>0.167157407064669</v>
      </c>
      <c r="CC12" s="17">
        <v>0.178927879210036</v>
      </c>
      <c r="CD12" s="17">
        <v>0.16618956183597</v>
      </c>
      <c r="CE12" s="17">
        <v>0.13357746340344201</v>
      </c>
      <c r="CF12" s="17">
        <v>0.174758893885611</v>
      </c>
      <c r="CG12" s="17"/>
      <c r="CH12" s="17">
        <v>0.140195342084667</v>
      </c>
      <c r="CI12" s="17">
        <v>0.14949455786530999</v>
      </c>
      <c r="CJ12" s="17">
        <v>0.168884040280808</v>
      </c>
      <c r="CK12" s="17">
        <v>0.178712784402246</v>
      </c>
      <c r="CL12" s="17">
        <v>0.111530003507143</v>
      </c>
    </row>
    <row r="13" spans="2:90" ht="28.8" x14ac:dyDescent="0.3">
      <c r="B13" s="18" t="s">
        <v>768</v>
      </c>
      <c r="C13" s="17">
        <v>0.47354310426496299</v>
      </c>
      <c r="D13" s="17">
        <v>0.46161706399522801</v>
      </c>
      <c r="E13" s="17">
        <v>0.48694920402802799</v>
      </c>
      <c r="F13" s="17"/>
      <c r="G13" s="17">
        <v>0.192758655144702</v>
      </c>
      <c r="H13" s="17">
        <v>0.28005096177349098</v>
      </c>
      <c r="I13" s="17">
        <v>0.33117848591010002</v>
      </c>
      <c r="J13" s="17">
        <v>0.484131200270564</v>
      </c>
      <c r="K13" s="17">
        <v>0.58511812001793395</v>
      </c>
      <c r="L13" s="17">
        <v>0.85129515127825595</v>
      </c>
      <c r="M13" s="17"/>
      <c r="N13" s="17">
        <v>0.46481066648969399</v>
      </c>
      <c r="O13" s="17">
        <v>0.44551160466978801</v>
      </c>
      <c r="P13" s="17">
        <v>0.54554597152111906</v>
      </c>
      <c r="Q13" s="17">
        <v>0.45151276966679799</v>
      </c>
      <c r="R13" s="17"/>
      <c r="S13" s="17">
        <v>0.33969776241567901</v>
      </c>
      <c r="T13" s="17">
        <v>0.52499208447885704</v>
      </c>
      <c r="U13" s="17">
        <v>0.54475195792915299</v>
      </c>
      <c r="V13" s="17">
        <v>0.47391625759154699</v>
      </c>
      <c r="W13" s="17">
        <v>0.49803559424567001</v>
      </c>
      <c r="X13" s="17">
        <v>0.45455994390087401</v>
      </c>
      <c r="Y13" s="17">
        <v>0.53916125833097694</v>
      </c>
      <c r="Z13" s="17">
        <v>0.47794627295410402</v>
      </c>
      <c r="AA13" s="17">
        <v>0.48641322933384701</v>
      </c>
      <c r="AB13" s="17">
        <v>0.48086186817455401</v>
      </c>
      <c r="AC13" s="17">
        <v>0.46920673569014298</v>
      </c>
      <c r="AD13" s="17">
        <v>0.44238402385785602</v>
      </c>
      <c r="AE13" s="17"/>
      <c r="AF13" s="17">
        <v>0.59172472753661298</v>
      </c>
      <c r="AG13" s="17">
        <v>0.469703630667684</v>
      </c>
      <c r="AH13" s="17">
        <v>0.35332785526988297</v>
      </c>
      <c r="AI13" s="17"/>
      <c r="AJ13" s="17">
        <v>0.58955228176515295</v>
      </c>
      <c r="AK13" s="17">
        <v>0.42526589014232902</v>
      </c>
      <c r="AL13" s="17">
        <v>0.55370926588491198</v>
      </c>
      <c r="AM13" s="17">
        <v>0.49426347986617297</v>
      </c>
      <c r="AN13" s="17">
        <v>0.39826046023644901</v>
      </c>
      <c r="AO13" s="17"/>
      <c r="AP13" s="17">
        <v>0.39831236384054303</v>
      </c>
      <c r="AQ13" s="17">
        <v>0.54906786285491904</v>
      </c>
      <c r="AR13" s="17">
        <v>0.50846031944692105</v>
      </c>
      <c r="AS13" s="17">
        <v>0.53036396757848303</v>
      </c>
      <c r="AT13" s="17">
        <v>0.36148630651378599</v>
      </c>
      <c r="AU13" s="17">
        <v>0.54745508502237195</v>
      </c>
      <c r="AV13" s="17"/>
      <c r="AW13" s="17">
        <v>0.33861526881367499</v>
      </c>
      <c r="AX13" s="17">
        <v>0.39564569568894398</v>
      </c>
      <c r="AY13" s="17">
        <v>0.44253647593418899</v>
      </c>
      <c r="AZ13" s="17">
        <v>0.51048276760806599</v>
      </c>
      <c r="BA13" s="17">
        <v>0.49919812119324197</v>
      </c>
      <c r="BB13" s="17">
        <v>0.51916094433153404</v>
      </c>
      <c r="BC13" s="17">
        <v>0.45084647908832798</v>
      </c>
      <c r="BD13" s="17">
        <v>0.576599142011472</v>
      </c>
      <c r="BE13" s="17">
        <v>0.55808816271095496</v>
      </c>
      <c r="BF13" s="17">
        <v>0.38438469156861499</v>
      </c>
      <c r="BG13" s="17">
        <v>0.50199975402062702</v>
      </c>
      <c r="BH13" s="17">
        <v>0.45971918042856902</v>
      </c>
      <c r="BI13" s="17">
        <v>0.40513868228652999</v>
      </c>
      <c r="BJ13" s="17">
        <v>0.417922187746669</v>
      </c>
      <c r="BK13" s="17">
        <v>0.43117852350247099</v>
      </c>
      <c r="BL13" s="17">
        <v>0.35683574617364699</v>
      </c>
      <c r="BM13" s="17"/>
      <c r="BN13" s="17">
        <v>0.526432561853174</v>
      </c>
      <c r="BO13" s="17">
        <v>0.39974292998276301</v>
      </c>
      <c r="BP13" s="17"/>
      <c r="BQ13" s="17">
        <v>0.40907285272537702</v>
      </c>
      <c r="BR13" s="17">
        <v>0.43459843721045599</v>
      </c>
      <c r="BS13" s="17"/>
      <c r="BT13" s="17">
        <v>0.34626961287254499</v>
      </c>
      <c r="BU13" s="17"/>
      <c r="BV13" s="17">
        <v>0.40698246624433299</v>
      </c>
      <c r="BW13" s="17">
        <v>0.39203444022160699</v>
      </c>
      <c r="BX13" s="17">
        <v>0.53256986318294197</v>
      </c>
      <c r="BY13" s="17"/>
      <c r="BZ13" s="17">
        <v>0.42370973094890801</v>
      </c>
      <c r="CA13" s="17">
        <v>0.455980996208249</v>
      </c>
      <c r="CB13" s="17">
        <v>0.47067514283120698</v>
      </c>
      <c r="CC13" s="17">
        <v>0.44046649439952101</v>
      </c>
      <c r="CD13" s="17">
        <v>0.51679494742203802</v>
      </c>
      <c r="CE13" s="17">
        <v>0.49983899137673099</v>
      </c>
      <c r="CF13" s="17">
        <v>0.43962735450245899</v>
      </c>
      <c r="CG13" s="17"/>
      <c r="CH13" s="17">
        <v>0.380699144957587</v>
      </c>
      <c r="CI13" s="17">
        <v>0.52877095840828403</v>
      </c>
      <c r="CJ13" s="17">
        <v>0.47285068597667101</v>
      </c>
      <c r="CK13" s="17">
        <v>0.42682815852387701</v>
      </c>
      <c r="CL13" s="17">
        <v>0.37627668131924502</v>
      </c>
    </row>
    <row r="14" spans="2:90" x14ac:dyDescent="0.3">
      <c r="B14" s="18" t="s">
        <v>118</v>
      </c>
      <c r="C14" s="19">
        <v>6.6982298702563198E-2</v>
      </c>
      <c r="D14" s="19">
        <v>5.3246545406260101E-2</v>
      </c>
      <c r="E14" s="19">
        <v>7.9020115323767001E-2</v>
      </c>
      <c r="F14" s="19"/>
      <c r="G14" s="19">
        <v>8.6126094793581298E-2</v>
      </c>
      <c r="H14" s="19">
        <v>5.6309443509658899E-2</v>
      </c>
      <c r="I14" s="19">
        <v>8.2024434313860806E-2</v>
      </c>
      <c r="J14" s="19">
        <v>7.4208952607886999E-2</v>
      </c>
      <c r="K14" s="19">
        <v>6.4765524992929493E-2</v>
      </c>
      <c r="L14" s="19">
        <v>4.6288864351949802E-2</v>
      </c>
      <c r="M14" s="19"/>
      <c r="N14" s="19">
        <v>4.4337196959271997E-2</v>
      </c>
      <c r="O14" s="19">
        <v>5.5307122063620102E-2</v>
      </c>
      <c r="P14" s="19">
        <v>4.7145437772556802E-2</v>
      </c>
      <c r="Q14" s="19">
        <v>0.121638812338485</v>
      </c>
      <c r="R14" s="19"/>
      <c r="S14" s="19">
        <v>8.2925074793756895E-2</v>
      </c>
      <c r="T14" s="19">
        <v>6.33614833680015E-2</v>
      </c>
      <c r="U14" s="19">
        <v>5.41207323194677E-2</v>
      </c>
      <c r="V14" s="19">
        <v>7.9107009541310502E-2</v>
      </c>
      <c r="W14" s="19">
        <v>6.0324436592356097E-2</v>
      </c>
      <c r="X14" s="19">
        <v>6.6378267882255093E-2</v>
      </c>
      <c r="Y14" s="19">
        <v>7.2982729174478095E-2</v>
      </c>
      <c r="Z14" s="19">
        <v>4.3525069319196898E-2</v>
      </c>
      <c r="AA14" s="19">
        <v>7.2665119161955394E-2</v>
      </c>
      <c r="AB14" s="19">
        <v>5.1490188218741899E-2</v>
      </c>
      <c r="AC14" s="19">
        <v>8.5311187564104898E-2</v>
      </c>
      <c r="AD14" s="19">
        <v>3.3610609469760203E-2</v>
      </c>
      <c r="AE14" s="19"/>
      <c r="AF14" s="19">
        <v>6.3695293962951399E-2</v>
      </c>
      <c r="AG14" s="19">
        <v>4.6728430240976303E-2</v>
      </c>
      <c r="AH14" s="19">
        <v>0.11781438036886301</v>
      </c>
      <c r="AI14" s="19"/>
      <c r="AJ14" s="19">
        <v>6.1717856842848397E-2</v>
      </c>
      <c r="AK14" s="19">
        <v>4.6585175500437503E-2</v>
      </c>
      <c r="AL14" s="19">
        <v>6.7052795173550395E-2</v>
      </c>
      <c r="AM14" s="19">
        <v>5.3864257522951299E-2</v>
      </c>
      <c r="AN14" s="19">
        <v>6.7706018513167501E-2</v>
      </c>
      <c r="AO14" s="19"/>
      <c r="AP14" s="19">
        <v>4.1306949903885698E-2</v>
      </c>
      <c r="AQ14" s="19">
        <v>4.89730135739882E-2</v>
      </c>
      <c r="AR14" s="19">
        <v>7.7741766059357301E-2</v>
      </c>
      <c r="AS14" s="19">
        <v>5.4503109229147202E-2</v>
      </c>
      <c r="AT14" s="19">
        <v>7.6110796769774197E-2</v>
      </c>
      <c r="AU14" s="19">
        <v>0.106455315538932</v>
      </c>
      <c r="AV14" s="19"/>
      <c r="AW14" s="19">
        <v>0.20512545981961899</v>
      </c>
      <c r="AX14" s="19">
        <v>0.219875386133523</v>
      </c>
      <c r="AY14" s="19">
        <v>0.10417733010593901</v>
      </c>
      <c r="AZ14" s="19">
        <v>8.4163060674829496E-2</v>
      </c>
      <c r="BA14" s="19">
        <v>6.8007366291303106E-2</v>
      </c>
      <c r="BB14" s="19">
        <v>7.6577367300432103E-2</v>
      </c>
      <c r="BC14" s="19">
        <v>2.3786133264768802E-2</v>
      </c>
      <c r="BD14" s="19">
        <v>2.3953844085707401E-2</v>
      </c>
      <c r="BE14" s="19">
        <v>1.7153669144075699E-2</v>
      </c>
      <c r="BF14" s="19">
        <v>2.8506231836215201E-2</v>
      </c>
      <c r="BG14" s="19">
        <v>1.9405481915382598E-2</v>
      </c>
      <c r="BH14" s="19">
        <v>5.0991476450670099E-2</v>
      </c>
      <c r="BI14" s="19">
        <v>3.1649257490323303E-2</v>
      </c>
      <c r="BJ14" s="19">
        <v>3.54100766769051E-2</v>
      </c>
      <c r="BK14" s="19">
        <v>6.3880851947744399E-2</v>
      </c>
      <c r="BL14" s="19">
        <v>3.4194333807133902E-2</v>
      </c>
      <c r="BM14" s="19"/>
      <c r="BN14" s="19">
        <v>6.4705985479769496E-2</v>
      </c>
      <c r="BO14" s="19">
        <v>6.9902537216588206E-2</v>
      </c>
      <c r="BP14" s="19"/>
      <c r="BQ14" s="19">
        <v>3.7363907743689903E-2</v>
      </c>
      <c r="BR14" s="19">
        <v>4.8050163793050001E-2</v>
      </c>
      <c r="BS14" s="19"/>
      <c r="BT14" s="19">
        <v>2.0135233653934399E-2</v>
      </c>
      <c r="BU14" s="19"/>
      <c r="BV14" s="19">
        <v>0.11480773089863899</v>
      </c>
      <c r="BW14" s="19">
        <v>6.4670602862036297E-2</v>
      </c>
      <c r="BX14" s="19">
        <v>4.7696225577721997E-2</v>
      </c>
      <c r="BY14" s="19"/>
      <c r="BZ14" s="19">
        <v>0.11580456374023999</v>
      </c>
      <c r="CA14" s="19">
        <v>9.7363308662937298E-2</v>
      </c>
      <c r="CB14" s="19">
        <v>7.9178711349826E-2</v>
      </c>
      <c r="CC14" s="19">
        <v>3.9717848857026603E-2</v>
      </c>
      <c r="CD14" s="19">
        <v>3.8169153431534299E-2</v>
      </c>
      <c r="CE14" s="19">
        <v>2.5191578565633501E-2</v>
      </c>
      <c r="CF14" s="19">
        <v>2.3186832770007201E-2</v>
      </c>
      <c r="CG14" s="19"/>
      <c r="CH14" s="19">
        <v>4.25017607557968E-2</v>
      </c>
      <c r="CI14" s="19">
        <v>4.15629484931151E-2</v>
      </c>
      <c r="CJ14" s="19">
        <v>6.5805172696080605E-2</v>
      </c>
      <c r="CK14" s="19">
        <v>0.124279365804077</v>
      </c>
      <c r="CL14" s="19">
        <v>0.150180254650532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6.7894835979538007E-2</v>
      </c>
      <c r="D9" s="17">
        <v>6.7394457533772503E-2</v>
      </c>
      <c r="E9" s="17">
        <v>6.8922060545187805E-2</v>
      </c>
      <c r="F9" s="17"/>
      <c r="G9" s="17">
        <v>0.10806607303450901</v>
      </c>
      <c r="H9" s="17">
        <v>0.102284015742752</v>
      </c>
      <c r="I9" s="17">
        <v>9.7089183822139394E-2</v>
      </c>
      <c r="J9" s="17">
        <v>4.8842979661549699E-2</v>
      </c>
      <c r="K9" s="17">
        <v>4.1061748203788398E-2</v>
      </c>
      <c r="L9" s="17">
        <v>2.2669227019540002E-2</v>
      </c>
      <c r="M9" s="17"/>
      <c r="N9" s="17">
        <v>9.0965977449338806E-2</v>
      </c>
      <c r="O9" s="17">
        <v>6.7058470829570602E-2</v>
      </c>
      <c r="P9" s="17">
        <v>5.4912483681639E-2</v>
      </c>
      <c r="Q9" s="17">
        <v>5.59957108827056E-2</v>
      </c>
      <c r="R9" s="17"/>
      <c r="S9" s="17">
        <v>9.7346338251357398E-2</v>
      </c>
      <c r="T9" s="17">
        <v>4.2844951009312703E-2</v>
      </c>
      <c r="U9" s="17">
        <v>7.0379770376394493E-2</v>
      </c>
      <c r="V9" s="17">
        <v>5.9084141090478201E-2</v>
      </c>
      <c r="W9" s="17">
        <v>6.3894912773113405E-2</v>
      </c>
      <c r="X9" s="17">
        <v>6.2030701214979098E-2</v>
      </c>
      <c r="Y9" s="17">
        <v>3.4749394499378403E-2</v>
      </c>
      <c r="Z9" s="17">
        <v>3.6416130098756501E-2</v>
      </c>
      <c r="AA9" s="17">
        <v>6.2710385893886E-2</v>
      </c>
      <c r="AB9" s="17">
        <v>0.104140355652561</v>
      </c>
      <c r="AC9" s="17">
        <v>0.103183446430887</v>
      </c>
      <c r="AD9" s="17">
        <v>6.7560121203659104E-2</v>
      </c>
      <c r="AE9" s="17"/>
      <c r="AF9" s="17">
        <v>4.9096718067626499E-2</v>
      </c>
      <c r="AG9" s="17">
        <v>7.7432510715433403E-2</v>
      </c>
      <c r="AH9" s="17">
        <v>6.77491105461E-2</v>
      </c>
      <c r="AI9" s="17"/>
      <c r="AJ9" s="17">
        <v>6.1057818518039299E-2</v>
      </c>
      <c r="AK9" s="17">
        <v>7.40835598456447E-2</v>
      </c>
      <c r="AL9" s="17">
        <v>6.0737522786636501E-2</v>
      </c>
      <c r="AM9" s="17">
        <v>6.1572542956795102E-2</v>
      </c>
      <c r="AN9" s="17">
        <v>6.06180200848618E-2</v>
      </c>
      <c r="AO9" s="17"/>
      <c r="AP9" s="17">
        <v>7.8579424975926099E-2</v>
      </c>
      <c r="AQ9" s="17">
        <v>5.8602695792628799E-2</v>
      </c>
      <c r="AR9" s="17">
        <v>7.02798698776161E-2</v>
      </c>
      <c r="AS9" s="17">
        <v>6.2104419438011503E-2</v>
      </c>
      <c r="AT9" s="17">
        <v>9.2502319046807696E-2</v>
      </c>
      <c r="AU9" s="17">
        <v>5.3672823328570797E-2</v>
      </c>
      <c r="AV9" s="17"/>
      <c r="AW9" s="17">
        <v>0.107610549647815</v>
      </c>
      <c r="AX9" s="17">
        <v>2.30312603522611E-2</v>
      </c>
      <c r="AY9" s="17">
        <v>9.0184536731811399E-2</v>
      </c>
      <c r="AZ9" s="17">
        <v>1.54084066833643E-2</v>
      </c>
      <c r="BA9" s="17">
        <v>9.35901138702524E-2</v>
      </c>
      <c r="BB9" s="17">
        <v>2.4931806373155702E-2</v>
      </c>
      <c r="BC9" s="17">
        <v>7.62885583989069E-2</v>
      </c>
      <c r="BD9" s="17">
        <v>9.7680498649192204E-2</v>
      </c>
      <c r="BE9" s="17">
        <v>5.0293096071538097E-2</v>
      </c>
      <c r="BF9" s="17">
        <v>5.72687540707328E-2</v>
      </c>
      <c r="BG9" s="17">
        <v>6.9697403623845494E-2</v>
      </c>
      <c r="BH9" s="17">
        <v>7.4396096481105706E-2</v>
      </c>
      <c r="BI9" s="17">
        <v>0.134843604697058</v>
      </c>
      <c r="BJ9" s="17">
        <v>3.5334016253926299E-2</v>
      </c>
      <c r="BK9" s="17">
        <v>7.7869093581774601E-2</v>
      </c>
      <c r="BL9" s="17">
        <v>0.119557856243117</v>
      </c>
      <c r="BM9" s="17"/>
      <c r="BN9" s="17">
        <v>6.2340311950175198E-2</v>
      </c>
      <c r="BO9" s="17">
        <v>7.6554026452556503E-2</v>
      </c>
      <c r="BP9" s="17"/>
      <c r="BQ9" s="17">
        <v>7.6958105659515205E-2</v>
      </c>
      <c r="BR9" s="17">
        <v>8.0484004564895101E-2</v>
      </c>
      <c r="BS9" s="17"/>
      <c r="BT9" s="17">
        <v>8.51792911838717E-2</v>
      </c>
      <c r="BU9" s="17"/>
      <c r="BV9" s="17">
        <v>6.1862599810962898E-2</v>
      </c>
      <c r="BW9" s="17">
        <v>8.6314956235558501E-2</v>
      </c>
      <c r="BX9" s="17">
        <v>6.5809068395609294E-2</v>
      </c>
      <c r="BY9" s="17"/>
      <c r="BZ9" s="17">
        <v>0.102583249631404</v>
      </c>
      <c r="CA9" s="17">
        <v>7.5761977010224302E-2</v>
      </c>
      <c r="CB9" s="17">
        <v>5.3047885062743098E-2</v>
      </c>
      <c r="CC9" s="17">
        <v>8.2461699898981805E-2</v>
      </c>
      <c r="CD9" s="17">
        <v>5.3014668260088098E-2</v>
      </c>
      <c r="CE9" s="17">
        <v>7.1217851702453094E-2</v>
      </c>
      <c r="CF9" s="17">
        <v>7.8852589863023501E-2</v>
      </c>
      <c r="CG9" s="17"/>
      <c r="CH9" s="17">
        <v>0.108012215819924</v>
      </c>
      <c r="CI9" s="17">
        <v>7.0308299483784503E-2</v>
      </c>
      <c r="CJ9" s="17">
        <v>6.0666066417023601E-2</v>
      </c>
      <c r="CK9" s="17">
        <v>6.1506136150373501E-2</v>
      </c>
      <c r="CL9" s="17">
        <v>3.86806959129E-2</v>
      </c>
    </row>
    <row r="10" spans="2:90" ht="28.8" x14ac:dyDescent="0.3">
      <c r="B10" s="18" t="s">
        <v>765</v>
      </c>
      <c r="C10" s="17">
        <v>0.16696622369914199</v>
      </c>
      <c r="D10" s="17">
        <v>0.174003258972276</v>
      </c>
      <c r="E10" s="17">
        <v>0.15744942604312301</v>
      </c>
      <c r="F10" s="17"/>
      <c r="G10" s="17">
        <v>0.25976946105576199</v>
      </c>
      <c r="H10" s="17">
        <v>0.27482335463512497</v>
      </c>
      <c r="I10" s="17">
        <v>0.24492771421288201</v>
      </c>
      <c r="J10" s="17">
        <v>0.149185275964412</v>
      </c>
      <c r="K10" s="17">
        <v>8.1208554982957301E-2</v>
      </c>
      <c r="L10" s="17">
        <v>2.5313324200556899E-2</v>
      </c>
      <c r="M10" s="17"/>
      <c r="N10" s="17">
        <v>0.190649163880589</v>
      </c>
      <c r="O10" s="17">
        <v>0.18135519495416</v>
      </c>
      <c r="P10" s="17">
        <v>0.14487830012891001</v>
      </c>
      <c r="Q10" s="17">
        <v>0.14760729699962799</v>
      </c>
      <c r="R10" s="17"/>
      <c r="S10" s="17">
        <v>0.21769793977638899</v>
      </c>
      <c r="T10" s="17">
        <v>0.16338515858731201</v>
      </c>
      <c r="U10" s="17">
        <v>0.140012893288152</v>
      </c>
      <c r="V10" s="17">
        <v>0.16742735426466601</v>
      </c>
      <c r="W10" s="17">
        <v>0.17163867475981301</v>
      </c>
      <c r="X10" s="17">
        <v>0.160171919144909</v>
      </c>
      <c r="Y10" s="17">
        <v>0.169681932910866</v>
      </c>
      <c r="Z10" s="17">
        <v>0.204904937688039</v>
      </c>
      <c r="AA10" s="17">
        <v>0.133155581559143</v>
      </c>
      <c r="AB10" s="17">
        <v>0.156910705756102</v>
      </c>
      <c r="AC10" s="17">
        <v>0.13768166528970299</v>
      </c>
      <c r="AD10" s="17">
        <v>0.17060408407022001</v>
      </c>
      <c r="AE10" s="17"/>
      <c r="AF10" s="17">
        <v>0.14745393554382499</v>
      </c>
      <c r="AG10" s="17">
        <v>0.1584747738565</v>
      </c>
      <c r="AH10" s="17">
        <v>0.20455690681870101</v>
      </c>
      <c r="AI10" s="17"/>
      <c r="AJ10" s="17">
        <v>0.13943924871058899</v>
      </c>
      <c r="AK10" s="17">
        <v>0.17927840616820201</v>
      </c>
      <c r="AL10" s="17">
        <v>0.146961624982656</v>
      </c>
      <c r="AM10" s="17">
        <v>0.18051651330854299</v>
      </c>
      <c r="AN10" s="17">
        <v>0.187235335180583</v>
      </c>
      <c r="AO10" s="17"/>
      <c r="AP10" s="17">
        <v>0.18188358589511799</v>
      </c>
      <c r="AQ10" s="17">
        <v>0.16074530879603299</v>
      </c>
      <c r="AR10" s="17">
        <v>0.15460762479852599</v>
      </c>
      <c r="AS10" s="17">
        <v>0.175205673843115</v>
      </c>
      <c r="AT10" s="17">
        <v>0.19097750962371801</v>
      </c>
      <c r="AU10" s="17">
        <v>0.169233038734319</v>
      </c>
      <c r="AV10" s="17"/>
      <c r="AW10" s="17">
        <v>0</v>
      </c>
      <c r="AX10" s="17">
        <v>0.16791666816637499</v>
      </c>
      <c r="AY10" s="17">
        <v>0.152458035048604</v>
      </c>
      <c r="AZ10" s="17">
        <v>0.20055202827225799</v>
      </c>
      <c r="BA10" s="17">
        <v>0.14973776093480801</v>
      </c>
      <c r="BB10" s="17">
        <v>0.16083553393073399</v>
      </c>
      <c r="BC10" s="17">
        <v>0.211256837252767</v>
      </c>
      <c r="BD10" s="17">
        <v>9.4957178784509794E-2</v>
      </c>
      <c r="BE10" s="17">
        <v>0.15924903430134699</v>
      </c>
      <c r="BF10" s="17">
        <v>0.21361395036691899</v>
      </c>
      <c r="BG10" s="17">
        <v>0.13990888927393</v>
      </c>
      <c r="BH10" s="17">
        <v>0.200183826044044</v>
      </c>
      <c r="BI10" s="17">
        <v>0.15765442697266599</v>
      </c>
      <c r="BJ10" s="17">
        <v>0.26069831864973497</v>
      </c>
      <c r="BK10" s="17">
        <v>0.217432264753259</v>
      </c>
      <c r="BL10" s="17">
        <v>0.23466357006386199</v>
      </c>
      <c r="BM10" s="17"/>
      <c r="BN10" s="17">
        <v>0.15856496826229</v>
      </c>
      <c r="BO10" s="17">
        <v>0.17872946471137199</v>
      </c>
      <c r="BP10" s="17"/>
      <c r="BQ10" s="17">
        <v>0.17894887781694199</v>
      </c>
      <c r="BR10" s="17">
        <v>0.17236608895355901</v>
      </c>
      <c r="BS10" s="17"/>
      <c r="BT10" s="17">
        <v>0.25056913751332399</v>
      </c>
      <c r="BU10" s="17"/>
      <c r="BV10" s="17">
        <v>0.150976646999853</v>
      </c>
      <c r="BW10" s="17">
        <v>0.225032999760895</v>
      </c>
      <c r="BX10" s="17">
        <v>0.15370748283980901</v>
      </c>
      <c r="BY10" s="17"/>
      <c r="BZ10" s="17">
        <v>0.183117314336048</v>
      </c>
      <c r="CA10" s="17">
        <v>0.20929938803856099</v>
      </c>
      <c r="CB10" s="17">
        <v>0.19633550379880699</v>
      </c>
      <c r="CC10" s="17">
        <v>0.163247989071683</v>
      </c>
      <c r="CD10" s="17">
        <v>0.14858542209304099</v>
      </c>
      <c r="CE10" s="17">
        <v>0.16644434787416101</v>
      </c>
      <c r="CF10" s="17">
        <v>0.15909146107522301</v>
      </c>
      <c r="CG10" s="17"/>
      <c r="CH10" s="17">
        <v>0.207151183298355</v>
      </c>
      <c r="CI10" s="17">
        <v>0.12739957887652001</v>
      </c>
      <c r="CJ10" s="17">
        <v>0.15743691422188999</v>
      </c>
      <c r="CK10" s="17">
        <v>0.22765668251962001</v>
      </c>
      <c r="CL10" s="17">
        <v>0.28699627795402799</v>
      </c>
    </row>
    <row r="11" spans="2:90" ht="28.8" x14ac:dyDescent="0.3">
      <c r="B11" s="18" t="s">
        <v>766</v>
      </c>
      <c r="C11" s="17">
        <v>0.151657803474435</v>
      </c>
      <c r="D11" s="17">
        <v>0.15304081037714201</v>
      </c>
      <c r="E11" s="17">
        <v>0.150505996677884</v>
      </c>
      <c r="F11" s="17"/>
      <c r="G11" s="17">
        <v>0.196722204907226</v>
      </c>
      <c r="H11" s="17">
        <v>0.23150372280874501</v>
      </c>
      <c r="I11" s="17">
        <v>0.186822705833529</v>
      </c>
      <c r="J11" s="17">
        <v>0.195594865126242</v>
      </c>
      <c r="K11" s="17">
        <v>0.10854590959094899</v>
      </c>
      <c r="L11" s="17">
        <v>2.09477812692829E-2</v>
      </c>
      <c r="M11" s="17"/>
      <c r="N11" s="17">
        <v>0.16826759394038601</v>
      </c>
      <c r="O11" s="17">
        <v>0.140042134487918</v>
      </c>
      <c r="P11" s="17">
        <v>0.141445164272859</v>
      </c>
      <c r="Q11" s="17">
        <v>0.15631321429227499</v>
      </c>
      <c r="R11" s="17"/>
      <c r="S11" s="17">
        <v>0.198861475338444</v>
      </c>
      <c r="T11" s="17">
        <v>0.13457654282780299</v>
      </c>
      <c r="U11" s="17">
        <v>0.118381349385134</v>
      </c>
      <c r="V11" s="17">
        <v>0.13345594764759799</v>
      </c>
      <c r="W11" s="17">
        <v>0.19846953071066201</v>
      </c>
      <c r="X11" s="17">
        <v>0.14637462007225299</v>
      </c>
      <c r="Y11" s="17">
        <v>0.120873089279491</v>
      </c>
      <c r="Z11" s="17">
        <v>0.173504557389874</v>
      </c>
      <c r="AA11" s="17">
        <v>0.155477242063149</v>
      </c>
      <c r="AB11" s="17">
        <v>0.13311516350142</v>
      </c>
      <c r="AC11" s="17">
        <v>0.12746091682552599</v>
      </c>
      <c r="AD11" s="17">
        <v>0.18971923817261899</v>
      </c>
      <c r="AE11" s="17"/>
      <c r="AF11" s="17">
        <v>0.104848815023455</v>
      </c>
      <c r="AG11" s="17">
        <v>0.16009055825580301</v>
      </c>
      <c r="AH11" s="17">
        <v>0.21956024838701299</v>
      </c>
      <c r="AI11" s="17"/>
      <c r="AJ11" s="17">
        <v>0.114249571302835</v>
      </c>
      <c r="AK11" s="17">
        <v>0.184393230856255</v>
      </c>
      <c r="AL11" s="17">
        <v>0.108925630446972</v>
      </c>
      <c r="AM11" s="17">
        <v>0.15897554118674001</v>
      </c>
      <c r="AN11" s="17">
        <v>0.177380193613144</v>
      </c>
      <c r="AO11" s="17"/>
      <c r="AP11" s="17">
        <v>0.19394070432610599</v>
      </c>
      <c r="AQ11" s="17">
        <v>0.121350936267101</v>
      </c>
      <c r="AR11" s="17">
        <v>0.121365971925844</v>
      </c>
      <c r="AS11" s="17">
        <v>0.15237465994371899</v>
      </c>
      <c r="AT11" s="17">
        <v>0.16968467526115999</v>
      </c>
      <c r="AU11" s="17">
        <v>0.100392669216712</v>
      </c>
      <c r="AV11" s="17"/>
      <c r="AW11" s="17">
        <v>0.20327421758539699</v>
      </c>
      <c r="AX11" s="17">
        <v>0.20551833786666901</v>
      </c>
      <c r="AY11" s="17">
        <v>0.134531923416186</v>
      </c>
      <c r="AZ11" s="17">
        <v>0.13623444222026401</v>
      </c>
      <c r="BA11" s="17">
        <v>0.112774004913722</v>
      </c>
      <c r="BB11" s="17">
        <v>0.16492512724261299</v>
      </c>
      <c r="BC11" s="17">
        <v>0.14964084243850601</v>
      </c>
      <c r="BD11" s="17">
        <v>0.107142147934362</v>
      </c>
      <c r="BE11" s="17">
        <v>0.11614286797022701</v>
      </c>
      <c r="BF11" s="17">
        <v>0.21861161212454899</v>
      </c>
      <c r="BG11" s="17">
        <v>0.22291702554134801</v>
      </c>
      <c r="BH11" s="17">
        <v>0.13830833108249299</v>
      </c>
      <c r="BI11" s="17">
        <v>0.109867320028955</v>
      </c>
      <c r="BJ11" s="17">
        <v>0.230398598279658</v>
      </c>
      <c r="BK11" s="17">
        <v>0.231693667828092</v>
      </c>
      <c r="BL11" s="17">
        <v>0.19225617372262499</v>
      </c>
      <c r="BM11" s="17"/>
      <c r="BN11" s="17">
        <v>0.143486621224377</v>
      </c>
      <c r="BO11" s="17">
        <v>0.16301402873246601</v>
      </c>
      <c r="BP11" s="17"/>
      <c r="BQ11" s="17">
        <v>0.195531618871507</v>
      </c>
      <c r="BR11" s="17">
        <v>0.17299555828708699</v>
      </c>
      <c r="BS11" s="17"/>
      <c r="BT11" s="17">
        <v>0.24393625466075899</v>
      </c>
      <c r="BU11" s="17"/>
      <c r="BV11" s="17">
        <v>0.157753376233668</v>
      </c>
      <c r="BW11" s="17">
        <v>0.165864104224134</v>
      </c>
      <c r="BX11" s="17">
        <v>0.14117867317273999</v>
      </c>
      <c r="BY11" s="17"/>
      <c r="BZ11" s="17">
        <v>0.17100258109451999</v>
      </c>
      <c r="CA11" s="17">
        <v>0.13195982917913501</v>
      </c>
      <c r="CB11" s="17">
        <v>0.120689999173045</v>
      </c>
      <c r="CC11" s="17">
        <v>0.200638626802248</v>
      </c>
      <c r="CD11" s="17">
        <v>0.16063990152852001</v>
      </c>
      <c r="CE11" s="17">
        <v>0.13437817615673101</v>
      </c>
      <c r="CF11" s="17">
        <v>0.175031084599725</v>
      </c>
      <c r="CG11" s="17"/>
      <c r="CH11" s="17">
        <v>0.13432377638374199</v>
      </c>
      <c r="CI11" s="17">
        <v>0.150396256163356</v>
      </c>
      <c r="CJ11" s="17">
        <v>0.153519203390662</v>
      </c>
      <c r="CK11" s="17">
        <v>0.16127489616257401</v>
      </c>
      <c r="CL11" s="17">
        <v>0.15110073486174899</v>
      </c>
    </row>
    <row r="12" spans="2:90" ht="28.8" x14ac:dyDescent="0.3">
      <c r="B12" s="18" t="s">
        <v>767</v>
      </c>
      <c r="C12" s="17">
        <v>0.122583150483161</v>
      </c>
      <c r="D12" s="17">
        <v>0.129178990580575</v>
      </c>
      <c r="E12" s="17">
        <v>0.117108738385359</v>
      </c>
      <c r="F12" s="17"/>
      <c r="G12" s="17">
        <v>0.18858485383634799</v>
      </c>
      <c r="H12" s="17">
        <v>0.13449218581464201</v>
      </c>
      <c r="I12" s="17">
        <v>0.15995030033937899</v>
      </c>
      <c r="J12" s="17">
        <v>0.14788774766392199</v>
      </c>
      <c r="K12" s="17">
        <v>0.11356348592172</v>
      </c>
      <c r="L12" s="17">
        <v>2.3921121771882201E-2</v>
      </c>
      <c r="M12" s="17"/>
      <c r="N12" s="17">
        <v>0.138167936708015</v>
      </c>
      <c r="O12" s="17">
        <v>0.12754094287644099</v>
      </c>
      <c r="P12" s="17">
        <v>0.105385068444126</v>
      </c>
      <c r="Q12" s="17">
        <v>0.11097239471630101</v>
      </c>
      <c r="R12" s="17"/>
      <c r="S12" s="17">
        <v>0.123437776344502</v>
      </c>
      <c r="T12" s="17">
        <v>9.8076861004770005E-2</v>
      </c>
      <c r="U12" s="17">
        <v>0.110493976517671</v>
      </c>
      <c r="V12" s="17">
        <v>0.128283267189303</v>
      </c>
      <c r="W12" s="17">
        <v>8.6814172676342199E-2</v>
      </c>
      <c r="X12" s="17">
        <v>0.15265501511680599</v>
      </c>
      <c r="Y12" s="17">
        <v>0.109725001539717</v>
      </c>
      <c r="Z12" s="17">
        <v>0.12316369267274099</v>
      </c>
      <c r="AA12" s="17">
        <v>0.12765636765028801</v>
      </c>
      <c r="AB12" s="17">
        <v>0.15050710639302101</v>
      </c>
      <c r="AC12" s="17">
        <v>9.8193806499845201E-2</v>
      </c>
      <c r="AD12" s="17">
        <v>0.205265995551909</v>
      </c>
      <c r="AE12" s="17"/>
      <c r="AF12" s="17">
        <v>9.4931894190627905E-2</v>
      </c>
      <c r="AG12" s="17">
        <v>0.12948161529243099</v>
      </c>
      <c r="AH12" s="17">
        <v>0.118426120696546</v>
      </c>
      <c r="AI12" s="17"/>
      <c r="AJ12" s="17">
        <v>9.9199776801671496E-2</v>
      </c>
      <c r="AK12" s="17">
        <v>0.14512075798527699</v>
      </c>
      <c r="AL12" s="17">
        <v>4.6568172690452998E-2</v>
      </c>
      <c r="AM12" s="17">
        <v>0.114154798892646</v>
      </c>
      <c r="AN12" s="17">
        <v>0.173139989064338</v>
      </c>
      <c r="AO12" s="17"/>
      <c r="AP12" s="17">
        <v>0.14394854577892199</v>
      </c>
      <c r="AQ12" s="17">
        <v>0.130945119720659</v>
      </c>
      <c r="AR12" s="17">
        <v>9.14473401395937E-2</v>
      </c>
      <c r="AS12" s="17">
        <v>9.4067600345242905E-2</v>
      </c>
      <c r="AT12" s="17">
        <v>0.18380869860861901</v>
      </c>
      <c r="AU12" s="17">
        <v>9.0075202568072804E-2</v>
      </c>
      <c r="AV12" s="17"/>
      <c r="AW12" s="17">
        <v>9.7689658511226504E-2</v>
      </c>
      <c r="AX12" s="17">
        <v>7.5165893806597397E-2</v>
      </c>
      <c r="AY12" s="17">
        <v>0.108472984248017</v>
      </c>
      <c r="AZ12" s="17">
        <v>9.6098210759099897E-2</v>
      </c>
      <c r="BA12" s="17">
        <v>0.107817030007161</v>
      </c>
      <c r="BB12" s="17">
        <v>0.106140454801688</v>
      </c>
      <c r="BC12" s="17">
        <v>0.13245667524133201</v>
      </c>
      <c r="BD12" s="17">
        <v>0.10285008045237599</v>
      </c>
      <c r="BE12" s="17">
        <v>0.22671752592672101</v>
      </c>
      <c r="BF12" s="17">
        <v>0.102057188553013</v>
      </c>
      <c r="BG12" s="17">
        <v>0.13862048938622701</v>
      </c>
      <c r="BH12" s="17">
        <v>9.1036527600323797E-2</v>
      </c>
      <c r="BI12" s="17">
        <v>0.183318618222272</v>
      </c>
      <c r="BJ12" s="17">
        <v>0.10107165540661101</v>
      </c>
      <c r="BK12" s="17">
        <v>0.102403319455178</v>
      </c>
      <c r="BL12" s="17">
        <v>0.13631842338835801</v>
      </c>
      <c r="BM12" s="17"/>
      <c r="BN12" s="17">
        <v>0.102543905343762</v>
      </c>
      <c r="BO12" s="17">
        <v>0.14962682029664401</v>
      </c>
      <c r="BP12" s="17"/>
      <c r="BQ12" s="17">
        <v>0.14119333015736801</v>
      </c>
      <c r="BR12" s="17">
        <v>0.16134642015072301</v>
      </c>
      <c r="BS12" s="17"/>
      <c r="BT12" s="17">
        <v>0.110561370690828</v>
      </c>
      <c r="BU12" s="17"/>
      <c r="BV12" s="17">
        <v>0.13381172107917999</v>
      </c>
      <c r="BW12" s="17">
        <v>0.15465894855804899</v>
      </c>
      <c r="BX12" s="17">
        <v>0.109147479925108</v>
      </c>
      <c r="BY12" s="17"/>
      <c r="BZ12" s="17">
        <v>0.1159716709036</v>
      </c>
      <c r="CA12" s="17">
        <v>0.13201326090249901</v>
      </c>
      <c r="CB12" s="17">
        <v>0.106116769961364</v>
      </c>
      <c r="CC12" s="17">
        <v>0.101487539695815</v>
      </c>
      <c r="CD12" s="17">
        <v>0.14319726632756</v>
      </c>
      <c r="CE12" s="17">
        <v>9.7909591659871703E-2</v>
      </c>
      <c r="CF12" s="17">
        <v>0.159534265291884</v>
      </c>
      <c r="CG12" s="17"/>
      <c r="CH12" s="17">
        <v>0.12748198781071901</v>
      </c>
      <c r="CI12" s="17">
        <v>0.115922256021232</v>
      </c>
      <c r="CJ12" s="17">
        <v>0.13528334003447201</v>
      </c>
      <c r="CK12" s="17">
        <v>0.10964017426662501</v>
      </c>
      <c r="CL12" s="17">
        <v>0.1062461802804</v>
      </c>
    </row>
    <row r="13" spans="2:90" ht="28.8" x14ac:dyDescent="0.3">
      <c r="B13" s="18" t="s">
        <v>768</v>
      </c>
      <c r="C13" s="17">
        <v>0.43583339801404197</v>
      </c>
      <c r="D13" s="17">
        <v>0.42592155487974198</v>
      </c>
      <c r="E13" s="17">
        <v>0.44697209250301201</v>
      </c>
      <c r="F13" s="17"/>
      <c r="G13" s="17">
        <v>0.17816431542394801</v>
      </c>
      <c r="H13" s="17">
        <v>0.20784900535879799</v>
      </c>
      <c r="I13" s="17">
        <v>0.23713777985970599</v>
      </c>
      <c r="J13" s="17">
        <v>0.41693746419176098</v>
      </c>
      <c r="K13" s="17">
        <v>0.60099403288728404</v>
      </c>
      <c r="L13" s="17">
        <v>0.86052439636000699</v>
      </c>
      <c r="M13" s="17"/>
      <c r="N13" s="17">
        <v>0.374129615857477</v>
      </c>
      <c r="O13" s="17">
        <v>0.431894944185716</v>
      </c>
      <c r="P13" s="17">
        <v>0.52304876169752901</v>
      </c>
      <c r="Q13" s="17">
        <v>0.430071315602717</v>
      </c>
      <c r="R13" s="17"/>
      <c r="S13" s="17">
        <v>0.28204531773229602</v>
      </c>
      <c r="T13" s="17">
        <v>0.51493218733706803</v>
      </c>
      <c r="U13" s="17">
        <v>0.495167289331159</v>
      </c>
      <c r="V13" s="17">
        <v>0.48065492815732003</v>
      </c>
      <c r="W13" s="17">
        <v>0.41845408464053602</v>
      </c>
      <c r="X13" s="17">
        <v>0.41379655433131401</v>
      </c>
      <c r="Y13" s="17">
        <v>0.51374193126019696</v>
      </c>
      <c r="Z13" s="17">
        <v>0.45204469488775501</v>
      </c>
      <c r="AA13" s="17">
        <v>0.45688478723631898</v>
      </c>
      <c r="AB13" s="17">
        <v>0.39761435604747403</v>
      </c>
      <c r="AC13" s="17">
        <v>0.495001976585418</v>
      </c>
      <c r="AD13" s="17">
        <v>0.335107719271655</v>
      </c>
      <c r="AE13" s="17"/>
      <c r="AF13" s="17">
        <v>0.554537181613869</v>
      </c>
      <c r="AG13" s="17">
        <v>0.42711846421055699</v>
      </c>
      <c r="AH13" s="17">
        <v>0.31354315675626399</v>
      </c>
      <c r="AI13" s="17"/>
      <c r="AJ13" s="17">
        <v>0.54133981270206299</v>
      </c>
      <c r="AK13" s="17">
        <v>0.37732502597263601</v>
      </c>
      <c r="AL13" s="17">
        <v>0.58651506305616197</v>
      </c>
      <c r="AM13" s="17">
        <v>0.438427492562317</v>
      </c>
      <c r="AN13" s="17">
        <v>0.33706750155203302</v>
      </c>
      <c r="AO13" s="17"/>
      <c r="AP13" s="17">
        <v>0.36739589070609102</v>
      </c>
      <c r="AQ13" s="17">
        <v>0.48723173202307402</v>
      </c>
      <c r="AR13" s="17">
        <v>0.50014776572550301</v>
      </c>
      <c r="AS13" s="17">
        <v>0.472675178194366</v>
      </c>
      <c r="AT13" s="17">
        <v>0.276645014380964</v>
      </c>
      <c r="AU13" s="17">
        <v>0.514504216517507</v>
      </c>
      <c r="AV13" s="17"/>
      <c r="AW13" s="17">
        <v>0.43879952077651702</v>
      </c>
      <c r="AX13" s="17">
        <v>0.32825469995248502</v>
      </c>
      <c r="AY13" s="17">
        <v>0.42941148380044503</v>
      </c>
      <c r="AZ13" s="17">
        <v>0.4975294046923</v>
      </c>
      <c r="BA13" s="17">
        <v>0.501925711578734</v>
      </c>
      <c r="BB13" s="17">
        <v>0.490561545906265</v>
      </c>
      <c r="BC13" s="17">
        <v>0.408084719156391</v>
      </c>
      <c r="BD13" s="17">
        <v>0.55034780458551602</v>
      </c>
      <c r="BE13" s="17">
        <v>0.43044380658609099</v>
      </c>
      <c r="BF13" s="17">
        <v>0.38801675838073002</v>
      </c>
      <c r="BG13" s="17">
        <v>0.38885656533382701</v>
      </c>
      <c r="BH13" s="17">
        <v>0.45529846104216298</v>
      </c>
      <c r="BI13" s="17">
        <v>0.40535699083934201</v>
      </c>
      <c r="BJ13" s="17">
        <v>0.29997303688546301</v>
      </c>
      <c r="BK13" s="17">
        <v>0.32770359094516399</v>
      </c>
      <c r="BL13" s="17">
        <v>0.29204327881374698</v>
      </c>
      <c r="BM13" s="17"/>
      <c r="BN13" s="17">
        <v>0.47969714916641198</v>
      </c>
      <c r="BO13" s="17">
        <v>0.375063353657826</v>
      </c>
      <c r="BP13" s="17"/>
      <c r="BQ13" s="17">
        <v>0.37371938246182002</v>
      </c>
      <c r="BR13" s="17">
        <v>0.37093113422987001</v>
      </c>
      <c r="BS13" s="17"/>
      <c r="BT13" s="17">
        <v>0.29194690973227799</v>
      </c>
      <c r="BU13" s="17"/>
      <c r="BV13" s="17">
        <v>0.40372383909660498</v>
      </c>
      <c r="BW13" s="17">
        <v>0.32687768093099001</v>
      </c>
      <c r="BX13" s="17">
        <v>0.48497576041516299</v>
      </c>
      <c r="BY13" s="17"/>
      <c r="BZ13" s="17">
        <v>0.32934377924469299</v>
      </c>
      <c r="CA13" s="17">
        <v>0.38420076885826698</v>
      </c>
      <c r="CB13" s="17">
        <v>0.45443161475933502</v>
      </c>
      <c r="CC13" s="17">
        <v>0.42258314676347503</v>
      </c>
      <c r="CD13" s="17">
        <v>0.46497938074331702</v>
      </c>
      <c r="CE13" s="17">
        <v>0.48753027111879799</v>
      </c>
      <c r="CF13" s="17">
        <v>0.411958391996259</v>
      </c>
      <c r="CG13" s="17"/>
      <c r="CH13" s="17">
        <v>0.37537237929624301</v>
      </c>
      <c r="CI13" s="17">
        <v>0.49688378963275598</v>
      </c>
      <c r="CJ13" s="17">
        <v>0.44172986264888803</v>
      </c>
      <c r="CK13" s="17">
        <v>0.34232048623137901</v>
      </c>
      <c r="CL13" s="17">
        <v>0.32747420230687602</v>
      </c>
    </row>
    <row r="14" spans="2:90" x14ac:dyDescent="0.3">
      <c r="B14" s="18" t="s">
        <v>118</v>
      </c>
      <c r="C14" s="19">
        <v>5.5064588349682399E-2</v>
      </c>
      <c r="D14" s="19">
        <v>5.0460927656493598E-2</v>
      </c>
      <c r="E14" s="19">
        <v>5.9041685845434101E-2</v>
      </c>
      <c r="F14" s="19"/>
      <c r="G14" s="19">
        <v>6.8693091742206197E-2</v>
      </c>
      <c r="H14" s="19">
        <v>4.9047715639938601E-2</v>
      </c>
      <c r="I14" s="19">
        <v>7.4072315932364005E-2</v>
      </c>
      <c r="J14" s="19">
        <v>4.1551667392112197E-2</v>
      </c>
      <c r="K14" s="19">
        <v>5.46262684133011E-2</v>
      </c>
      <c r="L14" s="19">
        <v>4.6624149378730599E-2</v>
      </c>
      <c r="M14" s="19"/>
      <c r="N14" s="19">
        <v>3.78197121641939E-2</v>
      </c>
      <c r="O14" s="19">
        <v>5.2108312666193701E-2</v>
      </c>
      <c r="P14" s="19">
        <v>3.0330221774937299E-2</v>
      </c>
      <c r="Q14" s="19">
        <v>9.9040067506372606E-2</v>
      </c>
      <c r="R14" s="19"/>
      <c r="S14" s="19">
        <v>8.0611152557011401E-2</v>
      </c>
      <c r="T14" s="19">
        <v>4.6184299233735002E-2</v>
      </c>
      <c r="U14" s="19">
        <v>6.5564721101489407E-2</v>
      </c>
      <c r="V14" s="19">
        <v>3.1094361650635099E-2</v>
      </c>
      <c r="W14" s="19">
        <v>6.0728624439533502E-2</v>
      </c>
      <c r="X14" s="19">
        <v>6.49711901197393E-2</v>
      </c>
      <c r="Y14" s="19">
        <v>5.1228650510350499E-2</v>
      </c>
      <c r="Z14" s="19">
        <v>9.9659872628335092E-3</v>
      </c>
      <c r="AA14" s="19">
        <v>6.4115635597214699E-2</v>
      </c>
      <c r="AB14" s="19">
        <v>5.7712312649422101E-2</v>
      </c>
      <c r="AC14" s="19">
        <v>3.8478188368621401E-2</v>
      </c>
      <c r="AD14" s="19">
        <v>3.1742841729937701E-2</v>
      </c>
      <c r="AE14" s="19"/>
      <c r="AF14" s="19">
        <v>4.9131455560597101E-2</v>
      </c>
      <c r="AG14" s="19">
        <v>4.74020776692754E-2</v>
      </c>
      <c r="AH14" s="19">
        <v>7.6164456795376298E-2</v>
      </c>
      <c r="AI14" s="19"/>
      <c r="AJ14" s="19">
        <v>4.4713771964802203E-2</v>
      </c>
      <c r="AK14" s="19">
        <v>3.9799019171985903E-2</v>
      </c>
      <c r="AL14" s="19">
        <v>5.0291986037121199E-2</v>
      </c>
      <c r="AM14" s="19">
        <v>4.63531110929584E-2</v>
      </c>
      <c r="AN14" s="19">
        <v>6.4558960505039301E-2</v>
      </c>
      <c r="AO14" s="19"/>
      <c r="AP14" s="19">
        <v>3.4251848317836502E-2</v>
      </c>
      <c r="AQ14" s="19">
        <v>4.11242074005033E-2</v>
      </c>
      <c r="AR14" s="19">
        <v>6.2151427532917997E-2</v>
      </c>
      <c r="AS14" s="19">
        <v>4.3572468235545697E-2</v>
      </c>
      <c r="AT14" s="19">
        <v>8.6381783078730498E-2</v>
      </c>
      <c r="AU14" s="19">
        <v>7.21220496348179E-2</v>
      </c>
      <c r="AV14" s="19"/>
      <c r="AW14" s="19">
        <v>0.15262605347904501</v>
      </c>
      <c r="AX14" s="19">
        <v>0.20011313985561199</v>
      </c>
      <c r="AY14" s="19">
        <v>8.4941036754936194E-2</v>
      </c>
      <c r="AZ14" s="19">
        <v>5.4177507372713603E-2</v>
      </c>
      <c r="BA14" s="19">
        <v>3.4155378695321897E-2</v>
      </c>
      <c r="BB14" s="19">
        <v>5.2605531745544297E-2</v>
      </c>
      <c r="BC14" s="19">
        <v>2.22723675120984E-2</v>
      </c>
      <c r="BD14" s="19">
        <v>4.7022289594044198E-2</v>
      </c>
      <c r="BE14" s="19">
        <v>1.7153669144075699E-2</v>
      </c>
      <c r="BF14" s="19">
        <v>2.0431736504056101E-2</v>
      </c>
      <c r="BG14" s="19">
        <v>3.9999626840821603E-2</v>
      </c>
      <c r="BH14" s="19">
        <v>4.0776757749870697E-2</v>
      </c>
      <c r="BI14" s="19">
        <v>8.95903923970791E-3</v>
      </c>
      <c r="BJ14" s="19">
        <v>7.2524374524607305E-2</v>
      </c>
      <c r="BK14" s="19">
        <v>4.28980634365329E-2</v>
      </c>
      <c r="BL14" s="19">
        <v>2.51606977682905E-2</v>
      </c>
      <c r="BM14" s="19"/>
      <c r="BN14" s="19">
        <v>5.3367044052983599E-2</v>
      </c>
      <c r="BO14" s="19">
        <v>5.7012306149135598E-2</v>
      </c>
      <c r="BP14" s="19"/>
      <c r="BQ14" s="19">
        <v>3.36486850328475E-2</v>
      </c>
      <c r="BR14" s="19">
        <v>4.1876793813865602E-2</v>
      </c>
      <c r="BS14" s="19"/>
      <c r="BT14" s="19">
        <v>1.7807036218939601E-2</v>
      </c>
      <c r="BU14" s="19"/>
      <c r="BV14" s="19">
        <v>9.1871816779730595E-2</v>
      </c>
      <c r="BW14" s="19">
        <v>4.1251310290372899E-2</v>
      </c>
      <c r="BX14" s="19">
        <v>4.5181535251569899E-2</v>
      </c>
      <c r="BY14" s="19"/>
      <c r="BZ14" s="19">
        <v>9.7981404789736298E-2</v>
      </c>
      <c r="CA14" s="19">
        <v>6.6764776011314406E-2</v>
      </c>
      <c r="CB14" s="19">
        <v>6.9378227244705701E-2</v>
      </c>
      <c r="CC14" s="19">
        <v>2.95809977677974E-2</v>
      </c>
      <c r="CD14" s="19">
        <v>2.95833610474741E-2</v>
      </c>
      <c r="CE14" s="19">
        <v>4.2519761487984697E-2</v>
      </c>
      <c r="CF14" s="19">
        <v>1.55322071738854E-2</v>
      </c>
      <c r="CG14" s="19"/>
      <c r="CH14" s="19">
        <v>4.7658457391016998E-2</v>
      </c>
      <c r="CI14" s="19">
        <v>3.9089819822349998E-2</v>
      </c>
      <c r="CJ14" s="19">
        <v>5.1364613287064001E-2</v>
      </c>
      <c r="CK14" s="19">
        <v>9.7601624669429093E-2</v>
      </c>
      <c r="CL14" s="19">
        <v>8.9501908684046894E-2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7.5338490878067599E-2</v>
      </c>
      <c r="D9" s="17">
        <v>7.4213354691086697E-2</v>
      </c>
      <c r="E9" s="17">
        <v>7.5928179317513902E-2</v>
      </c>
      <c r="F9" s="17"/>
      <c r="G9" s="17">
        <v>0.11534859626176799</v>
      </c>
      <c r="H9" s="17">
        <v>0.13791540536861899</v>
      </c>
      <c r="I9" s="17">
        <v>8.6076158117846205E-2</v>
      </c>
      <c r="J9" s="17">
        <v>5.4852755614190403E-2</v>
      </c>
      <c r="K9" s="17">
        <v>3.6799399725508199E-2</v>
      </c>
      <c r="L9" s="17">
        <v>3.1319741796470499E-2</v>
      </c>
      <c r="M9" s="17"/>
      <c r="N9" s="17">
        <v>8.9247954043221195E-2</v>
      </c>
      <c r="O9" s="17">
        <v>7.4055941785469301E-2</v>
      </c>
      <c r="P9" s="17">
        <v>6.65360124574116E-2</v>
      </c>
      <c r="Q9" s="17">
        <v>7.0174941463107099E-2</v>
      </c>
      <c r="R9" s="17"/>
      <c r="S9" s="17">
        <v>0.115498129245297</v>
      </c>
      <c r="T9" s="17">
        <v>5.8420446448819899E-2</v>
      </c>
      <c r="U9" s="17">
        <v>5.2174910662096403E-2</v>
      </c>
      <c r="V9" s="17">
        <v>4.2460490677586699E-2</v>
      </c>
      <c r="W9" s="17">
        <v>5.7830493908297302E-2</v>
      </c>
      <c r="X9" s="17">
        <v>7.9009026245903502E-2</v>
      </c>
      <c r="Y9" s="17">
        <v>3.4511041780230997E-2</v>
      </c>
      <c r="Z9" s="17">
        <v>4.30414207158306E-2</v>
      </c>
      <c r="AA9" s="17">
        <v>7.1277044742973306E-2</v>
      </c>
      <c r="AB9" s="17">
        <v>0.136812410627491</v>
      </c>
      <c r="AC9" s="17">
        <v>6.93948659250362E-2</v>
      </c>
      <c r="AD9" s="17">
        <v>0.143466635102836</v>
      </c>
      <c r="AE9" s="17"/>
      <c r="AF9" s="17">
        <v>4.28622456455965E-2</v>
      </c>
      <c r="AG9" s="17">
        <v>8.9043791281679205E-2</v>
      </c>
      <c r="AH9" s="17">
        <v>9.6602145453247995E-2</v>
      </c>
      <c r="AI9" s="17"/>
      <c r="AJ9" s="17">
        <v>6.0396301028381699E-2</v>
      </c>
      <c r="AK9" s="17">
        <v>8.4064123265319396E-2</v>
      </c>
      <c r="AL9" s="17">
        <v>7.2987675541112906E-2</v>
      </c>
      <c r="AM9" s="17">
        <v>6.2830566024191598E-2</v>
      </c>
      <c r="AN9" s="17">
        <v>4.2679614547881203E-2</v>
      </c>
      <c r="AO9" s="17"/>
      <c r="AP9" s="17">
        <v>9.3912154700188405E-2</v>
      </c>
      <c r="AQ9" s="17">
        <v>6.7217464762095003E-2</v>
      </c>
      <c r="AR9" s="17">
        <v>7.6016560001992098E-2</v>
      </c>
      <c r="AS9" s="17">
        <v>6.56825416087332E-2</v>
      </c>
      <c r="AT9" s="17">
        <v>8.3838319252819996E-2</v>
      </c>
      <c r="AU9" s="17">
        <v>5.63050304872511E-2</v>
      </c>
      <c r="AV9" s="17"/>
      <c r="AW9" s="17">
        <v>5.4275030558449101E-2</v>
      </c>
      <c r="AX9" s="17">
        <v>9.1137127948069996E-2</v>
      </c>
      <c r="AY9" s="17">
        <v>7.9599684479925298E-2</v>
      </c>
      <c r="AZ9" s="17">
        <v>6.6117475287137503E-2</v>
      </c>
      <c r="BA9" s="17">
        <v>5.96287095440102E-2</v>
      </c>
      <c r="BB9" s="17">
        <v>7.6351784384955407E-2</v>
      </c>
      <c r="BC9" s="17">
        <v>6.1486987664466003E-2</v>
      </c>
      <c r="BD9" s="17">
        <v>8.5808318965569896E-2</v>
      </c>
      <c r="BE9" s="17">
        <v>5.56936793872728E-2</v>
      </c>
      <c r="BF9" s="17">
        <v>5.8919736868687102E-2</v>
      </c>
      <c r="BG9" s="17">
        <v>9.2162123461915699E-2</v>
      </c>
      <c r="BH9" s="17">
        <v>4.4632863590150403E-2</v>
      </c>
      <c r="BI9" s="17">
        <v>0.108104632318612</v>
      </c>
      <c r="BJ9" s="17">
        <v>8.3863421574633196E-2</v>
      </c>
      <c r="BK9" s="17">
        <v>6.2770339818519205E-2</v>
      </c>
      <c r="BL9" s="17">
        <v>0.14500376425825201</v>
      </c>
      <c r="BM9" s="17"/>
      <c r="BN9" s="17">
        <v>6.9041752471466794E-2</v>
      </c>
      <c r="BO9" s="17">
        <v>8.5131127212781502E-2</v>
      </c>
      <c r="BP9" s="17"/>
      <c r="BQ9" s="17">
        <v>8.0121639016839399E-2</v>
      </c>
      <c r="BR9" s="17">
        <v>9.3775760361024404E-2</v>
      </c>
      <c r="BS9" s="17"/>
      <c r="BT9" s="17">
        <v>9.0813143639500396E-2</v>
      </c>
      <c r="BU9" s="17"/>
      <c r="BV9" s="17">
        <v>6.9847647212672698E-2</v>
      </c>
      <c r="BW9" s="17">
        <v>0.102753490128596</v>
      </c>
      <c r="BX9" s="17">
        <v>6.7988285483549196E-2</v>
      </c>
      <c r="BY9" s="17"/>
      <c r="BZ9" s="17">
        <v>0.11928788376379</v>
      </c>
      <c r="CA9" s="17">
        <v>7.2849093685167399E-2</v>
      </c>
      <c r="CB9" s="17">
        <v>5.63932787521218E-2</v>
      </c>
      <c r="CC9" s="17">
        <v>8.1506147720802294E-2</v>
      </c>
      <c r="CD9" s="17">
        <v>6.9474847178357599E-2</v>
      </c>
      <c r="CE9" s="17">
        <v>7.9550912402977902E-2</v>
      </c>
      <c r="CF9" s="17">
        <v>9.2140570001703198E-2</v>
      </c>
      <c r="CG9" s="17"/>
      <c r="CH9" s="17">
        <v>9.9525427949755996E-2</v>
      </c>
      <c r="CI9" s="17">
        <v>7.8583392553605899E-2</v>
      </c>
      <c r="CJ9" s="17">
        <v>6.1616639573402902E-2</v>
      </c>
      <c r="CK9" s="17">
        <v>8.0575574163091607E-2</v>
      </c>
      <c r="CL9" s="17">
        <v>9.1748524852432303E-2</v>
      </c>
    </row>
    <row r="10" spans="2:90" ht="28.8" x14ac:dyDescent="0.3">
      <c r="B10" s="18" t="s">
        <v>765</v>
      </c>
      <c r="C10" s="17">
        <v>0.177647843690421</v>
      </c>
      <c r="D10" s="17">
        <v>0.178890656200515</v>
      </c>
      <c r="E10" s="17">
        <v>0.174985546942725</v>
      </c>
      <c r="F10" s="17"/>
      <c r="G10" s="17">
        <v>0.27314299230719902</v>
      </c>
      <c r="H10" s="17">
        <v>0.27778705505213203</v>
      </c>
      <c r="I10" s="17">
        <v>0.28810579330477898</v>
      </c>
      <c r="J10" s="17">
        <v>0.14937478549507399</v>
      </c>
      <c r="K10" s="17">
        <v>9.8086753467790999E-2</v>
      </c>
      <c r="L10" s="17">
        <v>1.8261490744133298E-2</v>
      </c>
      <c r="M10" s="17"/>
      <c r="N10" s="17">
        <v>0.213365018953144</v>
      </c>
      <c r="O10" s="17">
        <v>0.19616134954706199</v>
      </c>
      <c r="P10" s="17">
        <v>0.15553846691533099</v>
      </c>
      <c r="Q10" s="17">
        <v>0.14116043967699601</v>
      </c>
      <c r="R10" s="17"/>
      <c r="S10" s="17">
        <v>0.22343973220007701</v>
      </c>
      <c r="T10" s="17">
        <v>0.16261164013054399</v>
      </c>
      <c r="U10" s="17">
        <v>0.16354587027345899</v>
      </c>
      <c r="V10" s="17">
        <v>0.172646662452658</v>
      </c>
      <c r="W10" s="17">
        <v>0.19669871245550799</v>
      </c>
      <c r="X10" s="17">
        <v>0.13909753666800301</v>
      </c>
      <c r="Y10" s="17">
        <v>0.17699654734536499</v>
      </c>
      <c r="Z10" s="17">
        <v>0.21417554828966301</v>
      </c>
      <c r="AA10" s="17">
        <v>0.15999475626975199</v>
      </c>
      <c r="AB10" s="17">
        <v>0.18538150558913399</v>
      </c>
      <c r="AC10" s="17">
        <v>0.18899909950727001</v>
      </c>
      <c r="AD10" s="17">
        <v>0.128343363125039</v>
      </c>
      <c r="AE10" s="17"/>
      <c r="AF10" s="17">
        <v>0.13228607185337601</v>
      </c>
      <c r="AG10" s="17">
        <v>0.19137049890066901</v>
      </c>
      <c r="AH10" s="17">
        <v>0.210188934821015</v>
      </c>
      <c r="AI10" s="17"/>
      <c r="AJ10" s="17">
        <v>0.14216016809380499</v>
      </c>
      <c r="AK10" s="17">
        <v>0.21014612968396901</v>
      </c>
      <c r="AL10" s="17">
        <v>0.16202058790149099</v>
      </c>
      <c r="AM10" s="17">
        <v>0.17489352972889499</v>
      </c>
      <c r="AN10" s="17">
        <v>0.22603212200963799</v>
      </c>
      <c r="AO10" s="17"/>
      <c r="AP10" s="17">
        <v>0.233325201109438</v>
      </c>
      <c r="AQ10" s="17">
        <v>0.15408143598745899</v>
      </c>
      <c r="AR10" s="17">
        <v>0.17697129062560099</v>
      </c>
      <c r="AS10" s="17">
        <v>0.171161982873097</v>
      </c>
      <c r="AT10" s="17">
        <v>0.231619599759704</v>
      </c>
      <c r="AU10" s="17">
        <v>0.12581773588553599</v>
      </c>
      <c r="AV10" s="17"/>
      <c r="AW10" s="17">
        <v>4.4621620120488099E-2</v>
      </c>
      <c r="AX10" s="17">
        <v>0.160982955092278</v>
      </c>
      <c r="AY10" s="17">
        <v>0.15287046110215</v>
      </c>
      <c r="AZ10" s="17">
        <v>0.17947155690915101</v>
      </c>
      <c r="BA10" s="17">
        <v>0.148551123727312</v>
      </c>
      <c r="BB10" s="17">
        <v>0.195824294282756</v>
      </c>
      <c r="BC10" s="17">
        <v>0.21023992950608</v>
      </c>
      <c r="BD10" s="17">
        <v>0.107633048991514</v>
      </c>
      <c r="BE10" s="17">
        <v>0.19291381685521999</v>
      </c>
      <c r="BF10" s="17">
        <v>0.22348114388118201</v>
      </c>
      <c r="BG10" s="17">
        <v>0.17374019492964701</v>
      </c>
      <c r="BH10" s="17">
        <v>0.20285751651769801</v>
      </c>
      <c r="BI10" s="17">
        <v>0.18151942632410201</v>
      </c>
      <c r="BJ10" s="17">
        <v>0.30811774771450301</v>
      </c>
      <c r="BK10" s="17">
        <v>0.31316525780532201</v>
      </c>
      <c r="BL10" s="17">
        <v>0.20575442060318899</v>
      </c>
      <c r="BM10" s="17"/>
      <c r="BN10" s="17">
        <v>0.15926887557042901</v>
      </c>
      <c r="BO10" s="17">
        <v>0.20335163365457601</v>
      </c>
      <c r="BP10" s="17"/>
      <c r="BQ10" s="17">
        <v>0.233770159170579</v>
      </c>
      <c r="BR10" s="17">
        <v>0.187042128384593</v>
      </c>
      <c r="BS10" s="17"/>
      <c r="BT10" s="17">
        <v>0.27452214905839301</v>
      </c>
      <c r="BU10" s="17"/>
      <c r="BV10" s="17">
        <v>0.16643058504942801</v>
      </c>
      <c r="BW10" s="17">
        <v>0.25710145013716301</v>
      </c>
      <c r="BX10" s="17">
        <v>0.15751241555811901</v>
      </c>
      <c r="BY10" s="17"/>
      <c r="BZ10" s="17">
        <v>0.21645419080775599</v>
      </c>
      <c r="CA10" s="17">
        <v>0.19504084446725301</v>
      </c>
      <c r="CB10" s="17">
        <v>0.208077306388226</v>
      </c>
      <c r="CC10" s="17">
        <v>0.18600111107578199</v>
      </c>
      <c r="CD10" s="17">
        <v>0.161063526132353</v>
      </c>
      <c r="CE10" s="17">
        <v>0.17722272847068599</v>
      </c>
      <c r="CF10" s="17">
        <v>0.17224854307842</v>
      </c>
      <c r="CG10" s="17"/>
      <c r="CH10" s="17">
        <v>0.22136938729901601</v>
      </c>
      <c r="CI10" s="17">
        <v>0.15330801419567</v>
      </c>
      <c r="CJ10" s="17">
        <v>0.16856467744026499</v>
      </c>
      <c r="CK10" s="17">
        <v>0.219058113752545</v>
      </c>
      <c r="CL10" s="17">
        <v>0.21861900969759901</v>
      </c>
    </row>
    <row r="11" spans="2:90" ht="28.8" x14ac:dyDescent="0.3">
      <c r="B11" s="18" t="s">
        <v>766</v>
      </c>
      <c r="C11" s="17">
        <v>0.15279936892545801</v>
      </c>
      <c r="D11" s="17">
        <v>0.15625245825576201</v>
      </c>
      <c r="E11" s="17">
        <v>0.149604545543808</v>
      </c>
      <c r="F11" s="17"/>
      <c r="G11" s="17">
        <v>0.19312879106424199</v>
      </c>
      <c r="H11" s="17">
        <v>0.24223751518794201</v>
      </c>
      <c r="I11" s="17">
        <v>0.19561189130061599</v>
      </c>
      <c r="J11" s="17">
        <v>0.184684543078142</v>
      </c>
      <c r="K11" s="17">
        <v>9.51057285333817E-2</v>
      </c>
      <c r="L11" s="17">
        <v>3.06987529148561E-2</v>
      </c>
      <c r="M11" s="17"/>
      <c r="N11" s="17">
        <v>0.17032921719501801</v>
      </c>
      <c r="O11" s="17">
        <v>0.14725313458314601</v>
      </c>
      <c r="P11" s="17">
        <v>0.13747664775881499</v>
      </c>
      <c r="Q11" s="17">
        <v>0.15467117205409001</v>
      </c>
      <c r="R11" s="17"/>
      <c r="S11" s="17">
        <v>0.190458184492767</v>
      </c>
      <c r="T11" s="17">
        <v>0.11104187578687701</v>
      </c>
      <c r="U11" s="17">
        <v>0.14657307653975299</v>
      </c>
      <c r="V11" s="17">
        <v>0.14142726580981699</v>
      </c>
      <c r="W11" s="17">
        <v>0.166854210628613</v>
      </c>
      <c r="X11" s="17">
        <v>0.182086108174881</v>
      </c>
      <c r="Y11" s="17">
        <v>0.12549146623319901</v>
      </c>
      <c r="Z11" s="17">
        <v>9.9500827084741103E-2</v>
      </c>
      <c r="AA11" s="17">
        <v>0.207622531904432</v>
      </c>
      <c r="AB11" s="17">
        <v>0.103278481785013</v>
      </c>
      <c r="AC11" s="17">
        <v>0.13440316460377399</v>
      </c>
      <c r="AD11" s="17">
        <v>0.209328734555072</v>
      </c>
      <c r="AE11" s="17"/>
      <c r="AF11" s="17">
        <v>0.135848005557339</v>
      </c>
      <c r="AG11" s="17">
        <v>0.14422865537567001</v>
      </c>
      <c r="AH11" s="17">
        <v>0.18149288293079099</v>
      </c>
      <c r="AI11" s="17"/>
      <c r="AJ11" s="17">
        <v>9.9975752203560503E-2</v>
      </c>
      <c r="AK11" s="17">
        <v>0.18176604861211701</v>
      </c>
      <c r="AL11" s="17">
        <v>0.153525204137969</v>
      </c>
      <c r="AM11" s="17">
        <v>0.19612735271769</v>
      </c>
      <c r="AN11" s="17">
        <v>0.17794179892766601</v>
      </c>
      <c r="AO11" s="17"/>
      <c r="AP11" s="17">
        <v>0.18350422238262201</v>
      </c>
      <c r="AQ11" s="17">
        <v>0.11267907244015</v>
      </c>
      <c r="AR11" s="17">
        <v>0.136743120328081</v>
      </c>
      <c r="AS11" s="17">
        <v>0.16028597576551401</v>
      </c>
      <c r="AT11" s="17">
        <v>0.16818483057113801</v>
      </c>
      <c r="AU11" s="17">
        <v>0.115896505640048</v>
      </c>
      <c r="AV11" s="17"/>
      <c r="AW11" s="17">
        <v>9.8935988232079705E-2</v>
      </c>
      <c r="AX11" s="17">
        <v>0.137007418347495</v>
      </c>
      <c r="AY11" s="17">
        <v>0.12969468731153699</v>
      </c>
      <c r="AZ11" s="17">
        <v>0.14762809813410299</v>
      </c>
      <c r="BA11" s="17">
        <v>0.15907249615955299</v>
      </c>
      <c r="BB11" s="17">
        <v>0.12168947704904499</v>
      </c>
      <c r="BC11" s="17">
        <v>0.185547348723519</v>
      </c>
      <c r="BD11" s="17">
        <v>9.8288875182854396E-2</v>
      </c>
      <c r="BE11" s="17">
        <v>0.16333580996862901</v>
      </c>
      <c r="BF11" s="17">
        <v>0.20900857545964699</v>
      </c>
      <c r="BG11" s="17">
        <v>0.18581151333638099</v>
      </c>
      <c r="BH11" s="17">
        <v>0.16224935059089099</v>
      </c>
      <c r="BI11" s="17">
        <v>0.18033608894946401</v>
      </c>
      <c r="BJ11" s="17">
        <v>0.14631281868894599</v>
      </c>
      <c r="BK11" s="17">
        <v>0.21320830300804899</v>
      </c>
      <c r="BL11" s="17">
        <v>0.19684587066448</v>
      </c>
      <c r="BM11" s="17"/>
      <c r="BN11" s="17">
        <v>0.14378848686164</v>
      </c>
      <c r="BO11" s="17">
        <v>0.166416095811874</v>
      </c>
      <c r="BP11" s="17"/>
      <c r="BQ11" s="17">
        <v>0.193205008350994</v>
      </c>
      <c r="BR11" s="17">
        <v>0.16608493350208101</v>
      </c>
      <c r="BS11" s="17"/>
      <c r="BT11" s="17">
        <v>0.222509901463462</v>
      </c>
      <c r="BU11" s="17"/>
      <c r="BV11" s="17">
        <v>0.16204502106357399</v>
      </c>
      <c r="BW11" s="17">
        <v>0.161752212561553</v>
      </c>
      <c r="BX11" s="17">
        <v>0.143690259356127</v>
      </c>
      <c r="BY11" s="17"/>
      <c r="BZ11" s="17">
        <v>0.16798743615568101</v>
      </c>
      <c r="CA11" s="17">
        <v>0.17588144261231201</v>
      </c>
      <c r="CB11" s="17">
        <v>0.137770369522622</v>
      </c>
      <c r="CC11" s="17">
        <v>0.174730420121674</v>
      </c>
      <c r="CD11" s="17">
        <v>0.16018398050461399</v>
      </c>
      <c r="CE11" s="17">
        <v>0.128355375444373</v>
      </c>
      <c r="CF11" s="17">
        <v>0.154752387578319</v>
      </c>
      <c r="CG11" s="17"/>
      <c r="CH11" s="17">
        <v>0.165482500948543</v>
      </c>
      <c r="CI11" s="17">
        <v>0.115712358926712</v>
      </c>
      <c r="CJ11" s="17">
        <v>0.182410577677938</v>
      </c>
      <c r="CK11" s="17">
        <v>0.16349296721209799</v>
      </c>
      <c r="CL11" s="17">
        <v>0.152297823636386</v>
      </c>
    </row>
    <row r="12" spans="2:90" ht="28.8" x14ac:dyDescent="0.3">
      <c r="B12" s="18" t="s">
        <v>767</v>
      </c>
      <c r="C12" s="17">
        <v>0.131415977769994</v>
      </c>
      <c r="D12" s="17">
        <v>0.147191043219493</v>
      </c>
      <c r="E12" s="17">
        <v>0.116038319482452</v>
      </c>
      <c r="F12" s="17"/>
      <c r="G12" s="17">
        <v>0.21658306934498001</v>
      </c>
      <c r="H12" s="17">
        <v>0.14640632414533</v>
      </c>
      <c r="I12" s="17">
        <v>0.169596323495945</v>
      </c>
      <c r="J12" s="17">
        <v>0.15354838001271401</v>
      </c>
      <c r="K12" s="17">
        <v>0.12313198080233</v>
      </c>
      <c r="L12" s="17">
        <v>1.8920232007054501E-2</v>
      </c>
      <c r="M12" s="17"/>
      <c r="N12" s="17">
        <v>0.15663942977435999</v>
      </c>
      <c r="O12" s="17">
        <v>0.136487734840499</v>
      </c>
      <c r="P12" s="17">
        <v>0.117065077543395</v>
      </c>
      <c r="Q12" s="17">
        <v>0.106879253235785</v>
      </c>
      <c r="R12" s="17"/>
      <c r="S12" s="17">
        <v>0.157618643123626</v>
      </c>
      <c r="T12" s="17">
        <v>0.136169186555086</v>
      </c>
      <c r="U12" s="17">
        <v>0.105311730836616</v>
      </c>
      <c r="V12" s="17">
        <v>0.14296299384861</v>
      </c>
      <c r="W12" s="17">
        <v>0.122099929119696</v>
      </c>
      <c r="X12" s="17">
        <v>0.15321790109503799</v>
      </c>
      <c r="Y12" s="17">
        <v>9.7682786704124294E-2</v>
      </c>
      <c r="Z12" s="17">
        <v>0.124018812796395</v>
      </c>
      <c r="AA12" s="17">
        <v>9.88492308181107E-2</v>
      </c>
      <c r="AB12" s="17">
        <v>0.155950742489321</v>
      </c>
      <c r="AC12" s="17">
        <v>0.111876289605797</v>
      </c>
      <c r="AD12" s="17">
        <v>0.15805057084730501</v>
      </c>
      <c r="AE12" s="17"/>
      <c r="AF12" s="17">
        <v>9.04041582263862E-2</v>
      </c>
      <c r="AG12" s="17">
        <v>0.14496362392023501</v>
      </c>
      <c r="AH12" s="17">
        <v>0.15614720458095599</v>
      </c>
      <c r="AI12" s="17"/>
      <c r="AJ12" s="17">
        <v>0.132123515855602</v>
      </c>
      <c r="AK12" s="17">
        <v>0.13992167207996201</v>
      </c>
      <c r="AL12" s="17">
        <v>4.76670856712249E-2</v>
      </c>
      <c r="AM12" s="17">
        <v>0.101609330026436</v>
      </c>
      <c r="AN12" s="17">
        <v>0.15760051089070401</v>
      </c>
      <c r="AO12" s="17"/>
      <c r="AP12" s="17">
        <v>0.14627611571191901</v>
      </c>
      <c r="AQ12" s="17">
        <v>0.13384081599670899</v>
      </c>
      <c r="AR12" s="17">
        <v>9.0362655834377803E-2</v>
      </c>
      <c r="AS12" s="17">
        <v>0.119116524745664</v>
      </c>
      <c r="AT12" s="17">
        <v>0.16990577062117099</v>
      </c>
      <c r="AU12" s="17">
        <v>0.118971933447111</v>
      </c>
      <c r="AV12" s="17"/>
      <c r="AW12" s="17">
        <v>9.7689658511226504E-2</v>
      </c>
      <c r="AX12" s="17">
        <v>0.120977859599667</v>
      </c>
      <c r="AY12" s="17">
        <v>0.11687426423254201</v>
      </c>
      <c r="AZ12" s="17">
        <v>8.7837330954662104E-2</v>
      </c>
      <c r="BA12" s="17">
        <v>0.117935119542324</v>
      </c>
      <c r="BB12" s="17">
        <v>8.1218513771181305E-2</v>
      </c>
      <c r="BC12" s="17">
        <v>0.12759520776178901</v>
      </c>
      <c r="BD12" s="17">
        <v>0.16358455322332099</v>
      </c>
      <c r="BE12" s="17">
        <v>0.16439835166555899</v>
      </c>
      <c r="BF12" s="17">
        <v>0.107838196972446</v>
      </c>
      <c r="BG12" s="17">
        <v>0.190682925321359</v>
      </c>
      <c r="BH12" s="17">
        <v>9.2541222470221299E-2</v>
      </c>
      <c r="BI12" s="17">
        <v>0.185751257197699</v>
      </c>
      <c r="BJ12" s="17">
        <v>0.14594798688612201</v>
      </c>
      <c r="BK12" s="17">
        <v>6.5357008601358305E-2</v>
      </c>
      <c r="BL12" s="17">
        <v>0.193172402558938</v>
      </c>
      <c r="BM12" s="17"/>
      <c r="BN12" s="17">
        <v>0.118080730383296</v>
      </c>
      <c r="BO12" s="17">
        <v>0.14691935054493299</v>
      </c>
      <c r="BP12" s="17"/>
      <c r="BQ12" s="17">
        <v>0.13309446501535199</v>
      </c>
      <c r="BR12" s="17">
        <v>0.16448476640267501</v>
      </c>
      <c r="BS12" s="17"/>
      <c r="BT12" s="17">
        <v>0.15590005458398801</v>
      </c>
      <c r="BU12" s="17"/>
      <c r="BV12" s="17">
        <v>0.14210691808136899</v>
      </c>
      <c r="BW12" s="17">
        <v>0.113873426560081</v>
      </c>
      <c r="BX12" s="17">
        <v>0.13126044882007901</v>
      </c>
      <c r="BY12" s="17"/>
      <c r="BZ12" s="17">
        <v>0.12848007249894</v>
      </c>
      <c r="CA12" s="17">
        <v>0.13231865089045999</v>
      </c>
      <c r="CB12" s="17">
        <v>8.8699646918564704E-2</v>
      </c>
      <c r="CC12" s="17">
        <v>0.13557864443908199</v>
      </c>
      <c r="CD12" s="17">
        <v>0.13317623025667399</v>
      </c>
      <c r="CE12" s="17">
        <v>0.14941139647013599</v>
      </c>
      <c r="CF12" s="17">
        <v>0.17716317951597799</v>
      </c>
      <c r="CG12" s="17"/>
      <c r="CH12" s="17">
        <v>0.12832260370364401</v>
      </c>
      <c r="CI12" s="17">
        <v>0.130825939652326</v>
      </c>
      <c r="CJ12" s="17">
        <v>0.13086097744684599</v>
      </c>
      <c r="CK12" s="17">
        <v>0.13699385295795299</v>
      </c>
      <c r="CL12" s="17">
        <v>0.12776930597467401</v>
      </c>
    </row>
    <row r="13" spans="2:90" ht="28.8" x14ac:dyDescent="0.3">
      <c r="B13" s="18" t="s">
        <v>768</v>
      </c>
      <c r="C13" s="17">
        <v>0.40610315436878303</v>
      </c>
      <c r="D13" s="17">
        <v>0.398185966764318</v>
      </c>
      <c r="E13" s="17">
        <v>0.41608814877021399</v>
      </c>
      <c r="F13" s="17"/>
      <c r="G13" s="17">
        <v>0.12687179944754501</v>
      </c>
      <c r="H13" s="17">
        <v>0.14742737880929099</v>
      </c>
      <c r="I13" s="17">
        <v>0.19233815980552099</v>
      </c>
      <c r="J13" s="17">
        <v>0.401932847034083</v>
      </c>
      <c r="K13" s="17">
        <v>0.58771360556546104</v>
      </c>
      <c r="L13" s="17">
        <v>0.85954660900639202</v>
      </c>
      <c r="M13" s="17"/>
      <c r="N13" s="17">
        <v>0.339527415922252</v>
      </c>
      <c r="O13" s="17">
        <v>0.400502394701575</v>
      </c>
      <c r="P13" s="17">
        <v>0.47551916926499099</v>
      </c>
      <c r="Q13" s="17">
        <v>0.422684638795154</v>
      </c>
      <c r="R13" s="17"/>
      <c r="S13" s="17">
        <v>0.25526509650362</v>
      </c>
      <c r="T13" s="17">
        <v>0.49088014359335702</v>
      </c>
      <c r="U13" s="17">
        <v>0.48929353858756303</v>
      </c>
      <c r="V13" s="17">
        <v>0.436599559645448</v>
      </c>
      <c r="W13" s="17">
        <v>0.38594029871393398</v>
      </c>
      <c r="X13" s="17">
        <v>0.392020966828872</v>
      </c>
      <c r="Y13" s="17">
        <v>0.50238735776666199</v>
      </c>
      <c r="Z13" s="17">
        <v>0.48763911873392801</v>
      </c>
      <c r="AA13" s="17">
        <v>0.38028085440075998</v>
      </c>
      <c r="AB13" s="17">
        <v>0.37059738321694902</v>
      </c>
      <c r="AC13" s="17">
        <v>0.42283154440825399</v>
      </c>
      <c r="AD13" s="17">
        <v>0.32798344766733101</v>
      </c>
      <c r="AE13" s="17"/>
      <c r="AF13" s="17">
        <v>0.540185914828755</v>
      </c>
      <c r="AG13" s="17">
        <v>0.392504674162926</v>
      </c>
      <c r="AH13" s="17">
        <v>0.28083209950945098</v>
      </c>
      <c r="AI13" s="17"/>
      <c r="AJ13" s="17">
        <v>0.51930731594436896</v>
      </c>
      <c r="AK13" s="17">
        <v>0.34166637108122699</v>
      </c>
      <c r="AL13" s="17">
        <v>0.51431019156843405</v>
      </c>
      <c r="AM13" s="17">
        <v>0.41387845819567098</v>
      </c>
      <c r="AN13" s="17">
        <v>0.32891074668600001</v>
      </c>
      <c r="AO13" s="17"/>
      <c r="AP13" s="17">
        <v>0.31177408533766099</v>
      </c>
      <c r="AQ13" s="17">
        <v>0.48938623770178002</v>
      </c>
      <c r="AR13" s="17">
        <v>0.44838714229210103</v>
      </c>
      <c r="AS13" s="17">
        <v>0.43737610959432099</v>
      </c>
      <c r="AT13" s="17">
        <v>0.25747469215084401</v>
      </c>
      <c r="AU13" s="17">
        <v>0.48917005240335198</v>
      </c>
      <c r="AV13" s="17"/>
      <c r="AW13" s="17">
        <v>0.54589203154462596</v>
      </c>
      <c r="AX13" s="17">
        <v>0.31192015353304198</v>
      </c>
      <c r="AY13" s="17">
        <v>0.437185438855552</v>
      </c>
      <c r="AZ13" s="17">
        <v>0.45036273105739799</v>
      </c>
      <c r="BA13" s="17">
        <v>0.43279620130021601</v>
      </c>
      <c r="BB13" s="17">
        <v>0.48172325077395101</v>
      </c>
      <c r="BC13" s="17">
        <v>0.375164296315809</v>
      </c>
      <c r="BD13" s="17">
        <v>0.51782992867241295</v>
      </c>
      <c r="BE13" s="17">
        <v>0.40756810619554601</v>
      </c>
      <c r="BF13" s="17">
        <v>0.37179322029009998</v>
      </c>
      <c r="BG13" s="17">
        <v>0.344648334441436</v>
      </c>
      <c r="BH13" s="17">
        <v>0.436491483169057</v>
      </c>
      <c r="BI13" s="17">
        <v>0.32223722674935301</v>
      </c>
      <c r="BJ13" s="17">
        <v>0.26505877012081602</v>
      </c>
      <c r="BK13" s="17">
        <v>0.322170896496419</v>
      </c>
      <c r="BL13" s="17">
        <v>0.24183931266846601</v>
      </c>
      <c r="BM13" s="17"/>
      <c r="BN13" s="17">
        <v>0.45497650586513899</v>
      </c>
      <c r="BO13" s="17">
        <v>0.339302525741289</v>
      </c>
      <c r="BP13" s="17"/>
      <c r="BQ13" s="17">
        <v>0.32723604859831501</v>
      </c>
      <c r="BR13" s="17">
        <v>0.33983853310838802</v>
      </c>
      <c r="BS13" s="17"/>
      <c r="BT13" s="17">
        <v>0.235928433109557</v>
      </c>
      <c r="BU13" s="17"/>
      <c r="BV13" s="17">
        <v>0.361106733548751</v>
      </c>
      <c r="BW13" s="17">
        <v>0.303092398027278</v>
      </c>
      <c r="BX13" s="17">
        <v>0.46113811351682699</v>
      </c>
      <c r="BY13" s="17"/>
      <c r="BZ13" s="17">
        <v>0.264389494240589</v>
      </c>
      <c r="CA13" s="17">
        <v>0.34792065083724699</v>
      </c>
      <c r="CB13" s="17">
        <v>0.44646488631106701</v>
      </c>
      <c r="CC13" s="17">
        <v>0.38942653554905898</v>
      </c>
      <c r="CD13" s="17">
        <v>0.437756544175471</v>
      </c>
      <c r="CE13" s="17">
        <v>0.44838445534337001</v>
      </c>
      <c r="CF13" s="17">
        <v>0.38039457518734998</v>
      </c>
      <c r="CG13" s="17"/>
      <c r="CH13" s="17">
        <v>0.35911337335218102</v>
      </c>
      <c r="CI13" s="17">
        <v>0.47622293323227499</v>
      </c>
      <c r="CJ13" s="17">
        <v>0.39950754977045599</v>
      </c>
      <c r="CK13" s="17">
        <v>0.310170672294519</v>
      </c>
      <c r="CL13" s="17">
        <v>0.30484639419454601</v>
      </c>
    </row>
    <row r="14" spans="2:90" x14ac:dyDescent="0.3">
      <c r="B14" s="18" t="s">
        <v>118</v>
      </c>
      <c r="C14" s="19">
        <v>5.6695164367276903E-2</v>
      </c>
      <c r="D14" s="19">
        <v>4.5266520868825502E-2</v>
      </c>
      <c r="E14" s="19">
        <v>6.73552599432862E-2</v>
      </c>
      <c r="F14" s="19"/>
      <c r="G14" s="19">
        <v>7.49247515742648E-2</v>
      </c>
      <c r="H14" s="19">
        <v>4.8226321436685503E-2</v>
      </c>
      <c r="I14" s="19">
        <v>6.8271673975293504E-2</v>
      </c>
      <c r="J14" s="19">
        <v>5.5606688765796303E-2</v>
      </c>
      <c r="K14" s="19">
        <v>5.9162531905528198E-2</v>
      </c>
      <c r="L14" s="19">
        <v>4.1253173531093597E-2</v>
      </c>
      <c r="M14" s="19"/>
      <c r="N14" s="19">
        <v>3.0890964112004499E-2</v>
      </c>
      <c r="O14" s="19">
        <v>4.5539444542248099E-2</v>
      </c>
      <c r="P14" s="19">
        <v>4.7864626060056398E-2</v>
      </c>
      <c r="Q14" s="19">
        <v>0.104429554774867</v>
      </c>
      <c r="R14" s="19"/>
      <c r="S14" s="19">
        <v>5.7720214434612602E-2</v>
      </c>
      <c r="T14" s="19">
        <v>4.0876707485316501E-2</v>
      </c>
      <c r="U14" s="19">
        <v>4.3100873100512999E-2</v>
      </c>
      <c r="V14" s="19">
        <v>6.3903027565879705E-2</v>
      </c>
      <c r="W14" s="19">
        <v>7.0576355173951499E-2</v>
      </c>
      <c r="X14" s="19">
        <v>5.45684609873021E-2</v>
      </c>
      <c r="Y14" s="19">
        <v>6.2930800170418397E-2</v>
      </c>
      <c r="Z14" s="19">
        <v>3.1624272379442701E-2</v>
      </c>
      <c r="AA14" s="19">
        <v>8.1975581863971705E-2</v>
      </c>
      <c r="AB14" s="19">
        <v>4.7979476292093197E-2</v>
      </c>
      <c r="AC14" s="19">
        <v>7.2495035949869904E-2</v>
      </c>
      <c r="AD14" s="19">
        <v>3.2827248702417898E-2</v>
      </c>
      <c r="AE14" s="19"/>
      <c r="AF14" s="19">
        <v>5.8413603888547501E-2</v>
      </c>
      <c r="AG14" s="19">
        <v>3.78887563588211E-2</v>
      </c>
      <c r="AH14" s="19">
        <v>7.4736732704538705E-2</v>
      </c>
      <c r="AI14" s="19"/>
      <c r="AJ14" s="19">
        <v>4.6036946874282801E-2</v>
      </c>
      <c r="AK14" s="19">
        <v>4.2435655277405303E-2</v>
      </c>
      <c r="AL14" s="19">
        <v>4.9489255179767599E-2</v>
      </c>
      <c r="AM14" s="19">
        <v>5.0660763307116399E-2</v>
      </c>
      <c r="AN14" s="19">
        <v>6.6835206938110001E-2</v>
      </c>
      <c r="AO14" s="19"/>
      <c r="AP14" s="19">
        <v>3.1208220758170702E-2</v>
      </c>
      <c r="AQ14" s="19">
        <v>4.2794973111807202E-2</v>
      </c>
      <c r="AR14" s="19">
        <v>7.1519230917847496E-2</v>
      </c>
      <c r="AS14" s="19">
        <v>4.6376865412670901E-2</v>
      </c>
      <c r="AT14" s="19">
        <v>8.8976787644323097E-2</v>
      </c>
      <c r="AU14" s="19">
        <v>9.38387421367015E-2</v>
      </c>
      <c r="AV14" s="19"/>
      <c r="AW14" s="19">
        <v>0.15858567103313101</v>
      </c>
      <c r="AX14" s="19">
        <v>0.177974485479447</v>
      </c>
      <c r="AY14" s="19">
        <v>8.37754640182935E-2</v>
      </c>
      <c r="AZ14" s="19">
        <v>6.8582807657547498E-2</v>
      </c>
      <c r="BA14" s="19">
        <v>8.2016349726584406E-2</v>
      </c>
      <c r="BB14" s="19">
        <v>4.3192679738111701E-2</v>
      </c>
      <c r="BC14" s="19">
        <v>3.9966230028336998E-2</v>
      </c>
      <c r="BD14" s="19">
        <v>2.68552749643283E-2</v>
      </c>
      <c r="BE14" s="19">
        <v>1.6090235927773901E-2</v>
      </c>
      <c r="BF14" s="19">
        <v>2.8959126527938101E-2</v>
      </c>
      <c r="BG14" s="19">
        <v>1.2954908509261299E-2</v>
      </c>
      <c r="BH14" s="19">
        <v>6.1227563661982502E-2</v>
      </c>
      <c r="BI14" s="19">
        <v>2.2051368460770701E-2</v>
      </c>
      <c r="BJ14" s="19">
        <v>5.0699255014979003E-2</v>
      </c>
      <c r="BK14" s="19">
        <v>2.33281942703321E-2</v>
      </c>
      <c r="BL14" s="19">
        <v>1.73842292466748E-2</v>
      </c>
      <c r="BM14" s="19"/>
      <c r="BN14" s="19">
        <v>5.4843648848028503E-2</v>
      </c>
      <c r="BO14" s="19">
        <v>5.8879267034547003E-2</v>
      </c>
      <c r="BP14" s="19"/>
      <c r="BQ14" s="19">
        <v>3.2572679847919402E-2</v>
      </c>
      <c r="BR14" s="19">
        <v>4.8773878241238702E-2</v>
      </c>
      <c r="BS14" s="19"/>
      <c r="BT14" s="19">
        <v>2.03263181450998E-2</v>
      </c>
      <c r="BU14" s="19"/>
      <c r="BV14" s="19">
        <v>9.8463095044205806E-2</v>
      </c>
      <c r="BW14" s="19">
        <v>6.1427022585327798E-2</v>
      </c>
      <c r="BX14" s="19">
        <v>3.84104772652984E-2</v>
      </c>
      <c r="BY14" s="19"/>
      <c r="BZ14" s="19">
        <v>0.103400922533244</v>
      </c>
      <c r="CA14" s="19">
        <v>7.5989317507561605E-2</v>
      </c>
      <c r="CB14" s="19">
        <v>6.2594512107398997E-2</v>
      </c>
      <c r="CC14" s="19">
        <v>3.2757141093601297E-2</v>
      </c>
      <c r="CD14" s="19">
        <v>3.83448717525295E-2</v>
      </c>
      <c r="CE14" s="19">
        <v>1.7075131868458101E-2</v>
      </c>
      <c r="CF14" s="19">
        <v>2.3300744638229599E-2</v>
      </c>
      <c r="CG14" s="19"/>
      <c r="CH14" s="19">
        <v>2.6186706746858902E-2</v>
      </c>
      <c r="CI14" s="19">
        <v>4.5347361439411898E-2</v>
      </c>
      <c r="CJ14" s="19">
        <v>5.7039578091091801E-2</v>
      </c>
      <c r="CK14" s="19">
        <v>8.9708819619792698E-2</v>
      </c>
      <c r="CL14" s="19">
        <v>0.104718941644362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5.4307330379772097E-2</v>
      </c>
      <c r="D9" s="17">
        <v>4.9851996848124899E-2</v>
      </c>
      <c r="E9" s="17">
        <v>5.8152484549603797E-2</v>
      </c>
      <c r="F9" s="17"/>
      <c r="G9" s="17">
        <v>9.4926147353973395E-2</v>
      </c>
      <c r="H9" s="17">
        <v>6.0213978435085101E-2</v>
      </c>
      <c r="I9" s="17">
        <v>6.5247463462396502E-2</v>
      </c>
      <c r="J9" s="17">
        <v>3.2815349265406503E-2</v>
      </c>
      <c r="K9" s="17">
        <v>5.3190088717434997E-2</v>
      </c>
      <c r="L9" s="17">
        <v>3.1733446125737301E-2</v>
      </c>
      <c r="M9" s="17"/>
      <c r="N9" s="17">
        <v>6.0031625319633401E-2</v>
      </c>
      <c r="O9" s="17">
        <v>5.9214210655188199E-2</v>
      </c>
      <c r="P9" s="17">
        <v>4.0081489881410297E-2</v>
      </c>
      <c r="Q9" s="17">
        <v>5.6105011651075599E-2</v>
      </c>
      <c r="R9" s="17"/>
      <c r="S9" s="17">
        <v>5.8937487618871201E-2</v>
      </c>
      <c r="T9" s="17">
        <v>3.75630057084358E-2</v>
      </c>
      <c r="U9" s="17">
        <v>3.5296153462002003E-2</v>
      </c>
      <c r="V9" s="17">
        <v>3.4907913812455303E-2</v>
      </c>
      <c r="W9" s="17">
        <v>5.1649373974919602E-2</v>
      </c>
      <c r="X9" s="17">
        <v>9.8485934296724906E-2</v>
      </c>
      <c r="Y9" s="17">
        <v>3.0851298460344501E-2</v>
      </c>
      <c r="Z9" s="17">
        <v>8.9123080400688101E-2</v>
      </c>
      <c r="AA9" s="17">
        <v>5.6269438460847102E-2</v>
      </c>
      <c r="AB9" s="17">
        <v>8.4323362071011806E-2</v>
      </c>
      <c r="AC9" s="17">
        <v>3.6940471167674398E-2</v>
      </c>
      <c r="AD9" s="17">
        <v>3.5821127134367199E-2</v>
      </c>
      <c r="AE9" s="17"/>
      <c r="AF9" s="17">
        <v>4.22886214363766E-2</v>
      </c>
      <c r="AG9" s="17">
        <v>7.1055018924892396E-2</v>
      </c>
      <c r="AH9" s="17">
        <v>3.1978311081646803E-2</v>
      </c>
      <c r="AI9" s="17"/>
      <c r="AJ9" s="17">
        <v>4.7189407662046497E-2</v>
      </c>
      <c r="AK9" s="17">
        <v>6.71949329235495E-2</v>
      </c>
      <c r="AL9" s="17">
        <v>7.20688967391616E-2</v>
      </c>
      <c r="AM9" s="17">
        <v>3.46435987429956E-2</v>
      </c>
      <c r="AN9" s="17">
        <v>5.6904279215000901E-2</v>
      </c>
      <c r="AO9" s="17"/>
      <c r="AP9" s="17">
        <v>6.2875237978277196E-2</v>
      </c>
      <c r="AQ9" s="17">
        <v>4.9076726061508799E-2</v>
      </c>
      <c r="AR9" s="17">
        <v>6.6632174633322105E-2</v>
      </c>
      <c r="AS9" s="17">
        <v>4.8597431386460201E-2</v>
      </c>
      <c r="AT9" s="17">
        <v>3.5183601717701102E-2</v>
      </c>
      <c r="AU9" s="17">
        <v>6.0192364351086297E-2</v>
      </c>
      <c r="AV9" s="17"/>
      <c r="AW9" s="17">
        <v>5.4275030558449101E-2</v>
      </c>
      <c r="AX9" s="17">
        <v>4.5909398768038803E-2</v>
      </c>
      <c r="AY9" s="17">
        <v>8.5059717586081302E-2</v>
      </c>
      <c r="AZ9" s="17">
        <v>6.0541463651325102E-2</v>
      </c>
      <c r="BA9" s="17">
        <v>5.87527520189432E-2</v>
      </c>
      <c r="BB9" s="17">
        <v>4.67700554670838E-2</v>
      </c>
      <c r="BC9" s="17">
        <v>5.2520871421215899E-2</v>
      </c>
      <c r="BD9" s="17">
        <v>0.10236810906643599</v>
      </c>
      <c r="BE9" s="17">
        <v>3.8325284167689003E-2</v>
      </c>
      <c r="BF9" s="17">
        <v>9.9804950872429792E-3</v>
      </c>
      <c r="BG9" s="17">
        <v>3.3645572511103498E-2</v>
      </c>
      <c r="BH9" s="17">
        <v>1.8143949833716599E-2</v>
      </c>
      <c r="BI9" s="17">
        <v>6.1961017427081398E-2</v>
      </c>
      <c r="BJ9" s="17">
        <v>1.6811706971526601E-2</v>
      </c>
      <c r="BK9" s="17">
        <v>6.2915704068614298E-2</v>
      </c>
      <c r="BL9" s="17">
        <v>9.1108777326194101E-2</v>
      </c>
      <c r="BM9" s="17"/>
      <c r="BN9" s="17">
        <v>4.7184939302543499E-2</v>
      </c>
      <c r="BO9" s="17">
        <v>6.3888183127279993E-2</v>
      </c>
      <c r="BP9" s="17"/>
      <c r="BQ9" s="17">
        <v>5.9615684650823599E-2</v>
      </c>
      <c r="BR9" s="17">
        <v>9.3300290920833404E-2</v>
      </c>
      <c r="BS9" s="17"/>
      <c r="BT9" s="17">
        <v>8.6182119256762696E-2</v>
      </c>
      <c r="BU9" s="17"/>
      <c r="BV9" s="17">
        <v>5.77830025465512E-2</v>
      </c>
      <c r="BW9" s="17">
        <v>7.4852202604467302E-2</v>
      </c>
      <c r="BX9" s="17">
        <v>4.33587671397496E-2</v>
      </c>
      <c r="BY9" s="17"/>
      <c r="BZ9" s="17">
        <v>5.15024701355443E-2</v>
      </c>
      <c r="CA9" s="17">
        <v>7.6040366330924494E-2</v>
      </c>
      <c r="CB9" s="17">
        <v>5.6469416763906502E-2</v>
      </c>
      <c r="CC9" s="17">
        <v>5.7152404459439199E-2</v>
      </c>
      <c r="CD9" s="17">
        <v>2.77412919759988E-2</v>
      </c>
      <c r="CE9" s="17">
        <v>5.9891097150817599E-2</v>
      </c>
      <c r="CF9" s="17">
        <v>6.8564463307513299E-2</v>
      </c>
      <c r="CG9" s="17"/>
      <c r="CH9" s="17">
        <v>0.11379816092749</v>
      </c>
      <c r="CI9" s="17">
        <v>3.9373469897703801E-2</v>
      </c>
      <c r="CJ9" s="17">
        <v>4.38714953527354E-2</v>
      </c>
      <c r="CK9" s="17">
        <v>6.60089790780716E-2</v>
      </c>
      <c r="CL9" s="17">
        <v>9.7819596939795805E-2</v>
      </c>
    </row>
    <row r="10" spans="2:90" ht="28.8" x14ac:dyDescent="0.3">
      <c r="B10" s="18" t="s">
        <v>765</v>
      </c>
      <c r="C10" s="17">
        <v>0.16353289501332</v>
      </c>
      <c r="D10" s="17">
        <v>0.168903566300665</v>
      </c>
      <c r="E10" s="17">
        <v>0.15751554158701001</v>
      </c>
      <c r="F10" s="17"/>
      <c r="G10" s="17">
        <v>0.297106268538889</v>
      </c>
      <c r="H10" s="17">
        <v>0.24373360676637301</v>
      </c>
      <c r="I10" s="17">
        <v>0.205022061188915</v>
      </c>
      <c r="J10" s="17">
        <v>0.124874686435595</v>
      </c>
      <c r="K10" s="17">
        <v>9.9133481614352204E-2</v>
      </c>
      <c r="L10" s="17">
        <v>4.9876370431958202E-2</v>
      </c>
      <c r="M10" s="17"/>
      <c r="N10" s="17">
        <v>0.171662081495565</v>
      </c>
      <c r="O10" s="17">
        <v>0.15505595978860801</v>
      </c>
      <c r="P10" s="17">
        <v>0.14061422188149</v>
      </c>
      <c r="Q10" s="17">
        <v>0.185372452054856</v>
      </c>
      <c r="R10" s="17"/>
      <c r="S10" s="17">
        <v>0.29233941499423099</v>
      </c>
      <c r="T10" s="17">
        <v>0.143966123003827</v>
      </c>
      <c r="U10" s="17">
        <v>0.100800421527857</v>
      </c>
      <c r="V10" s="17">
        <v>0.187533928690746</v>
      </c>
      <c r="W10" s="17">
        <v>0.14843944081198801</v>
      </c>
      <c r="X10" s="17">
        <v>0.15662579338465801</v>
      </c>
      <c r="Y10" s="17">
        <v>0.18494505587638799</v>
      </c>
      <c r="Z10" s="17">
        <v>9.9921774474536207E-2</v>
      </c>
      <c r="AA10" s="17">
        <v>0.11142670673769201</v>
      </c>
      <c r="AB10" s="17">
        <v>0.121864852025541</v>
      </c>
      <c r="AC10" s="17">
        <v>0.132658754319019</v>
      </c>
      <c r="AD10" s="17">
        <v>0.192711571826299</v>
      </c>
      <c r="AE10" s="17"/>
      <c r="AF10" s="17">
        <v>0.133139032938066</v>
      </c>
      <c r="AG10" s="17">
        <v>0.17196801985633101</v>
      </c>
      <c r="AH10" s="17">
        <v>0.17627441464302099</v>
      </c>
      <c r="AI10" s="17"/>
      <c r="AJ10" s="17">
        <v>0.15296736304744099</v>
      </c>
      <c r="AK10" s="17">
        <v>0.16896718300220401</v>
      </c>
      <c r="AL10" s="17">
        <v>0.113966967548981</v>
      </c>
      <c r="AM10" s="17">
        <v>0.18188970580837499</v>
      </c>
      <c r="AN10" s="17">
        <v>0.19373593507467499</v>
      </c>
      <c r="AO10" s="17"/>
      <c r="AP10" s="17">
        <v>0.19452212618967399</v>
      </c>
      <c r="AQ10" s="17">
        <v>0.131733612484596</v>
      </c>
      <c r="AR10" s="17">
        <v>0.143698149763964</v>
      </c>
      <c r="AS10" s="17">
        <v>0.164911157988366</v>
      </c>
      <c r="AT10" s="17">
        <v>0.22633622616645199</v>
      </c>
      <c r="AU10" s="17">
        <v>0.16478801003155799</v>
      </c>
      <c r="AV10" s="17"/>
      <c r="AW10" s="17">
        <v>0.107577769729069</v>
      </c>
      <c r="AX10" s="17">
        <v>0.222616237243625</v>
      </c>
      <c r="AY10" s="17">
        <v>0.13657975765324001</v>
      </c>
      <c r="AZ10" s="17">
        <v>0.20650262147044901</v>
      </c>
      <c r="BA10" s="17">
        <v>0.18460382149910201</v>
      </c>
      <c r="BB10" s="17">
        <v>0.16325921728089399</v>
      </c>
      <c r="BC10" s="17">
        <v>0.20407507831691199</v>
      </c>
      <c r="BD10" s="17">
        <v>7.8957788503598594E-2</v>
      </c>
      <c r="BE10" s="17">
        <v>0.144127608442597</v>
      </c>
      <c r="BF10" s="17">
        <v>0.16961557699823099</v>
      </c>
      <c r="BG10" s="17">
        <v>0.130996919153996</v>
      </c>
      <c r="BH10" s="17">
        <v>0.18294391983633401</v>
      </c>
      <c r="BI10" s="17">
        <v>0.10959708839634701</v>
      </c>
      <c r="BJ10" s="17">
        <v>0.21025361971089801</v>
      </c>
      <c r="BK10" s="17">
        <v>7.6916355730863695E-2</v>
      </c>
      <c r="BL10" s="17">
        <v>0.256145432411087</v>
      </c>
      <c r="BM10" s="17"/>
      <c r="BN10" s="17">
        <v>0.157280502490037</v>
      </c>
      <c r="BO10" s="17">
        <v>0.171227904229413</v>
      </c>
      <c r="BP10" s="17"/>
      <c r="BQ10" s="17">
        <v>0.17710974026019799</v>
      </c>
      <c r="BR10" s="17">
        <v>0.15868677492502301</v>
      </c>
      <c r="BS10" s="17"/>
      <c r="BT10" s="17">
        <v>0.23034194871376601</v>
      </c>
      <c r="BU10" s="17"/>
      <c r="BV10" s="17">
        <v>0.190288612441538</v>
      </c>
      <c r="BW10" s="17">
        <v>0.23402912580667501</v>
      </c>
      <c r="BX10" s="17">
        <v>0.13296149284384101</v>
      </c>
      <c r="BY10" s="17"/>
      <c r="BZ10" s="17">
        <v>0.194561398252278</v>
      </c>
      <c r="CA10" s="17">
        <v>0.194112588005245</v>
      </c>
      <c r="CB10" s="17">
        <v>0.16831270019973099</v>
      </c>
      <c r="CC10" s="17">
        <v>0.203065954500875</v>
      </c>
      <c r="CD10" s="17">
        <v>0.14277162357477699</v>
      </c>
      <c r="CE10" s="17">
        <v>0.145809610039107</v>
      </c>
      <c r="CF10" s="17">
        <v>0.161314142734064</v>
      </c>
      <c r="CG10" s="17"/>
      <c r="CH10" s="17">
        <v>0.21593304483711101</v>
      </c>
      <c r="CI10" s="17">
        <v>0.147041887311922</v>
      </c>
      <c r="CJ10" s="17">
        <v>0.135335210174474</v>
      </c>
      <c r="CK10" s="17">
        <v>0.21681491155749</v>
      </c>
      <c r="CL10" s="17">
        <v>0.239783903650999</v>
      </c>
    </row>
    <row r="11" spans="2:90" ht="28.8" x14ac:dyDescent="0.3">
      <c r="B11" s="18" t="s">
        <v>766</v>
      </c>
      <c r="C11" s="17">
        <v>0.15177200922194301</v>
      </c>
      <c r="D11" s="17">
        <v>0.143078939320817</v>
      </c>
      <c r="E11" s="17">
        <v>0.16147086702202401</v>
      </c>
      <c r="F11" s="17"/>
      <c r="G11" s="17">
        <v>0.264422354781916</v>
      </c>
      <c r="H11" s="17">
        <v>0.209564674083075</v>
      </c>
      <c r="I11" s="17">
        <v>0.13839069665739701</v>
      </c>
      <c r="J11" s="17">
        <v>0.17846264766137199</v>
      </c>
      <c r="K11" s="17">
        <v>9.6984904770757399E-2</v>
      </c>
      <c r="L11" s="17">
        <v>5.5765227151490501E-2</v>
      </c>
      <c r="M11" s="17"/>
      <c r="N11" s="17">
        <v>0.19052433365501301</v>
      </c>
      <c r="O11" s="17">
        <v>0.150437964935317</v>
      </c>
      <c r="P11" s="17">
        <v>0.139454353999415</v>
      </c>
      <c r="Q11" s="17">
        <v>0.12373899814065401</v>
      </c>
      <c r="R11" s="17"/>
      <c r="S11" s="17">
        <v>0.15330159399530099</v>
      </c>
      <c r="T11" s="17">
        <v>0.19855752900986301</v>
      </c>
      <c r="U11" s="17">
        <v>0.16307426887319099</v>
      </c>
      <c r="V11" s="17">
        <v>0.149071320208571</v>
      </c>
      <c r="W11" s="17">
        <v>0.199089306788819</v>
      </c>
      <c r="X11" s="17">
        <v>0.13686817500260701</v>
      </c>
      <c r="Y11" s="17">
        <v>8.9892387454036396E-2</v>
      </c>
      <c r="Z11" s="17">
        <v>0.19690299736008299</v>
      </c>
      <c r="AA11" s="17">
        <v>0.14568544684611201</v>
      </c>
      <c r="AB11" s="17">
        <v>0.13182970769947799</v>
      </c>
      <c r="AC11" s="17">
        <v>0.13559079431306301</v>
      </c>
      <c r="AD11" s="17">
        <v>6.7424722243095203E-2</v>
      </c>
      <c r="AE11" s="17"/>
      <c r="AF11" s="17">
        <v>0.125414869163159</v>
      </c>
      <c r="AG11" s="17">
        <v>0.13425054717677101</v>
      </c>
      <c r="AH11" s="17">
        <v>0.165864148995963</v>
      </c>
      <c r="AI11" s="17"/>
      <c r="AJ11" s="17">
        <v>0.11858932997845301</v>
      </c>
      <c r="AK11" s="17">
        <v>0.16674435773059901</v>
      </c>
      <c r="AL11" s="17">
        <v>0.118997056600833</v>
      </c>
      <c r="AM11" s="17">
        <v>0.16740362488367699</v>
      </c>
      <c r="AN11" s="17">
        <v>0.210757624867913</v>
      </c>
      <c r="AO11" s="17"/>
      <c r="AP11" s="17">
        <v>0.17228832866301799</v>
      </c>
      <c r="AQ11" s="17">
        <v>0.158097942754095</v>
      </c>
      <c r="AR11" s="17">
        <v>0.120152322900242</v>
      </c>
      <c r="AS11" s="17">
        <v>0.14929418284467499</v>
      </c>
      <c r="AT11" s="17">
        <v>0.158415238767696</v>
      </c>
      <c r="AU11" s="17">
        <v>0.113275135311888</v>
      </c>
      <c r="AV11" s="17"/>
      <c r="AW11" s="17">
        <v>0.19748895936427199</v>
      </c>
      <c r="AX11" s="17">
        <v>0.17045888218103999</v>
      </c>
      <c r="AY11" s="17">
        <v>0.145616896649161</v>
      </c>
      <c r="AZ11" s="17">
        <v>0.116842247057896</v>
      </c>
      <c r="BA11" s="17">
        <v>0.14835504554786499</v>
      </c>
      <c r="BB11" s="17">
        <v>0.107811916807338</v>
      </c>
      <c r="BC11" s="17">
        <v>0.170656579034836</v>
      </c>
      <c r="BD11" s="17">
        <v>0.12522054061092699</v>
      </c>
      <c r="BE11" s="17">
        <v>0.175127209453495</v>
      </c>
      <c r="BF11" s="17">
        <v>0.198834375254168</v>
      </c>
      <c r="BG11" s="17">
        <v>0.185296048741519</v>
      </c>
      <c r="BH11" s="17">
        <v>0.18488043475177399</v>
      </c>
      <c r="BI11" s="17">
        <v>0.13966631669176499</v>
      </c>
      <c r="BJ11" s="17">
        <v>0.21069011585675301</v>
      </c>
      <c r="BK11" s="17">
        <v>0.17679896501841499</v>
      </c>
      <c r="BL11" s="17">
        <v>0.131054444827227</v>
      </c>
      <c r="BM11" s="17"/>
      <c r="BN11" s="17">
        <v>0.13670521714204301</v>
      </c>
      <c r="BO11" s="17">
        <v>0.17355780821743599</v>
      </c>
      <c r="BP11" s="17"/>
      <c r="BQ11" s="17">
        <v>0.172018709833033</v>
      </c>
      <c r="BR11" s="17">
        <v>0.16048858795954299</v>
      </c>
      <c r="BS11" s="17"/>
      <c r="BT11" s="17">
        <v>0.18438353024754101</v>
      </c>
      <c r="BU11" s="17"/>
      <c r="BV11" s="17">
        <v>0.160497044157633</v>
      </c>
      <c r="BW11" s="17">
        <v>0.182644125472574</v>
      </c>
      <c r="BX11" s="17">
        <v>0.134745453305775</v>
      </c>
      <c r="BY11" s="17"/>
      <c r="BZ11" s="17">
        <v>0.167893320992794</v>
      </c>
      <c r="CA11" s="17">
        <v>0.14192125439808001</v>
      </c>
      <c r="CB11" s="17">
        <v>0.17347729461905401</v>
      </c>
      <c r="CC11" s="17">
        <v>0.14722496262943999</v>
      </c>
      <c r="CD11" s="17">
        <v>0.16648481513878999</v>
      </c>
      <c r="CE11" s="17">
        <v>0.178814206904232</v>
      </c>
      <c r="CF11" s="17">
        <v>0.114789163136617</v>
      </c>
      <c r="CG11" s="17"/>
      <c r="CH11" s="17">
        <v>0.14380861441762299</v>
      </c>
      <c r="CI11" s="17">
        <v>0.136826394224798</v>
      </c>
      <c r="CJ11" s="17">
        <v>0.17709428237862099</v>
      </c>
      <c r="CK11" s="17">
        <v>0.15195211601507</v>
      </c>
      <c r="CL11" s="17">
        <v>7.6432335625138195E-2</v>
      </c>
    </row>
    <row r="12" spans="2:90" ht="28.8" x14ac:dyDescent="0.3">
      <c r="B12" s="18" t="s">
        <v>767</v>
      </c>
      <c r="C12" s="17">
        <v>0.127149008461618</v>
      </c>
      <c r="D12" s="17">
        <v>0.13983789566028401</v>
      </c>
      <c r="E12" s="17">
        <v>0.114753655431341</v>
      </c>
      <c r="F12" s="17"/>
      <c r="G12" s="17">
        <v>0.160174738420815</v>
      </c>
      <c r="H12" s="17">
        <v>0.18133774529426</v>
      </c>
      <c r="I12" s="17">
        <v>0.16662048181619299</v>
      </c>
      <c r="J12" s="17">
        <v>0.13737509606022499</v>
      </c>
      <c r="K12" s="17">
        <v>8.7131474323737704E-2</v>
      </c>
      <c r="L12" s="17">
        <v>4.7158300441312397E-2</v>
      </c>
      <c r="M12" s="17"/>
      <c r="N12" s="17">
        <v>0.125199409243239</v>
      </c>
      <c r="O12" s="17">
        <v>0.155157043695798</v>
      </c>
      <c r="P12" s="17">
        <v>0.10726088495762499</v>
      </c>
      <c r="Q12" s="17">
        <v>0.115257963178919</v>
      </c>
      <c r="R12" s="17"/>
      <c r="S12" s="17">
        <v>0.15525476341077299</v>
      </c>
      <c r="T12" s="17">
        <v>0.11279604942579601</v>
      </c>
      <c r="U12" s="17">
        <v>0.14165961571274999</v>
      </c>
      <c r="V12" s="17">
        <v>0.13292106770099199</v>
      </c>
      <c r="W12" s="17">
        <v>9.7799996567943095E-2</v>
      </c>
      <c r="X12" s="17">
        <v>0.13658169069607501</v>
      </c>
      <c r="Y12" s="17">
        <v>8.9339991918111705E-2</v>
      </c>
      <c r="Z12" s="17">
        <v>9.0669087546875096E-2</v>
      </c>
      <c r="AA12" s="17">
        <v>0.13093566004534801</v>
      </c>
      <c r="AB12" s="17">
        <v>0.16822489409583899</v>
      </c>
      <c r="AC12" s="17">
        <v>8.6442160572649696E-2</v>
      </c>
      <c r="AD12" s="17">
        <v>0.122250325670044</v>
      </c>
      <c r="AE12" s="17"/>
      <c r="AF12" s="17">
        <v>9.31859908320775E-2</v>
      </c>
      <c r="AG12" s="17">
        <v>0.13350333826981101</v>
      </c>
      <c r="AH12" s="17">
        <v>0.16273112446135701</v>
      </c>
      <c r="AI12" s="17"/>
      <c r="AJ12" s="17">
        <v>0.10226322070174999</v>
      </c>
      <c r="AK12" s="17">
        <v>0.150269243348646</v>
      </c>
      <c r="AL12" s="17">
        <v>9.8824389157348896E-2</v>
      </c>
      <c r="AM12" s="17">
        <v>9.9348593949379102E-2</v>
      </c>
      <c r="AN12" s="17">
        <v>0.17381482438610901</v>
      </c>
      <c r="AO12" s="17"/>
      <c r="AP12" s="17">
        <v>0.161619804471242</v>
      </c>
      <c r="AQ12" s="17">
        <v>0.129274968080789</v>
      </c>
      <c r="AR12" s="17">
        <v>9.2165000999691396E-2</v>
      </c>
      <c r="AS12" s="17">
        <v>0.101213684547228</v>
      </c>
      <c r="AT12" s="17">
        <v>0.20883897939110299</v>
      </c>
      <c r="AU12" s="17">
        <v>8.4099523285082203E-2</v>
      </c>
      <c r="AV12" s="17"/>
      <c r="AW12" s="17">
        <v>0.146589240495477</v>
      </c>
      <c r="AX12" s="17">
        <v>5.49994929020651E-2</v>
      </c>
      <c r="AY12" s="17">
        <v>0.14701042135542899</v>
      </c>
      <c r="AZ12" s="17">
        <v>8.4733179512920295E-2</v>
      </c>
      <c r="BA12" s="17">
        <v>9.2780366693320099E-2</v>
      </c>
      <c r="BB12" s="17">
        <v>0.14146006791737201</v>
      </c>
      <c r="BC12" s="17">
        <v>0.111706124402026</v>
      </c>
      <c r="BD12" s="17">
        <v>8.5555212705197906E-2</v>
      </c>
      <c r="BE12" s="17">
        <v>0.17755474991004599</v>
      </c>
      <c r="BF12" s="17">
        <v>0.16398695789908499</v>
      </c>
      <c r="BG12" s="17">
        <v>0.17474839375827</v>
      </c>
      <c r="BH12" s="17">
        <v>0.12416289856443299</v>
      </c>
      <c r="BI12" s="17">
        <v>0.193400328138849</v>
      </c>
      <c r="BJ12" s="17">
        <v>0.12055218840528301</v>
      </c>
      <c r="BK12" s="17">
        <v>0.15047808420572201</v>
      </c>
      <c r="BL12" s="17">
        <v>0.16208029698662699</v>
      </c>
      <c r="BM12" s="17"/>
      <c r="BN12" s="17">
        <v>0.11561396731072</v>
      </c>
      <c r="BO12" s="17">
        <v>0.14384684303209899</v>
      </c>
      <c r="BP12" s="17"/>
      <c r="BQ12" s="17">
        <v>0.16919139827694399</v>
      </c>
      <c r="BR12" s="17">
        <v>0.123890787347347</v>
      </c>
      <c r="BS12" s="17"/>
      <c r="BT12" s="17">
        <v>0.138497222835822</v>
      </c>
      <c r="BU12" s="17"/>
      <c r="BV12" s="17">
        <v>0.13384171220347399</v>
      </c>
      <c r="BW12" s="17">
        <v>0.13063487366430501</v>
      </c>
      <c r="BX12" s="17">
        <v>0.122582396561655</v>
      </c>
      <c r="BY12" s="17"/>
      <c r="BZ12" s="17">
        <v>0.12761502627041299</v>
      </c>
      <c r="CA12" s="17">
        <v>0.144274984216332</v>
      </c>
      <c r="CB12" s="17">
        <v>9.7588391959236603E-2</v>
      </c>
      <c r="CC12" s="17">
        <v>0.14391536036612201</v>
      </c>
      <c r="CD12" s="17">
        <v>0.124084111909257</v>
      </c>
      <c r="CE12" s="17">
        <v>0.104949891208843</v>
      </c>
      <c r="CF12" s="17">
        <v>0.17261867325887301</v>
      </c>
      <c r="CG12" s="17"/>
      <c r="CH12" s="17">
        <v>8.6047810908905203E-2</v>
      </c>
      <c r="CI12" s="17">
        <v>0.12181388473037599</v>
      </c>
      <c r="CJ12" s="17">
        <v>0.14547700869858701</v>
      </c>
      <c r="CK12" s="17">
        <v>0.12566669756010601</v>
      </c>
      <c r="CL12" s="17">
        <v>0.11453048724037999</v>
      </c>
    </row>
    <row r="13" spans="2:90" ht="28.8" x14ac:dyDescent="0.3">
      <c r="B13" s="18" t="s">
        <v>768</v>
      </c>
      <c r="C13" s="17">
        <v>0.46544037136331901</v>
      </c>
      <c r="D13" s="17">
        <v>0.46396197296297498</v>
      </c>
      <c r="E13" s="17">
        <v>0.46761316522510599</v>
      </c>
      <c r="F13" s="17"/>
      <c r="G13" s="17">
        <v>0.14067718303228199</v>
      </c>
      <c r="H13" s="17">
        <v>0.26639543939507898</v>
      </c>
      <c r="I13" s="17">
        <v>0.37968041241807599</v>
      </c>
      <c r="J13" s="17">
        <v>0.49095731018368099</v>
      </c>
      <c r="K13" s="17">
        <v>0.61989183920663704</v>
      </c>
      <c r="L13" s="17">
        <v>0.78971422335661501</v>
      </c>
      <c r="M13" s="17"/>
      <c r="N13" s="17">
        <v>0.428490806368785</v>
      </c>
      <c r="O13" s="17">
        <v>0.44234387045596602</v>
      </c>
      <c r="P13" s="17">
        <v>0.54526863780424895</v>
      </c>
      <c r="Q13" s="17">
        <v>0.457345111050036</v>
      </c>
      <c r="R13" s="17"/>
      <c r="S13" s="17">
        <v>0.29163683959681902</v>
      </c>
      <c r="T13" s="17">
        <v>0.47614760249724702</v>
      </c>
      <c r="U13" s="17">
        <v>0.52908479811405695</v>
      </c>
      <c r="V13" s="17">
        <v>0.46412921001915902</v>
      </c>
      <c r="W13" s="17">
        <v>0.45583253146923303</v>
      </c>
      <c r="X13" s="17">
        <v>0.42544427194630502</v>
      </c>
      <c r="Y13" s="17">
        <v>0.55442632393996005</v>
      </c>
      <c r="Z13" s="17">
        <v>0.48982397816145401</v>
      </c>
      <c r="AA13" s="17">
        <v>0.52141529880895499</v>
      </c>
      <c r="AB13" s="17">
        <v>0.44666784392151199</v>
      </c>
      <c r="AC13" s="17">
        <v>0.59025496739652406</v>
      </c>
      <c r="AD13" s="17">
        <v>0.58179225312619398</v>
      </c>
      <c r="AE13" s="17"/>
      <c r="AF13" s="17">
        <v>0.57450910207389705</v>
      </c>
      <c r="AG13" s="17">
        <v>0.45843132136343601</v>
      </c>
      <c r="AH13" s="17">
        <v>0.40473908377643503</v>
      </c>
      <c r="AI13" s="17"/>
      <c r="AJ13" s="17">
        <v>0.55378824859854203</v>
      </c>
      <c r="AK13" s="17">
        <v>0.41717613380384599</v>
      </c>
      <c r="AL13" s="17">
        <v>0.56554973049311197</v>
      </c>
      <c r="AM13" s="17">
        <v>0.49124340638000202</v>
      </c>
      <c r="AN13" s="17">
        <v>0.313993712357442</v>
      </c>
      <c r="AO13" s="17"/>
      <c r="AP13" s="17">
        <v>0.37826005999076401</v>
      </c>
      <c r="AQ13" s="17">
        <v>0.50827569799217798</v>
      </c>
      <c r="AR13" s="17">
        <v>0.52687605549849503</v>
      </c>
      <c r="AS13" s="17">
        <v>0.52228834688433601</v>
      </c>
      <c r="AT13" s="17">
        <v>0.31347097172378902</v>
      </c>
      <c r="AU13" s="17">
        <v>0.496812212661491</v>
      </c>
      <c r="AV13" s="17"/>
      <c r="AW13" s="17">
        <v>0.436430014045597</v>
      </c>
      <c r="AX13" s="17">
        <v>0.39544268726658699</v>
      </c>
      <c r="AY13" s="17">
        <v>0.42139942412943798</v>
      </c>
      <c r="AZ13" s="17">
        <v>0.49415992540138498</v>
      </c>
      <c r="BA13" s="17">
        <v>0.48083437374920202</v>
      </c>
      <c r="BB13" s="17">
        <v>0.511478265527472</v>
      </c>
      <c r="BC13" s="17">
        <v>0.45496056051505002</v>
      </c>
      <c r="BD13" s="17">
        <v>0.57654004448619101</v>
      </c>
      <c r="BE13" s="17">
        <v>0.45503996028668797</v>
      </c>
      <c r="BF13" s="17">
        <v>0.42812116737146799</v>
      </c>
      <c r="BG13" s="17">
        <v>0.46313780324828702</v>
      </c>
      <c r="BH13" s="17">
        <v>0.46777627380260001</v>
      </c>
      <c r="BI13" s="17">
        <v>0.48487498947212798</v>
      </c>
      <c r="BJ13" s="17">
        <v>0.38915962759359701</v>
      </c>
      <c r="BK13" s="17">
        <v>0.48999282753985202</v>
      </c>
      <c r="BL13" s="17">
        <v>0.351260455241033</v>
      </c>
      <c r="BM13" s="17"/>
      <c r="BN13" s="17">
        <v>0.510859269186837</v>
      </c>
      <c r="BO13" s="17">
        <v>0.40161332380013898</v>
      </c>
      <c r="BP13" s="17"/>
      <c r="BQ13" s="17">
        <v>0.39222402201216899</v>
      </c>
      <c r="BR13" s="17">
        <v>0.44393012292518702</v>
      </c>
      <c r="BS13" s="17"/>
      <c r="BT13" s="17">
        <v>0.34822442343361598</v>
      </c>
      <c r="BU13" s="17"/>
      <c r="BV13" s="17">
        <v>0.39613228993909599</v>
      </c>
      <c r="BW13" s="17">
        <v>0.345021494741857</v>
      </c>
      <c r="BX13" s="17">
        <v>0.53781547559727705</v>
      </c>
      <c r="BY13" s="17"/>
      <c r="BZ13" s="17">
        <v>0.40652349470923999</v>
      </c>
      <c r="CA13" s="17">
        <v>0.400113276597095</v>
      </c>
      <c r="CB13" s="17">
        <v>0.47376535870675002</v>
      </c>
      <c r="CC13" s="17">
        <v>0.41936097000464301</v>
      </c>
      <c r="CD13" s="17">
        <v>0.511914978663919</v>
      </c>
      <c r="CE13" s="17">
        <v>0.50221601505997104</v>
      </c>
      <c r="CF13" s="17">
        <v>0.45934679316233101</v>
      </c>
      <c r="CG13" s="17"/>
      <c r="CH13" s="17">
        <v>0.41403443345479501</v>
      </c>
      <c r="CI13" s="17">
        <v>0.52309599572099896</v>
      </c>
      <c r="CJ13" s="17">
        <v>0.46779389646560798</v>
      </c>
      <c r="CK13" s="17">
        <v>0.36646294277206998</v>
      </c>
      <c r="CL13" s="17">
        <v>0.42052079198408798</v>
      </c>
    </row>
    <row r="14" spans="2:90" x14ac:dyDescent="0.3">
      <c r="B14" s="18" t="s">
        <v>118</v>
      </c>
      <c r="C14" s="19">
        <v>3.77983855600275E-2</v>
      </c>
      <c r="D14" s="19">
        <v>3.4365628907133502E-2</v>
      </c>
      <c r="E14" s="19">
        <v>4.0494286184914997E-2</v>
      </c>
      <c r="F14" s="19"/>
      <c r="G14" s="19">
        <v>4.2693307872124601E-2</v>
      </c>
      <c r="H14" s="19">
        <v>3.8754556026128199E-2</v>
      </c>
      <c r="I14" s="19">
        <v>4.5038884457022699E-2</v>
      </c>
      <c r="J14" s="19">
        <v>3.5514910393719699E-2</v>
      </c>
      <c r="K14" s="19">
        <v>4.36682113670811E-2</v>
      </c>
      <c r="L14" s="19">
        <v>2.5752432492886401E-2</v>
      </c>
      <c r="M14" s="19"/>
      <c r="N14" s="19">
        <v>2.4091743917764599E-2</v>
      </c>
      <c r="O14" s="19">
        <v>3.7790950469121599E-2</v>
      </c>
      <c r="P14" s="19">
        <v>2.73204114758097E-2</v>
      </c>
      <c r="Q14" s="19">
        <v>6.2180463924459202E-2</v>
      </c>
      <c r="R14" s="19"/>
      <c r="S14" s="19">
        <v>4.8529900384004898E-2</v>
      </c>
      <c r="T14" s="19">
        <v>3.0969690354831401E-2</v>
      </c>
      <c r="U14" s="19">
        <v>3.0084742310143901E-2</v>
      </c>
      <c r="V14" s="19">
        <v>3.14365595680767E-2</v>
      </c>
      <c r="W14" s="19">
        <v>4.7189350387096297E-2</v>
      </c>
      <c r="X14" s="19">
        <v>4.5994134673630303E-2</v>
      </c>
      <c r="Y14" s="19">
        <v>5.0544942351158702E-2</v>
      </c>
      <c r="Z14" s="19">
        <v>3.3559082056363397E-2</v>
      </c>
      <c r="AA14" s="19">
        <v>3.4267449101046302E-2</v>
      </c>
      <c r="AB14" s="19">
        <v>4.7089340186619102E-2</v>
      </c>
      <c r="AC14" s="19">
        <v>1.8112852231070498E-2</v>
      </c>
      <c r="AD14" s="19">
        <v>0</v>
      </c>
      <c r="AE14" s="19"/>
      <c r="AF14" s="19">
        <v>3.1462383556423001E-2</v>
      </c>
      <c r="AG14" s="19">
        <v>3.0791754408759101E-2</v>
      </c>
      <c r="AH14" s="19">
        <v>5.8412917041578E-2</v>
      </c>
      <c r="AI14" s="19"/>
      <c r="AJ14" s="19">
        <v>2.52024300117673E-2</v>
      </c>
      <c r="AK14" s="19">
        <v>2.9648149191154698E-2</v>
      </c>
      <c r="AL14" s="19">
        <v>3.0592959460564E-2</v>
      </c>
      <c r="AM14" s="19">
        <v>2.54710702355712E-2</v>
      </c>
      <c r="AN14" s="19">
        <v>5.0793624098859499E-2</v>
      </c>
      <c r="AO14" s="19"/>
      <c r="AP14" s="19">
        <v>3.0434442707025399E-2</v>
      </c>
      <c r="AQ14" s="19">
        <v>2.3541052626832801E-2</v>
      </c>
      <c r="AR14" s="19">
        <v>5.0476296204285002E-2</v>
      </c>
      <c r="AS14" s="19">
        <v>1.3695196348935099E-2</v>
      </c>
      <c r="AT14" s="19">
        <v>5.7754982233259401E-2</v>
      </c>
      <c r="AU14" s="19">
        <v>8.0832754358893699E-2</v>
      </c>
      <c r="AV14" s="19"/>
      <c r="AW14" s="19">
        <v>5.7638985807136202E-2</v>
      </c>
      <c r="AX14" s="19">
        <v>0.110573301638643</v>
      </c>
      <c r="AY14" s="19">
        <v>6.4333782626649599E-2</v>
      </c>
      <c r="AZ14" s="19">
        <v>3.7220562906025399E-2</v>
      </c>
      <c r="BA14" s="19">
        <v>3.4673640491568403E-2</v>
      </c>
      <c r="BB14" s="19">
        <v>2.9220476999839901E-2</v>
      </c>
      <c r="BC14" s="19">
        <v>6.0807863099603E-3</v>
      </c>
      <c r="BD14" s="19">
        <v>3.1358304627648999E-2</v>
      </c>
      <c r="BE14" s="19">
        <v>9.8251877394849897E-3</v>
      </c>
      <c r="BF14" s="19">
        <v>2.94614273898057E-2</v>
      </c>
      <c r="BG14" s="19">
        <v>1.2175262586824699E-2</v>
      </c>
      <c r="BH14" s="19">
        <v>2.2092523211142301E-2</v>
      </c>
      <c r="BI14" s="19">
        <v>1.05002598738307E-2</v>
      </c>
      <c r="BJ14" s="19">
        <v>5.2532741461942298E-2</v>
      </c>
      <c r="BK14" s="19">
        <v>4.28980634365329E-2</v>
      </c>
      <c r="BL14" s="19">
        <v>8.3505932078314395E-3</v>
      </c>
      <c r="BM14" s="19"/>
      <c r="BN14" s="19">
        <v>3.2356104567820697E-2</v>
      </c>
      <c r="BO14" s="19">
        <v>4.5865937593633402E-2</v>
      </c>
      <c r="BP14" s="19"/>
      <c r="BQ14" s="19">
        <v>2.98404449668314E-2</v>
      </c>
      <c r="BR14" s="19">
        <v>1.97034359220674E-2</v>
      </c>
      <c r="BS14" s="19"/>
      <c r="BT14" s="19">
        <v>1.23707555124927E-2</v>
      </c>
      <c r="BU14" s="19"/>
      <c r="BV14" s="19">
        <v>6.1457338711707298E-2</v>
      </c>
      <c r="BW14" s="19">
        <v>3.2818177710122499E-2</v>
      </c>
      <c r="BX14" s="19">
        <v>2.8536414551702902E-2</v>
      </c>
      <c r="BY14" s="19"/>
      <c r="BZ14" s="19">
        <v>5.1904289639730698E-2</v>
      </c>
      <c r="CA14" s="19">
        <v>4.3537530452324599E-2</v>
      </c>
      <c r="CB14" s="19">
        <v>3.0386837751322799E-2</v>
      </c>
      <c r="CC14" s="19">
        <v>2.9280348039481E-2</v>
      </c>
      <c r="CD14" s="19">
        <v>2.7003178737257699E-2</v>
      </c>
      <c r="CE14" s="19">
        <v>8.3191796370291702E-3</v>
      </c>
      <c r="CF14" s="19">
        <v>2.33667644006018E-2</v>
      </c>
      <c r="CG14" s="19"/>
      <c r="CH14" s="19">
        <v>2.6377935454077399E-2</v>
      </c>
      <c r="CI14" s="19">
        <v>3.1848368114201601E-2</v>
      </c>
      <c r="CJ14" s="19">
        <v>3.0428106929975302E-2</v>
      </c>
      <c r="CK14" s="19">
        <v>7.3094353017191499E-2</v>
      </c>
      <c r="CL14" s="19">
        <v>5.09128845595994E-2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7.85918835471585E-2</v>
      </c>
      <c r="D9" s="17">
        <v>7.7684347589484906E-2</v>
      </c>
      <c r="E9" s="17">
        <v>7.8994700444587507E-2</v>
      </c>
      <c r="F9" s="17"/>
      <c r="G9" s="17">
        <v>0.10132030272485699</v>
      </c>
      <c r="H9" s="17">
        <v>0.12436057603501199</v>
      </c>
      <c r="I9" s="17">
        <v>9.0855895591549204E-2</v>
      </c>
      <c r="J9" s="17">
        <v>5.9572140129157999E-2</v>
      </c>
      <c r="K9" s="17">
        <v>9.1413684318088398E-2</v>
      </c>
      <c r="L9" s="17">
        <v>2.2893713119626301E-2</v>
      </c>
      <c r="M9" s="17"/>
      <c r="N9" s="17">
        <v>9.2025711460938006E-2</v>
      </c>
      <c r="O9" s="17">
        <v>7.1083581030061502E-2</v>
      </c>
      <c r="P9" s="17">
        <v>5.36909937194677E-2</v>
      </c>
      <c r="Q9" s="17">
        <v>9.46025369526904E-2</v>
      </c>
      <c r="R9" s="17"/>
      <c r="S9" s="17">
        <v>0.105036779021369</v>
      </c>
      <c r="T9" s="17">
        <v>7.8127957555842897E-2</v>
      </c>
      <c r="U9" s="17">
        <v>3.4696874502854802E-2</v>
      </c>
      <c r="V9" s="17">
        <v>9.4269635200751503E-2</v>
      </c>
      <c r="W9" s="17">
        <v>8.4680582187440706E-2</v>
      </c>
      <c r="X9" s="17">
        <v>8.4466941755442795E-2</v>
      </c>
      <c r="Y9" s="17">
        <v>6.4549495213583399E-2</v>
      </c>
      <c r="Z9" s="17">
        <v>8.3832107113181106E-2</v>
      </c>
      <c r="AA9" s="17">
        <v>8.2460183967489303E-2</v>
      </c>
      <c r="AB9" s="17">
        <v>7.5898508637782594E-2</v>
      </c>
      <c r="AC9" s="17">
        <v>5.6803030649581199E-2</v>
      </c>
      <c r="AD9" s="17">
        <v>5.5560383821705799E-2</v>
      </c>
      <c r="AE9" s="17"/>
      <c r="AF9" s="17">
        <v>5.5302223817169101E-2</v>
      </c>
      <c r="AG9" s="17">
        <v>9.7556039144571602E-2</v>
      </c>
      <c r="AH9" s="17">
        <v>9.3834809075253697E-2</v>
      </c>
      <c r="AI9" s="17"/>
      <c r="AJ9" s="17">
        <v>6.9260487139306104E-2</v>
      </c>
      <c r="AK9" s="17">
        <v>8.1685722789035506E-2</v>
      </c>
      <c r="AL9" s="17">
        <v>0.106724256076883</v>
      </c>
      <c r="AM9" s="17">
        <v>8.5184803375899301E-2</v>
      </c>
      <c r="AN9" s="17">
        <v>5.71083886621317E-2</v>
      </c>
      <c r="AO9" s="17"/>
      <c r="AP9" s="17">
        <v>9.3444701392914095E-2</v>
      </c>
      <c r="AQ9" s="17">
        <v>8.0229192909930205E-2</v>
      </c>
      <c r="AR9" s="17">
        <v>9.4756927791864398E-2</v>
      </c>
      <c r="AS9" s="17">
        <v>7.2492865233476797E-2</v>
      </c>
      <c r="AT9" s="17">
        <v>6.8203265918024003E-2</v>
      </c>
      <c r="AU9" s="17">
        <v>7.5798150776724804E-2</v>
      </c>
      <c r="AV9" s="17"/>
      <c r="AW9" s="17">
        <v>0.100814819344937</v>
      </c>
      <c r="AX9" s="17">
        <v>6.4964947674985299E-2</v>
      </c>
      <c r="AY9" s="17">
        <v>0.115505888265121</v>
      </c>
      <c r="AZ9" s="17">
        <v>0.12248429404502401</v>
      </c>
      <c r="BA9" s="17">
        <v>5.9125064687107501E-2</v>
      </c>
      <c r="BB9" s="17">
        <v>5.7856799698432299E-2</v>
      </c>
      <c r="BC9" s="17">
        <v>0.10032517958477501</v>
      </c>
      <c r="BD9" s="17">
        <v>7.7218904367139102E-2</v>
      </c>
      <c r="BE9" s="17">
        <v>3.2036039977156802E-2</v>
      </c>
      <c r="BF9" s="17">
        <v>5.9491198892558703E-2</v>
      </c>
      <c r="BG9" s="17">
        <v>3.3719455812199997E-2</v>
      </c>
      <c r="BH9" s="17">
        <v>5.8011751424175098E-2</v>
      </c>
      <c r="BI9" s="17">
        <v>7.5381550861867694E-2</v>
      </c>
      <c r="BJ9" s="17">
        <v>3.3267930550443699E-2</v>
      </c>
      <c r="BK9" s="17">
        <v>0.18723273639566701</v>
      </c>
      <c r="BL9" s="17">
        <v>0.17362577792197301</v>
      </c>
      <c r="BM9" s="17"/>
      <c r="BN9" s="17">
        <v>7.6330733575703996E-2</v>
      </c>
      <c r="BO9" s="17">
        <v>8.0465895758075501E-2</v>
      </c>
      <c r="BP9" s="17"/>
      <c r="BQ9" s="17">
        <v>9.1549907146369805E-2</v>
      </c>
      <c r="BR9" s="17">
        <v>7.1176270039239903E-2</v>
      </c>
      <c r="BS9" s="17"/>
      <c r="BT9" s="17">
        <v>0.101839620955819</v>
      </c>
      <c r="BU9" s="17"/>
      <c r="BV9" s="17">
        <v>9.7677661345421704E-2</v>
      </c>
      <c r="BW9" s="17">
        <v>9.8042711565591703E-2</v>
      </c>
      <c r="BX9" s="17">
        <v>6.5519263430531105E-2</v>
      </c>
      <c r="BY9" s="17"/>
      <c r="BZ9" s="17">
        <v>6.7392927265470803E-2</v>
      </c>
      <c r="CA9" s="17">
        <v>9.1418702502253202E-2</v>
      </c>
      <c r="CB9" s="17">
        <v>6.16336880322483E-2</v>
      </c>
      <c r="CC9" s="17">
        <v>8.3035113246873904E-2</v>
      </c>
      <c r="CD9" s="17">
        <v>6.9317866287433694E-2</v>
      </c>
      <c r="CE9" s="17">
        <v>5.1561631164144701E-2</v>
      </c>
      <c r="CF9" s="17">
        <v>0.14141774812280999</v>
      </c>
      <c r="CG9" s="17"/>
      <c r="CH9" s="17">
        <v>0.13994037962289599</v>
      </c>
      <c r="CI9" s="17">
        <v>7.3974363811709506E-2</v>
      </c>
      <c r="CJ9" s="17">
        <v>7.1276108421963205E-2</v>
      </c>
      <c r="CK9" s="17">
        <v>5.4745928503818798E-2</v>
      </c>
      <c r="CL9" s="17">
        <v>0.13192868566149499</v>
      </c>
    </row>
    <row r="10" spans="2:90" ht="28.8" x14ac:dyDescent="0.3">
      <c r="B10" s="18" t="s">
        <v>765</v>
      </c>
      <c r="C10" s="17">
        <v>0.108194857957135</v>
      </c>
      <c r="D10" s="17">
        <v>0.11590282195330801</v>
      </c>
      <c r="E10" s="17">
        <v>0.10056171646806</v>
      </c>
      <c r="F10" s="17"/>
      <c r="G10" s="17">
        <v>0.168951086750594</v>
      </c>
      <c r="H10" s="17">
        <v>0.21044780064344601</v>
      </c>
      <c r="I10" s="17">
        <v>0.14881376678498801</v>
      </c>
      <c r="J10" s="17">
        <v>7.6908448251058095E-2</v>
      </c>
      <c r="K10" s="17">
        <v>5.5005293984545997E-2</v>
      </c>
      <c r="L10" s="17">
        <v>1.2103545516916199E-2</v>
      </c>
      <c r="M10" s="17"/>
      <c r="N10" s="17">
        <v>0.145506454082968</v>
      </c>
      <c r="O10" s="17">
        <v>0.118047543571145</v>
      </c>
      <c r="P10" s="17">
        <v>9.0984404932171206E-2</v>
      </c>
      <c r="Q10" s="17">
        <v>7.20595099507534E-2</v>
      </c>
      <c r="R10" s="17"/>
      <c r="S10" s="17">
        <v>0.156191309123871</v>
      </c>
      <c r="T10" s="17">
        <v>9.2901139285204298E-2</v>
      </c>
      <c r="U10" s="17">
        <v>7.2473496867700896E-2</v>
      </c>
      <c r="V10" s="17">
        <v>5.9336472026439997E-2</v>
      </c>
      <c r="W10" s="17">
        <v>0.10210067238386</v>
      </c>
      <c r="X10" s="17">
        <v>7.5996298009909202E-2</v>
      </c>
      <c r="Y10" s="17">
        <v>0.120993695028997</v>
      </c>
      <c r="Z10" s="17">
        <v>0.12329054924241099</v>
      </c>
      <c r="AA10" s="17">
        <v>7.3010672934280499E-2</v>
      </c>
      <c r="AB10" s="17">
        <v>0.144326248328111</v>
      </c>
      <c r="AC10" s="17">
        <v>0.14505932797683599</v>
      </c>
      <c r="AD10" s="17">
        <v>0.20808214854923501</v>
      </c>
      <c r="AE10" s="17"/>
      <c r="AF10" s="17">
        <v>8.0883945311873595E-2</v>
      </c>
      <c r="AG10" s="17">
        <v>0.11844947575723599</v>
      </c>
      <c r="AH10" s="17">
        <v>0.118987690827198</v>
      </c>
      <c r="AI10" s="17"/>
      <c r="AJ10" s="17">
        <v>6.1597125936712398E-2</v>
      </c>
      <c r="AK10" s="17">
        <v>0.14138976032572101</v>
      </c>
      <c r="AL10" s="17">
        <v>6.7406021527442295E-2</v>
      </c>
      <c r="AM10" s="17">
        <v>8.4134859774055507E-2</v>
      </c>
      <c r="AN10" s="17">
        <v>0.21046315150028</v>
      </c>
      <c r="AO10" s="17"/>
      <c r="AP10" s="17">
        <v>0.14069138597787001</v>
      </c>
      <c r="AQ10" s="17">
        <v>7.5463095117458204E-2</v>
      </c>
      <c r="AR10" s="17">
        <v>0.120912426769862</v>
      </c>
      <c r="AS10" s="17">
        <v>9.4638082787874903E-2</v>
      </c>
      <c r="AT10" s="17">
        <v>0.188364327374514</v>
      </c>
      <c r="AU10" s="17">
        <v>8.2849807466054096E-2</v>
      </c>
      <c r="AV10" s="17"/>
      <c r="AW10" s="17">
        <v>0</v>
      </c>
      <c r="AX10" s="17">
        <v>0.120825971128434</v>
      </c>
      <c r="AY10" s="17">
        <v>0.11972929190294899</v>
      </c>
      <c r="AZ10" s="17">
        <v>0.11287818722713901</v>
      </c>
      <c r="BA10" s="17">
        <v>7.2503622498179807E-2</v>
      </c>
      <c r="BB10" s="17">
        <v>8.2556173013075704E-2</v>
      </c>
      <c r="BC10" s="17">
        <v>0.116602537130303</v>
      </c>
      <c r="BD10" s="17">
        <v>7.9579893825154499E-2</v>
      </c>
      <c r="BE10" s="17">
        <v>0.105886231562348</v>
      </c>
      <c r="BF10" s="17">
        <v>0.112536564532581</v>
      </c>
      <c r="BG10" s="17">
        <v>0.12818852213166301</v>
      </c>
      <c r="BH10" s="17">
        <v>0.16803187795339999</v>
      </c>
      <c r="BI10" s="17">
        <v>8.4666869176199006E-2</v>
      </c>
      <c r="BJ10" s="17">
        <v>0.23135402828816701</v>
      </c>
      <c r="BK10" s="17">
        <v>0.17209762135658699</v>
      </c>
      <c r="BL10" s="17">
        <v>0.147750260557687</v>
      </c>
      <c r="BM10" s="17"/>
      <c r="BN10" s="17">
        <v>9.4652429024859902E-2</v>
      </c>
      <c r="BO10" s="17">
        <v>0.126316873238593</v>
      </c>
      <c r="BP10" s="17"/>
      <c r="BQ10" s="17">
        <v>0.14084160711185301</v>
      </c>
      <c r="BR10" s="17">
        <v>0.15023169244606999</v>
      </c>
      <c r="BS10" s="17"/>
      <c r="BT10" s="17">
        <v>0.215456517441179</v>
      </c>
      <c r="BU10" s="17"/>
      <c r="BV10" s="17">
        <v>0.105100259171424</v>
      </c>
      <c r="BW10" s="17">
        <v>0.14943149438651199</v>
      </c>
      <c r="BX10" s="17">
        <v>9.6366508287557398E-2</v>
      </c>
      <c r="BY10" s="17"/>
      <c r="BZ10" s="17">
        <v>9.9340232701949499E-2</v>
      </c>
      <c r="CA10" s="17">
        <v>9.39289155761871E-2</v>
      </c>
      <c r="CB10" s="17">
        <v>9.7089285446563395E-2</v>
      </c>
      <c r="CC10" s="17">
        <v>0.113963263788253</v>
      </c>
      <c r="CD10" s="17">
        <v>0.142467115653194</v>
      </c>
      <c r="CE10" s="17">
        <v>0.12895620515700801</v>
      </c>
      <c r="CF10" s="17">
        <v>0.119617224831365</v>
      </c>
      <c r="CG10" s="17"/>
      <c r="CH10" s="17">
        <v>0.19636778314178299</v>
      </c>
      <c r="CI10" s="17">
        <v>0.106210193241633</v>
      </c>
      <c r="CJ10" s="17">
        <v>8.6793430780586406E-2</v>
      </c>
      <c r="CK10" s="17">
        <v>0.10452022532522801</v>
      </c>
      <c r="CL10" s="17">
        <v>0.122057693499956</v>
      </c>
    </row>
    <row r="11" spans="2:90" ht="28.8" x14ac:dyDescent="0.3">
      <c r="B11" s="18" t="s">
        <v>766</v>
      </c>
      <c r="C11" s="17">
        <v>0.121761065324374</v>
      </c>
      <c r="D11" s="17">
        <v>0.135842433782562</v>
      </c>
      <c r="E11" s="17">
        <v>0.10802496192515</v>
      </c>
      <c r="F11" s="17"/>
      <c r="G11" s="17">
        <v>0.20078619761708799</v>
      </c>
      <c r="H11" s="17">
        <v>0.207104560813406</v>
      </c>
      <c r="I11" s="17">
        <v>0.16419540544130401</v>
      </c>
      <c r="J11" s="17">
        <v>0.10921972900223501</v>
      </c>
      <c r="K11" s="17">
        <v>7.0890397376888001E-2</v>
      </c>
      <c r="L11" s="17">
        <v>9.0923056170936403E-3</v>
      </c>
      <c r="M11" s="17"/>
      <c r="N11" s="17">
        <v>0.16201553898196899</v>
      </c>
      <c r="O11" s="17">
        <v>9.7102393402659498E-2</v>
      </c>
      <c r="P11" s="17">
        <v>0.122549401593936</v>
      </c>
      <c r="Q11" s="17">
        <v>0.104486318912256</v>
      </c>
      <c r="R11" s="17"/>
      <c r="S11" s="17">
        <v>0.18753704497677801</v>
      </c>
      <c r="T11" s="17">
        <v>7.26789544224207E-2</v>
      </c>
      <c r="U11" s="17">
        <v>0.111925975656117</v>
      </c>
      <c r="V11" s="17">
        <v>0.103534337374006</v>
      </c>
      <c r="W11" s="17">
        <v>0.12895352288089701</v>
      </c>
      <c r="X11" s="17">
        <v>0.16362419583343599</v>
      </c>
      <c r="Y11" s="17">
        <v>7.9257594560667693E-2</v>
      </c>
      <c r="Z11" s="17">
        <v>0.120824927533352</v>
      </c>
      <c r="AA11" s="17">
        <v>0.146257144290521</v>
      </c>
      <c r="AB11" s="17">
        <v>0.110520315835875</v>
      </c>
      <c r="AC11" s="17">
        <v>0.106545349595826</v>
      </c>
      <c r="AD11" s="17">
        <v>4.9204243740845102E-2</v>
      </c>
      <c r="AE11" s="17"/>
      <c r="AF11" s="17">
        <v>8.5019767650754599E-2</v>
      </c>
      <c r="AG11" s="17">
        <v>0.12730240257363101</v>
      </c>
      <c r="AH11" s="17">
        <v>0.14449529476803399</v>
      </c>
      <c r="AI11" s="17"/>
      <c r="AJ11" s="17">
        <v>0.13534253031362101</v>
      </c>
      <c r="AK11" s="17">
        <v>0.14587436135587101</v>
      </c>
      <c r="AL11" s="17">
        <v>7.7611917361007393E-2</v>
      </c>
      <c r="AM11" s="17">
        <v>0.10802533919150401</v>
      </c>
      <c r="AN11" s="17">
        <v>0.1203325671866</v>
      </c>
      <c r="AO11" s="17"/>
      <c r="AP11" s="17">
        <v>0.18320756745987701</v>
      </c>
      <c r="AQ11" s="17">
        <v>0.14297682290274699</v>
      </c>
      <c r="AR11" s="17">
        <v>5.21524470295541E-2</v>
      </c>
      <c r="AS11" s="17">
        <v>9.4948870566896604E-2</v>
      </c>
      <c r="AT11" s="17">
        <v>0.13868171147873001</v>
      </c>
      <c r="AU11" s="17">
        <v>5.2087610860990903E-2</v>
      </c>
      <c r="AV11" s="17"/>
      <c r="AW11" s="17">
        <v>4.4621620120488099E-2</v>
      </c>
      <c r="AX11" s="17">
        <v>0.13272425307072999</v>
      </c>
      <c r="AY11" s="17">
        <v>8.6686086319555697E-2</v>
      </c>
      <c r="AZ11" s="17">
        <v>7.9557302393890694E-2</v>
      </c>
      <c r="BA11" s="17">
        <v>0.13540134963939299</v>
      </c>
      <c r="BB11" s="17">
        <v>0.11090716837688</v>
      </c>
      <c r="BC11" s="17">
        <v>0.117923840321654</v>
      </c>
      <c r="BD11" s="17">
        <v>0.103012938763988</v>
      </c>
      <c r="BE11" s="17">
        <v>0.16580455189975801</v>
      </c>
      <c r="BF11" s="17">
        <v>9.6998626973303803E-2</v>
      </c>
      <c r="BG11" s="17">
        <v>0.184008223789769</v>
      </c>
      <c r="BH11" s="17">
        <v>7.4744705780727005E-2</v>
      </c>
      <c r="BI11" s="17">
        <v>0.205553930903525</v>
      </c>
      <c r="BJ11" s="17">
        <v>0.21087936614945399</v>
      </c>
      <c r="BK11" s="17">
        <v>0</v>
      </c>
      <c r="BL11" s="17">
        <v>0.17668341994467399</v>
      </c>
      <c r="BM11" s="17"/>
      <c r="BN11" s="17">
        <v>0.115109319896672</v>
      </c>
      <c r="BO11" s="17">
        <v>0.13139544064738701</v>
      </c>
      <c r="BP11" s="17"/>
      <c r="BQ11" s="17">
        <v>0.17476951707851801</v>
      </c>
      <c r="BR11" s="17">
        <v>0.105889290469711</v>
      </c>
      <c r="BS11" s="17"/>
      <c r="BT11" s="17">
        <v>0.179393289792038</v>
      </c>
      <c r="BU11" s="17"/>
      <c r="BV11" s="17">
        <v>0.11726852451389</v>
      </c>
      <c r="BW11" s="17">
        <v>0.16936994750591999</v>
      </c>
      <c r="BX11" s="17">
        <v>0.10552063743431001</v>
      </c>
      <c r="BY11" s="17"/>
      <c r="BZ11" s="17">
        <v>0.12832836064342301</v>
      </c>
      <c r="CA11" s="17">
        <v>0.104684334378483</v>
      </c>
      <c r="CB11" s="17">
        <v>9.7589027887984001E-2</v>
      </c>
      <c r="CC11" s="17">
        <v>0.10093327512865</v>
      </c>
      <c r="CD11" s="17">
        <v>0.134802940238023</v>
      </c>
      <c r="CE11" s="17">
        <v>0.13688657562821199</v>
      </c>
      <c r="CF11" s="17">
        <v>0.168331812156924</v>
      </c>
      <c r="CG11" s="17"/>
      <c r="CH11" s="17">
        <v>0.14035709828008699</v>
      </c>
      <c r="CI11" s="17">
        <v>0.123116522335533</v>
      </c>
      <c r="CJ11" s="17">
        <v>0.12025382480347201</v>
      </c>
      <c r="CK11" s="17">
        <v>0.121473771505344</v>
      </c>
      <c r="CL11" s="17">
        <v>7.8560705095806399E-2</v>
      </c>
    </row>
    <row r="12" spans="2:90" ht="28.8" x14ac:dyDescent="0.3">
      <c r="B12" s="18" t="s">
        <v>767</v>
      </c>
      <c r="C12" s="17">
        <v>0.109438298487733</v>
      </c>
      <c r="D12" s="17">
        <v>0.111014301311115</v>
      </c>
      <c r="E12" s="17">
        <v>0.107763201593713</v>
      </c>
      <c r="F12" s="17"/>
      <c r="G12" s="17">
        <v>0.20008221314496999</v>
      </c>
      <c r="H12" s="17">
        <v>0.155613677337642</v>
      </c>
      <c r="I12" s="17">
        <v>0.117964969470674</v>
      </c>
      <c r="J12" s="17">
        <v>0.119982552083987</v>
      </c>
      <c r="K12" s="17">
        <v>6.8949640045147004E-2</v>
      </c>
      <c r="L12" s="17">
        <v>2.31162799597407E-2</v>
      </c>
      <c r="M12" s="17"/>
      <c r="N12" s="17">
        <v>0.110393400285065</v>
      </c>
      <c r="O12" s="17">
        <v>0.120726396621214</v>
      </c>
      <c r="P12" s="17">
        <v>9.8778923710849495E-2</v>
      </c>
      <c r="Q12" s="17">
        <v>0.105307184387987</v>
      </c>
      <c r="R12" s="17"/>
      <c r="S12" s="17">
        <v>0.15552590765258101</v>
      </c>
      <c r="T12" s="17">
        <v>0.10049572435255399</v>
      </c>
      <c r="U12" s="17">
        <v>0.10505772973853</v>
      </c>
      <c r="V12" s="17">
        <v>0.113899205767179</v>
      </c>
      <c r="W12" s="17">
        <v>9.3619815528796696E-2</v>
      </c>
      <c r="X12" s="17">
        <v>0.10346576452516899</v>
      </c>
      <c r="Y12" s="17">
        <v>5.71238467072131E-2</v>
      </c>
      <c r="Z12" s="17">
        <v>8.98586082414599E-2</v>
      </c>
      <c r="AA12" s="17">
        <v>0.12992851297448699</v>
      </c>
      <c r="AB12" s="17">
        <v>0.105968393057237</v>
      </c>
      <c r="AC12" s="17">
        <v>9.9151324604291199E-2</v>
      </c>
      <c r="AD12" s="17">
        <v>0.103320209371947</v>
      </c>
      <c r="AE12" s="17"/>
      <c r="AF12" s="17">
        <v>6.7520537306794998E-2</v>
      </c>
      <c r="AG12" s="17">
        <v>0.120281752627848</v>
      </c>
      <c r="AH12" s="17">
        <v>0.16118213861098299</v>
      </c>
      <c r="AI12" s="17"/>
      <c r="AJ12" s="17">
        <v>8.7619344594920101E-2</v>
      </c>
      <c r="AK12" s="17">
        <v>0.12466604685337</v>
      </c>
      <c r="AL12" s="17">
        <v>9.8550070293631206E-2</v>
      </c>
      <c r="AM12" s="17">
        <v>9.8957788914496206E-2</v>
      </c>
      <c r="AN12" s="17">
        <v>0.138255289599685</v>
      </c>
      <c r="AO12" s="17"/>
      <c r="AP12" s="17">
        <v>0.14326445510406299</v>
      </c>
      <c r="AQ12" s="17">
        <v>0.108329865441048</v>
      </c>
      <c r="AR12" s="17">
        <v>8.3681511026920993E-2</v>
      </c>
      <c r="AS12" s="17">
        <v>8.8411623145381493E-2</v>
      </c>
      <c r="AT12" s="17">
        <v>0.136357495927526</v>
      </c>
      <c r="AU12" s="17">
        <v>7.3728648413489598E-2</v>
      </c>
      <c r="AV12" s="17"/>
      <c r="AW12" s="17">
        <v>0.198467808386498</v>
      </c>
      <c r="AX12" s="17">
        <v>0.12697218515679501</v>
      </c>
      <c r="AY12" s="17">
        <v>7.7890664618822603E-2</v>
      </c>
      <c r="AZ12" s="17">
        <v>7.6081943273521205E-2</v>
      </c>
      <c r="BA12" s="17">
        <v>8.0716767740586698E-2</v>
      </c>
      <c r="BB12" s="17">
        <v>7.8499764650897905E-2</v>
      </c>
      <c r="BC12" s="17">
        <v>9.2222774326306503E-2</v>
      </c>
      <c r="BD12" s="17">
        <v>0.11979720432428601</v>
      </c>
      <c r="BE12" s="17">
        <v>8.8495479713294897E-2</v>
      </c>
      <c r="BF12" s="17">
        <v>0.19374845371423499</v>
      </c>
      <c r="BG12" s="17">
        <v>0.12718692030221199</v>
      </c>
      <c r="BH12" s="17">
        <v>0.103443050908224</v>
      </c>
      <c r="BI12" s="17">
        <v>0.135478352903808</v>
      </c>
      <c r="BJ12" s="17">
        <v>8.9712899873755705E-2</v>
      </c>
      <c r="BK12" s="17">
        <v>0.10186427137059099</v>
      </c>
      <c r="BL12" s="17">
        <v>0.179070497720834</v>
      </c>
      <c r="BM12" s="17"/>
      <c r="BN12" s="17">
        <v>9.3632363315724498E-2</v>
      </c>
      <c r="BO12" s="17">
        <v>0.131624323626268</v>
      </c>
      <c r="BP12" s="17"/>
      <c r="BQ12" s="17">
        <v>0.13853377831470901</v>
      </c>
      <c r="BR12" s="17">
        <v>0.10714947558395201</v>
      </c>
      <c r="BS12" s="17"/>
      <c r="BT12" s="17">
        <v>0.119799419435993</v>
      </c>
      <c r="BU12" s="17"/>
      <c r="BV12" s="17">
        <v>0.119260993899735</v>
      </c>
      <c r="BW12" s="17">
        <v>0.11029005124017199</v>
      </c>
      <c r="BX12" s="17">
        <v>0.104705791436837</v>
      </c>
      <c r="BY12" s="17"/>
      <c r="BZ12" s="17">
        <v>0.12494168319707</v>
      </c>
      <c r="CA12" s="17">
        <v>0.11198305197406</v>
      </c>
      <c r="CB12" s="17">
        <v>9.6186250332759807E-2</v>
      </c>
      <c r="CC12" s="17">
        <v>0.137382589213629</v>
      </c>
      <c r="CD12" s="17">
        <v>7.1877487545054797E-2</v>
      </c>
      <c r="CE12" s="17">
        <v>0.11636921473721699</v>
      </c>
      <c r="CF12" s="17">
        <v>0.14690343621565199</v>
      </c>
      <c r="CG12" s="17"/>
      <c r="CH12" s="17">
        <v>0.140781052256016</v>
      </c>
      <c r="CI12" s="17">
        <v>0.107335351746266</v>
      </c>
      <c r="CJ12" s="17">
        <v>9.9537256848154898E-2</v>
      </c>
      <c r="CK12" s="17">
        <v>0.12074587985955899</v>
      </c>
      <c r="CL12" s="17">
        <v>9.91238634309871E-2</v>
      </c>
    </row>
    <row r="13" spans="2:90" ht="28.8" x14ac:dyDescent="0.3">
      <c r="B13" s="18" t="s">
        <v>768</v>
      </c>
      <c r="C13" s="17">
        <v>0.50975675128286202</v>
      </c>
      <c r="D13" s="17">
        <v>0.50100478330340403</v>
      </c>
      <c r="E13" s="17">
        <v>0.519389319250814</v>
      </c>
      <c r="F13" s="17"/>
      <c r="G13" s="17">
        <v>0.22031789262635501</v>
      </c>
      <c r="H13" s="17">
        <v>0.24528693924783501</v>
      </c>
      <c r="I13" s="17">
        <v>0.40639681022573698</v>
      </c>
      <c r="J13" s="17">
        <v>0.57110271670516199</v>
      </c>
      <c r="K13" s="17">
        <v>0.63968724272269395</v>
      </c>
      <c r="L13" s="17">
        <v>0.865797474744877</v>
      </c>
      <c r="M13" s="17"/>
      <c r="N13" s="17">
        <v>0.45307399346459598</v>
      </c>
      <c r="O13" s="17">
        <v>0.52887169724580496</v>
      </c>
      <c r="P13" s="17">
        <v>0.57241676445243095</v>
      </c>
      <c r="Q13" s="17">
        <v>0.494748814470161</v>
      </c>
      <c r="R13" s="17"/>
      <c r="S13" s="17">
        <v>0.30994950853065101</v>
      </c>
      <c r="T13" s="17">
        <v>0.59008563342612497</v>
      </c>
      <c r="U13" s="17">
        <v>0.62900500214951605</v>
      </c>
      <c r="V13" s="17">
        <v>0.55255338451415204</v>
      </c>
      <c r="W13" s="17">
        <v>0.49209299176878901</v>
      </c>
      <c r="X13" s="17">
        <v>0.50819641365257295</v>
      </c>
      <c r="Y13" s="17">
        <v>0.58552585387138401</v>
      </c>
      <c r="Z13" s="17">
        <v>0.52981624779866399</v>
      </c>
      <c r="AA13" s="17">
        <v>0.48539036191843699</v>
      </c>
      <c r="AB13" s="17">
        <v>0.50557591818506298</v>
      </c>
      <c r="AC13" s="17">
        <v>0.52107134053113302</v>
      </c>
      <c r="AD13" s="17">
        <v>0.55022240504650699</v>
      </c>
      <c r="AE13" s="17"/>
      <c r="AF13" s="17">
        <v>0.63596518034122196</v>
      </c>
      <c r="AG13" s="17">
        <v>0.490425343365818</v>
      </c>
      <c r="AH13" s="17">
        <v>0.38661203279941198</v>
      </c>
      <c r="AI13" s="17"/>
      <c r="AJ13" s="17">
        <v>0.58701816040261101</v>
      </c>
      <c r="AK13" s="17">
        <v>0.45356675199101498</v>
      </c>
      <c r="AL13" s="17">
        <v>0.58196556047919301</v>
      </c>
      <c r="AM13" s="17">
        <v>0.55898039060793203</v>
      </c>
      <c r="AN13" s="17">
        <v>0.38788619922317102</v>
      </c>
      <c r="AO13" s="17"/>
      <c r="AP13" s="17">
        <v>0.39327894950800502</v>
      </c>
      <c r="AQ13" s="17">
        <v>0.54145769136977395</v>
      </c>
      <c r="AR13" s="17">
        <v>0.55515739194059499</v>
      </c>
      <c r="AS13" s="17">
        <v>0.58071814180769599</v>
      </c>
      <c r="AT13" s="17">
        <v>0.36667215631664501</v>
      </c>
      <c r="AU13" s="17">
        <v>0.61105830624808699</v>
      </c>
      <c r="AV13" s="17"/>
      <c r="AW13" s="17">
        <v>0.45493659959795002</v>
      </c>
      <c r="AX13" s="17">
        <v>0.32094640425402998</v>
      </c>
      <c r="AY13" s="17">
        <v>0.49754063930258302</v>
      </c>
      <c r="AZ13" s="17">
        <v>0.51910419407618502</v>
      </c>
      <c r="BA13" s="17">
        <v>0.55098623809483704</v>
      </c>
      <c r="BB13" s="17">
        <v>0.58917247154566799</v>
      </c>
      <c r="BC13" s="17">
        <v>0.51335408406781502</v>
      </c>
      <c r="BD13" s="17">
        <v>0.59876265950044605</v>
      </c>
      <c r="BE13" s="17">
        <v>0.59120483326742002</v>
      </c>
      <c r="BF13" s="17">
        <v>0.50709251199984595</v>
      </c>
      <c r="BG13" s="17">
        <v>0.51414650319376998</v>
      </c>
      <c r="BH13" s="17">
        <v>0.54471437315596904</v>
      </c>
      <c r="BI13" s="17">
        <v>0.47667566433679498</v>
      </c>
      <c r="BJ13" s="17">
        <v>0.38408652012320099</v>
      </c>
      <c r="BK13" s="17">
        <v>0.47300754947587298</v>
      </c>
      <c r="BL13" s="17">
        <v>0.29797766402829701</v>
      </c>
      <c r="BM13" s="17"/>
      <c r="BN13" s="17">
        <v>0.553272461960578</v>
      </c>
      <c r="BO13" s="17">
        <v>0.45082885646127602</v>
      </c>
      <c r="BP13" s="17"/>
      <c r="BQ13" s="17">
        <v>0.40681855557362401</v>
      </c>
      <c r="BR13" s="17">
        <v>0.49978195026827399</v>
      </c>
      <c r="BS13" s="17"/>
      <c r="BT13" s="17">
        <v>0.35563665540204498</v>
      </c>
      <c r="BU13" s="17"/>
      <c r="BV13" s="17">
        <v>0.43766863237208598</v>
      </c>
      <c r="BW13" s="17">
        <v>0.39983003768000802</v>
      </c>
      <c r="BX13" s="17">
        <v>0.58195216833705499</v>
      </c>
      <c r="BY13" s="17"/>
      <c r="BZ13" s="17">
        <v>0.45424410639986701</v>
      </c>
      <c r="CA13" s="17">
        <v>0.48197451753248499</v>
      </c>
      <c r="CB13" s="17">
        <v>0.57465758098060504</v>
      </c>
      <c r="CC13" s="17">
        <v>0.52085579034420104</v>
      </c>
      <c r="CD13" s="17">
        <v>0.52867420699739398</v>
      </c>
      <c r="CE13" s="17">
        <v>0.53855923985119603</v>
      </c>
      <c r="CF13" s="17">
        <v>0.40009772507843999</v>
      </c>
      <c r="CG13" s="17"/>
      <c r="CH13" s="17">
        <v>0.33172613481708602</v>
      </c>
      <c r="CI13" s="17">
        <v>0.54235297272886196</v>
      </c>
      <c r="CJ13" s="17">
        <v>0.54432811822522698</v>
      </c>
      <c r="CK13" s="17">
        <v>0.48398419853156999</v>
      </c>
      <c r="CL13" s="17">
        <v>0.42515974872330498</v>
      </c>
    </row>
    <row r="14" spans="2:90" x14ac:dyDescent="0.3">
      <c r="B14" s="18" t="s">
        <v>118</v>
      </c>
      <c r="C14" s="19">
        <v>7.2257143400736995E-2</v>
      </c>
      <c r="D14" s="19">
        <v>5.8551312060126003E-2</v>
      </c>
      <c r="E14" s="19">
        <v>8.5266100317675397E-2</v>
      </c>
      <c r="F14" s="19"/>
      <c r="G14" s="19">
        <v>0.108542307136136</v>
      </c>
      <c r="H14" s="19">
        <v>5.7186445922659097E-2</v>
      </c>
      <c r="I14" s="19">
        <v>7.1773152485748004E-2</v>
      </c>
      <c r="J14" s="19">
        <v>6.3214413828399402E-2</v>
      </c>
      <c r="K14" s="19">
        <v>7.4053741552636596E-2</v>
      </c>
      <c r="L14" s="19">
        <v>6.6996681041746206E-2</v>
      </c>
      <c r="M14" s="19"/>
      <c r="N14" s="19">
        <v>3.6984901724464503E-2</v>
      </c>
      <c r="O14" s="19">
        <v>6.4168388129114795E-2</v>
      </c>
      <c r="P14" s="19">
        <v>6.1579511591144102E-2</v>
      </c>
      <c r="Q14" s="19">
        <v>0.12879563532615201</v>
      </c>
      <c r="R14" s="19"/>
      <c r="S14" s="19">
        <v>8.5759450694749606E-2</v>
      </c>
      <c r="T14" s="19">
        <v>6.5710590957853005E-2</v>
      </c>
      <c r="U14" s="19">
        <v>4.6840921085280797E-2</v>
      </c>
      <c r="V14" s="19">
        <v>7.6406965117471207E-2</v>
      </c>
      <c r="W14" s="19">
        <v>9.8552415250215797E-2</v>
      </c>
      <c r="X14" s="19">
        <v>6.4250386223469999E-2</v>
      </c>
      <c r="Y14" s="19">
        <v>9.2549514618154194E-2</v>
      </c>
      <c r="Z14" s="19">
        <v>5.2377560070932097E-2</v>
      </c>
      <c r="AA14" s="19">
        <v>8.2953123914785806E-2</v>
      </c>
      <c r="AB14" s="19">
        <v>5.7710615955931098E-2</v>
      </c>
      <c r="AC14" s="19">
        <v>7.1369626642331999E-2</v>
      </c>
      <c r="AD14" s="19">
        <v>3.3610609469760203E-2</v>
      </c>
      <c r="AE14" s="19"/>
      <c r="AF14" s="19">
        <v>7.5308345572186103E-2</v>
      </c>
      <c r="AG14" s="19">
        <v>4.5984986530895902E-2</v>
      </c>
      <c r="AH14" s="19">
        <v>9.4888033919118597E-2</v>
      </c>
      <c r="AI14" s="19"/>
      <c r="AJ14" s="19">
        <v>5.91623516128299E-2</v>
      </c>
      <c r="AK14" s="19">
        <v>5.2817356684987701E-2</v>
      </c>
      <c r="AL14" s="19">
        <v>6.77421742618428E-2</v>
      </c>
      <c r="AM14" s="19">
        <v>6.4716818136113394E-2</v>
      </c>
      <c r="AN14" s="19">
        <v>8.5954403828132103E-2</v>
      </c>
      <c r="AO14" s="19"/>
      <c r="AP14" s="19">
        <v>4.6112940557271498E-2</v>
      </c>
      <c r="AQ14" s="19">
        <v>5.1543332259043097E-2</v>
      </c>
      <c r="AR14" s="19">
        <v>9.3339295441203202E-2</v>
      </c>
      <c r="AS14" s="19">
        <v>6.8790416458673995E-2</v>
      </c>
      <c r="AT14" s="19">
        <v>0.101721042984561</v>
      </c>
      <c r="AU14" s="19">
        <v>0.10447747623465301</v>
      </c>
      <c r="AV14" s="19"/>
      <c r="AW14" s="19">
        <v>0.20115915255012701</v>
      </c>
      <c r="AX14" s="19">
        <v>0.23356623871502499</v>
      </c>
      <c r="AY14" s="19">
        <v>0.102647429590968</v>
      </c>
      <c r="AZ14" s="19">
        <v>8.9894078984240997E-2</v>
      </c>
      <c r="BA14" s="19">
        <v>0.101266957339896</v>
      </c>
      <c r="BB14" s="19">
        <v>8.1007622715045705E-2</v>
      </c>
      <c r="BC14" s="19">
        <v>5.9571584569145998E-2</v>
      </c>
      <c r="BD14" s="19">
        <v>2.1628399218987002E-2</v>
      </c>
      <c r="BE14" s="19">
        <v>1.6572863580021999E-2</v>
      </c>
      <c r="BF14" s="19">
        <v>3.0132643887475798E-2</v>
      </c>
      <c r="BG14" s="19">
        <v>1.27503747703858E-2</v>
      </c>
      <c r="BH14" s="19">
        <v>5.1054240777504603E-2</v>
      </c>
      <c r="BI14" s="19">
        <v>2.2243631817804602E-2</v>
      </c>
      <c r="BJ14" s="19">
        <v>5.0699255014979003E-2</v>
      </c>
      <c r="BK14" s="19">
        <v>6.5797821401282097E-2</v>
      </c>
      <c r="BL14" s="19">
        <v>2.4892379826534701E-2</v>
      </c>
      <c r="BM14" s="19"/>
      <c r="BN14" s="19">
        <v>6.7002692226461602E-2</v>
      </c>
      <c r="BO14" s="19">
        <v>7.9368610268401293E-2</v>
      </c>
      <c r="BP14" s="19"/>
      <c r="BQ14" s="19">
        <v>4.7486634774926102E-2</v>
      </c>
      <c r="BR14" s="19">
        <v>6.5771321192753404E-2</v>
      </c>
      <c r="BS14" s="19"/>
      <c r="BT14" s="19">
        <v>2.7874496972926401E-2</v>
      </c>
      <c r="BU14" s="19"/>
      <c r="BV14" s="19">
        <v>0.123023928697444</v>
      </c>
      <c r="BW14" s="19">
        <v>7.3035757621796302E-2</v>
      </c>
      <c r="BX14" s="19">
        <v>4.5935631073709599E-2</v>
      </c>
      <c r="BY14" s="19"/>
      <c r="BZ14" s="19">
        <v>0.12575268979222001</v>
      </c>
      <c r="CA14" s="19">
        <v>0.116010478036531</v>
      </c>
      <c r="CB14" s="19">
        <v>7.2844167319839004E-2</v>
      </c>
      <c r="CC14" s="19">
        <v>4.3829968278394298E-2</v>
      </c>
      <c r="CD14" s="19">
        <v>5.2860383278900899E-2</v>
      </c>
      <c r="CE14" s="19">
        <v>2.76671334622219E-2</v>
      </c>
      <c r="CF14" s="19">
        <v>2.3632053594810201E-2</v>
      </c>
      <c r="CG14" s="19"/>
      <c r="CH14" s="19">
        <v>5.08275518821317E-2</v>
      </c>
      <c r="CI14" s="19">
        <v>4.7010596135998103E-2</v>
      </c>
      <c r="CJ14" s="19">
        <v>7.7811260920596495E-2</v>
      </c>
      <c r="CK14" s="19">
        <v>0.114529996274481</v>
      </c>
      <c r="CL14" s="19">
        <v>0.14316930358845001</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7.6098765927677406E-2</v>
      </c>
      <c r="D9" s="17">
        <v>6.6422220815269106E-2</v>
      </c>
      <c r="E9" s="17">
        <v>8.5219364081298293E-2</v>
      </c>
      <c r="F9" s="17"/>
      <c r="G9" s="17">
        <v>0.13081571028802699</v>
      </c>
      <c r="H9" s="17">
        <v>0.12614352535513901</v>
      </c>
      <c r="I9" s="17">
        <v>7.6605139987246898E-2</v>
      </c>
      <c r="J9" s="17">
        <v>6.8832033122262298E-2</v>
      </c>
      <c r="K9" s="17">
        <v>4.0550159649456401E-2</v>
      </c>
      <c r="L9" s="17">
        <v>2.8191986437382899E-2</v>
      </c>
      <c r="M9" s="17"/>
      <c r="N9" s="17">
        <v>8.2284174132078905E-2</v>
      </c>
      <c r="O9" s="17">
        <v>7.8570120935496895E-2</v>
      </c>
      <c r="P9" s="17">
        <v>5.4063318182424401E-2</v>
      </c>
      <c r="Q9" s="17">
        <v>8.7017811060315198E-2</v>
      </c>
      <c r="R9" s="17"/>
      <c r="S9" s="17">
        <v>8.1979948802390096E-2</v>
      </c>
      <c r="T9" s="17">
        <v>6.5059630076769098E-2</v>
      </c>
      <c r="U9" s="17">
        <v>5.3787483540940401E-2</v>
      </c>
      <c r="V9" s="17">
        <v>7.2493228502420307E-2</v>
      </c>
      <c r="W9" s="17">
        <v>5.1658780927546499E-2</v>
      </c>
      <c r="X9" s="17">
        <v>8.7708945940192601E-2</v>
      </c>
      <c r="Y9" s="17">
        <v>7.5130535317853395E-2</v>
      </c>
      <c r="Z9" s="17">
        <v>0.14607400055497599</v>
      </c>
      <c r="AA9" s="17">
        <v>9.6702735405066798E-2</v>
      </c>
      <c r="AB9" s="17">
        <v>9.00661054368284E-2</v>
      </c>
      <c r="AC9" s="17">
        <v>3.47009469629403E-2</v>
      </c>
      <c r="AD9" s="17">
        <v>4.9580373454051203E-2</v>
      </c>
      <c r="AE9" s="17"/>
      <c r="AF9" s="17">
        <v>4.8298090332596598E-2</v>
      </c>
      <c r="AG9" s="17">
        <v>8.0985867036089898E-2</v>
      </c>
      <c r="AH9" s="17">
        <v>9.8269745851451304E-2</v>
      </c>
      <c r="AI9" s="17"/>
      <c r="AJ9" s="17">
        <v>4.8615846093835E-2</v>
      </c>
      <c r="AK9" s="17">
        <v>8.9694737862584001E-2</v>
      </c>
      <c r="AL9" s="17">
        <v>6.8817607745593104E-2</v>
      </c>
      <c r="AM9" s="17">
        <v>7.6422194278277497E-2</v>
      </c>
      <c r="AN9" s="17">
        <v>6.7188193057929405E-2</v>
      </c>
      <c r="AO9" s="17"/>
      <c r="AP9" s="17">
        <v>9.0197847169401699E-2</v>
      </c>
      <c r="AQ9" s="17">
        <v>6.2871461418223903E-2</v>
      </c>
      <c r="AR9" s="17">
        <v>8.9902369857916803E-2</v>
      </c>
      <c r="AS9" s="17">
        <v>6.9027978954594296E-2</v>
      </c>
      <c r="AT9" s="17">
        <v>9.5536683928018298E-2</v>
      </c>
      <c r="AU9" s="17">
        <v>4.9342381535919098E-2</v>
      </c>
      <c r="AV9" s="17"/>
      <c r="AW9" s="17">
        <v>0.100814819344937</v>
      </c>
      <c r="AX9" s="17">
        <v>9.8671968967788806E-2</v>
      </c>
      <c r="AY9" s="17">
        <v>0.109186011914695</v>
      </c>
      <c r="AZ9" s="17">
        <v>6.2071840843008902E-2</v>
      </c>
      <c r="BA9" s="17">
        <v>7.2532697650053796E-2</v>
      </c>
      <c r="BB9" s="17">
        <v>7.1495337635208697E-2</v>
      </c>
      <c r="BC9" s="17">
        <v>8.2600443255824593E-2</v>
      </c>
      <c r="BD9" s="17">
        <v>8.4832056407798798E-2</v>
      </c>
      <c r="BE9" s="17">
        <v>5.6694672182454803E-2</v>
      </c>
      <c r="BF9" s="17">
        <v>5.9653183592031499E-2</v>
      </c>
      <c r="BG9" s="17">
        <v>6.4906840130892304E-2</v>
      </c>
      <c r="BH9" s="17">
        <v>5.5031715338735403E-2</v>
      </c>
      <c r="BI9" s="17">
        <v>0.11430081288277701</v>
      </c>
      <c r="BJ9" s="17">
        <v>7.6277912843436199E-2</v>
      </c>
      <c r="BK9" s="17">
        <v>8.3021295919670904E-2</v>
      </c>
      <c r="BL9" s="17">
        <v>9.9186767925358799E-2</v>
      </c>
      <c r="BM9" s="17"/>
      <c r="BN9" s="17">
        <v>6.4658712871083698E-2</v>
      </c>
      <c r="BO9" s="17">
        <v>9.0718027997728407E-2</v>
      </c>
      <c r="BP9" s="17"/>
      <c r="BQ9" s="17">
        <v>8.7625908271483102E-2</v>
      </c>
      <c r="BR9" s="17">
        <v>0.11166808228052399</v>
      </c>
      <c r="BS9" s="17"/>
      <c r="BT9" s="17">
        <v>0.10586995062101601</v>
      </c>
      <c r="BU9" s="17"/>
      <c r="BV9" s="17">
        <v>5.1613145966065602E-2</v>
      </c>
      <c r="BW9" s="17">
        <v>0.123405262376269</v>
      </c>
      <c r="BX9" s="17">
        <v>6.9595313394211905E-2</v>
      </c>
      <c r="BY9" s="17"/>
      <c r="BZ9" s="17">
        <v>0.114782322241301</v>
      </c>
      <c r="CA9" s="17">
        <v>0.104916424320737</v>
      </c>
      <c r="CB9" s="17">
        <v>6.14329621737486E-2</v>
      </c>
      <c r="CC9" s="17">
        <v>6.3424073079635199E-2</v>
      </c>
      <c r="CD9" s="17">
        <v>7.1732462561469507E-2</v>
      </c>
      <c r="CE9" s="17">
        <v>5.7892215211021301E-2</v>
      </c>
      <c r="CF9" s="17">
        <v>9.78570310426429E-2</v>
      </c>
      <c r="CG9" s="17"/>
      <c r="CH9" s="17">
        <v>0.120127031343461</v>
      </c>
      <c r="CI9" s="17">
        <v>7.2342911599804105E-2</v>
      </c>
      <c r="CJ9" s="17">
        <v>6.3583273801620002E-2</v>
      </c>
      <c r="CK9" s="17">
        <v>8.0928685480097504E-2</v>
      </c>
      <c r="CL9" s="17">
        <v>9.9518683598085397E-2</v>
      </c>
    </row>
    <row r="10" spans="2:90" ht="28.8" x14ac:dyDescent="0.3">
      <c r="B10" s="18" t="s">
        <v>765</v>
      </c>
      <c r="C10" s="17">
        <v>0.173682062569223</v>
      </c>
      <c r="D10" s="17">
        <v>0.17096128132004801</v>
      </c>
      <c r="E10" s="17">
        <v>0.17675930002144</v>
      </c>
      <c r="F10" s="17"/>
      <c r="G10" s="17">
        <v>0.24969319953424701</v>
      </c>
      <c r="H10" s="17">
        <v>0.26340166939833098</v>
      </c>
      <c r="I10" s="17">
        <v>0.304721282984805</v>
      </c>
      <c r="J10" s="17">
        <v>0.14381713423387399</v>
      </c>
      <c r="K10" s="17">
        <v>7.6477148914288001E-2</v>
      </c>
      <c r="L10" s="17">
        <v>3.2026043996707498E-2</v>
      </c>
      <c r="M10" s="17"/>
      <c r="N10" s="17">
        <v>0.21507513106113099</v>
      </c>
      <c r="O10" s="17">
        <v>0.18616353103875599</v>
      </c>
      <c r="P10" s="17">
        <v>0.14341544442902501</v>
      </c>
      <c r="Q10" s="17">
        <v>0.14447601505263599</v>
      </c>
      <c r="R10" s="17"/>
      <c r="S10" s="17">
        <v>0.213820033699646</v>
      </c>
      <c r="T10" s="17">
        <v>0.17579894323357201</v>
      </c>
      <c r="U10" s="17">
        <v>0.17959689969478901</v>
      </c>
      <c r="V10" s="17">
        <v>0.15842582037480099</v>
      </c>
      <c r="W10" s="17">
        <v>0.15271368912774999</v>
      </c>
      <c r="X10" s="17">
        <v>9.7713797626846094E-2</v>
      </c>
      <c r="Y10" s="17">
        <v>0.15209054849720199</v>
      </c>
      <c r="Z10" s="17">
        <v>0.179909998582336</v>
      </c>
      <c r="AA10" s="17">
        <v>0.17962009315237201</v>
      </c>
      <c r="AB10" s="17">
        <v>0.21372965136442601</v>
      </c>
      <c r="AC10" s="17">
        <v>0.13389697304846801</v>
      </c>
      <c r="AD10" s="17">
        <v>0.25688851725316397</v>
      </c>
      <c r="AE10" s="17"/>
      <c r="AF10" s="17">
        <v>0.12988609010605601</v>
      </c>
      <c r="AG10" s="17">
        <v>0.18930865009084699</v>
      </c>
      <c r="AH10" s="17">
        <v>0.19779532741987599</v>
      </c>
      <c r="AI10" s="17"/>
      <c r="AJ10" s="17">
        <v>0.114195902741432</v>
      </c>
      <c r="AK10" s="17">
        <v>0.202453178802318</v>
      </c>
      <c r="AL10" s="17">
        <v>0.12992719629535199</v>
      </c>
      <c r="AM10" s="17">
        <v>0.193222538088409</v>
      </c>
      <c r="AN10" s="17">
        <v>0.16720769273759001</v>
      </c>
      <c r="AO10" s="17"/>
      <c r="AP10" s="17">
        <v>0.23083625721239101</v>
      </c>
      <c r="AQ10" s="17">
        <v>0.123728684561715</v>
      </c>
      <c r="AR10" s="17">
        <v>0.14780685171488001</v>
      </c>
      <c r="AS10" s="17">
        <v>0.16755914661059301</v>
      </c>
      <c r="AT10" s="17">
        <v>0.17324433956858901</v>
      </c>
      <c r="AU10" s="17">
        <v>0.16250602802745001</v>
      </c>
      <c r="AV10" s="17"/>
      <c r="AW10" s="17">
        <v>4.4621620120488099E-2</v>
      </c>
      <c r="AX10" s="17">
        <v>0.130635470183151</v>
      </c>
      <c r="AY10" s="17">
        <v>0.13697102145283099</v>
      </c>
      <c r="AZ10" s="17">
        <v>0.213896910306832</v>
      </c>
      <c r="BA10" s="17">
        <v>0.126070417627409</v>
      </c>
      <c r="BB10" s="17">
        <v>0.19792452148674</v>
      </c>
      <c r="BC10" s="17">
        <v>0.19126148949937399</v>
      </c>
      <c r="BD10" s="17">
        <v>0.107213963378904</v>
      </c>
      <c r="BE10" s="17">
        <v>0.17964946886425201</v>
      </c>
      <c r="BF10" s="17">
        <v>0.184662646387388</v>
      </c>
      <c r="BG10" s="17">
        <v>0.212939855561671</v>
      </c>
      <c r="BH10" s="17">
        <v>0.19752038183283899</v>
      </c>
      <c r="BI10" s="17">
        <v>0.147892040405154</v>
      </c>
      <c r="BJ10" s="17">
        <v>0.27776381568757402</v>
      </c>
      <c r="BK10" s="17">
        <v>0.142642172080854</v>
      </c>
      <c r="BL10" s="17">
        <v>0.29299964512093701</v>
      </c>
      <c r="BM10" s="17"/>
      <c r="BN10" s="17">
        <v>0.17176240601207399</v>
      </c>
      <c r="BO10" s="17">
        <v>0.17780417789438199</v>
      </c>
      <c r="BP10" s="17"/>
      <c r="BQ10" s="17">
        <v>0.22723395181322001</v>
      </c>
      <c r="BR10" s="17">
        <v>0.163804893061334</v>
      </c>
      <c r="BS10" s="17"/>
      <c r="BT10" s="17">
        <v>0.24766558096046401</v>
      </c>
      <c r="BU10" s="17"/>
      <c r="BV10" s="17">
        <v>0.16044535466328899</v>
      </c>
      <c r="BW10" s="17">
        <v>0.20555502564229799</v>
      </c>
      <c r="BX10" s="17">
        <v>0.16904360098353599</v>
      </c>
      <c r="BY10" s="17"/>
      <c r="BZ10" s="17">
        <v>0.28691175006144198</v>
      </c>
      <c r="CA10" s="17">
        <v>0.198823898769382</v>
      </c>
      <c r="CB10" s="17">
        <v>0.16869892269717601</v>
      </c>
      <c r="CC10" s="17">
        <v>0.171580288100245</v>
      </c>
      <c r="CD10" s="17">
        <v>0.151007238260944</v>
      </c>
      <c r="CE10" s="17">
        <v>0.141609656945206</v>
      </c>
      <c r="CF10" s="17">
        <v>0.188231200909042</v>
      </c>
      <c r="CG10" s="17"/>
      <c r="CH10" s="17">
        <v>0.15079517814092999</v>
      </c>
      <c r="CI10" s="17">
        <v>0.12838672457649</v>
      </c>
      <c r="CJ10" s="17">
        <v>0.175726415783127</v>
      </c>
      <c r="CK10" s="17">
        <v>0.27638777543268001</v>
      </c>
      <c r="CL10" s="17">
        <v>0.230560669053546</v>
      </c>
    </row>
    <row r="11" spans="2:90" ht="28.8" x14ac:dyDescent="0.3">
      <c r="B11" s="18" t="s">
        <v>766</v>
      </c>
      <c r="C11" s="17">
        <v>0.14602140957003701</v>
      </c>
      <c r="D11" s="17">
        <v>0.15798517460228501</v>
      </c>
      <c r="E11" s="17">
        <v>0.13249517651422801</v>
      </c>
      <c r="F11" s="17"/>
      <c r="G11" s="17">
        <v>0.23417461035246301</v>
      </c>
      <c r="H11" s="17">
        <v>0.21736156658882</v>
      </c>
      <c r="I11" s="17">
        <v>0.17768322244610299</v>
      </c>
      <c r="J11" s="17">
        <v>0.152005327572626</v>
      </c>
      <c r="K11" s="17">
        <v>0.102288618214364</v>
      </c>
      <c r="L11" s="17">
        <v>2.7726876541565498E-2</v>
      </c>
      <c r="M11" s="17"/>
      <c r="N11" s="17">
        <v>0.167970931991717</v>
      </c>
      <c r="O11" s="17">
        <v>0.161182371076945</v>
      </c>
      <c r="P11" s="17">
        <v>0.110426443582231</v>
      </c>
      <c r="Q11" s="17">
        <v>0.13707563054400301</v>
      </c>
      <c r="R11" s="17"/>
      <c r="S11" s="17">
        <v>0.21773537013636601</v>
      </c>
      <c r="T11" s="17">
        <v>0.13420152569459001</v>
      </c>
      <c r="U11" s="17">
        <v>9.2738519238308795E-2</v>
      </c>
      <c r="V11" s="17">
        <v>0.101153719984624</v>
      </c>
      <c r="W11" s="17">
        <v>0.15347938848322901</v>
      </c>
      <c r="X11" s="17">
        <v>0.20660706858637901</v>
      </c>
      <c r="Y11" s="17">
        <v>0.121812785852281</v>
      </c>
      <c r="Z11" s="17">
        <v>0.140743997919312</v>
      </c>
      <c r="AA11" s="17">
        <v>0.12847591587488999</v>
      </c>
      <c r="AB11" s="17">
        <v>0.113475292001935</v>
      </c>
      <c r="AC11" s="17">
        <v>0.15452597973009999</v>
      </c>
      <c r="AD11" s="17">
        <v>0.15879261200082301</v>
      </c>
      <c r="AE11" s="17"/>
      <c r="AF11" s="17">
        <v>0.11568596931877601</v>
      </c>
      <c r="AG11" s="17">
        <v>0.15159714498097099</v>
      </c>
      <c r="AH11" s="17">
        <v>0.14732274899092099</v>
      </c>
      <c r="AI11" s="17"/>
      <c r="AJ11" s="17">
        <v>0.129481296773692</v>
      </c>
      <c r="AK11" s="17">
        <v>0.16714686940835999</v>
      </c>
      <c r="AL11" s="17">
        <v>0.117893857874945</v>
      </c>
      <c r="AM11" s="17">
        <v>0.139168025872036</v>
      </c>
      <c r="AN11" s="17">
        <v>0.227757643916326</v>
      </c>
      <c r="AO11" s="17"/>
      <c r="AP11" s="17">
        <v>0.18765589282144199</v>
      </c>
      <c r="AQ11" s="17">
        <v>0.15297048119697201</v>
      </c>
      <c r="AR11" s="17">
        <v>0.108713664950293</v>
      </c>
      <c r="AS11" s="17">
        <v>0.12350570674637799</v>
      </c>
      <c r="AT11" s="17">
        <v>0.22862129090524899</v>
      </c>
      <c r="AU11" s="17">
        <v>7.2567871392960004E-2</v>
      </c>
      <c r="AV11" s="17"/>
      <c r="AW11" s="17">
        <v>0.24363425993373</v>
      </c>
      <c r="AX11" s="17">
        <v>0.14116969057100001</v>
      </c>
      <c r="AY11" s="17">
        <v>0.123367528562889</v>
      </c>
      <c r="AZ11" s="17">
        <v>0.126584860269777</v>
      </c>
      <c r="BA11" s="17">
        <v>0.15594723019345599</v>
      </c>
      <c r="BB11" s="17">
        <v>0.14484235586361899</v>
      </c>
      <c r="BC11" s="17">
        <v>0.17806705923747401</v>
      </c>
      <c r="BD11" s="17">
        <v>9.3716830164238998E-2</v>
      </c>
      <c r="BE11" s="17">
        <v>0.15188105874800301</v>
      </c>
      <c r="BF11" s="17">
        <v>0.19759336629035901</v>
      </c>
      <c r="BG11" s="17">
        <v>0.198479498371296</v>
      </c>
      <c r="BH11" s="17">
        <v>0.10173455129426499</v>
      </c>
      <c r="BI11" s="17">
        <v>7.3535645139538197E-2</v>
      </c>
      <c r="BJ11" s="17">
        <v>0.15711502693787999</v>
      </c>
      <c r="BK11" s="17">
        <v>0.15093255474304401</v>
      </c>
      <c r="BL11" s="17">
        <v>0.19042988749776699</v>
      </c>
      <c r="BM11" s="17"/>
      <c r="BN11" s="17">
        <v>0.13722206081544999</v>
      </c>
      <c r="BO11" s="17">
        <v>0.15921325207636799</v>
      </c>
      <c r="BP11" s="17"/>
      <c r="BQ11" s="17">
        <v>0.17633918985664401</v>
      </c>
      <c r="BR11" s="17">
        <v>0.16792932619883499</v>
      </c>
      <c r="BS11" s="17"/>
      <c r="BT11" s="17">
        <v>0.222995738609676</v>
      </c>
      <c r="BU11" s="17"/>
      <c r="BV11" s="17">
        <v>0.154966082025079</v>
      </c>
      <c r="BW11" s="17">
        <v>0.18633582952306901</v>
      </c>
      <c r="BX11" s="17">
        <v>0.12619745553257999</v>
      </c>
      <c r="BY11" s="17"/>
      <c r="BZ11" s="17">
        <v>0.141187340428375</v>
      </c>
      <c r="CA11" s="17">
        <v>0.156982456907096</v>
      </c>
      <c r="CB11" s="17">
        <v>0.18510890510004499</v>
      </c>
      <c r="CC11" s="17">
        <v>0.132254582877597</v>
      </c>
      <c r="CD11" s="17">
        <v>0.13312358870640101</v>
      </c>
      <c r="CE11" s="17">
        <v>0.150996417785912</v>
      </c>
      <c r="CF11" s="17">
        <v>0.13489450689698801</v>
      </c>
      <c r="CG11" s="17"/>
      <c r="CH11" s="17">
        <v>0.169464322974857</v>
      </c>
      <c r="CI11" s="17">
        <v>0.13559039481656701</v>
      </c>
      <c r="CJ11" s="17">
        <v>0.149026071756555</v>
      </c>
      <c r="CK11" s="17">
        <v>0.143761043507553</v>
      </c>
      <c r="CL11" s="17">
        <v>0.16682344101986499</v>
      </c>
    </row>
    <row r="12" spans="2:90" ht="28.8" x14ac:dyDescent="0.3">
      <c r="B12" s="18" t="s">
        <v>767</v>
      </c>
      <c r="C12" s="17">
        <v>0.13006625665954</v>
      </c>
      <c r="D12" s="17">
        <v>0.13844112999484401</v>
      </c>
      <c r="E12" s="17">
        <v>0.121805390331956</v>
      </c>
      <c r="F12" s="17"/>
      <c r="G12" s="17">
        <v>0.17470794828838501</v>
      </c>
      <c r="H12" s="17">
        <v>0.18564543898507499</v>
      </c>
      <c r="I12" s="17">
        <v>0.14798187974222399</v>
      </c>
      <c r="J12" s="17">
        <v>0.19087447271435001</v>
      </c>
      <c r="K12" s="17">
        <v>8.9625551727605293E-2</v>
      </c>
      <c r="L12" s="17">
        <v>1.8102821759608801E-2</v>
      </c>
      <c r="M12" s="17"/>
      <c r="N12" s="17">
        <v>0.12267997057423401</v>
      </c>
      <c r="O12" s="17">
        <v>0.139085630496709</v>
      </c>
      <c r="P12" s="17">
        <v>0.13665905769699199</v>
      </c>
      <c r="Q12" s="17">
        <v>0.120472149234994</v>
      </c>
      <c r="R12" s="17"/>
      <c r="S12" s="17">
        <v>0.136276487091888</v>
      </c>
      <c r="T12" s="17">
        <v>9.9222959641300498E-2</v>
      </c>
      <c r="U12" s="17">
        <v>0.12812764992923101</v>
      </c>
      <c r="V12" s="17">
        <v>0.140073180063361</v>
      </c>
      <c r="W12" s="17">
        <v>0.13667012847250901</v>
      </c>
      <c r="X12" s="17">
        <v>0.20531842195977401</v>
      </c>
      <c r="Y12" s="17">
        <v>7.1908830501996604E-2</v>
      </c>
      <c r="Z12" s="17">
        <v>9.0200872751745195E-2</v>
      </c>
      <c r="AA12" s="17">
        <v>0.14335084795630601</v>
      </c>
      <c r="AB12" s="17">
        <v>0.116589264355794</v>
      </c>
      <c r="AC12" s="17">
        <v>0.13563038541822001</v>
      </c>
      <c r="AD12" s="17">
        <v>0.159599069476177</v>
      </c>
      <c r="AE12" s="17"/>
      <c r="AF12" s="17">
        <v>9.8758550762253094E-2</v>
      </c>
      <c r="AG12" s="17">
        <v>0.122358867963416</v>
      </c>
      <c r="AH12" s="17">
        <v>0.19671998566966001</v>
      </c>
      <c r="AI12" s="17"/>
      <c r="AJ12" s="17">
        <v>0.115963981964913</v>
      </c>
      <c r="AK12" s="17">
        <v>0.14558522876143001</v>
      </c>
      <c r="AL12" s="17">
        <v>8.7517999146222297E-2</v>
      </c>
      <c r="AM12" s="17">
        <v>9.6330304191432806E-2</v>
      </c>
      <c r="AN12" s="17">
        <v>0.18645262384992001</v>
      </c>
      <c r="AO12" s="17"/>
      <c r="AP12" s="17">
        <v>0.15089695204581999</v>
      </c>
      <c r="AQ12" s="17">
        <v>0.11413401544945</v>
      </c>
      <c r="AR12" s="17">
        <v>0.100660585307235</v>
      </c>
      <c r="AS12" s="17">
        <v>0.114964192231785</v>
      </c>
      <c r="AT12" s="17">
        <v>0.188292359576723</v>
      </c>
      <c r="AU12" s="17">
        <v>9.9575395469673894E-2</v>
      </c>
      <c r="AV12" s="17"/>
      <c r="AW12" s="17">
        <v>0.151025177600592</v>
      </c>
      <c r="AX12" s="17">
        <v>8.2554640029815607E-2</v>
      </c>
      <c r="AY12" s="17">
        <v>0.183304159683847</v>
      </c>
      <c r="AZ12" s="17">
        <v>9.2175717500191406E-2</v>
      </c>
      <c r="BA12" s="17">
        <v>0.120813289005974</v>
      </c>
      <c r="BB12" s="17">
        <v>9.4218568942959102E-2</v>
      </c>
      <c r="BC12" s="17">
        <v>0.137179224475242</v>
      </c>
      <c r="BD12" s="17">
        <v>0.16002222844022099</v>
      </c>
      <c r="BE12" s="17">
        <v>0.15546462243257</v>
      </c>
      <c r="BF12" s="17">
        <v>0.12087120945569001</v>
      </c>
      <c r="BG12" s="17">
        <v>0.13847816685776401</v>
      </c>
      <c r="BH12" s="17">
        <v>0.13805680177534899</v>
      </c>
      <c r="BI12" s="17">
        <v>0.18533085599792301</v>
      </c>
      <c r="BJ12" s="17">
        <v>0.108361378406898</v>
      </c>
      <c r="BK12" s="17">
        <v>0.15074565098992901</v>
      </c>
      <c r="BL12" s="17">
        <v>0.12215168044296</v>
      </c>
      <c r="BM12" s="17"/>
      <c r="BN12" s="17">
        <v>0.11923649514559199</v>
      </c>
      <c r="BO12" s="17">
        <v>0.14567621578467799</v>
      </c>
      <c r="BP12" s="17"/>
      <c r="BQ12" s="17">
        <v>0.15129378415573599</v>
      </c>
      <c r="BR12" s="17">
        <v>0.125557950534253</v>
      </c>
      <c r="BS12" s="17"/>
      <c r="BT12" s="17">
        <v>0.15173325734054799</v>
      </c>
      <c r="BU12" s="17"/>
      <c r="BV12" s="17">
        <v>0.12782450488455399</v>
      </c>
      <c r="BW12" s="17">
        <v>0.11138873773605799</v>
      </c>
      <c r="BX12" s="17">
        <v>0.13833255350109799</v>
      </c>
      <c r="BY12" s="17"/>
      <c r="BZ12" s="17">
        <v>0.14117186200706</v>
      </c>
      <c r="CA12" s="17">
        <v>0.13470767255625801</v>
      </c>
      <c r="CB12" s="17">
        <v>0.111040381383383</v>
      </c>
      <c r="CC12" s="17">
        <v>0.175913185212831</v>
      </c>
      <c r="CD12" s="17">
        <v>0.125615652023577</v>
      </c>
      <c r="CE12" s="17">
        <v>0.136921463335098</v>
      </c>
      <c r="CF12" s="17">
        <v>0.13697941387920801</v>
      </c>
      <c r="CG12" s="17"/>
      <c r="CH12" s="17">
        <v>0.139856259850171</v>
      </c>
      <c r="CI12" s="17">
        <v>0.102559620562233</v>
      </c>
      <c r="CJ12" s="17">
        <v>0.15332830454368601</v>
      </c>
      <c r="CK12" s="17">
        <v>0.13441398475310601</v>
      </c>
      <c r="CL12" s="17">
        <v>0.13080637984066301</v>
      </c>
    </row>
    <row r="13" spans="2:90" ht="28.8" x14ac:dyDescent="0.3">
      <c r="B13" s="18" t="s">
        <v>768</v>
      </c>
      <c r="C13" s="17">
        <v>0.424599308201842</v>
      </c>
      <c r="D13" s="17">
        <v>0.42135190568369901</v>
      </c>
      <c r="E13" s="17">
        <v>0.43016712947128399</v>
      </c>
      <c r="F13" s="17"/>
      <c r="G13" s="17">
        <v>0.15522256451232999</v>
      </c>
      <c r="H13" s="17">
        <v>0.16281431257752299</v>
      </c>
      <c r="I13" s="17">
        <v>0.22988396088934199</v>
      </c>
      <c r="J13" s="17">
        <v>0.392298691677131</v>
      </c>
      <c r="K13" s="17">
        <v>0.63236981069917897</v>
      </c>
      <c r="L13" s="17">
        <v>0.86372173364107796</v>
      </c>
      <c r="M13" s="17"/>
      <c r="N13" s="17">
        <v>0.38778098271398598</v>
      </c>
      <c r="O13" s="17">
        <v>0.397661854817834</v>
      </c>
      <c r="P13" s="17">
        <v>0.51251674658183</v>
      </c>
      <c r="Q13" s="17">
        <v>0.41515349840940202</v>
      </c>
      <c r="R13" s="17"/>
      <c r="S13" s="17">
        <v>0.29235714488384201</v>
      </c>
      <c r="T13" s="17">
        <v>0.48481521176440801</v>
      </c>
      <c r="U13" s="17">
        <v>0.48572635886832299</v>
      </c>
      <c r="V13" s="17">
        <v>0.47412007993933403</v>
      </c>
      <c r="W13" s="17">
        <v>0.46495607481256901</v>
      </c>
      <c r="X13" s="17">
        <v>0.35853222100021898</v>
      </c>
      <c r="Y13" s="17">
        <v>0.51697760479620603</v>
      </c>
      <c r="Z13" s="17">
        <v>0.42259734643729402</v>
      </c>
      <c r="AA13" s="17">
        <v>0.38339012450423399</v>
      </c>
      <c r="AB13" s="17">
        <v>0.42275711876581601</v>
      </c>
      <c r="AC13" s="17">
        <v>0.52181714787792799</v>
      </c>
      <c r="AD13" s="17">
        <v>0.32606409153090998</v>
      </c>
      <c r="AE13" s="17"/>
      <c r="AF13" s="17">
        <v>0.56093017684233204</v>
      </c>
      <c r="AG13" s="17">
        <v>0.419865586857326</v>
      </c>
      <c r="AH13" s="17">
        <v>0.28978661965153701</v>
      </c>
      <c r="AI13" s="17"/>
      <c r="AJ13" s="17">
        <v>0.55467743008149095</v>
      </c>
      <c r="AK13" s="17">
        <v>0.35719906548885</v>
      </c>
      <c r="AL13" s="17">
        <v>0.56642549375234996</v>
      </c>
      <c r="AM13" s="17">
        <v>0.45666086630325797</v>
      </c>
      <c r="AN13" s="17">
        <v>0.29495208853697402</v>
      </c>
      <c r="AO13" s="17"/>
      <c r="AP13" s="17">
        <v>0.31200289952548199</v>
      </c>
      <c r="AQ13" s="17">
        <v>0.49919562335008699</v>
      </c>
      <c r="AR13" s="17">
        <v>0.49905364548450198</v>
      </c>
      <c r="AS13" s="17">
        <v>0.48887444439834399</v>
      </c>
      <c r="AT13" s="17">
        <v>0.23950451930939301</v>
      </c>
      <c r="AU13" s="17">
        <v>0.52409106991377197</v>
      </c>
      <c r="AV13" s="17"/>
      <c r="AW13" s="17">
        <v>0.40226513719311602</v>
      </c>
      <c r="AX13" s="17">
        <v>0.34521773498998998</v>
      </c>
      <c r="AY13" s="17">
        <v>0.344711216095347</v>
      </c>
      <c r="AZ13" s="17">
        <v>0.434161974135508</v>
      </c>
      <c r="BA13" s="17">
        <v>0.46393354712150398</v>
      </c>
      <c r="BB13" s="17">
        <v>0.45818912012280499</v>
      </c>
      <c r="BC13" s="17">
        <v>0.39254663010364799</v>
      </c>
      <c r="BD13" s="17">
        <v>0.53930048134892306</v>
      </c>
      <c r="BE13" s="17">
        <v>0.447556809552138</v>
      </c>
      <c r="BF13" s="17">
        <v>0.40826046774659303</v>
      </c>
      <c r="BG13" s="17">
        <v>0.37920201020279398</v>
      </c>
      <c r="BH13" s="17">
        <v>0.47500414391937401</v>
      </c>
      <c r="BI13" s="17">
        <v>0.46844038570077701</v>
      </c>
      <c r="BJ13" s="17">
        <v>0.32978261110923301</v>
      </c>
      <c r="BK13" s="17">
        <v>0.42976026282996899</v>
      </c>
      <c r="BL13" s="17">
        <v>0.28688142580514597</v>
      </c>
      <c r="BM13" s="17"/>
      <c r="BN13" s="17">
        <v>0.459097098210905</v>
      </c>
      <c r="BO13" s="17">
        <v>0.37544920218399802</v>
      </c>
      <c r="BP13" s="17"/>
      <c r="BQ13" s="17">
        <v>0.328068142482773</v>
      </c>
      <c r="BR13" s="17">
        <v>0.38628915056172303</v>
      </c>
      <c r="BS13" s="17"/>
      <c r="BT13" s="17">
        <v>0.24706180225699001</v>
      </c>
      <c r="BU13" s="17"/>
      <c r="BV13" s="17">
        <v>0.41525107076073497</v>
      </c>
      <c r="BW13" s="17">
        <v>0.32756000895381598</v>
      </c>
      <c r="BX13" s="17">
        <v>0.46087717810982598</v>
      </c>
      <c r="BY13" s="17"/>
      <c r="BZ13" s="17">
        <v>0.234939340699758</v>
      </c>
      <c r="CA13" s="17">
        <v>0.32713720755120601</v>
      </c>
      <c r="CB13" s="17">
        <v>0.414556576648558</v>
      </c>
      <c r="CC13" s="17">
        <v>0.43409362811826901</v>
      </c>
      <c r="CD13" s="17">
        <v>0.48230013039785502</v>
      </c>
      <c r="CE13" s="17">
        <v>0.49582479708171301</v>
      </c>
      <c r="CF13" s="17">
        <v>0.42667516109026199</v>
      </c>
      <c r="CG13" s="17"/>
      <c r="CH13" s="17">
        <v>0.40301158851364999</v>
      </c>
      <c r="CI13" s="17">
        <v>0.52694900188988203</v>
      </c>
      <c r="CJ13" s="17">
        <v>0.412804475345323</v>
      </c>
      <c r="CK13" s="17">
        <v>0.269292056817732</v>
      </c>
      <c r="CL13" s="17">
        <v>0.24136096314870001</v>
      </c>
    </row>
    <row r="14" spans="2:90" x14ac:dyDescent="0.3">
      <c r="B14" s="18" t="s">
        <v>118</v>
      </c>
      <c r="C14" s="19">
        <v>4.9532197071681397E-2</v>
      </c>
      <c r="D14" s="19">
        <v>4.4838287583854802E-2</v>
      </c>
      <c r="E14" s="19">
        <v>5.35536395797927E-2</v>
      </c>
      <c r="F14" s="19"/>
      <c r="G14" s="19">
        <v>5.5385967024548503E-2</v>
      </c>
      <c r="H14" s="19">
        <v>4.4633487095111599E-2</v>
      </c>
      <c r="I14" s="19">
        <v>6.3124513950279598E-2</v>
      </c>
      <c r="J14" s="19">
        <v>5.2172340679755597E-2</v>
      </c>
      <c r="K14" s="19">
        <v>5.8688710795107499E-2</v>
      </c>
      <c r="L14" s="19">
        <v>3.0230537623657499E-2</v>
      </c>
      <c r="M14" s="19"/>
      <c r="N14" s="19">
        <v>2.4208809526852899E-2</v>
      </c>
      <c r="O14" s="19">
        <v>3.7336491634258499E-2</v>
      </c>
      <c r="P14" s="19">
        <v>4.2918989527497502E-2</v>
      </c>
      <c r="Q14" s="19">
        <v>9.5804895698650097E-2</v>
      </c>
      <c r="R14" s="19"/>
      <c r="S14" s="19">
        <v>5.7831015385868399E-2</v>
      </c>
      <c r="T14" s="19">
        <v>4.0901729589359503E-2</v>
      </c>
      <c r="U14" s="19">
        <v>6.0023088728407198E-2</v>
      </c>
      <c r="V14" s="19">
        <v>5.3733971135459802E-2</v>
      </c>
      <c r="W14" s="19">
        <v>4.0521938176397002E-2</v>
      </c>
      <c r="X14" s="19">
        <v>4.4119544886589299E-2</v>
      </c>
      <c r="Y14" s="19">
        <v>6.20796950344615E-2</v>
      </c>
      <c r="Z14" s="19">
        <v>2.04737837543368E-2</v>
      </c>
      <c r="AA14" s="19">
        <v>6.8460283107130995E-2</v>
      </c>
      <c r="AB14" s="19">
        <v>4.3382568075201099E-2</v>
      </c>
      <c r="AC14" s="19">
        <v>1.9428566962344102E-2</v>
      </c>
      <c r="AD14" s="19">
        <v>4.9075336284874302E-2</v>
      </c>
      <c r="AE14" s="19"/>
      <c r="AF14" s="19">
        <v>4.6441122637985902E-2</v>
      </c>
      <c r="AG14" s="19">
        <v>3.5883883071349598E-2</v>
      </c>
      <c r="AH14" s="19">
        <v>7.0105572416555004E-2</v>
      </c>
      <c r="AI14" s="19"/>
      <c r="AJ14" s="19">
        <v>3.7065542344637298E-2</v>
      </c>
      <c r="AK14" s="19">
        <v>3.7920919676458498E-2</v>
      </c>
      <c r="AL14" s="19">
        <v>2.9417845185536501E-2</v>
      </c>
      <c r="AM14" s="19">
        <v>3.81960712665875E-2</v>
      </c>
      <c r="AN14" s="19">
        <v>5.6441757901259597E-2</v>
      </c>
      <c r="AO14" s="19"/>
      <c r="AP14" s="19">
        <v>2.84101512254629E-2</v>
      </c>
      <c r="AQ14" s="19">
        <v>4.7099734023551602E-2</v>
      </c>
      <c r="AR14" s="19">
        <v>5.3862882685173502E-2</v>
      </c>
      <c r="AS14" s="19">
        <v>3.6068531058306298E-2</v>
      </c>
      <c r="AT14" s="19">
        <v>7.4800806712029197E-2</v>
      </c>
      <c r="AU14" s="19">
        <v>9.1917253660225295E-2</v>
      </c>
      <c r="AV14" s="19"/>
      <c r="AW14" s="19">
        <v>5.7638985807136202E-2</v>
      </c>
      <c r="AX14" s="19">
        <v>0.201750495258255</v>
      </c>
      <c r="AY14" s="19">
        <v>0.10246006229039099</v>
      </c>
      <c r="AZ14" s="19">
        <v>7.1108696944681707E-2</v>
      </c>
      <c r="BA14" s="19">
        <v>6.0702818401603E-2</v>
      </c>
      <c r="BB14" s="19">
        <v>3.3330095948668897E-2</v>
      </c>
      <c r="BC14" s="19">
        <v>1.8345153428437601E-2</v>
      </c>
      <c r="BD14" s="19">
        <v>1.49144402599146E-2</v>
      </c>
      <c r="BE14" s="19">
        <v>8.7533682205827995E-3</v>
      </c>
      <c r="BF14" s="19">
        <v>2.8959126527938101E-2</v>
      </c>
      <c r="BG14" s="19">
        <v>5.9936288755838302E-3</v>
      </c>
      <c r="BH14" s="19">
        <v>3.2652405839437099E-2</v>
      </c>
      <c r="BI14" s="19">
        <v>1.05002598738307E-2</v>
      </c>
      <c r="BJ14" s="19">
        <v>5.0699255014979003E-2</v>
      </c>
      <c r="BK14" s="19">
        <v>4.28980634365329E-2</v>
      </c>
      <c r="BL14" s="19">
        <v>8.3505932078314395E-3</v>
      </c>
      <c r="BM14" s="19"/>
      <c r="BN14" s="19">
        <v>4.80232269448937E-2</v>
      </c>
      <c r="BO14" s="19">
        <v>5.1139124062846403E-2</v>
      </c>
      <c r="BP14" s="19"/>
      <c r="BQ14" s="19">
        <v>2.94390234201438E-2</v>
      </c>
      <c r="BR14" s="19">
        <v>4.4750597363331299E-2</v>
      </c>
      <c r="BS14" s="19"/>
      <c r="BT14" s="19">
        <v>2.4673670211305999E-2</v>
      </c>
      <c r="BU14" s="19"/>
      <c r="BV14" s="19">
        <v>8.98998417002769E-2</v>
      </c>
      <c r="BW14" s="19">
        <v>4.5755135768490697E-2</v>
      </c>
      <c r="BX14" s="19">
        <v>3.59538984787489E-2</v>
      </c>
      <c r="BY14" s="19"/>
      <c r="BZ14" s="19">
        <v>8.1007384562063495E-2</v>
      </c>
      <c r="CA14" s="19">
        <v>7.74323398953215E-2</v>
      </c>
      <c r="CB14" s="19">
        <v>5.9162251997090298E-2</v>
      </c>
      <c r="CC14" s="19">
        <v>2.2734242611422002E-2</v>
      </c>
      <c r="CD14" s="19">
        <v>3.6220928049753798E-2</v>
      </c>
      <c r="CE14" s="19">
        <v>1.6755449641049899E-2</v>
      </c>
      <c r="CF14" s="19">
        <v>1.5362686181857601E-2</v>
      </c>
      <c r="CG14" s="19"/>
      <c r="CH14" s="19">
        <v>1.67456191769309E-2</v>
      </c>
      <c r="CI14" s="19">
        <v>3.4171346555024303E-2</v>
      </c>
      <c r="CJ14" s="19">
        <v>4.55314587696884E-2</v>
      </c>
      <c r="CK14" s="19">
        <v>9.5216454008831594E-2</v>
      </c>
      <c r="CL14" s="19">
        <v>0.130929863339141</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180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168</v>
      </c>
      <c r="C9" s="17">
        <v>0</v>
      </c>
      <c r="D9" s="17">
        <v>0</v>
      </c>
      <c r="E9" s="17">
        <v>0</v>
      </c>
      <c r="F9" s="17"/>
      <c r="G9" s="17">
        <v>0</v>
      </c>
      <c r="H9" s="17">
        <v>0</v>
      </c>
      <c r="I9" s="17">
        <v>0</v>
      </c>
      <c r="J9" s="17">
        <v>0</v>
      </c>
      <c r="K9" s="17">
        <v>0</v>
      </c>
      <c r="L9" s="17">
        <v>0</v>
      </c>
      <c r="M9" s="17"/>
      <c r="N9" s="17">
        <v>0</v>
      </c>
      <c r="O9" s="17">
        <v>0</v>
      </c>
      <c r="P9" s="17">
        <v>0</v>
      </c>
      <c r="Q9" s="17">
        <v>0</v>
      </c>
      <c r="R9" s="17"/>
      <c r="S9" s="17">
        <v>0</v>
      </c>
      <c r="T9" s="17">
        <v>0</v>
      </c>
      <c r="U9" s="17">
        <v>0</v>
      </c>
      <c r="V9" s="17">
        <v>0</v>
      </c>
      <c r="W9" s="17">
        <v>0</v>
      </c>
      <c r="X9" s="17">
        <v>0</v>
      </c>
      <c r="Y9" s="17">
        <v>0</v>
      </c>
      <c r="Z9" s="17">
        <v>0</v>
      </c>
      <c r="AA9" s="17">
        <v>0</v>
      </c>
      <c r="AB9" s="17">
        <v>0</v>
      </c>
      <c r="AC9" s="17">
        <v>0</v>
      </c>
      <c r="AD9" s="17">
        <v>0</v>
      </c>
      <c r="AE9" s="17"/>
      <c r="AF9" s="17">
        <v>0</v>
      </c>
      <c r="AG9" s="17">
        <v>0</v>
      </c>
      <c r="AH9" s="17">
        <v>0</v>
      </c>
      <c r="AI9" s="17"/>
      <c r="AJ9" s="17">
        <v>0</v>
      </c>
      <c r="AK9" s="17">
        <v>0</v>
      </c>
      <c r="AL9" s="17">
        <v>0</v>
      </c>
      <c r="AM9" s="17">
        <v>0</v>
      </c>
      <c r="AN9" s="17">
        <v>0</v>
      </c>
      <c r="AO9" s="17"/>
      <c r="AP9" s="17">
        <v>0</v>
      </c>
      <c r="AQ9" s="17">
        <v>0</v>
      </c>
      <c r="AR9" s="17">
        <v>0</v>
      </c>
      <c r="AS9" s="17">
        <v>0</v>
      </c>
      <c r="AT9" s="17">
        <v>0</v>
      </c>
      <c r="AU9" s="17">
        <v>0</v>
      </c>
      <c r="AV9" s="17"/>
      <c r="AW9" s="17">
        <v>0</v>
      </c>
      <c r="AX9" s="17">
        <v>0</v>
      </c>
      <c r="AY9" s="17">
        <v>0</v>
      </c>
      <c r="AZ9" s="17">
        <v>0</v>
      </c>
      <c r="BA9" s="17">
        <v>0</v>
      </c>
      <c r="BB9" s="17">
        <v>0</v>
      </c>
      <c r="BC9" s="17">
        <v>0</v>
      </c>
      <c r="BD9" s="17">
        <v>0</v>
      </c>
      <c r="BE9" s="17">
        <v>0</v>
      </c>
      <c r="BF9" s="17">
        <v>0</v>
      </c>
      <c r="BG9" s="17">
        <v>0</v>
      </c>
      <c r="BH9" s="17">
        <v>0</v>
      </c>
      <c r="BI9" s="17">
        <v>0</v>
      </c>
      <c r="BJ9" s="17">
        <v>0</v>
      </c>
      <c r="BK9" s="17">
        <v>0</v>
      </c>
      <c r="BL9" s="17">
        <v>0</v>
      </c>
      <c r="BM9" s="17"/>
      <c r="BN9" s="17">
        <v>0</v>
      </c>
      <c r="BO9" s="17">
        <v>0</v>
      </c>
      <c r="BP9" s="17"/>
      <c r="BQ9" s="17">
        <v>0</v>
      </c>
      <c r="BR9" s="17">
        <v>0</v>
      </c>
      <c r="BS9" s="17"/>
      <c r="BT9" s="17">
        <v>0</v>
      </c>
      <c r="BU9" s="17"/>
      <c r="BV9" s="17">
        <v>0</v>
      </c>
      <c r="BW9" s="17">
        <v>0</v>
      </c>
      <c r="BX9" s="17">
        <v>0</v>
      </c>
      <c r="BY9" s="17"/>
      <c r="BZ9" s="17">
        <v>0</v>
      </c>
      <c r="CA9" s="17">
        <v>0</v>
      </c>
      <c r="CB9" s="17">
        <v>0</v>
      </c>
      <c r="CC9" s="17">
        <v>0</v>
      </c>
      <c r="CD9" s="17">
        <v>0</v>
      </c>
      <c r="CE9" s="17">
        <v>0</v>
      </c>
      <c r="CF9" s="17">
        <v>0</v>
      </c>
      <c r="CG9" s="17"/>
      <c r="CH9" s="17">
        <v>0</v>
      </c>
      <c r="CI9" s="17">
        <v>0</v>
      </c>
      <c r="CJ9" s="17">
        <v>0</v>
      </c>
      <c r="CK9" s="17">
        <v>0</v>
      </c>
      <c r="CL9" s="17">
        <v>0</v>
      </c>
    </row>
    <row r="10" spans="2:90" x14ac:dyDescent="0.3">
      <c r="B10" s="18" t="s">
        <v>169</v>
      </c>
      <c r="C10" s="17">
        <v>1</v>
      </c>
      <c r="D10" s="17">
        <v>1</v>
      </c>
      <c r="E10" s="17">
        <v>1</v>
      </c>
      <c r="F10" s="17"/>
      <c r="G10" s="17">
        <v>1</v>
      </c>
      <c r="H10" s="17">
        <v>1</v>
      </c>
      <c r="I10" s="17">
        <v>1</v>
      </c>
      <c r="J10" s="17">
        <v>1</v>
      </c>
      <c r="K10" s="17">
        <v>1</v>
      </c>
      <c r="L10" s="17">
        <v>1</v>
      </c>
      <c r="M10" s="17"/>
      <c r="N10" s="17">
        <v>1</v>
      </c>
      <c r="O10" s="17">
        <v>1</v>
      </c>
      <c r="P10" s="17">
        <v>1</v>
      </c>
      <c r="Q10" s="17">
        <v>1</v>
      </c>
      <c r="R10" s="17"/>
      <c r="S10" s="17">
        <v>1</v>
      </c>
      <c r="T10" s="17">
        <v>1</v>
      </c>
      <c r="U10" s="17">
        <v>1</v>
      </c>
      <c r="V10" s="17">
        <v>1</v>
      </c>
      <c r="W10" s="17">
        <v>1</v>
      </c>
      <c r="X10" s="17">
        <v>1</v>
      </c>
      <c r="Y10" s="17">
        <v>1</v>
      </c>
      <c r="Z10" s="17">
        <v>1</v>
      </c>
      <c r="AA10" s="17">
        <v>1</v>
      </c>
      <c r="AB10" s="17">
        <v>1</v>
      </c>
      <c r="AC10" s="17">
        <v>1</v>
      </c>
      <c r="AD10" s="17">
        <v>1</v>
      </c>
      <c r="AE10" s="17"/>
      <c r="AF10" s="17">
        <v>1</v>
      </c>
      <c r="AG10" s="17">
        <v>1</v>
      </c>
      <c r="AH10" s="17">
        <v>1</v>
      </c>
      <c r="AI10" s="17"/>
      <c r="AJ10" s="17">
        <v>1</v>
      </c>
      <c r="AK10" s="17">
        <v>1</v>
      </c>
      <c r="AL10" s="17">
        <v>1</v>
      </c>
      <c r="AM10" s="17">
        <v>1</v>
      </c>
      <c r="AN10" s="17">
        <v>1</v>
      </c>
      <c r="AO10" s="17"/>
      <c r="AP10" s="17">
        <v>1</v>
      </c>
      <c r="AQ10" s="17">
        <v>1</v>
      </c>
      <c r="AR10" s="17">
        <v>1</v>
      </c>
      <c r="AS10" s="17">
        <v>1</v>
      </c>
      <c r="AT10" s="17">
        <v>1</v>
      </c>
      <c r="AU10" s="17">
        <v>1</v>
      </c>
      <c r="AV10" s="17"/>
      <c r="AW10" s="17">
        <v>1</v>
      </c>
      <c r="AX10" s="17">
        <v>1</v>
      </c>
      <c r="AY10" s="17">
        <v>1</v>
      </c>
      <c r="AZ10" s="17">
        <v>1</v>
      </c>
      <c r="BA10" s="17">
        <v>1</v>
      </c>
      <c r="BB10" s="17">
        <v>1</v>
      </c>
      <c r="BC10" s="17">
        <v>1</v>
      </c>
      <c r="BD10" s="17">
        <v>1</v>
      </c>
      <c r="BE10" s="17">
        <v>1</v>
      </c>
      <c r="BF10" s="17">
        <v>1</v>
      </c>
      <c r="BG10" s="17">
        <v>1</v>
      </c>
      <c r="BH10" s="17">
        <v>1</v>
      </c>
      <c r="BI10" s="17">
        <v>1</v>
      </c>
      <c r="BJ10" s="17">
        <v>1</v>
      </c>
      <c r="BK10" s="17">
        <v>1</v>
      </c>
      <c r="BL10" s="17">
        <v>1</v>
      </c>
      <c r="BM10" s="17"/>
      <c r="BN10" s="17">
        <v>1</v>
      </c>
      <c r="BO10" s="17">
        <v>1</v>
      </c>
      <c r="BP10" s="17"/>
      <c r="BQ10" s="17">
        <v>1</v>
      </c>
      <c r="BR10" s="17">
        <v>1</v>
      </c>
      <c r="BS10" s="17"/>
      <c r="BT10" s="17">
        <v>1</v>
      </c>
      <c r="BU10" s="17"/>
      <c r="BV10" s="17">
        <v>1</v>
      </c>
      <c r="BW10" s="17">
        <v>1</v>
      </c>
      <c r="BX10" s="17">
        <v>1</v>
      </c>
      <c r="BY10" s="17"/>
      <c r="BZ10" s="17">
        <v>1</v>
      </c>
      <c r="CA10" s="17">
        <v>1</v>
      </c>
      <c r="CB10" s="17">
        <v>1</v>
      </c>
      <c r="CC10" s="17">
        <v>1</v>
      </c>
      <c r="CD10" s="17">
        <v>1</v>
      </c>
      <c r="CE10" s="17">
        <v>1</v>
      </c>
      <c r="CF10" s="17">
        <v>1</v>
      </c>
      <c r="CG10" s="17"/>
      <c r="CH10" s="17">
        <v>1</v>
      </c>
      <c r="CI10" s="17">
        <v>1</v>
      </c>
      <c r="CJ10" s="17">
        <v>1</v>
      </c>
      <c r="CK10" s="17">
        <v>1</v>
      </c>
      <c r="CL10" s="17">
        <v>1</v>
      </c>
    </row>
    <row r="11" spans="2:90" x14ac:dyDescent="0.3">
      <c r="B11" s="18" t="s">
        <v>170</v>
      </c>
      <c r="C11" s="17">
        <v>0</v>
      </c>
      <c r="D11" s="17">
        <v>0</v>
      </c>
      <c r="E11" s="17">
        <v>0</v>
      </c>
      <c r="F11" s="17"/>
      <c r="G11" s="17">
        <v>0</v>
      </c>
      <c r="H11" s="17">
        <v>0</v>
      </c>
      <c r="I11" s="17">
        <v>0</v>
      </c>
      <c r="J11" s="17">
        <v>0</v>
      </c>
      <c r="K11" s="17">
        <v>0</v>
      </c>
      <c r="L11" s="17">
        <v>0</v>
      </c>
      <c r="M11" s="17"/>
      <c r="N11" s="17">
        <v>0</v>
      </c>
      <c r="O11" s="17">
        <v>0</v>
      </c>
      <c r="P11" s="17">
        <v>0</v>
      </c>
      <c r="Q11" s="17">
        <v>0</v>
      </c>
      <c r="R11" s="17"/>
      <c r="S11" s="17">
        <v>0</v>
      </c>
      <c r="T11" s="17">
        <v>0</v>
      </c>
      <c r="U11" s="17">
        <v>0</v>
      </c>
      <c r="V11" s="17">
        <v>0</v>
      </c>
      <c r="W11" s="17">
        <v>0</v>
      </c>
      <c r="X11" s="17">
        <v>0</v>
      </c>
      <c r="Y11" s="17">
        <v>0</v>
      </c>
      <c r="Z11" s="17">
        <v>0</v>
      </c>
      <c r="AA11" s="17">
        <v>0</v>
      </c>
      <c r="AB11" s="17">
        <v>0</v>
      </c>
      <c r="AC11" s="17">
        <v>0</v>
      </c>
      <c r="AD11" s="17">
        <v>0</v>
      </c>
      <c r="AE11" s="17"/>
      <c r="AF11" s="17">
        <v>0</v>
      </c>
      <c r="AG11" s="17">
        <v>0</v>
      </c>
      <c r="AH11" s="17">
        <v>0</v>
      </c>
      <c r="AI11" s="17"/>
      <c r="AJ11" s="17">
        <v>0</v>
      </c>
      <c r="AK11" s="17">
        <v>0</v>
      </c>
      <c r="AL11" s="17">
        <v>0</v>
      </c>
      <c r="AM11" s="17">
        <v>0</v>
      </c>
      <c r="AN11" s="17">
        <v>0</v>
      </c>
      <c r="AO11" s="17"/>
      <c r="AP11" s="17">
        <v>0</v>
      </c>
      <c r="AQ11" s="17">
        <v>0</v>
      </c>
      <c r="AR11" s="17">
        <v>0</v>
      </c>
      <c r="AS11" s="17">
        <v>0</v>
      </c>
      <c r="AT11" s="17">
        <v>0</v>
      </c>
      <c r="AU11" s="17">
        <v>0</v>
      </c>
      <c r="AV11" s="17"/>
      <c r="AW11" s="17">
        <v>0</v>
      </c>
      <c r="AX11" s="17">
        <v>0</v>
      </c>
      <c r="AY11" s="17">
        <v>0</v>
      </c>
      <c r="AZ11" s="17">
        <v>0</v>
      </c>
      <c r="BA11" s="17">
        <v>0</v>
      </c>
      <c r="BB11" s="17">
        <v>0</v>
      </c>
      <c r="BC11" s="17">
        <v>0</v>
      </c>
      <c r="BD11" s="17">
        <v>0</v>
      </c>
      <c r="BE11" s="17">
        <v>0</v>
      </c>
      <c r="BF11" s="17">
        <v>0</v>
      </c>
      <c r="BG11" s="17">
        <v>0</v>
      </c>
      <c r="BH11" s="17">
        <v>0</v>
      </c>
      <c r="BI11" s="17">
        <v>0</v>
      </c>
      <c r="BJ11" s="17">
        <v>0</v>
      </c>
      <c r="BK11" s="17">
        <v>0</v>
      </c>
      <c r="BL11" s="17">
        <v>0</v>
      </c>
      <c r="BM11" s="17"/>
      <c r="BN11" s="17">
        <v>0</v>
      </c>
      <c r="BO11" s="17">
        <v>0</v>
      </c>
      <c r="BP11" s="17"/>
      <c r="BQ11" s="17">
        <v>0</v>
      </c>
      <c r="BR11" s="17">
        <v>0</v>
      </c>
      <c r="BS11" s="17"/>
      <c r="BT11" s="17">
        <v>0</v>
      </c>
      <c r="BU11" s="17"/>
      <c r="BV11" s="17">
        <v>0</v>
      </c>
      <c r="BW11" s="17">
        <v>0</v>
      </c>
      <c r="BX11" s="17">
        <v>0</v>
      </c>
      <c r="BY11" s="17"/>
      <c r="BZ11" s="17">
        <v>0</v>
      </c>
      <c r="CA11" s="17">
        <v>0</v>
      </c>
      <c r="CB11" s="17">
        <v>0</v>
      </c>
      <c r="CC11" s="17">
        <v>0</v>
      </c>
      <c r="CD11" s="17">
        <v>0</v>
      </c>
      <c r="CE11" s="17">
        <v>0</v>
      </c>
      <c r="CF11" s="17">
        <v>0</v>
      </c>
      <c r="CG11" s="17"/>
      <c r="CH11" s="17">
        <v>0</v>
      </c>
      <c r="CI11" s="17">
        <v>0</v>
      </c>
      <c r="CJ11" s="17">
        <v>0</v>
      </c>
      <c r="CK11" s="17">
        <v>0</v>
      </c>
      <c r="CL11" s="17">
        <v>0</v>
      </c>
    </row>
    <row r="12" spans="2:90" x14ac:dyDescent="0.3">
      <c r="B12" s="18" t="s">
        <v>171</v>
      </c>
      <c r="C12" s="17">
        <v>0</v>
      </c>
      <c r="D12" s="17">
        <v>0</v>
      </c>
      <c r="E12" s="17">
        <v>0</v>
      </c>
      <c r="F12" s="17"/>
      <c r="G12" s="17">
        <v>0</v>
      </c>
      <c r="H12" s="17">
        <v>0</v>
      </c>
      <c r="I12" s="17">
        <v>0</v>
      </c>
      <c r="J12" s="17">
        <v>0</v>
      </c>
      <c r="K12" s="17">
        <v>0</v>
      </c>
      <c r="L12" s="17">
        <v>0</v>
      </c>
      <c r="M12" s="17"/>
      <c r="N12" s="17">
        <v>0</v>
      </c>
      <c r="O12" s="17">
        <v>0</v>
      </c>
      <c r="P12" s="17">
        <v>0</v>
      </c>
      <c r="Q12" s="17">
        <v>0</v>
      </c>
      <c r="R12" s="17"/>
      <c r="S12" s="17">
        <v>0</v>
      </c>
      <c r="T12" s="17">
        <v>0</v>
      </c>
      <c r="U12" s="17">
        <v>0</v>
      </c>
      <c r="V12" s="17">
        <v>0</v>
      </c>
      <c r="W12" s="17">
        <v>0</v>
      </c>
      <c r="X12" s="17">
        <v>0</v>
      </c>
      <c r="Y12" s="17">
        <v>0</v>
      </c>
      <c r="Z12" s="17">
        <v>0</v>
      </c>
      <c r="AA12" s="17">
        <v>0</v>
      </c>
      <c r="AB12" s="17">
        <v>0</v>
      </c>
      <c r="AC12" s="17">
        <v>0</v>
      </c>
      <c r="AD12" s="17">
        <v>0</v>
      </c>
      <c r="AE12" s="17"/>
      <c r="AF12" s="17">
        <v>0</v>
      </c>
      <c r="AG12" s="17">
        <v>0</v>
      </c>
      <c r="AH12" s="17">
        <v>0</v>
      </c>
      <c r="AI12" s="17"/>
      <c r="AJ12" s="17">
        <v>0</v>
      </c>
      <c r="AK12" s="17">
        <v>0</v>
      </c>
      <c r="AL12" s="17">
        <v>0</v>
      </c>
      <c r="AM12" s="17">
        <v>0</v>
      </c>
      <c r="AN12" s="17">
        <v>0</v>
      </c>
      <c r="AO12" s="17"/>
      <c r="AP12" s="17">
        <v>0</v>
      </c>
      <c r="AQ12" s="17">
        <v>0</v>
      </c>
      <c r="AR12" s="17">
        <v>0</v>
      </c>
      <c r="AS12" s="17">
        <v>0</v>
      </c>
      <c r="AT12" s="17">
        <v>0</v>
      </c>
      <c r="AU12" s="17">
        <v>0</v>
      </c>
      <c r="AV12" s="17"/>
      <c r="AW12" s="17">
        <v>0</v>
      </c>
      <c r="AX12" s="17">
        <v>0</v>
      </c>
      <c r="AY12" s="17">
        <v>0</v>
      </c>
      <c r="AZ12" s="17">
        <v>0</v>
      </c>
      <c r="BA12" s="17">
        <v>0</v>
      </c>
      <c r="BB12" s="17">
        <v>0</v>
      </c>
      <c r="BC12" s="17">
        <v>0</v>
      </c>
      <c r="BD12" s="17">
        <v>0</v>
      </c>
      <c r="BE12" s="17">
        <v>0</v>
      </c>
      <c r="BF12" s="17">
        <v>0</v>
      </c>
      <c r="BG12" s="17">
        <v>0</v>
      </c>
      <c r="BH12" s="17">
        <v>0</v>
      </c>
      <c r="BI12" s="17">
        <v>0</v>
      </c>
      <c r="BJ12" s="17">
        <v>0</v>
      </c>
      <c r="BK12" s="17">
        <v>0</v>
      </c>
      <c r="BL12" s="17">
        <v>0</v>
      </c>
      <c r="BM12" s="17"/>
      <c r="BN12" s="17">
        <v>0</v>
      </c>
      <c r="BO12" s="17">
        <v>0</v>
      </c>
      <c r="BP12" s="17"/>
      <c r="BQ12" s="17">
        <v>0</v>
      </c>
      <c r="BR12" s="17">
        <v>0</v>
      </c>
      <c r="BS12" s="17"/>
      <c r="BT12" s="17">
        <v>0</v>
      </c>
      <c r="BU12" s="17"/>
      <c r="BV12" s="17">
        <v>0</v>
      </c>
      <c r="BW12" s="17">
        <v>0</v>
      </c>
      <c r="BX12" s="17">
        <v>0</v>
      </c>
      <c r="BY12" s="17"/>
      <c r="BZ12" s="17">
        <v>0</v>
      </c>
      <c r="CA12" s="17">
        <v>0</v>
      </c>
      <c r="CB12" s="17">
        <v>0</v>
      </c>
      <c r="CC12" s="17">
        <v>0</v>
      </c>
      <c r="CD12" s="17">
        <v>0</v>
      </c>
      <c r="CE12" s="17">
        <v>0</v>
      </c>
      <c r="CF12" s="17">
        <v>0</v>
      </c>
      <c r="CG12" s="17"/>
      <c r="CH12" s="17">
        <v>0</v>
      </c>
      <c r="CI12" s="17">
        <v>0</v>
      </c>
      <c r="CJ12" s="17">
        <v>0</v>
      </c>
      <c r="CK12" s="17">
        <v>0</v>
      </c>
      <c r="CL12" s="17">
        <v>0</v>
      </c>
    </row>
    <row r="13" spans="2:90" x14ac:dyDescent="0.3">
      <c r="B13" s="18" t="s">
        <v>172</v>
      </c>
      <c r="C13" s="17">
        <v>0</v>
      </c>
      <c r="D13" s="17">
        <v>0</v>
      </c>
      <c r="E13" s="17">
        <v>0</v>
      </c>
      <c r="F13" s="17"/>
      <c r="G13" s="17">
        <v>0</v>
      </c>
      <c r="H13" s="17">
        <v>0</v>
      </c>
      <c r="I13" s="17">
        <v>0</v>
      </c>
      <c r="J13" s="17">
        <v>0</v>
      </c>
      <c r="K13" s="17">
        <v>0</v>
      </c>
      <c r="L13" s="17">
        <v>0</v>
      </c>
      <c r="M13" s="17"/>
      <c r="N13" s="17">
        <v>0</v>
      </c>
      <c r="O13" s="17">
        <v>0</v>
      </c>
      <c r="P13" s="17">
        <v>0</v>
      </c>
      <c r="Q13" s="17">
        <v>0</v>
      </c>
      <c r="R13" s="17"/>
      <c r="S13" s="17">
        <v>0</v>
      </c>
      <c r="T13" s="17">
        <v>0</v>
      </c>
      <c r="U13" s="17">
        <v>0</v>
      </c>
      <c r="V13" s="17">
        <v>0</v>
      </c>
      <c r="W13" s="17">
        <v>0</v>
      </c>
      <c r="X13" s="17">
        <v>0</v>
      </c>
      <c r="Y13" s="17">
        <v>0</v>
      </c>
      <c r="Z13" s="17">
        <v>0</v>
      </c>
      <c r="AA13" s="17">
        <v>0</v>
      </c>
      <c r="AB13" s="17">
        <v>0</v>
      </c>
      <c r="AC13" s="17">
        <v>0</v>
      </c>
      <c r="AD13" s="17">
        <v>0</v>
      </c>
      <c r="AE13" s="17"/>
      <c r="AF13" s="17">
        <v>0</v>
      </c>
      <c r="AG13" s="17">
        <v>0</v>
      </c>
      <c r="AH13" s="17">
        <v>0</v>
      </c>
      <c r="AI13" s="17"/>
      <c r="AJ13" s="17">
        <v>0</v>
      </c>
      <c r="AK13" s="17">
        <v>0</v>
      </c>
      <c r="AL13" s="17">
        <v>0</v>
      </c>
      <c r="AM13" s="17">
        <v>0</v>
      </c>
      <c r="AN13" s="17">
        <v>0</v>
      </c>
      <c r="AO13" s="17"/>
      <c r="AP13" s="17">
        <v>0</v>
      </c>
      <c r="AQ13" s="17">
        <v>0</v>
      </c>
      <c r="AR13" s="17">
        <v>0</v>
      </c>
      <c r="AS13" s="17">
        <v>0</v>
      </c>
      <c r="AT13" s="17">
        <v>0</v>
      </c>
      <c r="AU13" s="17">
        <v>0</v>
      </c>
      <c r="AV13" s="17"/>
      <c r="AW13" s="17">
        <v>0</v>
      </c>
      <c r="AX13" s="17">
        <v>0</v>
      </c>
      <c r="AY13" s="17">
        <v>0</v>
      </c>
      <c r="AZ13" s="17">
        <v>0</v>
      </c>
      <c r="BA13" s="17">
        <v>0</v>
      </c>
      <c r="BB13" s="17">
        <v>0</v>
      </c>
      <c r="BC13" s="17">
        <v>0</v>
      </c>
      <c r="BD13" s="17">
        <v>0</v>
      </c>
      <c r="BE13" s="17">
        <v>0</v>
      </c>
      <c r="BF13" s="17">
        <v>0</v>
      </c>
      <c r="BG13" s="17">
        <v>0</v>
      </c>
      <c r="BH13" s="17">
        <v>0</v>
      </c>
      <c r="BI13" s="17">
        <v>0</v>
      </c>
      <c r="BJ13" s="17">
        <v>0</v>
      </c>
      <c r="BK13" s="17">
        <v>0</v>
      </c>
      <c r="BL13" s="17">
        <v>0</v>
      </c>
      <c r="BM13" s="17"/>
      <c r="BN13" s="17">
        <v>0</v>
      </c>
      <c r="BO13" s="17">
        <v>0</v>
      </c>
      <c r="BP13" s="17"/>
      <c r="BQ13" s="17">
        <v>0</v>
      </c>
      <c r="BR13" s="17">
        <v>0</v>
      </c>
      <c r="BS13" s="17"/>
      <c r="BT13" s="17">
        <v>0</v>
      </c>
      <c r="BU13" s="17"/>
      <c r="BV13" s="17">
        <v>0</v>
      </c>
      <c r="BW13" s="17">
        <v>0</v>
      </c>
      <c r="BX13" s="17">
        <v>0</v>
      </c>
      <c r="BY13" s="17"/>
      <c r="BZ13" s="17">
        <v>0</v>
      </c>
      <c r="CA13" s="17">
        <v>0</v>
      </c>
      <c r="CB13" s="17">
        <v>0</v>
      </c>
      <c r="CC13" s="17">
        <v>0</v>
      </c>
      <c r="CD13" s="17">
        <v>0</v>
      </c>
      <c r="CE13" s="17">
        <v>0</v>
      </c>
      <c r="CF13" s="17">
        <v>0</v>
      </c>
      <c r="CG13" s="17"/>
      <c r="CH13" s="17">
        <v>0</v>
      </c>
      <c r="CI13" s="17">
        <v>0</v>
      </c>
      <c r="CJ13" s="17">
        <v>0</v>
      </c>
      <c r="CK13" s="17">
        <v>0</v>
      </c>
      <c r="CL13" s="17">
        <v>0</v>
      </c>
    </row>
    <row r="14" spans="2:90" x14ac:dyDescent="0.3">
      <c r="B14" s="18" t="s">
        <v>118</v>
      </c>
      <c r="C14" s="17">
        <v>0</v>
      </c>
      <c r="D14" s="17">
        <v>0</v>
      </c>
      <c r="E14" s="17">
        <v>0</v>
      </c>
      <c r="F14" s="17"/>
      <c r="G14" s="17">
        <v>0</v>
      </c>
      <c r="H14" s="17">
        <v>0</v>
      </c>
      <c r="I14" s="17">
        <v>0</v>
      </c>
      <c r="J14" s="17">
        <v>0</v>
      </c>
      <c r="K14" s="17">
        <v>0</v>
      </c>
      <c r="L14" s="17">
        <v>0</v>
      </c>
      <c r="M14" s="17"/>
      <c r="N14" s="17">
        <v>0</v>
      </c>
      <c r="O14" s="17">
        <v>0</v>
      </c>
      <c r="P14" s="17">
        <v>0</v>
      </c>
      <c r="Q14" s="17">
        <v>0</v>
      </c>
      <c r="R14" s="17"/>
      <c r="S14" s="17">
        <v>0</v>
      </c>
      <c r="T14" s="17">
        <v>0</v>
      </c>
      <c r="U14" s="17">
        <v>0</v>
      </c>
      <c r="V14" s="17">
        <v>0</v>
      </c>
      <c r="W14" s="17">
        <v>0</v>
      </c>
      <c r="X14" s="17">
        <v>0</v>
      </c>
      <c r="Y14" s="17">
        <v>0</v>
      </c>
      <c r="Z14" s="17">
        <v>0</v>
      </c>
      <c r="AA14" s="17">
        <v>0</v>
      </c>
      <c r="AB14" s="17">
        <v>0</v>
      </c>
      <c r="AC14" s="17">
        <v>0</v>
      </c>
      <c r="AD14" s="17">
        <v>0</v>
      </c>
      <c r="AE14" s="17"/>
      <c r="AF14" s="17">
        <v>0</v>
      </c>
      <c r="AG14" s="17">
        <v>0</v>
      </c>
      <c r="AH14" s="17">
        <v>0</v>
      </c>
      <c r="AI14" s="17"/>
      <c r="AJ14" s="17">
        <v>0</v>
      </c>
      <c r="AK14" s="17">
        <v>0</v>
      </c>
      <c r="AL14" s="17">
        <v>0</v>
      </c>
      <c r="AM14" s="17">
        <v>0</v>
      </c>
      <c r="AN14" s="17">
        <v>0</v>
      </c>
      <c r="AO14" s="17"/>
      <c r="AP14" s="17">
        <v>0</v>
      </c>
      <c r="AQ14" s="17">
        <v>0</v>
      </c>
      <c r="AR14" s="17">
        <v>0</v>
      </c>
      <c r="AS14" s="17">
        <v>0</v>
      </c>
      <c r="AT14" s="17">
        <v>0</v>
      </c>
      <c r="AU14" s="17">
        <v>0</v>
      </c>
      <c r="AV14" s="17"/>
      <c r="AW14" s="17">
        <v>0</v>
      </c>
      <c r="AX14" s="17">
        <v>0</v>
      </c>
      <c r="AY14" s="17">
        <v>0</v>
      </c>
      <c r="AZ14" s="17">
        <v>0</v>
      </c>
      <c r="BA14" s="17">
        <v>0</v>
      </c>
      <c r="BB14" s="17">
        <v>0</v>
      </c>
      <c r="BC14" s="17">
        <v>0</v>
      </c>
      <c r="BD14" s="17">
        <v>0</v>
      </c>
      <c r="BE14" s="17">
        <v>0</v>
      </c>
      <c r="BF14" s="17">
        <v>0</v>
      </c>
      <c r="BG14" s="17">
        <v>0</v>
      </c>
      <c r="BH14" s="17">
        <v>0</v>
      </c>
      <c r="BI14" s="17">
        <v>0</v>
      </c>
      <c r="BJ14" s="17">
        <v>0</v>
      </c>
      <c r="BK14" s="17">
        <v>0</v>
      </c>
      <c r="BL14" s="17">
        <v>0</v>
      </c>
      <c r="BM14" s="17"/>
      <c r="BN14" s="17">
        <v>0</v>
      </c>
      <c r="BO14" s="17">
        <v>0</v>
      </c>
      <c r="BP14" s="17"/>
      <c r="BQ14" s="17">
        <v>0</v>
      </c>
      <c r="BR14" s="17">
        <v>0</v>
      </c>
      <c r="BS14" s="17"/>
      <c r="BT14" s="17">
        <v>0</v>
      </c>
      <c r="BU14" s="17"/>
      <c r="BV14" s="17">
        <v>0</v>
      </c>
      <c r="BW14" s="17">
        <v>0</v>
      </c>
      <c r="BX14" s="17">
        <v>0</v>
      </c>
      <c r="BY14" s="17"/>
      <c r="BZ14" s="17">
        <v>0</v>
      </c>
      <c r="CA14" s="17">
        <v>0</v>
      </c>
      <c r="CB14" s="17">
        <v>0</v>
      </c>
      <c r="CC14" s="17">
        <v>0</v>
      </c>
      <c r="CD14" s="17">
        <v>0</v>
      </c>
      <c r="CE14" s="17">
        <v>0</v>
      </c>
      <c r="CF14" s="17">
        <v>0</v>
      </c>
      <c r="CG14" s="17"/>
      <c r="CH14" s="17">
        <v>0</v>
      </c>
      <c r="CI14" s="17">
        <v>0</v>
      </c>
      <c r="CJ14" s="17">
        <v>0</v>
      </c>
      <c r="CK14" s="17">
        <v>0</v>
      </c>
      <c r="CL14" s="17">
        <v>0</v>
      </c>
    </row>
    <row r="15" spans="2:90" x14ac:dyDescent="0.3">
      <c r="B15" s="18" t="s">
        <v>173</v>
      </c>
      <c r="C15" s="20">
        <v>1</v>
      </c>
      <c r="D15" s="20">
        <v>1</v>
      </c>
      <c r="E15" s="20">
        <v>1</v>
      </c>
      <c r="F15" s="20"/>
      <c r="G15" s="20">
        <v>1</v>
      </c>
      <c r="H15" s="20">
        <v>1</v>
      </c>
      <c r="I15" s="20">
        <v>1</v>
      </c>
      <c r="J15" s="20">
        <v>1</v>
      </c>
      <c r="K15" s="20">
        <v>1</v>
      </c>
      <c r="L15" s="20">
        <v>1</v>
      </c>
      <c r="M15" s="20"/>
      <c r="N15" s="20">
        <v>1</v>
      </c>
      <c r="O15" s="20">
        <v>1</v>
      </c>
      <c r="P15" s="20">
        <v>1</v>
      </c>
      <c r="Q15" s="20">
        <v>1</v>
      </c>
      <c r="R15" s="20"/>
      <c r="S15" s="20">
        <v>1</v>
      </c>
      <c r="T15" s="20">
        <v>1</v>
      </c>
      <c r="U15" s="20">
        <v>1</v>
      </c>
      <c r="V15" s="20">
        <v>1</v>
      </c>
      <c r="W15" s="20">
        <v>1</v>
      </c>
      <c r="X15" s="20">
        <v>1</v>
      </c>
      <c r="Y15" s="20">
        <v>1</v>
      </c>
      <c r="Z15" s="20">
        <v>1</v>
      </c>
      <c r="AA15" s="20">
        <v>1</v>
      </c>
      <c r="AB15" s="20">
        <v>1</v>
      </c>
      <c r="AC15" s="20">
        <v>1</v>
      </c>
      <c r="AD15" s="20">
        <v>1</v>
      </c>
      <c r="AE15" s="20"/>
      <c r="AF15" s="20">
        <v>1</v>
      </c>
      <c r="AG15" s="20">
        <v>1</v>
      </c>
      <c r="AH15" s="20">
        <v>1</v>
      </c>
      <c r="AI15" s="20"/>
      <c r="AJ15" s="20">
        <v>1</v>
      </c>
      <c r="AK15" s="20">
        <v>1</v>
      </c>
      <c r="AL15" s="20">
        <v>1</v>
      </c>
      <c r="AM15" s="20">
        <v>1</v>
      </c>
      <c r="AN15" s="20">
        <v>1</v>
      </c>
      <c r="AO15" s="20"/>
      <c r="AP15" s="20">
        <v>1</v>
      </c>
      <c r="AQ15" s="20">
        <v>1</v>
      </c>
      <c r="AR15" s="20">
        <v>1</v>
      </c>
      <c r="AS15" s="20">
        <v>1</v>
      </c>
      <c r="AT15" s="20">
        <v>1</v>
      </c>
      <c r="AU15" s="20">
        <v>1</v>
      </c>
      <c r="AV15" s="20"/>
      <c r="AW15" s="20">
        <v>1</v>
      </c>
      <c r="AX15" s="20">
        <v>1</v>
      </c>
      <c r="AY15" s="20">
        <v>1</v>
      </c>
      <c r="AZ15" s="20">
        <v>1</v>
      </c>
      <c r="BA15" s="20">
        <v>1</v>
      </c>
      <c r="BB15" s="20">
        <v>1</v>
      </c>
      <c r="BC15" s="20">
        <v>1</v>
      </c>
      <c r="BD15" s="20">
        <v>1</v>
      </c>
      <c r="BE15" s="20">
        <v>1</v>
      </c>
      <c r="BF15" s="20">
        <v>1</v>
      </c>
      <c r="BG15" s="20">
        <v>1</v>
      </c>
      <c r="BH15" s="20">
        <v>1</v>
      </c>
      <c r="BI15" s="20">
        <v>1</v>
      </c>
      <c r="BJ15" s="20">
        <v>1</v>
      </c>
      <c r="BK15" s="20">
        <v>1</v>
      </c>
      <c r="BL15" s="20">
        <v>1</v>
      </c>
      <c r="BM15" s="20"/>
      <c r="BN15" s="20">
        <v>1</v>
      </c>
      <c r="BO15" s="20">
        <v>1</v>
      </c>
      <c r="BP15" s="20"/>
      <c r="BQ15" s="20">
        <v>1</v>
      </c>
      <c r="BR15" s="20">
        <v>1</v>
      </c>
      <c r="BS15" s="20"/>
      <c r="BT15" s="20">
        <v>1</v>
      </c>
      <c r="BU15" s="20"/>
      <c r="BV15" s="20">
        <v>1</v>
      </c>
      <c r="BW15" s="20">
        <v>1</v>
      </c>
      <c r="BX15" s="20">
        <v>1</v>
      </c>
      <c r="BY15" s="20"/>
      <c r="BZ15" s="20">
        <v>1</v>
      </c>
      <c r="CA15" s="20">
        <v>1</v>
      </c>
      <c r="CB15" s="20">
        <v>1</v>
      </c>
      <c r="CC15" s="20">
        <v>1</v>
      </c>
      <c r="CD15" s="20">
        <v>1</v>
      </c>
      <c r="CE15" s="20">
        <v>1</v>
      </c>
      <c r="CF15" s="20">
        <v>1</v>
      </c>
      <c r="CG15" s="20"/>
      <c r="CH15" s="20">
        <v>1</v>
      </c>
      <c r="CI15" s="20">
        <v>1</v>
      </c>
      <c r="CJ15" s="20">
        <v>1</v>
      </c>
      <c r="CK15" s="20">
        <v>1</v>
      </c>
      <c r="CL15" s="20">
        <v>1</v>
      </c>
    </row>
    <row r="16" spans="2:90" x14ac:dyDescent="0.3">
      <c r="B16" s="18" t="s">
        <v>174</v>
      </c>
      <c r="C16" s="20">
        <v>0</v>
      </c>
      <c r="D16" s="20">
        <v>0</v>
      </c>
      <c r="E16" s="20">
        <v>0</v>
      </c>
      <c r="F16" s="20"/>
      <c r="G16" s="20">
        <v>0</v>
      </c>
      <c r="H16" s="20">
        <v>0</v>
      </c>
      <c r="I16" s="20">
        <v>0</v>
      </c>
      <c r="J16" s="20">
        <v>0</v>
      </c>
      <c r="K16" s="20">
        <v>0</v>
      </c>
      <c r="L16" s="20">
        <v>0</v>
      </c>
      <c r="M16" s="20"/>
      <c r="N16" s="20">
        <v>0</v>
      </c>
      <c r="O16" s="20">
        <v>0</v>
      </c>
      <c r="P16" s="20">
        <v>0</v>
      </c>
      <c r="Q16" s="20">
        <v>0</v>
      </c>
      <c r="R16" s="20"/>
      <c r="S16" s="20">
        <v>0</v>
      </c>
      <c r="T16" s="20">
        <v>0</v>
      </c>
      <c r="U16" s="20">
        <v>0</v>
      </c>
      <c r="V16" s="20">
        <v>0</v>
      </c>
      <c r="W16" s="20">
        <v>0</v>
      </c>
      <c r="X16" s="20">
        <v>0</v>
      </c>
      <c r="Y16" s="20">
        <v>0</v>
      </c>
      <c r="Z16" s="20">
        <v>0</v>
      </c>
      <c r="AA16" s="20">
        <v>0</v>
      </c>
      <c r="AB16" s="20">
        <v>0</v>
      </c>
      <c r="AC16" s="20">
        <v>0</v>
      </c>
      <c r="AD16" s="20">
        <v>0</v>
      </c>
      <c r="AE16" s="20"/>
      <c r="AF16" s="20">
        <v>0</v>
      </c>
      <c r="AG16" s="20">
        <v>0</v>
      </c>
      <c r="AH16" s="20">
        <v>0</v>
      </c>
      <c r="AI16" s="20"/>
      <c r="AJ16" s="20">
        <v>0</v>
      </c>
      <c r="AK16" s="20">
        <v>0</v>
      </c>
      <c r="AL16" s="20">
        <v>0</v>
      </c>
      <c r="AM16" s="20">
        <v>0</v>
      </c>
      <c r="AN16" s="20">
        <v>0</v>
      </c>
      <c r="AO16" s="20"/>
      <c r="AP16" s="20">
        <v>0</v>
      </c>
      <c r="AQ16" s="20">
        <v>0</v>
      </c>
      <c r="AR16" s="20">
        <v>0</v>
      </c>
      <c r="AS16" s="20">
        <v>0</v>
      </c>
      <c r="AT16" s="20">
        <v>0</v>
      </c>
      <c r="AU16" s="20">
        <v>0</v>
      </c>
      <c r="AV16" s="20"/>
      <c r="AW16" s="20">
        <v>0</v>
      </c>
      <c r="AX16" s="20">
        <v>0</v>
      </c>
      <c r="AY16" s="20">
        <v>0</v>
      </c>
      <c r="AZ16" s="20">
        <v>0</v>
      </c>
      <c r="BA16" s="20">
        <v>0</v>
      </c>
      <c r="BB16" s="20">
        <v>0</v>
      </c>
      <c r="BC16" s="20">
        <v>0</v>
      </c>
      <c r="BD16" s="20">
        <v>0</v>
      </c>
      <c r="BE16" s="20">
        <v>0</v>
      </c>
      <c r="BF16" s="20">
        <v>0</v>
      </c>
      <c r="BG16" s="20">
        <v>0</v>
      </c>
      <c r="BH16" s="20">
        <v>0</v>
      </c>
      <c r="BI16" s="20">
        <v>0</v>
      </c>
      <c r="BJ16" s="20">
        <v>0</v>
      </c>
      <c r="BK16" s="20">
        <v>0</v>
      </c>
      <c r="BL16" s="20">
        <v>0</v>
      </c>
      <c r="BM16" s="20"/>
      <c r="BN16" s="20">
        <v>0</v>
      </c>
      <c r="BO16" s="20">
        <v>0</v>
      </c>
      <c r="BP16" s="20"/>
      <c r="BQ16" s="20">
        <v>0</v>
      </c>
      <c r="BR16" s="20">
        <v>0</v>
      </c>
      <c r="BS16" s="20"/>
      <c r="BT16" s="20">
        <v>0</v>
      </c>
      <c r="BU16" s="20"/>
      <c r="BV16" s="20">
        <v>0</v>
      </c>
      <c r="BW16" s="20">
        <v>0</v>
      </c>
      <c r="BX16" s="20">
        <v>0</v>
      </c>
      <c r="BY16" s="20"/>
      <c r="BZ16" s="20">
        <v>0</v>
      </c>
      <c r="CA16" s="20">
        <v>0</v>
      </c>
      <c r="CB16" s="20">
        <v>0</v>
      </c>
      <c r="CC16" s="20">
        <v>0</v>
      </c>
      <c r="CD16" s="20">
        <v>0</v>
      </c>
      <c r="CE16" s="20">
        <v>0</v>
      </c>
      <c r="CF16" s="20">
        <v>0</v>
      </c>
      <c r="CG16" s="20"/>
      <c r="CH16" s="20">
        <v>0</v>
      </c>
      <c r="CI16" s="20">
        <v>0</v>
      </c>
      <c r="CJ16" s="20">
        <v>0</v>
      </c>
      <c r="CK16" s="20">
        <v>0</v>
      </c>
      <c r="CL16" s="20">
        <v>0</v>
      </c>
    </row>
    <row r="17" spans="2:90" x14ac:dyDescent="0.3">
      <c r="B17" s="18" t="s">
        <v>121</v>
      </c>
      <c r="C17" s="21">
        <v>1</v>
      </c>
      <c r="D17" s="21">
        <v>1</v>
      </c>
      <c r="E17" s="21">
        <v>1</v>
      </c>
      <c r="F17" s="21"/>
      <c r="G17" s="21">
        <v>1</v>
      </c>
      <c r="H17" s="21">
        <v>1</v>
      </c>
      <c r="I17" s="21">
        <v>1</v>
      </c>
      <c r="J17" s="21">
        <v>1</v>
      </c>
      <c r="K17" s="21">
        <v>1</v>
      </c>
      <c r="L17" s="21">
        <v>1</v>
      </c>
      <c r="M17" s="21"/>
      <c r="N17" s="21">
        <v>1</v>
      </c>
      <c r="O17" s="21">
        <v>1</v>
      </c>
      <c r="P17" s="21">
        <v>1</v>
      </c>
      <c r="Q17" s="21">
        <v>1</v>
      </c>
      <c r="R17" s="21"/>
      <c r="S17" s="21">
        <v>1</v>
      </c>
      <c r="T17" s="21">
        <v>1</v>
      </c>
      <c r="U17" s="21">
        <v>1</v>
      </c>
      <c r="V17" s="21">
        <v>1</v>
      </c>
      <c r="W17" s="21">
        <v>1</v>
      </c>
      <c r="X17" s="21">
        <v>1</v>
      </c>
      <c r="Y17" s="21">
        <v>1</v>
      </c>
      <c r="Z17" s="21">
        <v>1</v>
      </c>
      <c r="AA17" s="21">
        <v>1</v>
      </c>
      <c r="AB17" s="21">
        <v>1</v>
      </c>
      <c r="AC17" s="21">
        <v>1</v>
      </c>
      <c r="AD17" s="21">
        <v>1</v>
      </c>
      <c r="AE17" s="21"/>
      <c r="AF17" s="21">
        <v>1</v>
      </c>
      <c r="AG17" s="21">
        <v>1</v>
      </c>
      <c r="AH17" s="21">
        <v>1</v>
      </c>
      <c r="AI17" s="21"/>
      <c r="AJ17" s="21">
        <v>1</v>
      </c>
      <c r="AK17" s="21">
        <v>1</v>
      </c>
      <c r="AL17" s="21">
        <v>1</v>
      </c>
      <c r="AM17" s="21">
        <v>1</v>
      </c>
      <c r="AN17" s="21">
        <v>1</v>
      </c>
      <c r="AO17" s="21"/>
      <c r="AP17" s="21">
        <v>1</v>
      </c>
      <c r="AQ17" s="21">
        <v>1</v>
      </c>
      <c r="AR17" s="21">
        <v>1</v>
      </c>
      <c r="AS17" s="21">
        <v>1</v>
      </c>
      <c r="AT17" s="21">
        <v>1</v>
      </c>
      <c r="AU17" s="21">
        <v>1</v>
      </c>
      <c r="AV17" s="21"/>
      <c r="AW17" s="21">
        <v>1</v>
      </c>
      <c r="AX17" s="21">
        <v>1</v>
      </c>
      <c r="AY17" s="21">
        <v>1</v>
      </c>
      <c r="AZ17" s="21">
        <v>1</v>
      </c>
      <c r="BA17" s="21">
        <v>1</v>
      </c>
      <c r="BB17" s="21">
        <v>1</v>
      </c>
      <c r="BC17" s="21">
        <v>1</v>
      </c>
      <c r="BD17" s="21">
        <v>1</v>
      </c>
      <c r="BE17" s="21">
        <v>1</v>
      </c>
      <c r="BF17" s="21">
        <v>1</v>
      </c>
      <c r="BG17" s="21">
        <v>1</v>
      </c>
      <c r="BH17" s="21">
        <v>1</v>
      </c>
      <c r="BI17" s="21">
        <v>1</v>
      </c>
      <c r="BJ17" s="21">
        <v>1</v>
      </c>
      <c r="BK17" s="21">
        <v>1</v>
      </c>
      <c r="BL17" s="21">
        <v>1</v>
      </c>
      <c r="BM17" s="21"/>
      <c r="BN17" s="21">
        <v>1</v>
      </c>
      <c r="BO17" s="21">
        <v>1</v>
      </c>
      <c r="BP17" s="21"/>
      <c r="BQ17" s="21">
        <v>1</v>
      </c>
      <c r="BR17" s="21">
        <v>1</v>
      </c>
      <c r="BS17" s="21"/>
      <c r="BT17" s="21">
        <v>1</v>
      </c>
      <c r="BU17" s="21"/>
      <c r="BV17" s="21">
        <v>1</v>
      </c>
      <c r="BW17" s="21">
        <v>1</v>
      </c>
      <c r="BX17" s="21">
        <v>1</v>
      </c>
      <c r="BY17" s="21"/>
      <c r="BZ17" s="21">
        <v>1</v>
      </c>
      <c r="CA17" s="21">
        <v>1</v>
      </c>
      <c r="CB17" s="21">
        <v>1</v>
      </c>
      <c r="CC17" s="21">
        <v>1</v>
      </c>
      <c r="CD17" s="21">
        <v>1</v>
      </c>
      <c r="CE17" s="21">
        <v>1</v>
      </c>
      <c r="CF17" s="21">
        <v>1</v>
      </c>
      <c r="CG17" s="21"/>
      <c r="CH17" s="21">
        <v>1</v>
      </c>
      <c r="CI17" s="21">
        <v>1</v>
      </c>
      <c r="CJ17" s="21">
        <v>1</v>
      </c>
      <c r="CK17" s="21">
        <v>1</v>
      </c>
      <c r="CL17" s="21">
        <v>1</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779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5.6464803780262598E-2</v>
      </c>
      <c r="D9" s="17">
        <v>6.0458295618344898E-2</v>
      </c>
      <c r="E9" s="17">
        <v>5.20700024687238E-2</v>
      </c>
      <c r="F9" s="17"/>
      <c r="G9" s="17">
        <v>8.65951881250515E-2</v>
      </c>
      <c r="H9" s="17">
        <v>9.09279428785639E-2</v>
      </c>
      <c r="I9" s="17">
        <v>6.6368858878316894E-2</v>
      </c>
      <c r="J9" s="17">
        <v>4.7552550737549798E-2</v>
      </c>
      <c r="K9" s="17">
        <v>4.0651607045377597E-2</v>
      </c>
      <c r="L9" s="17">
        <v>1.8023142584752801E-2</v>
      </c>
      <c r="M9" s="17"/>
      <c r="N9" s="17">
        <v>7.0663933383048605E-2</v>
      </c>
      <c r="O9" s="17">
        <v>5.32289825768597E-2</v>
      </c>
      <c r="P9" s="17">
        <v>5.7253140292083497E-2</v>
      </c>
      <c r="Q9" s="17">
        <v>4.4387836384991698E-2</v>
      </c>
      <c r="R9" s="17"/>
      <c r="S9" s="17">
        <v>8.4863483190686595E-2</v>
      </c>
      <c r="T9" s="17">
        <v>2.9628426534044801E-2</v>
      </c>
      <c r="U9" s="17">
        <v>2.9557709857701599E-2</v>
      </c>
      <c r="V9" s="17">
        <v>5.1158823797240398E-2</v>
      </c>
      <c r="W9" s="17">
        <v>3.8493144312329898E-2</v>
      </c>
      <c r="X9" s="17">
        <v>5.1451811097007298E-2</v>
      </c>
      <c r="Y9" s="17">
        <v>5.7837286634486201E-2</v>
      </c>
      <c r="Z9" s="17">
        <v>0.10222072596721</v>
      </c>
      <c r="AA9" s="17">
        <v>7.8489217155695595E-2</v>
      </c>
      <c r="AB9" s="17">
        <v>4.4524389058098801E-2</v>
      </c>
      <c r="AC9" s="17">
        <v>2.6835130275668601E-2</v>
      </c>
      <c r="AD9" s="17">
        <v>0.124270019092642</v>
      </c>
      <c r="AE9" s="17"/>
      <c r="AF9" s="17">
        <v>2.6901936818590599E-2</v>
      </c>
      <c r="AG9" s="17">
        <v>7.2560463009426202E-2</v>
      </c>
      <c r="AH9" s="17">
        <v>7.735336192509E-2</v>
      </c>
      <c r="AI9" s="17"/>
      <c r="AJ9" s="17">
        <v>2.6476992937674401E-2</v>
      </c>
      <c r="AK9" s="17">
        <v>7.5906919004328E-2</v>
      </c>
      <c r="AL9" s="17">
        <v>4.2108864255995901E-2</v>
      </c>
      <c r="AM9" s="17">
        <v>4.7427993111634099E-2</v>
      </c>
      <c r="AN9" s="17">
        <v>3.8858274965941297E-2</v>
      </c>
      <c r="AO9" s="17"/>
      <c r="AP9" s="17">
        <v>9.5103160946705401E-2</v>
      </c>
      <c r="AQ9" s="17">
        <v>4.3536467517540402E-2</v>
      </c>
      <c r="AR9" s="17">
        <v>3.04786515352281E-2</v>
      </c>
      <c r="AS9" s="17">
        <v>4.8673158189729997E-2</v>
      </c>
      <c r="AT9" s="17">
        <v>6.6593945468295307E-2</v>
      </c>
      <c r="AU9" s="17">
        <v>3.40031147238255E-2</v>
      </c>
      <c r="AV9" s="17"/>
      <c r="AW9" s="17">
        <v>5.4275030558449101E-2</v>
      </c>
      <c r="AX9" s="17">
        <v>5.7334551330778902E-2</v>
      </c>
      <c r="AY9" s="17">
        <v>7.3113486881965395E-2</v>
      </c>
      <c r="AZ9" s="17">
        <v>6.9966882165187594E-2</v>
      </c>
      <c r="BA9" s="17">
        <v>5.2341509155111703E-2</v>
      </c>
      <c r="BB9" s="17">
        <v>4.1070547745710298E-2</v>
      </c>
      <c r="BC9" s="17">
        <v>5.3018683452102297E-2</v>
      </c>
      <c r="BD9" s="17">
        <v>4.5285617591278603E-2</v>
      </c>
      <c r="BE9" s="17">
        <v>4.4522167586126898E-2</v>
      </c>
      <c r="BF9" s="17">
        <v>3.8958664650595602E-2</v>
      </c>
      <c r="BG9" s="17">
        <v>5.7908968887958698E-2</v>
      </c>
      <c r="BH9" s="17">
        <v>5.7201346344487203E-2</v>
      </c>
      <c r="BI9" s="17">
        <v>2.26024077490188E-2</v>
      </c>
      <c r="BJ9" s="17">
        <v>3.3664274112362703E-2</v>
      </c>
      <c r="BK9" s="17">
        <v>5.5615184228265099E-2</v>
      </c>
      <c r="BL9" s="17">
        <v>0.15653352583647201</v>
      </c>
      <c r="BM9" s="17"/>
      <c r="BN9" s="17">
        <v>5.74940538403452E-2</v>
      </c>
      <c r="BO9" s="17">
        <v>5.5861791189507501E-2</v>
      </c>
      <c r="BP9" s="17"/>
      <c r="BQ9" s="17">
        <v>8.6412671729210494E-2</v>
      </c>
      <c r="BR9" s="17">
        <v>7.1025634125184797E-2</v>
      </c>
      <c r="BS9" s="17"/>
      <c r="BT9" s="17">
        <v>0.10465718687745899</v>
      </c>
      <c r="BU9" s="17"/>
      <c r="BV9" s="17">
        <v>5.2865390345940302E-2</v>
      </c>
      <c r="BW9" s="17">
        <v>8.3431943832356595E-2</v>
      </c>
      <c r="BX9" s="17">
        <v>5.0639077656239401E-2</v>
      </c>
      <c r="BY9" s="17"/>
      <c r="BZ9" s="17">
        <v>6.8781643671779996E-2</v>
      </c>
      <c r="CA9" s="17">
        <v>5.7045387241614197E-2</v>
      </c>
      <c r="CB9" s="17">
        <v>4.6867499359203597E-2</v>
      </c>
      <c r="CC9" s="17">
        <v>3.03469130269753E-2</v>
      </c>
      <c r="CD9" s="17">
        <v>4.0027034475316497E-2</v>
      </c>
      <c r="CE9" s="17">
        <v>6.9839549469558407E-2</v>
      </c>
      <c r="CF9" s="17">
        <v>0.104501105704826</v>
      </c>
      <c r="CG9" s="17"/>
      <c r="CH9" s="17">
        <v>0.12966045804639501</v>
      </c>
      <c r="CI9" s="17">
        <v>4.3097945064618698E-2</v>
      </c>
      <c r="CJ9" s="17">
        <v>4.8691061306410897E-2</v>
      </c>
      <c r="CK9" s="17">
        <v>5.4591458012555098E-2</v>
      </c>
      <c r="CL9" s="17">
        <v>8.0407372886274905E-2</v>
      </c>
    </row>
    <row r="10" spans="2:90" ht="28.8" x14ac:dyDescent="0.3">
      <c r="B10" s="18" t="s">
        <v>765</v>
      </c>
      <c r="C10" s="17">
        <v>0.13255764346023399</v>
      </c>
      <c r="D10" s="17">
        <v>0.156191358125155</v>
      </c>
      <c r="E10" s="17">
        <v>0.110511142623264</v>
      </c>
      <c r="F10" s="17"/>
      <c r="G10" s="17">
        <v>0.246057387842888</v>
      </c>
      <c r="H10" s="17">
        <v>0.26199875485409702</v>
      </c>
      <c r="I10" s="17">
        <v>0.15063383565077901</v>
      </c>
      <c r="J10" s="17">
        <v>8.8674570522457696E-2</v>
      </c>
      <c r="K10" s="17">
        <v>5.4837853420810601E-2</v>
      </c>
      <c r="L10" s="17">
        <v>2.4353922796091498E-2</v>
      </c>
      <c r="M10" s="17"/>
      <c r="N10" s="17">
        <v>0.17996672084325599</v>
      </c>
      <c r="O10" s="17">
        <v>0.140256473980129</v>
      </c>
      <c r="P10" s="17">
        <v>8.4328604179966696E-2</v>
      </c>
      <c r="Q10" s="17">
        <v>0.115312896005993</v>
      </c>
      <c r="R10" s="17"/>
      <c r="S10" s="17">
        <v>0.178707316455186</v>
      </c>
      <c r="T10" s="17">
        <v>0.110650870915748</v>
      </c>
      <c r="U10" s="17">
        <v>0.117834486408408</v>
      </c>
      <c r="V10" s="17">
        <v>0.10913345600475099</v>
      </c>
      <c r="W10" s="17">
        <v>0.12630306095742699</v>
      </c>
      <c r="X10" s="17">
        <v>7.7944141563459704E-2</v>
      </c>
      <c r="Y10" s="17">
        <v>0.115013553597654</v>
      </c>
      <c r="Z10" s="17">
        <v>0.184041200765833</v>
      </c>
      <c r="AA10" s="17">
        <v>0.148531307951311</v>
      </c>
      <c r="AB10" s="17">
        <v>0.109164143745373</v>
      </c>
      <c r="AC10" s="17">
        <v>0.200405669838742</v>
      </c>
      <c r="AD10" s="17">
        <v>0.176108770449975</v>
      </c>
      <c r="AE10" s="17"/>
      <c r="AF10" s="17">
        <v>9.1594719349443202E-2</v>
      </c>
      <c r="AG10" s="17">
        <v>0.14397846221331601</v>
      </c>
      <c r="AH10" s="17">
        <v>0.145609916707646</v>
      </c>
      <c r="AI10" s="17"/>
      <c r="AJ10" s="17">
        <v>0.104584864179589</v>
      </c>
      <c r="AK10" s="17">
        <v>0.166954062712559</v>
      </c>
      <c r="AL10" s="17">
        <v>9.82798962167728E-2</v>
      </c>
      <c r="AM10" s="17">
        <v>0.128646199711796</v>
      </c>
      <c r="AN10" s="17">
        <v>0.20678401219846501</v>
      </c>
      <c r="AO10" s="17"/>
      <c r="AP10" s="17">
        <v>0.18775028112884701</v>
      </c>
      <c r="AQ10" s="17">
        <v>0.124402815342018</v>
      </c>
      <c r="AR10" s="17">
        <v>0.13176122937408599</v>
      </c>
      <c r="AS10" s="17">
        <v>0.10830399040710501</v>
      </c>
      <c r="AT10" s="17">
        <v>0.18404717765530401</v>
      </c>
      <c r="AU10" s="17">
        <v>8.7704217028384601E-2</v>
      </c>
      <c r="AV10" s="17"/>
      <c r="AW10" s="17">
        <v>0.16627610941627299</v>
      </c>
      <c r="AX10" s="17">
        <v>0.16356769126913701</v>
      </c>
      <c r="AY10" s="17">
        <v>9.21245153909135E-2</v>
      </c>
      <c r="AZ10" s="17">
        <v>0.12194570465016601</v>
      </c>
      <c r="BA10" s="17">
        <v>9.4448372850287898E-2</v>
      </c>
      <c r="BB10" s="17">
        <v>0.10307237699856001</v>
      </c>
      <c r="BC10" s="17">
        <v>0.18107867019743101</v>
      </c>
      <c r="BD10" s="17">
        <v>9.50080058806788E-2</v>
      </c>
      <c r="BE10" s="17">
        <v>0.100119530824788</v>
      </c>
      <c r="BF10" s="17">
        <v>0.14012298557654801</v>
      </c>
      <c r="BG10" s="17">
        <v>0.13638705206041199</v>
      </c>
      <c r="BH10" s="17">
        <v>0.18831947798378401</v>
      </c>
      <c r="BI10" s="17">
        <v>0.17091984607608601</v>
      </c>
      <c r="BJ10" s="17">
        <v>0.21221429072357101</v>
      </c>
      <c r="BK10" s="17">
        <v>0.107300966849322</v>
      </c>
      <c r="BL10" s="17">
        <v>0.238259590133478</v>
      </c>
      <c r="BM10" s="17"/>
      <c r="BN10" s="17">
        <v>0.1174188933404</v>
      </c>
      <c r="BO10" s="17">
        <v>0.15428806538277701</v>
      </c>
      <c r="BP10" s="17"/>
      <c r="BQ10" s="17">
        <v>0.19169996397647801</v>
      </c>
      <c r="BR10" s="17">
        <v>0.125956131615307</v>
      </c>
      <c r="BS10" s="17"/>
      <c r="BT10" s="17">
        <v>0.237226237261036</v>
      </c>
      <c r="BU10" s="17"/>
      <c r="BV10" s="17">
        <v>0.11090881930126099</v>
      </c>
      <c r="BW10" s="17">
        <v>0.239524569937835</v>
      </c>
      <c r="BX10" s="17">
        <v>0.108154378226628</v>
      </c>
      <c r="BY10" s="17"/>
      <c r="BZ10" s="17">
        <v>0.104867107396445</v>
      </c>
      <c r="CA10" s="17">
        <v>0.15557765858233299</v>
      </c>
      <c r="CB10" s="17">
        <v>0.114344048119146</v>
      </c>
      <c r="CC10" s="17">
        <v>0.14880021516331701</v>
      </c>
      <c r="CD10" s="17">
        <v>0.13879067383555499</v>
      </c>
      <c r="CE10" s="17">
        <v>0.133381665535139</v>
      </c>
      <c r="CF10" s="17">
        <v>0.17518110868078099</v>
      </c>
      <c r="CG10" s="17"/>
      <c r="CH10" s="17">
        <v>0.197263009355227</v>
      </c>
      <c r="CI10" s="17">
        <v>0.124696592636555</v>
      </c>
      <c r="CJ10" s="17">
        <v>0.11500611734664</v>
      </c>
      <c r="CK10" s="17">
        <v>0.16400994413891501</v>
      </c>
      <c r="CL10" s="17">
        <v>8.5673356406188894E-2</v>
      </c>
    </row>
    <row r="11" spans="2:90" ht="28.8" x14ac:dyDescent="0.3">
      <c r="B11" s="18" t="s">
        <v>766</v>
      </c>
      <c r="C11" s="17">
        <v>0.126447831230867</v>
      </c>
      <c r="D11" s="17">
        <v>0.127082996940904</v>
      </c>
      <c r="E11" s="17">
        <v>0.123805955823397</v>
      </c>
      <c r="F11" s="17"/>
      <c r="G11" s="17">
        <v>0.21118495633727</v>
      </c>
      <c r="H11" s="17">
        <v>0.1928876790538</v>
      </c>
      <c r="I11" s="17">
        <v>0.17385099670049001</v>
      </c>
      <c r="J11" s="17">
        <v>0.115763009128414</v>
      </c>
      <c r="K11" s="17">
        <v>8.4338942673251802E-2</v>
      </c>
      <c r="L11" s="17">
        <v>1.3976196244740899E-2</v>
      </c>
      <c r="M11" s="17"/>
      <c r="N11" s="17">
        <v>0.14324190786315399</v>
      </c>
      <c r="O11" s="17">
        <v>0.129260045872266</v>
      </c>
      <c r="P11" s="17">
        <v>0.124918767128638</v>
      </c>
      <c r="Q11" s="17">
        <v>0.106200482398803</v>
      </c>
      <c r="R11" s="17"/>
      <c r="S11" s="17">
        <v>0.176094958265886</v>
      </c>
      <c r="T11" s="17">
        <v>0.101338921718036</v>
      </c>
      <c r="U11" s="17">
        <v>0.13790060096867701</v>
      </c>
      <c r="V11" s="17">
        <v>9.5623352624873995E-2</v>
      </c>
      <c r="W11" s="17">
        <v>0.17339037966340001</v>
      </c>
      <c r="X11" s="17">
        <v>0.152078254311238</v>
      </c>
      <c r="Y11" s="17">
        <v>0.102512611641319</v>
      </c>
      <c r="Z11" s="17">
        <v>9.8898744072710806E-2</v>
      </c>
      <c r="AA11" s="17">
        <v>0.112753249624077</v>
      </c>
      <c r="AB11" s="17">
        <v>0.111459603412716</v>
      </c>
      <c r="AC11" s="17">
        <v>8.7186536113132998E-2</v>
      </c>
      <c r="AD11" s="17">
        <v>0.14006094188118001</v>
      </c>
      <c r="AE11" s="17"/>
      <c r="AF11" s="17">
        <v>9.6509742467186202E-2</v>
      </c>
      <c r="AG11" s="17">
        <v>0.120996204422627</v>
      </c>
      <c r="AH11" s="17">
        <v>0.15404865041980401</v>
      </c>
      <c r="AI11" s="17"/>
      <c r="AJ11" s="17">
        <v>9.7545825703029596E-2</v>
      </c>
      <c r="AK11" s="17">
        <v>0.13726241343817999</v>
      </c>
      <c r="AL11" s="17">
        <v>0.12902044848021901</v>
      </c>
      <c r="AM11" s="17">
        <v>0.13749148034304101</v>
      </c>
      <c r="AN11" s="17">
        <v>0.12940101294794401</v>
      </c>
      <c r="AO11" s="17"/>
      <c r="AP11" s="17">
        <v>0.15837523047222299</v>
      </c>
      <c r="AQ11" s="17">
        <v>0.123570999272945</v>
      </c>
      <c r="AR11" s="17">
        <v>0.120213794411535</v>
      </c>
      <c r="AS11" s="17">
        <v>0.112721986079031</v>
      </c>
      <c r="AT11" s="17">
        <v>0.158425308750683</v>
      </c>
      <c r="AU11" s="17">
        <v>7.7041634497732603E-2</v>
      </c>
      <c r="AV11" s="17"/>
      <c r="AW11" s="17">
        <v>9.2274872383885403E-2</v>
      </c>
      <c r="AX11" s="17">
        <v>0.116648515932889</v>
      </c>
      <c r="AY11" s="17">
        <v>0.13821422485502399</v>
      </c>
      <c r="AZ11" s="17">
        <v>0.11769952348929701</v>
      </c>
      <c r="BA11" s="17">
        <v>0.14877432193567799</v>
      </c>
      <c r="BB11" s="17">
        <v>0.12122143153105799</v>
      </c>
      <c r="BC11" s="17">
        <v>0.11998304619253</v>
      </c>
      <c r="BD11" s="17">
        <v>0.13522986218799399</v>
      </c>
      <c r="BE11" s="17">
        <v>7.0417633639618102E-2</v>
      </c>
      <c r="BF11" s="17">
        <v>0.16152282632984299</v>
      </c>
      <c r="BG11" s="17">
        <v>0.16811028870591399</v>
      </c>
      <c r="BH11" s="17">
        <v>8.3293654580852305E-2</v>
      </c>
      <c r="BI11" s="17">
        <v>0.11077666956544099</v>
      </c>
      <c r="BJ11" s="17">
        <v>0.14785644247416099</v>
      </c>
      <c r="BK11" s="17">
        <v>0.106133514724722</v>
      </c>
      <c r="BL11" s="17">
        <v>0.16453835473134101</v>
      </c>
      <c r="BM11" s="17"/>
      <c r="BN11" s="17">
        <v>0.110029365176634</v>
      </c>
      <c r="BO11" s="17">
        <v>0.14991693587507501</v>
      </c>
      <c r="BP11" s="17"/>
      <c r="BQ11" s="17">
        <v>0.15950587550506801</v>
      </c>
      <c r="BR11" s="17">
        <v>0.109903155309011</v>
      </c>
      <c r="BS11" s="17"/>
      <c r="BT11" s="17">
        <v>0.15739518879700801</v>
      </c>
      <c r="BU11" s="17"/>
      <c r="BV11" s="17">
        <v>0.14621877720725501</v>
      </c>
      <c r="BW11" s="17">
        <v>0.11276682204511999</v>
      </c>
      <c r="BX11" s="17">
        <v>0.119713088554386</v>
      </c>
      <c r="BY11" s="17"/>
      <c r="BZ11" s="17">
        <v>0.12554703135368001</v>
      </c>
      <c r="CA11" s="17">
        <v>0.11479448268098399</v>
      </c>
      <c r="CB11" s="17">
        <v>0.143717625281233</v>
      </c>
      <c r="CC11" s="17">
        <v>0.13696722443926501</v>
      </c>
      <c r="CD11" s="17">
        <v>0.14295723320978901</v>
      </c>
      <c r="CE11" s="17">
        <v>0.110083603092201</v>
      </c>
      <c r="CF11" s="17">
        <v>0.14088549053737501</v>
      </c>
      <c r="CG11" s="17"/>
      <c r="CH11" s="17">
        <v>0.132302448574596</v>
      </c>
      <c r="CI11" s="17">
        <v>0.123845681203255</v>
      </c>
      <c r="CJ11" s="17">
        <v>0.12624741370636899</v>
      </c>
      <c r="CK11" s="17">
        <v>0.13826845854615899</v>
      </c>
      <c r="CL11" s="17">
        <v>9.1888336726646799E-2</v>
      </c>
    </row>
    <row r="12" spans="2:90" ht="28.8" x14ac:dyDescent="0.3">
      <c r="B12" s="18" t="s">
        <v>767</v>
      </c>
      <c r="C12" s="17">
        <v>0.114651798744741</v>
      </c>
      <c r="D12" s="17">
        <v>0.117158786648378</v>
      </c>
      <c r="E12" s="17">
        <v>0.112138881106137</v>
      </c>
      <c r="F12" s="17"/>
      <c r="G12" s="17">
        <v>0.17540475892238599</v>
      </c>
      <c r="H12" s="17">
        <v>0.177411413435447</v>
      </c>
      <c r="I12" s="17">
        <v>0.14404965526945199</v>
      </c>
      <c r="J12" s="17">
        <v>0.106880225009998</v>
      </c>
      <c r="K12" s="17">
        <v>8.8431557085095203E-2</v>
      </c>
      <c r="L12" s="17">
        <v>2.2841093032700099E-2</v>
      </c>
      <c r="M12" s="17"/>
      <c r="N12" s="17">
        <v>0.131939262920414</v>
      </c>
      <c r="O12" s="17">
        <v>0.115812005953893</v>
      </c>
      <c r="P12" s="17">
        <v>0.104280914835859</v>
      </c>
      <c r="Q12" s="17">
        <v>0.103225411819324</v>
      </c>
      <c r="R12" s="17"/>
      <c r="S12" s="17">
        <v>0.13447539977279799</v>
      </c>
      <c r="T12" s="17">
        <v>9.9440270721994295E-2</v>
      </c>
      <c r="U12" s="17">
        <v>0.112328978122301</v>
      </c>
      <c r="V12" s="17">
        <v>0.109418387358517</v>
      </c>
      <c r="W12" s="17">
        <v>9.5072114731287696E-2</v>
      </c>
      <c r="X12" s="17">
        <v>0.189688563587632</v>
      </c>
      <c r="Y12" s="17">
        <v>9.8215232352074994E-2</v>
      </c>
      <c r="Z12" s="17">
        <v>6.8914350122932205E-2</v>
      </c>
      <c r="AA12" s="17">
        <v>0.102491986531267</v>
      </c>
      <c r="AB12" s="17">
        <v>9.80032917810503E-2</v>
      </c>
      <c r="AC12" s="17">
        <v>0.101502532714663</v>
      </c>
      <c r="AD12" s="17">
        <v>0.151902273671573</v>
      </c>
      <c r="AE12" s="17"/>
      <c r="AF12" s="17">
        <v>8.5005239468846902E-2</v>
      </c>
      <c r="AG12" s="17">
        <v>0.123422104784549</v>
      </c>
      <c r="AH12" s="17">
        <v>0.13534862231776801</v>
      </c>
      <c r="AI12" s="17"/>
      <c r="AJ12" s="17">
        <v>0.11769925217015199</v>
      </c>
      <c r="AK12" s="17">
        <v>0.12026848712119401</v>
      </c>
      <c r="AL12" s="17">
        <v>7.5427325896940206E-2</v>
      </c>
      <c r="AM12" s="17">
        <v>9.2367153430877993E-2</v>
      </c>
      <c r="AN12" s="17">
        <v>0.188508570001748</v>
      </c>
      <c r="AO12" s="17"/>
      <c r="AP12" s="17">
        <v>0.12728326244112001</v>
      </c>
      <c r="AQ12" s="17">
        <v>0.124529861443103</v>
      </c>
      <c r="AR12" s="17">
        <v>9.6192578374276305E-2</v>
      </c>
      <c r="AS12" s="17">
        <v>0.10234983540586801</v>
      </c>
      <c r="AT12" s="17">
        <v>0.165494991488918</v>
      </c>
      <c r="AU12" s="17">
        <v>6.7887596752157497E-2</v>
      </c>
      <c r="AV12" s="17"/>
      <c r="AW12" s="17">
        <v>0.14662855597830399</v>
      </c>
      <c r="AX12" s="17">
        <v>9.0729798704947504E-2</v>
      </c>
      <c r="AY12" s="17">
        <v>8.5812170742866595E-2</v>
      </c>
      <c r="AZ12" s="17">
        <v>7.3042737891738194E-2</v>
      </c>
      <c r="BA12" s="17">
        <v>0.127595885560148</v>
      </c>
      <c r="BB12" s="17">
        <v>0.107414312028971</v>
      </c>
      <c r="BC12" s="17">
        <v>0.10067371029288499</v>
      </c>
      <c r="BD12" s="17">
        <v>9.3553623708189995E-2</v>
      </c>
      <c r="BE12" s="17">
        <v>0.13770519109117199</v>
      </c>
      <c r="BF12" s="17">
        <v>0.15064961619738901</v>
      </c>
      <c r="BG12" s="17">
        <v>0.144398387071766</v>
      </c>
      <c r="BH12" s="17">
        <v>0.10699927772243201</v>
      </c>
      <c r="BI12" s="17">
        <v>0.15459690081710001</v>
      </c>
      <c r="BJ12" s="17">
        <v>0.138146422380546</v>
      </c>
      <c r="BK12" s="17">
        <v>0.17169650104912501</v>
      </c>
      <c r="BL12" s="17">
        <v>0.12282047262135801</v>
      </c>
      <c r="BM12" s="17"/>
      <c r="BN12" s="17">
        <v>0.106818641414703</v>
      </c>
      <c r="BO12" s="17">
        <v>0.125897937389925</v>
      </c>
      <c r="BP12" s="17"/>
      <c r="BQ12" s="17">
        <v>0.11790424810266301</v>
      </c>
      <c r="BR12" s="17">
        <v>0.140106402589534</v>
      </c>
      <c r="BS12" s="17"/>
      <c r="BT12" s="17">
        <v>0.14978803549595099</v>
      </c>
      <c r="BU12" s="17"/>
      <c r="BV12" s="17">
        <v>0.115842163004477</v>
      </c>
      <c r="BW12" s="17">
        <v>9.9260715001268707E-2</v>
      </c>
      <c r="BX12" s="17">
        <v>0.11471252962450899</v>
      </c>
      <c r="BY12" s="17"/>
      <c r="BZ12" s="17">
        <v>0.14765863400472701</v>
      </c>
      <c r="CA12" s="17">
        <v>0.123955278708137</v>
      </c>
      <c r="CB12" s="17">
        <v>0.109860086345469</v>
      </c>
      <c r="CC12" s="17">
        <v>0.159340006226727</v>
      </c>
      <c r="CD12" s="17">
        <v>9.1697902896390696E-2</v>
      </c>
      <c r="CE12" s="17">
        <v>0.11061320931667901</v>
      </c>
      <c r="CF12" s="17">
        <v>0.11464875271909999</v>
      </c>
      <c r="CG12" s="17"/>
      <c r="CH12" s="17">
        <v>0.154174940141517</v>
      </c>
      <c r="CI12" s="17">
        <v>9.4973198648298104E-2</v>
      </c>
      <c r="CJ12" s="17">
        <v>0.113288265498959</v>
      </c>
      <c r="CK12" s="17">
        <v>0.120954518868348</v>
      </c>
      <c r="CL12" s="17">
        <v>0.18884386982541601</v>
      </c>
    </row>
    <row r="13" spans="2:90" ht="28.8" x14ac:dyDescent="0.3">
      <c r="B13" s="18" t="s">
        <v>768</v>
      </c>
      <c r="C13" s="17">
        <v>0.506974707157125</v>
      </c>
      <c r="D13" s="17">
        <v>0.48827997860972999</v>
      </c>
      <c r="E13" s="17">
        <v>0.52823255437091898</v>
      </c>
      <c r="F13" s="17"/>
      <c r="G13" s="17">
        <v>0.19680275243223799</v>
      </c>
      <c r="H13" s="17">
        <v>0.229420466304607</v>
      </c>
      <c r="I13" s="17">
        <v>0.36727001345280702</v>
      </c>
      <c r="J13" s="17">
        <v>0.58731081160305498</v>
      </c>
      <c r="K13" s="17">
        <v>0.660194188554872</v>
      </c>
      <c r="L13" s="17">
        <v>0.88620458078225695</v>
      </c>
      <c r="M13" s="17"/>
      <c r="N13" s="17">
        <v>0.43479136717779998</v>
      </c>
      <c r="O13" s="17">
        <v>0.50641302264974797</v>
      </c>
      <c r="P13" s="17">
        <v>0.58278018445908297</v>
      </c>
      <c r="Q13" s="17">
        <v>0.51933922161143298</v>
      </c>
      <c r="R13" s="17"/>
      <c r="S13" s="17">
        <v>0.35887410334644099</v>
      </c>
      <c r="T13" s="17">
        <v>0.59597616108207496</v>
      </c>
      <c r="U13" s="17">
        <v>0.54185322933529101</v>
      </c>
      <c r="V13" s="17">
        <v>0.56485381541223101</v>
      </c>
      <c r="W13" s="17">
        <v>0.50682992551833705</v>
      </c>
      <c r="X13" s="17">
        <v>0.46357396881490598</v>
      </c>
      <c r="Y13" s="17">
        <v>0.56316277157092298</v>
      </c>
      <c r="Z13" s="17">
        <v>0.52422175367319701</v>
      </c>
      <c r="AA13" s="17">
        <v>0.47232723504374702</v>
      </c>
      <c r="AB13" s="17">
        <v>0.57527247980001595</v>
      </c>
      <c r="AC13" s="17">
        <v>0.53840173986888296</v>
      </c>
      <c r="AD13" s="17">
        <v>0.37482098661977797</v>
      </c>
      <c r="AE13" s="17"/>
      <c r="AF13" s="17">
        <v>0.63824655484288295</v>
      </c>
      <c r="AG13" s="17">
        <v>0.49664914399051102</v>
      </c>
      <c r="AH13" s="17">
        <v>0.37851312562113798</v>
      </c>
      <c r="AI13" s="17"/>
      <c r="AJ13" s="17">
        <v>0.60902942648525205</v>
      </c>
      <c r="AK13" s="17">
        <v>0.46126125531585699</v>
      </c>
      <c r="AL13" s="17">
        <v>0.61838775664171297</v>
      </c>
      <c r="AM13" s="17">
        <v>0.53963870397715596</v>
      </c>
      <c r="AN13" s="17">
        <v>0.35626736048771801</v>
      </c>
      <c r="AO13" s="17"/>
      <c r="AP13" s="17">
        <v>0.38871195333543501</v>
      </c>
      <c r="AQ13" s="17">
        <v>0.55194824607505499</v>
      </c>
      <c r="AR13" s="17">
        <v>0.56591855314994199</v>
      </c>
      <c r="AS13" s="17">
        <v>0.57942948109589598</v>
      </c>
      <c r="AT13" s="17">
        <v>0.32617712623556799</v>
      </c>
      <c r="AU13" s="17">
        <v>0.61873090178827195</v>
      </c>
      <c r="AV13" s="17"/>
      <c r="AW13" s="17">
        <v>0.33766718181306099</v>
      </c>
      <c r="AX13" s="17">
        <v>0.42884911067016601</v>
      </c>
      <c r="AY13" s="17">
        <v>0.50554207871660395</v>
      </c>
      <c r="AZ13" s="17">
        <v>0.56205237060666502</v>
      </c>
      <c r="BA13" s="17">
        <v>0.49811433625067197</v>
      </c>
      <c r="BB13" s="17">
        <v>0.57561972257471095</v>
      </c>
      <c r="BC13" s="17">
        <v>0.46826483568549898</v>
      </c>
      <c r="BD13" s="17">
        <v>0.56704580768967505</v>
      </c>
      <c r="BE13" s="17">
        <v>0.62997465178971701</v>
      </c>
      <c r="BF13" s="17">
        <v>0.469493346428009</v>
      </c>
      <c r="BG13" s="17">
        <v>0.46808380699299301</v>
      </c>
      <c r="BH13" s="17">
        <v>0.52291972069738002</v>
      </c>
      <c r="BI13" s="17">
        <v>0.53060391591852396</v>
      </c>
      <c r="BJ13" s="17">
        <v>0.43270849363245401</v>
      </c>
      <c r="BK13" s="17">
        <v>0.51635576971203301</v>
      </c>
      <c r="BL13" s="17">
        <v>0.29383193243276001</v>
      </c>
      <c r="BM13" s="17"/>
      <c r="BN13" s="17">
        <v>0.54611973049884099</v>
      </c>
      <c r="BO13" s="17">
        <v>0.45033296265102302</v>
      </c>
      <c r="BP13" s="17"/>
      <c r="BQ13" s="17">
        <v>0.40790818893331998</v>
      </c>
      <c r="BR13" s="17">
        <v>0.51959019383759897</v>
      </c>
      <c r="BS13" s="17"/>
      <c r="BT13" s="17">
        <v>0.32501812458873203</v>
      </c>
      <c r="BU13" s="17"/>
      <c r="BV13" s="17">
        <v>0.480704354255934</v>
      </c>
      <c r="BW13" s="17">
        <v>0.41224679632671402</v>
      </c>
      <c r="BX13" s="17">
        <v>0.55726874268795401</v>
      </c>
      <c r="BY13" s="17"/>
      <c r="BZ13" s="17">
        <v>0.41446606669932301</v>
      </c>
      <c r="CA13" s="17">
        <v>0.466057315716634</v>
      </c>
      <c r="CB13" s="17">
        <v>0.52964904111311595</v>
      </c>
      <c r="CC13" s="17">
        <v>0.48092560508619298</v>
      </c>
      <c r="CD13" s="17">
        <v>0.54196753645825202</v>
      </c>
      <c r="CE13" s="17">
        <v>0.55457306693330999</v>
      </c>
      <c r="CF13" s="17">
        <v>0.435364162361489</v>
      </c>
      <c r="CG13" s="17"/>
      <c r="CH13" s="17">
        <v>0.36052599247894901</v>
      </c>
      <c r="CI13" s="17">
        <v>0.56444011899881197</v>
      </c>
      <c r="CJ13" s="17">
        <v>0.54809859501097702</v>
      </c>
      <c r="CK13" s="17">
        <v>0.39502300750013097</v>
      </c>
      <c r="CL13" s="17">
        <v>0.39043925927694401</v>
      </c>
    </row>
    <row r="14" spans="2:90" x14ac:dyDescent="0.3">
      <c r="B14" s="18" t="s">
        <v>118</v>
      </c>
      <c r="C14" s="19">
        <v>6.29032156267708E-2</v>
      </c>
      <c r="D14" s="19">
        <v>5.0828584057487497E-2</v>
      </c>
      <c r="E14" s="19">
        <v>7.3241463607559495E-2</v>
      </c>
      <c r="F14" s="19"/>
      <c r="G14" s="19">
        <v>8.3954956340165601E-2</v>
      </c>
      <c r="H14" s="19">
        <v>4.7353743473484103E-2</v>
      </c>
      <c r="I14" s="19">
        <v>9.7826640048155E-2</v>
      </c>
      <c r="J14" s="19">
        <v>5.3818832998525003E-2</v>
      </c>
      <c r="K14" s="19">
        <v>7.1545851220592593E-2</v>
      </c>
      <c r="L14" s="19">
        <v>3.4601064559457502E-2</v>
      </c>
      <c r="M14" s="19"/>
      <c r="N14" s="19">
        <v>3.93968078123281E-2</v>
      </c>
      <c r="O14" s="19">
        <v>5.5029468967103999E-2</v>
      </c>
      <c r="P14" s="19">
        <v>4.64383891043696E-2</v>
      </c>
      <c r="Q14" s="19">
        <v>0.111534151779455</v>
      </c>
      <c r="R14" s="19"/>
      <c r="S14" s="19">
        <v>6.69847389690027E-2</v>
      </c>
      <c r="T14" s="19">
        <v>6.29653490281019E-2</v>
      </c>
      <c r="U14" s="19">
        <v>6.0524995307621003E-2</v>
      </c>
      <c r="V14" s="19">
        <v>6.9812164802386403E-2</v>
      </c>
      <c r="W14" s="19">
        <v>5.9911374817217901E-2</v>
      </c>
      <c r="X14" s="19">
        <v>6.5263260625757893E-2</v>
      </c>
      <c r="Y14" s="19">
        <v>6.3258544203541905E-2</v>
      </c>
      <c r="Z14" s="19">
        <v>2.1703225398117601E-2</v>
      </c>
      <c r="AA14" s="19">
        <v>8.5407003693902306E-2</v>
      </c>
      <c r="AB14" s="19">
        <v>6.1576092202746201E-2</v>
      </c>
      <c r="AC14" s="19">
        <v>4.5668391188909502E-2</v>
      </c>
      <c r="AD14" s="19">
        <v>3.2837008284852601E-2</v>
      </c>
      <c r="AE14" s="19"/>
      <c r="AF14" s="19">
        <v>6.1741807053049901E-2</v>
      </c>
      <c r="AG14" s="19">
        <v>4.2393621579571397E-2</v>
      </c>
      <c r="AH14" s="19">
        <v>0.109126323008554</v>
      </c>
      <c r="AI14" s="19"/>
      <c r="AJ14" s="19">
        <v>4.4663638524303301E-2</v>
      </c>
      <c r="AK14" s="19">
        <v>3.8346862407882397E-2</v>
      </c>
      <c r="AL14" s="19">
        <v>3.6775708508359199E-2</v>
      </c>
      <c r="AM14" s="19">
        <v>5.4428469425495903E-2</v>
      </c>
      <c r="AN14" s="19">
        <v>8.0180769398182999E-2</v>
      </c>
      <c r="AO14" s="19"/>
      <c r="AP14" s="19">
        <v>4.2776111675669401E-2</v>
      </c>
      <c r="AQ14" s="19">
        <v>3.2011610349339102E-2</v>
      </c>
      <c r="AR14" s="19">
        <v>5.5435193154931901E-2</v>
      </c>
      <c r="AS14" s="19">
        <v>4.8521548822369698E-2</v>
      </c>
      <c r="AT14" s="19">
        <v>9.92614504012303E-2</v>
      </c>
      <c r="AU14" s="19">
        <v>0.114632535209628</v>
      </c>
      <c r="AV14" s="19"/>
      <c r="AW14" s="19">
        <v>0.202878249850027</v>
      </c>
      <c r="AX14" s="19">
        <v>0.142870332092081</v>
      </c>
      <c r="AY14" s="19">
        <v>0.105193523412627</v>
      </c>
      <c r="AZ14" s="19">
        <v>5.5292781196945501E-2</v>
      </c>
      <c r="BA14" s="19">
        <v>7.8725574248103003E-2</v>
      </c>
      <c r="BB14" s="19">
        <v>5.1601609120989302E-2</v>
      </c>
      <c r="BC14" s="19">
        <v>7.6981054179552394E-2</v>
      </c>
      <c r="BD14" s="19">
        <v>6.3877082942183597E-2</v>
      </c>
      <c r="BE14" s="19">
        <v>1.7260825068579198E-2</v>
      </c>
      <c r="BF14" s="19">
        <v>3.9252560817616501E-2</v>
      </c>
      <c r="BG14" s="19">
        <v>2.5111496280955901E-2</v>
      </c>
      <c r="BH14" s="19">
        <v>4.12665226710646E-2</v>
      </c>
      <c r="BI14" s="19">
        <v>1.05002598738307E-2</v>
      </c>
      <c r="BJ14" s="19">
        <v>3.54100766769051E-2</v>
      </c>
      <c r="BK14" s="19">
        <v>4.28980634365329E-2</v>
      </c>
      <c r="BL14" s="19">
        <v>2.4016124244591801E-2</v>
      </c>
      <c r="BM14" s="19"/>
      <c r="BN14" s="19">
        <v>6.2119315729075503E-2</v>
      </c>
      <c r="BO14" s="19">
        <v>6.3702307511693104E-2</v>
      </c>
      <c r="BP14" s="19"/>
      <c r="BQ14" s="19">
        <v>3.6569051753260598E-2</v>
      </c>
      <c r="BR14" s="19">
        <v>3.3418482523363602E-2</v>
      </c>
      <c r="BS14" s="19"/>
      <c r="BT14" s="19">
        <v>2.59152269798145E-2</v>
      </c>
      <c r="BU14" s="19"/>
      <c r="BV14" s="19">
        <v>9.3460495885133194E-2</v>
      </c>
      <c r="BW14" s="19">
        <v>5.2769152856706199E-2</v>
      </c>
      <c r="BX14" s="19">
        <v>4.9512183250283802E-2</v>
      </c>
      <c r="BY14" s="19"/>
      <c r="BZ14" s="19">
        <v>0.13867951687404501</v>
      </c>
      <c r="CA14" s="19">
        <v>8.2569877070298503E-2</v>
      </c>
      <c r="CB14" s="19">
        <v>5.5561699781832598E-2</v>
      </c>
      <c r="CC14" s="19">
        <v>4.3620036057521898E-2</v>
      </c>
      <c r="CD14" s="19">
        <v>4.4559619124696803E-2</v>
      </c>
      <c r="CE14" s="19">
        <v>2.1508905653112399E-2</v>
      </c>
      <c r="CF14" s="19">
        <v>2.9419379996429001E-2</v>
      </c>
      <c r="CG14" s="19"/>
      <c r="CH14" s="19">
        <v>2.6073151403315301E-2</v>
      </c>
      <c r="CI14" s="19">
        <v>4.8946463448460799E-2</v>
      </c>
      <c r="CJ14" s="19">
        <v>4.8668547130643801E-2</v>
      </c>
      <c r="CK14" s="19">
        <v>0.12715261293389099</v>
      </c>
      <c r="CL14" s="19">
        <v>0.16274780487852999</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785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991</v>
      </c>
      <c r="D7" s="10">
        <v>485</v>
      </c>
      <c r="E7" s="10">
        <v>503</v>
      </c>
      <c r="F7" s="10"/>
      <c r="G7" s="10">
        <v>105</v>
      </c>
      <c r="H7" s="10">
        <v>171</v>
      </c>
      <c r="I7" s="10">
        <v>177</v>
      </c>
      <c r="J7" s="10">
        <v>191</v>
      </c>
      <c r="K7" s="10">
        <v>142</v>
      </c>
      <c r="L7" s="10">
        <v>205</v>
      </c>
      <c r="M7" s="10"/>
      <c r="N7" s="10">
        <v>281</v>
      </c>
      <c r="O7" s="10">
        <v>239</v>
      </c>
      <c r="P7" s="10">
        <v>208</v>
      </c>
      <c r="Q7" s="10">
        <v>259</v>
      </c>
      <c r="R7" s="10"/>
      <c r="S7" s="10">
        <v>121</v>
      </c>
      <c r="T7" s="10">
        <v>117</v>
      </c>
      <c r="U7" s="10">
        <v>92</v>
      </c>
      <c r="V7" s="10">
        <v>88</v>
      </c>
      <c r="W7" s="10">
        <v>75</v>
      </c>
      <c r="X7" s="10">
        <v>86</v>
      </c>
      <c r="Y7" s="10">
        <v>72</v>
      </c>
      <c r="Z7" s="10">
        <v>45</v>
      </c>
      <c r="AA7" s="10">
        <v>95</v>
      </c>
      <c r="AB7" s="10">
        <v>103</v>
      </c>
      <c r="AC7" s="10">
        <v>68</v>
      </c>
      <c r="AD7" s="10">
        <v>29</v>
      </c>
      <c r="AE7" s="10"/>
      <c r="AF7" s="10">
        <v>371</v>
      </c>
      <c r="AG7" s="10">
        <v>392</v>
      </c>
      <c r="AH7" s="10">
        <v>140</v>
      </c>
      <c r="AI7" s="10"/>
      <c r="AJ7" s="10">
        <v>206</v>
      </c>
      <c r="AK7" s="10">
        <v>316</v>
      </c>
      <c r="AL7" s="10">
        <v>96</v>
      </c>
      <c r="AM7" s="10">
        <v>115</v>
      </c>
      <c r="AN7" s="10">
        <v>52</v>
      </c>
      <c r="AO7" s="10"/>
      <c r="AP7" s="10">
        <v>224</v>
      </c>
      <c r="AQ7" s="10">
        <v>173</v>
      </c>
      <c r="AR7" s="10">
        <v>104</v>
      </c>
      <c r="AS7" s="10">
        <v>228</v>
      </c>
      <c r="AT7" s="10">
        <v>71</v>
      </c>
      <c r="AU7" s="10">
        <v>77</v>
      </c>
      <c r="AV7" s="10"/>
      <c r="AW7" s="10">
        <v>8</v>
      </c>
      <c r="AX7" s="10">
        <v>39</v>
      </c>
      <c r="AY7" s="10">
        <v>63</v>
      </c>
      <c r="AZ7" s="10">
        <v>66</v>
      </c>
      <c r="BA7" s="10">
        <v>114</v>
      </c>
      <c r="BB7" s="10">
        <v>102</v>
      </c>
      <c r="BC7" s="10">
        <v>91</v>
      </c>
      <c r="BD7" s="10">
        <v>75</v>
      </c>
      <c r="BE7" s="10">
        <v>60</v>
      </c>
      <c r="BF7" s="10">
        <v>45</v>
      </c>
      <c r="BG7" s="10">
        <v>82</v>
      </c>
      <c r="BH7" s="10">
        <v>48</v>
      </c>
      <c r="BI7" s="10">
        <v>39</v>
      </c>
      <c r="BJ7" s="10">
        <v>26</v>
      </c>
      <c r="BK7" s="10">
        <v>26</v>
      </c>
      <c r="BL7" s="10">
        <v>59</v>
      </c>
      <c r="BM7" s="10"/>
      <c r="BN7" s="10">
        <v>578</v>
      </c>
      <c r="BO7" s="10">
        <v>406</v>
      </c>
      <c r="BP7" s="10"/>
      <c r="BQ7" s="10">
        <v>199</v>
      </c>
      <c r="BR7" s="10">
        <v>95</v>
      </c>
      <c r="BS7" s="10"/>
      <c r="BT7" s="10">
        <v>113</v>
      </c>
      <c r="BU7" s="10"/>
      <c r="BV7" s="10">
        <v>218</v>
      </c>
      <c r="BW7" s="10">
        <v>182</v>
      </c>
      <c r="BX7" s="10">
        <v>550</v>
      </c>
      <c r="BY7" s="10"/>
      <c r="BZ7" s="10">
        <v>105</v>
      </c>
      <c r="CA7" s="10">
        <v>138</v>
      </c>
      <c r="CB7" s="10">
        <v>122</v>
      </c>
      <c r="CC7" s="10">
        <v>135</v>
      </c>
      <c r="CD7" s="10">
        <v>167</v>
      </c>
      <c r="CE7" s="10">
        <v>131</v>
      </c>
      <c r="CF7" s="10">
        <v>109</v>
      </c>
      <c r="CG7" s="10"/>
      <c r="CH7" s="10">
        <v>92</v>
      </c>
      <c r="CI7" s="10">
        <v>368</v>
      </c>
      <c r="CJ7" s="10">
        <v>352</v>
      </c>
      <c r="CK7" s="10">
        <v>143</v>
      </c>
      <c r="CL7" s="10">
        <v>36</v>
      </c>
    </row>
    <row r="8" spans="2:90" ht="30" customHeight="1" x14ac:dyDescent="0.3">
      <c r="B8" s="11" t="s">
        <v>20</v>
      </c>
      <c r="C8" s="11">
        <v>995</v>
      </c>
      <c r="D8" s="11">
        <v>495</v>
      </c>
      <c r="E8" s="11">
        <v>497</v>
      </c>
      <c r="F8" s="11"/>
      <c r="G8" s="11">
        <v>135</v>
      </c>
      <c r="H8" s="11">
        <v>172</v>
      </c>
      <c r="I8" s="11">
        <v>175</v>
      </c>
      <c r="J8" s="11">
        <v>177</v>
      </c>
      <c r="K8" s="11">
        <v>137</v>
      </c>
      <c r="L8" s="11">
        <v>199</v>
      </c>
      <c r="M8" s="11"/>
      <c r="N8" s="11">
        <v>272</v>
      </c>
      <c r="O8" s="11">
        <v>264</v>
      </c>
      <c r="P8" s="11">
        <v>201</v>
      </c>
      <c r="Q8" s="11">
        <v>254</v>
      </c>
      <c r="R8" s="11"/>
      <c r="S8" s="11">
        <v>134</v>
      </c>
      <c r="T8" s="11">
        <v>111</v>
      </c>
      <c r="U8" s="11">
        <v>90</v>
      </c>
      <c r="V8" s="11">
        <v>88</v>
      </c>
      <c r="W8" s="11">
        <v>73</v>
      </c>
      <c r="X8" s="11">
        <v>88</v>
      </c>
      <c r="Y8" s="11">
        <v>69</v>
      </c>
      <c r="Z8" s="11">
        <v>40</v>
      </c>
      <c r="AA8" s="11">
        <v>108</v>
      </c>
      <c r="AB8" s="11">
        <v>103</v>
      </c>
      <c r="AC8" s="11">
        <v>62</v>
      </c>
      <c r="AD8" s="11">
        <v>30</v>
      </c>
      <c r="AE8" s="11"/>
      <c r="AF8" s="11">
        <v>358</v>
      </c>
      <c r="AG8" s="11">
        <v>388</v>
      </c>
      <c r="AH8" s="11">
        <v>143</v>
      </c>
      <c r="AI8" s="11"/>
      <c r="AJ8" s="11">
        <v>204</v>
      </c>
      <c r="AK8" s="11">
        <v>317</v>
      </c>
      <c r="AL8" s="11">
        <v>96</v>
      </c>
      <c r="AM8" s="11">
        <v>114</v>
      </c>
      <c r="AN8" s="11">
        <v>55</v>
      </c>
      <c r="AO8" s="11"/>
      <c r="AP8" s="11">
        <v>226</v>
      </c>
      <c r="AQ8" s="11">
        <v>174</v>
      </c>
      <c r="AR8" s="11">
        <v>104</v>
      </c>
      <c r="AS8" s="11">
        <v>224</v>
      </c>
      <c r="AT8" s="11">
        <v>75</v>
      </c>
      <c r="AU8" s="11">
        <v>76</v>
      </c>
      <c r="AV8" s="11"/>
      <c r="AW8" s="11">
        <v>8</v>
      </c>
      <c r="AX8" s="11">
        <v>40</v>
      </c>
      <c r="AY8" s="11">
        <v>64</v>
      </c>
      <c r="AZ8" s="11">
        <v>67</v>
      </c>
      <c r="BA8" s="11">
        <v>117</v>
      </c>
      <c r="BB8" s="11">
        <v>107</v>
      </c>
      <c r="BC8" s="11">
        <v>92</v>
      </c>
      <c r="BD8" s="11">
        <v>76</v>
      </c>
      <c r="BE8" s="11">
        <v>61</v>
      </c>
      <c r="BF8" s="11">
        <v>44</v>
      </c>
      <c r="BG8" s="11">
        <v>80</v>
      </c>
      <c r="BH8" s="11">
        <v>46</v>
      </c>
      <c r="BI8" s="11">
        <v>39</v>
      </c>
      <c r="BJ8" s="11">
        <v>24</v>
      </c>
      <c r="BK8" s="11">
        <v>25</v>
      </c>
      <c r="BL8" s="11">
        <v>59</v>
      </c>
      <c r="BM8" s="11"/>
      <c r="BN8" s="11">
        <v>563</v>
      </c>
      <c r="BO8" s="11">
        <v>425</v>
      </c>
      <c r="BP8" s="11"/>
      <c r="BQ8" s="11">
        <v>201</v>
      </c>
      <c r="BR8" s="11">
        <v>95</v>
      </c>
      <c r="BS8" s="11"/>
      <c r="BT8" s="11">
        <v>112</v>
      </c>
      <c r="BU8" s="11"/>
      <c r="BV8" s="11">
        <v>226</v>
      </c>
      <c r="BW8" s="11">
        <v>193</v>
      </c>
      <c r="BX8" s="11">
        <v>533</v>
      </c>
      <c r="BY8" s="11"/>
      <c r="BZ8" s="11">
        <v>110</v>
      </c>
      <c r="CA8" s="11">
        <v>139</v>
      </c>
      <c r="CB8" s="11">
        <v>121</v>
      </c>
      <c r="CC8" s="11">
        <v>140</v>
      </c>
      <c r="CD8" s="11">
        <v>169</v>
      </c>
      <c r="CE8" s="11">
        <v>130</v>
      </c>
      <c r="CF8" s="11">
        <v>105</v>
      </c>
      <c r="CG8" s="11"/>
      <c r="CH8" s="11">
        <v>93</v>
      </c>
      <c r="CI8" s="11">
        <v>362</v>
      </c>
      <c r="CJ8" s="11">
        <v>355</v>
      </c>
      <c r="CK8" s="11">
        <v>149</v>
      </c>
      <c r="CL8" s="11">
        <v>36</v>
      </c>
    </row>
    <row r="9" spans="2:90" ht="28.8" x14ac:dyDescent="0.3">
      <c r="B9" s="18" t="s">
        <v>780</v>
      </c>
      <c r="C9" s="17">
        <v>6.4560130137597302E-2</v>
      </c>
      <c r="D9" s="17">
        <v>6.3121307225861706E-2</v>
      </c>
      <c r="E9" s="17">
        <v>6.4305618964452693E-2</v>
      </c>
      <c r="F9" s="17"/>
      <c r="G9" s="17">
        <v>7.9849278648276997E-2</v>
      </c>
      <c r="H9" s="17">
        <v>0.177207112561067</v>
      </c>
      <c r="I9" s="17">
        <v>6.3389632904993401E-2</v>
      </c>
      <c r="J9" s="17">
        <v>2.98793895113873E-2</v>
      </c>
      <c r="K9" s="17">
        <v>2.6108367486375499E-2</v>
      </c>
      <c r="L9" s="17">
        <v>1.5133608438656399E-2</v>
      </c>
      <c r="M9" s="17"/>
      <c r="N9" s="17">
        <v>0.105185823595489</v>
      </c>
      <c r="O9" s="17">
        <v>4.0312768257109798E-2</v>
      </c>
      <c r="P9" s="17">
        <v>4.6568998459501298E-2</v>
      </c>
      <c r="Q9" s="17">
        <v>6.1614652033521303E-2</v>
      </c>
      <c r="R9" s="17"/>
      <c r="S9" s="17">
        <v>0.103237319028271</v>
      </c>
      <c r="T9" s="17">
        <v>6.8443434410852294E-2</v>
      </c>
      <c r="U9" s="17">
        <v>3.3985078342351698E-2</v>
      </c>
      <c r="V9" s="17">
        <v>1.0209255757823801E-2</v>
      </c>
      <c r="W9" s="17">
        <v>6.26938835744585E-2</v>
      </c>
      <c r="X9" s="17">
        <v>2.1241573449899701E-2</v>
      </c>
      <c r="Y9" s="17">
        <v>0.13666025742083601</v>
      </c>
      <c r="Z9" s="17">
        <v>6.7746588854677395E-2</v>
      </c>
      <c r="AA9" s="17">
        <v>0.103764066799566</v>
      </c>
      <c r="AB9" s="17">
        <v>2.7802168732499501E-2</v>
      </c>
      <c r="AC9" s="17">
        <v>5.1091489513628997E-2</v>
      </c>
      <c r="AD9" s="17">
        <v>0.103683778003358</v>
      </c>
      <c r="AE9" s="17"/>
      <c r="AF9" s="17">
        <v>3.5627623811621503E-2</v>
      </c>
      <c r="AG9" s="17">
        <v>9.8386162262221605E-2</v>
      </c>
      <c r="AH9" s="17">
        <v>8.1742082489118795E-2</v>
      </c>
      <c r="AI9" s="17"/>
      <c r="AJ9" s="17">
        <v>6.8358396835678195E-2</v>
      </c>
      <c r="AK9" s="17">
        <v>0.106907820898691</v>
      </c>
      <c r="AL9" s="17">
        <v>0</v>
      </c>
      <c r="AM9" s="17">
        <v>3.9590621884231098E-2</v>
      </c>
      <c r="AN9" s="17">
        <v>9.2362557854752295E-2</v>
      </c>
      <c r="AO9" s="17"/>
      <c r="AP9" s="17">
        <v>0.13517536229441099</v>
      </c>
      <c r="AQ9" s="17">
        <v>8.08617623720677E-2</v>
      </c>
      <c r="AR9" s="17">
        <v>8.0304289545328096E-3</v>
      </c>
      <c r="AS9" s="17">
        <v>4.1682420135417501E-2</v>
      </c>
      <c r="AT9" s="17">
        <v>0.101152867776986</v>
      </c>
      <c r="AU9" s="17">
        <v>0</v>
      </c>
      <c r="AV9" s="17"/>
      <c r="AW9" s="17">
        <v>0</v>
      </c>
      <c r="AX9" s="17">
        <v>7.4246154775656506E-2</v>
      </c>
      <c r="AY9" s="17">
        <v>1.8441045279871102E-2</v>
      </c>
      <c r="AZ9" s="17">
        <v>7.3810939213368704E-2</v>
      </c>
      <c r="BA9" s="17">
        <v>5.8299093059159902E-2</v>
      </c>
      <c r="BB9" s="17">
        <v>2.4977391065174201E-2</v>
      </c>
      <c r="BC9" s="17">
        <v>8.6874765293277506E-2</v>
      </c>
      <c r="BD9" s="17">
        <v>5.32997933576803E-2</v>
      </c>
      <c r="BE9" s="17">
        <v>2.91066782478679E-2</v>
      </c>
      <c r="BF9" s="17">
        <v>4.1954404243727698E-2</v>
      </c>
      <c r="BG9" s="17">
        <v>2.3786059635616599E-2</v>
      </c>
      <c r="BH9" s="17">
        <v>0.103518009431493</v>
      </c>
      <c r="BI9" s="17">
        <v>6.4669213539565895E-2</v>
      </c>
      <c r="BJ9" s="17">
        <v>3.6307678685471599E-2</v>
      </c>
      <c r="BK9" s="17">
        <v>3.6426386890481999E-2</v>
      </c>
      <c r="BL9" s="17">
        <v>0.30860664655039899</v>
      </c>
      <c r="BM9" s="17"/>
      <c r="BN9" s="17">
        <v>8.5747214844233297E-2</v>
      </c>
      <c r="BO9" s="17">
        <v>3.74977300145313E-2</v>
      </c>
      <c r="BP9" s="17"/>
      <c r="BQ9" s="17">
        <v>0.14156471939621201</v>
      </c>
      <c r="BR9" s="17">
        <v>4.8284887420763999E-2</v>
      </c>
      <c r="BS9" s="17"/>
      <c r="BT9" s="17">
        <v>0.14179856642795699</v>
      </c>
      <c r="BU9" s="17"/>
      <c r="BV9" s="17">
        <v>3.4499692732435999E-2</v>
      </c>
      <c r="BW9" s="17">
        <v>8.0049456448069906E-2</v>
      </c>
      <c r="BX9" s="17">
        <v>7.3343800240679102E-2</v>
      </c>
      <c r="BY9" s="17"/>
      <c r="BZ9" s="17">
        <v>3.74131728972436E-2</v>
      </c>
      <c r="CA9" s="17">
        <v>3.9979460484856802E-2</v>
      </c>
      <c r="CB9" s="17">
        <v>5.02007262718265E-2</v>
      </c>
      <c r="CC9" s="17">
        <v>2.7477431087400198E-2</v>
      </c>
      <c r="CD9" s="17">
        <v>6.5805819006041502E-2</v>
      </c>
      <c r="CE9" s="17">
        <v>7.2871796539260597E-2</v>
      </c>
      <c r="CF9" s="17">
        <v>0.20500609637932901</v>
      </c>
      <c r="CG9" s="17"/>
      <c r="CH9" s="17">
        <v>0.28628871657784899</v>
      </c>
      <c r="CI9" s="17">
        <v>5.1073026690256297E-2</v>
      </c>
      <c r="CJ9" s="17">
        <v>3.6282854094271101E-2</v>
      </c>
      <c r="CK9" s="17">
        <v>3.4915865999720998E-2</v>
      </c>
      <c r="CL9" s="17">
        <v>3.05365669580888E-2</v>
      </c>
    </row>
    <row r="10" spans="2:90" ht="28.8" x14ac:dyDescent="0.3">
      <c r="B10" s="18" t="s">
        <v>781</v>
      </c>
      <c r="C10" s="17">
        <v>0.19346974225161701</v>
      </c>
      <c r="D10" s="17">
        <v>0.21668540789806601</v>
      </c>
      <c r="E10" s="17">
        <v>0.16734958241640699</v>
      </c>
      <c r="F10" s="17"/>
      <c r="G10" s="17">
        <v>0.36838069202624302</v>
      </c>
      <c r="H10" s="17">
        <v>0.34153362765484802</v>
      </c>
      <c r="I10" s="17">
        <v>0.20252788375622199</v>
      </c>
      <c r="J10" s="17">
        <v>0.103839529762684</v>
      </c>
      <c r="K10" s="17">
        <v>6.2733531909799897E-2</v>
      </c>
      <c r="L10" s="17">
        <v>0.10824826461721999</v>
      </c>
      <c r="M10" s="17"/>
      <c r="N10" s="17">
        <v>0.31162735417454501</v>
      </c>
      <c r="O10" s="17">
        <v>0.18172917317596499</v>
      </c>
      <c r="P10" s="17">
        <v>0.138767725995287</v>
      </c>
      <c r="Q10" s="17">
        <v>0.12578974041220001</v>
      </c>
      <c r="R10" s="17"/>
      <c r="S10" s="17">
        <v>0.34379224628371002</v>
      </c>
      <c r="T10" s="17">
        <v>0.163940150351778</v>
      </c>
      <c r="U10" s="17">
        <v>9.0368050820158294E-2</v>
      </c>
      <c r="V10" s="17">
        <v>0.169227984793303</v>
      </c>
      <c r="W10" s="17">
        <v>0.20065974871929301</v>
      </c>
      <c r="X10" s="17">
        <v>0.183158576349051</v>
      </c>
      <c r="Y10" s="17">
        <v>0.18204225532497201</v>
      </c>
      <c r="Z10" s="17">
        <v>0.13495149208254301</v>
      </c>
      <c r="AA10" s="17">
        <v>0.18731095866554101</v>
      </c>
      <c r="AB10" s="17">
        <v>0.206316595846149</v>
      </c>
      <c r="AC10" s="17">
        <v>0.13381278839326599</v>
      </c>
      <c r="AD10" s="17">
        <v>0.23272577658318899</v>
      </c>
      <c r="AE10" s="17"/>
      <c r="AF10" s="17">
        <v>0.11138073815845299</v>
      </c>
      <c r="AG10" s="17">
        <v>0.23175803336218601</v>
      </c>
      <c r="AH10" s="17">
        <v>0.151407830354607</v>
      </c>
      <c r="AI10" s="17"/>
      <c r="AJ10" s="17">
        <v>0.14335432954166</v>
      </c>
      <c r="AK10" s="17">
        <v>0.31714909693604998</v>
      </c>
      <c r="AL10" s="17">
        <v>0.20311725914304299</v>
      </c>
      <c r="AM10" s="17">
        <v>7.4494904978139403E-2</v>
      </c>
      <c r="AN10" s="17">
        <v>0.17227955674279599</v>
      </c>
      <c r="AO10" s="17"/>
      <c r="AP10" s="17">
        <v>0.41733208114734099</v>
      </c>
      <c r="AQ10" s="17">
        <v>0.19789894287036799</v>
      </c>
      <c r="AR10" s="17">
        <v>0.21704835138776901</v>
      </c>
      <c r="AS10" s="17">
        <v>5.5048480237494E-2</v>
      </c>
      <c r="AT10" s="17">
        <v>0.24841994896703801</v>
      </c>
      <c r="AU10" s="17">
        <v>5.3259856687365902E-2</v>
      </c>
      <c r="AV10" s="17"/>
      <c r="AW10" s="17">
        <v>0.13897085561894301</v>
      </c>
      <c r="AX10" s="17">
        <v>0.11734916355132601</v>
      </c>
      <c r="AY10" s="17">
        <v>0.172050606397015</v>
      </c>
      <c r="AZ10" s="17">
        <v>0.110967634195051</v>
      </c>
      <c r="BA10" s="17">
        <v>0.101400763931402</v>
      </c>
      <c r="BB10" s="17">
        <v>0.167902019717007</v>
      </c>
      <c r="BC10" s="17">
        <v>0.19881153354938999</v>
      </c>
      <c r="BD10" s="17">
        <v>0.16014282794961199</v>
      </c>
      <c r="BE10" s="17">
        <v>0.179775475618981</v>
      </c>
      <c r="BF10" s="17">
        <v>0.223167512583508</v>
      </c>
      <c r="BG10" s="17">
        <v>0.23874815658631099</v>
      </c>
      <c r="BH10" s="17">
        <v>0.35164362906623398</v>
      </c>
      <c r="BI10" s="17">
        <v>0.238820262288719</v>
      </c>
      <c r="BJ10" s="17">
        <v>0.31258933212679302</v>
      </c>
      <c r="BK10" s="17">
        <v>0.42476936030637602</v>
      </c>
      <c r="BL10" s="17">
        <v>0.32182402362032497</v>
      </c>
      <c r="BM10" s="17"/>
      <c r="BN10" s="17">
        <v>0.21555897903642701</v>
      </c>
      <c r="BO10" s="17">
        <v>0.16723635639185999</v>
      </c>
      <c r="BP10" s="17"/>
      <c r="BQ10" s="17">
        <v>0.41884976808137903</v>
      </c>
      <c r="BR10" s="17">
        <v>0.14085455006615999</v>
      </c>
      <c r="BS10" s="17"/>
      <c r="BT10" s="17">
        <v>0.273646311921251</v>
      </c>
      <c r="BU10" s="17"/>
      <c r="BV10" s="17">
        <v>0.111948500365623</v>
      </c>
      <c r="BW10" s="17">
        <v>0.30804925109014702</v>
      </c>
      <c r="BX10" s="17">
        <v>0.19299080715127001</v>
      </c>
      <c r="BY10" s="17"/>
      <c r="BZ10" s="17">
        <v>0.13638076778713401</v>
      </c>
      <c r="CA10" s="17">
        <v>0.14187710455175001</v>
      </c>
      <c r="CB10" s="17">
        <v>0.188560203408041</v>
      </c>
      <c r="CC10" s="17">
        <v>0.193065320862226</v>
      </c>
      <c r="CD10" s="17">
        <v>0.218613022245357</v>
      </c>
      <c r="CE10" s="17">
        <v>0.233237359899923</v>
      </c>
      <c r="CF10" s="17">
        <v>0.25498932782962402</v>
      </c>
      <c r="CG10" s="17"/>
      <c r="CH10" s="17">
        <v>0.33231366390195499</v>
      </c>
      <c r="CI10" s="17">
        <v>0.250163151916658</v>
      </c>
      <c r="CJ10" s="17">
        <v>0.143498925712677</v>
      </c>
      <c r="CK10" s="17">
        <v>0.135483562606934</v>
      </c>
      <c r="CL10" s="17">
        <v>0</v>
      </c>
    </row>
    <row r="11" spans="2:90" ht="28.8" x14ac:dyDescent="0.3">
      <c r="B11" s="18" t="s">
        <v>782</v>
      </c>
      <c r="C11" s="17">
        <v>0.277312207014354</v>
      </c>
      <c r="D11" s="17">
        <v>0.25895888105905401</v>
      </c>
      <c r="E11" s="17">
        <v>0.29735131788094799</v>
      </c>
      <c r="F11" s="17"/>
      <c r="G11" s="17">
        <v>0.23461142926602099</v>
      </c>
      <c r="H11" s="17">
        <v>0.236774127453142</v>
      </c>
      <c r="I11" s="17">
        <v>0.28325240961861398</v>
      </c>
      <c r="J11" s="17">
        <v>0.29441013703907898</v>
      </c>
      <c r="K11" s="17">
        <v>0.29027035497764597</v>
      </c>
      <c r="L11" s="17">
        <v>0.31204499582128398</v>
      </c>
      <c r="M11" s="17"/>
      <c r="N11" s="17">
        <v>0.25296775713088698</v>
      </c>
      <c r="O11" s="17">
        <v>0.29353595410996303</v>
      </c>
      <c r="P11" s="17">
        <v>0.28346115014516199</v>
      </c>
      <c r="Q11" s="17">
        <v>0.28240696145986599</v>
      </c>
      <c r="R11" s="17"/>
      <c r="S11" s="17">
        <v>0.13383646838451499</v>
      </c>
      <c r="T11" s="17">
        <v>0.33910778748237502</v>
      </c>
      <c r="U11" s="17">
        <v>0.31680790344884802</v>
      </c>
      <c r="V11" s="17">
        <v>0.29555844865063302</v>
      </c>
      <c r="W11" s="17">
        <v>0.27056044901442799</v>
      </c>
      <c r="X11" s="17">
        <v>0.35155843896569799</v>
      </c>
      <c r="Y11" s="17">
        <v>0.20220233581167399</v>
      </c>
      <c r="Z11" s="17">
        <v>0.25780124443487001</v>
      </c>
      <c r="AA11" s="17">
        <v>0.22504698250459701</v>
      </c>
      <c r="AB11" s="17">
        <v>0.41049258992709903</v>
      </c>
      <c r="AC11" s="17">
        <v>0.27872488917286697</v>
      </c>
      <c r="AD11" s="17">
        <v>0.24173975543345</v>
      </c>
      <c r="AE11" s="17"/>
      <c r="AF11" s="17">
        <v>0.26311789189229401</v>
      </c>
      <c r="AG11" s="17">
        <v>0.29156732594518497</v>
      </c>
      <c r="AH11" s="17">
        <v>0.33686467092297301</v>
      </c>
      <c r="AI11" s="17"/>
      <c r="AJ11" s="17">
        <v>0.21660505630619101</v>
      </c>
      <c r="AK11" s="17">
        <v>0.31144315976877102</v>
      </c>
      <c r="AL11" s="17">
        <v>0.27916010794109097</v>
      </c>
      <c r="AM11" s="17">
        <v>0.20435565732212499</v>
      </c>
      <c r="AN11" s="17">
        <v>0.30924604398329097</v>
      </c>
      <c r="AO11" s="17"/>
      <c r="AP11" s="17">
        <v>0.27104666361238999</v>
      </c>
      <c r="AQ11" s="17">
        <v>0.214120116885025</v>
      </c>
      <c r="AR11" s="17">
        <v>0.34653404240242702</v>
      </c>
      <c r="AS11" s="17">
        <v>0.25278921254650899</v>
      </c>
      <c r="AT11" s="17">
        <v>0.228888484850714</v>
      </c>
      <c r="AU11" s="17">
        <v>0.33047427198583501</v>
      </c>
      <c r="AV11" s="17"/>
      <c r="AW11" s="17">
        <v>0.25152875968017402</v>
      </c>
      <c r="AX11" s="17">
        <v>0.35100796661851702</v>
      </c>
      <c r="AY11" s="17">
        <v>0.32820253196388999</v>
      </c>
      <c r="AZ11" s="17">
        <v>0.20287250212909899</v>
      </c>
      <c r="BA11" s="17">
        <v>0.28520253975858201</v>
      </c>
      <c r="BB11" s="17">
        <v>0.313846324660434</v>
      </c>
      <c r="BC11" s="17">
        <v>0.26714099837284999</v>
      </c>
      <c r="BD11" s="17">
        <v>0.25994478519428998</v>
      </c>
      <c r="BE11" s="17">
        <v>0.31830629871743199</v>
      </c>
      <c r="BF11" s="17">
        <v>0.34037226270028498</v>
      </c>
      <c r="BG11" s="17">
        <v>0.32755152780859098</v>
      </c>
      <c r="BH11" s="17">
        <v>0.24732201774641299</v>
      </c>
      <c r="BI11" s="17">
        <v>0.27710489999483801</v>
      </c>
      <c r="BJ11" s="17">
        <v>0.35135145197874301</v>
      </c>
      <c r="BK11" s="17">
        <v>7.1030860719326794E-2</v>
      </c>
      <c r="BL11" s="17">
        <v>0.17527812040761501</v>
      </c>
      <c r="BM11" s="17"/>
      <c r="BN11" s="17">
        <v>0.27873415535159002</v>
      </c>
      <c r="BO11" s="17">
        <v>0.27718293514137998</v>
      </c>
      <c r="BP11" s="17"/>
      <c r="BQ11" s="17">
        <v>0.27659222234766401</v>
      </c>
      <c r="BR11" s="17">
        <v>0.36731377406566701</v>
      </c>
      <c r="BS11" s="17"/>
      <c r="BT11" s="17">
        <v>0.27953505535454198</v>
      </c>
      <c r="BU11" s="17"/>
      <c r="BV11" s="17">
        <v>0.333411007333691</v>
      </c>
      <c r="BW11" s="17">
        <v>0.26335501220567797</v>
      </c>
      <c r="BX11" s="17">
        <v>0.25913655202063202</v>
      </c>
      <c r="BY11" s="17"/>
      <c r="BZ11" s="17">
        <v>0.21291261111468299</v>
      </c>
      <c r="CA11" s="17">
        <v>0.27008289951917402</v>
      </c>
      <c r="CB11" s="17">
        <v>0.346635136021545</v>
      </c>
      <c r="CC11" s="17">
        <v>0.30931688690154002</v>
      </c>
      <c r="CD11" s="17">
        <v>0.31002662349953097</v>
      </c>
      <c r="CE11" s="17">
        <v>0.291954050457995</v>
      </c>
      <c r="CF11" s="17">
        <v>0.24142339906992599</v>
      </c>
      <c r="CG11" s="17"/>
      <c r="CH11" s="17">
        <v>0.19928896447731301</v>
      </c>
      <c r="CI11" s="17">
        <v>0.30126449358731</v>
      </c>
      <c r="CJ11" s="17">
        <v>0.27991609040787702</v>
      </c>
      <c r="CK11" s="17">
        <v>0.26347550436622302</v>
      </c>
      <c r="CL11" s="17">
        <v>0.26897542457122497</v>
      </c>
    </row>
    <row r="12" spans="2:90" ht="28.8" x14ac:dyDescent="0.3">
      <c r="B12" s="18" t="s">
        <v>783</v>
      </c>
      <c r="C12" s="17">
        <v>0.185346105118919</v>
      </c>
      <c r="D12" s="17">
        <v>0.18426321739816401</v>
      </c>
      <c r="E12" s="17">
        <v>0.18759147364661</v>
      </c>
      <c r="F12" s="17"/>
      <c r="G12" s="17">
        <v>0.15052813631436299</v>
      </c>
      <c r="H12" s="17">
        <v>0.104953747374706</v>
      </c>
      <c r="I12" s="17">
        <v>0.158447818884174</v>
      </c>
      <c r="J12" s="17">
        <v>0.21196560788573701</v>
      </c>
      <c r="K12" s="17">
        <v>0.221835453481386</v>
      </c>
      <c r="L12" s="17">
        <v>0.25350251800187001</v>
      </c>
      <c r="M12" s="17"/>
      <c r="N12" s="17">
        <v>0.161821084330417</v>
      </c>
      <c r="O12" s="17">
        <v>0.189642278257483</v>
      </c>
      <c r="P12" s="17">
        <v>0.21076420532515999</v>
      </c>
      <c r="Q12" s="17">
        <v>0.180589339200458</v>
      </c>
      <c r="R12" s="17"/>
      <c r="S12" s="17">
        <v>0.15010609021784799</v>
      </c>
      <c r="T12" s="17">
        <v>0.190161382999885</v>
      </c>
      <c r="U12" s="17">
        <v>0.25171862664278899</v>
      </c>
      <c r="V12" s="17">
        <v>0.206959170152858</v>
      </c>
      <c r="W12" s="17">
        <v>0.12889855659569699</v>
      </c>
      <c r="X12" s="17">
        <v>0.19780390880180099</v>
      </c>
      <c r="Y12" s="17">
        <v>0.17525128537409301</v>
      </c>
      <c r="Z12" s="17">
        <v>0.221741749221225</v>
      </c>
      <c r="AA12" s="17">
        <v>0.20158045147044601</v>
      </c>
      <c r="AB12" s="17">
        <v>0.12724575485541201</v>
      </c>
      <c r="AC12" s="17">
        <v>0.25174917828375099</v>
      </c>
      <c r="AD12" s="17">
        <v>0.139783712877628</v>
      </c>
      <c r="AE12" s="17"/>
      <c r="AF12" s="17">
        <v>0.20580882223760499</v>
      </c>
      <c r="AG12" s="17">
        <v>0.18312158158851799</v>
      </c>
      <c r="AH12" s="17">
        <v>0.12972172137589399</v>
      </c>
      <c r="AI12" s="17"/>
      <c r="AJ12" s="17">
        <v>0.226966288336518</v>
      </c>
      <c r="AK12" s="17">
        <v>9.9360943900258306E-2</v>
      </c>
      <c r="AL12" s="17">
        <v>0.28606338690618299</v>
      </c>
      <c r="AM12" s="17">
        <v>0.21277712983817401</v>
      </c>
      <c r="AN12" s="17">
        <v>0.15541679866503999</v>
      </c>
      <c r="AO12" s="17"/>
      <c r="AP12" s="17">
        <v>5.1573084483423702E-2</v>
      </c>
      <c r="AQ12" s="17">
        <v>0.23489060841413201</v>
      </c>
      <c r="AR12" s="17">
        <v>0.224113295359404</v>
      </c>
      <c r="AS12" s="17">
        <v>0.24398630476923999</v>
      </c>
      <c r="AT12" s="17">
        <v>0.15625928512007101</v>
      </c>
      <c r="AU12" s="17">
        <v>0.29270085962360598</v>
      </c>
      <c r="AV12" s="17"/>
      <c r="AW12" s="17">
        <v>0.24669689519582</v>
      </c>
      <c r="AX12" s="17">
        <v>0.11822795318173</v>
      </c>
      <c r="AY12" s="17">
        <v>0.18300352956468799</v>
      </c>
      <c r="AZ12" s="17">
        <v>0.20825869581247</v>
      </c>
      <c r="BA12" s="17">
        <v>0.23408829571301301</v>
      </c>
      <c r="BB12" s="17">
        <v>0.180575455108824</v>
      </c>
      <c r="BC12" s="17">
        <v>0.17173559801612301</v>
      </c>
      <c r="BD12" s="17">
        <v>0.14112388725391201</v>
      </c>
      <c r="BE12" s="17">
        <v>0.25669116330549502</v>
      </c>
      <c r="BF12" s="17">
        <v>0.263371207084862</v>
      </c>
      <c r="BG12" s="17">
        <v>0.2104869532792</v>
      </c>
      <c r="BH12" s="17">
        <v>0.13242267383523099</v>
      </c>
      <c r="BI12" s="17">
        <v>0.17917269254550999</v>
      </c>
      <c r="BJ12" s="17">
        <v>0.106008887661198</v>
      </c>
      <c r="BK12" s="17">
        <v>0.19232903129145301</v>
      </c>
      <c r="BL12" s="17">
        <v>0.12597934396373101</v>
      </c>
      <c r="BM12" s="17"/>
      <c r="BN12" s="17">
        <v>0.18211334869044599</v>
      </c>
      <c r="BO12" s="17">
        <v>0.18610073622343301</v>
      </c>
      <c r="BP12" s="17"/>
      <c r="BQ12" s="17">
        <v>4.7579426341482003E-2</v>
      </c>
      <c r="BR12" s="17">
        <v>0.23141092383216599</v>
      </c>
      <c r="BS12" s="17"/>
      <c r="BT12" s="17">
        <v>0.14691775325701001</v>
      </c>
      <c r="BU12" s="17"/>
      <c r="BV12" s="17">
        <v>0.18037770643822701</v>
      </c>
      <c r="BW12" s="17">
        <v>0.16274698036063101</v>
      </c>
      <c r="BX12" s="17">
        <v>0.20506972431996101</v>
      </c>
      <c r="BY12" s="17"/>
      <c r="BZ12" s="17">
        <v>0.21085235617678799</v>
      </c>
      <c r="CA12" s="17">
        <v>0.14487016066136699</v>
      </c>
      <c r="CB12" s="17">
        <v>0.15268891579298599</v>
      </c>
      <c r="CC12" s="17">
        <v>0.239946675653435</v>
      </c>
      <c r="CD12" s="17">
        <v>0.20720759588319801</v>
      </c>
      <c r="CE12" s="17">
        <v>0.21756977560755</v>
      </c>
      <c r="CF12" s="17">
        <v>0.13691129598618901</v>
      </c>
      <c r="CG12" s="17"/>
      <c r="CH12" s="17">
        <v>9.7978634795781297E-2</v>
      </c>
      <c r="CI12" s="17">
        <v>0.186938369223036</v>
      </c>
      <c r="CJ12" s="17">
        <v>0.212975712035854</v>
      </c>
      <c r="CK12" s="17">
        <v>0.17874663243389899</v>
      </c>
      <c r="CL12" s="17">
        <v>0.149766092039014</v>
      </c>
    </row>
    <row r="13" spans="2:90" ht="28.8" x14ac:dyDescent="0.3">
      <c r="B13" s="18" t="s">
        <v>784</v>
      </c>
      <c r="C13" s="17">
        <v>0.156601612708099</v>
      </c>
      <c r="D13" s="17">
        <v>0.18214177202023901</v>
      </c>
      <c r="E13" s="17">
        <v>0.13212823761252601</v>
      </c>
      <c r="F13" s="17"/>
      <c r="G13" s="17">
        <v>5.0375926126157697E-2</v>
      </c>
      <c r="H13" s="17">
        <v>4.9709736890545503E-2</v>
      </c>
      <c r="I13" s="17">
        <v>0.137741514774888</v>
      </c>
      <c r="J13" s="17">
        <v>0.20253078599424701</v>
      </c>
      <c r="K13" s="17">
        <v>0.29068773171631401</v>
      </c>
      <c r="L13" s="17">
        <v>0.204750952921809</v>
      </c>
      <c r="M13" s="17"/>
      <c r="N13" s="17">
        <v>8.1632240605828701E-2</v>
      </c>
      <c r="O13" s="17">
        <v>0.150961811562904</v>
      </c>
      <c r="P13" s="17">
        <v>0.25529425809783901</v>
      </c>
      <c r="Q13" s="17">
        <v>0.162825198692959</v>
      </c>
      <c r="R13" s="17"/>
      <c r="S13" s="17">
        <v>0.122781415927864</v>
      </c>
      <c r="T13" s="17">
        <v>0.19479986957957099</v>
      </c>
      <c r="U13" s="17">
        <v>0.13713451019999801</v>
      </c>
      <c r="V13" s="17">
        <v>0.167997817891574</v>
      </c>
      <c r="W13" s="17">
        <v>0.26778870006150801</v>
      </c>
      <c r="X13" s="17">
        <v>0.15865313109387699</v>
      </c>
      <c r="Y13" s="17">
        <v>0.161613785856178</v>
      </c>
      <c r="Z13" s="17">
        <v>0.19268341880106299</v>
      </c>
      <c r="AA13" s="17">
        <v>0.15591761535922299</v>
      </c>
      <c r="AB13" s="17">
        <v>0.12717054149326701</v>
      </c>
      <c r="AC13" s="17">
        <v>0.105725165280616</v>
      </c>
      <c r="AD13" s="17">
        <v>6.3745455128295395E-2</v>
      </c>
      <c r="AE13" s="17"/>
      <c r="AF13" s="17">
        <v>0.28752411832594199</v>
      </c>
      <c r="AG13" s="17">
        <v>7.5745854077921407E-2</v>
      </c>
      <c r="AH13" s="17">
        <v>0.10823576520745599</v>
      </c>
      <c r="AI13" s="17"/>
      <c r="AJ13" s="17">
        <v>0.25382563882834502</v>
      </c>
      <c r="AK13" s="17">
        <v>5.6245411113741699E-2</v>
      </c>
      <c r="AL13" s="17">
        <v>0.100146792748701</v>
      </c>
      <c r="AM13" s="17">
        <v>0.38372238727553398</v>
      </c>
      <c r="AN13" s="17">
        <v>0.10978316606331701</v>
      </c>
      <c r="AO13" s="17"/>
      <c r="AP13" s="17">
        <v>3.0295459809828899E-2</v>
      </c>
      <c r="AQ13" s="17">
        <v>0.189703679297346</v>
      </c>
      <c r="AR13" s="17">
        <v>8.1733518324723295E-2</v>
      </c>
      <c r="AS13" s="17">
        <v>0.32395543222047501</v>
      </c>
      <c r="AT13" s="17">
        <v>6.1473964958183497E-2</v>
      </c>
      <c r="AU13" s="17">
        <v>0.11479997387129599</v>
      </c>
      <c r="AV13" s="17"/>
      <c r="AW13" s="17">
        <v>0.24855012726016101</v>
      </c>
      <c r="AX13" s="17">
        <v>8.9289646170193498E-2</v>
      </c>
      <c r="AY13" s="17">
        <v>0.14959226542003701</v>
      </c>
      <c r="AZ13" s="17">
        <v>0.26422718346963803</v>
      </c>
      <c r="BA13" s="17">
        <v>0.17004972127384099</v>
      </c>
      <c r="BB13" s="17">
        <v>0.175458542050695</v>
      </c>
      <c r="BC13" s="17">
        <v>0.208299490275416</v>
      </c>
      <c r="BD13" s="17">
        <v>0.216806452271575</v>
      </c>
      <c r="BE13" s="17">
        <v>0.124697202012754</v>
      </c>
      <c r="BF13" s="17">
        <v>8.9586538091627393E-2</v>
      </c>
      <c r="BG13" s="17">
        <v>0.101233527918213</v>
      </c>
      <c r="BH13" s="17">
        <v>0.12241904115878301</v>
      </c>
      <c r="BI13" s="17">
        <v>0.123487283653298</v>
      </c>
      <c r="BJ13" s="17">
        <v>0.15511335590535899</v>
      </c>
      <c r="BK13" s="17">
        <v>0.23237867423771699</v>
      </c>
      <c r="BL13" s="17">
        <v>5.0776182946057201E-2</v>
      </c>
      <c r="BM13" s="17"/>
      <c r="BN13" s="17">
        <v>0.13050563938538401</v>
      </c>
      <c r="BO13" s="17">
        <v>0.18697776547334799</v>
      </c>
      <c r="BP13" s="17"/>
      <c r="BQ13" s="17">
        <v>2.4206756074415199E-2</v>
      </c>
      <c r="BR13" s="17">
        <v>9.6866838926265603E-2</v>
      </c>
      <c r="BS13" s="17"/>
      <c r="BT13" s="17">
        <v>8.3788407996958705E-2</v>
      </c>
      <c r="BU13" s="17"/>
      <c r="BV13" s="17">
        <v>0.18138165352282501</v>
      </c>
      <c r="BW13" s="17">
        <v>4.8724236576218001E-2</v>
      </c>
      <c r="BX13" s="17">
        <v>0.17737953099159801</v>
      </c>
      <c r="BY13" s="17"/>
      <c r="BZ13" s="17">
        <v>0.21616305169462399</v>
      </c>
      <c r="CA13" s="17">
        <v>0.241824146273563</v>
      </c>
      <c r="CB13" s="17">
        <v>0.14490873518092301</v>
      </c>
      <c r="CC13" s="17">
        <v>0.131883822159477</v>
      </c>
      <c r="CD13" s="17">
        <v>0.116913808632303</v>
      </c>
      <c r="CE13" s="17">
        <v>0.13851685221674601</v>
      </c>
      <c r="CF13" s="17">
        <v>9.9530493797471295E-2</v>
      </c>
      <c r="CG13" s="17"/>
      <c r="CH13" s="17">
        <v>6.3436656051662793E-2</v>
      </c>
      <c r="CI13" s="17">
        <v>0.10637815232735</v>
      </c>
      <c r="CJ13" s="17">
        <v>0.193509150698146</v>
      </c>
      <c r="CK13" s="17">
        <v>0.22958218518323101</v>
      </c>
      <c r="CL13" s="17">
        <v>0.235645952083091</v>
      </c>
    </row>
    <row r="14" spans="2:90" x14ac:dyDescent="0.3">
      <c r="B14" s="18" t="s">
        <v>118</v>
      </c>
      <c r="C14" s="19">
        <v>0.122710202769414</v>
      </c>
      <c r="D14" s="19">
        <v>9.4829414398615405E-2</v>
      </c>
      <c r="E14" s="19">
        <v>0.15127376947905499</v>
      </c>
      <c r="F14" s="19"/>
      <c r="G14" s="19">
        <v>0.116254537618938</v>
      </c>
      <c r="H14" s="19">
        <v>8.9821648065691997E-2</v>
      </c>
      <c r="I14" s="19">
        <v>0.15464074006111</v>
      </c>
      <c r="J14" s="19">
        <v>0.15737454980686599</v>
      </c>
      <c r="K14" s="19">
        <v>0.108364560428479</v>
      </c>
      <c r="L14" s="19">
        <v>0.106319660199161</v>
      </c>
      <c r="M14" s="19"/>
      <c r="N14" s="19">
        <v>8.6765740162833394E-2</v>
      </c>
      <c r="O14" s="19">
        <v>0.14381801463657501</v>
      </c>
      <c r="P14" s="19">
        <v>6.5143661977050196E-2</v>
      </c>
      <c r="Q14" s="19">
        <v>0.18677410820099599</v>
      </c>
      <c r="R14" s="19"/>
      <c r="S14" s="19">
        <v>0.14624646015779399</v>
      </c>
      <c r="T14" s="19">
        <v>4.3547375175538902E-2</v>
      </c>
      <c r="U14" s="19">
        <v>0.169985830545855</v>
      </c>
      <c r="V14" s="19">
        <v>0.150047322753807</v>
      </c>
      <c r="W14" s="19">
        <v>6.9398662034614395E-2</v>
      </c>
      <c r="X14" s="19">
        <v>8.7584371339672701E-2</v>
      </c>
      <c r="Y14" s="19">
        <v>0.14223008021224801</v>
      </c>
      <c r="Z14" s="19">
        <v>0.125075506605622</v>
      </c>
      <c r="AA14" s="19">
        <v>0.12637992520062699</v>
      </c>
      <c r="AB14" s="19">
        <v>0.100972349145572</v>
      </c>
      <c r="AC14" s="19">
        <v>0.17889648935586999</v>
      </c>
      <c r="AD14" s="19">
        <v>0.218321521974079</v>
      </c>
      <c r="AE14" s="19"/>
      <c r="AF14" s="19">
        <v>9.6540805574084398E-2</v>
      </c>
      <c r="AG14" s="19">
        <v>0.11942104276396701</v>
      </c>
      <c r="AH14" s="19">
        <v>0.19202792964995</v>
      </c>
      <c r="AI14" s="19"/>
      <c r="AJ14" s="19">
        <v>9.0890290151608003E-2</v>
      </c>
      <c r="AK14" s="19">
        <v>0.108893567382489</v>
      </c>
      <c r="AL14" s="19">
        <v>0.13151245326098199</v>
      </c>
      <c r="AM14" s="19">
        <v>8.5059298701797306E-2</v>
      </c>
      <c r="AN14" s="19">
        <v>0.16091187669080501</v>
      </c>
      <c r="AO14" s="19"/>
      <c r="AP14" s="19">
        <v>9.4577348652605198E-2</v>
      </c>
      <c r="AQ14" s="19">
        <v>8.2524890161062098E-2</v>
      </c>
      <c r="AR14" s="19">
        <v>0.12254036357114401</v>
      </c>
      <c r="AS14" s="19">
        <v>8.2538150090863696E-2</v>
      </c>
      <c r="AT14" s="19">
        <v>0.203805448327008</v>
      </c>
      <c r="AU14" s="19">
        <v>0.20876503783189801</v>
      </c>
      <c r="AV14" s="19"/>
      <c r="AW14" s="19">
        <v>0.114253362244903</v>
      </c>
      <c r="AX14" s="19">
        <v>0.24987911570257701</v>
      </c>
      <c r="AY14" s="19">
        <v>0.14871002137449801</v>
      </c>
      <c r="AZ14" s="19">
        <v>0.13986304518037301</v>
      </c>
      <c r="BA14" s="19">
        <v>0.15095958626400299</v>
      </c>
      <c r="BB14" s="19">
        <v>0.13724026739786599</v>
      </c>
      <c r="BC14" s="19">
        <v>6.7137614492943004E-2</v>
      </c>
      <c r="BD14" s="19">
        <v>0.16868225397293099</v>
      </c>
      <c r="BE14" s="19">
        <v>9.1423182097470496E-2</v>
      </c>
      <c r="BF14" s="19">
        <v>4.1548075295991103E-2</v>
      </c>
      <c r="BG14" s="19">
        <v>9.8193774772068101E-2</v>
      </c>
      <c r="BH14" s="19">
        <v>4.2674628761844698E-2</v>
      </c>
      <c r="BI14" s="19">
        <v>0.11674564797806899</v>
      </c>
      <c r="BJ14" s="19">
        <v>3.8629293642435898E-2</v>
      </c>
      <c r="BK14" s="19">
        <v>4.3065686554644503E-2</v>
      </c>
      <c r="BL14" s="19">
        <v>1.7535682511873402E-2</v>
      </c>
      <c r="BM14" s="19"/>
      <c r="BN14" s="19">
        <v>0.107340662691919</v>
      </c>
      <c r="BO14" s="19">
        <v>0.145004476755447</v>
      </c>
      <c r="BP14" s="19"/>
      <c r="BQ14" s="19">
        <v>9.1207107758847605E-2</v>
      </c>
      <c r="BR14" s="19">
        <v>0.115269025688977</v>
      </c>
      <c r="BS14" s="19"/>
      <c r="BT14" s="19">
        <v>7.4313905042280901E-2</v>
      </c>
      <c r="BU14" s="19"/>
      <c r="BV14" s="19">
        <v>0.158381439607198</v>
      </c>
      <c r="BW14" s="19">
        <v>0.13707506331925601</v>
      </c>
      <c r="BX14" s="19">
        <v>9.2079585275859396E-2</v>
      </c>
      <c r="BY14" s="19"/>
      <c r="BZ14" s="19">
        <v>0.18627804032952799</v>
      </c>
      <c r="CA14" s="19">
        <v>0.161366228509289</v>
      </c>
      <c r="CB14" s="19">
        <v>0.11700628332467899</v>
      </c>
      <c r="CC14" s="19">
        <v>9.8309863335921094E-2</v>
      </c>
      <c r="CD14" s="19">
        <v>8.1433130733570197E-2</v>
      </c>
      <c r="CE14" s="19">
        <v>4.5850165278524799E-2</v>
      </c>
      <c r="CF14" s="19">
        <v>6.2139386937461301E-2</v>
      </c>
      <c r="CG14" s="19"/>
      <c r="CH14" s="19">
        <v>2.0693364195438501E-2</v>
      </c>
      <c r="CI14" s="19">
        <v>0.10418280625539</v>
      </c>
      <c r="CJ14" s="19">
        <v>0.133817267051176</v>
      </c>
      <c r="CK14" s="19">
        <v>0.15779624940999101</v>
      </c>
      <c r="CL14" s="19">
        <v>0.31507596434858098</v>
      </c>
    </row>
    <row r="15" spans="2:90" x14ac:dyDescent="0.3">
      <c r="B15" s="16" t="s">
        <v>123</v>
      </c>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B2:CL19"/>
  <sheetViews>
    <sheetView showGridLines="0" topLeftCell="A6" workbookViewId="0">
      <pane xSplit="2" topLeftCell="C1" activePane="topRight" state="frozen"/>
      <selection pane="topRight" activeCell="B19" sqref="B19"/>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791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1012</v>
      </c>
      <c r="D7" s="10">
        <v>488</v>
      </c>
      <c r="E7" s="10">
        <v>519</v>
      </c>
      <c r="F7" s="10"/>
      <c r="G7" s="10">
        <v>121</v>
      </c>
      <c r="H7" s="10">
        <v>170</v>
      </c>
      <c r="I7" s="10">
        <v>169</v>
      </c>
      <c r="J7" s="10">
        <v>173</v>
      </c>
      <c r="K7" s="10">
        <v>151</v>
      </c>
      <c r="L7" s="10">
        <v>228</v>
      </c>
      <c r="M7" s="10"/>
      <c r="N7" s="10">
        <v>283</v>
      </c>
      <c r="O7" s="10">
        <v>233</v>
      </c>
      <c r="P7" s="10">
        <v>247</v>
      </c>
      <c r="Q7" s="10">
        <v>248</v>
      </c>
      <c r="R7" s="10"/>
      <c r="S7" s="10">
        <v>137</v>
      </c>
      <c r="T7" s="10">
        <v>154</v>
      </c>
      <c r="U7" s="10">
        <v>74</v>
      </c>
      <c r="V7" s="10">
        <v>92</v>
      </c>
      <c r="W7" s="10">
        <v>72</v>
      </c>
      <c r="X7" s="10">
        <v>91</v>
      </c>
      <c r="Y7" s="10">
        <v>95</v>
      </c>
      <c r="Z7" s="10">
        <v>44</v>
      </c>
      <c r="AA7" s="10">
        <v>100</v>
      </c>
      <c r="AB7" s="10">
        <v>84</v>
      </c>
      <c r="AC7" s="10">
        <v>40</v>
      </c>
      <c r="AD7" s="10">
        <v>29</v>
      </c>
      <c r="AE7" s="10"/>
      <c r="AF7" s="10">
        <v>380</v>
      </c>
      <c r="AG7" s="10">
        <v>386</v>
      </c>
      <c r="AH7" s="10">
        <v>147</v>
      </c>
      <c r="AI7" s="10"/>
      <c r="AJ7" s="10">
        <v>195</v>
      </c>
      <c r="AK7" s="10">
        <v>373</v>
      </c>
      <c r="AL7" s="10">
        <v>68</v>
      </c>
      <c r="AM7" s="10">
        <v>133</v>
      </c>
      <c r="AN7" s="10">
        <v>49</v>
      </c>
      <c r="AO7" s="10"/>
      <c r="AP7" s="10">
        <v>256</v>
      </c>
      <c r="AQ7" s="10">
        <v>160</v>
      </c>
      <c r="AR7" s="10">
        <v>80</v>
      </c>
      <c r="AS7" s="10">
        <v>240</v>
      </c>
      <c r="AT7" s="10">
        <v>66</v>
      </c>
      <c r="AU7" s="10">
        <v>101</v>
      </c>
      <c r="AV7" s="10"/>
      <c r="AW7" s="10">
        <v>12</v>
      </c>
      <c r="AX7" s="10">
        <v>45</v>
      </c>
      <c r="AY7" s="10">
        <v>80</v>
      </c>
      <c r="AZ7" s="10">
        <v>59</v>
      </c>
      <c r="BA7" s="10">
        <v>107</v>
      </c>
      <c r="BB7" s="10">
        <v>103</v>
      </c>
      <c r="BC7" s="10">
        <v>83</v>
      </c>
      <c r="BD7" s="10">
        <v>75</v>
      </c>
      <c r="BE7" s="10">
        <v>56</v>
      </c>
      <c r="BF7" s="10">
        <v>54</v>
      </c>
      <c r="BG7" s="10">
        <v>66</v>
      </c>
      <c r="BH7" s="10">
        <v>58</v>
      </c>
      <c r="BI7" s="10">
        <v>41</v>
      </c>
      <c r="BJ7" s="10">
        <v>34</v>
      </c>
      <c r="BK7" s="10">
        <v>22</v>
      </c>
      <c r="BL7" s="10">
        <v>76</v>
      </c>
      <c r="BM7" s="10"/>
      <c r="BN7" s="10">
        <v>605</v>
      </c>
      <c r="BO7" s="10">
        <v>401</v>
      </c>
      <c r="BP7" s="10"/>
      <c r="BQ7" s="10">
        <v>231</v>
      </c>
      <c r="BR7" s="10">
        <v>104</v>
      </c>
      <c r="BS7" s="10"/>
      <c r="BT7" s="10">
        <v>133</v>
      </c>
      <c r="BU7" s="10"/>
      <c r="BV7" s="10">
        <v>215</v>
      </c>
      <c r="BW7" s="10">
        <v>181</v>
      </c>
      <c r="BX7" s="10">
        <v>571</v>
      </c>
      <c r="BY7" s="10"/>
      <c r="BZ7" s="10">
        <v>87</v>
      </c>
      <c r="CA7" s="10">
        <v>153</v>
      </c>
      <c r="CB7" s="10">
        <v>150</v>
      </c>
      <c r="CC7" s="10">
        <v>126</v>
      </c>
      <c r="CD7" s="10">
        <v>164</v>
      </c>
      <c r="CE7" s="10">
        <v>111</v>
      </c>
      <c r="CF7" s="10">
        <v>136</v>
      </c>
      <c r="CG7" s="10"/>
      <c r="CH7" s="10">
        <v>94</v>
      </c>
      <c r="CI7" s="10">
        <v>362</v>
      </c>
      <c r="CJ7" s="10">
        <v>362</v>
      </c>
      <c r="CK7" s="10">
        <v>154</v>
      </c>
      <c r="CL7" s="10">
        <v>40</v>
      </c>
    </row>
    <row r="8" spans="2:90" ht="30" customHeight="1" x14ac:dyDescent="0.3">
      <c r="B8" s="11" t="s">
        <v>20</v>
      </c>
      <c r="C8" s="11">
        <v>1008</v>
      </c>
      <c r="D8" s="11">
        <v>491</v>
      </c>
      <c r="E8" s="11">
        <v>512</v>
      </c>
      <c r="F8" s="11"/>
      <c r="G8" s="11">
        <v>143</v>
      </c>
      <c r="H8" s="11">
        <v>170</v>
      </c>
      <c r="I8" s="11">
        <v>168</v>
      </c>
      <c r="J8" s="11">
        <v>163</v>
      </c>
      <c r="K8" s="11">
        <v>144</v>
      </c>
      <c r="L8" s="11">
        <v>220</v>
      </c>
      <c r="M8" s="11"/>
      <c r="N8" s="11">
        <v>267</v>
      </c>
      <c r="O8" s="11">
        <v>255</v>
      </c>
      <c r="P8" s="11">
        <v>239</v>
      </c>
      <c r="Q8" s="11">
        <v>246</v>
      </c>
      <c r="R8" s="11"/>
      <c r="S8" s="11">
        <v>147</v>
      </c>
      <c r="T8" s="11">
        <v>150</v>
      </c>
      <c r="U8" s="11">
        <v>70</v>
      </c>
      <c r="V8" s="11">
        <v>92</v>
      </c>
      <c r="W8" s="11">
        <v>67</v>
      </c>
      <c r="X8" s="11">
        <v>92</v>
      </c>
      <c r="Y8" s="11">
        <v>91</v>
      </c>
      <c r="Z8" s="11">
        <v>40</v>
      </c>
      <c r="AA8" s="11">
        <v>113</v>
      </c>
      <c r="AB8" s="11">
        <v>77</v>
      </c>
      <c r="AC8" s="11">
        <v>38</v>
      </c>
      <c r="AD8" s="11">
        <v>30</v>
      </c>
      <c r="AE8" s="11"/>
      <c r="AF8" s="11">
        <v>367</v>
      </c>
      <c r="AG8" s="11">
        <v>385</v>
      </c>
      <c r="AH8" s="11">
        <v>147</v>
      </c>
      <c r="AI8" s="11"/>
      <c r="AJ8" s="11">
        <v>192</v>
      </c>
      <c r="AK8" s="11">
        <v>380</v>
      </c>
      <c r="AL8" s="11">
        <v>65</v>
      </c>
      <c r="AM8" s="11">
        <v>130</v>
      </c>
      <c r="AN8" s="11">
        <v>49</v>
      </c>
      <c r="AO8" s="11"/>
      <c r="AP8" s="11">
        <v>264</v>
      </c>
      <c r="AQ8" s="11">
        <v>159</v>
      </c>
      <c r="AR8" s="11">
        <v>77</v>
      </c>
      <c r="AS8" s="11">
        <v>234</v>
      </c>
      <c r="AT8" s="11">
        <v>67</v>
      </c>
      <c r="AU8" s="11">
        <v>99</v>
      </c>
      <c r="AV8" s="11"/>
      <c r="AW8" s="11">
        <v>12</v>
      </c>
      <c r="AX8" s="11">
        <v>46</v>
      </c>
      <c r="AY8" s="11">
        <v>79</v>
      </c>
      <c r="AZ8" s="11">
        <v>58</v>
      </c>
      <c r="BA8" s="11">
        <v>110</v>
      </c>
      <c r="BB8" s="11">
        <v>103</v>
      </c>
      <c r="BC8" s="11">
        <v>83</v>
      </c>
      <c r="BD8" s="11">
        <v>75</v>
      </c>
      <c r="BE8" s="11">
        <v>55</v>
      </c>
      <c r="BF8" s="11">
        <v>52</v>
      </c>
      <c r="BG8" s="11">
        <v>68</v>
      </c>
      <c r="BH8" s="11">
        <v>58</v>
      </c>
      <c r="BI8" s="11">
        <v>41</v>
      </c>
      <c r="BJ8" s="11">
        <v>33</v>
      </c>
      <c r="BK8" s="11">
        <v>21</v>
      </c>
      <c r="BL8" s="11">
        <v>72</v>
      </c>
      <c r="BM8" s="11"/>
      <c r="BN8" s="11">
        <v>592</v>
      </c>
      <c r="BO8" s="11">
        <v>411</v>
      </c>
      <c r="BP8" s="11"/>
      <c r="BQ8" s="11">
        <v>237</v>
      </c>
      <c r="BR8" s="11">
        <v>105</v>
      </c>
      <c r="BS8" s="11"/>
      <c r="BT8" s="11">
        <v>137</v>
      </c>
      <c r="BU8" s="11"/>
      <c r="BV8" s="11">
        <v>214</v>
      </c>
      <c r="BW8" s="11">
        <v>186</v>
      </c>
      <c r="BX8" s="11">
        <v>563</v>
      </c>
      <c r="BY8" s="11"/>
      <c r="BZ8" s="11">
        <v>88</v>
      </c>
      <c r="CA8" s="11">
        <v>150</v>
      </c>
      <c r="CB8" s="11">
        <v>148</v>
      </c>
      <c r="CC8" s="11">
        <v>128</v>
      </c>
      <c r="CD8" s="11">
        <v>164</v>
      </c>
      <c r="CE8" s="11">
        <v>113</v>
      </c>
      <c r="CF8" s="11">
        <v>134</v>
      </c>
      <c r="CG8" s="11"/>
      <c r="CH8" s="11">
        <v>97</v>
      </c>
      <c r="CI8" s="11">
        <v>358</v>
      </c>
      <c r="CJ8" s="11">
        <v>358</v>
      </c>
      <c r="CK8" s="11">
        <v>154</v>
      </c>
      <c r="CL8" s="11">
        <v>41</v>
      </c>
    </row>
    <row r="9" spans="2:90" ht="28.8" x14ac:dyDescent="0.3">
      <c r="B9" s="18" t="s">
        <v>786</v>
      </c>
      <c r="C9" s="17">
        <v>6.5662953929682105E-2</v>
      </c>
      <c r="D9" s="17">
        <v>8.3961995645469703E-2</v>
      </c>
      <c r="E9" s="17">
        <v>4.8750015687909397E-2</v>
      </c>
      <c r="F9" s="17"/>
      <c r="G9" s="17">
        <v>0.13860217837836</v>
      </c>
      <c r="H9" s="17">
        <v>0.12465474276182401</v>
      </c>
      <c r="I9" s="17">
        <v>9.1337450151323898E-2</v>
      </c>
      <c r="J9" s="17">
        <v>2.97547047067643E-2</v>
      </c>
      <c r="K9" s="17">
        <v>2.8469064985064602E-2</v>
      </c>
      <c r="L9" s="17">
        <v>4.0371401257457903E-3</v>
      </c>
      <c r="M9" s="17"/>
      <c r="N9" s="17">
        <v>9.7185744579393496E-2</v>
      </c>
      <c r="O9" s="17">
        <v>6.9222403360634593E-2</v>
      </c>
      <c r="P9" s="17">
        <v>3.72203822199881E-2</v>
      </c>
      <c r="Q9" s="17">
        <v>5.5553853244831301E-2</v>
      </c>
      <c r="R9" s="17"/>
      <c r="S9" s="17">
        <v>0.10427005622169799</v>
      </c>
      <c r="T9" s="17">
        <v>3.8002376541297102E-2</v>
      </c>
      <c r="U9" s="17">
        <v>2.82910694379063E-2</v>
      </c>
      <c r="V9" s="17">
        <v>8.3183175879097807E-2</v>
      </c>
      <c r="W9" s="17">
        <v>2.4268822484236601E-2</v>
      </c>
      <c r="X9" s="17">
        <v>5.2485447594631897E-2</v>
      </c>
      <c r="Y9" s="17">
        <v>2.98789330031012E-2</v>
      </c>
      <c r="Z9" s="17">
        <v>8.4563296597630705E-2</v>
      </c>
      <c r="AA9" s="17">
        <v>0.110641815703016</v>
      </c>
      <c r="AB9" s="17">
        <v>6.7495529410903699E-2</v>
      </c>
      <c r="AC9" s="17">
        <v>8.6615018544106998E-2</v>
      </c>
      <c r="AD9" s="17">
        <v>6.4880612761575099E-2</v>
      </c>
      <c r="AE9" s="17"/>
      <c r="AF9" s="17">
        <v>4.6577604016571898E-2</v>
      </c>
      <c r="AG9" s="17">
        <v>7.0679103091070103E-2</v>
      </c>
      <c r="AH9" s="17">
        <v>7.7982432194695001E-2</v>
      </c>
      <c r="AI9" s="17"/>
      <c r="AJ9" s="17">
        <v>5.3250999795550001E-2</v>
      </c>
      <c r="AK9" s="17">
        <v>9.0896776229607998E-2</v>
      </c>
      <c r="AL9" s="17">
        <v>5.8761217004193303E-2</v>
      </c>
      <c r="AM9" s="17">
        <v>7.4572563683864501E-2</v>
      </c>
      <c r="AN9" s="17">
        <v>6.2260396142114198E-2</v>
      </c>
      <c r="AO9" s="17"/>
      <c r="AP9" s="17">
        <v>0.140911546051839</v>
      </c>
      <c r="AQ9" s="17">
        <v>5.5984375458054701E-2</v>
      </c>
      <c r="AR9" s="17">
        <v>4.9373893620064203E-2</v>
      </c>
      <c r="AS9" s="17">
        <v>4.4690752295069899E-2</v>
      </c>
      <c r="AT9" s="17">
        <v>5.8319719869438097E-2</v>
      </c>
      <c r="AU9" s="17">
        <v>1.08062060150443E-2</v>
      </c>
      <c r="AV9" s="17"/>
      <c r="AW9" s="17">
        <v>8.2204842524026503E-2</v>
      </c>
      <c r="AX9" s="17">
        <v>4.1613918981828597E-2</v>
      </c>
      <c r="AY9" s="17">
        <v>6.0794796743417298E-2</v>
      </c>
      <c r="AZ9" s="17">
        <v>5.8667330506065998E-2</v>
      </c>
      <c r="BA9" s="17">
        <v>4.19016839388675E-2</v>
      </c>
      <c r="BB9" s="17">
        <v>4.11101060893799E-2</v>
      </c>
      <c r="BC9" s="17">
        <v>3.5989513512493E-2</v>
      </c>
      <c r="BD9" s="17">
        <v>6.4207099404086795E-2</v>
      </c>
      <c r="BE9" s="17">
        <v>5.6419914945047701E-2</v>
      </c>
      <c r="BF9" s="17">
        <v>3.80085746678041E-2</v>
      </c>
      <c r="BG9" s="17">
        <v>0.101390000724648</v>
      </c>
      <c r="BH9" s="17">
        <v>5.0341221637024099E-2</v>
      </c>
      <c r="BI9" s="17">
        <v>0.113023447151404</v>
      </c>
      <c r="BJ9" s="17">
        <v>0</v>
      </c>
      <c r="BK9" s="17">
        <v>0</v>
      </c>
      <c r="BL9" s="17">
        <v>0.26074395206940798</v>
      </c>
      <c r="BM9" s="17"/>
      <c r="BN9" s="17">
        <v>6.8266978256105199E-2</v>
      </c>
      <c r="BO9" s="17">
        <v>6.2783954200132594E-2</v>
      </c>
      <c r="BP9" s="17"/>
      <c r="BQ9" s="17">
        <v>0.124993126471178</v>
      </c>
      <c r="BR9" s="17">
        <v>4.7097738975114899E-2</v>
      </c>
      <c r="BS9" s="17"/>
      <c r="BT9" s="17">
        <v>0.119724207442425</v>
      </c>
      <c r="BU9" s="17"/>
      <c r="BV9" s="17">
        <v>1.7944517013985799E-2</v>
      </c>
      <c r="BW9" s="17">
        <v>0.10330842110032799</v>
      </c>
      <c r="BX9" s="17">
        <v>7.5149549593240106E-2</v>
      </c>
      <c r="BY9" s="17"/>
      <c r="BZ9" s="17">
        <v>5.3608753532740597E-2</v>
      </c>
      <c r="CA9" s="17">
        <v>3.35791682194072E-2</v>
      </c>
      <c r="CB9" s="17">
        <v>3.5068428151131897E-2</v>
      </c>
      <c r="CC9" s="17">
        <v>5.28224980321075E-2</v>
      </c>
      <c r="CD9" s="17">
        <v>6.4776399703597803E-2</v>
      </c>
      <c r="CE9" s="17">
        <v>6.0904915309687502E-2</v>
      </c>
      <c r="CF9" s="17">
        <v>0.18642409337806501</v>
      </c>
      <c r="CG9" s="17"/>
      <c r="CH9" s="17">
        <v>0.209515337982393</v>
      </c>
      <c r="CI9" s="17">
        <v>6.09732339770514E-2</v>
      </c>
      <c r="CJ9" s="17">
        <v>3.7073565034236103E-2</v>
      </c>
      <c r="CK9" s="17">
        <v>3.8016361946288102E-2</v>
      </c>
      <c r="CL9" s="17">
        <v>0.120257512540697</v>
      </c>
    </row>
    <row r="10" spans="2:90" ht="28.8" x14ac:dyDescent="0.3">
      <c r="B10" s="18" t="s">
        <v>787</v>
      </c>
      <c r="C10" s="17">
        <v>0.222709918997859</v>
      </c>
      <c r="D10" s="17">
        <v>0.249989792138993</v>
      </c>
      <c r="E10" s="17">
        <v>0.19670949341708299</v>
      </c>
      <c r="F10" s="17"/>
      <c r="G10" s="17">
        <v>0.38259914790168298</v>
      </c>
      <c r="H10" s="17">
        <v>0.35198181548760898</v>
      </c>
      <c r="I10" s="17">
        <v>0.211027823667057</v>
      </c>
      <c r="J10" s="17">
        <v>0.177470830203765</v>
      </c>
      <c r="K10" s="17">
        <v>7.4694148594658297E-2</v>
      </c>
      <c r="L10" s="17">
        <v>0.15810905877246401</v>
      </c>
      <c r="M10" s="17"/>
      <c r="N10" s="17">
        <v>0.32477344524187701</v>
      </c>
      <c r="O10" s="17">
        <v>0.23094821389395201</v>
      </c>
      <c r="P10" s="17">
        <v>0.186115562016374</v>
      </c>
      <c r="Q10" s="17">
        <v>0.13957327048686699</v>
      </c>
      <c r="R10" s="17"/>
      <c r="S10" s="17">
        <v>0.345884944464251</v>
      </c>
      <c r="T10" s="17">
        <v>0.183697616482</v>
      </c>
      <c r="U10" s="17">
        <v>0.123497855219659</v>
      </c>
      <c r="V10" s="17">
        <v>0.201020249734946</v>
      </c>
      <c r="W10" s="17">
        <v>0.16821582103293301</v>
      </c>
      <c r="X10" s="17">
        <v>0.23127810124516199</v>
      </c>
      <c r="Y10" s="17">
        <v>0.20486521378400299</v>
      </c>
      <c r="Z10" s="17">
        <v>0.30930019252280999</v>
      </c>
      <c r="AA10" s="17">
        <v>0.228740076947333</v>
      </c>
      <c r="AB10" s="17">
        <v>0.15185991953307901</v>
      </c>
      <c r="AC10" s="17">
        <v>0.20857249424441199</v>
      </c>
      <c r="AD10" s="17">
        <v>0.32254322749789099</v>
      </c>
      <c r="AE10" s="17"/>
      <c r="AF10" s="17">
        <v>0.119666495841884</v>
      </c>
      <c r="AG10" s="17">
        <v>0.28114502168760103</v>
      </c>
      <c r="AH10" s="17">
        <v>0.221958104093995</v>
      </c>
      <c r="AI10" s="17"/>
      <c r="AJ10" s="17">
        <v>0.14677352700423399</v>
      </c>
      <c r="AK10" s="17">
        <v>0.34372481264946902</v>
      </c>
      <c r="AL10" s="17">
        <v>0.125483792833121</v>
      </c>
      <c r="AM10" s="17">
        <v>0.13451641274494899</v>
      </c>
      <c r="AN10" s="17">
        <v>0.24697147576584699</v>
      </c>
      <c r="AO10" s="17"/>
      <c r="AP10" s="17">
        <v>0.43070795990396599</v>
      </c>
      <c r="AQ10" s="17">
        <v>0.18281676195303001</v>
      </c>
      <c r="AR10" s="17">
        <v>0.189168263382507</v>
      </c>
      <c r="AS10" s="17">
        <v>9.4221823379748396E-2</v>
      </c>
      <c r="AT10" s="17">
        <v>0.27872081592518499</v>
      </c>
      <c r="AU10" s="17">
        <v>0.121772795935671</v>
      </c>
      <c r="AV10" s="17"/>
      <c r="AW10" s="17">
        <v>0.32971708882081402</v>
      </c>
      <c r="AX10" s="17">
        <v>0.16522162786639</v>
      </c>
      <c r="AY10" s="17">
        <v>0.18571432794905601</v>
      </c>
      <c r="AZ10" s="17">
        <v>0.231529247561305</v>
      </c>
      <c r="BA10" s="17">
        <v>0.148100672257205</v>
      </c>
      <c r="BB10" s="17">
        <v>0.180212857337053</v>
      </c>
      <c r="BC10" s="17">
        <v>0.306351593003795</v>
      </c>
      <c r="BD10" s="17">
        <v>0.26761614307583298</v>
      </c>
      <c r="BE10" s="17">
        <v>0.19169236581676599</v>
      </c>
      <c r="BF10" s="17">
        <v>0.20169707945527501</v>
      </c>
      <c r="BG10" s="17">
        <v>0.185679723027109</v>
      </c>
      <c r="BH10" s="17">
        <v>0.16970824619684399</v>
      </c>
      <c r="BI10" s="17">
        <v>0.29675992817864599</v>
      </c>
      <c r="BJ10" s="17">
        <v>0.423627292165141</v>
      </c>
      <c r="BK10" s="17">
        <v>0.23993288482687</v>
      </c>
      <c r="BL10" s="17">
        <v>0.37914082623226703</v>
      </c>
      <c r="BM10" s="17"/>
      <c r="BN10" s="17">
        <v>0.220935225200904</v>
      </c>
      <c r="BO10" s="17">
        <v>0.224222102111021</v>
      </c>
      <c r="BP10" s="17"/>
      <c r="BQ10" s="17">
        <v>0.44054549190610998</v>
      </c>
      <c r="BR10" s="17">
        <v>0.18348516979980001</v>
      </c>
      <c r="BS10" s="17"/>
      <c r="BT10" s="17">
        <v>0.32765785814148501</v>
      </c>
      <c r="BU10" s="17"/>
      <c r="BV10" s="17">
        <v>0.20360664848273799</v>
      </c>
      <c r="BW10" s="17">
        <v>0.29095210247490899</v>
      </c>
      <c r="BX10" s="17">
        <v>0.20754562017529599</v>
      </c>
      <c r="BY10" s="17"/>
      <c r="BZ10" s="17">
        <v>4.82513578257825E-2</v>
      </c>
      <c r="CA10" s="17">
        <v>0.22021626384234999</v>
      </c>
      <c r="CB10" s="17">
        <v>0.18575907497718899</v>
      </c>
      <c r="CC10" s="17">
        <v>0.27308433670338</v>
      </c>
      <c r="CD10" s="17">
        <v>0.18704314182312801</v>
      </c>
      <c r="CE10" s="17">
        <v>0.32572123128872199</v>
      </c>
      <c r="CF10" s="17">
        <v>0.34409694420058501</v>
      </c>
      <c r="CG10" s="17"/>
      <c r="CH10" s="17">
        <v>0.32270823069675802</v>
      </c>
      <c r="CI10" s="17">
        <v>0.248895535698127</v>
      </c>
      <c r="CJ10" s="17">
        <v>0.20507221592015301</v>
      </c>
      <c r="CK10" s="17">
        <v>0.18726280990168201</v>
      </c>
      <c r="CL10" s="17">
        <v>4.44606289614662E-2</v>
      </c>
    </row>
    <row r="11" spans="2:90" ht="28.8" x14ac:dyDescent="0.3">
      <c r="B11" s="18" t="s">
        <v>788</v>
      </c>
      <c r="C11" s="17">
        <v>0.21409756597858701</v>
      </c>
      <c r="D11" s="17">
        <v>0.217452682244104</v>
      </c>
      <c r="E11" s="17">
        <v>0.20911834763035</v>
      </c>
      <c r="F11" s="17"/>
      <c r="G11" s="17">
        <v>0.18715033544831899</v>
      </c>
      <c r="H11" s="17">
        <v>0.19618487287156</v>
      </c>
      <c r="I11" s="17">
        <v>0.19620597002121901</v>
      </c>
      <c r="J11" s="17">
        <v>0.214176689616419</v>
      </c>
      <c r="K11" s="17">
        <v>0.27407390473099202</v>
      </c>
      <c r="L11" s="17">
        <v>0.219749611935981</v>
      </c>
      <c r="M11" s="17"/>
      <c r="N11" s="17">
        <v>0.203247195452991</v>
      </c>
      <c r="O11" s="17">
        <v>0.184655840421594</v>
      </c>
      <c r="P11" s="17">
        <v>0.22244209697897499</v>
      </c>
      <c r="Q11" s="17">
        <v>0.249154028938122</v>
      </c>
      <c r="R11" s="17"/>
      <c r="S11" s="17">
        <v>0.166586963546353</v>
      </c>
      <c r="T11" s="17">
        <v>0.177069895413978</v>
      </c>
      <c r="U11" s="17">
        <v>0.33279126957914101</v>
      </c>
      <c r="V11" s="17">
        <v>0.18223900926351899</v>
      </c>
      <c r="W11" s="17">
        <v>0.28861870734073602</v>
      </c>
      <c r="X11" s="17">
        <v>0.14619823209761099</v>
      </c>
      <c r="Y11" s="17">
        <v>0.28540254483772298</v>
      </c>
      <c r="Z11" s="17">
        <v>0.116901602258701</v>
      </c>
      <c r="AA11" s="17">
        <v>0.21280704839252501</v>
      </c>
      <c r="AB11" s="17">
        <v>0.28698206554581701</v>
      </c>
      <c r="AC11" s="17">
        <v>0.25670081763720098</v>
      </c>
      <c r="AD11" s="17">
        <v>0.17097549782621499</v>
      </c>
      <c r="AE11" s="17"/>
      <c r="AF11" s="17">
        <v>0.21088526903155899</v>
      </c>
      <c r="AG11" s="17">
        <v>0.22084943744744301</v>
      </c>
      <c r="AH11" s="17">
        <v>0.23804204687143701</v>
      </c>
      <c r="AI11" s="17"/>
      <c r="AJ11" s="17">
        <v>0.183976608717072</v>
      </c>
      <c r="AK11" s="17">
        <v>0.24858573100034601</v>
      </c>
      <c r="AL11" s="17">
        <v>0.234678063159377</v>
      </c>
      <c r="AM11" s="17">
        <v>0.15171208778124701</v>
      </c>
      <c r="AN11" s="17">
        <v>0.23387253360701099</v>
      </c>
      <c r="AO11" s="17"/>
      <c r="AP11" s="17">
        <v>0.22434301914605501</v>
      </c>
      <c r="AQ11" s="17">
        <v>0.18246844720017499</v>
      </c>
      <c r="AR11" s="17">
        <v>0.25898781796781301</v>
      </c>
      <c r="AS11" s="17">
        <v>0.16905639621063301</v>
      </c>
      <c r="AT11" s="17">
        <v>0.25689694078025799</v>
      </c>
      <c r="AU11" s="17">
        <v>0.27978039847993003</v>
      </c>
      <c r="AV11" s="17"/>
      <c r="AW11" s="17">
        <v>8.2640783472535104E-2</v>
      </c>
      <c r="AX11" s="17">
        <v>0.17189399320089299</v>
      </c>
      <c r="AY11" s="17">
        <v>0.21325580237925701</v>
      </c>
      <c r="AZ11" s="17">
        <v>0.21091550219723601</v>
      </c>
      <c r="BA11" s="17">
        <v>0.18612489889546799</v>
      </c>
      <c r="BB11" s="17">
        <v>0.24564941356826001</v>
      </c>
      <c r="BC11" s="17">
        <v>0.19080707575306699</v>
      </c>
      <c r="BD11" s="17">
        <v>0.25245512943114101</v>
      </c>
      <c r="BE11" s="17">
        <v>0.30151231382437499</v>
      </c>
      <c r="BF11" s="17">
        <v>0.25088102064387602</v>
      </c>
      <c r="BG11" s="17">
        <v>0.265783976463208</v>
      </c>
      <c r="BH11" s="17">
        <v>0.30613478935248201</v>
      </c>
      <c r="BI11" s="17">
        <v>0.183777316380589</v>
      </c>
      <c r="BJ11" s="17">
        <v>0.109730057333429</v>
      </c>
      <c r="BK11" s="17">
        <v>0.17923029397298301</v>
      </c>
      <c r="BL11" s="17">
        <v>0.18158757125174099</v>
      </c>
      <c r="BM11" s="17"/>
      <c r="BN11" s="17">
        <v>0.219904046231061</v>
      </c>
      <c r="BO11" s="17">
        <v>0.20857569500609199</v>
      </c>
      <c r="BP11" s="17"/>
      <c r="BQ11" s="17">
        <v>0.24109012902516999</v>
      </c>
      <c r="BR11" s="17">
        <v>0.240871919642722</v>
      </c>
      <c r="BS11" s="17"/>
      <c r="BT11" s="17">
        <v>0.23246259801246399</v>
      </c>
      <c r="BU11" s="17"/>
      <c r="BV11" s="17">
        <v>0.23068768916846</v>
      </c>
      <c r="BW11" s="17">
        <v>0.21635519201015599</v>
      </c>
      <c r="BX11" s="17">
        <v>0.205955767549241</v>
      </c>
      <c r="BY11" s="17"/>
      <c r="BZ11" s="17">
        <v>0.221103871034243</v>
      </c>
      <c r="CA11" s="17">
        <v>0.21445664407680501</v>
      </c>
      <c r="CB11" s="17">
        <v>0.24820036524623501</v>
      </c>
      <c r="CC11" s="17">
        <v>0.215004602759579</v>
      </c>
      <c r="CD11" s="17">
        <v>0.24794756361312101</v>
      </c>
      <c r="CE11" s="17">
        <v>0.18191791598278301</v>
      </c>
      <c r="CF11" s="17">
        <v>0.19042325679837899</v>
      </c>
      <c r="CG11" s="17"/>
      <c r="CH11" s="17">
        <v>0.203303277736954</v>
      </c>
      <c r="CI11" s="17">
        <v>0.21757021860626899</v>
      </c>
      <c r="CJ11" s="17">
        <v>0.22780357420458</v>
      </c>
      <c r="CK11" s="17">
        <v>0.19760717466118799</v>
      </c>
      <c r="CL11" s="17">
        <v>0.151526565262422</v>
      </c>
    </row>
    <row r="12" spans="2:90" ht="28.8" x14ac:dyDescent="0.3">
      <c r="B12" s="18" t="s">
        <v>789</v>
      </c>
      <c r="C12" s="17">
        <v>0.207511175853418</v>
      </c>
      <c r="D12" s="17">
        <v>0.19344027953241499</v>
      </c>
      <c r="E12" s="17">
        <v>0.22297085589291801</v>
      </c>
      <c r="F12" s="17"/>
      <c r="G12" s="17">
        <v>0.15941150302518101</v>
      </c>
      <c r="H12" s="17">
        <v>0.17298377590821001</v>
      </c>
      <c r="I12" s="17">
        <v>0.18416483761685101</v>
      </c>
      <c r="J12" s="17">
        <v>0.20746888800261701</v>
      </c>
      <c r="K12" s="17">
        <v>0.24325633180283901</v>
      </c>
      <c r="L12" s="17">
        <v>0.259840902112836</v>
      </c>
      <c r="M12" s="17"/>
      <c r="N12" s="17">
        <v>0.17743498994843901</v>
      </c>
      <c r="O12" s="17">
        <v>0.22164457958124301</v>
      </c>
      <c r="P12" s="17">
        <v>0.215441134090921</v>
      </c>
      <c r="Q12" s="17">
        <v>0.218672058156692</v>
      </c>
      <c r="R12" s="17"/>
      <c r="S12" s="17">
        <v>0.154879498418313</v>
      </c>
      <c r="T12" s="17">
        <v>0.263259634332287</v>
      </c>
      <c r="U12" s="17">
        <v>0.18900539090898799</v>
      </c>
      <c r="V12" s="17">
        <v>0.175331391236865</v>
      </c>
      <c r="W12" s="17">
        <v>0.25596921924931398</v>
      </c>
      <c r="X12" s="17">
        <v>0.28973227099293197</v>
      </c>
      <c r="Y12" s="17">
        <v>0.17426102428513501</v>
      </c>
      <c r="Z12" s="17">
        <v>0.15756706858060901</v>
      </c>
      <c r="AA12" s="17">
        <v>0.212557156443933</v>
      </c>
      <c r="AB12" s="17">
        <v>0.19495154714905299</v>
      </c>
      <c r="AC12" s="17">
        <v>0.16940907640326999</v>
      </c>
      <c r="AD12" s="17">
        <v>0.19649393548408001</v>
      </c>
      <c r="AE12" s="17"/>
      <c r="AF12" s="17">
        <v>0.22519490870519299</v>
      </c>
      <c r="AG12" s="17">
        <v>0.212064798797446</v>
      </c>
      <c r="AH12" s="17">
        <v>0.15942201864863001</v>
      </c>
      <c r="AI12" s="17"/>
      <c r="AJ12" s="17">
        <v>0.28353600561612102</v>
      </c>
      <c r="AK12" s="17">
        <v>0.132877287942609</v>
      </c>
      <c r="AL12" s="17">
        <v>0.33786585196125901</v>
      </c>
      <c r="AM12" s="17">
        <v>0.24021250549543299</v>
      </c>
      <c r="AN12" s="17">
        <v>0.20107648041090501</v>
      </c>
      <c r="AO12" s="17"/>
      <c r="AP12" s="17">
        <v>8.1195195474011106E-2</v>
      </c>
      <c r="AQ12" s="17">
        <v>0.29910220034349499</v>
      </c>
      <c r="AR12" s="17">
        <v>0.24100079548023801</v>
      </c>
      <c r="AS12" s="17">
        <v>0.23141898862225599</v>
      </c>
      <c r="AT12" s="17">
        <v>0.250886787546787</v>
      </c>
      <c r="AU12" s="17">
        <v>0.26767921540981898</v>
      </c>
      <c r="AV12" s="17"/>
      <c r="AW12" s="17">
        <v>8.5162993923770497E-2</v>
      </c>
      <c r="AX12" s="17">
        <v>0.13971306978876799</v>
      </c>
      <c r="AY12" s="17">
        <v>0.22332603660091299</v>
      </c>
      <c r="AZ12" s="17">
        <v>0.213298981082926</v>
      </c>
      <c r="BA12" s="17">
        <v>0.32542110509167899</v>
      </c>
      <c r="BB12" s="17">
        <v>0.18003779196928699</v>
      </c>
      <c r="BC12" s="17">
        <v>0.21114542158422001</v>
      </c>
      <c r="BD12" s="17">
        <v>0.16922985088092499</v>
      </c>
      <c r="BE12" s="17">
        <v>0.15939167134846999</v>
      </c>
      <c r="BF12" s="17">
        <v>0.28508993489727102</v>
      </c>
      <c r="BG12" s="17">
        <v>0.19229032631663501</v>
      </c>
      <c r="BH12" s="17">
        <v>0.240769304825175</v>
      </c>
      <c r="BI12" s="17">
        <v>0.16960471028863999</v>
      </c>
      <c r="BJ12" s="17">
        <v>0.29306705361173202</v>
      </c>
      <c r="BK12" s="17">
        <v>0.35769498072112699</v>
      </c>
      <c r="BL12" s="17">
        <v>5.9228599448027199E-2</v>
      </c>
      <c r="BM12" s="17"/>
      <c r="BN12" s="17">
        <v>0.213821511354709</v>
      </c>
      <c r="BO12" s="17">
        <v>0.19897136516188599</v>
      </c>
      <c r="BP12" s="17"/>
      <c r="BQ12" s="17">
        <v>7.7461294722389107E-2</v>
      </c>
      <c r="BR12" s="17">
        <v>0.24602273675221301</v>
      </c>
      <c r="BS12" s="17"/>
      <c r="BT12" s="17">
        <v>0.13674959010450699</v>
      </c>
      <c r="BU12" s="17"/>
      <c r="BV12" s="17">
        <v>0.22719976677843501</v>
      </c>
      <c r="BW12" s="17">
        <v>0.134091765075567</v>
      </c>
      <c r="BX12" s="17">
        <v>0.21936372493154799</v>
      </c>
      <c r="BY12" s="17"/>
      <c r="BZ12" s="17">
        <v>0.164274138553893</v>
      </c>
      <c r="CA12" s="17">
        <v>0.24287157102938101</v>
      </c>
      <c r="CB12" s="17">
        <v>0.20341375703412001</v>
      </c>
      <c r="CC12" s="17">
        <v>0.20372092127997499</v>
      </c>
      <c r="CD12" s="17">
        <v>0.25969236837646098</v>
      </c>
      <c r="CE12" s="17">
        <v>0.209320101286007</v>
      </c>
      <c r="CF12" s="17">
        <v>0.12224344877850001</v>
      </c>
      <c r="CG12" s="17"/>
      <c r="CH12" s="17">
        <v>0.14350840710016199</v>
      </c>
      <c r="CI12" s="17">
        <v>0.21434054757440901</v>
      </c>
      <c r="CJ12" s="17">
        <v>0.22754746692341599</v>
      </c>
      <c r="CK12" s="17">
        <v>0.19062589935378799</v>
      </c>
      <c r="CL12" s="17">
        <v>0.187737004822847</v>
      </c>
    </row>
    <row r="13" spans="2:90" ht="28.8" x14ac:dyDescent="0.3">
      <c r="B13" s="18" t="s">
        <v>790</v>
      </c>
      <c r="C13" s="17">
        <v>0.18503443190220301</v>
      </c>
      <c r="D13" s="17">
        <v>0.19920408712124099</v>
      </c>
      <c r="E13" s="17">
        <v>0.17136406050951999</v>
      </c>
      <c r="F13" s="17"/>
      <c r="G13" s="17">
        <v>6.6978827905066304E-2</v>
      </c>
      <c r="H13" s="17">
        <v>8.2292307704158796E-2</v>
      </c>
      <c r="I13" s="17">
        <v>0.17967056454237901</v>
      </c>
      <c r="J13" s="17">
        <v>0.209968224507384</v>
      </c>
      <c r="K13" s="17">
        <v>0.26267848910430902</v>
      </c>
      <c r="L13" s="17">
        <v>0.27598221907298498</v>
      </c>
      <c r="M13" s="17"/>
      <c r="N13" s="17">
        <v>0.13157445382017799</v>
      </c>
      <c r="O13" s="17">
        <v>0.14513472937624</v>
      </c>
      <c r="P13" s="17">
        <v>0.24453746205306401</v>
      </c>
      <c r="Q13" s="17">
        <v>0.22361595006044099</v>
      </c>
      <c r="R13" s="17"/>
      <c r="S13" s="17">
        <v>0.10272997625371701</v>
      </c>
      <c r="T13" s="17">
        <v>0.23383718862493</v>
      </c>
      <c r="U13" s="17">
        <v>0.24393587393445701</v>
      </c>
      <c r="V13" s="17">
        <v>0.20003105094093601</v>
      </c>
      <c r="W13" s="17">
        <v>0.13361273253360301</v>
      </c>
      <c r="X13" s="17">
        <v>0.17774506037061399</v>
      </c>
      <c r="Y13" s="17">
        <v>0.225623370102191</v>
      </c>
      <c r="Z13" s="17">
        <v>0.33166784004025002</v>
      </c>
      <c r="AA13" s="17">
        <v>0.155792756705946</v>
      </c>
      <c r="AB13" s="17">
        <v>0.14405772448172899</v>
      </c>
      <c r="AC13" s="17">
        <v>0.23172248366661</v>
      </c>
      <c r="AD13" s="17">
        <v>0.13779738599084601</v>
      </c>
      <c r="AE13" s="17"/>
      <c r="AF13" s="17">
        <v>0.30450193759510003</v>
      </c>
      <c r="AG13" s="17">
        <v>0.111258374353305</v>
      </c>
      <c r="AH13" s="17">
        <v>0.14416546218380699</v>
      </c>
      <c r="AI13" s="17"/>
      <c r="AJ13" s="17">
        <v>0.27087714897751197</v>
      </c>
      <c r="AK13" s="17">
        <v>7.7097652065669806E-2</v>
      </c>
      <c r="AL13" s="17">
        <v>0.11994051638849</v>
      </c>
      <c r="AM13" s="17">
        <v>0.339910715196587</v>
      </c>
      <c r="AN13" s="17">
        <v>0.166784164722415</v>
      </c>
      <c r="AO13" s="17"/>
      <c r="AP13" s="17">
        <v>3.2802070755940702E-2</v>
      </c>
      <c r="AQ13" s="17">
        <v>0.23138185648871201</v>
      </c>
      <c r="AR13" s="17">
        <v>0.11513393950685399</v>
      </c>
      <c r="AS13" s="17">
        <v>0.39092343521032702</v>
      </c>
      <c r="AT13" s="17">
        <v>8.9501224588414904E-2</v>
      </c>
      <c r="AU13" s="17">
        <v>7.6843612376137599E-2</v>
      </c>
      <c r="AV13" s="17"/>
      <c r="AW13" s="17">
        <v>0.42027429125885402</v>
      </c>
      <c r="AX13" s="17">
        <v>0.30042350117835398</v>
      </c>
      <c r="AY13" s="17">
        <v>0.19214469303867299</v>
      </c>
      <c r="AZ13" s="17">
        <v>0.13207621967021499</v>
      </c>
      <c r="BA13" s="17">
        <v>0.18681826623828801</v>
      </c>
      <c r="BB13" s="17">
        <v>0.29361134067656502</v>
      </c>
      <c r="BC13" s="17">
        <v>0.159556356566492</v>
      </c>
      <c r="BD13" s="17">
        <v>0.15486742805308601</v>
      </c>
      <c r="BE13" s="17">
        <v>0.18565006214879801</v>
      </c>
      <c r="BF13" s="17">
        <v>0.109643084939199</v>
      </c>
      <c r="BG13" s="17">
        <v>0.12547377511357899</v>
      </c>
      <c r="BH13" s="17">
        <v>0.197029080030446</v>
      </c>
      <c r="BI13" s="17">
        <v>0.16407648595090901</v>
      </c>
      <c r="BJ13" s="17">
        <v>0.113515479652818</v>
      </c>
      <c r="BK13" s="17">
        <v>0.22314184047902</v>
      </c>
      <c r="BL13" s="17">
        <v>6.5921523137323995E-2</v>
      </c>
      <c r="BM13" s="17"/>
      <c r="BN13" s="17">
        <v>0.180785748764449</v>
      </c>
      <c r="BO13" s="17">
        <v>0.18906730239545799</v>
      </c>
      <c r="BP13" s="17"/>
      <c r="BQ13" s="17">
        <v>2.36582377090176E-2</v>
      </c>
      <c r="BR13" s="17">
        <v>0.168044497198686</v>
      </c>
      <c r="BS13" s="17"/>
      <c r="BT13" s="17">
        <v>0.102717260390711</v>
      </c>
      <c r="BU13" s="17"/>
      <c r="BV13" s="17">
        <v>0.16815067882023399</v>
      </c>
      <c r="BW13" s="17">
        <v>0.172143474774998</v>
      </c>
      <c r="BX13" s="17">
        <v>0.20235817847225401</v>
      </c>
      <c r="BY13" s="17"/>
      <c r="BZ13" s="17">
        <v>0.28795423101662498</v>
      </c>
      <c r="CA13" s="17">
        <v>0.205843821702935</v>
      </c>
      <c r="CB13" s="17">
        <v>0.217277931952327</v>
      </c>
      <c r="CC13" s="17">
        <v>0.21338718810746399</v>
      </c>
      <c r="CD13" s="17">
        <v>0.15070863086019801</v>
      </c>
      <c r="CE13" s="17">
        <v>0.15264125212861401</v>
      </c>
      <c r="CF13" s="17">
        <v>0.103636099418618</v>
      </c>
      <c r="CG13" s="17"/>
      <c r="CH13" s="17">
        <v>0.110568714498177</v>
      </c>
      <c r="CI13" s="17">
        <v>0.14128532556723</v>
      </c>
      <c r="CJ13" s="17">
        <v>0.20436193629437799</v>
      </c>
      <c r="CK13" s="17">
        <v>0.26370734432124399</v>
      </c>
      <c r="CL13" s="17">
        <v>0.27876876849571802</v>
      </c>
    </row>
    <row r="14" spans="2:90" x14ac:dyDescent="0.3">
      <c r="B14" s="18" t="s">
        <v>118</v>
      </c>
      <c r="C14" s="19">
        <v>0.104983953338251</v>
      </c>
      <c r="D14" s="19">
        <v>5.5951163317777101E-2</v>
      </c>
      <c r="E14" s="19">
        <v>0.15108722686222001</v>
      </c>
      <c r="F14" s="19"/>
      <c r="G14" s="19">
        <v>6.5258007341390797E-2</v>
      </c>
      <c r="H14" s="19">
        <v>7.1902485266639005E-2</v>
      </c>
      <c r="I14" s="19">
        <v>0.13759335400116901</v>
      </c>
      <c r="J14" s="19">
        <v>0.16116066296305101</v>
      </c>
      <c r="K14" s="19">
        <v>0.11682806078213701</v>
      </c>
      <c r="L14" s="19">
        <v>8.2281067979987896E-2</v>
      </c>
      <c r="M14" s="19"/>
      <c r="N14" s="19">
        <v>6.5784170957122107E-2</v>
      </c>
      <c r="O14" s="19">
        <v>0.148394233366337</v>
      </c>
      <c r="P14" s="19">
        <v>9.42433626406773E-2</v>
      </c>
      <c r="Q14" s="19">
        <v>0.11343083911304699</v>
      </c>
      <c r="R14" s="19"/>
      <c r="S14" s="19">
        <v>0.12564856109566699</v>
      </c>
      <c r="T14" s="19">
        <v>0.104133288605508</v>
      </c>
      <c r="U14" s="19">
        <v>8.2478540919848506E-2</v>
      </c>
      <c r="V14" s="19">
        <v>0.158195122944636</v>
      </c>
      <c r="W14" s="19">
        <v>0.129314697359176</v>
      </c>
      <c r="X14" s="19">
        <v>0.102560887699049</v>
      </c>
      <c r="Y14" s="19">
        <v>7.9968913987846099E-2</v>
      </c>
      <c r="Z14" s="19">
        <v>0</v>
      </c>
      <c r="AA14" s="19">
        <v>7.94611458072461E-2</v>
      </c>
      <c r="AB14" s="19">
        <v>0.15465321387941799</v>
      </c>
      <c r="AC14" s="19">
        <v>4.6980109504400902E-2</v>
      </c>
      <c r="AD14" s="19">
        <v>0.107309340439392</v>
      </c>
      <c r="AE14" s="19"/>
      <c r="AF14" s="19">
        <v>9.3173784809691906E-2</v>
      </c>
      <c r="AG14" s="19">
        <v>0.104003264623134</v>
      </c>
      <c r="AH14" s="19">
        <v>0.15842993600743599</v>
      </c>
      <c r="AI14" s="19"/>
      <c r="AJ14" s="19">
        <v>6.15857098895113E-2</v>
      </c>
      <c r="AK14" s="19">
        <v>0.106817740112297</v>
      </c>
      <c r="AL14" s="19">
        <v>0.123270558653559</v>
      </c>
      <c r="AM14" s="19">
        <v>5.9075715097919403E-2</v>
      </c>
      <c r="AN14" s="19">
        <v>8.9034949351707707E-2</v>
      </c>
      <c r="AO14" s="19"/>
      <c r="AP14" s="19">
        <v>9.0040208668188806E-2</v>
      </c>
      <c r="AQ14" s="19">
        <v>4.8246358556533399E-2</v>
      </c>
      <c r="AR14" s="19">
        <v>0.14633529004252399</v>
      </c>
      <c r="AS14" s="19">
        <v>6.9688604281964703E-2</v>
      </c>
      <c r="AT14" s="19">
        <v>6.5674511289916707E-2</v>
      </c>
      <c r="AU14" s="19">
        <v>0.243117771783398</v>
      </c>
      <c r="AV14" s="19"/>
      <c r="AW14" s="19">
        <v>0</v>
      </c>
      <c r="AX14" s="19">
        <v>0.18113388898376601</v>
      </c>
      <c r="AY14" s="19">
        <v>0.12476434328868399</v>
      </c>
      <c r="AZ14" s="19">
        <v>0.153512718982251</v>
      </c>
      <c r="BA14" s="19">
        <v>0.111633373578493</v>
      </c>
      <c r="BB14" s="19">
        <v>5.9378490359455201E-2</v>
      </c>
      <c r="BC14" s="19">
        <v>9.6150039579933094E-2</v>
      </c>
      <c r="BD14" s="19">
        <v>9.1624349154928994E-2</v>
      </c>
      <c r="BE14" s="19">
        <v>0.105333671916543</v>
      </c>
      <c r="BF14" s="19">
        <v>0.11468030539657501</v>
      </c>
      <c r="BG14" s="19">
        <v>0.12938219835482101</v>
      </c>
      <c r="BH14" s="19">
        <v>3.6017357958028497E-2</v>
      </c>
      <c r="BI14" s="19">
        <v>7.2758112049812099E-2</v>
      </c>
      <c r="BJ14" s="19">
        <v>6.00601172368814E-2</v>
      </c>
      <c r="BK14" s="19">
        <v>0</v>
      </c>
      <c r="BL14" s="19">
        <v>5.3377527861232101E-2</v>
      </c>
      <c r="BM14" s="19"/>
      <c r="BN14" s="19">
        <v>9.6286490192771801E-2</v>
      </c>
      <c r="BO14" s="19">
        <v>0.11637958112541</v>
      </c>
      <c r="BP14" s="19"/>
      <c r="BQ14" s="19">
        <v>9.2251720166136197E-2</v>
      </c>
      <c r="BR14" s="19">
        <v>0.11447793763146399</v>
      </c>
      <c r="BS14" s="19"/>
      <c r="BT14" s="19">
        <v>8.0688485908408297E-2</v>
      </c>
      <c r="BU14" s="19"/>
      <c r="BV14" s="19">
        <v>0.15241069973614699</v>
      </c>
      <c r="BW14" s="19">
        <v>8.3149044564041999E-2</v>
      </c>
      <c r="BX14" s="19">
        <v>8.9627159278421395E-2</v>
      </c>
      <c r="BY14" s="19"/>
      <c r="BZ14" s="19">
        <v>0.22480764803671499</v>
      </c>
      <c r="CA14" s="19">
        <v>8.3032531129122705E-2</v>
      </c>
      <c r="CB14" s="19">
        <v>0.110280442638996</v>
      </c>
      <c r="CC14" s="19">
        <v>4.1980453117494897E-2</v>
      </c>
      <c r="CD14" s="19">
        <v>8.9831895623494598E-2</v>
      </c>
      <c r="CE14" s="19">
        <v>6.9494584004187607E-2</v>
      </c>
      <c r="CF14" s="19">
        <v>5.3176157425852799E-2</v>
      </c>
      <c r="CG14" s="19"/>
      <c r="CH14" s="19">
        <v>1.0396031985556701E-2</v>
      </c>
      <c r="CI14" s="19">
        <v>0.116935138576914</v>
      </c>
      <c r="CJ14" s="19">
        <v>9.8141241623236397E-2</v>
      </c>
      <c r="CK14" s="19">
        <v>0.12278040981581</v>
      </c>
      <c r="CL14" s="19">
        <v>0.21724951991684999</v>
      </c>
    </row>
    <row r="15" spans="2:90" x14ac:dyDescent="0.3">
      <c r="B15" s="16" t="s">
        <v>123</v>
      </c>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181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168</v>
      </c>
      <c r="C9" s="17">
        <v>0.190139705751877</v>
      </c>
      <c r="D9" s="17">
        <v>0.17473476887095701</v>
      </c>
      <c r="E9" s="17">
        <v>0.20275212951469901</v>
      </c>
      <c r="F9" s="17"/>
      <c r="G9" s="17">
        <v>0.26460616306387602</v>
      </c>
      <c r="H9" s="17">
        <v>0.20168373426984701</v>
      </c>
      <c r="I9" s="17">
        <v>0.26123050943535298</v>
      </c>
      <c r="J9" s="17">
        <v>0.24826941157875401</v>
      </c>
      <c r="K9" s="17">
        <v>0.132459941521926</v>
      </c>
      <c r="L9" s="17">
        <v>6.45355994551471E-2</v>
      </c>
      <c r="M9" s="17"/>
      <c r="N9" s="17">
        <v>0.10683413994777401</v>
      </c>
      <c r="O9" s="17">
        <v>0.23151047747953599</v>
      </c>
      <c r="P9" s="17">
        <v>0.14263396937787601</v>
      </c>
      <c r="Q9" s="17">
        <v>0.28070668970203</v>
      </c>
      <c r="R9" s="17"/>
      <c r="S9" s="17">
        <v>0.22179401462151299</v>
      </c>
      <c r="T9" s="17">
        <v>0.16601974997225299</v>
      </c>
      <c r="U9" s="17">
        <v>0.20300325298678401</v>
      </c>
      <c r="V9" s="17">
        <v>0.12926562992684701</v>
      </c>
      <c r="W9" s="17">
        <v>0.19371915028636</v>
      </c>
      <c r="X9" s="17">
        <v>0.18948966768446801</v>
      </c>
      <c r="Y9" s="17">
        <v>0.17545537012440299</v>
      </c>
      <c r="Z9" s="17">
        <v>0.211231417832804</v>
      </c>
      <c r="AA9" s="17">
        <v>0.16792674461182699</v>
      </c>
      <c r="AB9" s="17">
        <v>0.21495492473262501</v>
      </c>
      <c r="AC9" s="17">
        <v>0.179149510983346</v>
      </c>
      <c r="AD9" s="17">
        <v>0.32544824897223301</v>
      </c>
      <c r="AE9" s="17"/>
      <c r="AF9" s="17">
        <v>0.17606111247464001</v>
      </c>
      <c r="AG9" s="17">
        <v>0.18158863535079101</v>
      </c>
      <c r="AH9" s="17">
        <v>0.22004031012778</v>
      </c>
      <c r="AI9" s="17"/>
      <c r="AJ9" s="17">
        <v>0.10241459286063199</v>
      </c>
      <c r="AK9" s="17">
        <v>0.183584604137396</v>
      </c>
      <c r="AL9" s="17">
        <v>0.11388963211504401</v>
      </c>
      <c r="AM9" s="17">
        <v>0.245177835267961</v>
      </c>
      <c r="AN9" s="17">
        <v>0.24591969539866099</v>
      </c>
      <c r="AO9" s="17"/>
      <c r="AP9" s="17">
        <v>0.16362465860261899</v>
      </c>
      <c r="AQ9" s="17">
        <v>0.12646617946105901</v>
      </c>
      <c r="AR9" s="17">
        <v>0.177441485949525</v>
      </c>
      <c r="AS9" s="17">
        <v>0.204099623986322</v>
      </c>
      <c r="AT9" s="17">
        <v>0.289187874965391</v>
      </c>
      <c r="AU9" s="17">
        <v>0.12170764982156899</v>
      </c>
      <c r="AV9" s="17"/>
      <c r="AW9" s="17">
        <v>0.28557835709086998</v>
      </c>
      <c r="AX9" s="17">
        <v>0.38958319626103899</v>
      </c>
      <c r="AY9" s="17">
        <v>0.21548103450266401</v>
      </c>
      <c r="AZ9" s="17">
        <v>0.250312704366836</v>
      </c>
      <c r="BA9" s="17">
        <v>0.230133845333653</v>
      </c>
      <c r="BB9" s="17">
        <v>0.28036084265966299</v>
      </c>
      <c r="BC9" s="17">
        <v>0.20405084775917301</v>
      </c>
      <c r="BD9" s="17">
        <v>0.113632172231701</v>
      </c>
      <c r="BE9" s="17">
        <v>0.18348464108219301</v>
      </c>
      <c r="BF9" s="17">
        <v>0.118695816102365</v>
      </c>
      <c r="BG9" s="17">
        <v>0.17140303131859599</v>
      </c>
      <c r="BH9" s="17">
        <v>8.5477795316024105E-2</v>
      </c>
      <c r="BI9" s="17">
        <v>0.150357755135026</v>
      </c>
      <c r="BJ9" s="17">
        <v>0.13140373899472901</v>
      </c>
      <c r="BK9" s="17">
        <v>6.5154397239100395E-2</v>
      </c>
      <c r="BL9" s="17">
        <v>9.03103332885037E-2</v>
      </c>
      <c r="BM9" s="17"/>
      <c r="BN9" s="17">
        <v>0.16151649057944001</v>
      </c>
      <c r="BO9" s="17">
        <v>0.230162664462358</v>
      </c>
      <c r="BP9" s="17"/>
      <c r="BQ9" s="17">
        <v>0.15870069937971201</v>
      </c>
      <c r="BR9" s="17">
        <v>0.24237829895594501</v>
      </c>
      <c r="BS9" s="17"/>
      <c r="BT9" s="17">
        <v>0.15619761490533901</v>
      </c>
      <c r="BU9" s="17"/>
      <c r="BV9" s="17">
        <v>0.233299171410458</v>
      </c>
      <c r="BW9" s="17">
        <v>0.22086889773823601</v>
      </c>
      <c r="BX9" s="17">
        <v>0.150918340016792</v>
      </c>
      <c r="BY9" s="17"/>
      <c r="BZ9" s="17">
        <v>0.57475617819661795</v>
      </c>
      <c r="CA9" s="17">
        <v>0.33404959688071501</v>
      </c>
      <c r="CB9" s="17">
        <v>0.216760061512527</v>
      </c>
      <c r="CC9" s="17">
        <v>0.11381376817365201</v>
      </c>
      <c r="CD9" s="17">
        <v>0.1137469610564</v>
      </c>
      <c r="CE9" s="17">
        <v>4.9681523544087801E-2</v>
      </c>
      <c r="CF9" s="17">
        <v>7.2953708980641005E-2</v>
      </c>
      <c r="CG9" s="17"/>
      <c r="CH9" s="17">
        <v>0.10370295038720199</v>
      </c>
      <c r="CI9" s="17">
        <v>5.8253025995387397E-2</v>
      </c>
      <c r="CJ9" s="17">
        <v>0.18600353078333901</v>
      </c>
      <c r="CK9" s="17">
        <v>0.43108554910434799</v>
      </c>
      <c r="CL9" s="17">
        <v>0.72471259486440298</v>
      </c>
    </row>
    <row r="10" spans="2:90" x14ac:dyDescent="0.3">
      <c r="B10" s="18" t="s">
        <v>169</v>
      </c>
      <c r="C10" s="17">
        <v>0.26110384451270402</v>
      </c>
      <c r="D10" s="17">
        <v>0.242614330417455</v>
      </c>
      <c r="E10" s="17">
        <v>0.27919679784303397</v>
      </c>
      <c r="F10" s="17"/>
      <c r="G10" s="17">
        <v>0.28812840506892901</v>
      </c>
      <c r="H10" s="17">
        <v>0.285299638661902</v>
      </c>
      <c r="I10" s="17">
        <v>0.31053084932022901</v>
      </c>
      <c r="J10" s="17">
        <v>0.32195905632962302</v>
      </c>
      <c r="K10" s="17">
        <v>0.23128500411827399</v>
      </c>
      <c r="L10" s="17">
        <v>0.15351742003244101</v>
      </c>
      <c r="M10" s="17"/>
      <c r="N10" s="17">
        <v>0.21682556957448201</v>
      </c>
      <c r="O10" s="17">
        <v>0.25943851842329801</v>
      </c>
      <c r="P10" s="17">
        <v>0.27735105849474101</v>
      </c>
      <c r="Q10" s="17">
        <v>0.29510531527271</v>
      </c>
      <c r="R10" s="17"/>
      <c r="S10" s="17">
        <v>0.25256355696746702</v>
      </c>
      <c r="T10" s="17">
        <v>0.25823952782169302</v>
      </c>
      <c r="U10" s="17">
        <v>0.230767447395996</v>
      </c>
      <c r="V10" s="17">
        <v>0.29835054877870398</v>
      </c>
      <c r="W10" s="17">
        <v>0.23762582774858801</v>
      </c>
      <c r="X10" s="17">
        <v>0.28951871827692499</v>
      </c>
      <c r="Y10" s="17">
        <v>0.20030626330044299</v>
      </c>
      <c r="Z10" s="17">
        <v>0.249641940691437</v>
      </c>
      <c r="AA10" s="17">
        <v>0.31639207912672301</v>
      </c>
      <c r="AB10" s="17">
        <v>0.22999606354767199</v>
      </c>
      <c r="AC10" s="17">
        <v>0.289917629990953</v>
      </c>
      <c r="AD10" s="17">
        <v>0.27134140602411699</v>
      </c>
      <c r="AE10" s="17"/>
      <c r="AF10" s="17">
        <v>0.24101029299568599</v>
      </c>
      <c r="AG10" s="17">
        <v>0.25176820365653302</v>
      </c>
      <c r="AH10" s="17">
        <v>0.30767553197624098</v>
      </c>
      <c r="AI10" s="17"/>
      <c r="AJ10" s="17">
        <v>0.204443577925323</v>
      </c>
      <c r="AK10" s="17">
        <v>0.27696912820919301</v>
      </c>
      <c r="AL10" s="17">
        <v>0.26203847903010602</v>
      </c>
      <c r="AM10" s="17">
        <v>0.27054731353841499</v>
      </c>
      <c r="AN10" s="17">
        <v>0.25391299779396098</v>
      </c>
      <c r="AO10" s="17"/>
      <c r="AP10" s="17">
        <v>0.251174831830064</v>
      </c>
      <c r="AQ10" s="17">
        <v>0.25061907062711097</v>
      </c>
      <c r="AR10" s="17">
        <v>0.29056839376556298</v>
      </c>
      <c r="AS10" s="17">
        <v>0.28405185610390199</v>
      </c>
      <c r="AT10" s="17">
        <v>0.238735516397486</v>
      </c>
      <c r="AU10" s="17">
        <v>0.266144640382662</v>
      </c>
      <c r="AV10" s="17"/>
      <c r="AW10" s="17">
        <v>0.219013978141817</v>
      </c>
      <c r="AX10" s="17">
        <v>0.27164619304467302</v>
      </c>
      <c r="AY10" s="17">
        <v>0.36861450806205998</v>
      </c>
      <c r="AZ10" s="17">
        <v>0.293786900900815</v>
      </c>
      <c r="BA10" s="17">
        <v>0.28127057560250501</v>
      </c>
      <c r="BB10" s="17">
        <v>0.288220593844489</v>
      </c>
      <c r="BC10" s="17">
        <v>0.25634507461286299</v>
      </c>
      <c r="BD10" s="17">
        <v>0.20176968343203799</v>
      </c>
      <c r="BE10" s="17">
        <v>0.22484462335743799</v>
      </c>
      <c r="BF10" s="17">
        <v>0.31369990001528603</v>
      </c>
      <c r="BG10" s="17">
        <v>0.29392531717280901</v>
      </c>
      <c r="BH10" s="17">
        <v>0.295580314772732</v>
      </c>
      <c r="BI10" s="17">
        <v>0.19369911636100101</v>
      </c>
      <c r="BJ10" s="17">
        <v>0.23206280035733801</v>
      </c>
      <c r="BK10" s="17">
        <v>0.19938774875520901</v>
      </c>
      <c r="BL10" s="17">
        <v>0.180561951568142</v>
      </c>
      <c r="BM10" s="17"/>
      <c r="BN10" s="17">
        <v>0.25832768013086399</v>
      </c>
      <c r="BO10" s="17">
        <v>0.26520718643867702</v>
      </c>
      <c r="BP10" s="17"/>
      <c r="BQ10" s="17">
        <v>0.24633803320558001</v>
      </c>
      <c r="BR10" s="17">
        <v>0.31169005658849203</v>
      </c>
      <c r="BS10" s="17"/>
      <c r="BT10" s="17">
        <v>0.33794091398211101</v>
      </c>
      <c r="BU10" s="17"/>
      <c r="BV10" s="17">
        <v>0.24205364951700001</v>
      </c>
      <c r="BW10" s="17">
        <v>0.29757344289117599</v>
      </c>
      <c r="BX10" s="17">
        <v>0.25445880749467997</v>
      </c>
      <c r="BY10" s="17"/>
      <c r="BZ10" s="17">
        <v>0.30295143334436297</v>
      </c>
      <c r="CA10" s="17">
        <v>0.42693274909936402</v>
      </c>
      <c r="CB10" s="17">
        <v>0.32550510963531698</v>
      </c>
      <c r="CC10" s="17">
        <v>0.317332805684296</v>
      </c>
      <c r="CD10" s="17">
        <v>0.18886589138380699</v>
      </c>
      <c r="CE10" s="17">
        <v>0.15575627158710001</v>
      </c>
      <c r="CF10" s="17">
        <v>0.14871525712195699</v>
      </c>
      <c r="CG10" s="17"/>
      <c r="CH10" s="17">
        <v>0.145094173766812</v>
      </c>
      <c r="CI10" s="17">
        <v>0.171446269418779</v>
      </c>
      <c r="CJ10" s="17">
        <v>0.34645135116682702</v>
      </c>
      <c r="CK10" s="17">
        <v>0.36315965936319999</v>
      </c>
      <c r="CL10" s="17">
        <v>0.19435327845052799</v>
      </c>
    </row>
    <row r="11" spans="2:90" x14ac:dyDescent="0.3">
      <c r="B11" s="18" t="s">
        <v>170</v>
      </c>
      <c r="C11" s="17">
        <v>0.19009529288268101</v>
      </c>
      <c r="D11" s="17">
        <v>0.18925135029812301</v>
      </c>
      <c r="E11" s="17">
        <v>0.190496720351161</v>
      </c>
      <c r="F11" s="17"/>
      <c r="G11" s="17">
        <v>0.18724020972820599</v>
      </c>
      <c r="H11" s="17">
        <v>0.18434036111239699</v>
      </c>
      <c r="I11" s="17">
        <v>0.18948768271150701</v>
      </c>
      <c r="J11" s="17">
        <v>0.17719178911127101</v>
      </c>
      <c r="K11" s="17">
        <v>0.244036395679952</v>
      </c>
      <c r="L11" s="17">
        <v>0.171481298853875</v>
      </c>
      <c r="M11" s="17"/>
      <c r="N11" s="17">
        <v>0.17959689823675801</v>
      </c>
      <c r="O11" s="17">
        <v>0.16854821603662201</v>
      </c>
      <c r="P11" s="17">
        <v>0.211825121897008</v>
      </c>
      <c r="Q11" s="17">
        <v>0.20239192135019701</v>
      </c>
      <c r="R11" s="17"/>
      <c r="S11" s="17">
        <v>0.17170037590204501</v>
      </c>
      <c r="T11" s="17">
        <v>0.18462183176613001</v>
      </c>
      <c r="U11" s="17">
        <v>0.16124529465127099</v>
      </c>
      <c r="V11" s="17">
        <v>0.20992878494169401</v>
      </c>
      <c r="W11" s="17">
        <v>0.23836243609664601</v>
      </c>
      <c r="X11" s="17">
        <v>0.180357264949454</v>
      </c>
      <c r="Y11" s="17">
        <v>0.16624808282928699</v>
      </c>
      <c r="Z11" s="17">
        <v>0.15213701685550399</v>
      </c>
      <c r="AA11" s="17">
        <v>0.20703814499661699</v>
      </c>
      <c r="AB11" s="17">
        <v>0.2421831894558</v>
      </c>
      <c r="AC11" s="17">
        <v>0.192001734624937</v>
      </c>
      <c r="AD11" s="17">
        <v>0.12643908796832801</v>
      </c>
      <c r="AE11" s="17"/>
      <c r="AF11" s="17">
        <v>0.193664928842812</v>
      </c>
      <c r="AG11" s="17">
        <v>0.17567219818673599</v>
      </c>
      <c r="AH11" s="17">
        <v>0.20211322725414499</v>
      </c>
      <c r="AI11" s="17"/>
      <c r="AJ11" s="17">
        <v>0.19964772764651001</v>
      </c>
      <c r="AK11" s="17">
        <v>0.18929494222587101</v>
      </c>
      <c r="AL11" s="17">
        <v>0.122308829282891</v>
      </c>
      <c r="AM11" s="17">
        <v>0.18037284723371</v>
      </c>
      <c r="AN11" s="17">
        <v>0.23364827706969701</v>
      </c>
      <c r="AO11" s="17"/>
      <c r="AP11" s="17">
        <v>0.193173731418673</v>
      </c>
      <c r="AQ11" s="17">
        <v>0.18123498366732099</v>
      </c>
      <c r="AR11" s="17">
        <v>0.15852187673908799</v>
      </c>
      <c r="AS11" s="17">
        <v>0.199337864598121</v>
      </c>
      <c r="AT11" s="17">
        <v>0.192080483465317</v>
      </c>
      <c r="AU11" s="17">
        <v>0.21032152960734901</v>
      </c>
      <c r="AV11" s="17"/>
      <c r="AW11" s="17">
        <v>0.28219321694335298</v>
      </c>
      <c r="AX11" s="17">
        <v>0.145449133455885</v>
      </c>
      <c r="AY11" s="17">
        <v>0.20559937893168501</v>
      </c>
      <c r="AZ11" s="17">
        <v>0.20330135649336001</v>
      </c>
      <c r="BA11" s="17">
        <v>0.15507167974389799</v>
      </c>
      <c r="BB11" s="17">
        <v>0.18888996949899001</v>
      </c>
      <c r="BC11" s="17">
        <v>0.23560039755923701</v>
      </c>
      <c r="BD11" s="17">
        <v>0.19752360350003201</v>
      </c>
      <c r="BE11" s="17">
        <v>0.17429590759755001</v>
      </c>
      <c r="BF11" s="17">
        <v>0.19136721351205499</v>
      </c>
      <c r="BG11" s="17">
        <v>0.16337548710924099</v>
      </c>
      <c r="BH11" s="17">
        <v>0.21309945130371599</v>
      </c>
      <c r="BI11" s="17">
        <v>0.15288369332159901</v>
      </c>
      <c r="BJ11" s="17">
        <v>0.24963536051965499</v>
      </c>
      <c r="BK11" s="17">
        <v>0.14472692442329499</v>
      </c>
      <c r="BL11" s="17">
        <v>0.113245708177882</v>
      </c>
      <c r="BM11" s="17"/>
      <c r="BN11" s="17">
        <v>0.192353176433503</v>
      </c>
      <c r="BO11" s="17">
        <v>0.18523752286651601</v>
      </c>
      <c r="BP11" s="17"/>
      <c r="BQ11" s="17">
        <v>0.18921925226709299</v>
      </c>
      <c r="BR11" s="17">
        <v>0.18724551728194599</v>
      </c>
      <c r="BS11" s="17"/>
      <c r="BT11" s="17">
        <v>0.17643787477055101</v>
      </c>
      <c r="BU11" s="17"/>
      <c r="BV11" s="17">
        <v>0.19753339423137101</v>
      </c>
      <c r="BW11" s="17">
        <v>0.18510939200472801</v>
      </c>
      <c r="BX11" s="17">
        <v>0.189213348029869</v>
      </c>
      <c r="BY11" s="17"/>
      <c r="BZ11" s="17">
        <v>5.7031558542135E-2</v>
      </c>
      <c r="CA11" s="17">
        <v>0.14279829467421901</v>
      </c>
      <c r="CB11" s="17">
        <v>0.269906600728681</v>
      </c>
      <c r="CC11" s="17">
        <v>0.24254702681856299</v>
      </c>
      <c r="CD11" s="17">
        <v>0.20022712881695501</v>
      </c>
      <c r="CE11" s="17">
        <v>0.194674199006376</v>
      </c>
      <c r="CF11" s="17">
        <v>0.116526381741017</v>
      </c>
      <c r="CG11" s="17"/>
      <c r="CH11" s="17">
        <v>0.12445421001851301</v>
      </c>
      <c r="CI11" s="17">
        <v>0.171938849761893</v>
      </c>
      <c r="CJ11" s="17">
        <v>0.26415575490013798</v>
      </c>
      <c r="CK11" s="17">
        <v>0.13713345669541399</v>
      </c>
      <c r="CL11" s="17">
        <v>4.5071981664655501E-2</v>
      </c>
    </row>
    <row r="12" spans="2:90" x14ac:dyDescent="0.3">
      <c r="B12" s="18" t="s">
        <v>171</v>
      </c>
      <c r="C12" s="17">
        <v>0.18504928690064701</v>
      </c>
      <c r="D12" s="17">
        <v>0.201297091434714</v>
      </c>
      <c r="E12" s="17">
        <v>0.170637156315529</v>
      </c>
      <c r="F12" s="17"/>
      <c r="G12" s="17">
        <v>0.16418830967561901</v>
      </c>
      <c r="H12" s="17">
        <v>0.18769811588013999</v>
      </c>
      <c r="I12" s="17">
        <v>0.14831022798764901</v>
      </c>
      <c r="J12" s="17">
        <v>0.15475339615952699</v>
      </c>
      <c r="K12" s="17">
        <v>0.20383125666232599</v>
      </c>
      <c r="L12" s="17">
        <v>0.238818660558554</v>
      </c>
      <c r="M12" s="17"/>
      <c r="N12" s="17">
        <v>0.24557806561700901</v>
      </c>
      <c r="O12" s="17">
        <v>0.20541947103167099</v>
      </c>
      <c r="P12" s="17">
        <v>0.17723861272049099</v>
      </c>
      <c r="Q12" s="17">
        <v>0.10737889846395</v>
      </c>
      <c r="R12" s="17"/>
      <c r="S12" s="17">
        <v>0.19666780813367901</v>
      </c>
      <c r="T12" s="17">
        <v>0.19047885390121799</v>
      </c>
      <c r="U12" s="17">
        <v>0.218121748524892</v>
      </c>
      <c r="V12" s="17">
        <v>0.19675053959269501</v>
      </c>
      <c r="W12" s="17">
        <v>0.15940377878794401</v>
      </c>
      <c r="X12" s="17">
        <v>0.195024331506475</v>
      </c>
      <c r="Y12" s="17">
        <v>0.18388065285285801</v>
      </c>
      <c r="Z12" s="17">
        <v>0.193678135888879</v>
      </c>
      <c r="AA12" s="17">
        <v>0.15497393217305699</v>
      </c>
      <c r="AB12" s="17">
        <v>0.15693405696825699</v>
      </c>
      <c r="AC12" s="17">
        <v>0.21272072400900399</v>
      </c>
      <c r="AD12" s="17">
        <v>0.15424087231342701</v>
      </c>
      <c r="AE12" s="17"/>
      <c r="AF12" s="17">
        <v>0.17950045860816899</v>
      </c>
      <c r="AG12" s="17">
        <v>0.208912663816929</v>
      </c>
      <c r="AH12" s="17">
        <v>0.14513646515995099</v>
      </c>
      <c r="AI12" s="17"/>
      <c r="AJ12" s="17">
        <v>0.25268936730540398</v>
      </c>
      <c r="AK12" s="17">
        <v>0.18852737299143699</v>
      </c>
      <c r="AL12" s="17">
        <v>0.234914058518847</v>
      </c>
      <c r="AM12" s="17">
        <v>0.13108977725467799</v>
      </c>
      <c r="AN12" s="17">
        <v>0.132400739406006</v>
      </c>
      <c r="AO12" s="17"/>
      <c r="AP12" s="17">
        <v>0.212364285412525</v>
      </c>
      <c r="AQ12" s="17">
        <v>0.229916135636939</v>
      </c>
      <c r="AR12" s="17">
        <v>0.181680554526816</v>
      </c>
      <c r="AS12" s="17">
        <v>0.13563610954074701</v>
      </c>
      <c r="AT12" s="17">
        <v>0.149364611794918</v>
      </c>
      <c r="AU12" s="17">
        <v>0.21287657220660799</v>
      </c>
      <c r="AV12" s="17"/>
      <c r="AW12" s="17">
        <v>0.15964135841542401</v>
      </c>
      <c r="AX12" s="17">
        <v>0.109206601583555</v>
      </c>
      <c r="AY12" s="17">
        <v>0.110145863531741</v>
      </c>
      <c r="AZ12" s="17">
        <v>0.133380873253165</v>
      </c>
      <c r="BA12" s="17">
        <v>0.17545298802078299</v>
      </c>
      <c r="BB12" s="17">
        <v>0.12096523305522699</v>
      </c>
      <c r="BC12" s="17">
        <v>0.194878718343513</v>
      </c>
      <c r="BD12" s="17">
        <v>0.28580715959342401</v>
      </c>
      <c r="BE12" s="17">
        <v>0.21924677729605399</v>
      </c>
      <c r="BF12" s="17">
        <v>0.17308242750179101</v>
      </c>
      <c r="BG12" s="17">
        <v>0.17527725463020999</v>
      </c>
      <c r="BH12" s="17">
        <v>0.16309249085531399</v>
      </c>
      <c r="BI12" s="17">
        <v>0.21737287303271699</v>
      </c>
      <c r="BJ12" s="17">
        <v>0.25967788182769302</v>
      </c>
      <c r="BK12" s="17">
        <v>0.313628440296635</v>
      </c>
      <c r="BL12" s="17">
        <v>0.26320047677122099</v>
      </c>
      <c r="BM12" s="17"/>
      <c r="BN12" s="17">
        <v>0.19525879823634501</v>
      </c>
      <c r="BO12" s="17">
        <v>0.17362761706087801</v>
      </c>
      <c r="BP12" s="17"/>
      <c r="BQ12" s="17">
        <v>0.22015319367664801</v>
      </c>
      <c r="BR12" s="17">
        <v>0.129709291489183</v>
      </c>
      <c r="BS12" s="17"/>
      <c r="BT12" s="17">
        <v>0.17288855888618199</v>
      </c>
      <c r="BU12" s="17"/>
      <c r="BV12" s="17">
        <v>0.19752104552569899</v>
      </c>
      <c r="BW12" s="17">
        <v>0.17772242411681299</v>
      </c>
      <c r="BX12" s="17">
        <v>0.189167823862634</v>
      </c>
      <c r="BY12" s="17"/>
      <c r="BZ12" s="17">
        <v>3.68547299087039E-2</v>
      </c>
      <c r="CA12" s="17">
        <v>6.6451712605513497E-2</v>
      </c>
      <c r="CB12" s="17">
        <v>0.114667645621172</v>
      </c>
      <c r="CC12" s="17">
        <v>0.196158070776937</v>
      </c>
      <c r="CD12" s="17">
        <v>0.24442922553475299</v>
      </c>
      <c r="CE12" s="17">
        <v>0.31767261059714003</v>
      </c>
      <c r="CF12" s="17">
        <v>0.27613396305246102</v>
      </c>
      <c r="CG12" s="17"/>
      <c r="CH12" s="17">
        <v>0.14236473041946399</v>
      </c>
      <c r="CI12" s="17">
        <v>0.31224941574385601</v>
      </c>
      <c r="CJ12" s="17">
        <v>0.14858473547914</v>
      </c>
      <c r="CK12" s="17">
        <v>3.65423901336136E-2</v>
      </c>
      <c r="CL12" s="17">
        <v>2.28456096526371E-2</v>
      </c>
    </row>
    <row r="13" spans="2:90" x14ac:dyDescent="0.3">
      <c r="B13" s="18" t="s">
        <v>172</v>
      </c>
      <c r="C13" s="17">
        <v>0.16762760725113901</v>
      </c>
      <c r="D13" s="17">
        <v>0.186008147954002</v>
      </c>
      <c r="E13" s="17">
        <v>0.15099304642332201</v>
      </c>
      <c r="F13" s="17"/>
      <c r="G13" s="17">
        <v>8.34153907687053E-2</v>
      </c>
      <c r="H13" s="17">
        <v>0.12940073547502001</v>
      </c>
      <c r="I13" s="17">
        <v>8.8322783880378702E-2</v>
      </c>
      <c r="J13" s="17">
        <v>9.5198813878840396E-2</v>
      </c>
      <c r="K13" s="17">
        <v>0.18188832037463101</v>
      </c>
      <c r="L13" s="17">
        <v>0.36896355853972002</v>
      </c>
      <c r="M13" s="17"/>
      <c r="N13" s="17">
        <v>0.244711126219335</v>
      </c>
      <c r="O13" s="17">
        <v>0.135083317028873</v>
      </c>
      <c r="P13" s="17">
        <v>0.180297968281597</v>
      </c>
      <c r="Q13" s="17">
        <v>0.106776723788196</v>
      </c>
      <c r="R13" s="17"/>
      <c r="S13" s="17">
        <v>0.15080268790172199</v>
      </c>
      <c r="T13" s="17">
        <v>0.19436679576746499</v>
      </c>
      <c r="U13" s="17">
        <v>0.17648592945698299</v>
      </c>
      <c r="V13" s="17">
        <v>0.1603290634342</v>
      </c>
      <c r="W13" s="17">
        <v>0.170888807080462</v>
      </c>
      <c r="X13" s="17">
        <v>0.129154846870804</v>
      </c>
      <c r="Y13" s="17">
        <v>0.26811799047926499</v>
      </c>
      <c r="Z13" s="17">
        <v>0.18258280477921299</v>
      </c>
      <c r="AA13" s="17">
        <v>0.14858346412833701</v>
      </c>
      <c r="AB13" s="17">
        <v>0.15593176529564501</v>
      </c>
      <c r="AC13" s="17">
        <v>0.12621040039175899</v>
      </c>
      <c r="AD13" s="17">
        <v>0.12253038472189499</v>
      </c>
      <c r="AE13" s="17"/>
      <c r="AF13" s="17">
        <v>0.20379998160791199</v>
      </c>
      <c r="AG13" s="17">
        <v>0.17943146953097999</v>
      </c>
      <c r="AH13" s="17">
        <v>0.11904201784509599</v>
      </c>
      <c r="AI13" s="17"/>
      <c r="AJ13" s="17">
        <v>0.23854614240569699</v>
      </c>
      <c r="AK13" s="17">
        <v>0.15661874972116099</v>
      </c>
      <c r="AL13" s="17">
        <v>0.26026692592292799</v>
      </c>
      <c r="AM13" s="17">
        <v>0.161982055444198</v>
      </c>
      <c r="AN13" s="17">
        <v>0.116516371840319</v>
      </c>
      <c r="AO13" s="17"/>
      <c r="AP13" s="17">
        <v>0.174296771160043</v>
      </c>
      <c r="AQ13" s="17">
        <v>0.20907789235441801</v>
      </c>
      <c r="AR13" s="17">
        <v>0.185921347954773</v>
      </c>
      <c r="AS13" s="17">
        <v>0.17110235203962301</v>
      </c>
      <c r="AT13" s="17">
        <v>0.111114889912714</v>
      </c>
      <c r="AU13" s="17">
        <v>0.182530447491765</v>
      </c>
      <c r="AV13" s="17"/>
      <c r="AW13" s="17">
        <v>5.3573089408536299E-2</v>
      </c>
      <c r="AX13" s="17">
        <v>7.2945656096874797E-2</v>
      </c>
      <c r="AY13" s="17">
        <v>8.1915114420005306E-2</v>
      </c>
      <c r="AZ13" s="17">
        <v>0.10362527406727499</v>
      </c>
      <c r="BA13" s="17">
        <v>0.15807091129916201</v>
      </c>
      <c r="BB13" s="17">
        <v>0.11676490317312301</v>
      </c>
      <c r="BC13" s="17">
        <v>0.10912496172521401</v>
      </c>
      <c r="BD13" s="17">
        <v>0.20126738124280499</v>
      </c>
      <c r="BE13" s="17">
        <v>0.198128050666765</v>
      </c>
      <c r="BF13" s="17">
        <v>0.20315464286850299</v>
      </c>
      <c r="BG13" s="17">
        <v>0.19601890976914299</v>
      </c>
      <c r="BH13" s="17">
        <v>0.24274994775221401</v>
      </c>
      <c r="BI13" s="17">
        <v>0.27394319020568397</v>
      </c>
      <c r="BJ13" s="17">
        <v>0.127220218300585</v>
      </c>
      <c r="BK13" s="17">
        <v>0.27710248928576098</v>
      </c>
      <c r="BL13" s="17">
        <v>0.34716360907050597</v>
      </c>
      <c r="BM13" s="17"/>
      <c r="BN13" s="17">
        <v>0.18849679029644401</v>
      </c>
      <c r="BO13" s="17">
        <v>0.137017431691842</v>
      </c>
      <c r="BP13" s="17"/>
      <c r="BQ13" s="17">
        <v>0.17957956126139199</v>
      </c>
      <c r="BR13" s="17">
        <v>0.12897683568443299</v>
      </c>
      <c r="BS13" s="17"/>
      <c r="BT13" s="17">
        <v>0.15653503745581701</v>
      </c>
      <c r="BU13" s="17"/>
      <c r="BV13" s="17">
        <v>0.125355249761335</v>
      </c>
      <c r="BW13" s="17">
        <v>0.104827617264024</v>
      </c>
      <c r="BX13" s="17">
        <v>0.21181264198927499</v>
      </c>
      <c r="BY13" s="17"/>
      <c r="BZ13" s="17">
        <v>2.3519268581760001E-2</v>
      </c>
      <c r="CA13" s="17">
        <v>1.9972520014050699E-2</v>
      </c>
      <c r="CB13" s="17">
        <v>6.22982444578997E-2</v>
      </c>
      <c r="CC13" s="17">
        <v>0.13014832854655101</v>
      </c>
      <c r="CD13" s="17">
        <v>0.24780499916652199</v>
      </c>
      <c r="CE13" s="17">
        <v>0.28221539526529599</v>
      </c>
      <c r="CF13" s="17">
        <v>0.378726216665705</v>
      </c>
      <c r="CG13" s="17"/>
      <c r="CH13" s="17">
        <v>0.47493564559147999</v>
      </c>
      <c r="CI13" s="17">
        <v>0.27993946668727498</v>
      </c>
      <c r="CJ13" s="17">
        <v>4.9510693489876099E-2</v>
      </c>
      <c r="CK13" s="17">
        <v>2.8884433114160599E-2</v>
      </c>
      <c r="CL13" s="17">
        <v>0</v>
      </c>
    </row>
    <row r="14" spans="2:90" x14ac:dyDescent="0.3">
      <c r="B14" s="18" t="s">
        <v>118</v>
      </c>
      <c r="C14" s="17">
        <v>5.9842627009521199E-3</v>
      </c>
      <c r="D14" s="17">
        <v>6.0943110247492398E-3</v>
      </c>
      <c r="E14" s="17">
        <v>5.92414955225401E-3</v>
      </c>
      <c r="F14" s="17"/>
      <c r="G14" s="17">
        <v>1.24215216946641E-2</v>
      </c>
      <c r="H14" s="17">
        <v>1.1577414600694299E-2</v>
      </c>
      <c r="I14" s="17">
        <v>2.1179466648832798E-3</v>
      </c>
      <c r="J14" s="17">
        <v>2.6275329419841202E-3</v>
      </c>
      <c r="K14" s="17">
        <v>6.4990816428911599E-3</v>
      </c>
      <c r="L14" s="17">
        <v>2.6834625602620401E-3</v>
      </c>
      <c r="M14" s="17"/>
      <c r="N14" s="17">
        <v>6.4542004046421004E-3</v>
      </c>
      <c r="O14" s="17">
        <v>0</v>
      </c>
      <c r="P14" s="17">
        <v>1.06532692282863E-2</v>
      </c>
      <c r="Q14" s="17">
        <v>7.6404514229180898E-3</v>
      </c>
      <c r="R14" s="17"/>
      <c r="S14" s="17">
        <v>6.4715564735740097E-3</v>
      </c>
      <c r="T14" s="17">
        <v>6.2732407712407599E-3</v>
      </c>
      <c r="U14" s="17">
        <v>1.0376326984073699E-2</v>
      </c>
      <c r="V14" s="17">
        <v>5.3754333258608598E-3</v>
      </c>
      <c r="W14" s="17">
        <v>0</v>
      </c>
      <c r="X14" s="17">
        <v>1.64551707118737E-2</v>
      </c>
      <c r="Y14" s="17">
        <v>5.9916404137447298E-3</v>
      </c>
      <c r="Z14" s="17">
        <v>1.07286839521637E-2</v>
      </c>
      <c r="AA14" s="17">
        <v>5.0856349634387302E-3</v>
      </c>
      <c r="AB14" s="17">
        <v>0</v>
      </c>
      <c r="AC14" s="17">
        <v>0</v>
      </c>
      <c r="AD14" s="17">
        <v>0</v>
      </c>
      <c r="AE14" s="17"/>
      <c r="AF14" s="17">
        <v>5.9632254707814502E-3</v>
      </c>
      <c r="AG14" s="17">
        <v>2.62682945803069E-3</v>
      </c>
      <c r="AH14" s="17">
        <v>5.9924476367865199E-3</v>
      </c>
      <c r="AI14" s="17"/>
      <c r="AJ14" s="17">
        <v>2.25859185643453E-3</v>
      </c>
      <c r="AK14" s="17">
        <v>5.0052027149420798E-3</v>
      </c>
      <c r="AL14" s="17">
        <v>6.5820751301846397E-3</v>
      </c>
      <c r="AM14" s="17">
        <v>1.08301712610381E-2</v>
      </c>
      <c r="AN14" s="17">
        <v>1.7601918491355902E-2</v>
      </c>
      <c r="AO14" s="17"/>
      <c r="AP14" s="17">
        <v>5.3657215760765497E-3</v>
      </c>
      <c r="AQ14" s="17">
        <v>2.6857382531506099E-3</v>
      </c>
      <c r="AR14" s="17">
        <v>5.8663410642356799E-3</v>
      </c>
      <c r="AS14" s="17">
        <v>5.7721937312851298E-3</v>
      </c>
      <c r="AT14" s="17">
        <v>1.9516623464172399E-2</v>
      </c>
      <c r="AU14" s="17">
        <v>6.4191604900471202E-3</v>
      </c>
      <c r="AV14" s="17"/>
      <c r="AW14" s="17">
        <v>0</v>
      </c>
      <c r="AX14" s="17">
        <v>1.1169219557973901E-2</v>
      </c>
      <c r="AY14" s="17">
        <v>1.82441005518446E-2</v>
      </c>
      <c r="AZ14" s="17">
        <v>1.55928909185477E-2</v>
      </c>
      <c r="BA14" s="17">
        <v>0</v>
      </c>
      <c r="BB14" s="17">
        <v>4.7984577685078501E-3</v>
      </c>
      <c r="BC14" s="17">
        <v>0</v>
      </c>
      <c r="BD14" s="17">
        <v>0</v>
      </c>
      <c r="BE14" s="17">
        <v>0</v>
      </c>
      <c r="BF14" s="17">
        <v>0</v>
      </c>
      <c r="BG14" s="17">
        <v>0</v>
      </c>
      <c r="BH14" s="17">
        <v>0</v>
      </c>
      <c r="BI14" s="17">
        <v>1.17433719439739E-2</v>
      </c>
      <c r="BJ14" s="17">
        <v>0</v>
      </c>
      <c r="BK14" s="17">
        <v>0</v>
      </c>
      <c r="BL14" s="17">
        <v>5.5179211237451099E-3</v>
      </c>
      <c r="BM14" s="17"/>
      <c r="BN14" s="17">
        <v>4.0470643234046802E-3</v>
      </c>
      <c r="BO14" s="17">
        <v>8.7475774797302792E-3</v>
      </c>
      <c r="BP14" s="17"/>
      <c r="BQ14" s="17">
        <v>6.0092602095755598E-3</v>
      </c>
      <c r="BR14" s="17">
        <v>0</v>
      </c>
      <c r="BS14" s="17"/>
      <c r="BT14" s="17">
        <v>0</v>
      </c>
      <c r="BU14" s="17"/>
      <c r="BV14" s="17">
        <v>4.2374895541380997E-3</v>
      </c>
      <c r="BW14" s="17">
        <v>1.38982259850234E-2</v>
      </c>
      <c r="BX14" s="17">
        <v>4.4290386067504604E-3</v>
      </c>
      <c r="BY14" s="17"/>
      <c r="BZ14" s="17">
        <v>4.8868314264196196E-3</v>
      </c>
      <c r="CA14" s="17">
        <v>9.7951267261383295E-3</v>
      </c>
      <c r="CB14" s="17">
        <v>1.08623380444034E-2</v>
      </c>
      <c r="CC14" s="17">
        <v>0</v>
      </c>
      <c r="CD14" s="17">
        <v>4.9257940415630202E-3</v>
      </c>
      <c r="CE14" s="17">
        <v>0</v>
      </c>
      <c r="CF14" s="17">
        <v>6.9444724382193802E-3</v>
      </c>
      <c r="CG14" s="17"/>
      <c r="CH14" s="17">
        <v>9.4482898165298805E-3</v>
      </c>
      <c r="CI14" s="17">
        <v>6.1729723928088797E-3</v>
      </c>
      <c r="CJ14" s="17">
        <v>5.2939341806792399E-3</v>
      </c>
      <c r="CK14" s="17">
        <v>3.19451158926388E-3</v>
      </c>
      <c r="CL14" s="17">
        <v>1.3016535367776701E-2</v>
      </c>
    </row>
    <row r="15" spans="2:90" x14ac:dyDescent="0.3">
      <c r="B15" s="18" t="s">
        <v>173</v>
      </c>
      <c r="C15" s="20">
        <v>0.45124355026458102</v>
      </c>
      <c r="D15" s="20">
        <v>0.41734909928841202</v>
      </c>
      <c r="E15" s="20">
        <v>0.48194892735773398</v>
      </c>
      <c r="F15" s="20"/>
      <c r="G15" s="20">
        <v>0.55273456813280597</v>
      </c>
      <c r="H15" s="20">
        <v>0.48698337293174898</v>
      </c>
      <c r="I15" s="20">
        <v>0.57176135875558198</v>
      </c>
      <c r="J15" s="20">
        <v>0.570228467908377</v>
      </c>
      <c r="K15" s="20">
        <v>0.36374494564019999</v>
      </c>
      <c r="L15" s="20">
        <v>0.21805301948758801</v>
      </c>
      <c r="M15" s="20"/>
      <c r="N15" s="20">
        <v>0.32365970952225598</v>
      </c>
      <c r="O15" s="20">
        <v>0.49094899590283397</v>
      </c>
      <c r="P15" s="20">
        <v>0.41998502787261799</v>
      </c>
      <c r="Q15" s="20">
        <v>0.57581200497473894</v>
      </c>
      <c r="R15" s="20"/>
      <c r="S15" s="20">
        <v>0.47435757158898001</v>
      </c>
      <c r="T15" s="20">
        <v>0.42425927779394601</v>
      </c>
      <c r="U15" s="20">
        <v>0.43377070038278098</v>
      </c>
      <c r="V15" s="20">
        <v>0.42761617870555102</v>
      </c>
      <c r="W15" s="20">
        <v>0.43134497803494798</v>
      </c>
      <c r="X15" s="20">
        <v>0.479008385961393</v>
      </c>
      <c r="Y15" s="20">
        <v>0.37576163342484598</v>
      </c>
      <c r="Z15" s="20">
        <v>0.46087335852424</v>
      </c>
      <c r="AA15" s="20">
        <v>0.48431882373855001</v>
      </c>
      <c r="AB15" s="20">
        <v>0.444950988280297</v>
      </c>
      <c r="AC15" s="20">
        <v>0.46906714097429902</v>
      </c>
      <c r="AD15" s="20">
        <v>0.59678965499634995</v>
      </c>
      <c r="AE15" s="20"/>
      <c r="AF15" s="20">
        <v>0.41707140547032501</v>
      </c>
      <c r="AG15" s="20">
        <v>0.43335683900732402</v>
      </c>
      <c r="AH15" s="20">
        <v>0.527715842104022</v>
      </c>
      <c r="AI15" s="20"/>
      <c r="AJ15" s="20">
        <v>0.30685817078595501</v>
      </c>
      <c r="AK15" s="20">
        <v>0.46055373234658897</v>
      </c>
      <c r="AL15" s="20">
        <v>0.37592811114514901</v>
      </c>
      <c r="AM15" s="20">
        <v>0.51572514880637499</v>
      </c>
      <c r="AN15" s="20">
        <v>0.49983269319262302</v>
      </c>
      <c r="AO15" s="20"/>
      <c r="AP15" s="20">
        <v>0.41479949043268299</v>
      </c>
      <c r="AQ15" s="20">
        <v>0.37708525008817101</v>
      </c>
      <c r="AR15" s="20">
        <v>0.46800987971508801</v>
      </c>
      <c r="AS15" s="20">
        <v>0.48815148009022402</v>
      </c>
      <c r="AT15" s="20">
        <v>0.52792339136287803</v>
      </c>
      <c r="AU15" s="20">
        <v>0.38785229020423101</v>
      </c>
      <c r="AV15" s="20"/>
      <c r="AW15" s="20">
        <v>0.50459233523268698</v>
      </c>
      <c r="AX15" s="20">
        <v>0.66122938930571096</v>
      </c>
      <c r="AY15" s="20">
        <v>0.58409554256472396</v>
      </c>
      <c r="AZ15" s="20">
        <v>0.544099605267651</v>
      </c>
      <c r="BA15" s="20">
        <v>0.51140442093615801</v>
      </c>
      <c r="BB15" s="20">
        <v>0.56858143650415205</v>
      </c>
      <c r="BC15" s="20">
        <v>0.46039592237203603</v>
      </c>
      <c r="BD15" s="20">
        <v>0.31540185566373902</v>
      </c>
      <c r="BE15" s="20">
        <v>0.40832926443963102</v>
      </c>
      <c r="BF15" s="20">
        <v>0.43239571611765099</v>
      </c>
      <c r="BG15" s="20">
        <v>0.46532834849140597</v>
      </c>
      <c r="BH15" s="20">
        <v>0.38105811008875601</v>
      </c>
      <c r="BI15" s="20">
        <v>0.34405687149602598</v>
      </c>
      <c r="BJ15" s="20">
        <v>0.36346653935206702</v>
      </c>
      <c r="BK15" s="20">
        <v>0.26454214599430897</v>
      </c>
      <c r="BL15" s="20">
        <v>0.270872284856646</v>
      </c>
      <c r="BM15" s="20"/>
      <c r="BN15" s="20">
        <v>0.419844170710304</v>
      </c>
      <c r="BO15" s="20">
        <v>0.49536985090103403</v>
      </c>
      <c r="BP15" s="20"/>
      <c r="BQ15" s="20">
        <v>0.40503873258529199</v>
      </c>
      <c r="BR15" s="20">
        <v>0.55406835554443701</v>
      </c>
      <c r="BS15" s="20"/>
      <c r="BT15" s="20">
        <v>0.49413852888745002</v>
      </c>
      <c r="BU15" s="20"/>
      <c r="BV15" s="20">
        <v>0.47535282092745701</v>
      </c>
      <c r="BW15" s="20">
        <v>0.51844234062941197</v>
      </c>
      <c r="BX15" s="20">
        <v>0.40537714751147103</v>
      </c>
      <c r="BY15" s="20"/>
      <c r="BZ15" s="20">
        <v>0.87770761154098098</v>
      </c>
      <c r="CA15" s="20">
        <v>0.76098234598007897</v>
      </c>
      <c r="CB15" s="20">
        <v>0.54226517114784401</v>
      </c>
      <c r="CC15" s="20">
        <v>0.43114657385794802</v>
      </c>
      <c r="CD15" s="20">
        <v>0.30261285244020603</v>
      </c>
      <c r="CE15" s="20">
        <v>0.20543779513118801</v>
      </c>
      <c r="CF15" s="20">
        <v>0.22166896610259801</v>
      </c>
      <c r="CG15" s="20"/>
      <c r="CH15" s="20">
        <v>0.24879712415401301</v>
      </c>
      <c r="CI15" s="20">
        <v>0.229699295414166</v>
      </c>
      <c r="CJ15" s="20">
        <v>0.53245488195016599</v>
      </c>
      <c r="CK15" s="20">
        <v>0.79424520846754798</v>
      </c>
      <c r="CL15" s="20">
        <v>0.91906587331493095</v>
      </c>
    </row>
    <row r="16" spans="2:90" x14ac:dyDescent="0.3">
      <c r="B16" s="18" t="s">
        <v>174</v>
      </c>
      <c r="C16" s="20">
        <v>0.35267689415178599</v>
      </c>
      <c r="D16" s="20">
        <v>0.38730523938871603</v>
      </c>
      <c r="E16" s="20">
        <v>0.32163020273885101</v>
      </c>
      <c r="F16" s="20"/>
      <c r="G16" s="20">
        <v>0.247603700444324</v>
      </c>
      <c r="H16" s="20">
        <v>0.31709885135516003</v>
      </c>
      <c r="I16" s="20">
        <v>0.23663301186802799</v>
      </c>
      <c r="J16" s="20">
        <v>0.24995221003836801</v>
      </c>
      <c r="K16" s="20">
        <v>0.38571957703695697</v>
      </c>
      <c r="L16" s="20">
        <v>0.60778221909827401</v>
      </c>
      <c r="M16" s="20"/>
      <c r="N16" s="20">
        <v>0.49028919183634401</v>
      </c>
      <c r="O16" s="20">
        <v>0.34050278806054401</v>
      </c>
      <c r="P16" s="20">
        <v>0.35753658100208702</v>
      </c>
      <c r="Q16" s="20">
        <v>0.21415562225214599</v>
      </c>
      <c r="R16" s="20"/>
      <c r="S16" s="20">
        <v>0.34747049603540098</v>
      </c>
      <c r="T16" s="20">
        <v>0.38484564966868301</v>
      </c>
      <c r="U16" s="20">
        <v>0.39460767798187502</v>
      </c>
      <c r="V16" s="20">
        <v>0.35707960302689501</v>
      </c>
      <c r="W16" s="20">
        <v>0.33029258586840599</v>
      </c>
      <c r="X16" s="20">
        <v>0.324179178377279</v>
      </c>
      <c r="Y16" s="20">
        <v>0.45199864333212197</v>
      </c>
      <c r="Z16" s="20">
        <v>0.37626094066809201</v>
      </c>
      <c r="AA16" s="20">
        <v>0.303557396301394</v>
      </c>
      <c r="AB16" s="20">
        <v>0.31286582226390303</v>
      </c>
      <c r="AC16" s="20">
        <v>0.33893112440076401</v>
      </c>
      <c r="AD16" s="20">
        <v>0.27677125703532202</v>
      </c>
      <c r="AE16" s="20"/>
      <c r="AF16" s="20">
        <v>0.38330044021608101</v>
      </c>
      <c r="AG16" s="20">
        <v>0.38834413334790902</v>
      </c>
      <c r="AH16" s="20">
        <v>0.26417848300504598</v>
      </c>
      <c r="AI16" s="20"/>
      <c r="AJ16" s="20">
        <v>0.49123550971110103</v>
      </c>
      <c r="AK16" s="20">
        <v>0.34514612271259698</v>
      </c>
      <c r="AL16" s="20">
        <v>0.495180984441775</v>
      </c>
      <c r="AM16" s="20">
        <v>0.29307183269887599</v>
      </c>
      <c r="AN16" s="20">
        <v>0.24891711124632401</v>
      </c>
      <c r="AO16" s="20"/>
      <c r="AP16" s="20">
        <v>0.386661056572567</v>
      </c>
      <c r="AQ16" s="20">
        <v>0.438994027991358</v>
      </c>
      <c r="AR16" s="20">
        <v>0.36760190248158903</v>
      </c>
      <c r="AS16" s="20">
        <v>0.30673846158036999</v>
      </c>
      <c r="AT16" s="20">
        <v>0.26047950170763201</v>
      </c>
      <c r="AU16" s="20">
        <v>0.395407019698373</v>
      </c>
      <c r="AV16" s="20"/>
      <c r="AW16" s="20">
        <v>0.21321444782396001</v>
      </c>
      <c r="AX16" s="20">
        <v>0.18215225768043</v>
      </c>
      <c r="AY16" s="20">
        <v>0.19206097795174601</v>
      </c>
      <c r="AZ16" s="20">
        <v>0.23700614732044101</v>
      </c>
      <c r="BA16" s="20">
        <v>0.33352389931994503</v>
      </c>
      <c r="BB16" s="20">
        <v>0.23773013622834999</v>
      </c>
      <c r="BC16" s="20">
        <v>0.30400368006872702</v>
      </c>
      <c r="BD16" s="20">
        <v>0.48707454083622898</v>
      </c>
      <c r="BE16" s="20">
        <v>0.41737482796281899</v>
      </c>
      <c r="BF16" s="20">
        <v>0.37623707037029402</v>
      </c>
      <c r="BG16" s="20">
        <v>0.37129616439935298</v>
      </c>
      <c r="BH16" s="20">
        <v>0.405842438607528</v>
      </c>
      <c r="BI16" s="20">
        <v>0.49131606323840099</v>
      </c>
      <c r="BJ16" s="20">
        <v>0.38689810012827802</v>
      </c>
      <c r="BK16" s="20">
        <v>0.59073092958239604</v>
      </c>
      <c r="BL16" s="20">
        <v>0.61036408584172697</v>
      </c>
      <c r="BM16" s="20"/>
      <c r="BN16" s="20">
        <v>0.38375558853278802</v>
      </c>
      <c r="BO16" s="20">
        <v>0.31064504875271898</v>
      </c>
      <c r="BP16" s="20"/>
      <c r="BQ16" s="20">
        <v>0.39973275493804</v>
      </c>
      <c r="BR16" s="20">
        <v>0.258686127173617</v>
      </c>
      <c r="BS16" s="20"/>
      <c r="BT16" s="20">
        <v>0.32942359634199903</v>
      </c>
      <c r="BU16" s="20"/>
      <c r="BV16" s="20">
        <v>0.32287629528703399</v>
      </c>
      <c r="BW16" s="20">
        <v>0.282550041380836</v>
      </c>
      <c r="BX16" s="20">
        <v>0.400980465851909</v>
      </c>
      <c r="BY16" s="20"/>
      <c r="BZ16" s="20">
        <v>6.0373998490463897E-2</v>
      </c>
      <c r="CA16" s="20">
        <v>8.6424232619564098E-2</v>
      </c>
      <c r="CB16" s="20">
        <v>0.17696589007907201</v>
      </c>
      <c r="CC16" s="20">
        <v>0.32630639932348798</v>
      </c>
      <c r="CD16" s="20">
        <v>0.49223422470127598</v>
      </c>
      <c r="CE16" s="20">
        <v>0.59988800586243596</v>
      </c>
      <c r="CF16" s="20">
        <v>0.65486017971816601</v>
      </c>
      <c r="CG16" s="20"/>
      <c r="CH16" s="20">
        <v>0.61730037601094401</v>
      </c>
      <c r="CI16" s="20">
        <v>0.59218888243113099</v>
      </c>
      <c r="CJ16" s="20">
        <v>0.198095428969016</v>
      </c>
      <c r="CK16" s="20">
        <v>6.5426823247774199E-2</v>
      </c>
      <c r="CL16" s="20">
        <v>2.28456096526371E-2</v>
      </c>
    </row>
    <row r="17" spans="2:90" x14ac:dyDescent="0.3">
      <c r="B17" s="18" t="s">
        <v>121</v>
      </c>
      <c r="C17" s="21">
        <v>9.8566656112794998E-2</v>
      </c>
      <c r="D17" s="21">
        <v>3.0043859899696299E-2</v>
      </c>
      <c r="E17" s="21">
        <v>0.160318724618882</v>
      </c>
      <c r="F17" s="21"/>
      <c r="G17" s="21">
        <v>0.30513086768848202</v>
      </c>
      <c r="H17" s="21">
        <v>0.16988452157658901</v>
      </c>
      <c r="I17" s="21">
        <v>0.335128346887555</v>
      </c>
      <c r="J17" s="21">
        <v>0.32027625787000902</v>
      </c>
      <c r="K17" s="21">
        <v>-2.1974631396756799E-2</v>
      </c>
      <c r="L17" s="21">
        <v>-0.38972919961068597</v>
      </c>
      <c r="M17" s="21"/>
      <c r="N17" s="21">
        <v>-0.166629482314088</v>
      </c>
      <c r="O17" s="21">
        <v>0.15044620784228999</v>
      </c>
      <c r="P17" s="21">
        <v>6.24484468705305E-2</v>
      </c>
      <c r="Q17" s="21">
        <v>0.36165638272259298</v>
      </c>
      <c r="R17" s="21"/>
      <c r="S17" s="21">
        <v>0.12688707555358</v>
      </c>
      <c r="T17" s="21">
        <v>3.9413628125262397E-2</v>
      </c>
      <c r="U17" s="21">
        <v>3.9163022400905502E-2</v>
      </c>
      <c r="V17" s="21">
        <v>7.0536575678655997E-2</v>
      </c>
      <c r="W17" s="21">
        <v>0.10105239216654199</v>
      </c>
      <c r="X17" s="21">
        <v>0.154829207584114</v>
      </c>
      <c r="Y17" s="21">
        <v>-7.6237009907276304E-2</v>
      </c>
      <c r="Z17" s="21">
        <v>8.4612417856147898E-2</v>
      </c>
      <c r="AA17" s="21">
        <v>0.18076142743715501</v>
      </c>
      <c r="AB17" s="21">
        <v>0.132085166016395</v>
      </c>
      <c r="AC17" s="21">
        <v>0.13013601657353599</v>
      </c>
      <c r="AD17" s="21">
        <v>0.32001839796102799</v>
      </c>
      <c r="AE17" s="21"/>
      <c r="AF17" s="21">
        <v>3.3770965254244098E-2</v>
      </c>
      <c r="AG17" s="21">
        <v>4.5012705659414599E-2</v>
      </c>
      <c r="AH17" s="21">
        <v>0.26353735909897502</v>
      </c>
      <c r="AI17" s="21"/>
      <c r="AJ17" s="21">
        <v>-0.18437733892514599</v>
      </c>
      <c r="AK17" s="21">
        <v>0.11540760963399201</v>
      </c>
      <c r="AL17" s="21">
        <v>-0.119252873296626</v>
      </c>
      <c r="AM17" s="21">
        <v>0.222653316107499</v>
      </c>
      <c r="AN17" s="21">
        <v>0.25091558194629798</v>
      </c>
      <c r="AO17" s="21"/>
      <c r="AP17" s="21">
        <v>2.8138433860115299E-2</v>
      </c>
      <c r="AQ17" s="21">
        <v>-6.19087779031871E-2</v>
      </c>
      <c r="AR17" s="21">
        <v>0.10040797723349899</v>
      </c>
      <c r="AS17" s="21">
        <v>0.181413018509855</v>
      </c>
      <c r="AT17" s="21">
        <v>0.26744388965524502</v>
      </c>
      <c r="AU17" s="21">
        <v>-7.5547294941421504E-3</v>
      </c>
      <c r="AV17" s="21"/>
      <c r="AW17" s="21">
        <v>0.291377887408727</v>
      </c>
      <c r="AX17" s="21">
        <v>0.47907713162528098</v>
      </c>
      <c r="AY17" s="21">
        <v>0.39203456461297798</v>
      </c>
      <c r="AZ17" s="21">
        <v>0.30709345794720999</v>
      </c>
      <c r="BA17" s="21">
        <v>0.17788052161621301</v>
      </c>
      <c r="BB17" s="21">
        <v>0.33085130027580301</v>
      </c>
      <c r="BC17" s="21">
        <v>0.156392242303309</v>
      </c>
      <c r="BD17" s="21">
        <v>-0.17167268517249001</v>
      </c>
      <c r="BE17" s="21">
        <v>-9.0455635231878606E-3</v>
      </c>
      <c r="BF17" s="21">
        <v>5.6158645747357197E-2</v>
      </c>
      <c r="BG17" s="21">
        <v>9.4032184092052301E-2</v>
      </c>
      <c r="BH17" s="21">
        <v>-2.47843285187722E-2</v>
      </c>
      <c r="BI17" s="21">
        <v>-0.14725919174237401</v>
      </c>
      <c r="BJ17" s="21">
        <v>-2.3431560776210999E-2</v>
      </c>
      <c r="BK17" s="21">
        <v>-0.32618878358808701</v>
      </c>
      <c r="BL17" s="21">
        <v>-0.33949180098508203</v>
      </c>
      <c r="BM17" s="21"/>
      <c r="BN17" s="21">
        <v>3.6088582177515399E-2</v>
      </c>
      <c r="BO17" s="21">
        <v>0.18472480214831499</v>
      </c>
      <c r="BP17" s="21"/>
      <c r="BQ17" s="21">
        <v>5.3059776472521598E-3</v>
      </c>
      <c r="BR17" s="21">
        <v>0.29538222837082001</v>
      </c>
      <c r="BS17" s="21"/>
      <c r="BT17" s="21">
        <v>0.164714932545451</v>
      </c>
      <c r="BU17" s="21"/>
      <c r="BV17" s="21">
        <v>0.15247652564042299</v>
      </c>
      <c r="BW17" s="21">
        <v>0.23589229924857599</v>
      </c>
      <c r="BX17" s="21">
        <v>4.3966816595620902E-3</v>
      </c>
      <c r="BY17" s="21"/>
      <c r="BZ17" s="21">
        <v>0.81733361305051799</v>
      </c>
      <c r="CA17" s="21">
        <v>0.67455811336051497</v>
      </c>
      <c r="CB17" s="21">
        <v>0.36529928106877202</v>
      </c>
      <c r="CC17" s="21">
        <v>0.10484017453446</v>
      </c>
      <c r="CD17" s="21">
        <v>-0.18962137226106901</v>
      </c>
      <c r="CE17" s="21">
        <v>-0.39445021073124797</v>
      </c>
      <c r="CF17" s="21">
        <v>-0.43319121361556701</v>
      </c>
      <c r="CG17" s="21"/>
      <c r="CH17" s="21">
        <v>-0.368503251856931</v>
      </c>
      <c r="CI17" s="21">
        <v>-0.36248958701696499</v>
      </c>
      <c r="CJ17" s="21">
        <v>0.33435945298115</v>
      </c>
      <c r="CK17" s="21">
        <v>0.72881838521977405</v>
      </c>
      <c r="CL17" s="21">
        <v>0.89622026366229401</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182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168</v>
      </c>
      <c r="C9" s="17">
        <v>0.116467121310756</v>
      </c>
      <c r="D9" s="17">
        <v>0.12001908185853299</v>
      </c>
      <c r="E9" s="17">
        <v>0.111854107200841</v>
      </c>
      <c r="F9" s="17"/>
      <c r="G9" s="17">
        <v>0.213983665308869</v>
      </c>
      <c r="H9" s="17">
        <v>0.129810465188131</v>
      </c>
      <c r="I9" s="17">
        <v>0.164472373725639</v>
      </c>
      <c r="J9" s="17">
        <v>0.121097226646844</v>
      </c>
      <c r="K9" s="17">
        <v>6.6665582271715706E-2</v>
      </c>
      <c r="L9" s="17">
        <v>3.1123527429125299E-2</v>
      </c>
      <c r="M9" s="17"/>
      <c r="N9" s="17">
        <v>9.3802841886429802E-2</v>
      </c>
      <c r="O9" s="17">
        <v>0.14037772340860499</v>
      </c>
      <c r="P9" s="17">
        <v>9.8316519759060902E-2</v>
      </c>
      <c r="Q9" s="17">
        <v>0.13321721013120999</v>
      </c>
      <c r="R9" s="17"/>
      <c r="S9" s="17">
        <v>0.14551364784297799</v>
      </c>
      <c r="T9" s="17">
        <v>9.5531677575571294E-2</v>
      </c>
      <c r="U9" s="17">
        <v>0.163560923807377</v>
      </c>
      <c r="V9" s="17">
        <v>9.5412382317033598E-2</v>
      </c>
      <c r="W9" s="17">
        <v>7.8501874209737199E-2</v>
      </c>
      <c r="X9" s="17">
        <v>0.11623149268135199</v>
      </c>
      <c r="Y9" s="17">
        <v>9.0050190115050804E-2</v>
      </c>
      <c r="Z9" s="17">
        <v>0.12305039259666201</v>
      </c>
      <c r="AA9" s="17">
        <v>9.8186591995718706E-2</v>
      </c>
      <c r="AB9" s="17">
        <v>0.12428061363703399</v>
      </c>
      <c r="AC9" s="17">
        <v>0.144760633270757</v>
      </c>
      <c r="AD9" s="17">
        <v>0.15676827493367401</v>
      </c>
      <c r="AE9" s="17"/>
      <c r="AF9" s="17">
        <v>0.10975794204704201</v>
      </c>
      <c r="AG9" s="17">
        <v>0.110737414700847</v>
      </c>
      <c r="AH9" s="17">
        <v>0.112919247145142</v>
      </c>
      <c r="AI9" s="17"/>
      <c r="AJ9" s="17">
        <v>7.7405766630557302E-2</v>
      </c>
      <c r="AK9" s="17">
        <v>0.129890132645991</v>
      </c>
      <c r="AL9" s="17">
        <v>9.9693847474736294E-2</v>
      </c>
      <c r="AM9" s="17">
        <v>0.145552931457573</v>
      </c>
      <c r="AN9" s="17">
        <v>0.10184835507081701</v>
      </c>
      <c r="AO9" s="17"/>
      <c r="AP9" s="17">
        <v>0.111297552550133</v>
      </c>
      <c r="AQ9" s="17">
        <v>8.7982657867244699E-2</v>
      </c>
      <c r="AR9" s="17">
        <v>0.116432584597779</v>
      </c>
      <c r="AS9" s="17">
        <v>0.133751337342043</v>
      </c>
      <c r="AT9" s="17">
        <v>0.15528259950116099</v>
      </c>
      <c r="AU9" s="17">
        <v>7.3845210152802196E-2</v>
      </c>
      <c r="AV9" s="17"/>
      <c r="AW9" s="17">
        <v>9.7133142071715195E-2</v>
      </c>
      <c r="AX9" s="17">
        <v>0.17625405627626101</v>
      </c>
      <c r="AY9" s="17">
        <v>7.2822416244786706E-2</v>
      </c>
      <c r="AZ9" s="17">
        <v>0.13052365609734601</v>
      </c>
      <c r="BA9" s="17">
        <v>0.113657230594575</v>
      </c>
      <c r="BB9" s="17">
        <v>0.15625672089777001</v>
      </c>
      <c r="BC9" s="17">
        <v>0.14911124254354999</v>
      </c>
      <c r="BD9" s="17">
        <v>9.3822907134297001E-2</v>
      </c>
      <c r="BE9" s="17">
        <v>0.13810186669212501</v>
      </c>
      <c r="BF9" s="17">
        <v>6.1169634219899197E-2</v>
      </c>
      <c r="BG9" s="17">
        <v>0.12452699650818901</v>
      </c>
      <c r="BH9" s="17">
        <v>8.6307895489271799E-2</v>
      </c>
      <c r="BI9" s="17">
        <v>9.11521861274696E-2</v>
      </c>
      <c r="BJ9" s="17">
        <v>0.20870923209529399</v>
      </c>
      <c r="BK9" s="17">
        <v>4.0572963585588699E-2</v>
      </c>
      <c r="BL9" s="17">
        <v>0.107078440724587</v>
      </c>
      <c r="BM9" s="17"/>
      <c r="BN9" s="17">
        <v>0.101285017126146</v>
      </c>
      <c r="BO9" s="17">
        <v>0.13802404461298101</v>
      </c>
      <c r="BP9" s="17"/>
      <c r="BQ9" s="17">
        <v>0.10459968434592699</v>
      </c>
      <c r="BR9" s="17">
        <v>0.18957436877599501</v>
      </c>
      <c r="BS9" s="17"/>
      <c r="BT9" s="17">
        <v>0.15147712881811401</v>
      </c>
      <c r="BU9" s="17"/>
      <c r="BV9" s="17">
        <v>8.7367553771199494E-2</v>
      </c>
      <c r="BW9" s="17">
        <v>0.136443308434265</v>
      </c>
      <c r="BX9" s="17">
        <v>0.118144030908356</v>
      </c>
      <c r="BY9" s="17"/>
      <c r="BZ9" s="17">
        <v>0.25916474710439502</v>
      </c>
      <c r="CA9" s="17">
        <v>0.13600044572620301</v>
      </c>
      <c r="CB9" s="17">
        <v>0.10706282802016701</v>
      </c>
      <c r="CC9" s="17">
        <v>0.11729459504025801</v>
      </c>
      <c r="CD9" s="17">
        <v>0.104059848332447</v>
      </c>
      <c r="CE9" s="17">
        <v>8.6794755678629903E-2</v>
      </c>
      <c r="CF9" s="17">
        <v>8.7463971261396101E-2</v>
      </c>
      <c r="CG9" s="17"/>
      <c r="CH9" s="17">
        <v>0.118154134067487</v>
      </c>
      <c r="CI9" s="17">
        <v>7.1042271606037294E-2</v>
      </c>
      <c r="CJ9" s="17">
        <v>0.116147966994972</v>
      </c>
      <c r="CK9" s="17">
        <v>0.18232824410496101</v>
      </c>
      <c r="CL9" s="17">
        <v>0.28032455395542499</v>
      </c>
    </row>
    <row r="10" spans="2:90" x14ac:dyDescent="0.3">
      <c r="B10" s="18" t="s">
        <v>169</v>
      </c>
      <c r="C10" s="17">
        <v>0.227057472995359</v>
      </c>
      <c r="D10" s="17">
        <v>0.23144256326311299</v>
      </c>
      <c r="E10" s="17">
        <v>0.221671298501495</v>
      </c>
      <c r="F10" s="17"/>
      <c r="G10" s="17">
        <v>0.24515621761303899</v>
      </c>
      <c r="H10" s="17">
        <v>0.33665819765921601</v>
      </c>
      <c r="I10" s="17">
        <v>0.30906667406056398</v>
      </c>
      <c r="J10" s="17">
        <v>0.29164262766146898</v>
      </c>
      <c r="K10" s="17">
        <v>0.16253006283619101</v>
      </c>
      <c r="L10" s="17">
        <v>4.91974695809798E-2</v>
      </c>
      <c r="M10" s="17"/>
      <c r="N10" s="17">
        <v>0.230244968020824</v>
      </c>
      <c r="O10" s="17">
        <v>0.24124745376790699</v>
      </c>
      <c r="P10" s="17">
        <v>0.234582103497608</v>
      </c>
      <c r="Q10" s="17">
        <v>0.200296646270786</v>
      </c>
      <c r="R10" s="17"/>
      <c r="S10" s="17">
        <v>0.263676689533685</v>
      </c>
      <c r="T10" s="17">
        <v>0.21611405689186</v>
      </c>
      <c r="U10" s="17">
        <v>0.235114488422174</v>
      </c>
      <c r="V10" s="17">
        <v>0.19704806180818801</v>
      </c>
      <c r="W10" s="17">
        <v>0.221500183544312</v>
      </c>
      <c r="X10" s="17">
        <v>0.21166395617137601</v>
      </c>
      <c r="Y10" s="17">
        <v>0.20438257280900499</v>
      </c>
      <c r="Z10" s="17">
        <v>0.16496154709473501</v>
      </c>
      <c r="AA10" s="17">
        <v>0.254821541054427</v>
      </c>
      <c r="AB10" s="17">
        <v>0.23286709427843599</v>
      </c>
      <c r="AC10" s="17">
        <v>0.21484025007207999</v>
      </c>
      <c r="AD10" s="17">
        <v>0.27478030039816198</v>
      </c>
      <c r="AE10" s="17"/>
      <c r="AF10" s="17">
        <v>0.178374285081289</v>
      </c>
      <c r="AG10" s="17">
        <v>0.25931329571842898</v>
      </c>
      <c r="AH10" s="17">
        <v>0.24492295552479099</v>
      </c>
      <c r="AI10" s="17"/>
      <c r="AJ10" s="17">
        <v>0.16332491102725999</v>
      </c>
      <c r="AK10" s="17">
        <v>0.26511683753102899</v>
      </c>
      <c r="AL10" s="17">
        <v>0.18904620066933001</v>
      </c>
      <c r="AM10" s="17">
        <v>0.19790681933983401</v>
      </c>
      <c r="AN10" s="17">
        <v>0.28957710723458402</v>
      </c>
      <c r="AO10" s="17"/>
      <c r="AP10" s="17">
        <v>0.26854288136335103</v>
      </c>
      <c r="AQ10" s="17">
        <v>0.20351299601081099</v>
      </c>
      <c r="AR10" s="17">
        <v>0.185478092358286</v>
      </c>
      <c r="AS10" s="17">
        <v>0.20276963910672199</v>
      </c>
      <c r="AT10" s="17">
        <v>0.30992246451309902</v>
      </c>
      <c r="AU10" s="17">
        <v>0.18311946542141699</v>
      </c>
      <c r="AV10" s="17"/>
      <c r="AW10" s="17">
        <v>0.14502347391973799</v>
      </c>
      <c r="AX10" s="17">
        <v>0.163613352200423</v>
      </c>
      <c r="AY10" s="17">
        <v>0.24416966999530701</v>
      </c>
      <c r="AZ10" s="17">
        <v>0.189772009746068</v>
      </c>
      <c r="BA10" s="17">
        <v>0.17123952568884601</v>
      </c>
      <c r="BB10" s="17">
        <v>0.22479771131241</v>
      </c>
      <c r="BC10" s="17">
        <v>0.27441806856212497</v>
      </c>
      <c r="BD10" s="17">
        <v>0.21496289048464601</v>
      </c>
      <c r="BE10" s="17">
        <v>0.227872063323207</v>
      </c>
      <c r="BF10" s="17">
        <v>0.28623226145616498</v>
      </c>
      <c r="BG10" s="17">
        <v>0.307562539532025</v>
      </c>
      <c r="BH10" s="17">
        <v>0.25655694827368197</v>
      </c>
      <c r="BI10" s="17">
        <v>0.30246343388844799</v>
      </c>
      <c r="BJ10" s="17">
        <v>0.175238986308176</v>
      </c>
      <c r="BK10" s="17">
        <v>0.27878022900619698</v>
      </c>
      <c r="BL10" s="17">
        <v>0.231423432655497</v>
      </c>
      <c r="BM10" s="17"/>
      <c r="BN10" s="17">
        <v>0.229810915803669</v>
      </c>
      <c r="BO10" s="17">
        <v>0.22302515713884499</v>
      </c>
      <c r="BP10" s="17"/>
      <c r="BQ10" s="17">
        <v>0.27368975072000501</v>
      </c>
      <c r="BR10" s="17">
        <v>0.26435132888129598</v>
      </c>
      <c r="BS10" s="17"/>
      <c r="BT10" s="17">
        <v>0.31525189369156398</v>
      </c>
      <c r="BU10" s="17"/>
      <c r="BV10" s="17">
        <v>0.219225933650191</v>
      </c>
      <c r="BW10" s="17">
        <v>0.29206753777898398</v>
      </c>
      <c r="BX10" s="17">
        <v>0.20405927485962699</v>
      </c>
      <c r="BY10" s="17"/>
      <c r="BZ10" s="17">
        <v>0.25461536536704499</v>
      </c>
      <c r="CA10" s="17">
        <v>0.27080083570576502</v>
      </c>
      <c r="CB10" s="17">
        <v>0.244535549301622</v>
      </c>
      <c r="CC10" s="17">
        <v>0.27919142528003799</v>
      </c>
      <c r="CD10" s="17">
        <v>0.19680751982869499</v>
      </c>
      <c r="CE10" s="17">
        <v>0.23824858929765599</v>
      </c>
      <c r="CF10" s="17">
        <v>0.18832092154609201</v>
      </c>
      <c r="CG10" s="17"/>
      <c r="CH10" s="17">
        <v>0.194251763196616</v>
      </c>
      <c r="CI10" s="17">
        <v>0.199794233450691</v>
      </c>
      <c r="CJ10" s="17">
        <v>0.24947330908252399</v>
      </c>
      <c r="CK10" s="17">
        <v>0.24938124199792799</v>
      </c>
      <c r="CL10" s="17">
        <v>0.26738538960708402</v>
      </c>
    </row>
    <row r="11" spans="2:90" x14ac:dyDescent="0.3">
      <c r="B11" s="18" t="s">
        <v>170</v>
      </c>
      <c r="C11" s="17">
        <v>0.206304738150587</v>
      </c>
      <c r="D11" s="17">
        <v>0.19455381134223801</v>
      </c>
      <c r="E11" s="17">
        <v>0.21646272686266199</v>
      </c>
      <c r="F11" s="17"/>
      <c r="G11" s="17">
        <v>0.18848027397356801</v>
      </c>
      <c r="H11" s="17">
        <v>0.20062852115804899</v>
      </c>
      <c r="I11" s="17">
        <v>0.237477207301173</v>
      </c>
      <c r="J11" s="17">
        <v>0.22146933260568</v>
      </c>
      <c r="K11" s="17">
        <v>0.26209176130740802</v>
      </c>
      <c r="L11" s="17">
        <v>0.14752698484254201</v>
      </c>
      <c r="M11" s="17"/>
      <c r="N11" s="17">
        <v>0.20370209612527099</v>
      </c>
      <c r="O11" s="17">
        <v>0.19225501229935299</v>
      </c>
      <c r="P11" s="17">
        <v>0.21759510023746401</v>
      </c>
      <c r="Q11" s="17">
        <v>0.21582153043251201</v>
      </c>
      <c r="R11" s="17"/>
      <c r="S11" s="17">
        <v>0.243100557581343</v>
      </c>
      <c r="T11" s="17">
        <v>0.221220789812763</v>
      </c>
      <c r="U11" s="17">
        <v>0.140739973207575</v>
      </c>
      <c r="V11" s="17">
        <v>0.159884882999697</v>
      </c>
      <c r="W11" s="17">
        <v>0.27222496420360798</v>
      </c>
      <c r="X11" s="17">
        <v>0.22018790265760599</v>
      </c>
      <c r="Y11" s="17">
        <v>0.20538797123821201</v>
      </c>
      <c r="Z11" s="17">
        <v>0.17992757065832299</v>
      </c>
      <c r="AA11" s="17">
        <v>0.21932084646996999</v>
      </c>
      <c r="AB11" s="17">
        <v>0.192561474040954</v>
      </c>
      <c r="AC11" s="17">
        <v>0.16522919143484099</v>
      </c>
      <c r="AD11" s="17">
        <v>0.18709954533013601</v>
      </c>
      <c r="AE11" s="17"/>
      <c r="AF11" s="17">
        <v>0.195038403035144</v>
      </c>
      <c r="AG11" s="17">
        <v>0.20234996938042199</v>
      </c>
      <c r="AH11" s="17">
        <v>0.25187028072872603</v>
      </c>
      <c r="AI11" s="17"/>
      <c r="AJ11" s="17">
        <v>0.21246779299192001</v>
      </c>
      <c r="AK11" s="17">
        <v>0.199586526720406</v>
      </c>
      <c r="AL11" s="17">
        <v>0.16343907004650601</v>
      </c>
      <c r="AM11" s="17">
        <v>0.26385523553189499</v>
      </c>
      <c r="AN11" s="17">
        <v>0.20329919306931801</v>
      </c>
      <c r="AO11" s="17"/>
      <c r="AP11" s="17">
        <v>0.204748807785918</v>
      </c>
      <c r="AQ11" s="17">
        <v>0.21348292037563599</v>
      </c>
      <c r="AR11" s="17">
        <v>0.21919804815281699</v>
      </c>
      <c r="AS11" s="17">
        <v>0.21909057614267999</v>
      </c>
      <c r="AT11" s="17">
        <v>0.199027660144737</v>
      </c>
      <c r="AU11" s="17">
        <v>0.218006353102217</v>
      </c>
      <c r="AV11" s="17"/>
      <c r="AW11" s="17">
        <v>0.21399857338570499</v>
      </c>
      <c r="AX11" s="17">
        <v>0.34371714877320197</v>
      </c>
      <c r="AY11" s="17">
        <v>0.16189115425148501</v>
      </c>
      <c r="AZ11" s="17">
        <v>0.20736419330723199</v>
      </c>
      <c r="BA11" s="17">
        <v>0.24218952956532999</v>
      </c>
      <c r="BB11" s="17">
        <v>0.17503644370391899</v>
      </c>
      <c r="BC11" s="17">
        <v>0.15401192931070901</v>
      </c>
      <c r="BD11" s="17">
        <v>0.15452282521769101</v>
      </c>
      <c r="BE11" s="17">
        <v>0.23654233169816899</v>
      </c>
      <c r="BF11" s="17">
        <v>0.21708529775218299</v>
      </c>
      <c r="BG11" s="17">
        <v>0.183575501268257</v>
      </c>
      <c r="BH11" s="17">
        <v>0.23599199275044699</v>
      </c>
      <c r="BI11" s="17">
        <v>0.15305947402095901</v>
      </c>
      <c r="BJ11" s="17">
        <v>0.25366477632776702</v>
      </c>
      <c r="BK11" s="17">
        <v>0.237857028913012</v>
      </c>
      <c r="BL11" s="17">
        <v>0.21812583775213501</v>
      </c>
      <c r="BM11" s="17"/>
      <c r="BN11" s="17">
        <v>0.20846346064478899</v>
      </c>
      <c r="BO11" s="17">
        <v>0.202852554551046</v>
      </c>
      <c r="BP11" s="17"/>
      <c r="BQ11" s="17">
        <v>0.199659452133258</v>
      </c>
      <c r="BR11" s="17">
        <v>0.19365959118050399</v>
      </c>
      <c r="BS11" s="17"/>
      <c r="BT11" s="17">
        <v>0.171056005547815</v>
      </c>
      <c r="BU11" s="17"/>
      <c r="BV11" s="17">
        <v>0.21227095248227101</v>
      </c>
      <c r="BW11" s="17">
        <v>0.18594287479442501</v>
      </c>
      <c r="BX11" s="17">
        <v>0.211225030659795</v>
      </c>
      <c r="BY11" s="17"/>
      <c r="BZ11" s="17">
        <v>0.21629802407135401</v>
      </c>
      <c r="CA11" s="17">
        <v>0.25545945445490997</v>
      </c>
      <c r="CB11" s="17">
        <v>0.22122125499037101</v>
      </c>
      <c r="CC11" s="17">
        <v>0.213656742747349</v>
      </c>
      <c r="CD11" s="17">
        <v>0.17562891233619199</v>
      </c>
      <c r="CE11" s="17">
        <v>0.15533622675831199</v>
      </c>
      <c r="CF11" s="17">
        <v>0.17517052619009399</v>
      </c>
      <c r="CG11" s="17"/>
      <c r="CH11" s="17">
        <v>0.143648370711038</v>
      </c>
      <c r="CI11" s="17">
        <v>0.17216131182457001</v>
      </c>
      <c r="CJ11" s="17">
        <v>0.22921769312710999</v>
      </c>
      <c r="CK11" s="17">
        <v>0.275914007254421</v>
      </c>
      <c r="CL11" s="17">
        <v>0.19416975884753099</v>
      </c>
    </row>
    <row r="12" spans="2:90" x14ac:dyDescent="0.3">
      <c r="B12" s="18" t="s">
        <v>171</v>
      </c>
      <c r="C12" s="17">
        <v>0.18017921640953799</v>
      </c>
      <c r="D12" s="17">
        <v>0.18603061004047899</v>
      </c>
      <c r="E12" s="17">
        <v>0.17588891863475001</v>
      </c>
      <c r="F12" s="17"/>
      <c r="G12" s="17">
        <v>0.18076352863502801</v>
      </c>
      <c r="H12" s="17">
        <v>0.19321939367725999</v>
      </c>
      <c r="I12" s="17">
        <v>0.16697169314527899</v>
      </c>
      <c r="J12" s="17">
        <v>0.16613944282655099</v>
      </c>
      <c r="K12" s="17">
        <v>0.235496717417504</v>
      </c>
      <c r="L12" s="17">
        <v>0.15424113362172101</v>
      </c>
      <c r="M12" s="17"/>
      <c r="N12" s="17">
        <v>0.214532809970708</v>
      </c>
      <c r="O12" s="17">
        <v>0.18672577343416</v>
      </c>
      <c r="P12" s="17">
        <v>0.15116692321890601</v>
      </c>
      <c r="Q12" s="17">
        <v>0.16368332653088899</v>
      </c>
      <c r="R12" s="17"/>
      <c r="S12" s="17">
        <v>0.14519647973958</v>
      </c>
      <c r="T12" s="17">
        <v>0.18685808685442501</v>
      </c>
      <c r="U12" s="17">
        <v>0.164333261969039</v>
      </c>
      <c r="V12" s="17">
        <v>0.24021014256330001</v>
      </c>
      <c r="W12" s="17">
        <v>0.14920483647277699</v>
      </c>
      <c r="X12" s="17">
        <v>0.17102758785507699</v>
      </c>
      <c r="Y12" s="17">
        <v>0.16211562846899699</v>
      </c>
      <c r="Z12" s="17">
        <v>0.177234476493599</v>
      </c>
      <c r="AA12" s="17">
        <v>0.156215303830566</v>
      </c>
      <c r="AB12" s="17">
        <v>0.19238767273000701</v>
      </c>
      <c r="AC12" s="17">
        <v>0.30102744916026503</v>
      </c>
      <c r="AD12" s="17">
        <v>0.179176768967445</v>
      </c>
      <c r="AE12" s="17"/>
      <c r="AF12" s="17">
        <v>0.17415405850644899</v>
      </c>
      <c r="AG12" s="17">
        <v>0.178459467534934</v>
      </c>
      <c r="AH12" s="17">
        <v>0.18772714836957</v>
      </c>
      <c r="AI12" s="17"/>
      <c r="AJ12" s="17">
        <v>0.20404439096567001</v>
      </c>
      <c r="AK12" s="17">
        <v>0.18106063505329001</v>
      </c>
      <c r="AL12" s="17">
        <v>0.19873917869650801</v>
      </c>
      <c r="AM12" s="17">
        <v>0.121246603093437</v>
      </c>
      <c r="AN12" s="17">
        <v>0.16888468478916699</v>
      </c>
      <c r="AO12" s="17"/>
      <c r="AP12" s="17">
        <v>0.190682502564578</v>
      </c>
      <c r="AQ12" s="17">
        <v>0.196919629490521</v>
      </c>
      <c r="AR12" s="17">
        <v>0.186522357152452</v>
      </c>
      <c r="AS12" s="17">
        <v>0.15902836224346401</v>
      </c>
      <c r="AT12" s="17">
        <v>0.157475877512983</v>
      </c>
      <c r="AU12" s="17">
        <v>0.18334539804349401</v>
      </c>
      <c r="AV12" s="17"/>
      <c r="AW12" s="17">
        <v>9.8442398170813697E-2</v>
      </c>
      <c r="AX12" s="17">
        <v>7.5584642194771304E-2</v>
      </c>
      <c r="AY12" s="17">
        <v>0.23251089344516099</v>
      </c>
      <c r="AZ12" s="17">
        <v>0.16524793238805999</v>
      </c>
      <c r="BA12" s="17">
        <v>0.148915367459663</v>
      </c>
      <c r="BB12" s="17">
        <v>0.14804412084007601</v>
      </c>
      <c r="BC12" s="17">
        <v>0.16082097503805101</v>
      </c>
      <c r="BD12" s="17">
        <v>0.22769072827033501</v>
      </c>
      <c r="BE12" s="17">
        <v>0.190405149230336</v>
      </c>
      <c r="BF12" s="17">
        <v>0.19147512398708699</v>
      </c>
      <c r="BG12" s="17">
        <v>0.16592983302348699</v>
      </c>
      <c r="BH12" s="17">
        <v>0.21069074946730701</v>
      </c>
      <c r="BI12" s="17">
        <v>0.23181243670680099</v>
      </c>
      <c r="BJ12" s="17">
        <v>0.21174729314443499</v>
      </c>
      <c r="BK12" s="17">
        <v>0.25412163686529199</v>
      </c>
      <c r="BL12" s="17">
        <v>0.20640087337083399</v>
      </c>
      <c r="BM12" s="17"/>
      <c r="BN12" s="17">
        <v>0.188413413602873</v>
      </c>
      <c r="BO12" s="17">
        <v>0.16914976087728001</v>
      </c>
      <c r="BP12" s="17"/>
      <c r="BQ12" s="17">
        <v>0.19189451743538899</v>
      </c>
      <c r="BR12" s="17">
        <v>0.15537770736609499</v>
      </c>
      <c r="BS12" s="17"/>
      <c r="BT12" s="17">
        <v>0.20076489727111099</v>
      </c>
      <c r="BU12" s="17"/>
      <c r="BV12" s="17">
        <v>0.178079993519388</v>
      </c>
      <c r="BW12" s="17">
        <v>0.164707862063455</v>
      </c>
      <c r="BX12" s="17">
        <v>0.19120645004402101</v>
      </c>
      <c r="BY12" s="17"/>
      <c r="BZ12" s="17">
        <v>0.113349480572818</v>
      </c>
      <c r="CA12" s="17">
        <v>0.122225806943922</v>
      </c>
      <c r="CB12" s="17">
        <v>0.19853637804593999</v>
      </c>
      <c r="CC12" s="17">
        <v>0.186417189222574</v>
      </c>
      <c r="CD12" s="17">
        <v>0.18452212219855799</v>
      </c>
      <c r="CE12" s="17">
        <v>0.20130992158963101</v>
      </c>
      <c r="CF12" s="17">
        <v>0.23428043049530201</v>
      </c>
      <c r="CG12" s="17"/>
      <c r="CH12" s="17">
        <v>0.13361329481662301</v>
      </c>
      <c r="CI12" s="17">
        <v>0.2169907085129</v>
      </c>
      <c r="CJ12" s="17">
        <v>0.18709175603998701</v>
      </c>
      <c r="CK12" s="17">
        <v>0.127192358061544</v>
      </c>
      <c r="CL12" s="17">
        <v>9.5393081144751701E-2</v>
      </c>
    </row>
    <row r="13" spans="2:90" x14ac:dyDescent="0.3">
      <c r="B13" s="18" t="s">
        <v>172</v>
      </c>
      <c r="C13" s="17">
        <v>0.25716880504095102</v>
      </c>
      <c r="D13" s="17">
        <v>0.25464378104542001</v>
      </c>
      <c r="E13" s="17">
        <v>0.26167509854301702</v>
      </c>
      <c r="F13" s="17"/>
      <c r="G13" s="17">
        <v>0.13981904064128001</v>
      </c>
      <c r="H13" s="17">
        <v>0.13117640285832999</v>
      </c>
      <c r="I13" s="17">
        <v>0.11414715768208</v>
      </c>
      <c r="J13" s="17">
        <v>0.18332644414055099</v>
      </c>
      <c r="K13" s="17">
        <v>0.266739106133496</v>
      </c>
      <c r="L13" s="17">
        <v>0.608693313619592</v>
      </c>
      <c r="M13" s="17"/>
      <c r="N13" s="17">
        <v>0.24315249428751501</v>
      </c>
      <c r="O13" s="17">
        <v>0.23323174739687699</v>
      </c>
      <c r="P13" s="17">
        <v>0.29198934014852401</v>
      </c>
      <c r="Q13" s="17">
        <v>0.26329907795663998</v>
      </c>
      <c r="R13" s="17"/>
      <c r="S13" s="17">
        <v>0.190346102202511</v>
      </c>
      <c r="T13" s="17">
        <v>0.26954956077961001</v>
      </c>
      <c r="U13" s="17">
        <v>0.29028284533834903</v>
      </c>
      <c r="V13" s="17">
        <v>0.29709643819020498</v>
      </c>
      <c r="W13" s="17">
        <v>0.26497699234398298</v>
      </c>
      <c r="X13" s="17">
        <v>0.25820071419463497</v>
      </c>
      <c r="Y13" s="17">
        <v>0.33258079462294399</v>
      </c>
      <c r="Z13" s="17">
        <v>0.354826013156682</v>
      </c>
      <c r="AA13" s="17">
        <v>0.26224558998903202</v>
      </c>
      <c r="AB13" s="17">
        <v>0.23371582158628601</v>
      </c>
      <c r="AC13" s="17">
        <v>0.14996243232015499</v>
      </c>
      <c r="AD13" s="17">
        <v>0.185896995455759</v>
      </c>
      <c r="AE13" s="17"/>
      <c r="AF13" s="17">
        <v>0.33339907230817001</v>
      </c>
      <c r="AG13" s="17">
        <v>0.23963769587404399</v>
      </c>
      <c r="AH13" s="17">
        <v>0.18684226058748599</v>
      </c>
      <c r="AI13" s="17"/>
      <c r="AJ13" s="17">
        <v>0.33566172895195701</v>
      </c>
      <c r="AK13" s="17">
        <v>0.21663754097454499</v>
      </c>
      <c r="AL13" s="17">
        <v>0.32489979718234002</v>
      </c>
      <c r="AM13" s="17">
        <v>0.27143841057726098</v>
      </c>
      <c r="AN13" s="17">
        <v>0.21097494044614601</v>
      </c>
      <c r="AO13" s="17"/>
      <c r="AP13" s="17">
        <v>0.21724776859316899</v>
      </c>
      <c r="AQ13" s="17">
        <v>0.28969243191322003</v>
      </c>
      <c r="AR13" s="17">
        <v>0.27679317058805403</v>
      </c>
      <c r="AS13" s="17">
        <v>0.28117177500698198</v>
      </c>
      <c r="AT13" s="17">
        <v>0.15170703392193399</v>
      </c>
      <c r="AU13" s="17">
        <v>0.32075966285440299</v>
      </c>
      <c r="AV13" s="17"/>
      <c r="AW13" s="17">
        <v>0.445402412452028</v>
      </c>
      <c r="AX13" s="17">
        <v>0.218983674302728</v>
      </c>
      <c r="AY13" s="17">
        <v>0.26865865803558497</v>
      </c>
      <c r="AZ13" s="17">
        <v>0.28987416776775699</v>
      </c>
      <c r="BA13" s="17">
        <v>0.30419044827165398</v>
      </c>
      <c r="BB13" s="17">
        <v>0.28727048890170198</v>
      </c>
      <c r="BC13" s="17">
        <v>0.25618415333779898</v>
      </c>
      <c r="BD13" s="17">
        <v>0.303048935809418</v>
      </c>
      <c r="BE13" s="17">
        <v>0.207078589056163</v>
      </c>
      <c r="BF13" s="17">
        <v>0.234921818086652</v>
      </c>
      <c r="BG13" s="17">
        <v>0.21840512966804199</v>
      </c>
      <c r="BH13" s="17">
        <v>0.20093817082114099</v>
      </c>
      <c r="BI13" s="17">
        <v>0.22151246925632201</v>
      </c>
      <c r="BJ13" s="17">
        <v>0.150639712124329</v>
      </c>
      <c r="BK13" s="17">
        <v>0.188668141629911</v>
      </c>
      <c r="BL13" s="17">
        <v>0.22481417060695899</v>
      </c>
      <c r="BM13" s="17"/>
      <c r="BN13" s="17">
        <v>0.26242641177981402</v>
      </c>
      <c r="BO13" s="17">
        <v>0.24948838187470801</v>
      </c>
      <c r="BP13" s="17"/>
      <c r="BQ13" s="17">
        <v>0.22415743847361</v>
      </c>
      <c r="BR13" s="17">
        <v>0.19211086243553399</v>
      </c>
      <c r="BS13" s="17"/>
      <c r="BT13" s="17">
        <v>0.16145007467139599</v>
      </c>
      <c r="BU13" s="17"/>
      <c r="BV13" s="17">
        <v>0.27920430546536701</v>
      </c>
      <c r="BW13" s="17">
        <v>0.20509464124815799</v>
      </c>
      <c r="BX13" s="17">
        <v>0.26853410283843299</v>
      </c>
      <c r="BY13" s="17"/>
      <c r="BZ13" s="17">
        <v>0.13697116814020299</v>
      </c>
      <c r="CA13" s="17">
        <v>0.184704444461462</v>
      </c>
      <c r="CB13" s="17">
        <v>0.21790527268377899</v>
      </c>
      <c r="CC13" s="17">
        <v>0.19976508172965901</v>
      </c>
      <c r="CD13" s="17">
        <v>0.33610656634377301</v>
      </c>
      <c r="CE13" s="17">
        <v>0.314986207220387</v>
      </c>
      <c r="CF13" s="17">
        <v>0.31476415050711598</v>
      </c>
      <c r="CG13" s="17"/>
      <c r="CH13" s="17">
        <v>0.39996898957143201</v>
      </c>
      <c r="CI13" s="17">
        <v>0.337490110126208</v>
      </c>
      <c r="CJ13" s="17">
        <v>0.197743314348238</v>
      </c>
      <c r="CK13" s="17">
        <v>0.14978271180200101</v>
      </c>
      <c r="CL13" s="17">
        <v>0.127197606632489</v>
      </c>
    </row>
    <row r="14" spans="2:90" x14ac:dyDescent="0.3">
      <c r="B14" s="18" t="s">
        <v>118</v>
      </c>
      <c r="C14" s="17">
        <v>1.28226460928099E-2</v>
      </c>
      <c r="D14" s="17">
        <v>1.3310152450216699E-2</v>
      </c>
      <c r="E14" s="17">
        <v>1.24478502572352E-2</v>
      </c>
      <c r="F14" s="17"/>
      <c r="G14" s="17">
        <v>3.17972738282166E-2</v>
      </c>
      <c r="H14" s="17">
        <v>8.5070194590132105E-3</v>
      </c>
      <c r="I14" s="17">
        <v>7.8648940852644508E-3</v>
      </c>
      <c r="J14" s="17">
        <v>1.6324926118904001E-2</v>
      </c>
      <c r="K14" s="17">
        <v>6.4767700336854396E-3</v>
      </c>
      <c r="L14" s="17">
        <v>9.2175709060394097E-3</v>
      </c>
      <c r="M14" s="17"/>
      <c r="N14" s="17">
        <v>1.45647897092519E-2</v>
      </c>
      <c r="O14" s="17">
        <v>6.1622896930983301E-3</v>
      </c>
      <c r="P14" s="17">
        <v>6.3500131384371999E-3</v>
      </c>
      <c r="Q14" s="17">
        <v>2.36822086779622E-2</v>
      </c>
      <c r="R14" s="17"/>
      <c r="S14" s="17">
        <v>1.21665230999034E-2</v>
      </c>
      <c r="T14" s="17">
        <v>1.0725828085769501E-2</v>
      </c>
      <c r="U14" s="17">
        <v>5.9685072554855299E-3</v>
      </c>
      <c r="V14" s="17">
        <v>1.0348092121577401E-2</v>
      </c>
      <c r="W14" s="17">
        <v>1.3591149225583901E-2</v>
      </c>
      <c r="X14" s="17">
        <v>2.2688346439953998E-2</v>
      </c>
      <c r="Y14" s="17">
        <v>5.4828427457911701E-3</v>
      </c>
      <c r="Z14" s="17">
        <v>0</v>
      </c>
      <c r="AA14" s="17">
        <v>9.2101266602869492E-3</v>
      </c>
      <c r="AB14" s="17">
        <v>2.4187323727282301E-2</v>
      </c>
      <c r="AC14" s="17">
        <v>2.4180043741901299E-2</v>
      </c>
      <c r="AD14" s="17">
        <v>1.6278114914823599E-2</v>
      </c>
      <c r="AE14" s="17"/>
      <c r="AF14" s="17">
        <v>9.2762390219056703E-3</v>
      </c>
      <c r="AG14" s="17">
        <v>9.5021567913246494E-3</v>
      </c>
      <c r="AH14" s="17">
        <v>1.57181076442846E-2</v>
      </c>
      <c r="AI14" s="17"/>
      <c r="AJ14" s="17">
        <v>7.0954094326364297E-3</v>
      </c>
      <c r="AK14" s="17">
        <v>7.7083270747399703E-3</v>
      </c>
      <c r="AL14" s="17">
        <v>2.4181905930579801E-2</v>
      </c>
      <c r="AM14" s="17">
        <v>0</v>
      </c>
      <c r="AN14" s="17">
        <v>2.5415719389968498E-2</v>
      </c>
      <c r="AO14" s="17"/>
      <c r="AP14" s="17">
        <v>7.4804871428507799E-3</v>
      </c>
      <c r="AQ14" s="17">
        <v>8.4093643425659607E-3</v>
      </c>
      <c r="AR14" s="17">
        <v>1.5575747150612501E-2</v>
      </c>
      <c r="AS14" s="17">
        <v>4.1883101581082502E-3</v>
      </c>
      <c r="AT14" s="17">
        <v>2.6584364406086601E-2</v>
      </c>
      <c r="AU14" s="17">
        <v>2.0923910425667699E-2</v>
      </c>
      <c r="AV14" s="17"/>
      <c r="AW14" s="17">
        <v>0</v>
      </c>
      <c r="AX14" s="17">
        <v>2.1847126252614198E-2</v>
      </c>
      <c r="AY14" s="17">
        <v>1.9947208027675498E-2</v>
      </c>
      <c r="AZ14" s="17">
        <v>1.72180406935372E-2</v>
      </c>
      <c r="BA14" s="17">
        <v>1.9807898419931299E-2</v>
      </c>
      <c r="BB14" s="17">
        <v>8.5945143441232205E-3</v>
      </c>
      <c r="BC14" s="17">
        <v>5.4536312077658796E-3</v>
      </c>
      <c r="BD14" s="17">
        <v>5.9517130836133003E-3</v>
      </c>
      <c r="BE14" s="17">
        <v>0</v>
      </c>
      <c r="BF14" s="17">
        <v>9.1158644980131008E-3</v>
      </c>
      <c r="BG14" s="17">
        <v>0</v>
      </c>
      <c r="BH14" s="17">
        <v>9.5142431981511798E-3</v>
      </c>
      <c r="BI14" s="17">
        <v>0</v>
      </c>
      <c r="BJ14" s="17">
        <v>0</v>
      </c>
      <c r="BK14" s="17">
        <v>0</v>
      </c>
      <c r="BL14" s="17">
        <v>1.21572448899887E-2</v>
      </c>
      <c r="BM14" s="17"/>
      <c r="BN14" s="17">
        <v>9.6007810427086396E-3</v>
      </c>
      <c r="BO14" s="17">
        <v>1.74601009451389E-2</v>
      </c>
      <c r="BP14" s="17"/>
      <c r="BQ14" s="17">
        <v>5.9991568918121296E-3</v>
      </c>
      <c r="BR14" s="17">
        <v>4.9261413605748896E-3</v>
      </c>
      <c r="BS14" s="17"/>
      <c r="BT14" s="17">
        <v>0</v>
      </c>
      <c r="BU14" s="17"/>
      <c r="BV14" s="17">
        <v>2.3851261111582901E-2</v>
      </c>
      <c r="BW14" s="17">
        <v>1.5743775680713001E-2</v>
      </c>
      <c r="BX14" s="17">
        <v>6.8311106897678102E-3</v>
      </c>
      <c r="BY14" s="17"/>
      <c r="BZ14" s="17">
        <v>1.9601214744184699E-2</v>
      </c>
      <c r="CA14" s="17">
        <v>3.08090127077385E-2</v>
      </c>
      <c r="CB14" s="17">
        <v>1.07387169581213E-2</v>
      </c>
      <c r="CC14" s="17">
        <v>3.6749659801219199E-3</v>
      </c>
      <c r="CD14" s="17">
        <v>2.8750309603349901E-3</v>
      </c>
      <c r="CE14" s="17">
        <v>3.3242994553831702E-3</v>
      </c>
      <c r="CF14" s="17">
        <v>0</v>
      </c>
      <c r="CG14" s="17"/>
      <c r="CH14" s="17">
        <v>1.0363447636804E-2</v>
      </c>
      <c r="CI14" s="17">
        <v>2.5213644795936802E-3</v>
      </c>
      <c r="CJ14" s="17">
        <v>2.0325960407167699E-2</v>
      </c>
      <c r="CK14" s="17">
        <v>1.5401436779144699E-2</v>
      </c>
      <c r="CL14" s="17">
        <v>3.5529609812719701E-2</v>
      </c>
    </row>
    <row r="15" spans="2:90" x14ac:dyDescent="0.3">
      <c r="B15" s="18" t="s">
        <v>173</v>
      </c>
      <c r="C15" s="20">
        <v>0.34352459430611398</v>
      </c>
      <c r="D15" s="20">
        <v>0.35146164512164602</v>
      </c>
      <c r="E15" s="20">
        <v>0.33352540570233502</v>
      </c>
      <c r="F15" s="20"/>
      <c r="G15" s="20">
        <v>0.45913988292190899</v>
      </c>
      <c r="H15" s="20">
        <v>0.466468662847347</v>
      </c>
      <c r="I15" s="20">
        <v>0.47353904778620398</v>
      </c>
      <c r="J15" s="20">
        <v>0.412739854308314</v>
      </c>
      <c r="K15" s="20">
        <v>0.22919564510790699</v>
      </c>
      <c r="L15" s="20">
        <v>8.0320997010105005E-2</v>
      </c>
      <c r="M15" s="20"/>
      <c r="N15" s="20">
        <v>0.32404780990725401</v>
      </c>
      <c r="O15" s="20">
        <v>0.38162517717651201</v>
      </c>
      <c r="P15" s="20">
        <v>0.33289862325666902</v>
      </c>
      <c r="Q15" s="20">
        <v>0.33351385640199599</v>
      </c>
      <c r="R15" s="20"/>
      <c r="S15" s="20">
        <v>0.40919033737666299</v>
      </c>
      <c r="T15" s="20">
        <v>0.31164573446743199</v>
      </c>
      <c r="U15" s="20">
        <v>0.398675412229552</v>
      </c>
      <c r="V15" s="20">
        <v>0.29246044412522099</v>
      </c>
      <c r="W15" s="20">
        <v>0.30000205775404898</v>
      </c>
      <c r="X15" s="20">
        <v>0.32789544885272698</v>
      </c>
      <c r="Y15" s="20">
        <v>0.29443276292405601</v>
      </c>
      <c r="Z15" s="20">
        <v>0.28801193969139599</v>
      </c>
      <c r="AA15" s="20">
        <v>0.353008133050145</v>
      </c>
      <c r="AB15" s="20">
        <v>0.35714770791547001</v>
      </c>
      <c r="AC15" s="20">
        <v>0.35960088334283702</v>
      </c>
      <c r="AD15" s="20">
        <v>0.43154857533183699</v>
      </c>
      <c r="AE15" s="20"/>
      <c r="AF15" s="20">
        <v>0.28813222712833197</v>
      </c>
      <c r="AG15" s="20">
        <v>0.37005071041927601</v>
      </c>
      <c r="AH15" s="20">
        <v>0.357842202669934</v>
      </c>
      <c r="AI15" s="20"/>
      <c r="AJ15" s="20">
        <v>0.240730677657817</v>
      </c>
      <c r="AK15" s="20">
        <v>0.39500697017701902</v>
      </c>
      <c r="AL15" s="20">
        <v>0.28874004814406601</v>
      </c>
      <c r="AM15" s="20">
        <v>0.34345975079740698</v>
      </c>
      <c r="AN15" s="20">
        <v>0.39142546230540098</v>
      </c>
      <c r="AO15" s="20"/>
      <c r="AP15" s="20">
        <v>0.37984043391348399</v>
      </c>
      <c r="AQ15" s="20">
        <v>0.29149565387805598</v>
      </c>
      <c r="AR15" s="20">
        <v>0.30191067695606499</v>
      </c>
      <c r="AS15" s="20">
        <v>0.336520976448766</v>
      </c>
      <c r="AT15" s="20">
        <v>0.46520506401425998</v>
      </c>
      <c r="AU15" s="20">
        <v>0.25696467557421898</v>
      </c>
      <c r="AV15" s="20"/>
      <c r="AW15" s="20">
        <v>0.24215661599145399</v>
      </c>
      <c r="AX15" s="20">
        <v>0.33986740847668501</v>
      </c>
      <c r="AY15" s="20">
        <v>0.31699208624009401</v>
      </c>
      <c r="AZ15" s="20">
        <v>0.32029566584341401</v>
      </c>
      <c r="BA15" s="20">
        <v>0.28489675628342198</v>
      </c>
      <c r="BB15" s="20">
        <v>0.38105443221017998</v>
      </c>
      <c r="BC15" s="20">
        <v>0.42352931110567499</v>
      </c>
      <c r="BD15" s="20">
        <v>0.30878579761894298</v>
      </c>
      <c r="BE15" s="20">
        <v>0.36597393001533202</v>
      </c>
      <c r="BF15" s="20">
        <v>0.347401895676065</v>
      </c>
      <c r="BG15" s="20">
        <v>0.43208953604021499</v>
      </c>
      <c r="BH15" s="20">
        <v>0.34286484376295301</v>
      </c>
      <c r="BI15" s="20">
        <v>0.39361562001591799</v>
      </c>
      <c r="BJ15" s="20">
        <v>0.38394821840346999</v>
      </c>
      <c r="BK15" s="20">
        <v>0.31935319259178602</v>
      </c>
      <c r="BL15" s="20">
        <v>0.33850187338008397</v>
      </c>
      <c r="BM15" s="20"/>
      <c r="BN15" s="20">
        <v>0.33109593292981498</v>
      </c>
      <c r="BO15" s="20">
        <v>0.36104920175182598</v>
      </c>
      <c r="BP15" s="20"/>
      <c r="BQ15" s="20">
        <v>0.37828943506593099</v>
      </c>
      <c r="BR15" s="20">
        <v>0.45392569765729202</v>
      </c>
      <c r="BS15" s="20"/>
      <c r="BT15" s="20">
        <v>0.46672902250967802</v>
      </c>
      <c r="BU15" s="20"/>
      <c r="BV15" s="20">
        <v>0.30659348742139098</v>
      </c>
      <c r="BW15" s="20">
        <v>0.42851084621324897</v>
      </c>
      <c r="BX15" s="20">
        <v>0.32220330576798401</v>
      </c>
      <c r="BY15" s="20"/>
      <c r="BZ15" s="20">
        <v>0.51378011247143995</v>
      </c>
      <c r="CA15" s="20">
        <v>0.40680128143196698</v>
      </c>
      <c r="CB15" s="20">
        <v>0.351598377321789</v>
      </c>
      <c r="CC15" s="20">
        <v>0.39648602032029601</v>
      </c>
      <c r="CD15" s="20">
        <v>0.30086736816114201</v>
      </c>
      <c r="CE15" s="20">
        <v>0.32504334497628601</v>
      </c>
      <c r="CF15" s="20">
        <v>0.27578489280748802</v>
      </c>
      <c r="CG15" s="20"/>
      <c r="CH15" s="20">
        <v>0.31240589726410301</v>
      </c>
      <c r="CI15" s="20">
        <v>0.27083650505672802</v>
      </c>
      <c r="CJ15" s="20">
        <v>0.365621276077497</v>
      </c>
      <c r="CK15" s="20">
        <v>0.43170948610288901</v>
      </c>
      <c r="CL15" s="20">
        <v>0.54770994356250902</v>
      </c>
    </row>
    <row r="16" spans="2:90" x14ac:dyDescent="0.3">
      <c r="B16" s="18" t="s">
        <v>174</v>
      </c>
      <c r="C16" s="20">
        <v>0.43734802145048901</v>
      </c>
      <c r="D16" s="20">
        <v>0.44067439108589901</v>
      </c>
      <c r="E16" s="20">
        <v>0.437564017177767</v>
      </c>
      <c r="F16" s="20"/>
      <c r="G16" s="20">
        <v>0.32058256927630702</v>
      </c>
      <c r="H16" s="20">
        <v>0.32439579653559097</v>
      </c>
      <c r="I16" s="20">
        <v>0.28111885082735899</v>
      </c>
      <c r="J16" s="20">
        <v>0.34946588696710201</v>
      </c>
      <c r="K16" s="20">
        <v>0.50223582355100005</v>
      </c>
      <c r="L16" s="20">
        <v>0.76293444724131299</v>
      </c>
      <c r="M16" s="20"/>
      <c r="N16" s="20">
        <v>0.45768530425822301</v>
      </c>
      <c r="O16" s="20">
        <v>0.41995752083103699</v>
      </c>
      <c r="P16" s="20">
        <v>0.44315626336743003</v>
      </c>
      <c r="Q16" s="20">
        <v>0.426982404487529</v>
      </c>
      <c r="R16" s="20"/>
      <c r="S16" s="20">
        <v>0.33554258194209102</v>
      </c>
      <c r="T16" s="20">
        <v>0.45640764763403502</v>
      </c>
      <c r="U16" s="20">
        <v>0.454616107307388</v>
      </c>
      <c r="V16" s="20">
        <v>0.53730658075350402</v>
      </c>
      <c r="W16" s="20">
        <v>0.41418182881675902</v>
      </c>
      <c r="X16" s="20">
        <v>0.42922830204971202</v>
      </c>
      <c r="Y16" s="20">
        <v>0.49469642309194101</v>
      </c>
      <c r="Z16" s="20">
        <v>0.53206048965028097</v>
      </c>
      <c r="AA16" s="20">
        <v>0.418460893819598</v>
      </c>
      <c r="AB16" s="20">
        <v>0.42610349431629302</v>
      </c>
      <c r="AC16" s="20">
        <v>0.45098988148042102</v>
      </c>
      <c r="AD16" s="20">
        <v>0.36507376442320399</v>
      </c>
      <c r="AE16" s="20"/>
      <c r="AF16" s="20">
        <v>0.50755313081461895</v>
      </c>
      <c r="AG16" s="20">
        <v>0.41809716340897701</v>
      </c>
      <c r="AH16" s="20">
        <v>0.37456940895705498</v>
      </c>
      <c r="AI16" s="20"/>
      <c r="AJ16" s="20">
        <v>0.53970611991762696</v>
      </c>
      <c r="AK16" s="20">
        <v>0.39769817602783503</v>
      </c>
      <c r="AL16" s="20">
        <v>0.523638975878848</v>
      </c>
      <c r="AM16" s="20">
        <v>0.39268501367069802</v>
      </c>
      <c r="AN16" s="20">
        <v>0.37985962523531203</v>
      </c>
      <c r="AO16" s="20"/>
      <c r="AP16" s="20">
        <v>0.40793027115774699</v>
      </c>
      <c r="AQ16" s="20">
        <v>0.48661206140374202</v>
      </c>
      <c r="AR16" s="20">
        <v>0.46331552774050599</v>
      </c>
      <c r="AS16" s="20">
        <v>0.44020013725044599</v>
      </c>
      <c r="AT16" s="20">
        <v>0.309182911434917</v>
      </c>
      <c r="AU16" s="20">
        <v>0.50410506089789697</v>
      </c>
      <c r="AV16" s="20"/>
      <c r="AW16" s="20">
        <v>0.54384481062284096</v>
      </c>
      <c r="AX16" s="20">
        <v>0.29456831649749998</v>
      </c>
      <c r="AY16" s="20">
        <v>0.50116955148074604</v>
      </c>
      <c r="AZ16" s="20">
        <v>0.455122100155817</v>
      </c>
      <c r="BA16" s="20">
        <v>0.45310581573131697</v>
      </c>
      <c r="BB16" s="20">
        <v>0.43531460974177799</v>
      </c>
      <c r="BC16" s="20">
        <v>0.41700512837585002</v>
      </c>
      <c r="BD16" s="20">
        <v>0.53073966407975304</v>
      </c>
      <c r="BE16" s="20">
        <v>0.39748373828649802</v>
      </c>
      <c r="BF16" s="20">
        <v>0.42639694207374002</v>
      </c>
      <c r="BG16" s="20">
        <v>0.384334962691528</v>
      </c>
      <c r="BH16" s="20">
        <v>0.411628920288448</v>
      </c>
      <c r="BI16" s="20">
        <v>0.45332490596312303</v>
      </c>
      <c r="BJ16" s="20">
        <v>0.362387005268763</v>
      </c>
      <c r="BK16" s="20">
        <v>0.44278977849520201</v>
      </c>
      <c r="BL16" s="20">
        <v>0.43121504397779298</v>
      </c>
      <c r="BM16" s="20"/>
      <c r="BN16" s="20">
        <v>0.45083982538268702</v>
      </c>
      <c r="BO16" s="20">
        <v>0.41863814275198902</v>
      </c>
      <c r="BP16" s="20"/>
      <c r="BQ16" s="20">
        <v>0.41605195590899902</v>
      </c>
      <c r="BR16" s="20">
        <v>0.34748856980163001</v>
      </c>
      <c r="BS16" s="20"/>
      <c r="BT16" s="20">
        <v>0.36221497194250701</v>
      </c>
      <c r="BU16" s="20"/>
      <c r="BV16" s="20">
        <v>0.45728429898475498</v>
      </c>
      <c r="BW16" s="20">
        <v>0.36980250331161302</v>
      </c>
      <c r="BX16" s="20">
        <v>0.45974055288245402</v>
      </c>
      <c r="BY16" s="20"/>
      <c r="BZ16" s="20">
        <v>0.25032064871302101</v>
      </c>
      <c r="CA16" s="20">
        <v>0.30693025140538399</v>
      </c>
      <c r="CB16" s="20">
        <v>0.416441650729719</v>
      </c>
      <c r="CC16" s="20">
        <v>0.38618227095223301</v>
      </c>
      <c r="CD16" s="20">
        <v>0.52062868854233102</v>
      </c>
      <c r="CE16" s="20">
        <v>0.51629612881001896</v>
      </c>
      <c r="CF16" s="20">
        <v>0.54904458100241804</v>
      </c>
      <c r="CG16" s="20"/>
      <c r="CH16" s="20">
        <v>0.53358228438805499</v>
      </c>
      <c r="CI16" s="20">
        <v>0.55448081863910903</v>
      </c>
      <c r="CJ16" s="20">
        <v>0.38483507038822501</v>
      </c>
      <c r="CK16" s="20">
        <v>0.27697506986354498</v>
      </c>
      <c r="CL16" s="20">
        <v>0.22259068777724</v>
      </c>
    </row>
    <row r="17" spans="2:90" x14ac:dyDescent="0.3">
      <c r="B17" s="18" t="s">
        <v>121</v>
      </c>
      <c r="C17" s="21">
        <v>-9.3823427144374305E-2</v>
      </c>
      <c r="D17" s="21">
        <v>-8.9212745964252702E-2</v>
      </c>
      <c r="E17" s="21">
        <v>-0.104038611475432</v>
      </c>
      <c r="F17" s="21"/>
      <c r="G17" s="21">
        <v>0.138557313645601</v>
      </c>
      <c r="H17" s="21">
        <v>0.142072866311756</v>
      </c>
      <c r="I17" s="21">
        <v>0.19242019695884399</v>
      </c>
      <c r="J17" s="21">
        <v>6.3273967341211698E-2</v>
      </c>
      <c r="K17" s="21">
        <v>-0.27304017844309297</v>
      </c>
      <c r="L17" s="21">
        <v>-0.68261345023120801</v>
      </c>
      <c r="M17" s="21"/>
      <c r="N17" s="21">
        <v>-0.13363749435097</v>
      </c>
      <c r="O17" s="21">
        <v>-3.8332343654525203E-2</v>
      </c>
      <c r="P17" s="21">
        <v>-0.110257640110761</v>
      </c>
      <c r="Q17" s="21">
        <v>-9.3468548085533107E-2</v>
      </c>
      <c r="R17" s="21"/>
      <c r="S17" s="21">
        <v>7.3647755434571402E-2</v>
      </c>
      <c r="T17" s="21">
        <v>-0.144761913166604</v>
      </c>
      <c r="U17" s="21">
        <v>-5.5940695077836403E-2</v>
      </c>
      <c r="V17" s="21">
        <v>-0.244846136628283</v>
      </c>
      <c r="W17" s="21">
        <v>-0.114179771062711</v>
      </c>
      <c r="X17" s="21">
        <v>-0.101332853196985</v>
      </c>
      <c r="Y17" s="21">
        <v>-0.20026366016788499</v>
      </c>
      <c r="Z17" s="21">
        <v>-0.244048549958884</v>
      </c>
      <c r="AA17" s="21">
        <v>-6.5452760769452403E-2</v>
      </c>
      <c r="AB17" s="21">
        <v>-6.8955786400823602E-2</v>
      </c>
      <c r="AC17" s="21">
        <v>-9.1388998137583805E-2</v>
      </c>
      <c r="AD17" s="21">
        <v>6.6474810908632595E-2</v>
      </c>
      <c r="AE17" s="21"/>
      <c r="AF17" s="21">
        <v>-0.219420903686288</v>
      </c>
      <c r="AG17" s="21">
        <v>-4.8046452989701199E-2</v>
      </c>
      <c r="AH17" s="21">
        <v>-1.6727206287121599E-2</v>
      </c>
      <c r="AI17" s="21"/>
      <c r="AJ17" s="21">
        <v>-0.29897544225980999</v>
      </c>
      <c r="AK17" s="21">
        <v>-2.6912058508154501E-3</v>
      </c>
      <c r="AL17" s="21">
        <v>-0.23489892773478199</v>
      </c>
      <c r="AM17" s="21">
        <v>-4.9225262873291299E-2</v>
      </c>
      <c r="AN17" s="21">
        <v>1.1565837070089E-2</v>
      </c>
      <c r="AO17" s="21"/>
      <c r="AP17" s="21">
        <v>-2.8089837244263699E-2</v>
      </c>
      <c r="AQ17" s="21">
        <v>-0.19511640752568599</v>
      </c>
      <c r="AR17" s="21">
        <v>-0.161404850784441</v>
      </c>
      <c r="AS17" s="21">
        <v>-0.10367916080168101</v>
      </c>
      <c r="AT17" s="21">
        <v>0.15602215257934299</v>
      </c>
      <c r="AU17" s="21">
        <v>-0.24714038532367799</v>
      </c>
      <c r="AV17" s="21"/>
      <c r="AW17" s="21">
        <v>-0.30168819463138802</v>
      </c>
      <c r="AX17" s="21">
        <v>4.5299091979184997E-2</v>
      </c>
      <c r="AY17" s="21">
        <v>-0.18417746524065201</v>
      </c>
      <c r="AZ17" s="21">
        <v>-0.13482643431240299</v>
      </c>
      <c r="BA17" s="21">
        <v>-0.16820905944789499</v>
      </c>
      <c r="BB17" s="21">
        <v>-5.4260177531597703E-2</v>
      </c>
      <c r="BC17" s="21">
        <v>6.52418272982458E-3</v>
      </c>
      <c r="BD17" s="21">
        <v>-0.221953866460811</v>
      </c>
      <c r="BE17" s="21">
        <v>-3.1509808271166E-2</v>
      </c>
      <c r="BF17" s="21">
        <v>-7.8995046397675003E-2</v>
      </c>
      <c r="BG17" s="21">
        <v>4.7754573348686401E-2</v>
      </c>
      <c r="BH17" s="21">
        <v>-6.8764076525494502E-2</v>
      </c>
      <c r="BI17" s="21">
        <v>-5.9709285947204899E-2</v>
      </c>
      <c r="BJ17" s="21">
        <v>2.1561213134706901E-2</v>
      </c>
      <c r="BK17" s="21">
        <v>-0.123436585903416</v>
      </c>
      <c r="BL17" s="21">
        <v>-9.2713170597709393E-2</v>
      </c>
      <c r="BM17" s="21"/>
      <c r="BN17" s="21">
        <v>-0.11974389245287199</v>
      </c>
      <c r="BO17" s="21">
        <v>-5.7588941000162201E-2</v>
      </c>
      <c r="BP17" s="21"/>
      <c r="BQ17" s="21">
        <v>-3.7762520843067499E-2</v>
      </c>
      <c r="BR17" s="21">
        <v>0.10643712785566201</v>
      </c>
      <c r="BS17" s="21"/>
      <c r="BT17" s="21">
        <v>0.104514050567171</v>
      </c>
      <c r="BU17" s="21"/>
      <c r="BV17" s="21">
        <v>-0.150690811563365</v>
      </c>
      <c r="BW17" s="21">
        <v>5.87083429016362E-2</v>
      </c>
      <c r="BX17" s="21">
        <v>-0.13753724711446999</v>
      </c>
      <c r="BY17" s="21"/>
      <c r="BZ17" s="21">
        <v>0.263459463758419</v>
      </c>
      <c r="CA17" s="21">
        <v>9.9871030026582999E-2</v>
      </c>
      <c r="CB17" s="21">
        <v>-6.4843273407930196E-2</v>
      </c>
      <c r="CC17" s="21">
        <v>1.0303749368062901E-2</v>
      </c>
      <c r="CD17" s="21">
        <v>-0.21976132038118901</v>
      </c>
      <c r="CE17" s="21">
        <v>-0.19125278383373301</v>
      </c>
      <c r="CF17" s="21">
        <v>-0.27325968819493002</v>
      </c>
      <c r="CG17" s="21"/>
      <c r="CH17" s="21">
        <v>-0.22117638712395199</v>
      </c>
      <c r="CI17" s="21">
        <v>-0.28364431358238101</v>
      </c>
      <c r="CJ17" s="21">
        <v>-1.9213794310728699E-2</v>
      </c>
      <c r="CK17" s="21">
        <v>0.154734416239344</v>
      </c>
      <c r="CL17" s="21">
        <v>0.32511925578526901</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183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168</v>
      </c>
      <c r="C9" s="17">
        <v>0.16884285849650599</v>
      </c>
      <c r="D9" s="17">
        <v>0.15626796808688601</v>
      </c>
      <c r="E9" s="17">
        <v>0.17952303507569101</v>
      </c>
      <c r="F9" s="17"/>
      <c r="G9" s="17">
        <v>0.213772410690026</v>
      </c>
      <c r="H9" s="17">
        <v>0.159300791753309</v>
      </c>
      <c r="I9" s="17">
        <v>0.21388296214489599</v>
      </c>
      <c r="J9" s="17">
        <v>0.236082016343375</v>
      </c>
      <c r="K9" s="17">
        <v>0.117946208534441</v>
      </c>
      <c r="L9" s="17">
        <v>8.9476099466820197E-2</v>
      </c>
      <c r="M9" s="17"/>
      <c r="N9" s="17">
        <v>9.6316089422125897E-2</v>
      </c>
      <c r="O9" s="17">
        <v>0.19758546780927599</v>
      </c>
      <c r="P9" s="17">
        <v>0.130234224633553</v>
      </c>
      <c r="Q9" s="17">
        <v>0.25099681218819198</v>
      </c>
      <c r="R9" s="17"/>
      <c r="S9" s="17">
        <v>0.21063892934535999</v>
      </c>
      <c r="T9" s="17">
        <v>0.152795106654041</v>
      </c>
      <c r="U9" s="17">
        <v>0.15609685232541201</v>
      </c>
      <c r="V9" s="17">
        <v>0.116899060774211</v>
      </c>
      <c r="W9" s="17">
        <v>0.131984392530479</v>
      </c>
      <c r="X9" s="17">
        <v>0.13320678221910101</v>
      </c>
      <c r="Y9" s="17">
        <v>0.16896218609855701</v>
      </c>
      <c r="Z9" s="17">
        <v>0.25462064114345401</v>
      </c>
      <c r="AA9" s="17">
        <v>0.166223570508504</v>
      </c>
      <c r="AB9" s="17">
        <v>0.178543683678235</v>
      </c>
      <c r="AC9" s="17">
        <v>0.189417708316516</v>
      </c>
      <c r="AD9" s="17">
        <v>0.25721127018578699</v>
      </c>
      <c r="AE9" s="17"/>
      <c r="AF9" s="17">
        <v>0.15580378002551201</v>
      </c>
      <c r="AG9" s="17">
        <v>0.161020096818283</v>
      </c>
      <c r="AH9" s="17">
        <v>0.20428413361284101</v>
      </c>
      <c r="AI9" s="17"/>
      <c r="AJ9" s="17">
        <v>9.80534945850767E-2</v>
      </c>
      <c r="AK9" s="17">
        <v>0.16772487671644101</v>
      </c>
      <c r="AL9" s="17">
        <v>0.12802747850109999</v>
      </c>
      <c r="AM9" s="17">
        <v>0.218179173986083</v>
      </c>
      <c r="AN9" s="17">
        <v>0.24729502810749401</v>
      </c>
      <c r="AO9" s="17"/>
      <c r="AP9" s="17">
        <v>0.136298658683811</v>
      </c>
      <c r="AQ9" s="17">
        <v>0.123293080976147</v>
      </c>
      <c r="AR9" s="17">
        <v>0.14360863850685399</v>
      </c>
      <c r="AS9" s="17">
        <v>0.196013725358087</v>
      </c>
      <c r="AT9" s="17">
        <v>0.246215588771618</v>
      </c>
      <c r="AU9" s="17">
        <v>0.13282770581675199</v>
      </c>
      <c r="AV9" s="17"/>
      <c r="AW9" s="17">
        <v>0.28557835709086998</v>
      </c>
      <c r="AX9" s="17">
        <v>0.36924128920704302</v>
      </c>
      <c r="AY9" s="17">
        <v>0.22407402333902099</v>
      </c>
      <c r="AZ9" s="17">
        <v>0.247199642474218</v>
      </c>
      <c r="BA9" s="17">
        <v>0.17483119665308899</v>
      </c>
      <c r="BB9" s="17">
        <v>0.29178714331903</v>
      </c>
      <c r="BC9" s="17">
        <v>0.20827914089369501</v>
      </c>
      <c r="BD9" s="17">
        <v>8.1623714734625902E-2</v>
      </c>
      <c r="BE9" s="17">
        <v>0.10722662047505099</v>
      </c>
      <c r="BF9" s="17">
        <v>8.0281587894656503E-2</v>
      </c>
      <c r="BG9" s="17">
        <v>8.5389180391895206E-2</v>
      </c>
      <c r="BH9" s="17">
        <v>6.32809105154679E-2</v>
      </c>
      <c r="BI9" s="17">
        <v>0.11730288971265</v>
      </c>
      <c r="BJ9" s="17">
        <v>0.112221080718657</v>
      </c>
      <c r="BK9" s="17">
        <v>8.3856379312308299E-2</v>
      </c>
      <c r="BL9" s="17">
        <v>0.13434504793768201</v>
      </c>
      <c r="BM9" s="17"/>
      <c r="BN9" s="17">
        <v>0.13902808503312</v>
      </c>
      <c r="BO9" s="17">
        <v>0.21020320419007499</v>
      </c>
      <c r="BP9" s="17"/>
      <c r="BQ9" s="17">
        <v>0.13039770553260799</v>
      </c>
      <c r="BR9" s="17">
        <v>0.22933811298307899</v>
      </c>
      <c r="BS9" s="17"/>
      <c r="BT9" s="17">
        <v>0.19459975655955999</v>
      </c>
      <c r="BU9" s="17"/>
      <c r="BV9" s="17">
        <v>0.215584464236553</v>
      </c>
      <c r="BW9" s="17">
        <v>0.204584993855491</v>
      </c>
      <c r="BX9" s="17">
        <v>0.127209413546606</v>
      </c>
      <c r="BY9" s="17"/>
      <c r="BZ9" s="17">
        <v>0.493398656514353</v>
      </c>
      <c r="CA9" s="17">
        <v>0.31648101583844301</v>
      </c>
      <c r="CB9" s="17">
        <v>0.191256246273147</v>
      </c>
      <c r="CC9" s="17">
        <v>0.142135952493603</v>
      </c>
      <c r="CD9" s="17">
        <v>5.4766573927665603E-2</v>
      </c>
      <c r="CE9" s="17">
        <v>5.8178391552056598E-2</v>
      </c>
      <c r="CF9" s="17">
        <v>6.9541824322038204E-2</v>
      </c>
      <c r="CG9" s="17"/>
      <c r="CH9" s="17">
        <v>0.14158415463280899</v>
      </c>
      <c r="CI9" s="17">
        <v>3.8515535796509702E-2</v>
      </c>
      <c r="CJ9" s="17">
        <v>0.16023879261561999</v>
      </c>
      <c r="CK9" s="17">
        <v>0.39244777627662802</v>
      </c>
      <c r="CL9" s="17">
        <v>0.65286269401961505</v>
      </c>
    </row>
    <row r="10" spans="2:90" x14ac:dyDescent="0.3">
      <c r="B10" s="18" t="s">
        <v>169</v>
      </c>
      <c r="C10" s="17">
        <v>0.288523818013809</v>
      </c>
      <c r="D10" s="17">
        <v>0.26454642607682499</v>
      </c>
      <c r="E10" s="17">
        <v>0.31026719822904197</v>
      </c>
      <c r="F10" s="17"/>
      <c r="G10" s="17">
        <v>0.35225152296962498</v>
      </c>
      <c r="H10" s="17">
        <v>0.31544090203881803</v>
      </c>
      <c r="I10" s="17">
        <v>0.336502049824357</v>
      </c>
      <c r="J10" s="17">
        <v>0.33698797034446198</v>
      </c>
      <c r="K10" s="17">
        <v>0.24840820177754699</v>
      </c>
      <c r="L10" s="17">
        <v>0.17248277914023299</v>
      </c>
      <c r="M10" s="17"/>
      <c r="N10" s="17">
        <v>0.23049009156191999</v>
      </c>
      <c r="O10" s="17">
        <v>0.31166840333648499</v>
      </c>
      <c r="P10" s="17">
        <v>0.29004294257257202</v>
      </c>
      <c r="Q10" s="17">
        <v>0.32860850413243398</v>
      </c>
      <c r="R10" s="17"/>
      <c r="S10" s="17">
        <v>0.28639318853392498</v>
      </c>
      <c r="T10" s="17">
        <v>0.26428807602714699</v>
      </c>
      <c r="U10" s="17">
        <v>0.26062669666544103</v>
      </c>
      <c r="V10" s="17">
        <v>0.34442087334013</v>
      </c>
      <c r="W10" s="17">
        <v>0.30197346895395299</v>
      </c>
      <c r="X10" s="17">
        <v>0.28851746994966099</v>
      </c>
      <c r="Y10" s="17">
        <v>0.223695525260725</v>
      </c>
      <c r="Z10" s="17">
        <v>0.244867979914241</v>
      </c>
      <c r="AA10" s="17">
        <v>0.31530619222295297</v>
      </c>
      <c r="AB10" s="17">
        <v>0.301775414793791</v>
      </c>
      <c r="AC10" s="17">
        <v>0.30512355493028998</v>
      </c>
      <c r="AD10" s="17">
        <v>0.34428875897627598</v>
      </c>
      <c r="AE10" s="17"/>
      <c r="AF10" s="17">
        <v>0.28391830014527902</v>
      </c>
      <c r="AG10" s="17">
        <v>0.26743119331797099</v>
      </c>
      <c r="AH10" s="17">
        <v>0.31126560498126299</v>
      </c>
      <c r="AI10" s="17"/>
      <c r="AJ10" s="17">
        <v>0.25906050364827199</v>
      </c>
      <c r="AK10" s="17">
        <v>0.28052225383831503</v>
      </c>
      <c r="AL10" s="17">
        <v>0.220590589019798</v>
      </c>
      <c r="AM10" s="17">
        <v>0.27443167439340399</v>
      </c>
      <c r="AN10" s="17">
        <v>0.33303253502444302</v>
      </c>
      <c r="AO10" s="17"/>
      <c r="AP10" s="17">
        <v>0.28740683304460501</v>
      </c>
      <c r="AQ10" s="17">
        <v>0.239786807413648</v>
      </c>
      <c r="AR10" s="17">
        <v>0.31504086455501001</v>
      </c>
      <c r="AS10" s="17">
        <v>0.297096050606037</v>
      </c>
      <c r="AT10" s="17">
        <v>0.37028656566174301</v>
      </c>
      <c r="AU10" s="17">
        <v>0.22704841823753799</v>
      </c>
      <c r="AV10" s="17"/>
      <c r="AW10" s="17">
        <v>0.30738908068152698</v>
      </c>
      <c r="AX10" s="17">
        <v>0.32448207856967998</v>
      </c>
      <c r="AY10" s="17">
        <v>0.36191903347591903</v>
      </c>
      <c r="AZ10" s="17">
        <v>0.29990068612341902</v>
      </c>
      <c r="BA10" s="17">
        <v>0.31713361442697902</v>
      </c>
      <c r="BB10" s="17">
        <v>0.28315180168947901</v>
      </c>
      <c r="BC10" s="17">
        <v>0.29352940048919601</v>
      </c>
      <c r="BD10" s="17">
        <v>0.240161240653055</v>
      </c>
      <c r="BE10" s="17">
        <v>0.26890887238480399</v>
      </c>
      <c r="BF10" s="17">
        <v>0.35254230903535599</v>
      </c>
      <c r="BG10" s="17">
        <v>0.37117776034737099</v>
      </c>
      <c r="BH10" s="17">
        <v>0.32537652178742998</v>
      </c>
      <c r="BI10" s="17">
        <v>0.21289532567539701</v>
      </c>
      <c r="BJ10" s="17">
        <v>0.25168039132665099</v>
      </c>
      <c r="BK10" s="17">
        <v>0.164508714630033</v>
      </c>
      <c r="BL10" s="17">
        <v>0.16961373633914301</v>
      </c>
      <c r="BM10" s="17"/>
      <c r="BN10" s="17">
        <v>0.274530606789751</v>
      </c>
      <c r="BO10" s="17">
        <v>0.30855912339581998</v>
      </c>
      <c r="BP10" s="17"/>
      <c r="BQ10" s="17">
        <v>0.26833506562231302</v>
      </c>
      <c r="BR10" s="17">
        <v>0.31485258314512798</v>
      </c>
      <c r="BS10" s="17"/>
      <c r="BT10" s="17">
        <v>0.28403754505342599</v>
      </c>
      <c r="BU10" s="17"/>
      <c r="BV10" s="17">
        <v>0.293430734221581</v>
      </c>
      <c r="BW10" s="17">
        <v>0.313445318930899</v>
      </c>
      <c r="BX10" s="17">
        <v>0.27497106236360003</v>
      </c>
      <c r="BY10" s="17"/>
      <c r="BZ10" s="17">
        <v>0.35019199693408198</v>
      </c>
      <c r="CA10" s="17">
        <v>0.46710456111023002</v>
      </c>
      <c r="CB10" s="17">
        <v>0.36996874329764301</v>
      </c>
      <c r="CC10" s="17">
        <v>0.27819036783441797</v>
      </c>
      <c r="CD10" s="17">
        <v>0.24101697823769999</v>
      </c>
      <c r="CE10" s="17">
        <v>0.20214698705697301</v>
      </c>
      <c r="CF10" s="17">
        <v>0.15599142475547001</v>
      </c>
      <c r="CG10" s="17"/>
      <c r="CH10" s="17">
        <v>0.118822311493772</v>
      </c>
      <c r="CI10" s="17">
        <v>0.19843478261634201</v>
      </c>
      <c r="CJ10" s="17">
        <v>0.36441733698406598</v>
      </c>
      <c r="CK10" s="17">
        <v>0.43691969226904198</v>
      </c>
      <c r="CL10" s="17">
        <v>0.26310927405343398</v>
      </c>
    </row>
    <row r="11" spans="2:90" x14ac:dyDescent="0.3">
      <c r="B11" s="18" t="s">
        <v>170</v>
      </c>
      <c r="C11" s="17">
        <v>0.20002248114830301</v>
      </c>
      <c r="D11" s="17">
        <v>0.209731972835627</v>
      </c>
      <c r="E11" s="17">
        <v>0.192118952542007</v>
      </c>
      <c r="F11" s="17"/>
      <c r="G11" s="17">
        <v>0.189321158707459</v>
      </c>
      <c r="H11" s="17">
        <v>0.193080369959958</v>
      </c>
      <c r="I11" s="17">
        <v>0.16563774485654201</v>
      </c>
      <c r="J11" s="17">
        <v>0.182882453619506</v>
      </c>
      <c r="K11" s="17">
        <v>0.27796647437965299</v>
      </c>
      <c r="L11" s="17">
        <v>0.20258732834848101</v>
      </c>
      <c r="M11" s="17"/>
      <c r="N11" s="17">
        <v>0.20051010837156599</v>
      </c>
      <c r="O11" s="17">
        <v>0.17171327664341099</v>
      </c>
      <c r="P11" s="17">
        <v>0.21608578143467599</v>
      </c>
      <c r="Q11" s="17">
        <v>0.212581083713962</v>
      </c>
      <c r="R11" s="17"/>
      <c r="S11" s="17">
        <v>0.172188171347852</v>
      </c>
      <c r="T11" s="17">
        <v>0.204479972062065</v>
      </c>
      <c r="U11" s="17">
        <v>0.20821949521180499</v>
      </c>
      <c r="V11" s="17">
        <v>0.20445250620423799</v>
      </c>
      <c r="W11" s="17">
        <v>0.16388154112072101</v>
      </c>
      <c r="X11" s="17">
        <v>0.208024968491274</v>
      </c>
      <c r="Y11" s="17">
        <v>0.23120199327757501</v>
      </c>
      <c r="Z11" s="17">
        <v>0.20777934189727101</v>
      </c>
      <c r="AA11" s="17">
        <v>0.195658737018825</v>
      </c>
      <c r="AB11" s="17">
        <v>0.21185200851011099</v>
      </c>
      <c r="AC11" s="17">
        <v>0.19867433897798401</v>
      </c>
      <c r="AD11" s="17">
        <v>0.22549916014701801</v>
      </c>
      <c r="AE11" s="17"/>
      <c r="AF11" s="17">
        <v>0.20289871269121601</v>
      </c>
      <c r="AG11" s="17">
        <v>0.19339642871149901</v>
      </c>
      <c r="AH11" s="17">
        <v>0.20037984438679199</v>
      </c>
      <c r="AI11" s="17"/>
      <c r="AJ11" s="17">
        <v>0.19349516408192599</v>
      </c>
      <c r="AK11" s="17">
        <v>0.20580581038246301</v>
      </c>
      <c r="AL11" s="17">
        <v>0.20515358366543199</v>
      </c>
      <c r="AM11" s="17">
        <v>0.21353740515427599</v>
      </c>
      <c r="AN11" s="17">
        <v>0.17976705747261601</v>
      </c>
      <c r="AO11" s="17"/>
      <c r="AP11" s="17">
        <v>0.21108430189568</v>
      </c>
      <c r="AQ11" s="17">
        <v>0.186737853221209</v>
      </c>
      <c r="AR11" s="17">
        <v>0.169000592349906</v>
      </c>
      <c r="AS11" s="17">
        <v>0.21458813223312501</v>
      </c>
      <c r="AT11" s="17">
        <v>0.11507086441671199</v>
      </c>
      <c r="AU11" s="17">
        <v>0.28897628268101</v>
      </c>
      <c r="AV11" s="17"/>
      <c r="AW11" s="17">
        <v>0.19381811440364299</v>
      </c>
      <c r="AX11" s="17">
        <v>0.16777752738405699</v>
      </c>
      <c r="AY11" s="17">
        <v>0.256736488544554</v>
      </c>
      <c r="AZ11" s="17">
        <v>0.16466616639828299</v>
      </c>
      <c r="BA11" s="17">
        <v>0.16873162986859999</v>
      </c>
      <c r="BB11" s="17">
        <v>0.19171783126246</v>
      </c>
      <c r="BC11" s="17">
        <v>0.20253975460729101</v>
      </c>
      <c r="BD11" s="17">
        <v>0.189277134918301</v>
      </c>
      <c r="BE11" s="17">
        <v>0.22455314420525399</v>
      </c>
      <c r="BF11" s="17">
        <v>0.16015726272596501</v>
      </c>
      <c r="BG11" s="17">
        <v>0.23620840011987401</v>
      </c>
      <c r="BH11" s="17">
        <v>0.21929336039671801</v>
      </c>
      <c r="BI11" s="17">
        <v>0.152629435221418</v>
      </c>
      <c r="BJ11" s="17">
        <v>0.28413759200940703</v>
      </c>
      <c r="BK11" s="17">
        <v>0.211972394093558</v>
      </c>
      <c r="BL11" s="17">
        <v>0.13517369771495699</v>
      </c>
      <c r="BM11" s="17"/>
      <c r="BN11" s="17">
        <v>0.21454776579847201</v>
      </c>
      <c r="BO11" s="17">
        <v>0.17950520576433099</v>
      </c>
      <c r="BP11" s="17"/>
      <c r="BQ11" s="17">
        <v>0.20750408889569799</v>
      </c>
      <c r="BR11" s="17">
        <v>0.175151773720744</v>
      </c>
      <c r="BS11" s="17"/>
      <c r="BT11" s="17">
        <v>0.17971235865451701</v>
      </c>
      <c r="BU11" s="17"/>
      <c r="BV11" s="17">
        <v>0.18604917032472901</v>
      </c>
      <c r="BW11" s="17">
        <v>0.21338773431445099</v>
      </c>
      <c r="BX11" s="17">
        <v>0.20450825168355399</v>
      </c>
      <c r="BY11" s="17"/>
      <c r="BZ11" s="17">
        <v>7.8583457613676105E-2</v>
      </c>
      <c r="CA11" s="17">
        <v>0.12783396467650801</v>
      </c>
      <c r="CB11" s="17">
        <v>0.24527918831610501</v>
      </c>
      <c r="CC11" s="17">
        <v>0.25797875728230801</v>
      </c>
      <c r="CD11" s="17">
        <v>0.24183085915920599</v>
      </c>
      <c r="CE11" s="17">
        <v>0.22881886613955699</v>
      </c>
      <c r="CF11" s="17">
        <v>0.12117006397458401</v>
      </c>
      <c r="CG11" s="17"/>
      <c r="CH11" s="17">
        <v>0.12681518219767801</v>
      </c>
      <c r="CI11" s="17">
        <v>0.19930840802788999</v>
      </c>
      <c r="CJ11" s="17">
        <v>0.274931630789649</v>
      </c>
      <c r="CK11" s="17">
        <v>0.11390337860963801</v>
      </c>
      <c r="CL11" s="17">
        <v>3.3154826174489303E-2</v>
      </c>
    </row>
    <row r="12" spans="2:90" x14ac:dyDescent="0.3">
      <c r="B12" s="18" t="s">
        <v>171</v>
      </c>
      <c r="C12" s="17">
        <v>0.18641208489886901</v>
      </c>
      <c r="D12" s="17">
        <v>0.195675235154185</v>
      </c>
      <c r="E12" s="17">
        <v>0.17783449238732699</v>
      </c>
      <c r="F12" s="17"/>
      <c r="G12" s="17">
        <v>0.121777182425073</v>
      </c>
      <c r="H12" s="17">
        <v>0.20827074365085299</v>
      </c>
      <c r="I12" s="17">
        <v>0.16621092886444799</v>
      </c>
      <c r="J12" s="17">
        <v>0.1554422669236</v>
      </c>
      <c r="K12" s="17">
        <v>0.20262422744143899</v>
      </c>
      <c r="L12" s="17">
        <v>0.24229423824595001</v>
      </c>
      <c r="M12" s="17"/>
      <c r="N12" s="17">
        <v>0.243629048359394</v>
      </c>
      <c r="O12" s="17">
        <v>0.191454882632804</v>
      </c>
      <c r="P12" s="17">
        <v>0.18425603580247599</v>
      </c>
      <c r="Q12" s="17">
        <v>0.119283529705834</v>
      </c>
      <c r="R12" s="17"/>
      <c r="S12" s="17">
        <v>0.16027342488131199</v>
      </c>
      <c r="T12" s="17">
        <v>0.20784317807552499</v>
      </c>
      <c r="U12" s="17">
        <v>0.194715793692262</v>
      </c>
      <c r="V12" s="17">
        <v>0.197321920282928</v>
      </c>
      <c r="W12" s="17">
        <v>0.269180297012584</v>
      </c>
      <c r="X12" s="17">
        <v>0.21630102059304701</v>
      </c>
      <c r="Y12" s="17">
        <v>0.152328000811597</v>
      </c>
      <c r="Z12" s="17">
        <v>0.11979295171113399</v>
      </c>
      <c r="AA12" s="17">
        <v>0.174880724438084</v>
      </c>
      <c r="AB12" s="17">
        <v>0.17250182677106199</v>
      </c>
      <c r="AC12" s="17">
        <v>0.19840933893117599</v>
      </c>
      <c r="AD12" s="17">
        <v>0.121860877512563</v>
      </c>
      <c r="AE12" s="17"/>
      <c r="AF12" s="17">
        <v>0.18563685903622901</v>
      </c>
      <c r="AG12" s="17">
        <v>0.20115683242615601</v>
      </c>
      <c r="AH12" s="17">
        <v>0.17173437418045201</v>
      </c>
      <c r="AI12" s="17"/>
      <c r="AJ12" s="17">
        <v>0.22300329275556999</v>
      </c>
      <c r="AK12" s="17">
        <v>0.194260177394662</v>
      </c>
      <c r="AL12" s="17">
        <v>0.25665025410980802</v>
      </c>
      <c r="AM12" s="17">
        <v>0.141396853171151</v>
      </c>
      <c r="AN12" s="17">
        <v>0.144735323774311</v>
      </c>
      <c r="AO12" s="17"/>
      <c r="AP12" s="17">
        <v>0.19841281338740799</v>
      </c>
      <c r="AQ12" s="17">
        <v>0.22519206617308901</v>
      </c>
      <c r="AR12" s="17">
        <v>0.21868615215133599</v>
      </c>
      <c r="AS12" s="17">
        <v>0.14912720091643999</v>
      </c>
      <c r="AT12" s="17">
        <v>0.160325958588169</v>
      </c>
      <c r="AU12" s="17">
        <v>0.20254060732392801</v>
      </c>
      <c r="AV12" s="17"/>
      <c r="AW12" s="17">
        <v>0.21321444782396001</v>
      </c>
      <c r="AX12" s="17">
        <v>7.9599043386037696E-2</v>
      </c>
      <c r="AY12" s="17">
        <v>6.2064570607948601E-2</v>
      </c>
      <c r="AZ12" s="17">
        <v>0.20075527274732699</v>
      </c>
      <c r="BA12" s="17">
        <v>0.22683125225657599</v>
      </c>
      <c r="BB12" s="17">
        <v>0.12675530252398601</v>
      </c>
      <c r="BC12" s="17">
        <v>0.18202272378981099</v>
      </c>
      <c r="BD12" s="17">
        <v>0.26340520088518099</v>
      </c>
      <c r="BE12" s="17">
        <v>0.234710932327199</v>
      </c>
      <c r="BF12" s="17">
        <v>0.193539987693648</v>
      </c>
      <c r="BG12" s="17">
        <v>0.16331905875838501</v>
      </c>
      <c r="BH12" s="17">
        <v>0.183985487695358</v>
      </c>
      <c r="BI12" s="17">
        <v>0.22967870572278601</v>
      </c>
      <c r="BJ12" s="17">
        <v>0.240973756250529</v>
      </c>
      <c r="BK12" s="17">
        <v>0.26955248595886799</v>
      </c>
      <c r="BL12" s="17">
        <v>0.22287413615697099</v>
      </c>
      <c r="BM12" s="17"/>
      <c r="BN12" s="17">
        <v>0.20937282794015499</v>
      </c>
      <c r="BO12" s="17">
        <v>0.154961619823409</v>
      </c>
      <c r="BP12" s="17"/>
      <c r="BQ12" s="17">
        <v>0.213613916125099</v>
      </c>
      <c r="BR12" s="17">
        <v>0.16527907765604399</v>
      </c>
      <c r="BS12" s="17"/>
      <c r="BT12" s="17">
        <v>0.202179686640173</v>
      </c>
      <c r="BU12" s="17"/>
      <c r="BV12" s="17">
        <v>0.17213504745819699</v>
      </c>
      <c r="BW12" s="17">
        <v>0.181259529443587</v>
      </c>
      <c r="BX12" s="17">
        <v>0.199559626648384</v>
      </c>
      <c r="BY12" s="17"/>
      <c r="BZ12" s="17">
        <v>3.93943013565951E-2</v>
      </c>
      <c r="CA12" s="17">
        <v>6.1802109275014998E-2</v>
      </c>
      <c r="CB12" s="17">
        <v>0.14393953536840601</v>
      </c>
      <c r="CC12" s="17">
        <v>0.199410754603286</v>
      </c>
      <c r="CD12" s="17">
        <v>0.26593567642814703</v>
      </c>
      <c r="CE12" s="17">
        <v>0.30683797374375599</v>
      </c>
      <c r="CF12" s="17">
        <v>0.23826227764017299</v>
      </c>
      <c r="CG12" s="17"/>
      <c r="CH12" s="17">
        <v>0.13377904651497699</v>
      </c>
      <c r="CI12" s="17">
        <v>0.31659915887982498</v>
      </c>
      <c r="CJ12" s="17">
        <v>0.15309218088267401</v>
      </c>
      <c r="CK12" s="17">
        <v>3.2502906793519699E-2</v>
      </c>
      <c r="CL12" s="17">
        <v>1.2968922104025201E-2</v>
      </c>
    </row>
    <row r="13" spans="2:90" x14ac:dyDescent="0.3">
      <c r="B13" s="18" t="s">
        <v>172</v>
      </c>
      <c r="C13" s="17">
        <v>0.147991712357051</v>
      </c>
      <c r="D13" s="17">
        <v>0.166264642437459</v>
      </c>
      <c r="E13" s="17">
        <v>0.13130666559374299</v>
      </c>
      <c r="F13" s="17"/>
      <c r="G13" s="17">
        <v>0.104031946609745</v>
      </c>
      <c r="H13" s="17">
        <v>0.11829415769604</v>
      </c>
      <c r="I13" s="17">
        <v>0.110372586578497</v>
      </c>
      <c r="J13" s="17">
        <v>7.7608824205256596E-2</v>
      </c>
      <c r="K13" s="17">
        <v>0.14992927643807999</v>
      </c>
      <c r="L13" s="17">
        <v>0.28808995478397398</v>
      </c>
      <c r="M13" s="17"/>
      <c r="N13" s="17">
        <v>0.22325796955448701</v>
      </c>
      <c r="O13" s="17">
        <v>0.12559603523014601</v>
      </c>
      <c r="P13" s="17">
        <v>0.16007272815016199</v>
      </c>
      <c r="Q13" s="17">
        <v>8.0950023181574002E-2</v>
      </c>
      <c r="R13" s="17"/>
      <c r="S13" s="17">
        <v>0.16020701730192899</v>
      </c>
      <c r="T13" s="17">
        <v>0.167229348564603</v>
      </c>
      <c r="U13" s="17">
        <v>0.165577297152393</v>
      </c>
      <c r="V13" s="17">
        <v>0.12608815675705901</v>
      </c>
      <c r="W13" s="17">
        <v>0.126427677620356</v>
      </c>
      <c r="X13" s="17">
        <v>0.143436115123664</v>
      </c>
      <c r="Y13" s="17">
        <v>0.218329451805755</v>
      </c>
      <c r="Z13" s="17">
        <v>0.17293908533390101</v>
      </c>
      <c r="AA13" s="17">
        <v>0.13809810688340701</v>
      </c>
      <c r="AB13" s="17">
        <v>0.12145522775645599</v>
      </c>
      <c r="AC13" s="17">
        <v>0.108375058844035</v>
      </c>
      <c r="AD13" s="17">
        <v>5.1139933178356398E-2</v>
      </c>
      <c r="AE13" s="17"/>
      <c r="AF13" s="17">
        <v>0.16647778803107499</v>
      </c>
      <c r="AG13" s="17">
        <v>0.171125181550497</v>
      </c>
      <c r="AH13" s="17">
        <v>9.3918213905698197E-2</v>
      </c>
      <c r="AI13" s="17"/>
      <c r="AJ13" s="17">
        <v>0.221601917653174</v>
      </c>
      <c r="AK13" s="17">
        <v>0.14449925913013101</v>
      </c>
      <c r="AL13" s="17">
        <v>0.189578094703861</v>
      </c>
      <c r="AM13" s="17">
        <v>0.148858620947245</v>
      </c>
      <c r="AN13" s="17">
        <v>8.5213767633642204E-2</v>
      </c>
      <c r="AO13" s="17"/>
      <c r="AP13" s="17">
        <v>0.163695066098381</v>
      </c>
      <c r="AQ13" s="17">
        <v>0.21929950392098199</v>
      </c>
      <c r="AR13" s="17">
        <v>0.15366375243689501</v>
      </c>
      <c r="AS13" s="17">
        <v>0.139133188455005</v>
      </c>
      <c r="AT13" s="17">
        <v>8.1451658430442997E-2</v>
      </c>
      <c r="AU13" s="17">
        <v>0.126842656322494</v>
      </c>
      <c r="AV13" s="17"/>
      <c r="AW13" s="17">
        <v>0</v>
      </c>
      <c r="AX13" s="17">
        <v>5.89000614531833E-2</v>
      </c>
      <c r="AY13" s="17">
        <v>9.5205884032558197E-2</v>
      </c>
      <c r="AZ13" s="17">
        <v>8.0354237839725506E-2</v>
      </c>
      <c r="BA13" s="17">
        <v>9.5247363976610294E-2</v>
      </c>
      <c r="BB13" s="17">
        <v>0.106587921205045</v>
      </c>
      <c r="BC13" s="17">
        <v>0.113628980220007</v>
      </c>
      <c r="BD13" s="17">
        <v>0.21945117636273001</v>
      </c>
      <c r="BE13" s="17">
        <v>0.164600430607692</v>
      </c>
      <c r="BF13" s="17">
        <v>0.18329048739176801</v>
      </c>
      <c r="BG13" s="17">
        <v>0.14390560038247499</v>
      </c>
      <c r="BH13" s="17">
        <v>0.20806371960502601</v>
      </c>
      <c r="BI13" s="17">
        <v>0.26692288741708198</v>
      </c>
      <c r="BJ13" s="17">
        <v>0.11098717969475499</v>
      </c>
      <c r="BK13" s="17">
        <v>0.27011002600523198</v>
      </c>
      <c r="BL13" s="17">
        <v>0.32645096302979199</v>
      </c>
      <c r="BM13" s="17"/>
      <c r="BN13" s="17">
        <v>0.156970100310416</v>
      </c>
      <c r="BO13" s="17">
        <v>0.13477452415449201</v>
      </c>
      <c r="BP13" s="17"/>
      <c r="BQ13" s="17">
        <v>0.17667481888665201</v>
      </c>
      <c r="BR13" s="17">
        <v>0.10233290980389199</v>
      </c>
      <c r="BS13" s="17"/>
      <c r="BT13" s="17">
        <v>0.13555686012360799</v>
      </c>
      <c r="BU13" s="17"/>
      <c r="BV13" s="17">
        <v>0.122560231445504</v>
      </c>
      <c r="BW13" s="17">
        <v>7.82901362777709E-2</v>
      </c>
      <c r="BX13" s="17">
        <v>0.187897754860299</v>
      </c>
      <c r="BY13" s="17"/>
      <c r="BZ13" s="17">
        <v>3.8431587581293399E-2</v>
      </c>
      <c r="CA13" s="17">
        <v>2.4029240254572901E-2</v>
      </c>
      <c r="CB13" s="17">
        <v>3.5491824706238302E-2</v>
      </c>
      <c r="CC13" s="17">
        <v>0.114351716982939</v>
      </c>
      <c r="CD13" s="17">
        <v>0.196449912247282</v>
      </c>
      <c r="CE13" s="17">
        <v>0.20401778150765701</v>
      </c>
      <c r="CF13" s="17">
        <v>0.40515352820183997</v>
      </c>
      <c r="CG13" s="17"/>
      <c r="CH13" s="17">
        <v>0.47481848330562398</v>
      </c>
      <c r="CI13" s="17">
        <v>0.236972818509428</v>
      </c>
      <c r="CJ13" s="17">
        <v>3.7228149912575198E-2</v>
      </c>
      <c r="CK13" s="17">
        <v>2.05034247766624E-2</v>
      </c>
      <c r="CL13" s="17">
        <v>3.7904283648436801E-2</v>
      </c>
    </row>
    <row r="14" spans="2:90" x14ac:dyDescent="0.3">
      <c r="B14" s="18" t="s">
        <v>118</v>
      </c>
      <c r="C14" s="17">
        <v>8.2070450854620208E-3</v>
      </c>
      <c r="D14" s="17">
        <v>7.5137554090175E-3</v>
      </c>
      <c r="E14" s="17">
        <v>8.9496561721889994E-3</v>
      </c>
      <c r="F14" s="17"/>
      <c r="G14" s="17">
        <v>1.88457785980711E-2</v>
      </c>
      <c r="H14" s="17">
        <v>5.6130349010231296E-3</v>
      </c>
      <c r="I14" s="17">
        <v>7.3937277312593596E-3</v>
      </c>
      <c r="J14" s="17">
        <v>1.0996468563800601E-2</v>
      </c>
      <c r="K14" s="17">
        <v>3.1256114288389799E-3</v>
      </c>
      <c r="L14" s="17">
        <v>5.0696000145413096E-3</v>
      </c>
      <c r="M14" s="17"/>
      <c r="N14" s="17">
        <v>5.7966927305068998E-3</v>
      </c>
      <c r="O14" s="17">
        <v>1.98193434787754E-3</v>
      </c>
      <c r="P14" s="17">
        <v>1.9308287406560799E-2</v>
      </c>
      <c r="Q14" s="17">
        <v>7.5800470780040497E-3</v>
      </c>
      <c r="R14" s="17"/>
      <c r="S14" s="17">
        <v>1.0299268589621401E-2</v>
      </c>
      <c r="T14" s="17">
        <v>3.3643186166188101E-3</v>
      </c>
      <c r="U14" s="17">
        <v>1.4763864952686299E-2</v>
      </c>
      <c r="V14" s="17">
        <v>1.0817482641433E-2</v>
      </c>
      <c r="W14" s="17">
        <v>6.5526227619075398E-3</v>
      </c>
      <c r="X14" s="17">
        <v>1.0513643623252701E-2</v>
      </c>
      <c r="Y14" s="17">
        <v>5.4828427457911701E-3</v>
      </c>
      <c r="Z14" s="17">
        <v>0</v>
      </c>
      <c r="AA14" s="17">
        <v>9.8326689282269304E-3</v>
      </c>
      <c r="AB14" s="17">
        <v>1.3871838490344001E-2</v>
      </c>
      <c r="AC14" s="17">
        <v>0</v>
      </c>
      <c r="AD14" s="17">
        <v>0</v>
      </c>
      <c r="AE14" s="17"/>
      <c r="AF14" s="17">
        <v>5.2645600706893898E-3</v>
      </c>
      <c r="AG14" s="17">
        <v>5.87026717559454E-3</v>
      </c>
      <c r="AH14" s="17">
        <v>1.8417828932953201E-2</v>
      </c>
      <c r="AI14" s="17"/>
      <c r="AJ14" s="17">
        <v>4.7856272759810598E-3</v>
      </c>
      <c r="AK14" s="17">
        <v>7.1876225379873997E-3</v>
      </c>
      <c r="AL14" s="17">
        <v>0</v>
      </c>
      <c r="AM14" s="17">
        <v>3.5962723478403999E-3</v>
      </c>
      <c r="AN14" s="17">
        <v>9.9562879874933105E-3</v>
      </c>
      <c r="AO14" s="17"/>
      <c r="AP14" s="17">
        <v>3.1023268901151399E-3</v>
      </c>
      <c r="AQ14" s="17">
        <v>5.69068829492429E-3</v>
      </c>
      <c r="AR14" s="17">
        <v>0</v>
      </c>
      <c r="AS14" s="17">
        <v>4.0417024313062098E-3</v>
      </c>
      <c r="AT14" s="17">
        <v>2.6649364131314399E-2</v>
      </c>
      <c r="AU14" s="17">
        <v>2.1764329618277699E-2</v>
      </c>
      <c r="AV14" s="17"/>
      <c r="AW14" s="17">
        <v>0</v>
      </c>
      <c r="AX14" s="17">
        <v>0</v>
      </c>
      <c r="AY14" s="17">
        <v>0</v>
      </c>
      <c r="AZ14" s="17">
        <v>7.1239944170281696E-3</v>
      </c>
      <c r="BA14" s="17">
        <v>1.7224942818145801E-2</v>
      </c>
      <c r="BB14" s="17">
        <v>0</v>
      </c>
      <c r="BC14" s="17">
        <v>0</v>
      </c>
      <c r="BD14" s="17">
        <v>6.0815324461079602E-3</v>
      </c>
      <c r="BE14" s="17">
        <v>0</v>
      </c>
      <c r="BF14" s="17">
        <v>3.0188365258606902E-2</v>
      </c>
      <c r="BG14" s="17">
        <v>0</v>
      </c>
      <c r="BH14" s="17">
        <v>0</v>
      </c>
      <c r="BI14" s="17">
        <v>2.05707562506669E-2</v>
      </c>
      <c r="BJ14" s="17">
        <v>0</v>
      </c>
      <c r="BK14" s="17">
        <v>0</v>
      </c>
      <c r="BL14" s="17">
        <v>1.1542418821455101E-2</v>
      </c>
      <c r="BM14" s="17"/>
      <c r="BN14" s="17">
        <v>5.5506141280860302E-3</v>
      </c>
      <c r="BO14" s="17">
        <v>1.19963226718733E-2</v>
      </c>
      <c r="BP14" s="17"/>
      <c r="BQ14" s="17">
        <v>3.4744049376294402E-3</v>
      </c>
      <c r="BR14" s="17">
        <v>1.3045542691114201E-2</v>
      </c>
      <c r="BS14" s="17"/>
      <c r="BT14" s="17">
        <v>3.9137929687152097E-3</v>
      </c>
      <c r="BU14" s="17"/>
      <c r="BV14" s="17">
        <v>1.02403523134367E-2</v>
      </c>
      <c r="BW14" s="17">
        <v>9.0322871778010308E-3</v>
      </c>
      <c r="BX14" s="17">
        <v>5.8538908975575097E-3</v>
      </c>
      <c r="BY14" s="17"/>
      <c r="BZ14" s="17">
        <v>0</v>
      </c>
      <c r="CA14" s="17">
        <v>2.7491088452318E-3</v>
      </c>
      <c r="CB14" s="17">
        <v>1.4064462038461E-2</v>
      </c>
      <c r="CC14" s="17">
        <v>7.9324508034470595E-3</v>
      </c>
      <c r="CD14" s="17">
        <v>0</v>
      </c>
      <c r="CE14" s="17">
        <v>0</v>
      </c>
      <c r="CF14" s="17">
        <v>9.8808811058950907E-3</v>
      </c>
      <c r="CG14" s="17"/>
      <c r="CH14" s="17">
        <v>4.1808218551396504E-3</v>
      </c>
      <c r="CI14" s="17">
        <v>1.01692961700048E-2</v>
      </c>
      <c r="CJ14" s="17">
        <v>1.0091908815416601E-2</v>
      </c>
      <c r="CK14" s="17">
        <v>3.72282127450985E-3</v>
      </c>
      <c r="CL14" s="17">
        <v>0</v>
      </c>
    </row>
    <row r="15" spans="2:90" x14ac:dyDescent="0.3">
      <c r="B15" s="18" t="s">
        <v>173</v>
      </c>
      <c r="C15" s="20">
        <v>0.45736667651031498</v>
      </c>
      <c r="D15" s="20">
        <v>0.42081439416371103</v>
      </c>
      <c r="E15" s="20">
        <v>0.48979023330473398</v>
      </c>
      <c r="F15" s="20"/>
      <c r="G15" s="20">
        <v>0.56602393365965198</v>
      </c>
      <c r="H15" s="20">
        <v>0.474741693792126</v>
      </c>
      <c r="I15" s="20">
        <v>0.55038501196925405</v>
      </c>
      <c r="J15" s="20">
        <v>0.57306998668783704</v>
      </c>
      <c r="K15" s="20">
        <v>0.36635441031198801</v>
      </c>
      <c r="L15" s="20">
        <v>0.26195887860705303</v>
      </c>
      <c r="M15" s="20"/>
      <c r="N15" s="20">
        <v>0.32680618098404601</v>
      </c>
      <c r="O15" s="20">
        <v>0.50925387114576104</v>
      </c>
      <c r="P15" s="20">
        <v>0.42027716720612601</v>
      </c>
      <c r="Q15" s="20">
        <v>0.57960531632062495</v>
      </c>
      <c r="R15" s="20"/>
      <c r="S15" s="20">
        <v>0.49703211787928497</v>
      </c>
      <c r="T15" s="20">
        <v>0.41708318268118799</v>
      </c>
      <c r="U15" s="20">
        <v>0.41672354899085301</v>
      </c>
      <c r="V15" s="20">
        <v>0.46131993411434202</v>
      </c>
      <c r="W15" s="20">
        <v>0.43395786148443199</v>
      </c>
      <c r="X15" s="20">
        <v>0.42172425216876203</v>
      </c>
      <c r="Y15" s="20">
        <v>0.39265771135928101</v>
      </c>
      <c r="Z15" s="20">
        <v>0.49948862105769498</v>
      </c>
      <c r="AA15" s="20">
        <v>0.48152976273145798</v>
      </c>
      <c r="AB15" s="20">
        <v>0.48031909847202597</v>
      </c>
      <c r="AC15" s="20">
        <v>0.49454126324680597</v>
      </c>
      <c r="AD15" s="20">
        <v>0.60150002916206302</v>
      </c>
      <c r="AE15" s="20"/>
      <c r="AF15" s="20">
        <v>0.43972208017079001</v>
      </c>
      <c r="AG15" s="20">
        <v>0.42845129013625399</v>
      </c>
      <c r="AH15" s="20">
        <v>0.51554973859410402</v>
      </c>
      <c r="AI15" s="20"/>
      <c r="AJ15" s="20">
        <v>0.35711399823334899</v>
      </c>
      <c r="AK15" s="20">
        <v>0.44824713055475701</v>
      </c>
      <c r="AL15" s="20">
        <v>0.34861806752089802</v>
      </c>
      <c r="AM15" s="20">
        <v>0.49261084837948699</v>
      </c>
      <c r="AN15" s="20">
        <v>0.58032756313193701</v>
      </c>
      <c r="AO15" s="20"/>
      <c r="AP15" s="20">
        <v>0.42370549172841598</v>
      </c>
      <c r="AQ15" s="20">
        <v>0.36307988838979499</v>
      </c>
      <c r="AR15" s="20">
        <v>0.45864950306186397</v>
      </c>
      <c r="AS15" s="20">
        <v>0.49310977596412497</v>
      </c>
      <c r="AT15" s="20">
        <v>0.61650215443336098</v>
      </c>
      <c r="AU15" s="20">
        <v>0.35987612405428998</v>
      </c>
      <c r="AV15" s="20"/>
      <c r="AW15" s="20">
        <v>0.59296743777239702</v>
      </c>
      <c r="AX15" s="20">
        <v>0.69372336777672206</v>
      </c>
      <c r="AY15" s="20">
        <v>0.58599305681493996</v>
      </c>
      <c r="AZ15" s="20">
        <v>0.54710032859763702</v>
      </c>
      <c r="BA15" s="20">
        <v>0.49196481108006801</v>
      </c>
      <c r="BB15" s="20">
        <v>0.57493894500850895</v>
      </c>
      <c r="BC15" s="20">
        <v>0.50180854138289099</v>
      </c>
      <c r="BD15" s="20">
        <v>0.32178495538768098</v>
      </c>
      <c r="BE15" s="20">
        <v>0.37613549285985498</v>
      </c>
      <c r="BF15" s="20">
        <v>0.432823896930012</v>
      </c>
      <c r="BG15" s="20">
        <v>0.45656694073926601</v>
      </c>
      <c r="BH15" s="20">
        <v>0.38865743230289801</v>
      </c>
      <c r="BI15" s="20">
        <v>0.330198215388047</v>
      </c>
      <c r="BJ15" s="20">
        <v>0.36390147204530798</v>
      </c>
      <c r="BK15" s="20">
        <v>0.24836509394234199</v>
      </c>
      <c r="BL15" s="20">
        <v>0.30395878427682499</v>
      </c>
      <c r="BM15" s="20"/>
      <c r="BN15" s="20">
        <v>0.41355869182287103</v>
      </c>
      <c r="BO15" s="20">
        <v>0.51876232758589502</v>
      </c>
      <c r="BP15" s="20"/>
      <c r="BQ15" s="20">
        <v>0.39873277115492101</v>
      </c>
      <c r="BR15" s="20">
        <v>0.54419069612820703</v>
      </c>
      <c r="BS15" s="20"/>
      <c r="BT15" s="20">
        <v>0.47863730161298601</v>
      </c>
      <c r="BU15" s="20"/>
      <c r="BV15" s="20">
        <v>0.50901519845813303</v>
      </c>
      <c r="BW15" s="20">
        <v>0.51803031278639</v>
      </c>
      <c r="BX15" s="20">
        <v>0.402180475910206</v>
      </c>
      <c r="BY15" s="20"/>
      <c r="BZ15" s="20">
        <v>0.84359065344843498</v>
      </c>
      <c r="CA15" s="20">
        <v>0.78358557694867303</v>
      </c>
      <c r="CB15" s="20">
        <v>0.56122498957079003</v>
      </c>
      <c r="CC15" s="20">
        <v>0.42032632032801998</v>
      </c>
      <c r="CD15" s="20">
        <v>0.295783552165366</v>
      </c>
      <c r="CE15" s="20">
        <v>0.26032537860902899</v>
      </c>
      <c r="CF15" s="20">
        <v>0.22553324907750899</v>
      </c>
      <c r="CG15" s="20"/>
      <c r="CH15" s="20">
        <v>0.26040646612658103</v>
      </c>
      <c r="CI15" s="20">
        <v>0.236950318412852</v>
      </c>
      <c r="CJ15" s="20">
        <v>0.52465612959968599</v>
      </c>
      <c r="CK15" s="20">
        <v>0.82936746854567001</v>
      </c>
      <c r="CL15" s="20">
        <v>0.91597196807304904</v>
      </c>
    </row>
    <row r="16" spans="2:90" x14ac:dyDescent="0.3">
      <c r="B16" s="18" t="s">
        <v>174</v>
      </c>
      <c r="C16" s="20">
        <v>0.33440379725591901</v>
      </c>
      <c r="D16" s="20">
        <v>0.36193987759164398</v>
      </c>
      <c r="E16" s="20">
        <v>0.30914115798107</v>
      </c>
      <c r="F16" s="20"/>
      <c r="G16" s="20">
        <v>0.22580912903481801</v>
      </c>
      <c r="H16" s="20">
        <v>0.32656490134689298</v>
      </c>
      <c r="I16" s="20">
        <v>0.27658351544294502</v>
      </c>
      <c r="J16" s="20">
        <v>0.233051091128856</v>
      </c>
      <c r="K16" s="20">
        <v>0.35255350387952</v>
      </c>
      <c r="L16" s="20">
        <v>0.53038419302992501</v>
      </c>
      <c r="M16" s="20"/>
      <c r="N16" s="20">
        <v>0.46688701791388199</v>
      </c>
      <c r="O16" s="20">
        <v>0.31705091786294998</v>
      </c>
      <c r="P16" s="20">
        <v>0.34432876395263701</v>
      </c>
      <c r="Q16" s="20">
        <v>0.20023355288740799</v>
      </c>
      <c r="R16" s="20"/>
      <c r="S16" s="20">
        <v>0.32048044218324201</v>
      </c>
      <c r="T16" s="20">
        <v>0.37507252664012802</v>
      </c>
      <c r="U16" s="20">
        <v>0.36029309084465599</v>
      </c>
      <c r="V16" s="20">
        <v>0.32341007703998698</v>
      </c>
      <c r="W16" s="20">
        <v>0.39560797463294001</v>
      </c>
      <c r="X16" s="20">
        <v>0.35973713571671101</v>
      </c>
      <c r="Y16" s="20">
        <v>0.370657452617352</v>
      </c>
      <c r="Z16" s="20">
        <v>0.29273203704503398</v>
      </c>
      <c r="AA16" s="20">
        <v>0.31297883132149101</v>
      </c>
      <c r="AB16" s="20">
        <v>0.29395705452751902</v>
      </c>
      <c r="AC16" s="20">
        <v>0.30678439777521099</v>
      </c>
      <c r="AD16" s="20">
        <v>0.17300081069091899</v>
      </c>
      <c r="AE16" s="20"/>
      <c r="AF16" s="20">
        <v>0.352114647067305</v>
      </c>
      <c r="AG16" s="20">
        <v>0.372282013976652</v>
      </c>
      <c r="AH16" s="20">
        <v>0.265652588086151</v>
      </c>
      <c r="AI16" s="20"/>
      <c r="AJ16" s="20">
        <v>0.44460521040874401</v>
      </c>
      <c r="AK16" s="20">
        <v>0.33875943652479301</v>
      </c>
      <c r="AL16" s="20">
        <v>0.44622834881366902</v>
      </c>
      <c r="AM16" s="20">
        <v>0.29025547411839597</v>
      </c>
      <c r="AN16" s="20">
        <v>0.229949091407954</v>
      </c>
      <c r="AO16" s="20"/>
      <c r="AP16" s="20">
        <v>0.36210787948578899</v>
      </c>
      <c r="AQ16" s="20">
        <v>0.44449157009407098</v>
      </c>
      <c r="AR16" s="20">
        <v>0.37234990458823097</v>
      </c>
      <c r="AS16" s="20">
        <v>0.28826038937144399</v>
      </c>
      <c r="AT16" s="20">
        <v>0.241777617018612</v>
      </c>
      <c r="AU16" s="20">
        <v>0.32938326364642201</v>
      </c>
      <c r="AV16" s="20"/>
      <c r="AW16" s="20">
        <v>0.21321444782396001</v>
      </c>
      <c r="AX16" s="20">
        <v>0.13849910483922101</v>
      </c>
      <c r="AY16" s="20">
        <v>0.15727045464050701</v>
      </c>
      <c r="AZ16" s="20">
        <v>0.28110951058705302</v>
      </c>
      <c r="BA16" s="20">
        <v>0.32207861623318601</v>
      </c>
      <c r="BB16" s="20">
        <v>0.23334322372903099</v>
      </c>
      <c r="BC16" s="20">
        <v>0.29565170400981799</v>
      </c>
      <c r="BD16" s="20">
        <v>0.48285637724791097</v>
      </c>
      <c r="BE16" s="20">
        <v>0.399311362934891</v>
      </c>
      <c r="BF16" s="20">
        <v>0.37683047508541601</v>
      </c>
      <c r="BG16" s="20">
        <v>0.30722465914086</v>
      </c>
      <c r="BH16" s="20">
        <v>0.39204920730038401</v>
      </c>
      <c r="BI16" s="20">
        <v>0.49660159313986801</v>
      </c>
      <c r="BJ16" s="20">
        <v>0.35196093594528499</v>
      </c>
      <c r="BK16" s="20">
        <v>0.53966251196409998</v>
      </c>
      <c r="BL16" s="20">
        <v>0.54932509918676298</v>
      </c>
      <c r="BM16" s="20"/>
      <c r="BN16" s="20">
        <v>0.36634292825057102</v>
      </c>
      <c r="BO16" s="20">
        <v>0.28973614397790098</v>
      </c>
      <c r="BP16" s="20"/>
      <c r="BQ16" s="20">
        <v>0.39028873501175099</v>
      </c>
      <c r="BR16" s="20">
        <v>0.26761198745993497</v>
      </c>
      <c r="BS16" s="20"/>
      <c r="BT16" s="20">
        <v>0.33773654676378101</v>
      </c>
      <c r="BU16" s="20"/>
      <c r="BV16" s="20">
        <v>0.29469527890370101</v>
      </c>
      <c r="BW16" s="20">
        <v>0.25954966572135801</v>
      </c>
      <c r="BX16" s="20">
        <v>0.38745738150868297</v>
      </c>
      <c r="BY16" s="20"/>
      <c r="BZ16" s="20">
        <v>7.7825888937888499E-2</v>
      </c>
      <c r="CA16" s="20">
        <v>8.5831349529587903E-2</v>
      </c>
      <c r="CB16" s="20">
        <v>0.179431360074644</v>
      </c>
      <c r="CC16" s="20">
        <v>0.313762471586224</v>
      </c>
      <c r="CD16" s="20">
        <v>0.46238558867542801</v>
      </c>
      <c r="CE16" s="20">
        <v>0.51085575525141402</v>
      </c>
      <c r="CF16" s="20">
        <v>0.64341580584201297</v>
      </c>
      <c r="CG16" s="20"/>
      <c r="CH16" s="20">
        <v>0.608597529820601</v>
      </c>
      <c r="CI16" s="20">
        <v>0.55357197738925301</v>
      </c>
      <c r="CJ16" s="20">
        <v>0.19032033079524899</v>
      </c>
      <c r="CK16" s="20">
        <v>5.30063315701821E-2</v>
      </c>
      <c r="CL16" s="20">
        <v>5.0873205752462E-2</v>
      </c>
    </row>
    <row r="17" spans="2:90" x14ac:dyDescent="0.3">
      <c r="B17" s="18" t="s">
        <v>121</v>
      </c>
      <c r="C17" s="21">
        <v>0.122962879254396</v>
      </c>
      <c r="D17" s="21">
        <v>5.8874516572067201E-2</v>
      </c>
      <c r="E17" s="21">
        <v>0.18064907532366301</v>
      </c>
      <c r="F17" s="21"/>
      <c r="G17" s="21">
        <v>0.340214804624833</v>
      </c>
      <c r="H17" s="21">
        <v>0.14817679244523399</v>
      </c>
      <c r="I17" s="21">
        <v>0.27380149652630897</v>
      </c>
      <c r="J17" s="21">
        <v>0.34001889555898002</v>
      </c>
      <c r="K17" s="21">
        <v>1.38009064324687E-2</v>
      </c>
      <c r="L17" s="21">
        <v>-0.26842531442287199</v>
      </c>
      <c r="M17" s="21"/>
      <c r="N17" s="21">
        <v>-0.140080836929836</v>
      </c>
      <c r="O17" s="21">
        <v>0.19220295328281101</v>
      </c>
      <c r="P17" s="21">
        <v>7.5948403253488297E-2</v>
      </c>
      <c r="Q17" s="21">
        <v>0.37937176343321699</v>
      </c>
      <c r="R17" s="21"/>
      <c r="S17" s="21">
        <v>0.17655167569604299</v>
      </c>
      <c r="T17" s="21">
        <v>4.20106560410601E-2</v>
      </c>
      <c r="U17" s="21">
        <v>5.64304581461978E-2</v>
      </c>
      <c r="V17" s="21">
        <v>0.13790985707435499</v>
      </c>
      <c r="W17" s="21">
        <v>3.8349886851492002E-2</v>
      </c>
      <c r="X17" s="21">
        <v>6.1987116452051801E-2</v>
      </c>
      <c r="Y17" s="21">
        <v>2.2000258741928701E-2</v>
      </c>
      <c r="Z17" s="21">
        <v>0.20675658401266001</v>
      </c>
      <c r="AA17" s="21">
        <v>0.16855093140996699</v>
      </c>
      <c r="AB17" s="21">
        <v>0.18636204394450701</v>
      </c>
      <c r="AC17" s="21">
        <v>0.18775686547159501</v>
      </c>
      <c r="AD17" s="21">
        <v>0.42849921847114403</v>
      </c>
      <c r="AE17" s="21"/>
      <c r="AF17" s="21">
        <v>8.7607433103485594E-2</v>
      </c>
      <c r="AG17" s="21">
        <v>5.6169276159602002E-2</v>
      </c>
      <c r="AH17" s="21">
        <v>0.249897150507953</v>
      </c>
      <c r="AI17" s="21"/>
      <c r="AJ17" s="21">
        <v>-8.7491212175394906E-2</v>
      </c>
      <c r="AK17" s="21">
        <v>0.109487694029964</v>
      </c>
      <c r="AL17" s="21">
        <v>-9.7610281292770704E-2</v>
      </c>
      <c r="AM17" s="21">
        <v>0.20235537426109099</v>
      </c>
      <c r="AN17" s="21">
        <v>0.35037847172398301</v>
      </c>
      <c r="AO17" s="21"/>
      <c r="AP17" s="21">
        <v>6.15976122426274E-2</v>
      </c>
      <c r="AQ17" s="21">
        <v>-8.1411681704275901E-2</v>
      </c>
      <c r="AR17" s="21">
        <v>8.6299598473632805E-2</v>
      </c>
      <c r="AS17" s="21">
        <v>0.20484938659268101</v>
      </c>
      <c r="AT17" s="21">
        <v>0.37472453741474898</v>
      </c>
      <c r="AU17" s="21">
        <v>3.04928604078686E-2</v>
      </c>
      <c r="AV17" s="21"/>
      <c r="AW17" s="21">
        <v>0.37975298994843698</v>
      </c>
      <c r="AX17" s="21">
        <v>0.55522426293750105</v>
      </c>
      <c r="AY17" s="21">
        <v>0.42872260217443298</v>
      </c>
      <c r="AZ17" s="21">
        <v>0.265990818010584</v>
      </c>
      <c r="BA17" s="21">
        <v>0.169886194846882</v>
      </c>
      <c r="BB17" s="21">
        <v>0.34159572127947901</v>
      </c>
      <c r="BC17" s="21">
        <v>0.206156837373073</v>
      </c>
      <c r="BD17" s="21">
        <v>-0.16107142186022999</v>
      </c>
      <c r="BE17" s="21">
        <v>-2.3175870075035201E-2</v>
      </c>
      <c r="BF17" s="21">
        <v>5.59934218445962E-2</v>
      </c>
      <c r="BG17" s="21">
        <v>0.14934228159840601</v>
      </c>
      <c r="BH17" s="21">
        <v>-3.3917749974861099E-3</v>
      </c>
      <c r="BI17" s="21">
        <v>-0.16640337775182101</v>
      </c>
      <c r="BJ17" s="21">
        <v>1.19405361000235E-2</v>
      </c>
      <c r="BK17" s="21">
        <v>-0.29129741802175901</v>
      </c>
      <c r="BL17" s="21">
        <v>-0.24536631490993799</v>
      </c>
      <c r="BM17" s="21"/>
      <c r="BN17" s="21">
        <v>4.7215763572299597E-2</v>
      </c>
      <c r="BO17" s="21">
        <v>0.22902618360799501</v>
      </c>
      <c r="BP17" s="21"/>
      <c r="BQ17" s="21">
        <v>8.4440361431695806E-3</v>
      </c>
      <c r="BR17" s="21">
        <v>0.276578708668272</v>
      </c>
      <c r="BS17" s="21"/>
      <c r="BT17" s="21">
        <v>0.140900754849205</v>
      </c>
      <c r="BU17" s="21"/>
      <c r="BV17" s="21">
        <v>0.214319919554432</v>
      </c>
      <c r="BW17" s="21">
        <v>0.25848064706503199</v>
      </c>
      <c r="BX17" s="21">
        <v>1.4723094401523E-2</v>
      </c>
      <c r="BY17" s="21"/>
      <c r="BZ17" s="21">
        <v>0.76576476451054698</v>
      </c>
      <c r="CA17" s="21">
        <v>0.69775422741908499</v>
      </c>
      <c r="CB17" s="21">
        <v>0.38179362949614598</v>
      </c>
      <c r="CC17" s="21">
        <v>0.106563848741796</v>
      </c>
      <c r="CD17" s="21">
        <v>-0.166602036510062</v>
      </c>
      <c r="CE17" s="21">
        <v>-0.25053037664238398</v>
      </c>
      <c r="CF17" s="21">
        <v>-0.41788255676450398</v>
      </c>
      <c r="CG17" s="21"/>
      <c r="CH17" s="21">
        <v>-0.34819106369402097</v>
      </c>
      <c r="CI17" s="21">
        <v>-0.31662165897640099</v>
      </c>
      <c r="CJ17" s="21">
        <v>0.33433579880443698</v>
      </c>
      <c r="CK17" s="21">
        <v>0.77636113697548803</v>
      </c>
      <c r="CL17" s="21">
        <v>0.86509876232058702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184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168</v>
      </c>
      <c r="C9" s="17">
        <v>0.169966168474042</v>
      </c>
      <c r="D9" s="17">
        <v>0.19845957655493399</v>
      </c>
      <c r="E9" s="17">
        <v>0.14132834213085699</v>
      </c>
      <c r="F9" s="17"/>
      <c r="G9" s="17">
        <v>0.17903828808219799</v>
      </c>
      <c r="H9" s="17">
        <v>0.24797308288443101</v>
      </c>
      <c r="I9" s="17">
        <v>0.145191484616539</v>
      </c>
      <c r="J9" s="17">
        <v>4.6420387999305403E-2</v>
      </c>
      <c r="K9" s="17">
        <v>0.11497114076986301</v>
      </c>
      <c r="L9" s="17">
        <v>0.25766104362192899</v>
      </c>
      <c r="M9" s="17"/>
      <c r="N9" s="17">
        <v>0.26003879450838902</v>
      </c>
      <c r="O9" s="17">
        <v>0.142747155628274</v>
      </c>
      <c r="P9" s="17">
        <v>0.17559984854605201</v>
      </c>
      <c r="Q9" s="17">
        <v>9.5801054532645299E-2</v>
      </c>
      <c r="R9" s="17"/>
      <c r="S9" s="17">
        <v>0.20888106737345699</v>
      </c>
      <c r="T9" s="17">
        <v>0.18967744264189201</v>
      </c>
      <c r="U9" s="17">
        <v>0.13752052794261599</v>
      </c>
      <c r="V9" s="17">
        <v>0.122699065644175</v>
      </c>
      <c r="W9" s="17">
        <v>0.14458335750120399</v>
      </c>
      <c r="X9" s="17">
        <v>0.159779101324661</v>
      </c>
      <c r="Y9" s="17">
        <v>0.18710740124514799</v>
      </c>
      <c r="Z9" s="17">
        <v>0.21726232649655899</v>
      </c>
      <c r="AA9" s="17">
        <v>0.149311607992933</v>
      </c>
      <c r="AB9" s="17">
        <v>0.180593142018389</v>
      </c>
      <c r="AC9" s="17">
        <v>0.156955963454873</v>
      </c>
      <c r="AD9" s="17">
        <v>0.17718975936791301</v>
      </c>
      <c r="AE9" s="17"/>
      <c r="AF9" s="17">
        <v>0.16529499849524701</v>
      </c>
      <c r="AG9" s="17">
        <v>0.192796449011506</v>
      </c>
      <c r="AH9" s="17">
        <v>0.14116607716926699</v>
      </c>
      <c r="AI9" s="17"/>
      <c r="AJ9" s="17">
        <v>0.23566090252390801</v>
      </c>
      <c r="AK9" s="17">
        <v>0.18927982824968601</v>
      </c>
      <c r="AL9" s="17">
        <v>0.188651488904063</v>
      </c>
      <c r="AM9" s="17">
        <v>0.132186103350487</v>
      </c>
      <c r="AN9" s="17">
        <v>9.3916383166752299E-2</v>
      </c>
      <c r="AO9" s="17"/>
      <c r="AP9" s="17">
        <v>0.21278921898279099</v>
      </c>
      <c r="AQ9" s="17">
        <v>0.22709027836903201</v>
      </c>
      <c r="AR9" s="17">
        <v>0.16635447284575999</v>
      </c>
      <c r="AS9" s="17">
        <v>0.15014611266755101</v>
      </c>
      <c r="AT9" s="17">
        <v>0.11023623460966001</v>
      </c>
      <c r="AU9" s="17">
        <v>0.13204431183933801</v>
      </c>
      <c r="AV9" s="17"/>
      <c r="AW9" s="17">
        <v>0.197789886659575</v>
      </c>
      <c r="AX9" s="17">
        <v>0.16552221753535101</v>
      </c>
      <c r="AY9" s="17">
        <v>9.2840226508549506E-2</v>
      </c>
      <c r="AZ9" s="17">
        <v>0.10722333166515099</v>
      </c>
      <c r="BA9" s="17">
        <v>0.12474399185424299</v>
      </c>
      <c r="BB9" s="17">
        <v>0.13989275212359001</v>
      </c>
      <c r="BC9" s="17">
        <v>0.131447660403476</v>
      </c>
      <c r="BD9" s="17">
        <v>0.19828267159624099</v>
      </c>
      <c r="BE9" s="17">
        <v>0.18412972999938201</v>
      </c>
      <c r="BF9" s="17">
        <v>0.150763531577848</v>
      </c>
      <c r="BG9" s="17">
        <v>0.17564162899368699</v>
      </c>
      <c r="BH9" s="17">
        <v>0.21308095901778301</v>
      </c>
      <c r="BI9" s="17">
        <v>0.32518716264491998</v>
      </c>
      <c r="BJ9" s="17">
        <v>0.13686967229078301</v>
      </c>
      <c r="BK9" s="17">
        <v>0.24993216032813501</v>
      </c>
      <c r="BL9" s="17">
        <v>0.37034390019914698</v>
      </c>
      <c r="BM9" s="17"/>
      <c r="BN9" s="17">
        <v>0.187246968486103</v>
      </c>
      <c r="BO9" s="17">
        <v>0.145456590161604</v>
      </c>
      <c r="BP9" s="17"/>
      <c r="BQ9" s="17">
        <v>0.22367298737861099</v>
      </c>
      <c r="BR9" s="17">
        <v>0.145753882535579</v>
      </c>
      <c r="BS9" s="17"/>
      <c r="BT9" s="17">
        <v>0.249995380695577</v>
      </c>
      <c r="BU9" s="17"/>
      <c r="BV9" s="17">
        <v>0.116948273910774</v>
      </c>
      <c r="BW9" s="17">
        <v>0.14850013939656201</v>
      </c>
      <c r="BX9" s="17">
        <v>0.20054912075572201</v>
      </c>
      <c r="BY9" s="17"/>
      <c r="BZ9" s="17">
        <v>9.2534631628933703E-2</v>
      </c>
      <c r="CA9" s="17">
        <v>5.9722721415357297E-2</v>
      </c>
      <c r="CB9" s="17">
        <v>7.9336782316807006E-2</v>
      </c>
      <c r="CC9" s="17">
        <v>0.118275461021765</v>
      </c>
      <c r="CD9" s="17">
        <v>0.20189827546653899</v>
      </c>
      <c r="CE9" s="17">
        <v>0.27511000918619299</v>
      </c>
      <c r="CF9" s="17">
        <v>0.41020265519535198</v>
      </c>
      <c r="CG9" s="17"/>
      <c r="CH9" s="17">
        <v>0.51304543260624302</v>
      </c>
      <c r="CI9" s="17">
        <v>0.241107627254395</v>
      </c>
      <c r="CJ9" s="17">
        <v>7.3762681650231601E-2</v>
      </c>
      <c r="CK9" s="17">
        <v>4.1421366442455698E-2</v>
      </c>
      <c r="CL9" s="17">
        <v>5.6107203331792699E-2</v>
      </c>
    </row>
    <row r="10" spans="2:90" x14ac:dyDescent="0.3">
      <c r="B10" s="18" t="s">
        <v>169</v>
      </c>
      <c r="C10" s="17">
        <v>0.29208516258388301</v>
      </c>
      <c r="D10" s="17">
        <v>0.31039595412026899</v>
      </c>
      <c r="E10" s="17">
        <v>0.27650534487376799</v>
      </c>
      <c r="F10" s="17"/>
      <c r="G10" s="17">
        <v>0.29049139336209601</v>
      </c>
      <c r="H10" s="17">
        <v>0.34238081843797802</v>
      </c>
      <c r="I10" s="17">
        <v>0.26183663788945299</v>
      </c>
      <c r="J10" s="17">
        <v>0.213457592507872</v>
      </c>
      <c r="K10" s="17">
        <v>0.28017986111057203</v>
      </c>
      <c r="L10" s="17">
        <v>0.348625776203488</v>
      </c>
      <c r="M10" s="17"/>
      <c r="N10" s="17">
        <v>0.37068553851705499</v>
      </c>
      <c r="O10" s="17">
        <v>0.31262368023099002</v>
      </c>
      <c r="P10" s="17">
        <v>0.26430230192317</v>
      </c>
      <c r="Q10" s="17">
        <v>0.21340474501749199</v>
      </c>
      <c r="R10" s="17"/>
      <c r="S10" s="17">
        <v>0.31201036206916599</v>
      </c>
      <c r="T10" s="17">
        <v>0.26901382662357898</v>
      </c>
      <c r="U10" s="17">
        <v>0.233851342772293</v>
      </c>
      <c r="V10" s="17">
        <v>0.36790973672871702</v>
      </c>
      <c r="W10" s="17">
        <v>0.30357582809848499</v>
      </c>
      <c r="X10" s="17">
        <v>0.29940522542032699</v>
      </c>
      <c r="Y10" s="17">
        <v>0.355875049654089</v>
      </c>
      <c r="Z10" s="17">
        <v>0.29079792898118401</v>
      </c>
      <c r="AA10" s="17">
        <v>0.29189580180312802</v>
      </c>
      <c r="AB10" s="17">
        <v>0.24925173587562699</v>
      </c>
      <c r="AC10" s="17">
        <v>0.23550019224986399</v>
      </c>
      <c r="AD10" s="17">
        <v>0.23329321041878101</v>
      </c>
      <c r="AE10" s="17"/>
      <c r="AF10" s="17">
        <v>0.28291582159635098</v>
      </c>
      <c r="AG10" s="17">
        <v>0.32296527860762603</v>
      </c>
      <c r="AH10" s="17">
        <v>0.247839641436679</v>
      </c>
      <c r="AI10" s="17"/>
      <c r="AJ10" s="17">
        <v>0.326237880506139</v>
      </c>
      <c r="AK10" s="17">
        <v>0.31853101985389798</v>
      </c>
      <c r="AL10" s="17">
        <v>0.32662129476205598</v>
      </c>
      <c r="AM10" s="17">
        <v>0.25124648269559402</v>
      </c>
      <c r="AN10" s="17">
        <v>0.27268973535826602</v>
      </c>
      <c r="AO10" s="17"/>
      <c r="AP10" s="17">
        <v>0.36577445109247902</v>
      </c>
      <c r="AQ10" s="17">
        <v>0.32800004960906598</v>
      </c>
      <c r="AR10" s="17">
        <v>0.31390784623777501</v>
      </c>
      <c r="AS10" s="17">
        <v>0.25466403972136598</v>
      </c>
      <c r="AT10" s="17">
        <v>0.22439734143037099</v>
      </c>
      <c r="AU10" s="17">
        <v>0.29655714985501902</v>
      </c>
      <c r="AV10" s="17"/>
      <c r="AW10" s="17">
        <v>0.27163755919284099</v>
      </c>
      <c r="AX10" s="17">
        <v>0.17453576453141501</v>
      </c>
      <c r="AY10" s="17">
        <v>0.17877829925501099</v>
      </c>
      <c r="AZ10" s="17">
        <v>0.24409957014436701</v>
      </c>
      <c r="BA10" s="17">
        <v>0.25991422964095501</v>
      </c>
      <c r="BB10" s="17">
        <v>0.24698402251849999</v>
      </c>
      <c r="BC10" s="17">
        <v>0.29180850745735198</v>
      </c>
      <c r="BD10" s="17">
        <v>0.32876704192176498</v>
      </c>
      <c r="BE10" s="17">
        <v>0.28512984179412598</v>
      </c>
      <c r="BF10" s="17">
        <v>0.32848151125915798</v>
      </c>
      <c r="BG10" s="17">
        <v>0.29950173950790498</v>
      </c>
      <c r="BH10" s="17">
        <v>0.37610689442164602</v>
      </c>
      <c r="BI10" s="17">
        <v>0.35452042357333702</v>
      </c>
      <c r="BJ10" s="17">
        <v>0.43251951253076598</v>
      </c>
      <c r="BK10" s="17">
        <v>0.421339120269282</v>
      </c>
      <c r="BL10" s="17">
        <v>0.404436664929265</v>
      </c>
      <c r="BM10" s="17"/>
      <c r="BN10" s="17">
        <v>0.32105488852821601</v>
      </c>
      <c r="BO10" s="17">
        <v>0.25050669906302298</v>
      </c>
      <c r="BP10" s="17"/>
      <c r="BQ10" s="17">
        <v>0.37367724231699101</v>
      </c>
      <c r="BR10" s="17">
        <v>0.214870120063022</v>
      </c>
      <c r="BS10" s="17"/>
      <c r="BT10" s="17">
        <v>0.338144867048081</v>
      </c>
      <c r="BU10" s="17"/>
      <c r="BV10" s="17">
        <v>0.258122201235221</v>
      </c>
      <c r="BW10" s="17">
        <v>0.31788865968860802</v>
      </c>
      <c r="BX10" s="17">
        <v>0.30648799644795899</v>
      </c>
      <c r="BY10" s="17"/>
      <c r="BZ10" s="17">
        <v>0.112423700974672</v>
      </c>
      <c r="CA10" s="17">
        <v>0.160118128709036</v>
      </c>
      <c r="CB10" s="17">
        <v>0.208008743025618</v>
      </c>
      <c r="CC10" s="17">
        <v>0.30877548443811598</v>
      </c>
      <c r="CD10" s="17">
        <v>0.40024092358000901</v>
      </c>
      <c r="CE10" s="17">
        <v>0.39591300844324601</v>
      </c>
      <c r="CF10" s="17">
        <v>0.39044126673676899</v>
      </c>
      <c r="CG10" s="17"/>
      <c r="CH10" s="17">
        <v>0.32837590243728998</v>
      </c>
      <c r="CI10" s="17">
        <v>0.45628020761536198</v>
      </c>
      <c r="CJ10" s="17">
        <v>0.22857554619519499</v>
      </c>
      <c r="CK10" s="17">
        <v>8.1425559058659905E-2</v>
      </c>
      <c r="CL10" s="17">
        <v>8.4337541619309606E-2</v>
      </c>
    </row>
    <row r="11" spans="2:90" x14ac:dyDescent="0.3">
      <c r="B11" s="18" t="s">
        <v>170</v>
      </c>
      <c r="C11" s="17">
        <v>0.21956803500838601</v>
      </c>
      <c r="D11" s="17">
        <v>0.21630610522865401</v>
      </c>
      <c r="E11" s="17">
        <v>0.224496446423533</v>
      </c>
      <c r="F11" s="17"/>
      <c r="G11" s="17">
        <v>0.233416003504164</v>
      </c>
      <c r="H11" s="17">
        <v>0.16903900487524201</v>
      </c>
      <c r="I11" s="17">
        <v>0.20793247431936199</v>
      </c>
      <c r="J11" s="17">
        <v>0.26376697975409202</v>
      </c>
      <c r="K11" s="17">
        <v>0.25706962282739598</v>
      </c>
      <c r="L11" s="17">
        <v>0.200149621185119</v>
      </c>
      <c r="M11" s="17"/>
      <c r="N11" s="17">
        <v>0.175111754654799</v>
      </c>
      <c r="O11" s="17">
        <v>0.21261689956364499</v>
      </c>
      <c r="P11" s="17">
        <v>0.26984136660062003</v>
      </c>
      <c r="Q11" s="17">
        <v>0.228968920934952</v>
      </c>
      <c r="R11" s="17"/>
      <c r="S11" s="17">
        <v>0.19619738941134901</v>
      </c>
      <c r="T11" s="17">
        <v>0.25872880096346001</v>
      </c>
      <c r="U11" s="17">
        <v>0.22668707278866801</v>
      </c>
      <c r="V11" s="17">
        <v>0.19048807855126701</v>
      </c>
      <c r="W11" s="17">
        <v>0.24448487030681901</v>
      </c>
      <c r="X11" s="17">
        <v>0.20895447471658399</v>
      </c>
      <c r="Y11" s="17">
        <v>0.202355092497604</v>
      </c>
      <c r="Z11" s="17">
        <v>0.197134221718021</v>
      </c>
      <c r="AA11" s="17">
        <v>0.18453828321483801</v>
      </c>
      <c r="AB11" s="17">
        <v>0.26220658966594501</v>
      </c>
      <c r="AC11" s="17">
        <v>0.26525672317285998</v>
      </c>
      <c r="AD11" s="17">
        <v>0.201394461653845</v>
      </c>
      <c r="AE11" s="17"/>
      <c r="AF11" s="17">
        <v>0.22263475669716201</v>
      </c>
      <c r="AG11" s="17">
        <v>0.20432600850766899</v>
      </c>
      <c r="AH11" s="17">
        <v>0.227765207280202</v>
      </c>
      <c r="AI11" s="17"/>
      <c r="AJ11" s="17">
        <v>0.21528501393719099</v>
      </c>
      <c r="AK11" s="17">
        <v>0.21163637723931999</v>
      </c>
      <c r="AL11" s="17">
        <v>0.18241282372944001</v>
      </c>
      <c r="AM11" s="17">
        <v>0.22783497501723399</v>
      </c>
      <c r="AN11" s="17">
        <v>0.21799313732591599</v>
      </c>
      <c r="AO11" s="17"/>
      <c r="AP11" s="17">
        <v>0.21416115385388401</v>
      </c>
      <c r="AQ11" s="17">
        <v>0.209775665153621</v>
      </c>
      <c r="AR11" s="17">
        <v>0.14329365091898599</v>
      </c>
      <c r="AS11" s="17">
        <v>0.22984735284386901</v>
      </c>
      <c r="AT11" s="17">
        <v>0.23299692410217801</v>
      </c>
      <c r="AU11" s="17">
        <v>0.268226321594766</v>
      </c>
      <c r="AV11" s="17"/>
      <c r="AW11" s="17">
        <v>9.9555861647723204E-2</v>
      </c>
      <c r="AX11" s="17">
        <v>0.269505775559718</v>
      </c>
      <c r="AY11" s="17">
        <v>0.24264820432666501</v>
      </c>
      <c r="AZ11" s="17">
        <v>0.21068915111484399</v>
      </c>
      <c r="BA11" s="17">
        <v>0.244405700639928</v>
      </c>
      <c r="BB11" s="17">
        <v>0.225863081532376</v>
      </c>
      <c r="BC11" s="17">
        <v>0.230389482196866</v>
      </c>
      <c r="BD11" s="17">
        <v>0.25416045834657502</v>
      </c>
      <c r="BE11" s="17">
        <v>0.19416395891803501</v>
      </c>
      <c r="BF11" s="17">
        <v>0.22959782863004499</v>
      </c>
      <c r="BG11" s="17">
        <v>0.25110490769844002</v>
      </c>
      <c r="BH11" s="17">
        <v>0.21902492726665501</v>
      </c>
      <c r="BI11" s="17">
        <v>0.10882669695418901</v>
      </c>
      <c r="BJ11" s="17">
        <v>0.263333636418978</v>
      </c>
      <c r="BK11" s="17">
        <v>0.18006672117501901</v>
      </c>
      <c r="BL11" s="17">
        <v>7.6832485233268397E-2</v>
      </c>
      <c r="BM11" s="17"/>
      <c r="BN11" s="17">
        <v>0.21522696779853701</v>
      </c>
      <c r="BO11" s="17">
        <v>0.22875073464743201</v>
      </c>
      <c r="BP11" s="17"/>
      <c r="BQ11" s="17">
        <v>0.20466453474134499</v>
      </c>
      <c r="BR11" s="17">
        <v>0.217978303709846</v>
      </c>
      <c r="BS11" s="17"/>
      <c r="BT11" s="17">
        <v>0.208019283859597</v>
      </c>
      <c r="BU11" s="17"/>
      <c r="BV11" s="17">
        <v>0.238469513634536</v>
      </c>
      <c r="BW11" s="17">
        <v>0.21643245961895899</v>
      </c>
      <c r="BX11" s="17">
        <v>0.216656388232638</v>
      </c>
      <c r="BY11" s="17"/>
      <c r="BZ11" s="17">
        <v>0.206742233672744</v>
      </c>
      <c r="CA11" s="17">
        <v>0.26173193459574001</v>
      </c>
      <c r="CB11" s="17">
        <v>0.29933247205583702</v>
      </c>
      <c r="CC11" s="17">
        <v>0.239886924249999</v>
      </c>
      <c r="CD11" s="17">
        <v>0.176734824095407</v>
      </c>
      <c r="CE11" s="17">
        <v>0.18563121739507299</v>
      </c>
      <c r="CF11" s="17">
        <v>0.13639907976861099</v>
      </c>
      <c r="CG11" s="17"/>
      <c r="CH11" s="17">
        <v>6.1735952829010898E-2</v>
      </c>
      <c r="CI11" s="17">
        <v>0.19894000792299901</v>
      </c>
      <c r="CJ11" s="17">
        <v>0.29046187919452199</v>
      </c>
      <c r="CK11" s="17">
        <v>0.22119208479452401</v>
      </c>
      <c r="CL11" s="17">
        <v>0.13905441396005699</v>
      </c>
    </row>
    <row r="12" spans="2:90" x14ac:dyDescent="0.3">
      <c r="B12" s="18" t="s">
        <v>171</v>
      </c>
      <c r="C12" s="17">
        <v>0.150338551132738</v>
      </c>
      <c r="D12" s="17">
        <v>0.12784048846607399</v>
      </c>
      <c r="E12" s="17">
        <v>0.17154363572372899</v>
      </c>
      <c r="F12" s="17"/>
      <c r="G12" s="17">
        <v>0.16165412823495001</v>
      </c>
      <c r="H12" s="17">
        <v>0.116995609811931</v>
      </c>
      <c r="I12" s="17">
        <v>0.17976141325281</v>
      </c>
      <c r="J12" s="17">
        <v>0.179322817176606</v>
      </c>
      <c r="K12" s="17">
        <v>0.17005131841666099</v>
      </c>
      <c r="L12" s="17">
        <v>0.109221420357239</v>
      </c>
      <c r="M12" s="17"/>
      <c r="N12" s="17">
        <v>0.12383059166589901</v>
      </c>
      <c r="O12" s="17">
        <v>0.157861624101407</v>
      </c>
      <c r="P12" s="17">
        <v>0.137183810899103</v>
      </c>
      <c r="Q12" s="17">
        <v>0.17994033168024701</v>
      </c>
      <c r="R12" s="17"/>
      <c r="S12" s="17">
        <v>0.14649110905463</v>
      </c>
      <c r="T12" s="17">
        <v>0.122100209134859</v>
      </c>
      <c r="U12" s="17">
        <v>0.201224030154218</v>
      </c>
      <c r="V12" s="17">
        <v>0.16692235615967299</v>
      </c>
      <c r="W12" s="17">
        <v>0.132457784385347</v>
      </c>
      <c r="X12" s="17">
        <v>0.17860998451128601</v>
      </c>
      <c r="Y12" s="17">
        <v>0.11070096459479301</v>
      </c>
      <c r="Z12" s="17">
        <v>0.135703358376566</v>
      </c>
      <c r="AA12" s="17">
        <v>0.170022185237025</v>
      </c>
      <c r="AB12" s="17">
        <v>0.12816825318348599</v>
      </c>
      <c r="AC12" s="17">
        <v>0.159124360960711</v>
      </c>
      <c r="AD12" s="17">
        <v>0.167235307781506</v>
      </c>
      <c r="AE12" s="17"/>
      <c r="AF12" s="17">
        <v>0.16564567815936801</v>
      </c>
      <c r="AG12" s="17">
        <v>0.128621728973105</v>
      </c>
      <c r="AH12" s="17">
        <v>0.16235530496879999</v>
      </c>
      <c r="AI12" s="17"/>
      <c r="AJ12" s="17">
        <v>0.14043085709887401</v>
      </c>
      <c r="AK12" s="17">
        <v>0.14421882605246999</v>
      </c>
      <c r="AL12" s="17">
        <v>0.12443081707647</v>
      </c>
      <c r="AM12" s="17">
        <v>0.16599369718012</v>
      </c>
      <c r="AN12" s="17">
        <v>0.19202892515282299</v>
      </c>
      <c r="AO12" s="17"/>
      <c r="AP12" s="17">
        <v>0.105182791509002</v>
      </c>
      <c r="AQ12" s="17">
        <v>0.155401299381971</v>
      </c>
      <c r="AR12" s="17">
        <v>0.17059299654158899</v>
      </c>
      <c r="AS12" s="17">
        <v>0.17923919782332501</v>
      </c>
      <c r="AT12" s="17">
        <v>0.20026473576663001</v>
      </c>
      <c r="AU12" s="17">
        <v>0.109438332979472</v>
      </c>
      <c r="AV12" s="17"/>
      <c r="AW12" s="17">
        <v>4.8533099071081998E-2</v>
      </c>
      <c r="AX12" s="17">
        <v>9.8867027883506001E-2</v>
      </c>
      <c r="AY12" s="17">
        <v>0.197853392704295</v>
      </c>
      <c r="AZ12" s="17">
        <v>0.18310099760928999</v>
      </c>
      <c r="BA12" s="17">
        <v>0.189301720971772</v>
      </c>
      <c r="BB12" s="17">
        <v>0.17478769715675599</v>
      </c>
      <c r="BC12" s="17">
        <v>0.19127961874014501</v>
      </c>
      <c r="BD12" s="17">
        <v>8.6996992640174201E-2</v>
      </c>
      <c r="BE12" s="17">
        <v>0.24687346528165799</v>
      </c>
      <c r="BF12" s="17">
        <v>0.131924560987455</v>
      </c>
      <c r="BG12" s="17">
        <v>0.133604548989224</v>
      </c>
      <c r="BH12" s="17">
        <v>0.105427261797177</v>
      </c>
      <c r="BI12" s="17">
        <v>0.10316950325867801</v>
      </c>
      <c r="BJ12" s="17">
        <v>0.11668204039093499</v>
      </c>
      <c r="BK12" s="17">
        <v>8.1052815033137507E-2</v>
      </c>
      <c r="BL12" s="17">
        <v>8.1784477460154104E-2</v>
      </c>
      <c r="BM12" s="17"/>
      <c r="BN12" s="17">
        <v>0.134496245267371</v>
      </c>
      <c r="BO12" s="17">
        <v>0.172127439969259</v>
      </c>
      <c r="BP12" s="17"/>
      <c r="BQ12" s="17">
        <v>0.106437836956358</v>
      </c>
      <c r="BR12" s="17">
        <v>0.22382498821996499</v>
      </c>
      <c r="BS12" s="17"/>
      <c r="BT12" s="17">
        <v>0.112377543498573</v>
      </c>
      <c r="BU12" s="17"/>
      <c r="BV12" s="17">
        <v>0.163566623414762</v>
      </c>
      <c r="BW12" s="17">
        <v>0.174712644847207</v>
      </c>
      <c r="BX12" s="17">
        <v>0.131111887294006</v>
      </c>
      <c r="BY12" s="17"/>
      <c r="BZ12" s="17">
        <v>0.199339513121082</v>
      </c>
      <c r="CA12" s="17">
        <v>0.235755410281626</v>
      </c>
      <c r="CB12" s="17">
        <v>0.195908208350214</v>
      </c>
      <c r="CC12" s="17">
        <v>0.19740226501678901</v>
      </c>
      <c r="CD12" s="17">
        <v>0.125633385125309</v>
      </c>
      <c r="CE12" s="17">
        <v>0.110638992815469</v>
      </c>
      <c r="CF12" s="17">
        <v>2.3502987777123601E-2</v>
      </c>
      <c r="CG12" s="17"/>
      <c r="CH12" s="17">
        <v>5.9395540698143401E-2</v>
      </c>
      <c r="CI12" s="17">
        <v>5.6049726882190301E-2</v>
      </c>
      <c r="CJ12" s="17">
        <v>0.21722869090489599</v>
      </c>
      <c r="CK12" s="17">
        <v>0.28317913633422898</v>
      </c>
      <c r="CL12" s="17">
        <v>0.114777480346152</v>
      </c>
    </row>
    <row r="13" spans="2:90" x14ac:dyDescent="0.3">
      <c r="B13" s="18" t="s">
        <v>172</v>
      </c>
      <c r="C13" s="17">
        <v>0.13147507619586199</v>
      </c>
      <c r="D13" s="17">
        <v>0.11425811357605101</v>
      </c>
      <c r="E13" s="17">
        <v>0.145528981470429</v>
      </c>
      <c r="F13" s="17"/>
      <c r="G13" s="17">
        <v>7.1107800218296005E-2</v>
      </c>
      <c r="H13" s="17">
        <v>9.9822568007111395E-2</v>
      </c>
      <c r="I13" s="17">
        <v>0.17286443382021</v>
      </c>
      <c r="J13" s="17">
        <v>0.24159369684738699</v>
      </c>
      <c r="K13" s="17">
        <v>0.13987143500635901</v>
      </c>
      <c r="L13" s="17">
        <v>6.8534394990127298E-2</v>
      </c>
      <c r="M13" s="17"/>
      <c r="N13" s="17">
        <v>3.5634077171088303E-2</v>
      </c>
      <c r="O13" s="17">
        <v>0.146330740761411</v>
      </c>
      <c r="P13" s="17">
        <v>0.112859868526692</v>
      </c>
      <c r="Q13" s="17">
        <v>0.23706762683635699</v>
      </c>
      <c r="R13" s="17"/>
      <c r="S13" s="17">
        <v>0.111937683072918</v>
      </c>
      <c r="T13" s="17">
        <v>0.132508699823772</v>
      </c>
      <c r="U13" s="17">
        <v>0.14934153330568001</v>
      </c>
      <c r="V13" s="17">
        <v>0.119585001457788</v>
      </c>
      <c r="W13" s="17">
        <v>0.13481851519031701</v>
      </c>
      <c r="X13" s="17">
        <v>9.9116824413522403E-2</v>
      </c>
      <c r="Y13" s="17">
        <v>0.10976315207489799</v>
      </c>
      <c r="Z13" s="17">
        <v>0.11674302914750299</v>
      </c>
      <c r="AA13" s="17">
        <v>0.165351052165287</v>
      </c>
      <c r="AB13" s="17">
        <v>0.134935269460976</v>
      </c>
      <c r="AC13" s="17">
        <v>0.17257907836695199</v>
      </c>
      <c r="AD13" s="17">
        <v>0.169666289515264</v>
      </c>
      <c r="AE13" s="17"/>
      <c r="AF13" s="17">
        <v>0.14279286864604099</v>
      </c>
      <c r="AG13" s="17">
        <v>0.113318382862116</v>
      </c>
      <c r="AH13" s="17">
        <v>0.17276684002551801</v>
      </c>
      <c r="AI13" s="17"/>
      <c r="AJ13" s="17">
        <v>6.8159240515724306E-2</v>
      </c>
      <c r="AK13" s="17">
        <v>0.10752501117327901</v>
      </c>
      <c r="AL13" s="17">
        <v>0.12374908139535799</v>
      </c>
      <c r="AM13" s="17">
        <v>0.19628271012701501</v>
      </c>
      <c r="AN13" s="17">
        <v>0.168540538513616</v>
      </c>
      <c r="AO13" s="17"/>
      <c r="AP13" s="17">
        <v>7.7412246846511906E-2</v>
      </c>
      <c r="AQ13" s="17">
        <v>6.8896349429102097E-2</v>
      </c>
      <c r="AR13" s="17">
        <v>0.15669681314230699</v>
      </c>
      <c r="AS13" s="17">
        <v>0.16983604498206301</v>
      </c>
      <c r="AT13" s="17">
        <v>0.15541468380281001</v>
      </c>
      <c r="AU13" s="17">
        <v>0.104527666167346</v>
      </c>
      <c r="AV13" s="17"/>
      <c r="AW13" s="17">
        <v>0.38248359342877902</v>
      </c>
      <c r="AX13" s="17">
        <v>0.23797790279573</v>
      </c>
      <c r="AY13" s="17">
        <v>0.225471039464473</v>
      </c>
      <c r="AZ13" s="17">
        <v>0.232592920687791</v>
      </c>
      <c r="BA13" s="17">
        <v>0.147211003096267</v>
      </c>
      <c r="BB13" s="17">
        <v>0.18366946566402501</v>
      </c>
      <c r="BC13" s="17">
        <v>0.12623099520887299</v>
      </c>
      <c r="BD13" s="17">
        <v>0.10123044086437399</v>
      </c>
      <c r="BE13" s="17">
        <v>8.1827930606906005E-2</v>
      </c>
      <c r="BF13" s="17">
        <v>0.12892569081931199</v>
      </c>
      <c r="BG13" s="17">
        <v>0.101658443308814</v>
      </c>
      <c r="BH13" s="17">
        <v>5.6930013358418803E-2</v>
      </c>
      <c r="BI13" s="17">
        <v>6.2986204473181803E-2</v>
      </c>
      <c r="BJ13" s="17">
        <v>3.1534218273982097E-2</v>
      </c>
      <c r="BK13" s="17">
        <v>4.3848278872122198E-2</v>
      </c>
      <c r="BL13" s="17">
        <v>3.6597943053333103E-2</v>
      </c>
      <c r="BM13" s="17"/>
      <c r="BN13" s="17">
        <v>0.111523404720362</v>
      </c>
      <c r="BO13" s="17">
        <v>0.15865919289822999</v>
      </c>
      <c r="BP13" s="17"/>
      <c r="BQ13" s="17">
        <v>7.0717128589348505E-2</v>
      </c>
      <c r="BR13" s="17">
        <v>0.16583170119169699</v>
      </c>
      <c r="BS13" s="17"/>
      <c r="BT13" s="17">
        <v>7.9111644808004006E-2</v>
      </c>
      <c r="BU13" s="17"/>
      <c r="BV13" s="17">
        <v>0.18023529614498199</v>
      </c>
      <c r="BW13" s="17">
        <v>9.9855168130934202E-2</v>
      </c>
      <c r="BX13" s="17">
        <v>0.11444168530733401</v>
      </c>
      <c r="BY13" s="17"/>
      <c r="BZ13" s="17">
        <v>0.363295278071252</v>
      </c>
      <c r="CA13" s="17">
        <v>0.25083343318103102</v>
      </c>
      <c r="CB13" s="17">
        <v>0.17836738692148099</v>
      </c>
      <c r="CC13" s="17">
        <v>9.93417975449227E-2</v>
      </c>
      <c r="CD13" s="17">
        <v>6.7944360561295103E-2</v>
      </c>
      <c r="CE13" s="17">
        <v>2.4407329612364501E-2</v>
      </c>
      <c r="CF13" s="17">
        <v>2.4000884129054399E-2</v>
      </c>
      <c r="CG13" s="17"/>
      <c r="CH13" s="17">
        <v>1.87671436980224E-2</v>
      </c>
      <c r="CI13" s="17">
        <v>1.7099246893241899E-2</v>
      </c>
      <c r="CJ13" s="17">
        <v>0.136836193700236</v>
      </c>
      <c r="CK13" s="17">
        <v>0.35338976189579002</v>
      </c>
      <c r="CL13" s="17">
        <v>0.55444043531258203</v>
      </c>
    </row>
    <row r="14" spans="2:90" x14ac:dyDescent="0.3">
      <c r="B14" s="18" t="s">
        <v>118</v>
      </c>
      <c r="C14" s="17">
        <v>3.65670066050892E-2</v>
      </c>
      <c r="D14" s="17">
        <v>3.2739762054016297E-2</v>
      </c>
      <c r="E14" s="17">
        <v>4.0597249377684302E-2</v>
      </c>
      <c r="F14" s="17"/>
      <c r="G14" s="17">
        <v>6.4292386598295795E-2</v>
      </c>
      <c r="H14" s="17">
        <v>2.3788915983307301E-2</v>
      </c>
      <c r="I14" s="17">
        <v>3.2413556101625697E-2</v>
      </c>
      <c r="J14" s="17">
        <v>5.5438525714737001E-2</v>
      </c>
      <c r="K14" s="17">
        <v>3.7856621869148802E-2</v>
      </c>
      <c r="L14" s="17">
        <v>1.5807743642097399E-2</v>
      </c>
      <c r="M14" s="17"/>
      <c r="N14" s="17">
        <v>3.46992434827696E-2</v>
      </c>
      <c r="O14" s="17">
        <v>2.7819899714274201E-2</v>
      </c>
      <c r="P14" s="17">
        <v>4.0212803504362599E-2</v>
      </c>
      <c r="Q14" s="17">
        <v>4.4817320998306202E-2</v>
      </c>
      <c r="R14" s="17"/>
      <c r="S14" s="17">
        <v>2.4482389018479701E-2</v>
      </c>
      <c r="T14" s="17">
        <v>2.79710208124372E-2</v>
      </c>
      <c r="U14" s="17">
        <v>5.1375493036524902E-2</v>
      </c>
      <c r="V14" s="17">
        <v>3.2395761458379801E-2</v>
      </c>
      <c r="W14" s="17">
        <v>4.0079644517828299E-2</v>
      </c>
      <c r="X14" s="17">
        <v>5.4134389613619598E-2</v>
      </c>
      <c r="Y14" s="17">
        <v>3.4198339933468103E-2</v>
      </c>
      <c r="Z14" s="17">
        <v>4.2359135280167097E-2</v>
      </c>
      <c r="AA14" s="17">
        <v>3.8881069586787699E-2</v>
      </c>
      <c r="AB14" s="17">
        <v>4.48450097955779E-2</v>
      </c>
      <c r="AC14" s="17">
        <v>1.05836817947394E-2</v>
      </c>
      <c r="AD14" s="17">
        <v>5.1220971262691498E-2</v>
      </c>
      <c r="AE14" s="17"/>
      <c r="AF14" s="17">
        <v>2.07158764058319E-2</v>
      </c>
      <c r="AG14" s="17">
        <v>3.7972152037978303E-2</v>
      </c>
      <c r="AH14" s="17">
        <v>4.8106929119533001E-2</v>
      </c>
      <c r="AI14" s="17"/>
      <c r="AJ14" s="17">
        <v>1.42261054181641E-2</v>
      </c>
      <c r="AK14" s="17">
        <v>2.88089374313465E-2</v>
      </c>
      <c r="AL14" s="17">
        <v>5.4134494132613002E-2</v>
      </c>
      <c r="AM14" s="17">
        <v>2.6456031629551E-2</v>
      </c>
      <c r="AN14" s="17">
        <v>5.4831280482627399E-2</v>
      </c>
      <c r="AO14" s="17"/>
      <c r="AP14" s="17">
        <v>2.4680137715331198E-2</v>
      </c>
      <c r="AQ14" s="17">
        <v>1.0836358057207E-2</v>
      </c>
      <c r="AR14" s="17">
        <v>4.9154220313582603E-2</v>
      </c>
      <c r="AS14" s="17">
        <v>1.6267251961825598E-2</v>
      </c>
      <c r="AT14" s="17">
        <v>7.6690080288351295E-2</v>
      </c>
      <c r="AU14" s="17">
        <v>8.9206217564058304E-2</v>
      </c>
      <c r="AV14" s="17"/>
      <c r="AW14" s="17">
        <v>0</v>
      </c>
      <c r="AX14" s="17">
        <v>5.3591311694280802E-2</v>
      </c>
      <c r="AY14" s="17">
        <v>6.2408837741006702E-2</v>
      </c>
      <c r="AZ14" s="17">
        <v>2.2294028778557001E-2</v>
      </c>
      <c r="BA14" s="17">
        <v>3.4423353796834998E-2</v>
      </c>
      <c r="BB14" s="17">
        <v>2.8802981004752599E-2</v>
      </c>
      <c r="BC14" s="17">
        <v>2.8843735993287802E-2</v>
      </c>
      <c r="BD14" s="17">
        <v>3.0562394630871799E-2</v>
      </c>
      <c r="BE14" s="17">
        <v>7.8750733998927507E-3</v>
      </c>
      <c r="BF14" s="17">
        <v>3.03068767261825E-2</v>
      </c>
      <c r="BG14" s="17">
        <v>3.8488731501930003E-2</v>
      </c>
      <c r="BH14" s="17">
        <v>2.9429944138320199E-2</v>
      </c>
      <c r="BI14" s="17">
        <v>4.5310009095694097E-2</v>
      </c>
      <c r="BJ14" s="17">
        <v>1.9060920094556701E-2</v>
      </c>
      <c r="BK14" s="17">
        <v>2.3760904322304099E-2</v>
      </c>
      <c r="BL14" s="17">
        <v>3.0004529124831598E-2</v>
      </c>
      <c r="BM14" s="17"/>
      <c r="BN14" s="17">
        <v>3.04515251994101E-2</v>
      </c>
      <c r="BO14" s="17">
        <v>4.4499343260451102E-2</v>
      </c>
      <c r="BP14" s="17"/>
      <c r="BQ14" s="17">
        <v>2.0830270017346601E-2</v>
      </c>
      <c r="BR14" s="17">
        <v>3.1741004279891502E-2</v>
      </c>
      <c r="BS14" s="17"/>
      <c r="BT14" s="17">
        <v>1.2351280090168599E-2</v>
      </c>
      <c r="BU14" s="17"/>
      <c r="BV14" s="17">
        <v>4.2658091659724097E-2</v>
      </c>
      <c r="BW14" s="17">
        <v>4.2610928317729703E-2</v>
      </c>
      <c r="BX14" s="17">
        <v>3.0752921962341799E-2</v>
      </c>
      <c r="BY14" s="17"/>
      <c r="BZ14" s="17">
        <v>2.56646425313167E-2</v>
      </c>
      <c r="CA14" s="17">
        <v>3.1838371817210102E-2</v>
      </c>
      <c r="CB14" s="17">
        <v>3.9046407330042901E-2</v>
      </c>
      <c r="CC14" s="17">
        <v>3.63180677284086E-2</v>
      </c>
      <c r="CD14" s="17">
        <v>2.7548231171441302E-2</v>
      </c>
      <c r="CE14" s="17">
        <v>8.2994425476537494E-3</v>
      </c>
      <c r="CF14" s="17">
        <v>1.5453126393090299E-2</v>
      </c>
      <c r="CG14" s="17"/>
      <c r="CH14" s="17">
        <v>1.86800277312902E-2</v>
      </c>
      <c r="CI14" s="17">
        <v>3.05231834318117E-2</v>
      </c>
      <c r="CJ14" s="17">
        <v>5.3135008354919598E-2</v>
      </c>
      <c r="CK14" s="17">
        <v>1.9392091474340799E-2</v>
      </c>
      <c r="CL14" s="17">
        <v>5.1282925430105999E-2</v>
      </c>
    </row>
    <row r="15" spans="2:90" x14ac:dyDescent="0.3">
      <c r="B15" s="18" t="s">
        <v>173</v>
      </c>
      <c r="C15" s="20">
        <v>0.46205133105792401</v>
      </c>
      <c r="D15" s="20">
        <v>0.50885553067520395</v>
      </c>
      <c r="E15" s="20">
        <v>0.41783368700462498</v>
      </c>
      <c r="F15" s="20"/>
      <c r="G15" s="20">
        <v>0.46952968144429402</v>
      </c>
      <c r="H15" s="20">
        <v>0.59035390132240895</v>
      </c>
      <c r="I15" s="20">
        <v>0.40702812250599202</v>
      </c>
      <c r="J15" s="20">
        <v>0.25987798050717797</v>
      </c>
      <c r="K15" s="20">
        <v>0.395151001880436</v>
      </c>
      <c r="L15" s="20">
        <v>0.60628681982541799</v>
      </c>
      <c r="M15" s="20"/>
      <c r="N15" s="20">
        <v>0.63072433302544395</v>
      </c>
      <c r="O15" s="20">
        <v>0.45537083585926302</v>
      </c>
      <c r="P15" s="20">
        <v>0.43990215046922199</v>
      </c>
      <c r="Q15" s="20">
        <v>0.30920579955013799</v>
      </c>
      <c r="R15" s="20"/>
      <c r="S15" s="20">
        <v>0.52089142944262301</v>
      </c>
      <c r="T15" s="20">
        <v>0.45869126926547199</v>
      </c>
      <c r="U15" s="20">
        <v>0.37137187071490901</v>
      </c>
      <c r="V15" s="20">
        <v>0.49060880237289201</v>
      </c>
      <c r="W15" s="20">
        <v>0.44815918559968898</v>
      </c>
      <c r="X15" s="20">
        <v>0.45918432674498799</v>
      </c>
      <c r="Y15" s="20">
        <v>0.54298245089923702</v>
      </c>
      <c r="Z15" s="20">
        <v>0.50806025547774303</v>
      </c>
      <c r="AA15" s="20">
        <v>0.44120740979606199</v>
      </c>
      <c r="AB15" s="20">
        <v>0.42984487789401599</v>
      </c>
      <c r="AC15" s="20">
        <v>0.39245615570473802</v>
      </c>
      <c r="AD15" s="20">
        <v>0.41048296978669402</v>
      </c>
      <c r="AE15" s="20"/>
      <c r="AF15" s="20">
        <v>0.44821082009159802</v>
      </c>
      <c r="AG15" s="20">
        <v>0.51576172761913197</v>
      </c>
      <c r="AH15" s="20">
        <v>0.38900571860594702</v>
      </c>
      <c r="AI15" s="20"/>
      <c r="AJ15" s="20">
        <v>0.56189878303004603</v>
      </c>
      <c r="AK15" s="20">
        <v>0.50781084810358401</v>
      </c>
      <c r="AL15" s="20">
        <v>0.51527278366611895</v>
      </c>
      <c r="AM15" s="20">
        <v>0.38343258604607999</v>
      </c>
      <c r="AN15" s="20">
        <v>0.36660611852501801</v>
      </c>
      <c r="AO15" s="20"/>
      <c r="AP15" s="20">
        <v>0.57856367007527099</v>
      </c>
      <c r="AQ15" s="20">
        <v>0.55509032797809799</v>
      </c>
      <c r="AR15" s="20">
        <v>0.480262319083536</v>
      </c>
      <c r="AS15" s="20">
        <v>0.40481015238891699</v>
      </c>
      <c r="AT15" s="20">
        <v>0.33463357604003102</v>
      </c>
      <c r="AU15" s="20">
        <v>0.42860146169435698</v>
      </c>
      <c r="AV15" s="20"/>
      <c r="AW15" s="20">
        <v>0.46942744585241603</v>
      </c>
      <c r="AX15" s="20">
        <v>0.34005798206676502</v>
      </c>
      <c r="AY15" s="20">
        <v>0.27161852576355999</v>
      </c>
      <c r="AZ15" s="20">
        <v>0.35132290180951797</v>
      </c>
      <c r="BA15" s="20">
        <v>0.38465822149519802</v>
      </c>
      <c r="BB15" s="20">
        <v>0.38687677464209003</v>
      </c>
      <c r="BC15" s="20">
        <v>0.42325616786082798</v>
      </c>
      <c r="BD15" s="20">
        <v>0.527049713518006</v>
      </c>
      <c r="BE15" s="20">
        <v>0.46925957179350802</v>
      </c>
      <c r="BF15" s="20">
        <v>0.47924504283700597</v>
      </c>
      <c r="BG15" s="20">
        <v>0.475143368501592</v>
      </c>
      <c r="BH15" s="20">
        <v>0.58918785343942903</v>
      </c>
      <c r="BI15" s="20">
        <v>0.679707586218257</v>
      </c>
      <c r="BJ15" s="20">
        <v>0.56938918482154899</v>
      </c>
      <c r="BK15" s="20">
        <v>0.67127128059741703</v>
      </c>
      <c r="BL15" s="20">
        <v>0.77478056512841298</v>
      </c>
      <c r="BM15" s="20"/>
      <c r="BN15" s="20">
        <v>0.50830185701431896</v>
      </c>
      <c r="BO15" s="20">
        <v>0.39596328922462698</v>
      </c>
      <c r="BP15" s="20"/>
      <c r="BQ15" s="20">
        <v>0.59735022969560203</v>
      </c>
      <c r="BR15" s="20">
        <v>0.3606240025986</v>
      </c>
      <c r="BS15" s="20"/>
      <c r="BT15" s="20">
        <v>0.58814024774365803</v>
      </c>
      <c r="BU15" s="20"/>
      <c r="BV15" s="20">
        <v>0.37507047514599501</v>
      </c>
      <c r="BW15" s="20">
        <v>0.46638879908517</v>
      </c>
      <c r="BX15" s="20">
        <v>0.50703711720368105</v>
      </c>
      <c r="BY15" s="20"/>
      <c r="BZ15" s="20">
        <v>0.20495833260360499</v>
      </c>
      <c r="CA15" s="20">
        <v>0.219840850124393</v>
      </c>
      <c r="CB15" s="20">
        <v>0.28734552534242502</v>
      </c>
      <c r="CC15" s="20">
        <v>0.42705094545988098</v>
      </c>
      <c r="CD15" s="20">
        <v>0.602139199046547</v>
      </c>
      <c r="CE15" s="20">
        <v>0.67102301762943894</v>
      </c>
      <c r="CF15" s="20">
        <v>0.80064392193212097</v>
      </c>
      <c r="CG15" s="20"/>
      <c r="CH15" s="20">
        <v>0.841421335043533</v>
      </c>
      <c r="CI15" s="20">
        <v>0.69738783486975797</v>
      </c>
      <c r="CJ15" s="20">
        <v>0.30233822784542702</v>
      </c>
      <c r="CK15" s="20">
        <v>0.12284692550111601</v>
      </c>
      <c r="CL15" s="20">
        <v>0.14044474495110201</v>
      </c>
    </row>
    <row r="16" spans="2:90" x14ac:dyDescent="0.3">
      <c r="B16" s="18" t="s">
        <v>174</v>
      </c>
      <c r="C16" s="20">
        <v>0.28181362732859999</v>
      </c>
      <c r="D16" s="20">
        <v>0.24209860204212599</v>
      </c>
      <c r="E16" s="20">
        <v>0.31707261719415902</v>
      </c>
      <c r="F16" s="20"/>
      <c r="G16" s="20">
        <v>0.232761928453246</v>
      </c>
      <c r="H16" s="20">
        <v>0.216818177819042</v>
      </c>
      <c r="I16" s="20">
        <v>0.35262584707302103</v>
      </c>
      <c r="J16" s="20">
        <v>0.42091651402399299</v>
      </c>
      <c r="K16" s="20">
        <v>0.30992275342302</v>
      </c>
      <c r="L16" s="20">
        <v>0.17775581534736601</v>
      </c>
      <c r="M16" s="20"/>
      <c r="N16" s="20">
        <v>0.15946466883698701</v>
      </c>
      <c r="O16" s="20">
        <v>0.30419236486281798</v>
      </c>
      <c r="P16" s="20">
        <v>0.25004367942579497</v>
      </c>
      <c r="Q16" s="20">
        <v>0.41700795851660499</v>
      </c>
      <c r="R16" s="20"/>
      <c r="S16" s="20">
        <v>0.25842879212754799</v>
      </c>
      <c r="T16" s="20">
        <v>0.25460890895863098</v>
      </c>
      <c r="U16" s="20">
        <v>0.35056556345989798</v>
      </c>
      <c r="V16" s="20">
        <v>0.28650735761746099</v>
      </c>
      <c r="W16" s="20">
        <v>0.26727629957566401</v>
      </c>
      <c r="X16" s="20">
        <v>0.277726808924808</v>
      </c>
      <c r="Y16" s="20">
        <v>0.22046411666969101</v>
      </c>
      <c r="Z16" s="20">
        <v>0.252446387524069</v>
      </c>
      <c r="AA16" s="20">
        <v>0.33537323740231201</v>
      </c>
      <c r="AB16" s="20">
        <v>0.26310352264446202</v>
      </c>
      <c r="AC16" s="20">
        <v>0.331703439327663</v>
      </c>
      <c r="AD16" s="20">
        <v>0.33690159729676999</v>
      </c>
      <c r="AE16" s="20"/>
      <c r="AF16" s="20">
        <v>0.308438546805409</v>
      </c>
      <c r="AG16" s="20">
        <v>0.24194011183522099</v>
      </c>
      <c r="AH16" s="20">
        <v>0.33512214499431803</v>
      </c>
      <c r="AI16" s="20"/>
      <c r="AJ16" s="20">
        <v>0.20859009761459901</v>
      </c>
      <c r="AK16" s="20">
        <v>0.251743837225749</v>
      </c>
      <c r="AL16" s="20">
        <v>0.248179898471828</v>
      </c>
      <c r="AM16" s="20">
        <v>0.36227640730713401</v>
      </c>
      <c r="AN16" s="20">
        <v>0.36056946366643899</v>
      </c>
      <c r="AO16" s="20"/>
      <c r="AP16" s="20">
        <v>0.18259503835551399</v>
      </c>
      <c r="AQ16" s="20">
        <v>0.224297648811073</v>
      </c>
      <c r="AR16" s="20">
        <v>0.32728980968389598</v>
      </c>
      <c r="AS16" s="20">
        <v>0.34907524280538799</v>
      </c>
      <c r="AT16" s="20">
        <v>0.35567941956943899</v>
      </c>
      <c r="AU16" s="20">
        <v>0.21396599914681799</v>
      </c>
      <c r="AV16" s="20"/>
      <c r="AW16" s="20">
        <v>0.43101669249986102</v>
      </c>
      <c r="AX16" s="20">
        <v>0.33684493067923599</v>
      </c>
      <c r="AY16" s="20">
        <v>0.42332443216876797</v>
      </c>
      <c r="AZ16" s="20">
        <v>0.41569391829708102</v>
      </c>
      <c r="BA16" s="20">
        <v>0.336512724068039</v>
      </c>
      <c r="BB16" s="20">
        <v>0.35845716282078199</v>
      </c>
      <c r="BC16" s="20">
        <v>0.31751061394901797</v>
      </c>
      <c r="BD16" s="20">
        <v>0.18822743350454799</v>
      </c>
      <c r="BE16" s="20">
        <v>0.32870139588856401</v>
      </c>
      <c r="BF16" s="20">
        <v>0.26085025180676702</v>
      </c>
      <c r="BG16" s="20">
        <v>0.23526299229803799</v>
      </c>
      <c r="BH16" s="20">
        <v>0.162357275155596</v>
      </c>
      <c r="BI16" s="20">
        <v>0.16615570773186</v>
      </c>
      <c r="BJ16" s="20">
        <v>0.148216258664917</v>
      </c>
      <c r="BK16" s="20">
        <v>0.12490109390526</v>
      </c>
      <c r="BL16" s="20">
        <v>0.11838242051348701</v>
      </c>
      <c r="BM16" s="20"/>
      <c r="BN16" s="20">
        <v>0.24601964998773301</v>
      </c>
      <c r="BO16" s="20">
        <v>0.33078663286748899</v>
      </c>
      <c r="BP16" s="20"/>
      <c r="BQ16" s="20">
        <v>0.17715496554570601</v>
      </c>
      <c r="BR16" s="20">
        <v>0.38965668941166198</v>
      </c>
      <c r="BS16" s="20"/>
      <c r="BT16" s="20">
        <v>0.19148918830657699</v>
      </c>
      <c r="BU16" s="20"/>
      <c r="BV16" s="20">
        <v>0.34380191955974398</v>
      </c>
      <c r="BW16" s="20">
        <v>0.27456781297814098</v>
      </c>
      <c r="BX16" s="20">
        <v>0.245553572601339</v>
      </c>
      <c r="BY16" s="20"/>
      <c r="BZ16" s="20">
        <v>0.56263479119233395</v>
      </c>
      <c r="CA16" s="20">
        <v>0.48658884346265702</v>
      </c>
      <c r="CB16" s="20">
        <v>0.37427559527169502</v>
      </c>
      <c r="CC16" s="20">
        <v>0.29674406256171099</v>
      </c>
      <c r="CD16" s="20">
        <v>0.19357774568660399</v>
      </c>
      <c r="CE16" s="20">
        <v>0.13504632242783399</v>
      </c>
      <c r="CF16" s="20">
        <v>4.7503871906178101E-2</v>
      </c>
      <c r="CG16" s="20"/>
      <c r="CH16" s="20">
        <v>7.8162684396165694E-2</v>
      </c>
      <c r="CI16" s="20">
        <v>7.3148973775432197E-2</v>
      </c>
      <c r="CJ16" s="20">
        <v>0.35406488460513103</v>
      </c>
      <c r="CK16" s="20">
        <v>0.63656889823001905</v>
      </c>
      <c r="CL16" s="20">
        <v>0.66921791565873501</v>
      </c>
    </row>
    <row r="17" spans="2:90" x14ac:dyDescent="0.3">
      <c r="B17" s="18" t="s">
        <v>121</v>
      </c>
      <c r="C17" s="21">
        <v>0.18023770372932399</v>
      </c>
      <c r="D17" s="21">
        <v>0.26675692863307798</v>
      </c>
      <c r="E17" s="21">
        <v>0.10076106981046599</v>
      </c>
      <c r="F17" s="21"/>
      <c r="G17" s="21">
        <v>0.23676775299104699</v>
      </c>
      <c r="H17" s="21">
        <v>0.373535723503366</v>
      </c>
      <c r="I17" s="21">
        <v>5.4402275432971298E-2</v>
      </c>
      <c r="J17" s="21">
        <v>-0.16103853351681499</v>
      </c>
      <c r="K17" s="21">
        <v>8.5228248457415903E-2</v>
      </c>
      <c r="L17" s="21">
        <v>0.42853100447805198</v>
      </c>
      <c r="M17" s="21"/>
      <c r="N17" s="21">
        <v>0.47125966418845699</v>
      </c>
      <c r="O17" s="21">
        <v>0.15117847099644599</v>
      </c>
      <c r="P17" s="21">
        <v>0.18985847104342701</v>
      </c>
      <c r="Q17" s="21">
        <v>-0.107802158966467</v>
      </c>
      <c r="R17" s="21"/>
      <c r="S17" s="21">
        <v>0.26246263731507502</v>
      </c>
      <c r="T17" s="21">
        <v>0.20408236030684099</v>
      </c>
      <c r="U17" s="21">
        <v>2.0806307255011199E-2</v>
      </c>
      <c r="V17" s="21">
        <v>0.20410144475543099</v>
      </c>
      <c r="W17" s="21">
        <v>0.180882886024025</v>
      </c>
      <c r="X17" s="21">
        <v>0.18145751782017999</v>
      </c>
      <c r="Y17" s="21">
        <v>0.32251833422954601</v>
      </c>
      <c r="Z17" s="21">
        <v>0.25561386795367502</v>
      </c>
      <c r="AA17" s="21">
        <v>0.105834172393749</v>
      </c>
      <c r="AB17" s="21">
        <v>0.166741355249554</v>
      </c>
      <c r="AC17" s="21">
        <v>6.0752716377074703E-2</v>
      </c>
      <c r="AD17" s="21">
        <v>7.35813724899234E-2</v>
      </c>
      <c r="AE17" s="21"/>
      <c r="AF17" s="21">
        <v>0.13977227328618899</v>
      </c>
      <c r="AG17" s="21">
        <v>0.27382161578391101</v>
      </c>
      <c r="AH17" s="21">
        <v>5.3883573611628703E-2</v>
      </c>
      <c r="AI17" s="21"/>
      <c r="AJ17" s="21">
        <v>0.35330868541544802</v>
      </c>
      <c r="AK17" s="21">
        <v>0.25606701087783401</v>
      </c>
      <c r="AL17" s="21">
        <v>0.26709288519429097</v>
      </c>
      <c r="AM17" s="21">
        <v>2.1156178738945999E-2</v>
      </c>
      <c r="AN17" s="21">
        <v>6.0366548585792396E-3</v>
      </c>
      <c r="AO17" s="21"/>
      <c r="AP17" s="21">
        <v>0.39596863171975699</v>
      </c>
      <c r="AQ17" s="21">
        <v>0.33079267916702498</v>
      </c>
      <c r="AR17" s="21">
        <v>0.15297250939963999</v>
      </c>
      <c r="AS17" s="21">
        <v>5.5734909583529002E-2</v>
      </c>
      <c r="AT17" s="21">
        <v>-2.1045843529408401E-2</v>
      </c>
      <c r="AU17" s="21">
        <v>0.21463546254754001</v>
      </c>
      <c r="AV17" s="21"/>
      <c r="AW17" s="21">
        <v>3.8410753352555303E-2</v>
      </c>
      <c r="AX17" s="21">
        <v>3.2130513875294202E-3</v>
      </c>
      <c r="AY17" s="21">
        <v>-0.15170590640520801</v>
      </c>
      <c r="AZ17" s="21">
        <v>-6.4371016487562896E-2</v>
      </c>
      <c r="BA17" s="21">
        <v>4.8145497427158998E-2</v>
      </c>
      <c r="BB17" s="21">
        <v>2.8419611821308699E-2</v>
      </c>
      <c r="BC17" s="21">
        <v>0.10574555391180999</v>
      </c>
      <c r="BD17" s="21">
        <v>0.33882228001345799</v>
      </c>
      <c r="BE17" s="21">
        <v>0.14055817590494399</v>
      </c>
      <c r="BF17" s="21">
        <v>0.21839479103023901</v>
      </c>
      <c r="BG17" s="21">
        <v>0.23988037620355401</v>
      </c>
      <c r="BH17" s="21">
        <v>0.42683057828383297</v>
      </c>
      <c r="BI17" s="21">
        <v>0.51355187848639705</v>
      </c>
      <c r="BJ17" s="21">
        <v>0.42117292615663199</v>
      </c>
      <c r="BK17" s="21">
        <v>0.54637018669215698</v>
      </c>
      <c r="BL17" s="21">
        <v>0.65639814461492596</v>
      </c>
      <c r="BM17" s="21"/>
      <c r="BN17" s="21">
        <v>0.262282207026586</v>
      </c>
      <c r="BO17" s="21">
        <v>6.5176656357138193E-2</v>
      </c>
      <c r="BP17" s="21"/>
      <c r="BQ17" s="21">
        <v>0.420195264149896</v>
      </c>
      <c r="BR17" s="21">
        <v>-2.9032686813061499E-2</v>
      </c>
      <c r="BS17" s="21"/>
      <c r="BT17" s="21">
        <v>0.39665105943708101</v>
      </c>
      <c r="BU17" s="21"/>
      <c r="BV17" s="21">
        <v>3.1268555586251502E-2</v>
      </c>
      <c r="BW17" s="21">
        <v>0.191820986107028</v>
      </c>
      <c r="BX17" s="21">
        <v>0.26148354460234102</v>
      </c>
      <c r="BY17" s="21"/>
      <c r="BZ17" s="21">
        <v>-0.35767645858872898</v>
      </c>
      <c r="CA17" s="21">
        <v>-0.26674799333826399</v>
      </c>
      <c r="CB17" s="21">
        <v>-8.6930069929270298E-2</v>
      </c>
      <c r="CC17" s="21">
        <v>0.13030688289817</v>
      </c>
      <c r="CD17" s="21">
        <v>0.40856145335994298</v>
      </c>
      <c r="CE17" s="21">
        <v>0.53597669520160596</v>
      </c>
      <c r="CF17" s="21">
        <v>0.75314005002594298</v>
      </c>
      <c r="CG17" s="21"/>
      <c r="CH17" s="21">
        <v>0.76325865064736798</v>
      </c>
      <c r="CI17" s="21">
        <v>0.62423886109432503</v>
      </c>
      <c r="CJ17" s="21">
        <v>-5.1726656759704601E-2</v>
      </c>
      <c r="CK17" s="21">
        <v>-0.51372197272890396</v>
      </c>
      <c r="CL17" s="21">
        <v>-0.52877317070763297</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2" width="20.6640625" customWidth="1"/>
  </cols>
  <sheetData>
    <row r="2" spans="2:12" ht="40.049999999999997" customHeight="1" x14ac:dyDescent="0.3">
      <c r="D2" s="32" t="s">
        <v>203</v>
      </c>
      <c r="E2" s="28"/>
      <c r="F2" s="28"/>
      <c r="G2" s="28"/>
      <c r="H2" s="28"/>
      <c r="I2" s="28"/>
      <c r="J2" s="28"/>
      <c r="K2" s="28"/>
      <c r="L2" s="28"/>
    </row>
    <row r="6" spans="2:12" ht="49.95" customHeight="1" x14ac:dyDescent="0.3">
      <c r="B6" s="23" t="s">
        <v>15</v>
      </c>
      <c r="C6" s="23" t="s">
        <v>185</v>
      </c>
      <c r="D6" s="23" t="s">
        <v>186</v>
      </c>
      <c r="E6" s="23" t="s">
        <v>187</v>
      </c>
      <c r="F6" s="23" t="s">
        <v>188</v>
      </c>
      <c r="G6" s="23" t="s">
        <v>189</v>
      </c>
      <c r="H6" s="23" t="s">
        <v>190</v>
      </c>
      <c r="I6" s="23" t="s">
        <v>191</v>
      </c>
      <c r="J6" s="23" t="s">
        <v>192</v>
      </c>
      <c r="K6" s="23" t="s">
        <v>193</v>
      </c>
    </row>
    <row r="7" spans="2:12" x14ac:dyDescent="0.3">
      <c r="B7" s="18" t="s">
        <v>194</v>
      </c>
      <c r="C7" s="17">
        <v>1.17732627667768E-2</v>
      </c>
      <c r="D7" s="17">
        <v>1.002565273626E-2</v>
      </c>
      <c r="E7" s="17">
        <v>8.3815649502260395E-3</v>
      </c>
      <c r="F7" s="17">
        <v>7.4445752133505804E-3</v>
      </c>
      <c r="G7" s="17">
        <v>4.33064457263342E-2</v>
      </c>
      <c r="H7" s="17">
        <v>5.4535916401691501E-3</v>
      </c>
      <c r="I7" s="17">
        <v>5.3707354556850398E-2</v>
      </c>
      <c r="J7" s="17">
        <v>1.1003516912481999E-2</v>
      </c>
      <c r="K7" s="17">
        <v>1.6207259489034499E-2</v>
      </c>
    </row>
    <row r="8" spans="2:12" x14ac:dyDescent="0.3">
      <c r="B8" s="18" t="s">
        <v>195</v>
      </c>
      <c r="C8" s="17">
        <v>7.5986519660633106E-2</v>
      </c>
      <c r="D8" s="17">
        <v>7.3306104219609702E-2</v>
      </c>
      <c r="E8" s="17">
        <v>2.4642342984372002E-2</v>
      </c>
      <c r="F8" s="17">
        <v>3.1977854357463802E-2</v>
      </c>
      <c r="G8" s="17">
        <v>0.254166365892318</v>
      </c>
      <c r="H8" s="17">
        <v>2.5517282973030901E-2</v>
      </c>
      <c r="I8" s="17">
        <v>0.16514920389844401</v>
      </c>
      <c r="J8" s="17">
        <v>4.0534089539274301E-2</v>
      </c>
      <c r="K8" s="17">
        <v>5.9430028898032602E-2</v>
      </c>
    </row>
    <row r="9" spans="2:12" x14ac:dyDescent="0.3">
      <c r="B9" s="18" t="s">
        <v>196</v>
      </c>
      <c r="C9" s="17">
        <v>0.12138247307278401</v>
      </c>
      <c r="D9" s="17">
        <v>0.14174029176542799</v>
      </c>
      <c r="E9" s="17">
        <v>2.3723409271909499E-2</v>
      </c>
      <c r="F9" s="17">
        <v>4.2995017216516697E-2</v>
      </c>
      <c r="G9" s="17">
        <v>0.22481832265283999</v>
      </c>
      <c r="H9" s="17">
        <v>3.62216266525896E-2</v>
      </c>
      <c r="I9" s="17">
        <v>0.15268443064731099</v>
      </c>
      <c r="J9" s="17">
        <v>7.5004936980148595E-2</v>
      </c>
      <c r="K9" s="17">
        <v>0.12545622233972001</v>
      </c>
    </row>
    <row r="10" spans="2:12" x14ac:dyDescent="0.3">
      <c r="B10" s="18" t="s">
        <v>197</v>
      </c>
      <c r="C10" s="17">
        <v>0.17215799253789299</v>
      </c>
      <c r="D10" s="17">
        <v>0.152876589820819</v>
      </c>
      <c r="E10" s="17">
        <v>2.31105372676432E-2</v>
      </c>
      <c r="F10" s="17">
        <v>9.3593566143930995E-2</v>
      </c>
      <c r="G10" s="17">
        <v>0.164398284046719</v>
      </c>
      <c r="H10" s="17">
        <v>6.6823054540604096E-2</v>
      </c>
      <c r="I10" s="17">
        <v>0.205867579953081</v>
      </c>
      <c r="J10" s="17">
        <v>0.123895532846065</v>
      </c>
      <c r="K10" s="17">
        <v>0.15132493946280001</v>
      </c>
    </row>
    <row r="11" spans="2:12" x14ac:dyDescent="0.3">
      <c r="B11" s="18" t="s">
        <v>198</v>
      </c>
      <c r="C11" s="17">
        <v>0.220959393522556</v>
      </c>
      <c r="D11" s="17">
        <v>0.204114286546941</v>
      </c>
      <c r="E11" s="17">
        <v>2.8103635369809501E-2</v>
      </c>
      <c r="F11" s="17">
        <v>8.7989319542121996E-2</v>
      </c>
      <c r="G11" s="17">
        <v>0.124758429197439</v>
      </c>
      <c r="H11" s="17">
        <v>9.1424093481338106E-2</v>
      </c>
      <c r="I11" s="17">
        <v>0.13726212907433699</v>
      </c>
      <c r="J11" s="17">
        <v>0.14435401810693399</v>
      </c>
      <c r="K11" s="17">
        <v>0.172941750380492</v>
      </c>
    </row>
    <row r="12" spans="2:12" x14ac:dyDescent="0.3">
      <c r="B12" s="18" t="s">
        <v>199</v>
      </c>
      <c r="C12" s="17">
        <v>0.26572652607561498</v>
      </c>
      <c r="D12" s="17">
        <v>0.206847651989993</v>
      </c>
      <c r="E12" s="17">
        <v>0.38944710428826401</v>
      </c>
      <c r="F12" s="17">
        <v>0.28374990736323702</v>
      </c>
      <c r="G12" s="17">
        <v>0.137328279264086</v>
      </c>
      <c r="H12" s="17">
        <v>0.34716599060674702</v>
      </c>
      <c r="I12" s="17">
        <v>0.17048366062605999</v>
      </c>
      <c r="J12" s="17">
        <v>0.28218920827224903</v>
      </c>
      <c r="K12" s="17">
        <v>0.267316736938844</v>
      </c>
    </row>
    <row r="13" spans="2:12" x14ac:dyDescent="0.3">
      <c r="B13" s="18" t="s">
        <v>200</v>
      </c>
      <c r="C13" s="17">
        <v>5.6899156341767301E-2</v>
      </c>
      <c r="D13" s="17">
        <v>3.5164412340397702E-2</v>
      </c>
      <c r="E13" s="17">
        <v>0.34051762484308501</v>
      </c>
      <c r="F13" s="17">
        <v>0.160626172934346</v>
      </c>
      <c r="G13" s="17">
        <v>2.3800417858341898E-2</v>
      </c>
      <c r="H13" s="17">
        <v>0.198831069722744</v>
      </c>
      <c r="I13" s="17">
        <v>4.0303909173875697E-2</v>
      </c>
      <c r="J13" s="17">
        <v>8.5709879989795401E-2</v>
      </c>
      <c r="K13" s="17">
        <v>6.7519933669731705E-2</v>
      </c>
    </row>
    <row r="14" spans="2:12" x14ac:dyDescent="0.3">
      <c r="B14" s="18" t="s">
        <v>201</v>
      </c>
      <c r="C14" s="17">
        <v>6.9996274892688407E-2</v>
      </c>
      <c r="D14" s="17">
        <v>0.17006066547203799</v>
      </c>
      <c r="E14" s="17">
        <v>0.142463565156699</v>
      </c>
      <c r="F14" s="17">
        <v>0.27636933524843199</v>
      </c>
      <c r="G14" s="17">
        <v>1.9463572323748901E-2</v>
      </c>
      <c r="H14" s="17">
        <v>0.20987712054722299</v>
      </c>
      <c r="I14" s="17">
        <v>6.9574313308133406E-2</v>
      </c>
      <c r="J14" s="17">
        <v>0.223006278312888</v>
      </c>
      <c r="K14" s="17">
        <v>0.13077664026456901</v>
      </c>
    </row>
    <row r="15" spans="2:12" x14ac:dyDescent="0.3">
      <c r="B15" s="18" t="s">
        <v>202</v>
      </c>
      <c r="C15" s="17">
        <v>5.1184011292874703E-3</v>
      </c>
      <c r="D15" s="17">
        <v>5.8643451085127196E-3</v>
      </c>
      <c r="E15" s="17">
        <v>1.9610215867992099E-2</v>
      </c>
      <c r="F15" s="17">
        <v>1.52542519806E-2</v>
      </c>
      <c r="G15" s="17">
        <v>7.9598830381733508E-3</v>
      </c>
      <c r="H15" s="17">
        <v>1.86861698355535E-2</v>
      </c>
      <c r="I15" s="17">
        <v>4.9674187619075799E-3</v>
      </c>
      <c r="J15" s="17">
        <v>1.4302539040163501E-2</v>
      </c>
      <c r="K15" s="17">
        <v>9.0264885567760602E-3</v>
      </c>
    </row>
    <row r="16" spans="2:12" x14ac:dyDescent="0.3">
      <c r="B16" s="16"/>
      <c r="C16" s="16"/>
      <c r="D16" s="16"/>
      <c r="E16" s="16"/>
      <c r="F16" s="16"/>
      <c r="G16" s="16"/>
      <c r="H16" s="16"/>
      <c r="I16" s="16"/>
      <c r="J16" s="16"/>
      <c r="K16" s="16"/>
    </row>
    <row r="17" spans="2:2" x14ac:dyDescent="0.3">
      <c r="B17" t="s">
        <v>111</v>
      </c>
    </row>
    <row r="18" spans="2:2" x14ac:dyDescent="0.3">
      <c r="B18" t="s">
        <v>112</v>
      </c>
    </row>
    <row r="22" spans="2:2" x14ac:dyDescent="0.3">
      <c r="B22"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204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1.17732627667768E-2</v>
      </c>
      <c r="D9" s="17">
        <v>1.7250766565098701E-2</v>
      </c>
      <c r="E9" s="17">
        <v>6.5134116835393798E-3</v>
      </c>
      <c r="F9" s="17"/>
      <c r="G9" s="17">
        <v>3.4418272611321903E-2</v>
      </c>
      <c r="H9" s="17">
        <v>2.41173775994241E-2</v>
      </c>
      <c r="I9" s="17">
        <v>1.1239533012486201E-2</v>
      </c>
      <c r="J9" s="17">
        <v>5.5874994499513896E-3</v>
      </c>
      <c r="K9" s="17">
        <v>0</v>
      </c>
      <c r="L9" s="17">
        <v>0</v>
      </c>
      <c r="M9" s="17"/>
      <c r="N9" s="17">
        <v>2.25160793026273E-2</v>
      </c>
      <c r="O9" s="17">
        <v>1.92473995343628E-3</v>
      </c>
      <c r="P9" s="17">
        <v>1.7428746420472398E-2</v>
      </c>
      <c r="Q9" s="17">
        <v>5.5561802337931697E-3</v>
      </c>
      <c r="R9" s="17"/>
      <c r="S9" s="17">
        <v>2.5606385322825199E-2</v>
      </c>
      <c r="T9" s="17">
        <v>1.0942301320801999E-2</v>
      </c>
      <c r="U9" s="17">
        <v>0</v>
      </c>
      <c r="V9" s="17">
        <v>4.1585121606744404E-3</v>
      </c>
      <c r="W9" s="17">
        <v>6.4437236029517104E-3</v>
      </c>
      <c r="X9" s="17">
        <v>1.09568676179429E-2</v>
      </c>
      <c r="Y9" s="17">
        <v>5.9916404137447298E-3</v>
      </c>
      <c r="Z9" s="17">
        <v>0</v>
      </c>
      <c r="AA9" s="17">
        <v>2.67389582067947E-2</v>
      </c>
      <c r="AB9" s="17">
        <v>7.9164957353740802E-3</v>
      </c>
      <c r="AC9" s="17">
        <v>1.6149222414105401E-2</v>
      </c>
      <c r="AD9" s="17">
        <v>0</v>
      </c>
      <c r="AE9" s="17"/>
      <c r="AF9" s="17">
        <v>6.2383752413689804E-3</v>
      </c>
      <c r="AG9" s="17">
        <v>1.9593779770247999E-2</v>
      </c>
      <c r="AH9" s="17">
        <v>3.5884817810837599E-3</v>
      </c>
      <c r="AI9" s="17"/>
      <c r="AJ9" s="17">
        <v>1.3452734098220001E-2</v>
      </c>
      <c r="AK9" s="17">
        <v>1.44102001995357E-2</v>
      </c>
      <c r="AL9" s="17">
        <v>4.4168712002091003E-3</v>
      </c>
      <c r="AM9" s="17">
        <v>1.4955392713161699E-2</v>
      </c>
      <c r="AN9" s="17">
        <v>2.8093785129194301E-2</v>
      </c>
      <c r="AO9" s="17"/>
      <c r="AP9" s="17">
        <v>1.6365851471449599E-2</v>
      </c>
      <c r="AQ9" s="17">
        <v>1.59969241339998E-2</v>
      </c>
      <c r="AR9" s="17">
        <v>9.4338645468071709E-3</v>
      </c>
      <c r="AS9" s="17">
        <v>1.2452001588221099E-2</v>
      </c>
      <c r="AT9" s="17">
        <v>1.9920464992910902E-2</v>
      </c>
      <c r="AU9" s="17">
        <v>0</v>
      </c>
      <c r="AV9" s="17"/>
      <c r="AW9" s="17">
        <v>0</v>
      </c>
      <c r="AX9" s="17">
        <v>1.1169219557973901E-2</v>
      </c>
      <c r="AY9" s="17">
        <v>7.1893101757563704E-3</v>
      </c>
      <c r="AZ9" s="17">
        <v>0</v>
      </c>
      <c r="BA9" s="17">
        <v>0</v>
      </c>
      <c r="BB9" s="17">
        <v>1.2822986262028701E-2</v>
      </c>
      <c r="BC9" s="17">
        <v>1.6349377896276301E-2</v>
      </c>
      <c r="BD9" s="17">
        <v>1.2750396736229999E-2</v>
      </c>
      <c r="BE9" s="17">
        <v>0</v>
      </c>
      <c r="BF9" s="17">
        <v>1.9712696282752899E-2</v>
      </c>
      <c r="BG9" s="17">
        <v>6.6740590131268603E-3</v>
      </c>
      <c r="BH9" s="17">
        <v>1.00225143010909E-2</v>
      </c>
      <c r="BI9" s="17">
        <v>1.05002598738307E-2</v>
      </c>
      <c r="BJ9" s="17">
        <v>0</v>
      </c>
      <c r="BK9" s="17">
        <v>3.7097167942927403E-2</v>
      </c>
      <c r="BL9" s="17">
        <v>5.8273310877247901E-2</v>
      </c>
      <c r="BM9" s="17"/>
      <c r="BN9" s="17">
        <v>1.62374121767421E-2</v>
      </c>
      <c r="BO9" s="17">
        <v>5.7761897354863603E-3</v>
      </c>
      <c r="BP9" s="17"/>
      <c r="BQ9" s="17">
        <v>1.6616988096467101E-2</v>
      </c>
      <c r="BR9" s="17">
        <v>1.38477630197465E-2</v>
      </c>
      <c r="BS9" s="17"/>
      <c r="BT9" s="17">
        <v>2.1758141656604502E-2</v>
      </c>
      <c r="BU9" s="17"/>
      <c r="BV9" s="17">
        <v>6.6930906669681401E-3</v>
      </c>
      <c r="BW9" s="17">
        <v>1.9557068480672599E-2</v>
      </c>
      <c r="BX9" s="17">
        <v>1.03559446251022E-2</v>
      </c>
      <c r="BY9" s="17"/>
      <c r="BZ9" s="17">
        <v>9.4536460397878306E-3</v>
      </c>
      <c r="CA9" s="17">
        <v>1.24402347415076E-2</v>
      </c>
      <c r="CB9" s="17">
        <v>3.5740849535924801E-3</v>
      </c>
      <c r="CC9" s="17">
        <v>7.1927341133945196E-3</v>
      </c>
      <c r="CD9" s="17">
        <v>5.2126761503552398E-3</v>
      </c>
      <c r="CE9" s="17">
        <v>7.7132538955744798E-3</v>
      </c>
      <c r="CF9" s="17">
        <v>4.8638013454974503E-2</v>
      </c>
      <c r="CG9" s="17"/>
      <c r="CH9" s="17">
        <v>7.01768897306351E-2</v>
      </c>
      <c r="CI9" s="17">
        <v>1.17578726580046E-2</v>
      </c>
      <c r="CJ9" s="17">
        <v>1.30314816772036E-3</v>
      </c>
      <c r="CK9" s="17">
        <v>0</v>
      </c>
      <c r="CL9" s="17">
        <v>1.12821517234248E-2</v>
      </c>
    </row>
    <row r="10" spans="2:90" x14ac:dyDescent="0.3">
      <c r="B10" s="18" t="s">
        <v>195</v>
      </c>
      <c r="C10" s="17">
        <v>7.5986519660633106E-2</v>
      </c>
      <c r="D10" s="17">
        <v>9.6828915825570905E-2</v>
      </c>
      <c r="E10" s="17">
        <v>5.6219541029456602E-2</v>
      </c>
      <c r="F10" s="17"/>
      <c r="G10" s="17">
        <v>0.13086579561669501</v>
      </c>
      <c r="H10" s="17">
        <v>0.18763410484463799</v>
      </c>
      <c r="I10" s="17">
        <v>8.2028158623345504E-2</v>
      </c>
      <c r="J10" s="17">
        <v>1.1410545781637501E-2</v>
      </c>
      <c r="K10" s="17">
        <v>1.9830604926378701E-2</v>
      </c>
      <c r="L10" s="17">
        <v>3.3447468781235397E-2</v>
      </c>
      <c r="M10" s="17"/>
      <c r="N10" s="17">
        <v>0.124762204965696</v>
      </c>
      <c r="O10" s="17">
        <v>6.8362593628538207E-2</v>
      </c>
      <c r="P10" s="17">
        <v>6.27402139324265E-2</v>
      </c>
      <c r="Q10" s="17">
        <v>4.3736580360518099E-2</v>
      </c>
      <c r="R10" s="17"/>
      <c r="S10" s="17">
        <v>0.162086997322617</v>
      </c>
      <c r="T10" s="17">
        <v>4.7271450768337601E-2</v>
      </c>
      <c r="U10" s="17">
        <v>4.2638065587033099E-2</v>
      </c>
      <c r="V10" s="17">
        <v>2.7512785282749901E-2</v>
      </c>
      <c r="W10" s="17">
        <v>8.76713657656151E-2</v>
      </c>
      <c r="X10" s="17">
        <v>4.3160200978430902E-2</v>
      </c>
      <c r="Y10" s="17">
        <v>7.4591781410275601E-2</v>
      </c>
      <c r="Z10" s="17">
        <v>7.9269443872732701E-2</v>
      </c>
      <c r="AA10" s="17">
        <v>6.8282175373428802E-2</v>
      </c>
      <c r="AB10" s="17">
        <v>9.5243790326098907E-2</v>
      </c>
      <c r="AC10" s="17">
        <v>7.6651305780419801E-2</v>
      </c>
      <c r="AD10" s="17">
        <v>7.2064750152893806E-2</v>
      </c>
      <c r="AE10" s="17"/>
      <c r="AF10" s="17">
        <v>4.9705480690054198E-2</v>
      </c>
      <c r="AG10" s="17">
        <v>0.10373149365286199</v>
      </c>
      <c r="AH10" s="17">
        <v>5.65654448075293E-2</v>
      </c>
      <c r="AI10" s="17"/>
      <c r="AJ10" s="17">
        <v>5.9276471011821402E-2</v>
      </c>
      <c r="AK10" s="17">
        <v>0.120305807515362</v>
      </c>
      <c r="AL10" s="17">
        <v>5.44991200819595E-2</v>
      </c>
      <c r="AM10" s="17">
        <v>6.0350486473117498E-2</v>
      </c>
      <c r="AN10" s="17">
        <v>6.3329275122264397E-2</v>
      </c>
      <c r="AO10" s="17"/>
      <c r="AP10" s="17">
        <v>0.14963991567538601</v>
      </c>
      <c r="AQ10" s="17">
        <v>9.0531625293512205E-2</v>
      </c>
      <c r="AR10" s="17">
        <v>4.0004396742348403E-2</v>
      </c>
      <c r="AS10" s="17">
        <v>4.6442601367521798E-2</v>
      </c>
      <c r="AT10" s="17">
        <v>6.6766967866405305E-2</v>
      </c>
      <c r="AU10" s="17">
        <v>2.32413327040343E-2</v>
      </c>
      <c r="AV10" s="17"/>
      <c r="AW10" s="17">
        <v>5.19026093843259E-2</v>
      </c>
      <c r="AX10" s="17">
        <v>7.6340557352942498E-2</v>
      </c>
      <c r="AY10" s="17">
        <v>5.1870632992852397E-2</v>
      </c>
      <c r="AZ10" s="17">
        <v>6.41197713660413E-2</v>
      </c>
      <c r="BA10" s="17">
        <v>5.2899106884419997E-2</v>
      </c>
      <c r="BB10" s="17">
        <v>4.8432972311136302E-2</v>
      </c>
      <c r="BC10" s="17">
        <v>8.4434705132647406E-2</v>
      </c>
      <c r="BD10" s="17">
        <v>3.1780917595851901E-2</v>
      </c>
      <c r="BE10" s="17">
        <v>5.6587091648375602E-2</v>
      </c>
      <c r="BF10" s="17">
        <v>7.1139823816007003E-2</v>
      </c>
      <c r="BG10" s="17">
        <v>6.5655576422205097E-2</v>
      </c>
      <c r="BH10" s="17">
        <v>5.5005656395484402E-2</v>
      </c>
      <c r="BI10" s="17">
        <v>0.105008579096531</v>
      </c>
      <c r="BJ10" s="17">
        <v>0.10146193066822</v>
      </c>
      <c r="BK10" s="17">
        <v>0.15315231072093699</v>
      </c>
      <c r="BL10" s="17">
        <v>0.27904893111859802</v>
      </c>
      <c r="BM10" s="17"/>
      <c r="BN10" s="17">
        <v>9.5480297234423306E-2</v>
      </c>
      <c r="BO10" s="17">
        <v>4.9234519245945102E-2</v>
      </c>
      <c r="BP10" s="17"/>
      <c r="BQ10" s="17">
        <v>0.15558828717916501</v>
      </c>
      <c r="BR10" s="17">
        <v>6.8007678926733997E-2</v>
      </c>
      <c r="BS10" s="17"/>
      <c r="BT10" s="17">
        <v>0.20407672126146201</v>
      </c>
      <c r="BU10" s="17"/>
      <c r="BV10" s="17">
        <v>3.8395146807670699E-2</v>
      </c>
      <c r="BW10" s="17">
        <v>0.105990399381154</v>
      </c>
      <c r="BX10" s="17">
        <v>8.4266459296779894E-2</v>
      </c>
      <c r="BY10" s="17"/>
      <c r="BZ10" s="17">
        <v>3.1880055839832798E-2</v>
      </c>
      <c r="CA10" s="17">
        <v>4.3662285597272497E-2</v>
      </c>
      <c r="CB10" s="17">
        <v>4.5570005150029402E-2</v>
      </c>
      <c r="CC10" s="17">
        <v>7.2820736003638198E-2</v>
      </c>
      <c r="CD10" s="17">
        <v>7.6392657046432694E-2</v>
      </c>
      <c r="CE10" s="17">
        <v>0.10109072491179601</v>
      </c>
      <c r="CF10" s="17">
        <v>0.18685486116842101</v>
      </c>
      <c r="CG10" s="17"/>
      <c r="CH10" s="17">
        <v>0.221953298919529</v>
      </c>
      <c r="CI10" s="17">
        <v>0.105969852735485</v>
      </c>
      <c r="CJ10" s="17">
        <v>3.6648208103397799E-2</v>
      </c>
      <c r="CK10" s="17">
        <v>1.9040447718351498E-2</v>
      </c>
      <c r="CL10" s="17">
        <v>2.43506603549885E-2</v>
      </c>
    </row>
    <row r="11" spans="2:90" x14ac:dyDescent="0.3">
      <c r="B11" s="18" t="s">
        <v>196</v>
      </c>
      <c r="C11" s="17">
        <v>0.12138247307278401</v>
      </c>
      <c r="D11" s="17">
        <v>0.137531039496915</v>
      </c>
      <c r="E11" s="17">
        <v>0.10459173711527101</v>
      </c>
      <c r="F11" s="17"/>
      <c r="G11" s="17">
        <v>0.14025539166228401</v>
      </c>
      <c r="H11" s="17">
        <v>0.18321321895276299</v>
      </c>
      <c r="I11" s="17">
        <v>0.158870235518834</v>
      </c>
      <c r="J11" s="17">
        <v>5.3614035825679203E-2</v>
      </c>
      <c r="K11" s="17">
        <v>9.3448620299995899E-2</v>
      </c>
      <c r="L11" s="17">
        <v>0.10137356172532</v>
      </c>
      <c r="M11" s="17"/>
      <c r="N11" s="17">
        <v>0.148086000853375</v>
      </c>
      <c r="O11" s="17">
        <v>0.125564601585226</v>
      </c>
      <c r="P11" s="17">
        <v>0.115994370755163</v>
      </c>
      <c r="Q11" s="17">
        <v>9.2148193867978206E-2</v>
      </c>
      <c r="R11" s="17"/>
      <c r="S11" s="17">
        <v>0.118408361113227</v>
      </c>
      <c r="T11" s="17">
        <v>9.8158272704793506E-2</v>
      </c>
      <c r="U11" s="17">
        <v>9.5556399508126E-2</v>
      </c>
      <c r="V11" s="17">
        <v>0.132201678390997</v>
      </c>
      <c r="W11" s="17">
        <v>0.14575743952673101</v>
      </c>
      <c r="X11" s="17">
        <v>0.18034414664015999</v>
      </c>
      <c r="Y11" s="17">
        <v>0.13385878162016701</v>
      </c>
      <c r="Z11" s="17">
        <v>0.157181755766299</v>
      </c>
      <c r="AA11" s="17">
        <v>9.8629918729923605E-2</v>
      </c>
      <c r="AB11" s="17">
        <v>9.14896912334104E-2</v>
      </c>
      <c r="AC11" s="17">
        <v>0.13841626545487801</v>
      </c>
      <c r="AD11" s="17">
        <v>0.103081159043134</v>
      </c>
      <c r="AE11" s="17"/>
      <c r="AF11" s="17">
        <v>0.110439483809688</v>
      </c>
      <c r="AG11" s="17">
        <v>0.12951354256064501</v>
      </c>
      <c r="AH11" s="17">
        <v>0.11421136494409299</v>
      </c>
      <c r="AI11" s="17"/>
      <c r="AJ11" s="17">
        <v>0.11526385666517799</v>
      </c>
      <c r="AK11" s="17">
        <v>0.15269340481709401</v>
      </c>
      <c r="AL11" s="17">
        <v>0.13360139598576801</v>
      </c>
      <c r="AM11" s="17">
        <v>0.10593090299923801</v>
      </c>
      <c r="AN11" s="17">
        <v>0.135170599926179</v>
      </c>
      <c r="AO11" s="17"/>
      <c r="AP11" s="17">
        <v>0.173842310195407</v>
      </c>
      <c r="AQ11" s="17">
        <v>0.125076889192515</v>
      </c>
      <c r="AR11" s="17">
        <v>0.140090164698674</v>
      </c>
      <c r="AS11" s="17">
        <v>0.103896402988659</v>
      </c>
      <c r="AT11" s="17">
        <v>0.138860621729052</v>
      </c>
      <c r="AU11" s="17">
        <v>5.1892086746143401E-2</v>
      </c>
      <c r="AV11" s="17"/>
      <c r="AW11" s="17">
        <v>5.3573089408536299E-2</v>
      </c>
      <c r="AX11" s="17">
        <v>4.68009476424249E-2</v>
      </c>
      <c r="AY11" s="17">
        <v>0.130537708069807</v>
      </c>
      <c r="AZ11" s="17">
        <v>8.0986079881804798E-2</v>
      </c>
      <c r="BA11" s="17">
        <v>0.109708520568463</v>
      </c>
      <c r="BB11" s="17">
        <v>0.107617807127926</v>
      </c>
      <c r="BC11" s="17">
        <v>0.11880903278581099</v>
      </c>
      <c r="BD11" s="17">
        <v>0.17231524240236601</v>
      </c>
      <c r="BE11" s="17">
        <v>0.13626920047122901</v>
      </c>
      <c r="BF11" s="17">
        <v>5.3875901735608897E-2</v>
      </c>
      <c r="BG11" s="17">
        <v>0.115371555626034</v>
      </c>
      <c r="BH11" s="17">
        <v>0.13988868628586901</v>
      </c>
      <c r="BI11" s="17">
        <v>0.16781365607891799</v>
      </c>
      <c r="BJ11" s="17">
        <v>0.184409013287648</v>
      </c>
      <c r="BK11" s="17">
        <v>0.125643894763978</v>
      </c>
      <c r="BL11" s="17">
        <v>0.22714100818067301</v>
      </c>
      <c r="BM11" s="17"/>
      <c r="BN11" s="17">
        <v>0.12579152236328001</v>
      </c>
      <c r="BO11" s="17">
        <v>0.11619525170490901</v>
      </c>
      <c r="BP11" s="17"/>
      <c r="BQ11" s="17">
        <v>0.18404882805553499</v>
      </c>
      <c r="BR11" s="17">
        <v>0.114911600997314</v>
      </c>
      <c r="BS11" s="17"/>
      <c r="BT11" s="17">
        <v>0.16766742680905</v>
      </c>
      <c r="BU11" s="17"/>
      <c r="BV11" s="17">
        <v>8.2685366946130795E-2</v>
      </c>
      <c r="BW11" s="17">
        <v>0.13410605478048501</v>
      </c>
      <c r="BX11" s="17">
        <v>0.13362564855706299</v>
      </c>
      <c r="BY11" s="17"/>
      <c r="BZ11" s="17">
        <v>5.74414138546352E-2</v>
      </c>
      <c r="CA11" s="17">
        <v>7.5533049174661401E-2</v>
      </c>
      <c r="CB11" s="17">
        <v>9.2477099822284997E-2</v>
      </c>
      <c r="CC11" s="17">
        <v>0.129208198810811</v>
      </c>
      <c r="CD11" s="17">
        <v>0.15139736033745399</v>
      </c>
      <c r="CE11" s="17">
        <v>0.15301256111934</v>
      </c>
      <c r="CF11" s="17">
        <v>0.21186735332884099</v>
      </c>
      <c r="CG11" s="17"/>
      <c r="CH11" s="17">
        <v>0.23935681519524499</v>
      </c>
      <c r="CI11" s="17">
        <v>0.150277008312274</v>
      </c>
      <c r="CJ11" s="17">
        <v>9.5338022931322597E-2</v>
      </c>
      <c r="CK11" s="17">
        <v>6.40966774615183E-2</v>
      </c>
      <c r="CL11" s="17">
        <v>2.7363701416212399E-2</v>
      </c>
    </row>
    <row r="12" spans="2:90" x14ac:dyDescent="0.3">
      <c r="B12" s="18" t="s">
        <v>197</v>
      </c>
      <c r="C12" s="17">
        <v>0.17215799253789299</v>
      </c>
      <c r="D12" s="17">
        <v>0.179104013840066</v>
      </c>
      <c r="E12" s="17">
        <v>0.16371084764225</v>
      </c>
      <c r="F12" s="17"/>
      <c r="G12" s="17">
        <v>0.207846639557939</v>
      </c>
      <c r="H12" s="17">
        <v>0.22677449661649601</v>
      </c>
      <c r="I12" s="17">
        <v>0.18678646693270901</v>
      </c>
      <c r="J12" s="17">
        <v>0.138737576024975</v>
      </c>
      <c r="K12" s="17">
        <v>0.13553210155189099</v>
      </c>
      <c r="L12" s="17">
        <v>0.143542927117082</v>
      </c>
      <c r="M12" s="17"/>
      <c r="N12" s="17">
        <v>0.24706502861847701</v>
      </c>
      <c r="O12" s="17">
        <v>0.176341335465973</v>
      </c>
      <c r="P12" s="17">
        <v>0.15613699895557601</v>
      </c>
      <c r="Q12" s="17">
        <v>9.8695950697026399E-2</v>
      </c>
      <c r="R12" s="17"/>
      <c r="S12" s="17">
        <v>0.208272732358422</v>
      </c>
      <c r="T12" s="17">
        <v>0.18459856480485301</v>
      </c>
      <c r="U12" s="17">
        <v>0.197959314890292</v>
      </c>
      <c r="V12" s="17">
        <v>0.107178592566906</v>
      </c>
      <c r="W12" s="17">
        <v>0.17343098638658799</v>
      </c>
      <c r="X12" s="17">
        <v>0.201632434173801</v>
      </c>
      <c r="Y12" s="17">
        <v>0.14200922328403701</v>
      </c>
      <c r="Z12" s="17">
        <v>0.117047559140861</v>
      </c>
      <c r="AA12" s="17">
        <v>0.15206420204941701</v>
      </c>
      <c r="AB12" s="17">
        <v>0.18870887842718001</v>
      </c>
      <c r="AC12" s="17">
        <v>0.17054194332188299</v>
      </c>
      <c r="AD12" s="17">
        <v>0.16455890281412899</v>
      </c>
      <c r="AE12" s="17"/>
      <c r="AF12" s="17">
        <v>0.140612270539413</v>
      </c>
      <c r="AG12" s="17">
        <v>0.167414532274655</v>
      </c>
      <c r="AH12" s="17">
        <v>0.202423085574331</v>
      </c>
      <c r="AI12" s="17"/>
      <c r="AJ12" s="17">
        <v>0.18390777305705699</v>
      </c>
      <c r="AK12" s="17">
        <v>0.173434889687509</v>
      </c>
      <c r="AL12" s="17">
        <v>0.18779023447901899</v>
      </c>
      <c r="AM12" s="17">
        <v>0.16720282573189801</v>
      </c>
      <c r="AN12" s="17">
        <v>0.20971806398540499</v>
      </c>
      <c r="AO12" s="17"/>
      <c r="AP12" s="17">
        <v>0.198140166740778</v>
      </c>
      <c r="AQ12" s="17">
        <v>0.20009577296381501</v>
      </c>
      <c r="AR12" s="17">
        <v>0.16065953933396601</v>
      </c>
      <c r="AS12" s="17">
        <v>0.152226884549342</v>
      </c>
      <c r="AT12" s="17">
        <v>0.17339465542820501</v>
      </c>
      <c r="AU12" s="17">
        <v>0.157377070913093</v>
      </c>
      <c r="AV12" s="17"/>
      <c r="AW12" s="17">
        <v>0.144216797251039</v>
      </c>
      <c r="AX12" s="17">
        <v>0.133238998879255</v>
      </c>
      <c r="AY12" s="17">
        <v>0.105437870192731</v>
      </c>
      <c r="AZ12" s="17">
        <v>9.7718095769192798E-2</v>
      </c>
      <c r="BA12" s="17">
        <v>0.132744361474425</v>
      </c>
      <c r="BB12" s="17">
        <v>0.13792045404244099</v>
      </c>
      <c r="BC12" s="17">
        <v>0.177089786335176</v>
      </c>
      <c r="BD12" s="17">
        <v>0.20408115353428499</v>
      </c>
      <c r="BE12" s="17">
        <v>0.16879206622274201</v>
      </c>
      <c r="BF12" s="17">
        <v>0.191783750935238</v>
      </c>
      <c r="BG12" s="17">
        <v>0.226135647234359</v>
      </c>
      <c r="BH12" s="17">
        <v>0.24706802155795199</v>
      </c>
      <c r="BI12" s="17">
        <v>0.19876135463631001</v>
      </c>
      <c r="BJ12" s="17">
        <v>0.27829837187530698</v>
      </c>
      <c r="BK12" s="17">
        <v>0.28940975247571898</v>
      </c>
      <c r="BL12" s="17">
        <v>0.18983828048665599</v>
      </c>
      <c r="BM12" s="17"/>
      <c r="BN12" s="17">
        <v>0.166127944044867</v>
      </c>
      <c r="BO12" s="17">
        <v>0.18069594585152099</v>
      </c>
      <c r="BP12" s="17"/>
      <c r="BQ12" s="17">
        <v>0.19527458642387099</v>
      </c>
      <c r="BR12" s="17">
        <v>0.14232628591321</v>
      </c>
      <c r="BS12" s="17"/>
      <c r="BT12" s="17">
        <v>0.16604554550402401</v>
      </c>
      <c r="BU12" s="17"/>
      <c r="BV12" s="17">
        <v>0.164834394676771</v>
      </c>
      <c r="BW12" s="17">
        <v>0.17812565589468299</v>
      </c>
      <c r="BX12" s="17">
        <v>0.17912884252980299</v>
      </c>
      <c r="BY12" s="17"/>
      <c r="BZ12" s="17">
        <v>8.2115748510514897E-2</v>
      </c>
      <c r="CA12" s="17">
        <v>8.5777756857860807E-2</v>
      </c>
      <c r="CB12" s="17">
        <v>0.12606021258665001</v>
      </c>
      <c r="CC12" s="17">
        <v>0.18004481939863101</v>
      </c>
      <c r="CD12" s="17">
        <v>0.231263361753764</v>
      </c>
      <c r="CE12" s="17">
        <v>0.216293682450548</v>
      </c>
      <c r="CF12" s="17">
        <v>0.26924065042332201</v>
      </c>
      <c r="CG12" s="17"/>
      <c r="CH12" s="17">
        <v>0.19822585706953</v>
      </c>
      <c r="CI12" s="17">
        <v>0.23854333559881299</v>
      </c>
      <c r="CJ12" s="17">
        <v>0.15015106123218</v>
      </c>
      <c r="CK12" s="17">
        <v>7.9733811278426298E-2</v>
      </c>
      <c r="CL12" s="17">
        <v>5.4803503014929797E-2</v>
      </c>
    </row>
    <row r="13" spans="2:90" x14ac:dyDescent="0.3">
      <c r="B13" s="18" t="s">
        <v>198</v>
      </c>
      <c r="C13" s="17">
        <v>0.220959393522556</v>
      </c>
      <c r="D13" s="17">
        <v>0.217254943861313</v>
      </c>
      <c r="E13" s="17">
        <v>0.22535963113957</v>
      </c>
      <c r="F13" s="17"/>
      <c r="G13" s="17">
        <v>0.16981048614612401</v>
      </c>
      <c r="H13" s="17">
        <v>0.135918070749945</v>
      </c>
      <c r="I13" s="17">
        <v>0.24032270682219201</v>
      </c>
      <c r="J13" s="17">
        <v>0.26439829044859597</v>
      </c>
      <c r="K13" s="17">
        <v>0.24541672856385799</v>
      </c>
      <c r="L13" s="17">
        <v>0.25689857136042299</v>
      </c>
      <c r="M13" s="17"/>
      <c r="N13" s="17">
        <v>0.21192150021386399</v>
      </c>
      <c r="O13" s="17">
        <v>0.25084129480511702</v>
      </c>
      <c r="P13" s="17">
        <v>0.227561057561979</v>
      </c>
      <c r="Q13" s="17">
        <v>0.19417145160162999</v>
      </c>
      <c r="R13" s="17"/>
      <c r="S13" s="17">
        <v>0.16368393021901001</v>
      </c>
      <c r="T13" s="17">
        <v>0.24949993444968199</v>
      </c>
      <c r="U13" s="17">
        <v>0.229883282569699</v>
      </c>
      <c r="V13" s="17">
        <v>0.265086777881612</v>
      </c>
      <c r="W13" s="17">
        <v>0.201042769612473</v>
      </c>
      <c r="X13" s="17">
        <v>0.22384692025929701</v>
      </c>
      <c r="Y13" s="17">
        <v>0.23433488343794401</v>
      </c>
      <c r="Z13" s="17">
        <v>0.18083430187514099</v>
      </c>
      <c r="AA13" s="17">
        <v>0.18214283965321901</v>
      </c>
      <c r="AB13" s="17">
        <v>0.270142326659566</v>
      </c>
      <c r="AC13" s="17">
        <v>0.22096829024730399</v>
      </c>
      <c r="AD13" s="17">
        <v>0.25990081794394998</v>
      </c>
      <c r="AE13" s="17"/>
      <c r="AF13" s="17">
        <v>0.26750364756300798</v>
      </c>
      <c r="AG13" s="17">
        <v>0.21356186191827201</v>
      </c>
      <c r="AH13" s="17">
        <v>0.14156738579755301</v>
      </c>
      <c r="AI13" s="17"/>
      <c r="AJ13" s="17">
        <v>0.26722100173646501</v>
      </c>
      <c r="AK13" s="17">
        <v>0.19347477583320399</v>
      </c>
      <c r="AL13" s="17">
        <v>0.22764658983463201</v>
      </c>
      <c r="AM13" s="17">
        <v>0.24021579997269199</v>
      </c>
      <c r="AN13" s="17">
        <v>0.22460625130290399</v>
      </c>
      <c r="AO13" s="17"/>
      <c r="AP13" s="17">
        <v>0.16666071965471199</v>
      </c>
      <c r="AQ13" s="17">
        <v>0.25060062522554299</v>
      </c>
      <c r="AR13" s="17">
        <v>0.23755004780650801</v>
      </c>
      <c r="AS13" s="17">
        <v>0.23937813280922801</v>
      </c>
      <c r="AT13" s="17">
        <v>0.22222051017234201</v>
      </c>
      <c r="AU13" s="17">
        <v>0.23639573478255499</v>
      </c>
      <c r="AV13" s="17"/>
      <c r="AW13" s="17">
        <v>0.265167205030653</v>
      </c>
      <c r="AX13" s="17">
        <v>0.135005825278531</v>
      </c>
      <c r="AY13" s="17">
        <v>0.14661462753394899</v>
      </c>
      <c r="AZ13" s="17">
        <v>0.18613283412259801</v>
      </c>
      <c r="BA13" s="17">
        <v>0.197918350743367</v>
      </c>
      <c r="BB13" s="17">
        <v>0.220795099269087</v>
      </c>
      <c r="BC13" s="17">
        <v>0.25300743151903399</v>
      </c>
      <c r="BD13" s="17">
        <v>0.21810095563325799</v>
      </c>
      <c r="BE13" s="17">
        <v>0.28239547827851502</v>
      </c>
      <c r="BF13" s="17">
        <v>0.27282095377633803</v>
      </c>
      <c r="BG13" s="17">
        <v>0.32742034151744598</v>
      </c>
      <c r="BH13" s="17">
        <v>0.277581938555926</v>
      </c>
      <c r="BI13" s="17">
        <v>0.245334703851944</v>
      </c>
      <c r="BJ13" s="17">
        <v>0.225354869572535</v>
      </c>
      <c r="BK13" s="17">
        <v>0.26420127294410301</v>
      </c>
      <c r="BL13" s="17">
        <v>0.112741106262969</v>
      </c>
      <c r="BM13" s="17"/>
      <c r="BN13" s="17">
        <v>0.22067792935584701</v>
      </c>
      <c r="BO13" s="17">
        <v>0.221079500209415</v>
      </c>
      <c r="BP13" s="17"/>
      <c r="BQ13" s="17">
        <v>0.17180243349079799</v>
      </c>
      <c r="BR13" s="17">
        <v>0.25252735839193402</v>
      </c>
      <c r="BS13" s="17"/>
      <c r="BT13" s="17">
        <v>0.18461211992087101</v>
      </c>
      <c r="BU13" s="17"/>
      <c r="BV13" s="17">
        <v>0.204288443823405</v>
      </c>
      <c r="BW13" s="17">
        <v>0.20080364542867099</v>
      </c>
      <c r="BX13" s="17">
        <v>0.235426335693706</v>
      </c>
      <c r="BY13" s="17"/>
      <c r="BZ13" s="17">
        <v>0.22120667076261599</v>
      </c>
      <c r="CA13" s="17">
        <v>0.185772960423113</v>
      </c>
      <c r="CB13" s="17">
        <v>0.24565533577072601</v>
      </c>
      <c r="CC13" s="17">
        <v>0.22658295063376299</v>
      </c>
      <c r="CD13" s="17">
        <v>0.23965887278850201</v>
      </c>
      <c r="CE13" s="17">
        <v>0.29561030401820998</v>
      </c>
      <c r="CF13" s="17">
        <v>0.156900858325599</v>
      </c>
      <c r="CG13" s="17"/>
      <c r="CH13" s="17">
        <v>0.152308739772057</v>
      </c>
      <c r="CI13" s="17">
        <v>0.23751200058465899</v>
      </c>
      <c r="CJ13" s="17">
        <v>0.24324669183452899</v>
      </c>
      <c r="CK13" s="17">
        <v>0.19762663661975799</v>
      </c>
      <c r="CL13" s="17">
        <v>0.12117959104682099</v>
      </c>
    </row>
    <row r="14" spans="2:90" x14ac:dyDescent="0.3">
      <c r="B14" s="18" t="s">
        <v>199</v>
      </c>
      <c r="C14" s="17">
        <v>0.26572652607561498</v>
      </c>
      <c r="D14" s="17">
        <v>0.230829444428608</v>
      </c>
      <c r="E14" s="17">
        <v>0.30093556366504298</v>
      </c>
      <c r="F14" s="17"/>
      <c r="G14" s="17">
        <v>0.22594773259679299</v>
      </c>
      <c r="H14" s="17">
        <v>0.16005971458606799</v>
      </c>
      <c r="I14" s="17">
        <v>0.21991275531981999</v>
      </c>
      <c r="J14" s="17">
        <v>0.33482764118146602</v>
      </c>
      <c r="K14" s="17">
        <v>0.32140763189511201</v>
      </c>
      <c r="L14" s="17">
        <v>0.32256163188762699</v>
      </c>
      <c r="M14" s="17"/>
      <c r="N14" s="17">
        <v>0.19323916372387301</v>
      </c>
      <c r="O14" s="17">
        <v>0.28595147235529</v>
      </c>
      <c r="P14" s="17">
        <v>0.26497538778029101</v>
      </c>
      <c r="Q14" s="17">
        <v>0.32435836526617501</v>
      </c>
      <c r="R14" s="17"/>
      <c r="S14" s="17">
        <v>0.25127721283572602</v>
      </c>
      <c r="T14" s="17">
        <v>0.26800044405090201</v>
      </c>
      <c r="U14" s="17">
        <v>0.29539063754367001</v>
      </c>
      <c r="V14" s="17">
        <v>0.32977479131238902</v>
      </c>
      <c r="W14" s="17">
        <v>0.19812147953164999</v>
      </c>
      <c r="X14" s="17">
        <v>0.218069251050892</v>
      </c>
      <c r="Y14" s="17">
        <v>0.26546891431873199</v>
      </c>
      <c r="Z14" s="17">
        <v>0.31792022394273001</v>
      </c>
      <c r="AA14" s="17">
        <v>0.30973977036380801</v>
      </c>
      <c r="AB14" s="17">
        <v>0.21009093218795899</v>
      </c>
      <c r="AC14" s="17">
        <v>0.26931222107595898</v>
      </c>
      <c r="AD14" s="17">
        <v>0.282902628907512</v>
      </c>
      <c r="AE14" s="17"/>
      <c r="AF14" s="17">
        <v>0.26708331657580398</v>
      </c>
      <c r="AG14" s="17">
        <v>0.27148778296094001</v>
      </c>
      <c r="AH14" s="17">
        <v>0.28134921148567599</v>
      </c>
      <c r="AI14" s="17"/>
      <c r="AJ14" s="17">
        <v>0.26774288963668502</v>
      </c>
      <c r="AK14" s="17">
        <v>0.23601398858808401</v>
      </c>
      <c r="AL14" s="17">
        <v>0.26406416745831202</v>
      </c>
      <c r="AM14" s="17">
        <v>0.29416241201734</v>
      </c>
      <c r="AN14" s="17">
        <v>0.23571991274361201</v>
      </c>
      <c r="AO14" s="17"/>
      <c r="AP14" s="17">
        <v>0.19554209344061901</v>
      </c>
      <c r="AQ14" s="17">
        <v>0.235034317652311</v>
      </c>
      <c r="AR14" s="17">
        <v>0.28148238916921098</v>
      </c>
      <c r="AS14" s="17">
        <v>0.28646784684519999</v>
      </c>
      <c r="AT14" s="17">
        <v>0.29160452937800702</v>
      </c>
      <c r="AU14" s="17">
        <v>0.36872133366940602</v>
      </c>
      <c r="AV14" s="17"/>
      <c r="AW14" s="17">
        <v>9.8018699814818297E-2</v>
      </c>
      <c r="AX14" s="17">
        <v>0.238824896377375</v>
      </c>
      <c r="AY14" s="17">
        <v>0.34747387444351302</v>
      </c>
      <c r="AZ14" s="17">
        <v>0.33428005726798399</v>
      </c>
      <c r="BA14" s="17">
        <v>0.32269738218775401</v>
      </c>
      <c r="BB14" s="17">
        <v>0.28911012917175499</v>
      </c>
      <c r="BC14" s="17">
        <v>0.29962632836400199</v>
      </c>
      <c r="BD14" s="17">
        <v>0.21032214870402099</v>
      </c>
      <c r="BE14" s="17">
        <v>0.27269106776949598</v>
      </c>
      <c r="BF14" s="17">
        <v>0.31081008107826202</v>
      </c>
      <c r="BG14" s="17">
        <v>0.195245317788104</v>
      </c>
      <c r="BH14" s="17">
        <v>0.224756010052577</v>
      </c>
      <c r="BI14" s="17">
        <v>0.27258144646246701</v>
      </c>
      <c r="BJ14" s="17">
        <v>0.17850618443215399</v>
      </c>
      <c r="BK14" s="17">
        <v>0.13049560115233499</v>
      </c>
      <c r="BL14" s="17">
        <v>0.11778377496798199</v>
      </c>
      <c r="BM14" s="17"/>
      <c r="BN14" s="17">
        <v>0.25938996901554001</v>
      </c>
      <c r="BO14" s="17">
        <v>0.27137198412338898</v>
      </c>
      <c r="BP14" s="17"/>
      <c r="BQ14" s="17">
        <v>0.18964737076620999</v>
      </c>
      <c r="BR14" s="17">
        <v>0.27087775520583102</v>
      </c>
      <c r="BS14" s="17"/>
      <c r="BT14" s="17">
        <v>0.158091974034681</v>
      </c>
      <c r="BU14" s="17"/>
      <c r="BV14" s="17">
        <v>0.29366051029685197</v>
      </c>
      <c r="BW14" s="17">
        <v>0.25731394274457098</v>
      </c>
      <c r="BX14" s="17">
        <v>0.25463959566373701</v>
      </c>
      <c r="BY14" s="17"/>
      <c r="BZ14" s="17">
        <v>0.28653613798211702</v>
      </c>
      <c r="CA14" s="17">
        <v>0.36845613369253499</v>
      </c>
      <c r="CB14" s="17">
        <v>0.33764303059669798</v>
      </c>
      <c r="CC14" s="17">
        <v>0.27725909810827498</v>
      </c>
      <c r="CD14" s="17">
        <v>0.25129366493602501</v>
      </c>
      <c r="CE14" s="17">
        <v>0.17145727274602901</v>
      </c>
      <c r="CF14" s="17">
        <v>9.1813992286915697E-2</v>
      </c>
      <c r="CG14" s="17"/>
      <c r="CH14" s="17">
        <v>7.2525348555400201E-2</v>
      </c>
      <c r="CI14" s="17">
        <v>0.19581384917657901</v>
      </c>
      <c r="CJ14" s="17">
        <v>0.33343422319740601</v>
      </c>
      <c r="CK14" s="17">
        <v>0.38214950460449498</v>
      </c>
      <c r="CL14" s="17">
        <v>0.31067955455308299</v>
      </c>
    </row>
    <row r="15" spans="2:90" x14ac:dyDescent="0.3">
      <c r="B15" s="18" t="s">
        <v>200</v>
      </c>
      <c r="C15" s="17">
        <v>5.6899156341767301E-2</v>
      </c>
      <c r="D15" s="17">
        <v>4.6576362777771198E-2</v>
      </c>
      <c r="E15" s="17">
        <v>6.7438688421442905E-2</v>
      </c>
      <c r="F15" s="17"/>
      <c r="G15" s="17">
        <v>3.5531178595666402E-2</v>
      </c>
      <c r="H15" s="17">
        <v>3.9837046290085297E-2</v>
      </c>
      <c r="I15" s="17">
        <v>4.2695929690562802E-2</v>
      </c>
      <c r="J15" s="17">
        <v>8.2381047075323302E-2</v>
      </c>
      <c r="K15" s="17">
        <v>6.9470085162349093E-2</v>
      </c>
      <c r="L15" s="17">
        <v>6.7549433598251205E-2</v>
      </c>
      <c r="M15" s="17"/>
      <c r="N15" s="17">
        <v>2.2467132561921899E-2</v>
      </c>
      <c r="O15" s="17">
        <v>4.6555778407366799E-2</v>
      </c>
      <c r="P15" s="17">
        <v>7.7755915950419793E-2</v>
      </c>
      <c r="Q15" s="17">
        <v>8.6968347380151606E-2</v>
      </c>
      <c r="R15" s="17"/>
      <c r="S15" s="17">
        <v>3.6769478419801299E-2</v>
      </c>
      <c r="T15" s="17">
        <v>5.85575454367274E-2</v>
      </c>
      <c r="U15" s="17">
        <v>5.7721155999386702E-2</v>
      </c>
      <c r="V15" s="17">
        <v>4.8965651554250103E-2</v>
      </c>
      <c r="W15" s="17">
        <v>8.7726810879223099E-2</v>
      </c>
      <c r="X15" s="17">
        <v>4.23335086455075E-2</v>
      </c>
      <c r="Y15" s="17">
        <v>6.8299631690401194E-2</v>
      </c>
      <c r="Z15" s="17">
        <v>4.37072533279175E-2</v>
      </c>
      <c r="AA15" s="17">
        <v>6.9135611979140602E-2</v>
      </c>
      <c r="AB15" s="17">
        <v>7.2978541622560594E-2</v>
      </c>
      <c r="AC15" s="17">
        <v>3.5927837532366301E-2</v>
      </c>
      <c r="AD15" s="17">
        <v>6.6166375753194104E-2</v>
      </c>
      <c r="AE15" s="17"/>
      <c r="AF15" s="17">
        <v>7.1825462144443797E-2</v>
      </c>
      <c r="AG15" s="17">
        <v>4.2455651544203797E-2</v>
      </c>
      <c r="AH15" s="17">
        <v>7.3183651305709793E-2</v>
      </c>
      <c r="AI15" s="17"/>
      <c r="AJ15" s="17">
        <v>5.3504733610563002E-2</v>
      </c>
      <c r="AK15" s="17">
        <v>4.3947623716963598E-2</v>
      </c>
      <c r="AL15" s="17">
        <v>5.8952136325993998E-2</v>
      </c>
      <c r="AM15" s="17">
        <v>4.6705775178157397E-2</v>
      </c>
      <c r="AN15" s="17">
        <v>4.7147419986877201E-2</v>
      </c>
      <c r="AO15" s="17"/>
      <c r="AP15" s="17">
        <v>4.3857397176427199E-2</v>
      </c>
      <c r="AQ15" s="17">
        <v>4.3409161421115998E-2</v>
      </c>
      <c r="AR15" s="17">
        <v>5.6184806742355299E-2</v>
      </c>
      <c r="AS15" s="17">
        <v>7.3415346572582404E-2</v>
      </c>
      <c r="AT15" s="17">
        <v>3.3296774446898998E-2</v>
      </c>
      <c r="AU15" s="17">
        <v>7.0511989175387202E-2</v>
      </c>
      <c r="AV15" s="17"/>
      <c r="AW15" s="17">
        <v>9.9625073353758198E-2</v>
      </c>
      <c r="AX15" s="17">
        <v>0.14246961434149599</v>
      </c>
      <c r="AY15" s="17">
        <v>7.8067210540459203E-2</v>
      </c>
      <c r="AZ15" s="17">
        <v>0.10381799641157299</v>
      </c>
      <c r="BA15" s="17">
        <v>6.9950782859793906E-2</v>
      </c>
      <c r="BB15" s="17">
        <v>6.0611603100151699E-2</v>
      </c>
      <c r="BC15" s="17">
        <v>4.5596231548120099E-2</v>
      </c>
      <c r="BD15" s="17">
        <v>6.2682900151312906E-2</v>
      </c>
      <c r="BE15" s="17">
        <v>4.1945516058997198E-2</v>
      </c>
      <c r="BF15" s="17">
        <v>4.1628079470761498E-2</v>
      </c>
      <c r="BG15" s="17">
        <v>3.7390818571658803E-2</v>
      </c>
      <c r="BH15" s="17">
        <v>9.0249375626776807E-3</v>
      </c>
      <c r="BI15" s="17">
        <v>0</v>
      </c>
      <c r="BJ15" s="17">
        <v>3.1969630164136002E-2</v>
      </c>
      <c r="BK15" s="17">
        <v>0</v>
      </c>
      <c r="BL15" s="17">
        <v>1.51735881058742E-2</v>
      </c>
      <c r="BM15" s="17"/>
      <c r="BN15" s="17">
        <v>6.4349072967025606E-2</v>
      </c>
      <c r="BO15" s="17">
        <v>4.7431393411652499E-2</v>
      </c>
      <c r="BP15" s="17"/>
      <c r="BQ15" s="17">
        <v>4.0329666726151403E-2</v>
      </c>
      <c r="BR15" s="17">
        <v>4.7906201758832201E-2</v>
      </c>
      <c r="BS15" s="17"/>
      <c r="BT15" s="17">
        <v>4.5600912893443299E-2</v>
      </c>
      <c r="BU15" s="17"/>
      <c r="BV15" s="17">
        <v>6.4862733859429797E-2</v>
      </c>
      <c r="BW15" s="17">
        <v>4.8537545064809402E-2</v>
      </c>
      <c r="BX15" s="17">
        <v>5.2885823682141002E-2</v>
      </c>
      <c r="BY15" s="17"/>
      <c r="BZ15" s="17">
        <v>7.6957571429308896E-2</v>
      </c>
      <c r="CA15" s="17">
        <v>0.11306066505894399</v>
      </c>
      <c r="CB15" s="17">
        <v>7.3268042419857196E-2</v>
      </c>
      <c r="CC15" s="17">
        <v>6.7856414190452796E-2</v>
      </c>
      <c r="CD15" s="17">
        <v>2.0094754548766001E-2</v>
      </c>
      <c r="CE15" s="17">
        <v>1.6049789203335E-2</v>
      </c>
      <c r="CF15" s="17">
        <v>1.8938508639685801E-2</v>
      </c>
      <c r="CG15" s="17"/>
      <c r="CH15" s="17">
        <v>2.25975543034358E-2</v>
      </c>
      <c r="CI15" s="17">
        <v>2.9438911274546901E-2</v>
      </c>
      <c r="CJ15" s="17">
        <v>6.8459502999048599E-2</v>
      </c>
      <c r="CK15" s="17">
        <v>0.10708099819148</v>
      </c>
      <c r="CL15" s="17">
        <v>9.3678839241170694E-2</v>
      </c>
    </row>
    <row r="16" spans="2:90" x14ac:dyDescent="0.3">
      <c r="B16" s="18" t="s">
        <v>201</v>
      </c>
      <c r="C16" s="17">
        <v>6.9996274892688407E-2</v>
      </c>
      <c r="D16" s="17">
        <v>6.8235206550271293E-2</v>
      </c>
      <c r="E16" s="17">
        <v>7.1313663618980297E-2</v>
      </c>
      <c r="F16" s="17"/>
      <c r="G16" s="17">
        <v>4.6404524598455003E-2</v>
      </c>
      <c r="H16" s="17">
        <v>3.3272809008734902E-2</v>
      </c>
      <c r="I16" s="17">
        <v>4.9523643944533E-2</v>
      </c>
      <c r="J16" s="17">
        <v>0.10669812805026101</v>
      </c>
      <c r="K16" s="17">
        <v>0.111768616171576</v>
      </c>
      <c r="L16" s="17">
        <v>7.4626405530062098E-2</v>
      </c>
      <c r="M16" s="17"/>
      <c r="N16" s="17">
        <v>2.5039257135348301E-2</v>
      </c>
      <c r="O16" s="17">
        <v>4.2353220865817498E-2</v>
      </c>
      <c r="P16" s="17">
        <v>7.1334486109071199E-2</v>
      </c>
      <c r="Q16" s="17">
        <v>0.14667576699350299</v>
      </c>
      <c r="R16" s="17"/>
      <c r="S16" s="17">
        <v>2.6409012240601899E-2</v>
      </c>
      <c r="T16" s="17">
        <v>7.6248495404625805E-2</v>
      </c>
      <c r="U16" s="17">
        <v>8.0851143901792794E-2</v>
      </c>
      <c r="V16" s="17">
        <v>8.5121210850421597E-2</v>
      </c>
      <c r="W16" s="17">
        <v>9.3252801932860493E-2</v>
      </c>
      <c r="X16" s="17">
        <v>6.8646803689637007E-2</v>
      </c>
      <c r="Y16" s="17">
        <v>6.8617391409642403E-2</v>
      </c>
      <c r="Z16" s="17">
        <v>9.4073474811485799E-2</v>
      </c>
      <c r="AA16" s="17">
        <v>9.3266523644269003E-2</v>
      </c>
      <c r="AB16" s="17">
        <v>5.4512715749414603E-2</v>
      </c>
      <c r="AC16" s="17">
        <v>7.2032914173084397E-2</v>
      </c>
      <c r="AD16" s="17">
        <v>5.13253653851867E-2</v>
      </c>
      <c r="AE16" s="17"/>
      <c r="AF16" s="17">
        <v>8.4226683918132206E-2</v>
      </c>
      <c r="AG16" s="17">
        <v>4.5707678398570498E-2</v>
      </c>
      <c r="AH16" s="17">
        <v>0.121562594911359</v>
      </c>
      <c r="AI16" s="17"/>
      <c r="AJ16" s="17">
        <v>3.7614606829752102E-2</v>
      </c>
      <c r="AK16" s="17">
        <v>5.9952010887964799E-2</v>
      </c>
      <c r="AL16" s="17">
        <v>6.9029484634105298E-2</v>
      </c>
      <c r="AM16" s="17">
        <v>7.0476404914395899E-2</v>
      </c>
      <c r="AN16" s="17">
        <v>5.6214691803563803E-2</v>
      </c>
      <c r="AO16" s="17"/>
      <c r="AP16" s="17">
        <v>4.9924105898796499E-2</v>
      </c>
      <c r="AQ16" s="17">
        <v>3.68574961038192E-2</v>
      </c>
      <c r="AR16" s="17">
        <v>7.4594790960130095E-2</v>
      </c>
      <c r="AS16" s="17">
        <v>8.3336086886770896E-2</v>
      </c>
      <c r="AT16" s="17">
        <v>5.3935475986179503E-2</v>
      </c>
      <c r="AU16" s="17">
        <v>7.5684966753426605E-2</v>
      </c>
      <c r="AV16" s="17"/>
      <c r="AW16" s="17">
        <v>0.23691528808229601</v>
      </c>
      <c r="AX16" s="17">
        <v>0.20593700864968001</v>
      </c>
      <c r="AY16" s="17">
        <v>0.119196001940428</v>
      </c>
      <c r="AZ16" s="17">
        <v>0.13294516518080601</v>
      </c>
      <c r="BA16" s="17">
        <v>0.110040689464713</v>
      </c>
      <c r="BB16" s="17">
        <v>0.117742928878928</v>
      </c>
      <c r="BC16" s="17">
        <v>5.0871064189335104E-3</v>
      </c>
      <c r="BD16" s="17">
        <v>7.4057033795998206E-2</v>
      </c>
      <c r="BE16" s="17">
        <v>4.1319579550645601E-2</v>
      </c>
      <c r="BF16" s="17">
        <v>3.8228712905032103E-2</v>
      </c>
      <c r="BG16" s="17">
        <v>2.6106683827066102E-2</v>
      </c>
      <c r="BH16" s="17">
        <v>3.6652235288422701E-2</v>
      </c>
      <c r="BI16" s="17">
        <v>0</v>
      </c>
      <c r="BJ16" s="17">
        <v>0</v>
      </c>
      <c r="BK16" s="17">
        <v>0</v>
      </c>
      <c r="BL16" s="17">
        <v>0</v>
      </c>
      <c r="BM16" s="17"/>
      <c r="BN16" s="17">
        <v>4.8410040736895803E-2</v>
      </c>
      <c r="BO16" s="17">
        <v>0.100836001940982</v>
      </c>
      <c r="BP16" s="17"/>
      <c r="BQ16" s="17">
        <v>4.2378124925920399E-2</v>
      </c>
      <c r="BR16" s="17">
        <v>8.4133757935943396E-2</v>
      </c>
      <c r="BS16" s="17"/>
      <c r="BT16" s="17">
        <v>4.7755028538713502E-2</v>
      </c>
      <c r="BU16" s="17"/>
      <c r="BV16" s="17">
        <v>0.133280376986537</v>
      </c>
      <c r="BW16" s="17">
        <v>5.1335009788767802E-2</v>
      </c>
      <c r="BX16" s="17">
        <v>4.7109527486245403E-2</v>
      </c>
      <c r="BY16" s="17"/>
      <c r="BZ16" s="17">
        <v>0.224110374758034</v>
      </c>
      <c r="CA16" s="17">
        <v>0.111801477877746</v>
      </c>
      <c r="CB16" s="17">
        <v>7.2484110199329599E-2</v>
      </c>
      <c r="CC16" s="17">
        <v>3.4960625205777897E-2</v>
      </c>
      <c r="CD16" s="17">
        <v>2.46866524387006E-2</v>
      </c>
      <c r="CE16" s="17">
        <v>3.87724116551676E-2</v>
      </c>
      <c r="CF16" s="17">
        <v>1.5745762372242001E-2</v>
      </c>
      <c r="CG16" s="17"/>
      <c r="CH16" s="17">
        <v>2.2855496454166999E-2</v>
      </c>
      <c r="CI16" s="17">
        <v>3.0687169659639399E-2</v>
      </c>
      <c r="CJ16" s="17">
        <v>6.4073826372527107E-2</v>
      </c>
      <c r="CK16" s="17">
        <v>0.136923939612871</v>
      </c>
      <c r="CL16" s="17">
        <v>0.34407889249371998</v>
      </c>
    </row>
    <row r="17" spans="2:90" x14ac:dyDescent="0.3">
      <c r="B17" s="18" t="s">
        <v>202</v>
      </c>
      <c r="C17" s="19">
        <v>5.1184011292874703E-3</v>
      </c>
      <c r="D17" s="19">
        <v>6.3893066543871599E-3</v>
      </c>
      <c r="E17" s="19">
        <v>3.9169156844474796E-3</v>
      </c>
      <c r="F17" s="19"/>
      <c r="G17" s="19">
        <v>8.9199786147217096E-3</v>
      </c>
      <c r="H17" s="19">
        <v>9.1731613518461798E-3</v>
      </c>
      <c r="I17" s="19">
        <v>8.6205701355176797E-3</v>
      </c>
      <c r="J17" s="19">
        <v>2.3452361621111302E-3</v>
      </c>
      <c r="K17" s="19">
        <v>3.1256114288389799E-3</v>
      </c>
      <c r="L17" s="19">
        <v>0</v>
      </c>
      <c r="M17" s="19"/>
      <c r="N17" s="19">
        <v>4.9036326248177399E-3</v>
      </c>
      <c r="O17" s="19">
        <v>2.1049629332355402E-3</v>
      </c>
      <c r="P17" s="19">
        <v>6.0728225346006999E-3</v>
      </c>
      <c r="Q17" s="19">
        <v>7.6891635992249697E-3</v>
      </c>
      <c r="R17" s="19"/>
      <c r="S17" s="19">
        <v>7.48589016776946E-3</v>
      </c>
      <c r="T17" s="19">
        <v>6.7229910592761398E-3</v>
      </c>
      <c r="U17" s="19">
        <v>0</v>
      </c>
      <c r="V17" s="19">
        <v>0</v>
      </c>
      <c r="W17" s="19">
        <v>6.5526227619075398E-3</v>
      </c>
      <c r="X17" s="19">
        <v>1.10098669443315E-2</v>
      </c>
      <c r="Y17" s="19">
        <v>6.8277524150561E-3</v>
      </c>
      <c r="Z17" s="19">
        <v>9.9659872628335092E-3</v>
      </c>
      <c r="AA17" s="19">
        <v>0</v>
      </c>
      <c r="AB17" s="19">
        <v>8.9166280584372804E-3</v>
      </c>
      <c r="AC17" s="19">
        <v>0</v>
      </c>
      <c r="AD17" s="19">
        <v>0</v>
      </c>
      <c r="AE17" s="19"/>
      <c r="AF17" s="19">
        <v>2.3652795180871501E-3</v>
      </c>
      <c r="AG17" s="19">
        <v>6.5336769196026497E-3</v>
      </c>
      <c r="AH17" s="19">
        <v>5.5487793926650196E-3</v>
      </c>
      <c r="AI17" s="19"/>
      <c r="AJ17" s="19">
        <v>2.01593335425896E-3</v>
      </c>
      <c r="AK17" s="19">
        <v>5.7672987542828798E-3</v>
      </c>
      <c r="AL17" s="19">
        <v>0</v>
      </c>
      <c r="AM17" s="19">
        <v>0</v>
      </c>
      <c r="AN17" s="19">
        <v>0</v>
      </c>
      <c r="AO17" s="19"/>
      <c r="AP17" s="19">
        <v>6.02743974642492E-3</v>
      </c>
      <c r="AQ17" s="19">
        <v>2.39718801336803E-3</v>
      </c>
      <c r="AR17" s="19">
        <v>0</v>
      </c>
      <c r="AS17" s="19">
        <v>2.3846963924740901E-3</v>
      </c>
      <c r="AT17" s="19">
        <v>0</v>
      </c>
      <c r="AU17" s="19">
        <v>1.6175485255953699E-2</v>
      </c>
      <c r="AV17" s="19"/>
      <c r="AW17" s="19">
        <v>5.0581237674573801E-2</v>
      </c>
      <c r="AX17" s="19">
        <v>1.0212931920321199E-2</v>
      </c>
      <c r="AY17" s="19">
        <v>1.36127641105046E-2</v>
      </c>
      <c r="AZ17" s="19">
        <v>0</v>
      </c>
      <c r="BA17" s="19">
        <v>4.0408058170643404E-3</v>
      </c>
      <c r="BB17" s="19">
        <v>4.9460198365468997E-3</v>
      </c>
      <c r="BC17" s="19">
        <v>0</v>
      </c>
      <c r="BD17" s="19">
        <v>1.3909251446675999E-2</v>
      </c>
      <c r="BE17" s="19">
        <v>0</v>
      </c>
      <c r="BF17" s="19">
        <v>0</v>
      </c>
      <c r="BG17" s="19">
        <v>0</v>
      </c>
      <c r="BH17" s="19">
        <v>0</v>
      </c>
      <c r="BI17" s="19">
        <v>0</v>
      </c>
      <c r="BJ17" s="19">
        <v>0</v>
      </c>
      <c r="BK17" s="19">
        <v>0</v>
      </c>
      <c r="BL17" s="19">
        <v>0</v>
      </c>
      <c r="BM17" s="19"/>
      <c r="BN17" s="19">
        <v>3.5358121053797099E-3</v>
      </c>
      <c r="BO17" s="19">
        <v>7.3792137766997704E-3</v>
      </c>
      <c r="BP17" s="19"/>
      <c r="BQ17" s="19">
        <v>4.3137143358823902E-3</v>
      </c>
      <c r="BR17" s="19">
        <v>5.4615978504549004E-3</v>
      </c>
      <c r="BS17" s="19"/>
      <c r="BT17" s="19">
        <v>4.3921293811500298E-3</v>
      </c>
      <c r="BU17" s="19"/>
      <c r="BV17" s="19">
        <v>1.1299935936235199E-2</v>
      </c>
      <c r="BW17" s="19">
        <v>4.23067843618565E-3</v>
      </c>
      <c r="BX17" s="19">
        <v>2.5618224654232898E-3</v>
      </c>
      <c r="BY17" s="19"/>
      <c r="BZ17" s="19">
        <v>1.0298380823152899E-2</v>
      </c>
      <c r="CA17" s="19">
        <v>3.49543657635942E-3</v>
      </c>
      <c r="CB17" s="19">
        <v>3.2680785008317799E-3</v>
      </c>
      <c r="CC17" s="19">
        <v>4.0744235352569002E-3</v>
      </c>
      <c r="CD17" s="19">
        <v>0</v>
      </c>
      <c r="CE17" s="19">
        <v>0</v>
      </c>
      <c r="CF17" s="19">
        <v>0</v>
      </c>
      <c r="CG17" s="19"/>
      <c r="CH17" s="19">
        <v>0</v>
      </c>
      <c r="CI17" s="19">
        <v>0</v>
      </c>
      <c r="CJ17" s="19">
        <v>7.3453151618682704E-3</v>
      </c>
      <c r="CK17" s="19">
        <v>1.33479845131003E-2</v>
      </c>
      <c r="CL17" s="19">
        <v>1.2583106155650101E-2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205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1.002565273626E-2</v>
      </c>
      <c r="D9" s="17">
        <v>1.1513883601140701E-2</v>
      </c>
      <c r="E9" s="17">
        <v>8.6506745665838793E-3</v>
      </c>
      <c r="F9" s="17"/>
      <c r="G9" s="17">
        <v>2.63586697012002E-2</v>
      </c>
      <c r="H9" s="17">
        <v>2.2477681205898301E-2</v>
      </c>
      <c r="I9" s="17">
        <v>1.17519915675602E-2</v>
      </c>
      <c r="J9" s="17">
        <v>3.0197264239158399E-3</v>
      </c>
      <c r="K9" s="17">
        <v>0</v>
      </c>
      <c r="L9" s="17">
        <v>0</v>
      </c>
      <c r="M9" s="17"/>
      <c r="N9" s="17">
        <v>2.0805894124805199E-2</v>
      </c>
      <c r="O9" s="17">
        <v>6.2772707590723602E-3</v>
      </c>
      <c r="P9" s="17">
        <v>6.9125718288691202E-3</v>
      </c>
      <c r="Q9" s="17">
        <v>5.13514073759554E-3</v>
      </c>
      <c r="R9" s="17"/>
      <c r="S9" s="17">
        <v>1.05555919275582E-2</v>
      </c>
      <c r="T9" s="17">
        <v>7.1297866441354498E-3</v>
      </c>
      <c r="U9" s="17">
        <v>0</v>
      </c>
      <c r="V9" s="17">
        <v>1.05740239600484E-2</v>
      </c>
      <c r="W9" s="17">
        <v>6.3726740094826196E-3</v>
      </c>
      <c r="X9" s="17">
        <v>1.3456120264671301E-2</v>
      </c>
      <c r="Y9" s="17">
        <v>5.6906819982541802E-3</v>
      </c>
      <c r="Z9" s="17">
        <v>1.16556189245308E-2</v>
      </c>
      <c r="AA9" s="17">
        <v>1.80245229996417E-2</v>
      </c>
      <c r="AB9" s="17">
        <v>7.9164957353740802E-3</v>
      </c>
      <c r="AC9" s="17">
        <v>1.6149222414105401E-2</v>
      </c>
      <c r="AD9" s="17">
        <v>1.9512139861373099E-2</v>
      </c>
      <c r="AE9" s="17"/>
      <c r="AF9" s="17">
        <v>3.7983943067467401E-3</v>
      </c>
      <c r="AG9" s="17">
        <v>1.7950582053315099E-2</v>
      </c>
      <c r="AH9" s="17">
        <v>1.1962084656561201E-2</v>
      </c>
      <c r="AI9" s="17"/>
      <c r="AJ9" s="17">
        <v>8.7273127617797895E-3</v>
      </c>
      <c r="AK9" s="17">
        <v>1.5859561250155901E-2</v>
      </c>
      <c r="AL9" s="17">
        <v>4.4168712002091003E-3</v>
      </c>
      <c r="AM9" s="17">
        <v>1.5747660806289299E-2</v>
      </c>
      <c r="AN9" s="17">
        <v>9.9356331795949094E-3</v>
      </c>
      <c r="AO9" s="17"/>
      <c r="AP9" s="17">
        <v>2.3052383765174399E-2</v>
      </c>
      <c r="AQ9" s="17">
        <v>1.2733081848804E-2</v>
      </c>
      <c r="AR9" s="17">
        <v>3.9365811518015398E-3</v>
      </c>
      <c r="AS9" s="17">
        <v>8.3917109451193891E-3</v>
      </c>
      <c r="AT9" s="17">
        <v>0</v>
      </c>
      <c r="AU9" s="17">
        <v>0</v>
      </c>
      <c r="AV9" s="17"/>
      <c r="AW9" s="17">
        <v>0</v>
      </c>
      <c r="AX9" s="17">
        <v>0</v>
      </c>
      <c r="AY9" s="17">
        <v>7.1893101757563704E-3</v>
      </c>
      <c r="AZ9" s="17">
        <v>0</v>
      </c>
      <c r="BA9" s="17">
        <v>7.3800421024494203E-3</v>
      </c>
      <c r="BB9" s="17">
        <v>0</v>
      </c>
      <c r="BC9" s="17">
        <v>1.7655466007727501E-2</v>
      </c>
      <c r="BD9" s="17">
        <v>0</v>
      </c>
      <c r="BE9" s="17">
        <v>0</v>
      </c>
      <c r="BF9" s="17">
        <v>9.6882813229516394E-3</v>
      </c>
      <c r="BG9" s="17">
        <v>6.6740590131268603E-3</v>
      </c>
      <c r="BH9" s="17">
        <v>1.00225143010909E-2</v>
      </c>
      <c r="BI9" s="17">
        <v>1.05002598738307E-2</v>
      </c>
      <c r="BJ9" s="17">
        <v>1.52780333069772E-2</v>
      </c>
      <c r="BK9" s="17">
        <v>1.56421099171817E-2</v>
      </c>
      <c r="BL9" s="17">
        <v>6.7663908309986504E-2</v>
      </c>
      <c r="BM9" s="17"/>
      <c r="BN9" s="17">
        <v>1.54809817585746E-2</v>
      </c>
      <c r="BO9" s="17">
        <v>2.6337764883006898E-3</v>
      </c>
      <c r="BP9" s="17"/>
      <c r="BQ9" s="17">
        <v>2.14282959685901E-2</v>
      </c>
      <c r="BR9" s="17">
        <v>8.3758935113007506E-3</v>
      </c>
      <c r="BS9" s="17"/>
      <c r="BT9" s="17">
        <v>2.2149477619602599E-2</v>
      </c>
      <c r="BU9" s="17"/>
      <c r="BV9" s="17">
        <v>2.3638578081697698E-3</v>
      </c>
      <c r="BW9" s="17">
        <v>1.0831003049166701E-2</v>
      </c>
      <c r="BX9" s="17">
        <v>1.2100621418933101E-2</v>
      </c>
      <c r="BY9" s="17"/>
      <c r="BZ9" s="17">
        <v>0</v>
      </c>
      <c r="CA9" s="17">
        <v>0</v>
      </c>
      <c r="CB9" s="17">
        <v>0</v>
      </c>
      <c r="CC9" s="17">
        <v>8.1946309685108996E-3</v>
      </c>
      <c r="CD9" s="17">
        <v>1.07569996197396E-2</v>
      </c>
      <c r="CE9" s="17">
        <v>1.9348647143625101E-2</v>
      </c>
      <c r="CF9" s="17">
        <v>4.0195362915755303E-2</v>
      </c>
      <c r="CG9" s="17"/>
      <c r="CH9" s="17">
        <v>6.9680413756317894E-2</v>
      </c>
      <c r="CI9" s="17">
        <v>8.2405315787883408E-3</v>
      </c>
      <c r="CJ9" s="17">
        <v>1.30314816772036E-3</v>
      </c>
      <c r="CK9" s="17">
        <v>0</v>
      </c>
      <c r="CL9" s="17">
        <v>0</v>
      </c>
    </row>
    <row r="10" spans="2:90" x14ac:dyDescent="0.3">
      <c r="B10" s="18" t="s">
        <v>195</v>
      </c>
      <c r="C10" s="17">
        <v>7.3306104219609702E-2</v>
      </c>
      <c r="D10" s="17">
        <v>9.1168952039637804E-2</v>
      </c>
      <c r="E10" s="17">
        <v>5.6429797815020298E-2</v>
      </c>
      <c r="F10" s="17"/>
      <c r="G10" s="17">
        <v>0.135179072907047</v>
      </c>
      <c r="H10" s="17">
        <v>0.187274683517206</v>
      </c>
      <c r="I10" s="17">
        <v>9.3468042058035897E-2</v>
      </c>
      <c r="J10" s="17">
        <v>2.1077352312354001E-2</v>
      </c>
      <c r="K10" s="17">
        <v>1.36763901717165E-2</v>
      </c>
      <c r="L10" s="17">
        <v>4.9706538966085402E-3</v>
      </c>
      <c r="M10" s="17"/>
      <c r="N10" s="17">
        <v>0.141942445352466</v>
      </c>
      <c r="O10" s="17">
        <v>5.3915120864871401E-2</v>
      </c>
      <c r="P10" s="17">
        <v>5.0181737023691303E-2</v>
      </c>
      <c r="Q10" s="17">
        <v>4.0526473375213402E-2</v>
      </c>
      <c r="R10" s="17"/>
      <c r="S10" s="17">
        <v>0.12520305717958599</v>
      </c>
      <c r="T10" s="17">
        <v>6.4082599940151905E-2</v>
      </c>
      <c r="U10" s="17">
        <v>2.9811545368078202E-2</v>
      </c>
      <c r="V10" s="17">
        <v>5.3734254486943502E-2</v>
      </c>
      <c r="W10" s="17">
        <v>6.9746958550591098E-2</v>
      </c>
      <c r="X10" s="17">
        <v>7.6135473207489202E-2</v>
      </c>
      <c r="Y10" s="17">
        <v>5.19782978211622E-2</v>
      </c>
      <c r="Z10" s="17">
        <v>6.4286807555873696E-2</v>
      </c>
      <c r="AA10" s="17">
        <v>0.10099019062374499</v>
      </c>
      <c r="AB10" s="17">
        <v>4.1656000524939903E-2</v>
      </c>
      <c r="AC10" s="17">
        <v>8.4253850129267893E-2</v>
      </c>
      <c r="AD10" s="17">
        <v>8.8543167827096203E-2</v>
      </c>
      <c r="AE10" s="17"/>
      <c r="AF10" s="17">
        <v>4.3733391188220498E-2</v>
      </c>
      <c r="AG10" s="17">
        <v>9.7448278805420202E-2</v>
      </c>
      <c r="AH10" s="17">
        <v>7.4991974083819093E-2</v>
      </c>
      <c r="AI10" s="17"/>
      <c r="AJ10" s="17">
        <v>8.9954234812381503E-2</v>
      </c>
      <c r="AK10" s="17">
        <v>0.10795256096143201</v>
      </c>
      <c r="AL10" s="17">
        <v>4.0339250486501499E-2</v>
      </c>
      <c r="AM10" s="17">
        <v>4.6220020202590403E-2</v>
      </c>
      <c r="AN10" s="17">
        <v>6.8527031506759206E-2</v>
      </c>
      <c r="AO10" s="17"/>
      <c r="AP10" s="17">
        <v>0.13544841412087999</v>
      </c>
      <c r="AQ10" s="17">
        <v>9.3159933706199294E-2</v>
      </c>
      <c r="AR10" s="17">
        <v>3.5352158611434203E-2</v>
      </c>
      <c r="AS10" s="17">
        <v>5.5407375423889703E-2</v>
      </c>
      <c r="AT10" s="17">
        <v>5.5817119126401797E-2</v>
      </c>
      <c r="AU10" s="17">
        <v>2.2336287628707499E-2</v>
      </c>
      <c r="AV10" s="17"/>
      <c r="AW10" s="17">
        <v>5.4275030558449101E-2</v>
      </c>
      <c r="AX10" s="17">
        <v>4.26100455982939E-2</v>
      </c>
      <c r="AY10" s="17">
        <v>2.7182182146800599E-2</v>
      </c>
      <c r="AZ10" s="17">
        <v>3.87707113845355E-2</v>
      </c>
      <c r="BA10" s="17">
        <v>3.42666418759442E-2</v>
      </c>
      <c r="BB10" s="17">
        <v>4.2917251830306799E-2</v>
      </c>
      <c r="BC10" s="17">
        <v>8.6108221457704498E-2</v>
      </c>
      <c r="BD10" s="17">
        <v>4.1225783171522402E-2</v>
      </c>
      <c r="BE10" s="17">
        <v>6.19067953670977E-2</v>
      </c>
      <c r="BF10" s="17">
        <v>6.5699649659940101E-2</v>
      </c>
      <c r="BG10" s="17">
        <v>4.5924365998455202E-2</v>
      </c>
      <c r="BH10" s="17">
        <v>0.119009730506831</v>
      </c>
      <c r="BI10" s="17">
        <v>0.160759479862713</v>
      </c>
      <c r="BJ10" s="17">
        <v>0.101351386869565</v>
      </c>
      <c r="BK10" s="17">
        <v>0.14471960473213999</v>
      </c>
      <c r="BL10" s="17">
        <v>0.26974003425659698</v>
      </c>
      <c r="BM10" s="17"/>
      <c r="BN10" s="17">
        <v>9.2498713970858099E-2</v>
      </c>
      <c r="BO10" s="17">
        <v>4.7852153102060403E-2</v>
      </c>
      <c r="BP10" s="17"/>
      <c r="BQ10" s="17">
        <v>0.14038330156663001</v>
      </c>
      <c r="BR10" s="17">
        <v>6.37924828394799E-2</v>
      </c>
      <c r="BS10" s="17"/>
      <c r="BT10" s="17">
        <v>0.18920013560339499</v>
      </c>
      <c r="BU10" s="17"/>
      <c r="BV10" s="17">
        <v>3.2926241940368098E-2</v>
      </c>
      <c r="BW10" s="17">
        <v>9.9497393531396694E-2</v>
      </c>
      <c r="BX10" s="17">
        <v>8.2797503067474701E-2</v>
      </c>
      <c r="BY10" s="17"/>
      <c r="BZ10" s="17">
        <v>4.1271835947875597E-2</v>
      </c>
      <c r="CA10" s="17">
        <v>4.9955702047972103E-2</v>
      </c>
      <c r="CB10" s="17">
        <v>2.9398080500661099E-2</v>
      </c>
      <c r="CC10" s="17">
        <v>7.4134902563524202E-2</v>
      </c>
      <c r="CD10" s="17">
        <v>6.7394404128124405E-2</v>
      </c>
      <c r="CE10" s="17">
        <v>8.7455564057502794E-2</v>
      </c>
      <c r="CF10" s="17">
        <v>0.20485344197872801</v>
      </c>
      <c r="CG10" s="17"/>
      <c r="CH10" s="17">
        <v>0.220212306106426</v>
      </c>
      <c r="CI10" s="17">
        <v>9.3214885312610005E-2</v>
      </c>
      <c r="CJ10" s="17">
        <v>4.1137563026802097E-2</v>
      </c>
      <c r="CK10" s="17">
        <v>1.6088913193410801E-2</v>
      </c>
      <c r="CL10" s="17">
        <v>4.8164257544565298E-2</v>
      </c>
    </row>
    <row r="11" spans="2:90" x14ac:dyDescent="0.3">
      <c r="B11" s="18" t="s">
        <v>196</v>
      </c>
      <c r="C11" s="17">
        <v>0.14174029176542799</v>
      </c>
      <c r="D11" s="17">
        <v>0.175513575228187</v>
      </c>
      <c r="E11" s="17">
        <v>0.10985715641435199</v>
      </c>
      <c r="F11" s="17"/>
      <c r="G11" s="17">
        <v>0.18123771775348901</v>
      </c>
      <c r="H11" s="17">
        <v>0.24453394174926499</v>
      </c>
      <c r="I11" s="17">
        <v>0.19281510502520099</v>
      </c>
      <c r="J11" s="17">
        <v>0.11760106231949501</v>
      </c>
      <c r="K11" s="17">
        <v>8.0143383443252003E-2</v>
      </c>
      <c r="L11" s="17">
        <v>5.0605977119750199E-2</v>
      </c>
      <c r="M11" s="17"/>
      <c r="N11" s="17">
        <v>0.15451246154241299</v>
      </c>
      <c r="O11" s="17">
        <v>0.14041148375594401</v>
      </c>
      <c r="P11" s="17">
        <v>0.14279656979553801</v>
      </c>
      <c r="Q11" s="17">
        <v>0.12797997242263701</v>
      </c>
      <c r="R11" s="17"/>
      <c r="S11" s="17">
        <v>0.19402576155477</v>
      </c>
      <c r="T11" s="17">
        <v>7.7251862623894302E-2</v>
      </c>
      <c r="U11" s="17">
        <v>0.132287355411603</v>
      </c>
      <c r="V11" s="17">
        <v>0.12044746597684999</v>
      </c>
      <c r="W11" s="17">
        <v>0.158413485457399</v>
      </c>
      <c r="X11" s="17">
        <v>0.16652628422205501</v>
      </c>
      <c r="Y11" s="17">
        <v>0.131166986411307</v>
      </c>
      <c r="Z11" s="17">
        <v>0.15783235290886599</v>
      </c>
      <c r="AA11" s="17">
        <v>0.12575316693797201</v>
      </c>
      <c r="AB11" s="17">
        <v>0.136067303661006</v>
      </c>
      <c r="AC11" s="17">
        <v>0.13876334347322</v>
      </c>
      <c r="AD11" s="17">
        <v>0.240820993205249</v>
      </c>
      <c r="AE11" s="17"/>
      <c r="AF11" s="17">
        <v>0.116427990297175</v>
      </c>
      <c r="AG11" s="17">
        <v>0.14077671383378099</v>
      </c>
      <c r="AH11" s="17">
        <v>0.157746409513844</v>
      </c>
      <c r="AI11" s="17"/>
      <c r="AJ11" s="17">
        <v>0.11937595533808899</v>
      </c>
      <c r="AK11" s="17">
        <v>0.189771884741327</v>
      </c>
      <c r="AL11" s="17">
        <v>5.3455013840426502E-2</v>
      </c>
      <c r="AM11" s="17">
        <v>0.123220309089491</v>
      </c>
      <c r="AN11" s="17">
        <v>0.105825736539593</v>
      </c>
      <c r="AO11" s="17"/>
      <c r="AP11" s="17">
        <v>0.22148492234679501</v>
      </c>
      <c r="AQ11" s="17">
        <v>0.15003486026530999</v>
      </c>
      <c r="AR11" s="17">
        <v>7.0215787245506298E-2</v>
      </c>
      <c r="AS11" s="17">
        <v>0.115673634749436</v>
      </c>
      <c r="AT11" s="17">
        <v>9.7173433264543793E-2</v>
      </c>
      <c r="AU11" s="17">
        <v>6.0951867598775598E-2</v>
      </c>
      <c r="AV11" s="17"/>
      <c r="AW11" s="17">
        <v>4.9495413906588903E-2</v>
      </c>
      <c r="AX11" s="17">
        <v>0.11907030065445801</v>
      </c>
      <c r="AY11" s="17">
        <v>9.9982278901569105E-2</v>
      </c>
      <c r="AZ11" s="17">
        <v>0.12476045394091299</v>
      </c>
      <c r="BA11" s="17">
        <v>0.119750387041755</v>
      </c>
      <c r="BB11" s="17">
        <v>0.15557838054103501</v>
      </c>
      <c r="BC11" s="17">
        <v>0.16394814597322399</v>
      </c>
      <c r="BD11" s="17">
        <v>0.13267803986905199</v>
      </c>
      <c r="BE11" s="17">
        <v>0.13590914588105801</v>
      </c>
      <c r="BF11" s="17">
        <v>0.17802709062823799</v>
      </c>
      <c r="BG11" s="17">
        <v>0.16085587016858499</v>
      </c>
      <c r="BH11" s="17">
        <v>0.14927614456789501</v>
      </c>
      <c r="BI11" s="17">
        <v>0.15892784441930399</v>
      </c>
      <c r="BJ11" s="17">
        <v>0.277294066515344</v>
      </c>
      <c r="BK11" s="17">
        <v>0.15439945332996299</v>
      </c>
      <c r="BL11" s="17">
        <v>0.1812593218662</v>
      </c>
      <c r="BM11" s="17"/>
      <c r="BN11" s="17">
        <v>0.13918487338621399</v>
      </c>
      <c r="BO11" s="17">
        <v>0.147326950156076</v>
      </c>
      <c r="BP11" s="17"/>
      <c r="BQ11" s="17">
        <v>0.23014716859217799</v>
      </c>
      <c r="BR11" s="17">
        <v>0.129536262075412</v>
      </c>
      <c r="BS11" s="17"/>
      <c r="BT11" s="17">
        <v>0.22952946215099501</v>
      </c>
      <c r="BU11" s="17"/>
      <c r="BV11" s="17">
        <v>0.10573813871167</v>
      </c>
      <c r="BW11" s="17">
        <v>0.16518046547540099</v>
      </c>
      <c r="BX11" s="17">
        <v>0.151931623033283</v>
      </c>
      <c r="BY11" s="17"/>
      <c r="BZ11" s="17">
        <v>0.113990454003778</v>
      </c>
      <c r="CA11" s="17">
        <v>9.7838755455569998E-2</v>
      </c>
      <c r="CB11" s="17">
        <v>0.12946506870178701</v>
      </c>
      <c r="CC11" s="17">
        <v>0.15034816403722101</v>
      </c>
      <c r="CD11" s="17">
        <v>0.17866577109747001</v>
      </c>
      <c r="CE11" s="17">
        <v>0.18908211654221599</v>
      </c>
      <c r="CF11" s="17">
        <v>0.16555969472770299</v>
      </c>
      <c r="CG11" s="17"/>
      <c r="CH11" s="17">
        <v>0.242497842089994</v>
      </c>
      <c r="CI11" s="17">
        <v>0.153242332947406</v>
      </c>
      <c r="CJ11" s="17">
        <v>0.13906922051076201</v>
      </c>
      <c r="CK11" s="17">
        <v>7.7359380240593703E-2</v>
      </c>
      <c r="CL11" s="17">
        <v>6.4286898406805598E-2</v>
      </c>
    </row>
    <row r="12" spans="2:90" x14ac:dyDescent="0.3">
      <c r="B12" s="18" t="s">
        <v>197</v>
      </c>
      <c r="C12" s="17">
        <v>0.152876589820819</v>
      </c>
      <c r="D12" s="17">
        <v>0.16148356538141501</v>
      </c>
      <c r="E12" s="17">
        <v>0.143760465625796</v>
      </c>
      <c r="F12" s="17"/>
      <c r="G12" s="17">
        <v>0.217393030983494</v>
      </c>
      <c r="H12" s="17">
        <v>0.21289636259386299</v>
      </c>
      <c r="I12" s="17">
        <v>0.18500940413228401</v>
      </c>
      <c r="J12" s="17">
        <v>0.13417224031599101</v>
      </c>
      <c r="K12" s="17">
        <v>0.113766790143636</v>
      </c>
      <c r="L12" s="17">
        <v>7.6084642923602896E-2</v>
      </c>
      <c r="M12" s="17"/>
      <c r="N12" s="17">
        <v>0.184559603890769</v>
      </c>
      <c r="O12" s="17">
        <v>0.14333440709241699</v>
      </c>
      <c r="P12" s="17">
        <v>0.156587383039718</v>
      </c>
      <c r="Q12" s="17">
        <v>0.124976847234142</v>
      </c>
      <c r="R12" s="17"/>
      <c r="S12" s="17">
        <v>0.22841854056189501</v>
      </c>
      <c r="T12" s="17">
        <v>0.11795267637013</v>
      </c>
      <c r="U12" s="17">
        <v>0.11030749144702499</v>
      </c>
      <c r="V12" s="17">
        <v>0.117480256061613</v>
      </c>
      <c r="W12" s="17">
        <v>0.10637859650051799</v>
      </c>
      <c r="X12" s="17">
        <v>0.18233966181323799</v>
      </c>
      <c r="Y12" s="17">
        <v>0.11934249884687401</v>
      </c>
      <c r="Z12" s="17">
        <v>0.12021512041285</v>
      </c>
      <c r="AA12" s="17">
        <v>0.14828077679488999</v>
      </c>
      <c r="AB12" s="17">
        <v>0.20211672460435501</v>
      </c>
      <c r="AC12" s="17">
        <v>0.166459000190532</v>
      </c>
      <c r="AD12" s="17">
        <v>0.17035350890630899</v>
      </c>
      <c r="AE12" s="17"/>
      <c r="AF12" s="17">
        <v>0.133290636390934</v>
      </c>
      <c r="AG12" s="17">
        <v>0.15402782830346401</v>
      </c>
      <c r="AH12" s="17">
        <v>0.176685074237977</v>
      </c>
      <c r="AI12" s="17"/>
      <c r="AJ12" s="17">
        <v>0.13819679810923</v>
      </c>
      <c r="AK12" s="17">
        <v>0.193799980648479</v>
      </c>
      <c r="AL12" s="17">
        <v>0.103916962330215</v>
      </c>
      <c r="AM12" s="17">
        <v>0.12108871357314099</v>
      </c>
      <c r="AN12" s="17">
        <v>0.150573157913544</v>
      </c>
      <c r="AO12" s="17"/>
      <c r="AP12" s="17">
        <v>0.20835676199313</v>
      </c>
      <c r="AQ12" s="17">
        <v>0.158812381110261</v>
      </c>
      <c r="AR12" s="17">
        <v>9.5268086436084906E-2</v>
      </c>
      <c r="AS12" s="17">
        <v>0.12499972344690199</v>
      </c>
      <c r="AT12" s="17">
        <v>0.184054570441291</v>
      </c>
      <c r="AU12" s="17">
        <v>9.5019121447263905E-2</v>
      </c>
      <c r="AV12" s="17"/>
      <c r="AW12" s="17">
        <v>0.19995951181814101</v>
      </c>
      <c r="AX12" s="17">
        <v>0.153135536912065</v>
      </c>
      <c r="AY12" s="17">
        <v>0.122539448028416</v>
      </c>
      <c r="AZ12" s="17">
        <v>0.100979343471402</v>
      </c>
      <c r="BA12" s="17">
        <v>0.13187771039583601</v>
      </c>
      <c r="BB12" s="17">
        <v>0.152333949419174</v>
      </c>
      <c r="BC12" s="17">
        <v>0.17202989304362301</v>
      </c>
      <c r="BD12" s="17">
        <v>0.18773323526876901</v>
      </c>
      <c r="BE12" s="17">
        <v>0.136502391365703</v>
      </c>
      <c r="BF12" s="17">
        <v>0.12066395711851</v>
      </c>
      <c r="BG12" s="17">
        <v>0.22658607122214</v>
      </c>
      <c r="BH12" s="17">
        <v>0.14296176667383401</v>
      </c>
      <c r="BI12" s="17">
        <v>0.14321702934942401</v>
      </c>
      <c r="BJ12" s="17">
        <v>0.18318168076126401</v>
      </c>
      <c r="BK12" s="17">
        <v>0.149458075071154</v>
      </c>
      <c r="BL12" s="17">
        <v>0.18348739365561201</v>
      </c>
      <c r="BM12" s="17"/>
      <c r="BN12" s="17">
        <v>0.149548062992094</v>
      </c>
      <c r="BO12" s="17">
        <v>0.155137767265183</v>
      </c>
      <c r="BP12" s="17"/>
      <c r="BQ12" s="17">
        <v>0.21174973339550701</v>
      </c>
      <c r="BR12" s="17">
        <v>0.17938765168522999</v>
      </c>
      <c r="BS12" s="17"/>
      <c r="BT12" s="17">
        <v>0.19081670991684899</v>
      </c>
      <c r="BU12" s="17"/>
      <c r="BV12" s="17">
        <v>0.127859396140619</v>
      </c>
      <c r="BW12" s="17">
        <v>0.20138808966307001</v>
      </c>
      <c r="BX12" s="17">
        <v>0.143710354876804</v>
      </c>
      <c r="BY12" s="17"/>
      <c r="BZ12" s="17">
        <v>0.14486908402167201</v>
      </c>
      <c r="CA12" s="17">
        <v>0.13950186048709401</v>
      </c>
      <c r="CB12" s="17">
        <v>0.14024263159929101</v>
      </c>
      <c r="CC12" s="17">
        <v>0.17249283251129499</v>
      </c>
      <c r="CD12" s="17">
        <v>0.15854120521692999</v>
      </c>
      <c r="CE12" s="17">
        <v>0.144547427788278</v>
      </c>
      <c r="CF12" s="17">
        <v>0.20083452772509</v>
      </c>
      <c r="CG12" s="17"/>
      <c r="CH12" s="17">
        <v>0.16073181081895799</v>
      </c>
      <c r="CI12" s="17">
        <v>0.15260928440511101</v>
      </c>
      <c r="CJ12" s="17">
        <v>0.15812214775341099</v>
      </c>
      <c r="CK12" s="17">
        <v>0.153419862450108</v>
      </c>
      <c r="CL12" s="17">
        <v>8.5650729876793799E-2</v>
      </c>
    </row>
    <row r="13" spans="2:90" x14ac:dyDescent="0.3">
      <c r="B13" s="18" t="s">
        <v>198</v>
      </c>
      <c r="C13" s="17">
        <v>0.204114286546941</v>
      </c>
      <c r="D13" s="17">
        <v>0.19505914231336499</v>
      </c>
      <c r="E13" s="17">
        <v>0.21244344540093901</v>
      </c>
      <c r="F13" s="17"/>
      <c r="G13" s="17">
        <v>0.20967856941912399</v>
      </c>
      <c r="H13" s="17">
        <v>0.173795425312392</v>
      </c>
      <c r="I13" s="17">
        <v>0.23185936363424201</v>
      </c>
      <c r="J13" s="17">
        <v>0.249477172235995</v>
      </c>
      <c r="K13" s="17">
        <v>0.24088662567619701</v>
      </c>
      <c r="L13" s="17">
        <v>0.14098360707181001</v>
      </c>
      <c r="M13" s="17"/>
      <c r="N13" s="17">
        <v>0.16691513776546699</v>
      </c>
      <c r="O13" s="17">
        <v>0.237886990450074</v>
      </c>
      <c r="P13" s="17">
        <v>0.182023967558023</v>
      </c>
      <c r="Q13" s="17">
        <v>0.22830862588137499</v>
      </c>
      <c r="R13" s="17"/>
      <c r="S13" s="17">
        <v>0.14751529266329499</v>
      </c>
      <c r="T13" s="17">
        <v>0.221941297954934</v>
      </c>
      <c r="U13" s="17">
        <v>0.178277622027816</v>
      </c>
      <c r="V13" s="17">
        <v>0.19938789725134801</v>
      </c>
      <c r="W13" s="17">
        <v>0.225205130104947</v>
      </c>
      <c r="X13" s="17">
        <v>0.22012940779515999</v>
      </c>
      <c r="Y13" s="17">
        <v>0.21718198571375599</v>
      </c>
      <c r="Z13" s="17">
        <v>0.23236480493964901</v>
      </c>
      <c r="AA13" s="17">
        <v>0.20613480976217399</v>
      </c>
      <c r="AB13" s="17">
        <v>0.25190367239595401</v>
      </c>
      <c r="AC13" s="17">
        <v>0.197674073268887</v>
      </c>
      <c r="AD13" s="17">
        <v>0.164870728179838</v>
      </c>
      <c r="AE13" s="17"/>
      <c r="AF13" s="17">
        <v>0.21714559637467201</v>
      </c>
      <c r="AG13" s="17">
        <v>0.18912667543846801</v>
      </c>
      <c r="AH13" s="17">
        <v>0.18166542476799499</v>
      </c>
      <c r="AI13" s="17"/>
      <c r="AJ13" s="17">
        <v>0.16901433724260101</v>
      </c>
      <c r="AK13" s="17">
        <v>0.17011155687238</v>
      </c>
      <c r="AL13" s="17">
        <v>0.24038870982246299</v>
      </c>
      <c r="AM13" s="17">
        <v>0.27098129542612098</v>
      </c>
      <c r="AN13" s="17">
        <v>0.21832832551816</v>
      </c>
      <c r="AO13" s="17"/>
      <c r="AP13" s="17">
        <v>0.15143140949516901</v>
      </c>
      <c r="AQ13" s="17">
        <v>0.156256681583927</v>
      </c>
      <c r="AR13" s="17">
        <v>0.26651643894173399</v>
      </c>
      <c r="AS13" s="17">
        <v>0.25118668281613199</v>
      </c>
      <c r="AT13" s="17">
        <v>0.24972438878960401</v>
      </c>
      <c r="AU13" s="17">
        <v>0.21350671814159</v>
      </c>
      <c r="AV13" s="17"/>
      <c r="AW13" s="17">
        <v>0.10094668522599499</v>
      </c>
      <c r="AX13" s="17">
        <v>0.15990300930662901</v>
      </c>
      <c r="AY13" s="17">
        <v>0.25066393477189403</v>
      </c>
      <c r="AZ13" s="17">
        <v>0.184208345760872</v>
      </c>
      <c r="BA13" s="17">
        <v>0.238200774126689</v>
      </c>
      <c r="BB13" s="17">
        <v>0.19763937695112499</v>
      </c>
      <c r="BC13" s="17">
        <v>0.12913745576371199</v>
      </c>
      <c r="BD13" s="17">
        <v>0.224356467177668</v>
      </c>
      <c r="BE13" s="17">
        <v>0.24024323448842599</v>
      </c>
      <c r="BF13" s="17">
        <v>0.22640081980108701</v>
      </c>
      <c r="BG13" s="17">
        <v>0.26460275033788999</v>
      </c>
      <c r="BH13" s="17">
        <v>0.21142181074816799</v>
      </c>
      <c r="BI13" s="17">
        <v>0.17513731138139399</v>
      </c>
      <c r="BJ13" s="17">
        <v>0.18515312778621801</v>
      </c>
      <c r="BK13" s="17">
        <v>0.26991974850505601</v>
      </c>
      <c r="BL13" s="17">
        <v>0.161957509302427</v>
      </c>
      <c r="BM13" s="17"/>
      <c r="BN13" s="17">
        <v>0.192361000015115</v>
      </c>
      <c r="BO13" s="17">
        <v>0.221261242062191</v>
      </c>
      <c r="BP13" s="17"/>
      <c r="BQ13" s="17">
        <v>0.14516678116048901</v>
      </c>
      <c r="BR13" s="17">
        <v>0.21681189808510901</v>
      </c>
      <c r="BS13" s="17"/>
      <c r="BT13" s="17">
        <v>0.14834244239481501</v>
      </c>
      <c r="BU13" s="17"/>
      <c r="BV13" s="17">
        <v>0.21703502052239601</v>
      </c>
      <c r="BW13" s="17">
        <v>0.17803852366055001</v>
      </c>
      <c r="BX13" s="17">
        <v>0.20513822345501201</v>
      </c>
      <c r="BY13" s="17"/>
      <c r="BZ13" s="17">
        <v>0.24162334749487399</v>
      </c>
      <c r="CA13" s="17">
        <v>0.25702974420006602</v>
      </c>
      <c r="CB13" s="17">
        <v>0.22758631161924101</v>
      </c>
      <c r="CC13" s="17">
        <v>0.20741533224700701</v>
      </c>
      <c r="CD13" s="17">
        <v>0.205277081019828</v>
      </c>
      <c r="CE13" s="17">
        <v>0.18285459384507999</v>
      </c>
      <c r="CF13" s="17">
        <v>0.12708454711730799</v>
      </c>
      <c r="CG13" s="17"/>
      <c r="CH13" s="17">
        <v>0.11458387921348601</v>
      </c>
      <c r="CI13" s="17">
        <v>0.174833372280325</v>
      </c>
      <c r="CJ13" s="17">
        <v>0.22581348413647601</v>
      </c>
      <c r="CK13" s="17">
        <v>0.25098280523650601</v>
      </c>
      <c r="CL13" s="17">
        <v>0.31281056610431002</v>
      </c>
    </row>
    <row r="14" spans="2:90" x14ac:dyDescent="0.3">
      <c r="B14" s="18" t="s">
        <v>199</v>
      </c>
      <c r="C14" s="17">
        <v>0.206847651989993</v>
      </c>
      <c r="D14" s="17">
        <v>0.17942384330524599</v>
      </c>
      <c r="E14" s="17">
        <v>0.23238818907345299</v>
      </c>
      <c r="F14" s="17"/>
      <c r="G14" s="17">
        <v>0.15599122402983001</v>
      </c>
      <c r="H14" s="17">
        <v>0.113333634319237</v>
      </c>
      <c r="I14" s="17">
        <v>0.191226506753785</v>
      </c>
      <c r="J14" s="17">
        <v>0.26844931996861499</v>
      </c>
      <c r="K14" s="17">
        <v>0.27982221622886799</v>
      </c>
      <c r="L14" s="17">
        <v>0.230875510585447</v>
      </c>
      <c r="M14" s="17"/>
      <c r="N14" s="17">
        <v>0.151435092389685</v>
      </c>
      <c r="O14" s="17">
        <v>0.23561519702383399</v>
      </c>
      <c r="P14" s="17">
        <v>0.19984436894046601</v>
      </c>
      <c r="Q14" s="17">
        <v>0.242890863465833</v>
      </c>
      <c r="R14" s="17"/>
      <c r="S14" s="17">
        <v>0.12916833440847</v>
      </c>
      <c r="T14" s="17">
        <v>0.244531940695352</v>
      </c>
      <c r="U14" s="17">
        <v>0.27214980765518698</v>
      </c>
      <c r="V14" s="17">
        <v>0.24375477030780901</v>
      </c>
      <c r="W14" s="17">
        <v>0.22781018305574199</v>
      </c>
      <c r="X14" s="17">
        <v>0.148337983382787</v>
      </c>
      <c r="Y14" s="17">
        <v>0.17394468451373499</v>
      </c>
      <c r="Z14" s="17">
        <v>0.240495192417852</v>
      </c>
      <c r="AA14" s="17">
        <v>0.22203591031668701</v>
      </c>
      <c r="AB14" s="17">
        <v>0.19143535735963399</v>
      </c>
      <c r="AC14" s="17">
        <v>0.22685661442591701</v>
      </c>
      <c r="AD14" s="17">
        <v>0.248311171283809</v>
      </c>
      <c r="AE14" s="17"/>
      <c r="AF14" s="17">
        <v>0.20051804094551501</v>
      </c>
      <c r="AG14" s="17">
        <v>0.20854177620623701</v>
      </c>
      <c r="AH14" s="17">
        <v>0.226900857902642</v>
      </c>
      <c r="AI14" s="17"/>
      <c r="AJ14" s="17">
        <v>0.19154362820388299</v>
      </c>
      <c r="AK14" s="17">
        <v>0.16117693831270499</v>
      </c>
      <c r="AL14" s="17">
        <v>0.27717417181468001</v>
      </c>
      <c r="AM14" s="17">
        <v>0.23855742155173401</v>
      </c>
      <c r="AN14" s="17">
        <v>0.20574629293615301</v>
      </c>
      <c r="AO14" s="17"/>
      <c r="AP14" s="17">
        <v>0.13058201870417899</v>
      </c>
      <c r="AQ14" s="17">
        <v>0.18931658547177799</v>
      </c>
      <c r="AR14" s="17">
        <v>0.28438251416840699</v>
      </c>
      <c r="AS14" s="17">
        <v>0.19639956493201299</v>
      </c>
      <c r="AT14" s="17">
        <v>0.25601916244404899</v>
      </c>
      <c r="AU14" s="17">
        <v>0.27004357463115503</v>
      </c>
      <c r="AV14" s="17"/>
      <c r="AW14" s="17">
        <v>0.11461107035111701</v>
      </c>
      <c r="AX14" s="17">
        <v>0.20028882508864401</v>
      </c>
      <c r="AY14" s="17">
        <v>0.225856844448592</v>
      </c>
      <c r="AZ14" s="17">
        <v>0.22888123225267701</v>
      </c>
      <c r="BA14" s="17">
        <v>0.20470830425665301</v>
      </c>
      <c r="BB14" s="17">
        <v>0.193189881170657</v>
      </c>
      <c r="BC14" s="17">
        <v>0.27508155731846501</v>
      </c>
      <c r="BD14" s="17">
        <v>0.191244157476395</v>
      </c>
      <c r="BE14" s="17">
        <v>0.25229817509538</v>
      </c>
      <c r="BF14" s="17">
        <v>0.18510999353143701</v>
      </c>
      <c r="BG14" s="17">
        <v>0.18213352987105</v>
      </c>
      <c r="BH14" s="17">
        <v>0.19743433232004301</v>
      </c>
      <c r="BI14" s="17">
        <v>0.22722253345923599</v>
      </c>
      <c r="BJ14" s="17">
        <v>0.146431042107698</v>
      </c>
      <c r="BK14" s="17">
        <v>0.10082688136682</v>
      </c>
      <c r="BL14" s="17">
        <v>0.103298865785566</v>
      </c>
      <c r="BM14" s="17"/>
      <c r="BN14" s="17">
        <v>0.20951443251117499</v>
      </c>
      <c r="BO14" s="17">
        <v>0.205079734566118</v>
      </c>
      <c r="BP14" s="17"/>
      <c r="BQ14" s="17">
        <v>0.117067938266513</v>
      </c>
      <c r="BR14" s="17">
        <v>0.22628289250536299</v>
      </c>
      <c r="BS14" s="17"/>
      <c r="BT14" s="17">
        <v>0.11940912156609899</v>
      </c>
      <c r="BU14" s="17"/>
      <c r="BV14" s="17">
        <v>0.23477175660900201</v>
      </c>
      <c r="BW14" s="17">
        <v>0.18072249007487601</v>
      </c>
      <c r="BX14" s="17">
        <v>0.20357231999495701</v>
      </c>
      <c r="BY14" s="17"/>
      <c r="BZ14" s="17">
        <v>0.28163580842424302</v>
      </c>
      <c r="CA14" s="17">
        <v>0.259156187964726</v>
      </c>
      <c r="CB14" s="17">
        <v>0.21572046862910699</v>
      </c>
      <c r="CC14" s="17">
        <v>0.190784983504525</v>
      </c>
      <c r="CD14" s="17">
        <v>0.15921688344758</v>
      </c>
      <c r="CE14" s="17">
        <v>0.19991244731084801</v>
      </c>
      <c r="CF14" s="17">
        <v>0.10955950047709</v>
      </c>
      <c r="CG14" s="17"/>
      <c r="CH14" s="17">
        <v>7.7237135957319306E-2</v>
      </c>
      <c r="CI14" s="17">
        <v>0.19112103817777901</v>
      </c>
      <c r="CJ14" s="17">
        <v>0.216208922961039</v>
      </c>
      <c r="CK14" s="17">
        <v>0.28716460420449302</v>
      </c>
      <c r="CL14" s="17">
        <v>0.27034319277687702</v>
      </c>
    </row>
    <row r="15" spans="2:90" x14ac:dyDescent="0.3">
      <c r="B15" s="18" t="s">
        <v>200</v>
      </c>
      <c r="C15" s="17">
        <v>3.5164412340397702E-2</v>
      </c>
      <c r="D15" s="17">
        <v>2.9619839315540498E-2</v>
      </c>
      <c r="E15" s="17">
        <v>4.0861886065343002E-2</v>
      </c>
      <c r="F15" s="17"/>
      <c r="G15" s="17">
        <v>6.5223562816880401E-3</v>
      </c>
      <c r="H15" s="17">
        <v>1.1950833396474601E-2</v>
      </c>
      <c r="I15" s="17">
        <v>2.59209577497676E-2</v>
      </c>
      <c r="J15" s="17">
        <v>4.6674624800129599E-2</v>
      </c>
      <c r="K15" s="17">
        <v>4.9141418864625197E-2</v>
      </c>
      <c r="L15" s="17">
        <v>6.2008387367023299E-2</v>
      </c>
      <c r="M15" s="17"/>
      <c r="N15" s="17">
        <v>3.3969898274208703E-2</v>
      </c>
      <c r="O15" s="17">
        <v>3.14571288957851E-2</v>
      </c>
      <c r="P15" s="17">
        <v>5.5189147101118302E-2</v>
      </c>
      <c r="Q15" s="17">
        <v>2.3030136253227199E-2</v>
      </c>
      <c r="R15" s="17"/>
      <c r="S15" s="17">
        <v>2.6070301776130001E-2</v>
      </c>
      <c r="T15" s="17">
        <v>7.4216989441246495E-2</v>
      </c>
      <c r="U15" s="17">
        <v>1.24546713276747E-2</v>
      </c>
      <c r="V15" s="17">
        <v>3.5877565271520299E-2</v>
      </c>
      <c r="W15" s="17">
        <v>3.2651513420133699E-2</v>
      </c>
      <c r="X15" s="17">
        <v>3.1136882486282502E-2</v>
      </c>
      <c r="Y15" s="17">
        <v>5.4681490637481997E-2</v>
      </c>
      <c r="Z15" s="17">
        <v>1.0963918510508701E-2</v>
      </c>
      <c r="AA15" s="17">
        <v>4.3129401106073502E-2</v>
      </c>
      <c r="AB15" s="17">
        <v>2.11906828629734E-2</v>
      </c>
      <c r="AC15" s="17">
        <v>1.02312626039117E-2</v>
      </c>
      <c r="AD15" s="17">
        <v>1.86049199928504E-2</v>
      </c>
      <c r="AE15" s="17"/>
      <c r="AF15" s="17">
        <v>4.3484239780987297E-2</v>
      </c>
      <c r="AG15" s="17">
        <v>3.5926138951581699E-2</v>
      </c>
      <c r="AH15" s="17">
        <v>2.6567896639054199E-2</v>
      </c>
      <c r="AI15" s="17"/>
      <c r="AJ15" s="17">
        <v>4.1978425255644901E-2</v>
      </c>
      <c r="AK15" s="17">
        <v>2.9458635467232E-2</v>
      </c>
      <c r="AL15" s="17">
        <v>3.43238922212519E-2</v>
      </c>
      <c r="AM15" s="17">
        <v>2.7589417211755E-2</v>
      </c>
      <c r="AN15" s="17">
        <v>6.2281266061354097E-2</v>
      </c>
      <c r="AO15" s="17"/>
      <c r="AP15" s="17">
        <v>2.3940904585548799E-2</v>
      </c>
      <c r="AQ15" s="17">
        <v>4.7496510246480002E-2</v>
      </c>
      <c r="AR15" s="17">
        <v>4.0526511299842298E-2</v>
      </c>
      <c r="AS15" s="17">
        <v>3.1816980183207701E-2</v>
      </c>
      <c r="AT15" s="17">
        <v>2.51149597937733E-2</v>
      </c>
      <c r="AU15" s="17">
        <v>7.1891583484154406E-2</v>
      </c>
      <c r="AV15" s="17"/>
      <c r="AW15" s="17">
        <v>9.8569505318911205E-2</v>
      </c>
      <c r="AX15" s="17">
        <v>1.06343196708092E-2</v>
      </c>
      <c r="AY15" s="17">
        <v>2.6675323161687799E-2</v>
      </c>
      <c r="AZ15" s="17">
        <v>2.9506614800328301E-2</v>
      </c>
      <c r="BA15" s="17">
        <v>3.0587351382576601E-2</v>
      </c>
      <c r="BB15" s="17">
        <v>4.2699411042500697E-2</v>
      </c>
      <c r="BC15" s="17">
        <v>3.97619061695582E-2</v>
      </c>
      <c r="BD15" s="17">
        <v>3.2508553089415797E-2</v>
      </c>
      <c r="BE15" s="17">
        <v>4.1430947307428398E-2</v>
      </c>
      <c r="BF15" s="17">
        <v>1.86541504474655E-2</v>
      </c>
      <c r="BG15" s="17">
        <v>2.6426863730042199E-2</v>
      </c>
      <c r="BH15" s="17">
        <v>6.29881920499262E-2</v>
      </c>
      <c r="BI15" s="17">
        <v>1.3896715790678299E-2</v>
      </c>
      <c r="BJ15" s="17">
        <v>4.61460434946478E-2</v>
      </c>
      <c r="BK15" s="17">
        <v>6.3523054421327801E-2</v>
      </c>
      <c r="BL15" s="17">
        <v>1.6650921799284901E-2</v>
      </c>
      <c r="BM15" s="17"/>
      <c r="BN15" s="17">
        <v>3.8898133291551201E-2</v>
      </c>
      <c r="BO15" s="17">
        <v>2.9193697208613801E-2</v>
      </c>
      <c r="BP15" s="17"/>
      <c r="BQ15" s="17">
        <v>2.6812260619079601E-2</v>
      </c>
      <c r="BR15" s="17">
        <v>1.9380581802306299E-2</v>
      </c>
      <c r="BS15" s="17"/>
      <c r="BT15" s="17">
        <v>1.6201150231442901E-2</v>
      </c>
      <c r="BU15" s="17"/>
      <c r="BV15" s="17">
        <v>3.9790802224034999E-2</v>
      </c>
      <c r="BW15" s="17">
        <v>2.35784954014778E-2</v>
      </c>
      <c r="BX15" s="17">
        <v>3.9485950548961903E-2</v>
      </c>
      <c r="BY15" s="17"/>
      <c r="BZ15" s="17">
        <v>3.4513888449539801E-2</v>
      </c>
      <c r="CA15" s="17">
        <v>3.5226587554962503E-2</v>
      </c>
      <c r="CB15" s="17">
        <v>3.1587905355497901E-2</v>
      </c>
      <c r="CC15" s="17">
        <v>3.67094921115938E-2</v>
      </c>
      <c r="CD15" s="17">
        <v>3.6864747046720298E-2</v>
      </c>
      <c r="CE15" s="17">
        <v>2.6526801376666999E-2</v>
      </c>
      <c r="CF15" s="17">
        <v>2.72317568054204E-2</v>
      </c>
      <c r="CG15" s="17"/>
      <c r="CH15" s="17">
        <v>1.83400024545818E-2</v>
      </c>
      <c r="CI15" s="17">
        <v>4.0570138005152898E-2</v>
      </c>
      <c r="CJ15" s="17">
        <v>3.0599552187937199E-2</v>
      </c>
      <c r="CK15" s="17">
        <v>4.6195241505674403E-2</v>
      </c>
      <c r="CL15" s="17">
        <v>2.4958467172932101E-2</v>
      </c>
    </row>
    <row r="16" spans="2:90" x14ac:dyDescent="0.3">
      <c r="B16" s="18" t="s">
        <v>201</v>
      </c>
      <c r="C16" s="17">
        <v>0.17006066547203799</v>
      </c>
      <c r="D16" s="17">
        <v>0.153313455759093</v>
      </c>
      <c r="E16" s="17">
        <v>0.18680414950467</v>
      </c>
      <c r="F16" s="17"/>
      <c r="G16" s="17">
        <v>6.4128767818590005E-2</v>
      </c>
      <c r="H16" s="17">
        <v>2.78886392929527E-2</v>
      </c>
      <c r="I16" s="17">
        <v>6.5273741952030701E-2</v>
      </c>
      <c r="J16" s="17">
        <v>0.15356359218128501</v>
      </c>
      <c r="K16" s="17">
        <v>0.212042705857964</v>
      </c>
      <c r="L16" s="17">
        <v>0.42762374886260102</v>
      </c>
      <c r="M16" s="17"/>
      <c r="N16" s="17">
        <v>0.14585946666018601</v>
      </c>
      <c r="O16" s="17">
        <v>0.14279310610093901</v>
      </c>
      <c r="P16" s="17">
        <v>0.19810716024483199</v>
      </c>
      <c r="Q16" s="17">
        <v>0.199638665526121</v>
      </c>
      <c r="R16" s="17"/>
      <c r="S16" s="17">
        <v>0.13502591615149101</v>
      </c>
      <c r="T16" s="17">
        <v>0.19289284633015499</v>
      </c>
      <c r="U16" s="17">
        <v>0.26471150676261701</v>
      </c>
      <c r="V16" s="17">
        <v>0.19729085907843899</v>
      </c>
      <c r="W16" s="17">
        <v>0.16024800964508101</v>
      </c>
      <c r="X16" s="17">
        <v>0.16193818682831701</v>
      </c>
      <c r="Y16" s="17">
        <v>0.23255552194392901</v>
      </c>
      <c r="Z16" s="17">
        <v>0.15127493318765201</v>
      </c>
      <c r="AA16" s="17">
        <v>0.135651221458817</v>
      </c>
      <c r="AB16" s="17">
        <v>0.14771376285576401</v>
      </c>
      <c r="AC16" s="17">
        <v>0.15052427595714299</v>
      </c>
      <c r="AD16" s="17">
        <v>3.2705255828651497E-2</v>
      </c>
      <c r="AE16" s="17"/>
      <c r="AF16" s="17">
        <v>0.23200433252016001</v>
      </c>
      <c r="AG16" s="17">
        <v>0.152494700252159</v>
      </c>
      <c r="AH16" s="17">
        <v>0.13682475056313401</v>
      </c>
      <c r="AI16" s="17"/>
      <c r="AJ16" s="17">
        <v>0.23639668079352699</v>
      </c>
      <c r="AK16" s="17">
        <v>0.12900988767737601</v>
      </c>
      <c r="AL16" s="17">
        <v>0.24598512828425301</v>
      </c>
      <c r="AM16" s="17">
        <v>0.148146245410778</v>
      </c>
      <c r="AN16" s="17">
        <v>0.178782556344841</v>
      </c>
      <c r="AO16" s="17"/>
      <c r="AP16" s="17">
        <v>0.102085794609969</v>
      </c>
      <c r="AQ16" s="17">
        <v>0.18615484337979399</v>
      </c>
      <c r="AR16" s="17">
        <v>0.20380192214519</v>
      </c>
      <c r="AS16" s="17">
        <v>0.20740119579379901</v>
      </c>
      <c r="AT16" s="17">
        <v>0.13209636614033601</v>
      </c>
      <c r="AU16" s="17">
        <v>0.248861507909833</v>
      </c>
      <c r="AV16" s="17"/>
      <c r="AW16" s="17">
        <v>0.33679274002548798</v>
      </c>
      <c r="AX16" s="17">
        <v>0.29239083955244299</v>
      </c>
      <c r="AY16" s="17">
        <v>0.23248071615004401</v>
      </c>
      <c r="AZ16" s="17">
        <v>0.29289329838927097</v>
      </c>
      <c r="BA16" s="17">
        <v>0.22918798300103199</v>
      </c>
      <c r="BB16" s="17">
        <v>0.20644953404529801</v>
      </c>
      <c r="BC16" s="17">
        <v>0.116277354265986</v>
      </c>
      <c r="BD16" s="17">
        <v>0.183020530155591</v>
      </c>
      <c r="BE16" s="17">
        <v>0.131709310494907</v>
      </c>
      <c r="BF16" s="17">
        <v>0.195756057490371</v>
      </c>
      <c r="BG16" s="17">
        <v>8.0026415623544997E-2</v>
      </c>
      <c r="BH16" s="17">
        <v>9.5985933404632601E-2</v>
      </c>
      <c r="BI16" s="17">
        <v>0.11033882586342</v>
      </c>
      <c r="BJ16" s="17">
        <v>4.5164619158286401E-2</v>
      </c>
      <c r="BK16" s="17">
        <v>0.101511072656358</v>
      </c>
      <c r="BL16" s="17">
        <v>1.5942045024326602E-2</v>
      </c>
      <c r="BM16" s="17"/>
      <c r="BN16" s="17">
        <v>0.156606978388035</v>
      </c>
      <c r="BO16" s="17">
        <v>0.18673278143319899</v>
      </c>
      <c r="BP16" s="17"/>
      <c r="BQ16" s="17">
        <v>0.105189206758836</v>
      </c>
      <c r="BR16" s="17">
        <v>0.15097073964534499</v>
      </c>
      <c r="BS16" s="17"/>
      <c r="BT16" s="17">
        <v>7.99593711356507E-2</v>
      </c>
      <c r="BU16" s="17"/>
      <c r="BV16" s="17">
        <v>0.23280503137671901</v>
      </c>
      <c r="BW16" s="17">
        <v>0.13846289295799699</v>
      </c>
      <c r="BX16" s="17">
        <v>0.15402878703776801</v>
      </c>
      <c r="BY16" s="17"/>
      <c r="BZ16" s="17">
        <v>0.13750551825351701</v>
      </c>
      <c r="CA16" s="17">
        <v>0.16129116228960999</v>
      </c>
      <c r="CB16" s="17">
        <v>0.215149439793375</v>
      </c>
      <c r="CC16" s="17">
        <v>0.15584523852106499</v>
      </c>
      <c r="CD16" s="17">
        <v>0.183282908423608</v>
      </c>
      <c r="CE16" s="17">
        <v>0.146029483183513</v>
      </c>
      <c r="CF16" s="17">
        <v>0.115784004240642</v>
      </c>
      <c r="CG16" s="17"/>
      <c r="CH16" s="17">
        <v>9.1453608890721599E-2</v>
      </c>
      <c r="CI16" s="17">
        <v>0.180942368891123</v>
      </c>
      <c r="CJ16" s="17">
        <v>0.180755825539541</v>
      </c>
      <c r="CK16" s="17">
        <v>0.162181818953959</v>
      </c>
      <c r="CL16" s="17">
        <v>0.19378588811771599</v>
      </c>
    </row>
    <row r="17" spans="2:90" x14ac:dyDescent="0.3">
      <c r="B17" s="18" t="s">
        <v>202</v>
      </c>
      <c r="C17" s="19">
        <v>5.8643451085127196E-3</v>
      </c>
      <c r="D17" s="19">
        <v>2.9037430563747702E-3</v>
      </c>
      <c r="E17" s="19">
        <v>8.8042355338427795E-3</v>
      </c>
      <c r="F17" s="19"/>
      <c r="G17" s="19">
        <v>3.5105911055374E-3</v>
      </c>
      <c r="H17" s="19">
        <v>5.8487986127118002E-3</v>
      </c>
      <c r="I17" s="19">
        <v>2.6748871270925898E-3</v>
      </c>
      <c r="J17" s="19">
        <v>5.96490944221938E-3</v>
      </c>
      <c r="K17" s="19">
        <v>1.05204696137413E-2</v>
      </c>
      <c r="L17" s="19">
        <v>6.8474721731574999E-3</v>
      </c>
      <c r="M17" s="19"/>
      <c r="N17" s="19">
        <v>0</v>
      </c>
      <c r="O17" s="19">
        <v>8.30929505706356E-3</v>
      </c>
      <c r="P17" s="19">
        <v>8.3570944677437593E-3</v>
      </c>
      <c r="Q17" s="19">
        <v>7.5132751038554501E-3</v>
      </c>
      <c r="R17" s="19"/>
      <c r="S17" s="19">
        <v>4.0172037768051502E-3</v>
      </c>
      <c r="T17" s="19">
        <v>0</v>
      </c>
      <c r="U17" s="19">
        <v>0</v>
      </c>
      <c r="V17" s="19">
        <v>2.1452907605428201E-2</v>
      </c>
      <c r="W17" s="19">
        <v>1.31734492561053E-2</v>
      </c>
      <c r="X17" s="19">
        <v>0</v>
      </c>
      <c r="Y17" s="19">
        <v>1.3457852113501499E-2</v>
      </c>
      <c r="Z17" s="19">
        <v>1.0911251142216499E-2</v>
      </c>
      <c r="AA17" s="19">
        <v>0</v>
      </c>
      <c r="AB17" s="19">
        <v>0</v>
      </c>
      <c r="AC17" s="19">
        <v>9.0883575370162197E-3</v>
      </c>
      <c r="AD17" s="19">
        <v>1.6278114914823599E-2</v>
      </c>
      <c r="AE17" s="19"/>
      <c r="AF17" s="19">
        <v>9.5973781955890694E-3</v>
      </c>
      <c r="AG17" s="19">
        <v>3.7073061555732002E-3</v>
      </c>
      <c r="AH17" s="19">
        <v>6.6555276349725499E-3</v>
      </c>
      <c r="AI17" s="19"/>
      <c r="AJ17" s="19">
        <v>4.81262748286363E-3</v>
      </c>
      <c r="AK17" s="19">
        <v>2.8589940689130902E-3</v>
      </c>
      <c r="AL17" s="19">
        <v>0</v>
      </c>
      <c r="AM17" s="19">
        <v>8.4489167280999405E-3</v>
      </c>
      <c r="AN17" s="19">
        <v>0</v>
      </c>
      <c r="AO17" s="19"/>
      <c r="AP17" s="19">
        <v>3.61739037915509E-3</v>
      </c>
      <c r="AQ17" s="19">
        <v>6.0351223874463697E-3</v>
      </c>
      <c r="AR17" s="19">
        <v>0</v>
      </c>
      <c r="AS17" s="19">
        <v>8.7231317095005697E-3</v>
      </c>
      <c r="AT17" s="19">
        <v>0</v>
      </c>
      <c r="AU17" s="19">
        <v>1.73893391585212E-2</v>
      </c>
      <c r="AV17" s="19"/>
      <c r="AW17" s="19">
        <v>4.5350042795309103E-2</v>
      </c>
      <c r="AX17" s="19">
        <v>2.19671232166577E-2</v>
      </c>
      <c r="AY17" s="19">
        <v>7.4299622152398104E-3</v>
      </c>
      <c r="AZ17" s="19">
        <v>0</v>
      </c>
      <c r="BA17" s="19">
        <v>4.0408058170643404E-3</v>
      </c>
      <c r="BB17" s="19">
        <v>9.1922149999037004E-3</v>
      </c>
      <c r="BC17" s="19">
        <v>0</v>
      </c>
      <c r="BD17" s="19">
        <v>7.2332337915870697E-3</v>
      </c>
      <c r="BE17" s="19">
        <v>0</v>
      </c>
      <c r="BF17" s="19">
        <v>0</v>
      </c>
      <c r="BG17" s="19">
        <v>6.7700740351658703E-3</v>
      </c>
      <c r="BH17" s="19">
        <v>1.0899575427579199E-2</v>
      </c>
      <c r="BI17" s="19">
        <v>0</v>
      </c>
      <c r="BJ17" s="19">
        <v>0</v>
      </c>
      <c r="BK17" s="19">
        <v>0</v>
      </c>
      <c r="BL17" s="19">
        <v>0</v>
      </c>
      <c r="BM17" s="19"/>
      <c r="BN17" s="19">
        <v>5.9068236863833801E-3</v>
      </c>
      <c r="BO17" s="19">
        <v>4.7818977182571198E-3</v>
      </c>
      <c r="BP17" s="19"/>
      <c r="BQ17" s="19">
        <v>2.05531367217778E-3</v>
      </c>
      <c r="BR17" s="19">
        <v>5.4615978504549004E-3</v>
      </c>
      <c r="BS17" s="19"/>
      <c r="BT17" s="19">
        <v>4.3921293811500298E-3</v>
      </c>
      <c r="BU17" s="19"/>
      <c r="BV17" s="19">
        <v>6.7097546670210296E-3</v>
      </c>
      <c r="BW17" s="19">
        <v>2.3006461860637499E-3</v>
      </c>
      <c r="BX17" s="19">
        <v>7.2346165668069496E-3</v>
      </c>
      <c r="BY17" s="19"/>
      <c r="BZ17" s="19">
        <v>4.5900634045005998E-3</v>
      </c>
      <c r="CA17" s="19">
        <v>0</v>
      </c>
      <c r="CB17" s="19">
        <v>1.08500938010386E-2</v>
      </c>
      <c r="CC17" s="19">
        <v>4.0744235352569002E-3</v>
      </c>
      <c r="CD17" s="19">
        <v>0</v>
      </c>
      <c r="CE17" s="19">
        <v>4.2429187522708299E-3</v>
      </c>
      <c r="CF17" s="19">
        <v>8.8971640122630404E-3</v>
      </c>
      <c r="CG17" s="19"/>
      <c r="CH17" s="19">
        <v>5.2630007121964202E-3</v>
      </c>
      <c r="CI17" s="19">
        <v>5.2260484017044202E-3</v>
      </c>
      <c r="CJ17" s="19">
        <v>6.9901357163106304E-3</v>
      </c>
      <c r="CK17" s="19">
        <v>6.6073742152562001E-3</v>
      </c>
      <c r="CL17" s="19">
        <v>0</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L2130"/>
  <sheetViews>
    <sheetView showGridLines="0" workbookViewId="0">
      <pane xSplit="2" ySplit="8" topLeftCell="C599" activePane="bottomRight" state="frozen"/>
      <selection pane="topRight"/>
      <selection pane="bottomLeft"/>
      <selection pane="bottomRight" activeCell="B605" sqref="B605"/>
    </sheetView>
  </sheetViews>
  <sheetFormatPr defaultColWidth="11.5546875" defaultRowHeight="14.4" x14ac:dyDescent="0.3"/>
  <cols>
    <col min="2" max="2" width="20.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27" t="s">
        <v>792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3"/>
      <c r="C5" s="13"/>
      <c r="D5" s="30" t="s">
        <v>91</v>
      </c>
      <c r="E5" s="30"/>
      <c r="F5" s="13"/>
      <c r="G5" s="30" t="s">
        <v>92</v>
      </c>
      <c r="H5" s="30"/>
      <c r="I5" s="30"/>
      <c r="J5" s="30"/>
      <c r="K5" s="30"/>
      <c r="L5" s="30"/>
      <c r="M5" s="13"/>
      <c r="N5" s="30" t="s">
        <v>93</v>
      </c>
      <c r="O5" s="30"/>
      <c r="P5" s="30"/>
      <c r="Q5" s="30"/>
      <c r="R5" s="13"/>
      <c r="S5" s="30" t="s">
        <v>94</v>
      </c>
      <c r="T5" s="30"/>
      <c r="U5" s="30"/>
      <c r="V5" s="30"/>
      <c r="W5" s="30"/>
      <c r="X5" s="30"/>
      <c r="Y5" s="30"/>
      <c r="Z5" s="30"/>
      <c r="AA5" s="30"/>
      <c r="AB5" s="30"/>
      <c r="AC5" s="30"/>
      <c r="AD5" s="30"/>
      <c r="AE5" s="13"/>
      <c r="AF5" s="30" t="s">
        <v>95</v>
      </c>
      <c r="AG5" s="30"/>
      <c r="AH5" s="30"/>
      <c r="AI5" s="13"/>
      <c r="AJ5" s="30" t="s">
        <v>96</v>
      </c>
      <c r="AK5" s="30"/>
      <c r="AL5" s="30"/>
      <c r="AM5" s="30"/>
      <c r="AN5" s="30"/>
      <c r="AO5" s="13"/>
      <c r="AP5" s="30" t="s">
        <v>97</v>
      </c>
      <c r="AQ5" s="30"/>
      <c r="AR5" s="30"/>
      <c r="AS5" s="30"/>
      <c r="AT5" s="30"/>
      <c r="AU5" s="30"/>
      <c r="AV5" s="13"/>
      <c r="AW5" s="30" t="s">
        <v>98</v>
      </c>
      <c r="AX5" s="30"/>
      <c r="AY5" s="30"/>
      <c r="AZ5" s="30"/>
      <c r="BA5" s="30"/>
      <c r="BB5" s="30"/>
      <c r="BC5" s="30"/>
      <c r="BD5" s="30"/>
      <c r="BE5" s="30"/>
      <c r="BF5" s="30"/>
      <c r="BG5" s="30"/>
      <c r="BH5" s="30"/>
      <c r="BI5" s="30"/>
      <c r="BJ5" s="30"/>
      <c r="BK5" s="30"/>
      <c r="BL5" s="30"/>
      <c r="BM5" s="13"/>
      <c r="BN5" s="30" t="s">
        <v>99</v>
      </c>
      <c r="BO5" s="30"/>
      <c r="BP5" s="13"/>
      <c r="BQ5" s="30" t="s">
        <v>100</v>
      </c>
      <c r="BR5" s="30"/>
      <c r="BS5" s="13"/>
      <c r="BT5" s="30" t="s">
        <v>75</v>
      </c>
      <c r="BU5" s="13"/>
      <c r="BV5" s="30" t="s">
        <v>101</v>
      </c>
      <c r="BW5" s="30"/>
      <c r="BX5" s="30"/>
      <c r="BY5" s="13"/>
      <c r="BZ5" s="30" t="s">
        <v>102</v>
      </c>
      <c r="CA5" s="30"/>
      <c r="CB5" s="30"/>
      <c r="CC5" s="30"/>
      <c r="CD5" s="30"/>
      <c r="CE5" s="30"/>
      <c r="CF5" s="30"/>
      <c r="CG5" s="13"/>
      <c r="CH5" s="30" t="s">
        <v>103</v>
      </c>
      <c r="CI5" s="30"/>
      <c r="CJ5" s="30"/>
      <c r="CK5" s="30"/>
      <c r="CL5" s="30"/>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19.95"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19.95"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11" spans="2:90" x14ac:dyDescent="0.3">
      <c r="B11" s="6" t="s">
        <v>109</v>
      </c>
    </row>
    <row r="12" spans="2:90" x14ac:dyDescent="0.3">
      <c r="B12" s="24" t="s">
        <v>110</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row>
    <row r="13" spans="2:90" x14ac:dyDescent="0.3">
      <c r="B13" t="s">
        <v>104</v>
      </c>
      <c r="C13" s="17">
        <v>9.4698844821686501E-2</v>
      </c>
      <c r="D13" s="17">
        <v>0.120443215914099</v>
      </c>
      <c r="E13" s="17">
        <v>7.0289486949505695E-2</v>
      </c>
      <c r="F13" s="17"/>
      <c r="G13" s="17">
        <v>0.15675789435918799</v>
      </c>
      <c r="H13" s="17">
        <v>0.15925200861258501</v>
      </c>
      <c r="I13" s="17">
        <v>0.100161895957269</v>
      </c>
      <c r="J13" s="17">
        <v>2.6667277562932201E-2</v>
      </c>
      <c r="K13" s="17">
        <v>5.2758682832744097E-2</v>
      </c>
      <c r="L13" s="17">
        <v>7.9609959368247996E-2</v>
      </c>
      <c r="M13" s="17"/>
      <c r="N13" s="17">
        <v>0.146048533270005</v>
      </c>
      <c r="O13" s="17">
        <v>8.4648647832688301E-2</v>
      </c>
      <c r="P13" s="17">
        <v>8.5785228173976297E-2</v>
      </c>
      <c r="Q13" s="17">
        <v>5.8566956247181397E-2</v>
      </c>
      <c r="R13" s="17"/>
      <c r="S13" s="17">
        <v>0.18373715189249801</v>
      </c>
      <c r="T13" s="17">
        <v>8.1749917280908094E-2</v>
      </c>
      <c r="U13" s="17">
        <v>4.7040200886810699E-2</v>
      </c>
      <c r="V13" s="17">
        <v>6.2932447805089206E-2</v>
      </c>
      <c r="W13" s="17">
        <v>6.9660338988977097E-2</v>
      </c>
      <c r="X13" s="17">
        <v>6.9278123967645405E-2</v>
      </c>
      <c r="Y13" s="17">
        <v>9.4948521260706006E-2</v>
      </c>
      <c r="Z13" s="17">
        <v>0.10946961604609599</v>
      </c>
      <c r="AA13" s="17">
        <v>9.0801345827934504E-2</v>
      </c>
      <c r="AB13" s="17">
        <v>9.2883524740264206E-2</v>
      </c>
      <c r="AC13" s="17">
        <v>0.106056546827507</v>
      </c>
      <c r="AD13" s="17">
        <v>7.1620818416735593E-2</v>
      </c>
      <c r="AE13" s="17"/>
      <c r="AF13" s="17">
        <v>8.4208510323396699E-2</v>
      </c>
      <c r="AG13" s="17">
        <v>0.114534256468831</v>
      </c>
      <c r="AH13" s="17">
        <v>7.8409944028514297E-2</v>
      </c>
      <c r="AI13" s="17"/>
      <c r="AJ13" s="17">
        <v>0.113065082229984</v>
      </c>
      <c r="AK13" s="17">
        <v>0.116965454140422</v>
      </c>
      <c r="AL13" s="17">
        <v>9.8986366570594994E-2</v>
      </c>
      <c r="AM13" s="17">
        <v>8.8780813953196494E-2</v>
      </c>
      <c r="AN13" s="17">
        <v>9.8799161620870102E-2</v>
      </c>
      <c r="AO13" s="17"/>
      <c r="AP13" s="17">
        <v>0.14924899357951599</v>
      </c>
      <c r="AQ13" s="17">
        <v>0.124278052998001</v>
      </c>
      <c r="AR13" s="17">
        <v>6.60257805425771E-2</v>
      </c>
      <c r="AS13" s="17">
        <v>7.3330196440950804E-2</v>
      </c>
      <c r="AT13" s="17">
        <v>7.0610256795110002E-2</v>
      </c>
      <c r="AU13" s="17">
        <v>3.4287922883874E-2</v>
      </c>
      <c r="AV13" s="17"/>
      <c r="AW13" s="17">
        <v>5.0099763223961501E-2</v>
      </c>
      <c r="AX13" s="17">
        <v>6.8716224707268403E-2</v>
      </c>
      <c r="AY13" s="17">
        <v>2.04507816657617E-2</v>
      </c>
      <c r="AZ13" s="17">
        <v>3.11708779429326E-2</v>
      </c>
      <c r="BA13" s="17">
        <v>9.8782783688025302E-2</v>
      </c>
      <c r="BB13" s="17">
        <v>6.4853376035656302E-2</v>
      </c>
      <c r="BC13" s="17">
        <v>8.0057622850894003E-2</v>
      </c>
      <c r="BD13" s="17">
        <v>5.8286226179881002E-2</v>
      </c>
      <c r="BE13" s="17">
        <v>9.3925981584564694E-2</v>
      </c>
      <c r="BF13" s="17">
        <v>8.9494121361180803E-2</v>
      </c>
      <c r="BG13" s="17">
        <v>0.110070337565573</v>
      </c>
      <c r="BH13" s="17">
        <v>0.14282627303317599</v>
      </c>
      <c r="BI13" s="17">
        <v>0.11323507031129799</v>
      </c>
      <c r="BJ13" s="17">
        <v>9.7543866849305494E-2</v>
      </c>
      <c r="BK13" s="17">
        <v>0.17480900977686101</v>
      </c>
      <c r="BL13" s="17">
        <v>0.30905169135331201</v>
      </c>
      <c r="BM13" s="17"/>
      <c r="BN13" s="17">
        <v>0.10515031333002001</v>
      </c>
      <c r="BO13" s="17">
        <v>7.9855295522143405E-2</v>
      </c>
      <c r="BP13" s="17"/>
      <c r="BQ13" s="17">
        <v>0.14958716374987199</v>
      </c>
      <c r="BR13" s="17">
        <v>6.6328973569488595E-2</v>
      </c>
      <c r="BS13" s="17"/>
      <c r="BT13" s="17">
        <v>0.16757714390711501</v>
      </c>
      <c r="BU13" s="17"/>
      <c r="BV13" s="17">
        <v>7.1163189586110204E-2</v>
      </c>
      <c r="BW13" s="17">
        <v>6.8332630477708295E-2</v>
      </c>
      <c r="BX13" s="17">
        <v>0.11506445179204899</v>
      </c>
      <c r="BY13" s="17"/>
      <c r="BZ13" s="17">
        <v>3.3361380718342999E-2</v>
      </c>
      <c r="CA13" s="17">
        <v>1.5758072079684601E-2</v>
      </c>
      <c r="CB13" s="17">
        <v>2.8922824664736502E-2</v>
      </c>
      <c r="CC13" s="17">
        <v>6.4058722634291396E-2</v>
      </c>
      <c r="CD13" s="17">
        <v>0.110953424578173</v>
      </c>
      <c r="CE13" s="17">
        <v>0.15674997685049799</v>
      </c>
      <c r="CF13" s="17">
        <v>0.29315563615686202</v>
      </c>
      <c r="CG13" s="17"/>
      <c r="CH13" s="17">
        <v>1</v>
      </c>
      <c r="CI13" s="17">
        <v>0</v>
      </c>
      <c r="CJ13" s="17">
        <v>0</v>
      </c>
      <c r="CK13" s="17">
        <v>0</v>
      </c>
      <c r="CL13" s="17">
        <v>0</v>
      </c>
    </row>
    <row r="14" spans="2:90" x14ac:dyDescent="0.3">
      <c r="B14" t="s">
        <v>105</v>
      </c>
      <c r="C14" s="17">
        <v>0.35959516173998901</v>
      </c>
      <c r="D14" s="17">
        <v>0.39118840778920599</v>
      </c>
      <c r="E14" s="17">
        <v>0.32949072318117201</v>
      </c>
      <c r="F14" s="17"/>
      <c r="G14" s="17">
        <v>0.28368518853041003</v>
      </c>
      <c r="H14" s="17">
        <v>0.38696923181752801</v>
      </c>
      <c r="I14" s="17">
        <v>0.33269087422436799</v>
      </c>
      <c r="J14" s="17">
        <v>0.26567322539925398</v>
      </c>
      <c r="K14" s="17">
        <v>0.36393013255843099</v>
      </c>
      <c r="L14" s="17">
        <v>0.48301293488770702</v>
      </c>
      <c r="M14" s="17"/>
      <c r="N14" s="17">
        <v>0.51145202193130901</v>
      </c>
      <c r="O14" s="17">
        <v>0.350180005673012</v>
      </c>
      <c r="P14" s="17">
        <v>0.34890485283713402</v>
      </c>
      <c r="Q14" s="17">
        <v>0.21660764027153301</v>
      </c>
      <c r="R14" s="17"/>
      <c r="S14" s="17">
        <v>0.33080994334946601</v>
      </c>
      <c r="T14" s="17">
        <v>0.39720887766394097</v>
      </c>
      <c r="U14" s="17">
        <v>0.35592422572243099</v>
      </c>
      <c r="V14" s="17">
        <v>0.38778396995644199</v>
      </c>
      <c r="W14" s="17">
        <v>0.39802688738352399</v>
      </c>
      <c r="X14" s="17">
        <v>0.40259393783314701</v>
      </c>
      <c r="Y14" s="17">
        <v>0.38868205980239001</v>
      </c>
      <c r="Z14" s="17">
        <v>0.36023779760920499</v>
      </c>
      <c r="AA14" s="17">
        <v>0.314136169974635</v>
      </c>
      <c r="AB14" s="17">
        <v>0.36760011008149601</v>
      </c>
      <c r="AC14" s="17">
        <v>0.256961668826931</v>
      </c>
      <c r="AD14" s="17">
        <v>0.2733828784672</v>
      </c>
      <c r="AE14" s="17"/>
      <c r="AF14" s="17">
        <v>0.35212932627074001</v>
      </c>
      <c r="AG14" s="17">
        <v>0.43172584316043</v>
      </c>
      <c r="AH14" s="17">
        <v>0.221620245759097</v>
      </c>
      <c r="AI14" s="17"/>
      <c r="AJ14" s="17">
        <v>0.44150264572636899</v>
      </c>
      <c r="AK14" s="17">
        <v>0.37861396571547901</v>
      </c>
      <c r="AL14" s="17">
        <v>0.42048702877021799</v>
      </c>
      <c r="AM14" s="17">
        <v>0.29636296939165002</v>
      </c>
      <c r="AN14" s="17">
        <v>0.303076359733638</v>
      </c>
      <c r="AO14" s="17"/>
      <c r="AP14" s="17">
        <v>0.42429103942628099</v>
      </c>
      <c r="AQ14" s="17">
        <v>0.41965948678243598</v>
      </c>
      <c r="AR14" s="17">
        <v>0.38747402806898501</v>
      </c>
      <c r="AS14" s="17">
        <v>0.29719050451620499</v>
      </c>
      <c r="AT14" s="17">
        <v>0.33218396622920199</v>
      </c>
      <c r="AU14" s="17">
        <v>0.40598805868900101</v>
      </c>
      <c r="AV14" s="17"/>
      <c r="AW14" s="17">
        <v>0.150825741588171</v>
      </c>
      <c r="AX14" s="17">
        <v>0.13165640968341599</v>
      </c>
      <c r="AY14" s="17">
        <v>0.203296676044184</v>
      </c>
      <c r="AZ14" s="17">
        <v>0.242405124460391</v>
      </c>
      <c r="BA14" s="17">
        <v>0.27686866613165501</v>
      </c>
      <c r="BB14" s="17">
        <v>0.262635840958858</v>
      </c>
      <c r="BC14" s="17">
        <v>0.353855496412945</v>
      </c>
      <c r="BD14" s="17">
        <v>0.49947004781450699</v>
      </c>
      <c r="BE14" s="17">
        <v>0.330722830108026</v>
      </c>
      <c r="BF14" s="17">
        <v>0.43152139004090001</v>
      </c>
      <c r="BG14" s="17">
        <v>0.35244239101411901</v>
      </c>
      <c r="BH14" s="17">
        <v>0.46805300874606098</v>
      </c>
      <c r="BI14" s="17">
        <v>0.56412675144094604</v>
      </c>
      <c r="BJ14" s="17">
        <v>0.62813040738440695</v>
      </c>
      <c r="BK14" s="17">
        <v>0.60798115916921602</v>
      </c>
      <c r="BL14" s="17">
        <v>0.51923874195358899</v>
      </c>
      <c r="BM14" s="17"/>
      <c r="BN14" s="17">
        <v>0.39209964745124798</v>
      </c>
      <c r="BO14" s="17">
        <v>0.31293886851045699</v>
      </c>
      <c r="BP14" s="17"/>
      <c r="BQ14" s="17">
        <v>0.44407156826552002</v>
      </c>
      <c r="BR14" s="17">
        <v>0.26093500164503902</v>
      </c>
      <c r="BS14" s="17"/>
      <c r="BT14" s="17">
        <v>0.35116630656717801</v>
      </c>
      <c r="BU14" s="17"/>
      <c r="BV14" s="17">
        <v>0.273360574714686</v>
      </c>
      <c r="BW14" s="17">
        <v>0.34921557515255203</v>
      </c>
      <c r="BX14" s="17">
        <v>0.40995840607120598</v>
      </c>
      <c r="BY14" s="17"/>
      <c r="BZ14" s="17">
        <v>6.1612794198912101E-2</v>
      </c>
      <c r="CA14" s="17">
        <v>0.11004456095888999</v>
      </c>
      <c r="CB14" s="17">
        <v>0.21935493005506801</v>
      </c>
      <c r="CC14" s="17">
        <v>0.32143350842074297</v>
      </c>
      <c r="CD14" s="17">
        <v>0.48214342101942897</v>
      </c>
      <c r="CE14" s="17">
        <v>0.62190873821428305</v>
      </c>
      <c r="CF14" s="17">
        <v>0.57851403977395199</v>
      </c>
      <c r="CG14" s="17"/>
      <c r="CH14" s="17">
        <v>0</v>
      </c>
      <c r="CI14" s="17">
        <v>1</v>
      </c>
      <c r="CJ14" s="17">
        <v>0</v>
      </c>
      <c r="CK14" s="17">
        <v>0</v>
      </c>
      <c r="CL14" s="17">
        <v>0</v>
      </c>
    </row>
    <row r="15" spans="2:90" x14ac:dyDescent="0.3">
      <c r="B15" t="s">
        <v>106</v>
      </c>
      <c r="C15" s="17">
        <v>0.35586341785897402</v>
      </c>
      <c r="D15" s="17">
        <v>0.32813030300625301</v>
      </c>
      <c r="E15" s="17">
        <v>0.383754255910843</v>
      </c>
      <c r="F15" s="17"/>
      <c r="G15" s="17">
        <v>0.36269006484502903</v>
      </c>
      <c r="H15" s="17">
        <v>0.29417956522209499</v>
      </c>
      <c r="I15" s="17">
        <v>0.33014498548356103</v>
      </c>
      <c r="J15" s="17">
        <v>0.43435017424023897</v>
      </c>
      <c r="K15" s="17">
        <v>0.38529915811953702</v>
      </c>
      <c r="L15" s="17">
        <v>0.33933546251255198</v>
      </c>
      <c r="M15" s="17"/>
      <c r="N15" s="17">
        <v>0.27214054004316401</v>
      </c>
      <c r="O15" s="17">
        <v>0.38547705099220603</v>
      </c>
      <c r="P15" s="17">
        <v>0.391264627802694</v>
      </c>
      <c r="Q15" s="17">
        <v>0.38170458130009099</v>
      </c>
      <c r="R15" s="17"/>
      <c r="S15" s="17">
        <v>0.266121112164522</v>
      </c>
      <c r="T15" s="17">
        <v>0.38100469901012202</v>
      </c>
      <c r="U15" s="17">
        <v>0.42479198083365899</v>
      </c>
      <c r="V15" s="17">
        <v>0.34168251972373298</v>
      </c>
      <c r="W15" s="17">
        <v>0.40569631800350497</v>
      </c>
      <c r="X15" s="17">
        <v>0.33625094101792102</v>
      </c>
      <c r="Y15" s="17">
        <v>0.30405439818720498</v>
      </c>
      <c r="Z15" s="17">
        <v>0.33277365811500897</v>
      </c>
      <c r="AA15" s="17">
        <v>0.37471956082261099</v>
      </c>
      <c r="AB15" s="17">
        <v>0.37067769212505502</v>
      </c>
      <c r="AC15" s="17">
        <v>0.401202915100141</v>
      </c>
      <c r="AD15" s="17">
        <v>0.44757294144818899</v>
      </c>
      <c r="AE15" s="17"/>
      <c r="AF15" s="17">
        <v>0.37139848523149099</v>
      </c>
      <c r="AG15" s="17">
        <v>0.30609764655284499</v>
      </c>
      <c r="AH15" s="17">
        <v>0.43248886345167897</v>
      </c>
      <c r="AI15" s="17"/>
      <c r="AJ15" s="17">
        <v>0.34029247253912398</v>
      </c>
      <c r="AK15" s="17">
        <v>0.339384169595978</v>
      </c>
      <c r="AL15" s="17">
        <v>0.372495746839407</v>
      </c>
      <c r="AM15" s="17">
        <v>0.36529246364909301</v>
      </c>
      <c r="AN15" s="17">
        <v>0.43678512588716001</v>
      </c>
      <c r="AO15" s="17"/>
      <c r="AP15" s="17">
        <v>0.27255836191504701</v>
      </c>
      <c r="AQ15" s="17">
        <v>0.34765838688025602</v>
      </c>
      <c r="AR15" s="17">
        <v>0.33898382059422499</v>
      </c>
      <c r="AS15" s="17">
        <v>0.39131171055837599</v>
      </c>
      <c r="AT15" s="17">
        <v>0.40769411242634401</v>
      </c>
      <c r="AU15" s="17">
        <v>0.38242289211593999</v>
      </c>
      <c r="AV15" s="17"/>
      <c r="AW15" s="17">
        <v>0.42264693305060003</v>
      </c>
      <c r="AX15" s="17">
        <v>0.30033435222479399</v>
      </c>
      <c r="AY15" s="17">
        <v>0.39937159749673601</v>
      </c>
      <c r="AZ15" s="17">
        <v>0.39124954726746503</v>
      </c>
      <c r="BA15" s="17">
        <v>0.38132838139888298</v>
      </c>
      <c r="BB15" s="17">
        <v>0.42307047102050699</v>
      </c>
      <c r="BC15" s="17">
        <v>0.42880407237004597</v>
      </c>
      <c r="BD15" s="17">
        <v>0.31583655334204602</v>
      </c>
      <c r="BE15" s="17">
        <v>0.44306604266518401</v>
      </c>
      <c r="BF15" s="17">
        <v>0.39332562884326899</v>
      </c>
      <c r="BG15" s="17">
        <v>0.41598464058004803</v>
      </c>
      <c r="BH15" s="17">
        <v>0.31929710141874501</v>
      </c>
      <c r="BI15" s="17">
        <v>0.27341989102914499</v>
      </c>
      <c r="BJ15" s="17">
        <v>0.258417758278156</v>
      </c>
      <c r="BK15" s="17">
        <v>0.194012367306062</v>
      </c>
      <c r="BL15" s="17">
        <v>0.102865917080894</v>
      </c>
      <c r="BM15" s="17"/>
      <c r="BN15" s="17">
        <v>0.34416041032220601</v>
      </c>
      <c r="BO15" s="17">
        <v>0.373718208171403</v>
      </c>
      <c r="BP15" s="17"/>
      <c r="BQ15" s="17">
        <v>0.27226078826924299</v>
      </c>
      <c r="BR15" s="17">
        <v>0.447246498325933</v>
      </c>
      <c r="BS15" s="17"/>
      <c r="BT15" s="17">
        <v>0.34380545525762601</v>
      </c>
      <c r="BU15" s="17"/>
      <c r="BV15" s="17">
        <v>0.37865231031976099</v>
      </c>
      <c r="BW15" s="17">
        <v>0.37556226983831997</v>
      </c>
      <c r="BX15" s="17">
        <v>0.33469801494742701</v>
      </c>
      <c r="BY15" s="17"/>
      <c r="BZ15" s="17">
        <v>0.24648647274444799</v>
      </c>
      <c r="CA15" s="17">
        <v>0.43286266278924601</v>
      </c>
      <c r="CB15" s="17">
        <v>0.53140704138629702</v>
      </c>
      <c r="CC15" s="17">
        <v>0.52911551740670404</v>
      </c>
      <c r="CD15" s="17">
        <v>0.364210480788344</v>
      </c>
      <c r="CE15" s="17">
        <v>0.18550070311092701</v>
      </c>
      <c r="CF15" s="17">
        <v>0.12482864827372001</v>
      </c>
      <c r="CG15" s="17"/>
      <c r="CH15" s="17">
        <v>0</v>
      </c>
      <c r="CI15" s="17">
        <v>0</v>
      </c>
      <c r="CJ15" s="17">
        <v>1</v>
      </c>
      <c r="CK15" s="17">
        <v>0</v>
      </c>
      <c r="CL15" s="17">
        <v>0</v>
      </c>
    </row>
    <row r="16" spans="2:90" x14ac:dyDescent="0.3">
      <c r="B16" t="s">
        <v>107</v>
      </c>
      <c r="C16" s="17">
        <v>0.15121736421235199</v>
      </c>
      <c r="D16" s="17">
        <v>0.12911306535504899</v>
      </c>
      <c r="E16" s="17">
        <v>0.17116274196665299</v>
      </c>
      <c r="F16" s="17"/>
      <c r="G16" s="17">
        <v>0.172935546232131</v>
      </c>
      <c r="H16" s="17">
        <v>0.12179099961015501</v>
      </c>
      <c r="I16" s="17">
        <v>0.16136886985496901</v>
      </c>
      <c r="J16" s="17">
        <v>0.218659854577333</v>
      </c>
      <c r="K16" s="17">
        <v>0.16489433592582201</v>
      </c>
      <c r="L16" s="17">
        <v>8.8604337361456398E-2</v>
      </c>
      <c r="M16" s="17"/>
      <c r="N16" s="17">
        <v>6.6930520891162595E-2</v>
      </c>
      <c r="O16" s="17">
        <v>0.14584461732690801</v>
      </c>
      <c r="P16" s="17">
        <v>0.15017811914023199</v>
      </c>
      <c r="Q16" s="17">
        <v>0.24822310059707001</v>
      </c>
      <c r="R16" s="17"/>
      <c r="S16" s="17">
        <v>0.19428259496789299</v>
      </c>
      <c r="T16" s="17">
        <v>0.103582441781309</v>
      </c>
      <c r="U16" s="17">
        <v>0.16113536380285901</v>
      </c>
      <c r="V16" s="17">
        <v>0.16956532442519501</v>
      </c>
      <c r="W16" s="17">
        <v>9.79379135507287E-2</v>
      </c>
      <c r="X16" s="17">
        <v>0.14258955565998799</v>
      </c>
      <c r="Y16" s="17">
        <v>0.15506267164562301</v>
      </c>
      <c r="Z16" s="17">
        <v>0.16547755740432199</v>
      </c>
      <c r="AA16" s="17">
        <v>0.16008463858883101</v>
      </c>
      <c r="AB16" s="17">
        <v>0.15374913427810899</v>
      </c>
      <c r="AC16" s="17">
        <v>0.16416626720341601</v>
      </c>
      <c r="AD16" s="17">
        <v>0.134342553269305</v>
      </c>
      <c r="AE16" s="17"/>
      <c r="AF16" s="17">
        <v>0.16003065040859599</v>
      </c>
      <c r="AG16" s="17">
        <v>0.11043955370368801</v>
      </c>
      <c r="AH16" s="17">
        <v>0.19714112558246399</v>
      </c>
      <c r="AI16" s="17"/>
      <c r="AJ16" s="17">
        <v>9.0075212398016899E-2</v>
      </c>
      <c r="AK16" s="17">
        <v>0.141167676719022</v>
      </c>
      <c r="AL16" s="17">
        <v>8.72270016160797E-2</v>
      </c>
      <c r="AM16" s="17">
        <v>0.20185402113154999</v>
      </c>
      <c r="AN16" s="17">
        <v>0.11175024747506</v>
      </c>
      <c r="AO16" s="17"/>
      <c r="AP16" s="17">
        <v>0.137584836210182</v>
      </c>
      <c r="AQ16" s="17">
        <v>9.5355097866126601E-2</v>
      </c>
      <c r="AR16" s="17">
        <v>0.178368704665577</v>
      </c>
      <c r="AS16" s="17">
        <v>0.19058577728076601</v>
      </c>
      <c r="AT16" s="17">
        <v>0.12932508858142899</v>
      </c>
      <c r="AU16" s="17">
        <v>0.127948906154491</v>
      </c>
      <c r="AV16" s="17"/>
      <c r="AW16" s="17">
        <v>0.18877506039539399</v>
      </c>
      <c r="AX16" s="17">
        <v>0.30920499889071101</v>
      </c>
      <c r="AY16" s="17">
        <v>0.31699879720695401</v>
      </c>
      <c r="AZ16" s="17">
        <v>0.27661374788359699</v>
      </c>
      <c r="BA16" s="17">
        <v>0.20295364482592901</v>
      </c>
      <c r="BB16" s="17">
        <v>0.197837030288709</v>
      </c>
      <c r="BC16" s="17">
        <v>0.102252422072732</v>
      </c>
      <c r="BD16" s="17">
        <v>0.109266396834255</v>
      </c>
      <c r="BE16" s="17">
        <v>0.11468851864113901</v>
      </c>
      <c r="BF16" s="17">
        <v>7.6633859818691696E-2</v>
      </c>
      <c r="BG16" s="17">
        <v>0.100475361594767</v>
      </c>
      <c r="BH16" s="17">
        <v>5.9070555640240802E-2</v>
      </c>
      <c r="BI16" s="17">
        <v>3.6977462719041197E-2</v>
      </c>
      <c r="BJ16" s="17">
        <v>1.5907967488131398E-2</v>
      </c>
      <c r="BK16" s="17">
        <v>2.3197463747860501E-2</v>
      </c>
      <c r="BL16" s="17">
        <v>6.8843649612205099E-2</v>
      </c>
      <c r="BM16" s="17"/>
      <c r="BN16" s="17">
        <v>0.127579084138396</v>
      </c>
      <c r="BO16" s="17">
        <v>0.18483089074234499</v>
      </c>
      <c r="BP16" s="17"/>
      <c r="BQ16" s="17">
        <v>0.12020986960366099</v>
      </c>
      <c r="BR16" s="17">
        <v>0.19626768245377099</v>
      </c>
      <c r="BS16" s="17"/>
      <c r="BT16" s="17">
        <v>0.12584571448988399</v>
      </c>
      <c r="BU16" s="17"/>
      <c r="BV16" s="17">
        <v>0.20427779226270901</v>
      </c>
      <c r="BW16" s="17">
        <v>0.16843669474089101</v>
      </c>
      <c r="BX16" s="17">
        <v>0.119162685413608</v>
      </c>
      <c r="BY16" s="17"/>
      <c r="BZ16" s="17">
        <v>0.42789653832460101</v>
      </c>
      <c r="CA16" s="17">
        <v>0.363901908201332</v>
      </c>
      <c r="CB16" s="17">
        <v>0.20309687127443499</v>
      </c>
      <c r="CC16" s="17">
        <v>8.5392251538261799E-2</v>
      </c>
      <c r="CD16" s="17">
        <v>4.2692673614054301E-2</v>
      </c>
      <c r="CE16" s="17">
        <v>3.5840581824291201E-2</v>
      </c>
      <c r="CF16" s="17">
        <v>0</v>
      </c>
      <c r="CG16" s="17"/>
      <c r="CH16" s="17">
        <v>0</v>
      </c>
      <c r="CI16" s="17">
        <v>0</v>
      </c>
      <c r="CJ16" s="17">
        <v>0</v>
      </c>
      <c r="CK16" s="17">
        <v>1</v>
      </c>
      <c r="CL16" s="17">
        <v>0</v>
      </c>
    </row>
    <row r="17" spans="2:90" x14ac:dyDescent="0.3">
      <c r="B17" t="s">
        <v>108</v>
      </c>
      <c r="C17" s="17">
        <v>3.8625211366998202E-2</v>
      </c>
      <c r="D17" s="17">
        <v>3.11250079353938E-2</v>
      </c>
      <c r="E17" s="17">
        <v>4.5302791991827102E-2</v>
      </c>
      <c r="F17" s="17"/>
      <c r="G17" s="17">
        <v>2.3931306033241399E-2</v>
      </c>
      <c r="H17" s="17">
        <v>3.7808194737637503E-2</v>
      </c>
      <c r="I17" s="17">
        <v>7.5633374479832594E-2</v>
      </c>
      <c r="J17" s="17">
        <v>5.4649468220240999E-2</v>
      </c>
      <c r="K17" s="17">
        <v>3.3117690563466001E-2</v>
      </c>
      <c r="L17" s="17">
        <v>9.4373058700367492E-3</v>
      </c>
      <c r="M17" s="17"/>
      <c r="N17" s="17">
        <v>3.4283838643593199E-3</v>
      </c>
      <c r="O17" s="17">
        <v>3.3849678175185E-2</v>
      </c>
      <c r="P17" s="17">
        <v>2.38671720459641E-2</v>
      </c>
      <c r="Q17" s="17">
        <v>9.48977215841251E-2</v>
      </c>
      <c r="R17" s="17"/>
      <c r="S17" s="17">
        <v>2.5049197625621002E-2</v>
      </c>
      <c r="T17" s="17">
        <v>3.6454064263719999E-2</v>
      </c>
      <c r="U17" s="17">
        <v>1.11082287542397E-2</v>
      </c>
      <c r="V17" s="17">
        <v>3.8035738089540402E-2</v>
      </c>
      <c r="W17" s="17">
        <v>2.8678542073264798E-2</v>
      </c>
      <c r="X17" s="17">
        <v>4.9287441521298797E-2</v>
      </c>
      <c r="Y17" s="17">
        <v>5.7252349104076498E-2</v>
      </c>
      <c r="Z17" s="17">
        <v>3.20413708253681E-2</v>
      </c>
      <c r="AA17" s="17">
        <v>6.0258284785988103E-2</v>
      </c>
      <c r="AB17" s="17">
        <v>1.50895387750767E-2</v>
      </c>
      <c r="AC17" s="17">
        <v>7.16126020420043E-2</v>
      </c>
      <c r="AD17" s="17">
        <v>7.3080808398571007E-2</v>
      </c>
      <c r="AE17" s="17"/>
      <c r="AF17" s="17">
        <v>3.2233027765777703E-2</v>
      </c>
      <c r="AG17" s="17">
        <v>3.72027001142059E-2</v>
      </c>
      <c r="AH17" s="17">
        <v>7.0339821178246498E-2</v>
      </c>
      <c r="AI17" s="17"/>
      <c r="AJ17" s="17">
        <v>1.5064587106506501E-2</v>
      </c>
      <c r="AK17" s="17">
        <v>2.3868733829099299E-2</v>
      </c>
      <c r="AL17" s="17">
        <v>2.0803856203700299E-2</v>
      </c>
      <c r="AM17" s="17">
        <v>4.7709731874510601E-2</v>
      </c>
      <c r="AN17" s="17">
        <v>4.9589105283271602E-2</v>
      </c>
      <c r="AO17" s="17"/>
      <c r="AP17" s="17">
        <v>1.6316768868974599E-2</v>
      </c>
      <c r="AQ17" s="17">
        <v>1.30489754731803E-2</v>
      </c>
      <c r="AR17" s="17">
        <v>2.9147666128636E-2</v>
      </c>
      <c r="AS17" s="17">
        <v>4.7581811203701897E-2</v>
      </c>
      <c r="AT17" s="17">
        <v>6.01865759679149E-2</v>
      </c>
      <c r="AU17" s="17">
        <v>4.9352220156693702E-2</v>
      </c>
      <c r="AV17" s="17"/>
      <c r="AW17" s="17">
        <v>0.18765250174187301</v>
      </c>
      <c r="AX17" s="17">
        <v>0.19008801449381099</v>
      </c>
      <c r="AY17" s="17">
        <v>5.98821475863653E-2</v>
      </c>
      <c r="AZ17" s="17">
        <v>5.8560702445614198E-2</v>
      </c>
      <c r="BA17" s="17">
        <v>4.0066523955507E-2</v>
      </c>
      <c r="BB17" s="17">
        <v>5.1603281696269099E-2</v>
      </c>
      <c r="BC17" s="17">
        <v>3.5030386293382898E-2</v>
      </c>
      <c r="BD17" s="17">
        <v>1.7140775829310902E-2</v>
      </c>
      <c r="BE17" s="17">
        <v>1.7596627001086801E-2</v>
      </c>
      <c r="BF17" s="17">
        <v>9.0249999359582004E-3</v>
      </c>
      <c r="BG17" s="17">
        <v>2.1027269245494001E-2</v>
      </c>
      <c r="BH17" s="17">
        <v>1.07530611617765E-2</v>
      </c>
      <c r="BI17" s="17">
        <v>1.22408244995699E-2</v>
      </c>
      <c r="BJ17" s="17">
        <v>0</v>
      </c>
      <c r="BK17" s="17">
        <v>0</v>
      </c>
      <c r="BL17" s="17">
        <v>0</v>
      </c>
      <c r="BM17" s="17"/>
      <c r="BN17" s="17">
        <v>3.10105447581305E-2</v>
      </c>
      <c r="BO17" s="17">
        <v>4.8656737053652199E-2</v>
      </c>
      <c r="BP17" s="17"/>
      <c r="BQ17" s="17">
        <v>1.38706101117039E-2</v>
      </c>
      <c r="BR17" s="17">
        <v>2.9221844005769101E-2</v>
      </c>
      <c r="BS17" s="17"/>
      <c r="BT17" s="17">
        <v>1.1605379778197301E-2</v>
      </c>
      <c r="BU17" s="17"/>
      <c r="BV17" s="17">
        <v>7.2546133116734302E-2</v>
      </c>
      <c r="BW17" s="17">
        <v>3.8452829790528199E-2</v>
      </c>
      <c r="BX17" s="17">
        <v>2.1116441775709701E-2</v>
      </c>
      <c r="BY17" s="17"/>
      <c r="BZ17" s="17">
        <v>0.23064281401369599</v>
      </c>
      <c r="CA17" s="17">
        <v>7.7432795970847304E-2</v>
      </c>
      <c r="CB17" s="17">
        <v>1.72183326194634E-2</v>
      </c>
      <c r="CC17" s="17">
        <v>0</v>
      </c>
      <c r="CD17" s="17">
        <v>0</v>
      </c>
      <c r="CE17" s="17">
        <v>0</v>
      </c>
      <c r="CF17" s="17">
        <v>3.5016757954662598E-3</v>
      </c>
      <c r="CG17" s="17"/>
      <c r="CH17" s="17">
        <v>0</v>
      </c>
      <c r="CI17" s="17">
        <v>0</v>
      </c>
      <c r="CJ17" s="17">
        <v>0</v>
      </c>
      <c r="CK17" s="17">
        <v>0</v>
      </c>
      <c r="CL17" s="17">
        <v>1</v>
      </c>
    </row>
    <row r="18" spans="2:90" x14ac:dyDescent="0.3">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row>
    <row r="19" spans="2:90" x14ac:dyDescent="0.3">
      <c r="B19" s="6" t="s">
        <v>122</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row>
    <row r="20" spans="2:90" x14ac:dyDescent="0.3">
      <c r="B20" s="24" t="s">
        <v>123</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row>
    <row r="21" spans="2:90" x14ac:dyDescent="0.3">
      <c r="B21" t="s">
        <v>113</v>
      </c>
      <c r="C21" s="17">
        <v>0.34358094947617901</v>
      </c>
      <c r="D21" s="17">
        <v>0.36272486181073599</v>
      </c>
      <c r="E21" s="17">
        <v>0.325337123689939</v>
      </c>
      <c r="F21" s="17"/>
      <c r="G21" s="17">
        <v>0.176745540451403</v>
      </c>
      <c r="H21" s="17">
        <v>0.27842941251243403</v>
      </c>
      <c r="I21" s="17">
        <v>0.24212162292165301</v>
      </c>
      <c r="J21" s="17">
        <v>0.35217473223339801</v>
      </c>
      <c r="K21" s="17">
        <v>0.38454611375771097</v>
      </c>
      <c r="L21" s="17">
        <v>0.56404593167184203</v>
      </c>
      <c r="M21" s="17"/>
      <c r="N21" s="17">
        <v>0.45408804704140698</v>
      </c>
      <c r="O21" s="17">
        <v>0.34907636754564098</v>
      </c>
      <c r="P21" s="17">
        <v>0.32340699956613</v>
      </c>
      <c r="Q21" s="17">
        <v>0.22604382654605501</v>
      </c>
      <c r="R21" s="17"/>
      <c r="S21" s="17">
        <v>0.34427369387183598</v>
      </c>
      <c r="T21" s="17">
        <v>0.37793033440850898</v>
      </c>
      <c r="U21" s="17">
        <v>0.45084364016899198</v>
      </c>
      <c r="V21" s="17">
        <v>0.230733108049298</v>
      </c>
      <c r="W21" s="17">
        <v>0.44850697368391401</v>
      </c>
      <c r="X21" s="17">
        <v>0.31333571339058203</v>
      </c>
      <c r="Y21" s="17">
        <v>0.40527026546325401</v>
      </c>
      <c r="Z21" s="17">
        <v>0.50033364634906796</v>
      </c>
      <c r="AA21" s="17">
        <v>0.32972399146697101</v>
      </c>
      <c r="AB21" s="17">
        <v>0.27378599563186201</v>
      </c>
      <c r="AC21" s="17">
        <v>0.29125445043144399</v>
      </c>
      <c r="AD21" s="17">
        <v>0.19365194699699601</v>
      </c>
      <c r="AE21" s="17"/>
      <c r="AF21" s="17">
        <v>0.39425177799433098</v>
      </c>
      <c r="AG21" s="17">
        <v>0.43243091112752302</v>
      </c>
      <c r="AH21" s="17">
        <v>0.14376500883364701</v>
      </c>
      <c r="AI21" s="17"/>
      <c r="AJ21" s="17">
        <v>0.40033122828228901</v>
      </c>
      <c r="AK21" s="17">
        <v>0.32878147710038802</v>
      </c>
      <c r="AL21" s="17">
        <v>0.50528134656121104</v>
      </c>
      <c r="AM21" s="17">
        <v>0.42954031469314102</v>
      </c>
      <c r="AN21" s="17">
        <v>0.31236357601671999</v>
      </c>
      <c r="AO21" s="17"/>
      <c r="AP21" s="17">
        <v>0.37075927199052899</v>
      </c>
      <c r="AQ21" s="17">
        <v>0.417731164557128</v>
      </c>
      <c r="AR21" s="17">
        <v>0.34781698590868898</v>
      </c>
      <c r="AS21" s="17">
        <v>0.33220039255821099</v>
      </c>
      <c r="AT21" s="17">
        <v>0.33996933712806598</v>
      </c>
      <c r="AU21" s="17">
        <v>0.33522955032791601</v>
      </c>
      <c r="AV21" s="17"/>
      <c r="AW21" s="17">
        <v>0</v>
      </c>
      <c r="AX21" s="17">
        <v>0.173826752728412</v>
      </c>
      <c r="AY21" s="17">
        <v>0.30779526217930098</v>
      </c>
      <c r="AZ21" s="17">
        <v>0.120066687619882</v>
      </c>
      <c r="BA21" s="17">
        <v>0.28157058361248499</v>
      </c>
      <c r="BB21" s="17">
        <v>0.24688275981264399</v>
      </c>
      <c r="BC21" s="17">
        <v>0.182430704035043</v>
      </c>
      <c r="BD21" s="17">
        <v>0.39454730787491799</v>
      </c>
      <c r="BE21" s="17">
        <v>0.39165829884750603</v>
      </c>
      <c r="BF21" s="17">
        <v>0.37333996164858102</v>
      </c>
      <c r="BG21" s="17">
        <v>0.33800496169210797</v>
      </c>
      <c r="BH21" s="17">
        <v>0.50053203743598795</v>
      </c>
      <c r="BI21" s="17">
        <v>0.45189447666506699</v>
      </c>
      <c r="BJ21" s="17">
        <v>0.60809670496732904</v>
      </c>
      <c r="BK21" s="17">
        <v>0.65225360880600303</v>
      </c>
      <c r="BL21" s="17">
        <v>0.67177307302391098</v>
      </c>
      <c r="BM21" s="17"/>
      <c r="BN21" s="17">
        <v>0.38653314410839701</v>
      </c>
      <c r="BO21" s="17">
        <v>0.287026823997726</v>
      </c>
      <c r="BP21" s="17"/>
      <c r="BQ21" s="17">
        <v>0.37825627051557598</v>
      </c>
      <c r="BR21" s="17">
        <v>0.23961892831203899</v>
      </c>
      <c r="BS21" s="17"/>
      <c r="BT21" s="17">
        <v>0.245192892698572</v>
      </c>
      <c r="BU21" s="17"/>
      <c r="BV21" s="17">
        <v>0.28218672524692001</v>
      </c>
      <c r="BW21" s="17">
        <v>0.24927636198100001</v>
      </c>
      <c r="BX21" s="17">
        <v>0.39506478944015599</v>
      </c>
      <c r="BY21" s="17"/>
      <c r="BZ21" s="17">
        <v>3.7110316331499499E-2</v>
      </c>
      <c r="CA21" s="17">
        <v>5.3718513870735098E-2</v>
      </c>
      <c r="CB21" s="17">
        <v>0.12535090468200499</v>
      </c>
      <c r="CC21" s="17">
        <v>0.29877570179718699</v>
      </c>
      <c r="CD21" s="17">
        <v>0.415365627983865</v>
      </c>
      <c r="CE21" s="17">
        <v>0.54144490393537203</v>
      </c>
      <c r="CF21" s="17">
        <v>0.82572615025469098</v>
      </c>
      <c r="CG21" s="17"/>
      <c r="CH21" s="17">
        <v>0.77560164376905305</v>
      </c>
      <c r="CI21" s="17">
        <v>0.58916254439056803</v>
      </c>
      <c r="CJ21" s="17">
        <v>0.17577989519776099</v>
      </c>
      <c r="CK21" s="17">
        <v>3.26969844026E-2</v>
      </c>
      <c r="CL21" s="17">
        <v>0</v>
      </c>
    </row>
    <row r="22" spans="2:90" x14ac:dyDescent="0.3">
      <c r="B22" t="s">
        <v>114</v>
      </c>
      <c r="C22" s="17">
        <v>0.25857223982306199</v>
      </c>
      <c r="D22" s="17">
        <v>0.28524309886638799</v>
      </c>
      <c r="E22" s="17">
        <v>0.23224756203645</v>
      </c>
      <c r="F22" s="17"/>
      <c r="G22" s="17">
        <v>0.28704836157588198</v>
      </c>
      <c r="H22" s="17">
        <v>0.32135669487346302</v>
      </c>
      <c r="I22" s="17">
        <v>0.29247816366068302</v>
      </c>
      <c r="J22" s="17">
        <v>0.19997437775732599</v>
      </c>
      <c r="K22" s="17">
        <v>0.23970471331347601</v>
      </c>
      <c r="L22" s="17">
        <v>0.234350803994956</v>
      </c>
      <c r="M22" s="17"/>
      <c r="N22" s="17">
        <v>0.26427311388322799</v>
      </c>
      <c r="O22" s="17">
        <v>0.28825064245033299</v>
      </c>
      <c r="P22" s="17">
        <v>0.26036107888916898</v>
      </c>
      <c r="Q22" s="17">
        <v>0.21702976840344301</v>
      </c>
      <c r="R22" s="17"/>
      <c r="S22" s="17">
        <v>0.19681095025166301</v>
      </c>
      <c r="T22" s="17">
        <v>0.233465699566202</v>
      </c>
      <c r="U22" s="17">
        <v>0.27169725754394802</v>
      </c>
      <c r="V22" s="17">
        <v>0.328477873034694</v>
      </c>
      <c r="W22" s="17">
        <v>0.29689526340716998</v>
      </c>
      <c r="X22" s="17">
        <v>0.27536116896069002</v>
      </c>
      <c r="Y22" s="17">
        <v>0.184687368660089</v>
      </c>
      <c r="Z22" s="17">
        <v>0.14599704992135401</v>
      </c>
      <c r="AA22" s="17">
        <v>0.22035320246498399</v>
      </c>
      <c r="AB22" s="17">
        <v>0.42657106120795302</v>
      </c>
      <c r="AC22" s="17">
        <v>0.27529316719671598</v>
      </c>
      <c r="AD22" s="17">
        <v>0.25253575575890902</v>
      </c>
      <c r="AE22" s="17"/>
      <c r="AF22" s="17">
        <v>0.29155146580848801</v>
      </c>
      <c r="AG22" s="17">
        <v>0.23093741866221201</v>
      </c>
      <c r="AH22" s="17">
        <v>0.226086400201434</v>
      </c>
      <c r="AI22" s="17"/>
      <c r="AJ22" s="17">
        <v>0.26734639720157699</v>
      </c>
      <c r="AK22" s="17">
        <v>0.27102554547055002</v>
      </c>
      <c r="AL22" s="17">
        <v>0.24665735977237799</v>
      </c>
      <c r="AM22" s="17">
        <v>0.26680488815314901</v>
      </c>
      <c r="AN22" s="17">
        <v>0.29184788171113601</v>
      </c>
      <c r="AO22" s="17"/>
      <c r="AP22" s="17">
        <v>0.27335996953878799</v>
      </c>
      <c r="AQ22" s="17">
        <v>0.24485582972297701</v>
      </c>
      <c r="AR22" s="17">
        <v>0.22982403658499301</v>
      </c>
      <c r="AS22" s="17">
        <v>0.27246026727413503</v>
      </c>
      <c r="AT22" s="17">
        <v>0.25321552706675299</v>
      </c>
      <c r="AU22" s="17">
        <v>0.22115761296106401</v>
      </c>
      <c r="AV22" s="17"/>
      <c r="AW22" s="17">
        <v>0.40321767619416898</v>
      </c>
      <c r="AX22" s="17">
        <v>0.20535045489046899</v>
      </c>
      <c r="AY22" s="17">
        <v>0.160124959214169</v>
      </c>
      <c r="AZ22" s="17">
        <v>0.356558652523214</v>
      </c>
      <c r="BA22" s="17">
        <v>0.234758617082475</v>
      </c>
      <c r="BB22" s="17">
        <v>0.25781480889786601</v>
      </c>
      <c r="BC22" s="17">
        <v>0.41180048393808</v>
      </c>
      <c r="BD22" s="17">
        <v>0.242437309967481</v>
      </c>
      <c r="BE22" s="17">
        <v>0.279843275066532</v>
      </c>
      <c r="BF22" s="17">
        <v>0.21804858907859101</v>
      </c>
      <c r="BG22" s="17">
        <v>0.29163195951161403</v>
      </c>
      <c r="BH22" s="17">
        <v>0.37447457556015901</v>
      </c>
      <c r="BI22" s="17">
        <v>0.28345320686591002</v>
      </c>
      <c r="BJ22" s="17">
        <v>0.171599219961248</v>
      </c>
      <c r="BK22" s="17">
        <v>0.26051690209307699</v>
      </c>
      <c r="BL22" s="17">
        <v>0.11948434354625299</v>
      </c>
      <c r="BM22" s="17"/>
      <c r="BN22" s="17">
        <v>0.23583617655954101</v>
      </c>
      <c r="BO22" s="17">
        <v>0.28921008800433701</v>
      </c>
      <c r="BP22" s="17"/>
      <c r="BQ22" s="17">
        <v>0.28356576347127499</v>
      </c>
      <c r="BR22" s="17">
        <v>0.28007609878634698</v>
      </c>
      <c r="BS22" s="17"/>
      <c r="BT22" s="17">
        <v>0.30932598525870503</v>
      </c>
      <c r="BU22" s="17"/>
      <c r="BV22" s="17">
        <v>0.239845620130783</v>
      </c>
      <c r="BW22" s="17">
        <v>0.249422445014338</v>
      </c>
      <c r="BX22" s="17">
        <v>0.27152677572168599</v>
      </c>
      <c r="BY22" s="17"/>
      <c r="BZ22" s="17">
        <v>3.5664470253685403E-2</v>
      </c>
      <c r="CA22" s="17">
        <v>0.156723177304637</v>
      </c>
      <c r="CB22" s="17">
        <v>0.35624145833700199</v>
      </c>
      <c r="CC22" s="17">
        <v>0.402564293022386</v>
      </c>
      <c r="CD22" s="17">
        <v>0.34490120002490998</v>
      </c>
      <c r="CE22" s="17">
        <v>0.28454792250495697</v>
      </c>
      <c r="CF22" s="17">
        <v>8.4888711496478905E-2</v>
      </c>
      <c r="CG22" s="17"/>
      <c r="CH22" s="17">
        <v>0.160218618360842</v>
      </c>
      <c r="CI22" s="17">
        <v>0.323670010777452</v>
      </c>
      <c r="CJ22" s="17">
        <v>0.31468631734448099</v>
      </c>
      <c r="CK22" s="17">
        <v>0.103930621125639</v>
      </c>
      <c r="CL22" s="17">
        <v>4.4820340155712297E-2</v>
      </c>
    </row>
    <row r="23" spans="2:90" x14ac:dyDescent="0.3">
      <c r="B23" t="s">
        <v>115</v>
      </c>
      <c r="C23" s="17">
        <v>0.15805833723905499</v>
      </c>
      <c r="D23" s="17">
        <v>0.15725982947466699</v>
      </c>
      <c r="E23" s="17">
        <v>0.15540578705011199</v>
      </c>
      <c r="F23" s="17"/>
      <c r="G23" s="17">
        <v>0.241517886053814</v>
      </c>
      <c r="H23" s="17">
        <v>0.167116660953775</v>
      </c>
      <c r="I23" s="17">
        <v>0.16445331255010001</v>
      </c>
      <c r="J23" s="17">
        <v>0.14237956662535101</v>
      </c>
      <c r="K23" s="17">
        <v>0.184117336712805</v>
      </c>
      <c r="L23" s="17">
        <v>7.8700603035202807E-2</v>
      </c>
      <c r="M23" s="17"/>
      <c r="N23" s="17">
        <v>0.15127702609381699</v>
      </c>
      <c r="O23" s="17">
        <v>0.103984982655955</v>
      </c>
      <c r="P23" s="17">
        <v>0.217885516574434</v>
      </c>
      <c r="Q23" s="17">
        <v>0.16962951102914001</v>
      </c>
      <c r="R23" s="17"/>
      <c r="S23" s="17">
        <v>0.120422986624051</v>
      </c>
      <c r="T23" s="17">
        <v>0.19676880374915501</v>
      </c>
      <c r="U23" s="17">
        <v>0.15001660618881099</v>
      </c>
      <c r="V23" s="17">
        <v>7.2629633917544997E-2</v>
      </c>
      <c r="W23" s="17">
        <v>7.7313306352689001E-2</v>
      </c>
      <c r="X23" s="17">
        <v>0.219869230698167</v>
      </c>
      <c r="Y23" s="17">
        <v>0.18434955892337901</v>
      </c>
      <c r="Z23" s="17">
        <v>0.152787763326797</v>
      </c>
      <c r="AA23" s="17">
        <v>0.25216039255474099</v>
      </c>
      <c r="AB23" s="17">
        <v>0.12567873995522899</v>
      </c>
      <c r="AC23" s="17">
        <v>9.3646964714505204E-2</v>
      </c>
      <c r="AD23" s="17">
        <v>0.20922678264039499</v>
      </c>
      <c r="AE23" s="17"/>
      <c r="AF23" s="17">
        <v>0.113701670308252</v>
      </c>
      <c r="AG23" s="17">
        <v>0.128229848615528</v>
      </c>
      <c r="AH23" s="17">
        <v>0.29269373144265198</v>
      </c>
      <c r="AI23" s="17"/>
      <c r="AJ23" s="17">
        <v>0.136519091590588</v>
      </c>
      <c r="AK23" s="17">
        <v>0.18820207235450001</v>
      </c>
      <c r="AL23" s="17">
        <v>7.5787090129818893E-2</v>
      </c>
      <c r="AM23" s="17">
        <v>9.94026680385134E-2</v>
      </c>
      <c r="AN23" s="17">
        <v>0.15569983503440199</v>
      </c>
      <c r="AO23" s="17"/>
      <c r="AP23" s="17">
        <v>0.20411548369469301</v>
      </c>
      <c r="AQ23" s="17">
        <v>0.15721462916188</v>
      </c>
      <c r="AR23" s="17">
        <v>0.100838964981496</v>
      </c>
      <c r="AS23" s="17">
        <v>0.16271386514050801</v>
      </c>
      <c r="AT23" s="17">
        <v>7.5077458183955198E-2</v>
      </c>
      <c r="AU23" s="17">
        <v>0.18412369735592099</v>
      </c>
      <c r="AV23" s="17"/>
      <c r="AW23" s="17">
        <v>0</v>
      </c>
      <c r="AX23" s="17">
        <v>6.0763956623347402E-2</v>
      </c>
      <c r="AY23" s="17">
        <v>0.20388827665765299</v>
      </c>
      <c r="AZ23" s="17">
        <v>6.5284625826533299E-2</v>
      </c>
      <c r="BA23" s="17">
        <v>0.19200224928425599</v>
      </c>
      <c r="BB23" s="17">
        <v>0.190180974729801</v>
      </c>
      <c r="BC23" s="17">
        <v>0.19469739049503901</v>
      </c>
      <c r="BD23" s="17">
        <v>0.15554538522601999</v>
      </c>
      <c r="BE23" s="17">
        <v>0.18831855081288901</v>
      </c>
      <c r="BF23" s="17">
        <v>0.23792811774400299</v>
      </c>
      <c r="BG23" s="17">
        <v>0.17223071680360499</v>
      </c>
      <c r="BH23" s="17">
        <v>3.7967544250262601E-2</v>
      </c>
      <c r="BI23" s="17">
        <v>9.6682112233880999E-2</v>
      </c>
      <c r="BJ23" s="17">
        <v>0.22030407507142299</v>
      </c>
      <c r="BK23" s="17">
        <v>8.7229489100920501E-2</v>
      </c>
      <c r="BL23" s="17">
        <v>0.10826602285641899</v>
      </c>
      <c r="BM23" s="17"/>
      <c r="BN23" s="17">
        <v>0.16862725082711799</v>
      </c>
      <c r="BO23" s="17">
        <v>0.146758694919292</v>
      </c>
      <c r="BP23" s="17"/>
      <c r="BQ23" s="17">
        <v>0.18537229624344601</v>
      </c>
      <c r="BR23" s="17">
        <v>0.18556565206273301</v>
      </c>
      <c r="BS23" s="17"/>
      <c r="BT23" s="17">
        <v>0.24429067117855099</v>
      </c>
      <c r="BU23" s="17"/>
      <c r="BV23" s="17">
        <v>0.142245522608653</v>
      </c>
      <c r="BW23" s="17">
        <v>0.186368210699628</v>
      </c>
      <c r="BX23" s="17">
        <v>0.152911198626834</v>
      </c>
      <c r="BY23" s="17"/>
      <c r="BZ23" s="17">
        <v>0.10006558112614999</v>
      </c>
      <c r="CA23" s="17">
        <v>0.25108394190064998</v>
      </c>
      <c r="CB23" s="17">
        <v>0.20007951678960001</v>
      </c>
      <c r="CC23" s="17">
        <v>0.21644698299703299</v>
      </c>
      <c r="CD23" s="17">
        <v>0.175039986132041</v>
      </c>
      <c r="CE23" s="17">
        <v>7.7696835117044005E-2</v>
      </c>
      <c r="CF23" s="17">
        <v>6.2313003370477703E-2</v>
      </c>
      <c r="CG23" s="17"/>
      <c r="CH23" s="17">
        <v>1.9070945028349801E-2</v>
      </c>
      <c r="CI23" s="17">
        <v>5.9452493540497503E-2</v>
      </c>
      <c r="CJ23" s="17">
        <v>0.29363853196763001</v>
      </c>
      <c r="CK23" s="17">
        <v>0.159906343963446</v>
      </c>
      <c r="CL23" s="17">
        <v>9.7943493373072399E-2</v>
      </c>
    </row>
    <row r="24" spans="2:90" x14ac:dyDescent="0.3">
      <c r="B24" t="s">
        <v>116</v>
      </c>
      <c r="C24" s="17">
        <v>0.11157805783665201</v>
      </c>
      <c r="D24" s="17">
        <v>9.9155579073941597E-2</v>
      </c>
      <c r="E24" s="17">
        <v>0.124796243906256</v>
      </c>
      <c r="F24" s="17"/>
      <c r="G24" s="17">
        <v>0.20510106315523399</v>
      </c>
      <c r="H24" s="17">
        <v>9.3129176487122295E-2</v>
      </c>
      <c r="I24" s="17">
        <v>8.9846891819038197E-2</v>
      </c>
      <c r="J24" s="17">
        <v>0.12701486430821499</v>
      </c>
      <c r="K24" s="17">
        <v>7.9322703930095204E-2</v>
      </c>
      <c r="L24" s="17">
        <v>8.0055156288586699E-2</v>
      </c>
      <c r="M24" s="17"/>
      <c r="N24" s="17">
        <v>9.1707260872780902E-2</v>
      </c>
      <c r="O24" s="17">
        <v>0.13310926429585601</v>
      </c>
      <c r="P24" s="17">
        <v>0.13113298947639301</v>
      </c>
      <c r="Q24" s="17">
        <v>9.2476972329395904E-2</v>
      </c>
      <c r="R24" s="17"/>
      <c r="S24" s="17">
        <v>0.207226591383849</v>
      </c>
      <c r="T24" s="17">
        <v>0.102975406600274</v>
      </c>
      <c r="U24" s="17">
        <v>4.69793989274436E-2</v>
      </c>
      <c r="V24" s="17">
        <v>0.15070567749156499</v>
      </c>
      <c r="W24" s="17">
        <v>0.100270847833365</v>
      </c>
      <c r="X24" s="17">
        <v>3.7902247739773298E-2</v>
      </c>
      <c r="Y24" s="17">
        <v>6.2743828403860696E-2</v>
      </c>
      <c r="Z24" s="17">
        <v>4.6924710114508002E-2</v>
      </c>
      <c r="AA24" s="17">
        <v>0.11689256806637</v>
      </c>
      <c r="AB24" s="17">
        <v>0.10027452782429799</v>
      </c>
      <c r="AC24" s="17">
        <v>0.13145358514894601</v>
      </c>
      <c r="AD24" s="17">
        <v>0.193850536474103</v>
      </c>
      <c r="AE24" s="17"/>
      <c r="AF24" s="17">
        <v>8.6282403405884403E-2</v>
      </c>
      <c r="AG24" s="17">
        <v>0.10621367800938</v>
      </c>
      <c r="AH24" s="17">
        <v>0.11616728341353801</v>
      </c>
      <c r="AI24" s="17"/>
      <c r="AJ24" s="17">
        <v>0.111469665999583</v>
      </c>
      <c r="AK24" s="17">
        <v>0.116416691526912</v>
      </c>
      <c r="AL24" s="17">
        <v>9.8183230540850097E-2</v>
      </c>
      <c r="AM24" s="17">
        <v>4.8686976860972002E-2</v>
      </c>
      <c r="AN24" s="17">
        <v>4.0326212379298898E-2</v>
      </c>
      <c r="AO24" s="17"/>
      <c r="AP24" s="17">
        <v>7.8922829793656696E-2</v>
      </c>
      <c r="AQ24" s="17">
        <v>0.105903975757437</v>
      </c>
      <c r="AR24" s="17">
        <v>0.18618948752285899</v>
      </c>
      <c r="AS24" s="17">
        <v>7.60953532251884E-2</v>
      </c>
      <c r="AT24" s="17">
        <v>0.19953429420601501</v>
      </c>
      <c r="AU24" s="17">
        <v>0.122618787921232</v>
      </c>
      <c r="AV24" s="17"/>
      <c r="AW24" s="17">
        <v>0</v>
      </c>
      <c r="AX24" s="17">
        <v>5.4719085719387897E-2</v>
      </c>
      <c r="AY24" s="17">
        <v>0.10542325033137701</v>
      </c>
      <c r="AZ24" s="17">
        <v>0.27717118575886701</v>
      </c>
      <c r="BA24" s="17">
        <v>6.4345854044988895E-2</v>
      </c>
      <c r="BB24" s="17">
        <v>0.15727786502650701</v>
      </c>
      <c r="BC24" s="17">
        <v>0.14412156075447499</v>
      </c>
      <c r="BD24" s="17">
        <v>7.7000099823450505E-2</v>
      </c>
      <c r="BE24" s="17">
        <v>7.3049696822953605E-2</v>
      </c>
      <c r="BF24" s="17">
        <v>0.17068333152882501</v>
      </c>
      <c r="BG24" s="17">
        <v>0.108953315490497</v>
      </c>
      <c r="BH24" s="17">
        <v>8.7025842753590293E-2</v>
      </c>
      <c r="BI24" s="17">
        <v>8.7553197444659503E-2</v>
      </c>
      <c r="BJ24" s="17">
        <v>0</v>
      </c>
      <c r="BK24" s="17">
        <v>0</v>
      </c>
      <c r="BL24" s="17">
        <v>7.1489365694183502E-2</v>
      </c>
      <c r="BM24" s="17"/>
      <c r="BN24" s="17">
        <v>8.9685977987688403E-2</v>
      </c>
      <c r="BO24" s="17">
        <v>0.13849747671466101</v>
      </c>
      <c r="BP24" s="17"/>
      <c r="BQ24" s="17">
        <v>7.5197138539921299E-2</v>
      </c>
      <c r="BR24" s="17">
        <v>0.16462803133218701</v>
      </c>
      <c r="BS24" s="17"/>
      <c r="BT24" s="17">
        <v>0.10302739139065401</v>
      </c>
      <c r="BU24" s="17"/>
      <c r="BV24" s="17">
        <v>0.13863009797331399</v>
      </c>
      <c r="BW24" s="17">
        <v>0.184566341373232</v>
      </c>
      <c r="BX24" s="17">
        <v>8.5490711724140897E-2</v>
      </c>
      <c r="BY24" s="17"/>
      <c r="BZ24" s="17">
        <v>0.15673588195965699</v>
      </c>
      <c r="CA24" s="17">
        <v>0.250041914415285</v>
      </c>
      <c r="CB24" s="17">
        <v>0.23617515602719599</v>
      </c>
      <c r="CC24" s="17">
        <v>6.4445670123757307E-2</v>
      </c>
      <c r="CD24" s="17">
        <v>5.3637294547709401E-2</v>
      </c>
      <c r="CE24" s="17">
        <v>4.7562401774265697E-2</v>
      </c>
      <c r="CF24" s="17">
        <v>2.7072134878352101E-2</v>
      </c>
      <c r="CG24" s="17"/>
      <c r="CH24" s="17">
        <v>4.5108792841755299E-2</v>
      </c>
      <c r="CI24" s="17">
        <v>2.77149512914826E-2</v>
      </c>
      <c r="CJ24" s="17">
        <v>0.140955300715082</v>
      </c>
      <c r="CK24" s="17">
        <v>0.28315051016700499</v>
      </c>
      <c r="CL24" s="17">
        <v>0</v>
      </c>
    </row>
    <row r="25" spans="2:90" x14ac:dyDescent="0.3">
      <c r="B25" t="s">
        <v>117</v>
      </c>
      <c r="C25" s="17">
        <v>0.12646276837551701</v>
      </c>
      <c r="D25" s="17">
        <v>9.56166307742667E-2</v>
      </c>
      <c r="E25" s="17">
        <v>0.158663581152934</v>
      </c>
      <c r="F25" s="17"/>
      <c r="G25" s="17">
        <v>8.9587148763667301E-2</v>
      </c>
      <c r="H25" s="17">
        <v>0.13996805517320501</v>
      </c>
      <c r="I25" s="17">
        <v>0.19953064798880699</v>
      </c>
      <c r="J25" s="17">
        <v>0.17845645907571001</v>
      </c>
      <c r="K25" s="17">
        <v>0.11230913228591299</v>
      </c>
      <c r="L25" s="17">
        <v>4.2847505009412798E-2</v>
      </c>
      <c r="M25" s="17"/>
      <c r="N25" s="17">
        <v>3.8654552108766699E-2</v>
      </c>
      <c r="O25" s="17">
        <v>0.125578743052215</v>
      </c>
      <c r="P25" s="17">
        <v>6.7213415493874398E-2</v>
      </c>
      <c r="Q25" s="17">
        <v>0.28739970443365398</v>
      </c>
      <c r="R25" s="17"/>
      <c r="S25" s="17">
        <v>0.131265777868601</v>
      </c>
      <c r="T25" s="17">
        <v>8.8859755675859603E-2</v>
      </c>
      <c r="U25" s="17">
        <v>8.0463097170804798E-2</v>
      </c>
      <c r="V25" s="17">
        <v>0.21745370750689799</v>
      </c>
      <c r="W25" s="17">
        <v>7.7013608722861698E-2</v>
      </c>
      <c r="X25" s="17">
        <v>0.153531639210788</v>
      </c>
      <c r="Y25" s="17">
        <v>0.16294897854941701</v>
      </c>
      <c r="Z25" s="17">
        <v>0.102381463862249</v>
      </c>
      <c r="AA25" s="17">
        <v>8.0869845446934902E-2</v>
      </c>
      <c r="AB25" s="17">
        <v>7.3689675380659195E-2</v>
      </c>
      <c r="AC25" s="17">
        <v>0.20835183250838901</v>
      </c>
      <c r="AD25" s="17">
        <v>0.15073497812959799</v>
      </c>
      <c r="AE25" s="17"/>
      <c r="AF25" s="17">
        <v>0.114212682483045</v>
      </c>
      <c r="AG25" s="17">
        <v>0.10218814358535699</v>
      </c>
      <c r="AH25" s="17">
        <v>0.210341347756134</v>
      </c>
      <c r="AI25" s="17"/>
      <c r="AJ25" s="17">
        <v>8.4333616925963195E-2</v>
      </c>
      <c r="AK25" s="17">
        <v>9.5574213547650305E-2</v>
      </c>
      <c r="AL25" s="17">
        <v>7.4090972995741106E-2</v>
      </c>
      <c r="AM25" s="17">
        <v>0.13930705723311601</v>
      </c>
      <c r="AN25" s="17">
        <v>0.199762494858444</v>
      </c>
      <c r="AO25" s="17"/>
      <c r="AP25" s="17">
        <v>7.2842444982332305E-2</v>
      </c>
      <c r="AQ25" s="17">
        <v>7.4294400800577295E-2</v>
      </c>
      <c r="AR25" s="17">
        <v>0.13533052500196199</v>
      </c>
      <c r="AS25" s="17">
        <v>0.148486515345228</v>
      </c>
      <c r="AT25" s="17">
        <v>0.13220338341521001</v>
      </c>
      <c r="AU25" s="17">
        <v>0.136870351433867</v>
      </c>
      <c r="AV25" s="17"/>
      <c r="AW25" s="17">
        <v>0.59678232380583096</v>
      </c>
      <c r="AX25" s="17">
        <v>0.50533975003838305</v>
      </c>
      <c r="AY25" s="17">
        <v>0.2227682516175</v>
      </c>
      <c r="AZ25" s="17">
        <v>0.18091884827150401</v>
      </c>
      <c r="BA25" s="17">
        <v>0.22732269597579599</v>
      </c>
      <c r="BB25" s="17">
        <v>0.147843591533181</v>
      </c>
      <c r="BC25" s="17">
        <v>6.6949860777362605E-2</v>
      </c>
      <c r="BD25" s="17">
        <v>0.13046989710813001</v>
      </c>
      <c r="BE25" s="17">
        <v>3.6383671874838298E-2</v>
      </c>
      <c r="BF25" s="17">
        <v>0</v>
      </c>
      <c r="BG25" s="17">
        <v>8.9179046502176396E-2</v>
      </c>
      <c r="BH25" s="17">
        <v>0</v>
      </c>
      <c r="BI25" s="17">
        <v>8.0417006790482096E-2</v>
      </c>
      <c r="BJ25" s="17">
        <v>0</v>
      </c>
      <c r="BK25" s="17">
        <v>0</v>
      </c>
      <c r="BL25" s="17">
        <v>2.8987194879233399E-2</v>
      </c>
      <c r="BM25" s="17"/>
      <c r="BN25" s="17">
        <v>0.116247424583537</v>
      </c>
      <c r="BO25" s="17">
        <v>0.13850691636398399</v>
      </c>
      <c r="BP25" s="17"/>
      <c r="BQ25" s="17">
        <v>7.7608531229781202E-2</v>
      </c>
      <c r="BR25" s="17">
        <v>0.13011128950669401</v>
      </c>
      <c r="BS25" s="17"/>
      <c r="BT25" s="17">
        <v>9.8163059473518499E-2</v>
      </c>
      <c r="BU25" s="17"/>
      <c r="BV25" s="17">
        <v>0.18978496923612301</v>
      </c>
      <c r="BW25" s="17">
        <v>0.130366640931801</v>
      </c>
      <c r="BX25" s="17">
        <v>9.5006524487182997E-2</v>
      </c>
      <c r="BY25" s="17"/>
      <c r="BZ25" s="17">
        <v>0.67042375032900803</v>
      </c>
      <c r="CA25" s="17">
        <v>0.28843245250869198</v>
      </c>
      <c r="CB25" s="17">
        <v>6.9421881238590499E-2</v>
      </c>
      <c r="CC25" s="17">
        <v>1.77673520596358E-2</v>
      </c>
      <c r="CD25" s="17">
        <v>1.1055891311474801E-2</v>
      </c>
      <c r="CE25" s="17">
        <v>4.8747936668361497E-2</v>
      </c>
      <c r="CF25" s="17">
        <v>0</v>
      </c>
      <c r="CG25" s="17"/>
      <c r="CH25" s="17">
        <v>0</v>
      </c>
      <c r="CI25" s="17">
        <v>0</v>
      </c>
      <c r="CJ25" s="17">
        <v>7.0079105927196503E-2</v>
      </c>
      <c r="CK25" s="17">
        <v>0.42031554034131002</v>
      </c>
      <c r="CL25" s="17">
        <v>0.85723616647121503</v>
      </c>
    </row>
    <row r="26" spans="2:90" x14ac:dyDescent="0.3">
      <c r="B26" t="s">
        <v>118</v>
      </c>
      <c r="C26" s="17">
        <v>1.7476472495343001E-3</v>
      </c>
      <c r="D26" s="17">
        <v>0</v>
      </c>
      <c r="E26" s="17">
        <v>3.5497021643096801E-3</v>
      </c>
      <c r="F26" s="17"/>
      <c r="G26" s="17">
        <v>0</v>
      </c>
      <c r="H26" s="17">
        <v>0</v>
      </c>
      <c r="I26" s="17">
        <v>1.1569361059719001E-2</v>
      </c>
      <c r="J26" s="17">
        <v>0</v>
      </c>
      <c r="K26" s="17">
        <v>0</v>
      </c>
      <c r="L26" s="17">
        <v>0</v>
      </c>
      <c r="M26" s="17"/>
      <c r="N26" s="17">
        <v>0</v>
      </c>
      <c r="O26" s="17">
        <v>0</v>
      </c>
      <c r="P26" s="17">
        <v>0</v>
      </c>
      <c r="Q26" s="17">
        <v>7.4202172583125604E-3</v>
      </c>
      <c r="R26" s="17"/>
      <c r="S26" s="17">
        <v>0</v>
      </c>
      <c r="T26" s="17">
        <v>0</v>
      </c>
      <c r="U26" s="17">
        <v>0</v>
      </c>
      <c r="V26" s="17">
        <v>0</v>
      </c>
      <c r="W26" s="17">
        <v>0</v>
      </c>
      <c r="X26" s="17">
        <v>0</v>
      </c>
      <c r="Y26" s="17">
        <v>0</v>
      </c>
      <c r="Z26" s="17">
        <v>5.1575366426023797E-2</v>
      </c>
      <c r="AA26" s="17">
        <v>0</v>
      </c>
      <c r="AB26" s="17">
        <v>0</v>
      </c>
      <c r="AC26" s="17">
        <v>0</v>
      </c>
      <c r="AD26" s="17">
        <v>0</v>
      </c>
      <c r="AE26" s="17"/>
      <c r="AF26" s="17">
        <v>0</v>
      </c>
      <c r="AG26" s="17">
        <v>0</v>
      </c>
      <c r="AH26" s="17">
        <v>1.09462283525951E-2</v>
      </c>
      <c r="AI26" s="17"/>
      <c r="AJ26" s="17">
        <v>0</v>
      </c>
      <c r="AK26" s="17">
        <v>0</v>
      </c>
      <c r="AL26" s="17">
        <v>0</v>
      </c>
      <c r="AM26" s="17">
        <v>1.6258095021108501E-2</v>
      </c>
      <c r="AN26" s="17">
        <v>0</v>
      </c>
      <c r="AO26" s="17"/>
      <c r="AP26" s="17">
        <v>0</v>
      </c>
      <c r="AQ26" s="17">
        <v>0</v>
      </c>
      <c r="AR26" s="17">
        <v>0</v>
      </c>
      <c r="AS26" s="17">
        <v>8.0436064567308597E-3</v>
      </c>
      <c r="AT26" s="17">
        <v>0</v>
      </c>
      <c r="AU26" s="17">
        <v>0</v>
      </c>
      <c r="AV26" s="17"/>
      <c r="AW26" s="17">
        <v>0</v>
      </c>
      <c r="AX26" s="17">
        <v>0</v>
      </c>
      <c r="AY26" s="17">
        <v>0</v>
      </c>
      <c r="AZ26" s="17">
        <v>0</v>
      </c>
      <c r="BA26" s="17">
        <v>0</v>
      </c>
      <c r="BB26" s="17">
        <v>0</v>
      </c>
      <c r="BC26" s="17">
        <v>0</v>
      </c>
      <c r="BD26" s="17">
        <v>0</v>
      </c>
      <c r="BE26" s="17">
        <v>3.07465065752811E-2</v>
      </c>
      <c r="BF26" s="17">
        <v>0</v>
      </c>
      <c r="BG26" s="17">
        <v>0</v>
      </c>
      <c r="BH26" s="17">
        <v>0</v>
      </c>
      <c r="BI26" s="17">
        <v>0</v>
      </c>
      <c r="BJ26" s="17">
        <v>0</v>
      </c>
      <c r="BK26" s="17">
        <v>0</v>
      </c>
      <c r="BL26" s="17">
        <v>0</v>
      </c>
      <c r="BM26" s="17"/>
      <c r="BN26" s="17">
        <v>3.0700259337191498E-3</v>
      </c>
      <c r="BO26" s="17">
        <v>0</v>
      </c>
      <c r="BP26" s="17"/>
      <c r="BQ26" s="17">
        <v>0</v>
      </c>
      <c r="BR26" s="17">
        <v>0</v>
      </c>
      <c r="BS26" s="17"/>
      <c r="BT26" s="17">
        <v>0</v>
      </c>
      <c r="BU26" s="17"/>
      <c r="BV26" s="17">
        <v>7.3070648042065402E-3</v>
      </c>
      <c r="BW26" s="17">
        <v>0</v>
      </c>
      <c r="BX26" s="17">
        <v>0</v>
      </c>
      <c r="BY26" s="17"/>
      <c r="BZ26" s="17">
        <v>0</v>
      </c>
      <c r="CA26" s="17">
        <v>0</v>
      </c>
      <c r="CB26" s="17">
        <v>1.27310829256061E-2</v>
      </c>
      <c r="CC26" s="17">
        <v>0</v>
      </c>
      <c r="CD26" s="17">
        <v>0</v>
      </c>
      <c r="CE26" s="17">
        <v>0</v>
      </c>
      <c r="CF26" s="17">
        <v>0</v>
      </c>
      <c r="CG26" s="17"/>
      <c r="CH26" s="17">
        <v>0</v>
      </c>
      <c r="CI26" s="17">
        <v>0</v>
      </c>
      <c r="CJ26" s="17">
        <v>4.86084884784929E-3</v>
      </c>
      <c r="CK26" s="17">
        <v>0</v>
      </c>
      <c r="CL26" s="17">
        <v>0</v>
      </c>
    </row>
    <row r="27" spans="2:90" x14ac:dyDescent="0.3">
      <c r="B27" t="s">
        <v>119</v>
      </c>
      <c r="C27" s="17">
        <v>0.602153189299241</v>
      </c>
      <c r="D27" s="17">
        <v>0.64796796067712403</v>
      </c>
      <c r="E27" s="17">
        <v>0.55758468572638897</v>
      </c>
      <c r="F27" s="17"/>
      <c r="G27" s="17">
        <v>0.46379390202728399</v>
      </c>
      <c r="H27" s="17">
        <v>0.59978610738589699</v>
      </c>
      <c r="I27" s="17">
        <v>0.53459978658233598</v>
      </c>
      <c r="J27" s="17">
        <v>0.55214910999072397</v>
      </c>
      <c r="K27" s="17">
        <v>0.62425082707118695</v>
      </c>
      <c r="L27" s="17">
        <v>0.79839673566679803</v>
      </c>
      <c r="M27" s="17"/>
      <c r="N27" s="17">
        <v>0.71836116092463498</v>
      </c>
      <c r="O27" s="17">
        <v>0.63732700999597403</v>
      </c>
      <c r="P27" s="17">
        <v>0.58376807845529899</v>
      </c>
      <c r="Q27" s="17">
        <v>0.443073594949498</v>
      </c>
      <c r="R27" s="17"/>
      <c r="S27" s="17">
        <v>0.54108464412349899</v>
      </c>
      <c r="T27" s="17">
        <v>0.61139603397471098</v>
      </c>
      <c r="U27" s="17">
        <v>0.72254089771293994</v>
      </c>
      <c r="V27" s="17">
        <v>0.55921098108399203</v>
      </c>
      <c r="W27" s="17">
        <v>0.745402237091084</v>
      </c>
      <c r="X27" s="17">
        <v>0.58869688235127204</v>
      </c>
      <c r="Y27" s="17">
        <v>0.58995763412334301</v>
      </c>
      <c r="Z27" s="17">
        <v>0.64633069627042306</v>
      </c>
      <c r="AA27" s="17">
        <v>0.55007719393195498</v>
      </c>
      <c r="AB27" s="17">
        <v>0.70035705683981397</v>
      </c>
      <c r="AC27" s="17">
        <v>0.56654761762815997</v>
      </c>
      <c r="AD27" s="17">
        <v>0.44618770275590403</v>
      </c>
      <c r="AE27" s="17"/>
      <c r="AF27" s="17">
        <v>0.68580324380281898</v>
      </c>
      <c r="AG27" s="17">
        <v>0.66336832978973503</v>
      </c>
      <c r="AH27" s="17">
        <v>0.36985140903508101</v>
      </c>
      <c r="AI27" s="17"/>
      <c r="AJ27" s="17">
        <v>0.667677625483866</v>
      </c>
      <c r="AK27" s="17">
        <v>0.59980702257093799</v>
      </c>
      <c r="AL27" s="17">
        <v>0.75193870633358995</v>
      </c>
      <c r="AM27" s="17">
        <v>0.69634520284628998</v>
      </c>
      <c r="AN27" s="17">
        <v>0.60421145772785601</v>
      </c>
      <c r="AO27" s="17"/>
      <c r="AP27" s="17">
        <v>0.64411924152931799</v>
      </c>
      <c r="AQ27" s="17">
        <v>0.66258699428010503</v>
      </c>
      <c r="AR27" s="17">
        <v>0.57764102249368299</v>
      </c>
      <c r="AS27" s="17">
        <v>0.60466065983234496</v>
      </c>
      <c r="AT27" s="17">
        <v>0.59318486419481897</v>
      </c>
      <c r="AU27" s="17">
        <v>0.55638716328897997</v>
      </c>
      <c r="AV27" s="17"/>
      <c r="AW27" s="17">
        <v>0.40321767619416898</v>
      </c>
      <c r="AX27" s="17">
        <v>0.37917720761888102</v>
      </c>
      <c r="AY27" s="17">
        <v>0.46792022139347</v>
      </c>
      <c r="AZ27" s="17">
        <v>0.47662534014309599</v>
      </c>
      <c r="BA27" s="17">
        <v>0.51632920069496002</v>
      </c>
      <c r="BB27" s="17">
        <v>0.50469756871050997</v>
      </c>
      <c r="BC27" s="17">
        <v>0.59423118797312302</v>
      </c>
      <c r="BD27" s="17">
        <v>0.63698461784239901</v>
      </c>
      <c r="BE27" s="17">
        <v>0.67150157391403797</v>
      </c>
      <c r="BF27" s="17">
        <v>0.591388550727172</v>
      </c>
      <c r="BG27" s="17">
        <v>0.62963692120372206</v>
      </c>
      <c r="BH27" s="17">
        <v>0.87500661299614702</v>
      </c>
      <c r="BI27" s="17">
        <v>0.73534768353097701</v>
      </c>
      <c r="BJ27" s="17">
        <v>0.77969592492857698</v>
      </c>
      <c r="BK27" s="17">
        <v>0.91277051089907901</v>
      </c>
      <c r="BL27" s="17">
        <v>0.79125741657016402</v>
      </c>
      <c r="BM27" s="17"/>
      <c r="BN27" s="17">
        <v>0.62236932066793804</v>
      </c>
      <c r="BO27" s="17">
        <v>0.57623691200206295</v>
      </c>
      <c r="BP27" s="17"/>
      <c r="BQ27" s="17">
        <v>0.66182203398685102</v>
      </c>
      <c r="BR27" s="17">
        <v>0.519695027098386</v>
      </c>
      <c r="BS27" s="17"/>
      <c r="BT27" s="17">
        <v>0.55451887795727695</v>
      </c>
      <c r="BU27" s="17"/>
      <c r="BV27" s="17">
        <v>0.52203234537770404</v>
      </c>
      <c r="BW27" s="17">
        <v>0.49869880699533897</v>
      </c>
      <c r="BX27" s="17">
        <v>0.66659156516184204</v>
      </c>
      <c r="BY27" s="17"/>
      <c r="BZ27" s="17">
        <v>7.2774786585184895E-2</v>
      </c>
      <c r="CA27" s="17">
        <v>0.21044169117537301</v>
      </c>
      <c r="CB27" s="17">
        <v>0.48159236301900699</v>
      </c>
      <c r="CC27" s="17">
        <v>0.70133999481957399</v>
      </c>
      <c r="CD27" s="17">
        <v>0.76026682800877499</v>
      </c>
      <c r="CE27" s="17">
        <v>0.82599282644032901</v>
      </c>
      <c r="CF27" s="17">
        <v>0.91061486175117001</v>
      </c>
      <c r="CG27" s="17"/>
      <c r="CH27" s="17">
        <v>0.935820262129895</v>
      </c>
      <c r="CI27" s="17">
        <v>0.91283255516801998</v>
      </c>
      <c r="CJ27" s="17">
        <v>0.49046621254224299</v>
      </c>
      <c r="CK27" s="17">
        <v>0.13662760552823899</v>
      </c>
      <c r="CL27" s="17">
        <v>4.4820340155712297E-2</v>
      </c>
    </row>
    <row r="28" spans="2:90" x14ac:dyDescent="0.3">
      <c r="B28" t="s">
        <v>120</v>
      </c>
      <c r="C28" s="17">
        <v>0.23804082621216899</v>
      </c>
      <c r="D28" s="17">
        <v>0.19477220984820801</v>
      </c>
      <c r="E28" s="17">
        <v>0.28345982505918899</v>
      </c>
      <c r="F28" s="17"/>
      <c r="G28" s="17">
        <v>0.29468821191890199</v>
      </c>
      <c r="H28" s="17">
        <v>0.233097231660328</v>
      </c>
      <c r="I28" s="17">
        <v>0.28937753980784497</v>
      </c>
      <c r="J28" s="17">
        <v>0.30547132338392502</v>
      </c>
      <c r="K28" s="17">
        <v>0.19163183621600899</v>
      </c>
      <c r="L28" s="17">
        <v>0.122902661298</v>
      </c>
      <c r="M28" s="17"/>
      <c r="N28" s="17">
        <v>0.130361812981548</v>
      </c>
      <c r="O28" s="17">
        <v>0.25868800734807201</v>
      </c>
      <c r="P28" s="17">
        <v>0.19834640497026701</v>
      </c>
      <c r="Q28" s="17">
        <v>0.37987667676304998</v>
      </c>
      <c r="R28" s="17"/>
      <c r="S28" s="17">
        <v>0.33849236925245002</v>
      </c>
      <c r="T28" s="17">
        <v>0.19183516227613401</v>
      </c>
      <c r="U28" s="17">
        <v>0.12744249609824801</v>
      </c>
      <c r="V28" s="17">
        <v>0.36815938499846301</v>
      </c>
      <c r="W28" s="17">
        <v>0.17728445655622699</v>
      </c>
      <c r="X28" s="17">
        <v>0.19143388695056199</v>
      </c>
      <c r="Y28" s="17">
        <v>0.22569280695327801</v>
      </c>
      <c r="Z28" s="17">
        <v>0.149306173976757</v>
      </c>
      <c r="AA28" s="17">
        <v>0.19776241351330501</v>
      </c>
      <c r="AB28" s="17">
        <v>0.17396420320495701</v>
      </c>
      <c r="AC28" s="17">
        <v>0.33980541765733502</v>
      </c>
      <c r="AD28" s="17">
        <v>0.34458551460370102</v>
      </c>
      <c r="AE28" s="17"/>
      <c r="AF28" s="17">
        <v>0.200495085888929</v>
      </c>
      <c r="AG28" s="17">
        <v>0.208401821594737</v>
      </c>
      <c r="AH28" s="17">
        <v>0.32650863116967199</v>
      </c>
      <c r="AI28" s="17"/>
      <c r="AJ28" s="17">
        <v>0.195803282925546</v>
      </c>
      <c r="AK28" s="17">
        <v>0.211990905074562</v>
      </c>
      <c r="AL28" s="17">
        <v>0.17227420353659101</v>
      </c>
      <c r="AM28" s="17">
        <v>0.18799403409408799</v>
      </c>
      <c r="AN28" s="17">
        <v>0.240088707237743</v>
      </c>
      <c r="AO28" s="17"/>
      <c r="AP28" s="17">
        <v>0.151765274775989</v>
      </c>
      <c r="AQ28" s="17">
        <v>0.18019837655801499</v>
      </c>
      <c r="AR28" s="17">
        <v>0.32152001252482099</v>
      </c>
      <c r="AS28" s="17">
        <v>0.22458186857041601</v>
      </c>
      <c r="AT28" s="17">
        <v>0.33173767762122502</v>
      </c>
      <c r="AU28" s="17">
        <v>0.25948913935509998</v>
      </c>
      <c r="AV28" s="17"/>
      <c r="AW28" s="17">
        <v>0.59678232380583096</v>
      </c>
      <c r="AX28" s="17">
        <v>0.56005883575777105</v>
      </c>
      <c r="AY28" s="17">
        <v>0.32819150194887797</v>
      </c>
      <c r="AZ28" s="17">
        <v>0.45809003403037102</v>
      </c>
      <c r="BA28" s="17">
        <v>0.29166855002078501</v>
      </c>
      <c r="BB28" s="17">
        <v>0.30512145655968897</v>
      </c>
      <c r="BC28" s="17">
        <v>0.211071421531838</v>
      </c>
      <c r="BD28" s="17">
        <v>0.20746999693158</v>
      </c>
      <c r="BE28" s="17">
        <v>0.10943336869779199</v>
      </c>
      <c r="BF28" s="17">
        <v>0.17068333152882501</v>
      </c>
      <c r="BG28" s="17">
        <v>0.19813236199267301</v>
      </c>
      <c r="BH28" s="17">
        <v>8.7025842753590293E-2</v>
      </c>
      <c r="BI28" s="17">
        <v>0.167970204235142</v>
      </c>
      <c r="BJ28" s="17">
        <v>0</v>
      </c>
      <c r="BK28" s="17">
        <v>0</v>
      </c>
      <c r="BL28" s="17">
        <v>0.100476560573417</v>
      </c>
      <c r="BM28" s="17"/>
      <c r="BN28" s="17">
        <v>0.205933402571225</v>
      </c>
      <c r="BO28" s="17">
        <v>0.27700439307864499</v>
      </c>
      <c r="BP28" s="17"/>
      <c r="BQ28" s="17">
        <v>0.152805669769703</v>
      </c>
      <c r="BR28" s="17">
        <v>0.29473932083888099</v>
      </c>
      <c r="BS28" s="17"/>
      <c r="BT28" s="17">
        <v>0.201190450864172</v>
      </c>
      <c r="BU28" s="17"/>
      <c r="BV28" s="17">
        <v>0.32841506720943697</v>
      </c>
      <c r="BW28" s="17">
        <v>0.31493298230503303</v>
      </c>
      <c r="BX28" s="17">
        <v>0.18049723621132399</v>
      </c>
      <c r="BY28" s="17"/>
      <c r="BZ28" s="17">
        <v>0.82715963228866496</v>
      </c>
      <c r="CA28" s="17">
        <v>0.53847436692397699</v>
      </c>
      <c r="CB28" s="17">
        <v>0.30559703726578602</v>
      </c>
      <c r="CC28" s="17">
        <v>8.2213022183393103E-2</v>
      </c>
      <c r="CD28" s="17">
        <v>6.4693185859184196E-2</v>
      </c>
      <c r="CE28" s="17">
        <v>9.6310338442627194E-2</v>
      </c>
      <c r="CF28" s="17">
        <v>2.7072134878352101E-2</v>
      </c>
      <c r="CG28" s="17"/>
      <c r="CH28" s="17">
        <v>4.5108792841755299E-2</v>
      </c>
      <c r="CI28" s="17">
        <v>2.77149512914826E-2</v>
      </c>
      <c r="CJ28" s="17">
        <v>0.21103440664227899</v>
      </c>
      <c r="CK28" s="17">
        <v>0.70346605050831501</v>
      </c>
      <c r="CL28" s="17">
        <v>0.85723616647121503</v>
      </c>
    </row>
    <row r="29" spans="2:90" x14ac:dyDescent="0.3">
      <c r="B29" t="s">
        <v>121</v>
      </c>
      <c r="C29" s="17">
        <v>0.36411236308707201</v>
      </c>
      <c r="D29" s="17">
        <v>0.453195750828916</v>
      </c>
      <c r="E29" s="17">
        <v>0.27412486066719999</v>
      </c>
      <c r="F29" s="17"/>
      <c r="G29" s="17">
        <v>0.169105690108383</v>
      </c>
      <c r="H29" s="17">
        <v>0.36668887572557002</v>
      </c>
      <c r="I29" s="17">
        <v>0.24522224677449</v>
      </c>
      <c r="J29" s="17">
        <v>0.24667778660679901</v>
      </c>
      <c r="K29" s="17">
        <v>0.43261899085517802</v>
      </c>
      <c r="L29" s="17">
        <v>0.67549407436879805</v>
      </c>
      <c r="M29" s="17"/>
      <c r="N29" s="17">
        <v>0.58799934794308795</v>
      </c>
      <c r="O29" s="17">
        <v>0.37863900264790201</v>
      </c>
      <c r="P29" s="17">
        <v>0.38542167348503198</v>
      </c>
      <c r="Q29" s="17">
        <v>6.3196918186447806E-2</v>
      </c>
      <c r="R29" s="17"/>
      <c r="S29" s="17">
        <v>0.202592274871049</v>
      </c>
      <c r="T29" s="17">
        <v>0.41956087169857698</v>
      </c>
      <c r="U29" s="17">
        <v>0.59509840161469196</v>
      </c>
      <c r="V29" s="17">
        <v>0.19105159608552899</v>
      </c>
      <c r="W29" s="17">
        <v>0.56811778053485695</v>
      </c>
      <c r="X29" s="17">
        <v>0.39726299540070997</v>
      </c>
      <c r="Y29" s="17">
        <v>0.36426482717006498</v>
      </c>
      <c r="Z29" s="17">
        <v>0.497024522293666</v>
      </c>
      <c r="AA29" s="17">
        <v>0.35231478041865</v>
      </c>
      <c r="AB29" s="17">
        <v>0.52639285363485699</v>
      </c>
      <c r="AC29" s="17">
        <v>0.22674219997082601</v>
      </c>
      <c r="AD29" s="17">
        <v>0.101602188152204</v>
      </c>
      <c r="AE29" s="17"/>
      <c r="AF29" s="17">
        <v>0.48530815791388898</v>
      </c>
      <c r="AG29" s="17">
        <v>0.45496650819499801</v>
      </c>
      <c r="AH29" s="17">
        <v>4.3342777865408501E-2</v>
      </c>
      <c r="AI29" s="17"/>
      <c r="AJ29" s="17">
        <v>0.47187434255832</v>
      </c>
      <c r="AK29" s="17">
        <v>0.38781611749637601</v>
      </c>
      <c r="AL29" s="17">
        <v>0.57966450279699899</v>
      </c>
      <c r="AM29" s="17">
        <v>0.50835116875220099</v>
      </c>
      <c r="AN29" s="17">
        <v>0.364122750490113</v>
      </c>
      <c r="AO29" s="17"/>
      <c r="AP29" s="17">
        <v>0.49235396675332899</v>
      </c>
      <c r="AQ29" s="17">
        <v>0.48238861772209102</v>
      </c>
      <c r="AR29" s="17">
        <v>0.256121009968862</v>
      </c>
      <c r="AS29" s="17">
        <v>0.38007879126192901</v>
      </c>
      <c r="AT29" s="17">
        <v>0.261447186573594</v>
      </c>
      <c r="AU29" s="17">
        <v>0.29689802393387998</v>
      </c>
      <c r="AV29" s="17"/>
      <c r="AW29" s="17">
        <v>-0.19356464761166201</v>
      </c>
      <c r="AX29" s="17">
        <v>-0.18088162813889</v>
      </c>
      <c r="AY29" s="17">
        <v>0.139728719444592</v>
      </c>
      <c r="AZ29" s="17">
        <v>1.85353061127254E-2</v>
      </c>
      <c r="BA29" s="17">
        <v>0.22466065067417501</v>
      </c>
      <c r="BB29" s="17">
        <v>0.19957611215082199</v>
      </c>
      <c r="BC29" s="17">
        <v>0.38315976644128502</v>
      </c>
      <c r="BD29" s="17">
        <v>0.42951462091081899</v>
      </c>
      <c r="BE29" s="17">
        <v>0.56206820521624601</v>
      </c>
      <c r="BF29" s="17">
        <v>0.42070521919834702</v>
      </c>
      <c r="BG29" s="17">
        <v>0.43150455921104902</v>
      </c>
      <c r="BH29" s="17">
        <v>0.78798077024255697</v>
      </c>
      <c r="BI29" s="17">
        <v>0.56737747929583604</v>
      </c>
      <c r="BJ29" s="17">
        <v>0.77969592492857698</v>
      </c>
      <c r="BK29" s="17">
        <v>0.91277051089907901</v>
      </c>
      <c r="BL29" s="17">
        <v>0.69078085599674699</v>
      </c>
      <c r="BM29" s="17"/>
      <c r="BN29" s="17">
        <v>0.41643591809671199</v>
      </c>
      <c r="BO29" s="17">
        <v>0.29923251892341801</v>
      </c>
      <c r="BP29" s="17"/>
      <c r="BQ29" s="17">
        <v>0.50901636421714902</v>
      </c>
      <c r="BR29" s="17">
        <v>0.22495570625950501</v>
      </c>
      <c r="BS29" s="17"/>
      <c r="BT29" s="17">
        <v>0.35332842709310502</v>
      </c>
      <c r="BU29" s="17"/>
      <c r="BV29" s="17">
        <v>0.19361727816826699</v>
      </c>
      <c r="BW29" s="17">
        <v>0.183765824690306</v>
      </c>
      <c r="BX29" s="17">
        <v>0.48609432895051802</v>
      </c>
      <c r="BY29" s="17"/>
      <c r="BZ29" s="17">
        <v>-0.75438484570348097</v>
      </c>
      <c r="CA29" s="17">
        <v>-0.32803267574860501</v>
      </c>
      <c r="CB29" s="17">
        <v>0.17599532575322099</v>
      </c>
      <c r="CC29" s="17">
        <v>0.61912697263618</v>
      </c>
      <c r="CD29" s="17">
        <v>0.69557364214959105</v>
      </c>
      <c r="CE29" s="17">
        <v>0.72968248799770097</v>
      </c>
      <c r="CF29" s="17">
        <v>0.88354272687281799</v>
      </c>
      <c r="CG29" s="17"/>
      <c r="CH29" s="17">
        <v>0.89071146928814005</v>
      </c>
      <c r="CI29" s="17">
        <v>0.88511760387653704</v>
      </c>
      <c r="CJ29" s="17">
        <v>0.27943180589996403</v>
      </c>
      <c r="CK29" s="17">
        <v>-0.56683844498007596</v>
      </c>
      <c r="CL29" s="17">
        <v>-0.81241582631550302</v>
      </c>
    </row>
    <row r="30" spans="2:90" x14ac:dyDescent="0.3">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row>
    <row r="31" spans="2:90" x14ac:dyDescent="0.3">
      <c r="B31" s="6" t="s">
        <v>124</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row>
    <row r="32" spans="2:90" x14ac:dyDescent="0.3">
      <c r="B32" s="24" t="s">
        <v>123</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row>
    <row r="33" spans="2:90" x14ac:dyDescent="0.3">
      <c r="B33" t="s">
        <v>113</v>
      </c>
      <c r="C33" s="17">
        <v>0.26474313596210902</v>
      </c>
      <c r="D33" s="17">
        <v>0.35833619678540601</v>
      </c>
      <c r="E33" s="17">
        <v>0.180710764925478</v>
      </c>
      <c r="F33" s="17"/>
      <c r="G33" s="17">
        <v>0.123584191818255</v>
      </c>
      <c r="H33" s="17">
        <v>0.28405585047565102</v>
      </c>
      <c r="I33" s="17">
        <v>0.157652965443599</v>
      </c>
      <c r="J33" s="17">
        <v>0.18653172292105999</v>
      </c>
      <c r="K33" s="17">
        <v>0.28948856231092202</v>
      </c>
      <c r="L33" s="17">
        <v>0.46474201530609999</v>
      </c>
      <c r="M33" s="17"/>
      <c r="N33" s="17">
        <v>0.39819273581300202</v>
      </c>
      <c r="O33" s="17">
        <v>0.23061312793156499</v>
      </c>
      <c r="P33" s="17">
        <v>0.27536201252847597</v>
      </c>
      <c r="Q33" s="17">
        <v>0.13889694871254901</v>
      </c>
      <c r="R33" s="17"/>
      <c r="S33" s="17">
        <v>0.28315514644383</v>
      </c>
      <c r="T33" s="17">
        <v>0.26710979974658</v>
      </c>
      <c r="U33" s="17">
        <v>0.260943068475471</v>
      </c>
      <c r="V33" s="17">
        <v>0.25663860852800102</v>
      </c>
      <c r="W33" s="17">
        <v>0.256168670740199</v>
      </c>
      <c r="X33" s="17">
        <v>0.244083431717384</v>
      </c>
      <c r="Y33" s="17">
        <v>0.361401367608088</v>
      </c>
      <c r="Z33" s="17">
        <v>0.26837870767517102</v>
      </c>
      <c r="AA33" s="17">
        <v>0.117805169982448</v>
      </c>
      <c r="AB33" s="17">
        <v>0.322918707833242</v>
      </c>
      <c r="AC33" s="17">
        <v>0.37114230434123402</v>
      </c>
      <c r="AD33" s="17">
        <v>0.23911960652518399</v>
      </c>
      <c r="AE33" s="17"/>
      <c r="AF33" s="17">
        <v>0.26212334584556501</v>
      </c>
      <c r="AG33" s="17">
        <v>0.32035123041520303</v>
      </c>
      <c r="AH33" s="17">
        <v>0.17845595777700499</v>
      </c>
      <c r="AI33" s="17"/>
      <c r="AJ33" s="17">
        <v>0.362305781436286</v>
      </c>
      <c r="AK33" s="17">
        <v>0.29304781724965301</v>
      </c>
      <c r="AL33" s="17">
        <v>0.40631959513474702</v>
      </c>
      <c r="AM33" s="17">
        <v>0.27229859427309999</v>
      </c>
      <c r="AN33" s="17">
        <v>6.0729629604362997E-2</v>
      </c>
      <c r="AO33" s="17"/>
      <c r="AP33" s="17">
        <v>0.36839701023079902</v>
      </c>
      <c r="AQ33" s="17">
        <v>0.37705680685544801</v>
      </c>
      <c r="AR33" s="17">
        <v>0.29761066862638202</v>
      </c>
      <c r="AS33" s="17">
        <v>0.226598810487181</v>
      </c>
      <c r="AT33" s="17">
        <v>8.2859155773427298E-2</v>
      </c>
      <c r="AU33" s="17">
        <v>0.124586443643234</v>
      </c>
      <c r="AV33" s="17"/>
      <c r="AW33" s="17">
        <v>0.28695504684236001</v>
      </c>
      <c r="AX33" s="17">
        <v>0.242222079530652</v>
      </c>
      <c r="AY33" s="17">
        <v>0.1132022175177</v>
      </c>
      <c r="AZ33" s="17">
        <v>0.12399382590956699</v>
      </c>
      <c r="BA33" s="17">
        <v>0.184481452868584</v>
      </c>
      <c r="BB33" s="17">
        <v>0.171041883895442</v>
      </c>
      <c r="BC33" s="17">
        <v>0.234526847403107</v>
      </c>
      <c r="BD33" s="17">
        <v>0.37927772328293502</v>
      </c>
      <c r="BE33" s="17">
        <v>0.23907154743836601</v>
      </c>
      <c r="BF33" s="17">
        <v>0.29519971833216002</v>
      </c>
      <c r="BG33" s="17">
        <v>0.29369954400818199</v>
      </c>
      <c r="BH33" s="17">
        <v>0.28282445012646601</v>
      </c>
      <c r="BI33" s="17">
        <v>0.52366207627461503</v>
      </c>
      <c r="BJ33" s="17">
        <v>0.36812363165436102</v>
      </c>
      <c r="BK33" s="17">
        <v>0.54316003983182304</v>
      </c>
      <c r="BL33" s="17">
        <v>0.55951612003565099</v>
      </c>
      <c r="BM33" s="17"/>
      <c r="BN33" s="17">
        <v>0.29352036111120899</v>
      </c>
      <c r="BO33" s="17">
        <v>0.22411502122959401</v>
      </c>
      <c r="BP33" s="17"/>
      <c r="BQ33" s="17">
        <v>0.37816591195552601</v>
      </c>
      <c r="BR33" s="17">
        <v>0.13488898374977401</v>
      </c>
      <c r="BS33" s="17"/>
      <c r="BT33" s="17">
        <v>0.23024356335894799</v>
      </c>
      <c r="BU33" s="17"/>
      <c r="BV33" s="17">
        <v>0.242395003443517</v>
      </c>
      <c r="BW33" s="17">
        <v>0.13797533847468599</v>
      </c>
      <c r="BX33" s="17">
        <v>0.32211199389485201</v>
      </c>
      <c r="BY33" s="17"/>
      <c r="BZ33" s="17">
        <v>2.1641218955562799E-2</v>
      </c>
      <c r="CA33" s="17">
        <v>0.110215343505447</v>
      </c>
      <c r="CB33" s="17">
        <v>0.12482352240476099</v>
      </c>
      <c r="CC33" s="17">
        <v>0.13697128348572599</v>
      </c>
      <c r="CD33" s="17">
        <v>0.33017766953157501</v>
      </c>
      <c r="CE33" s="17">
        <v>0.51466305602739604</v>
      </c>
      <c r="CF33" s="17">
        <v>0.66664009204821895</v>
      </c>
      <c r="CG33" s="17"/>
      <c r="CH33" s="17">
        <v>0.69578921966824903</v>
      </c>
      <c r="CI33" s="17">
        <v>0.43120182613956598</v>
      </c>
      <c r="CJ33" s="17">
        <v>0.10218138293127001</v>
      </c>
      <c r="CK33" s="17">
        <v>5.3117017826927099E-2</v>
      </c>
      <c r="CL33" s="17">
        <v>6.4682208322085294E-2</v>
      </c>
    </row>
    <row r="34" spans="2:90" x14ac:dyDescent="0.3">
      <c r="B34" t="s">
        <v>114</v>
      </c>
      <c r="C34" s="17">
        <v>0.28394558243892598</v>
      </c>
      <c r="D34" s="17">
        <v>0.24800245421793199</v>
      </c>
      <c r="E34" s="17">
        <v>0.31645463248926298</v>
      </c>
      <c r="F34" s="17"/>
      <c r="G34" s="17">
        <v>0.220643763734717</v>
      </c>
      <c r="H34" s="17">
        <v>0.306632828102468</v>
      </c>
      <c r="I34" s="17">
        <v>0.36124761007119</v>
      </c>
      <c r="J34" s="17">
        <v>0.17977072827268201</v>
      </c>
      <c r="K34" s="17">
        <v>0.307197690640996</v>
      </c>
      <c r="L34" s="17">
        <v>0.30372091395554601</v>
      </c>
      <c r="M34" s="17"/>
      <c r="N34" s="17">
        <v>0.33442640165370402</v>
      </c>
      <c r="O34" s="17">
        <v>0.24093821636985899</v>
      </c>
      <c r="P34" s="17">
        <v>0.30646875058769202</v>
      </c>
      <c r="Q34" s="17">
        <v>0.25137667588244</v>
      </c>
      <c r="R34" s="17"/>
      <c r="S34" s="17">
        <v>0.41497229837295602</v>
      </c>
      <c r="T34" s="17">
        <v>0.34903920212792</v>
      </c>
      <c r="U34" s="17">
        <v>0.24752026135012201</v>
      </c>
      <c r="V34" s="17">
        <v>0.24593782917829701</v>
      </c>
      <c r="W34" s="17">
        <v>0.27384527301816303</v>
      </c>
      <c r="X34" s="17">
        <v>0.18820296047256099</v>
      </c>
      <c r="Y34" s="17">
        <v>0.28686628461740699</v>
      </c>
      <c r="Z34" s="17">
        <v>0.402552779796708</v>
      </c>
      <c r="AA34" s="17">
        <v>0.26312524389986502</v>
      </c>
      <c r="AB34" s="17">
        <v>0.196710792142471</v>
      </c>
      <c r="AC34" s="17">
        <v>0.13696100273633899</v>
      </c>
      <c r="AD34" s="17">
        <v>0.30894793490912797</v>
      </c>
      <c r="AE34" s="17"/>
      <c r="AF34" s="17">
        <v>0.29844585156247999</v>
      </c>
      <c r="AG34" s="17">
        <v>0.35854056478576202</v>
      </c>
      <c r="AH34" s="17">
        <v>0.197464276973845</v>
      </c>
      <c r="AI34" s="17"/>
      <c r="AJ34" s="17">
        <v>0.325393095576758</v>
      </c>
      <c r="AK34" s="17">
        <v>0.32721091633056898</v>
      </c>
      <c r="AL34" s="17">
        <v>0.192985622137609</v>
      </c>
      <c r="AM34" s="17">
        <v>0.31663668796613498</v>
      </c>
      <c r="AN34" s="17">
        <v>0.21128412406246699</v>
      </c>
      <c r="AO34" s="17"/>
      <c r="AP34" s="17">
        <v>0.31788125289373298</v>
      </c>
      <c r="AQ34" s="17">
        <v>0.32721898857878601</v>
      </c>
      <c r="AR34" s="17">
        <v>0.21534454071186501</v>
      </c>
      <c r="AS34" s="17">
        <v>0.27301939966706701</v>
      </c>
      <c r="AT34" s="17">
        <v>0.274395518142102</v>
      </c>
      <c r="AU34" s="17">
        <v>0.34987873871208103</v>
      </c>
      <c r="AV34" s="17"/>
      <c r="AW34" s="17">
        <v>0.13189895800308599</v>
      </c>
      <c r="AX34" s="17">
        <v>0.143760452473877</v>
      </c>
      <c r="AY34" s="17">
        <v>9.7483777973277203E-2</v>
      </c>
      <c r="AZ34" s="17">
        <v>0.21159978210027899</v>
      </c>
      <c r="BA34" s="17">
        <v>0.31420767486832601</v>
      </c>
      <c r="BB34" s="17">
        <v>0.33288383943417299</v>
      </c>
      <c r="BC34" s="17">
        <v>0.33684425252809902</v>
      </c>
      <c r="BD34" s="17">
        <v>0.224150548804955</v>
      </c>
      <c r="BE34" s="17">
        <v>0.136827812817226</v>
      </c>
      <c r="BF34" s="17">
        <v>0.46209540715354303</v>
      </c>
      <c r="BG34" s="17">
        <v>0.30615905774636498</v>
      </c>
      <c r="BH34" s="17">
        <v>0.44607890879129702</v>
      </c>
      <c r="BI34" s="17">
        <v>0.34050715270951298</v>
      </c>
      <c r="BJ34" s="17">
        <v>0.338348575891879</v>
      </c>
      <c r="BK34" s="17">
        <v>0.37343751369282302</v>
      </c>
      <c r="BL34" s="17">
        <v>0.31109729210061499</v>
      </c>
      <c r="BM34" s="17"/>
      <c r="BN34" s="17">
        <v>0.33088091025046701</v>
      </c>
      <c r="BO34" s="17">
        <v>0.22236820696533599</v>
      </c>
      <c r="BP34" s="17"/>
      <c r="BQ34" s="17">
        <v>0.341701169716779</v>
      </c>
      <c r="BR34" s="17">
        <v>0.29059943151812501</v>
      </c>
      <c r="BS34" s="17"/>
      <c r="BT34" s="17">
        <v>0.38878456247100701</v>
      </c>
      <c r="BU34" s="17"/>
      <c r="BV34" s="17">
        <v>0.29447239906532202</v>
      </c>
      <c r="BW34" s="17">
        <v>0.27439995707628101</v>
      </c>
      <c r="BX34" s="17">
        <v>0.28766956670690103</v>
      </c>
      <c r="BY34" s="17"/>
      <c r="BZ34" s="17">
        <v>0</v>
      </c>
      <c r="CA34" s="17">
        <v>0.17200045439692399</v>
      </c>
      <c r="CB34" s="17">
        <v>0.26005860123164398</v>
      </c>
      <c r="CC34" s="17">
        <v>0.37961113806216701</v>
      </c>
      <c r="CD34" s="17">
        <v>0.41195093266821797</v>
      </c>
      <c r="CE34" s="17">
        <v>0.33543063361962699</v>
      </c>
      <c r="CF34" s="17">
        <v>0.24804616530109</v>
      </c>
      <c r="CG34" s="17"/>
      <c r="CH34" s="17">
        <v>0.23806868266247699</v>
      </c>
      <c r="CI34" s="17">
        <v>0.41249555899430601</v>
      </c>
      <c r="CJ34" s="17">
        <v>0.29684798080878899</v>
      </c>
      <c r="CK34" s="17">
        <v>4.1604785941104401E-2</v>
      </c>
      <c r="CL34" s="17">
        <v>0.11678752570546599</v>
      </c>
    </row>
    <row r="35" spans="2:90" x14ac:dyDescent="0.3">
      <c r="B35" t="s">
        <v>115</v>
      </c>
      <c r="C35" s="17">
        <v>0.12854404349041201</v>
      </c>
      <c r="D35" s="17">
        <v>0.11334011841502099</v>
      </c>
      <c r="E35" s="17">
        <v>0.14052578410095701</v>
      </c>
      <c r="F35" s="17"/>
      <c r="G35" s="17">
        <v>0.177638607882975</v>
      </c>
      <c r="H35" s="17">
        <v>0.13345534167129899</v>
      </c>
      <c r="I35" s="17">
        <v>9.0727941156627301E-2</v>
      </c>
      <c r="J35" s="17">
        <v>0.18128150694895301</v>
      </c>
      <c r="K35" s="17">
        <v>0.114496413981306</v>
      </c>
      <c r="L35" s="17">
        <v>9.5607077228420198E-2</v>
      </c>
      <c r="M35" s="17"/>
      <c r="N35" s="17">
        <v>6.5074177339268902E-2</v>
      </c>
      <c r="O35" s="17">
        <v>0.18326768238310601</v>
      </c>
      <c r="P35" s="17">
        <v>0.14675224637562501</v>
      </c>
      <c r="Q35" s="17">
        <v>0.124849302313899</v>
      </c>
      <c r="R35" s="17"/>
      <c r="S35" s="17">
        <v>8.8276290613854003E-2</v>
      </c>
      <c r="T35" s="17">
        <v>8.9973175927641993E-2</v>
      </c>
      <c r="U35" s="17">
        <v>0.111792991637453</v>
      </c>
      <c r="V35" s="17">
        <v>0.12224659760783201</v>
      </c>
      <c r="W35" s="17">
        <v>0.124492264275953</v>
      </c>
      <c r="X35" s="17">
        <v>0.32217401583239003</v>
      </c>
      <c r="Y35" s="17">
        <v>0.13406932651578199</v>
      </c>
      <c r="Z35" s="17">
        <v>0</v>
      </c>
      <c r="AA35" s="17">
        <v>0.17105598207139999</v>
      </c>
      <c r="AB35" s="17">
        <v>9.0682694545876394E-2</v>
      </c>
      <c r="AC35" s="17">
        <v>0.181110837951028</v>
      </c>
      <c r="AD35" s="17">
        <v>7.5235759682343098E-2</v>
      </c>
      <c r="AE35" s="17"/>
      <c r="AF35" s="17">
        <v>9.8721226641377793E-2</v>
      </c>
      <c r="AG35" s="17">
        <v>9.8416350992480306E-2</v>
      </c>
      <c r="AH35" s="17">
        <v>0.26619469737789903</v>
      </c>
      <c r="AI35" s="17"/>
      <c r="AJ35" s="17">
        <v>0.13650059397667499</v>
      </c>
      <c r="AK35" s="17">
        <v>8.2709404587770999E-2</v>
      </c>
      <c r="AL35" s="17">
        <v>0.15019706261355001</v>
      </c>
      <c r="AM35" s="17">
        <v>9.9591644464976606E-2</v>
      </c>
      <c r="AN35" s="17">
        <v>0.15460214164735001</v>
      </c>
      <c r="AO35" s="17"/>
      <c r="AP35" s="17">
        <v>8.9734826666929501E-2</v>
      </c>
      <c r="AQ35" s="17">
        <v>0.14438492514479501</v>
      </c>
      <c r="AR35" s="17">
        <v>0.112370874684157</v>
      </c>
      <c r="AS35" s="17">
        <v>0.132229679217929</v>
      </c>
      <c r="AT35" s="17">
        <v>0.15337876644797699</v>
      </c>
      <c r="AU35" s="17">
        <v>0.22222592055180199</v>
      </c>
      <c r="AV35" s="17"/>
      <c r="AW35" s="17">
        <v>0.137862004628623</v>
      </c>
      <c r="AX35" s="17">
        <v>9.8348048743961095E-2</v>
      </c>
      <c r="AY35" s="17">
        <v>0.136675942092958</v>
      </c>
      <c r="AZ35" s="17">
        <v>0.189799147609855</v>
      </c>
      <c r="BA35" s="17">
        <v>0.16278374238701601</v>
      </c>
      <c r="BB35" s="17">
        <v>7.8708782016619697E-2</v>
      </c>
      <c r="BC35" s="17">
        <v>0.18987666966674299</v>
      </c>
      <c r="BD35" s="17">
        <v>0.173461657875984</v>
      </c>
      <c r="BE35" s="17">
        <v>0.114976876009138</v>
      </c>
      <c r="BF35" s="17">
        <v>6.6553823408360996E-2</v>
      </c>
      <c r="BG35" s="17">
        <v>4.9839346468710799E-2</v>
      </c>
      <c r="BH35" s="17">
        <v>0.15493496156803099</v>
      </c>
      <c r="BI35" s="17">
        <v>7.4202511868242393E-2</v>
      </c>
      <c r="BJ35" s="17">
        <v>0.232855610847439</v>
      </c>
      <c r="BK35" s="17">
        <v>8.3402446475353803E-2</v>
      </c>
      <c r="BL35" s="17">
        <v>0.103235242895306</v>
      </c>
      <c r="BM35" s="17"/>
      <c r="BN35" s="17">
        <v>0.121897452434701</v>
      </c>
      <c r="BO35" s="17">
        <v>0.137797370258018</v>
      </c>
      <c r="BP35" s="17"/>
      <c r="BQ35" s="17">
        <v>5.8218791194822303E-2</v>
      </c>
      <c r="BR35" s="17">
        <v>0.10735313494941701</v>
      </c>
      <c r="BS35" s="17"/>
      <c r="BT35" s="17">
        <v>0.159350457257945</v>
      </c>
      <c r="BU35" s="17"/>
      <c r="BV35" s="17">
        <v>9.4803422970031498E-2</v>
      </c>
      <c r="BW35" s="17">
        <v>8.5584132523076006E-2</v>
      </c>
      <c r="BX35" s="17">
        <v>0.15490237282941499</v>
      </c>
      <c r="BY35" s="17"/>
      <c r="BZ35" s="17">
        <v>0.13669993809550399</v>
      </c>
      <c r="CA35" s="17">
        <v>0.14065578362584399</v>
      </c>
      <c r="CB35" s="17">
        <v>0.178163509971031</v>
      </c>
      <c r="CC35" s="17">
        <v>0.16114654544297999</v>
      </c>
      <c r="CD35" s="17">
        <v>9.3765809022955796E-2</v>
      </c>
      <c r="CE35" s="17">
        <v>2.8506863252331101E-2</v>
      </c>
      <c r="CF35" s="17">
        <v>8.5313742650690499E-2</v>
      </c>
      <c r="CG35" s="17"/>
      <c r="CH35" s="17">
        <v>6.6142097669274397E-2</v>
      </c>
      <c r="CI35" s="17">
        <v>8.3511258002097105E-2</v>
      </c>
      <c r="CJ35" s="17">
        <v>0.19866344386371601</v>
      </c>
      <c r="CK35" s="17">
        <v>0.13527945223201099</v>
      </c>
      <c r="CL35" s="17">
        <v>0</v>
      </c>
    </row>
    <row r="36" spans="2:90" x14ac:dyDescent="0.3">
      <c r="B36" t="s">
        <v>116</v>
      </c>
      <c r="C36" s="17">
        <v>0.14035140427637</v>
      </c>
      <c r="D36" s="17">
        <v>0.12720843131708301</v>
      </c>
      <c r="E36" s="17">
        <v>0.15414906305758999</v>
      </c>
      <c r="F36" s="17"/>
      <c r="G36" s="17">
        <v>0.18196892618208699</v>
      </c>
      <c r="H36" s="17">
        <v>0.149801652411649</v>
      </c>
      <c r="I36" s="17">
        <v>0.16084064322619801</v>
      </c>
      <c r="J36" s="17">
        <v>0.129410830771056</v>
      </c>
      <c r="K36" s="17">
        <v>0.22686557117412201</v>
      </c>
      <c r="L36" s="17">
        <v>4.0397461309354003E-2</v>
      </c>
      <c r="M36" s="17"/>
      <c r="N36" s="17">
        <v>0.118773393409731</v>
      </c>
      <c r="O36" s="17">
        <v>0.16746857991693501</v>
      </c>
      <c r="P36" s="17">
        <v>0.14541143398506101</v>
      </c>
      <c r="Q36" s="17">
        <v>0.128076959664089</v>
      </c>
      <c r="R36" s="17"/>
      <c r="S36" s="17">
        <v>0.115980601883099</v>
      </c>
      <c r="T36" s="17">
        <v>0.12580316169130501</v>
      </c>
      <c r="U36" s="17">
        <v>0.22424017815630101</v>
      </c>
      <c r="V36" s="17">
        <v>0.159065382163701</v>
      </c>
      <c r="W36" s="17">
        <v>0.160915986261262</v>
      </c>
      <c r="X36" s="17">
        <v>8.9736169916929495E-2</v>
      </c>
      <c r="Y36" s="17">
        <v>6.38403661718491E-2</v>
      </c>
      <c r="Z36" s="17">
        <v>9.9215471567910898E-2</v>
      </c>
      <c r="AA36" s="17">
        <v>0.17147101376391699</v>
      </c>
      <c r="AB36" s="17">
        <v>0.18546510289670901</v>
      </c>
      <c r="AC36" s="17">
        <v>9.0691997769225693E-2</v>
      </c>
      <c r="AD36" s="17">
        <v>0.13670053596356599</v>
      </c>
      <c r="AE36" s="17"/>
      <c r="AF36" s="17">
        <v>0.15820101223125299</v>
      </c>
      <c r="AG36" s="17">
        <v>0.121949315480398</v>
      </c>
      <c r="AH36" s="17">
        <v>5.7668235645028702E-2</v>
      </c>
      <c r="AI36" s="17"/>
      <c r="AJ36" s="17">
        <v>6.2283108024790097E-2</v>
      </c>
      <c r="AK36" s="17">
        <v>0.13242430250602499</v>
      </c>
      <c r="AL36" s="17">
        <v>0.169032447289863</v>
      </c>
      <c r="AM36" s="17">
        <v>0.13904115056226199</v>
      </c>
      <c r="AN36" s="17">
        <v>0.38080175627423202</v>
      </c>
      <c r="AO36" s="17"/>
      <c r="AP36" s="17">
        <v>9.6216177820499696E-2</v>
      </c>
      <c r="AQ36" s="17">
        <v>7.7201975091364505E-2</v>
      </c>
      <c r="AR36" s="17">
        <v>0.20449489295919701</v>
      </c>
      <c r="AS36" s="17">
        <v>0.146662187382291</v>
      </c>
      <c r="AT36" s="17">
        <v>0.20136091527177699</v>
      </c>
      <c r="AU36" s="17">
        <v>6.9956244256508301E-2</v>
      </c>
      <c r="AV36" s="17"/>
      <c r="AW36" s="17">
        <v>0.168946413991612</v>
      </c>
      <c r="AX36" s="17">
        <v>0.14311247478773401</v>
      </c>
      <c r="AY36" s="17">
        <v>0.21609472924214801</v>
      </c>
      <c r="AZ36" s="17">
        <v>0.22721005974104</v>
      </c>
      <c r="BA36" s="17">
        <v>9.7311237225280997E-2</v>
      </c>
      <c r="BB36" s="17">
        <v>0.13860108025988699</v>
      </c>
      <c r="BC36" s="17">
        <v>0.106992511098756</v>
      </c>
      <c r="BD36" s="17">
        <v>9.8888817838885507E-2</v>
      </c>
      <c r="BE36" s="17">
        <v>0.32079754639290498</v>
      </c>
      <c r="BF36" s="17">
        <v>9.1269664008486004E-2</v>
      </c>
      <c r="BG36" s="17">
        <v>0.20987358381784901</v>
      </c>
      <c r="BH36" s="17">
        <v>0.116161679514206</v>
      </c>
      <c r="BI36" s="17">
        <v>6.1628259147630503E-2</v>
      </c>
      <c r="BJ36" s="17">
        <v>6.0672181606320597E-2</v>
      </c>
      <c r="BK36" s="17">
        <v>0</v>
      </c>
      <c r="BL36" s="17">
        <v>0</v>
      </c>
      <c r="BM36" s="17"/>
      <c r="BN36" s="17">
        <v>0.106061190219136</v>
      </c>
      <c r="BO36" s="17">
        <v>0.186437883835021</v>
      </c>
      <c r="BP36" s="17"/>
      <c r="BQ36" s="17">
        <v>0.111200147847297</v>
      </c>
      <c r="BR36" s="17">
        <v>0.16264659868055401</v>
      </c>
      <c r="BS36" s="17"/>
      <c r="BT36" s="17">
        <v>9.3626351354894694E-2</v>
      </c>
      <c r="BU36" s="17"/>
      <c r="BV36" s="17">
        <v>0.15053375142337</v>
      </c>
      <c r="BW36" s="17">
        <v>0.19616148534820299</v>
      </c>
      <c r="BX36" s="17">
        <v>0.11618891856048399</v>
      </c>
      <c r="BY36" s="17"/>
      <c r="BZ36" s="17">
        <v>9.3423985865613499E-2</v>
      </c>
      <c r="CA36" s="17">
        <v>0.22602844982811801</v>
      </c>
      <c r="CB36" s="17">
        <v>0.22966182840684299</v>
      </c>
      <c r="CC36" s="17">
        <v>0.24434466249381701</v>
      </c>
      <c r="CD36" s="17">
        <v>0.12204498803415</v>
      </c>
      <c r="CE36" s="17">
        <v>2.73464195612028E-2</v>
      </c>
      <c r="CF36" s="17">
        <v>0</v>
      </c>
      <c r="CG36" s="17"/>
      <c r="CH36" s="17">
        <v>0</v>
      </c>
      <c r="CI36" s="17">
        <v>5.59126819523987E-2</v>
      </c>
      <c r="CJ36" s="17">
        <v>0.25725203155578802</v>
      </c>
      <c r="CK36" s="17">
        <v>0.177708704174528</v>
      </c>
      <c r="CL36" s="17">
        <v>0</v>
      </c>
    </row>
    <row r="37" spans="2:90" x14ac:dyDescent="0.3">
      <c r="B37" t="s">
        <v>117</v>
      </c>
      <c r="C37" s="17">
        <v>0.17527870691581801</v>
      </c>
      <c r="D37" s="17">
        <v>0.13821226374220899</v>
      </c>
      <c r="E37" s="17">
        <v>0.208159755426712</v>
      </c>
      <c r="F37" s="17"/>
      <c r="G37" s="17">
        <v>0.29616451038196601</v>
      </c>
      <c r="H37" s="17">
        <v>0.11478005440002099</v>
      </c>
      <c r="I37" s="17">
        <v>0.229530840102385</v>
      </c>
      <c r="J37" s="17">
        <v>0.32300521108624902</v>
      </c>
      <c r="K37" s="17">
        <v>5.0800014498633798E-2</v>
      </c>
      <c r="L37" s="17">
        <v>7.8931246736638594E-2</v>
      </c>
      <c r="M37" s="17"/>
      <c r="N37" s="17">
        <v>8.35332917842945E-2</v>
      </c>
      <c r="O37" s="17">
        <v>0.16989404711018599</v>
      </c>
      <c r="P37" s="17">
        <v>0.110989396910268</v>
      </c>
      <c r="Q37" s="17">
        <v>0.34933031808491499</v>
      </c>
      <c r="R37" s="17"/>
      <c r="S37" s="17">
        <v>9.7615662686260596E-2</v>
      </c>
      <c r="T37" s="17">
        <v>0.15361054130881399</v>
      </c>
      <c r="U37" s="17">
        <v>0.155503500380652</v>
      </c>
      <c r="V37" s="17">
        <v>0.19901731177757701</v>
      </c>
      <c r="W37" s="17">
        <v>0.151440253844845</v>
      </c>
      <c r="X37" s="17">
        <v>0.155803422060736</v>
      </c>
      <c r="Y37" s="17">
        <v>0.13312301098197099</v>
      </c>
      <c r="Z37" s="17">
        <v>0.229853040960211</v>
      </c>
      <c r="AA37" s="17">
        <v>0.27654259028236999</v>
      </c>
      <c r="AB37" s="17">
        <v>0.204222702581702</v>
      </c>
      <c r="AC37" s="17">
        <v>0.220093857202174</v>
      </c>
      <c r="AD37" s="17">
        <v>0.23999616291977799</v>
      </c>
      <c r="AE37" s="17"/>
      <c r="AF37" s="17">
        <v>0.173267593855711</v>
      </c>
      <c r="AG37" s="17">
        <v>9.0495159509218395E-2</v>
      </c>
      <c r="AH37" s="17">
        <v>0.30021683222622197</v>
      </c>
      <c r="AI37" s="17"/>
      <c r="AJ37" s="17">
        <v>0.113517420985491</v>
      </c>
      <c r="AK37" s="17">
        <v>0.15901533651722899</v>
      </c>
      <c r="AL37" s="17">
        <v>8.1465272824231494E-2</v>
      </c>
      <c r="AM37" s="17">
        <v>0.12980210330838299</v>
      </c>
      <c r="AN37" s="17">
        <v>0.192582348411587</v>
      </c>
      <c r="AO37" s="17"/>
      <c r="AP37" s="17">
        <v>0.12777073238803899</v>
      </c>
      <c r="AQ37" s="17">
        <v>7.4137304329605497E-2</v>
      </c>
      <c r="AR37" s="17">
        <v>0.17017902301839899</v>
      </c>
      <c r="AS37" s="17">
        <v>0.190694434550116</v>
      </c>
      <c r="AT37" s="17">
        <v>0.28800564436471698</v>
      </c>
      <c r="AU37" s="17">
        <v>0.23335265283637499</v>
      </c>
      <c r="AV37" s="17"/>
      <c r="AW37" s="17">
        <v>0.140003299395102</v>
      </c>
      <c r="AX37" s="17">
        <v>0.32928501419164002</v>
      </c>
      <c r="AY37" s="17">
        <v>0.43654333317391603</v>
      </c>
      <c r="AZ37" s="17">
        <v>0.24739718463926</v>
      </c>
      <c r="BA37" s="17">
        <v>0.22474035015874599</v>
      </c>
      <c r="BB37" s="17">
        <v>0.278764414393879</v>
      </c>
      <c r="BC37" s="17">
        <v>0.110033963899158</v>
      </c>
      <c r="BD37" s="17">
        <v>0.12422125219724101</v>
      </c>
      <c r="BE37" s="17">
        <v>0.18832621734236399</v>
      </c>
      <c r="BF37" s="17">
        <v>8.48813870974503E-2</v>
      </c>
      <c r="BG37" s="17">
        <v>0.14042846795889299</v>
      </c>
      <c r="BH37" s="17">
        <v>0</v>
      </c>
      <c r="BI37" s="17">
        <v>0</v>
      </c>
      <c r="BJ37" s="17">
        <v>0</v>
      </c>
      <c r="BK37" s="17">
        <v>0</v>
      </c>
      <c r="BL37" s="17">
        <v>2.6151344968428001E-2</v>
      </c>
      <c r="BM37" s="17"/>
      <c r="BN37" s="17">
        <v>0.144541801324299</v>
      </c>
      <c r="BO37" s="17">
        <v>0.21674582041662099</v>
      </c>
      <c r="BP37" s="17"/>
      <c r="BQ37" s="17">
        <v>0.110713979285577</v>
      </c>
      <c r="BR37" s="17">
        <v>0.287035976848796</v>
      </c>
      <c r="BS37" s="17"/>
      <c r="BT37" s="17">
        <v>0.113182791572578</v>
      </c>
      <c r="BU37" s="17"/>
      <c r="BV37" s="17">
        <v>0.21779542309776001</v>
      </c>
      <c r="BW37" s="17">
        <v>0.28602256839206203</v>
      </c>
      <c r="BX37" s="17">
        <v>0.11269430931699501</v>
      </c>
      <c r="BY37" s="17"/>
      <c r="BZ37" s="17">
        <v>0.68645917006582502</v>
      </c>
      <c r="CA37" s="17">
        <v>0.35109996864366699</v>
      </c>
      <c r="CB37" s="17">
        <v>0.207292537985721</v>
      </c>
      <c r="CC37" s="17">
        <v>7.7926370515308804E-2</v>
      </c>
      <c r="CD37" s="17">
        <v>4.2060600743101501E-2</v>
      </c>
      <c r="CE37" s="17">
        <v>9.4053027539443404E-2</v>
      </c>
      <c r="CF37" s="17">
        <v>0</v>
      </c>
      <c r="CG37" s="17"/>
      <c r="CH37" s="17">
        <v>0</v>
      </c>
      <c r="CI37" s="17">
        <v>1.6878674911632498E-2</v>
      </c>
      <c r="CJ37" s="17">
        <v>0.13476674301191799</v>
      </c>
      <c r="CK37" s="17">
        <v>0.58286076749804705</v>
      </c>
      <c r="CL37" s="17">
        <v>0.75303645962351795</v>
      </c>
    </row>
    <row r="38" spans="2:90" x14ac:dyDescent="0.3">
      <c r="B38" t="s">
        <v>118</v>
      </c>
      <c r="C38" s="17">
        <v>7.13712691636608E-3</v>
      </c>
      <c r="D38" s="17">
        <v>1.49005355223486E-2</v>
      </c>
      <c r="E38" s="17">
        <v>0</v>
      </c>
      <c r="F38" s="17"/>
      <c r="G38" s="17">
        <v>0</v>
      </c>
      <c r="H38" s="17">
        <v>1.12742729389117E-2</v>
      </c>
      <c r="I38" s="17">
        <v>0</v>
      </c>
      <c r="J38" s="17">
        <v>0</v>
      </c>
      <c r="K38" s="17">
        <v>1.1151747394020301E-2</v>
      </c>
      <c r="L38" s="17">
        <v>1.66012854639409E-2</v>
      </c>
      <c r="M38" s="17"/>
      <c r="N38" s="17">
        <v>0</v>
      </c>
      <c r="O38" s="17">
        <v>7.8183462883484808E-3</v>
      </c>
      <c r="P38" s="17">
        <v>1.5016159612877901E-2</v>
      </c>
      <c r="Q38" s="17">
        <v>7.4697953421070402E-3</v>
      </c>
      <c r="R38" s="17"/>
      <c r="S38" s="17">
        <v>0</v>
      </c>
      <c r="T38" s="17">
        <v>1.4464119197739701E-2</v>
      </c>
      <c r="U38" s="17">
        <v>0</v>
      </c>
      <c r="V38" s="17">
        <v>1.7094270744591699E-2</v>
      </c>
      <c r="W38" s="17">
        <v>3.3137551859578201E-2</v>
      </c>
      <c r="X38" s="17">
        <v>0</v>
      </c>
      <c r="Y38" s="17">
        <v>2.06996441049031E-2</v>
      </c>
      <c r="Z38" s="17">
        <v>0</v>
      </c>
      <c r="AA38" s="17">
        <v>0</v>
      </c>
      <c r="AB38" s="17">
        <v>0</v>
      </c>
      <c r="AC38" s="17">
        <v>0</v>
      </c>
      <c r="AD38" s="17">
        <v>0</v>
      </c>
      <c r="AE38" s="17"/>
      <c r="AF38" s="17">
        <v>9.2409698636125703E-3</v>
      </c>
      <c r="AG38" s="17">
        <v>1.02473788169384E-2</v>
      </c>
      <c r="AH38" s="17">
        <v>0</v>
      </c>
      <c r="AI38" s="17"/>
      <c r="AJ38" s="17">
        <v>0</v>
      </c>
      <c r="AK38" s="17">
        <v>5.5922228087533004E-3</v>
      </c>
      <c r="AL38" s="17">
        <v>0</v>
      </c>
      <c r="AM38" s="17">
        <v>4.2629819425143399E-2</v>
      </c>
      <c r="AN38" s="17">
        <v>0</v>
      </c>
      <c r="AO38" s="17"/>
      <c r="AP38" s="17">
        <v>0</v>
      </c>
      <c r="AQ38" s="17">
        <v>0</v>
      </c>
      <c r="AR38" s="17">
        <v>0</v>
      </c>
      <c r="AS38" s="17">
        <v>3.0795488695416099E-2</v>
      </c>
      <c r="AT38" s="17">
        <v>0</v>
      </c>
      <c r="AU38" s="17">
        <v>0</v>
      </c>
      <c r="AV38" s="17"/>
      <c r="AW38" s="17">
        <v>0.134334277139217</v>
      </c>
      <c r="AX38" s="17">
        <v>4.3271930272135897E-2</v>
      </c>
      <c r="AY38" s="17">
        <v>0</v>
      </c>
      <c r="AZ38" s="17">
        <v>0</v>
      </c>
      <c r="BA38" s="17">
        <v>1.6475542492046798E-2</v>
      </c>
      <c r="BB38" s="17">
        <v>0</v>
      </c>
      <c r="BC38" s="17">
        <v>2.17257554041368E-2</v>
      </c>
      <c r="BD38" s="17">
        <v>0</v>
      </c>
      <c r="BE38" s="17">
        <v>0</v>
      </c>
      <c r="BF38" s="17">
        <v>0</v>
      </c>
      <c r="BG38" s="17">
        <v>0</v>
      </c>
      <c r="BH38" s="17">
        <v>0</v>
      </c>
      <c r="BI38" s="17">
        <v>0</v>
      </c>
      <c r="BJ38" s="17">
        <v>0</v>
      </c>
      <c r="BK38" s="17">
        <v>0</v>
      </c>
      <c r="BL38" s="17">
        <v>0</v>
      </c>
      <c r="BM38" s="17"/>
      <c r="BN38" s="17">
        <v>3.0982846601873299E-3</v>
      </c>
      <c r="BO38" s="17">
        <v>1.25356972954107E-2</v>
      </c>
      <c r="BP38" s="17"/>
      <c r="BQ38" s="17">
        <v>0</v>
      </c>
      <c r="BR38" s="17">
        <v>1.7475874253332899E-2</v>
      </c>
      <c r="BS38" s="17"/>
      <c r="BT38" s="17">
        <v>1.48122739846284E-2</v>
      </c>
      <c r="BU38" s="17"/>
      <c r="BV38" s="17">
        <v>0</v>
      </c>
      <c r="BW38" s="17">
        <v>1.9856518185692801E-2</v>
      </c>
      <c r="BX38" s="17">
        <v>6.4328386913533198E-3</v>
      </c>
      <c r="BY38" s="17"/>
      <c r="BZ38" s="17">
        <v>6.1775687017494203E-2</v>
      </c>
      <c r="CA38" s="17">
        <v>0</v>
      </c>
      <c r="CB38" s="17">
        <v>0</v>
      </c>
      <c r="CC38" s="17">
        <v>0</v>
      </c>
      <c r="CD38" s="17">
        <v>0</v>
      </c>
      <c r="CE38" s="17">
        <v>0</v>
      </c>
      <c r="CF38" s="17">
        <v>0</v>
      </c>
      <c r="CG38" s="17"/>
      <c r="CH38" s="17">
        <v>0</v>
      </c>
      <c r="CI38" s="17">
        <v>0</v>
      </c>
      <c r="CJ38" s="17">
        <v>1.028841782852E-2</v>
      </c>
      <c r="CK38" s="17">
        <v>9.4292723273821499E-3</v>
      </c>
      <c r="CL38" s="17">
        <v>6.5493806348930206E-2</v>
      </c>
    </row>
    <row r="39" spans="2:90" x14ac:dyDescent="0.3">
      <c r="B39" t="s">
        <v>119</v>
      </c>
      <c r="C39" s="17">
        <v>0.54868871840103495</v>
      </c>
      <c r="D39" s="17">
        <v>0.60633865100333895</v>
      </c>
      <c r="E39" s="17">
        <v>0.49716539741473997</v>
      </c>
      <c r="F39" s="17"/>
      <c r="G39" s="17">
        <v>0.34422795555297198</v>
      </c>
      <c r="H39" s="17">
        <v>0.59068867857811902</v>
      </c>
      <c r="I39" s="17">
        <v>0.51890057551478896</v>
      </c>
      <c r="J39" s="17">
        <v>0.366302451193742</v>
      </c>
      <c r="K39" s="17">
        <v>0.59668625295191702</v>
      </c>
      <c r="L39" s="17">
        <v>0.76846292926164605</v>
      </c>
      <c r="M39" s="17"/>
      <c r="N39" s="17">
        <v>0.73261913746670604</v>
      </c>
      <c r="O39" s="17">
        <v>0.47155134430142398</v>
      </c>
      <c r="P39" s="17">
        <v>0.58183076311616799</v>
      </c>
      <c r="Q39" s="17">
        <v>0.39027362459498899</v>
      </c>
      <c r="R39" s="17"/>
      <c r="S39" s="17">
        <v>0.69812744481678701</v>
      </c>
      <c r="T39" s="17">
        <v>0.61614900187449895</v>
      </c>
      <c r="U39" s="17">
        <v>0.50846332982559295</v>
      </c>
      <c r="V39" s="17">
        <v>0.50257643770629801</v>
      </c>
      <c r="W39" s="17">
        <v>0.53001394375836197</v>
      </c>
      <c r="X39" s="17">
        <v>0.43228639218994402</v>
      </c>
      <c r="Y39" s="17">
        <v>0.64826765222549498</v>
      </c>
      <c r="Z39" s="17">
        <v>0.67093148747187803</v>
      </c>
      <c r="AA39" s="17">
        <v>0.38093041388231302</v>
      </c>
      <c r="AB39" s="17">
        <v>0.51962949997571295</v>
      </c>
      <c r="AC39" s="17">
        <v>0.50810330707757201</v>
      </c>
      <c r="AD39" s="17">
        <v>0.54806754143431202</v>
      </c>
      <c r="AE39" s="17"/>
      <c r="AF39" s="17">
        <v>0.56056919740804501</v>
      </c>
      <c r="AG39" s="17">
        <v>0.67889179520096499</v>
      </c>
      <c r="AH39" s="17">
        <v>0.37592023475085001</v>
      </c>
      <c r="AI39" s="17"/>
      <c r="AJ39" s="17">
        <v>0.687698877013044</v>
      </c>
      <c r="AK39" s="17">
        <v>0.62025873358022099</v>
      </c>
      <c r="AL39" s="17">
        <v>0.59930521727235597</v>
      </c>
      <c r="AM39" s="17">
        <v>0.58893528223923497</v>
      </c>
      <c r="AN39" s="17">
        <v>0.27201375366683</v>
      </c>
      <c r="AO39" s="17"/>
      <c r="AP39" s="17">
        <v>0.686278263124532</v>
      </c>
      <c r="AQ39" s="17">
        <v>0.70427579543423502</v>
      </c>
      <c r="AR39" s="17">
        <v>0.51295520933824701</v>
      </c>
      <c r="AS39" s="17">
        <v>0.49961821015424801</v>
      </c>
      <c r="AT39" s="17">
        <v>0.35725467391552901</v>
      </c>
      <c r="AU39" s="17">
        <v>0.47446518235531498</v>
      </c>
      <c r="AV39" s="17"/>
      <c r="AW39" s="17">
        <v>0.41885400484544499</v>
      </c>
      <c r="AX39" s="17">
        <v>0.38598253200452898</v>
      </c>
      <c r="AY39" s="17">
        <v>0.210685995490977</v>
      </c>
      <c r="AZ39" s="17">
        <v>0.335593608009846</v>
      </c>
      <c r="BA39" s="17">
        <v>0.49868912773690999</v>
      </c>
      <c r="BB39" s="17">
        <v>0.50392572332961505</v>
      </c>
      <c r="BC39" s="17">
        <v>0.57137109993120605</v>
      </c>
      <c r="BD39" s="17">
        <v>0.60342827208788996</v>
      </c>
      <c r="BE39" s="17">
        <v>0.37589936025559201</v>
      </c>
      <c r="BF39" s="17">
        <v>0.75729512548570299</v>
      </c>
      <c r="BG39" s="17">
        <v>0.59985860175454697</v>
      </c>
      <c r="BH39" s="17">
        <v>0.72890335891776303</v>
      </c>
      <c r="BI39" s="17">
        <v>0.86416922898412696</v>
      </c>
      <c r="BJ39" s="17">
        <v>0.70647220754623996</v>
      </c>
      <c r="BK39" s="17">
        <v>0.916597553524646</v>
      </c>
      <c r="BL39" s="17">
        <v>0.87061341213626697</v>
      </c>
      <c r="BM39" s="17"/>
      <c r="BN39" s="17">
        <v>0.624401271361676</v>
      </c>
      <c r="BO39" s="17">
        <v>0.44648322819493003</v>
      </c>
      <c r="BP39" s="17"/>
      <c r="BQ39" s="17">
        <v>0.71986708167230395</v>
      </c>
      <c r="BR39" s="17">
        <v>0.42548841526789899</v>
      </c>
      <c r="BS39" s="17"/>
      <c r="BT39" s="17">
        <v>0.61902812582995503</v>
      </c>
      <c r="BU39" s="17"/>
      <c r="BV39" s="17">
        <v>0.53686740250883902</v>
      </c>
      <c r="BW39" s="17">
        <v>0.41237529555096603</v>
      </c>
      <c r="BX39" s="17">
        <v>0.60978156060175304</v>
      </c>
      <c r="BY39" s="17"/>
      <c r="BZ39" s="17">
        <v>2.1641218955562799E-2</v>
      </c>
      <c r="CA39" s="17">
        <v>0.282215797902371</v>
      </c>
      <c r="CB39" s="17">
        <v>0.384882123636405</v>
      </c>
      <c r="CC39" s="17">
        <v>0.51658242154789302</v>
      </c>
      <c r="CD39" s="17">
        <v>0.74212860219979304</v>
      </c>
      <c r="CE39" s="17">
        <v>0.85009368964702303</v>
      </c>
      <c r="CF39" s="17">
        <v>0.91468625734930997</v>
      </c>
      <c r="CG39" s="17"/>
      <c r="CH39" s="17">
        <v>0.93385790233072496</v>
      </c>
      <c r="CI39" s="17">
        <v>0.84369738513387205</v>
      </c>
      <c r="CJ39" s="17">
        <v>0.39902936374005898</v>
      </c>
      <c r="CK39" s="17">
        <v>9.4721803768031507E-2</v>
      </c>
      <c r="CL39" s="17">
        <v>0.18146973402755101</v>
      </c>
    </row>
    <row r="40" spans="2:90" x14ac:dyDescent="0.3">
      <c r="B40" t="s">
        <v>120</v>
      </c>
      <c r="C40" s="17">
        <v>0.31563011119218698</v>
      </c>
      <c r="D40" s="17">
        <v>0.265420695059292</v>
      </c>
      <c r="E40" s="17">
        <v>0.36230881848430202</v>
      </c>
      <c r="F40" s="17"/>
      <c r="G40" s="17">
        <v>0.47813343656405299</v>
      </c>
      <c r="H40" s="17">
        <v>0.26458170681166998</v>
      </c>
      <c r="I40" s="17">
        <v>0.39037148332858401</v>
      </c>
      <c r="J40" s="17">
        <v>0.452416041857305</v>
      </c>
      <c r="K40" s="17">
        <v>0.27766558567275601</v>
      </c>
      <c r="L40" s="17">
        <v>0.11932870804599301</v>
      </c>
      <c r="M40" s="17"/>
      <c r="N40" s="17">
        <v>0.202306685194025</v>
      </c>
      <c r="O40" s="17">
        <v>0.337362627027121</v>
      </c>
      <c r="P40" s="17">
        <v>0.256400830895329</v>
      </c>
      <c r="Q40" s="17">
        <v>0.47740727774900499</v>
      </c>
      <c r="R40" s="17"/>
      <c r="S40" s="17">
        <v>0.21359626456935901</v>
      </c>
      <c r="T40" s="17">
        <v>0.27941370300011897</v>
      </c>
      <c r="U40" s="17">
        <v>0.37974367853695401</v>
      </c>
      <c r="V40" s="17">
        <v>0.35808269394127801</v>
      </c>
      <c r="W40" s="17">
        <v>0.31235624010610702</v>
      </c>
      <c r="X40" s="17">
        <v>0.24553959197766601</v>
      </c>
      <c r="Y40" s="17">
        <v>0.19696337715382001</v>
      </c>
      <c r="Z40" s="17">
        <v>0.32906851252812203</v>
      </c>
      <c r="AA40" s="17">
        <v>0.44801360404628698</v>
      </c>
      <c r="AB40" s="17">
        <v>0.38968780547841098</v>
      </c>
      <c r="AC40" s="17">
        <v>0.31078585497139999</v>
      </c>
      <c r="AD40" s="17">
        <v>0.376696698883345</v>
      </c>
      <c r="AE40" s="17"/>
      <c r="AF40" s="17">
        <v>0.33146860608696499</v>
      </c>
      <c r="AG40" s="17">
        <v>0.21244447498961599</v>
      </c>
      <c r="AH40" s="17">
        <v>0.35788506787125002</v>
      </c>
      <c r="AI40" s="17"/>
      <c r="AJ40" s="17">
        <v>0.17580052901028101</v>
      </c>
      <c r="AK40" s="17">
        <v>0.29143963902325398</v>
      </c>
      <c r="AL40" s="17">
        <v>0.25049772011409399</v>
      </c>
      <c r="AM40" s="17">
        <v>0.268843253870645</v>
      </c>
      <c r="AN40" s="17">
        <v>0.57338410468582002</v>
      </c>
      <c r="AO40" s="17"/>
      <c r="AP40" s="17">
        <v>0.223986910208538</v>
      </c>
      <c r="AQ40" s="17">
        <v>0.15133927942097</v>
      </c>
      <c r="AR40" s="17">
        <v>0.37467391597759497</v>
      </c>
      <c r="AS40" s="17">
        <v>0.33735662193240701</v>
      </c>
      <c r="AT40" s="17">
        <v>0.489366559636494</v>
      </c>
      <c r="AU40" s="17">
        <v>0.303308897092883</v>
      </c>
      <c r="AV40" s="17"/>
      <c r="AW40" s="17">
        <v>0.30894971338671401</v>
      </c>
      <c r="AX40" s="17">
        <v>0.472397488979374</v>
      </c>
      <c r="AY40" s="17">
        <v>0.65263806241606503</v>
      </c>
      <c r="AZ40" s="17">
        <v>0.474607244380299</v>
      </c>
      <c r="BA40" s="17">
        <v>0.322051587384027</v>
      </c>
      <c r="BB40" s="17">
        <v>0.41736549465376499</v>
      </c>
      <c r="BC40" s="17">
        <v>0.217026474997914</v>
      </c>
      <c r="BD40" s="17">
        <v>0.22311007003612601</v>
      </c>
      <c r="BE40" s="17">
        <v>0.50912376373527002</v>
      </c>
      <c r="BF40" s="17">
        <v>0.17615105110593601</v>
      </c>
      <c r="BG40" s="17">
        <v>0.35030205177674201</v>
      </c>
      <c r="BH40" s="17">
        <v>0.116161679514206</v>
      </c>
      <c r="BI40" s="17">
        <v>6.1628259147630503E-2</v>
      </c>
      <c r="BJ40" s="17">
        <v>6.0672181606320597E-2</v>
      </c>
      <c r="BK40" s="17">
        <v>0</v>
      </c>
      <c r="BL40" s="17">
        <v>2.6151344968428001E-2</v>
      </c>
      <c r="BM40" s="17"/>
      <c r="BN40" s="17">
        <v>0.25060299154343502</v>
      </c>
      <c r="BO40" s="17">
        <v>0.40318370425164102</v>
      </c>
      <c r="BP40" s="17"/>
      <c r="BQ40" s="17">
        <v>0.22191412713287301</v>
      </c>
      <c r="BR40" s="17">
        <v>0.44968257552935098</v>
      </c>
      <c r="BS40" s="17"/>
      <c r="BT40" s="17">
        <v>0.20680914292747199</v>
      </c>
      <c r="BU40" s="17"/>
      <c r="BV40" s="17">
        <v>0.36832917452113001</v>
      </c>
      <c r="BW40" s="17">
        <v>0.48218405374026502</v>
      </c>
      <c r="BX40" s="17">
        <v>0.228883227877479</v>
      </c>
      <c r="BY40" s="17"/>
      <c r="BZ40" s="17">
        <v>0.77988315593143898</v>
      </c>
      <c r="CA40" s="17">
        <v>0.57712841847178498</v>
      </c>
      <c r="CB40" s="17">
        <v>0.43695436639256402</v>
      </c>
      <c r="CC40" s="17">
        <v>0.32227103300912602</v>
      </c>
      <c r="CD40" s="17">
        <v>0.16410558877725101</v>
      </c>
      <c r="CE40" s="17">
        <v>0.121399447100646</v>
      </c>
      <c r="CF40" s="17">
        <v>0</v>
      </c>
      <c r="CG40" s="17"/>
      <c r="CH40" s="17">
        <v>0</v>
      </c>
      <c r="CI40" s="17">
        <v>7.2791356864031306E-2</v>
      </c>
      <c r="CJ40" s="17">
        <v>0.39201877456770501</v>
      </c>
      <c r="CK40" s="17">
        <v>0.76056947167257505</v>
      </c>
      <c r="CL40" s="17">
        <v>0.75303645962351795</v>
      </c>
    </row>
    <row r="41" spans="2:90" x14ac:dyDescent="0.3">
      <c r="B41" t="s">
        <v>121</v>
      </c>
      <c r="C41" s="17">
        <v>0.233058607208848</v>
      </c>
      <c r="D41" s="17">
        <v>0.340917955944047</v>
      </c>
      <c r="E41" s="17">
        <v>0.13485657893043801</v>
      </c>
      <c r="F41" s="17"/>
      <c r="G41" s="17">
        <v>-0.13390548101108099</v>
      </c>
      <c r="H41" s="17">
        <v>0.32610697176644898</v>
      </c>
      <c r="I41" s="17">
        <v>0.12852909218620601</v>
      </c>
      <c r="J41" s="17">
        <v>-8.6113590663562403E-2</v>
      </c>
      <c r="K41" s="17">
        <v>0.31902066727916201</v>
      </c>
      <c r="L41" s="17">
        <v>0.64913422121565401</v>
      </c>
      <c r="M41" s="17"/>
      <c r="N41" s="17">
        <v>0.53031245227267998</v>
      </c>
      <c r="O41" s="17">
        <v>0.13418871727430301</v>
      </c>
      <c r="P41" s="17">
        <v>0.32542993222083899</v>
      </c>
      <c r="Q41" s="17">
        <v>-8.7133653154016E-2</v>
      </c>
      <c r="R41" s="17"/>
      <c r="S41" s="17">
        <v>0.48453118024742697</v>
      </c>
      <c r="T41" s="17">
        <v>0.33673529887437997</v>
      </c>
      <c r="U41" s="17">
        <v>0.12871965128863999</v>
      </c>
      <c r="V41" s="17">
        <v>0.14449374376502</v>
      </c>
      <c r="W41" s="17">
        <v>0.21765770365225501</v>
      </c>
      <c r="X41" s="17">
        <v>0.18674680021227799</v>
      </c>
      <c r="Y41" s="17">
        <v>0.45130427507167498</v>
      </c>
      <c r="Z41" s="17">
        <v>0.341862974943757</v>
      </c>
      <c r="AA41" s="17">
        <v>-6.7083190163974002E-2</v>
      </c>
      <c r="AB41" s="17">
        <v>0.129941694497303</v>
      </c>
      <c r="AC41" s="17">
        <v>0.19731745210617199</v>
      </c>
      <c r="AD41" s="17">
        <v>0.17137084255096699</v>
      </c>
      <c r="AE41" s="17"/>
      <c r="AF41" s="17">
        <v>0.22910059132107999</v>
      </c>
      <c r="AG41" s="17">
        <v>0.46644732021134899</v>
      </c>
      <c r="AH41" s="17">
        <v>1.80351668796002E-2</v>
      </c>
      <c r="AI41" s="17"/>
      <c r="AJ41" s="17">
        <v>0.51189834800276202</v>
      </c>
      <c r="AK41" s="17">
        <v>0.32881909455696701</v>
      </c>
      <c r="AL41" s="17">
        <v>0.34880749715826198</v>
      </c>
      <c r="AM41" s="17">
        <v>0.32009202836859102</v>
      </c>
      <c r="AN41" s="17">
        <v>-0.30137035101899001</v>
      </c>
      <c r="AO41" s="17"/>
      <c r="AP41" s="17">
        <v>0.46229135291599399</v>
      </c>
      <c r="AQ41" s="17">
        <v>0.55293651601326499</v>
      </c>
      <c r="AR41" s="17">
        <v>0.13828129336065201</v>
      </c>
      <c r="AS41" s="17">
        <v>0.162261588221841</v>
      </c>
      <c r="AT41" s="17">
        <v>-0.13211188572096499</v>
      </c>
      <c r="AU41" s="17">
        <v>0.17115628526243201</v>
      </c>
      <c r="AV41" s="17"/>
      <c r="AW41" s="17">
        <v>0.109904291458732</v>
      </c>
      <c r="AX41" s="17">
        <v>-8.64149569748449E-2</v>
      </c>
      <c r="AY41" s="17">
        <v>-0.44195206692508698</v>
      </c>
      <c r="AZ41" s="17">
        <v>-0.139013636370453</v>
      </c>
      <c r="BA41" s="17">
        <v>0.17663754035288301</v>
      </c>
      <c r="BB41" s="17">
        <v>8.6560228675849601E-2</v>
      </c>
      <c r="BC41" s="17">
        <v>0.354344624933292</v>
      </c>
      <c r="BD41" s="17">
        <v>0.38031820205176298</v>
      </c>
      <c r="BE41" s="17">
        <v>-0.13322440347967701</v>
      </c>
      <c r="BF41" s="17">
        <v>0.58114407437976601</v>
      </c>
      <c r="BG41" s="17">
        <v>0.24955654997780499</v>
      </c>
      <c r="BH41" s="17">
        <v>0.61274167940355795</v>
      </c>
      <c r="BI41" s="17">
        <v>0.80254096983649703</v>
      </c>
      <c r="BJ41" s="17">
        <v>0.64580002593991903</v>
      </c>
      <c r="BK41" s="17">
        <v>0.916597553524646</v>
      </c>
      <c r="BL41" s="17">
        <v>0.844462067167839</v>
      </c>
      <c r="BM41" s="17"/>
      <c r="BN41" s="17">
        <v>0.37379827981824099</v>
      </c>
      <c r="BO41" s="17">
        <v>4.3299523943288398E-2</v>
      </c>
      <c r="BP41" s="17"/>
      <c r="BQ41" s="17">
        <v>0.497952954539431</v>
      </c>
      <c r="BR41" s="17">
        <v>-2.4194160261451301E-2</v>
      </c>
      <c r="BS41" s="17"/>
      <c r="BT41" s="17">
        <v>0.41221898290248199</v>
      </c>
      <c r="BU41" s="17"/>
      <c r="BV41" s="17">
        <v>0.16853822798770901</v>
      </c>
      <c r="BW41" s="17">
        <v>-6.98087581892987E-2</v>
      </c>
      <c r="BX41" s="17">
        <v>0.38089833272427398</v>
      </c>
      <c r="BY41" s="17"/>
      <c r="BZ41" s="17">
        <v>-0.75824193697587605</v>
      </c>
      <c r="CA41" s="17">
        <v>-0.29491262056941497</v>
      </c>
      <c r="CB41" s="17">
        <v>-5.2072242756158703E-2</v>
      </c>
      <c r="CC41" s="17">
        <v>0.194311388538767</v>
      </c>
      <c r="CD41" s="17">
        <v>0.57802301342254103</v>
      </c>
      <c r="CE41" s="17">
        <v>0.72869424254637605</v>
      </c>
      <c r="CF41" s="17">
        <v>0.91468625734930997</v>
      </c>
      <c r="CG41" s="17"/>
      <c r="CH41" s="17">
        <v>0.93385790233072496</v>
      </c>
      <c r="CI41" s="17">
        <v>0.77090602826984</v>
      </c>
      <c r="CJ41" s="17">
        <v>7.01058917235342E-3</v>
      </c>
      <c r="CK41" s="17">
        <v>-0.66584766790454397</v>
      </c>
      <c r="CL41" s="17">
        <v>-0.571566725595967</v>
      </c>
    </row>
    <row r="42" spans="2:90" x14ac:dyDescent="0.3">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row>
    <row r="43" spans="2:90" x14ac:dyDescent="0.3">
      <c r="B43" s="6" t="s">
        <v>125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row>
    <row r="44" spans="2:90" x14ac:dyDescent="0.3">
      <c r="B44" s="24" t="s">
        <v>123</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row>
    <row r="45" spans="2:90" x14ac:dyDescent="0.3">
      <c r="B45" t="s">
        <v>113</v>
      </c>
      <c r="C45" s="17">
        <v>0.18514436735492601</v>
      </c>
      <c r="D45" s="17">
        <v>0.21290322277603099</v>
      </c>
      <c r="E45" s="17">
        <v>0.15672751040204599</v>
      </c>
      <c r="F45" s="17"/>
      <c r="G45" s="17">
        <v>0.171883759534536</v>
      </c>
      <c r="H45" s="17">
        <v>0.15158145218941299</v>
      </c>
      <c r="I45" s="17">
        <v>0.150617613176561</v>
      </c>
      <c r="J45" s="17">
        <v>0.103781314703943</v>
      </c>
      <c r="K45" s="17">
        <v>0.22366946045236499</v>
      </c>
      <c r="L45" s="17">
        <v>0.30390330879384497</v>
      </c>
      <c r="M45" s="17"/>
      <c r="N45" s="17">
        <v>0.233997087661899</v>
      </c>
      <c r="O45" s="17">
        <v>0.19580541368823901</v>
      </c>
      <c r="P45" s="17">
        <v>0.22699550445914499</v>
      </c>
      <c r="Q45" s="17">
        <v>0.10075449329135699</v>
      </c>
      <c r="R45" s="17"/>
      <c r="S45" s="17">
        <v>0.19183763401725201</v>
      </c>
      <c r="T45" s="17">
        <v>0.23921289425232001</v>
      </c>
      <c r="U45" s="17">
        <v>0.21332842034907501</v>
      </c>
      <c r="V45" s="17">
        <v>0.22696947670428499</v>
      </c>
      <c r="W45" s="17">
        <v>0.15106193950493599</v>
      </c>
      <c r="X45" s="17">
        <v>0.19048122058039599</v>
      </c>
      <c r="Y45" s="17">
        <v>0.14503029916583701</v>
      </c>
      <c r="Z45" s="17">
        <v>0.19153685713527599</v>
      </c>
      <c r="AA45" s="17">
        <v>0.17341318426433699</v>
      </c>
      <c r="AB45" s="17">
        <v>0.206739541295517</v>
      </c>
      <c r="AC45" s="17">
        <v>0.107135141290922</v>
      </c>
      <c r="AD45" s="17">
        <v>0</v>
      </c>
      <c r="AE45" s="17"/>
      <c r="AF45" s="17">
        <v>0.226288842286023</v>
      </c>
      <c r="AG45" s="17">
        <v>0.207532962777567</v>
      </c>
      <c r="AH45" s="17">
        <v>0.12615507608849999</v>
      </c>
      <c r="AI45" s="17"/>
      <c r="AJ45" s="17">
        <v>0.32420650917258498</v>
      </c>
      <c r="AK45" s="17">
        <v>0.16923864949320999</v>
      </c>
      <c r="AL45" s="17">
        <v>0.221256432635067</v>
      </c>
      <c r="AM45" s="17">
        <v>0.17818087919914799</v>
      </c>
      <c r="AN45" s="17">
        <v>0.126150736938175</v>
      </c>
      <c r="AO45" s="17"/>
      <c r="AP45" s="17">
        <v>0.172396683052679</v>
      </c>
      <c r="AQ45" s="17">
        <v>0.28332552953490597</v>
      </c>
      <c r="AR45" s="17">
        <v>0.15905032617977199</v>
      </c>
      <c r="AS45" s="17">
        <v>0.16757962699130899</v>
      </c>
      <c r="AT45" s="17">
        <v>0.12664236292960099</v>
      </c>
      <c r="AU45" s="17">
        <v>0.27738765078422001</v>
      </c>
      <c r="AV45" s="17"/>
      <c r="AW45" s="17">
        <v>0</v>
      </c>
      <c r="AX45" s="17">
        <v>5.8464044306409099E-2</v>
      </c>
      <c r="AY45" s="17">
        <v>6.4893497576551995E-2</v>
      </c>
      <c r="AZ45" s="17">
        <v>0.133304913455281</v>
      </c>
      <c r="BA45" s="17">
        <v>0.13674661241654901</v>
      </c>
      <c r="BB45" s="17">
        <v>0.22171857653190699</v>
      </c>
      <c r="BC45" s="17">
        <v>0.115303033199782</v>
      </c>
      <c r="BD45" s="17">
        <v>0.27091560318587798</v>
      </c>
      <c r="BE45" s="17">
        <v>0.13811071722308599</v>
      </c>
      <c r="BF45" s="17">
        <v>0.295145609463831</v>
      </c>
      <c r="BG45" s="17">
        <v>0.22022327185450999</v>
      </c>
      <c r="BH45" s="17">
        <v>0.29798186103258201</v>
      </c>
      <c r="BI45" s="17">
        <v>0.307081924870519</v>
      </c>
      <c r="BJ45" s="17">
        <v>0.27062139849404399</v>
      </c>
      <c r="BK45" s="17">
        <v>0.46337336282594699</v>
      </c>
      <c r="BL45" s="17">
        <v>0.31116462286375102</v>
      </c>
      <c r="BM45" s="17"/>
      <c r="BN45" s="17">
        <v>0.20804362652832001</v>
      </c>
      <c r="BO45" s="17">
        <v>0.150167823081609</v>
      </c>
      <c r="BP45" s="17"/>
      <c r="BQ45" s="17">
        <v>0.193312644477659</v>
      </c>
      <c r="BR45" s="17">
        <v>0.104414278275693</v>
      </c>
      <c r="BS45" s="17"/>
      <c r="BT45" s="17">
        <v>0.15761819222103299</v>
      </c>
      <c r="BU45" s="17"/>
      <c r="BV45" s="17">
        <v>0.16015065237286699</v>
      </c>
      <c r="BW45" s="17">
        <v>0.12655373843061299</v>
      </c>
      <c r="BX45" s="17">
        <v>0.23481648769065999</v>
      </c>
      <c r="BY45" s="17"/>
      <c r="BZ45" s="17">
        <v>4.87918611465573E-2</v>
      </c>
      <c r="CA45" s="17">
        <v>5.5223608919630698E-2</v>
      </c>
      <c r="CB45" s="17">
        <v>6.1267229710930897E-2</v>
      </c>
      <c r="CC45" s="17">
        <v>0.10229137976346001</v>
      </c>
      <c r="CD45" s="17">
        <v>0.27307114677496402</v>
      </c>
      <c r="CE45" s="17">
        <v>0.34070128206364603</v>
      </c>
      <c r="CF45" s="17">
        <v>0.50731032997928804</v>
      </c>
      <c r="CG45" s="17"/>
      <c r="CH45" s="17">
        <v>0.67288144217444901</v>
      </c>
      <c r="CI45" s="17">
        <v>0.27652173975452898</v>
      </c>
      <c r="CJ45" s="17">
        <v>5.6434589670388099E-2</v>
      </c>
      <c r="CK45" s="17">
        <v>2.7675821379267499E-2</v>
      </c>
      <c r="CL45" s="17">
        <v>0</v>
      </c>
    </row>
    <row r="46" spans="2:90" x14ac:dyDescent="0.3">
      <c r="B46" t="s">
        <v>114</v>
      </c>
      <c r="C46" s="17">
        <v>0.27220819005054703</v>
      </c>
      <c r="D46" s="17">
        <v>0.27879342502073601</v>
      </c>
      <c r="E46" s="17">
        <v>0.26808396711434002</v>
      </c>
      <c r="F46" s="17"/>
      <c r="G46" s="17">
        <v>0.26251797035269597</v>
      </c>
      <c r="H46" s="17">
        <v>0.29996657465740501</v>
      </c>
      <c r="I46" s="17">
        <v>0.236507886295757</v>
      </c>
      <c r="J46" s="17">
        <v>0.212577957165339</v>
      </c>
      <c r="K46" s="17">
        <v>0.25996905279952898</v>
      </c>
      <c r="L46" s="17">
        <v>0.34356624069670799</v>
      </c>
      <c r="M46" s="17"/>
      <c r="N46" s="17">
        <v>0.40688262816257997</v>
      </c>
      <c r="O46" s="17">
        <v>0.26946795788470002</v>
      </c>
      <c r="P46" s="17">
        <v>0.27751600252532299</v>
      </c>
      <c r="Q46" s="17">
        <v>0.15432364224247999</v>
      </c>
      <c r="R46" s="17"/>
      <c r="S46" s="17">
        <v>0.20082407913658701</v>
      </c>
      <c r="T46" s="17">
        <v>0.26684034348005098</v>
      </c>
      <c r="U46" s="17">
        <v>0.32799738437807802</v>
      </c>
      <c r="V46" s="17">
        <v>0.21365060196189301</v>
      </c>
      <c r="W46" s="17">
        <v>0.45543753941165399</v>
      </c>
      <c r="X46" s="17">
        <v>0.20535181703132199</v>
      </c>
      <c r="Y46" s="17">
        <v>0.40627790729185898</v>
      </c>
      <c r="Z46" s="17">
        <v>0.192393078818031</v>
      </c>
      <c r="AA46" s="17">
        <v>0.26358297792424801</v>
      </c>
      <c r="AB46" s="17">
        <v>0.24714523539967001</v>
      </c>
      <c r="AC46" s="17">
        <v>0.295919587084227</v>
      </c>
      <c r="AD46" s="17">
        <v>8.6375631640770098E-2</v>
      </c>
      <c r="AE46" s="17"/>
      <c r="AF46" s="17">
        <v>0.31854768021542701</v>
      </c>
      <c r="AG46" s="17">
        <v>0.27041773248006301</v>
      </c>
      <c r="AH46" s="17">
        <v>0.240580788283246</v>
      </c>
      <c r="AI46" s="17"/>
      <c r="AJ46" s="17">
        <v>0.30654204454172601</v>
      </c>
      <c r="AK46" s="17">
        <v>0.30664903922017001</v>
      </c>
      <c r="AL46" s="17">
        <v>0.27920761128701999</v>
      </c>
      <c r="AM46" s="17">
        <v>0.33266964717900799</v>
      </c>
      <c r="AN46" s="17">
        <v>0.18316964697627999</v>
      </c>
      <c r="AO46" s="17"/>
      <c r="AP46" s="17">
        <v>0.31264555927801402</v>
      </c>
      <c r="AQ46" s="17">
        <v>0.30377834097619899</v>
      </c>
      <c r="AR46" s="17">
        <v>0.31203672071336502</v>
      </c>
      <c r="AS46" s="17">
        <v>0.292770974362068</v>
      </c>
      <c r="AT46" s="17">
        <v>0.243271501466166</v>
      </c>
      <c r="AU46" s="17">
        <v>0.19321820337876899</v>
      </c>
      <c r="AV46" s="17"/>
      <c r="AW46" s="17">
        <v>0</v>
      </c>
      <c r="AX46" s="17">
        <v>9.7317255715915998E-2</v>
      </c>
      <c r="AY46" s="17">
        <v>0.18384593903070801</v>
      </c>
      <c r="AZ46" s="17">
        <v>0.18969416992208901</v>
      </c>
      <c r="BA46" s="17">
        <v>0.29124324247409</v>
      </c>
      <c r="BB46" s="17">
        <v>0.185519820459741</v>
      </c>
      <c r="BC46" s="17">
        <v>0.27062214658178202</v>
      </c>
      <c r="BD46" s="17">
        <v>0.24893949700144599</v>
      </c>
      <c r="BE46" s="17">
        <v>0.368100464285263</v>
      </c>
      <c r="BF46" s="17">
        <v>0.29241096550066098</v>
      </c>
      <c r="BG46" s="17">
        <v>0.30906743803122899</v>
      </c>
      <c r="BH46" s="17">
        <v>0.37852533440038899</v>
      </c>
      <c r="BI46" s="17">
        <v>0.36329278409551702</v>
      </c>
      <c r="BJ46" s="17">
        <v>0.41946761228766799</v>
      </c>
      <c r="BK46" s="17">
        <v>0.17327257808221799</v>
      </c>
      <c r="BL46" s="17">
        <v>0.508937879368485</v>
      </c>
      <c r="BM46" s="17"/>
      <c r="BN46" s="17">
        <v>0.30333705270558198</v>
      </c>
      <c r="BO46" s="17">
        <v>0.23273739780967101</v>
      </c>
      <c r="BP46" s="17"/>
      <c r="BQ46" s="17">
        <v>0.34153325870958601</v>
      </c>
      <c r="BR46" s="17">
        <v>0.29925013142720203</v>
      </c>
      <c r="BS46" s="17"/>
      <c r="BT46" s="17">
        <v>0.39430547204751798</v>
      </c>
      <c r="BU46" s="17"/>
      <c r="BV46" s="17">
        <v>0.22204898625865899</v>
      </c>
      <c r="BW46" s="17">
        <v>0.23485385224873101</v>
      </c>
      <c r="BX46" s="17">
        <v>0.31150700785402402</v>
      </c>
      <c r="BY46" s="17"/>
      <c r="BZ46" s="17">
        <v>5.8584585279802801E-2</v>
      </c>
      <c r="CA46" s="17">
        <v>8.6962931852225395E-2</v>
      </c>
      <c r="CB46" s="17">
        <v>0.25309672759658502</v>
      </c>
      <c r="CC46" s="17">
        <v>0.36159921217380903</v>
      </c>
      <c r="CD46" s="17">
        <v>0.40620197359972499</v>
      </c>
      <c r="CE46" s="17">
        <v>0.28605110314476001</v>
      </c>
      <c r="CF46" s="17">
        <v>0.36076292213976702</v>
      </c>
      <c r="CG46" s="17"/>
      <c r="CH46" s="17">
        <v>0.23047416371770901</v>
      </c>
      <c r="CI46" s="17">
        <v>0.46585240229328301</v>
      </c>
      <c r="CJ46" s="17">
        <v>0.22541662900958601</v>
      </c>
      <c r="CK46" s="17">
        <v>1.4784966194509801E-2</v>
      </c>
      <c r="CL46" s="17">
        <v>0</v>
      </c>
    </row>
    <row r="47" spans="2:90" x14ac:dyDescent="0.3">
      <c r="B47" t="s">
        <v>115</v>
      </c>
      <c r="C47" s="17">
        <v>0.15784816809138399</v>
      </c>
      <c r="D47" s="17">
        <v>0.16514191088836899</v>
      </c>
      <c r="E47" s="17">
        <v>0.15220006117382801</v>
      </c>
      <c r="F47" s="17"/>
      <c r="G47" s="17">
        <v>0.122216313173511</v>
      </c>
      <c r="H47" s="17">
        <v>0.15194820470780601</v>
      </c>
      <c r="I47" s="17">
        <v>0.14258649533835899</v>
      </c>
      <c r="J47" s="17">
        <v>0.21696399263800101</v>
      </c>
      <c r="K47" s="17">
        <v>0.163481928723302</v>
      </c>
      <c r="L47" s="17">
        <v>0.154672173074168</v>
      </c>
      <c r="M47" s="17"/>
      <c r="N47" s="17">
        <v>0.16511312645211801</v>
      </c>
      <c r="O47" s="17">
        <v>9.5773945026068896E-2</v>
      </c>
      <c r="P47" s="17">
        <v>0.233976807528576</v>
      </c>
      <c r="Q47" s="17">
        <v>0.15473203641359101</v>
      </c>
      <c r="R47" s="17"/>
      <c r="S47" s="17">
        <v>0.159003583452725</v>
      </c>
      <c r="T47" s="17">
        <v>0.197756872328848</v>
      </c>
      <c r="U47" s="17">
        <v>0.14160401747941301</v>
      </c>
      <c r="V47" s="17">
        <v>0.22841374719542201</v>
      </c>
      <c r="W47" s="17">
        <v>9.5210320478450503E-2</v>
      </c>
      <c r="X47" s="17">
        <v>0.131241158977351</v>
      </c>
      <c r="Y47" s="17">
        <v>0.109764281048062</v>
      </c>
      <c r="Z47" s="17">
        <v>0.15789975717541599</v>
      </c>
      <c r="AA47" s="17">
        <v>0.197192447399512</v>
      </c>
      <c r="AB47" s="17">
        <v>0.185846377422765</v>
      </c>
      <c r="AC47" s="17">
        <v>6.8495434766515498E-2</v>
      </c>
      <c r="AD47" s="17">
        <v>0.18473123919625101</v>
      </c>
      <c r="AE47" s="17"/>
      <c r="AF47" s="17">
        <v>0.141175606131592</v>
      </c>
      <c r="AG47" s="17">
        <v>0.180723268820457</v>
      </c>
      <c r="AH47" s="17">
        <v>0.207376094657264</v>
      </c>
      <c r="AI47" s="17"/>
      <c r="AJ47" s="17">
        <v>0.18406906143455701</v>
      </c>
      <c r="AK47" s="17">
        <v>0.17771133167070399</v>
      </c>
      <c r="AL47" s="17">
        <v>0.21937243051761099</v>
      </c>
      <c r="AM47" s="17">
        <v>0.1046903989794</v>
      </c>
      <c r="AN47" s="17">
        <v>0.136539896689123</v>
      </c>
      <c r="AO47" s="17"/>
      <c r="AP47" s="17">
        <v>0.20094958585515699</v>
      </c>
      <c r="AQ47" s="17">
        <v>0.14390909944746699</v>
      </c>
      <c r="AR47" s="17">
        <v>0.15404393892739601</v>
      </c>
      <c r="AS47" s="17">
        <v>0.15764287605108501</v>
      </c>
      <c r="AT47" s="17">
        <v>0.13484406221234399</v>
      </c>
      <c r="AU47" s="17">
        <v>0.125114708237723</v>
      </c>
      <c r="AV47" s="17"/>
      <c r="AW47" s="17">
        <v>0.18218790933951701</v>
      </c>
      <c r="AX47" s="17">
        <v>0.16136029093968501</v>
      </c>
      <c r="AY47" s="17">
        <v>0.217804366727291</v>
      </c>
      <c r="AZ47" s="17">
        <v>2.7138447434733599E-2</v>
      </c>
      <c r="BA47" s="17">
        <v>0.159635967811743</v>
      </c>
      <c r="BB47" s="17">
        <v>0.157399300817785</v>
      </c>
      <c r="BC47" s="17">
        <v>9.6886257671281797E-2</v>
      </c>
      <c r="BD47" s="17">
        <v>0.23551060005767599</v>
      </c>
      <c r="BE47" s="17">
        <v>0.28948748205056801</v>
      </c>
      <c r="BF47" s="17">
        <v>0.15172445984991301</v>
      </c>
      <c r="BG47" s="17">
        <v>0.12836616836967499</v>
      </c>
      <c r="BH47" s="17">
        <v>7.5535467281441601E-2</v>
      </c>
      <c r="BI47" s="17">
        <v>0.14542446197718101</v>
      </c>
      <c r="BJ47" s="17">
        <v>0.167171341117518</v>
      </c>
      <c r="BK47" s="17">
        <v>0.111208493509117</v>
      </c>
      <c r="BL47" s="17">
        <v>0.15082481183237401</v>
      </c>
      <c r="BM47" s="17"/>
      <c r="BN47" s="17">
        <v>0.17848650446963299</v>
      </c>
      <c r="BO47" s="17">
        <v>0.12981157673785901</v>
      </c>
      <c r="BP47" s="17"/>
      <c r="BQ47" s="17">
        <v>0.18710510207138101</v>
      </c>
      <c r="BR47" s="17">
        <v>0.16319566949032399</v>
      </c>
      <c r="BS47" s="17"/>
      <c r="BT47" s="17">
        <v>0.13816667641241201</v>
      </c>
      <c r="BU47" s="17"/>
      <c r="BV47" s="17">
        <v>0.12715609230763</v>
      </c>
      <c r="BW47" s="17">
        <v>0.184208797289446</v>
      </c>
      <c r="BX47" s="17">
        <v>0.150384078622333</v>
      </c>
      <c r="BY47" s="17"/>
      <c r="BZ47" s="17">
        <v>5.1140608230712301E-2</v>
      </c>
      <c r="CA47" s="17">
        <v>0.12299271359938201</v>
      </c>
      <c r="CB47" s="17">
        <v>0.23045536147464399</v>
      </c>
      <c r="CC47" s="17">
        <v>0.20661442505819899</v>
      </c>
      <c r="CD47" s="17">
        <v>0.11525840049937</v>
      </c>
      <c r="CE47" s="17">
        <v>0.211394275135068</v>
      </c>
      <c r="CF47" s="17">
        <v>0.13192674788094499</v>
      </c>
      <c r="CG47" s="17"/>
      <c r="CH47" s="17">
        <v>3.6171736036347102E-2</v>
      </c>
      <c r="CI47" s="17">
        <v>0.16346742182833701</v>
      </c>
      <c r="CJ47" s="17">
        <v>0.229421860187833</v>
      </c>
      <c r="CK47" s="17">
        <v>5.90878770314886E-2</v>
      </c>
      <c r="CL47" s="17">
        <v>5.70593755308011E-2</v>
      </c>
    </row>
    <row r="48" spans="2:90" x14ac:dyDescent="0.3">
      <c r="B48" t="s">
        <v>116</v>
      </c>
      <c r="C48" s="17">
        <v>0.131523936383595</v>
      </c>
      <c r="D48" s="17">
        <v>0.14981787629457799</v>
      </c>
      <c r="E48" s="17">
        <v>0.11536947243307299</v>
      </c>
      <c r="F48" s="17"/>
      <c r="G48" s="17">
        <v>8.9885625087306201E-2</v>
      </c>
      <c r="H48" s="17">
        <v>0.176803927203489</v>
      </c>
      <c r="I48" s="17">
        <v>0.19102652469185899</v>
      </c>
      <c r="J48" s="17">
        <v>0.14411191088185199</v>
      </c>
      <c r="K48" s="17">
        <v>0.107466797555984</v>
      </c>
      <c r="L48" s="17">
        <v>7.1401780721135594E-2</v>
      </c>
      <c r="M48" s="17"/>
      <c r="N48" s="17">
        <v>8.7811228332058996E-2</v>
      </c>
      <c r="O48" s="17">
        <v>0.16324112303966301</v>
      </c>
      <c r="P48" s="17">
        <v>7.5057744684725494E-2</v>
      </c>
      <c r="Q48" s="17">
        <v>0.181028724077929</v>
      </c>
      <c r="R48" s="17"/>
      <c r="S48" s="17">
        <v>0.16605023444011999</v>
      </c>
      <c r="T48" s="17">
        <v>6.9483472568940399E-2</v>
      </c>
      <c r="U48" s="17">
        <v>8.7818834123140593E-2</v>
      </c>
      <c r="V48" s="17">
        <v>9.5910215189001599E-2</v>
      </c>
      <c r="W48" s="17">
        <v>0.12636581944177799</v>
      </c>
      <c r="X48" s="17">
        <v>0.21003677894103401</v>
      </c>
      <c r="Y48" s="17">
        <v>0.106283399343063</v>
      </c>
      <c r="Z48" s="17">
        <v>0.13730277319105999</v>
      </c>
      <c r="AA48" s="17">
        <v>0.19601866949956101</v>
      </c>
      <c r="AB48" s="17">
        <v>9.8994986026254395E-2</v>
      </c>
      <c r="AC48" s="17">
        <v>0.14449346634053001</v>
      </c>
      <c r="AD48" s="17">
        <v>8.8827008696227797E-2</v>
      </c>
      <c r="AE48" s="17"/>
      <c r="AF48" s="17">
        <v>0.112494194523101</v>
      </c>
      <c r="AG48" s="17">
        <v>0.12979555878791599</v>
      </c>
      <c r="AH48" s="17">
        <v>0.133511013633904</v>
      </c>
      <c r="AI48" s="17"/>
      <c r="AJ48" s="17">
        <v>0.123006115073794</v>
      </c>
      <c r="AK48" s="17">
        <v>0.12180776691484101</v>
      </c>
      <c r="AL48" s="17">
        <v>0.13870472517551999</v>
      </c>
      <c r="AM48" s="17">
        <v>5.8562324399426401E-2</v>
      </c>
      <c r="AN48" s="17">
        <v>0.25225195846843101</v>
      </c>
      <c r="AO48" s="17"/>
      <c r="AP48" s="17">
        <v>0.12947692688951901</v>
      </c>
      <c r="AQ48" s="17">
        <v>0.15243609201431699</v>
      </c>
      <c r="AR48" s="17">
        <v>0.14918755948242499</v>
      </c>
      <c r="AS48" s="17">
        <v>0.124465286151951</v>
      </c>
      <c r="AT48" s="17">
        <v>0.14865330093688001</v>
      </c>
      <c r="AU48" s="17">
        <v>0.10136197215779</v>
      </c>
      <c r="AV48" s="17"/>
      <c r="AW48" s="17">
        <v>0.21804288898719801</v>
      </c>
      <c r="AX48" s="17">
        <v>0.18814846699520801</v>
      </c>
      <c r="AY48" s="17">
        <v>0.18705721936247399</v>
      </c>
      <c r="AZ48" s="17">
        <v>0.16902579971517101</v>
      </c>
      <c r="BA48" s="17">
        <v>0.116687980493742</v>
      </c>
      <c r="BB48" s="17">
        <v>0.171020923474652</v>
      </c>
      <c r="BC48" s="17">
        <v>0.23960653576586299</v>
      </c>
      <c r="BD48" s="17">
        <v>7.2262752892375395E-2</v>
      </c>
      <c r="BE48" s="17">
        <v>6.9214220983526198E-2</v>
      </c>
      <c r="BF48" s="17">
        <v>8.52224524652231E-2</v>
      </c>
      <c r="BG48" s="17">
        <v>0.12961682770577401</v>
      </c>
      <c r="BH48" s="17">
        <v>0.105908219419985</v>
      </c>
      <c r="BI48" s="17">
        <v>5.8825594200464702E-2</v>
      </c>
      <c r="BJ48" s="17">
        <v>0.142739648100769</v>
      </c>
      <c r="BK48" s="17">
        <v>0</v>
      </c>
      <c r="BL48" s="17">
        <v>2.9072685935389801E-2</v>
      </c>
      <c r="BM48" s="17"/>
      <c r="BN48" s="17">
        <v>0.11943973894644801</v>
      </c>
      <c r="BO48" s="17">
        <v>0.150485365730402</v>
      </c>
      <c r="BP48" s="17"/>
      <c r="BQ48" s="17">
        <v>0.113651935906951</v>
      </c>
      <c r="BR48" s="17">
        <v>0.100879108606531</v>
      </c>
      <c r="BS48" s="17"/>
      <c r="BT48" s="17">
        <v>8.6184398027363204E-2</v>
      </c>
      <c r="BU48" s="17"/>
      <c r="BV48" s="17">
        <v>0.124381224717279</v>
      </c>
      <c r="BW48" s="17">
        <v>0.17129292120078399</v>
      </c>
      <c r="BX48" s="17">
        <v>0.12162840073091601</v>
      </c>
      <c r="BY48" s="17"/>
      <c r="BZ48" s="17">
        <v>0.12893947139342801</v>
      </c>
      <c r="CA48" s="17">
        <v>0.17648328059218299</v>
      </c>
      <c r="CB48" s="17">
        <v>0.18886638280523399</v>
      </c>
      <c r="CC48" s="17">
        <v>0.21150957284622901</v>
      </c>
      <c r="CD48" s="17">
        <v>0.103190406828363</v>
      </c>
      <c r="CE48" s="17">
        <v>9.6240891886865201E-2</v>
      </c>
      <c r="CF48" s="17">
        <v>0</v>
      </c>
      <c r="CG48" s="17"/>
      <c r="CH48" s="17">
        <v>0</v>
      </c>
      <c r="CI48" s="17">
        <v>7.2137347823320097E-2</v>
      </c>
      <c r="CJ48" s="17">
        <v>0.21163082760776999</v>
      </c>
      <c r="CK48" s="17">
        <v>0.17269561181614901</v>
      </c>
      <c r="CL48" s="17">
        <v>5.3945795024853402E-2</v>
      </c>
    </row>
    <row r="49" spans="2:90" x14ac:dyDescent="0.3">
      <c r="B49" t="s">
        <v>117</v>
      </c>
      <c r="C49" s="17">
        <v>0.24135211537489601</v>
      </c>
      <c r="D49" s="17">
        <v>0.185722031191454</v>
      </c>
      <c r="E49" s="17">
        <v>0.29157494696886099</v>
      </c>
      <c r="F49" s="17"/>
      <c r="G49" s="17">
        <v>0.30381762100912402</v>
      </c>
      <c r="H49" s="17">
        <v>0.21969984124188699</v>
      </c>
      <c r="I49" s="17">
        <v>0.26911892690362399</v>
      </c>
      <c r="J49" s="17">
        <v>0.30945009082036201</v>
      </c>
      <c r="K49" s="17">
        <v>0.24541276046882099</v>
      </c>
      <c r="L49" s="17">
        <v>0.126456496714142</v>
      </c>
      <c r="M49" s="17"/>
      <c r="N49" s="17">
        <v>0.10619592939134399</v>
      </c>
      <c r="O49" s="17">
        <v>0.26747014111730799</v>
      </c>
      <c r="P49" s="17">
        <v>0.150073563627104</v>
      </c>
      <c r="Q49" s="17">
        <v>0.40182256517398102</v>
      </c>
      <c r="R49" s="17"/>
      <c r="S49" s="17">
        <v>0.240107895239415</v>
      </c>
      <c r="T49" s="17">
        <v>0.22670641736984101</v>
      </c>
      <c r="U49" s="17">
        <v>0.22925134367029301</v>
      </c>
      <c r="V49" s="17">
        <v>0.23505595894939799</v>
      </c>
      <c r="W49" s="17">
        <v>0.147661410409067</v>
      </c>
      <c r="X49" s="17">
        <v>0.26288902446989698</v>
      </c>
      <c r="Y49" s="17">
        <v>0.232644113151179</v>
      </c>
      <c r="Z49" s="17">
        <v>0.32086753368021897</v>
      </c>
      <c r="AA49" s="17">
        <v>0.13509846694851901</v>
      </c>
      <c r="AB49" s="17">
        <v>0.26127385985579399</v>
      </c>
      <c r="AC49" s="17">
        <v>0.38395637051780601</v>
      </c>
      <c r="AD49" s="17">
        <v>0.64006612046675104</v>
      </c>
      <c r="AE49" s="17"/>
      <c r="AF49" s="17">
        <v>0.19613930476438499</v>
      </c>
      <c r="AG49" s="17">
        <v>0.20188540025639901</v>
      </c>
      <c r="AH49" s="17">
        <v>0.27896621613815997</v>
      </c>
      <c r="AI49" s="17"/>
      <c r="AJ49" s="17">
        <v>6.2176269777337402E-2</v>
      </c>
      <c r="AK49" s="17">
        <v>0.21391405108954401</v>
      </c>
      <c r="AL49" s="17">
        <v>0.14145880038478201</v>
      </c>
      <c r="AM49" s="17">
        <v>0.32589675024301801</v>
      </c>
      <c r="AN49" s="17">
        <v>0.30188776092799202</v>
      </c>
      <c r="AO49" s="17"/>
      <c r="AP49" s="17">
        <v>0.16809100125382501</v>
      </c>
      <c r="AQ49" s="17">
        <v>0.11655093802711</v>
      </c>
      <c r="AR49" s="17">
        <v>0.22568145469704301</v>
      </c>
      <c r="AS49" s="17">
        <v>0.25754123644358701</v>
      </c>
      <c r="AT49" s="17">
        <v>0.31925823452836899</v>
      </c>
      <c r="AU49" s="17">
        <v>0.25840556583706498</v>
      </c>
      <c r="AV49" s="17"/>
      <c r="AW49" s="17">
        <v>0.36821205920155903</v>
      </c>
      <c r="AX49" s="17">
        <v>0.49470994204278101</v>
      </c>
      <c r="AY49" s="17">
        <v>0.34639897730297597</v>
      </c>
      <c r="AZ49" s="17">
        <v>0.48083666947272602</v>
      </c>
      <c r="BA49" s="17">
        <v>0.28025083262635297</v>
      </c>
      <c r="BB49" s="17">
        <v>0.22121450630450601</v>
      </c>
      <c r="BC49" s="17">
        <v>0.27758202678129101</v>
      </c>
      <c r="BD49" s="17">
        <v>0.17237154686262501</v>
      </c>
      <c r="BE49" s="17">
        <v>0.135087115457557</v>
      </c>
      <c r="BF49" s="17">
        <v>0.175496512720373</v>
      </c>
      <c r="BG49" s="17">
        <v>0.21272629403881199</v>
      </c>
      <c r="BH49" s="17">
        <v>0.14204911786560201</v>
      </c>
      <c r="BI49" s="17">
        <v>0.12537523485631899</v>
      </c>
      <c r="BJ49" s="17">
        <v>0</v>
      </c>
      <c r="BK49" s="17">
        <v>0.252145565582718</v>
      </c>
      <c r="BL49" s="17">
        <v>0</v>
      </c>
      <c r="BM49" s="17"/>
      <c r="BN49" s="17">
        <v>0.18740487045021401</v>
      </c>
      <c r="BO49" s="17">
        <v>0.31319934781662501</v>
      </c>
      <c r="BP49" s="17"/>
      <c r="BQ49" s="17">
        <v>0.145962208908166</v>
      </c>
      <c r="BR49" s="17">
        <v>0.332260812200251</v>
      </c>
      <c r="BS49" s="17"/>
      <c r="BT49" s="17">
        <v>0.19057686128015999</v>
      </c>
      <c r="BU49" s="17"/>
      <c r="BV49" s="17">
        <v>0.356229053951928</v>
      </c>
      <c r="BW49" s="17">
        <v>0.255444245548754</v>
      </c>
      <c r="BX49" s="17">
        <v>0.174072664796114</v>
      </c>
      <c r="BY49" s="17"/>
      <c r="BZ49" s="17">
        <v>0.71254347394950002</v>
      </c>
      <c r="CA49" s="17">
        <v>0.558337465036578</v>
      </c>
      <c r="CB49" s="17">
        <v>0.26631429841260701</v>
      </c>
      <c r="CC49" s="17">
        <v>0.10320463120832001</v>
      </c>
      <c r="CD49" s="17">
        <v>0.102278072297578</v>
      </c>
      <c r="CE49" s="17">
        <v>3.2191569237996299E-2</v>
      </c>
      <c r="CF49" s="17">
        <v>0</v>
      </c>
      <c r="CG49" s="17"/>
      <c r="CH49" s="17">
        <v>2.1216756699409599E-2</v>
      </c>
      <c r="CI49" s="17">
        <v>1.6211014181042399E-2</v>
      </c>
      <c r="CJ49" s="17">
        <v>0.26065687805614102</v>
      </c>
      <c r="CK49" s="17">
        <v>0.72575572357858498</v>
      </c>
      <c r="CL49" s="17">
        <v>0.88899482944434605</v>
      </c>
    </row>
    <row r="50" spans="2:90" x14ac:dyDescent="0.3">
      <c r="B50" t="s">
        <v>118</v>
      </c>
      <c r="C50" s="17">
        <v>1.1923222744651201E-2</v>
      </c>
      <c r="D50" s="17">
        <v>7.62153382883312E-3</v>
      </c>
      <c r="E50" s="17">
        <v>1.6044041907853201E-2</v>
      </c>
      <c r="F50" s="17"/>
      <c r="G50" s="17">
        <v>4.9678710842826102E-2</v>
      </c>
      <c r="H50" s="17">
        <v>0</v>
      </c>
      <c r="I50" s="17">
        <v>1.014255359384E-2</v>
      </c>
      <c r="J50" s="17">
        <v>1.31147337905039E-2</v>
      </c>
      <c r="K50" s="17">
        <v>0</v>
      </c>
      <c r="L50" s="17">
        <v>0</v>
      </c>
      <c r="M50" s="17"/>
      <c r="N50" s="17">
        <v>0</v>
      </c>
      <c r="O50" s="17">
        <v>8.2414192440219605E-3</v>
      </c>
      <c r="P50" s="17">
        <v>3.6380377175126599E-2</v>
      </c>
      <c r="Q50" s="17">
        <v>7.33853880066156E-3</v>
      </c>
      <c r="R50" s="17"/>
      <c r="S50" s="17">
        <v>4.2176573713901301E-2</v>
      </c>
      <c r="T50" s="17">
        <v>0</v>
      </c>
      <c r="U50" s="17">
        <v>0</v>
      </c>
      <c r="V50" s="17">
        <v>0</v>
      </c>
      <c r="W50" s="17">
        <v>2.4262970754113499E-2</v>
      </c>
      <c r="X50" s="17">
        <v>0</v>
      </c>
      <c r="Y50" s="17">
        <v>0</v>
      </c>
      <c r="Z50" s="17">
        <v>0</v>
      </c>
      <c r="AA50" s="17">
        <v>3.46942539638233E-2</v>
      </c>
      <c r="AB50" s="17">
        <v>0</v>
      </c>
      <c r="AC50" s="17">
        <v>0</v>
      </c>
      <c r="AD50" s="17">
        <v>0</v>
      </c>
      <c r="AE50" s="17"/>
      <c r="AF50" s="17">
        <v>5.3543720794727301E-3</v>
      </c>
      <c r="AG50" s="17">
        <v>9.6450768775973098E-3</v>
      </c>
      <c r="AH50" s="17">
        <v>1.34108111989256E-2</v>
      </c>
      <c r="AI50" s="17"/>
      <c r="AJ50" s="17">
        <v>0</v>
      </c>
      <c r="AK50" s="17">
        <v>1.0679161611530799E-2</v>
      </c>
      <c r="AL50" s="17">
        <v>0</v>
      </c>
      <c r="AM50" s="17">
        <v>0</v>
      </c>
      <c r="AN50" s="17">
        <v>0</v>
      </c>
      <c r="AO50" s="17"/>
      <c r="AP50" s="17">
        <v>1.64402436708063E-2</v>
      </c>
      <c r="AQ50" s="17">
        <v>0</v>
      </c>
      <c r="AR50" s="17">
        <v>0</v>
      </c>
      <c r="AS50" s="17">
        <v>0</v>
      </c>
      <c r="AT50" s="17">
        <v>2.73305379266395E-2</v>
      </c>
      <c r="AU50" s="17">
        <v>4.4511899604433698E-2</v>
      </c>
      <c r="AV50" s="17"/>
      <c r="AW50" s="17">
        <v>0.23155714247172601</v>
      </c>
      <c r="AX50" s="17">
        <v>0</v>
      </c>
      <c r="AY50" s="17">
        <v>0</v>
      </c>
      <c r="AZ50" s="17">
        <v>0</v>
      </c>
      <c r="BA50" s="17">
        <v>1.5435364177521799E-2</v>
      </c>
      <c r="BB50" s="17">
        <v>4.3126872411409403E-2</v>
      </c>
      <c r="BC50" s="17">
        <v>0</v>
      </c>
      <c r="BD50" s="17">
        <v>0</v>
      </c>
      <c r="BE50" s="17">
        <v>0</v>
      </c>
      <c r="BF50" s="17">
        <v>0</v>
      </c>
      <c r="BG50" s="17">
        <v>0</v>
      </c>
      <c r="BH50" s="17">
        <v>0</v>
      </c>
      <c r="BI50" s="17">
        <v>0</v>
      </c>
      <c r="BJ50" s="17">
        <v>0</v>
      </c>
      <c r="BK50" s="17">
        <v>0</v>
      </c>
      <c r="BL50" s="17">
        <v>0</v>
      </c>
      <c r="BM50" s="17"/>
      <c r="BN50" s="17">
        <v>3.2882068998031401E-3</v>
      </c>
      <c r="BO50" s="17">
        <v>2.35984888238348E-2</v>
      </c>
      <c r="BP50" s="17"/>
      <c r="BQ50" s="17">
        <v>1.8434849926257098E-2</v>
      </c>
      <c r="BR50" s="17">
        <v>0</v>
      </c>
      <c r="BS50" s="17"/>
      <c r="BT50" s="17">
        <v>3.3148400011513597E-2</v>
      </c>
      <c r="BU50" s="17"/>
      <c r="BV50" s="17">
        <v>1.00339903916356E-2</v>
      </c>
      <c r="BW50" s="17">
        <v>2.7646445281671799E-2</v>
      </c>
      <c r="BX50" s="17">
        <v>7.5913603059533704E-3</v>
      </c>
      <c r="BY50" s="17"/>
      <c r="BZ50" s="17">
        <v>0</v>
      </c>
      <c r="CA50" s="17">
        <v>0</v>
      </c>
      <c r="CB50" s="17">
        <v>0</v>
      </c>
      <c r="CC50" s="17">
        <v>1.47807789499838E-2</v>
      </c>
      <c r="CD50" s="17">
        <v>0</v>
      </c>
      <c r="CE50" s="17">
        <v>3.3420878531665199E-2</v>
      </c>
      <c r="CF50" s="17">
        <v>0</v>
      </c>
      <c r="CG50" s="17"/>
      <c r="CH50" s="17">
        <v>3.9255901372085997E-2</v>
      </c>
      <c r="CI50" s="17">
        <v>5.8100741194883898E-3</v>
      </c>
      <c r="CJ50" s="17">
        <v>1.64392154682825E-2</v>
      </c>
      <c r="CK50" s="17">
        <v>0</v>
      </c>
      <c r="CL50" s="17">
        <v>0</v>
      </c>
    </row>
    <row r="51" spans="2:90" x14ac:dyDescent="0.3">
      <c r="B51" t="s">
        <v>119</v>
      </c>
      <c r="C51" s="17">
        <v>0.45735255740547398</v>
      </c>
      <c r="D51" s="17">
        <v>0.49169664779676597</v>
      </c>
      <c r="E51" s="17">
        <v>0.42481147751638498</v>
      </c>
      <c r="F51" s="17"/>
      <c r="G51" s="17">
        <v>0.43440172988723202</v>
      </c>
      <c r="H51" s="17">
        <v>0.451548026846818</v>
      </c>
      <c r="I51" s="17">
        <v>0.387125499472318</v>
      </c>
      <c r="J51" s="17">
        <v>0.31635927186928098</v>
      </c>
      <c r="K51" s="17">
        <v>0.483638513251894</v>
      </c>
      <c r="L51" s="17">
        <v>0.64746954949055402</v>
      </c>
      <c r="M51" s="17"/>
      <c r="N51" s="17">
        <v>0.640879715824479</v>
      </c>
      <c r="O51" s="17">
        <v>0.46527337157293902</v>
      </c>
      <c r="P51" s="17">
        <v>0.50451150698446801</v>
      </c>
      <c r="Q51" s="17">
        <v>0.25507813553383701</v>
      </c>
      <c r="R51" s="17"/>
      <c r="S51" s="17">
        <v>0.39266171315383902</v>
      </c>
      <c r="T51" s="17">
        <v>0.50605323773237099</v>
      </c>
      <c r="U51" s="17">
        <v>0.54132580472715297</v>
      </c>
      <c r="V51" s="17">
        <v>0.44062007866617797</v>
      </c>
      <c r="W51" s="17">
        <v>0.60649947891659095</v>
      </c>
      <c r="X51" s="17">
        <v>0.39583303761171801</v>
      </c>
      <c r="Y51" s="17">
        <v>0.55130820645769596</v>
      </c>
      <c r="Z51" s="17">
        <v>0.38392993595330599</v>
      </c>
      <c r="AA51" s="17">
        <v>0.436996162188584</v>
      </c>
      <c r="AB51" s="17">
        <v>0.45388477669518701</v>
      </c>
      <c r="AC51" s="17">
        <v>0.403054728375149</v>
      </c>
      <c r="AD51" s="17">
        <v>8.6375631640770098E-2</v>
      </c>
      <c r="AE51" s="17"/>
      <c r="AF51" s="17">
        <v>0.54483652250144998</v>
      </c>
      <c r="AG51" s="17">
        <v>0.47795069525763101</v>
      </c>
      <c r="AH51" s="17">
        <v>0.36673586437174599</v>
      </c>
      <c r="AI51" s="17"/>
      <c r="AJ51" s="17">
        <v>0.63074855371431104</v>
      </c>
      <c r="AK51" s="17">
        <v>0.47588768871338</v>
      </c>
      <c r="AL51" s="17">
        <v>0.50046404392208699</v>
      </c>
      <c r="AM51" s="17">
        <v>0.51085052637815598</v>
      </c>
      <c r="AN51" s="17">
        <v>0.30932038391445399</v>
      </c>
      <c r="AO51" s="17"/>
      <c r="AP51" s="17">
        <v>0.48504224233069299</v>
      </c>
      <c r="AQ51" s="17">
        <v>0.58710387051110502</v>
      </c>
      <c r="AR51" s="17">
        <v>0.47108704689313702</v>
      </c>
      <c r="AS51" s="17">
        <v>0.46035060135337702</v>
      </c>
      <c r="AT51" s="17">
        <v>0.36991386439576701</v>
      </c>
      <c r="AU51" s="17">
        <v>0.470605854162989</v>
      </c>
      <c r="AV51" s="17"/>
      <c r="AW51" s="17">
        <v>0</v>
      </c>
      <c r="AX51" s="17">
        <v>0.15578130002232499</v>
      </c>
      <c r="AY51" s="17">
        <v>0.24873943660726</v>
      </c>
      <c r="AZ51" s="17">
        <v>0.32299908337736999</v>
      </c>
      <c r="BA51" s="17">
        <v>0.42798985489064001</v>
      </c>
      <c r="BB51" s="17">
        <v>0.40723839699164699</v>
      </c>
      <c r="BC51" s="17">
        <v>0.38592517978156399</v>
      </c>
      <c r="BD51" s="17">
        <v>0.51985510018732395</v>
      </c>
      <c r="BE51" s="17">
        <v>0.50621118150834898</v>
      </c>
      <c r="BF51" s="17">
        <v>0.58755657496449198</v>
      </c>
      <c r="BG51" s="17">
        <v>0.52929070988573901</v>
      </c>
      <c r="BH51" s="17">
        <v>0.676507195432972</v>
      </c>
      <c r="BI51" s="17">
        <v>0.67037470896603502</v>
      </c>
      <c r="BJ51" s="17">
        <v>0.69008901078171203</v>
      </c>
      <c r="BK51" s="17">
        <v>0.63664594090816495</v>
      </c>
      <c r="BL51" s="17">
        <v>0.82010250223223602</v>
      </c>
      <c r="BM51" s="17"/>
      <c r="BN51" s="17">
        <v>0.51138067923390196</v>
      </c>
      <c r="BO51" s="17">
        <v>0.38290522089127998</v>
      </c>
      <c r="BP51" s="17"/>
      <c r="BQ51" s="17">
        <v>0.53484590318724501</v>
      </c>
      <c r="BR51" s="17">
        <v>0.40366440970289402</v>
      </c>
      <c r="BS51" s="17"/>
      <c r="BT51" s="17">
        <v>0.55192366426855199</v>
      </c>
      <c r="BU51" s="17"/>
      <c r="BV51" s="17">
        <v>0.38219963863152601</v>
      </c>
      <c r="BW51" s="17">
        <v>0.36140759067934403</v>
      </c>
      <c r="BX51" s="17">
        <v>0.54632349554468396</v>
      </c>
      <c r="BY51" s="17"/>
      <c r="BZ51" s="17">
        <v>0.10737644642636</v>
      </c>
      <c r="CA51" s="17">
        <v>0.142186540771856</v>
      </c>
      <c r="CB51" s="17">
        <v>0.31436395730751499</v>
      </c>
      <c r="CC51" s="17">
        <v>0.463890591937269</v>
      </c>
      <c r="CD51" s="17">
        <v>0.67927312037468901</v>
      </c>
      <c r="CE51" s="17">
        <v>0.62675238520840604</v>
      </c>
      <c r="CF51" s="17">
        <v>0.86807325211905495</v>
      </c>
      <c r="CG51" s="17"/>
      <c r="CH51" s="17">
        <v>0.90335560589215702</v>
      </c>
      <c r="CI51" s="17">
        <v>0.74237414204781205</v>
      </c>
      <c r="CJ51" s="17">
        <v>0.28185121867997398</v>
      </c>
      <c r="CK51" s="17">
        <v>4.2460787573777303E-2</v>
      </c>
      <c r="CL51" s="17">
        <v>0</v>
      </c>
    </row>
    <row r="52" spans="2:90" x14ac:dyDescent="0.3">
      <c r="B52" t="s">
        <v>120</v>
      </c>
      <c r="C52" s="17">
        <v>0.37287605175849098</v>
      </c>
      <c r="D52" s="17">
        <v>0.33553990748603202</v>
      </c>
      <c r="E52" s="17">
        <v>0.40694441940193299</v>
      </c>
      <c r="F52" s="17"/>
      <c r="G52" s="17">
        <v>0.39370324609642998</v>
      </c>
      <c r="H52" s="17">
        <v>0.39650376844537599</v>
      </c>
      <c r="I52" s="17">
        <v>0.46014545159548298</v>
      </c>
      <c r="J52" s="17">
        <v>0.453562001702214</v>
      </c>
      <c r="K52" s="17">
        <v>0.35287955802480397</v>
      </c>
      <c r="L52" s="17">
        <v>0.19785827743527801</v>
      </c>
      <c r="M52" s="17"/>
      <c r="N52" s="17">
        <v>0.19400715772340299</v>
      </c>
      <c r="O52" s="17">
        <v>0.43071126415696998</v>
      </c>
      <c r="P52" s="17">
        <v>0.22513130831183001</v>
      </c>
      <c r="Q52" s="17">
        <v>0.58285128925190999</v>
      </c>
      <c r="R52" s="17"/>
      <c r="S52" s="17">
        <v>0.40615812967953502</v>
      </c>
      <c r="T52" s="17">
        <v>0.29618988993878198</v>
      </c>
      <c r="U52" s="17">
        <v>0.31707017779343299</v>
      </c>
      <c r="V52" s="17">
        <v>0.33096617413839902</v>
      </c>
      <c r="W52" s="17">
        <v>0.27402722985084499</v>
      </c>
      <c r="X52" s="17">
        <v>0.47292580341093099</v>
      </c>
      <c r="Y52" s="17">
        <v>0.33892751249424202</v>
      </c>
      <c r="Z52" s="17">
        <v>0.45817030687127802</v>
      </c>
      <c r="AA52" s="17">
        <v>0.33111713644808</v>
      </c>
      <c r="AB52" s="17">
        <v>0.36026884588204799</v>
      </c>
      <c r="AC52" s="17">
        <v>0.52844983685833602</v>
      </c>
      <c r="AD52" s="17">
        <v>0.72889312916297899</v>
      </c>
      <c r="AE52" s="17"/>
      <c r="AF52" s="17">
        <v>0.30863349928748501</v>
      </c>
      <c r="AG52" s="17">
        <v>0.33168095904431499</v>
      </c>
      <c r="AH52" s="17">
        <v>0.41247722977206402</v>
      </c>
      <c r="AI52" s="17"/>
      <c r="AJ52" s="17">
        <v>0.185182384851131</v>
      </c>
      <c r="AK52" s="17">
        <v>0.335721818004385</v>
      </c>
      <c r="AL52" s="17">
        <v>0.280163525560302</v>
      </c>
      <c r="AM52" s="17">
        <v>0.384459074642444</v>
      </c>
      <c r="AN52" s="17">
        <v>0.55413971939642304</v>
      </c>
      <c r="AO52" s="17"/>
      <c r="AP52" s="17">
        <v>0.29756792814334299</v>
      </c>
      <c r="AQ52" s="17">
        <v>0.26898703004142699</v>
      </c>
      <c r="AR52" s="17">
        <v>0.374869014179468</v>
      </c>
      <c r="AS52" s="17">
        <v>0.38200652259553802</v>
      </c>
      <c r="AT52" s="17">
        <v>0.46791153546524999</v>
      </c>
      <c r="AU52" s="17">
        <v>0.359767537994855</v>
      </c>
      <c r="AV52" s="17"/>
      <c r="AW52" s="17">
        <v>0.58625494818875701</v>
      </c>
      <c r="AX52" s="17">
        <v>0.682858409037989</v>
      </c>
      <c r="AY52" s="17">
        <v>0.53345619666544997</v>
      </c>
      <c r="AZ52" s="17">
        <v>0.64986246918789603</v>
      </c>
      <c r="BA52" s="17">
        <v>0.39693881312009599</v>
      </c>
      <c r="BB52" s="17">
        <v>0.39223542977915798</v>
      </c>
      <c r="BC52" s="17">
        <v>0.51718856254715395</v>
      </c>
      <c r="BD52" s="17">
        <v>0.24463429975500001</v>
      </c>
      <c r="BE52" s="17">
        <v>0.204301336441083</v>
      </c>
      <c r="BF52" s="17">
        <v>0.26071896518559601</v>
      </c>
      <c r="BG52" s="17">
        <v>0.34234312174458598</v>
      </c>
      <c r="BH52" s="17">
        <v>0.247957337285587</v>
      </c>
      <c r="BI52" s="17">
        <v>0.18420082905678301</v>
      </c>
      <c r="BJ52" s="17">
        <v>0.142739648100769</v>
      </c>
      <c r="BK52" s="17">
        <v>0.252145565582718</v>
      </c>
      <c r="BL52" s="17">
        <v>2.9072685935389801E-2</v>
      </c>
      <c r="BM52" s="17"/>
      <c r="BN52" s="17">
        <v>0.30684460939666203</v>
      </c>
      <c r="BO52" s="17">
        <v>0.46368471354702701</v>
      </c>
      <c r="BP52" s="17"/>
      <c r="BQ52" s="17">
        <v>0.25961414481511602</v>
      </c>
      <c r="BR52" s="17">
        <v>0.43313992080678199</v>
      </c>
      <c r="BS52" s="17"/>
      <c r="BT52" s="17">
        <v>0.27676125930752299</v>
      </c>
      <c r="BU52" s="17"/>
      <c r="BV52" s="17">
        <v>0.48061027866920802</v>
      </c>
      <c r="BW52" s="17">
        <v>0.42673716674953799</v>
      </c>
      <c r="BX52" s="17">
        <v>0.29570106552703002</v>
      </c>
      <c r="BY52" s="17"/>
      <c r="BZ52" s="17">
        <v>0.841482945342928</v>
      </c>
      <c r="CA52" s="17">
        <v>0.73482074562876198</v>
      </c>
      <c r="CB52" s="17">
        <v>0.455180681217841</v>
      </c>
      <c r="CC52" s="17">
        <v>0.31471420405454797</v>
      </c>
      <c r="CD52" s="17">
        <v>0.20546847912594099</v>
      </c>
      <c r="CE52" s="17">
        <v>0.12843246112486101</v>
      </c>
      <c r="CF52" s="17">
        <v>0</v>
      </c>
      <c r="CG52" s="17"/>
      <c r="CH52" s="17">
        <v>2.1216756699409599E-2</v>
      </c>
      <c r="CI52" s="17">
        <v>8.8348362004362496E-2</v>
      </c>
      <c r="CJ52" s="17">
        <v>0.47228770566391098</v>
      </c>
      <c r="CK52" s="17">
        <v>0.89845133539473399</v>
      </c>
      <c r="CL52" s="17">
        <v>0.94294062446919902</v>
      </c>
    </row>
    <row r="53" spans="2:90" x14ac:dyDescent="0.3">
      <c r="B53" t="s">
        <v>121</v>
      </c>
      <c r="C53" s="17">
        <v>8.44765056469821E-2</v>
      </c>
      <c r="D53" s="17">
        <v>0.15615674031073501</v>
      </c>
      <c r="E53" s="17">
        <v>1.7867058114452002E-2</v>
      </c>
      <c r="F53" s="17"/>
      <c r="G53" s="17">
        <v>4.0698483790801702E-2</v>
      </c>
      <c r="H53" s="17">
        <v>5.5044258401441601E-2</v>
      </c>
      <c r="I53" s="17">
        <v>-7.3019952123164797E-2</v>
      </c>
      <c r="J53" s="17">
        <v>-0.137202729832932</v>
      </c>
      <c r="K53" s="17">
        <v>0.13075895522709</v>
      </c>
      <c r="L53" s="17">
        <v>0.44961127205527601</v>
      </c>
      <c r="M53" s="17"/>
      <c r="N53" s="17">
        <v>0.44687255810107601</v>
      </c>
      <c r="O53" s="17">
        <v>3.45621074159684E-2</v>
      </c>
      <c r="P53" s="17">
        <v>0.27938019867263802</v>
      </c>
      <c r="Q53" s="17">
        <v>-0.32777315371807297</v>
      </c>
      <c r="R53" s="17"/>
      <c r="S53" s="17">
        <v>-1.34964165256958E-2</v>
      </c>
      <c r="T53" s="17">
        <v>0.20986334779358901</v>
      </c>
      <c r="U53" s="17">
        <v>0.22425562693372</v>
      </c>
      <c r="V53" s="17">
        <v>0.109653904527779</v>
      </c>
      <c r="W53" s="17">
        <v>0.33247224906574602</v>
      </c>
      <c r="X53" s="17">
        <v>-7.70927657992133E-2</v>
      </c>
      <c r="Y53" s="17">
        <v>0.21238069396345399</v>
      </c>
      <c r="Z53" s="17">
        <v>-7.4240370917972004E-2</v>
      </c>
      <c r="AA53" s="17">
        <v>0.10587902574050399</v>
      </c>
      <c r="AB53" s="17">
        <v>9.3615930813138501E-2</v>
      </c>
      <c r="AC53" s="17">
        <v>-0.125395108483187</v>
      </c>
      <c r="AD53" s="17">
        <v>-0.64251749752220899</v>
      </c>
      <c r="AE53" s="17"/>
      <c r="AF53" s="17">
        <v>0.236203023213964</v>
      </c>
      <c r="AG53" s="17">
        <v>0.14626973621331599</v>
      </c>
      <c r="AH53" s="17">
        <v>-4.5741365400317702E-2</v>
      </c>
      <c r="AI53" s="17"/>
      <c r="AJ53" s="17">
        <v>0.44556616886318001</v>
      </c>
      <c r="AK53" s="17">
        <v>0.140165870708995</v>
      </c>
      <c r="AL53" s="17">
        <v>0.22030051836178399</v>
      </c>
      <c r="AM53" s="17">
        <v>0.12639145173571101</v>
      </c>
      <c r="AN53" s="17">
        <v>-0.24481933548196899</v>
      </c>
      <c r="AO53" s="17"/>
      <c r="AP53" s="17">
        <v>0.18747431418735</v>
      </c>
      <c r="AQ53" s="17">
        <v>0.31811684046967798</v>
      </c>
      <c r="AR53" s="17">
        <v>9.6218032713669202E-2</v>
      </c>
      <c r="AS53" s="17">
        <v>7.8344078757838997E-2</v>
      </c>
      <c r="AT53" s="17">
        <v>-9.7997671069482498E-2</v>
      </c>
      <c r="AU53" s="17">
        <v>0.110838316168133</v>
      </c>
      <c r="AV53" s="17"/>
      <c r="AW53" s="17">
        <v>-0.58625494818875701</v>
      </c>
      <c r="AX53" s="17">
        <v>-0.52707710901566396</v>
      </c>
      <c r="AY53" s="17">
        <v>-0.28471676005819002</v>
      </c>
      <c r="AZ53" s="17">
        <v>-0.32686338581052699</v>
      </c>
      <c r="BA53" s="17">
        <v>3.1051041770544002E-2</v>
      </c>
      <c r="BB53" s="17">
        <v>1.5002967212489299E-2</v>
      </c>
      <c r="BC53" s="17">
        <v>-0.13126338276558999</v>
      </c>
      <c r="BD53" s="17">
        <v>0.275220800432324</v>
      </c>
      <c r="BE53" s="17">
        <v>0.30190984506726598</v>
      </c>
      <c r="BF53" s="17">
        <v>0.32683760977889598</v>
      </c>
      <c r="BG53" s="17">
        <v>0.186947588141153</v>
      </c>
      <c r="BH53" s="17">
        <v>0.428549858147385</v>
      </c>
      <c r="BI53" s="17">
        <v>0.48617387990925198</v>
      </c>
      <c r="BJ53" s="17">
        <v>0.54734936268094303</v>
      </c>
      <c r="BK53" s="17">
        <v>0.38450037532544801</v>
      </c>
      <c r="BL53" s="17">
        <v>0.79102981629684599</v>
      </c>
      <c r="BM53" s="17"/>
      <c r="BN53" s="17">
        <v>0.20453606983723999</v>
      </c>
      <c r="BO53" s="17">
        <v>-8.0779492655747007E-2</v>
      </c>
      <c r="BP53" s="17"/>
      <c r="BQ53" s="17">
        <v>0.27523175837212799</v>
      </c>
      <c r="BR53" s="17">
        <v>-2.9475511103887599E-2</v>
      </c>
      <c r="BS53" s="17"/>
      <c r="BT53" s="17">
        <v>0.27516240496102901</v>
      </c>
      <c r="BU53" s="17"/>
      <c r="BV53" s="17">
        <v>-9.8410640037681602E-2</v>
      </c>
      <c r="BW53" s="17">
        <v>-6.5329576070193199E-2</v>
      </c>
      <c r="BX53" s="17">
        <v>0.250622430017653</v>
      </c>
      <c r="BY53" s="17"/>
      <c r="BZ53" s="17">
        <v>-0.73410649891656798</v>
      </c>
      <c r="CA53" s="17">
        <v>-0.59263420485690599</v>
      </c>
      <c r="CB53" s="17">
        <v>-0.14081672391032499</v>
      </c>
      <c r="CC53" s="17">
        <v>0.14917638788272</v>
      </c>
      <c r="CD53" s="17">
        <v>0.47380464124874799</v>
      </c>
      <c r="CE53" s="17">
        <v>0.49831992408354397</v>
      </c>
      <c r="CF53" s="17">
        <v>0.86807325211905495</v>
      </c>
      <c r="CG53" s="17"/>
      <c r="CH53" s="17">
        <v>0.88213884919274799</v>
      </c>
      <c r="CI53" s="17">
        <v>0.65402578004345002</v>
      </c>
      <c r="CJ53" s="17">
        <v>-0.190436486983937</v>
      </c>
      <c r="CK53" s="17">
        <v>-0.85599054782095696</v>
      </c>
      <c r="CL53" s="17">
        <v>-0.94294062446919902</v>
      </c>
    </row>
    <row r="54" spans="2:90" x14ac:dyDescent="0.3">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row>
    <row r="55" spans="2:90" x14ac:dyDescent="0.3">
      <c r="B55" s="6" t="s">
        <v>126</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row>
    <row r="56" spans="2:90" x14ac:dyDescent="0.3">
      <c r="B56" s="24" t="s">
        <v>123</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row>
    <row r="57" spans="2:90" x14ac:dyDescent="0.3">
      <c r="B57" t="s">
        <v>113</v>
      </c>
      <c r="C57" s="17">
        <v>0.18894333289548201</v>
      </c>
      <c r="D57" s="17">
        <v>0.23052245749991401</v>
      </c>
      <c r="E57" s="17">
        <v>0.14800466186411401</v>
      </c>
      <c r="F57" s="17"/>
      <c r="G57" s="17">
        <v>0.15122683854212901</v>
      </c>
      <c r="H57" s="17">
        <v>0.116732381149746</v>
      </c>
      <c r="I57" s="17">
        <v>0.211876312354321</v>
      </c>
      <c r="J57" s="17">
        <v>0.15895782350622001</v>
      </c>
      <c r="K57" s="17">
        <v>0.153499825788079</v>
      </c>
      <c r="L57" s="17">
        <v>0.29154137473814801</v>
      </c>
      <c r="M57" s="17"/>
      <c r="N57" s="17">
        <v>0.32228812731339901</v>
      </c>
      <c r="O57" s="17">
        <v>0.17287917090810601</v>
      </c>
      <c r="P57" s="17">
        <v>0.15367247702169301</v>
      </c>
      <c r="Q57" s="17">
        <v>8.3983689699637099E-2</v>
      </c>
      <c r="R57" s="17"/>
      <c r="S57" s="17">
        <v>0.247888808569627</v>
      </c>
      <c r="T57" s="17">
        <v>0.14235401559886199</v>
      </c>
      <c r="U57" s="17">
        <v>0.173541165358297</v>
      </c>
      <c r="V57" s="17">
        <v>0.25770330396531399</v>
      </c>
      <c r="W57" s="17">
        <v>0.11879703447765</v>
      </c>
      <c r="X57" s="17">
        <v>0.28479326599402899</v>
      </c>
      <c r="Y57" s="17">
        <v>0.27240975421848701</v>
      </c>
      <c r="Z57" s="17">
        <v>0</v>
      </c>
      <c r="AA57" s="17">
        <v>0.12625875815054399</v>
      </c>
      <c r="AB57" s="17">
        <v>0.178928588931663</v>
      </c>
      <c r="AC57" s="17">
        <v>0.1701299276722</v>
      </c>
      <c r="AD57" s="17">
        <v>0.14940732820931099</v>
      </c>
      <c r="AE57" s="17"/>
      <c r="AF57" s="17">
        <v>0.220894802089727</v>
      </c>
      <c r="AG57" s="17">
        <v>0.17948228076509601</v>
      </c>
      <c r="AH57" s="17">
        <v>0.21190873604018301</v>
      </c>
      <c r="AI57" s="17"/>
      <c r="AJ57" s="17">
        <v>0.24414337155591001</v>
      </c>
      <c r="AK57" s="17">
        <v>0.18328779972547701</v>
      </c>
      <c r="AL57" s="17">
        <v>0.22957669381103299</v>
      </c>
      <c r="AM57" s="17">
        <v>0.24818798199992201</v>
      </c>
      <c r="AN57" s="17">
        <v>5.50051532577936E-2</v>
      </c>
      <c r="AO57" s="17"/>
      <c r="AP57" s="17">
        <v>0.19113448675908001</v>
      </c>
      <c r="AQ57" s="17">
        <v>0.21368809630090099</v>
      </c>
      <c r="AR57" s="17">
        <v>0.19157430711992501</v>
      </c>
      <c r="AS57" s="17">
        <v>0.24146367987101</v>
      </c>
      <c r="AT57" s="17">
        <v>8.7564562886593394E-2</v>
      </c>
      <c r="AU57" s="17">
        <v>0.17718827704061499</v>
      </c>
      <c r="AV57" s="17"/>
      <c r="AW57" s="17">
        <v>0</v>
      </c>
      <c r="AX57" s="17">
        <v>4.6538501778904097E-2</v>
      </c>
      <c r="AY57" s="17">
        <v>6.2726936387754603E-2</v>
      </c>
      <c r="AZ57" s="17">
        <v>2.9772872301061199E-2</v>
      </c>
      <c r="BA57" s="17">
        <v>0.265288760804888</v>
      </c>
      <c r="BB57" s="17">
        <v>7.7362329454399303E-2</v>
      </c>
      <c r="BC57" s="17">
        <v>0.165025295869655</v>
      </c>
      <c r="BD57" s="17">
        <v>0.20884976176766001</v>
      </c>
      <c r="BE57" s="17">
        <v>0.128735508641801</v>
      </c>
      <c r="BF57" s="17">
        <v>0.121455713846583</v>
      </c>
      <c r="BG57" s="17">
        <v>0.31332863508521203</v>
      </c>
      <c r="BH57" s="17">
        <v>0.21926701786859501</v>
      </c>
      <c r="BI57" s="17">
        <v>0.50100856813177497</v>
      </c>
      <c r="BJ57" s="17">
        <v>0.109729103182605</v>
      </c>
      <c r="BK57" s="17">
        <v>0.444528459061242</v>
      </c>
      <c r="BL57" s="17">
        <v>0.32645172985193499</v>
      </c>
      <c r="BM57" s="17"/>
      <c r="BN57" s="17">
        <v>0.17744969575495301</v>
      </c>
      <c r="BO57" s="17">
        <v>0.20529081650334</v>
      </c>
      <c r="BP57" s="17"/>
      <c r="BQ57" s="17">
        <v>0.21014042896266799</v>
      </c>
      <c r="BR57" s="17">
        <v>0.133269617724739</v>
      </c>
      <c r="BS57" s="17"/>
      <c r="BT57" s="17">
        <v>0.17813150151513299</v>
      </c>
      <c r="BU57" s="17"/>
      <c r="BV57" s="17">
        <v>0.16313797234677899</v>
      </c>
      <c r="BW57" s="17">
        <v>0.106926195275865</v>
      </c>
      <c r="BX57" s="17">
        <v>0.22363923440471001</v>
      </c>
      <c r="BY57" s="17"/>
      <c r="BZ57" s="17">
        <v>4.36854441826924E-2</v>
      </c>
      <c r="CA57" s="17">
        <v>4.7270889503091301E-2</v>
      </c>
      <c r="CB57" s="17">
        <v>3.5180632393303199E-2</v>
      </c>
      <c r="CC57" s="17">
        <v>0.105027118427184</v>
      </c>
      <c r="CD57" s="17">
        <v>0.22754479315055301</v>
      </c>
      <c r="CE57" s="17">
        <v>0.35457667635460199</v>
      </c>
      <c r="CF57" s="17">
        <v>0.51782402852325504</v>
      </c>
      <c r="CG57" s="17"/>
      <c r="CH57" s="17">
        <v>0.73497134660924301</v>
      </c>
      <c r="CI57" s="17">
        <v>0.24096327883323199</v>
      </c>
      <c r="CJ57" s="17">
        <v>5.4946939618866E-2</v>
      </c>
      <c r="CK57" s="17">
        <v>1.6210666331907299E-2</v>
      </c>
      <c r="CL57" s="17">
        <v>0</v>
      </c>
    </row>
    <row r="58" spans="2:90" x14ac:dyDescent="0.3">
      <c r="B58" t="s">
        <v>114</v>
      </c>
      <c r="C58" s="17">
        <v>0.27822881259071403</v>
      </c>
      <c r="D58" s="17">
        <v>0.29821068138481799</v>
      </c>
      <c r="E58" s="17">
        <v>0.26016923813974702</v>
      </c>
      <c r="F58" s="17"/>
      <c r="G58" s="17">
        <v>0.26671117795828198</v>
      </c>
      <c r="H58" s="17">
        <v>0.32949572842566199</v>
      </c>
      <c r="I58" s="17">
        <v>0.19406265003254999</v>
      </c>
      <c r="J58" s="17">
        <v>0.208638759900763</v>
      </c>
      <c r="K58" s="17">
        <v>0.24258162276836301</v>
      </c>
      <c r="L58" s="17">
        <v>0.38570372252257501</v>
      </c>
      <c r="M58" s="17"/>
      <c r="N58" s="17">
        <v>0.27203783102044898</v>
      </c>
      <c r="O58" s="17">
        <v>0.32349614262092002</v>
      </c>
      <c r="P58" s="17">
        <v>0.30433520620265198</v>
      </c>
      <c r="Q58" s="17">
        <v>0.216158288229442</v>
      </c>
      <c r="R58" s="17"/>
      <c r="S58" s="17">
        <v>0.26445778447680401</v>
      </c>
      <c r="T58" s="17">
        <v>0.34965295688496001</v>
      </c>
      <c r="U58" s="17">
        <v>0.32799130462999498</v>
      </c>
      <c r="V58" s="17">
        <v>0.27963164728975898</v>
      </c>
      <c r="W58" s="17">
        <v>0.37513275320919098</v>
      </c>
      <c r="X58" s="17">
        <v>0.39163457838170901</v>
      </c>
      <c r="Y58" s="17">
        <v>0.240846580766581</v>
      </c>
      <c r="Z58" s="17">
        <v>0.217154209919805</v>
      </c>
      <c r="AA58" s="17">
        <v>0.189038688499403</v>
      </c>
      <c r="AB58" s="17">
        <v>0.23205715444698399</v>
      </c>
      <c r="AC58" s="17">
        <v>0.28020219115987899</v>
      </c>
      <c r="AD58" s="17">
        <v>0</v>
      </c>
      <c r="AE58" s="17"/>
      <c r="AF58" s="17">
        <v>0.281496740016492</v>
      </c>
      <c r="AG58" s="17">
        <v>0.32549486562943902</v>
      </c>
      <c r="AH58" s="17">
        <v>0.19471228307105001</v>
      </c>
      <c r="AI58" s="17"/>
      <c r="AJ58" s="17">
        <v>0.28191782063603199</v>
      </c>
      <c r="AK58" s="17">
        <v>0.30712080429661698</v>
      </c>
      <c r="AL58" s="17">
        <v>0.31192592153776399</v>
      </c>
      <c r="AM58" s="17">
        <v>0.29343165860299802</v>
      </c>
      <c r="AN58" s="17">
        <v>0.36074615562972601</v>
      </c>
      <c r="AO58" s="17"/>
      <c r="AP58" s="17">
        <v>0.33302893574270498</v>
      </c>
      <c r="AQ58" s="17">
        <v>0.274031392970153</v>
      </c>
      <c r="AR58" s="17">
        <v>0.268070661729988</v>
      </c>
      <c r="AS58" s="17">
        <v>0.26562530653946198</v>
      </c>
      <c r="AT58" s="17">
        <v>0.21364173166733699</v>
      </c>
      <c r="AU58" s="17">
        <v>0.38341238041047898</v>
      </c>
      <c r="AV58" s="17"/>
      <c r="AW58" s="17">
        <v>0</v>
      </c>
      <c r="AX58" s="17">
        <v>0.23611813537076101</v>
      </c>
      <c r="AY58" s="17">
        <v>0.279816059846554</v>
      </c>
      <c r="AZ58" s="17">
        <v>0.184169452707555</v>
      </c>
      <c r="BA58" s="17">
        <v>0.25397137243105999</v>
      </c>
      <c r="BB58" s="17">
        <v>0.316912122583555</v>
      </c>
      <c r="BC58" s="17">
        <v>0.36889701126577801</v>
      </c>
      <c r="BD58" s="17">
        <v>0.39226129410715699</v>
      </c>
      <c r="BE58" s="17">
        <v>0.19480009341026699</v>
      </c>
      <c r="BF58" s="17">
        <v>0.138771761960989</v>
      </c>
      <c r="BG58" s="17">
        <v>0.23447696683623201</v>
      </c>
      <c r="BH58" s="17">
        <v>0.32877399796416001</v>
      </c>
      <c r="BI58" s="17">
        <v>0.27930822391042898</v>
      </c>
      <c r="BJ58" s="17">
        <v>0.28033623001116798</v>
      </c>
      <c r="BK58" s="17">
        <v>0.27045787823644801</v>
      </c>
      <c r="BL58" s="17">
        <v>0.42810708072324999</v>
      </c>
      <c r="BM58" s="17"/>
      <c r="BN58" s="17">
        <v>0.30352567674630099</v>
      </c>
      <c r="BO58" s="17">
        <v>0.232818040975659</v>
      </c>
      <c r="BP58" s="17"/>
      <c r="BQ58" s="17">
        <v>0.353810490448071</v>
      </c>
      <c r="BR58" s="17">
        <v>0.18373556257309101</v>
      </c>
      <c r="BS58" s="17"/>
      <c r="BT58" s="17">
        <v>0.34351749825533801</v>
      </c>
      <c r="BU58" s="17"/>
      <c r="BV58" s="17">
        <v>0.24560209940774699</v>
      </c>
      <c r="BW58" s="17">
        <v>0.251258219963095</v>
      </c>
      <c r="BX58" s="17">
        <v>0.30829990711638799</v>
      </c>
      <c r="BY58" s="17"/>
      <c r="BZ58" s="17">
        <v>5.8563955025721301E-2</v>
      </c>
      <c r="CA58" s="17">
        <v>0.100462716062932</v>
      </c>
      <c r="CB58" s="17">
        <v>0.278823057723735</v>
      </c>
      <c r="CC58" s="17">
        <v>0.35825287551843699</v>
      </c>
      <c r="CD58" s="17">
        <v>0.35922479411609298</v>
      </c>
      <c r="CE58" s="17">
        <v>0.41468517619310102</v>
      </c>
      <c r="CF58" s="17">
        <v>0.34236028246187</v>
      </c>
      <c r="CG58" s="17"/>
      <c r="CH58" s="17">
        <v>0.20150207679215901</v>
      </c>
      <c r="CI58" s="17">
        <v>0.47559385720944503</v>
      </c>
      <c r="CJ58" s="17">
        <v>0.22060960022710199</v>
      </c>
      <c r="CK58" s="17">
        <v>0</v>
      </c>
      <c r="CL58" s="17">
        <v>0</v>
      </c>
    </row>
    <row r="59" spans="2:90" x14ac:dyDescent="0.3">
      <c r="B59" t="s">
        <v>115</v>
      </c>
      <c r="C59" s="17">
        <v>0.15101437116795699</v>
      </c>
      <c r="D59" s="17">
        <v>0.14407648656800201</v>
      </c>
      <c r="E59" s="17">
        <v>0.15501455148351101</v>
      </c>
      <c r="F59" s="17"/>
      <c r="G59" s="17">
        <v>0.14225640153940899</v>
      </c>
      <c r="H59" s="17">
        <v>0.171240774124679</v>
      </c>
      <c r="I59" s="17">
        <v>8.0878170847494796E-2</v>
      </c>
      <c r="J59" s="17">
        <v>0.188392239788747</v>
      </c>
      <c r="K59" s="17">
        <v>0.17488610828665899</v>
      </c>
      <c r="L59" s="17">
        <v>0.149884214492054</v>
      </c>
      <c r="M59" s="17"/>
      <c r="N59" s="17">
        <v>0.18624393688999399</v>
      </c>
      <c r="O59" s="17">
        <v>0.103680327853721</v>
      </c>
      <c r="P59" s="17">
        <v>0.19180141823239499</v>
      </c>
      <c r="Q59" s="17">
        <v>0.124265698650507</v>
      </c>
      <c r="R59" s="17"/>
      <c r="S59" s="17">
        <v>0.18391302414493499</v>
      </c>
      <c r="T59" s="17">
        <v>0.164852417038479</v>
      </c>
      <c r="U59" s="17">
        <v>0.10088556145472299</v>
      </c>
      <c r="V59" s="17">
        <v>0.120562791216153</v>
      </c>
      <c r="W59" s="17">
        <v>0.12896715582767301</v>
      </c>
      <c r="X59" s="17">
        <v>9.93686883566747E-2</v>
      </c>
      <c r="Y59" s="17">
        <v>5.4233686318968903E-2</v>
      </c>
      <c r="Z59" s="17">
        <v>0.11606730004942099</v>
      </c>
      <c r="AA59" s="17">
        <v>0.228913637971291</v>
      </c>
      <c r="AB59" s="17">
        <v>0.15478598577754901</v>
      </c>
      <c r="AC59" s="17">
        <v>0.16961334770570599</v>
      </c>
      <c r="AD59" s="17">
        <v>0.28571094582390499</v>
      </c>
      <c r="AE59" s="17"/>
      <c r="AF59" s="17">
        <v>0.16748533867189899</v>
      </c>
      <c r="AG59" s="17">
        <v>0.13516465686023801</v>
      </c>
      <c r="AH59" s="17">
        <v>0.10035333577205</v>
      </c>
      <c r="AI59" s="17"/>
      <c r="AJ59" s="17">
        <v>0.216183684514172</v>
      </c>
      <c r="AK59" s="17">
        <v>0.15999899353379901</v>
      </c>
      <c r="AL59" s="17">
        <v>3.7689235960132503E-2</v>
      </c>
      <c r="AM59" s="17">
        <v>9.2358681608960602E-2</v>
      </c>
      <c r="AN59" s="17">
        <v>0.14927513647884699</v>
      </c>
      <c r="AO59" s="17"/>
      <c r="AP59" s="17">
        <v>0.133308081182924</v>
      </c>
      <c r="AQ59" s="17">
        <v>0.142495389660247</v>
      </c>
      <c r="AR59" s="17">
        <v>0.14521253882121399</v>
      </c>
      <c r="AS59" s="17">
        <v>0.15188589331466301</v>
      </c>
      <c r="AT59" s="17">
        <v>0.205218238423023</v>
      </c>
      <c r="AU59" s="17">
        <v>0.21882351818663001</v>
      </c>
      <c r="AV59" s="17"/>
      <c r="AW59" s="17">
        <v>0</v>
      </c>
      <c r="AX59" s="17">
        <v>9.2857959913476298E-2</v>
      </c>
      <c r="AY59" s="17">
        <v>0.111066739161197</v>
      </c>
      <c r="AZ59" s="17">
        <v>5.8797419151103897E-2</v>
      </c>
      <c r="BA59" s="17">
        <v>7.42795796664424E-2</v>
      </c>
      <c r="BB59" s="17">
        <v>0.16982582977527899</v>
      </c>
      <c r="BC59" s="17">
        <v>0.111555505718582</v>
      </c>
      <c r="BD59" s="17">
        <v>0.16096975414819401</v>
      </c>
      <c r="BE59" s="17">
        <v>0.19618243929266499</v>
      </c>
      <c r="BF59" s="17">
        <v>0.39427175999160202</v>
      </c>
      <c r="BG59" s="17">
        <v>0.19149978357863401</v>
      </c>
      <c r="BH59" s="17">
        <v>0.15133831031991099</v>
      </c>
      <c r="BI59" s="17">
        <v>5.13827781145356E-2</v>
      </c>
      <c r="BJ59" s="17">
        <v>0.22672318073787201</v>
      </c>
      <c r="BK59" s="17">
        <v>0.217759983353215</v>
      </c>
      <c r="BL59" s="17">
        <v>0.10633041587396</v>
      </c>
      <c r="BM59" s="17"/>
      <c r="BN59" s="17">
        <v>0.19343697551032299</v>
      </c>
      <c r="BO59" s="17">
        <v>8.7045164690083901E-2</v>
      </c>
      <c r="BP59" s="17"/>
      <c r="BQ59" s="17">
        <v>0.125601225661851</v>
      </c>
      <c r="BR59" s="17">
        <v>0.244121485697437</v>
      </c>
      <c r="BS59" s="17"/>
      <c r="BT59" s="17">
        <v>0.18025438949078701</v>
      </c>
      <c r="BU59" s="17"/>
      <c r="BV59" s="17">
        <v>8.0992660223119503E-2</v>
      </c>
      <c r="BW59" s="17">
        <v>0.214268411234113</v>
      </c>
      <c r="BX59" s="17">
        <v>0.15663406714844499</v>
      </c>
      <c r="BY59" s="17"/>
      <c r="BZ59" s="17">
        <v>6.2753873430486204E-2</v>
      </c>
      <c r="CA59" s="17">
        <v>0.156116003458007</v>
      </c>
      <c r="CB59" s="17">
        <v>0.13088803747900399</v>
      </c>
      <c r="CC59" s="17">
        <v>0.221740652195451</v>
      </c>
      <c r="CD59" s="17">
        <v>0.181532948270891</v>
      </c>
      <c r="CE59" s="17">
        <v>9.6315770559851493E-2</v>
      </c>
      <c r="CF59" s="17">
        <v>8.9994059547922306E-2</v>
      </c>
      <c r="CG59" s="17"/>
      <c r="CH59" s="17">
        <v>6.3526576598598006E-2</v>
      </c>
      <c r="CI59" s="17">
        <v>0.167742627858121</v>
      </c>
      <c r="CJ59" s="17">
        <v>0.19424272301468901</v>
      </c>
      <c r="CK59" s="17">
        <v>0.118047418804407</v>
      </c>
      <c r="CL59" s="17">
        <v>0</v>
      </c>
    </row>
    <row r="60" spans="2:90" x14ac:dyDescent="0.3">
      <c r="B60" t="s">
        <v>116</v>
      </c>
      <c r="C60" s="17">
        <v>0.15393367990253701</v>
      </c>
      <c r="D60" s="17">
        <v>0.15456143494465499</v>
      </c>
      <c r="E60" s="17">
        <v>0.15461701332453701</v>
      </c>
      <c r="F60" s="17"/>
      <c r="G60" s="17">
        <v>0.19803895791450599</v>
      </c>
      <c r="H60" s="17">
        <v>0.20013845901204899</v>
      </c>
      <c r="I60" s="17">
        <v>0.15057229714655801</v>
      </c>
      <c r="J60" s="17">
        <v>0.16192862349406201</v>
      </c>
      <c r="K60" s="17">
        <v>0.18015798892830101</v>
      </c>
      <c r="L60" s="17">
        <v>7.6772690637077895E-2</v>
      </c>
      <c r="M60" s="17"/>
      <c r="N60" s="17">
        <v>9.8494413053029306E-2</v>
      </c>
      <c r="O60" s="17">
        <v>0.19536211815881699</v>
      </c>
      <c r="P60" s="17">
        <v>0.12809939173361001</v>
      </c>
      <c r="Q60" s="17">
        <v>0.19945128384708199</v>
      </c>
      <c r="R60" s="17"/>
      <c r="S60" s="17">
        <v>0.114531270171847</v>
      </c>
      <c r="T60" s="17">
        <v>0.13332653590160201</v>
      </c>
      <c r="U60" s="17">
        <v>0.182894038855406</v>
      </c>
      <c r="V60" s="17">
        <v>0.14754414975205099</v>
      </c>
      <c r="W60" s="17">
        <v>0.196863991562611</v>
      </c>
      <c r="X60" s="17">
        <v>0.102037636605632</v>
      </c>
      <c r="Y60" s="17">
        <v>0.181964233022436</v>
      </c>
      <c r="Z60" s="17">
        <v>0.27656535989201803</v>
      </c>
      <c r="AA60" s="17">
        <v>0.117604176472398</v>
      </c>
      <c r="AB60" s="17">
        <v>0.16914762683184001</v>
      </c>
      <c r="AC60" s="17">
        <v>0.15012719052800599</v>
      </c>
      <c r="AD60" s="17">
        <v>0.28981101044718</v>
      </c>
      <c r="AE60" s="17"/>
      <c r="AF60" s="17">
        <v>0.11623196542662401</v>
      </c>
      <c r="AG60" s="17">
        <v>0.172426285912089</v>
      </c>
      <c r="AH60" s="17">
        <v>0.13248010544879901</v>
      </c>
      <c r="AI60" s="17"/>
      <c r="AJ60" s="17">
        <v>0.15461425608723101</v>
      </c>
      <c r="AK60" s="17">
        <v>0.12973408784555099</v>
      </c>
      <c r="AL60" s="17">
        <v>0.31689441439381599</v>
      </c>
      <c r="AM60" s="17">
        <v>0.10117383837251701</v>
      </c>
      <c r="AN60" s="17">
        <v>0.167122198181437</v>
      </c>
      <c r="AO60" s="17"/>
      <c r="AP60" s="17">
        <v>0.12789648217103999</v>
      </c>
      <c r="AQ60" s="17">
        <v>0.196757709887496</v>
      </c>
      <c r="AR60" s="17">
        <v>0.27326925879638903</v>
      </c>
      <c r="AS60" s="17">
        <v>0.114640388567158</v>
      </c>
      <c r="AT60" s="17">
        <v>0.25944778156941001</v>
      </c>
      <c r="AU60" s="17">
        <v>9.2076697769767804E-2</v>
      </c>
      <c r="AV60" s="17"/>
      <c r="AW60" s="17">
        <v>0.34815130030354702</v>
      </c>
      <c r="AX60" s="17">
        <v>5.5371050607764399E-2</v>
      </c>
      <c r="AY60" s="17">
        <v>0.24637106355333399</v>
      </c>
      <c r="AZ60" s="17">
        <v>0.25064809823224199</v>
      </c>
      <c r="BA60" s="17">
        <v>8.3224294024969905E-2</v>
      </c>
      <c r="BB60" s="17">
        <v>0.15748210736611001</v>
      </c>
      <c r="BC60" s="17">
        <v>0.18063936822281801</v>
      </c>
      <c r="BD60" s="17">
        <v>0.105258250153521</v>
      </c>
      <c r="BE60" s="17">
        <v>0.27273735152585299</v>
      </c>
      <c r="BF60" s="17">
        <v>0.220274698215492</v>
      </c>
      <c r="BG60" s="17">
        <v>5.12134387559115E-2</v>
      </c>
      <c r="BH60" s="17">
        <v>0.20372928879485899</v>
      </c>
      <c r="BI60" s="17">
        <v>0.11095410315869</v>
      </c>
      <c r="BJ60" s="17">
        <v>0.215953848124839</v>
      </c>
      <c r="BK60" s="17">
        <v>6.7253679349095999E-2</v>
      </c>
      <c r="BL60" s="17">
        <v>0.106574447763501</v>
      </c>
      <c r="BM60" s="17"/>
      <c r="BN60" s="17">
        <v>0.138465345296166</v>
      </c>
      <c r="BO60" s="17">
        <v>0.18022098000544201</v>
      </c>
      <c r="BP60" s="17"/>
      <c r="BQ60" s="17">
        <v>0.129260311775061</v>
      </c>
      <c r="BR60" s="17">
        <v>0.13022787623049201</v>
      </c>
      <c r="BS60" s="17"/>
      <c r="BT60" s="17">
        <v>0.137048012578911</v>
      </c>
      <c r="BU60" s="17"/>
      <c r="BV60" s="17">
        <v>0.20093794137366899</v>
      </c>
      <c r="BW60" s="17">
        <v>0.20154556259792</v>
      </c>
      <c r="BX60" s="17">
        <v>0.117362894203327</v>
      </c>
      <c r="BY60" s="17"/>
      <c r="BZ60" s="17">
        <v>0.14364788144976101</v>
      </c>
      <c r="CA60" s="17">
        <v>0.24262258221094801</v>
      </c>
      <c r="CB60" s="17">
        <v>0.29429449094781901</v>
      </c>
      <c r="CC60" s="17">
        <v>0.17973553307958101</v>
      </c>
      <c r="CD60" s="17">
        <v>0.14064847606803399</v>
      </c>
      <c r="CE60" s="17">
        <v>8.40965659424808E-2</v>
      </c>
      <c r="CF60" s="17">
        <v>3.2621594640705201E-2</v>
      </c>
      <c r="CG60" s="17"/>
      <c r="CH60" s="17">
        <v>0</v>
      </c>
      <c r="CI60" s="17">
        <v>7.7750366727025205E-2</v>
      </c>
      <c r="CJ60" s="17">
        <v>0.30717340427110301</v>
      </c>
      <c r="CK60" s="17">
        <v>0.14885880014960901</v>
      </c>
      <c r="CL60" s="17">
        <v>4.5420298513553697E-2</v>
      </c>
    </row>
    <row r="61" spans="2:90" x14ac:dyDescent="0.3">
      <c r="B61" t="s">
        <v>117</v>
      </c>
      <c r="C61" s="17">
        <v>0.22008207490374401</v>
      </c>
      <c r="D61" s="17">
        <v>0.161662736364693</v>
      </c>
      <c r="E61" s="17">
        <v>0.277573332813568</v>
      </c>
      <c r="F61" s="17"/>
      <c r="G61" s="17">
        <v>0.20512697697573701</v>
      </c>
      <c r="H61" s="17">
        <v>0.182392657287864</v>
      </c>
      <c r="I61" s="17">
        <v>0.35094592111536899</v>
      </c>
      <c r="J61" s="17">
        <v>0.28208255331020798</v>
      </c>
      <c r="K61" s="17">
        <v>0.248874454228599</v>
      </c>
      <c r="L61" s="17">
        <v>8.5950541138831202E-2</v>
      </c>
      <c r="M61" s="17"/>
      <c r="N61" s="17">
        <v>0.100658838890105</v>
      </c>
      <c r="O61" s="17">
        <v>0.20458224045843501</v>
      </c>
      <c r="P61" s="17">
        <v>0.22209150680965001</v>
      </c>
      <c r="Q61" s="17">
        <v>0.36750748645800602</v>
      </c>
      <c r="R61" s="17"/>
      <c r="S61" s="17">
        <v>0.17309261247174201</v>
      </c>
      <c r="T61" s="17">
        <v>0.20981407457609799</v>
      </c>
      <c r="U61" s="17">
        <v>0.21468792970157799</v>
      </c>
      <c r="V61" s="17">
        <v>0.194558107776724</v>
      </c>
      <c r="W61" s="17">
        <v>0.180239064922875</v>
      </c>
      <c r="X61" s="17">
        <v>9.6807743897605505E-2</v>
      </c>
      <c r="Y61" s="17">
        <v>0.250545745673528</v>
      </c>
      <c r="Z61" s="17">
        <v>0.39021313013875603</v>
      </c>
      <c r="AA61" s="17">
        <v>0.33818473890636402</v>
      </c>
      <c r="AB61" s="17">
        <v>0.23398881232809801</v>
      </c>
      <c r="AC61" s="17">
        <v>0.22992734293420999</v>
      </c>
      <c r="AD61" s="17">
        <v>0.27507071551960399</v>
      </c>
      <c r="AE61" s="17"/>
      <c r="AF61" s="17">
        <v>0.213891153795259</v>
      </c>
      <c r="AG61" s="17">
        <v>0.18248621531817999</v>
      </c>
      <c r="AH61" s="17">
        <v>0.33274862497897301</v>
      </c>
      <c r="AI61" s="17"/>
      <c r="AJ61" s="17">
        <v>0.103140867206655</v>
      </c>
      <c r="AK61" s="17">
        <v>0.21351978095265201</v>
      </c>
      <c r="AL61" s="17">
        <v>0.10391373429725501</v>
      </c>
      <c r="AM61" s="17">
        <v>0.26484783941560103</v>
      </c>
      <c r="AN61" s="17">
        <v>0.26785135645219599</v>
      </c>
      <c r="AO61" s="17"/>
      <c r="AP61" s="17">
        <v>0.21463201414425201</v>
      </c>
      <c r="AQ61" s="17">
        <v>0.17302741118120199</v>
      </c>
      <c r="AR61" s="17">
        <v>0.121873233532484</v>
      </c>
      <c r="AS61" s="17">
        <v>0.22638473170770701</v>
      </c>
      <c r="AT61" s="17">
        <v>0.23412768545363699</v>
      </c>
      <c r="AU61" s="17">
        <v>0.10160109995880801</v>
      </c>
      <c r="AV61" s="17"/>
      <c r="AW61" s="17">
        <v>0.65184869969645298</v>
      </c>
      <c r="AX61" s="17">
        <v>0.56911435232909402</v>
      </c>
      <c r="AY61" s="17">
        <v>0.30001920105116098</v>
      </c>
      <c r="AZ61" s="17">
        <v>0.47661215760803699</v>
      </c>
      <c r="BA61" s="17">
        <v>0.32323599307264</v>
      </c>
      <c r="BB61" s="17">
        <v>0.27841761082065702</v>
      </c>
      <c r="BC61" s="17">
        <v>0.17388281892316701</v>
      </c>
      <c r="BD61" s="17">
        <v>0.13266093982346799</v>
      </c>
      <c r="BE61" s="17">
        <v>0.207544607129413</v>
      </c>
      <c r="BF61" s="17">
        <v>0.12522606598533401</v>
      </c>
      <c r="BG61" s="17">
        <v>0.20948117574401001</v>
      </c>
      <c r="BH61" s="17">
        <v>9.6891385052474702E-2</v>
      </c>
      <c r="BI61" s="17">
        <v>0</v>
      </c>
      <c r="BJ61" s="17">
        <v>0.167257637943516</v>
      </c>
      <c r="BK61" s="17">
        <v>0</v>
      </c>
      <c r="BL61" s="17">
        <v>3.2536325787354298E-2</v>
      </c>
      <c r="BM61" s="17"/>
      <c r="BN61" s="17">
        <v>0.18336870129116301</v>
      </c>
      <c r="BO61" s="17">
        <v>0.280414522538176</v>
      </c>
      <c r="BP61" s="17"/>
      <c r="BQ61" s="17">
        <v>0.181187543152349</v>
      </c>
      <c r="BR61" s="17">
        <v>0.30864545777424002</v>
      </c>
      <c r="BS61" s="17"/>
      <c r="BT61" s="17">
        <v>0.161048598159831</v>
      </c>
      <c r="BU61" s="17"/>
      <c r="BV61" s="17">
        <v>0.28779986477594499</v>
      </c>
      <c r="BW61" s="17">
        <v>0.20828053041880901</v>
      </c>
      <c r="BX61" s="17">
        <v>0.19406389712712999</v>
      </c>
      <c r="BY61" s="17"/>
      <c r="BZ61" s="17">
        <v>0.69134884591133905</v>
      </c>
      <c r="CA61" s="17">
        <v>0.45352780876502202</v>
      </c>
      <c r="CB61" s="17">
        <v>0.26081378145613898</v>
      </c>
      <c r="CC61" s="17">
        <v>0.13524382077934699</v>
      </c>
      <c r="CD61" s="17">
        <v>9.1048988394428501E-2</v>
      </c>
      <c r="CE61" s="17">
        <v>5.0325810949964897E-2</v>
      </c>
      <c r="CF61" s="17">
        <v>1.7200034826247001E-2</v>
      </c>
      <c r="CG61" s="17"/>
      <c r="CH61" s="17">
        <v>0</v>
      </c>
      <c r="CI61" s="17">
        <v>3.7949869372176398E-2</v>
      </c>
      <c r="CJ61" s="17">
        <v>0.206037817626781</v>
      </c>
      <c r="CK61" s="17">
        <v>0.71688311471407595</v>
      </c>
      <c r="CL61" s="17">
        <v>0.91487583208891499</v>
      </c>
    </row>
    <row r="62" spans="2:90" x14ac:dyDescent="0.3">
      <c r="B62" t="s">
        <v>118</v>
      </c>
      <c r="C62" s="17">
        <v>7.79772853956694E-3</v>
      </c>
      <c r="D62" s="17">
        <v>1.0966203237918399E-2</v>
      </c>
      <c r="E62" s="17">
        <v>4.6212023745239098E-3</v>
      </c>
      <c r="F62" s="17"/>
      <c r="G62" s="17">
        <v>3.6639647069937102E-2</v>
      </c>
      <c r="H62" s="17">
        <v>0</v>
      </c>
      <c r="I62" s="17">
        <v>1.16646485037063E-2</v>
      </c>
      <c r="J62" s="17">
        <v>0</v>
      </c>
      <c r="K62" s="17">
        <v>0</v>
      </c>
      <c r="L62" s="17">
        <v>1.01474564713144E-2</v>
      </c>
      <c r="M62" s="17"/>
      <c r="N62" s="17">
        <v>2.0276852833024099E-2</v>
      </c>
      <c r="O62" s="17">
        <v>0</v>
      </c>
      <c r="P62" s="17">
        <v>0</v>
      </c>
      <c r="Q62" s="17">
        <v>8.6335531153252203E-3</v>
      </c>
      <c r="R62" s="17"/>
      <c r="S62" s="17">
        <v>1.6116500165044598E-2</v>
      </c>
      <c r="T62" s="17">
        <v>0</v>
      </c>
      <c r="U62" s="17">
        <v>0</v>
      </c>
      <c r="V62" s="17">
        <v>0</v>
      </c>
      <c r="W62" s="17">
        <v>0</v>
      </c>
      <c r="X62" s="17">
        <v>2.5358086764349901E-2</v>
      </c>
      <c r="Y62" s="17">
        <v>0</v>
      </c>
      <c r="Z62" s="17">
        <v>0</v>
      </c>
      <c r="AA62" s="17">
        <v>0</v>
      </c>
      <c r="AB62" s="17">
        <v>3.10918316838656E-2</v>
      </c>
      <c r="AC62" s="17">
        <v>0</v>
      </c>
      <c r="AD62" s="17">
        <v>0</v>
      </c>
      <c r="AE62" s="17"/>
      <c r="AF62" s="17">
        <v>0</v>
      </c>
      <c r="AG62" s="17">
        <v>4.9456955149575097E-3</v>
      </c>
      <c r="AH62" s="17">
        <v>2.7796914688945198E-2</v>
      </c>
      <c r="AI62" s="17"/>
      <c r="AJ62" s="17">
        <v>0</v>
      </c>
      <c r="AK62" s="17">
        <v>6.3385336459035498E-3</v>
      </c>
      <c r="AL62" s="17">
        <v>0</v>
      </c>
      <c r="AM62" s="17">
        <v>0</v>
      </c>
      <c r="AN62" s="17">
        <v>0</v>
      </c>
      <c r="AO62" s="17"/>
      <c r="AP62" s="17">
        <v>0</v>
      </c>
      <c r="AQ62" s="17">
        <v>0</v>
      </c>
      <c r="AR62" s="17">
        <v>0</v>
      </c>
      <c r="AS62" s="17">
        <v>0</v>
      </c>
      <c r="AT62" s="17">
        <v>0</v>
      </c>
      <c r="AU62" s="17">
        <v>2.6898026633700799E-2</v>
      </c>
      <c r="AV62" s="17"/>
      <c r="AW62" s="17">
        <v>0</v>
      </c>
      <c r="AX62" s="17">
        <v>0</v>
      </c>
      <c r="AY62" s="17">
        <v>0</v>
      </c>
      <c r="AZ62" s="17">
        <v>0</v>
      </c>
      <c r="BA62" s="17">
        <v>0</v>
      </c>
      <c r="BB62" s="17">
        <v>0</v>
      </c>
      <c r="BC62" s="17">
        <v>0</v>
      </c>
      <c r="BD62" s="17">
        <v>0</v>
      </c>
      <c r="BE62" s="17">
        <v>0</v>
      </c>
      <c r="BF62" s="17">
        <v>0</v>
      </c>
      <c r="BG62" s="17">
        <v>0</v>
      </c>
      <c r="BH62" s="17">
        <v>0</v>
      </c>
      <c r="BI62" s="17">
        <v>5.7346326684570202E-2</v>
      </c>
      <c r="BJ62" s="17">
        <v>0</v>
      </c>
      <c r="BK62" s="17">
        <v>0</v>
      </c>
      <c r="BL62" s="17">
        <v>0</v>
      </c>
      <c r="BM62" s="17"/>
      <c r="BN62" s="17">
        <v>3.7536054010931098E-3</v>
      </c>
      <c r="BO62" s="17">
        <v>1.42104752872989E-2</v>
      </c>
      <c r="BP62" s="17"/>
      <c r="BQ62" s="17">
        <v>0</v>
      </c>
      <c r="BR62" s="17">
        <v>0</v>
      </c>
      <c r="BS62" s="17"/>
      <c r="BT62" s="17">
        <v>0</v>
      </c>
      <c r="BU62" s="17"/>
      <c r="BV62" s="17">
        <v>2.15294618727409E-2</v>
      </c>
      <c r="BW62" s="17">
        <v>1.7721080510197999E-2</v>
      </c>
      <c r="BX62" s="17">
        <v>0</v>
      </c>
      <c r="BY62" s="17"/>
      <c r="BZ62" s="17">
        <v>0</v>
      </c>
      <c r="CA62" s="17">
        <v>0</v>
      </c>
      <c r="CB62" s="17">
        <v>0</v>
      </c>
      <c r="CC62" s="17">
        <v>0</v>
      </c>
      <c r="CD62" s="17">
        <v>0</v>
      </c>
      <c r="CE62" s="17">
        <v>0</v>
      </c>
      <c r="CF62" s="17">
        <v>0</v>
      </c>
      <c r="CG62" s="17"/>
      <c r="CH62" s="17">
        <v>0</v>
      </c>
      <c r="CI62" s="17">
        <v>0</v>
      </c>
      <c r="CJ62" s="17">
        <v>1.6989515241459099E-2</v>
      </c>
      <c r="CK62" s="17">
        <v>0</v>
      </c>
      <c r="CL62" s="17">
        <v>3.9703869397531101E-2</v>
      </c>
    </row>
    <row r="63" spans="2:90" x14ac:dyDescent="0.3">
      <c r="B63" t="s">
        <v>119</v>
      </c>
      <c r="C63" s="17">
        <v>0.46717214548619601</v>
      </c>
      <c r="D63" s="17">
        <v>0.52873313888473195</v>
      </c>
      <c r="E63" s="17">
        <v>0.40817390000386</v>
      </c>
      <c r="F63" s="17"/>
      <c r="G63" s="17">
        <v>0.41793801650041201</v>
      </c>
      <c r="H63" s="17">
        <v>0.44622810957540798</v>
      </c>
      <c r="I63" s="17">
        <v>0.40593896238687199</v>
      </c>
      <c r="J63" s="17">
        <v>0.36759658340698298</v>
      </c>
      <c r="K63" s="17">
        <v>0.39608144855644101</v>
      </c>
      <c r="L63" s="17">
        <v>0.67724509726072302</v>
      </c>
      <c r="M63" s="17"/>
      <c r="N63" s="17">
        <v>0.59432595833384805</v>
      </c>
      <c r="O63" s="17">
        <v>0.49637531352902697</v>
      </c>
      <c r="P63" s="17">
        <v>0.45800768322434499</v>
      </c>
      <c r="Q63" s="17">
        <v>0.30014197792907898</v>
      </c>
      <c r="R63" s="17"/>
      <c r="S63" s="17">
        <v>0.51234659304643104</v>
      </c>
      <c r="T63" s="17">
        <v>0.49200697248382202</v>
      </c>
      <c r="U63" s="17">
        <v>0.50153246998829204</v>
      </c>
      <c r="V63" s="17">
        <v>0.53733495125507302</v>
      </c>
      <c r="W63" s="17">
        <v>0.49392978768684098</v>
      </c>
      <c r="X63" s="17">
        <v>0.676427844375738</v>
      </c>
      <c r="Y63" s="17">
        <v>0.51325633498506795</v>
      </c>
      <c r="Z63" s="17">
        <v>0.217154209919805</v>
      </c>
      <c r="AA63" s="17">
        <v>0.31529744664994702</v>
      </c>
      <c r="AB63" s="17">
        <v>0.41098574337864702</v>
      </c>
      <c r="AC63" s="17">
        <v>0.45033211883207902</v>
      </c>
      <c r="AD63" s="17">
        <v>0.14940732820931099</v>
      </c>
      <c r="AE63" s="17"/>
      <c r="AF63" s="17">
        <v>0.50239154210621795</v>
      </c>
      <c r="AG63" s="17">
        <v>0.50497714639453495</v>
      </c>
      <c r="AH63" s="17">
        <v>0.406621019111233</v>
      </c>
      <c r="AI63" s="17"/>
      <c r="AJ63" s="17">
        <v>0.52606119219194203</v>
      </c>
      <c r="AK63" s="17">
        <v>0.49040860402209402</v>
      </c>
      <c r="AL63" s="17">
        <v>0.54150261534879696</v>
      </c>
      <c r="AM63" s="17">
        <v>0.541619640602921</v>
      </c>
      <c r="AN63" s="17">
        <v>0.41575130888751899</v>
      </c>
      <c r="AO63" s="17"/>
      <c r="AP63" s="17">
        <v>0.52416342250178405</v>
      </c>
      <c r="AQ63" s="17">
        <v>0.48771948927105402</v>
      </c>
      <c r="AR63" s="17">
        <v>0.45964496884991402</v>
      </c>
      <c r="AS63" s="17">
        <v>0.50708898641047195</v>
      </c>
      <c r="AT63" s="17">
        <v>0.301206294553931</v>
      </c>
      <c r="AU63" s="17">
        <v>0.560600657451094</v>
      </c>
      <c r="AV63" s="17"/>
      <c r="AW63" s="17">
        <v>0</v>
      </c>
      <c r="AX63" s="17">
        <v>0.28265663714966499</v>
      </c>
      <c r="AY63" s="17">
        <v>0.34254299623430801</v>
      </c>
      <c r="AZ63" s="17">
        <v>0.21394232500861701</v>
      </c>
      <c r="BA63" s="17">
        <v>0.519260133235948</v>
      </c>
      <c r="BB63" s="17">
        <v>0.39427445203795403</v>
      </c>
      <c r="BC63" s="17">
        <v>0.53392230713543298</v>
      </c>
      <c r="BD63" s="17">
        <v>0.60111105587481795</v>
      </c>
      <c r="BE63" s="17">
        <v>0.32353560205206799</v>
      </c>
      <c r="BF63" s="17">
        <v>0.260227475807572</v>
      </c>
      <c r="BG63" s="17">
        <v>0.54780560192144401</v>
      </c>
      <c r="BH63" s="17">
        <v>0.548041015832755</v>
      </c>
      <c r="BI63" s="17">
        <v>0.78031679204220405</v>
      </c>
      <c r="BJ63" s="17">
        <v>0.39006533319377401</v>
      </c>
      <c r="BK63" s="17">
        <v>0.71498633729768901</v>
      </c>
      <c r="BL63" s="17">
        <v>0.75455881057518503</v>
      </c>
      <c r="BM63" s="17"/>
      <c r="BN63" s="17">
        <v>0.48097537250125399</v>
      </c>
      <c r="BO63" s="17">
        <v>0.43810885747899903</v>
      </c>
      <c r="BP63" s="17"/>
      <c r="BQ63" s="17">
        <v>0.56395091941074005</v>
      </c>
      <c r="BR63" s="17">
        <v>0.31700518029782998</v>
      </c>
      <c r="BS63" s="17"/>
      <c r="BT63" s="17">
        <v>0.52164899977047097</v>
      </c>
      <c r="BU63" s="17"/>
      <c r="BV63" s="17">
        <v>0.40874007175452698</v>
      </c>
      <c r="BW63" s="17">
        <v>0.35818441523896</v>
      </c>
      <c r="BX63" s="17">
        <v>0.531939141521099</v>
      </c>
      <c r="BY63" s="17"/>
      <c r="BZ63" s="17">
        <v>0.102249399208414</v>
      </c>
      <c r="CA63" s="17">
        <v>0.147733605566023</v>
      </c>
      <c r="CB63" s="17">
        <v>0.31400369011703799</v>
      </c>
      <c r="CC63" s="17">
        <v>0.46327999394562103</v>
      </c>
      <c r="CD63" s="17">
        <v>0.58676958726664596</v>
      </c>
      <c r="CE63" s="17">
        <v>0.76926185254770296</v>
      </c>
      <c r="CF63" s="17">
        <v>0.86018431098512504</v>
      </c>
      <c r="CG63" s="17"/>
      <c r="CH63" s="17">
        <v>0.93647342340140205</v>
      </c>
      <c r="CI63" s="17">
        <v>0.71655713604267701</v>
      </c>
      <c r="CJ63" s="17">
        <v>0.27555653984596801</v>
      </c>
      <c r="CK63" s="17">
        <v>1.6210666331907299E-2</v>
      </c>
      <c r="CL63" s="17">
        <v>0</v>
      </c>
    </row>
    <row r="64" spans="2:90" x14ac:dyDescent="0.3">
      <c r="B64" t="s">
        <v>120</v>
      </c>
      <c r="C64" s="17">
        <v>0.37401575480628002</v>
      </c>
      <c r="D64" s="17">
        <v>0.31622417130934699</v>
      </c>
      <c r="E64" s="17">
        <v>0.43219034613810497</v>
      </c>
      <c r="F64" s="17"/>
      <c r="G64" s="17">
        <v>0.40316593489024299</v>
      </c>
      <c r="H64" s="17">
        <v>0.38253111629991299</v>
      </c>
      <c r="I64" s="17">
        <v>0.501518218261927</v>
      </c>
      <c r="J64" s="17">
        <v>0.44401117680426999</v>
      </c>
      <c r="K64" s="17">
        <v>0.42903244315689998</v>
      </c>
      <c r="L64" s="17">
        <v>0.162723231775909</v>
      </c>
      <c r="M64" s="17"/>
      <c r="N64" s="17">
        <v>0.19915325194313399</v>
      </c>
      <c r="O64" s="17">
        <v>0.39994435861725203</v>
      </c>
      <c r="P64" s="17">
        <v>0.35019089854326002</v>
      </c>
      <c r="Q64" s="17">
        <v>0.56695877030508801</v>
      </c>
      <c r="R64" s="17"/>
      <c r="S64" s="17">
        <v>0.28762388264358901</v>
      </c>
      <c r="T64" s="17">
        <v>0.3431406104777</v>
      </c>
      <c r="U64" s="17">
        <v>0.39758196855698502</v>
      </c>
      <c r="V64" s="17">
        <v>0.34210225752877399</v>
      </c>
      <c r="W64" s="17">
        <v>0.37710305648548598</v>
      </c>
      <c r="X64" s="17">
        <v>0.198845380503238</v>
      </c>
      <c r="Y64" s="17">
        <v>0.43250997869596303</v>
      </c>
      <c r="Z64" s="17">
        <v>0.66677849003077405</v>
      </c>
      <c r="AA64" s="17">
        <v>0.45578891537876198</v>
      </c>
      <c r="AB64" s="17">
        <v>0.40313643915993802</v>
      </c>
      <c r="AC64" s="17">
        <v>0.38005453346221502</v>
      </c>
      <c r="AD64" s="17">
        <v>0.56488172596678399</v>
      </c>
      <c r="AE64" s="17"/>
      <c r="AF64" s="17">
        <v>0.33012311922188298</v>
      </c>
      <c r="AG64" s="17">
        <v>0.35491250123027002</v>
      </c>
      <c r="AH64" s="17">
        <v>0.46522873042777202</v>
      </c>
      <c r="AI64" s="17"/>
      <c r="AJ64" s="17">
        <v>0.257755123293886</v>
      </c>
      <c r="AK64" s="17">
        <v>0.34325386879820302</v>
      </c>
      <c r="AL64" s="17">
        <v>0.42080814869107103</v>
      </c>
      <c r="AM64" s="17">
        <v>0.366021677788119</v>
      </c>
      <c r="AN64" s="17">
        <v>0.43497355463363302</v>
      </c>
      <c r="AO64" s="17"/>
      <c r="AP64" s="17">
        <v>0.34252849631529197</v>
      </c>
      <c r="AQ64" s="17">
        <v>0.36978512106869799</v>
      </c>
      <c r="AR64" s="17">
        <v>0.395142492328873</v>
      </c>
      <c r="AS64" s="17">
        <v>0.34102512027486498</v>
      </c>
      <c r="AT64" s="17">
        <v>0.493575467023047</v>
      </c>
      <c r="AU64" s="17">
        <v>0.19367779772857499</v>
      </c>
      <c r="AV64" s="17"/>
      <c r="AW64" s="17">
        <v>1</v>
      </c>
      <c r="AX64" s="17">
        <v>0.62448540293685795</v>
      </c>
      <c r="AY64" s="17">
        <v>0.54639026460449502</v>
      </c>
      <c r="AZ64" s="17">
        <v>0.72726025584027898</v>
      </c>
      <c r="BA64" s="17">
        <v>0.40646028709761001</v>
      </c>
      <c r="BB64" s="17">
        <v>0.43589971818676598</v>
      </c>
      <c r="BC64" s="17">
        <v>0.35452218714598499</v>
      </c>
      <c r="BD64" s="17">
        <v>0.23791918997698899</v>
      </c>
      <c r="BE64" s="17">
        <v>0.48028195865526602</v>
      </c>
      <c r="BF64" s="17">
        <v>0.34550076420082598</v>
      </c>
      <c r="BG64" s="17">
        <v>0.26069461449992198</v>
      </c>
      <c r="BH64" s="17">
        <v>0.30062067384733299</v>
      </c>
      <c r="BI64" s="17">
        <v>0.11095410315869</v>
      </c>
      <c r="BJ64" s="17">
        <v>0.38321148606835498</v>
      </c>
      <c r="BK64" s="17">
        <v>6.7253679349095999E-2</v>
      </c>
      <c r="BL64" s="17">
        <v>0.13911077355085499</v>
      </c>
      <c r="BM64" s="17"/>
      <c r="BN64" s="17">
        <v>0.32183404658733</v>
      </c>
      <c r="BO64" s="17">
        <v>0.46063550254361801</v>
      </c>
      <c r="BP64" s="17"/>
      <c r="BQ64" s="17">
        <v>0.31044785492741001</v>
      </c>
      <c r="BR64" s="17">
        <v>0.438873334004733</v>
      </c>
      <c r="BS64" s="17"/>
      <c r="BT64" s="17">
        <v>0.298096610738742</v>
      </c>
      <c r="BU64" s="17"/>
      <c r="BV64" s="17">
        <v>0.48873780614961299</v>
      </c>
      <c r="BW64" s="17">
        <v>0.40982609301673001</v>
      </c>
      <c r="BX64" s="17">
        <v>0.31142679133045698</v>
      </c>
      <c r="BY64" s="17"/>
      <c r="BZ64" s="17">
        <v>0.83499672736109998</v>
      </c>
      <c r="CA64" s="17">
        <v>0.69615039097596998</v>
      </c>
      <c r="CB64" s="17">
        <v>0.55510827240395799</v>
      </c>
      <c r="CC64" s="17">
        <v>0.314979353858928</v>
      </c>
      <c r="CD64" s="17">
        <v>0.231697464462463</v>
      </c>
      <c r="CE64" s="17">
        <v>0.13442237689244599</v>
      </c>
      <c r="CF64" s="17">
        <v>4.9821629466952101E-2</v>
      </c>
      <c r="CG64" s="17"/>
      <c r="CH64" s="17">
        <v>0</v>
      </c>
      <c r="CI64" s="17">
        <v>0.11570023609920201</v>
      </c>
      <c r="CJ64" s="17">
        <v>0.51321122189788404</v>
      </c>
      <c r="CK64" s="17">
        <v>0.86574191486368501</v>
      </c>
      <c r="CL64" s="17">
        <v>0.96029613060246899</v>
      </c>
    </row>
    <row r="65" spans="2:90" x14ac:dyDescent="0.3">
      <c r="B65" t="s">
        <v>121</v>
      </c>
      <c r="C65" s="17">
        <v>9.3156390679915296E-2</v>
      </c>
      <c r="D65" s="17">
        <v>0.21250896757538501</v>
      </c>
      <c r="E65" s="17">
        <v>-2.40164461342448E-2</v>
      </c>
      <c r="F65" s="17"/>
      <c r="G65" s="17">
        <v>1.47720816101691E-2</v>
      </c>
      <c r="H65" s="17">
        <v>6.3696993275494496E-2</v>
      </c>
      <c r="I65" s="17">
        <v>-9.5579255875055502E-2</v>
      </c>
      <c r="J65" s="17">
        <v>-7.6414593397287595E-2</v>
      </c>
      <c r="K65" s="17">
        <v>-3.2950994600458597E-2</v>
      </c>
      <c r="L65" s="17">
        <v>0.51452186548481404</v>
      </c>
      <c r="M65" s="17"/>
      <c r="N65" s="17">
        <v>0.395172706390713</v>
      </c>
      <c r="O65" s="17">
        <v>9.6430954911774794E-2</v>
      </c>
      <c r="P65" s="17">
        <v>0.10781678468108501</v>
      </c>
      <c r="Q65" s="17">
        <v>-0.26681679237600903</v>
      </c>
      <c r="R65" s="17"/>
      <c r="S65" s="17">
        <v>0.224722710402842</v>
      </c>
      <c r="T65" s="17">
        <v>0.14886636200612199</v>
      </c>
      <c r="U65" s="17">
        <v>0.103950501431308</v>
      </c>
      <c r="V65" s="17">
        <v>0.19523269372629801</v>
      </c>
      <c r="W65" s="17">
        <v>0.11682673120135501</v>
      </c>
      <c r="X65" s="17">
        <v>0.47758246387249997</v>
      </c>
      <c r="Y65" s="17">
        <v>8.0746356289104398E-2</v>
      </c>
      <c r="Z65" s="17">
        <v>-0.449624280110969</v>
      </c>
      <c r="AA65" s="17">
        <v>-0.14049146872881499</v>
      </c>
      <c r="AB65" s="17">
        <v>7.8493042187085492E-3</v>
      </c>
      <c r="AC65" s="17">
        <v>7.0277585369863699E-2</v>
      </c>
      <c r="AD65" s="17">
        <v>-0.41547439775747302</v>
      </c>
      <c r="AE65" s="17"/>
      <c r="AF65" s="17">
        <v>0.172268422884335</v>
      </c>
      <c r="AG65" s="17">
        <v>0.15006464516426499</v>
      </c>
      <c r="AH65" s="17">
        <v>-5.86077113165391E-2</v>
      </c>
      <c r="AI65" s="17"/>
      <c r="AJ65" s="17">
        <v>0.26830606889805603</v>
      </c>
      <c r="AK65" s="17">
        <v>0.147154735223891</v>
      </c>
      <c r="AL65" s="17">
        <v>0.120694466657726</v>
      </c>
      <c r="AM65" s="17">
        <v>0.175597962814802</v>
      </c>
      <c r="AN65" s="17">
        <v>-1.92222457461141E-2</v>
      </c>
      <c r="AO65" s="17"/>
      <c r="AP65" s="17">
        <v>0.18163492618649199</v>
      </c>
      <c r="AQ65" s="17">
        <v>0.117934368202356</v>
      </c>
      <c r="AR65" s="17">
        <v>6.45024765210407E-2</v>
      </c>
      <c r="AS65" s="17">
        <v>0.166063866135607</v>
      </c>
      <c r="AT65" s="17">
        <v>-0.192369172469116</v>
      </c>
      <c r="AU65" s="17">
        <v>0.36692285972251798</v>
      </c>
      <c r="AV65" s="17"/>
      <c r="AW65" s="17">
        <v>-1</v>
      </c>
      <c r="AX65" s="17">
        <v>-0.34182876578719301</v>
      </c>
      <c r="AY65" s="17">
        <v>-0.20384726837018699</v>
      </c>
      <c r="AZ65" s="17">
        <v>-0.51331793083166299</v>
      </c>
      <c r="BA65" s="17">
        <v>0.112799846138339</v>
      </c>
      <c r="BB65" s="17">
        <v>-4.1625266148811901E-2</v>
      </c>
      <c r="BC65" s="17">
        <v>0.17940011998944799</v>
      </c>
      <c r="BD65" s="17">
        <v>0.36319186589782898</v>
      </c>
      <c r="BE65" s="17">
        <v>-0.15674635660319799</v>
      </c>
      <c r="BF65" s="17">
        <v>-8.5273288393254598E-2</v>
      </c>
      <c r="BG65" s="17">
        <v>0.28711098742152202</v>
      </c>
      <c r="BH65" s="17">
        <v>0.24742034198542201</v>
      </c>
      <c r="BI65" s="17">
        <v>0.66936268888351502</v>
      </c>
      <c r="BJ65" s="17">
        <v>6.8538471254191401E-3</v>
      </c>
      <c r="BK65" s="17">
        <v>0.64773265794859303</v>
      </c>
      <c r="BL65" s="17">
        <v>0.61544803702433004</v>
      </c>
      <c r="BM65" s="17"/>
      <c r="BN65" s="17">
        <v>0.15914132591392399</v>
      </c>
      <c r="BO65" s="17">
        <v>-2.2526645064618499E-2</v>
      </c>
      <c r="BP65" s="17"/>
      <c r="BQ65" s="17">
        <v>0.25350306448332999</v>
      </c>
      <c r="BR65" s="17">
        <v>-0.121868153706902</v>
      </c>
      <c r="BS65" s="17"/>
      <c r="BT65" s="17">
        <v>0.22355238903173</v>
      </c>
      <c r="BU65" s="17"/>
      <c r="BV65" s="17">
        <v>-7.9997734395086603E-2</v>
      </c>
      <c r="BW65" s="17">
        <v>-5.1641677777769797E-2</v>
      </c>
      <c r="BX65" s="17">
        <v>0.220512350190642</v>
      </c>
      <c r="BY65" s="17"/>
      <c r="BZ65" s="17">
        <v>-0.73274732815268695</v>
      </c>
      <c r="CA65" s="17">
        <v>-0.54841678540994698</v>
      </c>
      <c r="CB65" s="17">
        <v>-0.24110458228692</v>
      </c>
      <c r="CC65" s="17">
        <v>0.148300640086693</v>
      </c>
      <c r="CD65" s="17">
        <v>0.35507212280418299</v>
      </c>
      <c r="CE65" s="17">
        <v>0.634839475655257</v>
      </c>
      <c r="CF65" s="17">
        <v>0.81036268151817303</v>
      </c>
      <c r="CG65" s="17"/>
      <c r="CH65" s="17">
        <v>0.93647342340140205</v>
      </c>
      <c r="CI65" s="17">
        <v>0.60085689994347602</v>
      </c>
      <c r="CJ65" s="17">
        <v>-0.23765468205191501</v>
      </c>
      <c r="CK65" s="17">
        <v>-0.84953124853177797</v>
      </c>
      <c r="CL65" s="17">
        <v>-0.96029613060246899</v>
      </c>
    </row>
    <row r="66" spans="2:90" x14ac:dyDescent="0.3">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row>
    <row r="67" spans="2:90" x14ac:dyDescent="0.3">
      <c r="B67" s="6" t="s">
        <v>133</v>
      </c>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row>
    <row r="68" spans="2:90" x14ac:dyDescent="0.3">
      <c r="B68" s="24" t="s">
        <v>110</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row>
    <row r="69" spans="2:90" x14ac:dyDescent="0.3">
      <c r="B69" t="s">
        <v>127</v>
      </c>
      <c r="C69" s="17">
        <v>0.547037833487373</v>
      </c>
      <c r="D69" s="17">
        <v>0.58450616729834004</v>
      </c>
      <c r="E69" s="17">
        <v>0.51364919723949298</v>
      </c>
      <c r="F69" s="17"/>
      <c r="G69" s="17">
        <v>0.3143500571358</v>
      </c>
      <c r="H69" s="17">
        <v>0.50604780818164796</v>
      </c>
      <c r="I69" s="17">
        <v>0.56911205585197899</v>
      </c>
      <c r="J69" s="17">
        <v>0.57690489560635905</v>
      </c>
      <c r="K69" s="17">
        <v>0.62661133026256099</v>
      </c>
      <c r="L69" s="17">
        <v>0.639407131501045</v>
      </c>
      <c r="M69" s="17"/>
      <c r="N69" s="17">
        <v>0.62433878567244605</v>
      </c>
      <c r="O69" s="17">
        <v>0.51926372841062896</v>
      </c>
      <c r="P69" s="17">
        <v>0.61356810018039198</v>
      </c>
      <c r="Q69" s="17">
        <v>0.43365067301100702</v>
      </c>
      <c r="R69" s="17"/>
      <c r="S69" s="17">
        <v>0.367762867481988</v>
      </c>
      <c r="T69" s="17">
        <v>0.55821300586309897</v>
      </c>
      <c r="U69" s="17">
        <v>0.62381191880333198</v>
      </c>
      <c r="V69" s="17">
        <v>0.53650931833689497</v>
      </c>
      <c r="W69" s="17">
        <v>0.60786211214304997</v>
      </c>
      <c r="X69" s="17">
        <v>0.58351354783005405</v>
      </c>
      <c r="Y69" s="17">
        <v>0.56498383651549999</v>
      </c>
      <c r="Z69" s="17">
        <v>0.46632363074313798</v>
      </c>
      <c r="AA69" s="17">
        <v>0.598342457668537</v>
      </c>
      <c r="AB69" s="17">
        <v>0.539907214189708</v>
      </c>
      <c r="AC69" s="17">
        <v>0.61754195972790005</v>
      </c>
      <c r="AD69" s="17">
        <v>0.68821309312953405</v>
      </c>
      <c r="AE69" s="17"/>
      <c r="AF69" s="17">
        <v>0.63335363029661296</v>
      </c>
      <c r="AG69" s="17">
        <v>0.576276188692872</v>
      </c>
      <c r="AH69" s="17">
        <v>0.416085132708225</v>
      </c>
      <c r="AI69" s="17"/>
      <c r="AJ69" s="17">
        <v>0.68907926814561604</v>
      </c>
      <c r="AK69" s="17">
        <v>0.531930741847913</v>
      </c>
      <c r="AL69" s="17">
        <v>0.56343070409507301</v>
      </c>
      <c r="AM69" s="17">
        <v>0.67087396481336503</v>
      </c>
      <c r="AN69" s="17">
        <v>0.32558042362983802</v>
      </c>
      <c r="AO69" s="17"/>
      <c r="AP69" s="17">
        <v>0.52700651529186804</v>
      </c>
      <c r="AQ69" s="17">
        <v>0.68195664816396695</v>
      </c>
      <c r="AR69" s="17">
        <v>0.49767405360321998</v>
      </c>
      <c r="AS69" s="17">
        <v>0.63010809395895695</v>
      </c>
      <c r="AT69" s="17">
        <v>0.30216173242870797</v>
      </c>
      <c r="AU69" s="17">
        <v>0.54684547493811198</v>
      </c>
      <c r="AV69" s="17"/>
      <c r="AW69" s="17">
        <v>0.33564223299444101</v>
      </c>
      <c r="AX69" s="17">
        <v>0.18561004390569</v>
      </c>
      <c r="AY69" s="17">
        <v>0.34109213891722101</v>
      </c>
      <c r="AZ69" s="17">
        <v>0.42845263383770998</v>
      </c>
      <c r="BA69" s="17">
        <v>0.46181778966125703</v>
      </c>
      <c r="BB69" s="17">
        <v>0.54981483325548897</v>
      </c>
      <c r="BC69" s="17">
        <v>0.54971536924964703</v>
      </c>
      <c r="BD69" s="17">
        <v>0.66722737247013997</v>
      </c>
      <c r="BE69" s="17">
        <v>0.606315639371929</v>
      </c>
      <c r="BF69" s="17">
        <v>0.63576484240019504</v>
      </c>
      <c r="BG69" s="17">
        <v>0.59092044911717501</v>
      </c>
      <c r="BH69" s="17">
        <v>0.67672212566858703</v>
      </c>
      <c r="BI69" s="17">
        <v>0.63542560018080496</v>
      </c>
      <c r="BJ69" s="17">
        <v>0.73451557434633197</v>
      </c>
      <c r="BK69" s="17">
        <v>0.84550549930178798</v>
      </c>
      <c r="BL69" s="17">
        <v>0.69765167752954904</v>
      </c>
      <c r="BM69" s="17"/>
      <c r="BN69" s="17">
        <v>0.64172271097217404</v>
      </c>
      <c r="BO69" s="17">
        <v>0.41749444218843001</v>
      </c>
      <c r="BP69" s="17"/>
      <c r="BQ69" s="17">
        <v>0.53861493617751299</v>
      </c>
      <c r="BR69" s="17">
        <v>0.50902210087677202</v>
      </c>
      <c r="BS69" s="17"/>
      <c r="BT69" s="17">
        <v>0.58218823032650402</v>
      </c>
      <c r="BU69" s="17"/>
      <c r="BV69" s="17">
        <v>0</v>
      </c>
      <c r="BW69" s="17">
        <v>0</v>
      </c>
      <c r="BX69" s="17">
        <v>1</v>
      </c>
      <c r="BY69" s="17"/>
      <c r="BZ69" s="17">
        <v>0.37971712952291398</v>
      </c>
      <c r="CA69" s="17">
        <v>0.44749696280445</v>
      </c>
      <c r="CB69" s="17">
        <v>0.50240205900564805</v>
      </c>
      <c r="CC69" s="17">
        <v>0.58284886507318101</v>
      </c>
      <c r="CD69" s="17">
        <v>0.58443016945417003</v>
      </c>
      <c r="CE69" s="17">
        <v>0.58554995433280199</v>
      </c>
      <c r="CF69" s="17">
        <v>0.70933582804525797</v>
      </c>
      <c r="CG69" s="17"/>
      <c r="CH69" s="17">
        <v>0.66468190333532196</v>
      </c>
      <c r="CI69" s="17">
        <v>0.62365343624752601</v>
      </c>
      <c r="CJ69" s="17">
        <v>0.51450210328144197</v>
      </c>
      <c r="CK69" s="17">
        <v>0.43107812122460298</v>
      </c>
      <c r="CL69" s="17">
        <v>0.299066131967272</v>
      </c>
    </row>
    <row r="70" spans="2:90" x14ac:dyDescent="0.3">
      <c r="B70" t="s">
        <v>128</v>
      </c>
      <c r="C70" s="17">
        <v>0.18940748816177899</v>
      </c>
      <c r="D70" s="17">
        <v>0.17865736681933</v>
      </c>
      <c r="E70" s="17">
        <v>0.19751389310702699</v>
      </c>
      <c r="F70" s="17"/>
      <c r="G70" s="17">
        <v>0.35384423215877298</v>
      </c>
      <c r="H70" s="17">
        <v>0.23841619851725401</v>
      </c>
      <c r="I70" s="17">
        <v>0.173273702581761</v>
      </c>
      <c r="J70" s="17">
        <v>0.139505086513216</v>
      </c>
      <c r="K70" s="17">
        <v>0.126564781709435</v>
      </c>
      <c r="L70" s="17">
        <v>0.13600057613442901</v>
      </c>
      <c r="M70" s="17"/>
      <c r="N70" s="17">
        <v>0.19972844958055799</v>
      </c>
      <c r="O70" s="17">
        <v>0.196783463187372</v>
      </c>
      <c r="P70" s="17">
        <v>0.142398531430805</v>
      </c>
      <c r="Q70" s="17">
        <v>0.21202808519243899</v>
      </c>
      <c r="R70" s="17"/>
      <c r="S70" s="17">
        <v>0.353784741737799</v>
      </c>
      <c r="T70" s="17">
        <v>0.15742754963528399</v>
      </c>
      <c r="U70" s="17">
        <v>0.107572317170718</v>
      </c>
      <c r="V70" s="17">
        <v>0.181984892436274</v>
      </c>
      <c r="W70" s="17">
        <v>9.9306442751814994E-2</v>
      </c>
      <c r="X70" s="17">
        <v>0.132058231216374</v>
      </c>
      <c r="Y70" s="17">
        <v>0.18627582179491201</v>
      </c>
      <c r="Z70" s="17">
        <v>0.32715351743173698</v>
      </c>
      <c r="AA70" s="17">
        <v>0.169743664923028</v>
      </c>
      <c r="AB70" s="17">
        <v>0.19786210645744601</v>
      </c>
      <c r="AC70" s="17">
        <v>0.118315181769755</v>
      </c>
      <c r="AD70" s="17">
        <v>0.17171667133089</v>
      </c>
      <c r="AE70" s="17"/>
      <c r="AF70" s="17">
        <v>0.135665728969736</v>
      </c>
      <c r="AG70" s="17">
        <v>0.187693020244075</v>
      </c>
      <c r="AH70" s="17">
        <v>0.21639760127572999</v>
      </c>
      <c r="AI70" s="17"/>
      <c r="AJ70" s="17">
        <v>0.13612222085925499</v>
      </c>
      <c r="AK70" s="17">
        <v>0.22372211589097801</v>
      </c>
      <c r="AL70" s="17">
        <v>0.16786215607907601</v>
      </c>
      <c r="AM70" s="17">
        <v>0.12308183586250999</v>
      </c>
      <c r="AN70" s="17">
        <v>0.27552083491778001</v>
      </c>
      <c r="AO70" s="17"/>
      <c r="AP70" s="17">
        <v>0.25486894180294001</v>
      </c>
      <c r="AQ70" s="17">
        <v>0.12860789771777001</v>
      </c>
      <c r="AR70" s="17">
        <v>0.21614918383826701</v>
      </c>
      <c r="AS70" s="17">
        <v>0.142105720734168</v>
      </c>
      <c r="AT70" s="17">
        <v>0.26123821629607802</v>
      </c>
      <c r="AU70" s="17">
        <v>0.192868656425003</v>
      </c>
      <c r="AV70" s="17"/>
      <c r="AW70" s="17">
        <v>0.25379285191523698</v>
      </c>
      <c r="AX70" s="17">
        <v>0.23779856926649001</v>
      </c>
      <c r="AY70" s="17">
        <v>0.27076359434827801</v>
      </c>
      <c r="AZ70" s="17">
        <v>0.18908769008696799</v>
      </c>
      <c r="BA70" s="17">
        <v>0.197410770467395</v>
      </c>
      <c r="BB70" s="17">
        <v>0.21021151579425501</v>
      </c>
      <c r="BC70" s="17">
        <v>0.21490115129804099</v>
      </c>
      <c r="BD70" s="17">
        <v>0.11795056524962599</v>
      </c>
      <c r="BE70" s="17">
        <v>0.16918723015767401</v>
      </c>
      <c r="BF70" s="17">
        <v>0.14157339246671199</v>
      </c>
      <c r="BG70" s="17">
        <v>0.21038515068538199</v>
      </c>
      <c r="BH70" s="17">
        <v>0.19161452680723101</v>
      </c>
      <c r="BI70" s="17">
        <v>0.18506296181419801</v>
      </c>
      <c r="BJ70" s="17">
        <v>0.145081955368115</v>
      </c>
      <c r="BK70" s="17">
        <v>2.1410619186968499E-2</v>
      </c>
      <c r="BL70" s="17">
        <v>0.164908210294297</v>
      </c>
      <c r="BM70" s="17"/>
      <c r="BN70" s="17">
        <v>0.15784532803634899</v>
      </c>
      <c r="BO70" s="17">
        <v>0.23347184185196901</v>
      </c>
      <c r="BP70" s="17"/>
      <c r="BQ70" s="17">
        <v>0.25085003615437501</v>
      </c>
      <c r="BR70" s="17">
        <v>0.182316355851945</v>
      </c>
      <c r="BS70" s="17"/>
      <c r="BT70" s="17">
        <v>0.23427621266719101</v>
      </c>
      <c r="BU70" s="17"/>
      <c r="BV70" s="17">
        <v>0</v>
      </c>
      <c r="BW70" s="17">
        <v>1</v>
      </c>
      <c r="BX70" s="17">
        <v>0</v>
      </c>
      <c r="BY70" s="17"/>
      <c r="BZ70" s="17">
        <v>0.24170295679857501</v>
      </c>
      <c r="CA70" s="17">
        <v>0.203654952869054</v>
      </c>
      <c r="CB70" s="17">
        <v>0.20366868770542801</v>
      </c>
      <c r="CC70" s="17">
        <v>0.180457913641658</v>
      </c>
      <c r="CD70" s="17">
        <v>0.19773673399272901</v>
      </c>
      <c r="CE70" s="17">
        <v>0.178813566585134</v>
      </c>
      <c r="CF70" s="17">
        <v>0.14991829681845201</v>
      </c>
      <c r="CG70" s="17"/>
      <c r="CH70" s="17">
        <v>0.13667233135356899</v>
      </c>
      <c r="CI70" s="17">
        <v>0.18394030830826999</v>
      </c>
      <c r="CJ70" s="17">
        <v>0.199892156958382</v>
      </c>
      <c r="CK70" s="17">
        <v>0.21097558095473301</v>
      </c>
      <c r="CL70" s="17">
        <v>0.18856217598745001</v>
      </c>
    </row>
    <row r="71" spans="2:90" x14ac:dyDescent="0.3">
      <c r="B71" t="s">
        <v>129</v>
      </c>
      <c r="C71" s="17">
        <v>2.8234878083564501E-2</v>
      </c>
      <c r="D71" s="17">
        <v>3.39162736331627E-2</v>
      </c>
      <c r="E71" s="17">
        <v>2.1903869935945001E-2</v>
      </c>
      <c r="F71" s="17"/>
      <c r="G71" s="17">
        <v>5.3867461393708099E-2</v>
      </c>
      <c r="H71" s="17">
        <v>2.8032692254711E-2</v>
      </c>
      <c r="I71" s="17">
        <v>2.4733357511738999E-2</v>
      </c>
      <c r="J71" s="17">
        <v>3.2970008509914703E-2</v>
      </c>
      <c r="K71" s="17">
        <v>2.3242238940495999E-2</v>
      </c>
      <c r="L71" s="17">
        <v>1.3745304073889599E-2</v>
      </c>
      <c r="M71" s="17"/>
      <c r="N71" s="17">
        <v>1.6879924949210499E-2</v>
      </c>
      <c r="O71" s="17">
        <v>2.8608020580984599E-2</v>
      </c>
      <c r="P71" s="17">
        <v>2.71968824917505E-2</v>
      </c>
      <c r="Q71" s="17">
        <v>4.1283980551707899E-2</v>
      </c>
      <c r="R71" s="17"/>
      <c r="S71" s="17">
        <v>4.1950690527396299E-2</v>
      </c>
      <c r="T71" s="17">
        <v>2.5658154558793101E-2</v>
      </c>
      <c r="U71" s="17">
        <v>3.4492505220796499E-2</v>
      </c>
      <c r="V71" s="17">
        <v>3.1380431552096001E-2</v>
      </c>
      <c r="W71" s="17">
        <v>2.0997744646588799E-2</v>
      </c>
      <c r="X71" s="17">
        <v>5.2920820488206302E-2</v>
      </c>
      <c r="Y71" s="17">
        <v>2.37836838940821E-2</v>
      </c>
      <c r="Z71" s="17">
        <v>4.6072856601633599E-2</v>
      </c>
      <c r="AA71" s="17">
        <v>1.08658079095664E-2</v>
      </c>
      <c r="AB71" s="17">
        <v>1.9920707937023701E-2</v>
      </c>
      <c r="AC71" s="17">
        <v>9.5824536919822192E-3</v>
      </c>
      <c r="AD71" s="17">
        <v>0</v>
      </c>
      <c r="AE71" s="17"/>
      <c r="AF71" s="17">
        <v>2.06015849577082E-2</v>
      </c>
      <c r="AG71" s="17">
        <v>2.6474414845521599E-2</v>
      </c>
      <c r="AH71" s="17">
        <v>4.0672600863586802E-2</v>
      </c>
      <c r="AI71" s="17"/>
      <c r="AJ71" s="17">
        <v>1.6514232343538899E-2</v>
      </c>
      <c r="AK71" s="17">
        <v>2.6812965642438801E-2</v>
      </c>
      <c r="AL71" s="17">
        <v>4.08175824170985E-2</v>
      </c>
      <c r="AM71" s="17">
        <v>2.41996645015541E-2</v>
      </c>
      <c r="AN71" s="17">
        <v>8.2909369813688197E-2</v>
      </c>
      <c r="AO71" s="17"/>
      <c r="AP71" s="17">
        <v>2.8691439315691701E-2</v>
      </c>
      <c r="AQ71" s="17">
        <v>3.0492032053445299E-2</v>
      </c>
      <c r="AR71" s="17">
        <v>2.1933615012176399E-2</v>
      </c>
      <c r="AS71" s="17">
        <v>2.7833069684288701E-2</v>
      </c>
      <c r="AT71" s="17">
        <v>5.6684769720606903E-2</v>
      </c>
      <c r="AU71" s="17">
        <v>1.4974301757097901E-2</v>
      </c>
      <c r="AV71" s="17"/>
      <c r="AW71" s="17">
        <v>0</v>
      </c>
      <c r="AX71" s="17">
        <v>4.2169109639558798E-2</v>
      </c>
      <c r="AY71" s="17">
        <v>3.9804443164323799E-2</v>
      </c>
      <c r="AZ71" s="17">
        <v>5.1519596070614897E-2</v>
      </c>
      <c r="BA71" s="17">
        <v>6.6273363811816394E-2</v>
      </c>
      <c r="BB71" s="17">
        <v>1.33565697283069E-2</v>
      </c>
      <c r="BC71" s="17">
        <v>3.3014462123456698E-2</v>
      </c>
      <c r="BD71" s="17">
        <v>1.2353340627611399E-2</v>
      </c>
      <c r="BE71" s="17">
        <v>8.7596576134311797E-3</v>
      </c>
      <c r="BF71" s="17">
        <v>0</v>
      </c>
      <c r="BG71" s="17">
        <v>2.6762023584158499E-2</v>
      </c>
      <c r="BH71" s="17">
        <v>8.4653130022486998E-3</v>
      </c>
      <c r="BI71" s="17">
        <v>2.3669460383016799E-2</v>
      </c>
      <c r="BJ71" s="17">
        <v>3.6272221014179297E-2</v>
      </c>
      <c r="BK71" s="17">
        <v>0</v>
      </c>
      <c r="BL71" s="17">
        <v>3.4129582362630598E-2</v>
      </c>
      <c r="BM71" s="17"/>
      <c r="BN71" s="17">
        <v>2.1927806966393501E-2</v>
      </c>
      <c r="BO71" s="17">
        <v>3.63090621132591E-2</v>
      </c>
      <c r="BP71" s="17"/>
      <c r="BQ71" s="17">
        <v>2.5505625218297901E-2</v>
      </c>
      <c r="BR71" s="17">
        <v>3.3374122598522599E-2</v>
      </c>
      <c r="BS71" s="17"/>
      <c r="BT71" s="17">
        <v>2.3101876360746801E-2</v>
      </c>
      <c r="BU71" s="17"/>
      <c r="BV71" s="17">
        <v>0</v>
      </c>
      <c r="BW71" s="17">
        <v>0</v>
      </c>
      <c r="BX71" s="17">
        <v>0</v>
      </c>
      <c r="BY71" s="17"/>
      <c r="BZ71" s="17">
        <v>4.5891794249866898E-2</v>
      </c>
      <c r="CA71" s="17">
        <v>2.8679090045109198E-2</v>
      </c>
      <c r="CB71" s="17">
        <v>3.2894801949848E-2</v>
      </c>
      <c r="CC71" s="17">
        <v>2.96602522329103E-2</v>
      </c>
      <c r="CD71" s="17">
        <v>1.6214206747319399E-2</v>
      </c>
      <c r="CE71" s="17">
        <v>2.6707449110397501E-2</v>
      </c>
      <c r="CF71" s="17">
        <v>2.8403797871928201E-2</v>
      </c>
      <c r="CG71" s="17"/>
      <c r="CH71" s="17">
        <v>3.3901683000739799E-2</v>
      </c>
      <c r="CI71" s="17">
        <v>2.03979353588409E-2</v>
      </c>
      <c r="CJ71" s="17">
        <v>2.8819702678043801E-2</v>
      </c>
      <c r="CK71" s="17">
        <v>3.87795974543719E-2</v>
      </c>
      <c r="CL71" s="17">
        <v>4.0631559980169797E-2</v>
      </c>
    </row>
    <row r="72" spans="2:90" x14ac:dyDescent="0.3">
      <c r="B72" t="s">
        <v>76</v>
      </c>
      <c r="C72" s="17">
        <v>0.219229553604015</v>
      </c>
      <c r="D72" s="17">
        <v>0.19642628107482701</v>
      </c>
      <c r="E72" s="17">
        <v>0.241336723135083</v>
      </c>
      <c r="F72" s="17"/>
      <c r="G72" s="17">
        <v>0.25783081467367702</v>
      </c>
      <c r="H72" s="17">
        <v>0.21250465556166301</v>
      </c>
      <c r="I72" s="17">
        <v>0.22140690349754</v>
      </c>
      <c r="J72" s="17">
        <v>0.23191598977394001</v>
      </c>
      <c r="K72" s="17">
        <v>0.210322321320742</v>
      </c>
      <c r="L72" s="17">
        <v>0.19297593069506799</v>
      </c>
      <c r="M72" s="17"/>
      <c r="N72" s="17">
        <v>0.152563051419602</v>
      </c>
      <c r="O72" s="17">
        <v>0.23669746042142101</v>
      </c>
      <c r="P72" s="17">
        <v>0.21470765397757299</v>
      </c>
      <c r="Q72" s="17">
        <v>0.27680502291339099</v>
      </c>
      <c r="R72" s="17"/>
      <c r="S72" s="17">
        <v>0.217553572731262</v>
      </c>
      <c r="T72" s="17">
        <v>0.240978418341905</v>
      </c>
      <c r="U72" s="17">
        <v>0.21574773975456499</v>
      </c>
      <c r="V72" s="17">
        <v>0.217135117110657</v>
      </c>
      <c r="W72" s="17">
        <v>0.27183370045854599</v>
      </c>
      <c r="X72" s="17">
        <v>0.215938634611372</v>
      </c>
      <c r="Y72" s="17">
        <v>0.21832655809706</v>
      </c>
      <c r="Z72" s="17">
        <v>0.14802369432328299</v>
      </c>
      <c r="AA72" s="17">
        <v>0.21117382443644001</v>
      </c>
      <c r="AB72" s="17">
        <v>0.217678160356579</v>
      </c>
      <c r="AC72" s="17">
        <v>0.235291195937611</v>
      </c>
      <c r="AD72" s="17">
        <v>0.14007023553957601</v>
      </c>
      <c r="AE72" s="17"/>
      <c r="AF72" s="17">
        <v>0.19499424668893101</v>
      </c>
      <c r="AG72" s="17">
        <v>0.201776092793646</v>
      </c>
      <c r="AH72" s="17">
        <v>0.28742091684545001</v>
      </c>
      <c r="AI72" s="17"/>
      <c r="AJ72" s="17">
        <v>0.14817602163500601</v>
      </c>
      <c r="AK72" s="17">
        <v>0.20895334274077401</v>
      </c>
      <c r="AL72" s="17">
        <v>0.210590700815634</v>
      </c>
      <c r="AM72" s="17">
        <v>0.17318105061640901</v>
      </c>
      <c r="AN72" s="17">
        <v>0.29547268529096499</v>
      </c>
      <c r="AO72" s="17"/>
      <c r="AP72" s="17">
        <v>0.185504319157933</v>
      </c>
      <c r="AQ72" s="17">
        <v>0.152316998531632</v>
      </c>
      <c r="AR72" s="17">
        <v>0.242678435214981</v>
      </c>
      <c r="AS72" s="17">
        <v>0.18932103995632299</v>
      </c>
      <c r="AT72" s="17">
        <v>0.34458177499186399</v>
      </c>
      <c r="AU72" s="17">
        <v>0.228950064982927</v>
      </c>
      <c r="AV72" s="17"/>
      <c r="AW72" s="17">
        <v>0.36706681865726498</v>
      </c>
      <c r="AX72" s="17">
        <v>0.51316269945646298</v>
      </c>
      <c r="AY72" s="17">
        <v>0.32856541205779999</v>
      </c>
      <c r="AZ72" s="17">
        <v>0.29031614814846801</v>
      </c>
      <c r="BA72" s="17">
        <v>0.248733785961614</v>
      </c>
      <c r="BB72" s="17">
        <v>0.22194000362126201</v>
      </c>
      <c r="BC72" s="17">
        <v>0.190999397741552</v>
      </c>
      <c r="BD72" s="17">
        <v>0.19095166310296599</v>
      </c>
      <c r="BE72" s="17">
        <v>0.19983949813121599</v>
      </c>
      <c r="BF72" s="17">
        <v>0.22266176513309299</v>
      </c>
      <c r="BG72" s="17">
        <v>0.15125108599043099</v>
      </c>
      <c r="BH72" s="17">
        <v>0.112979112985454</v>
      </c>
      <c r="BI72" s="17">
        <v>0.14379934685750201</v>
      </c>
      <c r="BJ72" s="17">
        <v>8.4130249271373705E-2</v>
      </c>
      <c r="BK72" s="17">
        <v>0.13308388151124301</v>
      </c>
      <c r="BL72" s="17">
        <v>0.103310529813524</v>
      </c>
      <c r="BM72" s="17"/>
      <c r="BN72" s="17">
        <v>0.16338004309509399</v>
      </c>
      <c r="BO72" s="17">
        <v>0.29506616091482701</v>
      </c>
      <c r="BP72" s="17"/>
      <c r="BQ72" s="17">
        <v>0.180629418659771</v>
      </c>
      <c r="BR72" s="17">
        <v>0.25502847234400999</v>
      </c>
      <c r="BS72" s="17"/>
      <c r="BT72" s="17">
        <v>0.15293093425131901</v>
      </c>
      <c r="BU72" s="17"/>
      <c r="BV72" s="17">
        <v>1</v>
      </c>
      <c r="BW72" s="17">
        <v>0</v>
      </c>
      <c r="BX72" s="17">
        <v>0</v>
      </c>
      <c r="BY72" s="17"/>
      <c r="BZ72" s="17">
        <v>0.30243374838119202</v>
      </c>
      <c r="CA72" s="17">
        <v>0.30330677068282702</v>
      </c>
      <c r="CB72" s="17">
        <v>0.23236184645677299</v>
      </c>
      <c r="CC72" s="17">
        <v>0.195865751118177</v>
      </c>
      <c r="CD72" s="17">
        <v>0.195817362616579</v>
      </c>
      <c r="CE72" s="17">
        <v>0.20493729636889699</v>
      </c>
      <c r="CF72" s="17">
        <v>0.108840401468895</v>
      </c>
      <c r="CG72" s="17"/>
      <c r="CH72" s="17">
        <v>0.16474408231036899</v>
      </c>
      <c r="CI72" s="17">
        <v>0.16665607089277201</v>
      </c>
      <c r="CJ72" s="17">
        <v>0.233268644082508</v>
      </c>
      <c r="CK72" s="17">
        <v>0.29615467404972201</v>
      </c>
      <c r="CL72" s="17">
        <v>0.41175842968895299</v>
      </c>
    </row>
    <row r="73" spans="2:90" x14ac:dyDescent="0.3">
      <c r="B73" t="s">
        <v>130</v>
      </c>
      <c r="C73" s="17">
        <v>5.2732698051544099E-3</v>
      </c>
      <c r="D73" s="17">
        <v>1.0080823612714301E-3</v>
      </c>
      <c r="E73" s="17">
        <v>9.4834492780118598E-3</v>
      </c>
      <c r="F73" s="17"/>
      <c r="G73" s="17">
        <v>1.38550978329513E-2</v>
      </c>
      <c r="H73" s="17">
        <v>9.1435242877514998E-3</v>
      </c>
      <c r="I73" s="17">
        <v>2.7926946873557002E-3</v>
      </c>
      <c r="J73" s="17">
        <v>2.5657611706502198E-3</v>
      </c>
      <c r="K73" s="17">
        <v>6.2260526144417398E-3</v>
      </c>
      <c r="L73" s="17">
        <v>0</v>
      </c>
      <c r="M73" s="17"/>
      <c r="N73" s="17">
        <v>4.76417137983278E-3</v>
      </c>
      <c r="O73" s="17">
        <v>5.8511573453166998E-3</v>
      </c>
      <c r="P73" s="17">
        <v>0</v>
      </c>
      <c r="Q73" s="17">
        <v>9.9154407675500905E-3</v>
      </c>
      <c r="R73" s="17"/>
      <c r="S73" s="17">
        <v>7.4028103978314398E-3</v>
      </c>
      <c r="T73" s="17">
        <v>0</v>
      </c>
      <c r="U73" s="17">
        <v>1.16888579661468E-2</v>
      </c>
      <c r="V73" s="17">
        <v>1.08668694770238E-2</v>
      </c>
      <c r="W73" s="17">
        <v>0</v>
      </c>
      <c r="X73" s="17">
        <v>1.5568765853994099E-2</v>
      </c>
      <c r="Y73" s="17">
        <v>0</v>
      </c>
      <c r="Z73" s="17">
        <v>1.2426300900209301E-2</v>
      </c>
      <c r="AA73" s="17">
        <v>0</v>
      </c>
      <c r="AB73" s="17">
        <v>4.7739332879734404E-3</v>
      </c>
      <c r="AC73" s="17">
        <v>0</v>
      </c>
      <c r="AD73" s="17">
        <v>0</v>
      </c>
      <c r="AE73" s="17"/>
      <c r="AF73" s="17">
        <v>2.7410366579728698E-3</v>
      </c>
      <c r="AG73" s="17">
        <v>2.5263784959820498E-3</v>
      </c>
      <c r="AH73" s="17">
        <v>1.32410324741445E-2</v>
      </c>
      <c r="AI73" s="17"/>
      <c r="AJ73" s="17">
        <v>2.4218812488467599E-3</v>
      </c>
      <c r="AK73" s="17">
        <v>4.1124913970599598E-3</v>
      </c>
      <c r="AL73" s="17">
        <v>5.3270662061117103E-3</v>
      </c>
      <c r="AM73" s="17">
        <v>0</v>
      </c>
      <c r="AN73" s="17">
        <v>9.6627309563447998E-3</v>
      </c>
      <c r="AO73" s="17"/>
      <c r="AP73" s="17">
        <v>2.0296423667418499E-3</v>
      </c>
      <c r="AQ73" s="17">
        <v>0</v>
      </c>
      <c r="AR73" s="17">
        <v>4.8187246729309297E-3</v>
      </c>
      <c r="AS73" s="17">
        <v>0</v>
      </c>
      <c r="AT73" s="17">
        <v>3.5333506562742999E-2</v>
      </c>
      <c r="AU73" s="17">
        <v>0</v>
      </c>
      <c r="AV73" s="17"/>
      <c r="AW73" s="17">
        <v>0</v>
      </c>
      <c r="AX73" s="17">
        <v>2.1259577731798599E-2</v>
      </c>
      <c r="AY73" s="17">
        <v>1.23115659542033E-2</v>
      </c>
      <c r="AZ73" s="17">
        <v>6.8541260110224697E-3</v>
      </c>
      <c r="BA73" s="17">
        <v>4.9669570071507498E-3</v>
      </c>
      <c r="BB73" s="17">
        <v>0</v>
      </c>
      <c r="BC73" s="17">
        <v>1.13696195873034E-2</v>
      </c>
      <c r="BD73" s="17">
        <v>0</v>
      </c>
      <c r="BE73" s="17">
        <v>0</v>
      </c>
      <c r="BF73" s="17">
        <v>0</v>
      </c>
      <c r="BG73" s="17">
        <v>6.7689505567933199E-3</v>
      </c>
      <c r="BH73" s="17">
        <v>0</v>
      </c>
      <c r="BI73" s="17">
        <v>1.2042630764478601E-2</v>
      </c>
      <c r="BJ73" s="17">
        <v>0</v>
      </c>
      <c r="BK73" s="17">
        <v>0</v>
      </c>
      <c r="BL73" s="17">
        <v>0</v>
      </c>
      <c r="BM73" s="17"/>
      <c r="BN73" s="17">
        <v>4.7843256966292802E-3</v>
      </c>
      <c r="BO73" s="17">
        <v>6.0253051403154996E-3</v>
      </c>
      <c r="BP73" s="17"/>
      <c r="BQ73" s="17">
        <v>2.27306783276086E-3</v>
      </c>
      <c r="BR73" s="17">
        <v>9.3501837100540795E-3</v>
      </c>
      <c r="BS73" s="17"/>
      <c r="BT73" s="17">
        <v>7.5027463942391598E-3</v>
      </c>
      <c r="BU73" s="17"/>
      <c r="BV73" s="17">
        <v>0</v>
      </c>
      <c r="BW73" s="17">
        <v>0</v>
      </c>
      <c r="BX73" s="17">
        <v>0</v>
      </c>
      <c r="BY73" s="17"/>
      <c r="BZ73" s="17">
        <v>0</v>
      </c>
      <c r="CA73" s="17">
        <v>6.0937612907683803E-3</v>
      </c>
      <c r="CB73" s="17">
        <v>1.72829575249299E-2</v>
      </c>
      <c r="CC73" s="17">
        <v>7.9279748235665595E-3</v>
      </c>
      <c r="CD73" s="17">
        <v>3.0033338217565E-3</v>
      </c>
      <c r="CE73" s="17">
        <v>0</v>
      </c>
      <c r="CF73" s="17">
        <v>0</v>
      </c>
      <c r="CG73" s="17"/>
      <c r="CH73" s="17">
        <v>0</v>
      </c>
      <c r="CI73" s="17">
        <v>1.4502922107115499E-3</v>
      </c>
      <c r="CJ73" s="17">
        <v>7.9682208979028699E-3</v>
      </c>
      <c r="CK73" s="17">
        <v>1.26715171241809E-2</v>
      </c>
      <c r="CL73" s="17">
        <v>0</v>
      </c>
    </row>
    <row r="74" spans="2:90" x14ac:dyDescent="0.3">
      <c r="B74" t="s">
        <v>131</v>
      </c>
      <c r="C74" s="17">
        <v>7.0021977520198196E-3</v>
      </c>
      <c r="D74" s="17">
        <v>1.91422925202687E-3</v>
      </c>
      <c r="E74" s="17">
        <v>1.2030188414370001E-2</v>
      </c>
      <c r="F74" s="17"/>
      <c r="G74" s="17">
        <v>0</v>
      </c>
      <c r="H74" s="17">
        <v>0</v>
      </c>
      <c r="I74" s="17">
        <v>5.96918238937727E-3</v>
      </c>
      <c r="J74" s="17">
        <v>1.36754345409172E-2</v>
      </c>
      <c r="K74" s="17">
        <v>3.2248310330955398E-3</v>
      </c>
      <c r="L74" s="17">
        <v>1.5338025456499401E-2</v>
      </c>
      <c r="M74" s="17"/>
      <c r="N74" s="17">
        <v>0</v>
      </c>
      <c r="O74" s="17">
        <v>6.6514361436590397E-3</v>
      </c>
      <c r="P74" s="17">
        <v>2.1288319194804699E-3</v>
      </c>
      <c r="Q74" s="17">
        <v>1.92732413883305E-2</v>
      </c>
      <c r="R74" s="17"/>
      <c r="S74" s="17">
        <v>1.1545317123723999E-2</v>
      </c>
      <c r="T74" s="17">
        <v>1.41592348409638E-2</v>
      </c>
      <c r="U74" s="17">
        <v>0</v>
      </c>
      <c r="V74" s="17">
        <v>1.2459585603193799E-2</v>
      </c>
      <c r="W74" s="17">
        <v>0</v>
      </c>
      <c r="X74" s="17">
        <v>0</v>
      </c>
      <c r="Y74" s="17">
        <v>0</v>
      </c>
      <c r="Z74" s="17">
        <v>0</v>
      </c>
      <c r="AA74" s="17">
        <v>9.8742450624279606E-3</v>
      </c>
      <c r="AB74" s="17">
        <v>9.9565947843001604E-3</v>
      </c>
      <c r="AC74" s="17">
        <v>8.6855270780113493E-3</v>
      </c>
      <c r="AD74" s="17">
        <v>0</v>
      </c>
      <c r="AE74" s="17"/>
      <c r="AF74" s="17">
        <v>1.1360662261801401E-2</v>
      </c>
      <c r="AG74" s="17">
        <v>3.8839686406471801E-3</v>
      </c>
      <c r="AH74" s="17">
        <v>6.6414232023306102E-3</v>
      </c>
      <c r="AI74" s="17"/>
      <c r="AJ74" s="17">
        <v>7.6863757677372102E-3</v>
      </c>
      <c r="AK74" s="17">
        <v>3.1329283326597601E-3</v>
      </c>
      <c r="AL74" s="17">
        <v>5.4110316608732001E-3</v>
      </c>
      <c r="AM74" s="17">
        <v>8.6634842061618297E-3</v>
      </c>
      <c r="AN74" s="17">
        <v>1.08539553913845E-2</v>
      </c>
      <c r="AO74" s="17"/>
      <c r="AP74" s="17">
        <v>0</v>
      </c>
      <c r="AQ74" s="17">
        <v>6.6264235331852002E-3</v>
      </c>
      <c r="AR74" s="17">
        <v>1.08986450550015E-2</v>
      </c>
      <c r="AS74" s="17">
        <v>8.8046414054046805E-3</v>
      </c>
      <c r="AT74" s="17">
        <v>0</v>
      </c>
      <c r="AU74" s="17">
        <v>1.0302188803425901E-2</v>
      </c>
      <c r="AV74" s="17"/>
      <c r="AW74" s="17">
        <v>0</v>
      </c>
      <c r="AX74" s="17">
        <v>0</v>
      </c>
      <c r="AY74" s="17">
        <v>7.46284555817438E-3</v>
      </c>
      <c r="AZ74" s="17">
        <v>2.5308402768562398E-2</v>
      </c>
      <c r="BA74" s="17">
        <v>1.6634226099122799E-2</v>
      </c>
      <c r="BB74" s="17">
        <v>4.6770776006868396E-3</v>
      </c>
      <c r="BC74" s="17">
        <v>0</v>
      </c>
      <c r="BD74" s="17">
        <v>0</v>
      </c>
      <c r="BE74" s="17">
        <v>1.5897974725749699E-2</v>
      </c>
      <c r="BF74" s="17">
        <v>0</v>
      </c>
      <c r="BG74" s="17">
        <v>7.6046908380296204E-3</v>
      </c>
      <c r="BH74" s="17">
        <v>0</v>
      </c>
      <c r="BI74" s="17">
        <v>0</v>
      </c>
      <c r="BJ74" s="17">
        <v>0</v>
      </c>
      <c r="BK74" s="17">
        <v>0</v>
      </c>
      <c r="BL74" s="17">
        <v>0</v>
      </c>
      <c r="BM74" s="17"/>
      <c r="BN74" s="17">
        <v>8.6159356982327597E-3</v>
      </c>
      <c r="BO74" s="17">
        <v>4.87416179193512E-3</v>
      </c>
      <c r="BP74" s="17"/>
      <c r="BQ74" s="17">
        <v>0</v>
      </c>
      <c r="BR74" s="17">
        <v>1.0908764618695801E-2</v>
      </c>
      <c r="BS74" s="17"/>
      <c r="BT74" s="17">
        <v>0</v>
      </c>
      <c r="BU74" s="17"/>
      <c r="BV74" s="17">
        <v>0</v>
      </c>
      <c r="BW74" s="17">
        <v>0</v>
      </c>
      <c r="BX74" s="17">
        <v>0</v>
      </c>
      <c r="BY74" s="17"/>
      <c r="BZ74" s="17">
        <v>2.1468978738054E-2</v>
      </c>
      <c r="CA74" s="17">
        <v>7.0594855888438104E-3</v>
      </c>
      <c r="CB74" s="17">
        <v>7.4347138272049503E-3</v>
      </c>
      <c r="CC74" s="17">
        <v>3.2392431105071301E-3</v>
      </c>
      <c r="CD74" s="17">
        <v>0</v>
      </c>
      <c r="CE74" s="17">
        <v>3.9917336027691904E-3</v>
      </c>
      <c r="CF74" s="17">
        <v>0</v>
      </c>
      <c r="CG74" s="17"/>
      <c r="CH74" s="17">
        <v>0</v>
      </c>
      <c r="CI74" s="17">
        <v>3.90195698187927E-3</v>
      </c>
      <c r="CJ74" s="17">
        <v>9.7701924806224295E-3</v>
      </c>
      <c r="CK74" s="17">
        <v>7.2201875841614903E-3</v>
      </c>
      <c r="CL74" s="17">
        <v>2.6676904505145399E-2</v>
      </c>
    </row>
    <row r="75" spans="2:90" x14ac:dyDescent="0.3">
      <c r="B75" t="s">
        <v>132</v>
      </c>
      <c r="C75" s="17">
        <v>3.81477910609528E-3</v>
      </c>
      <c r="D75" s="17">
        <v>3.57159956104205E-3</v>
      </c>
      <c r="E75" s="17">
        <v>4.0826788900703301E-3</v>
      </c>
      <c r="F75" s="17"/>
      <c r="G75" s="17">
        <v>6.2523368050904204E-3</v>
      </c>
      <c r="H75" s="17">
        <v>5.8551211969730503E-3</v>
      </c>
      <c r="I75" s="17">
        <v>2.7121034802485098E-3</v>
      </c>
      <c r="J75" s="17">
        <v>2.4628238850030099E-3</v>
      </c>
      <c r="K75" s="17">
        <v>3.8084441192294499E-3</v>
      </c>
      <c r="L75" s="17">
        <v>2.5330321390693899E-3</v>
      </c>
      <c r="M75" s="17"/>
      <c r="N75" s="17">
        <v>1.7256169983517499E-3</v>
      </c>
      <c r="O75" s="17">
        <v>6.1447339106166397E-3</v>
      </c>
      <c r="P75" s="17">
        <v>0</v>
      </c>
      <c r="Q75" s="17">
        <v>7.0435561755744199E-3</v>
      </c>
      <c r="R75" s="17"/>
      <c r="S75" s="17">
        <v>0</v>
      </c>
      <c r="T75" s="17">
        <v>3.5636367599549599E-3</v>
      </c>
      <c r="U75" s="17">
        <v>6.6866610844423403E-3</v>
      </c>
      <c r="V75" s="17">
        <v>9.6637854838599099E-3</v>
      </c>
      <c r="W75" s="17">
        <v>0</v>
      </c>
      <c r="X75" s="17">
        <v>0</v>
      </c>
      <c r="Y75" s="17">
        <v>6.6300996984453896E-3</v>
      </c>
      <c r="Z75" s="17">
        <v>0</v>
      </c>
      <c r="AA75" s="17">
        <v>0</v>
      </c>
      <c r="AB75" s="17">
        <v>9.9012829869696492E-3</v>
      </c>
      <c r="AC75" s="17">
        <v>1.05836817947394E-2</v>
      </c>
      <c r="AD75" s="17">
        <v>0</v>
      </c>
      <c r="AE75" s="17"/>
      <c r="AF75" s="17">
        <v>1.2831101672382301E-3</v>
      </c>
      <c r="AG75" s="17">
        <v>1.36993628725662E-3</v>
      </c>
      <c r="AH75" s="17">
        <v>1.9541292630533499E-2</v>
      </c>
      <c r="AI75" s="17"/>
      <c r="AJ75" s="17">
        <v>0</v>
      </c>
      <c r="AK75" s="17">
        <v>1.33541414817719E-3</v>
      </c>
      <c r="AL75" s="17">
        <v>6.5607587261332402E-3</v>
      </c>
      <c r="AM75" s="17">
        <v>0</v>
      </c>
      <c r="AN75" s="17">
        <v>0</v>
      </c>
      <c r="AO75" s="17"/>
      <c r="AP75" s="17">
        <v>1.8991420648254099E-3</v>
      </c>
      <c r="AQ75" s="17">
        <v>0</v>
      </c>
      <c r="AR75" s="17">
        <v>5.8473426034227503E-3</v>
      </c>
      <c r="AS75" s="17">
        <v>1.8274342608584999E-3</v>
      </c>
      <c r="AT75" s="17">
        <v>0</v>
      </c>
      <c r="AU75" s="17">
        <v>6.05931309343327E-3</v>
      </c>
      <c r="AV75" s="17"/>
      <c r="AW75" s="17">
        <v>4.3498096433057201E-2</v>
      </c>
      <c r="AX75" s="17">
        <v>0</v>
      </c>
      <c r="AY75" s="17">
        <v>0</v>
      </c>
      <c r="AZ75" s="17">
        <v>8.4614030766545206E-3</v>
      </c>
      <c r="BA75" s="17">
        <v>4.1631069916438397E-3</v>
      </c>
      <c r="BB75" s="17">
        <v>0</v>
      </c>
      <c r="BC75" s="17">
        <v>0</v>
      </c>
      <c r="BD75" s="17">
        <v>1.15170585496571E-2</v>
      </c>
      <c r="BE75" s="17">
        <v>0</v>
      </c>
      <c r="BF75" s="17">
        <v>0</v>
      </c>
      <c r="BG75" s="17">
        <v>6.3076492280314698E-3</v>
      </c>
      <c r="BH75" s="17">
        <v>1.02189215364798E-2</v>
      </c>
      <c r="BI75" s="17">
        <v>0</v>
      </c>
      <c r="BJ75" s="17">
        <v>0</v>
      </c>
      <c r="BK75" s="17">
        <v>0</v>
      </c>
      <c r="BL75" s="17">
        <v>0</v>
      </c>
      <c r="BM75" s="17"/>
      <c r="BN75" s="17">
        <v>1.72384953512785E-3</v>
      </c>
      <c r="BO75" s="17">
        <v>6.7590259992646997E-3</v>
      </c>
      <c r="BP75" s="17"/>
      <c r="BQ75" s="17">
        <v>2.12691595728143E-3</v>
      </c>
      <c r="BR75" s="17">
        <v>0</v>
      </c>
      <c r="BS75" s="17"/>
      <c r="BT75" s="17">
        <v>0</v>
      </c>
      <c r="BU75" s="17"/>
      <c r="BV75" s="17">
        <v>0</v>
      </c>
      <c r="BW75" s="17">
        <v>0</v>
      </c>
      <c r="BX75" s="17">
        <v>0</v>
      </c>
      <c r="BY75" s="17"/>
      <c r="BZ75" s="17">
        <v>8.7853923093988706E-3</v>
      </c>
      <c r="CA75" s="17">
        <v>3.70897671894758E-3</v>
      </c>
      <c r="CB75" s="17">
        <v>3.9549335301684897E-3</v>
      </c>
      <c r="CC75" s="17">
        <v>0</v>
      </c>
      <c r="CD75" s="17">
        <v>2.7981933674465398E-3</v>
      </c>
      <c r="CE75" s="17">
        <v>0</v>
      </c>
      <c r="CF75" s="17">
        <v>3.5016757954662598E-3</v>
      </c>
      <c r="CG75" s="17"/>
      <c r="CH75" s="17">
        <v>0</v>
      </c>
      <c r="CI75" s="17">
        <v>0</v>
      </c>
      <c r="CJ75" s="17">
        <v>5.7789796210979197E-3</v>
      </c>
      <c r="CK75" s="17">
        <v>3.12032160822809E-3</v>
      </c>
      <c r="CL75" s="17">
        <v>3.3304797871009997E-2</v>
      </c>
    </row>
    <row r="76" spans="2:90" x14ac:dyDescent="0.3">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row>
    <row r="77" spans="2:90" x14ac:dyDescent="0.3">
      <c r="B77" s="6" t="s">
        <v>153</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row>
    <row r="78" spans="2:90" x14ac:dyDescent="0.3">
      <c r="B78" s="24" t="s">
        <v>110</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row>
    <row r="79" spans="2:90" x14ac:dyDescent="0.3">
      <c r="B79" t="s">
        <v>140</v>
      </c>
      <c r="C79" s="17">
        <v>4.0060616663410799E-2</v>
      </c>
      <c r="D79" s="17">
        <v>4.7542312812509403E-2</v>
      </c>
      <c r="E79" s="17">
        <v>3.3066297786759499E-2</v>
      </c>
      <c r="F79" s="17"/>
      <c r="G79" s="17">
        <v>4.2396435808795901E-2</v>
      </c>
      <c r="H79" s="17">
        <v>3.3497327348905301E-2</v>
      </c>
      <c r="I79" s="17">
        <v>4.1615116141828001E-2</v>
      </c>
      <c r="J79" s="17">
        <v>6.0143708095778597E-2</v>
      </c>
      <c r="K79" s="17">
        <v>5.1798551449427403E-2</v>
      </c>
      <c r="L79" s="17">
        <v>1.8423973893141501E-2</v>
      </c>
      <c r="M79" s="17"/>
      <c r="N79" s="17">
        <v>9.9387103656393503E-3</v>
      </c>
      <c r="O79" s="17">
        <v>4.5102183255956801E-2</v>
      </c>
      <c r="P79" s="17">
        <v>2.8422975843216701E-2</v>
      </c>
      <c r="Q79" s="17">
        <v>7.7940615617750605E-2</v>
      </c>
      <c r="R79" s="17"/>
      <c r="S79" s="17">
        <v>3.9859750850147702E-2</v>
      </c>
      <c r="T79" s="17">
        <v>4.5601539495373697E-2</v>
      </c>
      <c r="U79" s="17">
        <v>5.1410537595015897E-2</v>
      </c>
      <c r="V79" s="17">
        <v>3.2323827808160198E-2</v>
      </c>
      <c r="W79" s="17">
        <v>3.5263549218782997E-2</v>
      </c>
      <c r="X79" s="17">
        <v>3.3986312914830098E-2</v>
      </c>
      <c r="Y79" s="17">
        <v>3.5181601851604301E-2</v>
      </c>
      <c r="Z79" s="17">
        <v>5.2785110183536203E-2</v>
      </c>
      <c r="AA79" s="17">
        <v>5.3547606133929997E-2</v>
      </c>
      <c r="AB79" s="17">
        <v>3.7015383784063001E-2</v>
      </c>
      <c r="AC79" s="17">
        <v>3.6920317426225799E-2</v>
      </c>
      <c r="AD79" s="17">
        <v>0</v>
      </c>
      <c r="AE79" s="17"/>
      <c r="AF79" s="17">
        <v>4.75339670236678E-2</v>
      </c>
      <c r="AG79" s="17">
        <v>3.3137856736127499E-2</v>
      </c>
      <c r="AH79" s="17">
        <v>4.3771460012003403E-2</v>
      </c>
      <c r="AI79" s="17"/>
      <c r="AJ79" s="17">
        <v>2.0831839376503802E-2</v>
      </c>
      <c r="AK79" s="17">
        <v>3.6040269880222603E-2</v>
      </c>
      <c r="AL79" s="17">
        <v>2.02869062681851E-2</v>
      </c>
      <c r="AM79" s="17">
        <v>6.1468281731221701E-2</v>
      </c>
      <c r="AN79" s="17">
        <v>2.6681040539508101E-2</v>
      </c>
      <c r="AO79" s="17"/>
      <c r="AP79" s="17">
        <v>3.4614006633514001E-2</v>
      </c>
      <c r="AQ79" s="17">
        <v>3.11861996086167E-2</v>
      </c>
      <c r="AR79" s="17">
        <v>3.3852818316051803E-2</v>
      </c>
      <c r="AS79" s="17">
        <v>4.2705033436662099E-2</v>
      </c>
      <c r="AT79" s="17">
        <v>2.0010923544626E-2</v>
      </c>
      <c r="AU79" s="17">
        <v>2.6486867814472199E-2</v>
      </c>
      <c r="AV79" s="17"/>
      <c r="AW79" s="17">
        <v>0.14033909304797901</v>
      </c>
      <c r="AX79" s="17">
        <v>7.3091587823107596E-2</v>
      </c>
      <c r="AY79" s="17">
        <v>5.2829036091905097E-2</v>
      </c>
      <c r="AZ79" s="17">
        <v>7.5622353777462806E-2</v>
      </c>
      <c r="BA79" s="17">
        <v>4.7333120323741901E-2</v>
      </c>
      <c r="BB79" s="17">
        <v>6.4536545387349001E-2</v>
      </c>
      <c r="BC79" s="17">
        <v>3.4468975933642503E-2</v>
      </c>
      <c r="BD79" s="17">
        <v>1.7423090951627699E-2</v>
      </c>
      <c r="BE79" s="17">
        <v>4.1826018676183303E-2</v>
      </c>
      <c r="BF79" s="17">
        <v>1.9685764060723199E-2</v>
      </c>
      <c r="BG79" s="17">
        <v>5.5300224392701297E-2</v>
      </c>
      <c r="BH79" s="17">
        <v>1.07530611617765E-2</v>
      </c>
      <c r="BI79" s="17">
        <v>2.20631305417089E-2</v>
      </c>
      <c r="BJ79" s="17">
        <v>1.6992752056852699E-2</v>
      </c>
      <c r="BK79" s="17">
        <v>0</v>
      </c>
      <c r="BL79" s="17">
        <v>0</v>
      </c>
      <c r="BM79" s="17"/>
      <c r="BN79" s="17">
        <v>3.3878648970256803E-2</v>
      </c>
      <c r="BO79" s="17">
        <v>4.8133489021813899E-2</v>
      </c>
      <c r="BP79" s="17"/>
      <c r="BQ79" s="17">
        <v>3.1939825407279201E-2</v>
      </c>
      <c r="BR79" s="17">
        <v>3.0022789326508301E-2</v>
      </c>
      <c r="BS79" s="17"/>
      <c r="BT79" s="17">
        <v>3.3046479830210397E-2</v>
      </c>
      <c r="BU79" s="17"/>
      <c r="BV79" s="17">
        <v>6.0929704096600597E-2</v>
      </c>
      <c r="BW79" s="17">
        <v>2.63881953941007E-2</v>
      </c>
      <c r="BX79" s="17">
        <v>2.8420317821741502E-2</v>
      </c>
      <c r="BY79" s="17"/>
      <c r="BZ79" s="17">
        <v>0.14097062360500501</v>
      </c>
      <c r="CA79" s="17">
        <v>6.9343477367834402E-2</v>
      </c>
      <c r="CB79" s="17">
        <v>4.7505922374083E-2</v>
      </c>
      <c r="CC79" s="17">
        <v>1.5109629630799599E-2</v>
      </c>
      <c r="CD79" s="17">
        <v>1.67912294285191E-2</v>
      </c>
      <c r="CE79" s="17">
        <v>7.9577832959945895E-3</v>
      </c>
      <c r="CF79" s="17">
        <v>1.77635816919848E-2</v>
      </c>
      <c r="CG79" s="17"/>
      <c r="CH79" s="17">
        <v>1.38517983938791E-2</v>
      </c>
      <c r="CI79" s="17">
        <v>6.69486644120856E-3</v>
      </c>
      <c r="CJ79" s="17">
        <v>2.9537128282370501E-2</v>
      </c>
      <c r="CK79" s="17">
        <v>9.7798558866420401E-2</v>
      </c>
      <c r="CL79" s="17">
        <v>0.28585997760098802</v>
      </c>
    </row>
    <row r="80" spans="2:90" x14ac:dyDescent="0.3">
      <c r="B80" t="s">
        <v>141</v>
      </c>
      <c r="C80" s="17">
        <v>2.4661981661153399E-2</v>
      </c>
      <c r="D80" s="17">
        <v>2.0957014414878902E-2</v>
      </c>
      <c r="E80" s="17">
        <v>2.75197818787636E-2</v>
      </c>
      <c r="F80" s="17"/>
      <c r="G80" s="17">
        <v>1.9731140225411399E-2</v>
      </c>
      <c r="H80" s="17">
        <v>3.1243766611370401E-2</v>
      </c>
      <c r="I80" s="17">
        <v>2.5944039914085799E-2</v>
      </c>
      <c r="J80" s="17">
        <v>2.9867515356848302E-2</v>
      </c>
      <c r="K80" s="17">
        <v>3.2060104371537598E-2</v>
      </c>
      <c r="L80" s="17">
        <v>1.23225483308013E-2</v>
      </c>
      <c r="M80" s="17"/>
      <c r="N80" s="17">
        <v>1.22233183261083E-2</v>
      </c>
      <c r="O80" s="17">
        <v>2.9077866324886101E-2</v>
      </c>
      <c r="P80" s="17">
        <v>1.7712563241359398E-2</v>
      </c>
      <c r="Q80" s="17">
        <v>3.9849280481407803E-2</v>
      </c>
      <c r="R80" s="17"/>
      <c r="S80" s="17">
        <v>1.43834547972437E-2</v>
      </c>
      <c r="T80" s="17">
        <v>1.50846688848264E-2</v>
      </c>
      <c r="U80" s="17">
        <v>6.1571164365188296E-3</v>
      </c>
      <c r="V80" s="17">
        <v>2.76441215896003E-2</v>
      </c>
      <c r="W80" s="17">
        <v>2.85686108889927E-2</v>
      </c>
      <c r="X80" s="17">
        <v>3.8043441318654399E-2</v>
      </c>
      <c r="Y80" s="17">
        <v>1.1301328974423999E-2</v>
      </c>
      <c r="Z80" s="17">
        <v>3.3735511040114401E-2</v>
      </c>
      <c r="AA80" s="17">
        <v>3.6706268995869498E-2</v>
      </c>
      <c r="AB80" s="17">
        <v>1.4881916537488601E-2</v>
      </c>
      <c r="AC80" s="17">
        <v>7.1965655090132793E-2</v>
      </c>
      <c r="AD80" s="17">
        <v>3.5278260809369702E-2</v>
      </c>
      <c r="AE80" s="17"/>
      <c r="AF80" s="17">
        <v>2.16777211796483E-2</v>
      </c>
      <c r="AG80" s="17">
        <v>2.5697608349472399E-2</v>
      </c>
      <c r="AH80" s="17">
        <v>4.4409313392679402E-2</v>
      </c>
      <c r="AI80" s="17"/>
      <c r="AJ80" s="17">
        <v>2.8414226344986099E-2</v>
      </c>
      <c r="AK80" s="17">
        <v>2.0733665334054598E-2</v>
      </c>
      <c r="AL80" s="17">
        <v>1.24704456623074E-2</v>
      </c>
      <c r="AM80" s="17">
        <v>1.6089614915423399E-2</v>
      </c>
      <c r="AN80" s="17">
        <v>7.3672035465416993E-2</v>
      </c>
      <c r="AO80" s="17"/>
      <c r="AP80" s="17">
        <v>1.24784172797933E-2</v>
      </c>
      <c r="AQ80" s="17">
        <v>2.8969893680344E-2</v>
      </c>
      <c r="AR80" s="17">
        <v>2.7583852686941999E-2</v>
      </c>
      <c r="AS80" s="17">
        <v>2.0313578128078099E-2</v>
      </c>
      <c r="AT80" s="17">
        <v>4.5228439115853301E-2</v>
      </c>
      <c r="AU80" s="17">
        <v>9.9809918598768206E-3</v>
      </c>
      <c r="AV80" s="17"/>
      <c r="AW80" s="17">
        <v>4.4621620120488099E-2</v>
      </c>
      <c r="AX80" s="17">
        <v>6.7734161398150902E-2</v>
      </c>
      <c r="AY80" s="17">
        <v>4.7828711222439403E-2</v>
      </c>
      <c r="AZ80" s="17">
        <v>2.5789858871179999E-2</v>
      </c>
      <c r="BA80" s="17">
        <v>2.1382052440814502E-2</v>
      </c>
      <c r="BB80" s="17">
        <v>9.9312733364924997E-3</v>
      </c>
      <c r="BC80" s="17">
        <v>3.1027295460836199E-2</v>
      </c>
      <c r="BD80" s="17">
        <v>2.0465379119746E-2</v>
      </c>
      <c r="BE80" s="17">
        <v>4.8853877108773203E-2</v>
      </c>
      <c r="BF80" s="17">
        <v>1.91301420340774E-2</v>
      </c>
      <c r="BG80" s="17">
        <v>1.3077377243367201E-2</v>
      </c>
      <c r="BH80" s="17">
        <v>0</v>
      </c>
      <c r="BI80" s="17">
        <v>2.5324792754970099E-2</v>
      </c>
      <c r="BJ80" s="17">
        <v>1.51425478715576E-2</v>
      </c>
      <c r="BK80" s="17">
        <v>0</v>
      </c>
      <c r="BL80" s="17">
        <v>2.2607424499229201E-2</v>
      </c>
      <c r="BM80" s="17"/>
      <c r="BN80" s="17">
        <v>2.6052273514099701E-2</v>
      </c>
      <c r="BO80" s="17">
        <v>2.3098828793890101E-2</v>
      </c>
      <c r="BP80" s="17"/>
      <c r="BQ80" s="17">
        <v>1.1796644672894799E-2</v>
      </c>
      <c r="BR80" s="17">
        <v>4.2176810036470197E-2</v>
      </c>
      <c r="BS80" s="17"/>
      <c r="BT80" s="17">
        <v>1.8076216004210201E-2</v>
      </c>
      <c r="BU80" s="17"/>
      <c r="BV80" s="17">
        <v>3.5832644211507302E-2</v>
      </c>
      <c r="BW80" s="17">
        <v>2.4985223019145599E-2</v>
      </c>
      <c r="BX80" s="17">
        <v>1.7645062309909601E-2</v>
      </c>
      <c r="BY80" s="17"/>
      <c r="BZ80" s="17">
        <v>6.0811499811389398E-2</v>
      </c>
      <c r="CA80" s="17">
        <v>5.3621942966820602E-2</v>
      </c>
      <c r="CB80" s="17">
        <v>2.23952142372577E-2</v>
      </c>
      <c r="CC80" s="17">
        <v>1.8284862913070798E-2</v>
      </c>
      <c r="CD80" s="17">
        <v>2.17359808463112E-2</v>
      </c>
      <c r="CE80" s="17">
        <v>1.54605391528429E-2</v>
      </c>
      <c r="CF80" s="17">
        <v>0</v>
      </c>
      <c r="CG80" s="17"/>
      <c r="CH80" s="17">
        <v>1.16840025083765E-2</v>
      </c>
      <c r="CI80" s="17">
        <v>7.9805537162950298E-3</v>
      </c>
      <c r="CJ80" s="17">
        <v>3.2598533720335998E-2</v>
      </c>
      <c r="CK80" s="17">
        <v>3.3023814464138497E-2</v>
      </c>
      <c r="CL80" s="17">
        <v>0.105924386304118</v>
      </c>
    </row>
    <row r="81" spans="2:90" x14ac:dyDescent="0.3">
      <c r="B81" t="s">
        <v>142</v>
      </c>
      <c r="C81" s="17">
        <v>4.0104359089190397E-2</v>
      </c>
      <c r="D81" s="17">
        <v>3.88490379001874E-2</v>
      </c>
      <c r="E81" s="17">
        <v>3.9688919098467397E-2</v>
      </c>
      <c r="F81" s="17"/>
      <c r="G81" s="17">
        <v>5.3255060662895301E-2</v>
      </c>
      <c r="H81" s="17">
        <v>2.8278522648208401E-2</v>
      </c>
      <c r="I81" s="17">
        <v>5.2840336968672498E-2</v>
      </c>
      <c r="J81" s="17">
        <v>4.3496901584665203E-2</v>
      </c>
      <c r="K81" s="17">
        <v>3.6099889416539702E-2</v>
      </c>
      <c r="L81" s="17">
        <v>3.0533754062280399E-2</v>
      </c>
      <c r="M81" s="17"/>
      <c r="N81" s="17">
        <v>3.48772277386439E-2</v>
      </c>
      <c r="O81" s="17">
        <v>3.2978150088722499E-2</v>
      </c>
      <c r="P81" s="17">
        <v>3.2382691663909197E-2</v>
      </c>
      <c r="Q81" s="17">
        <v>6.0332322552704598E-2</v>
      </c>
      <c r="R81" s="17"/>
      <c r="S81" s="17">
        <v>4.4466129868020399E-2</v>
      </c>
      <c r="T81" s="17">
        <v>2.96879314935144E-2</v>
      </c>
      <c r="U81" s="17">
        <v>5.8487821608734197E-2</v>
      </c>
      <c r="V81" s="17">
        <v>3.2286647225760703E-2</v>
      </c>
      <c r="W81" s="17">
        <v>2.5856331332379901E-2</v>
      </c>
      <c r="X81" s="17">
        <v>5.6519083542264599E-2</v>
      </c>
      <c r="Y81" s="17">
        <v>1.18717308509084E-2</v>
      </c>
      <c r="Z81" s="17">
        <v>3.2493682680446299E-2</v>
      </c>
      <c r="AA81" s="17">
        <v>6.0848753479987097E-2</v>
      </c>
      <c r="AB81" s="17">
        <v>3.8991314139962097E-2</v>
      </c>
      <c r="AC81" s="17">
        <v>5.1533016110792897E-2</v>
      </c>
      <c r="AD81" s="17">
        <v>1.6740094719200099E-2</v>
      </c>
      <c r="AE81" s="17"/>
      <c r="AF81" s="17">
        <v>3.8587536624811701E-2</v>
      </c>
      <c r="AG81" s="17">
        <v>3.6458482837968299E-2</v>
      </c>
      <c r="AH81" s="17">
        <v>4.2199026850387199E-2</v>
      </c>
      <c r="AI81" s="17"/>
      <c r="AJ81" s="17">
        <v>4.1657840274874298E-2</v>
      </c>
      <c r="AK81" s="17">
        <v>3.7278966263638698E-2</v>
      </c>
      <c r="AL81" s="17">
        <v>2.9524092078973999E-2</v>
      </c>
      <c r="AM81" s="17">
        <v>4.0531338528255099E-2</v>
      </c>
      <c r="AN81" s="17">
        <v>5.42108870629514E-2</v>
      </c>
      <c r="AO81" s="17"/>
      <c r="AP81" s="17">
        <v>1.8093180145580201E-2</v>
      </c>
      <c r="AQ81" s="17">
        <v>3.5010899669086798E-2</v>
      </c>
      <c r="AR81" s="17">
        <v>3.7905543488486501E-2</v>
      </c>
      <c r="AS81" s="17">
        <v>4.82103433894557E-2</v>
      </c>
      <c r="AT81" s="17">
        <v>9.2457965821160004E-2</v>
      </c>
      <c r="AU81" s="17">
        <v>2.7688932304771201E-2</v>
      </c>
      <c r="AV81" s="17"/>
      <c r="AW81" s="17">
        <v>5.3335519089365797E-2</v>
      </c>
      <c r="AX81" s="17">
        <v>8.0023650612067301E-2</v>
      </c>
      <c r="AY81" s="17">
        <v>4.65218106953139E-2</v>
      </c>
      <c r="AZ81" s="17">
        <v>7.9359639821862699E-2</v>
      </c>
      <c r="BA81" s="17">
        <v>4.9977310347741201E-2</v>
      </c>
      <c r="BB81" s="17">
        <v>4.8301431712008902E-2</v>
      </c>
      <c r="BC81" s="17">
        <v>4.8656112354076998E-2</v>
      </c>
      <c r="BD81" s="17">
        <v>2.5446376198843199E-2</v>
      </c>
      <c r="BE81" s="17">
        <v>2.6390285083347301E-2</v>
      </c>
      <c r="BF81" s="17">
        <v>2.95075028424257E-2</v>
      </c>
      <c r="BG81" s="17">
        <v>0</v>
      </c>
      <c r="BH81" s="17">
        <v>4.64686123864365E-2</v>
      </c>
      <c r="BI81" s="17">
        <v>6.9637282889762397E-2</v>
      </c>
      <c r="BJ81" s="17">
        <v>0</v>
      </c>
      <c r="BK81" s="17">
        <v>0</v>
      </c>
      <c r="BL81" s="17">
        <v>2.1347837767605401E-2</v>
      </c>
      <c r="BM81" s="17"/>
      <c r="BN81" s="17">
        <v>2.7768275793096701E-2</v>
      </c>
      <c r="BO81" s="17">
        <v>5.7730114133740199E-2</v>
      </c>
      <c r="BP81" s="17"/>
      <c r="BQ81" s="17">
        <v>1.7884684844303299E-2</v>
      </c>
      <c r="BR81" s="17">
        <v>6.4740686610392603E-2</v>
      </c>
      <c r="BS81" s="17"/>
      <c r="BT81" s="17">
        <v>3.4687065146583602E-2</v>
      </c>
      <c r="BU81" s="17"/>
      <c r="BV81" s="17">
        <v>4.0944031741370901E-2</v>
      </c>
      <c r="BW81" s="17">
        <v>3.8412403378046397E-2</v>
      </c>
      <c r="BX81" s="17">
        <v>3.8133909393565299E-2</v>
      </c>
      <c r="BY81" s="17"/>
      <c r="BZ81" s="17">
        <v>9.5176439076035999E-2</v>
      </c>
      <c r="CA81" s="17">
        <v>8.3364881372480104E-2</v>
      </c>
      <c r="CB81" s="17">
        <v>2.8619340412892599E-2</v>
      </c>
      <c r="CC81" s="17">
        <v>3.2866391839412597E-2</v>
      </c>
      <c r="CD81" s="17">
        <v>1.75476654157368E-2</v>
      </c>
      <c r="CE81" s="17">
        <v>4.3929943078025897E-3</v>
      </c>
      <c r="CF81" s="17">
        <v>3.5366609842829203E-2</v>
      </c>
      <c r="CG81" s="17"/>
      <c r="CH81" s="17">
        <v>2.0418245150794601E-2</v>
      </c>
      <c r="CI81" s="17">
        <v>1.56829826170947E-2</v>
      </c>
      <c r="CJ81" s="17">
        <v>4.8402687556701102E-2</v>
      </c>
      <c r="CK81" s="17">
        <v>8.0907720170171393E-2</v>
      </c>
      <c r="CL81" s="17">
        <v>7.9529718145118E-2</v>
      </c>
    </row>
    <row r="82" spans="2:90" x14ac:dyDescent="0.3">
      <c r="B82" t="s">
        <v>143</v>
      </c>
      <c r="C82" s="17">
        <v>5.2934711231659402E-2</v>
      </c>
      <c r="D82" s="17">
        <v>4.6536754929160401E-2</v>
      </c>
      <c r="E82" s="17">
        <v>5.8635385095227602E-2</v>
      </c>
      <c r="F82" s="17"/>
      <c r="G82" s="17">
        <v>6.8224427999426199E-2</v>
      </c>
      <c r="H82" s="17">
        <v>3.5126764177584702E-2</v>
      </c>
      <c r="I82" s="17">
        <v>6.1793862263079799E-2</v>
      </c>
      <c r="J82" s="17">
        <v>6.8929996397818202E-2</v>
      </c>
      <c r="K82" s="17">
        <v>5.8555401388759899E-2</v>
      </c>
      <c r="L82" s="17">
        <v>3.33196310747116E-2</v>
      </c>
      <c r="M82" s="17"/>
      <c r="N82" s="17">
        <v>4.69845365178845E-2</v>
      </c>
      <c r="O82" s="17">
        <v>4.5298747303296298E-2</v>
      </c>
      <c r="P82" s="17">
        <v>5.9360528729251599E-2</v>
      </c>
      <c r="Q82" s="17">
        <v>6.0290656556979398E-2</v>
      </c>
      <c r="R82" s="17"/>
      <c r="S82" s="17">
        <v>8.65249898697249E-2</v>
      </c>
      <c r="T82" s="17">
        <v>4.2711286077938802E-2</v>
      </c>
      <c r="U82" s="17">
        <v>5.3805377626777097E-2</v>
      </c>
      <c r="V82" s="17">
        <v>6.0017899841678497E-2</v>
      </c>
      <c r="W82" s="17">
        <v>5.9063294562979103E-2</v>
      </c>
      <c r="X82" s="17">
        <v>5.4549839534046601E-2</v>
      </c>
      <c r="Y82" s="17">
        <v>6.5045194756599797E-2</v>
      </c>
      <c r="Z82" s="17">
        <v>6.5079395771744E-2</v>
      </c>
      <c r="AA82" s="17">
        <v>3.88019934401155E-2</v>
      </c>
      <c r="AB82" s="17">
        <v>2.25013147349378E-2</v>
      </c>
      <c r="AC82" s="17">
        <v>3.65725822355287E-2</v>
      </c>
      <c r="AD82" s="17">
        <v>1.9512139861373099E-2</v>
      </c>
      <c r="AE82" s="17"/>
      <c r="AF82" s="17">
        <v>5.63307870382403E-2</v>
      </c>
      <c r="AG82" s="17">
        <v>4.0251079041263002E-2</v>
      </c>
      <c r="AH82" s="17">
        <v>7.2684638823774697E-2</v>
      </c>
      <c r="AI82" s="17"/>
      <c r="AJ82" s="17">
        <v>2.9954535955190199E-2</v>
      </c>
      <c r="AK82" s="17">
        <v>5.5495557373000701E-2</v>
      </c>
      <c r="AL82" s="17">
        <v>4.7824665946250101E-2</v>
      </c>
      <c r="AM82" s="17">
        <v>6.8927997359899698E-2</v>
      </c>
      <c r="AN82" s="17">
        <v>8.56320086667684E-2</v>
      </c>
      <c r="AO82" s="17"/>
      <c r="AP82" s="17">
        <v>5.2068211049030699E-2</v>
      </c>
      <c r="AQ82" s="17">
        <v>2.6685223743711899E-2</v>
      </c>
      <c r="AR82" s="17">
        <v>7.5044235555068894E-2</v>
      </c>
      <c r="AS82" s="17">
        <v>5.8257955403422997E-2</v>
      </c>
      <c r="AT82" s="17">
        <v>6.33641242174727E-2</v>
      </c>
      <c r="AU82" s="17">
        <v>7.7683057627040794E-2</v>
      </c>
      <c r="AV82" s="17"/>
      <c r="AW82" s="17">
        <v>0</v>
      </c>
      <c r="AX82" s="17">
        <v>9.9679315813491001E-2</v>
      </c>
      <c r="AY82" s="17">
        <v>3.3769932629498602E-2</v>
      </c>
      <c r="AZ82" s="17">
        <v>9.6661639488589704E-2</v>
      </c>
      <c r="BA82" s="17">
        <v>5.3370167368975298E-2</v>
      </c>
      <c r="BB82" s="17">
        <v>3.9176823921753999E-2</v>
      </c>
      <c r="BC82" s="17">
        <v>4.5285605916253503E-2</v>
      </c>
      <c r="BD82" s="17">
        <v>6.2632124634049699E-2</v>
      </c>
      <c r="BE82" s="17">
        <v>6.4359176459640705E-2</v>
      </c>
      <c r="BF82" s="17">
        <v>3.2453952279832603E-2</v>
      </c>
      <c r="BG82" s="17">
        <v>4.5110018595097098E-2</v>
      </c>
      <c r="BH82" s="17">
        <v>3.9133636373122102E-2</v>
      </c>
      <c r="BI82" s="17">
        <v>2.2819861793558199E-2</v>
      </c>
      <c r="BJ82" s="17">
        <v>1.5907967488131398E-2</v>
      </c>
      <c r="BK82" s="17">
        <v>2.1410619186968499E-2</v>
      </c>
      <c r="BL82" s="17">
        <v>6.8386921841341694E-2</v>
      </c>
      <c r="BM82" s="17"/>
      <c r="BN82" s="17">
        <v>4.3007790858278903E-2</v>
      </c>
      <c r="BO82" s="17">
        <v>6.7417978530041001E-2</v>
      </c>
      <c r="BP82" s="17"/>
      <c r="BQ82" s="17">
        <v>5.3341425518292698E-2</v>
      </c>
      <c r="BR82" s="17">
        <v>4.6786359878898703E-2</v>
      </c>
      <c r="BS82" s="17"/>
      <c r="BT82" s="17">
        <v>4.9064469120611999E-2</v>
      </c>
      <c r="BU82" s="17"/>
      <c r="BV82" s="17">
        <v>7.4510297979385007E-2</v>
      </c>
      <c r="BW82" s="17">
        <v>6.5857765137293897E-2</v>
      </c>
      <c r="BX82" s="17">
        <v>4.06614607215878E-2</v>
      </c>
      <c r="BY82" s="17"/>
      <c r="BZ82" s="17">
        <v>9.0047437373228303E-2</v>
      </c>
      <c r="CA82" s="17">
        <v>6.8518698276786805E-2</v>
      </c>
      <c r="CB82" s="17">
        <v>6.9546725041367094E-2</v>
      </c>
      <c r="CC82" s="17">
        <v>3.5869647380173002E-2</v>
      </c>
      <c r="CD82" s="17">
        <v>3.17304368029604E-2</v>
      </c>
      <c r="CE82" s="17">
        <v>5.4836675033006502E-2</v>
      </c>
      <c r="CF82" s="17">
        <v>2.85022045609723E-2</v>
      </c>
      <c r="CG82" s="17"/>
      <c r="CH82" s="17">
        <v>2.74010469461832E-2</v>
      </c>
      <c r="CI82" s="17">
        <v>3.5224398740887897E-2</v>
      </c>
      <c r="CJ82" s="17">
        <v>6.0895714309240699E-2</v>
      </c>
      <c r="CK82" s="17">
        <v>8.7322250777720503E-2</v>
      </c>
      <c r="CL82" s="17">
        <v>7.2443428805969198E-2</v>
      </c>
    </row>
    <row r="83" spans="2:90" x14ac:dyDescent="0.3">
      <c r="B83" t="s">
        <v>144</v>
      </c>
      <c r="C83" s="17">
        <v>6.5565934188136096E-2</v>
      </c>
      <c r="D83" s="17">
        <v>6.1306244212101998E-2</v>
      </c>
      <c r="E83" s="17">
        <v>6.9290112597215806E-2</v>
      </c>
      <c r="F83" s="17"/>
      <c r="G83" s="17">
        <v>8.63461580297505E-2</v>
      </c>
      <c r="H83" s="17">
        <v>6.0448259387707398E-2</v>
      </c>
      <c r="I83" s="17">
        <v>7.3959302035064997E-2</v>
      </c>
      <c r="J83" s="17">
        <v>7.1906555155523896E-2</v>
      </c>
      <c r="K83" s="17">
        <v>6.12061935198044E-2</v>
      </c>
      <c r="L83" s="17">
        <v>4.6847840427603198E-2</v>
      </c>
      <c r="M83" s="17"/>
      <c r="N83" s="17">
        <v>4.79232861818608E-2</v>
      </c>
      <c r="O83" s="17">
        <v>6.0589341488040203E-2</v>
      </c>
      <c r="P83" s="17">
        <v>8.1811129951293096E-2</v>
      </c>
      <c r="Q83" s="17">
        <v>7.6110299031903597E-2</v>
      </c>
      <c r="R83" s="17"/>
      <c r="S83" s="17">
        <v>4.75974532132932E-2</v>
      </c>
      <c r="T83" s="17">
        <v>7.3141828530363301E-2</v>
      </c>
      <c r="U83" s="17">
        <v>6.6092599316492903E-2</v>
      </c>
      <c r="V83" s="17">
        <v>5.6529263868797801E-2</v>
      </c>
      <c r="W83" s="17">
        <v>6.5159485957048499E-2</v>
      </c>
      <c r="X83" s="17">
        <v>9.2588473300870805E-2</v>
      </c>
      <c r="Y83" s="17">
        <v>8.0663599166740499E-2</v>
      </c>
      <c r="Z83" s="17">
        <v>3.19273737078326E-2</v>
      </c>
      <c r="AA83" s="17">
        <v>5.5423160027034998E-2</v>
      </c>
      <c r="AB83" s="17">
        <v>9.0565308805136094E-2</v>
      </c>
      <c r="AC83" s="17">
        <v>4.4000140412448298E-2</v>
      </c>
      <c r="AD83" s="17">
        <v>6.5232720726286803E-2</v>
      </c>
      <c r="AE83" s="17"/>
      <c r="AF83" s="17">
        <v>4.9847617234977201E-2</v>
      </c>
      <c r="AG83" s="17">
        <v>6.7870538969578897E-2</v>
      </c>
      <c r="AH83" s="17">
        <v>8.0525521895017896E-2</v>
      </c>
      <c r="AI83" s="17"/>
      <c r="AJ83" s="17">
        <v>3.4277055039290301E-2</v>
      </c>
      <c r="AK83" s="17">
        <v>6.62427464053017E-2</v>
      </c>
      <c r="AL83" s="17">
        <v>6.3386416429198594E-2</v>
      </c>
      <c r="AM83" s="17">
        <v>7.4647778086206998E-2</v>
      </c>
      <c r="AN83" s="17">
        <v>3.8018971627156999E-2</v>
      </c>
      <c r="AO83" s="17"/>
      <c r="AP83" s="17">
        <v>6.4372465541649201E-2</v>
      </c>
      <c r="AQ83" s="17">
        <v>3.46640882359842E-2</v>
      </c>
      <c r="AR83" s="17">
        <v>6.3305259069066006E-2</v>
      </c>
      <c r="AS83" s="17">
        <v>7.5260885149295201E-2</v>
      </c>
      <c r="AT83" s="17">
        <v>5.9388917683901102E-2</v>
      </c>
      <c r="AU83" s="17">
        <v>5.55555613403391E-2</v>
      </c>
      <c r="AV83" s="17"/>
      <c r="AW83" s="17">
        <v>0.144698271701651</v>
      </c>
      <c r="AX83" s="17">
        <v>8.4679034622013594E-2</v>
      </c>
      <c r="AY83" s="17">
        <v>9.9936036046634993E-2</v>
      </c>
      <c r="AZ83" s="17">
        <v>6.3197410681538002E-2</v>
      </c>
      <c r="BA83" s="17">
        <v>8.0726181027656704E-2</v>
      </c>
      <c r="BB83" s="17">
        <v>7.6882229367738197E-2</v>
      </c>
      <c r="BC83" s="17">
        <v>5.5721137066536301E-2</v>
      </c>
      <c r="BD83" s="17">
        <v>6.1975963283517801E-2</v>
      </c>
      <c r="BE83" s="17">
        <v>5.7244622855083901E-2</v>
      </c>
      <c r="BF83" s="17">
        <v>7.9272042340926996E-2</v>
      </c>
      <c r="BG83" s="17">
        <v>6.3939623763835898E-2</v>
      </c>
      <c r="BH83" s="17">
        <v>5.4535983290800998E-2</v>
      </c>
      <c r="BI83" s="17">
        <v>5.0562433081676302E-2</v>
      </c>
      <c r="BJ83" s="17">
        <v>1.7152038393202802E-2</v>
      </c>
      <c r="BK83" s="17">
        <v>4.1130499246450999E-2</v>
      </c>
      <c r="BL83" s="17">
        <v>4.1225563166586397E-2</v>
      </c>
      <c r="BM83" s="17"/>
      <c r="BN83" s="17">
        <v>5.5082316410959099E-2</v>
      </c>
      <c r="BO83" s="17">
        <v>8.1001577035469299E-2</v>
      </c>
      <c r="BP83" s="17"/>
      <c r="BQ83" s="17">
        <v>5.9351263554895402E-2</v>
      </c>
      <c r="BR83" s="17">
        <v>8.2270281182131394E-2</v>
      </c>
      <c r="BS83" s="17"/>
      <c r="BT83" s="17">
        <v>3.2901553652473402E-2</v>
      </c>
      <c r="BU83" s="17"/>
      <c r="BV83" s="17">
        <v>9.26731980372901E-2</v>
      </c>
      <c r="BW83" s="17">
        <v>6.9899600943952395E-2</v>
      </c>
      <c r="BX83" s="17">
        <v>5.6665233781956599E-2</v>
      </c>
      <c r="BY83" s="17"/>
      <c r="BZ83" s="17">
        <v>0.113286583056575</v>
      </c>
      <c r="CA83" s="17">
        <v>8.8013487797562101E-2</v>
      </c>
      <c r="CB83" s="17">
        <v>5.7609810059229397E-2</v>
      </c>
      <c r="CC83" s="17">
        <v>5.6880558947795E-2</v>
      </c>
      <c r="CD83" s="17">
        <v>5.7718740333140603E-2</v>
      </c>
      <c r="CE83" s="17">
        <v>4.1845658630041499E-2</v>
      </c>
      <c r="CF83" s="17">
        <v>5.1338836834745202E-2</v>
      </c>
      <c r="CG83" s="17"/>
      <c r="CH83" s="17">
        <v>6.2335572466851702E-2</v>
      </c>
      <c r="CI83" s="17">
        <v>4.5061070056104303E-2</v>
      </c>
      <c r="CJ83" s="17">
        <v>5.9693183872574503E-2</v>
      </c>
      <c r="CK83" s="17">
        <v>0.116638197810922</v>
      </c>
      <c r="CL83" s="17">
        <v>0.118542870626513</v>
      </c>
    </row>
    <row r="84" spans="2:90" x14ac:dyDescent="0.3">
      <c r="B84" t="s">
        <v>145</v>
      </c>
      <c r="C84" s="17">
        <v>0.124436336956902</v>
      </c>
      <c r="D84" s="17">
        <v>0.107329311755059</v>
      </c>
      <c r="E84" s="17">
        <v>0.14009481491467299</v>
      </c>
      <c r="F84" s="17"/>
      <c r="G84" s="17">
        <v>0.107540663206059</v>
      </c>
      <c r="H84" s="17">
        <v>0.109560103806294</v>
      </c>
      <c r="I84" s="17">
        <v>0.114490808475063</v>
      </c>
      <c r="J84" s="17">
        <v>0.16301636376289</v>
      </c>
      <c r="K84" s="17">
        <v>0.14682292133858599</v>
      </c>
      <c r="L84" s="17">
        <v>0.10962777208466</v>
      </c>
      <c r="M84" s="17"/>
      <c r="N84" s="17">
        <v>0.104764743630199</v>
      </c>
      <c r="O84" s="17">
        <v>0.160194883335565</v>
      </c>
      <c r="P84" s="17">
        <v>0.13313136924529501</v>
      </c>
      <c r="Q84" s="17">
        <v>0.100204171420891</v>
      </c>
      <c r="R84" s="17"/>
      <c r="S84" s="17">
        <v>0.10070420059973199</v>
      </c>
      <c r="T84" s="17">
        <v>0.12800726085293099</v>
      </c>
      <c r="U84" s="17">
        <v>9.0512071361252597E-2</v>
      </c>
      <c r="V84" s="17">
        <v>0.133193140104446</v>
      </c>
      <c r="W84" s="17">
        <v>0.113022591386228</v>
      </c>
      <c r="X84" s="17">
        <v>0.100778342533624</v>
      </c>
      <c r="Y84" s="17">
        <v>0.117440486332352</v>
      </c>
      <c r="Z84" s="17">
        <v>0.11476113267595101</v>
      </c>
      <c r="AA84" s="17">
        <v>0.14632136157310299</v>
      </c>
      <c r="AB84" s="17">
        <v>0.16920060386590499</v>
      </c>
      <c r="AC84" s="17">
        <v>0.15921857526370001</v>
      </c>
      <c r="AD84" s="17">
        <v>0.14053879747616499</v>
      </c>
      <c r="AE84" s="17"/>
      <c r="AF84" s="17">
        <v>0.12878258886708999</v>
      </c>
      <c r="AG84" s="17">
        <v>0.106871421673878</v>
      </c>
      <c r="AH84" s="17">
        <v>0.155801754234691</v>
      </c>
      <c r="AI84" s="17"/>
      <c r="AJ84" s="17">
        <v>9.94399476439429E-2</v>
      </c>
      <c r="AK84" s="17">
        <v>0.11613495375284399</v>
      </c>
      <c r="AL84" s="17">
        <v>0.14203164822348899</v>
      </c>
      <c r="AM84" s="17">
        <v>0.11529153809455001</v>
      </c>
      <c r="AN84" s="17">
        <v>0.14152668066921301</v>
      </c>
      <c r="AO84" s="17"/>
      <c r="AP84" s="17">
        <v>0.110314455425246</v>
      </c>
      <c r="AQ84" s="17">
        <v>8.5166783749236599E-2</v>
      </c>
      <c r="AR84" s="17">
        <v>0.16787508822559699</v>
      </c>
      <c r="AS84" s="17">
        <v>0.14305096499435899</v>
      </c>
      <c r="AT84" s="17">
        <v>0.117475276237149</v>
      </c>
      <c r="AU84" s="17">
        <v>0.123773378751859</v>
      </c>
      <c r="AV84" s="17"/>
      <c r="AW84" s="17">
        <v>0.20121667314418701</v>
      </c>
      <c r="AX84" s="17">
        <v>0.111546825783033</v>
      </c>
      <c r="AY84" s="17">
        <v>0.139500479574826</v>
      </c>
      <c r="AZ84" s="17">
        <v>0.15017940326837401</v>
      </c>
      <c r="BA84" s="17">
        <v>0.14405417163305401</v>
      </c>
      <c r="BB84" s="17">
        <v>0.140217693191245</v>
      </c>
      <c r="BC84" s="17">
        <v>0.15440459550663499</v>
      </c>
      <c r="BD84" s="17">
        <v>0.11968833257240399</v>
      </c>
      <c r="BE84" s="17">
        <v>9.3513044644266602E-2</v>
      </c>
      <c r="BF84" s="17">
        <v>9.7534509979977299E-2</v>
      </c>
      <c r="BG84" s="17">
        <v>0.11339610006553701</v>
      </c>
      <c r="BH84" s="17">
        <v>0.11690371608415</v>
      </c>
      <c r="BI84" s="17">
        <v>8.5700276036079603E-2</v>
      </c>
      <c r="BJ84" s="17">
        <v>0.198176322942308</v>
      </c>
      <c r="BK84" s="17">
        <v>0.10784826974696</v>
      </c>
      <c r="BL84" s="17">
        <v>6.7499780728618494E-2</v>
      </c>
      <c r="BM84" s="17"/>
      <c r="BN84" s="17">
        <v>0.114601267238317</v>
      </c>
      <c r="BO84" s="17">
        <v>0.13740085768201901</v>
      </c>
      <c r="BP84" s="17"/>
      <c r="BQ84" s="17">
        <v>0.10746043786363001</v>
      </c>
      <c r="BR84" s="17">
        <v>0.13023583413520201</v>
      </c>
      <c r="BS84" s="17"/>
      <c r="BT84" s="17">
        <v>0.11712137081120499</v>
      </c>
      <c r="BU84" s="17"/>
      <c r="BV84" s="17">
        <v>0.12594109697727501</v>
      </c>
      <c r="BW84" s="17">
        <v>0.136831312232921</v>
      </c>
      <c r="BX84" s="17">
        <v>0.12034938204897599</v>
      </c>
      <c r="BY84" s="17"/>
      <c r="BZ84" s="17">
        <v>0.116963658740333</v>
      </c>
      <c r="CA84" s="17">
        <v>0.14504390128822001</v>
      </c>
      <c r="CB84" s="17">
        <v>0.17929016401329401</v>
      </c>
      <c r="CC84" s="17">
        <v>0.16084626194164101</v>
      </c>
      <c r="CD84" s="17">
        <v>8.4104240870268604E-2</v>
      </c>
      <c r="CE84" s="17">
        <v>0.13050110249650901</v>
      </c>
      <c r="CF84" s="17">
        <v>6.06343090924946E-2</v>
      </c>
      <c r="CG84" s="17"/>
      <c r="CH84" s="17">
        <v>4.5321040094986498E-2</v>
      </c>
      <c r="CI84" s="17">
        <v>0.10582339458498199</v>
      </c>
      <c r="CJ84" s="17">
        <v>0.15324211613635499</v>
      </c>
      <c r="CK84" s="17">
        <v>0.14843597438304901</v>
      </c>
      <c r="CL84" s="17">
        <v>0.132337039267927</v>
      </c>
    </row>
    <row r="85" spans="2:90" x14ac:dyDescent="0.3">
      <c r="B85" t="s">
        <v>146</v>
      </c>
      <c r="C85" s="17">
        <v>0.12672164923235199</v>
      </c>
      <c r="D85" s="17">
        <v>0.14592305632668401</v>
      </c>
      <c r="E85" s="17">
        <v>0.108960591460497</v>
      </c>
      <c r="F85" s="17"/>
      <c r="G85" s="17">
        <v>0.18198027264039701</v>
      </c>
      <c r="H85" s="17">
        <v>0.111730344338819</v>
      </c>
      <c r="I85" s="17">
        <v>0.13303425705597599</v>
      </c>
      <c r="J85" s="17">
        <v>0.112496410254198</v>
      </c>
      <c r="K85" s="17">
        <v>0.12722033965238899</v>
      </c>
      <c r="L85" s="17">
        <v>0.108303773993041</v>
      </c>
      <c r="M85" s="17"/>
      <c r="N85" s="17">
        <v>0.13014376147680501</v>
      </c>
      <c r="O85" s="17">
        <v>0.131594527873444</v>
      </c>
      <c r="P85" s="17">
        <v>0.124606394816055</v>
      </c>
      <c r="Q85" s="17">
        <v>0.121103204582044</v>
      </c>
      <c r="R85" s="17"/>
      <c r="S85" s="17">
        <v>0.12517849942582099</v>
      </c>
      <c r="T85" s="17">
        <v>0.11110126965501201</v>
      </c>
      <c r="U85" s="17">
        <v>0.12373433765924299</v>
      </c>
      <c r="V85" s="17">
        <v>0.159351120479643</v>
      </c>
      <c r="W85" s="17">
        <v>0.13723267181534901</v>
      </c>
      <c r="X85" s="17">
        <v>0.13162942650093101</v>
      </c>
      <c r="Y85" s="17">
        <v>0.142268808621833</v>
      </c>
      <c r="Z85" s="17">
        <v>6.7742199311519397E-2</v>
      </c>
      <c r="AA85" s="17">
        <v>0.14956670078225301</v>
      </c>
      <c r="AB85" s="17">
        <v>0.115157163901981</v>
      </c>
      <c r="AC85" s="17">
        <v>9.0467424447721004E-2</v>
      </c>
      <c r="AD85" s="17">
        <v>0.12087562556482501</v>
      </c>
      <c r="AE85" s="17"/>
      <c r="AF85" s="17">
        <v>0.108350001231496</v>
      </c>
      <c r="AG85" s="17">
        <v>0.129968893933294</v>
      </c>
      <c r="AH85" s="17">
        <v>0.106994200681147</v>
      </c>
      <c r="AI85" s="17"/>
      <c r="AJ85" s="17">
        <v>0.113505783761296</v>
      </c>
      <c r="AK85" s="17">
        <v>0.12100058736194701</v>
      </c>
      <c r="AL85" s="17">
        <v>0.14595802586727399</v>
      </c>
      <c r="AM85" s="17">
        <v>0.13914157167237001</v>
      </c>
      <c r="AN85" s="17">
        <v>0.16261631980739499</v>
      </c>
      <c r="AO85" s="17"/>
      <c r="AP85" s="17">
        <v>0.12937420645264</v>
      </c>
      <c r="AQ85" s="17">
        <v>0.12813438940838801</v>
      </c>
      <c r="AR85" s="17">
        <v>0.13555278715549901</v>
      </c>
      <c r="AS85" s="17">
        <v>0.11056520065528901</v>
      </c>
      <c r="AT85" s="17">
        <v>0.16981249112976299</v>
      </c>
      <c r="AU85" s="17">
        <v>0.15260553114244299</v>
      </c>
      <c r="AV85" s="17"/>
      <c r="AW85" s="17">
        <v>0.11867696674971701</v>
      </c>
      <c r="AX85" s="17">
        <v>0.11095079509495499</v>
      </c>
      <c r="AY85" s="17">
        <v>0.10223884346041</v>
      </c>
      <c r="AZ85" s="17">
        <v>6.8133451994356803E-2</v>
      </c>
      <c r="BA85" s="17">
        <v>0.120381617511243</v>
      </c>
      <c r="BB85" s="17">
        <v>0.13627294979263899</v>
      </c>
      <c r="BC85" s="17">
        <v>0.13991752149050601</v>
      </c>
      <c r="BD85" s="17">
        <v>0.10888067276800199</v>
      </c>
      <c r="BE85" s="17">
        <v>0.14262749151437401</v>
      </c>
      <c r="BF85" s="17">
        <v>0.154016665048927</v>
      </c>
      <c r="BG85" s="17">
        <v>0.13371021015109999</v>
      </c>
      <c r="BH85" s="17">
        <v>0.12121809592412</v>
      </c>
      <c r="BI85" s="17">
        <v>0.20704589347180599</v>
      </c>
      <c r="BJ85" s="17">
        <v>0.18198449138982301</v>
      </c>
      <c r="BK85" s="17">
        <v>0.155502386224116</v>
      </c>
      <c r="BL85" s="17">
        <v>8.6329736489819203E-2</v>
      </c>
      <c r="BM85" s="17"/>
      <c r="BN85" s="17">
        <v>0.10842331712325801</v>
      </c>
      <c r="BO85" s="17">
        <v>0.15384149906455599</v>
      </c>
      <c r="BP85" s="17"/>
      <c r="BQ85" s="17">
        <v>0.12878649695108901</v>
      </c>
      <c r="BR85" s="17">
        <v>0.10809386995485699</v>
      </c>
      <c r="BS85" s="17"/>
      <c r="BT85" s="17">
        <v>0.114435305910197</v>
      </c>
      <c r="BU85" s="17"/>
      <c r="BV85" s="17">
        <v>0.13732259159707</v>
      </c>
      <c r="BW85" s="17">
        <v>0.121065004172224</v>
      </c>
      <c r="BX85" s="17">
        <v>0.123451666821807</v>
      </c>
      <c r="BY85" s="17"/>
      <c r="BZ85" s="17">
        <v>7.6481216652252396E-2</v>
      </c>
      <c r="CA85" s="17">
        <v>0.123186994790834</v>
      </c>
      <c r="CB85" s="17">
        <v>0.138816595272414</v>
      </c>
      <c r="CC85" s="17">
        <v>0.15435503281357399</v>
      </c>
      <c r="CD85" s="17">
        <v>0.13513445237225399</v>
      </c>
      <c r="CE85" s="17">
        <v>0.108530951390819</v>
      </c>
      <c r="CF85" s="17">
        <v>0.131206380774614</v>
      </c>
      <c r="CG85" s="17"/>
      <c r="CH85" s="17">
        <v>9.4735539769764496E-2</v>
      </c>
      <c r="CI85" s="17">
        <v>0.122907636338335</v>
      </c>
      <c r="CJ85" s="17">
        <v>0.15612697650735299</v>
      </c>
      <c r="CK85" s="17">
        <v>0.10592049319132001</v>
      </c>
      <c r="CL85" s="17">
        <v>5.1169025051958597E-2</v>
      </c>
    </row>
    <row r="86" spans="2:90" x14ac:dyDescent="0.3">
      <c r="B86" t="s">
        <v>147</v>
      </c>
      <c r="C86" s="17">
        <v>0.15617474519490501</v>
      </c>
      <c r="D86" s="17">
        <v>0.14510630598247401</v>
      </c>
      <c r="E86" s="17">
        <v>0.168229957824055</v>
      </c>
      <c r="F86" s="17"/>
      <c r="G86" s="17">
        <v>0.120881508058232</v>
      </c>
      <c r="H86" s="17">
        <v>0.18062593704871199</v>
      </c>
      <c r="I86" s="17">
        <v>0.17187171855435199</v>
      </c>
      <c r="J86" s="17">
        <v>0.15708207811037</v>
      </c>
      <c r="K86" s="17">
        <v>0.15091029624967101</v>
      </c>
      <c r="L86" s="17">
        <v>0.149584205717985</v>
      </c>
      <c r="M86" s="17"/>
      <c r="N86" s="17">
        <v>0.176763719565072</v>
      </c>
      <c r="O86" s="17">
        <v>0.16745882477923199</v>
      </c>
      <c r="P86" s="17">
        <v>0.15890395123464099</v>
      </c>
      <c r="Q86" s="17">
        <v>0.121427002352313</v>
      </c>
      <c r="R86" s="17"/>
      <c r="S86" s="17">
        <v>0.133115535380188</v>
      </c>
      <c r="T86" s="17">
        <v>0.15084747817609201</v>
      </c>
      <c r="U86" s="17">
        <v>0.20718526892028699</v>
      </c>
      <c r="V86" s="17">
        <v>0.13348311711135599</v>
      </c>
      <c r="W86" s="17">
        <v>0.192843047541261</v>
      </c>
      <c r="X86" s="17">
        <v>0.16039092411105799</v>
      </c>
      <c r="Y86" s="17">
        <v>0.14692149931423401</v>
      </c>
      <c r="Z86" s="17">
        <v>0.221308742409911</v>
      </c>
      <c r="AA86" s="17">
        <v>0.123421577384526</v>
      </c>
      <c r="AB86" s="17">
        <v>0.17360089545238999</v>
      </c>
      <c r="AC86" s="17">
        <v>0.13937870814695599</v>
      </c>
      <c r="AD86" s="17">
        <v>0.15536161894477901</v>
      </c>
      <c r="AE86" s="17"/>
      <c r="AF86" s="17">
        <v>0.151192385599448</v>
      </c>
      <c r="AG86" s="17">
        <v>0.18813474783724801</v>
      </c>
      <c r="AH86" s="17">
        <v>0.109805018926718</v>
      </c>
      <c r="AI86" s="17"/>
      <c r="AJ86" s="17">
        <v>0.15895751503031799</v>
      </c>
      <c r="AK86" s="17">
        <v>0.16905860159300001</v>
      </c>
      <c r="AL86" s="17">
        <v>0.17176953319098401</v>
      </c>
      <c r="AM86" s="17">
        <v>0.14518096424031601</v>
      </c>
      <c r="AN86" s="17">
        <v>0.13064771217614801</v>
      </c>
      <c r="AO86" s="17"/>
      <c r="AP86" s="17">
        <v>0.171344996555992</v>
      </c>
      <c r="AQ86" s="17">
        <v>0.16171304979888801</v>
      </c>
      <c r="AR86" s="17">
        <v>0.164586176419622</v>
      </c>
      <c r="AS86" s="17">
        <v>0.138965248278895</v>
      </c>
      <c r="AT86" s="17">
        <v>0.16205728100695299</v>
      </c>
      <c r="AU86" s="17">
        <v>0.18726843225969</v>
      </c>
      <c r="AV86" s="17"/>
      <c r="AW86" s="17">
        <v>9.7252652179634996E-2</v>
      </c>
      <c r="AX86" s="17">
        <v>7.4174992000027404E-2</v>
      </c>
      <c r="AY86" s="17">
        <v>0.14729129014178199</v>
      </c>
      <c r="AZ86" s="17">
        <v>0.16569078634640499</v>
      </c>
      <c r="BA86" s="17">
        <v>0.152946000605649</v>
      </c>
      <c r="BB86" s="17">
        <v>0.16215413258783001</v>
      </c>
      <c r="BC86" s="17">
        <v>0.16842019722093601</v>
      </c>
      <c r="BD86" s="17">
        <v>0.21871702309864499</v>
      </c>
      <c r="BE86" s="17">
        <v>0.16230567718257899</v>
      </c>
      <c r="BF86" s="17">
        <v>0.21145150038638599</v>
      </c>
      <c r="BG86" s="17">
        <v>0.136115140478235</v>
      </c>
      <c r="BH86" s="17">
        <v>0.138521676082071</v>
      </c>
      <c r="BI86" s="17">
        <v>0.18433667549522401</v>
      </c>
      <c r="BJ86" s="17">
        <v>0.173168064862187</v>
      </c>
      <c r="BK86" s="17">
        <v>0.217982142791874</v>
      </c>
      <c r="BL86" s="17">
        <v>0.12077231093018</v>
      </c>
      <c r="BM86" s="17"/>
      <c r="BN86" s="17">
        <v>0.168243432805666</v>
      </c>
      <c r="BO86" s="17">
        <v>0.141765527990516</v>
      </c>
      <c r="BP86" s="17"/>
      <c r="BQ86" s="17">
        <v>0.17419008219010701</v>
      </c>
      <c r="BR86" s="17">
        <v>0.160535825708463</v>
      </c>
      <c r="BS86" s="17"/>
      <c r="BT86" s="17">
        <v>0.148902746295552</v>
      </c>
      <c r="BU86" s="17"/>
      <c r="BV86" s="17">
        <v>0.14163665652157101</v>
      </c>
      <c r="BW86" s="17">
        <v>0.13927258657490499</v>
      </c>
      <c r="BX86" s="17">
        <v>0.17187912108144801</v>
      </c>
      <c r="BY86" s="17"/>
      <c r="BZ86" s="17">
        <v>0.127619960840824</v>
      </c>
      <c r="CA86" s="17">
        <v>0.13306726630019</v>
      </c>
      <c r="CB86" s="17">
        <v>0.17979088357002301</v>
      </c>
      <c r="CC86" s="17">
        <v>0.17523324496647999</v>
      </c>
      <c r="CD86" s="17">
        <v>0.17473045029964501</v>
      </c>
      <c r="CE86" s="17">
        <v>0.163995243366405</v>
      </c>
      <c r="CF86" s="17">
        <v>0.14404320629967801</v>
      </c>
      <c r="CG86" s="17"/>
      <c r="CH86" s="17">
        <v>9.94709793791973E-2</v>
      </c>
      <c r="CI86" s="17">
        <v>0.178653454399373</v>
      </c>
      <c r="CJ86" s="17">
        <v>0.156692014372458</v>
      </c>
      <c r="CK86" s="17">
        <v>0.15650182177776401</v>
      </c>
      <c r="CL86" s="17">
        <v>7.9877666571005104E-2</v>
      </c>
    </row>
    <row r="87" spans="2:90" x14ac:dyDescent="0.3">
      <c r="B87" t="s">
        <v>148</v>
      </c>
      <c r="C87" s="17">
        <v>0.150038218280001</v>
      </c>
      <c r="D87" s="17">
        <v>0.144479073961851</v>
      </c>
      <c r="E87" s="17">
        <v>0.15666053911262101</v>
      </c>
      <c r="F87" s="17"/>
      <c r="G87" s="17">
        <v>0.112473964414139</v>
      </c>
      <c r="H87" s="17">
        <v>0.157292424580983</v>
      </c>
      <c r="I87" s="17">
        <v>0.140342873796895</v>
      </c>
      <c r="J87" s="17">
        <v>0.146188795733495</v>
      </c>
      <c r="K87" s="17">
        <v>0.13362507000924101</v>
      </c>
      <c r="L87" s="17">
        <v>0.19113883015943101</v>
      </c>
      <c r="M87" s="17"/>
      <c r="N87" s="17">
        <v>0.16801399676779799</v>
      </c>
      <c r="O87" s="17">
        <v>0.148065697719618</v>
      </c>
      <c r="P87" s="17">
        <v>0.136168058500201</v>
      </c>
      <c r="Q87" s="17">
        <v>0.14457961805389999</v>
      </c>
      <c r="R87" s="17"/>
      <c r="S87" s="17">
        <v>0.152712061082554</v>
      </c>
      <c r="T87" s="17">
        <v>0.15964241952848801</v>
      </c>
      <c r="U87" s="17">
        <v>0.111648108979692</v>
      </c>
      <c r="V87" s="17">
        <v>0.11633484384842201</v>
      </c>
      <c r="W87" s="17">
        <v>0.17943598074002001</v>
      </c>
      <c r="X87" s="17">
        <v>0.13366021401426201</v>
      </c>
      <c r="Y87" s="17">
        <v>0.127438158475775</v>
      </c>
      <c r="Z87" s="17">
        <v>0.16473891522537701</v>
      </c>
      <c r="AA87" s="17">
        <v>0.15831220150160399</v>
      </c>
      <c r="AB87" s="17">
        <v>0.154775146273468</v>
      </c>
      <c r="AC87" s="17">
        <v>0.17077996378900701</v>
      </c>
      <c r="AD87" s="17">
        <v>0.24118296271546</v>
      </c>
      <c r="AE87" s="17"/>
      <c r="AF87" s="17">
        <v>0.16740020567754599</v>
      </c>
      <c r="AG87" s="17">
        <v>0.142959440027635</v>
      </c>
      <c r="AH87" s="17">
        <v>0.14843675851920801</v>
      </c>
      <c r="AI87" s="17"/>
      <c r="AJ87" s="17">
        <v>0.18335551819798401</v>
      </c>
      <c r="AK87" s="17">
        <v>0.165913975949709</v>
      </c>
      <c r="AL87" s="17">
        <v>0.12643068970486199</v>
      </c>
      <c r="AM87" s="17">
        <v>0.130950359897371</v>
      </c>
      <c r="AN87" s="17">
        <v>7.4257767425229604E-2</v>
      </c>
      <c r="AO87" s="17"/>
      <c r="AP87" s="17">
        <v>0.171783527381729</v>
      </c>
      <c r="AQ87" s="17">
        <v>0.18813121970160601</v>
      </c>
      <c r="AR87" s="17">
        <v>0.13242406240334001</v>
      </c>
      <c r="AS87" s="17">
        <v>0.146433967218074</v>
      </c>
      <c r="AT87" s="17">
        <v>6.7512457701173298E-2</v>
      </c>
      <c r="AU87" s="17">
        <v>0.123132758942013</v>
      </c>
      <c r="AV87" s="17"/>
      <c r="AW87" s="17">
        <v>4.76532522633972E-2</v>
      </c>
      <c r="AX87" s="17">
        <v>0.11891103431259401</v>
      </c>
      <c r="AY87" s="17">
        <v>0.126880708301534</v>
      </c>
      <c r="AZ87" s="17">
        <v>0.101664175608755</v>
      </c>
      <c r="BA87" s="17">
        <v>0.14268979113525601</v>
      </c>
      <c r="BB87" s="17">
        <v>0.119756851256781</v>
      </c>
      <c r="BC87" s="17">
        <v>0.12127471789828401</v>
      </c>
      <c r="BD87" s="17">
        <v>0.189018294138348</v>
      </c>
      <c r="BE87" s="17">
        <v>0.188841817927306</v>
      </c>
      <c r="BF87" s="17">
        <v>0.167843773039307</v>
      </c>
      <c r="BG87" s="17">
        <v>0.16137190106678001</v>
      </c>
      <c r="BH87" s="17">
        <v>0.20103618072885801</v>
      </c>
      <c r="BI87" s="17">
        <v>0.18304383302668201</v>
      </c>
      <c r="BJ87" s="17">
        <v>0.165220923709293</v>
      </c>
      <c r="BK87" s="17">
        <v>0.188300442440021</v>
      </c>
      <c r="BL87" s="17">
        <v>0.15842874832071599</v>
      </c>
      <c r="BM87" s="17"/>
      <c r="BN87" s="17">
        <v>0.158943924253897</v>
      </c>
      <c r="BO87" s="17">
        <v>0.13416609665691001</v>
      </c>
      <c r="BP87" s="17"/>
      <c r="BQ87" s="17">
        <v>0.17967328815727601</v>
      </c>
      <c r="BR87" s="17">
        <v>0.154236922655096</v>
      </c>
      <c r="BS87" s="17"/>
      <c r="BT87" s="17">
        <v>0.154571397895757</v>
      </c>
      <c r="BU87" s="17"/>
      <c r="BV87" s="17">
        <v>0.116383208887651</v>
      </c>
      <c r="BW87" s="17">
        <v>0.16749568890066399</v>
      </c>
      <c r="BX87" s="17">
        <v>0.15902760258927201</v>
      </c>
      <c r="BY87" s="17"/>
      <c r="BZ87" s="17">
        <v>9.9483214250920896E-2</v>
      </c>
      <c r="CA87" s="17">
        <v>0.10353168827001399</v>
      </c>
      <c r="CB87" s="17">
        <v>0.12623195381862401</v>
      </c>
      <c r="CC87" s="17">
        <v>0.14577345700098199</v>
      </c>
      <c r="CD87" s="17">
        <v>0.167168962415226</v>
      </c>
      <c r="CE87" s="17">
        <v>0.23976520883216801</v>
      </c>
      <c r="CF87" s="17">
        <v>0.152738149998148</v>
      </c>
      <c r="CG87" s="17"/>
      <c r="CH87" s="17">
        <v>0.152803074407728</v>
      </c>
      <c r="CI87" s="17">
        <v>0.18748113518208201</v>
      </c>
      <c r="CJ87" s="17">
        <v>0.14569309302856101</v>
      </c>
      <c r="CK87" s="17">
        <v>9.5148876408217606E-2</v>
      </c>
      <c r="CL87" s="17">
        <v>4.9595331903332499E-2</v>
      </c>
    </row>
    <row r="88" spans="2:90" x14ac:dyDescent="0.3">
      <c r="B88" t="s">
        <v>149</v>
      </c>
      <c r="C88" s="17">
        <v>0.108917524997273</v>
      </c>
      <c r="D88" s="17">
        <v>0.117884699546632</v>
      </c>
      <c r="E88" s="17">
        <v>0.10101727427102999</v>
      </c>
      <c r="F88" s="17"/>
      <c r="G88" s="17">
        <v>9.7266958555335001E-2</v>
      </c>
      <c r="H88" s="17">
        <v>0.105697281905258</v>
      </c>
      <c r="I88" s="17">
        <v>8.3806166502862794E-2</v>
      </c>
      <c r="J88" s="17">
        <v>7.6904182994879805E-2</v>
      </c>
      <c r="K88" s="17">
        <v>0.113803150309121</v>
      </c>
      <c r="L88" s="17">
        <v>0.16255755750130199</v>
      </c>
      <c r="M88" s="17"/>
      <c r="N88" s="17">
        <v>0.15587234010523701</v>
      </c>
      <c r="O88" s="17">
        <v>8.3524088380021094E-2</v>
      </c>
      <c r="P88" s="17">
        <v>0.103902957613511</v>
      </c>
      <c r="Q88" s="17">
        <v>8.5767534459366704E-2</v>
      </c>
      <c r="R88" s="17"/>
      <c r="S88" s="17">
        <v>0.12623769947181099</v>
      </c>
      <c r="T88" s="17">
        <v>0.13380707254048199</v>
      </c>
      <c r="U88" s="17">
        <v>0.12460135933609701</v>
      </c>
      <c r="V88" s="17">
        <v>0.15534662939733301</v>
      </c>
      <c r="W88" s="17">
        <v>0.10549644494656001</v>
      </c>
      <c r="X88" s="17">
        <v>9.8802534786626595E-2</v>
      </c>
      <c r="Y88" s="17">
        <v>0.114905128167751</v>
      </c>
      <c r="Z88" s="17">
        <v>5.6302685439697499E-2</v>
      </c>
      <c r="AA88" s="17">
        <v>8.2572320738480198E-2</v>
      </c>
      <c r="AB88" s="17">
        <v>6.9836910304701197E-2</v>
      </c>
      <c r="AC88" s="17">
        <v>9.5692254833475404E-2</v>
      </c>
      <c r="AD88" s="17">
        <v>6.7245649997484003E-2</v>
      </c>
      <c r="AE88" s="17"/>
      <c r="AF88" s="17">
        <v>0.11430386354717099</v>
      </c>
      <c r="AG88" s="17">
        <v>0.114706694153019</v>
      </c>
      <c r="AH88" s="17">
        <v>8.9272906482550304E-2</v>
      </c>
      <c r="AI88" s="17"/>
      <c r="AJ88" s="17">
        <v>0.15916987344234601</v>
      </c>
      <c r="AK88" s="17">
        <v>0.100606922143796</v>
      </c>
      <c r="AL88" s="17">
        <v>0.12972835705246899</v>
      </c>
      <c r="AM88" s="17">
        <v>9.7671645231171403E-2</v>
      </c>
      <c r="AN88" s="17">
        <v>8.6644281278262902E-2</v>
      </c>
      <c r="AO88" s="17"/>
      <c r="AP88" s="17">
        <v>0.106177767265275</v>
      </c>
      <c r="AQ88" s="17">
        <v>0.16617539455322</v>
      </c>
      <c r="AR88" s="17">
        <v>8.6511940674312504E-2</v>
      </c>
      <c r="AS88" s="17">
        <v>0.100249996202534</v>
      </c>
      <c r="AT88" s="17">
        <v>9.6304464803041404E-2</v>
      </c>
      <c r="AU88" s="17">
        <v>0.105127894990108</v>
      </c>
      <c r="AV88" s="17"/>
      <c r="AW88" s="17">
        <v>0.15220595170358001</v>
      </c>
      <c r="AX88" s="17">
        <v>2.0799546281449099E-2</v>
      </c>
      <c r="AY88" s="17">
        <v>7.7956813482731202E-2</v>
      </c>
      <c r="AZ88" s="17">
        <v>8.5325083781282104E-2</v>
      </c>
      <c r="BA88" s="17">
        <v>0.100726806821579</v>
      </c>
      <c r="BB88" s="17">
        <v>8.6237628150492407E-2</v>
      </c>
      <c r="BC88" s="17">
        <v>0.107965996054579</v>
      </c>
      <c r="BD88" s="17">
        <v>0.1106487973505</v>
      </c>
      <c r="BE88" s="17">
        <v>9.1823423812611396E-2</v>
      </c>
      <c r="BF88" s="17">
        <v>0.10883998347337701</v>
      </c>
      <c r="BG88" s="17">
        <v>0.15377097610423901</v>
      </c>
      <c r="BH88" s="17">
        <v>0.17075943476511601</v>
      </c>
      <c r="BI88" s="17">
        <v>8.7615615284702797E-2</v>
      </c>
      <c r="BJ88" s="17">
        <v>0.10031753544015599</v>
      </c>
      <c r="BK88" s="17">
        <v>0.15861917583029</v>
      </c>
      <c r="BL88" s="17">
        <v>0.171392964107906</v>
      </c>
      <c r="BM88" s="17"/>
      <c r="BN88" s="17">
        <v>0.133799628896969</v>
      </c>
      <c r="BO88" s="17">
        <v>7.2932154598687904E-2</v>
      </c>
      <c r="BP88" s="17"/>
      <c r="BQ88" s="17">
        <v>0.107787559705924</v>
      </c>
      <c r="BR88" s="17">
        <v>9.52277379465436E-2</v>
      </c>
      <c r="BS88" s="17"/>
      <c r="BT88" s="17">
        <v>0.133699602004618</v>
      </c>
      <c r="BU88" s="17"/>
      <c r="BV88" s="17">
        <v>8.76950121487578E-2</v>
      </c>
      <c r="BW88" s="17">
        <v>0.10689310187114499</v>
      </c>
      <c r="BX88" s="17">
        <v>0.120044603900896</v>
      </c>
      <c r="BY88" s="17"/>
      <c r="BZ88" s="17">
        <v>3.4924520596073198E-2</v>
      </c>
      <c r="CA88" s="17">
        <v>5.5531626854121503E-2</v>
      </c>
      <c r="CB88" s="17">
        <v>7.2623516034629104E-2</v>
      </c>
      <c r="CC88" s="17">
        <v>9.6778549614216003E-2</v>
      </c>
      <c r="CD88" s="17">
        <v>0.17261662775254899</v>
      </c>
      <c r="CE88" s="17">
        <v>0.102621267850616</v>
      </c>
      <c r="CF88" s="17">
        <v>0.19044081403284199</v>
      </c>
      <c r="CG88" s="17"/>
      <c r="CH88" s="17">
        <v>0.13949123329148699</v>
      </c>
      <c r="CI88" s="17">
        <v>0.15959174432281001</v>
      </c>
      <c r="CJ88" s="17">
        <v>8.7301709382140102E-2</v>
      </c>
      <c r="CK88" s="17">
        <v>4.4967668358599E-2</v>
      </c>
      <c r="CL88" s="17">
        <v>1.17040203552938E-2</v>
      </c>
    </row>
    <row r="89" spans="2:90" x14ac:dyDescent="0.3">
      <c r="B89" t="s">
        <v>150</v>
      </c>
      <c r="C89" s="17">
        <v>0.106187269909735</v>
      </c>
      <c r="D89" s="17">
        <v>0.118537154580825</v>
      </c>
      <c r="E89" s="17">
        <v>9.3928091690733601E-2</v>
      </c>
      <c r="F89" s="17"/>
      <c r="G89" s="17">
        <v>0.10413429012686901</v>
      </c>
      <c r="H89" s="17">
        <v>0.143465680489925</v>
      </c>
      <c r="I89" s="17">
        <v>9.79475826030861E-2</v>
      </c>
      <c r="J89" s="17">
        <v>6.4021249988225906E-2</v>
      </c>
      <c r="K89" s="17">
        <v>7.7453339624754799E-2</v>
      </c>
      <c r="L89" s="17">
        <v>0.13734011275504299</v>
      </c>
      <c r="M89" s="17"/>
      <c r="N89" s="17">
        <v>0.104188300657889</v>
      </c>
      <c r="O89" s="17">
        <v>9.2041717944467902E-2</v>
      </c>
      <c r="P89" s="17">
        <v>0.12359737916126599</v>
      </c>
      <c r="Q89" s="17">
        <v>0.108766218260921</v>
      </c>
      <c r="R89" s="17"/>
      <c r="S89" s="17">
        <v>0.122653438211081</v>
      </c>
      <c r="T89" s="17">
        <v>0.106556270359488</v>
      </c>
      <c r="U89" s="17">
        <v>0.106365401159889</v>
      </c>
      <c r="V89" s="17">
        <v>9.3489388724803904E-2</v>
      </c>
      <c r="W89" s="17">
        <v>5.1226993186784898E-2</v>
      </c>
      <c r="X89" s="17">
        <v>9.2830845299228096E-2</v>
      </c>
      <c r="Y89" s="17">
        <v>0.146962463487778</v>
      </c>
      <c r="Z89" s="17">
        <v>0.148396567601708</v>
      </c>
      <c r="AA89" s="17">
        <v>8.9832354484302795E-2</v>
      </c>
      <c r="AB89" s="17">
        <v>0.10455741414153</v>
      </c>
      <c r="AC89" s="17">
        <v>0.103471362244012</v>
      </c>
      <c r="AD89" s="17">
        <v>0.138032129185058</v>
      </c>
      <c r="AE89" s="17"/>
      <c r="AF89" s="17">
        <v>0.112058153887509</v>
      </c>
      <c r="AG89" s="17">
        <v>0.112493852725604</v>
      </c>
      <c r="AH89" s="17">
        <v>9.7001470364638395E-2</v>
      </c>
      <c r="AI89" s="17"/>
      <c r="AJ89" s="17">
        <v>0.130435864933268</v>
      </c>
      <c r="AK89" s="17">
        <v>0.108771213897848</v>
      </c>
      <c r="AL89" s="17">
        <v>0.110589219576006</v>
      </c>
      <c r="AM89" s="17">
        <v>0.10551296890184</v>
      </c>
      <c r="AN89" s="17">
        <v>0.118278494383337</v>
      </c>
      <c r="AO89" s="17"/>
      <c r="AP89" s="17">
        <v>0.12522835021662199</v>
      </c>
      <c r="AQ89" s="17">
        <v>0.11107580935280301</v>
      </c>
      <c r="AR89" s="17">
        <v>7.0898077680970506E-2</v>
      </c>
      <c r="AS89" s="17">
        <v>0.113542642169875</v>
      </c>
      <c r="AT89" s="17">
        <v>0.106387658738907</v>
      </c>
      <c r="AU89" s="17">
        <v>0.105234354105724</v>
      </c>
      <c r="AV89" s="17"/>
      <c r="AW89" s="17">
        <v>0</v>
      </c>
      <c r="AX89" s="17">
        <v>0.158409056259111</v>
      </c>
      <c r="AY89" s="17">
        <v>0.118056029275728</v>
      </c>
      <c r="AZ89" s="17">
        <v>8.8376196360193504E-2</v>
      </c>
      <c r="BA89" s="17">
        <v>8.6412780784290696E-2</v>
      </c>
      <c r="BB89" s="17">
        <v>0.106457563177328</v>
      </c>
      <c r="BC89" s="17">
        <v>8.6934197886018305E-2</v>
      </c>
      <c r="BD89" s="17">
        <v>6.5103945884317602E-2</v>
      </c>
      <c r="BE89" s="17">
        <v>8.2214564735834897E-2</v>
      </c>
      <c r="BF89" s="17">
        <v>8.0264164514040698E-2</v>
      </c>
      <c r="BG89" s="17">
        <v>0.124208428139108</v>
      </c>
      <c r="BH89" s="17">
        <v>0.10066960320355001</v>
      </c>
      <c r="BI89" s="17">
        <v>6.1850205623829403E-2</v>
      </c>
      <c r="BJ89" s="17">
        <v>0.115937355846488</v>
      </c>
      <c r="BK89" s="17">
        <v>0.10920646453332</v>
      </c>
      <c r="BL89" s="17">
        <v>0.23587596495572</v>
      </c>
      <c r="BM89" s="17"/>
      <c r="BN89" s="17">
        <v>0.12609833217817401</v>
      </c>
      <c r="BO89" s="17">
        <v>7.8121905157981203E-2</v>
      </c>
      <c r="BP89" s="17"/>
      <c r="BQ89" s="17">
        <v>0.12541463091084001</v>
      </c>
      <c r="BR89" s="17">
        <v>8.5672882565436898E-2</v>
      </c>
      <c r="BS89" s="17"/>
      <c r="BT89" s="17">
        <v>0.15932063643872599</v>
      </c>
      <c r="BU89" s="17"/>
      <c r="BV89" s="17">
        <v>7.9324739618678294E-2</v>
      </c>
      <c r="BW89" s="17">
        <v>9.3700231040667201E-2</v>
      </c>
      <c r="BX89" s="17">
        <v>0.12269972523707599</v>
      </c>
      <c r="BY89" s="17"/>
      <c r="BZ89" s="17">
        <v>3.9211234402139902E-2</v>
      </c>
      <c r="CA89" s="17">
        <v>6.9901930816173602E-2</v>
      </c>
      <c r="CB89" s="17">
        <v>7.7569875166185701E-2</v>
      </c>
      <c r="CC89" s="17">
        <v>0.108002362951855</v>
      </c>
      <c r="CD89" s="17">
        <v>0.11759840070196299</v>
      </c>
      <c r="CE89" s="17">
        <v>0.12676827618841199</v>
      </c>
      <c r="CF89" s="17">
        <v>0.18796590687169201</v>
      </c>
      <c r="CG89" s="17"/>
      <c r="CH89" s="17">
        <v>0.31724670744980898</v>
      </c>
      <c r="CI89" s="17">
        <v>0.13222336959678799</v>
      </c>
      <c r="CJ89" s="17">
        <v>6.6124781220300799E-2</v>
      </c>
      <c r="CK89" s="17">
        <v>3.0177302444600301E-2</v>
      </c>
      <c r="CL89" s="17">
        <v>1.3016535367776701E-2</v>
      </c>
    </row>
    <row r="90" spans="2:90" x14ac:dyDescent="0.3">
      <c r="B90" t="s">
        <v>151</v>
      </c>
      <c r="C90" s="17">
        <v>4.19665259528244E-3</v>
      </c>
      <c r="D90" s="17">
        <v>5.5490335776374701E-3</v>
      </c>
      <c r="E90" s="17">
        <v>2.9082342699564699E-3</v>
      </c>
      <c r="F90" s="17"/>
      <c r="G90" s="17">
        <v>5.76912027268809E-3</v>
      </c>
      <c r="H90" s="17">
        <v>3.0335876562326801E-3</v>
      </c>
      <c r="I90" s="17">
        <v>2.3539356890341402E-3</v>
      </c>
      <c r="J90" s="17">
        <v>5.9462425653072004E-3</v>
      </c>
      <c r="K90" s="17">
        <v>1.04447426701682E-2</v>
      </c>
      <c r="L90" s="17">
        <v>0</v>
      </c>
      <c r="M90" s="17"/>
      <c r="N90" s="17">
        <v>8.3060586668624505E-3</v>
      </c>
      <c r="O90" s="17">
        <v>4.0739715067494298E-3</v>
      </c>
      <c r="P90" s="17">
        <v>0</v>
      </c>
      <c r="Q90" s="17">
        <v>3.62907662981782E-3</v>
      </c>
      <c r="R90" s="17"/>
      <c r="S90" s="17">
        <v>6.5667872303830001E-3</v>
      </c>
      <c r="T90" s="17">
        <v>3.8109744054897498E-3</v>
      </c>
      <c r="U90" s="17">
        <v>0</v>
      </c>
      <c r="V90" s="17">
        <v>0</v>
      </c>
      <c r="W90" s="17">
        <v>6.8309984236144001E-3</v>
      </c>
      <c r="X90" s="17">
        <v>6.2205621436042602E-3</v>
      </c>
      <c r="Y90" s="17">
        <v>0</v>
      </c>
      <c r="Z90" s="17">
        <v>1.07286839521637E-2</v>
      </c>
      <c r="AA90" s="17">
        <v>4.6457014587939797E-3</v>
      </c>
      <c r="AB90" s="17">
        <v>8.9166280584372804E-3</v>
      </c>
      <c r="AC90" s="17">
        <v>0</v>
      </c>
      <c r="AD90" s="17">
        <v>0</v>
      </c>
      <c r="AE90" s="17"/>
      <c r="AF90" s="17">
        <v>3.9351720883940003E-3</v>
      </c>
      <c r="AG90" s="17">
        <v>1.44938371491118E-3</v>
      </c>
      <c r="AH90" s="17">
        <v>9.0979298171844705E-3</v>
      </c>
      <c r="AI90" s="17"/>
      <c r="AJ90" s="17">
        <v>0</v>
      </c>
      <c r="AK90" s="17">
        <v>2.7225400446381901E-3</v>
      </c>
      <c r="AL90" s="17">
        <v>0</v>
      </c>
      <c r="AM90" s="17">
        <v>4.58594134137394E-3</v>
      </c>
      <c r="AN90" s="17">
        <v>7.8138008986125204E-3</v>
      </c>
      <c r="AO90" s="17"/>
      <c r="AP90" s="17">
        <v>4.1504160529287704E-3</v>
      </c>
      <c r="AQ90" s="17">
        <v>3.0870484981154098E-3</v>
      </c>
      <c r="AR90" s="17">
        <v>4.4601583250432498E-3</v>
      </c>
      <c r="AS90" s="17">
        <v>2.4441849740594701E-3</v>
      </c>
      <c r="AT90" s="17">
        <v>0</v>
      </c>
      <c r="AU90" s="17">
        <v>5.4622388616635403E-3</v>
      </c>
      <c r="AV90" s="17"/>
      <c r="AW90" s="17">
        <v>0</v>
      </c>
      <c r="AX90" s="17">
        <v>0</v>
      </c>
      <c r="AY90" s="17">
        <v>7.1903090771976803E-3</v>
      </c>
      <c r="AZ90" s="17">
        <v>0</v>
      </c>
      <c r="BA90" s="17">
        <v>0</v>
      </c>
      <c r="BB90" s="17">
        <v>1.00748781183417E-2</v>
      </c>
      <c r="BC90" s="17">
        <v>5.92364721169632E-3</v>
      </c>
      <c r="BD90" s="17">
        <v>0</v>
      </c>
      <c r="BE90" s="17">
        <v>0</v>
      </c>
      <c r="BF90" s="17">
        <v>0</v>
      </c>
      <c r="BG90" s="17">
        <v>0</v>
      </c>
      <c r="BH90" s="17">
        <v>0</v>
      </c>
      <c r="BI90" s="17">
        <v>0</v>
      </c>
      <c r="BJ90" s="17">
        <v>0</v>
      </c>
      <c r="BK90" s="17">
        <v>0</v>
      </c>
      <c r="BL90" s="17">
        <v>6.1327471922786904E-3</v>
      </c>
      <c r="BM90" s="17"/>
      <c r="BN90" s="17">
        <v>4.1007919570273102E-3</v>
      </c>
      <c r="BO90" s="17">
        <v>4.3899713343746203E-3</v>
      </c>
      <c r="BP90" s="17"/>
      <c r="BQ90" s="17">
        <v>2.37366022346864E-3</v>
      </c>
      <c r="BR90" s="17">
        <v>0</v>
      </c>
      <c r="BS90" s="17"/>
      <c r="BT90" s="17">
        <v>4.1731568898564497E-3</v>
      </c>
      <c r="BU90" s="17"/>
      <c r="BV90" s="17">
        <v>6.8068181828425597E-3</v>
      </c>
      <c r="BW90" s="17">
        <v>9.1988873349348795E-3</v>
      </c>
      <c r="BX90" s="17">
        <v>1.0219142917644499E-3</v>
      </c>
      <c r="BY90" s="17"/>
      <c r="BZ90" s="17">
        <v>5.0236115952227703E-3</v>
      </c>
      <c r="CA90" s="17">
        <v>6.8741038989640598E-3</v>
      </c>
      <c r="CB90" s="17">
        <v>0</v>
      </c>
      <c r="CC90" s="17">
        <v>0</v>
      </c>
      <c r="CD90" s="17">
        <v>3.1228127614272099E-3</v>
      </c>
      <c r="CE90" s="17">
        <v>3.3242994553831702E-3</v>
      </c>
      <c r="CF90" s="17">
        <v>0</v>
      </c>
      <c r="CG90" s="17"/>
      <c r="CH90" s="17">
        <v>1.5240760140941801E-2</v>
      </c>
      <c r="CI90" s="17">
        <v>2.6753940040399899E-3</v>
      </c>
      <c r="CJ90" s="17">
        <v>3.6920616116096899E-3</v>
      </c>
      <c r="CK90" s="17">
        <v>3.15732134707813E-3</v>
      </c>
      <c r="CL90" s="17">
        <v>0</v>
      </c>
    </row>
    <row r="91" spans="2:90" x14ac:dyDescent="0.3">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row>
    <row r="92" spans="2:90" x14ac:dyDescent="0.3">
      <c r="B92" s="6" t="s">
        <v>154</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row>
    <row r="93" spans="2:90" x14ac:dyDescent="0.3">
      <c r="B93" s="24" t="s">
        <v>110</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row>
    <row r="94" spans="2:90" x14ac:dyDescent="0.3">
      <c r="B94" t="s">
        <v>140</v>
      </c>
      <c r="C94" s="17">
        <v>0.19735920495616099</v>
      </c>
      <c r="D94" s="17">
        <v>0.22418378251708801</v>
      </c>
      <c r="E94" s="17">
        <v>0.172707949007569</v>
      </c>
      <c r="F94" s="17"/>
      <c r="G94" s="17">
        <v>9.71259724237334E-2</v>
      </c>
      <c r="H94" s="17">
        <v>0.14247718827259401</v>
      </c>
      <c r="I94" s="17">
        <v>0.12842446520600301</v>
      </c>
      <c r="J94" s="17">
        <v>0.18626051184328599</v>
      </c>
      <c r="K94" s="17">
        <v>0.241331736601861</v>
      </c>
      <c r="L94" s="17">
        <v>0.34474414584380503</v>
      </c>
      <c r="M94" s="17"/>
      <c r="N94" s="17">
        <v>0.18085806493426199</v>
      </c>
      <c r="O94" s="17">
        <v>0.167577860514945</v>
      </c>
      <c r="P94" s="17">
        <v>0.237510112487438</v>
      </c>
      <c r="Q94" s="17">
        <v>0.21037036287552699</v>
      </c>
      <c r="R94" s="17"/>
      <c r="S94" s="17">
        <v>0.14485182462972301</v>
      </c>
      <c r="T94" s="17">
        <v>0.26204746193644901</v>
      </c>
      <c r="U94" s="17">
        <v>0.22204939302841301</v>
      </c>
      <c r="V94" s="17">
        <v>0.22163056993321101</v>
      </c>
      <c r="W94" s="17">
        <v>0.17709723865868701</v>
      </c>
      <c r="X94" s="17">
        <v>0.126636499048076</v>
      </c>
      <c r="Y94" s="17">
        <v>0.25264231209250898</v>
      </c>
      <c r="Z94" s="17">
        <v>0.191689877686995</v>
      </c>
      <c r="AA94" s="17">
        <v>0.181558321105421</v>
      </c>
      <c r="AB94" s="17">
        <v>0.190099823037991</v>
      </c>
      <c r="AC94" s="17">
        <v>0.23898824192155599</v>
      </c>
      <c r="AD94" s="17">
        <v>0.15339670233202601</v>
      </c>
      <c r="AE94" s="17"/>
      <c r="AF94" s="17">
        <v>0.25771257984838197</v>
      </c>
      <c r="AG94" s="17">
        <v>0.18294497593587999</v>
      </c>
      <c r="AH94" s="17">
        <v>0.168476464146216</v>
      </c>
      <c r="AI94" s="17"/>
      <c r="AJ94" s="17">
        <v>0.27707010886773598</v>
      </c>
      <c r="AK94" s="17">
        <v>0.14870781056792101</v>
      </c>
      <c r="AL94" s="17">
        <v>0.234441546547866</v>
      </c>
      <c r="AM94" s="17">
        <v>0.23301624059819201</v>
      </c>
      <c r="AN94" s="17">
        <v>0.151329983566868</v>
      </c>
      <c r="AO94" s="17"/>
      <c r="AP94" s="17">
        <v>0.15657798745769599</v>
      </c>
      <c r="AQ94" s="17">
        <v>0.225750277931551</v>
      </c>
      <c r="AR94" s="17">
        <v>0.140312875472974</v>
      </c>
      <c r="AS94" s="17">
        <v>0.24920773573351099</v>
      </c>
      <c r="AT94" s="17">
        <v>9.8003028525423905E-2</v>
      </c>
      <c r="AU94" s="17">
        <v>0.25326606864418799</v>
      </c>
      <c r="AV94" s="17"/>
      <c r="AW94" s="17">
        <v>0.197556734916469</v>
      </c>
      <c r="AX94" s="17">
        <v>0.214999800672938</v>
      </c>
      <c r="AY94" s="17">
        <v>0.17235102055536</v>
      </c>
      <c r="AZ94" s="17">
        <v>0.16581371393775701</v>
      </c>
      <c r="BA94" s="17">
        <v>0.216292481786207</v>
      </c>
      <c r="BB94" s="17">
        <v>0.179744669116328</v>
      </c>
      <c r="BC94" s="17">
        <v>0.123803799858861</v>
      </c>
      <c r="BD94" s="17">
        <v>0.19240010828715001</v>
      </c>
      <c r="BE94" s="17">
        <v>0.20370942838396799</v>
      </c>
      <c r="BF94" s="17">
        <v>0.17193928458555399</v>
      </c>
      <c r="BG94" s="17">
        <v>0.20065079233945099</v>
      </c>
      <c r="BH94" s="17">
        <v>0.26334217339543697</v>
      </c>
      <c r="BI94" s="17">
        <v>0.202812941670758</v>
      </c>
      <c r="BJ94" s="17">
        <v>0.104221468274674</v>
      </c>
      <c r="BK94" s="17">
        <v>0.335166515888907</v>
      </c>
      <c r="BL94" s="17">
        <v>0.26779051241681101</v>
      </c>
      <c r="BM94" s="17"/>
      <c r="BN94" s="17">
        <v>0.215287943089392</v>
      </c>
      <c r="BO94" s="17">
        <v>0.16758414127136301</v>
      </c>
      <c r="BP94" s="17"/>
      <c r="BQ94" s="17">
        <v>0.153517398830855</v>
      </c>
      <c r="BR94" s="17">
        <v>0.14069495288491901</v>
      </c>
      <c r="BS94" s="17"/>
      <c r="BT94" s="17">
        <v>0.173514495336729</v>
      </c>
      <c r="BU94" s="17"/>
      <c r="BV94" s="17">
        <v>0.16903616887287301</v>
      </c>
      <c r="BW94" s="17">
        <v>0.14812847347087599</v>
      </c>
      <c r="BX94" s="17">
        <v>0.22913932779938101</v>
      </c>
      <c r="BY94" s="17"/>
      <c r="BZ94" s="17">
        <v>9.6953463111230806E-2</v>
      </c>
      <c r="CA94" s="17">
        <v>0.122746805121155</v>
      </c>
      <c r="CB94" s="17">
        <v>0.13622308091442401</v>
      </c>
      <c r="CC94" s="17">
        <v>0.169592958834997</v>
      </c>
      <c r="CD94" s="17">
        <v>0.247051441627367</v>
      </c>
      <c r="CE94" s="17">
        <v>0.25970413090024103</v>
      </c>
      <c r="CF94" s="17">
        <v>0.28854516448846701</v>
      </c>
      <c r="CG94" s="17"/>
      <c r="CH94" s="17">
        <v>0.344599186677358</v>
      </c>
      <c r="CI94" s="17">
        <v>0.25513924023617601</v>
      </c>
      <c r="CJ94" s="17">
        <v>0.15887428901887701</v>
      </c>
      <c r="CK94" s="17">
        <v>8.6414702124845505E-2</v>
      </c>
      <c r="CL94" s="17">
        <v>8.7359333147197599E-2</v>
      </c>
    </row>
    <row r="95" spans="2:90" x14ac:dyDescent="0.3">
      <c r="B95" t="s">
        <v>141</v>
      </c>
      <c r="C95" s="17">
        <v>8.9084065136801005E-2</v>
      </c>
      <c r="D95" s="17">
        <v>0.10260674241951601</v>
      </c>
      <c r="E95" s="17">
        <v>7.5543136429487803E-2</v>
      </c>
      <c r="F95" s="17"/>
      <c r="G95" s="17">
        <v>5.8215651233317803E-2</v>
      </c>
      <c r="H95" s="17">
        <v>5.6411080143629E-2</v>
      </c>
      <c r="I95" s="17">
        <v>8.4453941204392396E-2</v>
      </c>
      <c r="J95" s="17">
        <v>8.7861975382830304E-2</v>
      </c>
      <c r="K95" s="17">
        <v>9.0529497713949095E-2</v>
      </c>
      <c r="L95" s="17">
        <v>0.14009819031244899</v>
      </c>
      <c r="M95" s="17"/>
      <c r="N95" s="17">
        <v>0.115520537592748</v>
      </c>
      <c r="O95" s="17">
        <v>7.6807381987267095E-2</v>
      </c>
      <c r="P95" s="17">
        <v>9.3092189451433605E-2</v>
      </c>
      <c r="Q95" s="17">
        <v>7.0692436192997601E-2</v>
      </c>
      <c r="R95" s="17"/>
      <c r="S95" s="17">
        <v>6.7724625506211805E-2</v>
      </c>
      <c r="T95" s="17">
        <v>9.9687056132078997E-2</v>
      </c>
      <c r="U95" s="17">
        <v>0.13286161004536301</v>
      </c>
      <c r="V95" s="17">
        <v>7.4996591862530895E-2</v>
      </c>
      <c r="W95" s="17">
        <v>0.114229728112947</v>
      </c>
      <c r="X95" s="17">
        <v>0.128262150978777</v>
      </c>
      <c r="Y95" s="17">
        <v>8.1647636855532696E-2</v>
      </c>
      <c r="Z95" s="17">
        <v>9.6548655417717094E-2</v>
      </c>
      <c r="AA95" s="17">
        <v>6.7888347294267001E-2</v>
      </c>
      <c r="AB95" s="17">
        <v>8.2457083082583496E-2</v>
      </c>
      <c r="AC95" s="17">
        <v>5.8579070231709003E-2</v>
      </c>
      <c r="AD95" s="17">
        <v>5.0971258787952702E-2</v>
      </c>
      <c r="AE95" s="17"/>
      <c r="AF95" s="17">
        <v>9.7728808638624307E-2</v>
      </c>
      <c r="AG95" s="17">
        <v>8.9990950452574797E-2</v>
      </c>
      <c r="AH95" s="17">
        <v>8.5499403290957093E-2</v>
      </c>
      <c r="AI95" s="17"/>
      <c r="AJ95" s="17">
        <v>0.10826894111105299</v>
      </c>
      <c r="AK95" s="17">
        <v>9.6781379754580399E-2</v>
      </c>
      <c r="AL95" s="17">
        <v>7.5853209113710005E-2</v>
      </c>
      <c r="AM95" s="17">
        <v>8.9641487408886902E-2</v>
      </c>
      <c r="AN95" s="17">
        <v>6.4651234008611599E-2</v>
      </c>
      <c r="AO95" s="17"/>
      <c r="AP95" s="17">
        <v>9.70777143423769E-2</v>
      </c>
      <c r="AQ95" s="17">
        <v>8.2091474291452193E-2</v>
      </c>
      <c r="AR95" s="17">
        <v>0.103346386842599</v>
      </c>
      <c r="AS95" s="17">
        <v>8.4784507332500106E-2</v>
      </c>
      <c r="AT95" s="17">
        <v>4.6973681936750999E-2</v>
      </c>
      <c r="AU95" s="17">
        <v>0.117912134793588</v>
      </c>
      <c r="AV95" s="17"/>
      <c r="AW95" s="17">
        <v>9.9595177130550397E-2</v>
      </c>
      <c r="AX95" s="17">
        <v>3.3674884339782898E-2</v>
      </c>
      <c r="AY95" s="17">
        <v>8.0054739428933902E-2</v>
      </c>
      <c r="AZ95" s="17">
        <v>5.3834374633397498E-2</v>
      </c>
      <c r="BA95" s="17">
        <v>9.3722122458377202E-2</v>
      </c>
      <c r="BB95" s="17">
        <v>6.03739169025658E-2</v>
      </c>
      <c r="BC95" s="17">
        <v>9.69239843915045E-2</v>
      </c>
      <c r="BD95" s="17">
        <v>0.104235780072059</v>
      </c>
      <c r="BE95" s="17">
        <v>8.6124250065323205E-2</v>
      </c>
      <c r="BF95" s="17">
        <v>0.109409389046649</v>
      </c>
      <c r="BG95" s="17">
        <v>0.121272600402932</v>
      </c>
      <c r="BH95" s="17">
        <v>9.8300175086653299E-2</v>
      </c>
      <c r="BI95" s="17">
        <v>8.5048120868590205E-2</v>
      </c>
      <c r="BJ95" s="17">
        <v>0.19466175281143899</v>
      </c>
      <c r="BK95" s="17">
        <v>1.9165006864555099E-2</v>
      </c>
      <c r="BL95" s="17">
        <v>9.9279262237240706E-2</v>
      </c>
      <c r="BM95" s="17"/>
      <c r="BN95" s="17">
        <v>0.10367728670382</v>
      </c>
      <c r="BO95" s="17">
        <v>6.8082423562789193E-2</v>
      </c>
      <c r="BP95" s="17"/>
      <c r="BQ95" s="17">
        <v>9.9371437194577403E-2</v>
      </c>
      <c r="BR95" s="17">
        <v>9.3219127573553301E-2</v>
      </c>
      <c r="BS95" s="17"/>
      <c r="BT95" s="17">
        <v>7.3633996958724204E-2</v>
      </c>
      <c r="BU95" s="17"/>
      <c r="BV95" s="17">
        <v>8.7400972153079001E-2</v>
      </c>
      <c r="BW95" s="17">
        <v>5.8716787337412597E-2</v>
      </c>
      <c r="BX95" s="17">
        <v>0.102339308243833</v>
      </c>
      <c r="BY95" s="17"/>
      <c r="BZ95" s="17">
        <v>2.41665169773598E-2</v>
      </c>
      <c r="CA95" s="17">
        <v>5.2782261420119297E-2</v>
      </c>
      <c r="CB95" s="17">
        <v>7.8453234070016101E-2</v>
      </c>
      <c r="CC95" s="17">
        <v>7.5297268398842501E-2</v>
      </c>
      <c r="CD95" s="17">
        <v>0.11394128933257799</v>
      </c>
      <c r="CE95" s="17">
        <v>0.118937013146697</v>
      </c>
      <c r="CF95" s="17">
        <v>0.13872043695587599</v>
      </c>
      <c r="CG95" s="17"/>
      <c r="CH95" s="17">
        <v>8.3006975417084503E-2</v>
      </c>
      <c r="CI95" s="17">
        <v>0.12525007803743399</v>
      </c>
      <c r="CJ95" s="17">
        <v>7.1879814743477002E-2</v>
      </c>
      <c r="CK95" s="17">
        <v>6.6803937867397495E-2</v>
      </c>
      <c r="CL95" s="17">
        <v>1.3016535367776701E-2</v>
      </c>
    </row>
    <row r="96" spans="2:90" x14ac:dyDescent="0.3">
      <c r="B96" t="s">
        <v>142</v>
      </c>
      <c r="C96" s="17">
        <v>0.104913170374854</v>
      </c>
      <c r="D96" s="17">
        <v>0.11640074876048299</v>
      </c>
      <c r="E96" s="17">
        <v>9.4517980197182702E-2</v>
      </c>
      <c r="F96" s="17"/>
      <c r="G96" s="17">
        <v>7.7215755082384693E-2</v>
      </c>
      <c r="H96" s="17">
        <v>9.3947292879084196E-2</v>
      </c>
      <c r="I96" s="17">
        <v>0.12091899896702001</v>
      </c>
      <c r="J96" s="17">
        <v>9.0513708028706494E-2</v>
      </c>
      <c r="K96" s="17">
        <v>0.114019811278238</v>
      </c>
      <c r="L96" s="17">
        <v>0.12474405201895999</v>
      </c>
      <c r="M96" s="17"/>
      <c r="N96" s="17">
        <v>0.13539567268259101</v>
      </c>
      <c r="O96" s="17">
        <v>0.10095867687306501</v>
      </c>
      <c r="P96" s="17">
        <v>0.101249533885639</v>
      </c>
      <c r="Q96" s="17">
        <v>7.8368747324579199E-2</v>
      </c>
      <c r="R96" s="17"/>
      <c r="S96" s="17">
        <v>7.8090694207032602E-2</v>
      </c>
      <c r="T96" s="17">
        <v>7.9457961093750196E-2</v>
      </c>
      <c r="U96" s="17">
        <v>9.9722981607249905E-2</v>
      </c>
      <c r="V96" s="17">
        <v>0.15865040310036099</v>
      </c>
      <c r="W96" s="17">
        <v>0.10931367390838501</v>
      </c>
      <c r="X96" s="17">
        <v>8.9420483883511301E-2</v>
      </c>
      <c r="Y96" s="17">
        <v>0.13977402204874201</v>
      </c>
      <c r="Z96" s="17">
        <v>0.119847485585304</v>
      </c>
      <c r="AA96" s="17">
        <v>0.116483256088565</v>
      </c>
      <c r="AB96" s="17">
        <v>0.11151532450714099</v>
      </c>
      <c r="AC96" s="17">
        <v>0.116022006687515</v>
      </c>
      <c r="AD96" s="17">
        <v>3.6292833788485301E-2</v>
      </c>
      <c r="AE96" s="17"/>
      <c r="AF96" s="17">
        <v>9.2848810692641295E-2</v>
      </c>
      <c r="AG96" s="17">
        <v>0.12787328092452399</v>
      </c>
      <c r="AH96" s="17">
        <v>9.7932037970985403E-2</v>
      </c>
      <c r="AI96" s="17"/>
      <c r="AJ96" s="17">
        <v>0.114920068199416</v>
      </c>
      <c r="AK96" s="17">
        <v>0.119587179773039</v>
      </c>
      <c r="AL96" s="17">
        <v>0.12583887736121199</v>
      </c>
      <c r="AM96" s="17">
        <v>7.5661363522713604E-2</v>
      </c>
      <c r="AN96" s="17">
        <v>3.8043941382581298E-2</v>
      </c>
      <c r="AO96" s="17"/>
      <c r="AP96" s="17">
        <v>0.14734262275276699</v>
      </c>
      <c r="AQ96" s="17">
        <v>0.12678414955085601</v>
      </c>
      <c r="AR96" s="17">
        <v>0.12012186015274801</v>
      </c>
      <c r="AS96" s="17">
        <v>8.1093251638718097E-2</v>
      </c>
      <c r="AT96" s="17">
        <v>6.8019220730621194E-2</v>
      </c>
      <c r="AU96" s="17">
        <v>5.4555828396950903E-2</v>
      </c>
      <c r="AV96" s="17"/>
      <c r="AW96" s="17">
        <v>9.8923132203845507E-2</v>
      </c>
      <c r="AX96" s="17">
        <v>7.5662711858158802E-2</v>
      </c>
      <c r="AY96" s="17">
        <v>8.3529349227481703E-2</v>
      </c>
      <c r="AZ96" s="17">
        <v>7.3056490348924197E-2</v>
      </c>
      <c r="BA96" s="17">
        <v>7.5935668068893E-2</v>
      </c>
      <c r="BB96" s="17">
        <v>9.2437115995996105E-2</v>
      </c>
      <c r="BC96" s="17">
        <v>0.11081369552607601</v>
      </c>
      <c r="BD96" s="17">
        <v>0.19366414026453499</v>
      </c>
      <c r="BE96" s="17">
        <v>9.8514355524091296E-2</v>
      </c>
      <c r="BF96" s="17">
        <v>2.9258913449026199E-2</v>
      </c>
      <c r="BG96" s="17">
        <v>0.10962780775689999</v>
      </c>
      <c r="BH96" s="17">
        <v>8.2308847993228906E-2</v>
      </c>
      <c r="BI96" s="17">
        <v>0.21744080804813801</v>
      </c>
      <c r="BJ96" s="17">
        <v>0.114521470757011</v>
      </c>
      <c r="BK96" s="17">
        <v>0.21141661198614101</v>
      </c>
      <c r="BL96" s="17">
        <v>0.129608155371986</v>
      </c>
      <c r="BM96" s="17"/>
      <c r="BN96" s="17">
        <v>0.11232407004403699</v>
      </c>
      <c r="BO96" s="17">
        <v>9.4999366358756193E-2</v>
      </c>
      <c r="BP96" s="17"/>
      <c r="BQ96" s="17">
        <v>0.14757776173809101</v>
      </c>
      <c r="BR96" s="17">
        <v>7.9579812411379999E-2</v>
      </c>
      <c r="BS96" s="17"/>
      <c r="BT96" s="17">
        <v>0.104573009726076</v>
      </c>
      <c r="BU96" s="17"/>
      <c r="BV96" s="17">
        <v>8.3653075362763202E-2</v>
      </c>
      <c r="BW96" s="17">
        <v>0.112917842284691</v>
      </c>
      <c r="BX96" s="17">
        <v>0.11571649646677901</v>
      </c>
      <c r="BY96" s="17"/>
      <c r="BZ96" s="17">
        <v>5.1286945877267301E-2</v>
      </c>
      <c r="CA96" s="17">
        <v>5.9749025862074097E-2</v>
      </c>
      <c r="CB96" s="17">
        <v>8.6844571710675306E-2</v>
      </c>
      <c r="CC96" s="17">
        <v>0.117244329430051</v>
      </c>
      <c r="CD96" s="17">
        <v>0.12319886671502001</v>
      </c>
      <c r="CE96" s="17">
        <v>0.12842262504122301</v>
      </c>
      <c r="CF96" s="17">
        <v>0.16593392986410199</v>
      </c>
      <c r="CG96" s="17"/>
      <c r="CH96" s="17">
        <v>8.2182363942255005E-2</v>
      </c>
      <c r="CI96" s="17">
        <v>0.14793731697885201</v>
      </c>
      <c r="CJ96" s="17">
        <v>0.10184113341805801</v>
      </c>
      <c r="CK96" s="17">
        <v>4.0732512545260002E-2</v>
      </c>
      <c r="CL96" s="17">
        <v>3.9664637747524899E-2</v>
      </c>
    </row>
    <row r="97" spans="2:90" x14ac:dyDescent="0.3">
      <c r="B97" t="s">
        <v>143</v>
      </c>
      <c r="C97" s="17">
        <v>7.6995463429084698E-2</v>
      </c>
      <c r="D97" s="17">
        <v>6.8912331201804095E-2</v>
      </c>
      <c r="E97" s="17">
        <v>8.5505472733773499E-2</v>
      </c>
      <c r="F97" s="17"/>
      <c r="G97" s="17">
        <v>9.4965790140431494E-2</v>
      </c>
      <c r="H97" s="17">
        <v>7.3034791872463006E-2</v>
      </c>
      <c r="I97" s="17">
        <v>0.11019518772775801</v>
      </c>
      <c r="J97" s="17">
        <v>7.3913431242651303E-2</v>
      </c>
      <c r="K97" s="17">
        <v>4.86413217522415E-2</v>
      </c>
      <c r="L97" s="17">
        <v>6.2628840042073294E-2</v>
      </c>
      <c r="M97" s="17"/>
      <c r="N97" s="17">
        <v>8.2175366043052506E-2</v>
      </c>
      <c r="O97" s="17">
        <v>0.100247419591025</v>
      </c>
      <c r="P97" s="17">
        <v>7.0705449099495707E-2</v>
      </c>
      <c r="Q97" s="17">
        <v>5.1746855012506997E-2</v>
      </c>
      <c r="R97" s="17"/>
      <c r="S97" s="17">
        <v>6.9671246548567697E-2</v>
      </c>
      <c r="T97" s="17">
        <v>8.4800690000283202E-2</v>
      </c>
      <c r="U97" s="17">
        <v>0.10116519990634799</v>
      </c>
      <c r="V97" s="17">
        <v>5.9768780315237101E-2</v>
      </c>
      <c r="W97" s="17">
        <v>4.76235943036597E-2</v>
      </c>
      <c r="X97" s="17">
        <v>6.9411447691155995E-2</v>
      </c>
      <c r="Y97" s="17">
        <v>6.7400850284182606E-2</v>
      </c>
      <c r="Z97" s="17">
        <v>4.3235303395827103E-2</v>
      </c>
      <c r="AA97" s="17">
        <v>8.9126319957338496E-2</v>
      </c>
      <c r="AB97" s="17">
        <v>0.100322144743384</v>
      </c>
      <c r="AC97" s="17">
        <v>7.4682048459167594E-2</v>
      </c>
      <c r="AD97" s="17">
        <v>0.115644709223943</v>
      </c>
      <c r="AE97" s="17"/>
      <c r="AF97" s="17">
        <v>7.4322604155999297E-2</v>
      </c>
      <c r="AG97" s="17">
        <v>7.1654417622692507E-2</v>
      </c>
      <c r="AH97" s="17">
        <v>8.6736198111240198E-2</v>
      </c>
      <c r="AI97" s="17"/>
      <c r="AJ97" s="17">
        <v>5.6507583292215398E-2</v>
      </c>
      <c r="AK97" s="17">
        <v>8.1347803118565695E-2</v>
      </c>
      <c r="AL97" s="17">
        <v>6.2556216860088998E-2</v>
      </c>
      <c r="AM97" s="17">
        <v>7.27868066426995E-2</v>
      </c>
      <c r="AN97" s="17">
        <v>0.102378195638775</v>
      </c>
      <c r="AO97" s="17"/>
      <c r="AP97" s="17">
        <v>9.1968806667939301E-2</v>
      </c>
      <c r="AQ97" s="17">
        <v>7.5364221517348007E-2</v>
      </c>
      <c r="AR97" s="17">
        <v>3.3041610688473499E-2</v>
      </c>
      <c r="AS97" s="17">
        <v>6.7613826261396698E-2</v>
      </c>
      <c r="AT97" s="17">
        <v>0.100033245319004</v>
      </c>
      <c r="AU97" s="17">
        <v>7.0781704418103997E-2</v>
      </c>
      <c r="AV97" s="17"/>
      <c r="AW97" s="17">
        <v>0.101928282821846</v>
      </c>
      <c r="AX97" s="17">
        <v>4.6528667860082598E-2</v>
      </c>
      <c r="AY97" s="17">
        <v>4.0447589445505201E-2</v>
      </c>
      <c r="AZ97" s="17">
        <v>2.3769113899687999E-2</v>
      </c>
      <c r="BA97" s="17">
        <v>7.2080663404793105E-2</v>
      </c>
      <c r="BB97" s="17">
        <v>7.0891937054338106E-2</v>
      </c>
      <c r="BC97" s="17">
        <v>6.6401199589243606E-2</v>
      </c>
      <c r="BD97" s="17">
        <v>9.4114539727258001E-2</v>
      </c>
      <c r="BE97" s="17">
        <v>7.1469404010495396E-2</v>
      </c>
      <c r="BF97" s="17">
        <v>0.11601211024442901</v>
      </c>
      <c r="BG97" s="17">
        <v>0.122760076993017</v>
      </c>
      <c r="BH97" s="17">
        <v>7.33216021102778E-2</v>
      </c>
      <c r="BI97" s="17">
        <v>9.6434311572130102E-2</v>
      </c>
      <c r="BJ97" s="17">
        <v>9.6841362330924594E-2</v>
      </c>
      <c r="BK97" s="17">
        <v>0.14912579652795199</v>
      </c>
      <c r="BL97" s="17">
        <v>7.3668623029663594E-2</v>
      </c>
      <c r="BM97" s="17"/>
      <c r="BN97" s="17">
        <v>7.4698042128695297E-2</v>
      </c>
      <c r="BO97" s="17">
        <v>8.0053928475392597E-2</v>
      </c>
      <c r="BP97" s="17"/>
      <c r="BQ97" s="17">
        <v>8.9255794333486002E-2</v>
      </c>
      <c r="BR97" s="17">
        <v>7.8055177311772694E-2</v>
      </c>
      <c r="BS97" s="17"/>
      <c r="BT97" s="17">
        <v>7.9988212449900703E-2</v>
      </c>
      <c r="BU97" s="17"/>
      <c r="BV97" s="17">
        <v>7.3402982225364094E-2</v>
      </c>
      <c r="BW97" s="17">
        <v>5.95969246901338E-2</v>
      </c>
      <c r="BX97" s="17">
        <v>8.0901474731216699E-2</v>
      </c>
      <c r="BY97" s="17"/>
      <c r="BZ97" s="17">
        <v>6.0770765905161797E-2</v>
      </c>
      <c r="CA97" s="17">
        <v>8.4425113851514993E-2</v>
      </c>
      <c r="CB97" s="17">
        <v>7.4347733318615994E-2</v>
      </c>
      <c r="CC97" s="17">
        <v>6.5396364097012494E-2</v>
      </c>
      <c r="CD97" s="17">
        <v>8.1801366302105202E-2</v>
      </c>
      <c r="CE97" s="17">
        <v>6.7286654397593099E-2</v>
      </c>
      <c r="CF97" s="17">
        <v>8.4381287494299795E-2</v>
      </c>
      <c r="CG97" s="17"/>
      <c r="CH97" s="17">
        <v>7.2418511947202294E-2</v>
      </c>
      <c r="CI97" s="17">
        <v>7.5074096968672094E-2</v>
      </c>
      <c r="CJ97" s="17">
        <v>8.8449368031580794E-2</v>
      </c>
      <c r="CK97" s="17">
        <v>6.2926057372304695E-2</v>
      </c>
      <c r="CL97" s="17">
        <v>5.5658595374908901E-2</v>
      </c>
    </row>
    <row r="98" spans="2:90" x14ac:dyDescent="0.3">
      <c r="B98" t="s">
        <v>144</v>
      </c>
      <c r="C98" s="17">
        <v>9.7010440480654894E-2</v>
      </c>
      <c r="D98" s="17">
        <v>9.1362954372944297E-2</v>
      </c>
      <c r="E98" s="17">
        <v>0.101233057202049</v>
      </c>
      <c r="F98" s="17"/>
      <c r="G98" s="17">
        <v>9.8194363896907194E-2</v>
      </c>
      <c r="H98" s="17">
        <v>0.133078453945535</v>
      </c>
      <c r="I98" s="17">
        <v>7.6906178957423105E-2</v>
      </c>
      <c r="J98" s="17">
        <v>0.10610001454217199</v>
      </c>
      <c r="K98" s="17">
        <v>9.6887112867927297E-2</v>
      </c>
      <c r="L98" s="17">
        <v>7.5923567265586703E-2</v>
      </c>
      <c r="M98" s="17"/>
      <c r="N98" s="17">
        <v>0.102289606043879</v>
      </c>
      <c r="O98" s="17">
        <v>0.11702711131919299</v>
      </c>
      <c r="P98" s="17">
        <v>7.70123079878791E-2</v>
      </c>
      <c r="Q98" s="17">
        <v>8.7251555383339993E-2</v>
      </c>
      <c r="R98" s="17"/>
      <c r="S98" s="17">
        <v>0.121865264541046</v>
      </c>
      <c r="T98" s="17">
        <v>8.7058301493294799E-2</v>
      </c>
      <c r="U98" s="17">
        <v>7.6806803724630807E-2</v>
      </c>
      <c r="V98" s="17">
        <v>8.5726700832727099E-2</v>
      </c>
      <c r="W98" s="17">
        <v>0.12247979730314</v>
      </c>
      <c r="X98" s="17">
        <v>0.11780305335689099</v>
      </c>
      <c r="Y98" s="17">
        <v>8.1574283868223602E-2</v>
      </c>
      <c r="Z98" s="17">
        <v>6.8863062065888103E-2</v>
      </c>
      <c r="AA98" s="17">
        <v>0.10742799191892199</v>
      </c>
      <c r="AB98" s="17">
        <v>7.9472100966522199E-2</v>
      </c>
      <c r="AC98" s="17">
        <v>8.0980890373852296E-2</v>
      </c>
      <c r="AD98" s="17">
        <v>0.109475941226521</v>
      </c>
      <c r="AE98" s="17"/>
      <c r="AF98" s="17">
        <v>8.9001755500795698E-2</v>
      </c>
      <c r="AG98" s="17">
        <v>0.11224471412973699</v>
      </c>
      <c r="AH98" s="17">
        <v>7.3164610275641404E-2</v>
      </c>
      <c r="AI98" s="17"/>
      <c r="AJ98" s="17">
        <v>0.100955836836332</v>
      </c>
      <c r="AK98" s="17">
        <v>0.112018422436219</v>
      </c>
      <c r="AL98" s="17">
        <v>0.100390220669397</v>
      </c>
      <c r="AM98" s="17">
        <v>0.101601734214013</v>
      </c>
      <c r="AN98" s="17">
        <v>8.9427194778664995E-2</v>
      </c>
      <c r="AO98" s="17"/>
      <c r="AP98" s="17">
        <v>0.114916581497313</v>
      </c>
      <c r="AQ98" s="17">
        <v>9.0865085949243599E-2</v>
      </c>
      <c r="AR98" s="17">
        <v>0.112785996177003</v>
      </c>
      <c r="AS98" s="17">
        <v>9.2888367021781507E-2</v>
      </c>
      <c r="AT98" s="17">
        <v>8.2710870916494705E-2</v>
      </c>
      <c r="AU98" s="17">
        <v>9.4503528446053503E-2</v>
      </c>
      <c r="AV98" s="17"/>
      <c r="AW98" s="17">
        <v>5.3335519089365797E-2</v>
      </c>
      <c r="AX98" s="17">
        <v>4.59898097827387E-2</v>
      </c>
      <c r="AY98" s="17">
        <v>0.101282141761698</v>
      </c>
      <c r="AZ98" s="17">
        <v>0.1215565958749</v>
      </c>
      <c r="BA98" s="17">
        <v>8.6436804644096504E-2</v>
      </c>
      <c r="BB98" s="17">
        <v>8.5691254397344804E-2</v>
      </c>
      <c r="BC98" s="17">
        <v>0.11149811667271201</v>
      </c>
      <c r="BD98" s="17">
        <v>8.4724903171893504E-2</v>
      </c>
      <c r="BE98" s="17">
        <v>0.100262269832065</v>
      </c>
      <c r="BF98" s="17">
        <v>0.15467736796925299</v>
      </c>
      <c r="BG98" s="17">
        <v>9.2112988097952306E-2</v>
      </c>
      <c r="BH98" s="17">
        <v>0.111997082082573</v>
      </c>
      <c r="BI98" s="17">
        <v>0.121908171760677</v>
      </c>
      <c r="BJ98" s="17">
        <v>0.104289046601636</v>
      </c>
      <c r="BK98" s="17">
        <v>0.128799734701497</v>
      </c>
      <c r="BL98" s="17">
        <v>6.6403769401241E-2</v>
      </c>
      <c r="BM98" s="17"/>
      <c r="BN98" s="17">
        <v>0.102793626610665</v>
      </c>
      <c r="BO98" s="17">
        <v>8.9269831245422301E-2</v>
      </c>
      <c r="BP98" s="17"/>
      <c r="BQ98" s="17">
        <v>0.119426820760052</v>
      </c>
      <c r="BR98" s="17">
        <v>0.10442694951631</v>
      </c>
      <c r="BS98" s="17"/>
      <c r="BT98" s="17">
        <v>0.121625804312888</v>
      </c>
      <c r="BU98" s="17"/>
      <c r="BV98" s="17">
        <v>9.0784009543374705E-2</v>
      </c>
      <c r="BW98" s="17">
        <v>0.11798250077726</v>
      </c>
      <c r="BX98" s="17">
        <v>9.2809450737406096E-2</v>
      </c>
      <c r="BY98" s="17"/>
      <c r="BZ98" s="17">
        <v>6.5996105773708305E-2</v>
      </c>
      <c r="CA98" s="17">
        <v>9.6657664456651998E-2</v>
      </c>
      <c r="CB98" s="17">
        <v>0.114912594440732</v>
      </c>
      <c r="CC98" s="17">
        <v>0.108035930562771</v>
      </c>
      <c r="CD98" s="17">
        <v>9.0219372527829397E-2</v>
      </c>
      <c r="CE98" s="17">
        <v>0.122200961655608</v>
      </c>
      <c r="CF98" s="17">
        <v>6.8438654129897497E-2</v>
      </c>
      <c r="CG98" s="17"/>
      <c r="CH98" s="17">
        <v>7.3720196898111004E-2</v>
      </c>
      <c r="CI98" s="17">
        <v>9.8135582562068294E-2</v>
      </c>
      <c r="CJ98" s="17">
        <v>0.11485835092138599</v>
      </c>
      <c r="CK98" s="17">
        <v>7.6269723543696405E-2</v>
      </c>
      <c r="CL98" s="17">
        <v>6.0399680310936302E-2</v>
      </c>
    </row>
    <row r="99" spans="2:90" x14ac:dyDescent="0.3">
      <c r="B99" t="s">
        <v>145</v>
      </c>
      <c r="C99" s="17">
        <v>0.107328789377582</v>
      </c>
      <c r="D99" s="17">
        <v>0.105420172483061</v>
      </c>
      <c r="E99" s="17">
        <v>0.110044882438322</v>
      </c>
      <c r="F99" s="17"/>
      <c r="G99" s="17">
        <v>0.112781571347916</v>
      </c>
      <c r="H99" s="17">
        <v>0.10464583475238801</v>
      </c>
      <c r="I99" s="17">
        <v>0.13939409061580099</v>
      </c>
      <c r="J99" s="17">
        <v>0.115550530600984</v>
      </c>
      <c r="K99" s="17">
        <v>0.13330805874484999</v>
      </c>
      <c r="L99" s="17">
        <v>5.5541332667215303E-2</v>
      </c>
      <c r="M99" s="17"/>
      <c r="N99" s="17">
        <v>0.111205666085867</v>
      </c>
      <c r="O99" s="17">
        <v>9.4267628088303801E-2</v>
      </c>
      <c r="P99" s="17">
        <v>0.11006984408539799</v>
      </c>
      <c r="Q99" s="17">
        <v>0.11345465449829099</v>
      </c>
      <c r="R99" s="17"/>
      <c r="S99" s="17">
        <v>0.14775847211895299</v>
      </c>
      <c r="T99" s="17">
        <v>7.0816627238798696E-2</v>
      </c>
      <c r="U99" s="17">
        <v>9.0295317283227303E-2</v>
      </c>
      <c r="V99" s="17">
        <v>0.12910393700509401</v>
      </c>
      <c r="W99" s="17">
        <v>9.7842172905482902E-2</v>
      </c>
      <c r="X99" s="17">
        <v>0.133472673433123</v>
      </c>
      <c r="Y99" s="17">
        <v>8.6151115729611399E-2</v>
      </c>
      <c r="Z99" s="17">
        <v>9.2546735549042206E-2</v>
      </c>
      <c r="AA99" s="17">
        <v>8.5249304463214701E-2</v>
      </c>
      <c r="AB99" s="17">
        <v>8.0203435314445196E-2</v>
      </c>
      <c r="AC99" s="17">
        <v>0.138895327239375</v>
      </c>
      <c r="AD99" s="17">
        <v>0.18688167230667499</v>
      </c>
      <c r="AE99" s="17"/>
      <c r="AF99" s="17">
        <v>9.9295219860174797E-2</v>
      </c>
      <c r="AG99" s="17">
        <v>0.108849244531968</v>
      </c>
      <c r="AH99" s="17">
        <v>0.101201416524326</v>
      </c>
      <c r="AI99" s="17"/>
      <c r="AJ99" s="17">
        <v>9.4360085281657499E-2</v>
      </c>
      <c r="AK99" s="17">
        <v>9.9065515401220106E-2</v>
      </c>
      <c r="AL99" s="17">
        <v>8.9752134025014696E-2</v>
      </c>
      <c r="AM99" s="17">
        <v>0.111237767543536</v>
      </c>
      <c r="AN99" s="17">
        <v>0.12045011875580799</v>
      </c>
      <c r="AO99" s="17"/>
      <c r="AP99" s="17">
        <v>8.5334744682363697E-2</v>
      </c>
      <c r="AQ99" s="17">
        <v>9.5272970235541196E-2</v>
      </c>
      <c r="AR99" s="17">
        <v>0.13831601217741801</v>
      </c>
      <c r="AS99" s="17">
        <v>0.118634167828241</v>
      </c>
      <c r="AT99" s="17">
        <v>9.7858581216497306E-2</v>
      </c>
      <c r="AU99" s="17">
        <v>0.13841808381213799</v>
      </c>
      <c r="AV99" s="17"/>
      <c r="AW99" s="17">
        <v>0.108004433358557</v>
      </c>
      <c r="AX99" s="17">
        <v>6.9365091473728893E-2</v>
      </c>
      <c r="AY99" s="17">
        <v>7.3553899554169702E-2</v>
      </c>
      <c r="AZ99" s="17">
        <v>0.15709673802982299</v>
      </c>
      <c r="BA99" s="17">
        <v>0.105014660099011</v>
      </c>
      <c r="BB99" s="17">
        <v>0.100453981204831</v>
      </c>
      <c r="BC99" s="17">
        <v>0.106699964674262</v>
      </c>
      <c r="BD99" s="17">
        <v>8.6809522905646794E-2</v>
      </c>
      <c r="BE99" s="17">
        <v>9.6970668319996997E-2</v>
      </c>
      <c r="BF99" s="17">
        <v>0.16963315916355901</v>
      </c>
      <c r="BG99" s="17">
        <v>0.12974702438916999</v>
      </c>
      <c r="BH99" s="17">
        <v>9.0820581047683105E-2</v>
      </c>
      <c r="BI99" s="17">
        <v>6.3601690488042095E-2</v>
      </c>
      <c r="BJ99" s="17">
        <v>0.13897320416981901</v>
      </c>
      <c r="BK99" s="17">
        <v>0.12435424404732</v>
      </c>
      <c r="BL99" s="17">
        <v>0.112357369355828</v>
      </c>
      <c r="BM99" s="17"/>
      <c r="BN99" s="17">
        <v>0.10526849441170801</v>
      </c>
      <c r="BO99" s="17">
        <v>0.1117322151717</v>
      </c>
      <c r="BP99" s="17"/>
      <c r="BQ99" s="17">
        <v>9.1568443093818799E-2</v>
      </c>
      <c r="BR99" s="17">
        <v>0.101014154929305</v>
      </c>
      <c r="BS99" s="17"/>
      <c r="BT99" s="17">
        <v>7.8410423917239902E-2</v>
      </c>
      <c r="BU99" s="17"/>
      <c r="BV99" s="17">
        <v>0.101563328991593</v>
      </c>
      <c r="BW99" s="17">
        <v>0.13641148390878099</v>
      </c>
      <c r="BX99" s="17">
        <v>0.101488327469166</v>
      </c>
      <c r="BY99" s="17"/>
      <c r="BZ99" s="17">
        <v>0.123585174487455</v>
      </c>
      <c r="CA99" s="17">
        <v>0.104232097528057</v>
      </c>
      <c r="CB99" s="17">
        <v>0.13511776887367499</v>
      </c>
      <c r="CC99" s="17">
        <v>0.14317491226667101</v>
      </c>
      <c r="CD99" s="17">
        <v>9.0712143424395403E-2</v>
      </c>
      <c r="CE99" s="17">
        <v>0.11230822085315</v>
      </c>
      <c r="CF99" s="17">
        <v>6.2660575176290395E-2</v>
      </c>
      <c r="CG99" s="17"/>
      <c r="CH99" s="17">
        <v>5.99247530335595E-2</v>
      </c>
      <c r="CI99" s="17">
        <v>9.7770335071908396E-2</v>
      </c>
      <c r="CJ99" s="17">
        <v>0.135356752772988</v>
      </c>
      <c r="CK99" s="17">
        <v>0.10830153345363901</v>
      </c>
      <c r="CL99" s="17">
        <v>5.0502142652019903E-2</v>
      </c>
    </row>
    <row r="100" spans="2:90" x14ac:dyDescent="0.3">
      <c r="B100" t="s">
        <v>146</v>
      </c>
      <c r="C100" s="17">
        <v>8.7379886001278897E-2</v>
      </c>
      <c r="D100" s="17">
        <v>8.0518206901161404E-2</v>
      </c>
      <c r="E100" s="17">
        <v>9.3776099000146398E-2</v>
      </c>
      <c r="F100" s="17"/>
      <c r="G100" s="17">
        <v>0.120895675881502</v>
      </c>
      <c r="H100" s="17">
        <v>0.112061942801637</v>
      </c>
      <c r="I100" s="17">
        <v>7.7091458660725906E-2</v>
      </c>
      <c r="J100" s="17">
        <v>8.1193982420462302E-2</v>
      </c>
      <c r="K100" s="17">
        <v>6.3645567027127106E-2</v>
      </c>
      <c r="L100" s="17">
        <v>7.4316141589907098E-2</v>
      </c>
      <c r="M100" s="17"/>
      <c r="N100" s="17">
        <v>7.6485468899724504E-2</v>
      </c>
      <c r="O100" s="17">
        <v>9.4464126408641894E-2</v>
      </c>
      <c r="P100" s="17">
        <v>9.3047798864100695E-2</v>
      </c>
      <c r="Q100" s="17">
        <v>8.7656661634641295E-2</v>
      </c>
      <c r="R100" s="17"/>
      <c r="S100" s="17">
        <v>9.8828013563348097E-2</v>
      </c>
      <c r="T100" s="17">
        <v>9.0295944891723906E-2</v>
      </c>
      <c r="U100" s="17">
        <v>4.7116245536265602E-2</v>
      </c>
      <c r="V100" s="17">
        <v>8.8669330412019104E-2</v>
      </c>
      <c r="W100" s="17">
        <v>9.0856516679833493E-2</v>
      </c>
      <c r="X100" s="17">
        <v>6.5734890933419707E-2</v>
      </c>
      <c r="Y100" s="17">
        <v>7.6882739540755404E-2</v>
      </c>
      <c r="Z100" s="17">
        <v>0.12545584800894399</v>
      </c>
      <c r="AA100" s="17">
        <v>9.26791078965995E-2</v>
      </c>
      <c r="AB100" s="17">
        <v>0.12647047953592599</v>
      </c>
      <c r="AC100" s="17">
        <v>4.9476645175602497E-2</v>
      </c>
      <c r="AD100" s="17">
        <v>8.5017498119317497E-2</v>
      </c>
      <c r="AE100" s="17"/>
      <c r="AF100" s="17">
        <v>6.4899525436770397E-2</v>
      </c>
      <c r="AG100" s="17">
        <v>9.2810979577102798E-2</v>
      </c>
      <c r="AH100" s="17">
        <v>7.1244799848174695E-2</v>
      </c>
      <c r="AI100" s="17"/>
      <c r="AJ100" s="17">
        <v>5.5099977031375702E-2</v>
      </c>
      <c r="AK100" s="17">
        <v>0.102192670341913</v>
      </c>
      <c r="AL100" s="17">
        <v>0.105172492236868</v>
      </c>
      <c r="AM100" s="17">
        <v>6.6050871714800993E-2</v>
      </c>
      <c r="AN100" s="17">
        <v>0.13087335867316199</v>
      </c>
      <c r="AO100" s="17"/>
      <c r="AP100" s="17">
        <v>0.104331302000051</v>
      </c>
      <c r="AQ100" s="17">
        <v>5.7824285075284802E-2</v>
      </c>
      <c r="AR100" s="17">
        <v>0.109559867438624</v>
      </c>
      <c r="AS100" s="17">
        <v>6.2457013278289002E-2</v>
      </c>
      <c r="AT100" s="17">
        <v>0.173429619959204</v>
      </c>
      <c r="AU100" s="17">
        <v>9.2973312050119605E-2</v>
      </c>
      <c r="AV100" s="17"/>
      <c r="AW100" s="17">
        <v>6.1037980942580998E-2</v>
      </c>
      <c r="AX100" s="17">
        <v>6.8309008429114304E-2</v>
      </c>
      <c r="AY100" s="17">
        <v>0.13159718791333799</v>
      </c>
      <c r="AZ100" s="17">
        <v>0.129848868615939</v>
      </c>
      <c r="BA100" s="17">
        <v>7.3512932371627898E-2</v>
      </c>
      <c r="BB100" s="17">
        <v>7.9473705964123106E-2</v>
      </c>
      <c r="BC100" s="17">
        <v>0.118187190580057</v>
      </c>
      <c r="BD100" s="17">
        <v>6.32788606276877E-2</v>
      </c>
      <c r="BE100" s="17">
        <v>0.14031547942609901</v>
      </c>
      <c r="BF100" s="17">
        <v>6.09496262178022E-2</v>
      </c>
      <c r="BG100" s="17">
        <v>7.4819399527642494E-2</v>
      </c>
      <c r="BH100" s="17">
        <v>7.9122083204592797E-2</v>
      </c>
      <c r="BI100" s="17">
        <v>5.8629374766379402E-2</v>
      </c>
      <c r="BJ100" s="17">
        <v>5.0865188515229101E-2</v>
      </c>
      <c r="BK100" s="17">
        <v>0</v>
      </c>
      <c r="BL100" s="17">
        <v>7.7232499041672995E-2</v>
      </c>
      <c r="BM100" s="17"/>
      <c r="BN100" s="17">
        <v>7.2270694825937107E-2</v>
      </c>
      <c r="BO100" s="17">
        <v>0.109522825383152</v>
      </c>
      <c r="BP100" s="17"/>
      <c r="BQ100" s="17">
        <v>0.106221521946663</v>
      </c>
      <c r="BR100" s="17">
        <v>8.1802372840017804E-2</v>
      </c>
      <c r="BS100" s="17"/>
      <c r="BT100" s="17">
        <v>8.1529274900049103E-2</v>
      </c>
      <c r="BU100" s="17"/>
      <c r="BV100" s="17">
        <v>0.10740219173302901</v>
      </c>
      <c r="BW100" s="17">
        <v>0.10504782410804001</v>
      </c>
      <c r="BX100" s="17">
        <v>6.9669501240210902E-2</v>
      </c>
      <c r="BY100" s="17"/>
      <c r="BZ100" s="17">
        <v>7.6217905601212096E-2</v>
      </c>
      <c r="CA100" s="17">
        <v>0.119973251376118</v>
      </c>
      <c r="CB100" s="17">
        <v>0.114583181895549</v>
      </c>
      <c r="CC100" s="17">
        <v>7.7266993481636403E-2</v>
      </c>
      <c r="CD100" s="17">
        <v>8.5553929977455798E-2</v>
      </c>
      <c r="CE100" s="17">
        <v>7.9513613414620904E-2</v>
      </c>
      <c r="CF100" s="17">
        <v>5.1096582466909998E-2</v>
      </c>
      <c r="CG100" s="17"/>
      <c r="CH100" s="17">
        <v>4.8708062042027003E-2</v>
      </c>
      <c r="CI100" s="17">
        <v>8.1497666208342104E-2</v>
      </c>
      <c r="CJ100" s="17">
        <v>9.4039498230285096E-2</v>
      </c>
      <c r="CK100" s="17">
        <v>0.121576209509318</v>
      </c>
      <c r="CL100" s="17">
        <v>4.1720706938379197E-2</v>
      </c>
    </row>
    <row r="101" spans="2:90" x14ac:dyDescent="0.3">
      <c r="B101" t="s">
        <v>147</v>
      </c>
      <c r="C101" s="17">
        <v>7.8894595255875E-2</v>
      </c>
      <c r="D101" s="17">
        <v>6.6016073207455797E-2</v>
      </c>
      <c r="E101" s="17">
        <v>9.11345263849936E-2</v>
      </c>
      <c r="F101" s="17"/>
      <c r="G101" s="17">
        <v>0.107622969514595</v>
      </c>
      <c r="H101" s="17">
        <v>0.10920009574949401</v>
      </c>
      <c r="I101" s="17">
        <v>5.3978747339864699E-2</v>
      </c>
      <c r="J101" s="17">
        <v>7.5411833131174597E-2</v>
      </c>
      <c r="K101" s="17">
        <v>9.7150755730082E-2</v>
      </c>
      <c r="L101" s="17">
        <v>4.6033654391223901E-2</v>
      </c>
      <c r="M101" s="17"/>
      <c r="N101" s="17">
        <v>8.1912273164859106E-2</v>
      </c>
      <c r="O101" s="17">
        <v>9.8702439469793304E-2</v>
      </c>
      <c r="P101" s="17">
        <v>6.4515044221652496E-2</v>
      </c>
      <c r="Q101" s="17">
        <v>6.85239470386175E-2</v>
      </c>
      <c r="R101" s="17"/>
      <c r="S101" s="17">
        <v>0.102773370230509</v>
      </c>
      <c r="T101" s="17">
        <v>7.4534911346650606E-2</v>
      </c>
      <c r="U101" s="17">
        <v>6.8422346406825804E-2</v>
      </c>
      <c r="V101" s="17">
        <v>5.8737050845662997E-2</v>
      </c>
      <c r="W101" s="17">
        <v>7.4494393004746098E-2</v>
      </c>
      <c r="X101" s="17">
        <v>8.6649999464452995E-2</v>
      </c>
      <c r="Y101" s="17">
        <v>7.4317460919987005E-2</v>
      </c>
      <c r="Z101" s="17">
        <v>7.0299473900303999E-2</v>
      </c>
      <c r="AA101" s="17">
        <v>0.123825489406533</v>
      </c>
      <c r="AB101" s="17">
        <v>5.2121657394135899E-2</v>
      </c>
      <c r="AC101" s="17">
        <v>4.7284115209853997E-2</v>
      </c>
      <c r="AD101" s="17">
        <v>5.2611802397573598E-2</v>
      </c>
      <c r="AE101" s="17"/>
      <c r="AF101" s="17">
        <v>7.9725938276258596E-2</v>
      </c>
      <c r="AG101" s="17">
        <v>7.7167168036519504E-2</v>
      </c>
      <c r="AH101" s="17">
        <v>8.1466440178660601E-2</v>
      </c>
      <c r="AI101" s="17"/>
      <c r="AJ101" s="17">
        <v>8.5680683683358003E-2</v>
      </c>
      <c r="AK101" s="17">
        <v>7.4717858768688999E-2</v>
      </c>
      <c r="AL101" s="17">
        <v>7.7223907973849398E-2</v>
      </c>
      <c r="AM101" s="17">
        <v>8.2135112260927498E-2</v>
      </c>
      <c r="AN101" s="17">
        <v>0.110829836521838</v>
      </c>
      <c r="AO101" s="17"/>
      <c r="AP101" s="17">
        <v>5.8057401147568202E-2</v>
      </c>
      <c r="AQ101" s="17">
        <v>9.6712884939123903E-2</v>
      </c>
      <c r="AR101" s="17">
        <v>9.3993222759314807E-2</v>
      </c>
      <c r="AS101" s="17">
        <v>7.9341155279659195E-2</v>
      </c>
      <c r="AT101" s="17">
        <v>0.11238182724342</v>
      </c>
      <c r="AU101" s="17">
        <v>4.9215780377533297E-2</v>
      </c>
      <c r="AV101" s="17"/>
      <c r="AW101" s="17">
        <v>0</v>
      </c>
      <c r="AX101" s="17">
        <v>6.4906400447416704E-2</v>
      </c>
      <c r="AY101" s="17">
        <v>8.6012574318827695E-2</v>
      </c>
      <c r="AZ101" s="17">
        <v>6.6729891815378306E-2</v>
      </c>
      <c r="BA101" s="17">
        <v>0.104248605100554</v>
      </c>
      <c r="BB101" s="17">
        <v>0.10827200299726999</v>
      </c>
      <c r="BC101" s="17">
        <v>0.10676776340019301</v>
      </c>
      <c r="BD101" s="17">
        <v>7.5233915278268601E-2</v>
      </c>
      <c r="BE101" s="17">
        <v>7.2492367232253094E-2</v>
      </c>
      <c r="BF101" s="17">
        <v>8.8203682221215496E-2</v>
      </c>
      <c r="BG101" s="17">
        <v>4.8443788115235101E-2</v>
      </c>
      <c r="BH101" s="17">
        <v>7.3223765107303704E-2</v>
      </c>
      <c r="BI101" s="17">
        <v>6.3124170591109197E-2</v>
      </c>
      <c r="BJ101" s="17">
        <v>6.4962286993173204E-2</v>
      </c>
      <c r="BK101" s="17">
        <v>1.6329980066448101E-2</v>
      </c>
      <c r="BL101" s="17">
        <v>5.0489340882810797E-2</v>
      </c>
      <c r="BM101" s="17"/>
      <c r="BN101" s="17">
        <v>6.9354485070240404E-2</v>
      </c>
      <c r="BO101" s="17">
        <v>9.2299162705323304E-2</v>
      </c>
      <c r="BP101" s="17"/>
      <c r="BQ101" s="17">
        <v>5.8387634963810699E-2</v>
      </c>
      <c r="BR101" s="17">
        <v>0.119926928513817</v>
      </c>
      <c r="BS101" s="17"/>
      <c r="BT101" s="17">
        <v>9.3095092800414198E-2</v>
      </c>
      <c r="BU101" s="17"/>
      <c r="BV101" s="17">
        <v>8.4804584830267399E-2</v>
      </c>
      <c r="BW101" s="17">
        <v>9.2993984302813706E-2</v>
      </c>
      <c r="BX101" s="17">
        <v>7.2707330876119206E-2</v>
      </c>
      <c r="BY101" s="17"/>
      <c r="BZ101" s="17">
        <v>7.02780466608251E-2</v>
      </c>
      <c r="CA101" s="17">
        <v>8.6980878272345005E-2</v>
      </c>
      <c r="CB101" s="17">
        <v>0.116945797359891</v>
      </c>
      <c r="CC101" s="17">
        <v>9.3399469371107102E-2</v>
      </c>
      <c r="CD101" s="17">
        <v>8.2470798823007396E-2</v>
      </c>
      <c r="CE101" s="17">
        <v>5.1104548583811402E-2</v>
      </c>
      <c r="CF101" s="17">
        <v>4.0216543282570599E-2</v>
      </c>
      <c r="CG101" s="17"/>
      <c r="CH101" s="17">
        <v>9.6102763072186098E-2</v>
      </c>
      <c r="CI101" s="17">
        <v>4.4570563560096997E-2</v>
      </c>
      <c r="CJ101" s="17">
        <v>9.2475571934848094E-2</v>
      </c>
      <c r="CK101" s="17">
        <v>0.12296133782406</v>
      </c>
      <c r="CL101" s="17">
        <v>5.8610762593472102E-2</v>
      </c>
    </row>
    <row r="102" spans="2:90" x14ac:dyDescent="0.3">
      <c r="B102" t="s">
        <v>148</v>
      </c>
      <c r="C102" s="17">
        <v>6.4795346051739894E-2</v>
      </c>
      <c r="D102" s="17">
        <v>5.9083680165068701E-2</v>
      </c>
      <c r="E102" s="17">
        <v>6.9951455593839904E-2</v>
      </c>
      <c r="F102" s="17"/>
      <c r="G102" s="17">
        <v>0.105868119530211</v>
      </c>
      <c r="H102" s="17">
        <v>6.7855554984888905E-2</v>
      </c>
      <c r="I102" s="17">
        <v>7.1345105478368004E-2</v>
      </c>
      <c r="J102" s="17">
        <v>7.1482925098472594E-2</v>
      </c>
      <c r="K102" s="17">
        <v>4.1128842825834303E-2</v>
      </c>
      <c r="L102" s="17">
        <v>4.00943080134393E-2</v>
      </c>
      <c r="M102" s="17"/>
      <c r="N102" s="17">
        <v>5.6557627695151602E-2</v>
      </c>
      <c r="O102" s="17">
        <v>5.11304278956295E-2</v>
      </c>
      <c r="P102" s="17">
        <v>7.0535847796151199E-2</v>
      </c>
      <c r="Q102" s="17">
        <v>8.3456103411620297E-2</v>
      </c>
      <c r="R102" s="17"/>
      <c r="S102" s="17">
        <v>7.5981862546446802E-2</v>
      </c>
      <c r="T102" s="17">
        <v>4.8033477358200502E-2</v>
      </c>
      <c r="U102" s="17">
        <v>6.1631639590262501E-2</v>
      </c>
      <c r="V102" s="17">
        <v>5.3656836481090098E-2</v>
      </c>
      <c r="W102" s="17">
        <v>6.6794156376419597E-2</v>
      </c>
      <c r="X102" s="17">
        <v>9.5676173911251106E-2</v>
      </c>
      <c r="Y102" s="17">
        <v>3.51320331001325E-2</v>
      </c>
      <c r="Z102" s="17">
        <v>8.3524088142251804E-2</v>
      </c>
      <c r="AA102" s="17">
        <v>5.0788173079843402E-2</v>
      </c>
      <c r="AB102" s="17">
        <v>7.9347711911903401E-2</v>
      </c>
      <c r="AC102" s="17">
        <v>7.8607391159609893E-2</v>
      </c>
      <c r="AD102" s="17">
        <v>6.8909232082051297E-2</v>
      </c>
      <c r="AE102" s="17"/>
      <c r="AF102" s="17">
        <v>5.4014392646991503E-2</v>
      </c>
      <c r="AG102" s="17">
        <v>6.1718302600691603E-2</v>
      </c>
      <c r="AH102" s="17">
        <v>8.0892579194247596E-2</v>
      </c>
      <c r="AI102" s="17"/>
      <c r="AJ102" s="17">
        <v>6.3058004822692096E-2</v>
      </c>
      <c r="AK102" s="17">
        <v>7.0286826278123798E-2</v>
      </c>
      <c r="AL102" s="17">
        <v>5.6040918377634703E-2</v>
      </c>
      <c r="AM102" s="17">
        <v>5.5537253110487697E-2</v>
      </c>
      <c r="AN102" s="17">
        <v>6.4956471455867401E-2</v>
      </c>
      <c r="AO102" s="17"/>
      <c r="AP102" s="17">
        <v>6.3949791601411093E-2</v>
      </c>
      <c r="AQ102" s="17">
        <v>8.4705130586159097E-2</v>
      </c>
      <c r="AR102" s="17">
        <v>5.1290337245357302E-2</v>
      </c>
      <c r="AS102" s="17">
        <v>5.4959256762266803E-2</v>
      </c>
      <c r="AT102" s="17">
        <v>8.0209322168678904E-2</v>
      </c>
      <c r="AU102" s="17">
        <v>5.6392368473795397E-2</v>
      </c>
      <c r="AV102" s="17"/>
      <c r="AW102" s="17">
        <v>9.9844024014997104E-2</v>
      </c>
      <c r="AX102" s="17">
        <v>0.131404242731506</v>
      </c>
      <c r="AY102" s="17">
        <v>7.2799199165241898E-2</v>
      </c>
      <c r="AZ102" s="17">
        <v>8.1503557556513895E-2</v>
      </c>
      <c r="BA102" s="17">
        <v>9.6735282884447493E-2</v>
      </c>
      <c r="BB102" s="17">
        <v>7.0330879755823195E-2</v>
      </c>
      <c r="BC102" s="17">
        <v>5.04895519991009E-2</v>
      </c>
      <c r="BD102" s="17">
        <v>4.2444591974044099E-2</v>
      </c>
      <c r="BE102" s="17">
        <v>3.2842578697453099E-2</v>
      </c>
      <c r="BF102" s="17">
        <v>5.1402241715209802E-2</v>
      </c>
      <c r="BG102" s="17">
        <v>2.4393042976677399E-2</v>
      </c>
      <c r="BH102" s="17">
        <v>5.9556154780777901E-2</v>
      </c>
      <c r="BI102" s="17">
        <v>7.8370985777528906E-2</v>
      </c>
      <c r="BJ102" s="17">
        <v>3.4211736642584901E-2</v>
      </c>
      <c r="BK102" s="17">
        <v>1.56421099171817E-2</v>
      </c>
      <c r="BL102" s="17">
        <v>7.3458931321038506E-2</v>
      </c>
      <c r="BM102" s="17"/>
      <c r="BN102" s="17">
        <v>6.69862361112291E-2</v>
      </c>
      <c r="BO102" s="17">
        <v>6.2708202255398401E-2</v>
      </c>
      <c r="BP102" s="17"/>
      <c r="BQ102" s="17">
        <v>6.4686757412659807E-2</v>
      </c>
      <c r="BR102" s="17">
        <v>6.7033656259613703E-2</v>
      </c>
      <c r="BS102" s="17"/>
      <c r="BT102" s="17">
        <v>9.3664560571813604E-2</v>
      </c>
      <c r="BU102" s="17"/>
      <c r="BV102" s="17">
        <v>6.0501492734604999E-2</v>
      </c>
      <c r="BW102" s="17">
        <v>6.7948645665074595E-2</v>
      </c>
      <c r="BX102" s="17">
        <v>6.5541804147305802E-2</v>
      </c>
      <c r="BY102" s="17"/>
      <c r="BZ102" s="17">
        <v>0.11947256296655299</v>
      </c>
      <c r="CA102" s="17">
        <v>8.3305604295628596E-2</v>
      </c>
      <c r="CB102" s="17">
        <v>6.7172774044687994E-2</v>
      </c>
      <c r="CC102" s="17">
        <v>7.5366636264810494E-2</v>
      </c>
      <c r="CD102" s="17">
        <v>3.9787790414086803E-2</v>
      </c>
      <c r="CE102" s="17">
        <v>3.20255202707357E-2</v>
      </c>
      <c r="CF102" s="17">
        <v>5.9106301311672597E-2</v>
      </c>
      <c r="CG102" s="17"/>
      <c r="CH102" s="17">
        <v>4.7556990436777899E-2</v>
      </c>
      <c r="CI102" s="17">
        <v>4.5181057141181501E-2</v>
      </c>
      <c r="CJ102" s="17">
        <v>6.8297478887416496E-2</v>
      </c>
      <c r="CK102" s="17">
        <v>0.111641475447182</v>
      </c>
      <c r="CL102" s="17">
        <v>7.3997278482939702E-2</v>
      </c>
    </row>
    <row r="103" spans="2:90" x14ac:dyDescent="0.3">
      <c r="B103" t="s">
        <v>149</v>
      </c>
      <c r="C103" s="17">
        <v>4.2935638327463499E-2</v>
      </c>
      <c r="D103" s="17">
        <v>3.8715486068441503E-2</v>
      </c>
      <c r="E103" s="17">
        <v>4.7400355017440603E-2</v>
      </c>
      <c r="F103" s="17"/>
      <c r="G103" s="17">
        <v>6.6464847450329698E-2</v>
      </c>
      <c r="H103" s="17">
        <v>6.0820907571147803E-2</v>
      </c>
      <c r="I103" s="17">
        <v>4.8412529307694602E-2</v>
      </c>
      <c r="J103" s="17">
        <v>5.1026802174479503E-2</v>
      </c>
      <c r="K103" s="17">
        <v>2.4454393360992099E-2</v>
      </c>
      <c r="L103" s="17">
        <v>1.40375468697084E-2</v>
      </c>
      <c r="M103" s="17"/>
      <c r="N103" s="17">
        <v>2.61759355424903E-2</v>
      </c>
      <c r="O103" s="17">
        <v>4.1733331912643702E-2</v>
      </c>
      <c r="P103" s="17">
        <v>4.7032749780090498E-2</v>
      </c>
      <c r="Q103" s="17">
        <v>5.9074490293210498E-2</v>
      </c>
      <c r="R103" s="17"/>
      <c r="S103" s="17">
        <v>3.6369638420858601E-2</v>
      </c>
      <c r="T103" s="17">
        <v>4.0430879621499299E-2</v>
      </c>
      <c r="U103" s="17">
        <v>4.7820283323814002E-2</v>
      </c>
      <c r="V103" s="17">
        <v>3.2052044020840102E-2</v>
      </c>
      <c r="W103" s="17">
        <v>5.1044452948768901E-2</v>
      </c>
      <c r="X103" s="17">
        <v>3.29944853100591E-2</v>
      </c>
      <c r="Y103" s="17">
        <v>4.0977335006258497E-2</v>
      </c>
      <c r="Z103" s="17">
        <v>3.4729901433429501E-2</v>
      </c>
      <c r="AA103" s="17">
        <v>4.49318100408563E-2</v>
      </c>
      <c r="AB103" s="17">
        <v>4.8873187647346002E-2</v>
      </c>
      <c r="AC103" s="17">
        <v>5.33324168010684E-2</v>
      </c>
      <c r="AD103" s="17">
        <v>8.8779994206884802E-2</v>
      </c>
      <c r="AE103" s="17"/>
      <c r="AF103" s="17">
        <v>4.1209415342793099E-2</v>
      </c>
      <c r="AG103" s="17">
        <v>3.1278517122794301E-2</v>
      </c>
      <c r="AH103" s="17">
        <v>6.6535608482627698E-2</v>
      </c>
      <c r="AI103" s="17"/>
      <c r="AJ103" s="17">
        <v>2.8371026641621399E-2</v>
      </c>
      <c r="AK103" s="17">
        <v>4.5019000874955202E-2</v>
      </c>
      <c r="AL103" s="17">
        <v>3.4513569002397E-2</v>
      </c>
      <c r="AM103" s="17">
        <v>2.7771983405114799E-2</v>
      </c>
      <c r="AN103" s="17">
        <v>7.8216965702398195E-2</v>
      </c>
      <c r="AO103" s="17"/>
      <c r="AP103" s="17">
        <v>4.6809873262868201E-2</v>
      </c>
      <c r="AQ103" s="17">
        <v>3.1295778756028902E-2</v>
      </c>
      <c r="AR103" s="17">
        <v>4.0310016506886703E-2</v>
      </c>
      <c r="AS103" s="17">
        <v>4.6245013246021802E-2</v>
      </c>
      <c r="AT103" s="17">
        <v>9.8664811036789493E-2</v>
      </c>
      <c r="AU103" s="17">
        <v>1.7457122476236101E-2</v>
      </c>
      <c r="AV103" s="17"/>
      <c r="AW103" s="17">
        <v>4.3498096433057201E-2</v>
      </c>
      <c r="AX103" s="17">
        <v>0.107517571071437</v>
      </c>
      <c r="AY103" s="17">
        <v>5.1200820013535597E-2</v>
      </c>
      <c r="AZ103" s="17">
        <v>4.6751518643475501E-2</v>
      </c>
      <c r="BA103" s="17">
        <v>3.8526366659275203E-2</v>
      </c>
      <c r="BB103" s="17">
        <v>6.0180092693797399E-2</v>
      </c>
      <c r="BC103" s="17">
        <v>5.84520253400466E-2</v>
      </c>
      <c r="BD103" s="17">
        <v>1.36764935409172E-2</v>
      </c>
      <c r="BE103" s="17">
        <v>6.4835848727223006E-2</v>
      </c>
      <c r="BF103" s="17">
        <v>2.8015722023993501E-2</v>
      </c>
      <c r="BG103" s="17">
        <v>6.15662016219563E-2</v>
      </c>
      <c r="BH103" s="17">
        <v>3.7299624367133702E-2</v>
      </c>
      <c r="BI103" s="17">
        <v>0</v>
      </c>
      <c r="BJ103" s="17">
        <v>3.2884064387184699E-2</v>
      </c>
      <c r="BK103" s="17">
        <v>0</v>
      </c>
      <c r="BL103" s="17">
        <v>3.0680458880292201E-2</v>
      </c>
      <c r="BM103" s="17"/>
      <c r="BN103" s="17">
        <v>3.5283183060160803E-2</v>
      </c>
      <c r="BO103" s="17">
        <v>5.4131373443242599E-2</v>
      </c>
      <c r="BP103" s="17"/>
      <c r="BQ103" s="17">
        <v>4.0961490883991702E-2</v>
      </c>
      <c r="BR103" s="17">
        <v>6.2844403157304496E-2</v>
      </c>
      <c r="BS103" s="17"/>
      <c r="BT103" s="17">
        <v>4.9216433121348498E-2</v>
      </c>
      <c r="BU103" s="17"/>
      <c r="BV103" s="17">
        <v>6.00596941460202E-2</v>
      </c>
      <c r="BW103" s="17">
        <v>4.2656197044404702E-2</v>
      </c>
      <c r="BX103" s="17">
        <v>3.3698491751971801E-2</v>
      </c>
      <c r="BY103" s="17"/>
      <c r="BZ103" s="17">
        <v>0.10253350936880801</v>
      </c>
      <c r="CA103" s="17">
        <v>7.1999916769745695E-2</v>
      </c>
      <c r="CB103" s="17">
        <v>3.64900081019131E-2</v>
      </c>
      <c r="CC103" s="17">
        <v>5.8026207235982202E-2</v>
      </c>
      <c r="CD103" s="17">
        <v>2.69682015449648E-2</v>
      </c>
      <c r="CE103" s="17">
        <v>1.61298903078631E-2</v>
      </c>
      <c r="CF103" s="17">
        <v>2.0393780203485E-2</v>
      </c>
      <c r="CG103" s="17"/>
      <c r="CH103" s="17">
        <v>6.3675806782256997E-2</v>
      </c>
      <c r="CI103" s="17">
        <v>1.46483463745827E-2</v>
      </c>
      <c r="CJ103" s="17">
        <v>3.7680319231216897E-2</v>
      </c>
      <c r="CK103" s="17">
        <v>8.4679244128492495E-2</v>
      </c>
      <c r="CL103" s="17">
        <v>0.140429502340402</v>
      </c>
    </row>
    <row r="104" spans="2:90" x14ac:dyDescent="0.3">
      <c r="B104" t="s">
        <v>150</v>
      </c>
      <c r="C104" s="17">
        <v>5.0561772763183403E-2</v>
      </c>
      <c r="D104" s="17">
        <v>4.3102177664560301E-2</v>
      </c>
      <c r="E104" s="17">
        <v>5.6336496343423699E-2</v>
      </c>
      <c r="F104" s="17"/>
      <c r="G104" s="17">
        <v>5.4880163225983498E-2</v>
      </c>
      <c r="H104" s="17">
        <v>4.3810823466617202E-2</v>
      </c>
      <c r="I104" s="17">
        <v>8.8879296534948596E-2</v>
      </c>
      <c r="J104" s="17">
        <v>5.4738042969474099E-2</v>
      </c>
      <c r="K104" s="17">
        <v>4.5498823951936399E-2</v>
      </c>
      <c r="L104" s="17">
        <v>2.1838220985632002E-2</v>
      </c>
      <c r="M104" s="17"/>
      <c r="N104" s="17">
        <v>2.6541256385692099E-2</v>
      </c>
      <c r="O104" s="17">
        <v>5.5167097723098198E-2</v>
      </c>
      <c r="P104" s="17">
        <v>3.5229122340721203E-2</v>
      </c>
      <c r="Q104" s="17">
        <v>8.5673912209125805E-2</v>
      </c>
      <c r="R104" s="17"/>
      <c r="S104" s="17">
        <v>5.6084987687303203E-2</v>
      </c>
      <c r="T104" s="17">
        <v>5.9025714481780601E-2</v>
      </c>
      <c r="U104" s="17">
        <v>5.2108179547600601E-2</v>
      </c>
      <c r="V104" s="17">
        <v>3.7007755191226899E-2</v>
      </c>
      <c r="W104" s="17">
        <v>4.1393277374316501E-2</v>
      </c>
      <c r="X104" s="17">
        <v>5.3938141989283303E-2</v>
      </c>
      <c r="Y104" s="17">
        <v>6.3500210554065295E-2</v>
      </c>
      <c r="Z104" s="17">
        <v>7.3259568814297502E-2</v>
      </c>
      <c r="AA104" s="17">
        <v>3.5396177289645801E-2</v>
      </c>
      <c r="AB104" s="17">
        <v>4.0200423800183502E-2</v>
      </c>
      <c r="AC104" s="17">
        <v>5.4063489203673203E-2</v>
      </c>
      <c r="AD104" s="17">
        <v>5.2018355528569801E-2</v>
      </c>
      <c r="AE104" s="17"/>
      <c r="AF104" s="17">
        <v>4.6667939310123599E-2</v>
      </c>
      <c r="AG104" s="17">
        <v>4.3467449065515799E-2</v>
      </c>
      <c r="AH104" s="17">
        <v>7.7752512159739398E-2</v>
      </c>
      <c r="AI104" s="17"/>
      <c r="AJ104" s="17">
        <v>1.5707684232543099E-2</v>
      </c>
      <c r="AK104" s="17">
        <v>5.02755326847742E-2</v>
      </c>
      <c r="AL104" s="17">
        <v>3.8216907831961001E-2</v>
      </c>
      <c r="AM104" s="17">
        <v>8.4559379578628399E-2</v>
      </c>
      <c r="AN104" s="17">
        <v>4.8842699515425497E-2</v>
      </c>
      <c r="AO104" s="17"/>
      <c r="AP104" s="17">
        <v>3.1602220736576501E-2</v>
      </c>
      <c r="AQ104" s="17">
        <v>3.0246692669295701E-2</v>
      </c>
      <c r="AR104" s="17">
        <v>5.6921814538601401E-2</v>
      </c>
      <c r="AS104" s="17">
        <v>6.0791897367856902E-2</v>
      </c>
      <c r="AT104" s="17">
        <v>4.1715790947115597E-2</v>
      </c>
      <c r="AU104" s="17">
        <v>4.9061829249629402E-2</v>
      </c>
      <c r="AV104" s="17"/>
      <c r="AW104" s="17">
        <v>0.13627661908873001</v>
      </c>
      <c r="AX104" s="17">
        <v>0.13105362809689999</v>
      </c>
      <c r="AY104" s="17">
        <v>9.9981169538710696E-2</v>
      </c>
      <c r="AZ104" s="17">
        <v>8.0039136644203701E-2</v>
      </c>
      <c r="BA104" s="17">
        <v>3.74944125227182E-2</v>
      </c>
      <c r="BB104" s="17">
        <v>8.7410968957530297E-2</v>
      </c>
      <c r="BC104" s="17">
        <v>4.9962707967943602E-2</v>
      </c>
      <c r="BD104" s="17">
        <v>4.94171441505405E-2</v>
      </c>
      <c r="BE104" s="17">
        <v>3.2463349781031901E-2</v>
      </c>
      <c r="BF104" s="17">
        <v>2.04985033633097E-2</v>
      </c>
      <c r="BG104" s="17">
        <v>1.46062777790662E-2</v>
      </c>
      <c r="BH104" s="17">
        <v>3.07079108243394E-2</v>
      </c>
      <c r="BI104" s="17">
        <v>1.26294244566478E-2</v>
      </c>
      <c r="BJ104" s="17">
        <v>6.3568418516324901E-2</v>
      </c>
      <c r="BK104" s="17">
        <v>0</v>
      </c>
      <c r="BL104" s="17">
        <v>1.9031078061414498E-2</v>
      </c>
      <c r="BM104" s="17"/>
      <c r="BN104" s="17">
        <v>4.0366704093733899E-2</v>
      </c>
      <c r="BO104" s="17">
        <v>6.5381104259595396E-2</v>
      </c>
      <c r="BP104" s="17"/>
      <c r="BQ104" s="17">
        <v>2.90249388419947E-2</v>
      </c>
      <c r="BR104" s="17">
        <v>7.1402464602006804E-2</v>
      </c>
      <c r="BS104" s="17"/>
      <c r="BT104" s="17">
        <v>5.0748695904817301E-2</v>
      </c>
      <c r="BU104" s="17"/>
      <c r="BV104" s="17">
        <v>7.4878882117087403E-2</v>
      </c>
      <c r="BW104" s="17">
        <v>5.0662600820991402E-2</v>
      </c>
      <c r="BX104" s="17">
        <v>3.5988486536610298E-2</v>
      </c>
      <c r="BY104" s="17"/>
      <c r="BZ104" s="17">
        <v>0.19912532827069501</v>
      </c>
      <c r="CA104" s="17">
        <v>0.110273277147626</v>
      </c>
      <c r="CB104" s="17">
        <v>3.8909255269821703E-2</v>
      </c>
      <c r="CC104" s="17">
        <v>1.7198930056119398E-2</v>
      </c>
      <c r="CD104" s="17">
        <v>1.8294799311190199E-2</v>
      </c>
      <c r="CE104" s="17">
        <v>1.2366821428456701E-2</v>
      </c>
      <c r="CF104" s="17">
        <v>2.0506744626429801E-2</v>
      </c>
      <c r="CG104" s="17"/>
      <c r="CH104" s="17">
        <v>2.2860541122633402E-2</v>
      </c>
      <c r="CI104" s="17">
        <v>1.47957168606856E-2</v>
      </c>
      <c r="CJ104" s="17">
        <v>3.2555361198256902E-2</v>
      </c>
      <c r="CK104" s="17">
        <v>0.111535429889175</v>
      </c>
      <c r="CL104" s="17">
        <v>0.37864082504444302</v>
      </c>
    </row>
    <row r="105" spans="2:90" x14ac:dyDescent="0.3">
      <c r="B105" t="s">
        <v>151</v>
      </c>
      <c r="C105" s="17">
        <v>2.74162784532158E-3</v>
      </c>
      <c r="D105" s="17">
        <v>3.67764423841665E-3</v>
      </c>
      <c r="E105" s="17">
        <v>1.84858965177165E-3</v>
      </c>
      <c r="F105" s="17"/>
      <c r="G105" s="17">
        <v>5.76912027268809E-3</v>
      </c>
      <c r="H105" s="17">
        <v>2.6560335605232202E-3</v>
      </c>
      <c r="I105" s="17">
        <v>0</v>
      </c>
      <c r="J105" s="17">
        <v>5.9462425653072004E-3</v>
      </c>
      <c r="K105" s="17">
        <v>3.4040781449617098E-3</v>
      </c>
      <c r="L105" s="17">
        <v>0</v>
      </c>
      <c r="M105" s="17"/>
      <c r="N105" s="17">
        <v>4.8825249296824301E-3</v>
      </c>
      <c r="O105" s="17">
        <v>1.9164982163954001E-3</v>
      </c>
      <c r="P105" s="17">
        <v>0</v>
      </c>
      <c r="Q105" s="17">
        <v>3.73027412554215E-3</v>
      </c>
      <c r="R105" s="17"/>
      <c r="S105" s="17">
        <v>0</v>
      </c>
      <c r="T105" s="17">
        <v>3.8109744054897498E-3</v>
      </c>
      <c r="U105" s="17">
        <v>0</v>
      </c>
      <c r="V105" s="17">
        <v>0</v>
      </c>
      <c r="W105" s="17">
        <v>6.8309984236144001E-3</v>
      </c>
      <c r="X105" s="17">
        <v>0</v>
      </c>
      <c r="Y105" s="17">
        <v>0</v>
      </c>
      <c r="Z105" s="17">
        <v>0</v>
      </c>
      <c r="AA105" s="17">
        <v>4.6457014587939797E-3</v>
      </c>
      <c r="AB105" s="17">
        <v>8.9166280584372804E-3</v>
      </c>
      <c r="AC105" s="17">
        <v>9.0883575370162197E-3</v>
      </c>
      <c r="AD105" s="17">
        <v>0</v>
      </c>
      <c r="AE105" s="17"/>
      <c r="AF105" s="17">
        <v>2.57301029044562E-3</v>
      </c>
      <c r="AG105" s="17">
        <v>0</v>
      </c>
      <c r="AH105" s="17">
        <v>9.0979298171844705E-3</v>
      </c>
      <c r="AI105" s="17"/>
      <c r="AJ105" s="17">
        <v>0</v>
      </c>
      <c r="AK105" s="17">
        <v>0</v>
      </c>
      <c r="AL105" s="17">
        <v>0</v>
      </c>
      <c r="AM105" s="17">
        <v>0</v>
      </c>
      <c r="AN105" s="17">
        <v>0</v>
      </c>
      <c r="AO105" s="17"/>
      <c r="AP105" s="17">
        <v>2.0309538510681598E-3</v>
      </c>
      <c r="AQ105" s="17">
        <v>3.0870484981154098E-3</v>
      </c>
      <c r="AR105" s="17">
        <v>0</v>
      </c>
      <c r="AS105" s="17">
        <v>1.9838082497577298E-3</v>
      </c>
      <c r="AT105" s="17">
        <v>0</v>
      </c>
      <c r="AU105" s="17">
        <v>5.4622388616635403E-3</v>
      </c>
      <c r="AV105" s="17"/>
      <c r="AW105" s="17">
        <v>0</v>
      </c>
      <c r="AX105" s="17">
        <v>1.0588183236195601E-2</v>
      </c>
      <c r="AY105" s="17">
        <v>7.1903090771976803E-3</v>
      </c>
      <c r="AZ105" s="17">
        <v>0</v>
      </c>
      <c r="BA105" s="17">
        <v>0</v>
      </c>
      <c r="BB105" s="17">
        <v>4.7394749600517001E-3</v>
      </c>
      <c r="BC105" s="17">
        <v>0</v>
      </c>
      <c r="BD105" s="17">
        <v>0</v>
      </c>
      <c r="BE105" s="17">
        <v>0</v>
      </c>
      <c r="BF105" s="17">
        <v>0</v>
      </c>
      <c r="BG105" s="17">
        <v>0</v>
      </c>
      <c r="BH105" s="17">
        <v>0</v>
      </c>
      <c r="BI105" s="17">
        <v>0</v>
      </c>
      <c r="BJ105" s="17">
        <v>0</v>
      </c>
      <c r="BK105" s="17">
        <v>0</v>
      </c>
      <c r="BL105" s="17">
        <v>0</v>
      </c>
      <c r="BM105" s="17"/>
      <c r="BN105" s="17">
        <v>1.6892338503818199E-3</v>
      </c>
      <c r="BO105" s="17">
        <v>4.23542586786605E-3</v>
      </c>
      <c r="BP105" s="17"/>
      <c r="BQ105" s="17">
        <v>0</v>
      </c>
      <c r="BR105" s="17">
        <v>0</v>
      </c>
      <c r="BS105" s="17"/>
      <c r="BT105" s="17">
        <v>0</v>
      </c>
      <c r="BU105" s="17"/>
      <c r="BV105" s="17">
        <v>6.5126172899441399E-3</v>
      </c>
      <c r="BW105" s="17">
        <v>6.9367355895196599E-3</v>
      </c>
      <c r="BX105" s="17">
        <v>0</v>
      </c>
      <c r="BY105" s="17"/>
      <c r="BZ105" s="17">
        <v>9.6136749997233605E-3</v>
      </c>
      <c r="CA105" s="17">
        <v>6.8741038989640598E-3</v>
      </c>
      <c r="CB105" s="17">
        <v>0</v>
      </c>
      <c r="CC105" s="17">
        <v>0</v>
      </c>
      <c r="CD105" s="17">
        <v>0</v>
      </c>
      <c r="CE105" s="17">
        <v>0</v>
      </c>
      <c r="CF105" s="17">
        <v>0</v>
      </c>
      <c r="CG105" s="17"/>
      <c r="CH105" s="17">
        <v>5.2438486285481204E-3</v>
      </c>
      <c r="CI105" s="17">
        <v>0</v>
      </c>
      <c r="CJ105" s="17">
        <v>3.6920616116096899E-3</v>
      </c>
      <c r="CK105" s="17">
        <v>6.15783629462896E-3</v>
      </c>
      <c r="CL105" s="17">
        <v>0</v>
      </c>
    </row>
    <row r="106" spans="2:90" x14ac:dyDescent="0.3">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row>
    <row r="107" spans="2:90" x14ac:dyDescent="0.3">
      <c r="B107" s="6" t="s">
        <v>155</v>
      </c>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row>
    <row r="108" spans="2:90" x14ac:dyDescent="0.3">
      <c r="B108" s="24" t="s">
        <v>110</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row>
    <row r="109" spans="2:90" x14ac:dyDescent="0.3">
      <c r="B109" t="s">
        <v>140</v>
      </c>
      <c r="C109" s="17">
        <v>0.26976819693209397</v>
      </c>
      <c r="D109" s="17">
        <v>0.28615902995841502</v>
      </c>
      <c r="E109" s="17">
        <v>0.25588785244144702</v>
      </c>
      <c r="F109" s="17"/>
      <c r="G109" s="17">
        <v>0.126926877791251</v>
      </c>
      <c r="H109" s="17">
        <v>0.17725519423668901</v>
      </c>
      <c r="I109" s="17">
        <v>0.22774429734572499</v>
      </c>
      <c r="J109" s="17">
        <v>0.24102753850997899</v>
      </c>
      <c r="K109" s="17">
        <v>0.35169341609760701</v>
      </c>
      <c r="L109" s="17">
        <v>0.44302738895299598</v>
      </c>
      <c r="M109" s="17"/>
      <c r="N109" s="17">
        <v>0.27532918452746202</v>
      </c>
      <c r="O109" s="17">
        <v>0.246379367922863</v>
      </c>
      <c r="P109" s="17">
        <v>0.290423426167294</v>
      </c>
      <c r="Q109" s="17">
        <v>0.26817905545030302</v>
      </c>
      <c r="R109" s="17"/>
      <c r="S109" s="17">
        <v>0.22215821923960399</v>
      </c>
      <c r="T109" s="17">
        <v>0.31559150004110798</v>
      </c>
      <c r="U109" s="17">
        <v>0.27662940722255602</v>
      </c>
      <c r="V109" s="17">
        <v>0.29506947179092802</v>
      </c>
      <c r="W109" s="17">
        <v>0.21080590154838499</v>
      </c>
      <c r="X109" s="17">
        <v>0.24807863025048599</v>
      </c>
      <c r="Y109" s="17">
        <v>0.335624983838683</v>
      </c>
      <c r="Z109" s="17">
        <v>0.27088149664765299</v>
      </c>
      <c r="AA109" s="17">
        <v>0.25192245527006701</v>
      </c>
      <c r="AB109" s="17">
        <v>0.28895358099844698</v>
      </c>
      <c r="AC109" s="17">
        <v>0.27506669157644897</v>
      </c>
      <c r="AD109" s="17">
        <v>0.22408779649535801</v>
      </c>
      <c r="AE109" s="17"/>
      <c r="AF109" s="17">
        <v>0.33433297788227201</v>
      </c>
      <c r="AG109" s="17">
        <v>0.26718599323528702</v>
      </c>
      <c r="AH109" s="17">
        <v>0.21496408964725799</v>
      </c>
      <c r="AI109" s="17"/>
      <c r="AJ109" s="17">
        <v>0.36204753827067498</v>
      </c>
      <c r="AK109" s="17">
        <v>0.227279799036535</v>
      </c>
      <c r="AL109" s="17">
        <v>0.33706821184765501</v>
      </c>
      <c r="AM109" s="17">
        <v>0.29629714696345399</v>
      </c>
      <c r="AN109" s="17">
        <v>0.154393037492804</v>
      </c>
      <c r="AO109" s="17"/>
      <c r="AP109" s="17">
        <v>0.23758605477991701</v>
      </c>
      <c r="AQ109" s="17">
        <v>0.33221836118773002</v>
      </c>
      <c r="AR109" s="17">
        <v>0.22241392632604801</v>
      </c>
      <c r="AS109" s="17">
        <v>0.30718938335393903</v>
      </c>
      <c r="AT109" s="17">
        <v>0.126777666830758</v>
      </c>
      <c r="AU109" s="17">
        <v>0.33469091847632398</v>
      </c>
      <c r="AV109" s="17"/>
      <c r="AW109" s="17">
        <v>0.20459003553851801</v>
      </c>
      <c r="AX109" s="17">
        <v>0.19261692878521999</v>
      </c>
      <c r="AY109" s="17">
        <v>0.216595734966151</v>
      </c>
      <c r="AZ109" s="17">
        <v>0.227080298359122</v>
      </c>
      <c r="BA109" s="17">
        <v>0.32875367552976298</v>
      </c>
      <c r="BB109" s="17">
        <v>0.23755307658379901</v>
      </c>
      <c r="BC109" s="17">
        <v>0.200442887186567</v>
      </c>
      <c r="BD109" s="17">
        <v>0.269731310996359</v>
      </c>
      <c r="BE109" s="17">
        <v>0.26445911876710398</v>
      </c>
      <c r="BF109" s="17">
        <v>0.25467164081212001</v>
      </c>
      <c r="BG109" s="17">
        <v>0.309984522113818</v>
      </c>
      <c r="BH109" s="17">
        <v>0.320194807679549</v>
      </c>
      <c r="BI109" s="17">
        <v>0.22328128942033099</v>
      </c>
      <c r="BJ109" s="17">
        <v>0.18737330122517401</v>
      </c>
      <c r="BK109" s="17">
        <v>0.4347068274009</v>
      </c>
      <c r="BL109" s="17">
        <v>0.34433246031679399</v>
      </c>
      <c r="BM109" s="17"/>
      <c r="BN109" s="17">
        <v>0.307213050007348</v>
      </c>
      <c r="BO109" s="17">
        <v>0.21513920306404999</v>
      </c>
      <c r="BP109" s="17"/>
      <c r="BQ109" s="17">
        <v>0.237062137657504</v>
      </c>
      <c r="BR109" s="17">
        <v>0.20535966758567101</v>
      </c>
      <c r="BS109" s="17"/>
      <c r="BT109" s="17">
        <v>0.23691364619216901</v>
      </c>
      <c r="BU109" s="17"/>
      <c r="BV109" s="17">
        <v>0.24964119997988701</v>
      </c>
      <c r="BW109" s="17">
        <v>0.20462695802733299</v>
      </c>
      <c r="BX109" s="17">
        <v>0.305586345112831</v>
      </c>
      <c r="BY109" s="17"/>
      <c r="BZ109" s="17">
        <v>0.160338113962536</v>
      </c>
      <c r="CA109" s="17">
        <v>0.19232084110348799</v>
      </c>
      <c r="CB109" s="17">
        <v>0.206397539372324</v>
      </c>
      <c r="CC109" s="17">
        <v>0.24253088980642501</v>
      </c>
      <c r="CD109" s="17">
        <v>0.34492908262358701</v>
      </c>
      <c r="CE109" s="17">
        <v>0.32224373757668101</v>
      </c>
      <c r="CF109" s="17">
        <v>0.33849983027174002</v>
      </c>
      <c r="CG109" s="17"/>
      <c r="CH109" s="17">
        <v>0.430525931646146</v>
      </c>
      <c r="CI109" s="17">
        <v>0.33568360746083997</v>
      </c>
      <c r="CJ109" s="17">
        <v>0.23507848407708201</v>
      </c>
      <c r="CK109" s="17">
        <v>0.13704024073938101</v>
      </c>
      <c r="CL109" s="17">
        <v>0.10120308674886</v>
      </c>
    </row>
    <row r="110" spans="2:90" x14ac:dyDescent="0.3">
      <c r="B110" t="s">
        <v>141</v>
      </c>
      <c r="C110" s="17">
        <v>0.104529923013314</v>
      </c>
      <c r="D110" s="17">
        <v>0.11535823679511201</v>
      </c>
      <c r="E110" s="17">
        <v>9.4775995745886202E-2</v>
      </c>
      <c r="F110" s="17"/>
      <c r="G110" s="17">
        <v>8.2165188398302003E-2</v>
      </c>
      <c r="H110" s="17">
        <v>9.2912004828721598E-2</v>
      </c>
      <c r="I110" s="17">
        <v>9.6011342231185903E-2</v>
      </c>
      <c r="J110" s="17">
        <v>8.0815187347335199E-2</v>
      </c>
      <c r="K110" s="17">
        <v>9.6906920425292295E-2</v>
      </c>
      <c r="L110" s="17">
        <v>0.160216216647207</v>
      </c>
      <c r="M110" s="17"/>
      <c r="N110" s="17">
        <v>0.118083173708592</v>
      </c>
      <c r="O110" s="17">
        <v>9.11220241453084E-2</v>
      </c>
      <c r="P110" s="17">
        <v>0.1357328171701</v>
      </c>
      <c r="Q110" s="17">
        <v>7.7423670160953403E-2</v>
      </c>
      <c r="R110" s="17"/>
      <c r="S110" s="17">
        <v>6.2638419415499094E-2</v>
      </c>
      <c r="T110" s="17">
        <v>0.11970446902925901</v>
      </c>
      <c r="U110" s="17">
        <v>0.12737875192808401</v>
      </c>
      <c r="V110" s="17">
        <v>0.104616840052433</v>
      </c>
      <c r="W110" s="17">
        <v>0.107152457112402</v>
      </c>
      <c r="X110" s="17">
        <v>0.118149010816677</v>
      </c>
      <c r="Y110" s="17">
        <v>8.9068095339602499E-2</v>
      </c>
      <c r="Z110" s="17">
        <v>9.5129839998537899E-2</v>
      </c>
      <c r="AA110" s="17">
        <v>0.115910880997961</v>
      </c>
      <c r="AB110" s="17">
        <v>9.6195762951559502E-2</v>
      </c>
      <c r="AC110" s="17">
        <v>9.6435877893772504E-2</v>
      </c>
      <c r="AD110" s="17">
        <v>0.17688413041033099</v>
      </c>
      <c r="AE110" s="17"/>
      <c r="AF110" s="17">
        <v>0.120354818781149</v>
      </c>
      <c r="AG110" s="17">
        <v>0.107080285193054</v>
      </c>
      <c r="AH110" s="17">
        <v>8.0609564393471195E-2</v>
      </c>
      <c r="AI110" s="17"/>
      <c r="AJ110" s="17">
        <v>0.114486253946256</v>
      </c>
      <c r="AK110" s="17">
        <v>0.108214895026019</v>
      </c>
      <c r="AL110" s="17">
        <v>8.23482343449322E-2</v>
      </c>
      <c r="AM110" s="17">
        <v>7.1818970986396696E-2</v>
      </c>
      <c r="AN110" s="17">
        <v>0.110665858589548</v>
      </c>
      <c r="AO110" s="17"/>
      <c r="AP110" s="17">
        <v>0.10895121644008</v>
      </c>
      <c r="AQ110" s="17">
        <v>8.4017363413725704E-2</v>
      </c>
      <c r="AR110" s="17">
        <v>0.11531354251554</v>
      </c>
      <c r="AS110" s="17">
        <v>9.9934133264970804E-2</v>
      </c>
      <c r="AT110" s="17">
        <v>6.8865397309811102E-2</v>
      </c>
      <c r="AU110" s="17">
        <v>0.13410703113340899</v>
      </c>
      <c r="AV110" s="17"/>
      <c r="AW110" s="17">
        <v>5.0099763223961501E-2</v>
      </c>
      <c r="AX110" s="17">
        <v>6.3463219298500406E-2</v>
      </c>
      <c r="AY110" s="17">
        <v>9.4856531552025503E-2</v>
      </c>
      <c r="AZ110" s="17">
        <v>5.5198312307934497E-2</v>
      </c>
      <c r="BA110" s="17">
        <v>8.9716896648023806E-2</v>
      </c>
      <c r="BB110" s="17">
        <v>8.3628543100979696E-2</v>
      </c>
      <c r="BC110" s="17">
        <v>0.116554240256086</v>
      </c>
      <c r="BD110" s="17">
        <v>0.15593610657549201</v>
      </c>
      <c r="BE110" s="17">
        <v>7.7846690123663298E-2</v>
      </c>
      <c r="BF110" s="17">
        <v>0.12271009717201201</v>
      </c>
      <c r="BG110" s="17">
        <v>0.17456505194508001</v>
      </c>
      <c r="BH110" s="17">
        <v>7.2258592684709896E-2</v>
      </c>
      <c r="BI110" s="17">
        <v>0.14217612553786199</v>
      </c>
      <c r="BJ110" s="17">
        <v>0.17612783135674101</v>
      </c>
      <c r="BK110" s="17">
        <v>0.108418640185357</v>
      </c>
      <c r="BL110" s="17">
        <v>0.11162735706586301</v>
      </c>
      <c r="BM110" s="17"/>
      <c r="BN110" s="17">
        <v>0.10796972479474599</v>
      </c>
      <c r="BO110" s="17">
        <v>9.9325297192577003E-2</v>
      </c>
      <c r="BP110" s="17"/>
      <c r="BQ110" s="17">
        <v>0.115569807714058</v>
      </c>
      <c r="BR110" s="17">
        <v>9.5394689424076098E-2</v>
      </c>
      <c r="BS110" s="17"/>
      <c r="BT110" s="17">
        <v>0.118635419354708</v>
      </c>
      <c r="BU110" s="17"/>
      <c r="BV110" s="17">
        <v>8.6587829876427602E-2</v>
      </c>
      <c r="BW110" s="17">
        <v>9.7100972958827594E-2</v>
      </c>
      <c r="BX110" s="17">
        <v>0.116010082122084</v>
      </c>
      <c r="BY110" s="17"/>
      <c r="BZ110" s="17">
        <v>5.8890829003987899E-2</v>
      </c>
      <c r="CA110" s="17">
        <v>3.9903668574872798E-2</v>
      </c>
      <c r="CB110" s="17">
        <v>9.8209017361476705E-2</v>
      </c>
      <c r="CC110" s="17">
        <v>0.11213019032046601</v>
      </c>
      <c r="CD110" s="17">
        <v>0.112047449243662</v>
      </c>
      <c r="CE110" s="17">
        <v>0.13267903631931299</v>
      </c>
      <c r="CF110" s="17">
        <v>0.17220686209291999</v>
      </c>
      <c r="CG110" s="17"/>
      <c r="CH110" s="17">
        <v>0.103193838494305</v>
      </c>
      <c r="CI110" s="17">
        <v>0.14114277672578601</v>
      </c>
      <c r="CJ110" s="17">
        <v>9.5008918738036602E-2</v>
      </c>
      <c r="CK110" s="17">
        <v>5.4442650640156701E-2</v>
      </c>
      <c r="CL110" s="17">
        <v>5.07557975975323E-2</v>
      </c>
    </row>
    <row r="111" spans="2:90" x14ac:dyDescent="0.3">
      <c r="B111" t="s">
        <v>142</v>
      </c>
      <c r="C111" s="17">
        <v>0.113503156017654</v>
      </c>
      <c r="D111" s="17">
        <v>0.120648729307765</v>
      </c>
      <c r="E111" s="17">
        <v>0.10641712640402901</v>
      </c>
      <c r="F111" s="17"/>
      <c r="G111" s="17">
        <v>0.12400869813240301</v>
      </c>
      <c r="H111" s="17">
        <v>0.11050332717729799</v>
      </c>
      <c r="I111" s="17">
        <v>0.13113108483440999</v>
      </c>
      <c r="J111" s="17">
        <v>0.13792928191446599</v>
      </c>
      <c r="K111" s="17">
        <v>7.6002949199213701E-2</v>
      </c>
      <c r="L111" s="17">
        <v>9.9869473233451606E-2</v>
      </c>
      <c r="M111" s="17"/>
      <c r="N111" s="17">
        <v>0.13483957582012099</v>
      </c>
      <c r="O111" s="17">
        <v>0.123985254925546</v>
      </c>
      <c r="P111" s="17">
        <v>9.2708110992595599E-2</v>
      </c>
      <c r="Q111" s="17">
        <v>9.9056747986431007E-2</v>
      </c>
      <c r="R111" s="17"/>
      <c r="S111" s="17">
        <v>0.10694300380659499</v>
      </c>
      <c r="T111" s="17">
        <v>0.12975568966916401</v>
      </c>
      <c r="U111" s="17">
        <v>0.122824337645542</v>
      </c>
      <c r="V111" s="17">
        <v>0.120712005908723</v>
      </c>
      <c r="W111" s="17">
        <v>0.107657351717109</v>
      </c>
      <c r="X111" s="17">
        <v>0.115896192158164</v>
      </c>
      <c r="Y111" s="17">
        <v>0.114836248659138</v>
      </c>
      <c r="Z111" s="17">
        <v>0.1515832959633</v>
      </c>
      <c r="AA111" s="17">
        <v>9.5724951641157296E-2</v>
      </c>
      <c r="AB111" s="17">
        <v>0.114537627320402</v>
      </c>
      <c r="AC111" s="17">
        <v>0.110434108212369</v>
      </c>
      <c r="AD111" s="17">
        <v>4.6671257329102503E-2</v>
      </c>
      <c r="AE111" s="17"/>
      <c r="AF111" s="17">
        <v>9.1799469194038502E-2</v>
      </c>
      <c r="AG111" s="17">
        <v>0.13983843426713599</v>
      </c>
      <c r="AH111" s="17">
        <v>9.6802988421376704E-2</v>
      </c>
      <c r="AI111" s="17"/>
      <c r="AJ111" s="17">
        <v>0.105231463517241</v>
      </c>
      <c r="AK111" s="17">
        <v>0.136885489201823</v>
      </c>
      <c r="AL111" s="17">
        <v>0.13838403006460701</v>
      </c>
      <c r="AM111" s="17">
        <v>0.112865089022748</v>
      </c>
      <c r="AN111" s="17">
        <v>0.112612023942008</v>
      </c>
      <c r="AO111" s="17"/>
      <c r="AP111" s="17">
        <v>0.138308649195062</v>
      </c>
      <c r="AQ111" s="17">
        <v>0.125264443515439</v>
      </c>
      <c r="AR111" s="17">
        <v>0.141853649313091</v>
      </c>
      <c r="AS111" s="17">
        <v>9.3942184260506101E-2</v>
      </c>
      <c r="AT111" s="17">
        <v>0.141160044612341</v>
      </c>
      <c r="AU111" s="17">
        <v>6.7496368979958393E-2</v>
      </c>
      <c r="AV111" s="17"/>
      <c r="AW111" s="17">
        <v>4.5350042795309103E-2</v>
      </c>
      <c r="AX111" s="17">
        <v>0.14329579504318599</v>
      </c>
      <c r="AY111" s="17">
        <v>5.9357374327810901E-2</v>
      </c>
      <c r="AZ111" s="17">
        <v>8.4958039086698703E-2</v>
      </c>
      <c r="BA111" s="17">
        <v>7.1651920552512599E-2</v>
      </c>
      <c r="BB111" s="17">
        <v>0.12940891438376201</v>
      </c>
      <c r="BC111" s="17">
        <v>0.152304015908759</v>
      </c>
      <c r="BD111" s="17">
        <v>0.13130215601148301</v>
      </c>
      <c r="BE111" s="17">
        <v>0.11205060621236899</v>
      </c>
      <c r="BF111" s="17">
        <v>0.100186407799741</v>
      </c>
      <c r="BG111" s="17">
        <v>9.8208570550191193E-2</v>
      </c>
      <c r="BH111" s="17">
        <v>0.13480390593490699</v>
      </c>
      <c r="BI111" s="17">
        <v>0.18545382171101901</v>
      </c>
      <c r="BJ111" s="17">
        <v>0.14253112683079</v>
      </c>
      <c r="BK111" s="17">
        <v>0.10824463762521901</v>
      </c>
      <c r="BL111" s="17">
        <v>0.13493048337129299</v>
      </c>
      <c r="BM111" s="17"/>
      <c r="BN111" s="17">
        <v>0.10894828873196501</v>
      </c>
      <c r="BO111" s="17">
        <v>0.120358964471239</v>
      </c>
      <c r="BP111" s="17"/>
      <c r="BQ111" s="17">
        <v>0.14203934383184599</v>
      </c>
      <c r="BR111" s="17">
        <v>0.15054389765047699</v>
      </c>
      <c r="BS111" s="17"/>
      <c r="BT111" s="17">
        <v>0.10489084865559101</v>
      </c>
      <c r="BU111" s="17"/>
      <c r="BV111" s="17">
        <v>7.9937913197023605E-2</v>
      </c>
      <c r="BW111" s="17">
        <v>0.11455751939155</v>
      </c>
      <c r="BX111" s="17">
        <v>0.122811795832643</v>
      </c>
      <c r="BY111" s="17"/>
      <c r="BZ111" s="17">
        <v>6.3294391570047306E-2</v>
      </c>
      <c r="CA111" s="17">
        <v>9.6695676942114603E-2</v>
      </c>
      <c r="CB111" s="17">
        <v>0.12075331245239999</v>
      </c>
      <c r="CC111" s="17">
        <v>0.113677867309146</v>
      </c>
      <c r="CD111" s="17">
        <v>0.13894015851587799</v>
      </c>
      <c r="CE111" s="17">
        <v>0.138148229240495</v>
      </c>
      <c r="CF111" s="17">
        <v>0.124641676489555</v>
      </c>
      <c r="CG111" s="17"/>
      <c r="CH111" s="17">
        <v>6.0036923460324403E-2</v>
      </c>
      <c r="CI111" s="17">
        <v>0.13368104637179101</v>
      </c>
      <c r="CJ111" s="17">
        <v>0.13085598458126099</v>
      </c>
      <c r="CK111" s="17">
        <v>8.3432665739176598E-2</v>
      </c>
      <c r="CL111" s="17">
        <v>1.45849170804028E-2</v>
      </c>
    </row>
    <row r="112" spans="2:90" x14ac:dyDescent="0.3">
      <c r="B112" t="s">
        <v>143</v>
      </c>
      <c r="C112" s="17">
        <v>9.5666373216346398E-2</v>
      </c>
      <c r="D112" s="17">
        <v>9.6601677787535201E-2</v>
      </c>
      <c r="E112" s="17">
        <v>9.3520723559070901E-2</v>
      </c>
      <c r="F112" s="17"/>
      <c r="G112" s="17">
        <v>0.142858163863648</v>
      </c>
      <c r="H112" s="17">
        <v>0.116939751403453</v>
      </c>
      <c r="I112" s="17">
        <v>9.7471140688462604E-2</v>
      </c>
      <c r="J112" s="17">
        <v>7.9199978177235897E-2</v>
      </c>
      <c r="K112" s="17">
        <v>8.3263318636622397E-2</v>
      </c>
      <c r="L112" s="17">
        <v>6.7143196180207906E-2</v>
      </c>
      <c r="M112" s="17"/>
      <c r="N112" s="17">
        <v>0.110376055384653</v>
      </c>
      <c r="O112" s="17">
        <v>0.107690399521068</v>
      </c>
      <c r="P112" s="17">
        <v>8.7427352650228704E-2</v>
      </c>
      <c r="Q112" s="17">
        <v>7.5535398364957901E-2</v>
      </c>
      <c r="R112" s="17"/>
      <c r="S112" s="17">
        <v>0.113306419349676</v>
      </c>
      <c r="T112" s="17">
        <v>0.108823541142098</v>
      </c>
      <c r="U112" s="17">
        <v>8.8027096769366903E-2</v>
      </c>
      <c r="V112" s="17">
        <v>0.121263861249197</v>
      </c>
      <c r="W112" s="17">
        <v>0.113766552507492</v>
      </c>
      <c r="X112" s="17">
        <v>6.9573105419385106E-2</v>
      </c>
      <c r="Y112" s="17">
        <v>9.2869428810187102E-2</v>
      </c>
      <c r="Z112" s="17">
        <v>4.4513756873940297E-2</v>
      </c>
      <c r="AA112" s="17">
        <v>9.6831701647818902E-2</v>
      </c>
      <c r="AB112" s="17">
        <v>5.6736961522682303E-2</v>
      </c>
      <c r="AC112" s="17">
        <v>9.8040526796298696E-2</v>
      </c>
      <c r="AD112" s="17">
        <v>0.119646207763134</v>
      </c>
      <c r="AE112" s="17"/>
      <c r="AF112" s="17">
        <v>7.8453990007961896E-2</v>
      </c>
      <c r="AG112" s="17">
        <v>9.5869649242014701E-2</v>
      </c>
      <c r="AH112" s="17">
        <v>0.103583053498113</v>
      </c>
      <c r="AI112" s="17"/>
      <c r="AJ112" s="17">
        <v>0.10131395924193699</v>
      </c>
      <c r="AK112" s="17">
        <v>0.112625276839858</v>
      </c>
      <c r="AL112" s="17">
        <v>6.8060672857066296E-2</v>
      </c>
      <c r="AM112" s="17">
        <v>7.9255510514842906E-2</v>
      </c>
      <c r="AN112" s="17">
        <v>4.1598654318299802E-2</v>
      </c>
      <c r="AO112" s="17"/>
      <c r="AP112" s="17">
        <v>0.11642363113279</v>
      </c>
      <c r="AQ112" s="17">
        <v>8.6936442446934006E-2</v>
      </c>
      <c r="AR112" s="17">
        <v>8.1369616460324798E-2</v>
      </c>
      <c r="AS112" s="17">
        <v>0.101423680672694</v>
      </c>
      <c r="AT112" s="17">
        <v>7.6679989984814997E-2</v>
      </c>
      <c r="AU112" s="17">
        <v>9.0415130366734903E-2</v>
      </c>
      <c r="AV112" s="17"/>
      <c r="AW112" s="17">
        <v>0.164808425407619</v>
      </c>
      <c r="AX112" s="17">
        <v>6.8257506843599505E-2</v>
      </c>
      <c r="AY112" s="17">
        <v>7.8705128792069104E-2</v>
      </c>
      <c r="AZ112" s="17">
        <v>7.9738039920794299E-2</v>
      </c>
      <c r="BA112" s="17">
        <v>6.8619385850677103E-2</v>
      </c>
      <c r="BB112" s="17">
        <v>0.11557963628073201</v>
      </c>
      <c r="BC112" s="17">
        <v>6.8503530677331795E-2</v>
      </c>
      <c r="BD112" s="17">
        <v>8.3759564462340896E-2</v>
      </c>
      <c r="BE112" s="17">
        <v>8.1726455700356804E-2</v>
      </c>
      <c r="BF112" s="17">
        <v>0.13207772142761101</v>
      </c>
      <c r="BG112" s="17">
        <v>0.16401442397921201</v>
      </c>
      <c r="BH112" s="17">
        <v>0.10122363420146201</v>
      </c>
      <c r="BI112" s="17">
        <v>0.109273350559304</v>
      </c>
      <c r="BJ112" s="17">
        <v>0.109609621071702</v>
      </c>
      <c r="BK112" s="17">
        <v>8.3411749704052296E-2</v>
      </c>
      <c r="BL112" s="17">
        <v>0.10793782216059999</v>
      </c>
      <c r="BM112" s="17"/>
      <c r="BN112" s="17">
        <v>9.5315786075374095E-2</v>
      </c>
      <c r="BO112" s="17">
        <v>9.5109434111154301E-2</v>
      </c>
      <c r="BP112" s="17"/>
      <c r="BQ112" s="17">
        <v>0.11115362989015801</v>
      </c>
      <c r="BR112" s="17">
        <v>0.117491460282643</v>
      </c>
      <c r="BS112" s="17"/>
      <c r="BT112" s="17">
        <v>0.12778076702437399</v>
      </c>
      <c r="BU112" s="17"/>
      <c r="BV112" s="17">
        <v>6.7225456263545202E-2</v>
      </c>
      <c r="BW112" s="17">
        <v>0.11863271481321599</v>
      </c>
      <c r="BX112" s="17">
        <v>0.10522541629722899</v>
      </c>
      <c r="BY112" s="17"/>
      <c r="BZ112" s="17">
        <v>7.5606110487627304E-2</v>
      </c>
      <c r="CA112" s="17">
        <v>8.6447604242805606E-2</v>
      </c>
      <c r="CB112" s="17">
        <v>8.8601910437312706E-2</v>
      </c>
      <c r="CC112" s="17">
        <v>8.99728940835504E-2</v>
      </c>
      <c r="CD112" s="17">
        <v>0.103477238642423</v>
      </c>
      <c r="CE112" s="17">
        <v>0.124606659450216</v>
      </c>
      <c r="CF112" s="17">
        <v>0.100445200125892</v>
      </c>
      <c r="CG112" s="17"/>
      <c r="CH112" s="17">
        <v>8.3645132903944305E-2</v>
      </c>
      <c r="CI112" s="17">
        <v>0.100687697130965</v>
      </c>
      <c r="CJ112" s="17">
        <v>9.73156955340094E-2</v>
      </c>
      <c r="CK112" s="17">
        <v>0.102571757327884</v>
      </c>
      <c r="CL112" s="17">
        <v>3.6161360963734401E-2</v>
      </c>
    </row>
    <row r="113" spans="2:90" x14ac:dyDescent="0.3">
      <c r="B113" t="s">
        <v>144</v>
      </c>
      <c r="C113" s="17">
        <v>8.0081722186456802E-2</v>
      </c>
      <c r="D113" s="17">
        <v>7.7222047940381705E-2</v>
      </c>
      <c r="E113" s="17">
        <v>8.3511297986144803E-2</v>
      </c>
      <c r="F113" s="17"/>
      <c r="G113" s="17">
        <v>0.118769237485063</v>
      </c>
      <c r="H113" s="17">
        <v>9.7105071202881102E-2</v>
      </c>
      <c r="I113" s="17">
        <v>8.6748380581990095E-2</v>
      </c>
      <c r="J113" s="17">
        <v>8.42331003764792E-2</v>
      </c>
      <c r="K113" s="17">
        <v>6.4297000248531397E-2</v>
      </c>
      <c r="L113" s="17">
        <v>4.2232845149662503E-2</v>
      </c>
      <c r="M113" s="17"/>
      <c r="N113" s="17">
        <v>7.2169002136622695E-2</v>
      </c>
      <c r="O113" s="17">
        <v>7.5698374781512298E-2</v>
      </c>
      <c r="P113" s="17">
        <v>9.2232590883752102E-2</v>
      </c>
      <c r="Q113" s="17">
        <v>8.1435291627799306E-2</v>
      </c>
      <c r="R113" s="17"/>
      <c r="S113" s="17">
        <v>9.4897143765845807E-2</v>
      </c>
      <c r="T113" s="17">
        <v>5.4783263614463999E-2</v>
      </c>
      <c r="U113" s="17">
        <v>2.3622066221887301E-2</v>
      </c>
      <c r="V113" s="17">
        <v>8.2514448432539897E-2</v>
      </c>
      <c r="W113" s="17">
        <v>5.1031861290631197E-2</v>
      </c>
      <c r="X113" s="17">
        <v>0.12941755692658699</v>
      </c>
      <c r="Y113" s="17">
        <v>9.19133415121757E-2</v>
      </c>
      <c r="Z113" s="17">
        <v>5.6300319504002501E-2</v>
      </c>
      <c r="AA113" s="17">
        <v>0.110179532324075</v>
      </c>
      <c r="AB113" s="17">
        <v>8.3791891263610696E-2</v>
      </c>
      <c r="AC113" s="17">
        <v>7.54983053972033E-2</v>
      </c>
      <c r="AD113" s="17">
        <v>6.9590639234764107E-2</v>
      </c>
      <c r="AE113" s="17"/>
      <c r="AF113" s="17">
        <v>7.2325709581228803E-2</v>
      </c>
      <c r="AG113" s="17">
        <v>7.1989772951407599E-2</v>
      </c>
      <c r="AH113" s="17">
        <v>8.3846328577896104E-2</v>
      </c>
      <c r="AI113" s="17"/>
      <c r="AJ113" s="17">
        <v>4.9007960768089498E-2</v>
      </c>
      <c r="AK113" s="17">
        <v>8.9358460408150597E-2</v>
      </c>
      <c r="AL113" s="17">
        <v>8.8770050053449401E-2</v>
      </c>
      <c r="AM113" s="17">
        <v>0.10076931084296099</v>
      </c>
      <c r="AN113" s="17">
        <v>8.2522407540912598E-2</v>
      </c>
      <c r="AO113" s="17"/>
      <c r="AP113" s="17">
        <v>9.3250551963379599E-2</v>
      </c>
      <c r="AQ113" s="17">
        <v>5.9928745786990201E-2</v>
      </c>
      <c r="AR113" s="17">
        <v>7.9843174681131293E-2</v>
      </c>
      <c r="AS113" s="17">
        <v>7.0596156499159901E-2</v>
      </c>
      <c r="AT113" s="17">
        <v>0.14737497661181301</v>
      </c>
      <c r="AU113" s="17">
        <v>7.8407400831190202E-2</v>
      </c>
      <c r="AV113" s="17"/>
      <c r="AW113" s="17">
        <v>0.15862775715989899</v>
      </c>
      <c r="AX113" s="17">
        <v>7.8712587060141295E-2</v>
      </c>
      <c r="AY113" s="17">
        <v>9.3684560124744007E-2</v>
      </c>
      <c r="AZ113" s="17">
        <v>0.114084460891571</v>
      </c>
      <c r="BA113" s="17">
        <v>8.0502096971008505E-2</v>
      </c>
      <c r="BB113" s="17">
        <v>7.1996835658761305E-2</v>
      </c>
      <c r="BC113" s="17">
        <v>0.114708162627841</v>
      </c>
      <c r="BD113" s="17">
        <v>8.6782627405894E-2</v>
      </c>
      <c r="BE113" s="17">
        <v>8.1416540128175494E-2</v>
      </c>
      <c r="BF113" s="17">
        <v>7.0302904076919803E-2</v>
      </c>
      <c r="BG113" s="17">
        <v>6.1439658186871603E-2</v>
      </c>
      <c r="BH113" s="17">
        <v>4.6193857270992698E-2</v>
      </c>
      <c r="BI113" s="17">
        <v>5.4319412501131398E-2</v>
      </c>
      <c r="BJ113" s="17">
        <v>9.0086803444128394E-2</v>
      </c>
      <c r="BK113" s="17">
        <v>8.3632988108967105E-2</v>
      </c>
      <c r="BL113" s="17">
        <v>7.0723198076887206E-2</v>
      </c>
      <c r="BM113" s="17"/>
      <c r="BN113" s="17">
        <v>7.6933487545797E-2</v>
      </c>
      <c r="BO113" s="17">
        <v>8.4484385842725204E-2</v>
      </c>
      <c r="BP113" s="17"/>
      <c r="BQ113" s="17">
        <v>9.0750659383666596E-2</v>
      </c>
      <c r="BR113" s="17">
        <v>8.4596485350823397E-2</v>
      </c>
      <c r="BS113" s="17"/>
      <c r="BT113" s="17">
        <v>6.7652791712712101E-2</v>
      </c>
      <c r="BU113" s="17"/>
      <c r="BV113" s="17">
        <v>8.6358603833873004E-2</v>
      </c>
      <c r="BW113" s="17">
        <v>9.5223732354489402E-2</v>
      </c>
      <c r="BX113" s="17">
        <v>7.2099106843760197E-2</v>
      </c>
      <c r="BY113" s="17"/>
      <c r="BZ113" s="17">
        <v>8.5397103437252098E-2</v>
      </c>
      <c r="CA113" s="17">
        <v>9.3687722511108504E-2</v>
      </c>
      <c r="CB113" s="17">
        <v>7.9544579673095805E-2</v>
      </c>
      <c r="CC113" s="17">
        <v>0.109519526547097</v>
      </c>
      <c r="CD113" s="17">
        <v>4.9172709391486102E-2</v>
      </c>
      <c r="CE113" s="17">
        <v>6.7091874099192497E-2</v>
      </c>
      <c r="CF113" s="17">
        <v>8.3145573134515399E-2</v>
      </c>
      <c r="CG113" s="17"/>
      <c r="CH113" s="17">
        <v>4.9653771311927199E-2</v>
      </c>
      <c r="CI113" s="17">
        <v>6.6348163138733998E-2</v>
      </c>
      <c r="CJ113" s="17">
        <v>8.5671093280941593E-2</v>
      </c>
      <c r="CK113" s="17">
        <v>0.119039372172762</v>
      </c>
      <c r="CL113" s="17">
        <v>7.85254158017442E-2</v>
      </c>
    </row>
    <row r="114" spans="2:90" x14ac:dyDescent="0.3">
      <c r="B114" t="s">
        <v>145</v>
      </c>
      <c r="C114" s="17">
        <v>9.0886063668642603E-2</v>
      </c>
      <c r="D114" s="17">
        <v>8.6768721504627097E-2</v>
      </c>
      <c r="E114" s="17">
        <v>9.5630407609415394E-2</v>
      </c>
      <c r="F114" s="17"/>
      <c r="G114" s="17">
        <v>7.7200135637473799E-2</v>
      </c>
      <c r="H114" s="17">
        <v>0.106127423191666</v>
      </c>
      <c r="I114" s="17">
        <v>0.103256814916384</v>
      </c>
      <c r="J114" s="17">
        <v>0.11824402830245601</v>
      </c>
      <c r="K114" s="17">
        <v>8.4030819945637394E-2</v>
      </c>
      <c r="L114" s="17">
        <v>5.9788285651851E-2</v>
      </c>
      <c r="M114" s="17"/>
      <c r="N114" s="17">
        <v>9.3544892767420507E-2</v>
      </c>
      <c r="O114" s="17">
        <v>7.8491866352091599E-2</v>
      </c>
      <c r="P114" s="17">
        <v>8.3053277488035301E-2</v>
      </c>
      <c r="Q114" s="17">
        <v>0.10491412694522601</v>
      </c>
      <c r="R114" s="17"/>
      <c r="S114" s="17">
        <v>0.101376064201537</v>
      </c>
      <c r="T114" s="17">
        <v>5.6800110138801603E-2</v>
      </c>
      <c r="U114" s="17">
        <v>8.9989073348805904E-2</v>
      </c>
      <c r="V114" s="17">
        <v>9.5706826972732903E-2</v>
      </c>
      <c r="W114" s="17">
        <v>9.4470537279801703E-2</v>
      </c>
      <c r="X114" s="17">
        <v>0.12575574521539301</v>
      </c>
      <c r="Y114" s="17">
        <v>7.9051994228603997E-2</v>
      </c>
      <c r="Z114" s="17">
        <v>8.9294476129366904E-2</v>
      </c>
      <c r="AA114" s="17">
        <v>6.4215718919594197E-2</v>
      </c>
      <c r="AB114" s="17">
        <v>9.3285942376063594E-2</v>
      </c>
      <c r="AC114" s="17">
        <v>0.14061263109908101</v>
      </c>
      <c r="AD114" s="17">
        <v>0.10681916567784</v>
      </c>
      <c r="AE114" s="17"/>
      <c r="AF114" s="17">
        <v>8.7158847517760707E-2</v>
      </c>
      <c r="AG114" s="17">
        <v>8.5859301403692301E-2</v>
      </c>
      <c r="AH114" s="17">
        <v>0.10728337517332701</v>
      </c>
      <c r="AI114" s="17"/>
      <c r="AJ114" s="17">
        <v>8.1994870309655299E-2</v>
      </c>
      <c r="AK114" s="17">
        <v>8.0563778065972202E-2</v>
      </c>
      <c r="AL114" s="17">
        <v>7.1429929773000098E-2</v>
      </c>
      <c r="AM114" s="17">
        <v>0.107583020388666</v>
      </c>
      <c r="AN114" s="17">
        <v>0.17329810026481299</v>
      </c>
      <c r="AO114" s="17"/>
      <c r="AP114" s="17">
        <v>8.2053699529258201E-2</v>
      </c>
      <c r="AQ114" s="17">
        <v>8.7618532668521695E-2</v>
      </c>
      <c r="AR114" s="17">
        <v>0.100634140479936</v>
      </c>
      <c r="AS114" s="17">
        <v>0.103095056167714</v>
      </c>
      <c r="AT114" s="17">
        <v>0.122599612051495</v>
      </c>
      <c r="AU114" s="17">
        <v>7.5157019779783299E-2</v>
      </c>
      <c r="AV114" s="17"/>
      <c r="AW114" s="17">
        <v>0</v>
      </c>
      <c r="AX114" s="17">
        <v>9.77305544108137E-2</v>
      </c>
      <c r="AY114" s="17">
        <v>0.13449178072448201</v>
      </c>
      <c r="AZ114" s="17">
        <v>0.125910325921026</v>
      </c>
      <c r="BA114" s="17">
        <v>7.9988929089829103E-2</v>
      </c>
      <c r="BB114" s="17">
        <v>6.4875883254089106E-2</v>
      </c>
      <c r="BC114" s="17">
        <v>0.102954330892974</v>
      </c>
      <c r="BD114" s="17">
        <v>0.10138350490174</v>
      </c>
      <c r="BE114" s="17">
        <v>0.143992154644975</v>
      </c>
      <c r="BF114" s="17">
        <v>9.6071823439995402E-2</v>
      </c>
      <c r="BG114" s="17">
        <v>3.7794667917671797E-2</v>
      </c>
      <c r="BH114" s="17">
        <v>8.6241152542357605E-2</v>
      </c>
      <c r="BI114" s="17">
        <v>7.1445643279403906E-2</v>
      </c>
      <c r="BJ114" s="17">
        <v>0.130207068449049</v>
      </c>
      <c r="BK114" s="17">
        <v>8.1363711885693704E-2</v>
      </c>
      <c r="BL114" s="17">
        <v>5.2087383686474399E-2</v>
      </c>
      <c r="BM114" s="17"/>
      <c r="BN114" s="17">
        <v>8.2716937528143505E-2</v>
      </c>
      <c r="BO114" s="17">
        <v>0.103491188765075</v>
      </c>
      <c r="BP114" s="17"/>
      <c r="BQ114" s="17">
        <v>8.4915041693194193E-2</v>
      </c>
      <c r="BR114" s="17">
        <v>5.8394773222351898E-2</v>
      </c>
      <c r="BS114" s="17"/>
      <c r="BT114" s="17">
        <v>5.65902547985093E-2</v>
      </c>
      <c r="BU114" s="17"/>
      <c r="BV114" s="17">
        <v>0.107426793183488</v>
      </c>
      <c r="BW114" s="17">
        <v>8.5941558478662194E-2</v>
      </c>
      <c r="BX114" s="17">
        <v>8.0994545722099895E-2</v>
      </c>
      <c r="BY114" s="17"/>
      <c r="BZ114" s="17">
        <v>9.8219514141275097E-2</v>
      </c>
      <c r="CA114" s="17">
        <v>0.107004103122691</v>
      </c>
      <c r="CB114" s="17">
        <v>0.122631331365305</v>
      </c>
      <c r="CC114" s="17">
        <v>0.103374563616611</v>
      </c>
      <c r="CD114" s="17">
        <v>7.3385136066258294E-2</v>
      </c>
      <c r="CE114" s="17">
        <v>8.8234125643532502E-2</v>
      </c>
      <c r="CF114" s="17">
        <v>4.7395559600760202E-2</v>
      </c>
      <c r="CG114" s="17"/>
      <c r="CH114" s="17">
        <v>3.7840801597684798E-2</v>
      </c>
      <c r="CI114" s="17">
        <v>7.2365707443372701E-2</v>
      </c>
      <c r="CJ114" s="17">
        <v>0.10492198697878501</v>
      </c>
      <c r="CK114" s="17">
        <v>0.13199004060807401</v>
      </c>
      <c r="CL114" s="17">
        <v>0.10312285988499501</v>
      </c>
    </row>
    <row r="115" spans="2:90" x14ac:dyDescent="0.3">
      <c r="B115" t="s">
        <v>146</v>
      </c>
      <c r="C115" s="17">
        <v>6.3661312324162597E-2</v>
      </c>
      <c r="D115" s="17">
        <v>4.8678941375962501E-2</v>
      </c>
      <c r="E115" s="17">
        <v>7.7836585672080405E-2</v>
      </c>
      <c r="F115" s="17"/>
      <c r="G115" s="17">
        <v>7.60007550889754E-2</v>
      </c>
      <c r="H115" s="17">
        <v>9.7974981683641105E-2</v>
      </c>
      <c r="I115" s="17">
        <v>5.79554165635617E-2</v>
      </c>
      <c r="J115" s="17">
        <v>5.7478031020297998E-2</v>
      </c>
      <c r="K115" s="17">
        <v>6.6375547015579794E-2</v>
      </c>
      <c r="L115" s="17">
        <v>3.5299729417634401E-2</v>
      </c>
      <c r="M115" s="17"/>
      <c r="N115" s="17">
        <v>6.4205156996011703E-2</v>
      </c>
      <c r="O115" s="17">
        <v>7.6017606842644803E-2</v>
      </c>
      <c r="P115" s="17">
        <v>7.1601552914646704E-2</v>
      </c>
      <c r="Q115" s="17">
        <v>4.3898415461340302E-2</v>
      </c>
      <c r="R115" s="17"/>
      <c r="S115" s="17">
        <v>7.0996593707779304E-2</v>
      </c>
      <c r="T115" s="17">
        <v>7.5593985897215804E-2</v>
      </c>
      <c r="U115" s="17">
        <v>9.7633598265453703E-2</v>
      </c>
      <c r="V115" s="17">
        <v>3.2184101656090001E-2</v>
      </c>
      <c r="W115" s="17">
        <v>9.3567082173940497E-2</v>
      </c>
      <c r="X115" s="17">
        <v>3.36452445676447E-2</v>
      </c>
      <c r="Y115" s="17">
        <v>3.9957958928522497E-2</v>
      </c>
      <c r="Z115" s="17">
        <v>8.0261295537899999E-2</v>
      </c>
      <c r="AA115" s="17">
        <v>4.6784503274963703E-2</v>
      </c>
      <c r="AB115" s="17">
        <v>6.8422794531552297E-2</v>
      </c>
      <c r="AC115" s="17">
        <v>5.4781419772324098E-2</v>
      </c>
      <c r="AD115" s="17">
        <v>0.10525999466991599</v>
      </c>
      <c r="AE115" s="17"/>
      <c r="AF115" s="17">
        <v>4.5087991136616198E-2</v>
      </c>
      <c r="AG115" s="17">
        <v>6.7788756190039198E-2</v>
      </c>
      <c r="AH115" s="17">
        <v>8.5919344366225794E-2</v>
      </c>
      <c r="AI115" s="17"/>
      <c r="AJ115" s="17">
        <v>5.3221923899721801E-2</v>
      </c>
      <c r="AK115" s="17">
        <v>5.25825165223653E-2</v>
      </c>
      <c r="AL115" s="17">
        <v>5.2608096918657497E-2</v>
      </c>
      <c r="AM115" s="17">
        <v>4.6947817518624202E-2</v>
      </c>
      <c r="AN115" s="17">
        <v>0.166617294240966</v>
      </c>
      <c r="AO115" s="17"/>
      <c r="AP115" s="17">
        <v>5.1998188530150299E-2</v>
      </c>
      <c r="AQ115" s="17">
        <v>5.7385832024359797E-2</v>
      </c>
      <c r="AR115" s="17">
        <v>5.7741366486934398E-2</v>
      </c>
      <c r="AS115" s="17">
        <v>5.3356288271554399E-2</v>
      </c>
      <c r="AT115" s="17">
        <v>0.141266064905125</v>
      </c>
      <c r="AU115" s="17">
        <v>6.22681556155407E-2</v>
      </c>
      <c r="AV115" s="17"/>
      <c r="AW115" s="17">
        <v>9.6576195034317094E-2</v>
      </c>
      <c r="AX115" s="17">
        <v>6.8852750531658694E-2</v>
      </c>
      <c r="AY115" s="17">
        <v>7.9456731456057403E-2</v>
      </c>
      <c r="AZ115" s="17">
        <v>4.8685478742937903E-2</v>
      </c>
      <c r="BA115" s="17">
        <v>7.7925151557854899E-2</v>
      </c>
      <c r="BB115" s="17">
        <v>4.93777786762001E-2</v>
      </c>
      <c r="BC115" s="17">
        <v>6.2857810746941994E-2</v>
      </c>
      <c r="BD115" s="17">
        <v>5.5709112735045203E-2</v>
      </c>
      <c r="BE115" s="17">
        <v>7.6369188272145602E-2</v>
      </c>
      <c r="BF115" s="17">
        <v>0.12666429620556</v>
      </c>
      <c r="BG115" s="17">
        <v>3.2975751835787902E-2</v>
      </c>
      <c r="BH115" s="17">
        <v>5.42008985761522E-2</v>
      </c>
      <c r="BI115" s="17">
        <v>9.9688376588137104E-2</v>
      </c>
      <c r="BJ115" s="17">
        <v>6.6163657076892798E-2</v>
      </c>
      <c r="BK115" s="17">
        <v>4.29139511039957E-2</v>
      </c>
      <c r="BL115" s="17">
        <v>2.8889572272639399E-2</v>
      </c>
      <c r="BM115" s="17"/>
      <c r="BN115" s="17">
        <v>5.7308554288531197E-2</v>
      </c>
      <c r="BO115" s="17">
        <v>7.3361966296991099E-2</v>
      </c>
      <c r="BP115" s="17"/>
      <c r="BQ115" s="17">
        <v>5.3311674182001903E-2</v>
      </c>
      <c r="BR115" s="17">
        <v>5.6317819383442602E-2</v>
      </c>
      <c r="BS115" s="17"/>
      <c r="BT115" s="17">
        <v>4.5936866512287997E-2</v>
      </c>
      <c r="BU115" s="17"/>
      <c r="BV115" s="17">
        <v>0.10001712104689101</v>
      </c>
      <c r="BW115" s="17">
        <v>8.4525494048726599E-2</v>
      </c>
      <c r="BX115" s="17">
        <v>4.1675942298839801E-2</v>
      </c>
      <c r="BY115" s="17"/>
      <c r="BZ115" s="17">
        <v>7.1257343257963193E-2</v>
      </c>
      <c r="CA115" s="17">
        <v>0.108449278153209</v>
      </c>
      <c r="CB115" s="17">
        <v>9.05610367750148E-2</v>
      </c>
      <c r="CC115" s="17">
        <v>6.3954089363914807E-2</v>
      </c>
      <c r="CD115" s="17">
        <v>4.9979981284875102E-2</v>
      </c>
      <c r="CE115" s="17">
        <v>4.0887815245611803E-2</v>
      </c>
      <c r="CF115" s="17">
        <v>3.1927225404068803E-2</v>
      </c>
      <c r="CG115" s="17"/>
      <c r="CH115" s="17">
        <v>4.3095716731143797E-2</v>
      </c>
      <c r="CI115" s="17">
        <v>5.1520175495345398E-2</v>
      </c>
      <c r="CJ115" s="17">
        <v>7.8494804856796996E-2</v>
      </c>
      <c r="CK115" s="17">
        <v>6.7480123643428994E-2</v>
      </c>
      <c r="CL115" s="17">
        <v>7.5499804791619302E-2</v>
      </c>
    </row>
    <row r="116" spans="2:90" x14ac:dyDescent="0.3">
      <c r="B116" t="s">
        <v>147</v>
      </c>
      <c r="C116" s="17">
        <v>6.2635587376426702E-2</v>
      </c>
      <c r="D116" s="17">
        <v>5.6474512083407501E-2</v>
      </c>
      <c r="E116" s="17">
        <v>6.8046215362210297E-2</v>
      </c>
      <c r="F116" s="17"/>
      <c r="G116" s="17">
        <v>0.10674913630053801</v>
      </c>
      <c r="H116" s="17">
        <v>5.9861127435833598E-2</v>
      </c>
      <c r="I116" s="17">
        <v>4.94220197512516E-2</v>
      </c>
      <c r="J116" s="17">
        <v>7.5546623545604694E-2</v>
      </c>
      <c r="K116" s="17">
        <v>5.62278017824532E-2</v>
      </c>
      <c r="L116" s="17">
        <v>4.02367755430285E-2</v>
      </c>
      <c r="M116" s="17"/>
      <c r="N116" s="17">
        <v>4.6427056316400699E-2</v>
      </c>
      <c r="O116" s="17">
        <v>7.7581459964937496E-2</v>
      </c>
      <c r="P116" s="17">
        <v>4.7771249484143401E-2</v>
      </c>
      <c r="Q116" s="17">
        <v>7.8301541331234098E-2</v>
      </c>
      <c r="R116" s="17"/>
      <c r="S116" s="17">
        <v>8.5556886068420004E-2</v>
      </c>
      <c r="T116" s="17">
        <v>4.90948371190034E-2</v>
      </c>
      <c r="U116" s="17">
        <v>7.0672042741362795E-2</v>
      </c>
      <c r="V116" s="17">
        <v>3.8322504098398998E-2</v>
      </c>
      <c r="W116" s="17">
        <v>4.5245958567523399E-2</v>
      </c>
      <c r="X116" s="17">
        <v>7.9899641159195595E-2</v>
      </c>
      <c r="Y116" s="17">
        <v>3.2850571623029998E-2</v>
      </c>
      <c r="Z116" s="17">
        <v>9.60429111347708E-2</v>
      </c>
      <c r="AA116" s="17">
        <v>9.4717777182257407E-2</v>
      </c>
      <c r="AB116" s="17">
        <v>5.1182134847165002E-2</v>
      </c>
      <c r="AC116" s="17">
        <v>3.6886118304569303E-2</v>
      </c>
      <c r="AD116" s="17">
        <v>4.8482936449137898E-2</v>
      </c>
      <c r="AE116" s="17"/>
      <c r="AF116" s="17">
        <v>5.2176390401915303E-2</v>
      </c>
      <c r="AG116" s="17">
        <v>6.3625950085600097E-2</v>
      </c>
      <c r="AH116" s="17">
        <v>7.6410523639255198E-2</v>
      </c>
      <c r="AI116" s="17"/>
      <c r="AJ116" s="17">
        <v>5.0916640742044897E-2</v>
      </c>
      <c r="AK116" s="17">
        <v>7.7776264683409202E-2</v>
      </c>
      <c r="AL116" s="17">
        <v>3.9231095015611402E-2</v>
      </c>
      <c r="AM116" s="17">
        <v>4.8000433340998801E-2</v>
      </c>
      <c r="AN116" s="17">
        <v>6.4425378663543906E-2</v>
      </c>
      <c r="AO116" s="17"/>
      <c r="AP116" s="17">
        <v>7.3959299089143601E-2</v>
      </c>
      <c r="AQ116" s="17">
        <v>5.5137904185940202E-2</v>
      </c>
      <c r="AR116" s="17">
        <v>6.42579986597141E-2</v>
      </c>
      <c r="AS116" s="17">
        <v>4.8021169871913301E-2</v>
      </c>
      <c r="AT116" s="17">
        <v>6.5868152369815205E-2</v>
      </c>
      <c r="AU116" s="17">
        <v>6.2871667206850904E-2</v>
      </c>
      <c r="AV116" s="17"/>
      <c r="AW116" s="17">
        <v>4.4621620120488099E-2</v>
      </c>
      <c r="AX116" s="17">
        <v>0.101888559072632</v>
      </c>
      <c r="AY116" s="17">
        <v>9.5112503650215702E-2</v>
      </c>
      <c r="AZ116" s="17">
        <v>3.60950345642648E-2</v>
      </c>
      <c r="BA116" s="17">
        <v>7.6740061638144605E-2</v>
      </c>
      <c r="BB116" s="17">
        <v>6.55319448858947E-2</v>
      </c>
      <c r="BC116" s="17">
        <v>7.6973699284392696E-2</v>
      </c>
      <c r="BD116" s="17">
        <v>5.2501828876262202E-2</v>
      </c>
      <c r="BE116" s="17">
        <v>8.1978564067148194E-2</v>
      </c>
      <c r="BF116" s="17">
        <v>3.8964852856852202E-2</v>
      </c>
      <c r="BG116" s="17">
        <v>4.4599198625626897E-2</v>
      </c>
      <c r="BH116" s="17">
        <v>4.1107693302385097E-2</v>
      </c>
      <c r="BI116" s="17">
        <v>5.9206143211584697E-2</v>
      </c>
      <c r="BJ116" s="17">
        <v>3.34069920631078E-2</v>
      </c>
      <c r="BK116" s="17">
        <v>5.73074939858155E-2</v>
      </c>
      <c r="BL116" s="17">
        <v>4.5979515496448402E-2</v>
      </c>
      <c r="BM116" s="17"/>
      <c r="BN116" s="17">
        <v>5.46261911390079E-2</v>
      </c>
      <c r="BO116" s="17">
        <v>7.4610240736811606E-2</v>
      </c>
      <c r="BP116" s="17"/>
      <c r="BQ116" s="17">
        <v>7.4033189695484003E-2</v>
      </c>
      <c r="BR116" s="17">
        <v>8.9251372612825702E-2</v>
      </c>
      <c r="BS116" s="17"/>
      <c r="BT116" s="17">
        <v>0.12064068052587799</v>
      </c>
      <c r="BU116" s="17"/>
      <c r="BV116" s="17">
        <v>8.3142330129888906E-2</v>
      </c>
      <c r="BW116" s="17">
        <v>6.1850519013830201E-2</v>
      </c>
      <c r="BX116" s="17">
        <v>5.4497264203667302E-2</v>
      </c>
      <c r="BY116" s="17"/>
      <c r="BZ116" s="17">
        <v>8.2517621232903099E-2</v>
      </c>
      <c r="CA116" s="17">
        <v>8.3665313386025994E-2</v>
      </c>
      <c r="CB116" s="17">
        <v>9.1670524353550803E-2</v>
      </c>
      <c r="CC116" s="17">
        <v>6.6652304564726594E-2</v>
      </c>
      <c r="CD116" s="17">
        <v>4.8447749967408797E-2</v>
      </c>
      <c r="CE116" s="17">
        <v>4.3002547031703697E-2</v>
      </c>
      <c r="CF116" s="17">
        <v>2.0569381336340498E-2</v>
      </c>
      <c r="CG116" s="17"/>
      <c r="CH116" s="17">
        <v>7.3858246392213195E-2</v>
      </c>
      <c r="CI116" s="17">
        <v>3.9465293465748598E-2</v>
      </c>
      <c r="CJ116" s="17">
        <v>6.26361854459134E-2</v>
      </c>
      <c r="CK116" s="17">
        <v>0.10756059313430701</v>
      </c>
      <c r="CL116" s="17">
        <v>7.4946172508236306E-2</v>
      </c>
    </row>
    <row r="117" spans="2:90" x14ac:dyDescent="0.3">
      <c r="B117" t="s">
        <v>148</v>
      </c>
      <c r="C117" s="17">
        <v>4.5566495593756001E-2</v>
      </c>
      <c r="D117" s="17">
        <v>4.0109068555615697E-2</v>
      </c>
      <c r="E117" s="17">
        <v>5.0303467077238803E-2</v>
      </c>
      <c r="F117" s="17"/>
      <c r="G117" s="17">
        <v>5.9133065805024601E-2</v>
      </c>
      <c r="H117" s="17">
        <v>6.49193479873586E-2</v>
      </c>
      <c r="I117" s="17">
        <v>4.3255907157348901E-2</v>
      </c>
      <c r="J117" s="17">
        <v>4.3701325934834299E-2</v>
      </c>
      <c r="K117" s="17">
        <v>3.9112896928235198E-2</v>
      </c>
      <c r="L117" s="17">
        <v>2.8477558638241401E-2</v>
      </c>
      <c r="M117" s="17"/>
      <c r="N117" s="17">
        <v>2.83298454550613E-2</v>
      </c>
      <c r="O117" s="17">
        <v>4.8826457155236098E-2</v>
      </c>
      <c r="P117" s="17">
        <v>3.3871213562896497E-2</v>
      </c>
      <c r="Q117" s="17">
        <v>7.1511277485546296E-2</v>
      </c>
      <c r="R117" s="17"/>
      <c r="S117" s="17">
        <v>6.2459352524196599E-2</v>
      </c>
      <c r="T117" s="17">
        <v>1.50184050685515E-2</v>
      </c>
      <c r="U117" s="17">
        <v>4.3001130460683198E-2</v>
      </c>
      <c r="V117" s="17">
        <v>4.6580223936467602E-2</v>
      </c>
      <c r="W117" s="17">
        <v>8.1328405050613201E-2</v>
      </c>
      <c r="X117" s="17">
        <v>2.8563098386022698E-2</v>
      </c>
      <c r="Y117" s="17">
        <v>5.5076354164967999E-2</v>
      </c>
      <c r="Z117" s="17">
        <v>6.3339842127875898E-2</v>
      </c>
      <c r="AA117" s="17">
        <v>3.6173174664231797E-2</v>
      </c>
      <c r="AB117" s="17">
        <v>6.6158869119308406E-2</v>
      </c>
      <c r="AC117" s="17">
        <v>2.2681578567094199E-2</v>
      </c>
      <c r="AD117" s="17">
        <v>3.2605978478664997E-2</v>
      </c>
      <c r="AE117" s="17"/>
      <c r="AF117" s="17">
        <v>5.5090975174111198E-2</v>
      </c>
      <c r="AG117" s="17">
        <v>3.2040541052454297E-2</v>
      </c>
      <c r="AH117" s="17">
        <v>4.3965576237362101E-2</v>
      </c>
      <c r="AI117" s="17"/>
      <c r="AJ117" s="17">
        <v>3.5974723590751198E-2</v>
      </c>
      <c r="AK117" s="17">
        <v>4.6994789741483203E-2</v>
      </c>
      <c r="AL117" s="17">
        <v>3.7413444611892402E-2</v>
      </c>
      <c r="AM117" s="17">
        <v>4.5099858706764202E-2</v>
      </c>
      <c r="AN117" s="17">
        <v>3.4534320646920497E-2</v>
      </c>
      <c r="AO117" s="17"/>
      <c r="AP117" s="17">
        <v>4.3163456800367803E-2</v>
      </c>
      <c r="AQ117" s="17">
        <v>4.0164175422864698E-2</v>
      </c>
      <c r="AR117" s="17">
        <v>5.4873137254591302E-2</v>
      </c>
      <c r="AS117" s="17">
        <v>3.8362574181809397E-2</v>
      </c>
      <c r="AT117" s="17">
        <v>4.6961583020445299E-2</v>
      </c>
      <c r="AU117" s="17">
        <v>3.8932942798757003E-2</v>
      </c>
      <c r="AV117" s="17"/>
      <c r="AW117" s="17">
        <v>5.0365447551421E-2</v>
      </c>
      <c r="AX117" s="17">
        <v>6.7923503105505198E-2</v>
      </c>
      <c r="AY117" s="17">
        <v>4.7284192599203599E-2</v>
      </c>
      <c r="AZ117" s="17">
        <v>0.11248748946607801</v>
      </c>
      <c r="BA117" s="17">
        <v>4.2374523805215503E-2</v>
      </c>
      <c r="BB117" s="17">
        <v>6.2621277953415502E-2</v>
      </c>
      <c r="BC117" s="17">
        <v>4.76058065517476E-2</v>
      </c>
      <c r="BD117" s="17">
        <v>2.5165324146213201E-2</v>
      </c>
      <c r="BE117" s="17">
        <v>3.3620169154757899E-2</v>
      </c>
      <c r="BF117" s="17">
        <v>4.7564280869315703E-2</v>
      </c>
      <c r="BG117" s="17">
        <v>2.19995198410823E-2</v>
      </c>
      <c r="BH117" s="17">
        <v>5.8901759244424201E-2</v>
      </c>
      <c r="BI117" s="17">
        <v>5.5155837191228498E-2</v>
      </c>
      <c r="BJ117" s="17">
        <v>0</v>
      </c>
      <c r="BK117" s="17">
        <v>0</v>
      </c>
      <c r="BL117" s="17">
        <v>1.9535835085865001E-2</v>
      </c>
      <c r="BM117" s="17"/>
      <c r="BN117" s="17">
        <v>3.9122929593281099E-2</v>
      </c>
      <c r="BO117" s="17">
        <v>5.4021320661935802E-2</v>
      </c>
      <c r="BP117" s="17"/>
      <c r="BQ117" s="17">
        <v>4.3546745102513801E-2</v>
      </c>
      <c r="BR117" s="17">
        <v>4.7869876846432402E-2</v>
      </c>
      <c r="BS117" s="17"/>
      <c r="BT117" s="17">
        <v>5.7307685403819399E-2</v>
      </c>
      <c r="BU117" s="17"/>
      <c r="BV117" s="17">
        <v>5.4876508325606602E-2</v>
      </c>
      <c r="BW117" s="17">
        <v>5.5699759102458099E-2</v>
      </c>
      <c r="BX117" s="17">
        <v>3.7293428087198099E-2</v>
      </c>
      <c r="BY117" s="17"/>
      <c r="BZ117" s="17">
        <v>8.0878707911103007E-2</v>
      </c>
      <c r="CA117" s="17">
        <v>7.7483792388344103E-2</v>
      </c>
      <c r="CB117" s="17">
        <v>4.3340879442327097E-2</v>
      </c>
      <c r="CC117" s="17">
        <v>2.87535734077504E-2</v>
      </c>
      <c r="CD117" s="17">
        <v>5.36578741223072E-2</v>
      </c>
      <c r="CE117" s="17">
        <v>2.3783108989522898E-2</v>
      </c>
      <c r="CF117" s="17">
        <v>1.7943776787396299E-2</v>
      </c>
      <c r="CG117" s="17"/>
      <c r="CH117" s="17">
        <v>3.0864530889709502E-2</v>
      </c>
      <c r="CI117" s="17">
        <v>2.8132718031011202E-2</v>
      </c>
      <c r="CJ117" s="17">
        <v>4.8384011901481797E-2</v>
      </c>
      <c r="CK117" s="17">
        <v>8.7859326313171004E-2</v>
      </c>
      <c r="CL117" s="17">
        <v>5.2383280734036801E-2</v>
      </c>
    </row>
    <row r="118" spans="2:90" x14ac:dyDescent="0.3">
      <c r="B118" t="s">
        <v>149</v>
      </c>
      <c r="C118" s="17">
        <v>3.2713562409374598E-2</v>
      </c>
      <c r="D118" s="17">
        <v>3.3084587103797497E-2</v>
      </c>
      <c r="E118" s="17">
        <v>3.1670730663986901E-2</v>
      </c>
      <c r="F118" s="17"/>
      <c r="G118" s="17">
        <v>3.3509047701213997E-2</v>
      </c>
      <c r="H118" s="17">
        <v>4.2033805486963102E-2</v>
      </c>
      <c r="I118" s="17">
        <v>4.9329317553528498E-2</v>
      </c>
      <c r="J118" s="17">
        <v>4.0558263656119697E-2</v>
      </c>
      <c r="K118" s="17">
        <v>2.8970466068659599E-2</v>
      </c>
      <c r="L118" s="17">
        <v>7.1078377585479802E-3</v>
      </c>
      <c r="M118" s="17"/>
      <c r="N118" s="17">
        <v>2.8609709101807001E-2</v>
      </c>
      <c r="O118" s="17">
        <v>2.55733681644294E-2</v>
      </c>
      <c r="P118" s="17">
        <v>3.2198536147783598E-2</v>
      </c>
      <c r="Q118" s="17">
        <v>4.5329396635479399E-2</v>
      </c>
      <c r="R118" s="17"/>
      <c r="S118" s="17">
        <v>3.3166832293708898E-2</v>
      </c>
      <c r="T118" s="17">
        <v>3.0739727705940401E-2</v>
      </c>
      <c r="U118" s="17">
        <v>2.4588088949968299E-2</v>
      </c>
      <c r="V118" s="17">
        <v>3.1685557361385598E-2</v>
      </c>
      <c r="W118" s="17">
        <v>3.1990310827850497E-2</v>
      </c>
      <c r="X118" s="17">
        <v>2.3279803191919701E-2</v>
      </c>
      <c r="Y118" s="17">
        <v>1.11524539136519E-2</v>
      </c>
      <c r="Z118" s="17">
        <v>2.1476970855756099E-2</v>
      </c>
      <c r="AA118" s="17">
        <v>4.4173950101197498E-2</v>
      </c>
      <c r="AB118" s="17">
        <v>5.6101704968297902E-2</v>
      </c>
      <c r="AC118" s="17">
        <v>4.4322688071677101E-2</v>
      </c>
      <c r="AD118" s="17">
        <v>3.4673632682382702E-2</v>
      </c>
      <c r="AE118" s="17"/>
      <c r="AF118" s="17">
        <v>2.8168887555162201E-2</v>
      </c>
      <c r="AG118" s="17">
        <v>3.1212312782519701E-2</v>
      </c>
      <c r="AH118" s="17">
        <v>4.5934910424192101E-2</v>
      </c>
      <c r="AI118" s="17"/>
      <c r="AJ118" s="17">
        <v>2.4481360755986701E-2</v>
      </c>
      <c r="AK118" s="17">
        <v>2.73512747352192E-2</v>
      </c>
      <c r="AL118" s="17">
        <v>5.1883984851017202E-2</v>
      </c>
      <c r="AM118" s="17">
        <v>5.2472676645794997E-2</v>
      </c>
      <c r="AN118" s="17">
        <v>3.1807840101692998E-2</v>
      </c>
      <c r="AO118" s="17"/>
      <c r="AP118" s="17">
        <v>1.54948648232014E-2</v>
      </c>
      <c r="AQ118" s="17">
        <v>3.9239926474439003E-2</v>
      </c>
      <c r="AR118" s="17">
        <v>3.6616125033148102E-2</v>
      </c>
      <c r="AS118" s="17">
        <v>4.6950835874040503E-2</v>
      </c>
      <c r="AT118" s="17">
        <v>4.22266963085417E-2</v>
      </c>
      <c r="AU118" s="17">
        <v>1.5909830665812499E-2</v>
      </c>
      <c r="AV118" s="17"/>
      <c r="AW118" s="17">
        <v>9.3305714200225001E-2</v>
      </c>
      <c r="AX118" s="17">
        <v>5.1155299846883703E-2</v>
      </c>
      <c r="AY118" s="17">
        <v>4.78893576630849E-2</v>
      </c>
      <c r="AZ118" s="17">
        <v>4.84703627846821E-2</v>
      </c>
      <c r="BA118" s="17">
        <v>3.78004256348628E-2</v>
      </c>
      <c r="BB118" s="17">
        <v>4.1074529866092002E-2</v>
      </c>
      <c r="BC118" s="17">
        <v>2.337837486822E-2</v>
      </c>
      <c r="BD118" s="17">
        <v>1.3151042901876299E-2</v>
      </c>
      <c r="BE118" s="17">
        <v>3.1373971925945897E-2</v>
      </c>
      <c r="BF118" s="17">
        <v>1.0785975339871899E-2</v>
      </c>
      <c r="BG118" s="17">
        <v>3.4782034853228602E-2</v>
      </c>
      <c r="BH118" s="17">
        <v>5.6549448918217303E-2</v>
      </c>
      <c r="BI118" s="17">
        <v>0</v>
      </c>
      <c r="BJ118" s="17">
        <v>1.6811706971526601E-2</v>
      </c>
      <c r="BK118" s="17">
        <v>0</v>
      </c>
      <c r="BL118" s="17">
        <v>4.2522453871846701E-2</v>
      </c>
      <c r="BM118" s="17"/>
      <c r="BN118" s="17">
        <v>3.2899465212461697E-2</v>
      </c>
      <c r="BO118" s="17">
        <v>3.2931232656647602E-2</v>
      </c>
      <c r="BP118" s="17"/>
      <c r="BQ118" s="17">
        <v>1.7353243792962599E-2</v>
      </c>
      <c r="BR118" s="17">
        <v>4.7160564945508E-2</v>
      </c>
      <c r="BS118" s="17"/>
      <c r="BT118" s="17">
        <v>2.0639339219506801E-2</v>
      </c>
      <c r="BU118" s="17"/>
      <c r="BV118" s="17">
        <v>2.64208696808815E-2</v>
      </c>
      <c r="BW118" s="17">
        <v>3.3047280975364801E-2</v>
      </c>
      <c r="BX118" s="17">
        <v>3.5159520156324897E-2</v>
      </c>
      <c r="BY118" s="17"/>
      <c r="BZ118" s="17">
        <v>8.3753298096512399E-2</v>
      </c>
      <c r="CA118" s="17">
        <v>3.1322863915508301E-2</v>
      </c>
      <c r="CB118" s="17">
        <v>3.3740591487136901E-2</v>
      </c>
      <c r="CC118" s="17">
        <v>4.7636781487162598E-2</v>
      </c>
      <c r="CD118" s="17">
        <v>1.5036496292136299E-2</v>
      </c>
      <c r="CE118" s="17">
        <v>7.3081247191446501E-3</v>
      </c>
      <c r="CF118" s="17">
        <v>3.4888032579148E-2</v>
      </c>
      <c r="CG118" s="17"/>
      <c r="CH118" s="17">
        <v>3.8308468424958601E-2</v>
      </c>
      <c r="CI118" s="17">
        <v>1.8122153064903002E-2</v>
      </c>
      <c r="CJ118" s="17">
        <v>3.2861532519272298E-2</v>
      </c>
      <c r="CK118" s="17">
        <v>4.36070777723849E-2</v>
      </c>
      <c r="CL118" s="17">
        <v>0.110828946911983</v>
      </c>
    </row>
    <row r="119" spans="2:90" x14ac:dyDescent="0.3">
      <c r="B119" t="s">
        <v>150</v>
      </c>
      <c r="C119" s="17">
        <v>3.8224219305590799E-2</v>
      </c>
      <c r="D119" s="17">
        <v>3.5340330732857202E-2</v>
      </c>
      <c r="E119" s="17">
        <v>4.0387085397235303E-2</v>
      </c>
      <c r="F119" s="17"/>
      <c r="G119" s="17">
        <v>4.6910573523419097E-2</v>
      </c>
      <c r="H119" s="17">
        <v>3.4367965365494899E-2</v>
      </c>
      <c r="I119" s="17">
        <v>5.7674278376152299E-2</v>
      </c>
      <c r="J119" s="17">
        <v>3.5678722196602203E-2</v>
      </c>
      <c r="K119" s="17">
        <v>4.9714785507206198E-2</v>
      </c>
      <c r="L119" s="17">
        <v>1.40357591542769E-2</v>
      </c>
      <c r="M119" s="17"/>
      <c r="N119" s="17">
        <v>2.3203822856166501E-2</v>
      </c>
      <c r="O119" s="17">
        <v>4.6564049756007302E-2</v>
      </c>
      <c r="P119" s="17">
        <v>3.09961036374586E-2</v>
      </c>
      <c r="Q119" s="17">
        <v>5.2502446651550197E-2</v>
      </c>
      <c r="R119" s="17"/>
      <c r="S119" s="17">
        <v>4.6501065627138703E-2</v>
      </c>
      <c r="T119" s="17">
        <v>4.0750179968114399E-2</v>
      </c>
      <c r="U119" s="17">
        <v>3.5634406446289901E-2</v>
      </c>
      <c r="V119" s="17">
        <v>3.1344158541103798E-2</v>
      </c>
      <c r="W119" s="17">
        <v>4.84794574968705E-2</v>
      </c>
      <c r="X119" s="17">
        <v>2.7741971908525301E-2</v>
      </c>
      <c r="Y119" s="17">
        <v>5.7598568981437399E-2</v>
      </c>
      <c r="Z119" s="17">
        <v>3.1175795226897101E-2</v>
      </c>
      <c r="AA119" s="17">
        <v>3.87196525178818E-2</v>
      </c>
      <c r="AB119" s="17">
        <v>1.57161020424736E-2</v>
      </c>
      <c r="AC119" s="17">
        <v>4.5240054309160997E-2</v>
      </c>
      <c r="AD119" s="17">
        <v>3.5278260809369702E-2</v>
      </c>
      <c r="AE119" s="17"/>
      <c r="AF119" s="17">
        <v>3.25265441910636E-2</v>
      </c>
      <c r="AG119" s="17">
        <v>3.7509003596795702E-2</v>
      </c>
      <c r="AH119" s="17">
        <v>5.15823158043381E-2</v>
      </c>
      <c r="AI119" s="17"/>
      <c r="AJ119" s="17">
        <v>1.86069156613894E-2</v>
      </c>
      <c r="AK119" s="17">
        <v>3.91142379473218E-2</v>
      </c>
      <c r="AL119" s="17">
        <v>3.2802249662111503E-2</v>
      </c>
      <c r="AM119" s="17">
        <v>3.8890165068748303E-2</v>
      </c>
      <c r="AN119" s="17">
        <v>2.7525084198490701E-2</v>
      </c>
      <c r="AO119" s="17"/>
      <c r="AP119" s="17">
        <v>3.8810387716650803E-2</v>
      </c>
      <c r="AQ119" s="17">
        <v>2.9001224374940501E-2</v>
      </c>
      <c r="AR119" s="17">
        <v>4.5083322789541198E-2</v>
      </c>
      <c r="AS119" s="17">
        <v>3.5223230251174298E-2</v>
      </c>
      <c r="AT119" s="17">
        <v>2.0219815995039699E-2</v>
      </c>
      <c r="AU119" s="17">
        <v>2.8145669940639401E-2</v>
      </c>
      <c r="AV119" s="17"/>
      <c r="AW119" s="17">
        <v>9.1654998968241905E-2</v>
      </c>
      <c r="AX119" s="17">
        <v>6.6103296001860198E-2</v>
      </c>
      <c r="AY119" s="17">
        <v>4.5375795066958602E-2</v>
      </c>
      <c r="AZ119" s="17">
        <v>6.7292157954891102E-2</v>
      </c>
      <c r="BA119" s="17">
        <v>4.5926932722107697E-2</v>
      </c>
      <c r="BB119" s="17">
        <v>7.4192490393418395E-2</v>
      </c>
      <c r="BC119" s="17">
        <v>3.3717140999139403E-2</v>
      </c>
      <c r="BD119" s="17">
        <v>2.4577420987294402E-2</v>
      </c>
      <c r="BE119" s="17">
        <v>1.5166541003357801E-2</v>
      </c>
      <c r="BF119" s="17">
        <v>0</v>
      </c>
      <c r="BG119" s="17">
        <v>1.9636600151429501E-2</v>
      </c>
      <c r="BH119" s="17">
        <v>2.83242496448423E-2</v>
      </c>
      <c r="BI119" s="17">
        <v>0</v>
      </c>
      <c r="BJ119" s="17">
        <v>4.7681891510887899E-2</v>
      </c>
      <c r="BK119" s="17">
        <v>0</v>
      </c>
      <c r="BL119" s="17">
        <v>4.1433918595289297E-2</v>
      </c>
      <c r="BM119" s="17"/>
      <c r="BN119" s="17">
        <v>3.5187475190828002E-2</v>
      </c>
      <c r="BO119" s="17">
        <v>4.2974361847198002E-2</v>
      </c>
      <c r="BP119" s="17"/>
      <c r="BQ119" s="17">
        <v>3.02645270566105E-2</v>
      </c>
      <c r="BR119" s="17">
        <v>4.3255725080162198E-2</v>
      </c>
      <c r="BS119" s="17"/>
      <c r="BT119" s="17">
        <v>4.3011700600445402E-2</v>
      </c>
      <c r="BU119" s="17"/>
      <c r="BV119" s="17">
        <v>5.6187557649729998E-2</v>
      </c>
      <c r="BW119" s="17">
        <v>3.9025288600932198E-2</v>
      </c>
      <c r="BX119" s="17">
        <v>2.7849943896486099E-2</v>
      </c>
      <c r="BY119" s="17"/>
      <c r="BZ119" s="17">
        <v>0.13543853606721801</v>
      </c>
      <c r="CA119" s="17">
        <v>7.6145031760868107E-2</v>
      </c>
      <c r="CB119" s="17">
        <v>2.4549277280056299E-2</v>
      </c>
      <c r="CC119" s="17">
        <v>2.1797319493149399E-2</v>
      </c>
      <c r="CD119" s="17">
        <v>1.0926123849979E-2</v>
      </c>
      <c r="CE119" s="17">
        <v>1.20147416845866E-2</v>
      </c>
      <c r="CF119" s="17">
        <v>2.83368821776636E-2</v>
      </c>
      <c r="CG119" s="17"/>
      <c r="CH119" s="17">
        <v>4.8976638147643102E-2</v>
      </c>
      <c r="CI119" s="17">
        <v>1.2850661671502899E-2</v>
      </c>
      <c r="CJ119" s="17">
        <v>2.3572198845503999E-2</v>
      </c>
      <c r="CK119" s="17">
        <v>6.1818830562195101E-2</v>
      </c>
      <c r="CL119" s="17">
        <v>0.29070620525343099</v>
      </c>
    </row>
    <row r="120" spans="2:90" x14ac:dyDescent="0.3">
      <c r="B120" t="s">
        <v>151</v>
      </c>
      <c r="C120" s="17">
        <v>2.7633879561820402E-3</v>
      </c>
      <c r="D120" s="17">
        <v>3.55411685452353E-3</v>
      </c>
      <c r="E120" s="17">
        <v>2.0125120812551798E-3</v>
      </c>
      <c r="F120" s="17"/>
      <c r="G120" s="17">
        <v>5.76912027268809E-3</v>
      </c>
      <c r="H120" s="17">
        <v>0</v>
      </c>
      <c r="I120" s="17">
        <v>0</v>
      </c>
      <c r="J120" s="17">
        <v>5.5879190185891998E-3</v>
      </c>
      <c r="K120" s="17">
        <v>3.4040781449617098E-3</v>
      </c>
      <c r="L120" s="17">
        <v>2.5649336728945401E-3</v>
      </c>
      <c r="M120" s="17"/>
      <c r="N120" s="17">
        <v>4.8825249296824301E-3</v>
      </c>
      <c r="O120" s="17">
        <v>2.0697704683542099E-3</v>
      </c>
      <c r="P120" s="17">
        <v>1.9837689010650601E-3</v>
      </c>
      <c r="Q120" s="17">
        <v>1.9126318991786601E-3</v>
      </c>
      <c r="R120" s="17"/>
      <c r="S120" s="17">
        <v>0</v>
      </c>
      <c r="T120" s="17">
        <v>3.3442906062802198E-3</v>
      </c>
      <c r="U120" s="17">
        <v>0</v>
      </c>
      <c r="V120" s="17">
        <v>0</v>
      </c>
      <c r="W120" s="17">
        <v>1.4504124427380799E-2</v>
      </c>
      <c r="X120" s="17">
        <v>0</v>
      </c>
      <c r="Y120" s="17">
        <v>0</v>
      </c>
      <c r="Z120" s="17">
        <v>0</v>
      </c>
      <c r="AA120" s="17">
        <v>4.6457014587939797E-3</v>
      </c>
      <c r="AB120" s="17">
        <v>8.9166280584372804E-3</v>
      </c>
      <c r="AC120" s="17">
        <v>0</v>
      </c>
      <c r="AD120" s="17">
        <v>0</v>
      </c>
      <c r="AE120" s="17"/>
      <c r="AF120" s="17">
        <v>2.5233985767206301E-3</v>
      </c>
      <c r="AG120" s="17">
        <v>0</v>
      </c>
      <c r="AH120" s="17">
        <v>9.0979298171844705E-3</v>
      </c>
      <c r="AI120" s="17"/>
      <c r="AJ120" s="17">
        <v>2.7163892962527901E-3</v>
      </c>
      <c r="AK120" s="17">
        <v>1.2532177918433899E-3</v>
      </c>
      <c r="AL120" s="17">
        <v>0</v>
      </c>
      <c r="AM120" s="17">
        <v>0</v>
      </c>
      <c r="AN120" s="17">
        <v>0</v>
      </c>
      <c r="AO120" s="17"/>
      <c r="AP120" s="17">
        <v>0</v>
      </c>
      <c r="AQ120" s="17">
        <v>3.0870484981154098E-3</v>
      </c>
      <c r="AR120" s="17">
        <v>0</v>
      </c>
      <c r="AS120" s="17">
        <v>1.90530733052393E-3</v>
      </c>
      <c r="AT120" s="17">
        <v>0</v>
      </c>
      <c r="AU120" s="17">
        <v>1.1597864204999199E-2</v>
      </c>
      <c r="AV120" s="17"/>
      <c r="AW120" s="17">
        <v>0</v>
      </c>
      <c r="AX120" s="17">
        <v>0</v>
      </c>
      <c r="AY120" s="17">
        <v>7.1903090771976803E-3</v>
      </c>
      <c r="AZ120" s="17">
        <v>0</v>
      </c>
      <c r="BA120" s="17">
        <v>0</v>
      </c>
      <c r="BB120" s="17">
        <v>4.1590889628565497E-3</v>
      </c>
      <c r="BC120" s="17">
        <v>0</v>
      </c>
      <c r="BD120" s="17">
        <v>0</v>
      </c>
      <c r="BE120" s="17">
        <v>0</v>
      </c>
      <c r="BF120" s="17">
        <v>0</v>
      </c>
      <c r="BG120" s="17">
        <v>0</v>
      </c>
      <c r="BH120" s="17">
        <v>0</v>
      </c>
      <c r="BI120" s="17">
        <v>0</v>
      </c>
      <c r="BJ120" s="17">
        <v>0</v>
      </c>
      <c r="BK120" s="17">
        <v>0</v>
      </c>
      <c r="BL120" s="17">
        <v>0</v>
      </c>
      <c r="BM120" s="17"/>
      <c r="BN120" s="17">
        <v>1.7581098925170001E-3</v>
      </c>
      <c r="BO120" s="17">
        <v>4.1924043535959297E-3</v>
      </c>
      <c r="BP120" s="17"/>
      <c r="BQ120" s="17">
        <v>0</v>
      </c>
      <c r="BR120" s="17">
        <v>4.3636676155866302E-3</v>
      </c>
      <c r="BS120" s="17"/>
      <c r="BT120" s="17">
        <v>0</v>
      </c>
      <c r="BU120" s="17"/>
      <c r="BV120" s="17">
        <v>2.17781683275665E-3</v>
      </c>
      <c r="BW120" s="17">
        <v>9.7682022346095004E-3</v>
      </c>
      <c r="BX120" s="17">
        <v>7.9660942683571097E-4</v>
      </c>
      <c r="BY120" s="17"/>
      <c r="BZ120" s="17">
        <v>4.4084308315749101E-3</v>
      </c>
      <c r="CA120" s="17">
        <v>6.8741038989640598E-3</v>
      </c>
      <c r="CB120" s="17">
        <v>0</v>
      </c>
      <c r="CC120" s="17">
        <v>0</v>
      </c>
      <c r="CD120" s="17">
        <v>0</v>
      </c>
      <c r="CE120" s="17">
        <v>0</v>
      </c>
      <c r="CF120" s="17">
        <v>0</v>
      </c>
      <c r="CG120" s="17"/>
      <c r="CH120" s="17">
        <v>0</v>
      </c>
      <c r="CI120" s="17">
        <v>0</v>
      </c>
      <c r="CJ120" s="17">
        <v>5.1991032409149504E-3</v>
      </c>
      <c r="CK120" s="17">
        <v>3.15732134707813E-3</v>
      </c>
      <c r="CL120" s="17">
        <v>1.12821517234248E-2</v>
      </c>
    </row>
    <row r="121" spans="2:90" x14ac:dyDescent="0.3">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row>
    <row r="122" spans="2:90" x14ac:dyDescent="0.3">
      <c r="B122" s="6" t="s">
        <v>156</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row>
    <row r="123" spans="2:90" x14ac:dyDescent="0.3">
      <c r="B123" s="24" t="s">
        <v>110</v>
      </c>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row>
    <row r="124" spans="2:90" x14ac:dyDescent="0.3">
      <c r="B124" t="s">
        <v>140</v>
      </c>
      <c r="C124" s="17">
        <v>0.33917572559966902</v>
      </c>
      <c r="D124" s="17">
        <v>0.34829433360314199</v>
      </c>
      <c r="E124" s="17">
        <v>0.33295273912538398</v>
      </c>
      <c r="F124" s="17"/>
      <c r="G124" s="17">
        <v>0.158474130364748</v>
      </c>
      <c r="H124" s="17">
        <v>0.23381170158701201</v>
      </c>
      <c r="I124" s="17">
        <v>0.26002594280676899</v>
      </c>
      <c r="J124" s="17">
        <v>0.33788576173332002</v>
      </c>
      <c r="K124" s="17">
        <v>0.44580339062358698</v>
      </c>
      <c r="L124" s="17">
        <v>0.53963539624743795</v>
      </c>
      <c r="M124" s="17"/>
      <c r="N124" s="17">
        <v>0.359223389381358</v>
      </c>
      <c r="O124" s="17">
        <v>0.31168138481507601</v>
      </c>
      <c r="P124" s="17">
        <v>0.37929222209963698</v>
      </c>
      <c r="Q124" s="17">
        <v>0.30794052721732601</v>
      </c>
      <c r="R124" s="17"/>
      <c r="S124" s="17">
        <v>0.27050349701396798</v>
      </c>
      <c r="T124" s="17">
        <v>0.38949019823962699</v>
      </c>
      <c r="U124" s="17">
        <v>0.42004627959236002</v>
      </c>
      <c r="V124" s="17">
        <v>0.37489595272905701</v>
      </c>
      <c r="W124" s="17">
        <v>0.284625121960771</v>
      </c>
      <c r="X124" s="17">
        <v>0.35567610013822298</v>
      </c>
      <c r="Y124" s="17">
        <v>0.39144595894405598</v>
      </c>
      <c r="Z124" s="17">
        <v>0.33622880823273499</v>
      </c>
      <c r="AA124" s="17">
        <v>0.299746828065167</v>
      </c>
      <c r="AB124" s="17">
        <v>0.306305696169835</v>
      </c>
      <c r="AC124" s="17">
        <v>0.33410986979117802</v>
      </c>
      <c r="AD124" s="17">
        <v>0.31369355820703299</v>
      </c>
      <c r="AE124" s="17"/>
      <c r="AF124" s="17">
        <v>0.402959858199335</v>
      </c>
      <c r="AG124" s="17">
        <v>0.35687099002885497</v>
      </c>
      <c r="AH124" s="17">
        <v>0.26074251522377201</v>
      </c>
      <c r="AI124" s="17"/>
      <c r="AJ124" s="17">
        <v>0.44854041206359901</v>
      </c>
      <c r="AK124" s="17">
        <v>0.293997746699656</v>
      </c>
      <c r="AL124" s="17">
        <v>0.39772429197109699</v>
      </c>
      <c r="AM124" s="17">
        <v>0.37608857513407401</v>
      </c>
      <c r="AN124" s="17">
        <v>0.24236361439090501</v>
      </c>
      <c r="AO124" s="17"/>
      <c r="AP124" s="17">
        <v>0.30503478338092799</v>
      </c>
      <c r="AQ124" s="17">
        <v>0.38266743889523402</v>
      </c>
      <c r="AR124" s="17">
        <v>0.27110164844449602</v>
      </c>
      <c r="AS124" s="17">
        <v>0.38110614264236498</v>
      </c>
      <c r="AT124" s="17">
        <v>0.21264265356289899</v>
      </c>
      <c r="AU124" s="17">
        <v>0.443245329616059</v>
      </c>
      <c r="AV124" s="17"/>
      <c r="AW124" s="17">
        <v>0.25350224549912898</v>
      </c>
      <c r="AX124" s="17">
        <v>0.204994796761516</v>
      </c>
      <c r="AY124" s="17">
        <v>0.26574388029521101</v>
      </c>
      <c r="AZ124" s="17">
        <v>0.27705598742313398</v>
      </c>
      <c r="BA124" s="17">
        <v>0.35349722026615699</v>
      </c>
      <c r="BB124" s="17">
        <v>0.315970427095845</v>
      </c>
      <c r="BC124" s="17">
        <v>0.29253325822624399</v>
      </c>
      <c r="BD124" s="17">
        <v>0.34602013089614297</v>
      </c>
      <c r="BE124" s="17">
        <v>0.38897506052597502</v>
      </c>
      <c r="BF124" s="17">
        <v>0.32416939550857199</v>
      </c>
      <c r="BG124" s="17">
        <v>0.364917011106275</v>
      </c>
      <c r="BH124" s="17">
        <v>0.43649241663463401</v>
      </c>
      <c r="BI124" s="17">
        <v>0.33825535304231702</v>
      </c>
      <c r="BJ124" s="17">
        <v>0.30774846488846802</v>
      </c>
      <c r="BK124" s="17">
        <v>0.50249495721158399</v>
      </c>
      <c r="BL124" s="17">
        <v>0.39231321462950203</v>
      </c>
      <c r="BM124" s="17"/>
      <c r="BN124" s="17">
        <v>0.37518138442167198</v>
      </c>
      <c r="BO124" s="17">
        <v>0.28428172512095301</v>
      </c>
      <c r="BP124" s="17"/>
      <c r="BQ124" s="17">
        <v>0.30412043022992202</v>
      </c>
      <c r="BR124" s="17">
        <v>0.250762633984286</v>
      </c>
      <c r="BS124" s="17"/>
      <c r="BT124" s="17">
        <v>0.25866640351526898</v>
      </c>
      <c r="BU124" s="17"/>
      <c r="BV124" s="17">
        <v>0.30935816591382798</v>
      </c>
      <c r="BW124" s="17">
        <v>0.24567365669733801</v>
      </c>
      <c r="BX124" s="17">
        <v>0.383987383132188</v>
      </c>
      <c r="BY124" s="17"/>
      <c r="BZ124" s="17">
        <v>0.18998929017850899</v>
      </c>
      <c r="CA124" s="17">
        <v>0.264152617210828</v>
      </c>
      <c r="CB124" s="17">
        <v>0.29260586437798702</v>
      </c>
      <c r="CC124" s="17">
        <v>0.27668719808206799</v>
      </c>
      <c r="CD124" s="17">
        <v>0.40382654053342498</v>
      </c>
      <c r="CE124" s="17">
        <v>0.39161651826973998</v>
      </c>
      <c r="CF124" s="17">
        <v>0.44630037714102799</v>
      </c>
      <c r="CG124" s="17"/>
      <c r="CH124" s="17">
        <v>0.46599319752136398</v>
      </c>
      <c r="CI124" s="17">
        <v>0.42661826999449398</v>
      </c>
      <c r="CJ124" s="17">
        <v>0.30500342366727201</v>
      </c>
      <c r="CK124" s="17">
        <v>0.18585992570590301</v>
      </c>
      <c r="CL124" s="17">
        <v>0.12924287635402901</v>
      </c>
    </row>
    <row r="125" spans="2:90" x14ac:dyDescent="0.3">
      <c r="B125" t="s">
        <v>141</v>
      </c>
      <c r="C125" s="17">
        <v>9.0837683807552305E-2</v>
      </c>
      <c r="D125" s="17">
        <v>9.4856006305949106E-2</v>
      </c>
      <c r="E125" s="17">
        <v>8.6658960272960397E-2</v>
      </c>
      <c r="F125" s="17"/>
      <c r="G125" s="17">
        <v>8.1331913303188896E-2</v>
      </c>
      <c r="H125" s="17">
        <v>6.5553750800766003E-2</v>
      </c>
      <c r="I125" s="17">
        <v>7.6186987187869898E-2</v>
      </c>
      <c r="J125" s="17">
        <v>9.6560370101111306E-2</v>
      </c>
      <c r="K125" s="17">
        <v>8.0577285031558199E-2</v>
      </c>
      <c r="L125" s="17">
        <v>0.132044507372998</v>
      </c>
      <c r="M125" s="17"/>
      <c r="N125" s="17">
        <v>0.11524870201941401</v>
      </c>
      <c r="O125" s="17">
        <v>7.8078948779471705E-2</v>
      </c>
      <c r="P125" s="17">
        <v>8.2590619809174703E-2</v>
      </c>
      <c r="Q125" s="17">
        <v>8.5931966290960296E-2</v>
      </c>
      <c r="R125" s="17"/>
      <c r="S125" s="17">
        <v>6.3925858400991006E-2</v>
      </c>
      <c r="T125" s="17">
        <v>0.101441280466653</v>
      </c>
      <c r="U125" s="17">
        <v>0.11468592680484201</v>
      </c>
      <c r="V125" s="17">
        <v>0.13074939977521499</v>
      </c>
      <c r="W125" s="17">
        <v>7.2204751654774801E-2</v>
      </c>
      <c r="X125" s="17">
        <v>7.1428065028178098E-2</v>
      </c>
      <c r="Y125" s="17">
        <v>8.1435685030301602E-2</v>
      </c>
      <c r="Z125" s="17">
        <v>0.151882341143315</v>
      </c>
      <c r="AA125" s="17">
        <v>9.4867173675681093E-2</v>
      </c>
      <c r="AB125" s="17">
        <v>7.2978075698772807E-2</v>
      </c>
      <c r="AC125" s="17">
        <v>5.3680022857369301E-2</v>
      </c>
      <c r="AD125" s="17">
        <v>0.13347727081769001</v>
      </c>
      <c r="AE125" s="17"/>
      <c r="AF125" s="17">
        <v>0.106983922191719</v>
      </c>
      <c r="AG125" s="17">
        <v>8.1555164718723497E-2</v>
      </c>
      <c r="AH125" s="17">
        <v>8.2166233702482397E-2</v>
      </c>
      <c r="AI125" s="17"/>
      <c r="AJ125" s="17">
        <v>0.103957365436462</v>
      </c>
      <c r="AK125" s="17">
        <v>9.3154087467385405E-2</v>
      </c>
      <c r="AL125" s="17">
        <v>8.6000296956564304E-2</v>
      </c>
      <c r="AM125" s="17">
        <v>8.8026970883577901E-2</v>
      </c>
      <c r="AN125" s="17">
        <v>8.4125712265225402E-2</v>
      </c>
      <c r="AO125" s="17"/>
      <c r="AP125" s="17">
        <v>0.100129314183366</v>
      </c>
      <c r="AQ125" s="17">
        <v>7.9532357918454005E-2</v>
      </c>
      <c r="AR125" s="17">
        <v>0.108683793787548</v>
      </c>
      <c r="AS125" s="17">
        <v>9.2410691545667098E-2</v>
      </c>
      <c r="AT125" s="17">
        <v>6.9190726089325694E-2</v>
      </c>
      <c r="AU125" s="17">
        <v>8.2178694349613696E-2</v>
      </c>
      <c r="AV125" s="17"/>
      <c r="AW125" s="17">
        <v>8.8848139228366305E-2</v>
      </c>
      <c r="AX125" s="17">
        <v>7.2857559193335295E-2</v>
      </c>
      <c r="AY125" s="17">
        <v>9.5641937748928901E-2</v>
      </c>
      <c r="AZ125" s="17">
        <v>6.4643036373105603E-2</v>
      </c>
      <c r="BA125" s="17">
        <v>8.5424021163096706E-2</v>
      </c>
      <c r="BB125" s="17">
        <v>8.6739407762820006E-2</v>
      </c>
      <c r="BC125" s="17">
        <v>8.2980698509479298E-2</v>
      </c>
      <c r="BD125" s="17">
        <v>0.1107839973957</v>
      </c>
      <c r="BE125" s="17">
        <v>8.5572656855809198E-2</v>
      </c>
      <c r="BF125" s="17">
        <v>8.0101463952305094E-2</v>
      </c>
      <c r="BG125" s="17">
        <v>0.118418592158387</v>
      </c>
      <c r="BH125" s="17">
        <v>7.0843805872630297E-2</v>
      </c>
      <c r="BI125" s="17">
        <v>9.1013549372225402E-2</v>
      </c>
      <c r="BJ125" s="17">
        <v>0.12431514345889499</v>
      </c>
      <c r="BK125" s="17">
        <v>9.8075357358990103E-2</v>
      </c>
      <c r="BL125" s="17">
        <v>0.10299207163975101</v>
      </c>
      <c r="BM125" s="17"/>
      <c r="BN125" s="17">
        <v>9.7508774951987204E-2</v>
      </c>
      <c r="BO125" s="17">
        <v>8.2938266985841003E-2</v>
      </c>
      <c r="BP125" s="17"/>
      <c r="BQ125" s="17">
        <v>0.107693802915098</v>
      </c>
      <c r="BR125" s="17">
        <v>8.4506285921960203E-2</v>
      </c>
      <c r="BS125" s="17"/>
      <c r="BT125" s="17">
        <v>7.9879527597803104E-2</v>
      </c>
      <c r="BU125" s="17"/>
      <c r="BV125" s="17">
        <v>6.4774659002614601E-2</v>
      </c>
      <c r="BW125" s="17">
        <v>9.4670682207301696E-2</v>
      </c>
      <c r="BX125" s="17">
        <v>9.9060921577078506E-2</v>
      </c>
      <c r="BY125" s="17"/>
      <c r="BZ125" s="17">
        <v>6.9507860558974996E-2</v>
      </c>
      <c r="CA125" s="17">
        <v>4.6446901705150097E-2</v>
      </c>
      <c r="CB125" s="17">
        <v>0.11708511544629401</v>
      </c>
      <c r="CC125" s="17">
        <v>7.5353157842362198E-2</v>
      </c>
      <c r="CD125" s="17">
        <v>9.0314476665160806E-2</v>
      </c>
      <c r="CE125" s="17">
        <v>0.11161182874776</v>
      </c>
      <c r="CF125" s="17">
        <v>0.12294392003603601</v>
      </c>
      <c r="CG125" s="17"/>
      <c r="CH125" s="17">
        <v>6.0103248043025401E-2</v>
      </c>
      <c r="CI125" s="17">
        <v>0.11026975790678401</v>
      </c>
      <c r="CJ125" s="17">
        <v>9.8486194170979396E-2</v>
      </c>
      <c r="CK125" s="17">
        <v>5.2791975220608099E-2</v>
      </c>
      <c r="CL125" s="17">
        <v>6.3761649894810493E-2</v>
      </c>
    </row>
    <row r="126" spans="2:90" x14ac:dyDescent="0.3">
      <c r="B126" t="s">
        <v>142</v>
      </c>
      <c r="C126" s="17">
        <v>0.104919661476655</v>
      </c>
      <c r="D126" s="17">
        <v>0.121537432952824</v>
      </c>
      <c r="E126" s="17">
        <v>8.8552203116129796E-2</v>
      </c>
      <c r="F126" s="17"/>
      <c r="G126" s="17">
        <v>0.13190667891817101</v>
      </c>
      <c r="H126" s="17">
        <v>0.117826670798826</v>
      </c>
      <c r="I126" s="17">
        <v>0.12825240443476099</v>
      </c>
      <c r="J126" s="17">
        <v>0.114198512378305</v>
      </c>
      <c r="K126" s="17">
        <v>7.9487190693847604E-2</v>
      </c>
      <c r="L126" s="17">
        <v>6.6869132824058E-2</v>
      </c>
      <c r="M126" s="17"/>
      <c r="N126" s="17">
        <v>0.120956764439297</v>
      </c>
      <c r="O126" s="17">
        <v>0.11466998584596901</v>
      </c>
      <c r="P126" s="17">
        <v>0.107489276905162</v>
      </c>
      <c r="Q126" s="17">
        <v>7.6298762825259797E-2</v>
      </c>
      <c r="R126" s="17"/>
      <c r="S126" s="17">
        <v>0.102179530896697</v>
      </c>
      <c r="T126" s="17">
        <v>0.109803612651658</v>
      </c>
      <c r="U126" s="17">
        <v>4.1318231314800301E-2</v>
      </c>
      <c r="V126" s="17">
        <v>0.102014857110651</v>
      </c>
      <c r="W126" s="17">
        <v>0.181022202810181</v>
      </c>
      <c r="X126" s="17">
        <v>8.7400350856369699E-2</v>
      </c>
      <c r="Y126" s="17">
        <v>8.6445171559727405E-2</v>
      </c>
      <c r="Z126" s="17">
        <v>0.13533238018531199</v>
      </c>
      <c r="AA126" s="17">
        <v>0.128507930840627</v>
      </c>
      <c r="AB126" s="17">
        <v>9.8763393762023796E-2</v>
      </c>
      <c r="AC126" s="17">
        <v>9.3520741099012095E-2</v>
      </c>
      <c r="AD126" s="17">
        <v>0.109134326893398</v>
      </c>
      <c r="AE126" s="17"/>
      <c r="AF126" s="17">
        <v>9.1555270604786798E-2</v>
      </c>
      <c r="AG126" s="17">
        <v>0.104291109191783</v>
      </c>
      <c r="AH126" s="17">
        <v>0.109730193410757</v>
      </c>
      <c r="AI126" s="17"/>
      <c r="AJ126" s="17">
        <v>8.4643353183753905E-2</v>
      </c>
      <c r="AK126" s="17">
        <v>0.115115491886666</v>
      </c>
      <c r="AL126" s="17">
        <v>8.9095305283135195E-2</v>
      </c>
      <c r="AM126" s="17">
        <v>0.10950738374227099</v>
      </c>
      <c r="AN126" s="17">
        <v>7.5751888671870604E-2</v>
      </c>
      <c r="AO126" s="17"/>
      <c r="AP126" s="17">
        <v>0.122294765368177</v>
      </c>
      <c r="AQ126" s="17">
        <v>0.128277310083312</v>
      </c>
      <c r="AR126" s="17">
        <v>9.1481896534826801E-2</v>
      </c>
      <c r="AS126" s="17">
        <v>9.3307155346121703E-2</v>
      </c>
      <c r="AT126" s="17">
        <v>6.2272763129217097E-2</v>
      </c>
      <c r="AU126" s="17">
        <v>9.0703133787955095E-2</v>
      </c>
      <c r="AV126" s="17"/>
      <c r="AW126" s="17">
        <v>0.111137744166542</v>
      </c>
      <c r="AX126" s="17">
        <v>3.1942044289947798E-2</v>
      </c>
      <c r="AY126" s="17">
        <v>5.2502768527564803E-2</v>
      </c>
      <c r="AZ126" s="17">
        <v>8.4688000960402202E-2</v>
      </c>
      <c r="BA126" s="17">
        <v>0.102813694201996</v>
      </c>
      <c r="BB126" s="17">
        <v>9.9740463707527593E-2</v>
      </c>
      <c r="BC126" s="17">
        <v>0.10689019169903199</v>
      </c>
      <c r="BD126" s="17">
        <v>0.14641102963550001</v>
      </c>
      <c r="BE126" s="17">
        <v>9.6879271725725094E-2</v>
      </c>
      <c r="BF126" s="17">
        <v>0.112410581580866</v>
      </c>
      <c r="BG126" s="17">
        <v>0.13316099743816701</v>
      </c>
      <c r="BH126" s="17">
        <v>7.5746757616530505E-2</v>
      </c>
      <c r="BI126" s="17">
        <v>0.18142858715311999</v>
      </c>
      <c r="BJ126" s="17">
        <v>0.13121418427239301</v>
      </c>
      <c r="BK126" s="17">
        <v>0.104211936032995</v>
      </c>
      <c r="BL126" s="17">
        <v>0.13008471740081301</v>
      </c>
      <c r="BM126" s="17"/>
      <c r="BN126" s="17">
        <v>0.101855445357665</v>
      </c>
      <c r="BO126" s="17">
        <v>0.110675199855495</v>
      </c>
      <c r="BP126" s="17"/>
      <c r="BQ126" s="17">
        <v>0.121654804213587</v>
      </c>
      <c r="BR126" s="17">
        <v>0.108734428219394</v>
      </c>
      <c r="BS126" s="17"/>
      <c r="BT126" s="17">
        <v>0.139298092625598</v>
      </c>
      <c r="BU126" s="17"/>
      <c r="BV126" s="17">
        <v>7.9220827354513607E-2</v>
      </c>
      <c r="BW126" s="17">
        <v>0.115771122017249</v>
      </c>
      <c r="BX126" s="17">
        <v>0.115114267937343</v>
      </c>
      <c r="BY126" s="17"/>
      <c r="BZ126" s="17">
        <v>9.2255709199633606E-2</v>
      </c>
      <c r="CA126" s="17">
        <v>9.8795131911162501E-2</v>
      </c>
      <c r="CB126" s="17">
        <v>5.7062661883480401E-2</v>
      </c>
      <c r="CC126" s="17">
        <v>0.110060848687918</v>
      </c>
      <c r="CD126" s="17">
        <v>0.115911197469862</v>
      </c>
      <c r="CE126" s="17">
        <v>0.106315730520514</v>
      </c>
      <c r="CF126" s="17">
        <v>0.149423290283135</v>
      </c>
      <c r="CG126" s="17"/>
      <c r="CH126" s="17">
        <v>0.113149582838274</v>
      </c>
      <c r="CI126" s="17">
        <v>0.10442842618439301</v>
      </c>
      <c r="CJ126" s="17">
        <v>0.105410861198281</v>
      </c>
      <c r="CK126" s="17">
        <v>0.108970322379355</v>
      </c>
      <c r="CL126" s="17">
        <v>6.8931548035645704E-2</v>
      </c>
    </row>
    <row r="127" spans="2:90" x14ac:dyDescent="0.3">
      <c r="B127" t="s">
        <v>143</v>
      </c>
      <c r="C127" s="17">
        <v>6.4287738575870099E-2</v>
      </c>
      <c r="D127" s="17">
        <v>4.7937079259302198E-2</v>
      </c>
      <c r="E127" s="17">
        <v>8.0776888090070498E-2</v>
      </c>
      <c r="F127" s="17"/>
      <c r="G127" s="17">
        <v>6.1444239553940398E-2</v>
      </c>
      <c r="H127" s="17">
        <v>7.9185783772743906E-2</v>
      </c>
      <c r="I127" s="17">
        <v>7.0696223805329098E-2</v>
      </c>
      <c r="J127" s="17">
        <v>6.28299114604257E-2</v>
      </c>
      <c r="K127" s="17">
        <v>5.8255639840257702E-2</v>
      </c>
      <c r="L127" s="17">
        <v>5.3986561795553403E-2</v>
      </c>
      <c r="M127" s="17"/>
      <c r="N127" s="17">
        <v>8.4744157443827003E-2</v>
      </c>
      <c r="O127" s="17">
        <v>5.3963890709936603E-2</v>
      </c>
      <c r="P127" s="17">
        <v>6.0053603171837298E-2</v>
      </c>
      <c r="Q127" s="17">
        <v>5.7320789662359102E-2</v>
      </c>
      <c r="R127" s="17"/>
      <c r="S127" s="17">
        <v>5.42082887910715E-2</v>
      </c>
      <c r="T127" s="17">
        <v>7.4127435057472699E-2</v>
      </c>
      <c r="U127" s="17">
        <v>6.6023386928899405E-2</v>
      </c>
      <c r="V127" s="17">
        <v>3.7524454598840601E-2</v>
      </c>
      <c r="W127" s="17">
        <v>9.7511540992546997E-2</v>
      </c>
      <c r="X127" s="17">
        <v>6.2029239465902102E-2</v>
      </c>
      <c r="Y127" s="17">
        <v>8.0492000009243198E-2</v>
      </c>
      <c r="Z127" s="17">
        <v>2.0415632008253401E-2</v>
      </c>
      <c r="AA127" s="17">
        <v>7.8136520586522096E-2</v>
      </c>
      <c r="AB127" s="17">
        <v>5.7996113916172203E-2</v>
      </c>
      <c r="AC127" s="17">
        <v>4.6555202257928099E-2</v>
      </c>
      <c r="AD127" s="17">
        <v>8.6309056439429599E-2</v>
      </c>
      <c r="AE127" s="17"/>
      <c r="AF127" s="17">
        <v>5.0873710951312899E-2</v>
      </c>
      <c r="AG127" s="17">
        <v>6.9805475330235997E-2</v>
      </c>
      <c r="AH127" s="17">
        <v>6.7834948569237094E-2</v>
      </c>
      <c r="AI127" s="17"/>
      <c r="AJ127" s="17">
        <v>4.5121502460456202E-2</v>
      </c>
      <c r="AK127" s="17">
        <v>7.7729649267033199E-2</v>
      </c>
      <c r="AL127" s="17">
        <v>5.9921266871886397E-2</v>
      </c>
      <c r="AM127" s="17">
        <v>5.8026651764739798E-2</v>
      </c>
      <c r="AN127" s="17">
        <v>4.8068549320791798E-2</v>
      </c>
      <c r="AO127" s="17"/>
      <c r="AP127" s="17">
        <v>8.3191436792970794E-2</v>
      </c>
      <c r="AQ127" s="17">
        <v>4.0303231538821503E-2</v>
      </c>
      <c r="AR127" s="17">
        <v>0.10119911641477999</v>
      </c>
      <c r="AS127" s="17">
        <v>4.9125935595085997E-2</v>
      </c>
      <c r="AT127" s="17">
        <v>7.1654202533453601E-2</v>
      </c>
      <c r="AU127" s="17">
        <v>5.0985975974404102E-2</v>
      </c>
      <c r="AV127" s="17"/>
      <c r="AW127" s="17">
        <v>0</v>
      </c>
      <c r="AX127" s="17">
        <v>8.9922856877669294E-2</v>
      </c>
      <c r="AY127" s="17">
        <v>6.7555685138427704E-2</v>
      </c>
      <c r="AZ127" s="17">
        <v>5.70043484573119E-2</v>
      </c>
      <c r="BA127" s="17">
        <v>3.8619788374898802E-2</v>
      </c>
      <c r="BB127" s="17">
        <v>4.8611003867147402E-2</v>
      </c>
      <c r="BC127" s="17">
        <v>8.3601102981190403E-2</v>
      </c>
      <c r="BD127" s="17">
        <v>5.6520763802959798E-2</v>
      </c>
      <c r="BE127" s="17">
        <v>5.9420665804397102E-2</v>
      </c>
      <c r="BF127" s="17">
        <v>0.12598203019394</v>
      </c>
      <c r="BG127" s="17">
        <v>6.4256714670836296E-2</v>
      </c>
      <c r="BH127" s="17">
        <v>1.7357150954602898E-2</v>
      </c>
      <c r="BI127" s="17">
        <v>9.5068925177697799E-2</v>
      </c>
      <c r="BJ127" s="17">
        <v>0.110676314341318</v>
      </c>
      <c r="BK127" s="17">
        <v>6.7799349580748805E-2</v>
      </c>
      <c r="BL127" s="17">
        <v>7.6158895691200199E-2</v>
      </c>
      <c r="BM127" s="17"/>
      <c r="BN127" s="17">
        <v>5.8800937607248797E-2</v>
      </c>
      <c r="BO127" s="17">
        <v>7.2801038009572494E-2</v>
      </c>
      <c r="BP127" s="17"/>
      <c r="BQ127" s="17">
        <v>8.4839182678638506E-2</v>
      </c>
      <c r="BR127" s="17">
        <v>7.3937539182190704E-2</v>
      </c>
      <c r="BS127" s="17"/>
      <c r="BT127" s="17">
        <v>6.8893887330764306E-2</v>
      </c>
      <c r="BU127" s="17"/>
      <c r="BV127" s="17">
        <v>6.0187385319817703E-2</v>
      </c>
      <c r="BW127" s="17">
        <v>5.64404858794742E-2</v>
      </c>
      <c r="BX127" s="17">
        <v>7.3857111565729994E-2</v>
      </c>
      <c r="BY127" s="17"/>
      <c r="BZ127" s="17">
        <v>5.05869657191459E-2</v>
      </c>
      <c r="CA127" s="17">
        <v>8.2195198030475494E-2</v>
      </c>
      <c r="CB127" s="17">
        <v>7.1552386333479601E-2</v>
      </c>
      <c r="CC127" s="17">
        <v>6.80131780636936E-2</v>
      </c>
      <c r="CD127" s="17">
        <v>6.2248737774032302E-2</v>
      </c>
      <c r="CE127" s="17">
        <v>6.8345972437922106E-2</v>
      </c>
      <c r="CF127" s="17">
        <v>3.6518116827644699E-2</v>
      </c>
      <c r="CG127" s="17"/>
      <c r="CH127" s="17">
        <v>4.7837802759204198E-2</v>
      </c>
      <c r="CI127" s="17">
        <v>5.7175466944661198E-2</v>
      </c>
      <c r="CJ127" s="17">
        <v>6.9212740941290304E-2</v>
      </c>
      <c r="CK127" s="17">
        <v>7.9711029142572096E-2</v>
      </c>
      <c r="CL127" s="17">
        <v>6.5075588376961299E-2</v>
      </c>
    </row>
    <row r="128" spans="2:90" x14ac:dyDescent="0.3">
      <c r="B128" t="s">
        <v>144</v>
      </c>
      <c r="C128" s="17">
        <v>6.1503008849584602E-2</v>
      </c>
      <c r="D128" s="17">
        <v>5.5315394380473303E-2</v>
      </c>
      <c r="E128" s="17">
        <v>6.8037715046396594E-2</v>
      </c>
      <c r="F128" s="17"/>
      <c r="G128" s="17">
        <v>9.3167678250367397E-2</v>
      </c>
      <c r="H128" s="17">
        <v>9.7844517091327493E-2</v>
      </c>
      <c r="I128" s="17">
        <v>6.4689457874802098E-2</v>
      </c>
      <c r="J128" s="17">
        <v>4.2221751694120298E-2</v>
      </c>
      <c r="K128" s="17">
        <v>4.7058338930873203E-2</v>
      </c>
      <c r="L128" s="17">
        <v>3.3506386577747002E-2</v>
      </c>
      <c r="M128" s="17"/>
      <c r="N128" s="17">
        <v>5.05128995626722E-2</v>
      </c>
      <c r="O128" s="17">
        <v>8.03589076679838E-2</v>
      </c>
      <c r="P128" s="17">
        <v>5.5402894445785299E-2</v>
      </c>
      <c r="Q128" s="17">
        <v>5.6013237347331997E-2</v>
      </c>
      <c r="R128" s="17"/>
      <c r="S128" s="17">
        <v>6.6430869810936002E-2</v>
      </c>
      <c r="T128" s="17">
        <v>4.5140312845381697E-2</v>
      </c>
      <c r="U128" s="17">
        <v>6.1131386551696303E-2</v>
      </c>
      <c r="V128" s="17">
        <v>5.4748841957831501E-2</v>
      </c>
      <c r="W128" s="17">
        <v>6.0658222413065399E-2</v>
      </c>
      <c r="X128" s="17">
        <v>6.4116930682135601E-2</v>
      </c>
      <c r="Y128" s="17">
        <v>3.5627185862195897E-2</v>
      </c>
      <c r="Z128" s="17">
        <v>5.8737594600071198E-2</v>
      </c>
      <c r="AA128" s="17">
        <v>8.9906153959672705E-2</v>
      </c>
      <c r="AB128" s="17">
        <v>6.29425598731016E-2</v>
      </c>
      <c r="AC128" s="17">
        <v>8.4767655416504897E-2</v>
      </c>
      <c r="AD128" s="17">
        <v>4.9971786355517703E-2</v>
      </c>
      <c r="AE128" s="17"/>
      <c r="AF128" s="17">
        <v>3.6491018218165701E-2</v>
      </c>
      <c r="AG128" s="17">
        <v>7.2936442370629698E-2</v>
      </c>
      <c r="AH128" s="17">
        <v>7.2233293699546994E-2</v>
      </c>
      <c r="AI128" s="17"/>
      <c r="AJ128" s="17">
        <v>4.4174357400251697E-2</v>
      </c>
      <c r="AK128" s="17">
        <v>7.2130332965755106E-2</v>
      </c>
      <c r="AL128" s="17">
        <v>4.0306774558447701E-2</v>
      </c>
      <c r="AM128" s="17">
        <v>3.7997507194022798E-2</v>
      </c>
      <c r="AN128" s="17">
        <v>0.131417419759566</v>
      </c>
      <c r="AO128" s="17"/>
      <c r="AP128" s="17">
        <v>5.67848204641992E-2</v>
      </c>
      <c r="AQ128" s="17">
        <v>5.2641902822690899E-2</v>
      </c>
      <c r="AR128" s="17">
        <v>6.4552250248450002E-2</v>
      </c>
      <c r="AS128" s="17">
        <v>5.1869129186417902E-2</v>
      </c>
      <c r="AT128" s="17">
        <v>0.130923281743032</v>
      </c>
      <c r="AU128" s="17">
        <v>4.8424811261829799E-2</v>
      </c>
      <c r="AV128" s="17"/>
      <c r="AW128" s="17">
        <v>9.9555861647723204E-2</v>
      </c>
      <c r="AX128" s="17">
        <v>6.9049971700778506E-2</v>
      </c>
      <c r="AY128" s="17">
        <v>5.0693727897530801E-2</v>
      </c>
      <c r="AZ128" s="17">
        <v>5.3481334338895098E-2</v>
      </c>
      <c r="BA128" s="17">
        <v>6.6727557361827103E-2</v>
      </c>
      <c r="BB128" s="17">
        <v>4.9464602335263098E-2</v>
      </c>
      <c r="BC128" s="17">
        <v>9.4883048868457096E-2</v>
      </c>
      <c r="BD128" s="17">
        <v>3.40172048986771E-2</v>
      </c>
      <c r="BE128" s="17">
        <v>8.0479982360725302E-2</v>
      </c>
      <c r="BF128" s="17">
        <v>6.0507379030109103E-2</v>
      </c>
      <c r="BG128" s="17">
        <v>7.2956437098967902E-2</v>
      </c>
      <c r="BH128" s="17">
        <v>3.6352493653741699E-2</v>
      </c>
      <c r="BI128" s="17">
        <v>9.0741036087694196E-2</v>
      </c>
      <c r="BJ128" s="17">
        <v>6.0948273088478798E-2</v>
      </c>
      <c r="BK128" s="17">
        <v>2.14550580257458E-2</v>
      </c>
      <c r="BL128" s="17">
        <v>3.2697672451226699E-2</v>
      </c>
      <c r="BM128" s="17"/>
      <c r="BN128" s="17">
        <v>5.2995029388646302E-2</v>
      </c>
      <c r="BO128" s="17">
        <v>7.3066316526779196E-2</v>
      </c>
      <c r="BP128" s="17"/>
      <c r="BQ128" s="17">
        <v>5.6510974082490603E-2</v>
      </c>
      <c r="BR128" s="17">
        <v>0.103335164752902</v>
      </c>
      <c r="BS128" s="17"/>
      <c r="BT128" s="17">
        <v>8.2849447352775094E-2</v>
      </c>
      <c r="BU128" s="17"/>
      <c r="BV128" s="17">
        <v>6.5276084267598802E-2</v>
      </c>
      <c r="BW128" s="17">
        <v>9.5893959168366003E-2</v>
      </c>
      <c r="BX128" s="17">
        <v>4.7622556579174802E-2</v>
      </c>
      <c r="BY128" s="17"/>
      <c r="BZ128" s="17">
        <v>4.6485159191477103E-2</v>
      </c>
      <c r="CA128" s="17">
        <v>7.4804455135111997E-2</v>
      </c>
      <c r="CB128" s="17">
        <v>7.7188975350886896E-2</v>
      </c>
      <c r="CC128" s="17">
        <v>9.7169873371846197E-2</v>
      </c>
      <c r="CD128" s="17">
        <v>4.5206077899663903E-2</v>
      </c>
      <c r="CE128" s="17">
        <v>6.3187826588127896E-2</v>
      </c>
      <c r="CF128" s="17">
        <v>3.2312476111918599E-2</v>
      </c>
      <c r="CG128" s="17"/>
      <c r="CH128" s="17">
        <v>1.68210992591117E-2</v>
      </c>
      <c r="CI128" s="17">
        <v>6.4404407899831304E-2</v>
      </c>
      <c r="CJ128" s="17">
        <v>7.3447482740659903E-2</v>
      </c>
      <c r="CK128" s="17">
        <v>6.3454450096624093E-2</v>
      </c>
      <c r="CL128" s="17">
        <v>2.6352471279741201E-2</v>
      </c>
    </row>
    <row r="129" spans="2:90" x14ac:dyDescent="0.3">
      <c r="B129" t="s">
        <v>145</v>
      </c>
      <c r="C129" s="17">
        <v>9.1740546308538506E-2</v>
      </c>
      <c r="D129" s="17">
        <v>8.3964731668478801E-2</v>
      </c>
      <c r="E129" s="17">
        <v>9.8020429170357706E-2</v>
      </c>
      <c r="F129" s="17"/>
      <c r="G129" s="17">
        <v>0.11773418279419499</v>
      </c>
      <c r="H129" s="17">
        <v>0.109538893300221</v>
      </c>
      <c r="I129" s="17">
        <v>0.12099733570903801</v>
      </c>
      <c r="J129" s="17">
        <v>7.8926667626099706E-2</v>
      </c>
      <c r="K129" s="17">
        <v>9.8662352618103799E-2</v>
      </c>
      <c r="L129" s="17">
        <v>4.1731352042084502E-2</v>
      </c>
      <c r="M129" s="17"/>
      <c r="N129" s="17">
        <v>6.0901611178714801E-2</v>
      </c>
      <c r="O129" s="17">
        <v>0.10664005037864301</v>
      </c>
      <c r="P129" s="17">
        <v>0.106238804819785</v>
      </c>
      <c r="Q129" s="17">
        <v>9.7678171126909297E-2</v>
      </c>
      <c r="R129" s="17"/>
      <c r="S129" s="17">
        <v>0.116305395820458</v>
      </c>
      <c r="T129" s="17">
        <v>6.7463059160379604E-2</v>
      </c>
      <c r="U129" s="17">
        <v>6.9329699866363906E-2</v>
      </c>
      <c r="V129" s="17">
        <v>9.8700085807916907E-2</v>
      </c>
      <c r="W129" s="17">
        <v>6.7103678563639302E-2</v>
      </c>
      <c r="X129" s="17">
        <v>0.13121110048428899</v>
      </c>
      <c r="Y129" s="17">
        <v>5.7974957616600702E-2</v>
      </c>
      <c r="Z129" s="17">
        <v>0.10557728019499101</v>
      </c>
      <c r="AA129" s="17">
        <v>8.3963960717837696E-2</v>
      </c>
      <c r="AB129" s="17">
        <v>0.105488259769529</v>
      </c>
      <c r="AC129" s="17">
        <v>0.119547063273575</v>
      </c>
      <c r="AD129" s="17">
        <v>7.2908428050695306E-2</v>
      </c>
      <c r="AE129" s="17"/>
      <c r="AF129" s="17">
        <v>7.6355124699873003E-2</v>
      </c>
      <c r="AG129" s="17">
        <v>9.3261561473476695E-2</v>
      </c>
      <c r="AH129" s="17">
        <v>0.10079851950578</v>
      </c>
      <c r="AI129" s="17"/>
      <c r="AJ129" s="17">
        <v>6.5047860192784995E-2</v>
      </c>
      <c r="AK129" s="17">
        <v>9.3527329730946698E-2</v>
      </c>
      <c r="AL129" s="17">
        <v>9.9663224642818599E-2</v>
      </c>
      <c r="AM129" s="17">
        <v>0.11535211873767599</v>
      </c>
      <c r="AN129" s="17">
        <v>0.113453786490205</v>
      </c>
      <c r="AO129" s="17"/>
      <c r="AP129" s="17">
        <v>0.10099633777926401</v>
      </c>
      <c r="AQ129" s="17">
        <v>8.0627676080993305E-2</v>
      </c>
      <c r="AR129" s="17">
        <v>0.105068013868753</v>
      </c>
      <c r="AS129" s="17">
        <v>7.7244549528877798E-2</v>
      </c>
      <c r="AT129" s="17">
        <v>0.123614334864838</v>
      </c>
      <c r="AU129" s="17">
        <v>0.10501168969482599</v>
      </c>
      <c r="AV129" s="17"/>
      <c r="AW129" s="17">
        <v>5.7638985807136202E-2</v>
      </c>
      <c r="AX129" s="17">
        <v>0.141692392736014</v>
      </c>
      <c r="AY129" s="17">
        <v>0.11997382190195501</v>
      </c>
      <c r="AZ129" s="17">
        <v>8.9682155629661406E-2</v>
      </c>
      <c r="BA129" s="17">
        <v>7.1390047361675493E-2</v>
      </c>
      <c r="BB129" s="17">
        <v>9.8345168620797799E-2</v>
      </c>
      <c r="BC129" s="17">
        <v>0.12954729605763901</v>
      </c>
      <c r="BD129" s="17">
        <v>0.10883650579628899</v>
      </c>
      <c r="BE129" s="17">
        <v>8.1558898952765399E-2</v>
      </c>
      <c r="BF129" s="17">
        <v>0.119427205016595</v>
      </c>
      <c r="BG129" s="17">
        <v>8.4595627886861605E-2</v>
      </c>
      <c r="BH129" s="17">
        <v>8.6034805201225001E-2</v>
      </c>
      <c r="BI129" s="17">
        <v>3.8376722936879402E-2</v>
      </c>
      <c r="BJ129" s="17">
        <v>0.102533900522251</v>
      </c>
      <c r="BK129" s="17">
        <v>4.6656388540664201E-2</v>
      </c>
      <c r="BL129" s="17">
        <v>5.0997378819806198E-2</v>
      </c>
      <c r="BM129" s="17"/>
      <c r="BN129" s="17">
        <v>8.4547708688871404E-2</v>
      </c>
      <c r="BO129" s="17">
        <v>0.100763303988973</v>
      </c>
      <c r="BP129" s="17"/>
      <c r="BQ129" s="17">
        <v>0.101184535471097</v>
      </c>
      <c r="BR129" s="17">
        <v>8.0755340633264797E-2</v>
      </c>
      <c r="BS129" s="17"/>
      <c r="BT129" s="17">
        <v>7.8017167697593703E-2</v>
      </c>
      <c r="BU129" s="17"/>
      <c r="BV129" s="17">
        <v>0.130196887233512</v>
      </c>
      <c r="BW129" s="17">
        <v>8.6943137825239505E-2</v>
      </c>
      <c r="BX129" s="17">
        <v>7.2111889421833997E-2</v>
      </c>
      <c r="BY129" s="17"/>
      <c r="BZ129" s="17">
        <v>8.0799571787870797E-2</v>
      </c>
      <c r="CA129" s="17">
        <v>0.127250117989962</v>
      </c>
      <c r="CB129" s="17">
        <v>0.101747395803422</v>
      </c>
      <c r="CC129" s="17">
        <v>0.111461984786841</v>
      </c>
      <c r="CD129" s="17">
        <v>7.1956039680494396E-2</v>
      </c>
      <c r="CE129" s="17">
        <v>8.7545724572058004E-2</v>
      </c>
      <c r="CF129" s="17">
        <v>5.5611369196893801E-2</v>
      </c>
      <c r="CG129" s="17"/>
      <c r="CH129" s="17">
        <v>4.9454006915358902E-2</v>
      </c>
      <c r="CI129" s="17">
        <v>7.7926688984148604E-2</v>
      </c>
      <c r="CJ129" s="17">
        <v>0.101243569488941</v>
      </c>
      <c r="CK129" s="17">
        <v>0.13034936785929599</v>
      </c>
      <c r="CL129" s="17">
        <v>8.5314177634323599E-2</v>
      </c>
    </row>
    <row r="130" spans="2:90" x14ac:dyDescent="0.3">
      <c r="B130" t="s">
        <v>146</v>
      </c>
      <c r="C130" s="17">
        <v>6.4071347027543399E-2</v>
      </c>
      <c r="D130" s="17">
        <v>6.8687033378229706E-2</v>
      </c>
      <c r="E130" s="17">
        <v>5.8079174492714901E-2</v>
      </c>
      <c r="F130" s="17"/>
      <c r="G130" s="17">
        <v>0.110176219215666</v>
      </c>
      <c r="H130" s="17">
        <v>9.9717392483030798E-2</v>
      </c>
      <c r="I130" s="17">
        <v>4.8606998488744203E-2</v>
      </c>
      <c r="J130" s="17">
        <v>6.1665594672471298E-2</v>
      </c>
      <c r="K130" s="17">
        <v>4.75156660515937E-2</v>
      </c>
      <c r="L130" s="17">
        <v>3.0041704675565599E-2</v>
      </c>
      <c r="M130" s="17"/>
      <c r="N130" s="17">
        <v>6.8312560285703802E-2</v>
      </c>
      <c r="O130" s="17">
        <v>7.2712658598737503E-2</v>
      </c>
      <c r="P130" s="17">
        <v>6.0401233117641999E-2</v>
      </c>
      <c r="Q130" s="17">
        <v>5.4400051435335599E-2</v>
      </c>
      <c r="R130" s="17"/>
      <c r="S130" s="17">
        <v>6.5138782922293997E-2</v>
      </c>
      <c r="T130" s="17">
        <v>4.41404764134238E-2</v>
      </c>
      <c r="U130" s="17">
        <v>8.3642648518867699E-2</v>
      </c>
      <c r="V130" s="17">
        <v>4.3374138044951702E-2</v>
      </c>
      <c r="W130" s="17">
        <v>5.8972716373251702E-2</v>
      </c>
      <c r="X130" s="17">
        <v>4.8407475792806201E-2</v>
      </c>
      <c r="Y130" s="17">
        <v>9.3434037269998493E-2</v>
      </c>
      <c r="Z130" s="17">
        <v>5.14466154812191E-2</v>
      </c>
      <c r="AA130" s="17">
        <v>9.7918281156432696E-2</v>
      </c>
      <c r="AB130" s="17">
        <v>4.1682375255553301E-2</v>
      </c>
      <c r="AC130" s="17">
        <v>7.0972975408050407E-2</v>
      </c>
      <c r="AD130" s="17">
        <v>8.4093473167134503E-2</v>
      </c>
      <c r="AE130" s="17"/>
      <c r="AF130" s="17">
        <v>6.1908808664035399E-2</v>
      </c>
      <c r="AG130" s="17">
        <v>5.5228716165965398E-2</v>
      </c>
      <c r="AH130" s="17">
        <v>6.0027054341929099E-2</v>
      </c>
      <c r="AI130" s="17"/>
      <c r="AJ130" s="17">
        <v>6.7419054285359298E-2</v>
      </c>
      <c r="AK130" s="17">
        <v>4.9264716534060497E-2</v>
      </c>
      <c r="AL130" s="17">
        <v>5.3637634682437103E-2</v>
      </c>
      <c r="AM130" s="17">
        <v>4.3632871637936499E-2</v>
      </c>
      <c r="AN130" s="17">
        <v>0.12509312100995301</v>
      </c>
      <c r="AO130" s="17"/>
      <c r="AP130" s="17">
        <v>4.3611976298681403E-2</v>
      </c>
      <c r="AQ130" s="17">
        <v>6.6092687251378596E-2</v>
      </c>
      <c r="AR130" s="17">
        <v>7.6010060048750896E-2</v>
      </c>
      <c r="AS130" s="17">
        <v>7.0994038088146097E-2</v>
      </c>
      <c r="AT130" s="17">
        <v>0.115696812835372</v>
      </c>
      <c r="AU130" s="17">
        <v>3.4404016280468797E-2</v>
      </c>
      <c r="AV130" s="17"/>
      <c r="AW130" s="17">
        <v>4.9495413906588903E-2</v>
      </c>
      <c r="AX130" s="17">
        <v>9.3670766936532798E-2</v>
      </c>
      <c r="AY130" s="17">
        <v>9.3348098995630305E-2</v>
      </c>
      <c r="AZ130" s="17">
        <v>6.6699076804554794E-2</v>
      </c>
      <c r="BA130" s="17">
        <v>6.9848343728815099E-2</v>
      </c>
      <c r="BB130" s="17">
        <v>5.4205255929742201E-2</v>
      </c>
      <c r="BC130" s="17">
        <v>7.6683939142541999E-2</v>
      </c>
      <c r="BD130" s="17">
        <v>5.8580149495783301E-2</v>
      </c>
      <c r="BE130" s="17">
        <v>6.4569923717789704E-2</v>
      </c>
      <c r="BF130" s="17">
        <v>7.1830457472573897E-2</v>
      </c>
      <c r="BG130" s="17">
        <v>3.5050055739602397E-2</v>
      </c>
      <c r="BH130" s="17">
        <v>0.102148347805211</v>
      </c>
      <c r="BI130" s="17">
        <v>5.57168739480602E-2</v>
      </c>
      <c r="BJ130" s="17">
        <v>6.5878221091834499E-2</v>
      </c>
      <c r="BK130" s="17">
        <v>6.1437801384368398E-2</v>
      </c>
      <c r="BL130" s="17">
        <v>3.92115668002877E-2</v>
      </c>
      <c r="BM130" s="17"/>
      <c r="BN130" s="17">
        <v>6.0524710744359701E-2</v>
      </c>
      <c r="BO130" s="17">
        <v>6.8792222613427503E-2</v>
      </c>
      <c r="BP130" s="17"/>
      <c r="BQ130" s="17">
        <v>4.2261098915179103E-2</v>
      </c>
      <c r="BR130" s="17">
        <v>7.4513710107674394E-2</v>
      </c>
      <c r="BS130" s="17"/>
      <c r="BT130" s="17">
        <v>6.6763045005230906E-2</v>
      </c>
      <c r="BU130" s="17"/>
      <c r="BV130" s="17">
        <v>7.4323334893467999E-2</v>
      </c>
      <c r="BW130" s="17">
        <v>8.1379576747619503E-2</v>
      </c>
      <c r="BX130" s="17">
        <v>5.58662904708064E-2</v>
      </c>
      <c r="BY130" s="17"/>
      <c r="BZ130" s="17">
        <v>5.4720870620905401E-2</v>
      </c>
      <c r="CA130" s="17">
        <v>6.4681566941411098E-2</v>
      </c>
      <c r="CB130" s="17">
        <v>6.2720496188851393E-2</v>
      </c>
      <c r="CC130" s="17">
        <v>8.6911028206457894E-2</v>
      </c>
      <c r="CD130" s="17">
        <v>7.1315483127935397E-2</v>
      </c>
      <c r="CE130" s="17">
        <v>8.0282118536259606E-2</v>
      </c>
      <c r="CF130" s="17">
        <v>3.2690696467607402E-2</v>
      </c>
      <c r="CG130" s="17"/>
      <c r="CH130" s="17">
        <v>5.97637373229832E-2</v>
      </c>
      <c r="CI130" s="17">
        <v>5.9307675666931702E-2</v>
      </c>
      <c r="CJ130" s="17">
        <v>6.2018374475747103E-2</v>
      </c>
      <c r="CK130" s="17">
        <v>7.6160803968834206E-2</v>
      </c>
      <c r="CL130" s="17">
        <v>9.0565981380958005E-2</v>
      </c>
    </row>
    <row r="131" spans="2:90" x14ac:dyDescent="0.3">
      <c r="B131" t="s">
        <v>147</v>
      </c>
      <c r="C131" s="17">
        <v>5.4969600250229102E-2</v>
      </c>
      <c r="D131" s="17">
        <v>5.6935086955053997E-2</v>
      </c>
      <c r="E131" s="17">
        <v>5.3484470184976103E-2</v>
      </c>
      <c r="F131" s="17"/>
      <c r="G131" s="17">
        <v>8.2192874493364196E-2</v>
      </c>
      <c r="H131" s="17">
        <v>5.7885690246083102E-2</v>
      </c>
      <c r="I131" s="17">
        <v>8.4731245749472994E-2</v>
      </c>
      <c r="J131" s="17">
        <v>6.3802540715408806E-2</v>
      </c>
      <c r="K131" s="17">
        <v>3.4122468403791101E-2</v>
      </c>
      <c r="L131" s="17">
        <v>1.6946579935348802E-2</v>
      </c>
      <c r="M131" s="17"/>
      <c r="N131" s="17">
        <v>5.5996631165818503E-2</v>
      </c>
      <c r="O131" s="17">
        <v>6.6959674630461596E-2</v>
      </c>
      <c r="P131" s="17">
        <v>3.5666091702813402E-2</v>
      </c>
      <c r="Q131" s="17">
        <v>5.8953547240770503E-2</v>
      </c>
      <c r="R131" s="17"/>
      <c r="S131" s="17">
        <v>7.4045040666167294E-2</v>
      </c>
      <c r="T131" s="17">
        <v>4.6705877389646898E-2</v>
      </c>
      <c r="U131" s="17">
        <v>3.6937389114347297E-2</v>
      </c>
      <c r="V131" s="17">
        <v>6.8110112906354395E-2</v>
      </c>
      <c r="W131" s="17">
        <v>7.1315202754275497E-2</v>
      </c>
      <c r="X131" s="17">
        <v>3.3110401183336698E-2</v>
      </c>
      <c r="Y131" s="17">
        <v>5.2078349972486303E-2</v>
      </c>
      <c r="Z131" s="17">
        <v>5.53621151491158E-2</v>
      </c>
      <c r="AA131" s="17">
        <v>1.30155209761732E-2</v>
      </c>
      <c r="AB131" s="17">
        <v>9.1225419589421194E-2</v>
      </c>
      <c r="AC131" s="17">
        <v>9.9709957093607193E-2</v>
      </c>
      <c r="AD131" s="17">
        <v>1.6056844691070601E-2</v>
      </c>
      <c r="AE131" s="17"/>
      <c r="AF131" s="17">
        <v>5.0512314529178398E-2</v>
      </c>
      <c r="AG131" s="17">
        <v>5.8014681802876E-2</v>
      </c>
      <c r="AH131" s="17">
        <v>6.2807273322229795E-2</v>
      </c>
      <c r="AI131" s="17"/>
      <c r="AJ131" s="17">
        <v>4.3883816192678803E-2</v>
      </c>
      <c r="AK131" s="17">
        <v>7.2777243522426094E-2</v>
      </c>
      <c r="AL131" s="17">
        <v>4.5686805412326802E-2</v>
      </c>
      <c r="AM131" s="17">
        <v>4.7343361626602902E-2</v>
      </c>
      <c r="AN131" s="17">
        <v>5.6563128446337603E-2</v>
      </c>
      <c r="AO131" s="17"/>
      <c r="AP131" s="17">
        <v>6.8583939621407505E-2</v>
      </c>
      <c r="AQ131" s="17">
        <v>4.4780173452236803E-2</v>
      </c>
      <c r="AR131" s="17">
        <v>4.5332617570696197E-2</v>
      </c>
      <c r="AS131" s="17">
        <v>5.5824540156851198E-2</v>
      </c>
      <c r="AT131" s="17">
        <v>7.9376394035599596E-2</v>
      </c>
      <c r="AU131" s="17">
        <v>4.62211088787568E-2</v>
      </c>
      <c r="AV131" s="17"/>
      <c r="AW131" s="17">
        <v>0</v>
      </c>
      <c r="AX131" s="17">
        <v>0.11093939449871</v>
      </c>
      <c r="AY131" s="17">
        <v>7.1509937621160896E-2</v>
      </c>
      <c r="AZ131" s="17">
        <v>4.3283094472654E-2</v>
      </c>
      <c r="BA131" s="17">
        <v>6.4210358593595598E-2</v>
      </c>
      <c r="BB131" s="17">
        <v>4.3423185887546303E-2</v>
      </c>
      <c r="BC131" s="17">
        <v>6.4372608981657198E-2</v>
      </c>
      <c r="BD131" s="17">
        <v>5.0305113795877002E-2</v>
      </c>
      <c r="BE131" s="17">
        <v>3.8905802444143503E-2</v>
      </c>
      <c r="BF131" s="17">
        <v>4.5988743228352502E-2</v>
      </c>
      <c r="BG131" s="17">
        <v>5.4544598422695802E-2</v>
      </c>
      <c r="BH131" s="17">
        <v>4.0795734806048499E-2</v>
      </c>
      <c r="BI131" s="17">
        <v>5.0632454615067497E-2</v>
      </c>
      <c r="BJ131" s="17">
        <v>3.3038565398639697E-2</v>
      </c>
      <c r="BK131" s="17">
        <v>7.6886363353692394E-2</v>
      </c>
      <c r="BL131" s="17">
        <v>6.7300570619530403E-2</v>
      </c>
      <c r="BM131" s="17"/>
      <c r="BN131" s="17">
        <v>4.19801602814842E-2</v>
      </c>
      <c r="BO131" s="17">
        <v>7.3713684342988403E-2</v>
      </c>
      <c r="BP131" s="17"/>
      <c r="BQ131" s="17">
        <v>6.7583031625304102E-2</v>
      </c>
      <c r="BR131" s="17">
        <v>8.0847349253300796E-2</v>
      </c>
      <c r="BS131" s="17"/>
      <c r="BT131" s="17">
        <v>8.3157980200519496E-2</v>
      </c>
      <c r="BU131" s="17"/>
      <c r="BV131" s="17">
        <v>6.2675194164078601E-2</v>
      </c>
      <c r="BW131" s="17">
        <v>6.9961031211141694E-2</v>
      </c>
      <c r="BX131" s="17">
        <v>4.6619585170095401E-2</v>
      </c>
      <c r="BY131" s="17"/>
      <c r="BZ131" s="17">
        <v>8.9731250913298505E-2</v>
      </c>
      <c r="CA131" s="17">
        <v>5.3275446699206898E-2</v>
      </c>
      <c r="CB131" s="17">
        <v>8.2885342789584704E-2</v>
      </c>
      <c r="CC131" s="17">
        <v>5.84005050645467E-2</v>
      </c>
      <c r="CD131" s="17">
        <v>6.1868236181838801E-2</v>
      </c>
      <c r="CE131" s="17">
        <v>2.4100770880885101E-2</v>
      </c>
      <c r="CF131" s="17">
        <v>4.4937196183986103E-2</v>
      </c>
      <c r="CG131" s="17"/>
      <c r="CH131" s="17">
        <v>6.14747998782504E-2</v>
      </c>
      <c r="CI131" s="17">
        <v>4.0205076001628703E-2</v>
      </c>
      <c r="CJ131" s="17">
        <v>5.4163656843990701E-2</v>
      </c>
      <c r="CK131" s="17">
        <v>8.3956238315311293E-2</v>
      </c>
      <c r="CL131" s="17">
        <v>7.0419078545044395E-2</v>
      </c>
    </row>
    <row r="132" spans="2:90" x14ac:dyDescent="0.3">
      <c r="B132" t="s">
        <v>148</v>
      </c>
      <c r="C132" s="17">
        <v>4.86354844613976E-2</v>
      </c>
      <c r="D132" s="17">
        <v>4.25784308761488E-2</v>
      </c>
      <c r="E132" s="17">
        <v>5.4940592108155703E-2</v>
      </c>
      <c r="F132" s="17"/>
      <c r="G132" s="17">
        <v>7.4548818538876405E-2</v>
      </c>
      <c r="H132" s="17">
        <v>6.1712550907574999E-2</v>
      </c>
      <c r="I132" s="17">
        <v>4.4555214784668902E-2</v>
      </c>
      <c r="J132" s="17">
        <v>5.9721846258872599E-2</v>
      </c>
      <c r="K132" s="17">
        <v>2.2057176110486701E-2</v>
      </c>
      <c r="L132" s="17">
        <v>3.2908421195300797E-2</v>
      </c>
      <c r="M132" s="17"/>
      <c r="N132" s="17">
        <v>3.2968250685883702E-2</v>
      </c>
      <c r="O132" s="17">
        <v>5.7968850854698002E-2</v>
      </c>
      <c r="P132" s="17">
        <v>3.5636521008401797E-2</v>
      </c>
      <c r="Q132" s="17">
        <v>6.7762170838406105E-2</v>
      </c>
      <c r="R132" s="17"/>
      <c r="S132" s="17">
        <v>8.7523305676839705E-2</v>
      </c>
      <c r="T132" s="17">
        <v>4.8905487325343E-2</v>
      </c>
      <c r="U132" s="17">
        <v>3.4988976231417897E-2</v>
      </c>
      <c r="V132" s="17">
        <v>2.6491577219879801E-2</v>
      </c>
      <c r="W132" s="17">
        <v>4.1811531304073099E-2</v>
      </c>
      <c r="X132" s="17">
        <v>6.52552630678504E-2</v>
      </c>
      <c r="Y132" s="17">
        <v>4.57244630291379E-2</v>
      </c>
      <c r="Z132" s="17">
        <v>4.29659127941854E-2</v>
      </c>
      <c r="AA132" s="17">
        <v>2.9783228176948898E-2</v>
      </c>
      <c r="AB132" s="17">
        <v>4.8121951343958302E-2</v>
      </c>
      <c r="AC132" s="17">
        <v>4.05792903105585E-2</v>
      </c>
      <c r="AD132" s="17">
        <v>3.3944384581587703E-2</v>
      </c>
      <c r="AE132" s="17"/>
      <c r="AF132" s="17">
        <v>4.05907652912419E-2</v>
      </c>
      <c r="AG132" s="17">
        <v>3.7924197732488799E-2</v>
      </c>
      <c r="AH132" s="17">
        <v>7.3518085934736702E-2</v>
      </c>
      <c r="AI132" s="17"/>
      <c r="AJ132" s="17">
        <v>3.8900771488402902E-2</v>
      </c>
      <c r="AK132" s="17">
        <v>5.3863399549301798E-2</v>
      </c>
      <c r="AL132" s="17">
        <v>4.6300176857462301E-2</v>
      </c>
      <c r="AM132" s="17">
        <v>4.8708724939182199E-2</v>
      </c>
      <c r="AN132" s="17">
        <v>2.7066310528496802E-2</v>
      </c>
      <c r="AO132" s="17"/>
      <c r="AP132" s="17">
        <v>4.9608403513336098E-2</v>
      </c>
      <c r="AQ132" s="17">
        <v>5.1769456948218003E-2</v>
      </c>
      <c r="AR132" s="17">
        <v>3.7450243214883903E-2</v>
      </c>
      <c r="AS132" s="17">
        <v>4.5916768390062201E-2</v>
      </c>
      <c r="AT132" s="17">
        <v>3.4303352478287398E-2</v>
      </c>
      <c r="AU132" s="17">
        <v>5.6192910767314502E-2</v>
      </c>
      <c r="AV132" s="17"/>
      <c r="AW132" s="17">
        <v>0.14502347391973799</v>
      </c>
      <c r="AX132" s="17">
        <v>3.2287023210572502E-2</v>
      </c>
      <c r="AY132" s="17">
        <v>7.9041269957010996E-2</v>
      </c>
      <c r="AZ132" s="17">
        <v>0.11033232488749101</v>
      </c>
      <c r="BA132" s="17">
        <v>5.3065010102079001E-2</v>
      </c>
      <c r="BB132" s="17">
        <v>5.0526883063728399E-2</v>
      </c>
      <c r="BC132" s="17">
        <v>3.3449126299897797E-2</v>
      </c>
      <c r="BD132" s="17">
        <v>3.9291342880461599E-2</v>
      </c>
      <c r="BE132" s="17">
        <v>4.8840414745505198E-2</v>
      </c>
      <c r="BF132" s="17">
        <v>1.96654419726566E-2</v>
      </c>
      <c r="BG132" s="17">
        <v>3.3169517200215097E-2</v>
      </c>
      <c r="BH132" s="17">
        <v>7.5880647688305602E-2</v>
      </c>
      <c r="BI132" s="17">
        <v>3.39625866415348E-2</v>
      </c>
      <c r="BJ132" s="17">
        <v>0</v>
      </c>
      <c r="BK132" s="17">
        <v>2.0982788511211499E-2</v>
      </c>
      <c r="BL132" s="17">
        <v>4.8443298610264703E-2</v>
      </c>
      <c r="BM132" s="17"/>
      <c r="BN132" s="17">
        <v>4.7372327061924201E-2</v>
      </c>
      <c r="BO132" s="17">
        <v>5.1086187212818997E-2</v>
      </c>
      <c r="BP132" s="17"/>
      <c r="BQ132" s="17">
        <v>5.3169462769162498E-2</v>
      </c>
      <c r="BR132" s="17">
        <v>3.25409324876147E-2</v>
      </c>
      <c r="BS132" s="17"/>
      <c r="BT132" s="17">
        <v>5.6095473686086798E-2</v>
      </c>
      <c r="BU132" s="17"/>
      <c r="BV132" s="17">
        <v>4.3261041947973998E-2</v>
      </c>
      <c r="BW132" s="17">
        <v>5.85156636510763E-2</v>
      </c>
      <c r="BX132" s="17">
        <v>4.4985823469481503E-2</v>
      </c>
      <c r="BY132" s="17"/>
      <c r="BZ132" s="17">
        <v>0.12611361087992401</v>
      </c>
      <c r="CA132" s="17">
        <v>5.37683641792902E-2</v>
      </c>
      <c r="CB132" s="17">
        <v>6.1106249983080597E-2</v>
      </c>
      <c r="CC132" s="17">
        <v>4.3554096952179398E-2</v>
      </c>
      <c r="CD132" s="17">
        <v>3.3659426454028099E-2</v>
      </c>
      <c r="CE132" s="17">
        <v>2.7108599500892401E-2</v>
      </c>
      <c r="CF132" s="17">
        <v>4.16895941992175E-2</v>
      </c>
      <c r="CG132" s="17"/>
      <c r="CH132" s="17">
        <v>4.1186924692747498E-2</v>
      </c>
      <c r="CI132" s="17">
        <v>2.58207586643498E-2</v>
      </c>
      <c r="CJ132" s="17">
        <v>5.3838460824470399E-2</v>
      </c>
      <c r="CK132" s="17">
        <v>9.2022407549802204E-2</v>
      </c>
      <c r="CL132" s="17">
        <v>6.15035024945337E-2</v>
      </c>
    </row>
    <row r="133" spans="2:90" x14ac:dyDescent="0.3">
      <c r="B133" t="s">
        <v>149</v>
      </c>
      <c r="C133" s="17">
        <v>3.4568627712231598E-2</v>
      </c>
      <c r="D133" s="17">
        <v>3.6244772974838302E-2</v>
      </c>
      <c r="E133" s="17">
        <v>3.2202168255869398E-2</v>
      </c>
      <c r="F133" s="17"/>
      <c r="G133" s="17">
        <v>3.8413347206866399E-2</v>
      </c>
      <c r="H133" s="17">
        <v>3.1864043757510702E-2</v>
      </c>
      <c r="I133" s="17">
        <v>3.4626393174734697E-2</v>
      </c>
      <c r="J133" s="17">
        <v>3.6017900865263401E-2</v>
      </c>
      <c r="K133" s="17">
        <v>3.4608794289116E-2</v>
      </c>
      <c r="L133" s="17">
        <v>3.29737067546792E-2</v>
      </c>
      <c r="M133" s="17"/>
      <c r="N133" s="17">
        <v>2.0896439435600399E-2</v>
      </c>
      <c r="O133" s="17">
        <v>1.6414489204536899E-2</v>
      </c>
      <c r="P133" s="17">
        <v>3.8852990064342799E-2</v>
      </c>
      <c r="Q133" s="17">
        <v>6.4726689852691699E-2</v>
      </c>
      <c r="R133" s="17"/>
      <c r="S133" s="17">
        <v>3.9343147845459697E-2</v>
      </c>
      <c r="T133" s="17">
        <v>3.5801763143087403E-2</v>
      </c>
      <c r="U133" s="17">
        <v>3.0485304372477699E-2</v>
      </c>
      <c r="V133" s="17">
        <v>2.71988519618965E-2</v>
      </c>
      <c r="W133" s="17">
        <v>2.4619188737823101E-2</v>
      </c>
      <c r="X133" s="17">
        <v>4.8198133572797001E-2</v>
      </c>
      <c r="Y133" s="17">
        <v>2.3149966333317E-2</v>
      </c>
      <c r="Z133" s="17">
        <v>0</v>
      </c>
      <c r="AA133" s="17">
        <v>3.3885311309672497E-2</v>
      </c>
      <c r="AB133" s="17">
        <v>7.07324208433667E-2</v>
      </c>
      <c r="AC133" s="17">
        <v>1.02312626039117E-2</v>
      </c>
      <c r="AD133" s="17">
        <v>3.3289228506794499E-2</v>
      </c>
      <c r="AE133" s="17"/>
      <c r="AF133" s="17">
        <v>3.6946814955683298E-2</v>
      </c>
      <c r="AG133" s="17">
        <v>3.2559702775817899E-2</v>
      </c>
      <c r="AH133" s="17">
        <v>3.7699359121437001E-2</v>
      </c>
      <c r="AI133" s="17"/>
      <c r="AJ133" s="17">
        <v>3.1451417163965899E-2</v>
      </c>
      <c r="AK133" s="17">
        <v>3.7122208013967997E-2</v>
      </c>
      <c r="AL133" s="17">
        <v>4.7361615556402503E-2</v>
      </c>
      <c r="AM133" s="17">
        <v>2.34571611280113E-2</v>
      </c>
      <c r="AN133" s="17">
        <v>6.5891116086284798E-2</v>
      </c>
      <c r="AO133" s="17"/>
      <c r="AP133" s="17">
        <v>2.89382540176534E-2</v>
      </c>
      <c r="AQ133" s="17">
        <v>4.69230700361042E-2</v>
      </c>
      <c r="AR133" s="17">
        <v>5.1877978274965403E-2</v>
      </c>
      <c r="AS133" s="17">
        <v>3.1494354513891099E-2</v>
      </c>
      <c r="AT133" s="17">
        <v>5.2286557748681697E-2</v>
      </c>
      <c r="AU133" s="17">
        <v>5.3369788774256296E-3</v>
      </c>
      <c r="AV133" s="17"/>
      <c r="AW133" s="17">
        <v>5.3335519089365797E-2</v>
      </c>
      <c r="AX133" s="17">
        <v>3.0301424868827101E-2</v>
      </c>
      <c r="AY133" s="17">
        <v>3.9683952993079398E-2</v>
      </c>
      <c r="AZ133" s="17">
        <v>9.1313749568387295E-2</v>
      </c>
      <c r="BA133" s="17">
        <v>4.8034677917458801E-2</v>
      </c>
      <c r="BB133" s="17">
        <v>6.3758800934116497E-2</v>
      </c>
      <c r="BC133" s="17">
        <v>1.7153667602959399E-2</v>
      </c>
      <c r="BD133" s="17">
        <v>1.9032623135660801E-2</v>
      </c>
      <c r="BE133" s="17">
        <v>3.2493964076291099E-2</v>
      </c>
      <c r="BF133" s="17">
        <v>9.5554842393635493E-3</v>
      </c>
      <c r="BG133" s="17">
        <v>1.19916020060408E-2</v>
      </c>
      <c r="BH133" s="17">
        <v>2.8516990069219001E-2</v>
      </c>
      <c r="BI133" s="17">
        <v>2.4803911025403799E-2</v>
      </c>
      <c r="BJ133" s="17">
        <v>3.1511633009311799E-2</v>
      </c>
      <c r="BK133" s="17">
        <v>0</v>
      </c>
      <c r="BL133" s="17">
        <v>3.10186860778187E-2</v>
      </c>
      <c r="BM133" s="17"/>
      <c r="BN133" s="17">
        <v>3.4451707514915698E-2</v>
      </c>
      <c r="BO133" s="17">
        <v>3.5231598712386902E-2</v>
      </c>
      <c r="BP133" s="17"/>
      <c r="BQ133" s="17">
        <v>3.2408967915556502E-2</v>
      </c>
      <c r="BR133" s="17">
        <v>5.30794878144243E-2</v>
      </c>
      <c r="BS133" s="17"/>
      <c r="BT133" s="17">
        <v>3.6724068089014801E-2</v>
      </c>
      <c r="BU133" s="17"/>
      <c r="BV133" s="17">
        <v>3.9948701380447503E-2</v>
      </c>
      <c r="BW133" s="17">
        <v>4.2419620853320801E-2</v>
      </c>
      <c r="BX133" s="17">
        <v>2.7888265824837302E-2</v>
      </c>
      <c r="BY133" s="17"/>
      <c r="BZ133" s="17">
        <v>4.5354008739767901E-2</v>
      </c>
      <c r="CA133" s="17">
        <v>5.8096928934073401E-2</v>
      </c>
      <c r="CB133" s="17">
        <v>4.3196950638308099E-2</v>
      </c>
      <c r="CC133" s="17">
        <v>3.5347349679102302E-2</v>
      </c>
      <c r="CD133" s="17">
        <v>3.4981491549468599E-2</v>
      </c>
      <c r="CE133" s="17">
        <v>1.1883438438773999E-2</v>
      </c>
      <c r="CF133" s="17">
        <v>1.5935541907340402E-2</v>
      </c>
      <c r="CG133" s="17"/>
      <c r="CH133" s="17">
        <v>3.0189311841798301E-2</v>
      </c>
      <c r="CI133" s="17">
        <v>1.85742891285351E-2</v>
      </c>
      <c r="CJ133" s="17">
        <v>4.2883158182527303E-2</v>
      </c>
      <c r="CK133" s="17">
        <v>4.7451989062695099E-2</v>
      </c>
      <c r="CL133" s="17">
        <v>6.71685204439329E-2</v>
      </c>
    </row>
    <row r="134" spans="2:90" x14ac:dyDescent="0.3">
      <c r="B134" t="s">
        <v>150</v>
      </c>
      <c r="C134" s="17">
        <v>4.2091358930476698E-2</v>
      </c>
      <c r="D134" s="17">
        <v>3.9972053407143E-2</v>
      </c>
      <c r="E134" s="17">
        <v>4.4496220323291001E-2</v>
      </c>
      <c r="F134" s="17"/>
      <c r="G134" s="17">
        <v>4.4840797087928201E-2</v>
      </c>
      <c r="H134" s="17">
        <v>4.2232505785982297E-2</v>
      </c>
      <c r="I134" s="17">
        <v>6.6631795983810194E-2</v>
      </c>
      <c r="J134" s="17">
        <v>4.0222899929294197E-2</v>
      </c>
      <c r="K134" s="17">
        <v>4.53927125664405E-2</v>
      </c>
      <c r="L134" s="17">
        <v>1.9356250579227199E-2</v>
      </c>
      <c r="M134" s="17"/>
      <c r="N134" s="17">
        <v>2.5356069472027998E-2</v>
      </c>
      <c r="O134" s="17">
        <v>3.8634660298090498E-2</v>
      </c>
      <c r="P134" s="17">
        <v>3.8375742855419101E-2</v>
      </c>
      <c r="Q134" s="17">
        <v>6.7410709882456593E-2</v>
      </c>
      <c r="R134" s="17"/>
      <c r="S134" s="17">
        <v>6.03962821551179E-2</v>
      </c>
      <c r="T134" s="17">
        <v>2.9463961513218999E-2</v>
      </c>
      <c r="U134" s="17">
        <v>4.14107707039277E-2</v>
      </c>
      <c r="V134" s="17">
        <v>3.6191727887405802E-2</v>
      </c>
      <c r="W134" s="17">
        <v>3.3324844011983198E-2</v>
      </c>
      <c r="X134" s="17">
        <v>3.3166939728112597E-2</v>
      </c>
      <c r="Y134" s="17">
        <v>5.2192224372935102E-2</v>
      </c>
      <c r="Z134" s="17">
        <v>3.1322636258639E-2</v>
      </c>
      <c r="AA134" s="17">
        <v>4.5623389076471003E-2</v>
      </c>
      <c r="AB134" s="17">
        <v>3.4847105719828401E-2</v>
      </c>
      <c r="AC134" s="17">
        <v>4.6325959888305603E-2</v>
      </c>
      <c r="AD134" s="17">
        <v>6.7121642289649203E-2</v>
      </c>
      <c r="AE134" s="17"/>
      <c r="AF134" s="17">
        <v>4.2319183834044698E-2</v>
      </c>
      <c r="AG134" s="17">
        <v>3.7551958409148302E-2</v>
      </c>
      <c r="AH134" s="17">
        <v>6.0001079664191999E-2</v>
      </c>
      <c r="AI134" s="17"/>
      <c r="AJ134" s="17">
        <v>2.6860090132285502E-2</v>
      </c>
      <c r="AK134" s="17">
        <v>4.0085590330045801E-2</v>
      </c>
      <c r="AL134" s="17">
        <v>3.4302607207422703E-2</v>
      </c>
      <c r="AM134" s="17">
        <v>5.1858673211905598E-2</v>
      </c>
      <c r="AN134" s="17">
        <v>3.0205353030363799E-2</v>
      </c>
      <c r="AO134" s="17"/>
      <c r="AP134" s="17">
        <v>3.8795014728949001E-2</v>
      </c>
      <c r="AQ134" s="17">
        <v>2.3297646474440999E-2</v>
      </c>
      <c r="AR134" s="17">
        <v>4.7242381591849202E-2</v>
      </c>
      <c r="AS134" s="17">
        <v>5.0706695006513897E-2</v>
      </c>
      <c r="AT134" s="17">
        <v>4.8038920979294901E-2</v>
      </c>
      <c r="AU134" s="17">
        <v>3.18331116496832E-2</v>
      </c>
      <c r="AV134" s="17"/>
      <c r="AW134" s="17">
        <v>0.14146261673541</v>
      </c>
      <c r="AX134" s="17">
        <v>0.12234176892609699</v>
      </c>
      <c r="AY134" s="17">
        <v>5.7114609846302497E-2</v>
      </c>
      <c r="AZ134" s="17">
        <v>6.1816891084402401E-2</v>
      </c>
      <c r="BA134" s="17">
        <v>4.6369280928400501E-2</v>
      </c>
      <c r="BB134" s="17">
        <v>8.4475325835414394E-2</v>
      </c>
      <c r="BC134" s="17">
        <v>1.7905061630901602E-2</v>
      </c>
      <c r="BD134" s="17">
        <v>3.0201138266948101E-2</v>
      </c>
      <c r="BE134" s="17">
        <v>2.2303358790873799E-2</v>
      </c>
      <c r="BF134" s="17">
        <v>3.0361817804666201E-2</v>
      </c>
      <c r="BG134" s="17">
        <v>2.6938846271950399E-2</v>
      </c>
      <c r="BH134" s="17">
        <v>2.98308496978512E-2</v>
      </c>
      <c r="BI134" s="17">
        <v>0</v>
      </c>
      <c r="BJ134" s="17">
        <v>3.2135299928410202E-2</v>
      </c>
      <c r="BK134" s="17">
        <v>0</v>
      </c>
      <c r="BL134" s="17">
        <v>2.87819272598E-2</v>
      </c>
      <c r="BM134" s="17"/>
      <c r="BN134" s="17">
        <v>4.2349497491596298E-2</v>
      </c>
      <c r="BO134" s="17">
        <v>4.2345253388909002E-2</v>
      </c>
      <c r="BP134" s="17"/>
      <c r="BQ134" s="17">
        <v>2.85737091839652E-2</v>
      </c>
      <c r="BR134" s="17">
        <v>5.6987127642988598E-2</v>
      </c>
      <c r="BS134" s="17"/>
      <c r="BT134" s="17">
        <v>4.9654906899344799E-2</v>
      </c>
      <c r="BU134" s="17"/>
      <c r="BV134" s="17">
        <v>6.4132269346575593E-2</v>
      </c>
      <c r="BW134" s="17">
        <v>4.3132176406938602E-2</v>
      </c>
      <c r="BX134" s="17">
        <v>3.2885904851431703E-2</v>
      </c>
      <c r="BY134" s="17"/>
      <c r="BZ134" s="17">
        <v>0.144547434047685</v>
      </c>
      <c r="CA134" s="17">
        <v>6.9659167364364005E-2</v>
      </c>
      <c r="CB134" s="17">
        <v>3.2848561204626002E-2</v>
      </c>
      <c r="CC134" s="17">
        <v>3.7040779262984401E-2</v>
      </c>
      <c r="CD134" s="17">
        <v>8.7122926640904597E-3</v>
      </c>
      <c r="CE134" s="17">
        <v>2.8001471507066101E-2</v>
      </c>
      <c r="CF134" s="17">
        <v>2.1637421645193299E-2</v>
      </c>
      <c r="CG134" s="17"/>
      <c r="CH134" s="17">
        <v>4.4257902742972401E-2</v>
      </c>
      <c r="CI134" s="17">
        <v>1.52691826242426E-2</v>
      </c>
      <c r="CJ134" s="17">
        <v>3.06000158542316E-2</v>
      </c>
      <c r="CK134" s="17">
        <v>7.6114169351920002E-2</v>
      </c>
      <c r="CL134" s="17">
        <v>0.25916368661226102</v>
      </c>
    </row>
    <row r="135" spans="2:90" x14ac:dyDescent="0.3">
      <c r="B135" t="s">
        <v>151</v>
      </c>
      <c r="C135" s="17">
        <v>3.1992170002519298E-3</v>
      </c>
      <c r="D135" s="17">
        <v>3.67764423841665E-3</v>
      </c>
      <c r="E135" s="17">
        <v>1.79843981369399E-3</v>
      </c>
      <c r="F135" s="17"/>
      <c r="G135" s="17">
        <v>5.76912027268809E-3</v>
      </c>
      <c r="H135" s="17">
        <v>2.8264994689212201E-3</v>
      </c>
      <c r="I135" s="17">
        <v>0</v>
      </c>
      <c r="J135" s="17">
        <v>5.9462425653072004E-3</v>
      </c>
      <c r="K135" s="17">
        <v>6.4589848403444399E-3</v>
      </c>
      <c r="L135" s="17">
        <v>0</v>
      </c>
      <c r="M135" s="17"/>
      <c r="N135" s="17">
        <v>4.8825249296824301E-3</v>
      </c>
      <c r="O135" s="17">
        <v>1.9164982163954001E-3</v>
      </c>
      <c r="P135" s="17">
        <v>0</v>
      </c>
      <c r="Q135" s="17">
        <v>5.5633762801931396E-3</v>
      </c>
      <c r="R135" s="17"/>
      <c r="S135" s="17">
        <v>0</v>
      </c>
      <c r="T135" s="17">
        <v>7.5165357941081997E-3</v>
      </c>
      <c r="U135" s="17">
        <v>0</v>
      </c>
      <c r="V135" s="17">
        <v>0</v>
      </c>
      <c r="W135" s="17">
        <v>6.8309984236144001E-3</v>
      </c>
      <c r="X135" s="17">
        <v>0</v>
      </c>
      <c r="Y135" s="17">
        <v>0</v>
      </c>
      <c r="Z135" s="17">
        <v>1.07286839521637E-2</v>
      </c>
      <c r="AA135" s="17">
        <v>4.6457014587939797E-3</v>
      </c>
      <c r="AB135" s="17">
        <v>8.9166280584372804E-3</v>
      </c>
      <c r="AC135" s="17">
        <v>0</v>
      </c>
      <c r="AD135" s="17">
        <v>0</v>
      </c>
      <c r="AE135" s="17"/>
      <c r="AF135" s="17">
        <v>2.5032078606233399E-3</v>
      </c>
      <c r="AG135" s="17">
        <v>0</v>
      </c>
      <c r="AH135" s="17">
        <v>1.2441443503900499E-2</v>
      </c>
      <c r="AI135" s="17"/>
      <c r="AJ135" s="17">
        <v>0</v>
      </c>
      <c r="AK135" s="17">
        <v>1.23220403275504E-3</v>
      </c>
      <c r="AL135" s="17">
        <v>0</v>
      </c>
      <c r="AM135" s="17">
        <v>0</v>
      </c>
      <c r="AN135" s="17">
        <v>0</v>
      </c>
      <c r="AO135" s="17"/>
      <c r="AP135" s="17">
        <v>2.0309538510681598E-3</v>
      </c>
      <c r="AQ135" s="17">
        <v>3.0870484981154098E-3</v>
      </c>
      <c r="AR135" s="17">
        <v>0</v>
      </c>
      <c r="AS135" s="17">
        <v>0</v>
      </c>
      <c r="AT135" s="17">
        <v>0</v>
      </c>
      <c r="AU135" s="17">
        <v>5.4622388616635403E-3</v>
      </c>
      <c r="AV135" s="17"/>
      <c r="AW135" s="17">
        <v>0</v>
      </c>
      <c r="AX135" s="17">
        <v>0</v>
      </c>
      <c r="AY135" s="17">
        <v>7.1903090771976803E-3</v>
      </c>
      <c r="AZ135" s="17">
        <v>0</v>
      </c>
      <c r="BA135" s="17">
        <v>0</v>
      </c>
      <c r="BB135" s="17">
        <v>4.7394749600517001E-3</v>
      </c>
      <c r="BC135" s="17">
        <v>0</v>
      </c>
      <c r="BD135" s="17">
        <v>0</v>
      </c>
      <c r="BE135" s="17">
        <v>0</v>
      </c>
      <c r="BF135" s="17">
        <v>0</v>
      </c>
      <c r="BG135" s="17">
        <v>0</v>
      </c>
      <c r="BH135" s="17">
        <v>0</v>
      </c>
      <c r="BI135" s="17">
        <v>0</v>
      </c>
      <c r="BJ135" s="17">
        <v>0</v>
      </c>
      <c r="BK135" s="17">
        <v>0</v>
      </c>
      <c r="BL135" s="17">
        <v>0</v>
      </c>
      <c r="BM135" s="17"/>
      <c r="BN135" s="17">
        <v>2.4323164896287398E-3</v>
      </c>
      <c r="BO135" s="17">
        <v>4.3052032418544597E-3</v>
      </c>
      <c r="BP135" s="17"/>
      <c r="BQ135" s="17">
        <v>0</v>
      </c>
      <c r="BR135" s="17">
        <v>0</v>
      </c>
      <c r="BS135" s="17"/>
      <c r="BT135" s="17">
        <v>0</v>
      </c>
      <c r="BU135" s="17"/>
      <c r="BV135" s="17">
        <v>6.6454491755715299E-3</v>
      </c>
      <c r="BW135" s="17">
        <v>9.1988873349348795E-3</v>
      </c>
      <c r="BX135" s="17">
        <v>0</v>
      </c>
      <c r="BY135" s="17"/>
      <c r="BZ135" s="17">
        <v>9.9082681628076697E-3</v>
      </c>
      <c r="CA135" s="17">
        <v>6.8741038989640598E-3</v>
      </c>
      <c r="CB135" s="17">
        <v>0</v>
      </c>
      <c r="CC135" s="17">
        <v>0</v>
      </c>
      <c r="CD135" s="17">
        <v>0</v>
      </c>
      <c r="CE135" s="17">
        <v>0</v>
      </c>
      <c r="CF135" s="17">
        <v>0</v>
      </c>
      <c r="CG135" s="17"/>
      <c r="CH135" s="17">
        <v>9.7683861849107798E-3</v>
      </c>
      <c r="CI135" s="17">
        <v>0</v>
      </c>
      <c r="CJ135" s="17">
        <v>3.6920616116096899E-3</v>
      </c>
      <c r="CK135" s="17">
        <v>3.15732134707813E-3</v>
      </c>
      <c r="CL135" s="17">
        <v>1.25009189477582E-2</v>
      </c>
    </row>
    <row r="136" spans="2:90" x14ac:dyDescent="0.3">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row>
    <row r="137" spans="2:90" x14ac:dyDescent="0.3">
      <c r="B137" s="6" t="s">
        <v>157</v>
      </c>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row>
    <row r="138" spans="2:90" x14ac:dyDescent="0.3">
      <c r="B138" s="24" t="s">
        <v>110</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row>
    <row r="139" spans="2:90" x14ac:dyDescent="0.3">
      <c r="B139" t="s">
        <v>140</v>
      </c>
      <c r="C139" s="17">
        <v>4.0510857381765901E-2</v>
      </c>
      <c r="D139" s="17">
        <v>3.3265560139288303E-2</v>
      </c>
      <c r="E139" s="17">
        <v>4.5922911311927501E-2</v>
      </c>
      <c r="F139" s="17"/>
      <c r="G139" s="17">
        <v>2.8434197473462E-2</v>
      </c>
      <c r="H139" s="17">
        <v>5.4559085990147999E-2</v>
      </c>
      <c r="I139" s="17">
        <v>4.8083245952013701E-2</v>
      </c>
      <c r="J139" s="17">
        <v>4.7169900940309102E-2</v>
      </c>
      <c r="K139" s="17">
        <v>5.6781184205313202E-2</v>
      </c>
      <c r="L139" s="17">
        <v>1.4536072301308101E-2</v>
      </c>
      <c r="M139" s="17"/>
      <c r="N139" s="17">
        <v>1.06555934585901E-2</v>
      </c>
      <c r="O139" s="17">
        <v>5.0379142841369899E-2</v>
      </c>
      <c r="P139" s="17">
        <v>3.7130088435243902E-2</v>
      </c>
      <c r="Q139" s="17">
        <v>6.5831736830637394E-2</v>
      </c>
      <c r="R139" s="17"/>
      <c r="S139" s="17">
        <v>4.57192306516057E-2</v>
      </c>
      <c r="T139" s="17">
        <v>6.0118922059905197E-2</v>
      </c>
      <c r="U139" s="17">
        <v>2.8518133989625698E-2</v>
      </c>
      <c r="V139" s="17">
        <v>2.1212022977149501E-2</v>
      </c>
      <c r="W139" s="17">
        <v>5.4797510184613499E-2</v>
      </c>
      <c r="X139" s="17">
        <v>4.0349580741707899E-2</v>
      </c>
      <c r="Y139" s="17">
        <v>4.8448590501632999E-2</v>
      </c>
      <c r="Z139" s="17">
        <v>3.2360091615242399E-2</v>
      </c>
      <c r="AA139" s="17">
        <v>5.5646132929927698E-2</v>
      </c>
      <c r="AB139" s="17">
        <v>1.0438681427370399E-2</v>
      </c>
      <c r="AC139" s="17">
        <v>3.6920317426225799E-2</v>
      </c>
      <c r="AD139" s="17">
        <v>1.8009166891499499E-2</v>
      </c>
      <c r="AE139" s="17"/>
      <c r="AF139" s="17">
        <v>4.3150530898016203E-2</v>
      </c>
      <c r="AG139" s="17">
        <v>3.2366313037948603E-2</v>
      </c>
      <c r="AH139" s="17">
        <v>5.7383316563885803E-2</v>
      </c>
      <c r="AI139" s="17"/>
      <c r="AJ139" s="17">
        <v>2.16460096634805E-2</v>
      </c>
      <c r="AK139" s="17">
        <v>3.2796702549989502E-2</v>
      </c>
      <c r="AL139" s="17">
        <v>2.61070201060426E-2</v>
      </c>
      <c r="AM139" s="17">
        <v>4.8680477472128697E-2</v>
      </c>
      <c r="AN139" s="17">
        <v>3.0696926204179201E-2</v>
      </c>
      <c r="AO139" s="17"/>
      <c r="AP139" s="17">
        <v>2.1701947669943902E-2</v>
      </c>
      <c r="AQ139" s="17">
        <v>3.2082146324769398E-2</v>
      </c>
      <c r="AR139" s="17">
        <v>3.9301335297794698E-2</v>
      </c>
      <c r="AS139" s="17">
        <v>4.13741780617852E-2</v>
      </c>
      <c r="AT139" s="17">
        <v>3.5171756236110102E-2</v>
      </c>
      <c r="AU139" s="17">
        <v>2.74609449482279E-2</v>
      </c>
      <c r="AV139" s="17"/>
      <c r="AW139" s="17">
        <v>4.7033378847753701E-2</v>
      </c>
      <c r="AX139" s="17">
        <v>0.110265855547433</v>
      </c>
      <c r="AY139" s="17">
        <v>6.3907955193126406E-2</v>
      </c>
      <c r="AZ139" s="17">
        <v>9.1140716441951306E-2</v>
      </c>
      <c r="BA139" s="17">
        <v>3.4848005501691301E-2</v>
      </c>
      <c r="BB139" s="17">
        <v>6.9098179294587905E-2</v>
      </c>
      <c r="BC139" s="17">
        <v>1.74163281824249E-2</v>
      </c>
      <c r="BD139" s="17">
        <v>3.1667035038793402E-2</v>
      </c>
      <c r="BE139" s="17">
        <v>2.3941887975398E-2</v>
      </c>
      <c r="BF139" s="17">
        <v>1.0335554998248399E-2</v>
      </c>
      <c r="BG139" s="17">
        <v>4.2072915825809E-2</v>
      </c>
      <c r="BH139" s="17">
        <v>0</v>
      </c>
      <c r="BI139" s="17">
        <v>1.05002598738307E-2</v>
      </c>
      <c r="BJ139" s="17">
        <v>5.30477407050364E-2</v>
      </c>
      <c r="BK139" s="17">
        <v>0</v>
      </c>
      <c r="BL139" s="17">
        <v>2.5859033002932099E-2</v>
      </c>
      <c r="BM139" s="17"/>
      <c r="BN139" s="17">
        <v>3.4782248332092501E-2</v>
      </c>
      <c r="BO139" s="17">
        <v>4.7904535513828297E-2</v>
      </c>
      <c r="BP139" s="17"/>
      <c r="BQ139" s="17">
        <v>1.9582023803522398E-2</v>
      </c>
      <c r="BR139" s="17">
        <v>5.0158318147906597E-2</v>
      </c>
      <c r="BS139" s="17"/>
      <c r="BT139" s="17">
        <v>2.9824433157936599E-2</v>
      </c>
      <c r="BU139" s="17"/>
      <c r="BV139" s="17">
        <v>6.5006803155729001E-2</v>
      </c>
      <c r="BW139" s="17">
        <v>2.61527383429234E-2</v>
      </c>
      <c r="BX139" s="17">
        <v>3.0956931426900001E-2</v>
      </c>
      <c r="BY139" s="17"/>
      <c r="BZ139" s="17">
        <v>0.16259640020908001</v>
      </c>
      <c r="CA139" s="17">
        <v>6.2010600921547698E-2</v>
      </c>
      <c r="CB139" s="17">
        <v>4.2178378930787699E-2</v>
      </c>
      <c r="CC139" s="17">
        <v>2.97727425714534E-2</v>
      </c>
      <c r="CD139" s="17">
        <v>8.6124027394047006E-3</v>
      </c>
      <c r="CE139" s="17">
        <v>4.2523250663279704E-3</v>
      </c>
      <c r="CF139" s="17">
        <v>2.5249617099796701E-2</v>
      </c>
      <c r="CG139" s="17"/>
      <c r="CH139" s="17">
        <v>2.8886607199507901E-2</v>
      </c>
      <c r="CI139" s="17">
        <v>1.34468081326331E-2</v>
      </c>
      <c r="CJ139" s="17">
        <v>2.6979794843735399E-2</v>
      </c>
      <c r="CK139" s="17">
        <v>8.3048706186805002E-2</v>
      </c>
      <c r="CL139" s="17">
        <v>0.279102510128512</v>
      </c>
    </row>
    <row r="140" spans="2:90" x14ac:dyDescent="0.3">
      <c r="B140" t="s">
        <v>141</v>
      </c>
      <c r="C140" s="17">
        <v>2.4736952353116501E-2</v>
      </c>
      <c r="D140" s="17">
        <v>3.1027317518634901E-2</v>
      </c>
      <c r="E140" s="17">
        <v>1.8785453237319099E-2</v>
      </c>
      <c r="F140" s="17"/>
      <c r="G140" s="17">
        <v>3.6846667879146103E-2</v>
      </c>
      <c r="H140" s="17">
        <v>2.7474579964077199E-2</v>
      </c>
      <c r="I140" s="17">
        <v>2.3865186854940299E-2</v>
      </c>
      <c r="J140" s="17">
        <v>3.1612301588600997E-2</v>
      </c>
      <c r="K140" s="17">
        <v>2.1497177197600401E-2</v>
      </c>
      <c r="L140" s="17">
        <v>1.17624002927742E-2</v>
      </c>
      <c r="M140" s="17"/>
      <c r="N140" s="17">
        <v>1.7430442362747701E-2</v>
      </c>
      <c r="O140" s="17">
        <v>2.1963920139268699E-2</v>
      </c>
      <c r="P140" s="17">
        <v>2.4573197235128599E-2</v>
      </c>
      <c r="Q140" s="17">
        <v>3.5883251588068397E-2</v>
      </c>
      <c r="R140" s="17"/>
      <c r="S140" s="17">
        <v>2.8415326538503798E-2</v>
      </c>
      <c r="T140" s="17">
        <v>2.05158306004792E-2</v>
      </c>
      <c r="U140" s="17">
        <v>5.4508370121765203E-3</v>
      </c>
      <c r="V140" s="17">
        <v>5.4486068837427799E-2</v>
      </c>
      <c r="W140" s="17">
        <v>1.4375737587487799E-2</v>
      </c>
      <c r="X140" s="17">
        <v>3.3617672061950897E-2</v>
      </c>
      <c r="Y140" s="17">
        <v>1.10276360512176E-2</v>
      </c>
      <c r="Z140" s="17">
        <v>0</v>
      </c>
      <c r="AA140" s="17">
        <v>3.2227373888384897E-2</v>
      </c>
      <c r="AB140" s="17">
        <v>1.9921418368319899E-2</v>
      </c>
      <c r="AC140" s="17">
        <v>1.7975165411840601E-2</v>
      </c>
      <c r="AD140" s="17">
        <v>5.3256406713605098E-2</v>
      </c>
      <c r="AE140" s="17"/>
      <c r="AF140" s="17">
        <v>1.7606269010608699E-2</v>
      </c>
      <c r="AG140" s="17">
        <v>2.46241910464873E-2</v>
      </c>
      <c r="AH140" s="17">
        <v>4.7615107851760097E-2</v>
      </c>
      <c r="AI140" s="17"/>
      <c r="AJ140" s="17">
        <v>1.7277984864209901E-2</v>
      </c>
      <c r="AK140" s="17">
        <v>2.7108625217493899E-2</v>
      </c>
      <c r="AL140" s="17">
        <v>1.2265579455034901E-2</v>
      </c>
      <c r="AM140" s="17">
        <v>2.4018533444627999E-2</v>
      </c>
      <c r="AN140" s="17">
        <v>4.03248389492704E-2</v>
      </c>
      <c r="AO140" s="17"/>
      <c r="AP140" s="17">
        <v>1.7876594487719201E-2</v>
      </c>
      <c r="AQ140" s="17">
        <v>1.45108527682292E-2</v>
      </c>
      <c r="AR140" s="17">
        <v>3.2292979617928999E-2</v>
      </c>
      <c r="AS140" s="17">
        <v>2.69936580665694E-2</v>
      </c>
      <c r="AT140" s="17">
        <v>1.99025245347293E-2</v>
      </c>
      <c r="AU140" s="17">
        <v>1.68742070530081E-2</v>
      </c>
      <c r="AV140" s="17"/>
      <c r="AW140" s="17">
        <v>8.8119716553545294E-2</v>
      </c>
      <c r="AX140" s="17">
        <v>5.2607887161380699E-2</v>
      </c>
      <c r="AY140" s="17">
        <v>3.4179020105249598E-2</v>
      </c>
      <c r="AZ140" s="17">
        <v>1.64551157405869E-2</v>
      </c>
      <c r="BA140" s="17">
        <v>2.1330568455656802E-2</v>
      </c>
      <c r="BB140" s="17">
        <v>1.92506317538024E-2</v>
      </c>
      <c r="BC140" s="17">
        <v>4.8773837132865698E-2</v>
      </c>
      <c r="BD140" s="17">
        <v>2.0194585563160401E-2</v>
      </c>
      <c r="BE140" s="17">
        <v>2.6436163817022001E-2</v>
      </c>
      <c r="BF140" s="17">
        <v>9.3406977638587595E-3</v>
      </c>
      <c r="BG140" s="17">
        <v>0</v>
      </c>
      <c r="BH140" s="17">
        <v>3.95907370998013E-2</v>
      </c>
      <c r="BI140" s="17">
        <v>3.7403958680262799E-2</v>
      </c>
      <c r="BJ140" s="17">
        <v>1.7152038393202802E-2</v>
      </c>
      <c r="BK140" s="17">
        <v>2.1410619186968499E-2</v>
      </c>
      <c r="BL140" s="17">
        <v>1.4629738243551699E-2</v>
      </c>
      <c r="BM140" s="17"/>
      <c r="BN140" s="17">
        <v>2.0662715744514899E-2</v>
      </c>
      <c r="BO140" s="17">
        <v>3.0724898926758601E-2</v>
      </c>
      <c r="BP140" s="17"/>
      <c r="BQ140" s="17">
        <v>1.53395887510868E-2</v>
      </c>
      <c r="BR140" s="17">
        <v>4.1344830549899403E-2</v>
      </c>
      <c r="BS140" s="17"/>
      <c r="BT140" s="17">
        <v>2.2086503003394899E-2</v>
      </c>
      <c r="BU140" s="17"/>
      <c r="BV140" s="17">
        <v>1.85867181038776E-2</v>
      </c>
      <c r="BW140" s="17">
        <v>3.9063702640447E-2</v>
      </c>
      <c r="BX140" s="17">
        <v>1.9673032322213801E-2</v>
      </c>
      <c r="BY140" s="17"/>
      <c r="BZ140" s="17">
        <v>4.9563351365209903E-2</v>
      </c>
      <c r="CA140" s="17">
        <v>3.4107714392447502E-2</v>
      </c>
      <c r="CB140" s="17">
        <v>2.4932473989631599E-2</v>
      </c>
      <c r="CC140" s="17">
        <v>1.5118948159329701E-2</v>
      </c>
      <c r="CD140" s="17">
        <v>2.05679553250037E-2</v>
      </c>
      <c r="CE140" s="17">
        <v>2.01754684221397E-2</v>
      </c>
      <c r="CF140" s="17">
        <v>1.56540617672738E-2</v>
      </c>
      <c r="CG140" s="17"/>
      <c r="CH140" s="17">
        <v>2.5752953104985501E-2</v>
      </c>
      <c r="CI140" s="17">
        <v>1.96519783126206E-2</v>
      </c>
      <c r="CJ140" s="17">
        <v>2.1852562127613499E-2</v>
      </c>
      <c r="CK140" s="17">
        <v>2.6132925926649699E-2</v>
      </c>
      <c r="CL140" s="17">
        <v>9.0695723700041503E-2</v>
      </c>
    </row>
    <row r="141" spans="2:90" x14ac:dyDescent="0.3">
      <c r="B141" t="s">
        <v>142</v>
      </c>
      <c r="C141" s="17">
        <v>5.2503957147129701E-2</v>
      </c>
      <c r="D141" s="17">
        <v>3.8964729063859102E-2</v>
      </c>
      <c r="E141" s="17">
        <v>6.5149693125512595E-2</v>
      </c>
      <c r="F141" s="17"/>
      <c r="G141" s="17">
        <v>5.9027906172249303E-2</v>
      </c>
      <c r="H141" s="17">
        <v>5.5418932452660302E-2</v>
      </c>
      <c r="I141" s="17">
        <v>6.6597260775344502E-2</v>
      </c>
      <c r="J141" s="17">
        <v>4.3217849153803098E-2</v>
      </c>
      <c r="K141" s="17">
        <v>5.9703438225866698E-2</v>
      </c>
      <c r="L141" s="17">
        <v>3.6955751844613E-2</v>
      </c>
      <c r="M141" s="17"/>
      <c r="N141" s="17">
        <v>4.4577694124322602E-2</v>
      </c>
      <c r="O141" s="17">
        <v>5.4323956910715898E-2</v>
      </c>
      <c r="P141" s="17">
        <v>4.8924346811194501E-2</v>
      </c>
      <c r="Q141" s="17">
        <v>6.2834405598207702E-2</v>
      </c>
      <c r="R141" s="17"/>
      <c r="S141" s="17">
        <v>6.7593871333982106E-2</v>
      </c>
      <c r="T141" s="17">
        <v>2.84633609827975E-2</v>
      </c>
      <c r="U141" s="17">
        <v>5.2783397425984202E-2</v>
      </c>
      <c r="V141" s="17">
        <v>5.45610860602352E-2</v>
      </c>
      <c r="W141" s="17">
        <v>5.3499953267345697E-2</v>
      </c>
      <c r="X141" s="17">
        <v>4.4552780454188298E-2</v>
      </c>
      <c r="Y141" s="17">
        <v>4.2562371161103098E-2</v>
      </c>
      <c r="Z141" s="17">
        <v>9.7088704054281202E-2</v>
      </c>
      <c r="AA141" s="17">
        <v>5.4927111190953198E-2</v>
      </c>
      <c r="AB141" s="17">
        <v>4.0641216696010597E-2</v>
      </c>
      <c r="AC141" s="17">
        <v>8.9385517909244497E-2</v>
      </c>
      <c r="AD141" s="17">
        <v>3.3289228506794499E-2</v>
      </c>
      <c r="AE141" s="17"/>
      <c r="AF141" s="17">
        <v>6.05702280262762E-2</v>
      </c>
      <c r="AG141" s="17">
        <v>4.11670401170008E-2</v>
      </c>
      <c r="AH141" s="17">
        <v>5.3799689197898799E-2</v>
      </c>
      <c r="AI141" s="17"/>
      <c r="AJ141" s="17">
        <v>4.1877678924885899E-2</v>
      </c>
      <c r="AK141" s="17">
        <v>4.8850490837638497E-2</v>
      </c>
      <c r="AL141" s="17">
        <v>6.4540569897977504E-2</v>
      </c>
      <c r="AM141" s="17">
        <v>7.3607643746939094E-2</v>
      </c>
      <c r="AN141" s="17">
        <v>8.8311355396660199E-2</v>
      </c>
      <c r="AO141" s="17"/>
      <c r="AP141" s="17">
        <v>3.2545595589431701E-2</v>
      </c>
      <c r="AQ141" s="17">
        <v>4.3781305005409998E-2</v>
      </c>
      <c r="AR141" s="17">
        <v>7.2145364359636796E-2</v>
      </c>
      <c r="AS141" s="17">
        <v>6.8927540570251203E-2</v>
      </c>
      <c r="AT141" s="17">
        <v>9.4208096591261004E-2</v>
      </c>
      <c r="AU141" s="17">
        <v>3.9779653124397601E-2</v>
      </c>
      <c r="AV141" s="17"/>
      <c r="AW141" s="17">
        <v>0</v>
      </c>
      <c r="AX141" s="17">
        <v>0.117438290516199</v>
      </c>
      <c r="AY141" s="17">
        <v>4.42785452391165E-2</v>
      </c>
      <c r="AZ141" s="17">
        <v>9.1785235293710604E-2</v>
      </c>
      <c r="BA141" s="17">
        <v>6.8528870778836598E-2</v>
      </c>
      <c r="BB141" s="17">
        <v>5.6344376822303401E-2</v>
      </c>
      <c r="BC141" s="17">
        <v>5.4946281440738098E-2</v>
      </c>
      <c r="BD141" s="17">
        <v>2.99873980619382E-2</v>
      </c>
      <c r="BE141" s="17">
        <v>6.2700684379535507E-2</v>
      </c>
      <c r="BF141" s="17">
        <v>2.1083632872025401E-2</v>
      </c>
      <c r="BG141" s="17">
        <v>2.5257267176159798E-2</v>
      </c>
      <c r="BH141" s="17">
        <v>6.6789090613539701E-2</v>
      </c>
      <c r="BI141" s="17">
        <v>6.0687804453602799E-2</v>
      </c>
      <c r="BJ141" s="17">
        <v>4.8213375662633798E-2</v>
      </c>
      <c r="BK141" s="17">
        <v>0</v>
      </c>
      <c r="BL141" s="17">
        <v>4.9796868446809597E-2</v>
      </c>
      <c r="BM141" s="17"/>
      <c r="BN141" s="17">
        <v>4.2548201195483699E-2</v>
      </c>
      <c r="BO141" s="17">
        <v>6.7020816608177797E-2</v>
      </c>
      <c r="BP141" s="17"/>
      <c r="BQ141" s="17">
        <v>3.42705830658636E-2</v>
      </c>
      <c r="BR141" s="17">
        <v>7.5050213635836402E-2</v>
      </c>
      <c r="BS141" s="17"/>
      <c r="BT141" s="17">
        <v>3.93789841347051E-2</v>
      </c>
      <c r="BU141" s="17"/>
      <c r="BV141" s="17">
        <v>6.0192659064841302E-2</v>
      </c>
      <c r="BW141" s="17">
        <v>5.3174492397805799E-2</v>
      </c>
      <c r="BX141" s="17">
        <v>4.7642992543393797E-2</v>
      </c>
      <c r="BY141" s="17"/>
      <c r="BZ141" s="17">
        <v>9.4943334490522197E-2</v>
      </c>
      <c r="CA141" s="17">
        <v>0.110743245404036</v>
      </c>
      <c r="CB141" s="17">
        <v>4.1916918022065597E-2</v>
      </c>
      <c r="CC141" s="17">
        <v>4.34823693597556E-2</v>
      </c>
      <c r="CD141" s="17">
        <v>2.7766185885959398E-2</v>
      </c>
      <c r="CE141" s="17">
        <v>3.7035388117433697E-2</v>
      </c>
      <c r="CF141" s="17">
        <v>1.5107824764339301E-2</v>
      </c>
      <c r="CG141" s="17"/>
      <c r="CH141" s="17">
        <v>2.5558727294723499E-2</v>
      </c>
      <c r="CI141" s="17">
        <v>2.6652549432347999E-2</v>
      </c>
      <c r="CJ141" s="17">
        <v>5.7586542353662701E-2</v>
      </c>
      <c r="CK141" s="17">
        <v>9.1250842127193504E-2</v>
      </c>
      <c r="CL141" s="17">
        <v>0.16071864826909499</v>
      </c>
    </row>
    <row r="142" spans="2:90" x14ac:dyDescent="0.3">
      <c r="B142" t="s">
        <v>143</v>
      </c>
      <c r="C142" s="17">
        <v>6.2344064376278999E-2</v>
      </c>
      <c r="D142" s="17">
        <v>5.7370918515259203E-2</v>
      </c>
      <c r="E142" s="17">
        <v>6.3703375156119998E-2</v>
      </c>
      <c r="F142" s="17"/>
      <c r="G142" s="17">
        <v>0.10221738572213999</v>
      </c>
      <c r="H142" s="17">
        <v>5.9029530005058999E-2</v>
      </c>
      <c r="I142" s="17">
        <v>5.4108855480073999E-2</v>
      </c>
      <c r="J142" s="17">
        <v>7.2393821775073405E-2</v>
      </c>
      <c r="K142" s="17">
        <v>6.1494764834060897E-2</v>
      </c>
      <c r="L142" s="17">
        <v>3.7720466746138097E-2</v>
      </c>
      <c r="M142" s="17"/>
      <c r="N142" s="17">
        <v>5.1009625186930301E-2</v>
      </c>
      <c r="O142" s="17">
        <v>6.4499224374949496E-2</v>
      </c>
      <c r="P142" s="17">
        <v>6.5094086387674194E-2</v>
      </c>
      <c r="Q142" s="17">
        <v>6.8669853729306493E-2</v>
      </c>
      <c r="R142" s="17"/>
      <c r="S142" s="17">
        <v>7.0619382765594596E-2</v>
      </c>
      <c r="T142" s="17">
        <v>3.2463917948893202E-2</v>
      </c>
      <c r="U142" s="17">
        <v>8.2756526287826607E-2</v>
      </c>
      <c r="V142" s="17">
        <v>3.9352831600953701E-2</v>
      </c>
      <c r="W142" s="17">
        <v>6.9631904288578697E-2</v>
      </c>
      <c r="X142" s="17">
        <v>7.2235000219706497E-2</v>
      </c>
      <c r="Y142" s="17">
        <v>6.1815234135777199E-2</v>
      </c>
      <c r="Z142" s="17">
        <v>7.6819199316115694E-2</v>
      </c>
      <c r="AA142" s="17">
        <v>7.0624079052273303E-2</v>
      </c>
      <c r="AB142" s="17">
        <v>5.7086389813628499E-2</v>
      </c>
      <c r="AC142" s="17">
        <v>7.4733676856465106E-2</v>
      </c>
      <c r="AD142" s="17">
        <v>6.8166227648358099E-2</v>
      </c>
      <c r="AE142" s="17"/>
      <c r="AF142" s="17">
        <v>4.68902183776371E-2</v>
      </c>
      <c r="AG142" s="17">
        <v>5.2876684462543899E-2</v>
      </c>
      <c r="AH142" s="17">
        <v>7.9889172663083194E-2</v>
      </c>
      <c r="AI142" s="17"/>
      <c r="AJ142" s="17">
        <v>4.9128886443567797E-2</v>
      </c>
      <c r="AK142" s="17">
        <v>5.8175196145968201E-2</v>
      </c>
      <c r="AL142" s="17">
        <v>6.0129818735001103E-2</v>
      </c>
      <c r="AM142" s="17">
        <v>4.7033282273079097E-2</v>
      </c>
      <c r="AN142" s="17">
        <v>7.4847091500283E-2</v>
      </c>
      <c r="AO142" s="17"/>
      <c r="AP142" s="17">
        <v>6.2607211976528798E-2</v>
      </c>
      <c r="AQ142" s="17">
        <v>3.8902602817432998E-2</v>
      </c>
      <c r="AR142" s="17">
        <v>7.0103916349800996E-2</v>
      </c>
      <c r="AS142" s="17">
        <v>5.1254885075553099E-2</v>
      </c>
      <c r="AT142" s="17">
        <v>0.115100831201518</v>
      </c>
      <c r="AU142" s="17">
        <v>6.8254896071681406E-2</v>
      </c>
      <c r="AV142" s="17"/>
      <c r="AW142" s="17">
        <v>5.0036406247829297E-2</v>
      </c>
      <c r="AX142" s="17">
        <v>8.4322098022245898E-2</v>
      </c>
      <c r="AY142" s="17">
        <v>8.6554083313396493E-2</v>
      </c>
      <c r="AZ142" s="17">
        <v>0.108591959572837</v>
      </c>
      <c r="BA142" s="17">
        <v>3.7972307668768898E-2</v>
      </c>
      <c r="BB142" s="17">
        <v>9.1734815050013505E-2</v>
      </c>
      <c r="BC142" s="17">
        <v>6.1457058554576303E-2</v>
      </c>
      <c r="BD142" s="17">
        <v>3.6439199513989697E-2</v>
      </c>
      <c r="BE142" s="17">
        <v>4.3484499970148E-2</v>
      </c>
      <c r="BF142" s="17">
        <v>6.6875821291868601E-2</v>
      </c>
      <c r="BG142" s="17">
        <v>9.0011868275766196E-2</v>
      </c>
      <c r="BH142" s="17">
        <v>2.6755383182581E-2</v>
      </c>
      <c r="BI142" s="17">
        <v>4.6954730517174699E-2</v>
      </c>
      <c r="BJ142" s="17">
        <v>3.1870790998778598E-2</v>
      </c>
      <c r="BK142" s="17">
        <v>1.95698691662008E-2</v>
      </c>
      <c r="BL142" s="17">
        <v>3.3575043152152699E-2</v>
      </c>
      <c r="BM142" s="17"/>
      <c r="BN142" s="17">
        <v>5.0805792566902097E-2</v>
      </c>
      <c r="BO142" s="17">
        <v>7.6946243148027699E-2</v>
      </c>
      <c r="BP142" s="17"/>
      <c r="BQ142" s="17">
        <v>5.2525153449236403E-2</v>
      </c>
      <c r="BR142" s="17">
        <v>6.4847840933621004E-2</v>
      </c>
      <c r="BS142" s="17"/>
      <c r="BT142" s="17">
        <v>4.4405084308370903E-2</v>
      </c>
      <c r="BU142" s="17"/>
      <c r="BV142" s="17">
        <v>8.4742606717387398E-2</v>
      </c>
      <c r="BW142" s="17">
        <v>6.8554620396789098E-2</v>
      </c>
      <c r="BX142" s="17">
        <v>5.1011774124275502E-2</v>
      </c>
      <c r="BY142" s="17"/>
      <c r="BZ142" s="17">
        <v>0.136999771946542</v>
      </c>
      <c r="CA142" s="17">
        <v>7.3815870381268203E-2</v>
      </c>
      <c r="CB142" s="17">
        <v>6.3209121896361298E-2</v>
      </c>
      <c r="CC142" s="17">
        <v>3.05434799233942E-2</v>
      </c>
      <c r="CD142" s="17">
        <v>4.4517607181017098E-2</v>
      </c>
      <c r="CE142" s="17">
        <v>3.9814531048574499E-2</v>
      </c>
      <c r="CF142" s="17">
        <v>6.2472289631359798E-2</v>
      </c>
      <c r="CG142" s="17"/>
      <c r="CH142" s="17">
        <v>3.0586385797090498E-2</v>
      </c>
      <c r="CI142" s="17">
        <v>3.5215573795083999E-2</v>
      </c>
      <c r="CJ142" s="17">
        <v>7.0876621563713299E-2</v>
      </c>
      <c r="CK142" s="17">
        <v>0.117042253136292</v>
      </c>
      <c r="CL142" s="17">
        <v>0.100012428825437</v>
      </c>
    </row>
    <row r="143" spans="2:90" x14ac:dyDescent="0.3">
      <c r="B143" t="s">
        <v>144</v>
      </c>
      <c r="C143" s="17">
        <v>7.6685338165408096E-2</v>
      </c>
      <c r="D143" s="17">
        <v>7.1822995903323694E-2</v>
      </c>
      <c r="E143" s="17">
        <v>8.1105653803639099E-2</v>
      </c>
      <c r="F143" s="17"/>
      <c r="G143" s="17">
        <v>9.2580333687955194E-2</v>
      </c>
      <c r="H143" s="17">
        <v>6.6949865660253294E-2</v>
      </c>
      <c r="I143" s="17">
        <v>9.13957604935349E-2</v>
      </c>
      <c r="J143" s="17">
        <v>0.116432123915886</v>
      </c>
      <c r="K143" s="17">
        <v>7.2774758356318997E-2</v>
      </c>
      <c r="L143" s="17">
        <v>3.2396786121040397E-2</v>
      </c>
      <c r="M143" s="17"/>
      <c r="N143" s="17">
        <v>4.78325080416587E-2</v>
      </c>
      <c r="O143" s="17">
        <v>8.4752032486881096E-2</v>
      </c>
      <c r="P143" s="17">
        <v>7.8690071503415504E-2</v>
      </c>
      <c r="Q143" s="17">
        <v>9.8418148377328596E-2</v>
      </c>
      <c r="R143" s="17"/>
      <c r="S143" s="17">
        <v>5.1738370199581302E-2</v>
      </c>
      <c r="T143" s="17">
        <v>8.2119588970493707E-2</v>
      </c>
      <c r="U143" s="17">
        <v>0.121606320924359</v>
      </c>
      <c r="V143" s="17">
        <v>7.8997165658093699E-2</v>
      </c>
      <c r="W143" s="17">
        <v>5.2369286307342597E-2</v>
      </c>
      <c r="X143" s="17">
        <v>9.3659466509536105E-2</v>
      </c>
      <c r="Y143" s="17">
        <v>7.9364343144348704E-2</v>
      </c>
      <c r="Z143" s="17">
        <v>3.3314042126031E-2</v>
      </c>
      <c r="AA143" s="17">
        <v>8.8308190164527706E-2</v>
      </c>
      <c r="AB143" s="17">
        <v>6.2570983766534596E-2</v>
      </c>
      <c r="AC143" s="17">
        <v>5.4292381514971101E-2</v>
      </c>
      <c r="AD143" s="17">
        <v>0.13650081059879399</v>
      </c>
      <c r="AE143" s="17"/>
      <c r="AF143" s="17">
        <v>6.11139358208935E-2</v>
      </c>
      <c r="AG143" s="17">
        <v>9.0370587013257495E-2</v>
      </c>
      <c r="AH143" s="17">
        <v>7.4634957673433699E-2</v>
      </c>
      <c r="AI143" s="17"/>
      <c r="AJ143" s="17">
        <v>6.2092596266934703E-2</v>
      </c>
      <c r="AK143" s="17">
        <v>8.8852899482581599E-2</v>
      </c>
      <c r="AL143" s="17">
        <v>5.9529906850091699E-2</v>
      </c>
      <c r="AM143" s="17">
        <v>5.9509863572681503E-2</v>
      </c>
      <c r="AN143" s="17">
        <v>9.0854919896633898E-2</v>
      </c>
      <c r="AO143" s="17"/>
      <c r="AP143" s="17">
        <v>7.5764173380190203E-2</v>
      </c>
      <c r="AQ143" s="17">
        <v>7.2675427341688997E-2</v>
      </c>
      <c r="AR143" s="17">
        <v>0.103452514803772</v>
      </c>
      <c r="AS143" s="17">
        <v>7.0613654572242099E-2</v>
      </c>
      <c r="AT143" s="17">
        <v>8.2139324962126697E-2</v>
      </c>
      <c r="AU143" s="17">
        <v>5.5561371421547601E-2</v>
      </c>
      <c r="AV143" s="17"/>
      <c r="AW143" s="17">
        <v>9.7121026461061605E-2</v>
      </c>
      <c r="AX143" s="17">
        <v>0.12848312450567401</v>
      </c>
      <c r="AY143" s="17">
        <v>0.114221530149447</v>
      </c>
      <c r="AZ143" s="17">
        <v>9.7379541524770505E-2</v>
      </c>
      <c r="BA143" s="17">
        <v>8.5020077498885294E-2</v>
      </c>
      <c r="BB143" s="17">
        <v>9.1791171574098204E-2</v>
      </c>
      <c r="BC143" s="17">
        <v>9.5830347006124694E-2</v>
      </c>
      <c r="BD143" s="17">
        <v>8.8859893490463804E-2</v>
      </c>
      <c r="BE143" s="17">
        <v>5.3417519171175903E-2</v>
      </c>
      <c r="BF143" s="17">
        <v>8.0729200856342706E-2</v>
      </c>
      <c r="BG143" s="17">
        <v>6.7387265961564496E-2</v>
      </c>
      <c r="BH143" s="17">
        <v>7.6159800117690302E-2</v>
      </c>
      <c r="BI143" s="17">
        <v>0</v>
      </c>
      <c r="BJ143" s="17">
        <v>3.2044110133208001E-2</v>
      </c>
      <c r="BK143" s="17">
        <v>4.6031965969366699E-2</v>
      </c>
      <c r="BL143" s="17">
        <v>1.43282966551894E-2</v>
      </c>
      <c r="BM143" s="17"/>
      <c r="BN143" s="17">
        <v>6.7829171331399596E-2</v>
      </c>
      <c r="BO143" s="17">
        <v>9.0033720061266406E-2</v>
      </c>
      <c r="BP143" s="17"/>
      <c r="BQ143" s="17">
        <v>6.8370429618712703E-2</v>
      </c>
      <c r="BR143" s="17">
        <v>0.13569746290071499</v>
      </c>
      <c r="BS143" s="17"/>
      <c r="BT143" s="17">
        <v>6.8078459183222806E-2</v>
      </c>
      <c r="BU143" s="17"/>
      <c r="BV143" s="17">
        <v>8.9283650513627202E-2</v>
      </c>
      <c r="BW143" s="17">
        <v>7.2298390540085897E-2</v>
      </c>
      <c r="BX143" s="17">
        <v>7.2502798406954103E-2</v>
      </c>
      <c r="BY143" s="17"/>
      <c r="BZ143" s="17">
        <v>8.2846147168189693E-2</v>
      </c>
      <c r="CA143" s="17">
        <v>0.12527341407943601</v>
      </c>
      <c r="CB143" s="17">
        <v>0.110458500210781</v>
      </c>
      <c r="CC143" s="17">
        <v>0.117153472147836</v>
      </c>
      <c r="CD143" s="17">
        <v>5.06048609683767E-2</v>
      </c>
      <c r="CE143" s="17">
        <v>4.4131385071317399E-2</v>
      </c>
      <c r="CF143" s="17">
        <v>2.39291389089532E-2</v>
      </c>
      <c r="CG143" s="17"/>
      <c r="CH143" s="17">
        <v>3.0426726681864E-2</v>
      </c>
      <c r="CI143" s="17">
        <v>4.1736223713650197E-2</v>
      </c>
      <c r="CJ143" s="17">
        <v>8.7418245705099595E-2</v>
      </c>
      <c r="CK143" s="17">
        <v>0.15296293321516799</v>
      </c>
      <c r="CL143" s="17">
        <v>0.11795950717454801</v>
      </c>
    </row>
    <row r="144" spans="2:90" x14ac:dyDescent="0.3">
      <c r="B144" t="s">
        <v>145</v>
      </c>
      <c r="C144" s="17">
        <v>0.12534028161043401</v>
      </c>
      <c r="D144" s="17">
        <v>0.104643921859588</v>
      </c>
      <c r="E144" s="17">
        <v>0.14656045935624801</v>
      </c>
      <c r="F144" s="17"/>
      <c r="G144" s="17">
        <v>0.15747465263968399</v>
      </c>
      <c r="H144" s="17">
        <v>9.4201119964552202E-2</v>
      </c>
      <c r="I144" s="17">
        <v>0.13851865156013601</v>
      </c>
      <c r="J144" s="17">
        <v>0.14309118932217199</v>
      </c>
      <c r="K144" s="17">
        <v>0.138980535562753</v>
      </c>
      <c r="L144" s="17">
        <v>9.5085812359238603E-2</v>
      </c>
      <c r="M144" s="17"/>
      <c r="N144" s="17">
        <v>0.119104136033651</v>
      </c>
      <c r="O144" s="17">
        <v>0.11905284931985501</v>
      </c>
      <c r="P144" s="17">
        <v>0.152263162365778</v>
      </c>
      <c r="Q144" s="17">
        <v>0.11423696205430001</v>
      </c>
      <c r="R144" s="17"/>
      <c r="S144" s="17">
        <v>0.114756920027599</v>
      </c>
      <c r="T144" s="17">
        <v>0.12948053591164699</v>
      </c>
      <c r="U144" s="17">
        <v>0.12591396188193199</v>
      </c>
      <c r="V144" s="17">
        <v>0.14294926068780001</v>
      </c>
      <c r="W144" s="17">
        <v>0.133305469582017</v>
      </c>
      <c r="X144" s="17">
        <v>0.13251535556539101</v>
      </c>
      <c r="Y144" s="17">
        <v>0.115174892095623</v>
      </c>
      <c r="Z144" s="17">
        <v>0.121368061400712</v>
      </c>
      <c r="AA144" s="17">
        <v>0.10298969438568301</v>
      </c>
      <c r="AB144" s="17">
        <v>0.13893028691811099</v>
      </c>
      <c r="AC144" s="17">
        <v>0.14392452543524401</v>
      </c>
      <c r="AD144" s="17">
        <v>0.105407589932558</v>
      </c>
      <c r="AE144" s="17"/>
      <c r="AF144" s="17">
        <v>0.113337776386852</v>
      </c>
      <c r="AG144" s="17">
        <v>0.114649681194935</v>
      </c>
      <c r="AH144" s="17">
        <v>0.15011972759341799</v>
      </c>
      <c r="AI144" s="17"/>
      <c r="AJ144" s="17">
        <v>0.10797593232735</v>
      </c>
      <c r="AK144" s="17">
        <v>0.115260678495144</v>
      </c>
      <c r="AL144" s="17">
        <v>0.101585730983937</v>
      </c>
      <c r="AM144" s="17">
        <v>0.13723076104498499</v>
      </c>
      <c r="AN144" s="17">
        <v>9.0733687063693294E-2</v>
      </c>
      <c r="AO144" s="17"/>
      <c r="AP144" s="17">
        <v>0.10122573908030399</v>
      </c>
      <c r="AQ144" s="17">
        <v>0.115819864521556</v>
      </c>
      <c r="AR144" s="17">
        <v>0.114628677888164</v>
      </c>
      <c r="AS144" s="17">
        <v>0.13994040753133799</v>
      </c>
      <c r="AT144" s="17">
        <v>8.1825349117957399E-2</v>
      </c>
      <c r="AU144" s="17">
        <v>0.19104719334682899</v>
      </c>
      <c r="AV144" s="17"/>
      <c r="AW144" s="17">
        <v>0.25433628063053898</v>
      </c>
      <c r="AX144" s="17">
        <v>8.6710476130805694E-2</v>
      </c>
      <c r="AY144" s="17">
        <v>0.12626355132653599</v>
      </c>
      <c r="AZ144" s="17">
        <v>7.4031284407042E-2</v>
      </c>
      <c r="BA144" s="17">
        <v>0.14748080907910499</v>
      </c>
      <c r="BB144" s="17">
        <v>0.13930383010335701</v>
      </c>
      <c r="BC144" s="17">
        <v>0.133233662170334</v>
      </c>
      <c r="BD144" s="17">
        <v>0.108937407395283</v>
      </c>
      <c r="BE144" s="17">
        <v>0.14630170407346699</v>
      </c>
      <c r="BF144" s="17">
        <v>0.121573741757511</v>
      </c>
      <c r="BG144" s="17">
        <v>0.13146952823458999</v>
      </c>
      <c r="BH144" s="17">
        <v>0.13341306726246999</v>
      </c>
      <c r="BI144" s="17">
        <v>0.113381288584703</v>
      </c>
      <c r="BJ144" s="17">
        <v>0.130284879813371</v>
      </c>
      <c r="BK144" s="17">
        <v>6.0725553697043098E-2</v>
      </c>
      <c r="BL144" s="17">
        <v>8.8432519353495206E-2</v>
      </c>
      <c r="BM144" s="17"/>
      <c r="BN144" s="17">
        <v>0.116246342480074</v>
      </c>
      <c r="BO144" s="17">
        <v>0.138673460346288</v>
      </c>
      <c r="BP144" s="17"/>
      <c r="BQ144" s="17">
        <v>0.10311619102139</v>
      </c>
      <c r="BR144" s="17">
        <v>0.12742476925683499</v>
      </c>
      <c r="BS144" s="17"/>
      <c r="BT144" s="17">
        <v>9.2440090497008104E-2</v>
      </c>
      <c r="BU144" s="17"/>
      <c r="BV144" s="17">
        <v>0.15257540166464201</v>
      </c>
      <c r="BW144" s="17">
        <v>0.147649279146608</v>
      </c>
      <c r="BX144" s="17">
        <v>0.109521806896901</v>
      </c>
      <c r="BY144" s="17"/>
      <c r="BZ144" s="17">
        <v>0.124819470262656</v>
      </c>
      <c r="CA144" s="17">
        <v>0.12251306362839701</v>
      </c>
      <c r="CB144" s="17">
        <v>0.15678952136674301</v>
      </c>
      <c r="CC144" s="17">
        <v>0.143920550641878</v>
      </c>
      <c r="CD144" s="17">
        <v>0.123777622929499</v>
      </c>
      <c r="CE144" s="17">
        <v>0.11496683161389901</v>
      </c>
      <c r="CF144" s="17">
        <v>7.4550186935795903E-2</v>
      </c>
      <c r="CG144" s="17"/>
      <c r="CH144" s="17">
        <v>6.8703369313324894E-2</v>
      </c>
      <c r="CI144" s="17">
        <v>9.61813816457876E-2</v>
      </c>
      <c r="CJ144" s="17">
        <v>0.17167476938640999</v>
      </c>
      <c r="CK144" s="17">
        <v>0.132123115107975</v>
      </c>
      <c r="CL144" s="17">
        <v>8.2218656863407805E-2</v>
      </c>
    </row>
    <row r="145" spans="2:90" x14ac:dyDescent="0.3">
      <c r="B145" t="s">
        <v>146</v>
      </c>
      <c r="C145" s="17">
        <v>0.110712554552306</v>
      </c>
      <c r="D145" s="17">
        <v>0.109455973445377</v>
      </c>
      <c r="E145" s="17">
        <v>0.112818234596686</v>
      </c>
      <c r="F145" s="17"/>
      <c r="G145" s="17">
        <v>0.13840618237167401</v>
      </c>
      <c r="H145" s="17">
        <v>0.12889300471157</v>
      </c>
      <c r="I145" s="17">
        <v>0.105345064907772</v>
      </c>
      <c r="J145" s="17">
        <v>0.100600167491027</v>
      </c>
      <c r="K145" s="17">
        <v>0.104412661208776</v>
      </c>
      <c r="L145" s="17">
        <v>9.4290889777828901E-2</v>
      </c>
      <c r="M145" s="17"/>
      <c r="N145" s="17">
        <v>0.119141256802875</v>
      </c>
      <c r="O145" s="17">
        <v>0.14044553049956199</v>
      </c>
      <c r="P145" s="17">
        <v>9.3352968011866794E-2</v>
      </c>
      <c r="Q145" s="17">
        <v>8.7147146194049702E-2</v>
      </c>
      <c r="R145" s="17"/>
      <c r="S145" s="17">
        <v>0.106471960832232</v>
      </c>
      <c r="T145" s="17">
        <v>0.12385707347429201</v>
      </c>
      <c r="U145" s="17">
        <v>7.1245823169955397E-2</v>
      </c>
      <c r="V145" s="17">
        <v>8.9196691124884403E-2</v>
      </c>
      <c r="W145" s="17">
        <v>8.2515102594852202E-2</v>
      </c>
      <c r="X145" s="17">
        <v>0.15353793431266899</v>
      </c>
      <c r="Y145" s="17">
        <v>0.110932839714457</v>
      </c>
      <c r="Z145" s="17">
        <v>0.13821293075042301</v>
      </c>
      <c r="AA145" s="17">
        <v>0.12717662370383201</v>
      </c>
      <c r="AB145" s="17">
        <v>0.12817031067828299</v>
      </c>
      <c r="AC145" s="17">
        <v>7.4793005851831504E-2</v>
      </c>
      <c r="AD145" s="17">
        <v>9.0104527064658393E-2</v>
      </c>
      <c r="AE145" s="17"/>
      <c r="AF145" s="17">
        <v>0.10421136204475701</v>
      </c>
      <c r="AG145" s="17">
        <v>0.101193074311067</v>
      </c>
      <c r="AH145" s="17">
        <v>0.115518789998637</v>
      </c>
      <c r="AI145" s="17"/>
      <c r="AJ145" s="17">
        <v>9.5160772528735907E-2</v>
      </c>
      <c r="AK145" s="17">
        <v>0.103283709557439</v>
      </c>
      <c r="AL145" s="17">
        <v>0.113963083467448</v>
      </c>
      <c r="AM145" s="17">
        <v>0.10657300958567099</v>
      </c>
      <c r="AN145" s="17">
        <v>0.129784193325995</v>
      </c>
      <c r="AO145" s="17"/>
      <c r="AP145" s="17">
        <v>0.12980735998342399</v>
      </c>
      <c r="AQ145" s="17">
        <v>0.10044034458388799</v>
      </c>
      <c r="AR145" s="17">
        <v>0.10716604754754699</v>
      </c>
      <c r="AS145" s="17">
        <v>9.0114474980904705E-2</v>
      </c>
      <c r="AT145" s="17">
        <v>0.146341071909492</v>
      </c>
      <c r="AU145" s="17">
        <v>0.113562212029669</v>
      </c>
      <c r="AV145" s="17"/>
      <c r="AW145" s="17">
        <v>0.11531301150103</v>
      </c>
      <c r="AX145" s="17">
        <v>7.7960039490450397E-2</v>
      </c>
      <c r="AY145" s="17">
        <v>0.11727841211064199</v>
      </c>
      <c r="AZ145" s="17">
        <v>8.8323151163522198E-2</v>
      </c>
      <c r="BA145" s="17">
        <v>0.101253054177065</v>
      </c>
      <c r="BB145" s="17">
        <v>7.5124387808628207E-2</v>
      </c>
      <c r="BC145" s="17">
        <v>0.131833399984713</v>
      </c>
      <c r="BD145" s="17">
        <v>0.15108086662505699</v>
      </c>
      <c r="BE145" s="17">
        <v>0.14764532063706701</v>
      </c>
      <c r="BF145" s="17">
        <v>8.7420269821011101E-2</v>
      </c>
      <c r="BG145" s="17">
        <v>0.10955938467798799</v>
      </c>
      <c r="BH145" s="17">
        <v>0.14513166341283901</v>
      </c>
      <c r="BI145" s="17">
        <v>9.2177860249881394E-2</v>
      </c>
      <c r="BJ145" s="17">
        <v>0.11952974396414499</v>
      </c>
      <c r="BK145" s="17">
        <v>0.112189387871626</v>
      </c>
      <c r="BL145" s="17">
        <v>0.12815871086157901</v>
      </c>
      <c r="BM145" s="17"/>
      <c r="BN145" s="17">
        <v>0.105229199128005</v>
      </c>
      <c r="BO145" s="17">
        <v>0.117578131804068</v>
      </c>
      <c r="BP145" s="17"/>
      <c r="BQ145" s="17">
        <v>0.13177952348974001</v>
      </c>
      <c r="BR145" s="17">
        <v>4.8365468882998301E-2</v>
      </c>
      <c r="BS145" s="17"/>
      <c r="BT145" s="17">
        <v>0.112311983092484</v>
      </c>
      <c r="BU145" s="17"/>
      <c r="BV145" s="17">
        <v>0.11516872436242501</v>
      </c>
      <c r="BW145" s="17">
        <v>0.117309032480505</v>
      </c>
      <c r="BX145" s="17">
        <v>0.106621717388607</v>
      </c>
      <c r="BY145" s="17"/>
      <c r="BZ145" s="17">
        <v>8.7909867289446803E-2</v>
      </c>
      <c r="CA145" s="17">
        <v>0.12895345517090601</v>
      </c>
      <c r="CB145" s="17">
        <v>0.12790645007873699</v>
      </c>
      <c r="CC145" s="17">
        <v>0.13911246053808901</v>
      </c>
      <c r="CD145" s="17">
        <v>0.111178228752407</v>
      </c>
      <c r="CE145" s="17">
        <v>9.3147223404919099E-2</v>
      </c>
      <c r="CF145" s="17">
        <v>8.4578695371510901E-2</v>
      </c>
      <c r="CG145" s="17"/>
      <c r="CH145" s="17">
        <v>7.1258782007847105E-2</v>
      </c>
      <c r="CI145" s="17">
        <v>0.12562827359915699</v>
      </c>
      <c r="CJ145" s="17">
        <v>0.11446050630820501</v>
      </c>
      <c r="CK145" s="17">
        <v>9.2427602022218502E-2</v>
      </c>
      <c r="CL145" s="17">
        <v>0.10563425704045</v>
      </c>
    </row>
    <row r="146" spans="2:90" x14ac:dyDescent="0.3">
      <c r="B146" t="s">
        <v>147</v>
      </c>
      <c r="C146" s="17">
        <v>0.14231001665746801</v>
      </c>
      <c r="D146" s="17">
        <v>0.149865651965885</v>
      </c>
      <c r="E146" s="17">
        <v>0.13605396953218599</v>
      </c>
      <c r="F146" s="17"/>
      <c r="G146" s="17">
        <v>9.9722664882882103E-2</v>
      </c>
      <c r="H146" s="17">
        <v>0.16269288290702699</v>
      </c>
      <c r="I146" s="17">
        <v>0.157956658921761</v>
      </c>
      <c r="J146" s="17">
        <v>0.12741658519280799</v>
      </c>
      <c r="K146" s="17">
        <v>0.14336863245398199</v>
      </c>
      <c r="L146" s="17">
        <v>0.15251344421694299</v>
      </c>
      <c r="M146" s="17"/>
      <c r="N146" s="17">
        <v>0.17793285406328399</v>
      </c>
      <c r="O146" s="17">
        <v>0.128991848133476</v>
      </c>
      <c r="P146" s="17">
        <v>0.14721936067807301</v>
      </c>
      <c r="Q146" s="17">
        <v>0.11483573429034701</v>
      </c>
      <c r="R146" s="17"/>
      <c r="S146" s="17">
        <v>0.11405199768815499</v>
      </c>
      <c r="T146" s="17">
        <v>0.17983306136010499</v>
      </c>
      <c r="U146" s="17">
        <v>0.12409198605662899</v>
      </c>
      <c r="V146" s="17">
        <v>0.14727949997791401</v>
      </c>
      <c r="W146" s="17">
        <v>0.221147540899926</v>
      </c>
      <c r="X146" s="17">
        <v>8.7895489769468801E-2</v>
      </c>
      <c r="Y146" s="17">
        <v>0.123664002289537</v>
      </c>
      <c r="Z146" s="17">
        <v>0.12906646016953099</v>
      </c>
      <c r="AA146" s="17">
        <v>0.142193750527393</v>
      </c>
      <c r="AB146" s="17">
        <v>0.156990937011773</v>
      </c>
      <c r="AC146" s="17">
        <v>0.130528889711888</v>
      </c>
      <c r="AD146" s="17">
        <v>0.16780069959510599</v>
      </c>
      <c r="AE146" s="17"/>
      <c r="AF146" s="17">
        <v>0.137224909637961</v>
      </c>
      <c r="AG146" s="17">
        <v>0.17602746521815801</v>
      </c>
      <c r="AH146" s="17">
        <v>9.4246281415712604E-2</v>
      </c>
      <c r="AI146" s="17"/>
      <c r="AJ146" s="17">
        <v>0.14032027722478299</v>
      </c>
      <c r="AK146" s="17">
        <v>0.16539663697861201</v>
      </c>
      <c r="AL146" s="17">
        <v>0.16520946869088199</v>
      </c>
      <c r="AM146" s="17">
        <v>0.159907139228256</v>
      </c>
      <c r="AN146" s="17">
        <v>0.12796391755301401</v>
      </c>
      <c r="AO146" s="17"/>
      <c r="AP146" s="17">
        <v>0.16174855194427901</v>
      </c>
      <c r="AQ146" s="17">
        <v>0.13777111282454599</v>
      </c>
      <c r="AR146" s="17">
        <v>0.16497066228541801</v>
      </c>
      <c r="AS146" s="17">
        <v>0.14821568395853499</v>
      </c>
      <c r="AT146" s="17">
        <v>0.15951293608384001</v>
      </c>
      <c r="AU146" s="17">
        <v>9.5853093924849003E-2</v>
      </c>
      <c r="AV146" s="17"/>
      <c r="AW146" s="17">
        <v>0</v>
      </c>
      <c r="AX146" s="17">
        <v>0.117813708427259</v>
      </c>
      <c r="AY146" s="17">
        <v>7.7320526511480706E-2</v>
      </c>
      <c r="AZ146" s="17">
        <v>0.103547828837682</v>
      </c>
      <c r="BA146" s="17">
        <v>0.14651802281648801</v>
      </c>
      <c r="BB146" s="17">
        <v>0.13164379992501399</v>
      </c>
      <c r="BC146" s="17">
        <v>0.147383800379528</v>
      </c>
      <c r="BD146" s="17">
        <v>0.165849313178976</v>
      </c>
      <c r="BE146" s="17">
        <v>0.14908627934042001</v>
      </c>
      <c r="BF146" s="17">
        <v>0.21588647409015499</v>
      </c>
      <c r="BG146" s="17">
        <v>0.17784572089329201</v>
      </c>
      <c r="BH146" s="17">
        <v>0.13268407901495399</v>
      </c>
      <c r="BI146" s="17">
        <v>0.209191766640489</v>
      </c>
      <c r="BJ146" s="17">
        <v>0.21840750308469001</v>
      </c>
      <c r="BK146" s="17">
        <v>0.193184775380906</v>
      </c>
      <c r="BL146" s="17">
        <v>0.118329779163187</v>
      </c>
      <c r="BM146" s="17"/>
      <c r="BN146" s="17">
        <v>0.15294345120536801</v>
      </c>
      <c r="BO146" s="17">
        <v>0.12968269025555601</v>
      </c>
      <c r="BP146" s="17"/>
      <c r="BQ146" s="17">
        <v>0.172746454786814</v>
      </c>
      <c r="BR146" s="17">
        <v>0.16004996437675001</v>
      </c>
      <c r="BS146" s="17"/>
      <c r="BT146" s="17">
        <v>0.14813773732698499</v>
      </c>
      <c r="BU146" s="17"/>
      <c r="BV146" s="17">
        <v>0.114215736810076</v>
      </c>
      <c r="BW146" s="17">
        <v>0.11382636519478501</v>
      </c>
      <c r="BX146" s="17">
        <v>0.16466086474557801</v>
      </c>
      <c r="BY146" s="17"/>
      <c r="BZ146" s="17">
        <v>9.3588915041646598E-2</v>
      </c>
      <c r="CA146" s="17">
        <v>0.104139061799449</v>
      </c>
      <c r="CB146" s="17">
        <v>0.14865689739271201</v>
      </c>
      <c r="CC146" s="17">
        <v>0.15359193884163599</v>
      </c>
      <c r="CD146" s="17">
        <v>0.15784516842263999</v>
      </c>
      <c r="CE146" s="17">
        <v>0.18373273291774</v>
      </c>
      <c r="CF146" s="17">
        <v>0.14312597567826801</v>
      </c>
      <c r="CG146" s="17"/>
      <c r="CH146" s="17">
        <v>0.112402359214941</v>
      </c>
      <c r="CI146" s="17">
        <v>0.16394052660993699</v>
      </c>
      <c r="CJ146" s="17">
        <v>0.15071608261537101</v>
      </c>
      <c r="CK146" s="17">
        <v>0.122998808128701</v>
      </c>
      <c r="CL146" s="17">
        <v>1.2414871874260099E-2</v>
      </c>
    </row>
    <row r="147" spans="2:90" x14ac:dyDescent="0.3">
      <c r="B147" t="s">
        <v>148</v>
      </c>
      <c r="C147" s="17">
        <v>0.16748138732951801</v>
      </c>
      <c r="D147" s="17">
        <v>0.182203400721582</v>
      </c>
      <c r="E147" s="17">
        <v>0.15442115515069499</v>
      </c>
      <c r="F147" s="17"/>
      <c r="G147" s="17">
        <v>0.10565326170132899</v>
      </c>
      <c r="H147" s="17">
        <v>0.16524731019198399</v>
      </c>
      <c r="I147" s="17">
        <v>0.150210719515219</v>
      </c>
      <c r="J147" s="17">
        <v>0.17434952600713199</v>
      </c>
      <c r="K147" s="17">
        <v>0.16112455863441</v>
      </c>
      <c r="L147" s="17">
        <v>0.22321108545007901</v>
      </c>
      <c r="M147" s="17"/>
      <c r="N147" s="17">
        <v>0.201777647608813</v>
      </c>
      <c r="O147" s="17">
        <v>0.15762781193286199</v>
      </c>
      <c r="P147" s="17">
        <v>0.13452750489749299</v>
      </c>
      <c r="Q147" s="17">
        <v>0.167247050300428</v>
      </c>
      <c r="R147" s="17"/>
      <c r="S147" s="17">
        <v>0.169301266513156</v>
      </c>
      <c r="T147" s="17">
        <v>0.146903094625845</v>
      </c>
      <c r="U147" s="17">
        <v>0.168848107277138</v>
      </c>
      <c r="V147" s="17">
        <v>0.162846764448531</v>
      </c>
      <c r="W147" s="17">
        <v>0.180651783295875</v>
      </c>
      <c r="X147" s="17">
        <v>0.170317121668324</v>
      </c>
      <c r="Y147" s="17">
        <v>0.21409649872341099</v>
      </c>
      <c r="Z147" s="17">
        <v>0.15248988512222</v>
      </c>
      <c r="AA147" s="17">
        <v>0.15636939327226199</v>
      </c>
      <c r="AB147" s="17">
        <v>0.19588695081055699</v>
      </c>
      <c r="AC147" s="17">
        <v>0.137656757314185</v>
      </c>
      <c r="AD147" s="17">
        <v>0.120585345591861</v>
      </c>
      <c r="AE147" s="17"/>
      <c r="AF147" s="17">
        <v>0.184197264195716</v>
      </c>
      <c r="AG147" s="17">
        <v>0.173348954919362</v>
      </c>
      <c r="AH147" s="17">
        <v>0.13886538994335099</v>
      </c>
      <c r="AI147" s="17"/>
      <c r="AJ147" s="17">
        <v>0.207706603200914</v>
      </c>
      <c r="AK147" s="17">
        <v>0.17146884331023199</v>
      </c>
      <c r="AL147" s="17">
        <v>0.16726300453398399</v>
      </c>
      <c r="AM147" s="17">
        <v>0.176022191875887</v>
      </c>
      <c r="AN147" s="17">
        <v>0.107614044486535</v>
      </c>
      <c r="AO147" s="17"/>
      <c r="AP147" s="17">
        <v>0.182421418296282</v>
      </c>
      <c r="AQ147" s="17">
        <v>0.197561342958256</v>
      </c>
      <c r="AR147" s="17">
        <v>0.140109379137724</v>
      </c>
      <c r="AS147" s="17">
        <v>0.17978985818862001</v>
      </c>
      <c r="AT147" s="17">
        <v>9.4422419582034095E-2</v>
      </c>
      <c r="AU147" s="17">
        <v>0.177617743785563</v>
      </c>
      <c r="AV147" s="17"/>
      <c r="AW147" s="17">
        <v>9.3003295058706401E-2</v>
      </c>
      <c r="AX147" s="17">
        <v>4.4487574728224698E-2</v>
      </c>
      <c r="AY147" s="17">
        <v>0.198071922397968</v>
      </c>
      <c r="AZ147" s="17">
        <v>0.156401769158864</v>
      </c>
      <c r="BA147" s="17">
        <v>0.14856578125966199</v>
      </c>
      <c r="BB147" s="17">
        <v>0.14197014303413799</v>
      </c>
      <c r="BC147" s="17">
        <v>0.117469956149495</v>
      </c>
      <c r="BD147" s="17">
        <v>0.190353037056433</v>
      </c>
      <c r="BE147" s="17">
        <v>0.15281874292657899</v>
      </c>
      <c r="BF147" s="17">
        <v>0.20749381259205399</v>
      </c>
      <c r="BG147" s="17">
        <v>0.15403785284903301</v>
      </c>
      <c r="BH147" s="17">
        <v>0.17423661389180101</v>
      </c>
      <c r="BI147" s="17">
        <v>0.30454559474966802</v>
      </c>
      <c r="BJ147" s="17">
        <v>0.180554503133006</v>
      </c>
      <c r="BK147" s="17">
        <v>0.25382166595018801</v>
      </c>
      <c r="BL147" s="17">
        <v>0.211351735587826</v>
      </c>
      <c r="BM147" s="17"/>
      <c r="BN147" s="17">
        <v>0.188340156193015</v>
      </c>
      <c r="BO147" s="17">
        <v>0.13998277187864799</v>
      </c>
      <c r="BP147" s="17"/>
      <c r="BQ147" s="17">
        <v>0.184101358910883</v>
      </c>
      <c r="BR147" s="17">
        <v>0.150415735731422</v>
      </c>
      <c r="BS147" s="17"/>
      <c r="BT147" s="17">
        <v>0.209777879250341</v>
      </c>
      <c r="BU147" s="17"/>
      <c r="BV147" s="17">
        <v>0.13016361410827301</v>
      </c>
      <c r="BW147" s="17">
        <v>0.17647588509222301</v>
      </c>
      <c r="BX147" s="17">
        <v>0.18152411536006799</v>
      </c>
      <c r="BY147" s="17"/>
      <c r="BZ147" s="17">
        <v>6.9977674471673995E-2</v>
      </c>
      <c r="CA147" s="17">
        <v>0.113087354700702</v>
      </c>
      <c r="CB147" s="17">
        <v>0.172956995267153</v>
      </c>
      <c r="CC147" s="17">
        <v>0.16340696030657401</v>
      </c>
      <c r="CD147" s="17">
        <v>0.186540323854403</v>
      </c>
      <c r="CE147" s="17">
        <v>0.23012376170300999</v>
      </c>
      <c r="CF147" s="17">
        <v>0.228814692862854</v>
      </c>
      <c r="CG147" s="17"/>
      <c r="CH147" s="17">
        <v>0.15763647526317001</v>
      </c>
      <c r="CI147" s="17">
        <v>0.21785934883302899</v>
      </c>
      <c r="CJ147" s="17">
        <v>0.165423850153327</v>
      </c>
      <c r="CK147" s="17">
        <v>9.5635339772334793E-2</v>
      </c>
      <c r="CL147" s="17">
        <v>2.2840178527203499E-2</v>
      </c>
    </row>
    <row r="148" spans="2:90" x14ac:dyDescent="0.3">
      <c r="B148" t="s">
        <v>149</v>
      </c>
      <c r="C148" s="17">
        <v>9.30339471095087E-2</v>
      </c>
      <c r="D148" s="17">
        <v>0.10018842042597</v>
      </c>
      <c r="E148" s="17">
        <v>8.6779344372523701E-2</v>
      </c>
      <c r="F148" s="17"/>
      <c r="G148" s="17">
        <v>8.0315206370903294E-2</v>
      </c>
      <c r="H148" s="17">
        <v>7.97084398811784E-2</v>
      </c>
      <c r="I148" s="17">
        <v>6.9324057698948796E-2</v>
      </c>
      <c r="J148" s="17">
        <v>6.8355620924399105E-2</v>
      </c>
      <c r="K148" s="17">
        <v>8.5616677015587395E-2</v>
      </c>
      <c r="L148" s="17">
        <v>0.15679129340585701</v>
      </c>
      <c r="M148" s="17"/>
      <c r="N148" s="17">
        <v>0.10685001331374</v>
      </c>
      <c r="O148" s="17">
        <v>8.2824016464358594E-2</v>
      </c>
      <c r="P148" s="17">
        <v>0.11025324985799501</v>
      </c>
      <c r="Q148" s="17">
        <v>7.4515488803441193E-2</v>
      </c>
      <c r="R148" s="17"/>
      <c r="S148" s="17">
        <v>0.10959548050850899</v>
      </c>
      <c r="T148" s="17">
        <v>8.4549170710162103E-2</v>
      </c>
      <c r="U148" s="17">
        <v>7.9965045065396603E-2</v>
      </c>
      <c r="V148" s="17">
        <v>0.119513480600123</v>
      </c>
      <c r="W148" s="17">
        <v>7.3257538588189897E-2</v>
      </c>
      <c r="X148" s="17">
        <v>7.4975363945741294E-2</v>
      </c>
      <c r="Y148" s="17">
        <v>0.106254492147737</v>
      </c>
      <c r="Z148" s="17">
        <v>9.1795294893416202E-2</v>
      </c>
      <c r="AA148" s="17">
        <v>8.3772476840515295E-2</v>
      </c>
      <c r="AB148" s="17">
        <v>7.0376809947614097E-2</v>
      </c>
      <c r="AC148" s="17">
        <v>0.11798017244277299</v>
      </c>
      <c r="AD148" s="17">
        <v>0.13501620972637199</v>
      </c>
      <c r="AE148" s="17"/>
      <c r="AF148" s="17">
        <v>0.10836983397146301</v>
      </c>
      <c r="AG148" s="17">
        <v>9.2023195323666707E-2</v>
      </c>
      <c r="AH148" s="17">
        <v>8.8240977570672494E-2</v>
      </c>
      <c r="AI148" s="17"/>
      <c r="AJ148" s="17">
        <v>0.126766947046944</v>
      </c>
      <c r="AK148" s="17">
        <v>8.8842188448750303E-2</v>
      </c>
      <c r="AL148" s="17">
        <v>0.11349203876133999</v>
      </c>
      <c r="AM148" s="17">
        <v>6.09232741188463E-2</v>
      </c>
      <c r="AN148" s="17">
        <v>0.139832307036408</v>
      </c>
      <c r="AO148" s="17"/>
      <c r="AP148" s="17">
        <v>9.86583877447062E-2</v>
      </c>
      <c r="AQ148" s="17">
        <v>0.11921115824167899</v>
      </c>
      <c r="AR148" s="17">
        <v>7.0382221791611202E-2</v>
      </c>
      <c r="AS148" s="17">
        <v>6.9913740037256394E-2</v>
      </c>
      <c r="AT148" s="17">
        <v>0.108036580468511</v>
      </c>
      <c r="AU148" s="17">
        <v>0.125445683317148</v>
      </c>
      <c r="AV148" s="17"/>
      <c r="AW148" s="17">
        <v>0.15196838138440899</v>
      </c>
      <c r="AX148" s="17">
        <v>4.5420822382171898E-2</v>
      </c>
      <c r="AY148" s="17">
        <v>1.4179790573327499E-2</v>
      </c>
      <c r="AZ148" s="17">
        <v>8.5133090201410397E-2</v>
      </c>
      <c r="BA148" s="17">
        <v>0.118865010965926</v>
      </c>
      <c r="BB148" s="17">
        <v>8.0980239712860794E-2</v>
      </c>
      <c r="BC148" s="17">
        <v>0.101558508672229</v>
      </c>
      <c r="BD148" s="17">
        <v>9.2076647239173706E-2</v>
      </c>
      <c r="BE148" s="17">
        <v>0.122369232786641</v>
      </c>
      <c r="BF148" s="17">
        <v>8.8189231456526795E-2</v>
      </c>
      <c r="BG148" s="17">
        <v>0.121895527912437</v>
      </c>
      <c r="BH148" s="17">
        <v>9.9155490646077094E-2</v>
      </c>
      <c r="BI148" s="17">
        <v>6.3098374760471504E-2</v>
      </c>
      <c r="BJ148" s="17">
        <v>8.4038870497608095E-2</v>
      </c>
      <c r="BK148" s="17">
        <v>7.8226780770440096E-2</v>
      </c>
      <c r="BL148" s="17">
        <v>0.13218357754242399</v>
      </c>
      <c r="BM148" s="17"/>
      <c r="BN148" s="17">
        <v>0.106150902165376</v>
      </c>
      <c r="BO148" s="17">
        <v>7.2860076077521499E-2</v>
      </c>
      <c r="BP148" s="17"/>
      <c r="BQ148" s="17">
        <v>0.10411633561443</v>
      </c>
      <c r="BR148" s="17">
        <v>6.2277965484551299E-2</v>
      </c>
      <c r="BS148" s="17"/>
      <c r="BT148" s="17">
        <v>0.10535477148804399</v>
      </c>
      <c r="BU148" s="17"/>
      <c r="BV148" s="17">
        <v>7.6000386336178602E-2</v>
      </c>
      <c r="BW148" s="17">
        <v>8.8431897346671104E-2</v>
      </c>
      <c r="BX148" s="17">
        <v>0.10457915920652</v>
      </c>
      <c r="BY148" s="17"/>
      <c r="BZ148" s="17">
        <v>3.53823853111606E-2</v>
      </c>
      <c r="CA148" s="17">
        <v>4.9545705736676202E-2</v>
      </c>
      <c r="CB148" s="17">
        <v>5.5793258056041899E-2</v>
      </c>
      <c r="CC148" s="17">
        <v>8.4266914941575802E-2</v>
      </c>
      <c r="CD148" s="17">
        <v>0.14956374975464101</v>
      </c>
      <c r="CE148" s="17">
        <v>0.11793148938389</v>
      </c>
      <c r="CF148" s="17">
        <v>0.13536511500307299</v>
      </c>
      <c r="CG148" s="17"/>
      <c r="CH148" s="17">
        <v>0.15454097527723201</v>
      </c>
      <c r="CI148" s="17">
        <v>0.127238745362834</v>
      </c>
      <c r="CJ148" s="17">
        <v>7.1654138398263401E-2</v>
      </c>
      <c r="CK148" s="17">
        <v>4.3311286167737002E-2</v>
      </c>
      <c r="CL148" s="17">
        <v>1.54342954930194E-2</v>
      </c>
    </row>
    <row r="149" spans="2:90" x14ac:dyDescent="0.3">
      <c r="B149" t="s">
        <v>150</v>
      </c>
      <c r="C149" s="17">
        <v>0.10102804685062999</v>
      </c>
      <c r="D149" s="17">
        <v>0.11639804566812</v>
      </c>
      <c r="E149" s="17">
        <v>8.6807760200501502E-2</v>
      </c>
      <c r="F149" s="17"/>
      <c r="G149" s="17">
        <v>9.0128397855850001E-2</v>
      </c>
      <c r="H149" s="17">
        <v>0.102791660615258</v>
      </c>
      <c r="I149" s="17">
        <v>9.1513845275851505E-2</v>
      </c>
      <c r="J149" s="17">
        <v>7.2340767696235195E-2</v>
      </c>
      <c r="K149" s="17">
        <v>9.0841534160369594E-2</v>
      </c>
      <c r="L149" s="17">
        <v>0.14473599748418001</v>
      </c>
      <c r="M149" s="17"/>
      <c r="N149" s="17">
        <v>9.6879897642141402E-2</v>
      </c>
      <c r="O149" s="17">
        <v>9.5139666896701197E-2</v>
      </c>
      <c r="P149" s="17">
        <v>0.105570795504964</v>
      </c>
      <c r="Q149" s="17">
        <v>0.106562370110601</v>
      </c>
      <c r="R149" s="17"/>
      <c r="S149" s="17">
        <v>0.110892402966243</v>
      </c>
      <c r="T149" s="17">
        <v>0.11169544335537999</v>
      </c>
      <c r="U149" s="17">
        <v>0.13881986090897699</v>
      </c>
      <c r="V149" s="17">
        <v>8.9605128026887304E-2</v>
      </c>
      <c r="W149" s="17">
        <v>5.7617174980156803E-2</v>
      </c>
      <c r="X149" s="17">
        <v>9.63442347513154E-2</v>
      </c>
      <c r="Y149" s="17">
        <v>8.6659100035155104E-2</v>
      </c>
      <c r="Z149" s="17">
        <v>0.12748533055202799</v>
      </c>
      <c r="AA149" s="17">
        <v>8.1119472585454697E-2</v>
      </c>
      <c r="AB149" s="17">
        <v>0.110069386503361</v>
      </c>
      <c r="AC149" s="17">
        <v>0.121809590125331</v>
      </c>
      <c r="AD149" s="17">
        <v>7.18637877303933E-2</v>
      </c>
      <c r="AE149" s="17"/>
      <c r="AF149" s="17">
        <v>0.119118950442449</v>
      </c>
      <c r="AG149" s="17">
        <v>0.101352813355574</v>
      </c>
      <c r="AH149" s="17">
        <v>9.0588659710963207E-2</v>
      </c>
      <c r="AI149" s="17"/>
      <c r="AJ149" s="17">
        <v>0.13004631150819501</v>
      </c>
      <c r="AK149" s="17">
        <v>9.69567890309741E-2</v>
      </c>
      <c r="AL149" s="17">
        <v>0.11591377851826</v>
      </c>
      <c r="AM149" s="17">
        <v>0.10649382363689899</v>
      </c>
      <c r="AN149" s="17">
        <v>7.90367185873284E-2</v>
      </c>
      <c r="AO149" s="17"/>
      <c r="AP149" s="17">
        <v>0.109421223272214</v>
      </c>
      <c r="AQ149" s="17">
        <v>0.12415679411442899</v>
      </c>
      <c r="AR149" s="17">
        <v>8.5446900920602101E-2</v>
      </c>
      <c r="AS149" s="17">
        <v>0.112861918956945</v>
      </c>
      <c r="AT149" s="17">
        <v>6.3339109312420705E-2</v>
      </c>
      <c r="AU149" s="17">
        <v>8.3080762115414999E-2</v>
      </c>
      <c r="AV149" s="17"/>
      <c r="AW149" s="17">
        <v>5.3573089408536299E-2</v>
      </c>
      <c r="AX149" s="17">
        <v>0.134490123088154</v>
      </c>
      <c r="AY149" s="17">
        <v>0.116554354002513</v>
      </c>
      <c r="AZ149" s="17">
        <v>8.7210307657623595E-2</v>
      </c>
      <c r="BA149" s="17">
        <v>8.96174917979152E-2</v>
      </c>
      <c r="BB149" s="17">
        <v>0.10275842492119699</v>
      </c>
      <c r="BC149" s="17">
        <v>8.41731731152741E-2</v>
      </c>
      <c r="BD149" s="17">
        <v>8.45546168367316E-2</v>
      </c>
      <c r="BE149" s="17">
        <v>7.1797964922546004E-2</v>
      </c>
      <c r="BF149" s="17">
        <v>9.1071562500398107E-2</v>
      </c>
      <c r="BG149" s="17">
        <v>8.0462668193361203E-2</v>
      </c>
      <c r="BH149" s="17">
        <v>9.5882891103283505E-2</v>
      </c>
      <c r="BI149" s="17">
        <v>6.2058361489915802E-2</v>
      </c>
      <c r="BJ149" s="17">
        <v>8.4856443614319196E-2</v>
      </c>
      <c r="BK149" s="17">
        <v>0.21483938200726099</v>
      </c>
      <c r="BL149" s="17">
        <v>0.18335469799085299</v>
      </c>
      <c r="BM149" s="17"/>
      <c r="BN149" s="17">
        <v>0.112719032363904</v>
      </c>
      <c r="BO149" s="17">
        <v>8.3063097214780807E-2</v>
      </c>
      <c r="BP149" s="17"/>
      <c r="BQ149" s="17">
        <v>0.10926272227627699</v>
      </c>
      <c r="BR149" s="17">
        <v>8.4367430099464999E-2</v>
      </c>
      <c r="BS149" s="17"/>
      <c r="BT149" s="17">
        <v>0.119783366746246</v>
      </c>
      <c r="BU149" s="17"/>
      <c r="BV149" s="17">
        <v>8.7116026694432705E-2</v>
      </c>
      <c r="BW149" s="17">
        <v>8.7615916448501502E-2</v>
      </c>
      <c r="BX149" s="17">
        <v>0.11130480757859</v>
      </c>
      <c r="BY149" s="17"/>
      <c r="BZ149" s="17">
        <v>6.1372682443872797E-2</v>
      </c>
      <c r="CA149" s="17">
        <v>6.8936409886169503E-2</v>
      </c>
      <c r="CB149" s="17">
        <v>5.5201484788986101E-2</v>
      </c>
      <c r="CC149" s="17">
        <v>7.96301625684777E-2</v>
      </c>
      <c r="CD149" s="17">
        <v>0.115903081425221</v>
      </c>
      <c r="CE149" s="17">
        <v>0.106415436928816</v>
      </c>
      <c r="CF149" s="17">
        <v>0.19115240197677499</v>
      </c>
      <c r="CG149" s="17"/>
      <c r="CH149" s="17">
        <v>0.28320433601943501</v>
      </c>
      <c r="CI149" s="17">
        <v>0.13244859056291999</v>
      </c>
      <c r="CJ149" s="17">
        <v>5.7664824932988398E-2</v>
      </c>
      <c r="CK149" s="17">
        <v>3.6763780508829197E-2</v>
      </c>
      <c r="CL149" s="17">
        <v>1.2968922104025201E-2</v>
      </c>
    </row>
    <row r="150" spans="2:90" x14ac:dyDescent="0.3">
      <c r="B150" t="s">
        <v>151</v>
      </c>
      <c r="C150" s="17">
        <v>3.3125964664355201E-3</v>
      </c>
      <c r="D150" s="17">
        <v>4.7930647731130897E-3</v>
      </c>
      <c r="E150" s="17">
        <v>1.89199015664088E-3</v>
      </c>
      <c r="F150" s="17"/>
      <c r="G150" s="17">
        <v>9.1931432427250891E-3</v>
      </c>
      <c r="H150" s="17">
        <v>3.0335876562326801E-3</v>
      </c>
      <c r="I150" s="17">
        <v>3.0806925644050998E-3</v>
      </c>
      <c r="J150" s="17">
        <v>3.0201459925536501E-3</v>
      </c>
      <c r="K150" s="17">
        <v>3.4040781449617098E-3</v>
      </c>
      <c r="L150" s="17">
        <v>0</v>
      </c>
      <c r="M150" s="17"/>
      <c r="N150" s="17">
        <v>6.8083313612465404E-3</v>
      </c>
      <c r="O150" s="17">
        <v>0</v>
      </c>
      <c r="P150" s="17">
        <v>2.40116831117338E-3</v>
      </c>
      <c r="Q150" s="17">
        <v>3.8178521232843602E-3</v>
      </c>
      <c r="R150" s="17"/>
      <c r="S150" s="17">
        <v>1.08437899748383E-2</v>
      </c>
      <c r="T150" s="17">
        <v>0</v>
      </c>
      <c r="U150" s="17">
        <v>0</v>
      </c>
      <c r="V150" s="17">
        <v>0</v>
      </c>
      <c r="W150" s="17">
        <v>6.8309984236144001E-3</v>
      </c>
      <c r="X150" s="17">
        <v>0</v>
      </c>
      <c r="Y150" s="17">
        <v>0</v>
      </c>
      <c r="Z150" s="17">
        <v>0</v>
      </c>
      <c r="AA150" s="17">
        <v>4.6457014587939797E-3</v>
      </c>
      <c r="AB150" s="17">
        <v>8.9166280584372804E-3</v>
      </c>
      <c r="AC150" s="17">
        <v>0</v>
      </c>
      <c r="AD150" s="17">
        <v>0</v>
      </c>
      <c r="AE150" s="17"/>
      <c r="AF150" s="17">
        <v>4.2087211873702299E-3</v>
      </c>
      <c r="AG150" s="17">
        <v>0</v>
      </c>
      <c r="AH150" s="17">
        <v>9.0979298171844705E-3</v>
      </c>
      <c r="AI150" s="17"/>
      <c r="AJ150" s="17">
        <v>0</v>
      </c>
      <c r="AK150" s="17">
        <v>3.00723994517772E-3</v>
      </c>
      <c r="AL150" s="17">
        <v>0</v>
      </c>
      <c r="AM150" s="17">
        <v>0</v>
      </c>
      <c r="AN150" s="17">
        <v>0</v>
      </c>
      <c r="AO150" s="17"/>
      <c r="AP150" s="17">
        <v>6.2217965749778699E-3</v>
      </c>
      <c r="AQ150" s="17">
        <v>3.0870484981154098E-3</v>
      </c>
      <c r="AR150" s="17">
        <v>0</v>
      </c>
      <c r="AS150" s="17">
        <v>0</v>
      </c>
      <c r="AT150" s="17">
        <v>0</v>
      </c>
      <c r="AU150" s="17">
        <v>5.4622388616635403E-3</v>
      </c>
      <c r="AV150" s="17"/>
      <c r="AW150" s="17">
        <v>4.9495413906588903E-2</v>
      </c>
      <c r="AX150" s="17">
        <v>0</v>
      </c>
      <c r="AY150" s="17">
        <v>7.1903090771976803E-3</v>
      </c>
      <c r="AZ150" s="17">
        <v>0</v>
      </c>
      <c r="BA150" s="17">
        <v>0</v>
      </c>
      <c r="BB150" s="17">
        <v>0</v>
      </c>
      <c r="BC150" s="17">
        <v>5.92364721169632E-3</v>
      </c>
      <c r="BD150" s="17">
        <v>0</v>
      </c>
      <c r="BE150" s="17">
        <v>0</v>
      </c>
      <c r="BF150" s="17">
        <v>0</v>
      </c>
      <c r="BG150" s="17">
        <v>0</v>
      </c>
      <c r="BH150" s="17">
        <v>1.02011836549634E-2</v>
      </c>
      <c r="BI150" s="17">
        <v>0</v>
      </c>
      <c r="BJ150" s="17">
        <v>0</v>
      </c>
      <c r="BK150" s="17">
        <v>0</v>
      </c>
      <c r="BL150" s="17">
        <v>0</v>
      </c>
      <c r="BM150" s="17"/>
      <c r="BN150" s="17">
        <v>1.74278729386483E-3</v>
      </c>
      <c r="BO150" s="17">
        <v>5.5295581650783897E-3</v>
      </c>
      <c r="BP150" s="17"/>
      <c r="BQ150" s="17">
        <v>4.7896352120450503E-3</v>
      </c>
      <c r="BR150" s="17">
        <v>0</v>
      </c>
      <c r="BS150" s="17"/>
      <c r="BT150" s="17">
        <v>8.4207078112622305E-3</v>
      </c>
      <c r="BU150" s="17"/>
      <c r="BV150" s="17">
        <v>6.9476724685108996E-3</v>
      </c>
      <c r="BW150" s="17">
        <v>9.4476799726552606E-3</v>
      </c>
      <c r="BX150" s="17">
        <v>0</v>
      </c>
      <c r="BY150" s="17"/>
      <c r="BZ150" s="17">
        <v>0</v>
      </c>
      <c r="CA150" s="17">
        <v>6.8741038989640598E-3</v>
      </c>
      <c r="CB150" s="17">
        <v>0</v>
      </c>
      <c r="CC150" s="17">
        <v>0</v>
      </c>
      <c r="CD150" s="17">
        <v>3.1228127614272099E-3</v>
      </c>
      <c r="CE150" s="17">
        <v>8.2734263219329703E-3</v>
      </c>
      <c r="CF150" s="17">
        <v>0</v>
      </c>
      <c r="CG150" s="17"/>
      <c r="CH150" s="17">
        <v>1.10423028258791E-2</v>
      </c>
      <c r="CI150" s="17">
        <v>0</v>
      </c>
      <c r="CJ150" s="17">
        <v>3.6920616116096899E-3</v>
      </c>
      <c r="CK150" s="17">
        <v>6.3024077000962703E-3</v>
      </c>
      <c r="CL150" s="17">
        <v>0</v>
      </c>
    </row>
    <row r="151" spans="2:90" x14ac:dyDescent="0.3">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row>
    <row r="152" spans="2:90" x14ac:dyDescent="0.3">
      <c r="B152" s="6" t="s">
        <v>158</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row>
    <row r="153" spans="2:90" x14ac:dyDescent="0.3">
      <c r="B153" s="24" t="s">
        <v>110</v>
      </c>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row>
    <row r="154" spans="2:90" x14ac:dyDescent="0.3">
      <c r="B154" t="s">
        <v>140</v>
      </c>
      <c r="C154" s="17">
        <v>4.7821979545713197E-2</v>
      </c>
      <c r="D154" s="17">
        <v>4.6296335291765002E-2</v>
      </c>
      <c r="E154" s="17">
        <v>4.7731127078380897E-2</v>
      </c>
      <c r="F154" s="17"/>
      <c r="G154" s="17">
        <v>5.5167614516716999E-2</v>
      </c>
      <c r="H154" s="17">
        <v>4.79552850247826E-2</v>
      </c>
      <c r="I154" s="17">
        <v>4.6882198159349901E-2</v>
      </c>
      <c r="J154" s="17">
        <v>6.5662790877870802E-2</v>
      </c>
      <c r="K154" s="17">
        <v>6.5864823531935096E-2</v>
      </c>
      <c r="L154" s="17">
        <v>1.7019237081070199E-2</v>
      </c>
      <c r="M154" s="17"/>
      <c r="N154" s="17">
        <v>2.4033498636866199E-2</v>
      </c>
      <c r="O154" s="17">
        <v>4.1204536374765899E-2</v>
      </c>
      <c r="P154" s="17">
        <v>3.4869092052837898E-2</v>
      </c>
      <c r="Q154" s="17">
        <v>9.2211628766081105E-2</v>
      </c>
      <c r="R154" s="17"/>
      <c r="S154" s="17">
        <v>4.2625819728132897E-2</v>
      </c>
      <c r="T154" s="17">
        <v>6.0353563156215102E-2</v>
      </c>
      <c r="U154" s="17">
        <v>5.6280771354472403E-2</v>
      </c>
      <c r="V154" s="17">
        <v>4.89527842502364E-2</v>
      </c>
      <c r="W154" s="17">
        <v>4.1200326799324401E-2</v>
      </c>
      <c r="X154" s="17">
        <v>6.03381249394222E-2</v>
      </c>
      <c r="Y154" s="17">
        <v>3.5569270804404099E-2</v>
      </c>
      <c r="Z154" s="17">
        <v>3.2360091615242399E-2</v>
      </c>
      <c r="AA154" s="17">
        <v>6.3472596775259599E-2</v>
      </c>
      <c r="AB154" s="17">
        <v>2.5357731723848798E-2</v>
      </c>
      <c r="AC154" s="17">
        <v>3.6920317426225799E-2</v>
      </c>
      <c r="AD154" s="17">
        <v>5.0806388261550199E-2</v>
      </c>
      <c r="AE154" s="17"/>
      <c r="AF154" s="17">
        <v>3.9358029629384603E-2</v>
      </c>
      <c r="AG154" s="17">
        <v>4.2565847747226902E-2</v>
      </c>
      <c r="AH154" s="17">
        <v>7.8392330920087905E-2</v>
      </c>
      <c r="AI154" s="17"/>
      <c r="AJ154" s="17">
        <v>3.0774565494473601E-2</v>
      </c>
      <c r="AK154" s="17">
        <v>3.4951050976463401E-2</v>
      </c>
      <c r="AL154" s="17">
        <v>1.2402152528389099E-2</v>
      </c>
      <c r="AM154" s="17">
        <v>4.7748430333498598E-2</v>
      </c>
      <c r="AN154" s="17">
        <v>5.9140347474400397E-2</v>
      </c>
      <c r="AO154" s="17"/>
      <c r="AP154" s="17">
        <v>3.46833687322037E-2</v>
      </c>
      <c r="AQ154" s="17">
        <v>2.8581173113926901E-2</v>
      </c>
      <c r="AR154" s="17">
        <v>3.3268147952629397E-2</v>
      </c>
      <c r="AS154" s="17">
        <v>4.1726164295865301E-2</v>
      </c>
      <c r="AT154" s="17">
        <v>6.7728077707004605E-2</v>
      </c>
      <c r="AU154" s="17">
        <v>4.3850191114774402E-2</v>
      </c>
      <c r="AV154" s="17"/>
      <c r="AW154" s="17">
        <v>0.18656667797388801</v>
      </c>
      <c r="AX154" s="17">
        <v>0.15077364091793499</v>
      </c>
      <c r="AY154" s="17">
        <v>8.0062339855551098E-2</v>
      </c>
      <c r="AZ154" s="17">
        <v>8.1848225439021705E-2</v>
      </c>
      <c r="BA154" s="17">
        <v>4.3531928049453002E-2</v>
      </c>
      <c r="BB154" s="17">
        <v>5.3592883858442901E-2</v>
      </c>
      <c r="BC154" s="17">
        <v>1.6280077180289801E-2</v>
      </c>
      <c r="BD154" s="17">
        <v>2.53961272624454E-2</v>
      </c>
      <c r="BE154" s="17">
        <v>5.6429164974093497E-2</v>
      </c>
      <c r="BF154" s="17">
        <v>0</v>
      </c>
      <c r="BG154" s="17">
        <v>6.0589357714837103E-2</v>
      </c>
      <c r="BH154" s="17">
        <v>1.06185418945819E-2</v>
      </c>
      <c r="BI154" s="17">
        <v>6.6844495437224594E-2</v>
      </c>
      <c r="BJ154" s="17">
        <v>3.2539343639330302E-2</v>
      </c>
      <c r="BK154" s="17">
        <v>0</v>
      </c>
      <c r="BL154" s="17">
        <v>0</v>
      </c>
      <c r="BM154" s="17"/>
      <c r="BN154" s="17">
        <v>3.9813212174002299E-2</v>
      </c>
      <c r="BO154" s="17">
        <v>5.9580887766622299E-2</v>
      </c>
      <c r="BP154" s="17"/>
      <c r="BQ154" s="17">
        <v>2.3100351855118099E-2</v>
      </c>
      <c r="BR154" s="17">
        <v>5.1627302698030099E-2</v>
      </c>
      <c r="BS154" s="17"/>
      <c r="BT154" s="17">
        <v>2.3452606600918701E-2</v>
      </c>
      <c r="BU154" s="17"/>
      <c r="BV154" s="17">
        <v>8.0099638751866001E-2</v>
      </c>
      <c r="BW154" s="17">
        <v>4.8278590509372298E-2</v>
      </c>
      <c r="BX154" s="17">
        <v>2.8222252489207102E-2</v>
      </c>
      <c r="BY154" s="17"/>
      <c r="BZ154" s="17">
        <v>0.16814592706402401</v>
      </c>
      <c r="CA154" s="17">
        <v>6.9104426831914798E-2</v>
      </c>
      <c r="CB154" s="17">
        <v>5.1702190877573599E-2</v>
      </c>
      <c r="CC154" s="17">
        <v>2.8981018083530499E-2</v>
      </c>
      <c r="CD154" s="17">
        <v>1.4575149716184999E-2</v>
      </c>
      <c r="CE154" s="17">
        <v>1.56636550008094E-2</v>
      </c>
      <c r="CF154" s="17">
        <v>2.1647618997690798E-2</v>
      </c>
      <c r="CG154" s="17"/>
      <c r="CH154" s="17">
        <v>2.01724057802273E-2</v>
      </c>
      <c r="CI154" s="17">
        <v>1.59969283054049E-2</v>
      </c>
      <c r="CJ154" s="17">
        <v>3.8924187686935098E-2</v>
      </c>
      <c r="CK154" s="17">
        <v>7.7564183856635494E-2</v>
      </c>
      <c r="CL154" s="17">
        <v>0.37743514083246499</v>
      </c>
    </row>
    <row r="155" spans="2:90" x14ac:dyDescent="0.3">
      <c r="B155" t="s">
        <v>141</v>
      </c>
      <c r="C155" s="17">
        <v>3.0434470286783401E-2</v>
      </c>
      <c r="D155" s="17">
        <v>3.2277488019223997E-2</v>
      </c>
      <c r="E155" s="17">
        <v>2.7916747331872299E-2</v>
      </c>
      <c r="F155" s="17"/>
      <c r="G155" s="17">
        <v>4.0568478985539801E-2</v>
      </c>
      <c r="H155" s="17">
        <v>2.0167597187876099E-2</v>
      </c>
      <c r="I155" s="17">
        <v>3.2229260404021701E-2</v>
      </c>
      <c r="J155" s="17">
        <v>4.8577846618070901E-2</v>
      </c>
      <c r="K155" s="17">
        <v>3.1336482789706403E-2</v>
      </c>
      <c r="L155" s="17">
        <v>1.5289654760476799E-2</v>
      </c>
      <c r="M155" s="17"/>
      <c r="N155" s="17">
        <v>1.51164657859191E-2</v>
      </c>
      <c r="O155" s="17">
        <v>3.0586294587353399E-2</v>
      </c>
      <c r="P155" s="17">
        <v>2.7870439975955799E-2</v>
      </c>
      <c r="Q155" s="17">
        <v>4.9350376891119402E-2</v>
      </c>
      <c r="R155" s="17"/>
      <c r="S155" s="17">
        <v>3.5482739634802501E-2</v>
      </c>
      <c r="T155" s="17">
        <v>1.44648592306154E-2</v>
      </c>
      <c r="U155" s="17">
        <v>2.4192302814254801E-2</v>
      </c>
      <c r="V155" s="17">
        <v>4.7545422901988599E-2</v>
      </c>
      <c r="W155" s="17">
        <v>3.9730405122092902E-2</v>
      </c>
      <c r="X155" s="17">
        <v>3.9004571573423602E-2</v>
      </c>
      <c r="Y155" s="17">
        <v>5.4308172758330197E-3</v>
      </c>
      <c r="Z155" s="17">
        <v>1.16556189245308E-2</v>
      </c>
      <c r="AA155" s="17">
        <v>3.90862390929766E-2</v>
      </c>
      <c r="AB155" s="17">
        <v>2.9058119728209299E-2</v>
      </c>
      <c r="AC155" s="17">
        <v>5.4963905612868E-2</v>
      </c>
      <c r="AD155" s="17">
        <v>1.7269093917870199E-2</v>
      </c>
      <c r="AE155" s="17"/>
      <c r="AF155" s="17">
        <v>3.6401843989462501E-2</v>
      </c>
      <c r="AG155" s="17">
        <v>2.3500581679157102E-2</v>
      </c>
      <c r="AH155" s="17">
        <v>2.7320152535187901E-2</v>
      </c>
      <c r="AI155" s="17"/>
      <c r="AJ155" s="17">
        <v>2.1495568311453401E-2</v>
      </c>
      <c r="AK155" s="17">
        <v>2.29944712200227E-2</v>
      </c>
      <c r="AL155" s="17">
        <v>1.7797511868419099E-2</v>
      </c>
      <c r="AM155" s="17">
        <v>4.5238645769758001E-2</v>
      </c>
      <c r="AN155" s="17">
        <v>5.9511529979990499E-2</v>
      </c>
      <c r="AO155" s="17"/>
      <c r="AP155" s="17">
        <v>2.1362196596914799E-2</v>
      </c>
      <c r="AQ155" s="17">
        <v>2.23167807682031E-2</v>
      </c>
      <c r="AR155" s="17">
        <v>2.6503850035008401E-2</v>
      </c>
      <c r="AS155" s="17">
        <v>4.70516783692344E-2</v>
      </c>
      <c r="AT155" s="17">
        <v>2.0354773361497099E-2</v>
      </c>
      <c r="AU155" s="17">
        <v>1.7697839827746299E-2</v>
      </c>
      <c r="AV155" s="17"/>
      <c r="AW155" s="17">
        <v>4.9807617767167897E-2</v>
      </c>
      <c r="AX155" s="17">
        <v>4.7586577563583699E-2</v>
      </c>
      <c r="AY155" s="17">
        <v>6.5903199904026405E-2</v>
      </c>
      <c r="AZ155" s="17">
        <v>4.7074690177886E-2</v>
      </c>
      <c r="BA155" s="17">
        <v>3.9987304843747101E-2</v>
      </c>
      <c r="BB155" s="17">
        <v>1.82634724027574E-2</v>
      </c>
      <c r="BC155" s="17">
        <v>4.0906595770653503E-2</v>
      </c>
      <c r="BD155" s="17">
        <v>2.5096381275738201E-2</v>
      </c>
      <c r="BE155" s="17">
        <v>5.6529299020103799E-2</v>
      </c>
      <c r="BF155" s="17">
        <v>8.8911551461632408E-3</v>
      </c>
      <c r="BG155" s="17">
        <v>1.9909824765946799E-2</v>
      </c>
      <c r="BH155" s="17">
        <v>1.6469466009180402E-2</v>
      </c>
      <c r="BI155" s="17">
        <v>2.4507848816799599E-2</v>
      </c>
      <c r="BJ155" s="17">
        <v>1.51425478715576E-2</v>
      </c>
      <c r="BK155" s="17">
        <v>0</v>
      </c>
      <c r="BL155" s="17">
        <v>1.4196750219068599E-2</v>
      </c>
      <c r="BM155" s="17"/>
      <c r="BN155" s="17">
        <v>2.7527636652803701E-2</v>
      </c>
      <c r="BO155" s="17">
        <v>3.4892130409350901E-2</v>
      </c>
      <c r="BP155" s="17"/>
      <c r="BQ155" s="17">
        <v>1.9643034297995202E-2</v>
      </c>
      <c r="BR155" s="17">
        <v>3.7122387711541402E-2</v>
      </c>
      <c r="BS155" s="17"/>
      <c r="BT155" s="17">
        <v>1.45820843659995E-2</v>
      </c>
      <c r="BU155" s="17"/>
      <c r="BV155" s="17">
        <v>2.5395052551027E-2</v>
      </c>
      <c r="BW155" s="17">
        <v>3.5309635017545499E-2</v>
      </c>
      <c r="BX155" s="17">
        <v>2.4902094419958502E-2</v>
      </c>
      <c r="BY155" s="17"/>
      <c r="BZ155" s="17">
        <v>7.2758039309678293E-2</v>
      </c>
      <c r="CA155" s="17">
        <v>6.3783540151591905E-2</v>
      </c>
      <c r="CB155" s="17">
        <v>2.0974322621596101E-2</v>
      </c>
      <c r="CC155" s="17">
        <v>1.8014877441955901E-2</v>
      </c>
      <c r="CD155" s="17">
        <v>1.8562125891940898E-2</v>
      </c>
      <c r="CE155" s="17">
        <v>2.1385173322413398E-2</v>
      </c>
      <c r="CF155" s="17">
        <v>1.89876668639468E-2</v>
      </c>
      <c r="CG155" s="17"/>
      <c r="CH155" s="17">
        <v>0</v>
      </c>
      <c r="CI155" s="17">
        <v>1.18981865359989E-2</v>
      </c>
      <c r="CJ155" s="17">
        <v>3.2200934438620897E-2</v>
      </c>
      <c r="CK155" s="17">
        <v>8.0689794646891799E-2</v>
      </c>
      <c r="CL155" s="17">
        <v>6.45978943217074E-2</v>
      </c>
    </row>
    <row r="156" spans="2:90" x14ac:dyDescent="0.3">
      <c r="B156" t="s">
        <v>142</v>
      </c>
      <c r="C156" s="17">
        <v>5.0691710369221502E-2</v>
      </c>
      <c r="D156" s="17">
        <v>4.3825249134747897E-2</v>
      </c>
      <c r="E156" s="17">
        <v>5.6832474950118297E-2</v>
      </c>
      <c r="F156" s="17"/>
      <c r="G156" s="17">
        <v>5.4995741391783599E-2</v>
      </c>
      <c r="H156" s="17">
        <v>5.1874312584906802E-2</v>
      </c>
      <c r="I156" s="17">
        <v>6.0176807932009198E-2</v>
      </c>
      <c r="J156" s="17">
        <v>7.4364393646499397E-2</v>
      </c>
      <c r="K156" s="17">
        <v>3.7614429123244697E-2</v>
      </c>
      <c r="L156" s="17">
        <v>2.86572905236285E-2</v>
      </c>
      <c r="M156" s="17"/>
      <c r="N156" s="17">
        <v>4.4636310973499203E-2</v>
      </c>
      <c r="O156" s="17">
        <v>4.3944407983043401E-2</v>
      </c>
      <c r="P156" s="17">
        <v>3.7583988297495798E-2</v>
      </c>
      <c r="Q156" s="17">
        <v>7.6264843321473694E-2</v>
      </c>
      <c r="R156" s="17"/>
      <c r="S156" s="17">
        <v>5.9371028059532698E-2</v>
      </c>
      <c r="T156" s="17">
        <v>4.1992658048281097E-2</v>
      </c>
      <c r="U156" s="17">
        <v>4.1245835555747901E-2</v>
      </c>
      <c r="V156" s="17">
        <v>7.1265381898435107E-2</v>
      </c>
      <c r="W156" s="17">
        <v>3.2817095020525502E-2</v>
      </c>
      <c r="X156" s="17">
        <v>5.5725972977926197E-2</v>
      </c>
      <c r="Y156" s="17">
        <v>3.6175674558476902E-2</v>
      </c>
      <c r="Z156" s="17">
        <v>7.3328821324510102E-2</v>
      </c>
      <c r="AA156" s="17">
        <v>5.4881028912457601E-2</v>
      </c>
      <c r="AB156" s="17">
        <v>3.0812274188041201E-2</v>
      </c>
      <c r="AC156" s="17">
        <v>6.1562364732757301E-2</v>
      </c>
      <c r="AD156" s="17">
        <v>7.2579729854107197E-2</v>
      </c>
      <c r="AE156" s="17"/>
      <c r="AF156" s="17">
        <v>5.11357914512999E-2</v>
      </c>
      <c r="AG156" s="17">
        <v>4.4496515408443203E-2</v>
      </c>
      <c r="AH156" s="17">
        <v>6.8532362974068894E-2</v>
      </c>
      <c r="AI156" s="17"/>
      <c r="AJ156" s="17">
        <v>3.9525206209676998E-2</v>
      </c>
      <c r="AK156" s="17">
        <v>5.5552599856499497E-2</v>
      </c>
      <c r="AL156" s="17">
        <v>2.8757505861759701E-2</v>
      </c>
      <c r="AM156" s="17">
        <v>5.4691159848673801E-2</v>
      </c>
      <c r="AN156" s="17">
        <v>5.9254095687081398E-2</v>
      </c>
      <c r="AO156" s="17"/>
      <c r="AP156" s="17">
        <v>3.88029172579583E-2</v>
      </c>
      <c r="AQ156" s="17">
        <v>4.6081775410119902E-2</v>
      </c>
      <c r="AR156" s="17">
        <v>2.6146161834814202E-2</v>
      </c>
      <c r="AS156" s="17">
        <v>6.1484858991159901E-2</v>
      </c>
      <c r="AT156" s="17">
        <v>6.4554056966804801E-2</v>
      </c>
      <c r="AU156" s="17">
        <v>3.2968960167146899E-2</v>
      </c>
      <c r="AV156" s="17"/>
      <c r="AW156" s="17">
        <v>0.13960868779239699</v>
      </c>
      <c r="AX156" s="17">
        <v>0.10075344666543699</v>
      </c>
      <c r="AY156" s="17">
        <v>4.06421059713249E-2</v>
      </c>
      <c r="AZ156" s="17">
        <v>5.8760208736568197E-2</v>
      </c>
      <c r="BA156" s="17">
        <v>5.4386601198376301E-2</v>
      </c>
      <c r="BB156" s="17">
        <v>9.0116506225111206E-2</v>
      </c>
      <c r="BC156" s="17">
        <v>5.7760530414847397E-2</v>
      </c>
      <c r="BD156" s="17">
        <v>3.7270614226132898E-2</v>
      </c>
      <c r="BE156" s="17">
        <v>2.93633463689617E-2</v>
      </c>
      <c r="BF156" s="17">
        <v>5.9092973923995602E-2</v>
      </c>
      <c r="BG156" s="17">
        <v>3.2655041411323998E-2</v>
      </c>
      <c r="BH156" s="17">
        <v>3.2363134691897902E-2</v>
      </c>
      <c r="BI156" s="17">
        <v>3.5779058916111002E-2</v>
      </c>
      <c r="BJ156" s="17">
        <v>1.7152038393202802E-2</v>
      </c>
      <c r="BK156" s="17">
        <v>0</v>
      </c>
      <c r="BL156" s="17">
        <v>4.0576420299827998E-2</v>
      </c>
      <c r="BM156" s="17"/>
      <c r="BN156" s="17">
        <v>4.1420933449631103E-2</v>
      </c>
      <c r="BO156" s="17">
        <v>6.4235888054330198E-2</v>
      </c>
      <c r="BP156" s="17"/>
      <c r="BQ156" s="17">
        <v>3.8713302527314898E-2</v>
      </c>
      <c r="BR156" s="17">
        <v>7.4025634767707002E-2</v>
      </c>
      <c r="BS156" s="17"/>
      <c r="BT156" s="17">
        <v>4.1582089394230297E-2</v>
      </c>
      <c r="BU156" s="17"/>
      <c r="BV156" s="17">
        <v>7.06768701353159E-2</v>
      </c>
      <c r="BW156" s="17">
        <v>4.6404883372002999E-2</v>
      </c>
      <c r="BX156" s="17">
        <v>4.47277532728136E-2</v>
      </c>
      <c r="BY156" s="17"/>
      <c r="BZ156" s="17">
        <v>9.1597129068636304E-2</v>
      </c>
      <c r="CA156" s="17">
        <v>9.4760670749197695E-2</v>
      </c>
      <c r="CB156" s="17">
        <v>6.7609088504883993E-2</v>
      </c>
      <c r="CC156" s="17">
        <v>3.4007889049743202E-2</v>
      </c>
      <c r="CD156" s="17">
        <v>3.4042469427228203E-2</v>
      </c>
      <c r="CE156" s="17">
        <v>2.3819967955409301E-2</v>
      </c>
      <c r="CF156" s="17">
        <v>2.67074270328445E-2</v>
      </c>
      <c r="CG156" s="17"/>
      <c r="CH156" s="17">
        <v>2.39904620468697E-2</v>
      </c>
      <c r="CI156" s="17">
        <v>2.01312822354879E-2</v>
      </c>
      <c r="CJ156" s="17">
        <v>5.3571996672353399E-2</v>
      </c>
      <c r="CK156" s="17">
        <v>0.11416401023902401</v>
      </c>
      <c r="CL156" s="17">
        <v>0.12563905567845099</v>
      </c>
    </row>
    <row r="157" spans="2:90" x14ac:dyDescent="0.3">
      <c r="B157" t="s">
        <v>143</v>
      </c>
      <c r="C157" s="17">
        <v>5.2193329780605598E-2</v>
      </c>
      <c r="D157" s="17">
        <v>4.5499882844537202E-2</v>
      </c>
      <c r="E157" s="17">
        <v>5.71019205887782E-2</v>
      </c>
      <c r="F157" s="17"/>
      <c r="G157" s="17">
        <v>5.4621673636510097E-2</v>
      </c>
      <c r="H157" s="17">
        <v>5.8215920422399703E-2</v>
      </c>
      <c r="I157" s="17">
        <v>5.6429772301531497E-2</v>
      </c>
      <c r="J157" s="17">
        <v>7.4678295986144796E-2</v>
      </c>
      <c r="K157" s="17">
        <v>5.2329964017372201E-2</v>
      </c>
      <c r="L157" s="17">
        <v>2.3848747690394599E-2</v>
      </c>
      <c r="M157" s="17"/>
      <c r="N157" s="17">
        <v>3.3801447805101498E-2</v>
      </c>
      <c r="O157" s="17">
        <v>5.1383367066086198E-2</v>
      </c>
      <c r="P157" s="17">
        <v>5.9147197558634401E-2</v>
      </c>
      <c r="Q157" s="17">
        <v>6.7263049501010794E-2</v>
      </c>
      <c r="R157" s="17"/>
      <c r="S157" s="17">
        <v>8.2830740314950899E-2</v>
      </c>
      <c r="T157" s="17">
        <v>5.0141014519759997E-2</v>
      </c>
      <c r="U157" s="17">
        <v>6.7315316420551594E-2</v>
      </c>
      <c r="V157" s="17">
        <v>4.4386500024216603E-2</v>
      </c>
      <c r="W157" s="17">
        <v>3.8622818900259599E-2</v>
      </c>
      <c r="X157" s="17">
        <v>4.57555722573268E-2</v>
      </c>
      <c r="Y157" s="17">
        <v>3.1045105349373599E-2</v>
      </c>
      <c r="Z157" s="17">
        <v>5.4680122367815998E-2</v>
      </c>
      <c r="AA157" s="17">
        <v>6.9205453193403002E-2</v>
      </c>
      <c r="AB157" s="17">
        <v>4.6951307309072099E-2</v>
      </c>
      <c r="AC157" s="17">
        <v>1.70794777670163E-2</v>
      </c>
      <c r="AD157" s="17">
        <v>1.6378654665165401E-2</v>
      </c>
      <c r="AE157" s="17"/>
      <c r="AF157" s="17">
        <v>4.92633496811586E-2</v>
      </c>
      <c r="AG157" s="17">
        <v>3.5640849479996198E-2</v>
      </c>
      <c r="AH157" s="17">
        <v>9.8656054352721401E-2</v>
      </c>
      <c r="AI157" s="17"/>
      <c r="AJ157" s="17">
        <v>3.4530092146536198E-2</v>
      </c>
      <c r="AK157" s="17">
        <v>4.4144728877617702E-2</v>
      </c>
      <c r="AL157" s="17">
        <v>5.7237631674162501E-2</v>
      </c>
      <c r="AM157" s="17">
        <v>6.76208061265096E-2</v>
      </c>
      <c r="AN157" s="17">
        <v>4.7498443016670402E-2</v>
      </c>
      <c r="AO157" s="17"/>
      <c r="AP157" s="17">
        <v>3.8146087248996999E-2</v>
      </c>
      <c r="AQ157" s="17">
        <v>2.9520266697042899E-2</v>
      </c>
      <c r="AR157" s="17">
        <v>8.2261781156380095E-2</v>
      </c>
      <c r="AS157" s="17">
        <v>6.6968452331896203E-2</v>
      </c>
      <c r="AT157" s="17">
        <v>8.6746847050600095E-2</v>
      </c>
      <c r="AU157" s="17">
        <v>3.04171637871514E-2</v>
      </c>
      <c r="AV157" s="17"/>
      <c r="AW157" s="17">
        <v>5.19026093843259E-2</v>
      </c>
      <c r="AX157" s="17">
        <v>7.8495079546482799E-2</v>
      </c>
      <c r="AY157" s="17">
        <v>7.6996091522227902E-2</v>
      </c>
      <c r="AZ157" s="17">
        <v>7.4146827426778097E-2</v>
      </c>
      <c r="BA157" s="17">
        <v>5.5456386389389101E-2</v>
      </c>
      <c r="BB157" s="17">
        <v>7.9916436872444305E-2</v>
      </c>
      <c r="BC157" s="17">
        <v>3.50230933829093E-2</v>
      </c>
      <c r="BD157" s="17">
        <v>4.0993055456178401E-2</v>
      </c>
      <c r="BE157" s="17">
        <v>3.2619848425677903E-2</v>
      </c>
      <c r="BF157" s="17">
        <v>4.7603383874434399E-2</v>
      </c>
      <c r="BG157" s="17">
        <v>3.8310683728186502E-2</v>
      </c>
      <c r="BH157" s="17">
        <v>4.7955849921785802E-2</v>
      </c>
      <c r="BI157" s="17">
        <v>3.6625109887990497E-2</v>
      </c>
      <c r="BJ157" s="17">
        <v>0</v>
      </c>
      <c r="BK157" s="17">
        <v>4.0572963585588699E-2</v>
      </c>
      <c r="BL157" s="17">
        <v>4.6184167779865601E-2</v>
      </c>
      <c r="BM157" s="17"/>
      <c r="BN157" s="17">
        <v>3.9883981720257297E-2</v>
      </c>
      <c r="BO157" s="17">
        <v>6.9957500861739505E-2</v>
      </c>
      <c r="BP157" s="17"/>
      <c r="BQ157" s="17">
        <v>3.7987561494414401E-2</v>
      </c>
      <c r="BR157" s="17">
        <v>4.9132287843259903E-2</v>
      </c>
      <c r="BS157" s="17"/>
      <c r="BT157" s="17">
        <v>5.9767007425066403E-2</v>
      </c>
      <c r="BU157" s="17"/>
      <c r="BV157" s="17">
        <v>7.3341488872357793E-2</v>
      </c>
      <c r="BW157" s="17">
        <v>6.2997911004649104E-2</v>
      </c>
      <c r="BX157" s="17">
        <v>4.03536654269529E-2</v>
      </c>
      <c r="BY157" s="17"/>
      <c r="BZ157" s="17">
        <v>0.10182315826746401</v>
      </c>
      <c r="CA157" s="17">
        <v>7.5975739323652897E-2</v>
      </c>
      <c r="CB157" s="17">
        <v>6.9678630124648103E-2</v>
      </c>
      <c r="CC157" s="17">
        <v>4.4999956337932703E-2</v>
      </c>
      <c r="CD157" s="17">
        <v>3.1523692724128902E-2</v>
      </c>
      <c r="CE157" s="17">
        <v>3.4506554218551699E-2</v>
      </c>
      <c r="CF157" s="17">
        <v>1.6274040583687401E-2</v>
      </c>
      <c r="CG157" s="17"/>
      <c r="CH157" s="17">
        <v>2.6309798655811598E-2</v>
      </c>
      <c r="CI157" s="17">
        <v>2.8097351291551699E-2</v>
      </c>
      <c r="CJ157" s="17">
        <v>6.2059759796740797E-2</v>
      </c>
      <c r="CK157" s="17">
        <v>9.4827630022261494E-2</v>
      </c>
      <c r="CL157" s="17">
        <v>8.2168305277529094E-2</v>
      </c>
    </row>
    <row r="158" spans="2:90" x14ac:dyDescent="0.3">
      <c r="B158" t="s">
        <v>144</v>
      </c>
      <c r="C158" s="17">
        <v>6.6290050598439398E-2</v>
      </c>
      <c r="D158" s="17">
        <v>6.0499704927988097E-2</v>
      </c>
      <c r="E158" s="17">
        <v>7.1515882664048194E-2</v>
      </c>
      <c r="F158" s="17"/>
      <c r="G158" s="17">
        <v>8.3738209562904897E-2</v>
      </c>
      <c r="H158" s="17">
        <v>5.1937679921407701E-2</v>
      </c>
      <c r="I158" s="17">
        <v>6.38041349252714E-2</v>
      </c>
      <c r="J158" s="17">
        <v>7.7046179187118397E-2</v>
      </c>
      <c r="K158" s="17">
        <v>6.2858243325728397E-2</v>
      </c>
      <c r="L158" s="17">
        <v>6.2032712228582497E-2</v>
      </c>
      <c r="M158" s="17"/>
      <c r="N158" s="17">
        <v>4.94750415881859E-2</v>
      </c>
      <c r="O158" s="17">
        <v>8.4180379393942698E-2</v>
      </c>
      <c r="P158" s="17">
        <v>5.9148665156626097E-2</v>
      </c>
      <c r="Q158" s="17">
        <v>7.2793788716540297E-2</v>
      </c>
      <c r="R158" s="17"/>
      <c r="S158" s="17">
        <v>6.5298648625399094E-2</v>
      </c>
      <c r="T158" s="17">
        <v>7.5416224670115203E-2</v>
      </c>
      <c r="U158" s="17">
        <v>9.7365865803283894E-2</v>
      </c>
      <c r="V158" s="17">
        <v>2.5700632150083599E-2</v>
      </c>
      <c r="W158" s="17">
        <v>4.0964640299711703E-2</v>
      </c>
      <c r="X158" s="17">
        <v>6.5055554198074197E-2</v>
      </c>
      <c r="Y158" s="17">
        <v>9.1752278685669403E-2</v>
      </c>
      <c r="Z158" s="17">
        <v>8.7406311097892694E-2</v>
      </c>
      <c r="AA158" s="17">
        <v>4.4318339213853801E-2</v>
      </c>
      <c r="AB158" s="17">
        <v>5.6906342175395898E-2</v>
      </c>
      <c r="AC158" s="17">
        <v>8.2751517535339394E-2</v>
      </c>
      <c r="AD158" s="17">
        <v>0.118511036230735</v>
      </c>
      <c r="AE158" s="17"/>
      <c r="AF158" s="17">
        <v>5.5311705471356498E-2</v>
      </c>
      <c r="AG158" s="17">
        <v>7.3714100482276099E-2</v>
      </c>
      <c r="AH158" s="17">
        <v>8.2259593677294907E-2</v>
      </c>
      <c r="AI158" s="17"/>
      <c r="AJ158" s="17">
        <v>3.82606067499889E-2</v>
      </c>
      <c r="AK158" s="17">
        <v>7.3729179614351797E-2</v>
      </c>
      <c r="AL158" s="17">
        <v>7.9702446607565106E-2</v>
      </c>
      <c r="AM158" s="17">
        <v>6.3695912703642998E-2</v>
      </c>
      <c r="AN158" s="17">
        <v>6.7286524045221494E-2</v>
      </c>
      <c r="AO158" s="17"/>
      <c r="AP158" s="17">
        <v>6.8498188068390503E-2</v>
      </c>
      <c r="AQ158" s="17">
        <v>4.8285023540300398E-2</v>
      </c>
      <c r="AR158" s="17">
        <v>0.100281042126334</v>
      </c>
      <c r="AS158" s="17">
        <v>7.09385991976689E-2</v>
      </c>
      <c r="AT158" s="17">
        <v>4.74626826991454E-2</v>
      </c>
      <c r="AU158" s="17">
        <v>5.76350735552833E-2</v>
      </c>
      <c r="AV158" s="17"/>
      <c r="AW158" s="17">
        <v>0.161950422613415</v>
      </c>
      <c r="AX158" s="17">
        <v>7.6200991194032994E-2</v>
      </c>
      <c r="AY158" s="17">
        <v>7.2652564080515597E-2</v>
      </c>
      <c r="AZ158" s="17">
        <v>5.36798210921609E-2</v>
      </c>
      <c r="BA158" s="17">
        <v>7.5493822490255894E-2</v>
      </c>
      <c r="BB158" s="17">
        <v>8.18516501576112E-2</v>
      </c>
      <c r="BC158" s="17">
        <v>8.3165504781181301E-2</v>
      </c>
      <c r="BD158" s="17">
        <v>5.4309848065062498E-2</v>
      </c>
      <c r="BE158" s="17">
        <v>8.0180366973022998E-2</v>
      </c>
      <c r="BF158" s="17">
        <v>7.2682785553944806E-2</v>
      </c>
      <c r="BG158" s="17">
        <v>6.2999240498996301E-2</v>
      </c>
      <c r="BH158" s="17">
        <v>1.84874397335681E-2</v>
      </c>
      <c r="BI158" s="17">
        <v>6.5950895355768993E-2</v>
      </c>
      <c r="BJ158" s="17">
        <v>3.1914774141620299E-2</v>
      </c>
      <c r="BK158" s="17">
        <v>3.9257363001864699E-2</v>
      </c>
      <c r="BL158" s="17">
        <v>5.1252146772413999E-2</v>
      </c>
      <c r="BM158" s="17"/>
      <c r="BN158" s="17">
        <v>5.6304685099369402E-2</v>
      </c>
      <c r="BO158" s="17">
        <v>8.1047791637243502E-2</v>
      </c>
      <c r="BP158" s="17"/>
      <c r="BQ158" s="17">
        <v>6.7062997617611794E-2</v>
      </c>
      <c r="BR158" s="17">
        <v>8.4191140455684405E-2</v>
      </c>
      <c r="BS158" s="17"/>
      <c r="BT158" s="17">
        <v>5.26165599004286E-2</v>
      </c>
      <c r="BU158" s="17"/>
      <c r="BV158" s="17">
        <v>9.2920382271962906E-2</v>
      </c>
      <c r="BW158" s="17">
        <v>7.7688117245610894E-2</v>
      </c>
      <c r="BX158" s="17">
        <v>5.2810447267486203E-2</v>
      </c>
      <c r="BY158" s="17"/>
      <c r="BZ158" s="17">
        <v>0.101311771081116</v>
      </c>
      <c r="CA158" s="17">
        <v>0.105724041675504</v>
      </c>
      <c r="CB158" s="17">
        <v>6.71447751177945E-2</v>
      </c>
      <c r="CC158" s="17">
        <v>7.8744065218785603E-2</v>
      </c>
      <c r="CD158" s="17">
        <v>3.6718028464432298E-2</v>
      </c>
      <c r="CE158" s="17">
        <v>5.7333475885012398E-2</v>
      </c>
      <c r="CF158" s="17">
        <v>3.10363524427127E-2</v>
      </c>
      <c r="CG158" s="17"/>
      <c r="CH158" s="17">
        <v>3.3780935500133197E-2</v>
      </c>
      <c r="CI158" s="17">
        <v>4.9519359016119702E-2</v>
      </c>
      <c r="CJ158" s="17">
        <v>7.0929855268253794E-2</v>
      </c>
      <c r="CK158" s="17">
        <v>0.116579750526819</v>
      </c>
      <c r="CL158" s="17">
        <v>6.2495186700231402E-2</v>
      </c>
    </row>
    <row r="159" spans="2:90" x14ac:dyDescent="0.3">
      <c r="B159" t="s">
        <v>145</v>
      </c>
      <c r="C159" s="17">
        <v>0.14099483640822399</v>
      </c>
      <c r="D159" s="17">
        <v>0.13011030884956301</v>
      </c>
      <c r="E159" s="17">
        <v>0.152749980339591</v>
      </c>
      <c r="F159" s="17"/>
      <c r="G159" s="17">
        <v>0.15131506393181601</v>
      </c>
      <c r="H159" s="17">
        <v>0.10112449999152701</v>
      </c>
      <c r="I159" s="17">
        <v>0.17971869745855901</v>
      </c>
      <c r="J159" s="17">
        <v>0.15884883851301701</v>
      </c>
      <c r="K159" s="17">
        <v>0.16018454811843499</v>
      </c>
      <c r="L159" s="17">
        <v>0.107640474238965</v>
      </c>
      <c r="M159" s="17"/>
      <c r="N159" s="17">
        <v>0.12994498736789001</v>
      </c>
      <c r="O159" s="17">
        <v>0.15707548840006699</v>
      </c>
      <c r="P159" s="17">
        <v>0.16112083525047599</v>
      </c>
      <c r="Q159" s="17">
        <v>0.118000419332143</v>
      </c>
      <c r="R159" s="17"/>
      <c r="S159" s="17">
        <v>0.102038126719412</v>
      </c>
      <c r="T159" s="17">
        <v>0.12723253538568</v>
      </c>
      <c r="U159" s="17">
        <v>0.12835205673969899</v>
      </c>
      <c r="V159" s="17">
        <v>0.16574124070273799</v>
      </c>
      <c r="W159" s="17">
        <v>0.13066955120526699</v>
      </c>
      <c r="X159" s="17">
        <v>0.12963922575456099</v>
      </c>
      <c r="Y159" s="17">
        <v>9.8717151198330605E-2</v>
      </c>
      <c r="Z159" s="17">
        <v>0.134081325669589</v>
      </c>
      <c r="AA159" s="17">
        <v>0.16658519945091699</v>
      </c>
      <c r="AB159" s="17">
        <v>0.22366686007074499</v>
      </c>
      <c r="AC159" s="17">
        <v>0.16024323629012599</v>
      </c>
      <c r="AD159" s="17">
        <v>0.14855028167287901</v>
      </c>
      <c r="AE159" s="17"/>
      <c r="AF159" s="17">
        <v>0.13754302590267201</v>
      </c>
      <c r="AG159" s="17">
        <v>0.12627422050541501</v>
      </c>
      <c r="AH159" s="17">
        <v>0.148810736123136</v>
      </c>
      <c r="AI159" s="17"/>
      <c r="AJ159" s="17">
        <v>0.13156853353634501</v>
      </c>
      <c r="AK159" s="17">
        <v>0.123907070002737</v>
      </c>
      <c r="AL159" s="17">
        <v>0.11112348277194101</v>
      </c>
      <c r="AM159" s="17">
        <v>0.16650900341528199</v>
      </c>
      <c r="AN159" s="17">
        <v>0.13320869856939499</v>
      </c>
      <c r="AO159" s="17"/>
      <c r="AP159" s="17">
        <v>0.109675861281239</v>
      </c>
      <c r="AQ159" s="17">
        <v>0.13080319953439301</v>
      </c>
      <c r="AR159" s="17">
        <v>0.14564775747537501</v>
      </c>
      <c r="AS159" s="17">
        <v>0.146898852285202</v>
      </c>
      <c r="AT159" s="17">
        <v>0.145506564649454</v>
      </c>
      <c r="AU159" s="17">
        <v>0.20848791593850299</v>
      </c>
      <c r="AV159" s="17"/>
      <c r="AW159" s="17">
        <v>0</v>
      </c>
      <c r="AX159" s="17">
        <v>0.119312294521915</v>
      </c>
      <c r="AY159" s="17">
        <v>0.168614399209426</v>
      </c>
      <c r="AZ159" s="17">
        <v>0.101912472305899</v>
      </c>
      <c r="BA159" s="17">
        <v>0.14174787767351499</v>
      </c>
      <c r="BB159" s="17">
        <v>0.142352195897785</v>
      </c>
      <c r="BC159" s="17">
        <v>0.215606211709642</v>
      </c>
      <c r="BD159" s="17">
        <v>0.14155809237410599</v>
      </c>
      <c r="BE159" s="17">
        <v>0.20428242710535599</v>
      </c>
      <c r="BF159" s="17">
        <v>8.7563932387981505E-2</v>
      </c>
      <c r="BG159" s="17">
        <v>0.15229470206958901</v>
      </c>
      <c r="BH159" s="17">
        <v>0.13382229385722799</v>
      </c>
      <c r="BI159" s="17">
        <v>0.110191130804537</v>
      </c>
      <c r="BJ159" s="17">
        <v>0.114946131361154</v>
      </c>
      <c r="BK159" s="17">
        <v>0.16018253313519701</v>
      </c>
      <c r="BL159" s="17">
        <v>7.3481126847522796E-2</v>
      </c>
      <c r="BM159" s="17"/>
      <c r="BN159" s="17">
        <v>0.129074982591628</v>
      </c>
      <c r="BO159" s="17">
        <v>0.157073025884435</v>
      </c>
      <c r="BP159" s="17"/>
      <c r="BQ159" s="17">
        <v>0.105797464977067</v>
      </c>
      <c r="BR159" s="17">
        <v>0.15391016497753099</v>
      </c>
      <c r="BS159" s="17"/>
      <c r="BT159" s="17">
        <v>0.10327117510935201</v>
      </c>
      <c r="BU159" s="17"/>
      <c r="BV159" s="17">
        <v>0.149481986865593</v>
      </c>
      <c r="BW159" s="17">
        <v>0.13567665614441199</v>
      </c>
      <c r="BX159" s="17">
        <v>0.14118898530426899</v>
      </c>
      <c r="BY159" s="17"/>
      <c r="BZ159" s="17">
        <v>0.127352230360708</v>
      </c>
      <c r="CA159" s="17">
        <v>0.173220733534688</v>
      </c>
      <c r="CB159" s="17">
        <v>0.17373815657123901</v>
      </c>
      <c r="CC159" s="17">
        <v>0.14527992839811199</v>
      </c>
      <c r="CD159" s="17">
        <v>0.107975487697583</v>
      </c>
      <c r="CE159" s="17">
        <v>0.14143122295734201</v>
      </c>
      <c r="CF159" s="17">
        <v>0.10947484645195001</v>
      </c>
      <c r="CG159" s="17"/>
      <c r="CH159" s="17">
        <v>0.103352748469516</v>
      </c>
      <c r="CI159" s="17">
        <v>0.106199253388881</v>
      </c>
      <c r="CJ159" s="17">
        <v>0.18638471333069101</v>
      </c>
      <c r="CK159" s="17">
        <v>0.15350431337777001</v>
      </c>
      <c r="CL159" s="17">
        <v>9.0062783092192594E-2</v>
      </c>
    </row>
    <row r="160" spans="2:90" x14ac:dyDescent="0.3">
      <c r="B160" t="s">
        <v>146</v>
      </c>
      <c r="C160" s="17">
        <v>0.12303940351977</v>
      </c>
      <c r="D160" s="17">
        <v>0.110774642897251</v>
      </c>
      <c r="E160" s="17">
        <v>0.13600111960677799</v>
      </c>
      <c r="F160" s="17"/>
      <c r="G160" s="17">
        <v>0.122352328704212</v>
      </c>
      <c r="H160" s="17">
        <v>0.13171375289134199</v>
      </c>
      <c r="I160" s="17">
        <v>0.12288253032367</v>
      </c>
      <c r="J160" s="17">
        <v>0.11806150528615</v>
      </c>
      <c r="K160" s="17">
        <v>0.137099457413104</v>
      </c>
      <c r="L160" s="17">
        <v>0.111146162158321</v>
      </c>
      <c r="M160" s="17"/>
      <c r="N160" s="17">
        <v>0.112190057112564</v>
      </c>
      <c r="O160" s="17">
        <v>0.133204469934361</v>
      </c>
      <c r="P160" s="17">
        <v>0.13445254237443299</v>
      </c>
      <c r="Q160" s="17">
        <v>0.11351139056328401</v>
      </c>
      <c r="R160" s="17"/>
      <c r="S160" s="17">
        <v>0.105616364560041</v>
      </c>
      <c r="T160" s="17">
        <v>0.151919778755258</v>
      </c>
      <c r="U160" s="17">
        <v>0.10055908030904</v>
      </c>
      <c r="V160" s="17">
        <v>9.6731988531434901E-2</v>
      </c>
      <c r="W160" s="17">
        <v>0.18534251782295</v>
      </c>
      <c r="X160" s="17">
        <v>0.17770486383412901</v>
      </c>
      <c r="Y160" s="17">
        <v>0.131738352267946</v>
      </c>
      <c r="Z160" s="17">
        <v>0.14278599534875</v>
      </c>
      <c r="AA160" s="17">
        <v>8.8564043469193499E-2</v>
      </c>
      <c r="AB160" s="17">
        <v>0.122991029690213</v>
      </c>
      <c r="AC160" s="17">
        <v>7.5832834335901905E-2</v>
      </c>
      <c r="AD160" s="17">
        <v>6.4784027932024202E-2</v>
      </c>
      <c r="AE160" s="17"/>
      <c r="AF160" s="17">
        <v>0.114365918438198</v>
      </c>
      <c r="AG160" s="17">
        <v>0.13472689029908999</v>
      </c>
      <c r="AH160" s="17">
        <v>0.11399410883113401</v>
      </c>
      <c r="AI160" s="17"/>
      <c r="AJ160" s="17">
        <v>0.108977353318778</v>
      </c>
      <c r="AK160" s="17">
        <v>0.115485215571247</v>
      </c>
      <c r="AL160" s="17">
        <v>0.14826600350969499</v>
      </c>
      <c r="AM160" s="17">
        <v>0.12172490189078999</v>
      </c>
      <c r="AN160" s="17">
        <v>0.15812827882448999</v>
      </c>
      <c r="AO160" s="17"/>
      <c r="AP160" s="17">
        <v>0.118386094708456</v>
      </c>
      <c r="AQ160" s="17">
        <v>0.111891582079696</v>
      </c>
      <c r="AR160" s="17">
        <v>0.17374610986723699</v>
      </c>
      <c r="AS160" s="17">
        <v>0.107694157303091</v>
      </c>
      <c r="AT160" s="17">
        <v>0.15405180467381499</v>
      </c>
      <c r="AU160" s="17">
        <v>0.138631134783678</v>
      </c>
      <c r="AV160" s="17"/>
      <c r="AW160" s="17">
        <v>0.111619218617155</v>
      </c>
      <c r="AX160" s="17">
        <v>0.122615246796031</v>
      </c>
      <c r="AY160" s="17">
        <v>0.106656318299631</v>
      </c>
      <c r="AZ160" s="17">
        <v>0.130777602186088</v>
      </c>
      <c r="BA160" s="17">
        <v>0.152774315785</v>
      </c>
      <c r="BB160" s="17">
        <v>0.116221738488221</v>
      </c>
      <c r="BC160" s="17">
        <v>8.7399808888201494E-2</v>
      </c>
      <c r="BD160" s="17">
        <v>9.8378742543395806E-2</v>
      </c>
      <c r="BE160" s="17">
        <v>8.0768923871763001E-2</v>
      </c>
      <c r="BF160" s="17">
        <v>0.15126318472334899</v>
      </c>
      <c r="BG160" s="17">
        <v>0.14204882735333099</v>
      </c>
      <c r="BH160" s="17">
        <v>0.17899165983844101</v>
      </c>
      <c r="BI160" s="17">
        <v>0.19433637696917</v>
      </c>
      <c r="BJ160" s="17">
        <v>0.118289866283699</v>
      </c>
      <c r="BK160" s="17">
        <v>0.13885674557004801</v>
      </c>
      <c r="BL160" s="17">
        <v>5.9179583552295197E-2</v>
      </c>
      <c r="BM160" s="17"/>
      <c r="BN160" s="17">
        <v>0.112271108087365</v>
      </c>
      <c r="BO160" s="17">
        <v>0.13528872165341599</v>
      </c>
      <c r="BP160" s="17"/>
      <c r="BQ160" s="17">
        <v>0.11509865759126101</v>
      </c>
      <c r="BR160" s="17">
        <v>0.12599134685646601</v>
      </c>
      <c r="BS160" s="17"/>
      <c r="BT160" s="17">
        <v>0.12008543770565799</v>
      </c>
      <c r="BU160" s="17"/>
      <c r="BV160" s="17">
        <v>0.14826669764622999</v>
      </c>
      <c r="BW160" s="17">
        <v>0.13822982311422599</v>
      </c>
      <c r="BX160" s="17">
        <v>0.113380554248052</v>
      </c>
      <c r="BY160" s="17"/>
      <c r="BZ160" s="17">
        <v>0.107197190582875</v>
      </c>
      <c r="CA160" s="17">
        <v>0.110903356758287</v>
      </c>
      <c r="CB160" s="17">
        <v>0.13053779554362599</v>
      </c>
      <c r="CC160" s="17">
        <v>0.13257823615967501</v>
      </c>
      <c r="CD160" s="17">
        <v>0.15323788707090499</v>
      </c>
      <c r="CE160" s="17">
        <v>0.102648125317709</v>
      </c>
      <c r="CF160" s="17">
        <v>0.10140210134653101</v>
      </c>
      <c r="CG160" s="17"/>
      <c r="CH160" s="17">
        <v>8.1889726391579307E-2</v>
      </c>
      <c r="CI160" s="17">
        <v>0.12872463061494699</v>
      </c>
      <c r="CJ160" s="17">
        <v>0.13578377612720999</v>
      </c>
      <c r="CK160" s="17">
        <v>0.11513445582727</v>
      </c>
      <c r="CL160" s="17">
        <v>8.4529739608407206E-2</v>
      </c>
    </row>
    <row r="161" spans="2:90" x14ac:dyDescent="0.3">
      <c r="B161" t="s">
        <v>147</v>
      </c>
      <c r="C161" s="17">
        <v>0.162231617129975</v>
      </c>
      <c r="D161" s="17">
        <v>0.17939687509202601</v>
      </c>
      <c r="E161" s="17">
        <v>0.14674198101064601</v>
      </c>
      <c r="F161" s="17"/>
      <c r="G161" s="17">
        <v>0.186471326681446</v>
      </c>
      <c r="H161" s="17">
        <v>0.183631376323768</v>
      </c>
      <c r="I161" s="17">
        <v>0.155751990177809</v>
      </c>
      <c r="J161" s="17">
        <v>0.13687461178770699</v>
      </c>
      <c r="K161" s="17">
        <v>0.15274528001257601</v>
      </c>
      <c r="L161" s="17">
        <v>0.16089573396537199</v>
      </c>
      <c r="M161" s="17"/>
      <c r="N161" s="17">
        <v>0.184571465060132</v>
      </c>
      <c r="O161" s="17">
        <v>0.17184215908984199</v>
      </c>
      <c r="P161" s="17">
        <v>0.15101467169601601</v>
      </c>
      <c r="Q161" s="17">
        <v>0.139666746660108</v>
      </c>
      <c r="R161" s="17"/>
      <c r="S161" s="17">
        <v>0.15114821710323001</v>
      </c>
      <c r="T161" s="17">
        <v>0.15119154950558</v>
      </c>
      <c r="U161" s="17">
        <v>0.16183992123673099</v>
      </c>
      <c r="V161" s="17">
        <v>0.16549272447819899</v>
      </c>
      <c r="W161" s="17">
        <v>0.17615861667639801</v>
      </c>
      <c r="X161" s="17">
        <v>0.15169243010609501</v>
      </c>
      <c r="Y161" s="17">
        <v>0.18357377471233199</v>
      </c>
      <c r="Z161" s="17">
        <v>0.132111424987264</v>
      </c>
      <c r="AA161" s="17">
        <v>0.19479593683303401</v>
      </c>
      <c r="AB161" s="17">
        <v>0.138967978830525</v>
      </c>
      <c r="AC161" s="17">
        <v>0.14023757701027001</v>
      </c>
      <c r="AD161" s="17">
        <v>0.222301841169631</v>
      </c>
      <c r="AE161" s="17"/>
      <c r="AF161" s="17">
        <v>0.15189789162702499</v>
      </c>
      <c r="AG161" s="17">
        <v>0.177591893197696</v>
      </c>
      <c r="AH161" s="17">
        <v>0.112906025292994</v>
      </c>
      <c r="AI161" s="17"/>
      <c r="AJ161" s="17">
        <v>0.16812036781952799</v>
      </c>
      <c r="AK161" s="17">
        <v>0.187640137671609</v>
      </c>
      <c r="AL161" s="17">
        <v>0.20147874747977201</v>
      </c>
      <c r="AM161" s="17">
        <v>0.130195430808348</v>
      </c>
      <c r="AN161" s="17">
        <v>0.12370901468144201</v>
      </c>
      <c r="AO161" s="17"/>
      <c r="AP161" s="17">
        <v>0.20239089103602101</v>
      </c>
      <c r="AQ161" s="17">
        <v>0.17410077360172799</v>
      </c>
      <c r="AR161" s="17">
        <v>0.151591029070657</v>
      </c>
      <c r="AS161" s="17">
        <v>0.13721831433062201</v>
      </c>
      <c r="AT161" s="17">
        <v>0.155924634879584</v>
      </c>
      <c r="AU161" s="17">
        <v>0.17098969175817499</v>
      </c>
      <c r="AV161" s="17"/>
      <c r="AW161" s="17">
        <v>4.5350042795309103E-2</v>
      </c>
      <c r="AX161" s="17">
        <v>9.6115817595160205E-2</v>
      </c>
      <c r="AY161" s="17">
        <v>0.127309846184502</v>
      </c>
      <c r="AZ161" s="17">
        <v>0.153855866362063</v>
      </c>
      <c r="BA161" s="17">
        <v>0.166976998433638</v>
      </c>
      <c r="BB161" s="17">
        <v>0.121858139738784</v>
      </c>
      <c r="BC161" s="17">
        <v>0.16907713927365001</v>
      </c>
      <c r="BD161" s="17">
        <v>0.22529344547925301</v>
      </c>
      <c r="BE161" s="17">
        <v>8.5761317080012806E-2</v>
      </c>
      <c r="BF161" s="17">
        <v>0.28023018683412199</v>
      </c>
      <c r="BG161" s="17">
        <v>0.17446979148332101</v>
      </c>
      <c r="BH161" s="17">
        <v>0.19168681508111801</v>
      </c>
      <c r="BI161" s="17">
        <v>0.156749875452383</v>
      </c>
      <c r="BJ161" s="17">
        <v>0.31381839417538598</v>
      </c>
      <c r="BK161" s="17">
        <v>0.166221295754062</v>
      </c>
      <c r="BL161" s="17">
        <v>0.16745926686335399</v>
      </c>
      <c r="BM161" s="17"/>
      <c r="BN161" s="17">
        <v>0.16900382487690299</v>
      </c>
      <c r="BO161" s="17">
        <v>0.15522808612830399</v>
      </c>
      <c r="BP161" s="17"/>
      <c r="BQ161" s="17">
        <v>0.21152136621186901</v>
      </c>
      <c r="BR161" s="17">
        <v>0.14164664598007501</v>
      </c>
      <c r="BS161" s="17"/>
      <c r="BT161" s="17">
        <v>0.19415283099880201</v>
      </c>
      <c r="BU161" s="17"/>
      <c r="BV161" s="17">
        <v>0.12831250473755601</v>
      </c>
      <c r="BW161" s="17">
        <v>0.13039574565047299</v>
      </c>
      <c r="BX161" s="17">
        <v>0.18584604481318001</v>
      </c>
      <c r="BY161" s="17"/>
      <c r="BZ161" s="17">
        <v>9.2461197695637404E-2</v>
      </c>
      <c r="CA161" s="17">
        <v>9.4569481905852099E-2</v>
      </c>
      <c r="CB161" s="17">
        <v>0.166289089413585</v>
      </c>
      <c r="CC161" s="17">
        <v>0.207761208661154</v>
      </c>
      <c r="CD161" s="17">
        <v>0.19845615465156699</v>
      </c>
      <c r="CE161" s="17">
        <v>0.200251206173468</v>
      </c>
      <c r="CF161" s="17">
        <v>0.16789610859113999</v>
      </c>
      <c r="CG161" s="17"/>
      <c r="CH161" s="17">
        <v>0.16730030155756501</v>
      </c>
      <c r="CI161" s="17">
        <v>0.18964286701647301</v>
      </c>
      <c r="CJ161" s="17">
        <v>0.16648093541322301</v>
      </c>
      <c r="CK161" s="17">
        <v>0.114628373361905</v>
      </c>
      <c r="CL161" s="17">
        <v>4.1826029453528597E-2</v>
      </c>
    </row>
    <row r="162" spans="2:90" x14ac:dyDescent="0.3">
      <c r="B162" t="s">
        <v>148</v>
      </c>
      <c r="C162" s="17">
        <v>0.13976519728334399</v>
      </c>
      <c r="D162" s="17">
        <v>0.13659694316220999</v>
      </c>
      <c r="E162" s="17">
        <v>0.14396946084130199</v>
      </c>
      <c r="F162" s="17"/>
      <c r="G162" s="17">
        <v>8.6644325300753403E-2</v>
      </c>
      <c r="H162" s="17">
        <v>0.13109290015210301</v>
      </c>
      <c r="I162" s="17">
        <v>0.1208103581161</v>
      </c>
      <c r="J162" s="17">
        <v>0.15512975114104699</v>
      </c>
      <c r="K162" s="17">
        <v>0.117893328346065</v>
      </c>
      <c r="L162" s="17">
        <v>0.19986109323710899</v>
      </c>
      <c r="M162" s="17"/>
      <c r="N162" s="17">
        <v>0.18714990142643401</v>
      </c>
      <c r="O162" s="17">
        <v>0.11829004621752701</v>
      </c>
      <c r="P162" s="17">
        <v>0.123664852717043</v>
      </c>
      <c r="Q162" s="17">
        <v>0.124707338067633</v>
      </c>
      <c r="R162" s="17"/>
      <c r="S162" s="17">
        <v>0.13423936999682401</v>
      </c>
      <c r="T162" s="17">
        <v>0.15133798083396599</v>
      </c>
      <c r="U162" s="17">
        <v>0.140511514828176</v>
      </c>
      <c r="V162" s="17">
        <v>0.159283312388912</v>
      </c>
      <c r="W162" s="17">
        <v>0.226232139693301</v>
      </c>
      <c r="X162" s="17">
        <v>0.107289597601474</v>
      </c>
      <c r="Y162" s="17">
        <v>0.14080355220593299</v>
      </c>
      <c r="Z162" s="17">
        <v>0.12654262377460501</v>
      </c>
      <c r="AA162" s="17">
        <v>0.122215351785346</v>
      </c>
      <c r="AB162" s="17">
        <v>0.121496020024805</v>
      </c>
      <c r="AC162" s="17">
        <v>0.13336045320697201</v>
      </c>
      <c r="AD162" s="17">
        <v>9.5417894821641897E-2</v>
      </c>
      <c r="AE162" s="17"/>
      <c r="AF162" s="17">
        <v>0.15094353798464799</v>
      </c>
      <c r="AG162" s="17">
        <v>0.154236116603543</v>
      </c>
      <c r="AH162" s="17">
        <v>0.11739284076586499</v>
      </c>
      <c r="AI162" s="17"/>
      <c r="AJ162" s="17">
        <v>0.18173753425783901</v>
      </c>
      <c r="AK162" s="17">
        <v>0.15550018567934501</v>
      </c>
      <c r="AL162" s="17">
        <v>0.14697627486222101</v>
      </c>
      <c r="AM162" s="17">
        <v>0.123197392723308</v>
      </c>
      <c r="AN162" s="17">
        <v>7.9173321044216996E-2</v>
      </c>
      <c r="AO162" s="17"/>
      <c r="AP162" s="17">
        <v>0.167338839982757</v>
      </c>
      <c r="AQ162" s="17">
        <v>0.18819925921157499</v>
      </c>
      <c r="AR162" s="17">
        <v>0.104266460532561</v>
      </c>
      <c r="AS162" s="17">
        <v>0.12922336517406099</v>
      </c>
      <c r="AT162" s="17">
        <v>8.1175093266152201E-2</v>
      </c>
      <c r="AU162" s="17">
        <v>0.109587832002617</v>
      </c>
      <c r="AV162" s="17"/>
      <c r="AW162" s="17">
        <v>4.76532522633972E-2</v>
      </c>
      <c r="AX162" s="17">
        <v>7.7064917137141004E-2</v>
      </c>
      <c r="AY162" s="17">
        <v>0.102627454528325</v>
      </c>
      <c r="AZ162" s="17">
        <v>0.168592197060393</v>
      </c>
      <c r="BA162" s="17">
        <v>0.12769809593006501</v>
      </c>
      <c r="BB162" s="17">
        <v>0.102914555235122</v>
      </c>
      <c r="BC162" s="17">
        <v>0.11187474747067901</v>
      </c>
      <c r="BD162" s="17">
        <v>0.175096308896869</v>
      </c>
      <c r="BE162" s="17">
        <v>0.18914439352700699</v>
      </c>
      <c r="BF162" s="17">
        <v>0.13373615090088001</v>
      </c>
      <c r="BG162" s="17">
        <v>0.15725932436561901</v>
      </c>
      <c r="BH162" s="17">
        <v>0.20306499667922101</v>
      </c>
      <c r="BI162" s="17">
        <v>0.143007504242949</v>
      </c>
      <c r="BJ162" s="17">
        <v>0.17538125416775299</v>
      </c>
      <c r="BK162" s="17">
        <v>0.16359736122865901</v>
      </c>
      <c r="BL162" s="17">
        <v>0.16971148936668601</v>
      </c>
      <c r="BM162" s="17"/>
      <c r="BN162" s="17">
        <v>0.169840811366189</v>
      </c>
      <c r="BO162" s="17">
        <v>9.8021364315949294E-2</v>
      </c>
      <c r="BP162" s="17"/>
      <c r="BQ162" s="17">
        <v>0.17373333031304</v>
      </c>
      <c r="BR162" s="17">
        <v>0.134163676724222</v>
      </c>
      <c r="BS162" s="17"/>
      <c r="BT162" s="17">
        <v>0.14608249795185499</v>
      </c>
      <c r="BU162" s="17"/>
      <c r="BV162" s="17">
        <v>9.8869481482944804E-2</v>
      </c>
      <c r="BW162" s="17">
        <v>0.14880231200438601</v>
      </c>
      <c r="BX162" s="17">
        <v>0.15119628886095601</v>
      </c>
      <c r="BY162" s="17"/>
      <c r="BZ162" s="17">
        <v>7.3087147129390906E-2</v>
      </c>
      <c r="CA162" s="17">
        <v>9.34501319091013E-2</v>
      </c>
      <c r="CB162" s="17">
        <v>0.13624461294285001</v>
      </c>
      <c r="CC162" s="17">
        <v>0.17212517168635</v>
      </c>
      <c r="CD162" s="17">
        <v>0.16090163567740601</v>
      </c>
      <c r="CE162" s="17">
        <v>0.176296816364575</v>
      </c>
      <c r="CF162" s="17">
        <v>0.164447514205322</v>
      </c>
      <c r="CG162" s="17"/>
      <c r="CH162" s="17">
        <v>9.9988209380887594E-2</v>
      </c>
      <c r="CI162" s="17">
        <v>0.198067684142786</v>
      </c>
      <c r="CJ162" s="17">
        <v>0.13439850467636999</v>
      </c>
      <c r="CK162" s="17">
        <v>7.1371875916997396E-2</v>
      </c>
      <c r="CL162" s="17">
        <v>1.17040203552938E-2</v>
      </c>
    </row>
    <row r="163" spans="2:90" x14ac:dyDescent="0.3">
      <c r="B163" t="s">
        <v>149</v>
      </c>
      <c r="C163" s="17">
        <v>8.8349260233233307E-2</v>
      </c>
      <c r="D163" s="17">
        <v>0.100549918234139</v>
      </c>
      <c r="E163" s="17">
        <v>7.6094519410173006E-2</v>
      </c>
      <c r="F163" s="17"/>
      <c r="G163" s="17">
        <v>7.52174037387041E-2</v>
      </c>
      <c r="H163" s="17">
        <v>9.3173877452660203E-2</v>
      </c>
      <c r="I163" s="17">
        <v>8.2261393920929196E-2</v>
      </c>
      <c r="J163" s="17">
        <v>4.4858928163583701E-2</v>
      </c>
      <c r="K163" s="17">
        <v>9.0306059530395999E-2</v>
      </c>
      <c r="L163" s="17">
        <v>0.132102847913593</v>
      </c>
      <c r="M163" s="17"/>
      <c r="N163" s="17">
        <v>0.11513702127744201</v>
      </c>
      <c r="O163" s="17">
        <v>8.3306798565897705E-2</v>
      </c>
      <c r="P163" s="17">
        <v>9.2634791797231705E-2</v>
      </c>
      <c r="Q163" s="17">
        <v>5.7425272256375101E-2</v>
      </c>
      <c r="R163" s="17"/>
      <c r="S163" s="17">
        <v>0.119546626655415</v>
      </c>
      <c r="T163" s="17">
        <v>9.1292153973751594E-2</v>
      </c>
      <c r="U163" s="17">
        <v>6.8819508481853697E-2</v>
      </c>
      <c r="V163" s="17">
        <v>8.0638561933528904E-2</v>
      </c>
      <c r="W163" s="17">
        <v>6.3342593510062897E-2</v>
      </c>
      <c r="X163" s="17">
        <v>8.90365988949086E-2</v>
      </c>
      <c r="Y163" s="17">
        <v>0.100629211128503</v>
      </c>
      <c r="Z163" s="17">
        <v>5.7253063502258499E-2</v>
      </c>
      <c r="AA163" s="17">
        <v>6.2499783054595297E-2</v>
      </c>
      <c r="AB163" s="17">
        <v>9.16038018084568E-2</v>
      </c>
      <c r="AC163" s="17">
        <v>9.7231729459802199E-2</v>
      </c>
      <c r="AD163" s="17">
        <v>0.14028617375737701</v>
      </c>
      <c r="AE163" s="17"/>
      <c r="AF163" s="17">
        <v>0.108052541113498</v>
      </c>
      <c r="AG163" s="17">
        <v>8.8371425106521503E-2</v>
      </c>
      <c r="AH163" s="17">
        <v>5.3197306903384999E-2</v>
      </c>
      <c r="AI163" s="17"/>
      <c r="AJ163" s="17">
        <v>0.14253414478376999</v>
      </c>
      <c r="AK163" s="17">
        <v>7.78824901021999E-2</v>
      </c>
      <c r="AL163" s="17">
        <v>8.4580504394840605E-2</v>
      </c>
      <c r="AM163" s="17">
        <v>7.7087616865359906E-2</v>
      </c>
      <c r="AN163" s="17">
        <v>0.13771129652413899</v>
      </c>
      <c r="AO163" s="17"/>
      <c r="AP163" s="17">
        <v>7.9193482795508197E-2</v>
      </c>
      <c r="AQ163" s="17">
        <v>0.122911303083972</v>
      </c>
      <c r="AR163" s="17">
        <v>7.0070923713422203E-2</v>
      </c>
      <c r="AS163" s="17">
        <v>8.6352403113781007E-2</v>
      </c>
      <c r="AT163" s="17">
        <v>9.4517351950912196E-2</v>
      </c>
      <c r="AU163" s="17">
        <v>0.112077065052992</v>
      </c>
      <c r="AV163" s="17"/>
      <c r="AW163" s="17">
        <v>0.20554147079294599</v>
      </c>
      <c r="AX163" s="17">
        <v>1.21233026401215E-2</v>
      </c>
      <c r="AY163" s="17">
        <v>5.5354651194628401E-2</v>
      </c>
      <c r="AZ163" s="17">
        <v>4.0113111009324701E-2</v>
      </c>
      <c r="BA163" s="17">
        <v>5.9801758752068203E-2</v>
      </c>
      <c r="BB163" s="17">
        <v>8.2223493544605397E-2</v>
      </c>
      <c r="BC163" s="17">
        <v>9.6314445562010395E-2</v>
      </c>
      <c r="BD163" s="17">
        <v>9.39682651786381E-2</v>
      </c>
      <c r="BE163" s="17">
        <v>0.113873908356557</v>
      </c>
      <c r="BF163" s="17">
        <v>8.51432961002761E-2</v>
      </c>
      <c r="BG163" s="17">
        <v>0.1154392837746</v>
      </c>
      <c r="BH163" s="17">
        <v>9.0076554781720997E-2</v>
      </c>
      <c r="BI163" s="17">
        <v>0.11780606590206601</v>
      </c>
      <c r="BJ163" s="17">
        <v>8.5943472735319104E-2</v>
      </c>
      <c r="BK163" s="17">
        <v>0.102010858515361</v>
      </c>
      <c r="BL163" s="17">
        <v>0.159768996904953</v>
      </c>
      <c r="BM163" s="17"/>
      <c r="BN163" s="17">
        <v>9.9383431515754697E-2</v>
      </c>
      <c r="BO163" s="17">
        <v>7.0985093972520494E-2</v>
      </c>
      <c r="BP163" s="17"/>
      <c r="BQ163" s="17">
        <v>8.4582285004524402E-2</v>
      </c>
      <c r="BR163" s="17">
        <v>6.5638892854819206E-2</v>
      </c>
      <c r="BS163" s="17"/>
      <c r="BT163" s="17">
        <v>9.8004399149839994E-2</v>
      </c>
      <c r="BU163" s="17"/>
      <c r="BV163" s="17">
        <v>5.8007999345327299E-2</v>
      </c>
      <c r="BW163" s="17">
        <v>8.36895480221794E-2</v>
      </c>
      <c r="BX163" s="17">
        <v>0.104122324375702</v>
      </c>
      <c r="BY163" s="17"/>
      <c r="BZ163" s="17">
        <v>1.0382871747141E-2</v>
      </c>
      <c r="CA163" s="17">
        <v>5.0237743216265097E-2</v>
      </c>
      <c r="CB163" s="17">
        <v>6.7094511388315306E-2</v>
      </c>
      <c r="CC163" s="17">
        <v>5.9011154894309997E-2</v>
      </c>
      <c r="CD163" s="17">
        <v>0.13962952973874901</v>
      </c>
      <c r="CE163" s="17">
        <v>0.117322321052113</v>
      </c>
      <c r="CF163" s="17">
        <v>0.14744132503770199</v>
      </c>
      <c r="CG163" s="17"/>
      <c r="CH163" s="17">
        <v>0.16579212572653201</v>
      </c>
      <c r="CI163" s="17">
        <v>0.128543294664314</v>
      </c>
      <c r="CJ163" s="17">
        <v>6.3553712237765694E-2</v>
      </c>
      <c r="CK163" s="17">
        <v>1.9185462308449301E-2</v>
      </c>
      <c r="CL163" s="17">
        <v>2.3502119026156901E-2</v>
      </c>
    </row>
    <row r="164" spans="2:90" x14ac:dyDescent="0.3">
      <c r="B164" t="s">
        <v>150</v>
      </c>
      <c r="C164" s="17">
        <v>9.4879047787701301E-2</v>
      </c>
      <c r="D164" s="17">
        <v>0.109442313249274</v>
      </c>
      <c r="E164" s="17">
        <v>8.1398440413378195E-2</v>
      </c>
      <c r="F164" s="17"/>
      <c r="G164" s="17">
        <v>7.9441469349458102E-2</v>
      </c>
      <c r="H164" s="17">
        <v>0.12607921039099301</v>
      </c>
      <c r="I164" s="17">
        <v>7.9052856280748998E-2</v>
      </c>
      <c r="J164" s="17">
        <v>3.9950616227483797E-2</v>
      </c>
      <c r="K164" s="17">
        <v>9.1767383791436896E-2</v>
      </c>
      <c r="L164" s="17">
        <v>0.13927316701117801</v>
      </c>
      <c r="M164" s="17"/>
      <c r="N164" s="17">
        <v>9.7135471604720497E-2</v>
      </c>
      <c r="O164" s="17">
        <v>8.1083619822840403E-2</v>
      </c>
      <c r="P164" s="17">
        <v>0.11849292312324999</v>
      </c>
      <c r="Q164" s="17">
        <v>8.6934857323074294E-2</v>
      </c>
      <c r="R164" s="17"/>
      <c r="S164" s="17">
        <v>9.8108369001109003E-2</v>
      </c>
      <c r="T164" s="17">
        <v>7.7263772872934205E-2</v>
      </c>
      <c r="U164" s="17">
        <v>0.11351782645619</v>
      </c>
      <c r="V164" s="17">
        <v>8.8546887799941798E-2</v>
      </c>
      <c r="W164" s="17">
        <v>2.4919294950107401E-2</v>
      </c>
      <c r="X164" s="17">
        <v>7.8757487862658501E-2</v>
      </c>
      <c r="Y164" s="17">
        <v>0.144564811813199</v>
      </c>
      <c r="Z164" s="17">
        <v>0.147794601387541</v>
      </c>
      <c r="AA164" s="17">
        <v>8.9730326760169593E-2</v>
      </c>
      <c r="AB164" s="17">
        <v>0.10327190639225101</v>
      </c>
      <c r="AC164" s="17">
        <v>0.13981658662272101</v>
      </c>
      <c r="AD164" s="17">
        <v>5.31148777170194E-2</v>
      </c>
      <c r="AE164" s="17"/>
      <c r="AF164" s="17">
        <v>0.103004341990524</v>
      </c>
      <c r="AG164" s="17">
        <v>9.8881559490635595E-2</v>
      </c>
      <c r="AH164" s="17">
        <v>8.5884523273995497E-2</v>
      </c>
      <c r="AI164" s="17"/>
      <c r="AJ164" s="17">
        <v>0.102476027371611</v>
      </c>
      <c r="AK164" s="17">
        <v>0.106722534416025</v>
      </c>
      <c r="AL164" s="17">
        <v>0.11167773844123501</v>
      </c>
      <c r="AM164" s="17">
        <v>0.102290699514829</v>
      </c>
      <c r="AN164" s="17">
        <v>6.5422162165459694E-2</v>
      </c>
      <c r="AO164" s="17"/>
      <c r="AP164" s="17">
        <v>0.117371656238627</v>
      </c>
      <c r="AQ164" s="17">
        <v>9.42218144609272E-2</v>
      </c>
      <c r="AR164" s="17">
        <v>8.6216736235582001E-2</v>
      </c>
      <c r="AS164" s="17">
        <v>0.104443154607419</v>
      </c>
      <c r="AT164" s="17">
        <v>7.4749560643336196E-2</v>
      </c>
      <c r="AU164" s="17">
        <v>7.2315820343881898E-2</v>
      </c>
      <c r="AV164" s="17"/>
      <c r="AW164" s="17">
        <v>0</v>
      </c>
      <c r="AX164" s="17">
        <v>0.11895868542216</v>
      </c>
      <c r="AY164" s="17">
        <v>9.5990720172644095E-2</v>
      </c>
      <c r="AZ164" s="17">
        <v>8.9238978203816793E-2</v>
      </c>
      <c r="BA164" s="17">
        <v>7.8025697620216397E-2</v>
      </c>
      <c r="BB164" s="17">
        <v>0.10594945261906399</v>
      </c>
      <c r="BC164" s="17">
        <v>8.0668198354239495E-2</v>
      </c>
      <c r="BD164" s="17">
        <v>8.26391192421808E-2</v>
      </c>
      <c r="BE164" s="17">
        <v>7.1047004297444302E-2</v>
      </c>
      <c r="BF164" s="17">
        <v>6.3104502592749495E-2</v>
      </c>
      <c r="BG164" s="17">
        <v>4.4023922834248601E-2</v>
      </c>
      <c r="BH164" s="17">
        <v>7.6463247511257798E-2</v>
      </c>
      <c r="BI164" s="17">
        <v>4.8201638214999898E-2</v>
      </c>
      <c r="BJ164" s="17">
        <v>9.4872177230978197E-2</v>
      </c>
      <c r="BK164" s="17">
        <v>0.18930087920922001</v>
      </c>
      <c r="BL164" s="17">
        <v>0.21819005139401301</v>
      </c>
      <c r="BM164" s="17"/>
      <c r="BN164" s="17">
        <v>0.113804489861159</v>
      </c>
      <c r="BO164" s="17">
        <v>6.8069017472210697E-2</v>
      </c>
      <c r="BP164" s="17"/>
      <c r="BQ164" s="17">
        <v>0.12038598788631499</v>
      </c>
      <c r="BR164" s="17">
        <v>8.2550519130664704E-2</v>
      </c>
      <c r="BS164" s="17"/>
      <c r="BT164" s="17">
        <v>0.14223015450799301</v>
      </c>
      <c r="BU164" s="17"/>
      <c r="BV164" s="17">
        <v>6.9998895989732496E-2</v>
      </c>
      <c r="BW164" s="17">
        <v>8.2878736369442998E-2</v>
      </c>
      <c r="BX164" s="17">
        <v>0.113249589521423</v>
      </c>
      <c r="BY164" s="17"/>
      <c r="BZ164" s="17">
        <v>4.8859726098105502E-2</v>
      </c>
      <c r="CA164" s="17">
        <v>6.4711201856324299E-2</v>
      </c>
      <c r="CB164" s="17">
        <v>4.5152035836957399E-2</v>
      </c>
      <c r="CC164" s="17">
        <v>7.8496494068452105E-2</v>
      </c>
      <c r="CD164" s="17">
        <v>0.10125502617844701</v>
      </c>
      <c r="CE164" s="17">
        <v>0.109341481752597</v>
      </c>
      <c r="CF164" s="17">
        <v>0.19468499844647399</v>
      </c>
      <c r="CG164" s="17"/>
      <c r="CH164" s="17">
        <v>0.266707063906299</v>
      </c>
      <c r="CI164" s="17">
        <v>0.12045272595674</v>
      </c>
      <c r="CJ164" s="17">
        <v>5.2019562740228197E-2</v>
      </c>
      <c r="CK164" s="17">
        <v>4.2350149915976201E-2</v>
      </c>
      <c r="CL164" s="17">
        <v>3.6039725654036299E-2</v>
      </c>
    </row>
    <row r="165" spans="2:90" x14ac:dyDescent="0.3">
      <c r="B165" t="s">
        <v>151</v>
      </c>
      <c r="C165" s="17">
        <v>3.3090970569886798E-3</v>
      </c>
      <c r="D165" s="17">
        <v>4.7303382972754202E-3</v>
      </c>
      <c r="E165" s="17">
        <v>1.9463457649337001E-3</v>
      </c>
      <c r="F165" s="17"/>
      <c r="G165" s="17">
        <v>9.4663642001555602E-3</v>
      </c>
      <c r="H165" s="17">
        <v>3.0335876562326801E-3</v>
      </c>
      <c r="I165" s="17">
        <v>0</v>
      </c>
      <c r="J165" s="17">
        <v>5.9462425653072004E-3</v>
      </c>
      <c r="K165" s="17">
        <v>0</v>
      </c>
      <c r="L165" s="17">
        <v>2.2328791913099701E-3</v>
      </c>
      <c r="M165" s="17"/>
      <c r="N165" s="17">
        <v>6.8083313612465404E-3</v>
      </c>
      <c r="O165" s="17">
        <v>3.8984325642729399E-3</v>
      </c>
      <c r="P165" s="17">
        <v>0</v>
      </c>
      <c r="Q165" s="17">
        <v>1.87028860115757E-3</v>
      </c>
      <c r="R165" s="17"/>
      <c r="S165" s="17">
        <v>3.69394960115144E-3</v>
      </c>
      <c r="T165" s="17">
        <v>7.3939090478436203E-3</v>
      </c>
      <c r="U165" s="17">
        <v>0</v>
      </c>
      <c r="V165" s="17">
        <v>5.71456294028495E-3</v>
      </c>
      <c r="W165" s="17">
        <v>0</v>
      </c>
      <c r="X165" s="17">
        <v>0</v>
      </c>
      <c r="Y165" s="17">
        <v>0</v>
      </c>
      <c r="Z165" s="17">
        <v>0</v>
      </c>
      <c r="AA165" s="17">
        <v>4.6457014587939797E-3</v>
      </c>
      <c r="AB165" s="17">
        <v>8.9166280584372804E-3</v>
      </c>
      <c r="AC165" s="17">
        <v>0</v>
      </c>
      <c r="AD165" s="17">
        <v>0</v>
      </c>
      <c r="AE165" s="17"/>
      <c r="AF165" s="17">
        <v>2.7220227207727398E-3</v>
      </c>
      <c r="AG165" s="17">
        <v>0</v>
      </c>
      <c r="AH165" s="17">
        <v>1.2653964350128701E-2</v>
      </c>
      <c r="AI165" s="17"/>
      <c r="AJ165" s="17">
        <v>0</v>
      </c>
      <c r="AK165" s="17">
        <v>1.4903360118831599E-3</v>
      </c>
      <c r="AL165" s="17">
        <v>0</v>
      </c>
      <c r="AM165" s="17">
        <v>0</v>
      </c>
      <c r="AN165" s="17">
        <v>9.9562879874933105E-3</v>
      </c>
      <c r="AO165" s="17"/>
      <c r="AP165" s="17">
        <v>4.1504160529287704E-3</v>
      </c>
      <c r="AQ165" s="17">
        <v>3.0870484981154098E-3</v>
      </c>
      <c r="AR165" s="17">
        <v>0</v>
      </c>
      <c r="AS165" s="17">
        <v>0</v>
      </c>
      <c r="AT165" s="17">
        <v>7.2285521516941599E-3</v>
      </c>
      <c r="AU165" s="17">
        <v>5.3413116680508703E-3</v>
      </c>
      <c r="AV165" s="17"/>
      <c r="AW165" s="17">
        <v>0</v>
      </c>
      <c r="AX165" s="17">
        <v>0</v>
      </c>
      <c r="AY165" s="17">
        <v>7.1903090771976803E-3</v>
      </c>
      <c r="AZ165" s="17">
        <v>0</v>
      </c>
      <c r="BA165" s="17">
        <v>4.1192128342754696E-3</v>
      </c>
      <c r="BB165" s="17">
        <v>4.7394749600517001E-3</v>
      </c>
      <c r="BC165" s="17">
        <v>5.92364721169632E-3</v>
      </c>
      <c r="BD165" s="17">
        <v>0</v>
      </c>
      <c r="BE165" s="17">
        <v>0</v>
      </c>
      <c r="BF165" s="17">
        <v>1.0688447962103199E-2</v>
      </c>
      <c r="BG165" s="17">
        <v>0</v>
      </c>
      <c r="BH165" s="17">
        <v>0</v>
      </c>
      <c r="BI165" s="17">
        <v>0</v>
      </c>
      <c r="BJ165" s="17">
        <v>0</v>
      </c>
      <c r="BK165" s="17">
        <v>0</v>
      </c>
      <c r="BL165" s="17">
        <v>0</v>
      </c>
      <c r="BM165" s="17"/>
      <c r="BN165" s="17">
        <v>1.6709026049381E-3</v>
      </c>
      <c r="BO165" s="17">
        <v>5.6204918438780603E-3</v>
      </c>
      <c r="BP165" s="17"/>
      <c r="BQ165" s="17">
        <v>2.37366022346864E-3</v>
      </c>
      <c r="BR165" s="17">
        <v>0</v>
      </c>
      <c r="BS165" s="17"/>
      <c r="BT165" s="17">
        <v>4.1731568898564497E-3</v>
      </c>
      <c r="BU165" s="17"/>
      <c r="BV165" s="17">
        <v>4.6290013500859097E-3</v>
      </c>
      <c r="BW165" s="17">
        <v>9.6480415456991295E-3</v>
      </c>
      <c r="BX165" s="17">
        <v>0</v>
      </c>
      <c r="BY165" s="17"/>
      <c r="BZ165" s="17">
        <v>5.0236115952227703E-3</v>
      </c>
      <c r="CA165" s="17">
        <v>3.55893208762192E-3</v>
      </c>
      <c r="CB165" s="17">
        <v>3.8347910569311002E-3</v>
      </c>
      <c r="CC165" s="17">
        <v>0</v>
      </c>
      <c r="CD165" s="17">
        <v>3.1228127614272099E-3</v>
      </c>
      <c r="CE165" s="17">
        <v>0</v>
      </c>
      <c r="CF165" s="17">
        <v>0</v>
      </c>
      <c r="CG165" s="17"/>
      <c r="CH165" s="17">
        <v>1.07162225845792E-2</v>
      </c>
      <c r="CI165" s="17">
        <v>2.7264368312956699E-3</v>
      </c>
      <c r="CJ165" s="17">
        <v>3.6920616116096899E-3</v>
      </c>
      <c r="CK165" s="17">
        <v>0</v>
      </c>
      <c r="CL165" s="17">
        <v>0</v>
      </c>
    </row>
    <row r="166" spans="2:90" x14ac:dyDescent="0.3">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row>
    <row r="167" spans="2:90" x14ac:dyDescent="0.3">
      <c r="B167" s="6" t="s">
        <v>176</v>
      </c>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row>
    <row r="168" spans="2:90" x14ac:dyDescent="0.3">
      <c r="B168" s="24" t="s">
        <v>110</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row>
    <row r="169" spans="2:90" x14ac:dyDescent="0.3">
      <c r="B169" t="s">
        <v>168</v>
      </c>
      <c r="C169" s="17">
        <v>0.32218203863861</v>
      </c>
      <c r="D169" s="17">
        <v>0.29163210205293899</v>
      </c>
      <c r="E169" s="17">
        <v>0.34763717155518098</v>
      </c>
      <c r="F169" s="17"/>
      <c r="G169" s="17">
        <v>0.36802080179610602</v>
      </c>
      <c r="H169" s="17">
        <v>0.411745612229031</v>
      </c>
      <c r="I169" s="17">
        <v>0.40295550689253301</v>
      </c>
      <c r="J169" s="17">
        <v>0.34295441575841401</v>
      </c>
      <c r="K169" s="17">
        <v>0.25686552401873403</v>
      </c>
      <c r="L169" s="17">
        <v>0.17936728162538099</v>
      </c>
      <c r="M169" s="17"/>
      <c r="N169" s="17">
        <v>0.300731218038022</v>
      </c>
      <c r="O169" s="17">
        <v>0.37287360669606201</v>
      </c>
      <c r="P169" s="17">
        <v>0.25390835720475302</v>
      </c>
      <c r="Q169" s="17">
        <v>0.35413173436238399</v>
      </c>
      <c r="R169" s="17"/>
      <c r="S169" s="17">
        <v>0.34593604054286198</v>
      </c>
      <c r="T169" s="17">
        <v>0.28695447397393398</v>
      </c>
      <c r="U169" s="17">
        <v>0.30681093714572899</v>
      </c>
      <c r="V169" s="17">
        <v>0.32442715239325698</v>
      </c>
      <c r="W169" s="17">
        <v>0.293517953893767</v>
      </c>
      <c r="X169" s="17">
        <v>0.30946051365634802</v>
      </c>
      <c r="Y169" s="17">
        <v>0.257100092307322</v>
      </c>
      <c r="Z169" s="17">
        <v>0.34837938885854902</v>
      </c>
      <c r="AA169" s="17">
        <v>0.36748474172887802</v>
      </c>
      <c r="AB169" s="17">
        <v>0.32727716824706599</v>
      </c>
      <c r="AC169" s="17">
        <v>0.33869106363446499</v>
      </c>
      <c r="AD169" s="17">
        <v>0.43245081294339999</v>
      </c>
      <c r="AE169" s="17"/>
      <c r="AF169" s="17">
        <v>0.29210783372640797</v>
      </c>
      <c r="AG169" s="17">
        <v>0.33148447324928698</v>
      </c>
      <c r="AH169" s="17">
        <v>0.35391812391204802</v>
      </c>
      <c r="AI169" s="17"/>
      <c r="AJ169" s="17">
        <v>0.22920996055385501</v>
      </c>
      <c r="AK169" s="17">
        <v>0.35926388139061899</v>
      </c>
      <c r="AL169" s="17">
        <v>0.27976042506348298</v>
      </c>
      <c r="AM169" s="17">
        <v>0.336808915177781</v>
      </c>
      <c r="AN169" s="17">
        <v>0.31339913664584301</v>
      </c>
      <c r="AO169" s="17"/>
      <c r="AP169" s="17">
        <v>0.321444177018815</v>
      </c>
      <c r="AQ169" s="17">
        <v>0.28915060527244302</v>
      </c>
      <c r="AR169" s="17">
        <v>0.30947872470812199</v>
      </c>
      <c r="AS169" s="17">
        <v>0.347775023522438</v>
      </c>
      <c r="AT169" s="17">
        <v>0.35962254751786898</v>
      </c>
      <c r="AU169" s="17">
        <v>0.24467874395553799</v>
      </c>
      <c r="AV169" s="17"/>
      <c r="AW169" s="17">
        <v>0.30682827594651502</v>
      </c>
      <c r="AX169" s="17">
        <v>0.39752094015376499</v>
      </c>
      <c r="AY169" s="17">
        <v>0.28867994698438698</v>
      </c>
      <c r="AZ169" s="17">
        <v>0.31838890562214101</v>
      </c>
      <c r="BA169" s="17">
        <v>0.38386685511687701</v>
      </c>
      <c r="BB169" s="17">
        <v>0.31561481035782002</v>
      </c>
      <c r="BC169" s="17">
        <v>0.30421641652024001</v>
      </c>
      <c r="BD169" s="17">
        <v>0.28516249994869097</v>
      </c>
      <c r="BE169" s="17">
        <v>0.271849914600512</v>
      </c>
      <c r="BF169" s="17">
        <v>0.31135697376009502</v>
      </c>
      <c r="BG169" s="17">
        <v>0.34373587062521699</v>
      </c>
      <c r="BH169" s="17">
        <v>0.225341329184679</v>
      </c>
      <c r="BI169" s="17">
        <v>0.37700547033152298</v>
      </c>
      <c r="BJ169" s="17">
        <v>0.42684579943629802</v>
      </c>
      <c r="BK169" s="17">
        <v>0.27022151144327899</v>
      </c>
      <c r="BL169" s="17">
        <v>0.403554211879599</v>
      </c>
      <c r="BM169" s="17"/>
      <c r="BN169" s="17">
        <v>0.32352167501427798</v>
      </c>
      <c r="BO169" s="17">
        <v>0.32271388771674597</v>
      </c>
      <c r="BP169" s="17"/>
      <c r="BQ169" s="17">
        <v>0.319041874195506</v>
      </c>
      <c r="BR169" s="17">
        <v>0.45601744448315401</v>
      </c>
      <c r="BS169" s="17"/>
      <c r="BT169" s="17">
        <v>0.44475593793068702</v>
      </c>
      <c r="BU169" s="17"/>
      <c r="BV169" s="17">
        <v>0.30144510191232399</v>
      </c>
      <c r="BW169" s="17">
        <v>0.34775266399219601</v>
      </c>
      <c r="BX169" s="17">
        <v>0.31899106920104198</v>
      </c>
      <c r="BY169" s="17"/>
      <c r="BZ169" s="17">
        <v>0.55089842558227997</v>
      </c>
      <c r="CA169" s="17">
        <v>0.39509769131255401</v>
      </c>
      <c r="CB169" s="17">
        <v>0.37629931967045399</v>
      </c>
      <c r="CC169" s="17">
        <v>0.28895775979792099</v>
      </c>
      <c r="CD169" s="17">
        <v>0.26095262134499497</v>
      </c>
      <c r="CE169" s="17">
        <v>0.22212815916703799</v>
      </c>
      <c r="CF169" s="17">
        <v>0.312263395692366</v>
      </c>
      <c r="CG169" s="17"/>
      <c r="CH169" s="17">
        <v>0.29209190087814402</v>
      </c>
      <c r="CI169" s="17">
        <v>0.239719019003096</v>
      </c>
      <c r="CJ169" s="17">
        <v>0.34406653191999598</v>
      </c>
      <c r="CK169" s="17">
        <v>0.42267130422538202</v>
      </c>
      <c r="CL169" s="17">
        <v>0.56863225553199703</v>
      </c>
    </row>
    <row r="170" spans="2:90" x14ac:dyDescent="0.3">
      <c r="B170" t="s">
        <v>169</v>
      </c>
      <c r="C170" s="17">
        <v>0.34070162014966698</v>
      </c>
      <c r="D170" s="17">
        <v>0.35328759366548201</v>
      </c>
      <c r="E170" s="17">
        <v>0.33110206462551001</v>
      </c>
      <c r="F170" s="17"/>
      <c r="G170" s="17">
        <v>0.349249682321711</v>
      </c>
      <c r="H170" s="17">
        <v>0.391402194520864</v>
      </c>
      <c r="I170" s="17">
        <v>0.38049481865477802</v>
      </c>
      <c r="J170" s="17">
        <v>0.32511633513541</v>
      </c>
      <c r="K170" s="17">
        <v>0.32118472971262901</v>
      </c>
      <c r="L170" s="17">
        <v>0.286756250567131</v>
      </c>
      <c r="M170" s="17"/>
      <c r="N170" s="17">
        <v>0.343509249039611</v>
      </c>
      <c r="O170" s="17">
        <v>0.335013696356882</v>
      </c>
      <c r="P170" s="17">
        <v>0.35802055220624102</v>
      </c>
      <c r="Q170" s="17">
        <v>0.32758020697171097</v>
      </c>
      <c r="R170" s="17"/>
      <c r="S170" s="17">
        <v>0.39397545049685601</v>
      </c>
      <c r="T170" s="17">
        <v>0.31218883886585003</v>
      </c>
      <c r="U170" s="17">
        <v>0.28557220996475902</v>
      </c>
      <c r="V170" s="17">
        <v>0.31272623911717001</v>
      </c>
      <c r="W170" s="17">
        <v>0.40144794443415099</v>
      </c>
      <c r="X170" s="17">
        <v>0.37998702613323998</v>
      </c>
      <c r="Y170" s="17">
        <v>0.36399318504925499</v>
      </c>
      <c r="Z170" s="17">
        <v>0.29345865684599298</v>
      </c>
      <c r="AA170" s="17">
        <v>0.33191538968663697</v>
      </c>
      <c r="AB170" s="17">
        <v>0.31072895423317298</v>
      </c>
      <c r="AC170" s="17">
        <v>0.36143152063883299</v>
      </c>
      <c r="AD170" s="17">
        <v>0.27518375602433898</v>
      </c>
      <c r="AE170" s="17"/>
      <c r="AF170" s="17">
        <v>0.31123343398749598</v>
      </c>
      <c r="AG170" s="17">
        <v>0.35224667979457602</v>
      </c>
      <c r="AH170" s="17">
        <v>0.34987465864523898</v>
      </c>
      <c r="AI170" s="17"/>
      <c r="AJ170" s="17">
        <v>0.35209233160207498</v>
      </c>
      <c r="AK170" s="17">
        <v>0.35463346308572902</v>
      </c>
      <c r="AL170" s="17">
        <v>0.31265002704960099</v>
      </c>
      <c r="AM170" s="17">
        <v>0.31644925020325299</v>
      </c>
      <c r="AN170" s="17">
        <v>0.35118591765951801</v>
      </c>
      <c r="AO170" s="17"/>
      <c r="AP170" s="17">
        <v>0.41879495040882397</v>
      </c>
      <c r="AQ170" s="17">
        <v>0.33116434030119402</v>
      </c>
      <c r="AR170" s="17">
        <v>0.30257425199281401</v>
      </c>
      <c r="AS170" s="17">
        <v>0.30645078881336202</v>
      </c>
      <c r="AT170" s="17">
        <v>0.35961604903234301</v>
      </c>
      <c r="AU170" s="17">
        <v>0.30573491121969298</v>
      </c>
      <c r="AV170" s="17"/>
      <c r="AW170" s="17">
        <v>0.25025086958312098</v>
      </c>
      <c r="AX170" s="17">
        <v>0.29218905922330501</v>
      </c>
      <c r="AY170" s="17">
        <v>0.37303554656633803</v>
      </c>
      <c r="AZ170" s="17">
        <v>0.36700473021713698</v>
      </c>
      <c r="BA170" s="17">
        <v>0.23457481125232299</v>
      </c>
      <c r="BB170" s="17">
        <v>0.38840737453123297</v>
      </c>
      <c r="BC170" s="17">
        <v>0.364109509231899</v>
      </c>
      <c r="BD170" s="17">
        <v>0.30903133229337498</v>
      </c>
      <c r="BE170" s="17">
        <v>0.409035838587199</v>
      </c>
      <c r="BF170" s="17">
        <v>0.339186227161418</v>
      </c>
      <c r="BG170" s="17">
        <v>0.35133562031926502</v>
      </c>
      <c r="BH170" s="17">
        <v>0.40334764655239302</v>
      </c>
      <c r="BI170" s="17">
        <v>0.35951106096107999</v>
      </c>
      <c r="BJ170" s="17">
        <v>0.22028509972840399</v>
      </c>
      <c r="BK170" s="17">
        <v>0.44746010942889197</v>
      </c>
      <c r="BL170" s="17">
        <v>0.33954319385120801</v>
      </c>
      <c r="BM170" s="17"/>
      <c r="BN170" s="17">
        <v>0.34590124990670501</v>
      </c>
      <c r="BO170" s="17">
        <v>0.33246025337083801</v>
      </c>
      <c r="BP170" s="17"/>
      <c r="BQ170" s="17">
        <v>0.42347446592932603</v>
      </c>
      <c r="BR170" s="17">
        <v>0.24573695551709401</v>
      </c>
      <c r="BS170" s="17"/>
      <c r="BT170" s="17">
        <v>0.33767067192605899</v>
      </c>
      <c r="BU170" s="17"/>
      <c r="BV170" s="17">
        <v>0.31993223920862801</v>
      </c>
      <c r="BW170" s="17">
        <v>0.38096471638957402</v>
      </c>
      <c r="BX170" s="17">
        <v>0.34098658213479</v>
      </c>
      <c r="BY170" s="17"/>
      <c r="BZ170" s="17">
        <v>0.30847643682988202</v>
      </c>
      <c r="CA170" s="17">
        <v>0.34884107283841498</v>
      </c>
      <c r="CB170" s="17">
        <v>0.33508916552100598</v>
      </c>
      <c r="CC170" s="17">
        <v>0.37626754503690901</v>
      </c>
      <c r="CD170" s="17">
        <v>0.36211880119696599</v>
      </c>
      <c r="CE170" s="17">
        <v>0.34201829641839898</v>
      </c>
      <c r="CF170" s="17">
        <v>0.29723306475543798</v>
      </c>
      <c r="CG170" s="17"/>
      <c r="CH170" s="17">
        <v>0.31492767342302502</v>
      </c>
      <c r="CI170" s="17">
        <v>0.317301939446194</v>
      </c>
      <c r="CJ170" s="17">
        <v>0.37469788418690902</v>
      </c>
      <c r="CK170" s="17">
        <v>0.36508919142297702</v>
      </c>
      <c r="CL170" s="17">
        <v>0.21304727629034101</v>
      </c>
    </row>
    <row r="171" spans="2:90" x14ac:dyDescent="0.3">
      <c r="B171" t="s">
        <v>170</v>
      </c>
      <c r="C171" s="17">
        <v>0.18101238758553101</v>
      </c>
      <c r="D171" s="17">
        <v>0.18952650830623499</v>
      </c>
      <c r="E171" s="17">
        <v>0.17412640464019899</v>
      </c>
      <c r="F171" s="17"/>
      <c r="G171" s="17">
        <v>0.158898087216675</v>
      </c>
      <c r="H171" s="17">
        <v>0.120697080013281</v>
      </c>
      <c r="I171" s="17">
        <v>0.13265582166672599</v>
      </c>
      <c r="J171" s="17">
        <v>0.192440837108841</v>
      </c>
      <c r="K171" s="17">
        <v>0.218642486480883</v>
      </c>
      <c r="L171" s="17">
        <v>0.25006121692350097</v>
      </c>
      <c r="M171" s="17"/>
      <c r="N171" s="17">
        <v>0.21350677884521299</v>
      </c>
      <c r="O171" s="17">
        <v>0.13370432162204701</v>
      </c>
      <c r="P171" s="17">
        <v>0.19802628615001699</v>
      </c>
      <c r="Q171" s="17">
        <v>0.17986491778514899</v>
      </c>
      <c r="R171" s="17"/>
      <c r="S171" s="17">
        <v>0.17179460817843401</v>
      </c>
      <c r="T171" s="17">
        <v>0.171072245787251</v>
      </c>
      <c r="U171" s="17">
        <v>0.208775161017549</v>
      </c>
      <c r="V171" s="17">
        <v>0.180749324471038</v>
      </c>
      <c r="W171" s="17">
        <v>0.158470089756055</v>
      </c>
      <c r="X171" s="17">
        <v>0.137729426761379</v>
      </c>
      <c r="Y171" s="17">
        <v>0.25468057233473301</v>
      </c>
      <c r="Z171" s="17">
        <v>0.16284704564711</v>
      </c>
      <c r="AA171" s="17">
        <v>0.20977525586955301</v>
      </c>
      <c r="AB171" s="17">
        <v>0.171992440934195</v>
      </c>
      <c r="AC171" s="17">
        <v>0.18587117977522999</v>
      </c>
      <c r="AD171" s="17">
        <v>0.117414109046987</v>
      </c>
      <c r="AE171" s="17"/>
      <c r="AF171" s="17">
        <v>0.20750017014422001</v>
      </c>
      <c r="AG171" s="17">
        <v>0.17218897556628199</v>
      </c>
      <c r="AH171" s="17">
        <v>0.15756103176796399</v>
      </c>
      <c r="AI171" s="17"/>
      <c r="AJ171" s="17">
        <v>0.22309998326856401</v>
      </c>
      <c r="AK171" s="17">
        <v>0.17492362480232601</v>
      </c>
      <c r="AL171" s="17">
        <v>0.171019143799815</v>
      </c>
      <c r="AM171" s="17">
        <v>0.169453276674607</v>
      </c>
      <c r="AN171" s="17">
        <v>0.23366748035012599</v>
      </c>
      <c r="AO171" s="17"/>
      <c r="AP171" s="17">
        <v>0.16309233491477601</v>
      </c>
      <c r="AQ171" s="17">
        <v>0.21911515595707501</v>
      </c>
      <c r="AR171" s="17">
        <v>0.207254463580025</v>
      </c>
      <c r="AS171" s="17">
        <v>0.16630081388746601</v>
      </c>
      <c r="AT171" s="17">
        <v>0.18942308900985999</v>
      </c>
      <c r="AU171" s="17">
        <v>0.26259566150108898</v>
      </c>
      <c r="AV171" s="17"/>
      <c r="AW171" s="17">
        <v>0.191916642543492</v>
      </c>
      <c r="AX171" s="17">
        <v>0.16800061992968601</v>
      </c>
      <c r="AY171" s="17">
        <v>0.15742746409759201</v>
      </c>
      <c r="AZ171" s="17">
        <v>0.19151671538774601</v>
      </c>
      <c r="BA171" s="17">
        <v>0.18567473180694999</v>
      </c>
      <c r="BB171" s="17">
        <v>0.16593950344789901</v>
      </c>
      <c r="BC171" s="17">
        <v>0.186200026417286</v>
      </c>
      <c r="BD171" s="17">
        <v>0.22528036170407101</v>
      </c>
      <c r="BE171" s="17">
        <v>0.17172000978896401</v>
      </c>
      <c r="BF171" s="17">
        <v>0.136106167136233</v>
      </c>
      <c r="BG171" s="17">
        <v>0.16692193024208801</v>
      </c>
      <c r="BH171" s="17">
        <v>0.214582850777989</v>
      </c>
      <c r="BI171" s="17">
        <v>0.104849875026642</v>
      </c>
      <c r="BJ171" s="17">
        <v>0.23839590050686299</v>
      </c>
      <c r="BK171" s="17">
        <v>0.17861965623953599</v>
      </c>
      <c r="BL171" s="17">
        <v>0.148374308693041</v>
      </c>
      <c r="BM171" s="17"/>
      <c r="BN171" s="17">
        <v>0.18861693032105101</v>
      </c>
      <c r="BO171" s="17">
        <v>0.170052169887524</v>
      </c>
      <c r="BP171" s="17"/>
      <c r="BQ171" s="17">
        <v>0.16249328609333299</v>
      </c>
      <c r="BR171" s="17">
        <v>0.175548368875177</v>
      </c>
      <c r="BS171" s="17"/>
      <c r="BT171" s="17">
        <v>0.132220977830484</v>
      </c>
      <c r="BU171" s="17"/>
      <c r="BV171" s="17">
        <v>0.19976754648834799</v>
      </c>
      <c r="BW171" s="17">
        <v>0.15669951409781899</v>
      </c>
      <c r="BX171" s="17">
        <v>0.182818772716457</v>
      </c>
      <c r="BY171" s="17"/>
      <c r="BZ171" s="17">
        <v>8.7160190604766194E-2</v>
      </c>
      <c r="CA171" s="17">
        <v>0.14148798489308601</v>
      </c>
      <c r="CB171" s="17">
        <v>0.14729913380974299</v>
      </c>
      <c r="CC171" s="17">
        <v>0.16450563150876801</v>
      </c>
      <c r="CD171" s="17">
        <v>0.21558326252672</v>
      </c>
      <c r="CE171" s="17">
        <v>0.21410769739090399</v>
      </c>
      <c r="CF171" s="17">
        <v>0.237659352416805</v>
      </c>
      <c r="CG171" s="17"/>
      <c r="CH171" s="17">
        <v>0.190874567592143</v>
      </c>
      <c r="CI171" s="17">
        <v>0.24562109891172201</v>
      </c>
      <c r="CJ171" s="17">
        <v>0.138683382238907</v>
      </c>
      <c r="CK171" s="17">
        <v>0.13614065335672801</v>
      </c>
      <c r="CL171" s="17">
        <v>0.12099492551288001</v>
      </c>
    </row>
    <row r="172" spans="2:90" x14ac:dyDescent="0.3">
      <c r="B172" t="s">
        <v>171</v>
      </c>
      <c r="C172" s="17">
        <v>8.4232912347321096E-2</v>
      </c>
      <c r="D172" s="17">
        <v>9.8441455197309999E-2</v>
      </c>
      <c r="E172" s="17">
        <v>7.0042905274744702E-2</v>
      </c>
      <c r="F172" s="17"/>
      <c r="G172" s="17">
        <v>7.1642865466998107E-2</v>
      </c>
      <c r="H172" s="17">
        <v>5.9359591315871797E-2</v>
      </c>
      <c r="I172" s="17">
        <v>4.7645287390532302E-2</v>
      </c>
      <c r="J172" s="17">
        <v>7.2211205355257393E-2</v>
      </c>
      <c r="K172" s="17">
        <v>9.5288074376216697E-2</v>
      </c>
      <c r="L172" s="17">
        <v>0.14522065295954201</v>
      </c>
      <c r="M172" s="17"/>
      <c r="N172" s="17">
        <v>8.5897844397018405E-2</v>
      </c>
      <c r="O172" s="17">
        <v>0.10409758709702401</v>
      </c>
      <c r="P172" s="17">
        <v>9.1099624090722503E-2</v>
      </c>
      <c r="Q172" s="17">
        <v>5.4704699039906803E-2</v>
      </c>
      <c r="R172" s="17"/>
      <c r="S172" s="17">
        <v>5.2982827032662397E-2</v>
      </c>
      <c r="T172" s="17">
        <v>0.13156776993430899</v>
      </c>
      <c r="U172" s="17">
        <v>8.5906424834525902E-2</v>
      </c>
      <c r="V172" s="17">
        <v>0.117077671860826</v>
      </c>
      <c r="W172" s="17">
        <v>8.0028052644542699E-2</v>
      </c>
      <c r="X172" s="17">
        <v>9.2734996889569002E-2</v>
      </c>
      <c r="Y172" s="17">
        <v>5.3329296189648497E-2</v>
      </c>
      <c r="Z172" s="17">
        <v>9.9231903814130107E-2</v>
      </c>
      <c r="AA172" s="17">
        <v>4.5744064389108802E-2</v>
      </c>
      <c r="AB172" s="17">
        <v>0.10091947044287999</v>
      </c>
      <c r="AC172" s="17">
        <v>3.6065696941474698E-2</v>
      </c>
      <c r="AD172" s="17">
        <v>0.14037822905323299</v>
      </c>
      <c r="AE172" s="17"/>
      <c r="AF172" s="17">
        <v>9.6557558458878701E-2</v>
      </c>
      <c r="AG172" s="17">
        <v>8.2150976854076102E-2</v>
      </c>
      <c r="AH172" s="17">
        <v>6.2425504043174602E-2</v>
      </c>
      <c r="AI172" s="17"/>
      <c r="AJ172" s="17">
        <v>0.109930056418423</v>
      </c>
      <c r="AK172" s="17">
        <v>6.24471295153897E-2</v>
      </c>
      <c r="AL172" s="17">
        <v>0.111606511425175</v>
      </c>
      <c r="AM172" s="17">
        <v>7.7450744043622996E-2</v>
      </c>
      <c r="AN172" s="17">
        <v>8.3787829616267795E-2</v>
      </c>
      <c r="AO172" s="17"/>
      <c r="AP172" s="17">
        <v>5.7808182574709897E-2</v>
      </c>
      <c r="AQ172" s="17">
        <v>8.9585150934896801E-2</v>
      </c>
      <c r="AR172" s="17">
        <v>8.2547633087821995E-2</v>
      </c>
      <c r="AS172" s="17">
        <v>9.6614799366440296E-2</v>
      </c>
      <c r="AT172" s="17">
        <v>7.2758095940317305E-2</v>
      </c>
      <c r="AU172" s="17">
        <v>8.9358459638179094E-2</v>
      </c>
      <c r="AV172" s="17"/>
      <c r="AW172" s="17">
        <v>0.156574974039216</v>
      </c>
      <c r="AX172" s="17">
        <v>3.3359037236069297E-2</v>
      </c>
      <c r="AY172" s="17">
        <v>9.7424099525121502E-2</v>
      </c>
      <c r="AZ172" s="17">
        <v>6.1423393646572601E-2</v>
      </c>
      <c r="BA172" s="17">
        <v>0.104167230166741</v>
      </c>
      <c r="BB172" s="17">
        <v>7.0978847203788206E-2</v>
      </c>
      <c r="BC172" s="17">
        <v>9.7987489239255002E-2</v>
      </c>
      <c r="BD172" s="17">
        <v>0.12142910864692</v>
      </c>
      <c r="BE172" s="17">
        <v>7.5308781807238198E-2</v>
      </c>
      <c r="BF172" s="17">
        <v>9.0421191608487897E-2</v>
      </c>
      <c r="BG172" s="17">
        <v>6.6009429495902994E-2</v>
      </c>
      <c r="BH172" s="17">
        <v>8.3515114392389594E-2</v>
      </c>
      <c r="BI172" s="17">
        <v>7.0488867266408295E-2</v>
      </c>
      <c r="BJ172" s="17">
        <v>9.5914581003525304E-2</v>
      </c>
      <c r="BK172" s="17">
        <v>6.3005549725570806E-2</v>
      </c>
      <c r="BL172" s="17">
        <v>6.6444664849065999E-2</v>
      </c>
      <c r="BM172" s="17"/>
      <c r="BN172" s="17">
        <v>8.1423430386657197E-2</v>
      </c>
      <c r="BO172" s="17">
        <v>8.8103842551648298E-2</v>
      </c>
      <c r="BP172" s="17"/>
      <c r="BQ172" s="17">
        <v>5.5921783837504901E-2</v>
      </c>
      <c r="BR172" s="17">
        <v>7.5707359578101305E-2</v>
      </c>
      <c r="BS172" s="17"/>
      <c r="BT172" s="17">
        <v>5.05820662917182E-2</v>
      </c>
      <c r="BU172" s="17"/>
      <c r="BV172" s="17">
        <v>9.5512955842482206E-2</v>
      </c>
      <c r="BW172" s="17">
        <v>7.6441165667959401E-2</v>
      </c>
      <c r="BX172" s="17">
        <v>8.0470454226047095E-2</v>
      </c>
      <c r="BY172" s="17"/>
      <c r="BZ172" s="17">
        <v>1.53948266639873E-2</v>
      </c>
      <c r="CA172" s="17">
        <v>5.95016953830921E-2</v>
      </c>
      <c r="CB172" s="17">
        <v>6.7379004583202604E-2</v>
      </c>
      <c r="CC172" s="17">
        <v>9.8368681765541602E-2</v>
      </c>
      <c r="CD172" s="17">
        <v>8.0643268677837707E-2</v>
      </c>
      <c r="CE172" s="17">
        <v>0.14837407188905999</v>
      </c>
      <c r="CF172" s="17">
        <v>9.2301922754551402E-2</v>
      </c>
      <c r="CG172" s="17"/>
      <c r="CH172" s="17">
        <v>8.7361173983089499E-2</v>
      </c>
      <c r="CI172" s="17">
        <v>0.121842749219924</v>
      </c>
      <c r="CJ172" s="17">
        <v>7.4178884509930001E-2</v>
      </c>
      <c r="CK172" s="17">
        <v>2.8048373030832002E-2</v>
      </c>
      <c r="CL172" s="17">
        <v>3.9013237937202898E-2</v>
      </c>
    </row>
    <row r="173" spans="2:90" x14ac:dyDescent="0.3">
      <c r="B173" t="s">
        <v>172</v>
      </c>
      <c r="C173" s="17">
        <v>6.4504754466260097E-2</v>
      </c>
      <c r="D173" s="17">
        <v>5.91615434134228E-2</v>
      </c>
      <c r="E173" s="17">
        <v>7.0238018014881401E-2</v>
      </c>
      <c r="F173" s="17"/>
      <c r="G173" s="17">
        <v>3.7023760804976102E-2</v>
      </c>
      <c r="H173" s="17">
        <v>1.6795521920951701E-2</v>
      </c>
      <c r="I173" s="17">
        <v>3.3453325552700398E-2</v>
      </c>
      <c r="J173" s="17">
        <v>5.0473487046574499E-2</v>
      </c>
      <c r="K173" s="17">
        <v>9.7764910806244304E-2</v>
      </c>
      <c r="L173" s="17">
        <v>0.136244629027822</v>
      </c>
      <c r="M173" s="17"/>
      <c r="N173" s="17">
        <v>4.9713022500436799E-2</v>
      </c>
      <c r="O173" s="17">
        <v>5.0179643686194798E-2</v>
      </c>
      <c r="P173" s="17">
        <v>8.8889417948002106E-2</v>
      </c>
      <c r="Q173" s="17">
        <v>7.4506250195855106E-2</v>
      </c>
      <c r="R173" s="17"/>
      <c r="S173" s="17">
        <v>2.8260052802533998E-2</v>
      </c>
      <c r="T173" s="17">
        <v>8.8579112050795106E-2</v>
      </c>
      <c r="U173" s="17">
        <v>0.112935267037437</v>
      </c>
      <c r="V173" s="17">
        <v>4.91233799784873E-2</v>
      </c>
      <c r="W173" s="17">
        <v>5.9704960847870102E-2</v>
      </c>
      <c r="X173" s="17">
        <v>7.4275086140306396E-2</v>
      </c>
      <c r="Y173" s="17">
        <v>6.5414011373249703E-2</v>
      </c>
      <c r="Z173" s="17">
        <v>9.6083004834217903E-2</v>
      </c>
      <c r="AA173" s="17">
        <v>4.5080548325823103E-2</v>
      </c>
      <c r="AB173" s="17">
        <v>7.5514480736542794E-2</v>
      </c>
      <c r="AC173" s="17">
        <v>7.7940539009997103E-2</v>
      </c>
      <c r="AD173" s="17">
        <v>0</v>
      </c>
      <c r="AE173" s="17"/>
      <c r="AF173" s="17">
        <v>8.5097721589293004E-2</v>
      </c>
      <c r="AG173" s="17">
        <v>5.8355267906155799E-2</v>
      </c>
      <c r="AH173" s="17">
        <v>5.6985199589298298E-2</v>
      </c>
      <c r="AI173" s="17"/>
      <c r="AJ173" s="17">
        <v>8.3162685416378002E-2</v>
      </c>
      <c r="AK173" s="17">
        <v>4.4768013143549099E-2</v>
      </c>
      <c r="AL173" s="17">
        <v>0.11886290976024499</v>
      </c>
      <c r="AM173" s="17">
        <v>8.9535790734433907E-2</v>
      </c>
      <c r="AN173" s="17">
        <v>1.7959635728245001E-2</v>
      </c>
      <c r="AO173" s="17"/>
      <c r="AP173" s="17">
        <v>3.6723849415360298E-2</v>
      </c>
      <c r="AQ173" s="17">
        <v>6.2089993694536702E-2</v>
      </c>
      <c r="AR173" s="17">
        <v>9.3519527215441101E-2</v>
      </c>
      <c r="AS173" s="17">
        <v>7.7367869590693E-2</v>
      </c>
      <c r="AT173" s="17">
        <v>1.8580218499611102E-2</v>
      </c>
      <c r="AU173" s="17">
        <v>8.1537756982535695E-2</v>
      </c>
      <c r="AV173" s="17"/>
      <c r="AW173" s="17">
        <v>4.4621620120488099E-2</v>
      </c>
      <c r="AX173" s="17">
        <v>9.7551403476712206E-2</v>
      </c>
      <c r="AY173" s="17">
        <v>5.87736638271152E-2</v>
      </c>
      <c r="AZ173" s="17">
        <v>6.1666255126403197E-2</v>
      </c>
      <c r="BA173" s="17">
        <v>9.1716371657109205E-2</v>
      </c>
      <c r="BB173" s="17">
        <v>5.3828990987423199E-2</v>
      </c>
      <c r="BC173" s="17">
        <v>4.7486558591319797E-2</v>
      </c>
      <c r="BD173" s="17">
        <v>4.6498937870729201E-2</v>
      </c>
      <c r="BE173" s="17">
        <v>7.2085455216086905E-2</v>
      </c>
      <c r="BF173" s="17">
        <v>0.103520141546074</v>
      </c>
      <c r="BG173" s="17">
        <v>6.5278268030281694E-2</v>
      </c>
      <c r="BH173" s="17">
        <v>7.3213059092548702E-2</v>
      </c>
      <c r="BI173" s="17">
        <v>8.8144726414346702E-2</v>
      </c>
      <c r="BJ173" s="17">
        <v>1.855861932491E-2</v>
      </c>
      <c r="BK173" s="17">
        <v>4.0693173162722501E-2</v>
      </c>
      <c r="BL173" s="17">
        <v>4.2083620727085498E-2</v>
      </c>
      <c r="BM173" s="17"/>
      <c r="BN173" s="17">
        <v>5.71530135455358E-2</v>
      </c>
      <c r="BO173" s="17">
        <v>7.3694208506347295E-2</v>
      </c>
      <c r="BP173" s="17"/>
      <c r="BQ173" s="17">
        <v>3.6675842144561398E-2</v>
      </c>
      <c r="BR173" s="17">
        <v>4.2804554261451598E-2</v>
      </c>
      <c r="BS173" s="17"/>
      <c r="BT173" s="17">
        <v>3.4770346021052202E-2</v>
      </c>
      <c r="BU173" s="17"/>
      <c r="BV173" s="17">
        <v>7.2282424683488805E-2</v>
      </c>
      <c r="BW173" s="17">
        <v>2.9595537965096601E-2</v>
      </c>
      <c r="BX173" s="17">
        <v>7.0658744383925207E-2</v>
      </c>
      <c r="BY173" s="17"/>
      <c r="BZ173" s="17">
        <v>3.8070120319084397E-2</v>
      </c>
      <c r="CA173" s="17">
        <v>4.8322331396701397E-2</v>
      </c>
      <c r="CB173" s="17">
        <v>6.2929261800380304E-2</v>
      </c>
      <c r="CC173" s="17">
        <v>7.1900381890860607E-2</v>
      </c>
      <c r="CD173" s="17">
        <v>7.5776252211917403E-2</v>
      </c>
      <c r="CE173" s="17">
        <v>7.3371775134598097E-2</v>
      </c>
      <c r="CF173" s="17">
        <v>6.0542264380839199E-2</v>
      </c>
      <c r="CG173" s="17"/>
      <c r="CH173" s="17">
        <v>0.109521480238935</v>
      </c>
      <c r="CI173" s="17">
        <v>7.0600331711521497E-2</v>
      </c>
      <c r="CJ173" s="17">
        <v>5.6761304585415E-2</v>
      </c>
      <c r="CK173" s="17">
        <v>4.1622615162317397E-2</v>
      </c>
      <c r="CL173" s="17">
        <v>5.8312304727578798E-2</v>
      </c>
    </row>
    <row r="174" spans="2:90" x14ac:dyDescent="0.3">
      <c r="B174" t="s">
        <v>118</v>
      </c>
      <c r="C174" s="17">
        <v>7.3662868126111499E-3</v>
      </c>
      <c r="D174" s="17">
        <v>7.9507973646109308E-3</v>
      </c>
      <c r="E174" s="17">
        <v>6.8534358894842204E-3</v>
      </c>
      <c r="F174" s="17"/>
      <c r="G174" s="17">
        <v>1.5164802393534699E-2</v>
      </c>
      <c r="H174" s="17">
        <v>0</v>
      </c>
      <c r="I174" s="17">
        <v>2.79523984273105E-3</v>
      </c>
      <c r="J174" s="17">
        <v>1.6803719595502999E-2</v>
      </c>
      <c r="K174" s="17">
        <v>1.02542746052924E-2</v>
      </c>
      <c r="L174" s="17">
        <v>2.34996889662378E-3</v>
      </c>
      <c r="M174" s="17"/>
      <c r="N174" s="17">
        <v>6.6418871796979397E-3</v>
      </c>
      <c r="O174" s="17">
        <v>4.1311445417903797E-3</v>
      </c>
      <c r="P174" s="17">
        <v>1.0055762400264101E-2</v>
      </c>
      <c r="Q174" s="17">
        <v>9.2121916449950797E-3</v>
      </c>
      <c r="R174" s="17"/>
      <c r="S174" s="17">
        <v>7.05102094665239E-3</v>
      </c>
      <c r="T174" s="17">
        <v>9.6375593878595695E-3</v>
      </c>
      <c r="U174" s="17">
        <v>0</v>
      </c>
      <c r="V174" s="17">
        <v>1.5896232179221301E-2</v>
      </c>
      <c r="W174" s="17">
        <v>6.8309984236144001E-3</v>
      </c>
      <c r="X174" s="17">
        <v>5.8129504191569399E-3</v>
      </c>
      <c r="Y174" s="17">
        <v>5.4828427457911701E-3</v>
      </c>
      <c r="Z174" s="17">
        <v>0</v>
      </c>
      <c r="AA174" s="17">
        <v>0</v>
      </c>
      <c r="AB174" s="17">
        <v>1.35674854061436E-2</v>
      </c>
      <c r="AC174" s="17">
        <v>0</v>
      </c>
      <c r="AD174" s="17">
        <v>3.4573092932040798E-2</v>
      </c>
      <c r="AE174" s="17"/>
      <c r="AF174" s="17">
        <v>7.5032820937045198E-3</v>
      </c>
      <c r="AG174" s="17">
        <v>3.5736266296230901E-3</v>
      </c>
      <c r="AH174" s="17">
        <v>1.9235482042277E-2</v>
      </c>
      <c r="AI174" s="17"/>
      <c r="AJ174" s="17">
        <v>2.5049827407053701E-3</v>
      </c>
      <c r="AK174" s="17">
        <v>3.96388806238705E-3</v>
      </c>
      <c r="AL174" s="17">
        <v>6.1009829016806603E-3</v>
      </c>
      <c r="AM174" s="17">
        <v>1.03020231663023E-2</v>
      </c>
      <c r="AN174" s="17">
        <v>0</v>
      </c>
      <c r="AO174" s="17"/>
      <c r="AP174" s="17">
        <v>2.1365056675147999E-3</v>
      </c>
      <c r="AQ174" s="17">
        <v>8.8947538398553294E-3</v>
      </c>
      <c r="AR174" s="17">
        <v>4.6253994157765196E-3</v>
      </c>
      <c r="AS174" s="17">
        <v>5.4907048196008298E-3</v>
      </c>
      <c r="AT174" s="17">
        <v>0</v>
      </c>
      <c r="AU174" s="17">
        <v>1.6094466702964799E-2</v>
      </c>
      <c r="AV174" s="17"/>
      <c r="AW174" s="17">
        <v>4.9807617767167897E-2</v>
      </c>
      <c r="AX174" s="17">
        <v>1.1378939980461999E-2</v>
      </c>
      <c r="AY174" s="17">
        <v>2.4659278999446799E-2</v>
      </c>
      <c r="AZ174" s="17">
        <v>0</v>
      </c>
      <c r="BA174" s="17">
        <v>0</v>
      </c>
      <c r="BB174" s="17">
        <v>5.2304734718361797E-3</v>
      </c>
      <c r="BC174" s="17">
        <v>0</v>
      </c>
      <c r="BD174" s="17">
        <v>1.2597759536213299E-2</v>
      </c>
      <c r="BE174" s="17">
        <v>0</v>
      </c>
      <c r="BF174" s="17">
        <v>1.9409298787691501E-2</v>
      </c>
      <c r="BG174" s="17">
        <v>6.7188812872460701E-3</v>
      </c>
      <c r="BH174" s="17">
        <v>0</v>
      </c>
      <c r="BI174" s="17">
        <v>0</v>
      </c>
      <c r="BJ174" s="17">
        <v>0</v>
      </c>
      <c r="BK174" s="17">
        <v>0</v>
      </c>
      <c r="BL174" s="17">
        <v>0</v>
      </c>
      <c r="BM174" s="17"/>
      <c r="BN174" s="17">
        <v>3.3837008257727799E-3</v>
      </c>
      <c r="BO174" s="17">
        <v>1.2975637966895701E-2</v>
      </c>
      <c r="BP174" s="17"/>
      <c r="BQ174" s="17">
        <v>2.3927477997688399E-3</v>
      </c>
      <c r="BR174" s="17">
        <v>4.1853172850224198E-3</v>
      </c>
      <c r="BS174" s="17"/>
      <c r="BT174" s="17">
        <v>0</v>
      </c>
      <c r="BU174" s="17"/>
      <c r="BV174" s="17">
        <v>1.10597318647295E-2</v>
      </c>
      <c r="BW174" s="17">
        <v>8.5464018873553805E-3</v>
      </c>
      <c r="BX174" s="17">
        <v>6.0743773377386397E-3</v>
      </c>
      <c r="BY174" s="17"/>
      <c r="BZ174" s="17">
        <v>0</v>
      </c>
      <c r="CA174" s="17">
        <v>6.74922417615145E-3</v>
      </c>
      <c r="CB174" s="17">
        <v>1.1004114615214101E-2</v>
      </c>
      <c r="CC174" s="17">
        <v>0</v>
      </c>
      <c r="CD174" s="17">
        <v>4.9257940415630202E-3</v>
      </c>
      <c r="CE174" s="17">
        <v>0</v>
      </c>
      <c r="CF174" s="17">
        <v>0</v>
      </c>
      <c r="CG174" s="17"/>
      <c r="CH174" s="17">
        <v>5.2232038846637E-3</v>
      </c>
      <c r="CI174" s="17">
        <v>4.9148617075409897E-3</v>
      </c>
      <c r="CJ174" s="17">
        <v>1.1612012558843201E-2</v>
      </c>
      <c r="CK174" s="17">
        <v>6.4278628017628101E-3</v>
      </c>
      <c r="CL174" s="17">
        <v>0</v>
      </c>
    </row>
    <row r="175" spans="2:90" x14ac:dyDescent="0.3">
      <c r="B175" t="s">
        <v>173</v>
      </c>
      <c r="C175" s="17">
        <v>0.66288365878827704</v>
      </c>
      <c r="D175" s="17">
        <v>0.644919695718422</v>
      </c>
      <c r="E175" s="17">
        <v>0.67873923618069099</v>
      </c>
      <c r="F175" s="17"/>
      <c r="G175" s="17">
        <v>0.71727048411781702</v>
      </c>
      <c r="H175" s="17">
        <v>0.80314780674989505</v>
      </c>
      <c r="I175" s="17">
        <v>0.78345032554730998</v>
      </c>
      <c r="J175" s="17">
        <v>0.66807075089382395</v>
      </c>
      <c r="K175" s="17">
        <v>0.57805025373136398</v>
      </c>
      <c r="L175" s="17">
        <v>0.46612353219251201</v>
      </c>
      <c r="M175" s="17"/>
      <c r="N175" s="17">
        <v>0.64424046707763405</v>
      </c>
      <c r="O175" s="17">
        <v>0.70788730305294401</v>
      </c>
      <c r="P175" s="17">
        <v>0.61192890941099398</v>
      </c>
      <c r="Q175" s="17">
        <v>0.68171194133409396</v>
      </c>
      <c r="R175" s="17"/>
      <c r="S175" s="17">
        <v>0.73991149103971698</v>
      </c>
      <c r="T175" s="17">
        <v>0.59914331283978495</v>
      </c>
      <c r="U175" s="17">
        <v>0.59238314711048801</v>
      </c>
      <c r="V175" s="17">
        <v>0.63715339151042705</v>
      </c>
      <c r="W175" s="17">
        <v>0.694965898327918</v>
      </c>
      <c r="X175" s="17">
        <v>0.68944753978958795</v>
      </c>
      <c r="Y175" s="17">
        <v>0.62109327735657804</v>
      </c>
      <c r="Z175" s="17">
        <v>0.64183804570454195</v>
      </c>
      <c r="AA175" s="17">
        <v>0.69940013141551505</v>
      </c>
      <c r="AB175" s="17">
        <v>0.63800612248023802</v>
      </c>
      <c r="AC175" s="17">
        <v>0.70012258427329799</v>
      </c>
      <c r="AD175" s="17">
        <v>0.70763456896774002</v>
      </c>
      <c r="AE175" s="17"/>
      <c r="AF175" s="17">
        <v>0.60334126771390395</v>
      </c>
      <c r="AG175" s="17">
        <v>0.683731153043863</v>
      </c>
      <c r="AH175" s="17">
        <v>0.70379278255728595</v>
      </c>
      <c r="AI175" s="17"/>
      <c r="AJ175" s="17">
        <v>0.58130229215592999</v>
      </c>
      <c r="AK175" s="17">
        <v>0.71389734447634801</v>
      </c>
      <c r="AL175" s="17">
        <v>0.59241045211308396</v>
      </c>
      <c r="AM175" s="17">
        <v>0.65325816538103398</v>
      </c>
      <c r="AN175" s="17">
        <v>0.66458505430536097</v>
      </c>
      <c r="AO175" s="17"/>
      <c r="AP175" s="17">
        <v>0.74023912742763898</v>
      </c>
      <c r="AQ175" s="17">
        <v>0.62031494557363598</v>
      </c>
      <c r="AR175" s="17">
        <v>0.61205297670093595</v>
      </c>
      <c r="AS175" s="17">
        <v>0.65422581233580002</v>
      </c>
      <c r="AT175" s="17">
        <v>0.71923859655021205</v>
      </c>
      <c r="AU175" s="17">
        <v>0.550413655175231</v>
      </c>
      <c r="AV175" s="17"/>
      <c r="AW175" s="17">
        <v>0.557079145529637</v>
      </c>
      <c r="AX175" s="17">
        <v>0.68970999937707</v>
      </c>
      <c r="AY175" s="17">
        <v>0.66171549355072501</v>
      </c>
      <c r="AZ175" s="17">
        <v>0.68539363583927804</v>
      </c>
      <c r="BA175" s="17">
        <v>0.61844166636919995</v>
      </c>
      <c r="BB175" s="17">
        <v>0.70402218488905299</v>
      </c>
      <c r="BC175" s="17">
        <v>0.66832592575213901</v>
      </c>
      <c r="BD175" s="17">
        <v>0.59419383224206701</v>
      </c>
      <c r="BE175" s="17">
        <v>0.68088575318771105</v>
      </c>
      <c r="BF175" s="17">
        <v>0.65054320092151396</v>
      </c>
      <c r="BG175" s="17">
        <v>0.69507149094448095</v>
      </c>
      <c r="BH175" s="17">
        <v>0.62868897573707305</v>
      </c>
      <c r="BI175" s="17">
        <v>0.73651653129260297</v>
      </c>
      <c r="BJ175" s="17">
        <v>0.64713089916470101</v>
      </c>
      <c r="BK175" s="17">
        <v>0.71768162087217102</v>
      </c>
      <c r="BL175" s="17">
        <v>0.74309740573080796</v>
      </c>
      <c r="BM175" s="17"/>
      <c r="BN175" s="17">
        <v>0.66942292492098299</v>
      </c>
      <c r="BO175" s="17">
        <v>0.65517414108758398</v>
      </c>
      <c r="BP175" s="17"/>
      <c r="BQ175" s="17">
        <v>0.74251634012483203</v>
      </c>
      <c r="BR175" s="17">
        <v>0.70175440000024802</v>
      </c>
      <c r="BS175" s="17"/>
      <c r="BT175" s="17">
        <v>0.78242660985674495</v>
      </c>
      <c r="BU175" s="17"/>
      <c r="BV175" s="17">
        <v>0.621377341120952</v>
      </c>
      <c r="BW175" s="17">
        <v>0.72871738038177003</v>
      </c>
      <c r="BX175" s="17">
        <v>0.65997765133583197</v>
      </c>
      <c r="BY175" s="17"/>
      <c r="BZ175" s="17">
        <v>0.85937486241216199</v>
      </c>
      <c r="CA175" s="17">
        <v>0.74393876415096905</v>
      </c>
      <c r="CB175" s="17">
        <v>0.71138848519146003</v>
      </c>
      <c r="CC175" s="17">
        <v>0.66522530483483</v>
      </c>
      <c r="CD175" s="17">
        <v>0.62307142254196102</v>
      </c>
      <c r="CE175" s="17">
        <v>0.56414645558543697</v>
      </c>
      <c r="CF175" s="17">
        <v>0.60949646044780403</v>
      </c>
      <c r="CG175" s="17"/>
      <c r="CH175" s="17">
        <v>0.60701957430116904</v>
      </c>
      <c r="CI175" s="17">
        <v>0.557020958449291</v>
      </c>
      <c r="CJ175" s="17">
        <v>0.718764416106904</v>
      </c>
      <c r="CK175" s="17">
        <v>0.78776049564835904</v>
      </c>
      <c r="CL175" s="17">
        <v>0.78167953182233796</v>
      </c>
    </row>
    <row r="176" spans="2:90" x14ac:dyDescent="0.3">
      <c r="B176" t="s">
        <v>174</v>
      </c>
      <c r="C176" s="17">
        <v>0.148737666813581</v>
      </c>
      <c r="D176" s="17">
        <v>0.15760299861073301</v>
      </c>
      <c r="E176" s="17">
        <v>0.14028092328962599</v>
      </c>
      <c r="F176" s="17"/>
      <c r="G176" s="17">
        <v>0.108666626271974</v>
      </c>
      <c r="H176" s="17">
        <v>7.6155113236823502E-2</v>
      </c>
      <c r="I176" s="17">
        <v>8.1098612943232701E-2</v>
      </c>
      <c r="J176" s="17">
        <v>0.122684692401832</v>
      </c>
      <c r="K176" s="17">
        <v>0.193052985182461</v>
      </c>
      <c r="L176" s="17">
        <v>0.28146528198736398</v>
      </c>
      <c r="M176" s="17"/>
      <c r="N176" s="17">
        <v>0.135610866897455</v>
      </c>
      <c r="O176" s="17">
        <v>0.154277230783219</v>
      </c>
      <c r="P176" s="17">
        <v>0.17998904203872501</v>
      </c>
      <c r="Q176" s="17">
        <v>0.12921094923576201</v>
      </c>
      <c r="R176" s="17"/>
      <c r="S176" s="17">
        <v>8.1242879835196499E-2</v>
      </c>
      <c r="T176" s="17">
        <v>0.22014688198510499</v>
      </c>
      <c r="U176" s="17">
        <v>0.19884169187196299</v>
      </c>
      <c r="V176" s="17">
        <v>0.166201051839314</v>
      </c>
      <c r="W176" s="17">
        <v>0.13973301349241299</v>
      </c>
      <c r="X176" s="17">
        <v>0.16701008302987499</v>
      </c>
      <c r="Y176" s="17">
        <v>0.118743307562898</v>
      </c>
      <c r="Z176" s="17">
        <v>0.195314908648348</v>
      </c>
      <c r="AA176" s="17">
        <v>9.0824612714931904E-2</v>
      </c>
      <c r="AB176" s="17">
        <v>0.17643395117942301</v>
      </c>
      <c r="AC176" s="17">
        <v>0.114006235951472</v>
      </c>
      <c r="AD176" s="17">
        <v>0.14037822905323299</v>
      </c>
      <c r="AE176" s="17"/>
      <c r="AF176" s="17">
        <v>0.181655280048172</v>
      </c>
      <c r="AG176" s="17">
        <v>0.14050624476023199</v>
      </c>
      <c r="AH176" s="17">
        <v>0.119410703632473</v>
      </c>
      <c r="AI176" s="17"/>
      <c r="AJ176" s="17">
        <v>0.19309274183480099</v>
      </c>
      <c r="AK176" s="17">
        <v>0.107215142658939</v>
      </c>
      <c r="AL176" s="17">
        <v>0.23046942118541999</v>
      </c>
      <c r="AM176" s="17">
        <v>0.166986534778057</v>
      </c>
      <c r="AN176" s="17">
        <v>0.101747465344513</v>
      </c>
      <c r="AO176" s="17"/>
      <c r="AP176" s="17">
        <v>9.4532031990070195E-2</v>
      </c>
      <c r="AQ176" s="17">
        <v>0.15167514462943299</v>
      </c>
      <c r="AR176" s="17">
        <v>0.176067160303263</v>
      </c>
      <c r="AS176" s="17">
        <v>0.17398266895713299</v>
      </c>
      <c r="AT176" s="17">
        <v>9.1338314439928403E-2</v>
      </c>
      <c r="AU176" s="17">
        <v>0.170896216620715</v>
      </c>
      <c r="AV176" s="17"/>
      <c r="AW176" s="17">
        <v>0.20119659415970401</v>
      </c>
      <c r="AX176" s="17">
        <v>0.13091044071278099</v>
      </c>
      <c r="AY176" s="17">
        <v>0.15619776335223701</v>
      </c>
      <c r="AZ176" s="17">
        <v>0.123089648772976</v>
      </c>
      <c r="BA176" s="17">
        <v>0.19588360182385001</v>
      </c>
      <c r="BB176" s="17">
        <v>0.124807838191211</v>
      </c>
      <c r="BC176" s="17">
        <v>0.14547404783057499</v>
      </c>
      <c r="BD176" s="17">
        <v>0.167928046517649</v>
      </c>
      <c r="BE176" s="17">
        <v>0.14739423702332499</v>
      </c>
      <c r="BF176" s="17">
        <v>0.193941333154562</v>
      </c>
      <c r="BG176" s="17">
        <v>0.13128769752618499</v>
      </c>
      <c r="BH176" s="17">
        <v>0.156728173484938</v>
      </c>
      <c r="BI176" s="17">
        <v>0.158633593680755</v>
      </c>
      <c r="BJ176" s="17">
        <v>0.114473200328435</v>
      </c>
      <c r="BK176" s="17">
        <v>0.103698722888293</v>
      </c>
      <c r="BL176" s="17">
        <v>0.108528285576151</v>
      </c>
      <c r="BM176" s="17"/>
      <c r="BN176" s="17">
        <v>0.13857644393219301</v>
      </c>
      <c r="BO176" s="17">
        <v>0.161798051057996</v>
      </c>
      <c r="BP176" s="17"/>
      <c r="BQ176" s="17">
        <v>9.2597625982066306E-2</v>
      </c>
      <c r="BR176" s="17">
        <v>0.11851191383955299</v>
      </c>
      <c r="BS176" s="17"/>
      <c r="BT176" s="17">
        <v>8.5352412312770395E-2</v>
      </c>
      <c r="BU176" s="17"/>
      <c r="BV176" s="17">
        <v>0.16779538052597101</v>
      </c>
      <c r="BW176" s="17">
        <v>0.10603670363305601</v>
      </c>
      <c r="BX176" s="17">
        <v>0.15112919860997201</v>
      </c>
      <c r="BY176" s="17"/>
      <c r="BZ176" s="17">
        <v>5.34649469830717E-2</v>
      </c>
      <c r="CA176" s="17">
        <v>0.107824026779793</v>
      </c>
      <c r="CB176" s="17">
        <v>0.130308266383583</v>
      </c>
      <c r="CC176" s="17">
        <v>0.17026906365640199</v>
      </c>
      <c r="CD176" s="17">
        <v>0.156419520889755</v>
      </c>
      <c r="CE176" s="17">
        <v>0.22174584702365799</v>
      </c>
      <c r="CF176" s="17">
        <v>0.152844187135391</v>
      </c>
      <c r="CG176" s="17"/>
      <c r="CH176" s="17">
        <v>0.196882654222025</v>
      </c>
      <c r="CI176" s="17">
        <v>0.19244308093144599</v>
      </c>
      <c r="CJ176" s="17">
        <v>0.13094018909534499</v>
      </c>
      <c r="CK176" s="17">
        <v>6.9670988193149402E-2</v>
      </c>
      <c r="CL176" s="17">
        <v>9.7325542664781703E-2</v>
      </c>
    </row>
    <row r="177" spans="2:90" x14ac:dyDescent="0.3">
      <c r="B177" t="s">
        <v>121</v>
      </c>
      <c r="C177" s="17">
        <v>0.51414599197469601</v>
      </c>
      <c r="D177" s="17">
        <v>0.48731669710768899</v>
      </c>
      <c r="E177" s="17">
        <v>0.53845831289106405</v>
      </c>
      <c r="F177" s="17"/>
      <c r="G177" s="17">
        <v>0.60860385784584203</v>
      </c>
      <c r="H177" s="17">
        <v>0.72699269351307205</v>
      </c>
      <c r="I177" s="17">
        <v>0.70235171260407803</v>
      </c>
      <c r="J177" s="17">
        <v>0.54538605849199195</v>
      </c>
      <c r="K177" s="17">
        <v>0.38499726854890298</v>
      </c>
      <c r="L177" s="17">
        <v>0.18465825020514801</v>
      </c>
      <c r="M177" s="17"/>
      <c r="N177" s="17">
        <v>0.508629600180179</v>
      </c>
      <c r="O177" s="17">
        <v>0.55361007226972503</v>
      </c>
      <c r="P177" s="17">
        <v>0.43193986737227003</v>
      </c>
      <c r="Q177" s="17">
        <v>0.55250099209833303</v>
      </c>
      <c r="R177" s="17"/>
      <c r="S177" s="17">
        <v>0.65866861120452103</v>
      </c>
      <c r="T177" s="17">
        <v>0.37899643085467999</v>
      </c>
      <c r="U177" s="17">
        <v>0.39354145523852502</v>
      </c>
      <c r="V177" s="17">
        <v>0.470952339671113</v>
      </c>
      <c r="W177" s="17">
        <v>0.55523288483550504</v>
      </c>
      <c r="X177" s="17">
        <v>0.52243745675971298</v>
      </c>
      <c r="Y177" s="17">
        <v>0.50234996979367996</v>
      </c>
      <c r="Z177" s="17">
        <v>0.44652313705619401</v>
      </c>
      <c r="AA177" s="17">
        <v>0.60857551870058302</v>
      </c>
      <c r="AB177" s="17">
        <v>0.46157217130081601</v>
      </c>
      <c r="AC177" s="17">
        <v>0.58611634832182602</v>
      </c>
      <c r="AD177" s="17">
        <v>0.56725633991450697</v>
      </c>
      <c r="AE177" s="17"/>
      <c r="AF177" s="17">
        <v>0.42168598766573201</v>
      </c>
      <c r="AG177" s="17">
        <v>0.54322490828363101</v>
      </c>
      <c r="AH177" s="17">
        <v>0.58438207892481298</v>
      </c>
      <c r="AI177" s="17"/>
      <c r="AJ177" s="17">
        <v>0.38820955032112903</v>
      </c>
      <c r="AK177" s="17">
        <v>0.60668220181740895</v>
      </c>
      <c r="AL177" s="17">
        <v>0.361941030927663</v>
      </c>
      <c r="AM177" s="17">
        <v>0.48627163060297701</v>
      </c>
      <c r="AN177" s="17">
        <v>0.56283758896084801</v>
      </c>
      <c r="AO177" s="17"/>
      <c r="AP177" s="17">
        <v>0.64570709543756899</v>
      </c>
      <c r="AQ177" s="17">
        <v>0.46863980094420299</v>
      </c>
      <c r="AR177" s="17">
        <v>0.43598581639767298</v>
      </c>
      <c r="AS177" s="17">
        <v>0.48024314337866703</v>
      </c>
      <c r="AT177" s="17">
        <v>0.62790028211028304</v>
      </c>
      <c r="AU177" s="17">
        <v>0.37951743855451597</v>
      </c>
      <c r="AV177" s="17"/>
      <c r="AW177" s="17">
        <v>0.35588255136993302</v>
      </c>
      <c r="AX177" s="17">
        <v>0.55879955866428899</v>
      </c>
      <c r="AY177" s="17">
        <v>0.505517730198488</v>
      </c>
      <c r="AZ177" s="17">
        <v>0.56230398706630202</v>
      </c>
      <c r="BA177" s="17">
        <v>0.42255806454535</v>
      </c>
      <c r="BB177" s="17">
        <v>0.579214346697841</v>
      </c>
      <c r="BC177" s="17">
        <v>0.52285187792156496</v>
      </c>
      <c r="BD177" s="17">
        <v>0.42626578572441798</v>
      </c>
      <c r="BE177" s="17">
        <v>0.53349151616438595</v>
      </c>
      <c r="BF177" s="17">
        <v>0.456601867766952</v>
      </c>
      <c r="BG177" s="17">
        <v>0.56378379341829699</v>
      </c>
      <c r="BH177" s="17">
        <v>0.47196080225213399</v>
      </c>
      <c r="BI177" s="17">
        <v>0.57788293761184795</v>
      </c>
      <c r="BJ177" s="17">
        <v>0.53265769883626601</v>
      </c>
      <c r="BK177" s="17">
        <v>0.61398289798387695</v>
      </c>
      <c r="BL177" s="17">
        <v>0.63456912015465605</v>
      </c>
      <c r="BM177" s="17"/>
      <c r="BN177" s="17">
        <v>0.53084648098878995</v>
      </c>
      <c r="BO177" s="17">
        <v>0.49337609002958899</v>
      </c>
      <c r="BP177" s="17"/>
      <c r="BQ177" s="17">
        <v>0.64991871414276603</v>
      </c>
      <c r="BR177" s="17">
        <v>0.58324248616069496</v>
      </c>
      <c r="BS177" s="17"/>
      <c r="BT177" s="17">
        <v>0.69707419754397504</v>
      </c>
      <c r="BU177" s="17"/>
      <c r="BV177" s="17">
        <v>0.45358196059498102</v>
      </c>
      <c r="BW177" s="17">
        <v>0.62268067674871397</v>
      </c>
      <c r="BX177" s="17">
        <v>0.50884845272585999</v>
      </c>
      <c r="BY177" s="17"/>
      <c r="BZ177" s="17">
        <v>0.80590991542908996</v>
      </c>
      <c r="CA177" s="17">
        <v>0.63611473737117596</v>
      </c>
      <c r="CB177" s="17">
        <v>0.58108021880787697</v>
      </c>
      <c r="CC177" s="17">
        <v>0.49495624117842801</v>
      </c>
      <c r="CD177" s="17">
        <v>0.46665190165220599</v>
      </c>
      <c r="CE177" s="17">
        <v>0.34240060856177901</v>
      </c>
      <c r="CF177" s="17">
        <v>0.45665227331241398</v>
      </c>
      <c r="CG177" s="17"/>
      <c r="CH177" s="17">
        <v>0.41013692007914399</v>
      </c>
      <c r="CI177" s="17">
        <v>0.36457787751784498</v>
      </c>
      <c r="CJ177" s="17">
        <v>0.58782422701155901</v>
      </c>
      <c r="CK177" s="17">
        <v>0.71808950745521005</v>
      </c>
      <c r="CL177" s="17">
        <v>0.68435398915755696</v>
      </c>
    </row>
    <row r="178" spans="2:90" x14ac:dyDescent="0.3">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row>
    <row r="179" spans="2:90" x14ac:dyDescent="0.3">
      <c r="B179" s="6" t="s">
        <v>177</v>
      </c>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row>
    <row r="180" spans="2:90" x14ac:dyDescent="0.3">
      <c r="B180" s="24" t="s">
        <v>110</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row>
    <row r="181" spans="2:90" x14ac:dyDescent="0.3">
      <c r="B181" t="s">
        <v>168</v>
      </c>
      <c r="C181" s="17">
        <v>0.51083504788673595</v>
      </c>
      <c r="D181" s="17">
        <v>0.46032558569951598</v>
      </c>
      <c r="E181" s="17">
        <v>0.55632045086712301</v>
      </c>
      <c r="F181" s="17"/>
      <c r="G181" s="17">
        <v>0.48674865770752501</v>
      </c>
      <c r="H181" s="17">
        <v>0.43531331645982002</v>
      </c>
      <c r="I181" s="17">
        <v>0.55601327797091304</v>
      </c>
      <c r="J181" s="17">
        <v>0.59987774859974097</v>
      </c>
      <c r="K181" s="17">
        <v>0.54165860336194105</v>
      </c>
      <c r="L181" s="17">
        <v>0.45859473252953298</v>
      </c>
      <c r="M181" s="17"/>
      <c r="N181" s="17">
        <v>0.40585083571540298</v>
      </c>
      <c r="O181" s="17">
        <v>0.54827078877692503</v>
      </c>
      <c r="P181" s="17">
        <v>0.48427767871141097</v>
      </c>
      <c r="Q181" s="17">
        <v>0.60779377503978904</v>
      </c>
      <c r="R181" s="17"/>
      <c r="S181" s="17">
        <v>0.47974929523616999</v>
      </c>
      <c r="T181" s="17">
        <v>0.52594365922703701</v>
      </c>
      <c r="U181" s="17">
        <v>0.517572896171548</v>
      </c>
      <c r="V181" s="17">
        <v>0.49362568510036697</v>
      </c>
      <c r="W181" s="17">
        <v>0.498379063566183</v>
      </c>
      <c r="X181" s="17">
        <v>0.42200481254427102</v>
      </c>
      <c r="Y181" s="17">
        <v>0.494176283873764</v>
      </c>
      <c r="Z181" s="17">
        <v>0.60658134978633804</v>
      </c>
      <c r="AA181" s="17">
        <v>0.53699209913215296</v>
      </c>
      <c r="AB181" s="17">
        <v>0.51861442876126496</v>
      </c>
      <c r="AC181" s="17">
        <v>0.53190839352972796</v>
      </c>
      <c r="AD181" s="17">
        <v>0.68189234810516497</v>
      </c>
      <c r="AE181" s="17"/>
      <c r="AF181" s="17">
        <v>0.53381288782001501</v>
      </c>
      <c r="AG181" s="17">
        <v>0.48435718284357698</v>
      </c>
      <c r="AH181" s="17">
        <v>0.50884885227876397</v>
      </c>
      <c r="AI181" s="17"/>
      <c r="AJ181" s="17">
        <v>0.42603272413551102</v>
      </c>
      <c r="AK181" s="17">
        <v>0.49217508144572603</v>
      </c>
      <c r="AL181" s="17">
        <v>0.48260394431884601</v>
      </c>
      <c r="AM181" s="17">
        <v>0.58521110670810605</v>
      </c>
      <c r="AN181" s="17">
        <v>0.50551179899605203</v>
      </c>
      <c r="AO181" s="17"/>
      <c r="AP181" s="17">
        <v>0.42673361640823299</v>
      </c>
      <c r="AQ181" s="17">
        <v>0.429721812807913</v>
      </c>
      <c r="AR181" s="17">
        <v>0.51099089672731401</v>
      </c>
      <c r="AS181" s="17">
        <v>0.57443789643140997</v>
      </c>
      <c r="AT181" s="17">
        <v>0.57535804586116401</v>
      </c>
      <c r="AU181" s="17">
        <v>0.50718748795228197</v>
      </c>
      <c r="AV181" s="17"/>
      <c r="AW181" s="17">
        <v>0.65000255663338902</v>
      </c>
      <c r="AX181" s="17">
        <v>0.54897264639009402</v>
      </c>
      <c r="AY181" s="17">
        <v>0.60658016671827197</v>
      </c>
      <c r="AZ181" s="17">
        <v>0.63555526139410001</v>
      </c>
      <c r="BA181" s="17">
        <v>0.57097094044144703</v>
      </c>
      <c r="BB181" s="17">
        <v>0.580786493445546</v>
      </c>
      <c r="BC181" s="17">
        <v>0.46017504835919099</v>
      </c>
      <c r="BD181" s="17">
        <v>0.43691491483004502</v>
      </c>
      <c r="BE181" s="17">
        <v>0.42599767098381303</v>
      </c>
      <c r="BF181" s="17">
        <v>0.43924115300682598</v>
      </c>
      <c r="BG181" s="17">
        <v>0.54639761695205102</v>
      </c>
      <c r="BH181" s="17">
        <v>0.394761800833478</v>
      </c>
      <c r="BI181" s="17">
        <v>0.50005335891941705</v>
      </c>
      <c r="BJ181" s="17">
        <v>0.462579894752078</v>
      </c>
      <c r="BK181" s="17">
        <v>0.48313251646846</v>
      </c>
      <c r="BL181" s="17">
        <v>0.38303204774234501</v>
      </c>
      <c r="BM181" s="17"/>
      <c r="BN181" s="17">
        <v>0.49637145602981803</v>
      </c>
      <c r="BO181" s="17">
        <v>0.53006225046618305</v>
      </c>
      <c r="BP181" s="17"/>
      <c r="BQ181" s="17">
        <v>0.42412407833250099</v>
      </c>
      <c r="BR181" s="17">
        <v>0.59754269444122399</v>
      </c>
      <c r="BS181" s="17"/>
      <c r="BT181" s="17">
        <v>0.50664352862127104</v>
      </c>
      <c r="BU181" s="17"/>
      <c r="BV181" s="17">
        <v>0.52562577912897201</v>
      </c>
      <c r="BW181" s="17">
        <v>0.50913134540191396</v>
      </c>
      <c r="BX181" s="17">
        <v>0.49977322869545499</v>
      </c>
      <c r="BY181" s="17"/>
      <c r="BZ181" s="17">
        <v>0.71045367091274203</v>
      </c>
      <c r="CA181" s="17">
        <v>0.66634293245045195</v>
      </c>
      <c r="CB181" s="17">
        <v>0.60831571090433501</v>
      </c>
      <c r="CC181" s="17">
        <v>0.51371057306566204</v>
      </c>
      <c r="CD181" s="17">
        <v>0.47384013302364503</v>
      </c>
      <c r="CE181" s="17">
        <v>0.32716608281208598</v>
      </c>
      <c r="CF181" s="17">
        <v>0.32843782123404702</v>
      </c>
      <c r="CG181" s="17"/>
      <c r="CH181" s="17">
        <v>0.33860890216122602</v>
      </c>
      <c r="CI181" s="17">
        <v>0.36044519944167802</v>
      </c>
      <c r="CJ181" s="17">
        <v>0.60015312189893599</v>
      </c>
      <c r="CK181" s="17">
        <v>0.67878257312533696</v>
      </c>
      <c r="CL181" s="17">
        <v>0.85277393364010101</v>
      </c>
    </row>
    <row r="182" spans="2:90" x14ac:dyDescent="0.3">
      <c r="B182" t="s">
        <v>169</v>
      </c>
      <c r="C182" s="17">
        <v>0.36926378485702299</v>
      </c>
      <c r="D182" s="17">
        <v>0.40134478907983001</v>
      </c>
      <c r="E182" s="17">
        <v>0.34083810063591102</v>
      </c>
      <c r="F182" s="17"/>
      <c r="G182" s="17">
        <v>0.31271298879470399</v>
      </c>
      <c r="H182" s="17">
        <v>0.38770598791639799</v>
      </c>
      <c r="I182" s="17">
        <v>0.32910791551746899</v>
      </c>
      <c r="J182" s="17">
        <v>0.33655594227421898</v>
      </c>
      <c r="K182" s="17">
        <v>0.39979015014199298</v>
      </c>
      <c r="L182" s="17">
        <v>0.43071602632049799</v>
      </c>
      <c r="M182" s="17"/>
      <c r="N182" s="17">
        <v>0.439946578248328</v>
      </c>
      <c r="O182" s="17">
        <v>0.356107709686935</v>
      </c>
      <c r="P182" s="17">
        <v>0.38380638397899502</v>
      </c>
      <c r="Q182" s="17">
        <v>0.29528799025272001</v>
      </c>
      <c r="R182" s="17"/>
      <c r="S182" s="17">
        <v>0.36546455927226001</v>
      </c>
      <c r="T182" s="17">
        <v>0.35686853008235703</v>
      </c>
      <c r="U182" s="17">
        <v>0.41947843200481799</v>
      </c>
      <c r="V182" s="17">
        <v>0.41498308829852898</v>
      </c>
      <c r="W182" s="17">
        <v>0.39234298834708098</v>
      </c>
      <c r="X182" s="17">
        <v>0.43344207945975999</v>
      </c>
      <c r="Y182" s="17">
        <v>0.38637865379450098</v>
      </c>
      <c r="Z182" s="17">
        <v>0.26022589901793303</v>
      </c>
      <c r="AA182" s="17">
        <v>0.33558533004216901</v>
      </c>
      <c r="AB182" s="17">
        <v>0.35060670231464602</v>
      </c>
      <c r="AC182" s="17">
        <v>0.342506525178916</v>
      </c>
      <c r="AD182" s="17">
        <v>0.24785645454070801</v>
      </c>
      <c r="AE182" s="17"/>
      <c r="AF182" s="17">
        <v>0.36431144604863303</v>
      </c>
      <c r="AG182" s="17">
        <v>0.40248487687314499</v>
      </c>
      <c r="AH182" s="17">
        <v>0.32262159775628901</v>
      </c>
      <c r="AI182" s="17"/>
      <c r="AJ182" s="17">
        <v>0.43648783568270899</v>
      </c>
      <c r="AK182" s="17">
        <v>0.38822079615836302</v>
      </c>
      <c r="AL182" s="17">
        <v>0.41934867090974698</v>
      </c>
      <c r="AM182" s="17">
        <v>0.28832359696368298</v>
      </c>
      <c r="AN182" s="17">
        <v>0.38796139832549897</v>
      </c>
      <c r="AO182" s="17"/>
      <c r="AP182" s="17">
        <v>0.42695256517519697</v>
      </c>
      <c r="AQ182" s="17">
        <v>0.44026681231218501</v>
      </c>
      <c r="AR182" s="17">
        <v>0.39022339717552501</v>
      </c>
      <c r="AS182" s="17">
        <v>0.310975579466646</v>
      </c>
      <c r="AT182" s="17">
        <v>0.30988318842713902</v>
      </c>
      <c r="AU182" s="17">
        <v>0.387395109772109</v>
      </c>
      <c r="AV182" s="17"/>
      <c r="AW182" s="17">
        <v>0.25284877719662502</v>
      </c>
      <c r="AX182" s="17">
        <v>0.30742699798350198</v>
      </c>
      <c r="AY182" s="17">
        <v>0.29406793564356198</v>
      </c>
      <c r="AZ182" s="17">
        <v>0.29347680952424299</v>
      </c>
      <c r="BA182" s="17">
        <v>0.29067904638908298</v>
      </c>
      <c r="BB182" s="17">
        <v>0.31632438149755798</v>
      </c>
      <c r="BC182" s="17">
        <v>0.39241267632673799</v>
      </c>
      <c r="BD182" s="17">
        <v>0.39633739200717799</v>
      </c>
      <c r="BE182" s="17">
        <v>0.46871979346020098</v>
      </c>
      <c r="BF182" s="17">
        <v>0.434883534065234</v>
      </c>
      <c r="BG182" s="17">
        <v>0.34304505462773199</v>
      </c>
      <c r="BH182" s="17">
        <v>0.48098107468523899</v>
      </c>
      <c r="BI182" s="17">
        <v>0.42174832632741699</v>
      </c>
      <c r="BJ182" s="17">
        <v>0.38161588005323599</v>
      </c>
      <c r="BK182" s="17">
        <v>0.45925023098682199</v>
      </c>
      <c r="BL182" s="17">
        <v>0.47201529682919702</v>
      </c>
      <c r="BM182" s="17"/>
      <c r="BN182" s="17">
        <v>0.38416495654947302</v>
      </c>
      <c r="BO182" s="17">
        <v>0.34880161992306502</v>
      </c>
      <c r="BP182" s="17"/>
      <c r="BQ182" s="17">
        <v>0.432549063487431</v>
      </c>
      <c r="BR182" s="17">
        <v>0.30377517548500199</v>
      </c>
      <c r="BS182" s="17"/>
      <c r="BT182" s="17">
        <v>0.35897289381486402</v>
      </c>
      <c r="BU182" s="17"/>
      <c r="BV182" s="17">
        <v>0.35256483297661101</v>
      </c>
      <c r="BW182" s="17">
        <v>0.371365378258109</v>
      </c>
      <c r="BX182" s="17">
        <v>0.38244981979815801</v>
      </c>
      <c r="BY182" s="17"/>
      <c r="BZ182" s="17">
        <v>0.21334924053061999</v>
      </c>
      <c r="CA182" s="17">
        <v>0.26750511856100501</v>
      </c>
      <c r="CB182" s="17">
        <v>0.302193402168285</v>
      </c>
      <c r="CC182" s="17">
        <v>0.38376539189158498</v>
      </c>
      <c r="CD182" s="17">
        <v>0.40076316452108801</v>
      </c>
      <c r="CE182" s="17">
        <v>0.49942484243464302</v>
      </c>
      <c r="CF182" s="17">
        <v>0.48822051311905801</v>
      </c>
      <c r="CG182" s="17"/>
      <c r="CH182" s="17">
        <v>0.39366427796731701</v>
      </c>
      <c r="CI182" s="17">
        <v>0.50268183773311903</v>
      </c>
      <c r="CJ182" s="17">
        <v>0.305237778788156</v>
      </c>
      <c r="CK182" s="17">
        <v>0.25105236304040102</v>
      </c>
      <c r="CL182" s="17">
        <v>0.120021088325564</v>
      </c>
    </row>
    <row r="183" spans="2:90" x14ac:dyDescent="0.3">
      <c r="B183" t="s">
        <v>170</v>
      </c>
      <c r="C183" s="17">
        <v>8.3694608681792002E-2</v>
      </c>
      <c r="D183" s="17">
        <v>9.8067989451656706E-2</v>
      </c>
      <c r="E183" s="17">
        <v>7.0310916851039504E-2</v>
      </c>
      <c r="F183" s="17"/>
      <c r="G183" s="17">
        <v>0.104698698341342</v>
      </c>
      <c r="H183" s="17">
        <v>0.135865910155859</v>
      </c>
      <c r="I183" s="17">
        <v>7.3954125206408899E-2</v>
      </c>
      <c r="J183" s="17">
        <v>4.5428462325755599E-2</v>
      </c>
      <c r="K183" s="17">
        <v>4.5281364756477399E-2</v>
      </c>
      <c r="L183" s="17">
        <v>9.1919254763463396E-2</v>
      </c>
      <c r="M183" s="17"/>
      <c r="N183" s="17">
        <v>0.106962304341346</v>
      </c>
      <c r="O183" s="17">
        <v>5.3831198669039203E-2</v>
      </c>
      <c r="P183" s="17">
        <v>9.5880690095507107E-2</v>
      </c>
      <c r="Q183" s="17">
        <v>7.9723446796778799E-2</v>
      </c>
      <c r="R183" s="17"/>
      <c r="S183" s="17">
        <v>0.107905681124724</v>
      </c>
      <c r="T183" s="17">
        <v>9.2202818130351194E-2</v>
      </c>
      <c r="U183" s="17">
        <v>5.1243137542432801E-2</v>
      </c>
      <c r="V183" s="17">
        <v>5.3777580083132603E-2</v>
      </c>
      <c r="W183" s="17">
        <v>6.4883565516631395E-2</v>
      </c>
      <c r="X183" s="17">
        <v>9.0685378311650994E-2</v>
      </c>
      <c r="Y183" s="17">
        <v>9.3795971819789603E-2</v>
      </c>
      <c r="Z183" s="17">
        <v>0.112081824839194</v>
      </c>
      <c r="AA183" s="17">
        <v>0.100884786137713</v>
      </c>
      <c r="AB183" s="17">
        <v>8.4296866815574495E-2</v>
      </c>
      <c r="AC183" s="17">
        <v>6.4822800926536694E-2</v>
      </c>
      <c r="AD183" s="17">
        <v>3.4054262202212103E-2</v>
      </c>
      <c r="AE183" s="17"/>
      <c r="AF183" s="17">
        <v>7.6927496496758299E-2</v>
      </c>
      <c r="AG183" s="17">
        <v>7.3990700380178201E-2</v>
      </c>
      <c r="AH183" s="17">
        <v>0.122474412183216</v>
      </c>
      <c r="AI183" s="17"/>
      <c r="AJ183" s="17">
        <v>8.6000685529276505E-2</v>
      </c>
      <c r="AK183" s="17">
        <v>9.0640441311477402E-2</v>
      </c>
      <c r="AL183" s="17">
        <v>7.64082094903486E-2</v>
      </c>
      <c r="AM183" s="17">
        <v>7.7984857295844701E-2</v>
      </c>
      <c r="AN183" s="17">
        <v>8.13689092328366E-2</v>
      </c>
      <c r="AO183" s="17"/>
      <c r="AP183" s="17">
        <v>0.10154170687047701</v>
      </c>
      <c r="AQ183" s="17">
        <v>8.9434165241188607E-2</v>
      </c>
      <c r="AR183" s="17">
        <v>7.9003090341632595E-2</v>
      </c>
      <c r="AS183" s="17">
        <v>7.7916915040140602E-2</v>
      </c>
      <c r="AT183" s="17">
        <v>9.5490785941064901E-2</v>
      </c>
      <c r="AU183" s="17">
        <v>5.89033472505026E-2</v>
      </c>
      <c r="AV183" s="17"/>
      <c r="AW183" s="17">
        <v>0</v>
      </c>
      <c r="AX183" s="17">
        <v>0.108568679142253</v>
      </c>
      <c r="AY183" s="17">
        <v>7.2786710161686793E-2</v>
      </c>
      <c r="AZ183" s="17">
        <v>7.0967929081657694E-2</v>
      </c>
      <c r="BA183" s="17">
        <v>8.7427644851185399E-2</v>
      </c>
      <c r="BB183" s="17">
        <v>5.8145640968367399E-2</v>
      </c>
      <c r="BC183" s="17">
        <v>8.8839411063598203E-2</v>
      </c>
      <c r="BD183" s="17">
        <v>0.122303859856994</v>
      </c>
      <c r="BE183" s="17">
        <v>8.9286366638744896E-2</v>
      </c>
      <c r="BF183" s="17">
        <v>8.47049916647378E-2</v>
      </c>
      <c r="BG183" s="17">
        <v>8.1382484420661899E-2</v>
      </c>
      <c r="BH183" s="17">
        <v>9.6804158405427498E-2</v>
      </c>
      <c r="BI183" s="17">
        <v>3.4703895654830501E-2</v>
      </c>
      <c r="BJ183" s="17">
        <v>0.13846542339759199</v>
      </c>
      <c r="BK183" s="17">
        <v>3.6162194518971701E-2</v>
      </c>
      <c r="BL183" s="17">
        <v>9.4699985492081501E-2</v>
      </c>
      <c r="BM183" s="17"/>
      <c r="BN183" s="17">
        <v>8.4552779477556406E-2</v>
      </c>
      <c r="BO183" s="17">
        <v>8.2614121841213306E-2</v>
      </c>
      <c r="BP183" s="17"/>
      <c r="BQ183" s="17">
        <v>0.106355920331767</v>
      </c>
      <c r="BR183" s="17">
        <v>7.86574667163841E-2</v>
      </c>
      <c r="BS183" s="17"/>
      <c r="BT183" s="17">
        <v>8.9271795464483203E-2</v>
      </c>
      <c r="BU183" s="17"/>
      <c r="BV183" s="17">
        <v>9.4051867125571495E-2</v>
      </c>
      <c r="BW183" s="17">
        <v>9.28345852516725E-2</v>
      </c>
      <c r="BX183" s="17">
        <v>7.4487649462764496E-2</v>
      </c>
      <c r="BY183" s="17"/>
      <c r="BZ183" s="17">
        <v>4.92570117853817E-2</v>
      </c>
      <c r="CA183" s="17">
        <v>3.16764325895817E-2</v>
      </c>
      <c r="CB183" s="17">
        <v>8.6073427524007207E-2</v>
      </c>
      <c r="CC183" s="17">
        <v>7.9379701583274398E-2</v>
      </c>
      <c r="CD183" s="17">
        <v>9.0066050840029901E-2</v>
      </c>
      <c r="CE183" s="17">
        <v>0.10571570470813001</v>
      </c>
      <c r="CF183" s="17">
        <v>0.11221546930624</v>
      </c>
      <c r="CG183" s="17"/>
      <c r="CH183" s="17">
        <v>0.15434066985730799</v>
      </c>
      <c r="CI183" s="17">
        <v>0.102519993613319</v>
      </c>
      <c r="CJ183" s="17">
        <v>6.77652137258236E-2</v>
      </c>
      <c r="CK183" s="17">
        <v>5.3551199798380203E-2</v>
      </c>
      <c r="CL183" s="17">
        <v>0</v>
      </c>
    </row>
    <row r="184" spans="2:90" x14ac:dyDescent="0.3">
      <c r="B184" t="s">
        <v>171</v>
      </c>
      <c r="C184" s="17">
        <v>1.9631616321771499E-2</v>
      </c>
      <c r="D184" s="17">
        <v>2.4286856052507501E-2</v>
      </c>
      <c r="E184" s="17">
        <v>1.52376592313651E-2</v>
      </c>
      <c r="F184" s="17"/>
      <c r="G184" s="17">
        <v>4.9256499581629497E-2</v>
      </c>
      <c r="H184" s="17">
        <v>2.0348859235207E-2</v>
      </c>
      <c r="I184" s="17">
        <v>2.9286962167887599E-2</v>
      </c>
      <c r="J184" s="17">
        <v>6.0006222883621004E-3</v>
      </c>
      <c r="K184" s="17">
        <v>9.9273472101926597E-3</v>
      </c>
      <c r="L184" s="17">
        <v>9.0325973267888892E-3</v>
      </c>
      <c r="M184" s="17"/>
      <c r="N184" s="17">
        <v>2.1487873087680898E-2</v>
      </c>
      <c r="O184" s="17">
        <v>2.3793375202537E-2</v>
      </c>
      <c r="P184" s="17">
        <v>1.9406646543853202E-2</v>
      </c>
      <c r="Q184" s="17">
        <v>1.1870645230716501E-2</v>
      </c>
      <c r="R184" s="17"/>
      <c r="S184" s="17">
        <v>1.9993159459442598E-2</v>
      </c>
      <c r="T184" s="17">
        <v>1.41533858390403E-2</v>
      </c>
      <c r="U184" s="17">
        <v>5.8368921634758403E-3</v>
      </c>
      <c r="V184" s="17">
        <v>2.65153171371981E-2</v>
      </c>
      <c r="W184" s="17">
        <v>1.97526381163034E-2</v>
      </c>
      <c r="X184" s="17">
        <v>3.2475796266562398E-2</v>
      </c>
      <c r="Y184" s="17">
        <v>2.5649090511945201E-2</v>
      </c>
      <c r="Z184" s="17">
        <v>1.1102081215895799E-2</v>
      </c>
      <c r="AA184" s="17">
        <v>1.5920546378710598E-2</v>
      </c>
      <c r="AB184" s="17">
        <v>2.6302652243114399E-2</v>
      </c>
      <c r="AC184" s="17">
        <v>2.44727715406814E-2</v>
      </c>
      <c r="AD184" s="17">
        <v>0</v>
      </c>
      <c r="AE184" s="17"/>
      <c r="AF184" s="17">
        <v>1.29707139782678E-2</v>
      </c>
      <c r="AG184" s="17">
        <v>2.3929974419207301E-2</v>
      </c>
      <c r="AH184" s="17">
        <v>2.7017927080990399E-2</v>
      </c>
      <c r="AI184" s="17"/>
      <c r="AJ184" s="17">
        <v>2.9320489711418801E-2</v>
      </c>
      <c r="AK184" s="17">
        <v>1.25169157621659E-2</v>
      </c>
      <c r="AL184" s="17">
        <v>2.1639175281058999E-2</v>
      </c>
      <c r="AM184" s="17">
        <v>3.3030490977048702E-2</v>
      </c>
      <c r="AN184" s="17">
        <v>2.5157893445611899E-2</v>
      </c>
      <c r="AO184" s="17"/>
      <c r="AP184" s="17">
        <v>1.7934809018994999E-2</v>
      </c>
      <c r="AQ184" s="17">
        <v>2.3827404170834E-2</v>
      </c>
      <c r="AR184" s="17">
        <v>1.9782615755527901E-2</v>
      </c>
      <c r="AS184" s="17">
        <v>2.3717516587903002E-2</v>
      </c>
      <c r="AT184" s="17">
        <v>1.15812991115087E-2</v>
      </c>
      <c r="AU184" s="17">
        <v>1.5547730262135901E-2</v>
      </c>
      <c r="AV184" s="17"/>
      <c r="AW184" s="17">
        <v>4.76532522633972E-2</v>
      </c>
      <c r="AX184" s="17">
        <v>0</v>
      </c>
      <c r="AY184" s="17">
        <v>1.4571977873936E-2</v>
      </c>
      <c r="AZ184" s="17">
        <v>0</v>
      </c>
      <c r="BA184" s="17">
        <v>3.4915968573297401E-2</v>
      </c>
      <c r="BB184" s="17">
        <v>1.3772194823987E-2</v>
      </c>
      <c r="BC184" s="17">
        <v>2.0793016100535799E-2</v>
      </c>
      <c r="BD184" s="17">
        <v>1.8792132895254301E-2</v>
      </c>
      <c r="BE184" s="17">
        <v>1.5996168917240799E-2</v>
      </c>
      <c r="BF184" s="17">
        <v>4.1170321263202303E-2</v>
      </c>
      <c r="BG184" s="17">
        <v>2.1968572924340998E-2</v>
      </c>
      <c r="BH184" s="17">
        <v>2.7452966075855501E-2</v>
      </c>
      <c r="BI184" s="17">
        <v>4.3494419098335298E-2</v>
      </c>
      <c r="BJ184" s="17">
        <v>1.7338801797094301E-2</v>
      </c>
      <c r="BK184" s="17">
        <v>2.14550580257458E-2</v>
      </c>
      <c r="BL184" s="17">
        <v>1.28794460503142E-2</v>
      </c>
      <c r="BM184" s="17"/>
      <c r="BN184" s="17">
        <v>2.1870236340320599E-2</v>
      </c>
      <c r="BO184" s="17">
        <v>1.6823412083480999E-2</v>
      </c>
      <c r="BP184" s="17"/>
      <c r="BQ184" s="17">
        <v>1.32774261750645E-2</v>
      </c>
      <c r="BR184" s="17">
        <v>1.4556366908002201E-2</v>
      </c>
      <c r="BS184" s="17"/>
      <c r="BT184" s="17">
        <v>1.4539365570357E-2</v>
      </c>
      <c r="BU184" s="17"/>
      <c r="BV184" s="17">
        <v>1.60456211400491E-2</v>
      </c>
      <c r="BW184" s="17">
        <v>8.1017924872376704E-3</v>
      </c>
      <c r="BX184" s="17">
        <v>2.4112131003475999E-2</v>
      </c>
      <c r="BY184" s="17"/>
      <c r="BZ184" s="17">
        <v>6.0308552644078297E-3</v>
      </c>
      <c r="CA184" s="17">
        <v>2.3875405201930301E-2</v>
      </c>
      <c r="CB184" s="17">
        <v>3.41745940337291E-3</v>
      </c>
      <c r="CC184" s="17">
        <v>1.7120879357798501E-2</v>
      </c>
      <c r="CD184" s="17">
        <v>1.5247399497581301E-2</v>
      </c>
      <c r="CE184" s="17">
        <v>4.12310752477901E-2</v>
      </c>
      <c r="CF184" s="17">
        <v>4.0168657066759303E-2</v>
      </c>
      <c r="CG184" s="17"/>
      <c r="CH184" s="17">
        <v>6.2467110885722502E-2</v>
      </c>
      <c r="CI184" s="17">
        <v>1.92131092651446E-2</v>
      </c>
      <c r="CJ184" s="17">
        <v>1.7715632463434602E-2</v>
      </c>
      <c r="CK184" s="17">
        <v>0</v>
      </c>
      <c r="CL184" s="17">
        <v>1.3016535367776701E-2</v>
      </c>
    </row>
    <row r="185" spans="2:90" x14ac:dyDescent="0.3">
      <c r="B185" t="s">
        <v>172</v>
      </c>
      <c r="C185" s="17">
        <v>1.3788037934176401E-2</v>
      </c>
      <c r="D185" s="17">
        <v>1.49220856576304E-2</v>
      </c>
      <c r="E185" s="17">
        <v>1.2789028308784599E-2</v>
      </c>
      <c r="F185" s="17"/>
      <c r="G185" s="17">
        <v>4.0281344400546898E-2</v>
      </c>
      <c r="H185" s="17">
        <v>1.22568365366708E-2</v>
      </c>
      <c r="I185" s="17">
        <v>8.9628320102289605E-3</v>
      </c>
      <c r="J185" s="17">
        <v>1.21372245119229E-2</v>
      </c>
      <c r="K185" s="17">
        <v>3.3425345293959601E-3</v>
      </c>
      <c r="L185" s="17">
        <v>9.7373890597160298E-3</v>
      </c>
      <c r="M185" s="17"/>
      <c r="N185" s="17">
        <v>2.20367245962871E-2</v>
      </c>
      <c r="O185" s="17">
        <v>1.79969276645633E-2</v>
      </c>
      <c r="P185" s="17">
        <v>1.4543727197382301E-2</v>
      </c>
      <c r="Q185" s="17">
        <v>0</v>
      </c>
      <c r="R185" s="17"/>
      <c r="S185" s="17">
        <v>1.9803315832966802E-2</v>
      </c>
      <c r="T185" s="17">
        <v>1.08316067212137E-2</v>
      </c>
      <c r="U185" s="17">
        <v>5.8686421177262397E-3</v>
      </c>
      <c r="V185" s="17">
        <v>1.10983293807726E-2</v>
      </c>
      <c r="W185" s="17">
        <v>1.80891216918946E-2</v>
      </c>
      <c r="X185" s="17">
        <v>2.1391933417756501E-2</v>
      </c>
      <c r="Y185" s="17">
        <v>0</v>
      </c>
      <c r="Z185" s="17">
        <v>0</v>
      </c>
      <c r="AA185" s="17">
        <v>1.06172383092543E-2</v>
      </c>
      <c r="AB185" s="17">
        <v>1.48198454451214E-2</v>
      </c>
      <c r="AC185" s="17">
        <v>2.72011512871215E-2</v>
      </c>
      <c r="AD185" s="17">
        <v>3.6196935151914703E-2</v>
      </c>
      <c r="AE185" s="17"/>
      <c r="AF185" s="17">
        <v>8.0262436123240705E-3</v>
      </c>
      <c r="AG185" s="17">
        <v>1.3988494828439601E-2</v>
      </c>
      <c r="AH185" s="17">
        <v>1.6269334295112702E-2</v>
      </c>
      <c r="AI185" s="17"/>
      <c r="AJ185" s="17">
        <v>2.2158264941085401E-2</v>
      </c>
      <c r="AK185" s="17">
        <v>1.3806899750142199E-2</v>
      </c>
      <c r="AL185" s="17">
        <v>0</v>
      </c>
      <c r="AM185" s="17">
        <v>1.14987590666343E-2</v>
      </c>
      <c r="AN185" s="17">
        <v>0</v>
      </c>
      <c r="AO185" s="17"/>
      <c r="AP185" s="17">
        <v>2.11379626943628E-2</v>
      </c>
      <c r="AQ185" s="17">
        <v>1.6749805467879499E-2</v>
      </c>
      <c r="AR185" s="17">
        <v>0</v>
      </c>
      <c r="AS185" s="17">
        <v>8.8624054008177508E-3</v>
      </c>
      <c r="AT185" s="17">
        <v>7.6866806591226102E-3</v>
      </c>
      <c r="AU185" s="17">
        <v>2.5726682111000199E-2</v>
      </c>
      <c r="AV185" s="17"/>
      <c r="AW185" s="17">
        <v>0</v>
      </c>
      <c r="AX185" s="17">
        <v>2.4443493247955299E-2</v>
      </c>
      <c r="AY185" s="17">
        <v>1.19932096025426E-2</v>
      </c>
      <c r="AZ185" s="17">
        <v>0</v>
      </c>
      <c r="BA185" s="17">
        <v>1.1965593927923301E-2</v>
      </c>
      <c r="BB185" s="17">
        <v>3.0971289264541998E-2</v>
      </c>
      <c r="BC185" s="17">
        <v>2.7287159111430401E-2</v>
      </c>
      <c r="BD185" s="17">
        <v>1.9264172877071498E-2</v>
      </c>
      <c r="BE185" s="17">
        <v>0</v>
      </c>
      <c r="BF185" s="17">
        <v>0</v>
      </c>
      <c r="BG185" s="17">
        <v>7.2062710752133002E-3</v>
      </c>
      <c r="BH185" s="17">
        <v>0</v>
      </c>
      <c r="BI185" s="17">
        <v>0</v>
      </c>
      <c r="BJ185" s="17">
        <v>0</v>
      </c>
      <c r="BK185" s="17">
        <v>0</v>
      </c>
      <c r="BL185" s="17">
        <v>3.7373223886061797E-2</v>
      </c>
      <c r="BM185" s="17"/>
      <c r="BN185" s="17">
        <v>1.07177599125402E-2</v>
      </c>
      <c r="BO185" s="17">
        <v>1.8230057388019201E-2</v>
      </c>
      <c r="BP185" s="17"/>
      <c r="BQ185" s="17">
        <v>1.9488994132295202E-2</v>
      </c>
      <c r="BR185" s="17">
        <v>5.46829644938747E-3</v>
      </c>
      <c r="BS185" s="17"/>
      <c r="BT185" s="17">
        <v>2.3180410221203301E-2</v>
      </c>
      <c r="BU185" s="17"/>
      <c r="BV185" s="17">
        <v>7.2783849053550103E-3</v>
      </c>
      <c r="BW185" s="17">
        <v>1.60559542179309E-2</v>
      </c>
      <c r="BX185" s="17">
        <v>1.6728793406516101E-2</v>
      </c>
      <c r="BY185" s="17"/>
      <c r="BZ185" s="17">
        <v>1.6319158102346899E-2</v>
      </c>
      <c r="CA185" s="17">
        <v>1.06001111970313E-2</v>
      </c>
      <c r="CB185" s="17">
        <v>0</v>
      </c>
      <c r="CC185" s="17">
        <v>6.0234541016800699E-3</v>
      </c>
      <c r="CD185" s="17">
        <v>1.69604393562287E-2</v>
      </c>
      <c r="CE185" s="17">
        <v>1.92425386471291E-2</v>
      </c>
      <c r="CF185" s="17">
        <v>3.0957539273895399E-2</v>
      </c>
      <c r="CG185" s="17"/>
      <c r="CH185" s="17">
        <v>4.5446665172395997E-2</v>
      </c>
      <c r="CI185" s="17">
        <v>1.26888536380119E-2</v>
      </c>
      <c r="CJ185" s="17">
        <v>7.8412841258151001E-3</v>
      </c>
      <c r="CK185" s="17">
        <v>1.04682627353127E-2</v>
      </c>
      <c r="CL185" s="17">
        <v>1.41884426665579E-2</v>
      </c>
    </row>
    <row r="186" spans="2:90" x14ac:dyDescent="0.3">
      <c r="B186" t="s">
        <v>118</v>
      </c>
      <c r="C186" s="17">
        <v>2.78690431850086E-3</v>
      </c>
      <c r="D186" s="17">
        <v>1.0526940588587699E-3</v>
      </c>
      <c r="E186" s="17">
        <v>4.5038441057771196E-3</v>
      </c>
      <c r="F186" s="17"/>
      <c r="G186" s="17">
        <v>6.3018111742520902E-3</v>
      </c>
      <c r="H186" s="17">
        <v>8.5090896960453109E-3</v>
      </c>
      <c r="I186" s="17">
        <v>2.6748871270925898E-3</v>
      </c>
      <c r="J186" s="17">
        <v>0</v>
      </c>
      <c r="K186" s="17">
        <v>0</v>
      </c>
      <c r="L186" s="17">
        <v>0</v>
      </c>
      <c r="M186" s="17"/>
      <c r="N186" s="17">
        <v>3.7156840109549799E-3</v>
      </c>
      <c r="O186" s="17">
        <v>0</v>
      </c>
      <c r="P186" s="17">
        <v>2.0848734728519201E-3</v>
      </c>
      <c r="Q186" s="17">
        <v>5.3241426799952802E-3</v>
      </c>
      <c r="R186" s="17"/>
      <c r="S186" s="17">
        <v>7.0839890744372304E-3</v>
      </c>
      <c r="T186" s="17">
        <v>0</v>
      </c>
      <c r="U186" s="17">
        <v>0</v>
      </c>
      <c r="V186" s="17">
        <v>0</v>
      </c>
      <c r="W186" s="17">
        <v>6.5526227619075398E-3</v>
      </c>
      <c r="X186" s="17">
        <v>0</v>
      </c>
      <c r="Y186" s="17">
        <v>0</v>
      </c>
      <c r="Z186" s="17">
        <v>1.00088451406391E-2</v>
      </c>
      <c r="AA186" s="17">
        <v>0</v>
      </c>
      <c r="AB186" s="17">
        <v>5.3595044202786801E-3</v>
      </c>
      <c r="AC186" s="17">
        <v>9.0883575370162197E-3</v>
      </c>
      <c r="AD186" s="17">
        <v>0</v>
      </c>
      <c r="AE186" s="17"/>
      <c r="AF186" s="17">
        <v>3.9512120440018603E-3</v>
      </c>
      <c r="AG186" s="17">
        <v>1.2487706554525401E-3</v>
      </c>
      <c r="AH186" s="17">
        <v>2.76787640562793E-3</v>
      </c>
      <c r="AI186" s="17"/>
      <c r="AJ186" s="17">
        <v>0</v>
      </c>
      <c r="AK186" s="17">
        <v>2.6398655721260999E-3</v>
      </c>
      <c r="AL186" s="17">
        <v>0</v>
      </c>
      <c r="AM186" s="17">
        <v>3.9511889886836103E-3</v>
      </c>
      <c r="AN186" s="17">
        <v>0</v>
      </c>
      <c r="AO186" s="17"/>
      <c r="AP186" s="17">
        <v>5.6993398327353801E-3</v>
      </c>
      <c r="AQ186" s="17">
        <v>0</v>
      </c>
      <c r="AR186" s="17">
        <v>0</v>
      </c>
      <c r="AS186" s="17">
        <v>4.0896870730826604E-3</v>
      </c>
      <c r="AT186" s="17">
        <v>0</v>
      </c>
      <c r="AU186" s="17">
        <v>5.2396426519703797E-3</v>
      </c>
      <c r="AV186" s="17"/>
      <c r="AW186" s="17">
        <v>4.9495413906588903E-2</v>
      </c>
      <c r="AX186" s="17">
        <v>1.0588183236195601E-2</v>
      </c>
      <c r="AY186" s="17">
        <v>0</v>
      </c>
      <c r="AZ186" s="17">
        <v>0</v>
      </c>
      <c r="BA186" s="17">
        <v>4.0408058170643404E-3</v>
      </c>
      <c r="BB186" s="17">
        <v>0</v>
      </c>
      <c r="BC186" s="17">
        <v>1.04926890385065E-2</v>
      </c>
      <c r="BD186" s="17">
        <v>6.3875275334560298E-3</v>
      </c>
      <c r="BE186" s="17">
        <v>0</v>
      </c>
      <c r="BF186" s="17">
        <v>0</v>
      </c>
      <c r="BG186" s="17">
        <v>0</v>
      </c>
      <c r="BH186" s="17">
        <v>0</v>
      </c>
      <c r="BI186" s="17">
        <v>0</v>
      </c>
      <c r="BJ186" s="17">
        <v>0</v>
      </c>
      <c r="BK186" s="17">
        <v>0</v>
      </c>
      <c r="BL186" s="17">
        <v>0</v>
      </c>
      <c r="BM186" s="17"/>
      <c r="BN186" s="17">
        <v>2.3228116902925902E-3</v>
      </c>
      <c r="BO186" s="17">
        <v>3.4685382980379799E-3</v>
      </c>
      <c r="BP186" s="17"/>
      <c r="BQ186" s="17">
        <v>4.2045175409418196E-3</v>
      </c>
      <c r="BR186" s="17">
        <v>0</v>
      </c>
      <c r="BS186" s="17"/>
      <c r="BT186" s="17">
        <v>7.3920063078208396E-3</v>
      </c>
      <c r="BU186" s="17"/>
      <c r="BV186" s="17">
        <v>4.4335147234411199E-3</v>
      </c>
      <c r="BW186" s="17">
        <v>2.5109443831355998E-3</v>
      </c>
      <c r="BX186" s="17">
        <v>2.4483776336309102E-3</v>
      </c>
      <c r="BY186" s="17"/>
      <c r="BZ186" s="17">
        <v>4.5900634045005998E-3</v>
      </c>
      <c r="CA186" s="17">
        <v>0</v>
      </c>
      <c r="CB186" s="17">
        <v>0</v>
      </c>
      <c r="CC186" s="17">
        <v>0</v>
      </c>
      <c r="CD186" s="17">
        <v>3.1228127614272099E-3</v>
      </c>
      <c r="CE186" s="17">
        <v>7.2197561502214801E-3</v>
      </c>
      <c r="CF186" s="17">
        <v>0</v>
      </c>
      <c r="CG186" s="17"/>
      <c r="CH186" s="17">
        <v>5.4723739560310599E-3</v>
      </c>
      <c r="CI186" s="17">
        <v>2.4510063087267902E-3</v>
      </c>
      <c r="CJ186" s="17">
        <v>1.28696899783486E-3</v>
      </c>
      <c r="CK186" s="17">
        <v>6.14560130056896E-3</v>
      </c>
      <c r="CL186" s="17">
        <v>0</v>
      </c>
    </row>
    <row r="187" spans="2:90" x14ac:dyDescent="0.3">
      <c r="B187" t="s">
        <v>173</v>
      </c>
      <c r="C187" s="17">
        <v>0.880098832743759</v>
      </c>
      <c r="D187" s="17">
        <v>0.86167037477934705</v>
      </c>
      <c r="E187" s="17">
        <v>0.89715855150303403</v>
      </c>
      <c r="F187" s="17"/>
      <c r="G187" s="17">
        <v>0.79946164650222995</v>
      </c>
      <c r="H187" s="17">
        <v>0.82301930437621795</v>
      </c>
      <c r="I187" s="17">
        <v>0.88512119348838203</v>
      </c>
      <c r="J187" s="17">
        <v>0.936433690873959</v>
      </c>
      <c r="K187" s="17">
        <v>0.94144875350393398</v>
      </c>
      <c r="L187" s="17">
        <v>0.88931075885003197</v>
      </c>
      <c r="M187" s="17"/>
      <c r="N187" s="17">
        <v>0.84579741396373098</v>
      </c>
      <c r="O187" s="17">
        <v>0.90437849846385998</v>
      </c>
      <c r="P187" s="17">
        <v>0.86808406269040495</v>
      </c>
      <c r="Q187" s="17">
        <v>0.90308176529250905</v>
      </c>
      <c r="R187" s="17"/>
      <c r="S187" s="17">
        <v>0.84521385450843001</v>
      </c>
      <c r="T187" s="17">
        <v>0.88281218930939498</v>
      </c>
      <c r="U187" s="17">
        <v>0.93705132817636505</v>
      </c>
      <c r="V187" s="17">
        <v>0.90860877339889701</v>
      </c>
      <c r="W187" s="17">
        <v>0.89072205191326304</v>
      </c>
      <c r="X187" s="17">
        <v>0.85544689200403001</v>
      </c>
      <c r="Y187" s="17">
        <v>0.88055493766826498</v>
      </c>
      <c r="Z187" s="17">
        <v>0.86680724880427096</v>
      </c>
      <c r="AA187" s="17">
        <v>0.87257742917432202</v>
      </c>
      <c r="AB187" s="17">
        <v>0.86922113107591104</v>
      </c>
      <c r="AC187" s="17">
        <v>0.87441491870864396</v>
      </c>
      <c r="AD187" s="17">
        <v>0.92974880264587301</v>
      </c>
      <c r="AE187" s="17"/>
      <c r="AF187" s="17">
        <v>0.89812433386864798</v>
      </c>
      <c r="AG187" s="17">
        <v>0.88684205971672203</v>
      </c>
      <c r="AH187" s="17">
        <v>0.83147045003505304</v>
      </c>
      <c r="AI187" s="17"/>
      <c r="AJ187" s="17">
        <v>0.86252055981821996</v>
      </c>
      <c r="AK187" s="17">
        <v>0.880395877604088</v>
      </c>
      <c r="AL187" s="17">
        <v>0.90195261522859205</v>
      </c>
      <c r="AM187" s="17">
        <v>0.87353470367178898</v>
      </c>
      <c r="AN187" s="17">
        <v>0.89347319732155195</v>
      </c>
      <c r="AO187" s="17"/>
      <c r="AP187" s="17">
        <v>0.85368618158343001</v>
      </c>
      <c r="AQ187" s="17">
        <v>0.869988625120098</v>
      </c>
      <c r="AR187" s="17">
        <v>0.90121429390284002</v>
      </c>
      <c r="AS187" s="17">
        <v>0.88541347589805597</v>
      </c>
      <c r="AT187" s="17">
        <v>0.88524123428830404</v>
      </c>
      <c r="AU187" s="17">
        <v>0.89458259772439097</v>
      </c>
      <c r="AV187" s="17"/>
      <c r="AW187" s="17">
        <v>0.90285133383001404</v>
      </c>
      <c r="AX187" s="17">
        <v>0.85639964437359595</v>
      </c>
      <c r="AY187" s="17">
        <v>0.90064810236183501</v>
      </c>
      <c r="AZ187" s="17">
        <v>0.92903207091834195</v>
      </c>
      <c r="BA187" s="17">
        <v>0.86164998683052996</v>
      </c>
      <c r="BB187" s="17">
        <v>0.89711087494310404</v>
      </c>
      <c r="BC187" s="17">
        <v>0.85258772468592903</v>
      </c>
      <c r="BD187" s="17">
        <v>0.83325230683722395</v>
      </c>
      <c r="BE187" s="17">
        <v>0.89471746444401401</v>
      </c>
      <c r="BF187" s="17">
        <v>0.87412468707206004</v>
      </c>
      <c r="BG187" s="17">
        <v>0.88944267157978396</v>
      </c>
      <c r="BH187" s="17">
        <v>0.87574287551871699</v>
      </c>
      <c r="BI187" s="17">
        <v>0.92180168524683403</v>
      </c>
      <c r="BJ187" s="17">
        <v>0.84419577480531305</v>
      </c>
      <c r="BK187" s="17">
        <v>0.94238274745528205</v>
      </c>
      <c r="BL187" s="17">
        <v>0.85504734457154297</v>
      </c>
      <c r="BM187" s="17"/>
      <c r="BN187" s="17">
        <v>0.88053641257929005</v>
      </c>
      <c r="BO187" s="17">
        <v>0.87886387038924796</v>
      </c>
      <c r="BP187" s="17"/>
      <c r="BQ187" s="17">
        <v>0.85667314181993104</v>
      </c>
      <c r="BR187" s="17">
        <v>0.90131786992622598</v>
      </c>
      <c r="BS187" s="17"/>
      <c r="BT187" s="17">
        <v>0.86561642243613601</v>
      </c>
      <c r="BU187" s="17"/>
      <c r="BV187" s="17">
        <v>0.87819061210558302</v>
      </c>
      <c r="BW187" s="17">
        <v>0.88049672366002296</v>
      </c>
      <c r="BX187" s="17">
        <v>0.88222304849361199</v>
      </c>
      <c r="BY187" s="17"/>
      <c r="BZ187" s="17">
        <v>0.92380291144336302</v>
      </c>
      <c r="CA187" s="17">
        <v>0.93384805101145696</v>
      </c>
      <c r="CB187" s="17">
        <v>0.91050911307261995</v>
      </c>
      <c r="CC187" s="17">
        <v>0.89747596495724702</v>
      </c>
      <c r="CD187" s="17">
        <v>0.87460329754473298</v>
      </c>
      <c r="CE187" s="17">
        <v>0.82659092524672895</v>
      </c>
      <c r="CF187" s="17">
        <v>0.81665833435310498</v>
      </c>
      <c r="CG187" s="17"/>
      <c r="CH187" s="17">
        <v>0.73227318012854203</v>
      </c>
      <c r="CI187" s="17">
        <v>0.863127037174798</v>
      </c>
      <c r="CJ187" s="17">
        <v>0.90539090068709205</v>
      </c>
      <c r="CK187" s="17">
        <v>0.92983493616573798</v>
      </c>
      <c r="CL187" s="17">
        <v>0.97279502196566503</v>
      </c>
    </row>
    <row r="188" spans="2:90" x14ac:dyDescent="0.3">
      <c r="B188" t="s">
        <v>174</v>
      </c>
      <c r="C188" s="17">
        <v>3.3419654255947902E-2</v>
      </c>
      <c r="D188" s="17">
        <v>3.9208941710137897E-2</v>
      </c>
      <c r="E188" s="17">
        <v>2.80266875401496E-2</v>
      </c>
      <c r="F188" s="17"/>
      <c r="G188" s="17">
        <v>8.9537843982176499E-2</v>
      </c>
      <c r="H188" s="17">
        <v>3.2605695771877802E-2</v>
      </c>
      <c r="I188" s="17">
        <v>3.8249794178116601E-2</v>
      </c>
      <c r="J188" s="17">
        <v>1.8137846800285001E-2</v>
      </c>
      <c r="K188" s="17">
        <v>1.3269881739588599E-2</v>
      </c>
      <c r="L188" s="17">
        <v>1.87699863865049E-2</v>
      </c>
      <c r="M188" s="17"/>
      <c r="N188" s="17">
        <v>4.3524597683967998E-2</v>
      </c>
      <c r="O188" s="17">
        <v>4.17903028671004E-2</v>
      </c>
      <c r="P188" s="17">
        <v>3.3950373741235503E-2</v>
      </c>
      <c r="Q188" s="17">
        <v>1.1870645230716501E-2</v>
      </c>
      <c r="R188" s="17"/>
      <c r="S188" s="17">
        <v>3.97964752924094E-2</v>
      </c>
      <c r="T188" s="17">
        <v>2.4984992560254E-2</v>
      </c>
      <c r="U188" s="17">
        <v>1.17055342812021E-2</v>
      </c>
      <c r="V188" s="17">
        <v>3.7613646517970702E-2</v>
      </c>
      <c r="W188" s="17">
        <v>3.7841759808197997E-2</v>
      </c>
      <c r="X188" s="17">
        <v>5.3867729684318903E-2</v>
      </c>
      <c r="Y188" s="17">
        <v>2.5649090511945201E-2</v>
      </c>
      <c r="Z188" s="17">
        <v>1.1102081215895799E-2</v>
      </c>
      <c r="AA188" s="17">
        <v>2.6537784687964899E-2</v>
      </c>
      <c r="AB188" s="17">
        <v>4.1122497688235803E-2</v>
      </c>
      <c r="AC188" s="17">
        <v>5.16739228278029E-2</v>
      </c>
      <c r="AD188" s="17">
        <v>3.6196935151914703E-2</v>
      </c>
      <c r="AE188" s="17"/>
      <c r="AF188" s="17">
        <v>2.0996957590591801E-2</v>
      </c>
      <c r="AG188" s="17">
        <v>3.7918469247646899E-2</v>
      </c>
      <c r="AH188" s="17">
        <v>4.3287261376103101E-2</v>
      </c>
      <c r="AI188" s="17"/>
      <c r="AJ188" s="17">
        <v>5.1478754652504198E-2</v>
      </c>
      <c r="AK188" s="17">
        <v>2.6323815512308099E-2</v>
      </c>
      <c r="AL188" s="17">
        <v>2.1639175281058999E-2</v>
      </c>
      <c r="AM188" s="17">
        <v>4.4529250043683001E-2</v>
      </c>
      <c r="AN188" s="17">
        <v>2.5157893445611899E-2</v>
      </c>
      <c r="AO188" s="17"/>
      <c r="AP188" s="17">
        <v>3.9072771713357803E-2</v>
      </c>
      <c r="AQ188" s="17">
        <v>4.0577209638713502E-2</v>
      </c>
      <c r="AR188" s="17">
        <v>1.9782615755527901E-2</v>
      </c>
      <c r="AS188" s="17">
        <v>3.2579921988720797E-2</v>
      </c>
      <c r="AT188" s="17">
        <v>1.9267979770631299E-2</v>
      </c>
      <c r="AU188" s="17">
        <v>4.1274412373136102E-2</v>
      </c>
      <c r="AV188" s="17"/>
      <c r="AW188" s="17">
        <v>4.76532522633972E-2</v>
      </c>
      <c r="AX188" s="17">
        <v>2.4443493247955299E-2</v>
      </c>
      <c r="AY188" s="17">
        <v>2.65651874764785E-2</v>
      </c>
      <c r="AZ188" s="17">
        <v>0</v>
      </c>
      <c r="BA188" s="17">
        <v>4.6881562501220699E-2</v>
      </c>
      <c r="BB188" s="17">
        <v>4.4743484088528997E-2</v>
      </c>
      <c r="BC188" s="17">
        <v>4.8080175211966197E-2</v>
      </c>
      <c r="BD188" s="17">
        <v>3.8056305772325799E-2</v>
      </c>
      <c r="BE188" s="17">
        <v>1.5996168917240799E-2</v>
      </c>
      <c r="BF188" s="17">
        <v>4.1170321263202303E-2</v>
      </c>
      <c r="BG188" s="17">
        <v>2.9174843999554299E-2</v>
      </c>
      <c r="BH188" s="17">
        <v>2.7452966075855501E-2</v>
      </c>
      <c r="BI188" s="17">
        <v>4.3494419098335298E-2</v>
      </c>
      <c r="BJ188" s="17">
        <v>1.7338801797094301E-2</v>
      </c>
      <c r="BK188" s="17">
        <v>2.14550580257458E-2</v>
      </c>
      <c r="BL188" s="17">
        <v>5.0252669936375997E-2</v>
      </c>
      <c r="BM188" s="17"/>
      <c r="BN188" s="17">
        <v>3.2587996252860803E-2</v>
      </c>
      <c r="BO188" s="17">
        <v>3.5053469471500197E-2</v>
      </c>
      <c r="BP188" s="17"/>
      <c r="BQ188" s="17">
        <v>3.2766420307359601E-2</v>
      </c>
      <c r="BR188" s="17">
        <v>2.0024663357389599E-2</v>
      </c>
      <c r="BS188" s="17"/>
      <c r="BT188" s="17">
        <v>3.77197757915603E-2</v>
      </c>
      <c r="BU188" s="17"/>
      <c r="BV188" s="17">
        <v>2.3324006045404098E-2</v>
      </c>
      <c r="BW188" s="17">
        <v>2.4157746705168501E-2</v>
      </c>
      <c r="BX188" s="17">
        <v>4.0840924409992103E-2</v>
      </c>
      <c r="BY188" s="17"/>
      <c r="BZ188" s="17">
        <v>2.2350013366754701E-2</v>
      </c>
      <c r="CA188" s="17">
        <v>3.4475516398961598E-2</v>
      </c>
      <c r="CB188" s="17">
        <v>3.41745940337291E-3</v>
      </c>
      <c r="CC188" s="17">
        <v>2.31443334594785E-2</v>
      </c>
      <c r="CD188" s="17">
        <v>3.2207838853809997E-2</v>
      </c>
      <c r="CE188" s="17">
        <v>6.0473613894919197E-2</v>
      </c>
      <c r="CF188" s="17">
        <v>7.1126196340654702E-2</v>
      </c>
      <c r="CG188" s="17"/>
      <c r="CH188" s="17">
        <v>0.107913776058119</v>
      </c>
      <c r="CI188" s="17">
        <v>3.19019629031565E-2</v>
      </c>
      <c r="CJ188" s="17">
        <v>2.55569165892497E-2</v>
      </c>
      <c r="CK188" s="17">
        <v>1.04682627353127E-2</v>
      </c>
      <c r="CL188" s="17">
        <v>2.7204978034334599E-2</v>
      </c>
    </row>
    <row r="189" spans="2:90" x14ac:dyDescent="0.3">
      <c r="B189" t="s">
        <v>121</v>
      </c>
      <c r="C189" s="17">
        <v>0.84667917848781105</v>
      </c>
      <c r="D189" s="17">
        <v>0.82246143306920905</v>
      </c>
      <c r="E189" s="17">
        <v>0.869131863962884</v>
      </c>
      <c r="F189" s="17"/>
      <c r="G189" s="17">
        <v>0.70992380252005305</v>
      </c>
      <c r="H189" s="17">
        <v>0.79041360860433996</v>
      </c>
      <c r="I189" s="17">
        <v>0.84687139931026501</v>
      </c>
      <c r="J189" s="17">
        <v>0.91829584407367404</v>
      </c>
      <c r="K189" s="17">
        <v>0.92817887176434499</v>
      </c>
      <c r="L189" s="17">
        <v>0.87054077246352701</v>
      </c>
      <c r="M189" s="17"/>
      <c r="N189" s="17">
        <v>0.80227281627976299</v>
      </c>
      <c r="O189" s="17">
        <v>0.86258819559676003</v>
      </c>
      <c r="P189" s="17">
        <v>0.83413368894916995</v>
      </c>
      <c r="Q189" s="17">
        <v>0.89121112006179304</v>
      </c>
      <c r="R189" s="17"/>
      <c r="S189" s="17">
        <v>0.80541737921601997</v>
      </c>
      <c r="T189" s="17">
        <v>0.85782719674914099</v>
      </c>
      <c r="U189" s="17">
        <v>0.92534579389516303</v>
      </c>
      <c r="V189" s="17">
        <v>0.87099512688092595</v>
      </c>
      <c r="W189" s="17">
        <v>0.852880292105065</v>
      </c>
      <c r="X189" s="17">
        <v>0.80157916231971105</v>
      </c>
      <c r="Y189" s="17">
        <v>0.85490584715632001</v>
      </c>
      <c r="Z189" s="17">
        <v>0.855705167588375</v>
      </c>
      <c r="AA189" s="17">
        <v>0.84603964448635804</v>
      </c>
      <c r="AB189" s="17">
        <v>0.82809863338767498</v>
      </c>
      <c r="AC189" s="17">
        <v>0.82274099588084104</v>
      </c>
      <c r="AD189" s="17">
        <v>0.89355186749395799</v>
      </c>
      <c r="AE189" s="17"/>
      <c r="AF189" s="17">
        <v>0.87712737627805604</v>
      </c>
      <c r="AG189" s="17">
        <v>0.84892359046907495</v>
      </c>
      <c r="AH189" s="17">
        <v>0.78818318865894998</v>
      </c>
      <c r="AI189" s="17"/>
      <c r="AJ189" s="17">
        <v>0.811041805165715</v>
      </c>
      <c r="AK189" s="17">
        <v>0.85407206209177999</v>
      </c>
      <c r="AL189" s="17">
        <v>0.88031343994753297</v>
      </c>
      <c r="AM189" s="17">
        <v>0.82900545362810596</v>
      </c>
      <c r="AN189" s="17">
        <v>0.86831530387594003</v>
      </c>
      <c r="AO189" s="17"/>
      <c r="AP189" s="17">
        <v>0.81461340987007202</v>
      </c>
      <c r="AQ189" s="17">
        <v>0.82941141548138397</v>
      </c>
      <c r="AR189" s="17">
        <v>0.88143167814731205</v>
      </c>
      <c r="AS189" s="17">
        <v>0.85283355390933502</v>
      </c>
      <c r="AT189" s="17">
        <v>0.86597325451767204</v>
      </c>
      <c r="AU189" s="17">
        <v>0.85330818535125497</v>
      </c>
      <c r="AV189" s="17"/>
      <c r="AW189" s="17">
        <v>0.85519808156661703</v>
      </c>
      <c r="AX189" s="17">
        <v>0.83195615112564003</v>
      </c>
      <c r="AY189" s="17">
        <v>0.87408291488535605</v>
      </c>
      <c r="AZ189" s="17">
        <v>0.92903207091834195</v>
      </c>
      <c r="BA189" s="17">
        <v>0.81476842432930896</v>
      </c>
      <c r="BB189" s="17">
        <v>0.85236739085457502</v>
      </c>
      <c r="BC189" s="17">
        <v>0.80450754947396297</v>
      </c>
      <c r="BD189" s="17">
        <v>0.79519600106489796</v>
      </c>
      <c r="BE189" s="17">
        <v>0.87872129552677403</v>
      </c>
      <c r="BF189" s="17">
        <v>0.83295436580885795</v>
      </c>
      <c r="BG189" s="17">
        <v>0.86026782758023002</v>
      </c>
      <c r="BH189" s="17">
        <v>0.84828990944286198</v>
      </c>
      <c r="BI189" s="17">
        <v>0.87830726614849897</v>
      </c>
      <c r="BJ189" s="17">
        <v>0.82685697300821903</v>
      </c>
      <c r="BK189" s="17">
        <v>0.92092768942953696</v>
      </c>
      <c r="BL189" s="17">
        <v>0.80479467463516696</v>
      </c>
      <c r="BM189" s="17"/>
      <c r="BN189" s="17">
        <v>0.84794841632642903</v>
      </c>
      <c r="BO189" s="17">
        <v>0.84381040091774795</v>
      </c>
      <c r="BP189" s="17"/>
      <c r="BQ189" s="17">
        <v>0.82390672151257205</v>
      </c>
      <c r="BR189" s="17">
        <v>0.88129320656883703</v>
      </c>
      <c r="BS189" s="17"/>
      <c r="BT189" s="17">
        <v>0.82789664664457596</v>
      </c>
      <c r="BU189" s="17"/>
      <c r="BV189" s="17">
        <v>0.85486660606017895</v>
      </c>
      <c r="BW189" s="17">
        <v>0.85633897695485495</v>
      </c>
      <c r="BX189" s="17">
        <v>0.84138212408362001</v>
      </c>
      <c r="BY189" s="17"/>
      <c r="BZ189" s="17">
        <v>0.901452898076608</v>
      </c>
      <c r="CA189" s="17">
        <v>0.899372534612495</v>
      </c>
      <c r="CB189" s="17">
        <v>0.90709165366924704</v>
      </c>
      <c r="CC189" s="17">
        <v>0.87433163149776805</v>
      </c>
      <c r="CD189" s="17">
        <v>0.84239545869092303</v>
      </c>
      <c r="CE189" s="17">
        <v>0.76611731135181005</v>
      </c>
      <c r="CF189" s="17">
        <v>0.74553213801245</v>
      </c>
      <c r="CG189" s="17"/>
      <c r="CH189" s="17">
        <v>0.62435940407042401</v>
      </c>
      <c r="CI189" s="17">
        <v>0.83122507427164105</v>
      </c>
      <c r="CJ189" s="17">
        <v>0.87983398409784197</v>
      </c>
      <c r="CK189" s="17">
        <v>0.919366673430425</v>
      </c>
      <c r="CL189" s="17">
        <v>0.94559004393133095</v>
      </c>
    </row>
    <row r="190" spans="2:90" x14ac:dyDescent="0.3">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row>
    <row r="191" spans="2:90" x14ac:dyDescent="0.3">
      <c r="B191" s="6" t="s">
        <v>178</v>
      </c>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row>
    <row r="192" spans="2:90" x14ac:dyDescent="0.3">
      <c r="B192" s="24" t="s">
        <v>110</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row>
    <row r="193" spans="2:90" x14ac:dyDescent="0.3">
      <c r="B193" t="s">
        <v>168</v>
      </c>
      <c r="C193" s="17">
        <v>0.21910662300974701</v>
      </c>
      <c r="D193" s="17">
        <v>0.241766450264429</v>
      </c>
      <c r="E193" s="17">
        <v>0.19766662612006</v>
      </c>
      <c r="F193" s="17"/>
      <c r="G193" s="17">
        <v>0.224705414231444</v>
      </c>
      <c r="H193" s="17">
        <v>0.282630631824769</v>
      </c>
      <c r="I193" s="17">
        <v>0.18432111358327599</v>
      </c>
      <c r="J193" s="17">
        <v>0.117220943125732</v>
      </c>
      <c r="K193" s="17">
        <v>0.2060437238285</v>
      </c>
      <c r="L193" s="17">
        <v>0.28343076678657397</v>
      </c>
      <c r="M193" s="17"/>
      <c r="N193" s="17">
        <v>0.29725662775942802</v>
      </c>
      <c r="O193" s="17">
        <v>0.18266597296147399</v>
      </c>
      <c r="P193" s="17">
        <v>0.22385195107845199</v>
      </c>
      <c r="Q193" s="17">
        <v>0.16630840856142301</v>
      </c>
      <c r="R193" s="17"/>
      <c r="S193" s="17">
        <v>0.25504612041836799</v>
      </c>
      <c r="T193" s="17">
        <v>0.225244035190449</v>
      </c>
      <c r="U193" s="17">
        <v>0.20652131978691199</v>
      </c>
      <c r="V193" s="17">
        <v>0.21245185887949999</v>
      </c>
      <c r="W193" s="17">
        <v>0.18108681483988501</v>
      </c>
      <c r="X193" s="17">
        <v>0.20308907704471199</v>
      </c>
      <c r="Y193" s="17">
        <v>0.21492573185358099</v>
      </c>
      <c r="Z193" s="17">
        <v>0.25531714804665101</v>
      </c>
      <c r="AA193" s="17">
        <v>0.22977927756677799</v>
      </c>
      <c r="AB193" s="17">
        <v>0.23027366103159799</v>
      </c>
      <c r="AC193" s="17">
        <v>0.176081069754118</v>
      </c>
      <c r="AD193" s="17">
        <v>0.17615246818966801</v>
      </c>
      <c r="AE193" s="17"/>
      <c r="AF193" s="17">
        <v>0.223360889658137</v>
      </c>
      <c r="AG193" s="17">
        <v>0.23766142740354901</v>
      </c>
      <c r="AH193" s="17">
        <v>0.201641034055656</v>
      </c>
      <c r="AI193" s="17"/>
      <c r="AJ193" s="17">
        <v>0.25278417942186898</v>
      </c>
      <c r="AK193" s="17">
        <v>0.24225231769102301</v>
      </c>
      <c r="AL193" s="17">
        <v>0.22754764693010501</v>
      </c>
      <c r="AM193" s="17">
        <v>0.217846631990116</v>
      </c>
      <c r="AN193" s="17">
        <v>0.20738472428600699</v>
      </c>
      <c r="AO193" s="17"/>
      <c r="AP193" s="17">
        <v>0.27988305513198403</v>
      </c>
      <c r="AQ193" s="17">
        <v>0.24787941825586601</v>
      </c>
      <c r="AR193" s="17">
        <v>0.17753180797045401</v>
      </c>
      <c r="AS193" s="17">
        <v>0.218319495493456</v>
      </c>
      <c r="AT193" s="17">
        <v>0.181788141379053</v>
      </c>
      <c r="AU193" s="17">
        <v>0.17901233889891399</v>
      </c>
      <c r="AV193" s="17"/>
      <c r="AW193" s="17">
        <v>0.314641955937076</v>
      </c>
      <c r="AX193" s="17">
        <v>0.14244427575145199</v>
      </c>
      <c r="AY193" s="17">
        <v>0.175876217823979</v>
      </c>
      <c r="AZ193" s="17">
        <v>0.164914433774907</v>
      </c>
      <c r="BA193" s="17">
        <v>0.18346843609763</v>
      </c>
      <c r="BB193" s="17">
        <v>0.205791640204181</v>
      </c>
      <c r="BC193" s="17">
        <v>0.19810528015513901</v>
      </c>
      <c r="BD193" s="17">
        <v>0.22111723776438499</v>
      </c>
      <c r="BE193" s="17">
        <v>0.23457481748907499</v>
      </c>
      <c r="BF193" s="17">
        <v>0.18387678760019899</v>
      </c>
      <c r="BG193" s="17">
        <v>0.24804335127077501</v>
      </c>
      <c r="BH193" s="17">
        <v>0.274336567503285</v>
      </c>
      <c r="BI193" s="17">
        <v>0.197673029346008</v>
      </c>
      <c r="BJ193" s="17">
        <v>0.25720356163913399</v>
      </c>
      <c r="BK193" s="17">
        <v>0.30933902580179801</v>
      </c>
      <c r="BL193" s="17">
        <v>0.38557546945138299</v>
      </c>
      <c r="BM193" s="17"/>
      <c r="BN193" s="17">
        <v>0.241402106700148</v>
      </c>
      <c r="BO193" s="17">
        <v>0.18493324698660599</v>
      </c>
      <c r="BP193" s="17"/>
      <c r="BQ193" s="17">
        <v>0.28652613202482202</v>
      </c>
      <c r="BR193" s="17">
        <v>0.178322070648787</v>
      </c>
      <c r="BS193" s="17"/>
      <c r="BT193" s="17">
        <v>0.27585987782460297</v>
      </c>
      <c r="BU193" s="17"/>
      <c r="BV193" s="17">
        <v>0.18060604069490299</v>
      </c>
      <c r="BW193" s="17">
        <v>0.206087490389949</v>
      </c>
      <c r="BX193" s="17">
        <v>0.240690343881589</v>
      </c>
      <c r="BY193" s="17"/>
      <c r="BZ193" s="17">
        <v>6.4408264233273005E-2</v>
      </c>
      <c r="CA193" s="17">
        <v>0.13488568402290599</v>
      </c>
      <c r="CB193" s="17">
        <v>0.15357189012633199</v>
      </c>
      <c r="CC193" s="17">
        <v>0.20658918097046799</v>
      </c>
      <c r="CD193" s="17">
        <v>0.249951231244573</v>
      </c>
      <c r="CE193" s="17">
        <v>0.32154625371106799</v>
      </c>
      <c r="CF193" s="17">
        <v>0.37598383652691802</v>
      </c>
      <c r="CG193" s="17"/>
      <c r="CH193" s="17">
        <v>0.47949001311484601</v>
      </c>
      <c r="CI193" s="17">
        <v>0.31410524854779998</v>
      </c>
      <c r="CJ193" s="17">
        <v>0.140929478493933</v>
      </c>
      <c r="CK193" s="17">
        <v>5.753660157334E-2</v>
      </c>
      <c r="CL193" s="17">
        <v>4.9101760549583602E-2</v>
      </c>
    </row>
    <row r="194" spans="2:90" x14ac:dyDescent="0.3">
      <c r="B194" t="s">
        <v>169</v>
      </c>
      <c r="C194" s="17">
        <v>0.426255303892004</v>
      </c>
      <c r="D194" s="17">
        <v>0.40430259957173498</v>
      </c>
      <c r="E194" s="17">
        <v>0.45014911925409601</v>
      </c>
      <c r="F194" s="17"/>
      <c r="G194" s="17">
        <v>0.37958421715824098</v>
      </c>
      <c r="H194" s="17">
        <v>0.39506992420973203</v>
      </c>
      <c r="I194" s="17">
        <v>0.441118273268577</v>
      </c>
      <c r="J194" s="17">
        <v>0.429226353800293</v>
      </c>
      <c r="K194" s="17">
        <v>0.40938140307916498</v>
      </c>
      <c r="L194" s="17">
        <v>0.47947458827393402</v>
      </c>
      <c r="M194" s="17"/>
      <c r="N194" s="17">
        <v>0.47564098544073202</v>
      </c>
      <c r="O194" s="17">
        <v>0.44487985589710499</v>
      </c>
      <c r="P194" s="17">
        <v>0.41252808755216303</v>
      </c>
      <c r="Q194" s="17">
        <v>0.36627994051527502</v>
      </c>
      <c r="R194" s="17"/>
      <c r="S194" s="17">
        <v>0.39224929988615798</v>
      </c>
      <c r="T194" s="17">
        <v>0.41285912301674799</v>
      </c>
      <c r="U194" s="17">
        <v>0.43523528833457198</v>
      </c>
      <c r="V194" s="17">
        <v>0.43505307459238501</v>
      </c>
      <c r="W194" s="17">
        <v>0.45985494192457899</v>
      </c>
      <c r="X194" s="17">
        <v>0.42893150269685598</v>
      </c>
      <c r="Y194" s="17">
        <v>0.453485855666168</v>
      </c>
      <c r="Z194" s="17">
        <v>0.43576902343822799</v>
      </c>
      <c r="AA194" s="17">
        <v>0.38653984924807999</v>
      </c>
      <c r="AB194" s="17">
        <v>0.41096896446168801</v>
      </c>
      <c r="AC194" s="17">
        <v>0.46467248814453099</v>
      </c>
      <c r="AD194" s="17">
        <v>0.54983106460969799</v>
      </c>
      <c r="AE194" s="17"/>
      <c r="AF194" s="17">
        <v>0.41580273686402303</v>
      </c>
      <c r="AG194" s="17">
        <v>0.44389357180350503</v>
      </c>
      <c r="AH194" s="17">
        <v>0.35163546313719901</v>
      </c>
      <c r="AI194" s="17"/>
      <c r="AJ194" s="17">
        <v>0.48225773107199299</v>
      </c>
      <c r="AK194" s="17">
        <v>0.421308584672342</v>
      </c>
      <c r="AL194" s="17">
        <v>0.48646115471046802</v>
      </c>
      <c r="AM194" s="17">
        <v>0.36324932157550199</v>
      </c>
      <c r="AN194" s="17">
        <v>0.41128850227765401</v>
      </c>
      <c r="AO194" s="17"/>
      <c r="AP194" s="17">
        <v>0.43976064834116502</v>
      </c>
      <c r="AQ194" s="17">
        <v>0.47000627413367602</v>
      </c>
      <c r="AR194" s="17">
        <v>0.43460968292618002</v>
      </c>
      <c r="AS194" s="17">
        <v>0.40485607710951799</v>
      </c>
      <c r="AT194" s="17">
        <v>0.38031647884802799</v>
      </c>
      <c r="AU194" s="17">
        <v>0.42342431655811003</v>
      </c>
      <c r="AV194" s="17"/>
      <c r="AW194" s="17">
        <v>0.24715363349300901</v>
      </c>
      <c r="AX194" s="17">
        <v>0.29599056349337599</v>
      </c>
      <c r="AY194" s="17">
        <v>0.33592680608611902</v>
      </c>
      <c r="AZ194" s="17">
        <v>0.36128771102149698</v>
      </c>
      <c r="BA194" s="17">
        <v>0.371346489036321</v>
      </c>
      <c r="BB194" s="17">
        <v>0.39070932471625702</v>
      </c>
      <c r="BC194" s="17">
        <v>0.44727418251977302</v>
      </c>
      <c r="BD194" s="17">
        <v>0.45149630017158399</v>
      </c>
      <c r="BE194" s="17">
        <v>0.41403402461283401</v>
      </c>
      <c r="BF194" s="17">
        <v>0.55001200131971695</v>
      </c>
      <c r="BG194" s="17">
        <v>0.48263738021711999</v>
      </c>
      <c r="BH194" s="17">
        <v>0.42226702386841702</v>
      </c>
      <c r="BI194" s="17">
        <v>0.56925190403671799</v>
      </c>
      <c r="BJ194" s="17">
        <v>0.489645208247938</v>
      </c>
      <c r="BK194" s="17">
        <v>0.51457876361875299</v>
      </c>
      <c r="BL194" s="17">
        <v>0.47417483329390198</v>
      </c>
      <c r="BM194" s="17"/>
      <c r="BN194" s="17">
        <v>0.44238470662741702</v>
      </c>
      <c r="BO194" s="17">
        <v>0.40444105395122598</v>
      </c>
      <c r="BP194" s="17"/>
      <c r="BQ194" s="17">
        <v>0.44971223222258699</v>
      </c>
      <c r="BR194" s="17">
        <v>0.39547400759542101</v>
      </c>
      <c r="BS194" s="17"/>
      <c r="BT194" s="17">
        <v>0.405658864541033</v>
      </c>
      <c r="BU194" s="17"/>
      <c r="BV194" s="17">
        <v>0.37311573291400502</v>
      </c>
      <c r="BW194" s="17">
        <v>0.42390890824789701</v>
      </c>
      <c r="BX194" s="17">
        <v>0.45562016628166901</v>
      </c>
      <c r="BY194" s="17"/>
      <c r="BZ194" s="17">
        <v>0.27190456719119999</v>
      </c>
      <c r="CA194" s="17">
        <v>0.35613396756804699</v>
      </c>
      <c r="CB194" s="17">
        <v>0.41665070810833998</v>
      </c>
      <c r="CC194" s="17">
        <v>0.46316179076348701</v>
      </c>
      <c r="CD194" s="17">
        <v>0.51882805795982101</v>
      </c>
      <c r="CE194" s="17">
        <v>0.43059326842280599</v>
      </c>
      <c r="CF194" s="17">
        <v>0.46179429164028601</v>
      </c>
      <c r="CG194" s="17"/>
      <c r="CH194" s="17">
        <v>0.37858881314440201</v>
      </c>
      <c r="CI194" s="17">
        <v>0.493036861790286</v>
      </c>
      <c r="CJ194" s="17">
        <v>0.44268998095741302</v>
      </c>
      <c r="CK194" s="17">
        <v>0.32345712183641501</v>
      </c>
      <c r="CL194" s="17">
        <v>0.17243161278869401</v>
      </c>
    </row>
    <row r="195" spans="2:90" x14ac:dyDescent="0.3">
      <c r="B195" t="s">
        <v>170</v>
      </c>
      <c r="C195" s="17">
        <v>0.19715811718510001</v>
      </c>
      <c r="D195" s="17">
        <v>0.20473228683604</v>
      </c>
      <c r="E195" s="17">
        <v>0.187322801297409</v>
      </c>
      <c r="F195" s="17"/>
      <c r="G195" s="17">
        <v>0.20885819512696699</v>
      </c>
      <c r="H195" s="17">
        <v>0.17160206478458401</v>
      </c>
      <c r="I195" s="17">
        <v>0.189840833144717</v>
      </c>
      <c r="J195" s="17">
        <v>0.23869455037645901</v>
      </c>
      <c r="K195" s="17">
        <v>0.25339845704276498</v>
      </c>
      <c r="L195" s="17">
        <v>0.144818320328439</v>
      </c>
      <c r="M195" s="17"/>
      <c r="N195" s="17">
        <v>0.14180502580120499</v>
      </c>
      <c r="O195" s="17">
        <v>0.20414360868996001</v>
      </c>
      <c r="P195" s="17">
        <v>0.21975485458260399</v>
      </c>
      <c r="Q195" s="17">
        <v>0.23166426177694099</v>
      </c>
      <c r="R195" s="17"/>
      <c r="S195" s="17">
        <v>0.181600992892508</v>
      </c>
      <c r="T195" s="17">
        <v>0.21849145394016301</v>
      </c>
      <c r="U195" s="17">
        <v>0.2192077646368</v>
      </c>
      <c r="V195" s="17">
        <v>0.153749888796894</v>
      </c>
      <c r="W195" s="17">
        <v>0.19607747498321501</v>
      </c>
      <c r="X195" s="17">
        <v>0.22117733791678701</v>
      </c>
      <c r="Y195" s="17">
        <v>0.201444824713821</v>
      </c>
      <c r="Z195" s="17">
        <v>0.15781929940435399</v>
      </c>
      <c r="AA195" s="17">
        <v>0.198602267528943</v>
      </c>
      <c r="AB195" s="17">
        <v>0.224184358114185</v>
      </c>
      <c r="AC195" s="17">
        <v>0.18382246866589999</v>
      </c>
      <c r="AD195" s="17">
        <v>0.15594472239107901</v>
      </c>
      <c r="AE195" s="17"/>
      <c r="AF195" s="17">
        <v>0.204154792044039</v>
      </c>
      <c r="AG195" s="17">
        <v>0.182620218931419</v>
      </c>
      <c r="AH195" s="17">
        <v>0.253935749058672</v>
      </c>
      <c r="AI195" s="17"/>
      <c r="AJ195" s="17">
        <v>0.15776723472801901</v>
      </c>
      <c r="AK195" s="17">
        <v>0.19267986804572401</v>
      </c>
      <c r="AL195" s="17">
        <v>0.13872495237098101</v>
      </c>
      <c r="AM195" s="17">
        <v>0.21564028277410099</v>
      </c>
      <c r="AN195" s="17">
        <v>0.24002332867985801</v>
      </c>
      <c r="AO195" s="17"/>
      <c r="AP195" s="17">
        <v>0.17615185779208001</v>
      </c>
      <c r="AQ195" s="17">
        <v>0.16070680505074</v>
      </c>
      <c r="AR195" s="17">
        <v>0.19690634133328</v>
      </c>
      <c r="AS195" s="17">
        <v>0.21189925378966001</v>
      </c>
      <c r="AT195" s="17">
        <v>0.22972642148827299</v>
      </c>
      <c r="AU195" s="17">
        <v>0.26649403284575401</v>
      </c>
      <c r="AV195" s="17"/>
      <c r="AW195" s="17">
        <v>0.155253602329464</v>
      </c>
      <c r="AX195" s="17">
        <v>0.240752158677105</v>
      </c>
      <c r="AY195" s="17">
        <v>0.247525674003789</v>
      </c>
      <c r="AZ195" s="17">
        <v>0.21201707096564801</v>
      </c>
      <c r="BA195" s="17">
        <v>0.23226844132725899</v>
      </c>
      <c r="BB195" s="17">
        <v>0.18804329677977299</v>
      </c>
      <c r="BC195" s="17">
        <v>0.216165021846386</v>
      </c>
      <c r="BD195" s="17">
        <v>0.22070972375186301</v>
      </c>
      <c r="BE195" s="17">
        <v>0.196366521643283</v>
      </c>
      <c r="BF195" s="17">
        <v>0.17063319498641599</v>
      </c>
      <c r="BG195" s="17">
        <v>0.173302299583595</v>
      </c>
      <c r="BH195" s="17">
        <v>0.19740085056062201</v>
      </c>
      <c r="BI195" s="17">
        <v>0.124428761651848</v>
      </c>
      <c r="BJ195" s="17">
        <v>0.18631421559503999</v>
      </c>
      <c r="BK195" s="17">
        <v>0.13134339712214799</v>
      </c>
      <c r="BL195" s="17">
        <v>0.10140177059800599</v>
      </c>
      <c r="BM195" s="17"/>
      <c r="BN195" s="17">
        <v>0.19242139858705501</v>
      </c>
      <c r="BO195" s="17">
        <v>0.20536599380416901</v>
      </c>
      <c r="BP195" s="17"/>
      <c r="BQ195" s="17">
        <v>0.16088498861394501</v>
      </c>
      <c r="BR195" s="17">
        <v>0.23625492242642801</v>
      </c>
      <c r="BS195" s="17"/>
      <c r="BT195" s="17">
        <v>0.18091922439819499</v>
      </c>
      <c r="BU195" s="17"/>
      <c r="BV195" s="17">
        <v>0.21365893199198599</v>
      </c>
      <c r="BW195" s="17">
        <v>0.19985901382101701</v>
      </c>
      <c r="BX195" s="17">
        <v>0.190011885933974</v>
      </c>
      <c r="BY195" s="17"/>
      <c r="BZ195" s="17">
        <v>0.27357473587826697</v>
      </c>
      <c r="CA195" s="17">
        <v>0.24448503910853001</v>
      </c>
      <c r="CB195" s="17">
        <v>0.254883486603735</v>
      </c>
      <c r="CC195" s="17">
        <v>0.20564259508037</v>
      </c>
      <c r="CD195" s="17">
        <v>0.147316931289071</v>
      </c>
      <c r="CE195" s="17">
        <v>0.15667288998854201</v>
      </c>
      <c r="CF195" s="17">
        <v>0.106315025185788</v>
      </c>
      <c r="CG195" s="17"/>
      <c r="CH195" s="17">
        <v>8.1487321358764103E-2</v>
      </c>
      <c r="CI195" s="17">
        <v>0.12905036077880999</v>
      </c>
      <c r="CJ195" s="17">
        <v>0.254717167499316</v>
      </c>
      <c r="CK195" s="17">
        <v>0.282958770132478</v>
      </c>
      <c r="CL195" s="17">
        <v>0.24861159523104001</v>
      </c>
    </row>
    <row r="196" spans="2:90" x14ac:dyDescent="0.3">
      <c r="B196" t="s">
        <v>171</v>
      </c>
      <c r="C196" s="17">
        <v>9.6968172235641498E-2</v>
      </c>
      <c r="D196" s="17">
        <v>8.54017375404829E-2</v>
      </c>
      <c r="E196" s="17">
        <v>0.108082953858831</v>
      </c>
      <c r="F196" s="17"/>
      <c r="G196" s="17">
        <v>0.101915670655959</v>
      </c>
      <c r="H196" s="17">
        <v>0.10346994101286799</v>
      </c>
      <c r="I196" s="17">
        <v>0.100359015027305</v>
      </c>
      <c r="J196" s="17">
        <v>0.130906551700468</v>
      </c>
      <c r="K196" s="17">
        <v>6.9794939490416194E-2</v>
      </c>
      <c r="L196" s="17">
        <v>7.6274046661540598E-2</v>
      </c>
      <c r="M196" s="17"/>
      <c r="N196" s="17">
        <v>5.7088881402785403E-2</v>
      </c>
      <c r="O196" s="17">
        <v>0.11530426667567099</v>
      </c>
      <c r="P196" s="17">
        <v>8.1096266144789694E-2</v>
      </c>
      <c r="Q196" s="17">
        <v>0.13400303951881101</v>
      </c>
      <c r="R196" s="17"/>
      <c r="S196" s="17">
        <v>0.115054245113732</v>
      </c>
      <c r="T196" s="17">
        <v>8.3762812086419697E-2</v>
      </c>
      <c r="U196" s="17">
        <v>6.9979790558002006E-2</v>
      </c>
      <c r="V196" s="17">
        <v>0.157259630404744</v>
      </c>
      <c r="W196" s="17">
        <v>9.0907145897827696E-2</v>
      </c>
      <c r="X196" s="17">
        <v>9.0436743991038598E-2</v>
      </c>
      <c r="Y196" s="17">
        <v>7.6981233937417806E-2</v>
      </c>
      <c r="Z196" s="17">
        <v>6.5126901562874095E-2</v>
      </c>
      <c r="AA196" s="17">
        <v>0.10637360353021499</v>
      </c>
      <c r="AB196" s="17">
        <v>6.8828186264821595E-2</v>
      </c>
      <c r="AC196" s="17">
        <v>0.13029922158288701</v>
      </c>
      <c r="AD196" s="17">
        <v>8.4524535976860604E-2</v>
      </c>
      <c r="AE196" s="17"/>
      <c r="AF196" s="17">
        <v>9.4734519142098794E-2</v>
      </c>
      <c r="AG196" s="17">
        <v>8.6740431442519098E-2</v>
      </c>
      <c r="AH196" s="17">
        <v>0.124493129548611</v>
      </c>
      <c r="AI196" s="17"/>
      <c r="AJ196" s="17">
        <v>6.6456450939508596E-2</v>
      </c>
      <c r="AK196" s="17">
        <v>8.7207599825760804E-2</v>
      </c>
      <c r="AL196" s="17">
        <v>0.10750116762051801</v>
      </c>
      <c r="AM196" s="17">
        <v>0.111116010502224</v>
      </c>
      <c r="AN196" s="17">
        <v>8.1435713087669406E-2</v>
      </c>
      <c r="AO196" s="17"/>
      <c r="AP196" s="17">
        <v>6.6630210028605696E-2</v>
      </c>
      <c r="AQ196" s="17">
        <v>6.9770481823347802E-2</v>
      </c>
      <c r="AR196" s="17">
        <v>0.123740242525147</v>
      </c>
      <c r="AS196" s="17">
        <v>9.5535669888686697E-2</v>
      </c>
      <c r="AT196" s="17">
        <v>0.132196758453903</v>
      </c>
      <c r="AU196" s="17">
        <v>0.116768099266664</v>
      </c>
      <c r="AV196" s="17"/>
      <c r="AW196" s="17">
        <v>0.139279646488806</v>
      </c>
      <c r="AX196" s="17">
        <v>0.170228491108637</v>
      </c>
      <c r="AY196" s="17">
        <v>0.15633298154431999</v>
      </c>
      <c r="AZ196" s="17">
        <v>0.170710662233205</v>
      </c>
      <c r="BA196" s="17">
        <v>0.13603319533712799</v>
      </c>
      <c r="BB196" s="17">
        <v>0.14500303563042399</v>
      </c>
      <c r="BC196" s="17">
        <v>7.3001181019819603E-2</v>
      </c>
      <c r="BD196" s="17">
        <v>6.3791745708611597E-2</v>
      </c>
      <c r="BE196" s="17">
        <v>9.9619568032081399E-2</v>
      </c>
      <c r="BF196" s="17">
        <v>4.8541102735244097E-2</v>
      </c>
      <c r="BG196" s="17">
        <v>6.86162784912034E-2</v>
      </c>
      <c r="BH196" s="17">
        <v>7.5930904930345697E-2</v>
      </c>
      <c r="BI196" s="17">
        <v>6.2750755959789906E-2</v>
      </c>
      <c r="BJ196" s="17">
        <v>1.9155123007000101E-2</v>
      </c>
      <c r="BK196" s="17">
        <v>4.4738813457300602E-2</v>
      </c>
      <c r="BL196" s="17">
        <v>2.66906817667205E-2</v>
      </c>
      <c r="BM196" s="17"/>
      <c r="BN196" s="17">
        <v>7.8219707958172999E-2</v>
      </c>
      <c r="BO196" s="17">
        <v>0.12322888380427301</v>
      </c>
      <c r="BP196" s="17"/>
      <c r="BQ196" s="17">
        <v>6.5518697858216304E-2</v>
      </c>
      <c r="BR196" s="17">
        <v>0.109928641720569</v>
      </c>
      <c r="BS196" s="17"/>
      <c r="BT196" s="17">
        <v>9.3994206272276296E-2</v>
      </c>
      <c r="BU196" s="17"/>
      <c r="BV196" s="17">
        <v>0.141214972456712</v>
      </c>
      <c r="BW196" s="17">
        <v>0.126330424312528</v>
      </c>
      <c r="BX196" s="17">
        <v>6.8244361791586494E-2</v>
      </c>
      <c r="BY196" s="17"/>
      <c r="BZ196" s="17">
        <v>0.20334673057571001</v>
      </c>
      <c r="CA196" s="17">
        <v>0.16381472730274299</v>
      </c>
      <c r="CB196" s="17">
        <v>9.6349322556959396E-2</v>
      </c>
      <c r="CC196" s="17">
        <v>9.77450584954489E-2</v>
      </c>
      <c r="CD196" s="17">
        <v>6.7313592903659195E-2</v>
      </c>
      <c r="CE196" s="17">
        <v>6.3208267378031105E-2</v>
      </c>
      <c r="CF196" s="17">
        <v>3.0640880342409301E-2</v>
      </c>
      <c r="CG196" s="17"/>
      <c r="CH196" s="17">
        <v>5.5517093395094801E-2</v>
      </c>
      <c r="CI196" s="17">
        <v>4.0315657954529599E-2</v>
      </c>
      <c r="CJ196" s="17">
        <v>0.105899825042419</v>
      </c>
      <c r="CK196" s="17">
        <v>0.200963003696457</v>
      </c>
      <c r="CL196" s="17">
        <v>0.236593725797062</v>
      </c>
    </row>
    <row r="197" spans="2:90" x14ac:dyDescent="0.3">
      <c r="B197" t="s">
        <v>172</v>
      </c>
      <c r="C197" s="17">
        <v>5.7387234186000002E-2</v>
      </c>
      <c r="D197" s="17">
        <v>6.1003964982807697E-2</v>
      </c>
      <c r="E197" s="17">
        <v>5.3305119183799099E-2</v>
      </c>
      <c r="F197" s="17"/>
      <c r="G197" s="17">
        <v>7.5699794073544296E-2</v>
      </c>
      <c r="H197" s="17">
        <v>4.4322409701434501E-2</v>
      </c>
      <c r="I197" s="17">
        <v>8.1635291248374695E-2</v>
      </c>
      <c r="J197" s="17">
        <v>7.8774093353941102E-2</v>
      </c>
      <c r="K197" s="17">
        <v>6.1381476559153901E-2</v>
      </c>
      <c r="L197" s="17">
        <v>1.6002277949512301E-2</v>
      </c>
      <c r="M197" s="17"/>
      <c r="N197" s="17">
        <v>2.6982666077086E-2</v>
      </c>
      <c r="O197" s="17">
        <v>4.9294559388267899E-2</v>
      </c>
      <c r="P197" s="17">
        <v>6.2768840641991605E-2</v>
      </c>
      <c r="Q197" s="17">
        <v>9.4401613708042495E-2</v>
      </c>
      <c r="R197" s="17"/>
      <c r="S197" s="17">
        <v>5.6049341689232902E-2</v>
      </c>
      <c r="T197" s="17">
        <v>5.9642575766220299E-2</v>
      </c>
      <c r="U197" s="17">
        <v>6.9055836683714095E-2</v>
      </c>
      <c r="V197" s="17">
        <v>4.1485547326476198E-2</v>
      </c>
      <c r="W197" s="17">
        <v>6.7354122708528197E-2</v>
      </c>
      <c r="X197" s="17">
        <v>5.6365338350607502E-2</v>
      </c>
      <c r="Y197" s="17">
        <v>4.1837869953581401E-2</v>
      </c>
      <c r="Z197" s="17">
        <v>6.1885707723153202E-2</v>
      </c>
      <c r="AA197" s="17">
        <v>7.8705002125983206E-2</v>
      </c>
      <c r="AB197" s="17">
        <v>6.0841125032380601E-2</v>
      </c>
      <c r="AC197" s="17">
        <v>4.5124751852564302E-2</v>
      </c>
      <c r="AD197" s="17">
        <v>1.7269093917870199E-2</v>
      </c>
      <c r="AE197" s="17"/>
      <c r="AF197" s="17">
        <v>6.0599684028016902E-2</v>
      </c>
      <c r="AG197" s="17">
        <v>4.5519554608806301E-2</v>
      </c>
      <c r="AH197" s="17">
        <v>6.5063316860588097E-2</v>
      </c>
      <c r="AI197" s="17"/>
      <c r="AJ197" s="17">
        <v>3.9063637801968601E-2</v>
      </c>
      <c r="AK197" s="17">
        <v>5.2597536900558801E-2</v>
      </c>
      <c r="AL197" s="17">
        <v>3.9765078367928398E-2</v>
      </c>
      <c r="AM197" s="17">
        <v>9.2147753158057094E-2</v>
      </c>
      <c r="AN197" s="17">
        <v>5.9867731668811298E-2</v>
      </c>
      <c r="AO197" s="17"/>
      <c r="AP197" s="17">
        <v>3.5544586339423798E-2</v>
      </c>
      <c r="AQ197" s="17">
        <v>4.6713391837116099E-2</v>
      </c>
      <c r="AR197" s="17">
        <v>6.7211925244938797E-2</v>
      </c>
      <c r="AS197" s="17">
        <v>6.7349221693036004E-2</v>
      </c>
      <c r="AT197" s="17">
        <v>7.5972199830742798E-2</v>
      </c>
      <c r="AU197" s="17">
        <v>4.2486411988458201E-3</v>
      </c>
      <c r="AV197" s="17"/>
      <c r="AW197" s="17">
        <v>0.14367116175164599</v>
      </c>
      <c r="AX197" s="17">
        <v>0.12831597017010599</v>
      </c>
      <c r="AY197" s="17">
        <v>8.4338320541793799E-2</v>
      </c>
      <c r="AZ197" s="17">
        <v>9.1070122004743306E-2</v>
      </c>
      <c r="BA197" s="17">
        <v>7.2776441853326906E-2</v>
      </c>
      <c r="BB197" s="17">
        <v>6.6246731806633E-2</v>
      </c>
      <c r="BC197" s="17">
        <v>5.9781723106844001E-2</v>
      </c>
      <c r="BD197" s="17">
        <v>4.2884992603556403E-2</v>
      </c>
      <c r="BE197" s="17">
        <v>4.97045656801062E-2</v>
      </c>
      <c r="BF197" s="17">
        <v>3.7821048860411002E-2</v>
      </c>
      <c r="BG197" s="17">
        <v>2.7400690437306401E-2</v>
      </c>
      <c r="BH197" s="17">
        <v>3.0064653137330099E-2</v>
      </c>
      <c r="BI197" s="17">
        <v>4.5895549005636901E-2</v>
      </c>
      <c r="BJ197" s="17">
        <v>4.7681891510887899E-2</v>
      </c>
      <c r="BK197" s="17">
        <v>0</v>
      </c>
      <c r="BL197" s="17">
        <v>1.21572448899887E-2</v>
      </c>
      <c r="BM197" s="17"/>
      <c r="BN197" s="17">
        <v>4.1724806031421098E-2</v>
      </c>
      <c r="BO197" s="17">
        <v>7.9859494676395304E-2</v>
      </c>
      <c r="BP197" s="17"/>
      <c r="BQ197" s="17">
        <v>3.5084881447668401E-2</v>
      </c>
      <c r="BR197" s="17">
        <v>8.0020357608794904E-2</v>
      </c>
      <c r="BS197" s="17"/>
      <c r="BT197" s="17">
        <v>3.9571522609288701E-2</v>
      </c>
      <c r="BU197" s="17"/>
      <c r="BV197" s="17">
        <v>8.5046644887668804E-2</v>
      </c>
      <c r="BW197" s="17">
        <v>3.9608899687275601E-2</v>
      </c>
      <c r="BX197" s="17">
        <v>4.4632594295381398E-2</v>
      </c>
      <c r="BY197" s="17"/>
      <c r="BZ197" s="17">
        <v>0.183428723312655</v>
      </c>
      <c r="CA197" s="17">
        <v>9.7448418226992503E-2</v>
      </c>
      <c r="CB197" s="17">
        <v>6.7927031354988301E-2</v>
      </c>
      <c r="CC197" s="17">
        <v>2.6861374690226401E-2</v>
      </c>
      <c r="CD197" s="17">
        <v>1.6590186602875499E-2</v>
      </c>
      <c r="CE197" s="17">
        <v>2.7979320499552901E-2</v>
      </c>
      <c r="CF197" s="17">
        <v>2.52659663045985E-2</v>
      </c>
      <c r="CG197" s="17"/>
      <c r="CH197" s="17">
        <v>4.9167589868931404E-3</v>
      </c>
      <c r="CI197" s="17">
        <v>2.3491870928574399E-2</v>
      </c>
      <c r="CJ197" s="17">
        <v>4.6983355003921E-2</v>
      </c>
      <c r="CK197" s="17">
        <v>0.13508450276131001</v>
      </c>
      <c r="CL197" s="17">
        <v>0.29326130563362102</v>
      </c>
    </row>
    <row r="198" spans="2:90" x14ac:dyDescent="0.3">
      <c r="B198" t="s">
        <v>118</v>
      </c>
      <c r="C198" s="17">
        <v>3.1245494915084098E-3</v>
      </c>
      <c r="D198" s="17">
        <v>2.79296080450453E-3</v>
      </c>
      <c r="E198" s="17">
        <v>3.4733802858046602E-3</v>
      </c>
      <c r="F198" s="17"/>
      <c r="G198" s="17">
        <v>9.2367087538447693E-3</v>
      </c>
      <c r="H198" s="17">
        <v>2.9050284666128101E-3</v>
      </c>
      <c r="I198" s="17">
        <v>2.7254737277505798E-3</v>
      </c>
      <c r="J198" s="17">
        <v>5.17750764310786E-3</v>
      </c>
      <c r="K198" s="17">
        <v>0</v>
      </c>
      <c r="L198" s="17">
        <v>0</v>
      </c>
      <c r="M198" s="17"/>
      <c r="N198" s="17">
        <v>1.2258135187632399E-3</v>
      </c>
      <c r="O198" s="17">
        <v>3.7117363875213598E-3</v>
      </c>
      <c r="P198" s="17">
        <v>0</v>
      </c>
      <c r="Q198" s="17">
        <v>7.3427359195087699E-3</v>
      </c>
      <c r="R198" s="17"/>
      <c r="S198" s="17">
        <v>0</v>
      </c>
      <c r="T198" s="17">
        <v>0</v>
      </c>
      <c r="U198" s="17">
        <v>0</v>
      </c>
      <c r="V198" s="17">
        <v>0</v>
      </c>
      <c r="W198" s="17">
        <v>4.7194996459642598E-3</v>
      </c>
      <c r="X198" s="17">
        <v>0</v>
      </c>
      <c r="Y198" s="17">
        <v>1.1324483875431E-2</v>
      </c>
      <c r="Z198" s="17">
        <v>2.4081919824740099E-2</v>
      </c>
      <c r="AA198" s="17">
        <v>0</v>
      </c>
      <c r="AB198" s="17">
        <v>4.9037050953259801E-3</v>
      </c>
      <c r="AC198" s="17">
        <v>0</v>
      </c>
      <c r="AD198" s="17">
        <v>1.6278114914823599E-2</v>
      </c>
      <c r="AE198" s="17"/>
      <c r="AF198" s="17">
        <v>1.34737826368511E-3</v>
      </c>
      <c r="AG198" s="17">
        <v>3.5647958102018899E-3</v>
      </c>
      <c r="AH198" s="17">
        <v>3.2313073392733599E-3</v>
      </c>
      <c r="AI198" s="17"/>
      <c r="AJ198" s="17">
        <v>1.67076603664182E-3</v>
      </c>
      <c r="AK198" s="17">
        <v>3.9540928645914498E-3</v>
      </c>
      <c r="AL198" s="17">
        <v>0</v>
      </c>
      <c r="AM198" s="17">
        <v>0</v>
      </c>
      <c r="AN198" s="17">
        <v>0</v>
      </c>
      <c r="AO198" s="17"/>
      <c r="AP198" s="17">
        <v>2.0296423667418499E-3</v>
      </c>
      <c r="AQ198" s="17">
        <v>4.9236288992544697E-3</v>
      </c>
      <c r="AR198" s="17">
        <v>0</v>
      </c>
      <c r="AS198" s="17">
        <v>2.04028202564313E-3</v>
      </c>
      <c r="AT198" s="17">
        <v>0</v>
      </c>
      <c r="AU198" s="17">
        <v>1.0052571231711899E-2</v>
      </c>
      <c r="AV198" s="17"/>
      <c r="AW198" s="17">
        <v>0</v>
      </c>
      <c r="AX198" s="17">
        <v>2.22685407993235E-2</v>
      </c>
      <c r="AY198" s="17">
        <v>0</v>
      </c>
      <c r="AZ198" s="17">
        <v>0</v>
      </c>
      <c r="BA198" s="17">
        <v>4.1069963483352798E-3</v>
      </c>
      <c r="BB198" s="17">
        <v>4.2059708627322102E-3</v>
      </c>
      <c r="BC198" s="17">
        <v>5.6726113520385096E-3</v>
      </c>
      <c r="BD198" s="17">
        <v>0</v>
      </c>
      <c r="BE198" s="17">
        <v>5.7005025426196902E-3</v>
      </c>
      <c r="BF198" s="17">
        <v>9.1158644980131008E-3</v>
      </c>
      <c r="BG198" s="17">
        <v>0</v>
      </c>
      <c r="BH198" s="17">
        <v>0</v>
      </c>
      <c r="BI198" s="17">
        <v>0</v>
      </c>
      <c r="BJ198" s="17">
        <v>0</v>
      </c>
      <c r="BK198" s="17">
        <v>0</v>
      </c>
      <c r="BL198" s="17">
        <v>0</v>
      </c>
      <c r="BM198" s="17"/>
      <c r="BN198" s="17">
        <v>3.8472740957865301E-3</v>
      </c>
      <c r="BO198" s="17">
        <v>2.1713267773303901E-3</v>
      </c>
      <c r="BP198" s="17"/>
      <c r="BQ198" s="17">
        <v>2.27306783276086E-3</v>
      </c>
      <c r="BR198" s="17">
        <v>0</v>
      </c>
      <c r="BS198" s="17"/>
      <c r="BT198" s="17">
        <v>3.9963043546035904E-3</v>
      </c>
      <c r="BU198" s="17"/>
      <c r="BV198" s="17">
        <v>6.3576770547246302E-3</v>
      </c>
      <c r="BW198" s="17">
        <v>4.2052635413333001E-3</v>
      </c>
      <c r="BX198" s="17">
        <v>8.0064781580006805E-4</v>
      </c>
      <c r="BY198" s="17"/>
      <c r="BZ198" s="17">
        <v>3.3369788088952598E-3</v>
      </c>
      <c r="CA198" s="17">
        <v>3.23216377078164E-3</v>
      </c>
      <c r="CB198" s="17">
        <v>1.0617561249645101E-2</v>
      </c>
      <c r="CC198" s="17">
        <v>0</v>
      </c>
      <c r="CD198" s="17">
        <v>0</v>
      </c>
      <c r="CE198" s="17">
        <v>0</v>
      </c>
      <c r="CF198" s="17">
        <v>0</v>
      </c>
      <c r="CG198" s="17"/>
      <c r="CH198" s="17">
        <v>0</v>
      </c>
      <c r="CI198" s="17">
        <v>0</v>
      </c>
      <c r="CJ198" s="17">
        <v>8.7801930029982808E-3</v>
      </c>
      <c r="CK198" s="17">
        <v>0</v>
      </c>
      <c r="CL198" s="17">
        <v>0</v>
      </c>
    </row>
    <row r="199" spans="2:90" x14ac:dyDescent="0.3">
      <c r="B199" t="s">
        <v>173</v>
      </c>
      <c r="C199" s="17">
        <v>0.64536192690174998</v>
      </c>
      <c r="D199" s="17">
        <v>0.64606904983616498</v>
      </c>
      <c r="E199" s="17">
        <v>0.64781574537415598</v>
      </c>
      <c r="F199" s="17"/>
      <c r="G199" s="17">
        <v>0.60428963138968605</v>
      </c>
      <c r="H199" s="17">
        <v>0.67770055603450097</v>
      </c>
      <c r="I199" s="17">
        <v>0.62543938685185396</v>
      </c>
      <c r="J199" s="17">
        <v>0.54644729692602401</v>
      </c>
      <c r="K199" s="17">
        <v>0.61542512690766504</v>
      </c>
      <c r="L199" s="17">
        <v>0.76290535506050805</v>
      </c>
      <c r="M199" s="17"/>
      <c r="N199" s="17">
        <v>0.77289761320016004</v>
      </c>
      <c r="O199" s="17">
        <v>0.62754582885858001</v>
      </c>
      <c r="P199" s="17">
        <v>0.63638003863061499</v>
      </c>
      <c r="Q199" s="17">
        <v>0.53258834907669805</v>
      </c>
      <c r="R199" s="17"/>
      <c r="S199" s="17">
        <v>0.64729542030452603</v>
      </c>
      <c r="T199" s="17">
        <v>0.63810315820719699</v>
      </c>
      <c r="U199" s="17">
        <v>0.64175660812148405</v>
      </c>
      <c r="V199" s="17">
        <v>0.64750493347188498</v>
      </c>
      <c r="W199" s="17">
        <v>0.64094175676446496</v>
      </c>
      <c r="X199" s="17">
        <v>0.632020579741567</v>
      </c>
      <c r="Y199" s="17">
        <v>0.66841158751974905</v>
      </c>
      <c r="Z199" s="17">
        <v>0.69108617148487805</v>
      </c>
      <c r="AA199" s="17">
        <v>0.61631912681485901</v>
      </c>
      <c r="AB199" s="17">
        <v>0.64124262549328703</v>
      </c>
      <c r="AC199" s="17">
        <v>0.64075355789864896</v>
      </c>
      <c r="AD199" s="17">
        <v>0.725983532799366</v>
      </c>
      <c r="AE199" s="17"/>
      <c r="AF199" s="17">
        <v>0.63916362652215997</v>
      </c>
      <c r="AG199" s="17">
        <v>0.68155499920705398</v>
      </c>
      <c r="AH199" s="17">
        <v>0.55327649719285499</v>
      </c>
      <c r="AI199" s="17"/>
      <c r="AJ199" s="17">
        <v>0.73504191049386203</v>
      </c>
      <c r="AK199" s="17">
        <v>0.66356090236336496</v>
      </c>
      <c r="AL199" s="17">
        <v>0.71400880164057301</v>
      </c>
      <c r="AM199" s="17">
        <v>0.58109595356561805</v>
      </c>
      <c r="AN199" s="17">
        <v>0.61867322656366097</v>
      </c>
      <c r="AO199" s="17"/>
      <c r="AP199" s="17">
        <v>0.71964370347314899</v>
      </c>
      <c r="AQ199" s="17">
        <v>0.71788569238954103</v>
      </c>
      <c r="AR199" s="17">
        <v>0.61214149089663406</v>
      </c>
      <c r="AS199" s="17">
        <v>0.62317557260297496</v>
      </c>
      <c r="AT199" s="17">
        <v>0.56210462022708096</v>
      </c>
      <c r="AU199" s="17">
        <v>0.60243665545702396</v>
      </c>
      <c r="AV199" s="17"/>
      <c r="AW199" s="17">
        <v>0.56179558943008501</v>
      </c>
      <c r="AX199" s="17">
        <v>0.43843483924482801</v>
      </c>
      <c r="AY199" s="17">
        <v>0.51180302391009802</v>
      </c>
      <c r="AZ199" s="17">
        <v>0.52620214479640404</v>
      </c>
      <c r="BA199" s="17">
        <v>0.55481492513395103</v>
      </c>
      <c r="BB199" s="17">
        <v>0.59650096492043703</v>
      </c>
      <c r="BC199" s="17">
        <v>0.64537946267491197</v>
      </c>
      <c r="BD199" s="17">
        <v>0.67261353793596901</v>
      </c>
      <c r="BE199" s="17">
        <v>0.64860884210190894</v>
      </c>
      <c r="BF199" s="17">
        <v>0.73388878891991505</v>
      </c>
      <c r="BG199" s="17">
        <v>0.73068073148789603</v>
      </c>
      <c r="BH199" s="17">
        <v>0.69660359137170302</v>
      </c>
      <c r="BI199" s="17">
        <v>0.76692493338272505</v>
      </c>
      <c r="BJ199" s="17">
        <v>0.74684876988707205</v>
      </c>
      <c r="BK199" s="17">
        <v>0.82391778942055105</v>
      </c>
      <c r="BL199" s="17">
        <v>0.85975030274528497</v>
      </c>
      <c r="BM199" s="17"/>
      <c r="BN199" s="17">
        <v>0.68378681332756497</v>
      </c>
      <c r="BO199" s="17">
        <v>0.58937430093783205</v>
      </c>
      <c r="BP199" s="17"/>
      <c r="BQ199" s="17">
        <v>0.73623836424740896</v>
      </c>
      <c r="BR199" s="17">
        <v>0.57379607824420797</v>
      </c>
      <c r="BS199" s="17"/>
      <c r="BT199" s="17">
        <v>0.68151874236563603</v>
      </c>
      <c r="BU199" s="17"/>
      <c r="BV199" s="17">
        <v>0.55372177360890795</v>
      </c>
      <c r="BW199" s="17">
        <v>0.62999639863784596</v>
      </c>
      <c r="BX199" s="17">
        <v>0.69631051016325796</v>
      </c>
      <c r="BY199" s="17"/>
      <c r="BZ199" s="17">
        <v>0.33631283142447299</v>
      </c>
      <c r="CA199" s="17">
        <v>0.49101965159095301</v>
      </c>
      <c r="CB199" s="17">
        <v>0.57022259823467203</v>
      </c>
      <c r="CC199" s="17">
        <v>0.66975097173395504</v>
      </c>
      <c r="CD199" s="17">
        <v>0.76877928920439398</v>
      </c>
      <c r="CE199" s="17">
        <v>0.75213952213387403</v>
      </c>
      <c r="CF199" s="17">
        <v>0.83777812816720498</v>
      </c>
      <c r="CG199" s="17"/>
      <c r="CH199" s="17">
        <v>0.85807882625924803</v>
      </c>
      <c r="CI199" s="17">
        <v>0.80714211033808603</v>
      </c>
      <c r="CJ199" s="17">
        <v>0.58361945945134497</v>
      </c>
      <c r="CK199" s="17">
        <v>0.38099372340975501</v>
      </c>
      <c r="CL199" s="17">
        <v>0.221533373338277</v>
      </c>
    </row>
    <row r="200" spans="2:90" x14ac:dyDescent="0.3">
      <c r="B200" t="s">
        <v>174</v>
      </c>
      <c r="C200" s="17">
        <v>0.154355406421642</v>
      </c>
      <c r="D200" s="17">
        <v>0.14640570252329099</v>
      </c>
      <c r="E200" s="17">
        <v>0.16138807304263</v>
      </c>
      <c r="F200" s="17"/>
      <c r="G200" s="17">
        <v>0.17761546472950299</v>
      </c>
      <c r="H200" s="17">
        <v>0.147792350714302</v>
      </c>
      <c r="I200" s="17">
        <v>0.181994306275679</v>
      </c>
      <c r="J200" s="17">
        <v>0.209680645054409</v>
      </c>
      <c r="K200" s="17">
        <v>0.13117641604957</v>
      </c>
      <c r="L200" s="17">
        <v>9.2276324611052896E-2</v>
      </c>
      <c r="M200" s="17"/>
      <c r="N200" s="17">
        <v>8.4071547479871403E-2</v>
      </c>
      <c r="O200" s="17">
        <v>0.164598826063939</v>
      </c>
      <c r="P200" s="17">
        <v>0.14386510678678099</v>
      </c>
      <c r="Q200" s="17">
        <v>0.22840465322685299</v>
      </c>
      <c r="R200" s="17"/>
      <c r="S200" s="17">
        <v>0.171103586802965</v>
      </c>
      <c r="T200" s="17">
        <v>0.14340538785264001</v>
      </c>
      <c r="U200" s="17">
        <v>0.139035627241716</v>
      </c>
      <c r="V200" s="17">
        <v>0.19874517773122</v>
      </c>
      <c r="W200" s="17">
        <v>0.158261268606356</v>
      </c>
      <c r="X200" s="17">
        <v>0.14680208234164599</v>
      </c>
      <c r="Y200" s="17">
        <v>0.11881910389099901</v>
      </c>
      <c r="Z200" s="17">
        <v>0.12701260928602701</v>
      </c>
      <c r="AA200" s="17">
        <v>0.18507860565619799</v>
      </c>
      <c r="AB200" s="17">
        <v>0.12966931129720199</v>
      </c>
      <c r="AC200" s="17">
        <v>0.17542397343545199</v>
      </c>
      <c r="AD200" s="17">
        <v>0.10179362989473099</v>
      </c>
      <c r="AE200" s="17"/>
      <c r="AF200" s="17">
        <v>0.15533420317011601</v>
      </c>
      <c r="AG200" s="17">
        <v>0.132259986051325</v>
      </c>
      <c r="AH200" s="17">
        <v>0.189556446409199</v>
      </c>
      <c r="AI200" s="17"/>
      <c r="AJ200" s="17">
        <v>0.105520088741477</v>
      </c>
      <c r="AK200" s="17">
        <v>0.13980513672632</v>
      </c>
      <c r="AL200" s="17">
        <v>0.14726624598844601</v>
      </c>
      <c r="AM200" s="17">
        <v>0.20326376366028101</v>
      </c>
      <c r="AN200" s="17">
        <v>0.14130344475648099</v>
      </c>
      <c r="AO200" s="17"/>
      <c r="AP200" s="17">
        <v>0.10217479636802999</v>
      </c>
      <c r="AQ200" s="17">
        <v>0.116483873660464</v>
      </c>
      <c r="AR200" s="17">
        <v>0.190952167770086</v>
      </c>
      <c r="AS200" s="17">
        <v>0.16288489158172301</v>
      </c>
      <c r="AT200" s="17">
        <v>0.20816895828464599</v>
      </c>
      <c r="AU200" s="17">
        <v>0.12101674046551</v>
      </c>
      <c r="AV200" s="17"/>
      <c r="AW200" s="17">
        <v>0.28295080824045199</v>
      </c>
      <c r="AX200" s="17">
        <v>0.29854446127874301</v>
      </c>
      <c r="AY200" s="17">
        <v>0.24067130208611301</v>
      </c>
      <c r="AZ200" s="17">
        <v>0.26178078423794798</v>
      </c>
      <c r="BA200" s="17">
        <v>0.20880963719045501</v>
      </c>
      <c r="BB200" s="17">
        <v>0.21124976743705701</v>
      </c>
      <c r="BC200" s="17">
        <v>0.13278290412666399</v>
      </c>
      <c r="BD200" s="17">
        <v>0.10667673831216801</v>
      </c>
      <c r="BE200" s="17">
        <v>0.149324133712188</v>
      </c>
      <c r="BF200" s="17">
        <v>8.6362151595655204E-2</v>
      </c>
      <c r="BG200" s="17">
        <v>9.6016968928509694E-2</v>
      </c>
      <c r="BH200" s="17">
        <v>0.10599555806767599</v>
      </c>
      <c r="BI200" s="17">
        <v>0.108646304965427</v>
      </c>
      <c r="BJ200" s="17">
        <v>6.6837014517887997E-2</v>
      </c>
      <c r="BK200" s="17">
        <v>4.4738813457300602E-2</v>
      </c>
      <c r="BL200" s="17">
        <v>3.8847926656709199E-2</v>
      </c>
      <c r="BM200" s="17"/>
      <c r="BN200" s="17">
        <v>0.11994451398959401</v>
      </c>
      <c r="BO200" s="17">
        <v>0.20308837848066799</v>
      </c>
      <c r="BP200" s="17"/>
      <c r="BQ200" s="17">
        <v>0.100603579305885</v>
      </c>
      <c r="BR200" s="17">
        <v>0.18994899932936399</v>
      </c>
      <c r="BS200" s="17"/>
      <c r="BT200" s="17">
        <v>0.13356572888156501</v>
      </c>
      <c r="BU200" s="17"/>
      <c r="BV200" s="17">
        <v>0.22626161734438099</v>
      </c>
      <c r="BW200" s="17">
        <v>0.16593932399980399</v>
      </c>
      <c r="BX200" s="17">
        <v>0.112876956086968</v>
      </c>
      <c r="BY200" s="17"/>
      <c r="BZ200" s="17">
        <v>0.38677545388836498</v>
      </c>
      <c r="CA200" s="17">
        <v>0.26126314552973601</v>
      </c>
      <c r="CB200" s="17">
        <v>0.164276353911948</v>
      </c>
      <c r="CC200" s="17">
        <v>0.12460643318567501</v>
      </c>
      <c r="CD200" s="17">
        <v>8.3903779506534701E-2</v>
      </c>
      <c r="CE200" s="17">
        <v>9.1187587877584006E-2</v>
      </c>
      <c r="CF200" s="17">
        <v>5.5906846647007798E-2</v>
      </c>
      <c r="CG200" s="17"/>
      <c r="CH200" s="17">
        <v>6.0433852381988E-2</v>
      </c>
      <c r="CI200" s="17">
        <v>6.3807528883104106E-2</v>
      </c>
      <c r="CJ200" s="17">
        <v>0.15288318004633999</v>
      </c>
      <c r="CK200" s="17">
        <v>0.33604750645776699</v>
      </c>
      <c r="CL200" s="17">
        <v>0.52985503143068202</v>
      </c>
    </row>
    <row r="201" spans="2:90" x14ac:dyDescent="0.3">
      <c r="B201" t="s">
        <v>121</v>
      </c>
      <c r="C201" s="17">
        <v>0.49100652048010901</v>
      </c>
      <c r="D201" s="17">
        <v>0.49966334731287398</v>
      </c>
      <c r="E201" s="17">
        <v>0.48642767233152601</v>
      </c>
      <c r="F201" s="17"/>
      <c r="G201" s="17">
        <v>0.42667416666018299</v>
      </c>
      <c r="H201" s="17">
        <v>0.529908205320199</v>
      </c>
      <c r="I201" s="17">
        <v>0.44344508057617399</v>
      </c>
      <c r="J201" s="17">
        <v>0.33676665187161497</v>
      </c>
      <c r="K201" s="17">
        <v>0.48424871085809501</v>
      </c>
      <c r="L201" s="17">
        <v>0.67062903044945599</v>
      </c>
      <c r="M201" s="17"/>
      <c r="N201" s="17">
        <v>0.68882606572028904</v>
      </c>
      <c r="O201" s="17">
        <v>0.46294700279464102</v>
      </c>
      <c r="P201" s="17">
        <v>0.49251493184383399</v>
      </c>
      <c r="Q201" s="17">
        <v>0.304183695849845</v>
      </c>
      <c r="R201" s="17"/>
      <c r="S201" s="17">
        <v>0.47619183350156102</v>
      </c>
      <c r="T201" s="17">
        <v>0.49469777035455698</v>
      </c>
      <c r="U201" s="17">
        <v>0.50272098087976802</v>
      </c>
      <c r="V201" s="17">
        <v>0.44875975574066501</v>
      </c>
      <c r="W201" s="17">
        <v>0.48268048815810899</v>
      </c>
      <c r="X201" s="17">
        <v>0.48521849739992101</v>
      </c>
      <c r="Y201" s="17">
        <v>0.54959248362875002</v>
      </c>
      <c r="Z201" s="17">
        <v>0.56407356219885096</v>
      </c>
      <c r="AA201" s="17">
        <v>0.43124052115866102</v>
      </c>
      <c r="AB201" s="17">
        <v>0.51157331419608398</v>
      </c>
      <c r="AC201" s="17">
        <v>0.465329584463197</v>
      </c>
      <c r="AD201" s="17">
        <v>0.62418990290463505</v>
      </c>
      <c r="AE201" s="17"/>
      <c r="AF201" s="17">
        <v>0.48382942335204399</v>
      </c>
      <c r="AG201" s="17">
        <v>0.54929501315572804</v>
      </c>
      <c r="AH201" s="17">
        <v>0.36372005078365699</v>
      </c>
      <c r="AI201" s="17"/>
      <c r="AJ201" s="17">
        <v>0.62952182175238502</v>
      </c>
      <c r="AK201" s="17">
        <v>0.52375576563704496</v>
      </c>
      <c r="AL201" s="17">
        <v>0.56674255565212694</v>
      </c>
      <c r="AM201" s="17">
        <v>0.37783218990533601</v>
      </c>
      <c r="AN201" s="17">
        <v>0.47736978180717998</v>
      </c>
      <c r="AO201" s="17"/>
      <c r="AP201" s="17">
        <v>0.61746890710511904</v>
      </c>
      <c r="AQ201" s="17">
        <v>0.60140181872907705</v>
      </c>
      <c r="AR201" s="17">
        <v>0.421189323126549</v>
      </c>
      <c r="AS201" s="17">
        <v>0.46029068102125198</v>
      </c>
      <c r="AT201" s="17">
        <v>0.35393566194243498</v>
      </c>
      <c r="AU201" s="17">
        <v>0.48141991499151399</v>
      </c>
      <c r="AV201" s="17"/>
      <c r="AW201" s="17">
        <v>0.27884478118963302</v>
      </c>
      <c r="AX201" s="17">
        <v>0.139890377966085</v>
      </c>
      <c r="AY201" s="17">
        <v>0.27113172182398398</v>
      </c>
      <c r="AZ201" s="17">
        <v>0.264421360558456</v>
      </c>
      <c r="BA201" s="17">
        <v>0.346005287943496</v>
      </c>
      <c r="BB201" s="17">
        <v>0.38525119748337999</v>
      </c>
      <c r="BC201" s="17">
        <v>0.51259655854824804</v>
      </c>
      <c r="BD201" s="17">
        <v>0.56593679962380095</v>
      </c>
      <c r="BE201" s="17">
        <v>0.499284708389722</v>
      </c>
      <c r="BF201" s="17">
        <v>0.64752663732425997</v>
      </c>
      <c r="BG201" s="17">
        <v>0.63466376255938595</v>
      </c>
      <c r="BH201" s="17">
        <v>0.590608033304027</v>
      </c>
      <c r="BI201" s="17">
        <v>0.65827862841729901</v>
      </c>
      <c r="BJ201" s="17">
        <v>0.68001175536918401</v>
      </c>
      <c r="BK201" s="17">
        <v>0.77917897596325103</v>
      </c>
      <c r="BL201" s="17">
        <v>0.82090237608857597</v>
      </c>
      <c r="BM201" s="17"/>
      <c r="BN201" s="17">
        <v>0.56384229933797103</v>
      </c>
      <c r="BO201" s="17">
        <v>0.38628592245716398</v>
      </c>
      <c r="BP201" s="17"/>
      <c r="BQ201" s="17">
        <v>0.63563478494152403</v>
      </c>
      <c r="BR201" s="17">
        <v>0.38384707891484399</v>
      </c>
      <c r="BS201" s="17"/>
      <c r="BT201" s="17">
        <v>0.54795301348407099</v>
      </c>
      <c r="BU201" s="17"/>
      <c r="BV201" s="17">
        <v>0.32746015626452701</v>
      </c>
      <c r="BW201" s="17">
        <v>0.46405707463804202</v>
      </c>
      <c r="BX201" s="17">
        <v>0.58343355407629005</v>
      </c>
      <c r="BY201" s="17"/>
      <c r="BZ201" s="17">
        <v>-5.0462622463892402E-2</v>
      </c>
      <c r="CA201" s="17">
        <v>0.229756506061217</v>
      </c>
      <c r="CB201" s="17">
        <v>0.40594624432272403</v>
      </c>
      <c r="CC201" s="17">
        <v>0.54514453854828004</v>
      </c>
      <c r="CD201" s="17">
        <v>0.68487550969785904</v>
      </c>
      <c r="CE201" s="17">
        <v>0.66095193425628995</v>
      </c>
      <c r="CF201" s="17">
        <v>0.78187128152019703</v>
      </c>
      <c r="CG201" s="17"/>
      <c r="CH201" s="17">
        <v>0.79764497387725997</v>
      </c>
      <c r="CI201" s="17">
        <v>0.74333458145498199</v>
      </c>
      <c r="CJ201" s="17">
        <v>0.43073627940500497</v>
      </c>
      <c r="CK201" s="17">
        <v>4.4946216951987597E-2</v>
      </c>
      <c r="CL201" s="17">
        <v>-0.30832165809240503</v>
      </c>
    </row>
    <row r="202" spans="2:90" x14ac:dyDescent="0.3">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row>
    <row r="203" spans="2:90" x14ac:dyDescent="0.3">
      <c r="B203" s="6" t="s">
        <v>179</v>
      </c>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row>
    <row r="204" spans="2:90" x14ac:dyDescent="0.3">
      <c r="B204" s="24" t="s">
        <v>110</v>
      </c>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row>
    <row r="205" spans="2:90" x14ac:dyDescent="0.3">
      <c r="B205" t="s">
        <v>168</v>
      </c>
      <c r="C205" s="17">
        <v>0.192762235521481</v>
      </c>
      <c r="D205" s="17">
        <v>0.17504666582947701</v>
      </c>
      <c r="E205" s="17">
        <v>0.208580254316902</v>
      </c>
      <c r="F205" s="17"/>
      <c r="G205" s="17">
        <v>0.23562493820765301</v>
      </c>
      <c r="H205" s="17">
        <v>0.28875973959312901</v>
      </c>
      <c r="I205" s="17">
        <v>0.25638234718193897</v>
      </c>
      <c r="J205" s="17">
        <v>0.224497541589292</v>
      </c>
      <c r="K205" s="17">
        <v>0.13178128538227199</v>
      </c>
      <c r="L205" s="17">
        <v>4.8907738761232999E-2</v>
      </c>
      <c r="M205" s="17"/>
      <c r="N205" s="17">
        <v>0.171812592005787</v>
      </c>
      <c r="O205" s="17">
        <v>0.20720755647686201</v>
      </c>
      <c r="P205" s="17">
        <v>0.161703941162603</v>
      </c>
      <c r="Q205" s="17">
        <v>0.22583802122560701</v>
      </c>
      <c r="R205" s="17"/>
      <c r="S205" s="17">
        <v>0.21177257415052</v>
      </c>
      <c r="T205" s="17">
        <v>0.18900157008422699</v>
      </c>
      <c r="U205" s="17">
        <v>0.17117235878475301</v>
      </c>
      <c r="V205" s="17">
        <v>0.13609890353266099</v>
      </c>
      <c r="W205" s="17">
        <v>0.16220375643549301</v>
      </c>
      <c r="X205" s="17">
        <v>0.230873087152239</v>
      </c>
      <c r="Y205" s="17">
        <v>0.189622271020575</v>
      </c>
      <c r="Z205" s="17">
        <v>0.199374709382454</v>
      </c>
      <c r="AA205" s="17">
        <v>0.212990660738581</v>
      </c>
      <c r="AB205" s="17">
        <v>0.16782652159436101</v>
      </c>
      <c r="AC205" s="17">
        <v>0.189009239959301</v>
      </c>
      <c r="AD205" s="17">
        <v>0.31073875725123701</v>
      </c>
      <c r="AE205" s="17"/>
      <c r="AF205" s="17">
        <v>0.182440476277311</v>
      </c>
      <c r="AG205" s="17">
        <v>0.17793912754323399</v>
      </c>
      <c r="AH205" s="17">
        <v>0.22525631061232901</v>
      </c>
      <c r="AI205" s="17"/>
      <c r="AJ205" s="17">
        <v>0.12906758847127101</v>
      </c>
      <c r="AK205" s="17">
        <v>0.20093186963152501</v>
      </c>
      <c r="AL205" s="17">
        <v>0.11661628740951201</v>
      </c>
      <c r="AM205" s="17">
        <v>0.249564209916664</v>
      </c>
      <c r="AN205" s="17">
        <v>0.20317604333842099</v>
      </c>
      <c r="AO205" s="17"/>
      <c r="AP205" s="17">
        <v>0.178433123645868</v>
      </c>
      <c r="AQ205" s="17">
        <v>0.168598477834349</v>
      </c>
      <c r="AR205" s="17">
        <v>0.14915993319135901</v>
      </c>
      <c r="AS205" s="17">
        <v>0.21876499860662499</v>
      </c>
      <c r="AT205" s="17">
        <v>0.21652592755708</v>
      </c>
      <c r="AU205" s="17">
        <v>0.13539460497146499</v>
      </c>
      <c r="AV205" s="17"/>
      <c r="AW205" s="17">
        <v>0.24654767344909401</v>
      </c>
      <c r="AX205" s="17">
        <v>0.223758442138173</v>
      </c>
      <c r="AY205" s="17">
        <v>0.17719893691423999</v>
      </c>
      <c r="AZ205" s="17">
        <v>0.2526765629203</v>
      </c>
      <c r="BA205" s="17">
        <v>0.20615554154021701</v>
      </c>
      <c r="BB205" s="17">
        <v>0.28554914655027602</v>
      </c>
      <c r="BC205" s="17">
        <v>0.22265744923346301</v>
      </c>
      <c r="BD205" s="17">
        <v>0.115255512506304</v>
      </c>
      <c r="BE205" s="17">
        <v>0.15984043373347301</v>
      </c>
      <c r="BF205" s="17">
        <v>0.13232902306515601</v>
      </c>
      <c r="BG205" s="17">
        <v>0.174179015779516</v>
      </c>
      <c r="BH205" s="17">
        <v>0.16988674160491599</v>
      </c>
      <c r="BI205" s="17">
        <v>0.166353925518366</v>
      </c>
      <c r="BJ205" s="17">
        <v>0.127862863422712</v>
      </c>
      <c r="BK205" s="17">
        <v>0.11764333025412201</v>
      </c>
      <c r="BL205" s="17">
        <v>0.20661014583844001</v>
      </c>
      <c r="BM205" s="17"/>
      <c r="BN205" s="17">
        <v>0.16828091502523801</v>
      </c>
      <c r="BO205" s="17">
        <v>0.22827401534244901</v>
      </c>
      <c r="BP205" s="17"/>
      <c r="BQ205" s="17">
        <v>0.16806497173436299</v>
      </c>
      <c r="BR205" s="17">
        <v>0.264918118727201</v>
      </c>
      <c r="BS205" s="17"/>
      <c r="BT205" s="17">
        <v>0.24368195352855501</v>
      </c>
      <c r="BU205" s="17"/>
      <c r="BV205" s="17">
        <v>0.220052512990146</v>
      </c>
      <c r="BW205" s="17">
        <v>0.202379177750455</v>
      </c>
      <c r="BX205" s="17">
        <v>0.17503849536104399</v>
      </c>
      <c r="BY205" s="17"/>
      <c r="BZ205" s="17">
        <v>0.45304358185096899</v>
      </c>
      <c r="CA205" s="17">
        <v>0.30551178688922698</v>
      </c>
      <c r="CB205" s="17">
        <v>0.19243543230874399</v>
      </c>
      <c r="CC205" s="17">
        <v>0.135050502608898</v>
      </c>
      <c r="CD205" s="17">
        <v>0.138782722362256</v>
      </c>
      <c r="CE205" s="17">
        <v>0.119320627780005</v>
      </c>
      <c r="CF205" s="17">
        <v>0.10259647310787801</v>
      </c>
      <c r="CG205" s="17"/>
      <c r="CH205" s="17">
        <v>0.19611056931189699</v>
      </c>
      <c r="CI205" s="17">
        <v>8.7274220832802896E-2</v>
      </c>
      <c r="CJ205" s="17">
        <v>0.19057047796717899</v>
      </c>
      <c r="CK205" s="17">
        <v>0.36330392501483399</v>
      </c>
      <c r="CL205" s="17">
        <v>0.519155217625212</v>
      </c>
    </row>
    <row r="206" spans="2:90" x14ac:dyDescent="0.3">
      <c r="B206" t="s">
        <v>169</v>
      </c>
      <c r="C206" s="17">
        <v>0.27632971280819502</v>
      </c>
      <c r="D206" s="17">
        <v>0.28295413191603302</v>
      </c>
      <c r="E206" s="17">
        <v>0.26914561858715802</v>
      </c>
      <c r="F206" s="17"/>
      <c r="G206" s="17">
        <v>0.38328448416182997</v>
      </c>
      <c r="H206" s="17">
        <v>0.32635249088101198</v>
      </c>
      <c r="I206" s="17">
        <v>0.32685673114841701</v>
      </c>
      <c r="J206" s="17">
        <v>0.30104665823628002</v>
      </c>
      <c r="K206" s="17">
        <v>0.218517763087407</v>
      </c>
      <c r="L206" s="17">
        <v>0.14175321314537601</v>
      </c>
      <c r="M206" s="17"/>
      <c r="N206" s="17">
        <v>0.269590962928208</v>
      </c>
      <c r="O206" s="17">
        <v>0.29667347080766299</v>
      </c>
      <c r="P206" s="17">
        <v>0.25011322323621599</v>
      </c>
      <c r="Q206" s="17">
        <v>0.28831107232679798</v>
      </c>
      <c r="R206" s="17"/>
      <c r="S206" s="17">
        <v>0.36441061714749401</v>
      </c>
      <c r="T206" s="17">
        <v>0.23461214195243299</v>
      </c>
      <c r="U206" s="17">
        <v>0.18981988747029499</v>
      </c>
      <c r="V206" s="17">
        <v>0.28917671097352499</v>
      </c>
      <c r="W206" s="17">
        <v>0.27230601435665502</v>
      </c>
      <c r="X206" s="17">
        <v>0.27617261278711103</v>
      </c>
      <c r="Y206" s="17">
        <v>0.197919231277846</v>
      </c>
      <c r="Z206" s="17">
        <v>0.31210178792253701</v>
      </c>
      <c r="AA206" s="17">
        <v>0.31204097265877301</v>
      </c>
      <c r="AB206" s="17">
        <v>0.27649334069256298</v>
      </c>
      <c r="AC206" s="17">
        <v>0.30553400376735301</v>
      </c>
      <c r="AD206" s="17">
        <v>0.22802479900744699</v>
      </c>
      <c r="AE206" s="17"/>
      <c r="AF206" s="17">
        <v>0.221614061679371</v>
      </c>
      <c r="AG206" s="17">
        <v>0.29390490106780998</v>
      </c>
      <c r="AH206" s="17">
        <v>0.32231656004927201</v>
      </c>
      <c r="AI206" s="17"/>
      <c r="AJ206" s="17">
        <v>0.23418687702169899</v>
      </c>
      <c r="AK206" s="17">
        <v>0.32394442302788001</v>
      </c>
      <c r="AL206" s="17">
        <v>0.23250106354461</v>
      </c>
      <c r="AM206" s="17">
        <v>0.204035776864188</v>
      </c>
      <c r="AN206" s="17">
        <v>0.283544413948081</v>
      </c>
      <c r="AO206" s="17"/>
      <c r="AP206" s="17">
        <v>0.34197683367895898</v>
      </c>
      <c r="AQ206" s="17">
        <v>0.25459365718237198</v>
      </c>
      <c r="AR206" s="17">
        <v>0.31806506481478097</v>
      </c>
      <c r="AS206" s="17">
        <v>0.227394800677064</v>
      </c>
      <c r="AT206" s="17">
        <v>0.34874483206427798</v>
      </c>
      <c r="AU206" s="17">
        <v>0.19313305173890899</v>
      </c>
      <c r="AV206" s="17"/>
      <c r="AW206" s="17">
        <v>0.244092105126892</v>
      </c>
      <c r="AX206" s="17">
        <v>0.41419898979957398</v>
      </c>
      <c r="AY206" s="17">
        <v>0.32825744020412401</v>
      </c>
      <c r="AZ206" s="17">
        <v>0.28874587239924399</v>
      </c>
      <c r="BA206" s="17">
        <v>0.27026640562544202</v>
      </c>
      <c r="BB206" s="17">
        <v>0.290892743133215</v>
      </c>
      <c r="BC206" s="17">
        <v>0.24094141441776601</v>
      </c>
      <c r="BD206" s="17">
        <v>0.234823609748331</v>
      </c>
      <c r="BE206" s="17">
        <v>0.25259177464580401</v>
      </c>
      <c r="BF206" s="17">
        <v>0.268219179958191</v>
      </c>
      <c r="BG206" s="17">
        <v>0.23018213020060799</v>
      </c>
      <c r="BH206" s="17">
        <v>0.31915278827469601</v>
      </c>
      <c r="BI206" s="17">
        <v>0.25762740092800301</v>
      </c>
      <c r="BJ206" s="17">
        <v>0.35543798912649599</v>
      </c>
      <c r="BK206" s="17">
        <v>0.22172583764718401</v>
      </c>
      <c r="BL206" s="17">
        <v>0.33049023356363999</v>
      </c>
      <c r="BM206" s="17"/>
      <c r="BN206" s="17">
        <v>0.27274936276497902</v>
      </c>
      <c r="BO206" s="17">
        <v>0.28316749028295601</v>
      </c>
      <c r="BP206" s="17"/>
      <c r="BQ206" s="17">
        <v>0.347519161986176</v>
      </c>
      <c r="BR206" s="17">
        <v>0.30153861233638901</v>
      </c>
      <c r="BS206" s="17"/>
      <c r="BT206" s="17">
        <v>0.377298558009943</v>
      </c>
      <c r="BU206" s="17"/>
      <c r="BV206" s="17">
        <v>0.28711299187567901</v>
      </c>
      <c r="BW206" s="17">
        <v>0.338028503667894</v>
      </c>
      <c r="BX206" s="17">
        <v>0.25529453309771799</v>
      </c>
      <c r="BY206" s="17"/>
      <c r="BZ206" s="17">
        <v>0.33911465794388201</v>
      </c>
      <c r="CA206" s="17">
        <v>0.35546406197240799</v>
      </c>
      <c r="CB206" s="17">
        <v>0.33872991270652297</v>
      </c>
      <c r="CC206" s="17">
        <v>0.31078568687561497</v>
      </c>
      <c r="CD206" s="17">
        <v>0.21908214234064499</v>
      </c>
      <c r="CE206" s="17">
        <v>0.23797147975034899</v>
      </c>
      <c r="CF206" s="17">
        <v>0.25926581113163399</v>
      </c>
      <c r="CG206" s="17"/>
      <c r="CH206" s="17">
        <v>0.21425176957887301</v>
      </c>
      <c r="CI206" s="17">
        <v>0.21292748276387</v>
      </c>
      <c r="CJ206" s="17">
        <v>0.30868824782606202</v>
      </c>
      <c r="CK206" s="17">
        <v>0.39377537067750201</v>
      </c>
      <c r="CL206" s="17">
        <v>0.26086838617138203</v>
      </c>
    </row>
    <row r="207" spans="2:90" x14ac:dyDescent="0.3">
      <c r="B207" t="s">
        <v>170</v>
      </c>
      <c r="C207" s="17">
        <v>0.228659169114657</v>
      </c>
      <c r="D207" s="17">
        <v>0.24129351287776599</v>
      </c>
      <c r="E207" s="17">
        <v>0.217092825082628</v>
      </c>
      <c r="F207" s="17"/>
      <c r="G207" s="17">
        <v>0.17853823631899601</v>
      </c>
      <c r="H207" s="17">
        <v>0.194177460227899</v>
      </c>
      <c r="I207" s="17">
        <v>0.21246158100214299</v>
      </c>
      <c r="J207" s="17">
        <v>0.25034223222676899</v>
      </c>
      <c r="K207" s="17">
        <v>0.297124293319601</v>
      </c>
      <c r="L207" s="17">
        <v>0.23986523211053701</v>
      </c>
      <c r="M207" s="17"/>
      <c r="N207" s="17">
        <v>0.21118904243755399</v>
      </c>
      <c r="O207" s="17">
        <v>0.19470731965146801</v>
      </c>
      <c r="P207" s="17">
        <v>0.27428214957146302</v>
      </c>
      <c r="Q207" s="17">
        <v>0.24254145432825799</v>
      </c>
      <c r="R207" s="17"/>
      <c r="S207" s="17">
        <v>0.18267118630607601</v>
      </c>
      <c r="T207" s="17">
        <v>0.25375120085911701</v>
      </c>
      <c r="U207" s="17">
        <v>0.27922393554684</v>
      </c>
      <c r="V207" s="17">
        <v>0.216703484047711</v>
      </c>
      <c r="W207" s="17">
        <v>0.27840678308216699</v>
      </c>
      <c r="X207" s="17">
        <v>0.201692054499992</v>
      </c>
      <c r="Y207" s="17">
        <v>0.26627576605237302</v>
      </c>
      <c r="Z207" s="17">
        <v>0.225318423106737</v>
      </c>
      <c r="AA207" s="17">
        <v>0.19539345163583099</v>
      </c>
      <c r="AB207" s="17">
        <v>0.23388287417980499</v>
      </c>
      <c r="AC207" s="17">
        <v>0.223747216895542</v>
      </c>
      <c r="AD207" s="17">
        <v>0.21991340414553201</v>
      </c>
      <c r="AE207" s="17"/>
      <c r="AF207" s="17">
        <v>0.25738993080162798</v>
      </c>
      <c r="AG207" s="17">
        <v>0.205038788302664</v>
      </c>
      <c r="AH207" s="17">
        <v>0.24250151709388201</v>
      </c>
      <c r="AI207" s="17"/>
      <c r="AJ207" s="17">
        <v>0.22886716401130899</v>
      </c>
      <c r="AK207" s="17">
        <v>0.203958851901725</v>
      </c>
      <c r="AL207" s="17">
        <v>0.22759311188871001</v>
      </c>
      <c r="AM207" s="17">
        <v>0.287892005976291</v>
      </c>
      <c r="AN207" s="17">
        <v>0.247724797744037</v>
      </c>
      <c r="AO207" s="17"/>
      <c r="AP207" s="17">
        <v>0.19949533292436999</v>
      </c>
      <c r="AQ207" s="17">
        <v>0.205018647066608</v>
      </c>
      <c r="AR207" s="17">
        <v>0.229560760884858</v>
      </c>
      <c r="AS207" s="17">
        <v>0.28284937738833299</v>
      </c>
      <c r="AT207" s="17">
        <v>0.18535054530225001</v>
      </c>
      <c r="AU207" s="17">
        <v>0.234819784050499</v>
      </c>
      <c r="AV207" s="17"/>
      <c r="AW207" s="17">
        <v>4.5350042795309103E-2</v>
      </c>
      <c r="AX207" s="17">
        <v>0.209559282669526</v>
      </c>
      <c r="AY207" s="17">
        <v>0.27045649416338602</v>
      </c>
      <c r="AZ207" s="17">
        <v>0.220561458862781</v>
      </c>
      <c r="BA207" s="17">
        <v>0.21877066489345801</v>
      </c>
      <c r="BB207" s="17">
        <v>0.19376638194797899</v>
      </c>
      <c r="BC207" s="17">
        <v>0.30977395712324002</v>
      </c>
      <c r="BD207" s="17">
        <v>0.22234340884547599</v>
      </c>
      <c r="BE207" s="17">
        <v>0.25021154920761102</v>
      </c>
      <c r="BF207" s="17">
        <v>0.160810383386121</v>
      </c>
      <c r="BG207" s="17">
        <v>0.30487542307943699</v>
      </c>
      <c r="BH207" s="17">
        <v>0.196155616145128</v>
      </c>
      <c r="BI207" s="17">
        <v>0.207880184440767</v>
      </c>
      <c r="BJ207" s="17">
        <v>0.249355925296986</v>
      </c>
      <c r="BK207" s="17">
        <v>0.19866440976277799</v>
      </c>
      <c r="BL207" s="17">
        <v>0.15446995202899599</v>
      </c>
      <c r="BM207" s="17"/>
      <c r="BN207" s="17">
        <v>0.23451923192465199</v>
      </c>
      <c r="BO207" s="17">
        <v>0.22043294903243399</v>
      </c>
      <c r="BP207" s="17"/>
      <c r="BQ207" s="17">
        <v>0.19569534630437799</v>
      </c>
      <c r="BR207" s="17">
        <v>0.23723836124536199</v>
      </c>
      <c r="BS207" s="17"/>
      <c r="BT207" s="17">
        <v>0.20254553842415701</v>
      </c>
      <c r="BU207" s="17"/>
      <c r="BV207" s="17">
        <v>0.21893232048924699</v>
      </c>
      <c r="BW207" s="17">
        <v>0.22979613142472299</v>
      </c>
      <c r="BX207" s="17">
        <v>0.227572995530782</v>
      </c>
      <c r="BY207" s="17"/>
      <c r="BZ207" s="17">
        <v>9.87661113318518E-2</v>
      </c>
      <c r="CA207" s="17">
        <v>0.22606095860679101</v>
      </c>
      <c r="CB207" s="17">
        <v>0.232950425072808</v>
      </c>
      <c r="CC207" s="17">
        <v>0.27829420303139701</v>
      </c>
      <c r="CD207" s="17">
        <v>0.232123030394496</v>
      </c>
      <c r="CE207" s="17">
        <v>0.23133812714987201</v>
      </c>
      <c r="CF207" s="17">
        <v>0.20552694507348701</v>
      </c>
      <c r="CG207" s="17"/>
      <c r="CH207" s="17">
        <v>0.153351628142639</v>
      </c>
      <c r="CI207" s="17">
        <v>0.24326989933075099</v>
      </c>
      <c r="CJ207" s="17">
        <v>0.28057884611860001</v>
      </c>
      <c r="CK207" s="17">
        <v>0.13996606979888099</v>
      </c>
      <c r="CL207" s="17">
        <v>0.14615378839568</v>
      </c>
    </row>
    <row r="208" spans="2:90" x14ac:dyDescent="0.3">
      <c r="B208" t="s">
        <v>171</v>
      </c>
      <c r="C208" s="17">
        <v>0.14622927428855101</v>
      </c>
      <c r="D208" s="17">
        <v>0.14846285183854299</v>
      </c>
      <c r="E208" s="17">
        <v>0.14520555531649501</v>
      </c>
      <c r="F208" s="17"/>
      <c r="G208" s="17">
        <v>0.11224135172097</v>
      </c>
      <c r="H208" s="17">
        <v>0.101851703483831</v>
      </c>
      <c r="I208" s="17">
        <v>0.11278480968544601</v>
      </c>
      <c r="J208" s="17">
        <v>0.122399774068203</v>
      </c>
      <c r="K208" s="17">
        <v>0.15854599341987999</v>
      </c>
      <c r="L208" s="17">
        <v>0.243530797723366</v>
      </c>
      <c r="M208" s="17"/>
      <c r="N208" s="17">
        <v>0.16605126164397599</v>
      </c>
      <c r="O208" s="17">
        <v>0.16771269487125301</v>
      </c>
      <c r="P208" s="17">
        <v>0.13924191834588001</v>
      </c>
      <c r="Q208" s="17">
        <v>0.10627605554839201</v>
      </c>
      <c r="R208" s="17"/>
      <c r="S208" s="17">
        <v>0.12774752881281101</v>
      </c>
      <c r="T208" s="17">
        <v>0.152133363166365</v>
      </c>
      <c r="U208" s="17">
        <v>0.17000342347241301</v>
      </c>
      <c r="V208" s="17">
        <v>0.18225731638232301</v>
      </c>
      <c r="W208" s="17">
        <v>0.148198837561272</v>
      </c>
      <c r="X208" s="17">
        <v>0.17124830880181999</v>
      </c>
      <c r="Y208" s="17">
        <v>0.13532518834868801</v>
      </c>
      <c r="Z208" s="17">
        <v>8.7848538494801301E-2</v>
      </c>
      <c r="AA208" s="17">
        <v>0.15577638701943999</v>
      </c>
      <c r="AB208" s="17">
        <v>0.13542032926623501</v>
      </c>
      <c r="AC208" s="17">
        <v>0.109504145737084</v>
      </c>
      <c r="AD208" s="17">
        <v>0.12134971700514</v>
      </c>
      <c r="AE208" s="17"/>
      <c r="AF208" s="17">
        <v>0.154189058706761</v>
      </c>
      <c r="AG208" s="17">
        <v>0.160373270450518</v>
      </c>
      <c r="AH208" s="17">
        <v>8.86926968462632E-2</v>
      </c>
      <c r="AI208" s="17"/>
      <c r="AJ208" s="17">
        <v>0.20966385600828999</v>
      </c>
      <c r="AK208" s="17">
        <v>0.130282961887734</v>
      </c>
      <c r="AL208" s="17">
        <v>0.20579286262657601</v>
      </c>
      <c r="AM208" s="17">
        <v>0.116375499817345</v>
      </c>
      <c r="AN208" s="17">
        <v>0.13536420680359301</v>
      </c>
      <c r="AO208" s="17"/>
      <c r="AP208" s="17">
        <v>0.136901068490932</v>
      </c>
      <c r="AQ208" s="17">
        <v>0.18624113498672001</v>
      </c>
      <c r="AR208" s="17">
        <v>0.14637753379087701</v>
      </c>
      <c r="AS208" s="17">
        <v>0.11629680637098801</v>
      </c>
      <c r="AT208" s="17">
        <v>0.106409805814787</v>
      </c>
      <c r="AU208" s="17">
        <v>0.23801261382386299</v>
      </c>
      <c r="AV208" s="17"/>
      <c r="AW208" s="17">
        <v>0.27180591780597702</v>
      </c>
      <c r="AX208" s="17">
        <v>3.1900899504579902E-2</v>
      </c>
      <c r="AY208" s="17">
        <v>9.5213107750749398E-2</v>
      </c>
      <c r="AZ208" s="17">
        <v>0.129318576649538</v>
      </c>
      <c r="BA208" s="17">
        <v>0.16207952849749699</v>
      </c>
      <c r="BB208" s="17">
        <v>9.2963698956283897E-2</v>
      </c>
      <c r="BC208" s="17">
        <v>0.114806582812466</v>
      </c>
      <c r="BD208" s="17">
        <v>0.21241750650129099</v>
      </c>
      <c r="BE208" s="17">
        <v>0.16174755869485799</v>
      </c>
      <c r="BF208" s="17">
        <v>0.25964963908448302</v>
      </c>
      <c r="BG208" s="17">
        <v>0.12694227918830001</v>
      </c>
      <c r="BH208" s="17">
        <v>0.119305142646421</v>
      </c>
      <c r="BI208" s="17">
        <v>0.19118346984634199</v>
      </c>
      <c r="BJ208" s="17">
        <v>0.13847104541281099</v>
      </c>
      <c r="BK208" s="17">
        <v>0.21452770136542801</v>
      </c>
      <c r="BL208" s="17">
        <v>0.15326084734842299</v>
      </c>
      <c r="BM208" s="17"/>
      <c r="BN208" s="17">
        <v>0.16419995347167901</v>
      </c>
      <c r="BO208" s="17">
        <v>0.12009617566738701</v>
      </c>
      <c r="BP208" s="17"/>
      <c r="BQ208" s="17">
        <v>0.13979193097376699</v>
      </c>
      <c r="BR208" s="17">
        <v>8.3771526438648797E-2</v>
      </c>
      <c r="BS208" s="17"/>
      <c r="BT208" s="17">
        <v>8.7706615980827796E-2</v>
      </c>
      <c r="BU208" s="17"/>
      <c r="BV208" s="17">
        <v>0.127224061820255</v>
      </c>
      <c r="BW208" s="17">
        <v>0.120972602492467</v>
      </c>
      <c r="BX208" s="17">
        <v>0.16531986465404799</v>
      </c>
      <c r="BY208" s="17"/>
      <c r="BZ208" s="17">
        <v>2.4192518482622799E-2</v>
      </c>
      <c r="CA208" s="17">
        <v>5.9262739171741401E-2</v>
      </c>
      <c r="CB208" s="17">
        <v>0.125072862752625</v>
      </c>
      <c r="CC208" s="17">
        <v>0.18107542841941299</v>
      </c>
      <c r="CD208" s="17">
        <v>0.194858369709629</v>
      </c>
      <c r="CE208" s="17">
        <v>0.20254043994179499</v>
      </c>
      <c r="CF208" s="17">
        <v>0.16075732776853499</v>
      </c>
      <c r="CG208" s="17"/>
      <c r="CH208" s="17">
        <v>0.128832018154064</v>
      </c>
      <c r="CI208" s="17">
        <v>0.22136694154280701</v>
      </c>
      <c r="CJ208" s="17">
        <v>0.133887580085295</v>
      </c>
      <c r="CK208" s="17">
        <v>4.1517001636527898E-2</v>
      </c>
      <c r="CL208" s="17">
        <v>1.3016535367776701E-2</v>
      </c>
    </row>
    <row r="209" spans="2:90" x14ac:dyDescent="0.3">
      <c r="B209" t="s">
        <v>172</v>
      </c>
      <c r="C209" s="17">
        <v>0.13688282065586799</v>
      </c>
      <c r="D209" s="17">
        <v>0.13269139351010401</v>
      </c>
      <c r="E209" s="17">
        <v>0.142064185079774</v>
      </c>
      <c r="F209" s="17"/>
      <c r="G209" s="17">
        <v>6.1121437256114602E-2</v>
      </c>
      <c r="H209" s="17">
        <v>7.5918348612768805E-2</v>
      </c>
      <c r="I209" s="17">
        <v>6.91091077402331E-2</v>
      </c>
      <c r="J209" s="17">
        <v>6.8560655184887506E-2</v>
      </c>
      <c r="K209" s="17">
        <v>0.187155526617828</v>
      </c>
      <c r="L209" s="17">
        <v>0.31424967210636401</v>
      </c>
      <c r="M209" s="17"/>
      <c r="N209" s="17">
        <v>0.16353169153611699</v>
      </c>
      <c r="O209" s="17">
        <v>0.12352861058876199</v>
      </c>
      <c r="P209" s="17">
        <v>0.155698234304256</v>
      </c>
      <c r="Q209" s="17">
        <v>0.10682827209259201</v>
      </c>
      <c r="R209" s="17"/>
      <c r="S209" s="17">
        <v>9.5542751269556206E-2</v>
      </c>
      <c r="T209" s="17">
        <v>0.15230511746247499</v>
      </c>
      <c r="U209" s="17">
        <v>0.170764824074323</v>
      </c>
      <c r="V209" s="17">
        <v>0.14441908535019399</v>
      </c>
      <c r="W209" s="17">
        <v>0.12550098737889201</v>
      </c>
      <c r="X209" s="17">
        <v>8.7060679186731799E-2</v>
      </c>
      <c r="Y209" s="17">
        <v>0.183345492002433</v>
      </c>
      <c r="Z209" s="17">
        <v>0.17535654109347101</v>
      </c>
      <c r="AA209" s="17">
        <v>0.109602556255624</v>
      </c>
      <c r="AB209" s="17">
        <v>0.167274472528847</v>
      </c>
      <c r="AC209" s="17">
        <v>0.17220539364071899</v>
      </c>
      <c r="AD209" s="17">
        <v>0.101698532480028</v>
      </c>
      <c r="AE209" s="17"/>
      <c r="AF209" s="17">
        <v>0.16519530134976601</v>
      </c>
      <c r="AG209" s="17">
        <v>0.15251763674221699</v>
      </c>
      <c r="AH209" s="17">
        <v>8.1461234020031803E-2</v>
      </c>
      <c r="AI209" s="17"/>
      <c r="AJ209" s="17">
        <v>0.188360469413171</v>
      </c>
      <c r="AK209" s="17">
        <v>0.12713757344944401</v>
      </c>
      <c r="AL209" s="17">
        <v>0.20568681508790901</v>
      </c>
      <c r="AM209" s="17">
        <v>0.127888892571519</v>
      </c>
      <c r="AN209" s="17">
        <v>0.110870294372465</v>
      </c>
      <c r="AO209" s="17"/>
      <c r="AP209" s="17">
        <v>0.13197802912790599</v>
      </c>
      <c r="AQ209" s="17">
        <v>0.17383043428581399</v>
      </c>
      <c r="AR209" s="17">
        <v>0.15169861858491401</v>
      </c>
      <c r="AS209" s="17">
        <v>0.14254425552625699</v>
      </c>
      <c r="AT209" s="17">
        <v>0.115663380170928</v>
      </c>
      <c r="AU209" s="17">
        <v>0.148332657798248</v>
      </c>
      <c r="AV209" s="17"/>
      <c r="AW209" s="17">
        <v>0</v>
      </c>
      <c r="AX209" s="17">
        <v>8.7062244193399196E-2</v>
      </c>
      <c r="AY209" s="17">
        <v>0.109943795473397</v>
      </c>
      <c r="AZ209" s="17">
        <v>8.4488128292607795E-2</v>
      </c>
      <c r="BA209" s="17">
        <v>0.12539618371431699</v>
      </c>
      <c r="BB209" s="17">
        <v>0.13188200957569901</v>
      </c>
      <c r="BC209" s="17">
        <v>0.106648026136894</v>
      </c>
      <c r="BD209" s="17">
        <v>0.18970531453332201</v>
      </c>
      <c r="BE209" s="17">
        <v>0.16711735818293699</v>
      </c>
      <c r="BF209" s="17">
        <v>0.16987591000803601</v>
      </c>
      <c r="BG209" s="17">
        <v>0.157064405857337</v>
      </c>
      <c r="BH209" s="17">
        <v>0.195499711328839</v>
      </c>
      <c r="BI209" s="17">
        <v>0.152514813948287</v>
      </c>
      <c r="BJ209" s="17">
        <v>0.12887217674099499</v>
      </c>
      <c r="BK209" s="17">
        <v>0.203103932385092</v>
      </c>
      <c r="BL209" s="17">
        <v>0.13878150359483901</v>
      </c>
      <c r="BM209" s="17"/>
      <c r="BN209" s="17">
        <v>0.14940813244034801</v>
      </c>
      <c r="BO209" s="17">
        <v>0.117155143673316</v>
      </c>
      <c r="BP209" s="17"/>
      <c r="BQ209" s="17">
        <v>0.13866478594048401</v>
      </c>
      <c r="BR209" s="17">
        <v>0.101536010691038</v>
      </c>
      <c r="BS209" s="17"/>
      <c r="BT209" s="17">
        <v>7.9951562442578505E-2</v>
      </c>
      <c r="BU209" s="17"/>
      <c r="BV209" s="17">
        <v>0.115863655712135</v>
      </c>
      <c r="BW209" s="17">
        <v>8.9615198260430906E-2</v>
      </c>
      <c r="BX209" s="17">
        <v>0.16341261374937699</v>
      </c>
      <c r="BY209" s="17"/>
      <c r="BZ209" s="17">
        <v>4.9108886847070002E-2</v>
      </c>
      <c r="CA209" s="17">
        <v>4.3726625004362203E-2</v>
      </c>
      <c r="CB209" s="17">
        <v>9.0616866547234901E-2</v>
      </c>
      <c r="CC209" s="17">
        <v>8.7669448222916599E-2</v>
      </c>
      <c r="CD209" s="17">
        <v>0.197968856797304</v>
      </c>
      <c r="CE209" s="17">
        <v>0.20483759177520999</v>
      </c>
      <c r="CF209" s="17">
        <v>0.26311897610950202</v>
      </c>
      <c r="CG209" s="17"/>
      <c r="CH209" s="17">
        <v>0.28399149859585798</v>
      </c>
      <c r="CI209" s="17">
        <v>0.21921160400942299</v>
      </c>
      <c r="CJ209" s="17">
        <v>6.6762732344790507E-2</v>
      </c>
      <c r="CK209" s="17">
        <v>4.2392871496107903E-2</v>
      </c>
      <c r="CL209" s="17">
        <v>2.5702621645777701E-2</v>
      </c>
    </row>
    <row r="210" spans="2:90" x14ac:dyDescent="0.3">
      <c r="B210" t="s">
        <v>118</v>
      </c>
      <c r="C210" s="17">
        <v>1.9136787611247701E-2</v>
      </c>
      <c r="D210" s="17">
        <v>1.9551444028077399E-2</v>
      </c>
      <c r="E210" s="17">
        <v>1.7911561617042899E-2</v>
      </c>
      <c r="F210" s="17"/>
      <c r="G210" s="17">
        <v>2.9189552334435698E-2</v>
      </c>
      <c r="H210" s="17">
        <v>1.294025720136E-2</v>
      </c>
      <c r="I210" s="17">
        <v>2.2405423241822198E-2</v>
      </c>
      <c r="J210" s="17">
        <v>3.3153138694567701E-2</v>
      </c>
      <c r="K210" s="17">
        <v>6.8751381730126097E-3</v>
      </c>
      <c r="L210" s="17">
        <v>1.16933461531238E-2</v>
      </c>
      <c r="M210" s="17"/>
      <c r="N210" s="17">
        <v>1.78244494483581E-2</v>
      </c>
      <c r="O210" s="17">
        <v>1.0170347603992101E-2</v>
      </c>
      <c r="P210" s="17">
        <v>1.8960533379580601E-2</v>
      </c>
      <c r="Q210" s="17">
        <v>3.02051244783536E-2</v>
      </c>
      <c r="R210" s="17"/>
      <c r="S210" s="17">
        <v>1.78553423135423E-2</v>
      </c>
      <c r="T210" s="17">
        <v>1.8196606475382002E-2</v>
      </c>
      <c r="U210" s="17">
        <v>1.9015570651375598E-2</v>
      </c>
      <c r="V210" s="17">
        <v>3.1344499713586098E-2</v>
      </c>
      <c r="W210" s="17">
        <v>1.33836211855219E-2</v>
      </c>
      <c r="X210" s="17">
        <v>3.2953257572106501E-2</v>
      </c>
      <c r="Y210" s="17">
        <v>2.7512051298084199E-2</v>
      </c>
      <c r="Z210" s="17">
        <v>0</v>
      </c>
      <c r="AA210" s="17">
        <v>1.41959716917509E-2</v>
      </c>
      <c r="AB210" s="17">
        <v>1.9102461738188001E-2</v>
      </c>
      <c r="AC210" s="17">
        <v>0</v>
      </c>
      <c r="AD210" s="17">
        <v>1.82747901106168E-2</v>
      </c>
      <c r="AE210" s="17"/>
      <c r="AF210" s="17">
        <v>1.9171171185163101E-2</v>
      </c>
      <c r="AG210" s="17">
        <v>1.0226275893556999E-2</v>
      </c>
      <c r="AH210" s="17">
        <v>3.9771681378222297E-2</v>
      </c>
      <c r="AI210" s="17"/>
      <c r="AJ210" s="17">
        <v>9.8540450742599893E-3</v>
      </c>
      <c r="AK210" s="17">
        <v>1.3744320101691999E-2</v>
      </c>
      <c r="AL210" s="17">
        <v>1.1809859442683099E-2</v>
      </c>
      <c r="AM210" s="17">
        <v>1.4243614853993501E-2</v>
      </c>
      <c r="AN210" s="17">
        <v>1.9320243793403E-2</v>
      </c>
      <c r="AO210" s="17"/>
      <c r="AP210" s="17">
        <v>1.1215612131965799E-2</v>
      </c>
      <c r="AQ210" s="17">
        <v>1.17176486441376E-2</v>
      </c>
      <c r="AR210" s="17">
        <v>5.1380887332096899E-3</v>
      </c>
      <c r="AS210" s="17">
        <v>1.21497614307324E-2</v>
      </c>
      <c r="AT210" s="17">
        <v>2.7305509090676899E-2</v>
      </c>
      <c r="AU210" s="17">
        <v>5.0307287617016798E-2</v>
      </c>
      <c r="AV210" s="17"/>
      <c r="AW210" s="17">
        <v>0.19220426082272801</v>
      </c>
      <c r="AX210" s="17">
        <v>3.3520141694748699E-2</v>
      </c>
      <c r="AY210" s="17">
        <v>1.8930225494103801E-2</v>
      </c>
      <c r="AZ210" s="17">
        <v>2.4209400875528399E-2</v>
      </c>
      <c r="BA210" s="17">
        <v>1.73316757290683E-2</v>
      </c>
      <c r="BB210" s="17">
        <v>4.9460198365468997E-3</v>
      </c>
      <c r="BC210" s="17">
        <v>5.1725702761716901E-3</v>
      </c>
      <c r="BD210" s="17">
        <v>2.5454647865275199E-2</v>
      </c>
      <c r="BE210" s="17">
        <v>8.4913255353171197E-3</v>
      </c>
      <c r="BF210" s="17">
        <v>9.1158644980131008E-3</v>
      </c>
      <c r="BG210" s="17">
        <v>6.75674589480201E-3</v>
      </c>
      <c r="BH210" s="17">
        <v>0</v>
      </c>
      <c r="BI210" s="17">
        <v>2.44402053182355E-2</v>
      </c>
      <c r="BJ210" s="17">
        <v>0</v>
      </c>
      <c r="BK210" s="17">
        <v>4.4334788585396398E-2</v>
      </c>
      <c r="BL210" s="17">
        <v>1.6387317625662201E-2</v>
      </c>
      <c r="BM210" s="17"/>
      <c r="BN210" s="17">
        <v>1.0842404373104599E-2</v>
      </c>
      <c r="BO210" s="17">
        <v>3.0874226001459101E-2</v>
      </c>
      <c r="BP210" s="17"/>
      <c r="BQ210" s="17">
        <v>1.02638030608316E-2</v>
      </c>
      <c r="BR210" s="17">
        <v>1.0997370561361601E-2</v>
      </c>
      <c r="BS210" s="17"/>
      <c r="BT210" s="17">
        <v>8.8157716139379994E-3</v>
      </c>
      <c r="BU210" s="17"/>
      <c r="BV210" s="17">
        <v>3.0814457112537899E-2</v>
      </c>
      <c r="BW210" s="17">
        <v>1.92083864040303E-2</v>
      </c>
      <c r="BX210" s="17">
        <v>1.33614976070301E-2</v>
      </c>
      <c r="BY210" s="17"/>
      <c r="BZ210" s="17">
        <v>3.5774243543603798E-2</v>
      </c>
      <c r="CA210" s="17">
        <v>9.9738283554711201E-3</v>
      </c>
      <c r="CB210" s="17">
        <v>2.0194500612065701E-2</v>
      </c>
      <c r="CC210" s="17">
        <v>7.1247308417608001E-3</v>
      </c>
      <c r="CD210" s="17">
        <v>1.71848783956705E-2</v>
      </c>
      <c r="CE210" s="17">
        <v>3.9917336027691904E-3</v>
      </c>
      <c r="CF210" s="17">
        <v>8.7344668089635695E-3</v>
      </c>
      <c r="CG210" s="17"/>
      <c r="CH210" s="17">
        <v>2.34625162166682E-2</v>
      </c>
      <c r="CI210" s="17">
        <v>1.5949851520345702E-2</v>
      </c>
      <c r="CJ210" s="17">
        <v>1.95121156580731E-2</v>
      </c>
      <c r="CK210" s="17">
        <v>1.90447613761477E-2</v>
      </c>
      <c r="CL210" s="17">
        <v>3.5103450794170502E-2</v>
      </c>
    </row>
    <row r="211" spans="2:90" x14ac:dyDescent="0.3">
      <c r="B211" t="s">
        <v>173</v>
      </c>
      <c r="C211" s="17">
        <v>0.46909194832967599</v>
      </c>
      <c r="D211" s="17">
        <v>0.458000797745511</v>
      </c>
      <c r="E211" s="17">
        <v>0.47772587290405999</v>
      </c>
      <c r="F211" s="17"/>
      <c r="G211" s="17">
        <v>0.61890942236948299</v>
      </c>
      <c r="H211" s="17">
        <v>0.61511223047413999</v>
      </c>
      <c r="I211" s="17">
        <v>0.58323907833035604</v>
      </c>
      <c r="J211" s="17">
        <v>0.52554419982557199</v>
      </c>
      <c r="K211" s="17">
        <v>0.35029904846967902</v>
      </c>
      <c r="L211" s="17">
        <v>0.19066095190660901</v>
      </c>
      <c r="M211" s="17"/>
      <c r="N211" s="17">
        <v>0.44140355493399502</v>
      </c>
      <c r="O211" s="17">
        <v>0.503881027284525</v>
      </c>
      <c r="P211" s="17">
        <v>0.41181716439881899</v>
      </c>
      <c r="Q211" s="17">
        <v>0.51414909355240501</v>
      </c>
      <c r="R211" s="17"/>
      <c r="S211" s="17">
        <v>0.57618319129801399</v>
      </c>
      <c r="T211" s="17">
        <v>0.42361371203665998</v>
      </c>
      <c r="U211" s="17">
        <v>0.360992246255048</v>
      </c>
      <c r="V211" s="17">
        <v>0.42527561450618601</v>
      </c>
      <c r="W211" s="17">
        <v>0.43450977079214698</v>
      </c>
      <c r="X211" s="17">
        <v>0.50704569993935</v>
      </c>
      <c r="Y211" s="17">
        <v>0.38754150229842199</v>
      </c>
      <c r="Z211" s="17">
        <v>0.51147649730499001</v>
      </c>
      <c r="AA211" s="17">
        <v>0.52503163339735404</v>
      </c>
      <c r="AB211" s="17">
        <v>0.44431986228692499</v>
      </c>
      <c r="AC211" s="17">
        <v>0.49454324372665498</v>
      </c>
      <c r="AD211" s="17">
        <v>0.538763556258683</v>
      </c>
      <c r="AE211" s="17"/>
      <c r="AF211" s="17">
        <v>0.404054537956683</v>
      </c>
      <c r="AG211" s="17">
        <v>0.47184402861104402</v>
      </c>
      <c r="AH211" s="17">
        <v>0.54757287066160099</v>
      </c>
      <c r="AI211" s="17"/>
      <c r="AJ211" s="17">
        <v>0.36325446549297002</v>
      </c>
      <c r="AK211" s="17">
        <v>0.52487629265940605</v>
      </c>
      <c r="AL211" s="17">
        <v>0.349117350954122</v>
      </c>
      <c r="AM211" s="17">
        <v>0.453599986780852</v>
      </c>
      <c r="AN211" s="17">
        <v>0.48672045728650198</v>
      </c>
      <c r="AO211" s="17"/>
      <c r="AP211" s="17">
        <v>0.52040995732482698</v>
      </c>
      <c r="AQ211" s="17">
        <v>0.42319213501672098</v>
      </c>
      <c r="AR211" s="17">
        <v>0.46722499800614098</v>
      </c>
      <c r="AS211" s="17">
        <v>0.44615979928368898</v>
      </c>
      <c r="AT211" s="17">
        <v>0.56527075962135798</v>
      </c>
      <c r="AU211" s="17">
        <v>0.32852765671037298</v>
      </c>
      <c r="AV211" s="17"/>
      <c r="AW211" s="17">
        <v>0.49063977857598601</v>
      </c>
      <c r="AX211" s="17">
        <v>0.63795743193774601</v>
      </c>
      <c r="AY211" s="17">
        <v>0.505456377118364</v>
      </c>
      <c r="AZ211" s="17">
        <v>0.54142243531954504</v>
      </c>
      <c r="BA211" s="17">
        <v>0.47642194716566</v>
      </c>
      <c r="BB211" s="17">
        <v>0.57644188968349097</v>
      </c>
      <c r="BC211" s="17">
        <v>0.46359886365122799</v>
      </c>
      <c r="BD211" s="17">
        <v>0.350079122254636</v>
      </c>
      <c r="BE211" s="17">
        <v>0.41243220837927702</v>
      </c>
      <c r="BF211" s="17">
        <v>0.40054820302334698</v>
      </c>
      <c r="BG211" s="17">
        <v>0.40436114598012401</v>
      </c>
      <c r="BH211" s="17">
        <v>0.48903952987961202</v>
      </c>
      <c r="BI211" s="17">
        <v>0.42398132644636899</v>
      </c>
      <c r="BJ211" s="17">
        <v>0.48330085254920802</v>
      </c>
      <c r="BK211" s="17">
        <v>0.339369167901306</v>
      </c>
      <c r="BL211" s="17">
        <v>0.53710037940208</v>
      </c>
      <c r="BM211" s="17"/>
      <c r="BN211" s="17">
        <v>0.44103027779021697</v>
      </c>
      <c r="BO211" s="17">
        <v>0.51144150562540502</v>
      </c>
      <c r="BP211" s="17"/>
      <c r="BQ211" s="17">
        <v>0.51558413372053902</v>
      </c>
      <c r="BR211" s="17">
        <v>0.56645673106358996</v>
      </c>
      <c r="BS211" s="17"/>
      <c r="BT211" s="17">
        <v>0.62098051153849898</v>
      </c>
      <c r="BU211" s="17"/>
      <c r="BV211" s="17">
        <v>0.50716550486582501</v>
      </c>
      <c r="BW211" s="17">
        <v>0.54040768141834905</v>
      </c>
      <c r="BX211" s="17">
        <v>0.43033302845876198</v>
      </c>
      <c r="BY211" s="17"/>
      <c r="BZ211" s="17">
        <v>0.792158239794851</v>
      </c>
      <c r="CA211" s="17">
        <v>0.66097584886163496</v>
      </c>
      <c r="CB211" s="17">
        <v>0.53116534501526702</v>
      </c>
      <c r="CC211" s="17">
        <v>0.44583618948451298</v>
      </c>
      <c r="CD211" s="17">
        <v>0.35786486470290102</v>
      </c>
      <c r="CE211" s="17">
        <v>0.35729210753035401</v>
      </c>
      <c r="CF211" s="17">
        <v>0.361862284239512</v>
      </c>
      <c r="CG211" s="17"/>
      <c r="CH211" s="17">
        <v>0.41036233889077101</v>
      </c>
      <c r="CI211" s="17">
        <v>0.30020170359667298</v>
      </c>
      <c r="CJ211" s="17">
        <v>0.49925872579323999</v>
      </c>
      <c r="CK211" s="17">
        <v>0.75707929569233601</v>
      </c>
      <c r="CL211" s="17">
        <v>0.78002360379659497</v>
      </c>
    </row>
    <row r="212" spans="2:90" x14ac:dyDescent="0.3">
      <c r="B212" t="s">
        <v>174</v>
      </c>
      <c r="C212" s="17">
        <v>0.28311209494441902</v>
      </c>
      <c r="D212" s="17">
        <v>0.28115424534864603</v>
      </c>
      <c r="E212" s="17">
        <v>0.28726974039626901</v>
      </c>
      <c r="F212" s="17"/>
      <c r="G212" s="17">
        <v>0.17336278897708499</v>
      </c>
      <c r="H212" s="17">
        <v>0.17777005209659999</v>
      </c>
      <c r="I212" s="17">
        <v>0.18189391742567901</v>
      </c>
      <c r="J212" s="17">
        <v>0.19096042925309101</v>
      </c>
      <c r="K212" s="17">
        <v>0.34570152003770699</v>
      </c>
      <c r="L212" s="17">
        <v>0.55778046982972995</v>
      </c>
      <c r="M212" s="17"/>
      <c r="N212" s="17">
        <v>0.32958295318009301</v>
      </c>
      <c r="O212" s="17">
        <v>0.29124130546001498</v>
      </c>
      <c r="P212" s="17">
        <v>0.29494015265013701</v>
      </c>
      <c r="Q212" s="17">
        <v>0.213104327640983</v>
      </c>
      <c r="R212" s="17"/>
      <c r="S212" s="17">
        <v>0.22329028008236801</v>
      </c>
      <c r="T212" s="17">
        <v>0.30443848062883999</v>
      </c>
      <c r="U212" s="17">
        <v>0.34076824754673601</v>
      </c>
      <c r="V212" s="17">
        <v>0.326676401732517</v>
      </c>
      <c r="W212" s="17">
        <v>0.27369982494016398</v>
      </c>
      <c r="X212" s="17">
        <v>0.25830898798855101</v>
      </c>
      <c r="Y212" s="17">
        <v>0.31867068035112101</v>
      </c>
      <c r="Z212" s="17">
        <v>0.263205079588272</v>
      </c>
      <c r="AA212" s="17">
        <v>0.26537894327506401</v>
      </c>
      <c r="AB212" s="17">
        <v>0.30269480179508201</v>
      </c>
      <c r="AC212" s="17">
        <v>0.28170953937780302</v>
      </c>
      <c r="AD212" s="17">
        <v>0.22304824948516799</v>
      </c>
      <c r="AE212" s="17"/>
      <c r="AF212" s="17">
        <v>0.31938436005652598</v>
      </c>
      <c r="AG212" s="17">
        <v>0.31289090719273599</v>
      </c>
      <c r="AH212" s="17">
        <v>0.17015393086629499</v>
      </c>
      <c r="AI212" s="17"/>
      <c r="AJ212" s="17">
        <v>0.39802432542146199</v>
      </c>
      <c r="AK212" s="17">
        <v>0.25742053533717801</v>
      </c>
      <c r="AL212" s="17">
        <v>0.41147967771448501</v>
      </c>
      <c r="AM212" s="17">
        <v>0.24426439238886399</v>
      </c>
      <c r="AN212" s="17">
        <v>0.246234501176058</v>
      </c>
      <c r="AO212" s="17"/>
      <c r="AP212" s="17">
        <v>0.26887909761883699</v>
      </c>
      <c r="AQ212" s="17">
        <v>0.36007156927253298</v>
      </c>
      <c r="AR212" s="17">
        <v>0.29807615237579099</v>
      </c>
      <c r="AS212" s="17">
        <v>0.25884106189724498</v>
      </c>
      <c r="AT212" s="17">
        <v>0.22207318598571499</v>
      </c>
      <c r="AU212" s="17">
        <v>0.38634527162211102</v>
      </c>
      <c r="AV212" s="17"/>
      <c r="AW212" s="17">
        <v>0.27180591780597702</v>
      </c>
      <c r="AX212" s="17">
        <v>0.118963143697979</v>
      </c>
      <c r="AY212" s="17">
        <v>0.20515690322414601</v>
      </c>
      <c r="AZ212" s="17">
        <v>0.21380670494214599</v>
      </c>
      <c r="BA212" s="17">
        <v>0.28747571221181401</v>
      </c>
      <c r="BB212" s="17">
        <v>0.22484570853198299</v>
      </c>
      <c r="BC212" s="17">
        <v>0.22145460894936</v>
      </c>
      <c r="BD212" s="17">
        <v>0.402122821034613</v>
      </c>
      <c r="BE212" s="17">
        <v>0.32886491687779501</v>
      </c>
      <c r="BF212" s="17">
        <v>0.429525549092518</v>
      </c>
      <c r="BG212" s="17">
        <v>0.28400668504563698</v>
      </c>
      <c r="BH212" s="17">
        <v>0.31480485397525998</v>
      </c>
      <c r="BI212" s="17">
        <v>0.34369828379462902</v>
      </c>
      <c r="BJ212" s="17">
        <v>0.26734322215380601</v>
      </c>
      <c r="BK212" s="17">
        <v>0.41763163375051998</v>
      </c>
      <c r="BL212" s="17">
        <v>0.29204235094326197</v>
      </c>
      <c r="BM212" s="17"/>
      <c r="BN212" s="17">
        <v>0.31360808591202699</v>
      </c>
      <c r="BO212" s="17">
        <v>0.23725131934070201</v>
      </c>
      <c r="BP212" s="17"/>
      <c r="BQ212" s="17">
        <v>0.278456716914251</v>
      </c>
      <c r="BR212" s="17">
        <v>0.18530753712968701</v>
      </c>
      <c r="BS212" s="17"/>
      <c r="BT212" s="17">
        <v>0.167658178423406</v>
      </c>
      <c r="BU212" s="17"/>
      <c r="BV212" s="17">
        <v>0.24308771753239</v>
      </c>
      <c r="BW212" s="17">
        <v>0.21058780075289699</v>
      </c>
      <c r="BX212" s="17">
        <v>0.32873247840342601</v>
      </c>
      <c r="BY212" s="17"/>
      <c r="BZ212" s="17">
        <v>7.3301405329692898E-2</v>
      </c>
      <c r="CA212" s="17">
        <v>0.10298936417610401</v>
      </c>
      <c r="CB212" s="17">
        <v>0.215689729299859</v>
      </c>
      <c r="CC212" s="17">
        <v>0.26874487664232899</v>
      </c>
      <c r="CD212" s="17">
        <v>0.39282722650693302</v>
      </c>
      <c r="CE212" s="17">
        <v>0.40737803171700498</v>
      </c>
      <c r="CF212" s="17">
        <v>0.42387630387803799</v>
      </c>
      <c r="CG212" s="17"/>
      <c r="CH212" s="17">
        <v>0.41282351674992201</v>
      </c>
      <c r="CI212" s="17">
        <v>0.44057854555223103</v>
      </c>
      <c r="CJ212" s="17">
        <v>0.20065031243008599</v>
      </c>
      <c r="CK212" s="17">
        <v>8.3909873132635801E-2</v>
      </c>
      <c r="CL212" s="17">
        <v>3.8719157013554301E-2</v>
      </c>
    </row>
    <row r="213" spans="2:90" x14ac:dyDescent="0.3">
      <c r="B213" t="s">
        <v>121</v>
      </c>
      <c r="C213" s="17">
        <v>0.18597985338525699</v>
      </c>
      <c r="D213" s="17">
        <v>0.176846552396864</v>
      </c>
      <c r="E213" s="17">
        <v>0.190456132507791</v>
      </c>
      <c r="F213" s="17"/>
      <c r="G213" s="17">
        <v>0.44554663339239797</v>
      </c>
      <c r="H213" s="17">
        <v>0.43734217837754003</v>
      </c>
      <c r="I213" s="17">
        <v>0.40134516090467698</v>
      </c>
      <c r="J213" s="17">
        <v>0.33458377057248101</v>
      </c>
      <c r="K213" s="17">
        <v>4.5975284319717501E-3</v>
      </c>
      <c r="L213" s="17">
        <v>-0.36711951792312097</v>
      </c>
      <c r="M213" s="17"/>
      <c r="N213" s="17">
        <v>0.111820601753901</v>
      </c>
      <c r="O213" s="17">
        <v>0.21263972182450999</v>
      </c>
      <c r="P213" s="17">
        <v>0.11687701174868299</v>
      </c>
      <c r="Q213" s="17">
        <v>0.30104476591142199</v>
      </c>
      <c r="R213" s="17"/>
      <c r="S213" s="17">
        <v>0.35289291121564598</v>
      </c>
      <c r="T213" s="17">
        <v>0.11917523140782001</v>
      </c>
      <c r="U213" s="17">
        <v>2.02239987083127E-2</v>
      </c>
      <c r="V213" s="17">
        <v>9.8599212773669107E-2</v>
      </c>
      <c r="W213" s="17">
        <v>0.16080994585198299</v>
      </c>
      <c r="X213" s="17">
        <v>0.24873671195079899</v>
      </c>
      <c r="Y213" s="17">
        <v>6.8870821947300501E-2</v>
      </c>
      <c r="Z213" s="17">
        <v>0.24827141771671801</v>
      </c>
      <c r="AA213" s="17">
        <v>0.25965269012229097</v>
      </c>
      <c r="AB213" s="17">
        <v>0.14162506049184201</v>
      </c>
      <c r="AC213" s="17">
        <v>0.21283370434885099</v>
      </c>
      <c r="AD213" s="17">
        <v>0.315715306773515</v>
      </c>
      <c r="AE213" s="17"/>
      <c r="AF213" s="17">
        <v>8.4670177900156199E-2</v>
      </c>
      <c r="AG213" s="17">
        <v>0.158953121418308</v>
      </c>
      <c r="AH213" s="17">
        <v>0.377418939795306</v>
      </c>
      <c r="AI213" s="17"/>
      <c r="AJ213" s="17">
        <v>-3.4769859928491902E-2</v>
      </c>
      <c r="AK213" s="17">
        <v>0.26745575732222798</v>
      </c>
      <c r="AL213" s="17">
        <v>-6.2362326760362803E-2</v>
      </c>
      <c r="AM213" s="17">
        <v>0.20933559439198801</v>
      </c>
      <c r="AN213" s="17">
        <v>0.24048595611044499</v>
      </c>
      <c r="AO213" s="17"/>
      <c r="AP213" s="17">
        <v>0.25153085970598998</v>
      </c>
      <c r="AQ213" s="17">
        <v>6.3120565744187507E-2</v>
      </c>
      <c r="AR213" s="17">
        <v>0.16914884563034899</v>
      </c>
      <c r="AS213" s="17">
        <v>0.187318737386443</v>
      </c>
      <c r="AT213" s="17">
        <v>0.34319757363564302</v>
      </c>
      <c r="AU213" s="17">
        <v>-5.7817614911737598E-2</v>
      </c>
      <c r="AV213" s="17"/>
      <c r="AW213" s="17">
        <v>0.21883386077000899</v>
      </c>
      <c r="AX213" s="17">
        <v>0.51899428823976701</v>
      </c>
      <c r="AY213" s="17">
        <v>0.30029947389421802</v>
      </c>
      <c r="AZ213" s="17">
        <v>0.32761573037739899</v>
      </c>
      <c r="BA213" s="17">
        <v>0.18894623495384499</v>
      </c>
      <c r="BB213" s="17">
        <v>0.35159618115150798</v>
      </c>
      <c r="BC213" s="17">
        <v>0.24214425470186801</v>
      </c>
      <c r="BD213" s="17">
        <v>-5.2043698779976999E-2</v>
      </c>
      <c r="BE213" s="17">
        <v>8.35672915014819E-2</v>
      </c>
      <c r="BF213" s="17">
        <v>-2.89773460691711E-2</v>
      </c>
      <c r="BG213" s="17">
        <v>0.120354460934486</v>
      </c>
      <c r="BH213" s="17">
        <v>0.17423467590435299</v>
      </c>
      <c r="BI213" s="17">
        <v>8.0283042651740105E-2</v>
      </c>
      <c r="BJ213" s="17">
        <v>0.215957630395403</v>
      </c>
      <c r="BK213" s="17">
        <v>-7.8262465849214494E-2</v>
      </c>
      <c r="BL213" s="17">
        <v>0.24505802845881799</v>
      </c>
      <c r="BM213" s="17"/>
      <c r="BN213" s="17">
        <v>0.12742219187819001</v>
      </c>
      <c r="BO213" s="17">
        <v>0.27419018628470199</v>
      </c>
      <c r="BP213" s="17"/>
      <c r="BQ213" s="17">
        <v>0.23712741680628799</v>
      </c>
      <c r="BR213" s="17">
        <v>0.38114919393390301</v>
      </c>
      <c r="BS213" s="17"/>
      <c r="BT213" s="17">
        <v>0.45332233311509201</v>
      </c>
      <c r="BU213" s="17"/>
      <c r="BV213" s="17">
        <v>0.26407778733343501</v>
      </c>
      <c r="BW213" s="17">
        <v>0.32981988066545198</v>
      </c>
      <c r="BX213" s="17">
        <v>0.101600550055337</v>
      </c>
      <c r="BY213" s="17"/>
      <c r="BZ213" s="17">
        <v>0.71885683446515902</v>
      </c>
      <c r="CA213" s="17">
        <v>0.55798648468553103</v>
      </c>
      <c r="CB213" s="17">
        <v>0.315475615715408</v>
      </c>
      <c r="CC213" s="17">
        <v>0.17709131284218399</v>
      </c>
      <c r="CD213" s="17">
        <v>-3.49623618040317E-2</v>
      </c>
      <c r="CE213" s="17">
        <v>-5.0085924186650997E-2</v>
      </c>
      <c r="CF213" s="17">
        <v>-6.2014019638525299E-2</v>
      </c>
      <c r="CG213" s="17"/>
      <c r="CH213" s="17">
        <v>-2.4611778591513401E-3</v>
      </c>
      <c r="CI213" s="17">
        <v>-0.140376841955558</v>
      </c>
      <c r="CJ213" s="17">
        <v>0.29860841336315402</v>
      </c>
      <c r="CK213" s="17">
        <v>0.67316942255970003</v>
      </c>
      <c r="CL213" s="17">
        <v>0.74130444678303997</v>
      </c>
    </row>
    <row r="214" spans="2:90" x14ac:dyDescent="0.3">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row>
    <row r="215" spans="2:90" x14ac:dyDescent="0.3">
      <c r="B215" s="6" t="s">
        <v>180</v>
      </c>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row>
    <row r="216" spans="2:90" x14ac:dyDescent="0.3">
      <c r="B216" s="24" t="s">
        <v>110</v>
      </c>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row>
    <row r="217" spans="2:90" x14ac:dyDescent="0.3">
      <c r="B217" t="s">
        <v>168</v>
      </c>
      <c r="C217" s="17">
        <v>0</v>
      </c>
      <c r="D217" s="17">
        <v>0</v>
      </c>
      <c r="E217" s="17">
        <v>0</v>
      </c>
      <c r="F217" s="17"/>
      <c r="G217" s="17">
        <v>0</v>
      </c>
      <c r="H217" s="17">
        <v>0</v>
      </c>
      <c r="I217" s="17">
        <v>0</v>
      </c>
      <c r="J217" s="17">
        <v>0</v>
      </c>
      <c r="K217" s="17">
        <v>0</v>
      </c>
      <c r="L217" s="17">
        <v>0</v>
      </c>
      <c r="M217" s="17"/>
      <c r="N217" s="17">
        <v>0</v>
      </c>
      <c r="O217" s="17">
        <v>0</v>
      </c>
      <c r="P217" s="17">
        <v>0</v>
      </c>
      <c r="Q217" s="17">
        <v>0</v>
      </c>
      <c r="R217" s="17"/>
      <c r="S217" s="17">
        <v>0</v>
      </c>
      <c r="T217" s="17">
        <v>0</v>
      </c>
      <c r="U217" s="17">
        <v>0</v>
      </c>
      <c r="V217" s="17">
        <v>0</v>
      </c>
      <c r="W217" s="17">
        <v>0</v>
      </c>
      <c r="X217" s="17">
        <v>0</v>
      </c>
      <c r="Y217" s="17">
        <v>0</v>
      </c>
      <c r="Z217" s="17">
        <v>0</v>
      </c>
      <c r="AA217" s="17">
        <v>0</v>
      </c>
      <c r="AB217" s="17">
        <v>0</v>
      </c>
      <c r="AC217" s="17">
        <v>0</v>
      </c>
      <c r="AD217" s="17">
        <v>0</v>
      </c>
      <c r="AE217" s="17"/>
      <c r="AF217" s="17">
        <v>0</v>
      </c>
      <c r="AG217" s="17">
        <v>0</v>
      </c>
      <c r="AH217" s="17">
        <v>0</v>
      </c>
      <c r="AI217" s="17"/>
      <c r="AJ217" s="17">
        <v>0</v>
      </c>
      <c r="AK217" s="17">
        <v>0</v>
      </c>
      <c r="AL217" s="17">
        <v>0</v>
      </c>
      <c r="AM217" s="17">
        <v>0</v>
      </c>
      <c r="AN217" s="17">
        <v>0</v>
      </c>
      <c r="AO217" s="17"/>
      <c r="AP217" s="17">
        <v>0</v>
      </c>
      <c r="AQ217" s="17">
        <v>0</v>
      </c>
      <c r="AR217" s="17">
        <v>0</v>
      </c>
      <c r="AS217" s="17">
        <v>0</v>
      </c>
      <c r="AT217" s="17">
        <v>0</v>
      </c>
      <c r="AU217" s="17">
        <v>0</v>
      </c>
      <c r="AV217" s="17"/>
      <c r="AW217" s="17">
        <v>0</v>
      </c>
      <c r="AX217" s="17">
        <v>0</v>
      </c>
      <c r="AY217" s="17">
        <v>0</v>
      </c>
      <c r="AZ217" s="17">
        <v>0</v>
      </c>
      <c r="BA217" s="17">
        <v>0</v>
      </c>
      <c r="BB217" s="17">
        <v>0</v>
      </c>
      <c r="BC217" s="17">
        <v>0</v>
      </c>
      <c r="BD217" s="17">
        <v>0</v>
      </c>
      <c r="BE217" s="17">
        <v>0</v>
      </c>
      <c r="BF217" s="17">
        <v>0</v>
      </c>
      <c r="BG217" s="17">
        <v>0</v>
      </c>
      <c r="BH217" s="17">
        <v>0</v>
      </c>
      <c r="BI217" s="17">
        <v>0</v>
      </c>
      <c r="BJ217" s="17">
        <v>0</v>
      </c>
      <c r="BK217" s="17">
        <v>0</v>
      </c>
      <c r="BL217" s="17">
        <v>0</v>
      </c>
      <c r="BM217" s="17"/>
      <c r="BN217" s="17">
        <v>0</v>
      </c>
      <c r="BO217" s="17">
        <v>0</v>
      </c>
      <c r="BP217" s="17"/>
      <c r="BQ217" s="17">
        <v>0</v>
      </c>
      <c r="BR217" s="17">
        <v>0</v>
      </c>
      <c r="BS217" s="17"/>
      <c r="BT217" s="17">
        <v>0</v>
      </c>
      <c r="BU217" s="17"/>
      <c r="BV217" s="17">
        <v>0</v>
      </c>
      <c r="BW217" s="17">
        <v>0</v>
      </c>
      <c r="BX217" s="17">
        <v>0</v>
      </c>
      <c r="BY217" s="17"/>
      <c r="BZ217" s="17">
        <v>0</v>
      </c>
      <c r="CA217" s="17">
        <v>0</v>
      </c>
      <c r="CB217" s="17">
        <v>0</v>
      </c>
      <c r="CC217" s="17">
        <v>0</v>
      </c>
      <c r="CD217" s="17">
        <v>0</v>
      </c>
      <c r="CE217" s="17">
        <v>0</v>
      </c>
      <c r="CF217" s="17">
        <v>0</v>
      </c>
      <c r="CG217" s="17"/>
      <c r="CH217" s="17">
        <v>0</v>
      </c>
      <c r="CI217" s="17">
        <v>0</v>
      </c>
      <c r="CJ217" s="17">
        <v>0</v>
      </c>
      <c r="CK217" s="17">
        <v>0</v>
      </c>
      <c r="CL217" s="17">
        <v>0</v>
      </c>
    </row>
    <row r="218" spans="2:90" x14ac:dyDescent="0.3">
      <c r="B218" t="s">
        <v>169</v>
      </c>
      <c r="C218" s="17">
        <v>1</v>
      </c>
      <c r="D218" s="17">
        <v>1</v>
      </c>
      <c r="E218" s="17">
        <v>1</v>
      </c>
      <c r="F218" s="17"/>
      <c r="G218" s="17">
        <v>1</v>
      </c>
      <c r="H218" s="17">
        <v>1</v>
      </c>
      <c r="I218" s="17">
        <v>1</v>
      </c>
      <c r="J218" s="17">
        <v>1</v>
      </c>
      <c r="K218" s="17">
        <v>1</v>
      </c>
      <c r="L218" s="17">
        <v>1</v>
      </c>
      <c r="M218" s="17"/>
      <c r="N218" s="17">
        <v>1</v>
      </c>
      <c r="O218" s="17">
        <v>1</v>
      </c>
      <c r="P218" s="17">
        <v>1</v>
      </c>
      <c r="Q218" s="17">
        <v>1</v>
      </c>
      <c r="R218" s="17"/>
      <c r="S218" s="17">
        <v>1</v>
      </c>
      <c r="T218" s="17">
        <v>1</v>
      </c>
      <c r="U218" s="17">
        <v>1</v>
      </c>
      <c r="V218" s="17">
        <v>1</v>
      </c>
      <c r="W218" s="17">
        <v>1</v>
      </c>
      <c r="X218" s="17">
        <v>1</v>
      </c>
      <c r="Y218" s="17">
        <v>1</v>
      </c>
      <c r="Z218" s="17">
        <v>1</v>
      </c>
      <c r="AA218" s="17">
        <v>1</v>
      </c>
      <c r="AB218" s="17">
        <v>1</v>
      </c>
      <c r="AC218" s="17">
        <v>1</v>
      </c>
      <c r="AD218" s="17">
        <v>1</v>
      </c>
      <c r="AE218" s="17"/>
      <c r="AF218" s="17">
        <v>1</v>
      </c>
      <c r="AG218" s="17">
        <v>1</v>
      </c>
      <c r="AH218" s="17">
        <v>1</v>
      </c>
      <c r="AI218" s="17"/>
      <c r="AJ218" s="17">
        <v>1</v>
      </c>
      <c r="AK218" s="17">
        <v>1</v>
      </c>
      <c r="AL218" s="17">
        <v>1</v>
      </c>
      <c r="AM218" s="17">
        <v>1</v>
      </c>
      <c r="AN218" s="17">
        <v>1</v>
      </c>
      <c r="AO218" s="17"/>
      <c r="AP218" s="17">
        <v>1</v>
      </c>
      <c r="AQ218" s="17">
        <v>1</v>
      </c>
      <c r="AR218" s="17">
        <v>1</v>
      </c>
      <c r="AS218" s="17">
        <v>1</v>
      </c>
      <c r="AT218" s="17">
        <v>1</v>
      </c>
      <c r="AU218" s="17">
        <v>1</v>
      </c>
      <c r="AV218" s="17"/>
      <c r="AW218" s="17">
        <v>1</v>
      </c>
      <c r="AX218" s="17">
        <v>1</v>
      </c>
      <c r="AY218" s="17">
        <v>1</v>
      </c>
      <c r="AZ218" s="17">
        <v>1</v>
      </c>
      <c r="BA218" s="17">
        <v>1</v>
      </c>
      <c r="BB218" s="17">
        <v>1</v>
      </c>
      <c r="BC218" s="17">
        <v>1</v>
      </c>
      <c r="BD218" s="17">
        <v>1</v>
      </c>
      <c r="BE218" s="17">
        <v>1</v>
      </c>
      <c r="BF218" s="17">
        <v>1</v>
      </c>
      <c r="BG218" s="17">
        <v>1</v>
      </c>
      <c r="BH218" s="17">
        <v>1</v>
      </c>
      <c r="BI218" s="17">
        <v>1</v>
      </c>
      <c r="BJ218" s="17">
        <v>1</v>
      </c>
      <c r="BK218" s="17">
        <v>1</v>
      </c>
      <c r="BL218" s="17">
        <v>1</v>
      </c>
      <c r="BM218" s="17"/>
      <c r="BN218" s="17">
        <v>1</v>
      </c>
      <c r="BO218" s="17">
        <v>1</v>
      </c>
      <c r="BP218" s="17"/>
      <c r="BQ218" s="17">
        <v>1</v>
      </c>
      <c r="BR218" s="17">
        <v>1</v>
      </c>
      <c r="BS218" s="17"/>
      <c r="BT218" s="17">
        <v>1</v>
      </c>
      <c r="BU218" s="17"/>
      <c r="BV218" s="17">
        <v>1</v>
      </c>
      <c r="BW218" s="17">
        <v>1</v>
      </c>
      <c r="BX218" s="17">
        <v>1</v>
      </c>
      <c r="BY218" s="17"/>
      <c r="BZ218" s="17">
        <v>1</v>
      </c>
      <c r="CA218" s="17">
        <v>1</v>
      </c>
      <c r="CB218" s="17">
        <v>1</v>
      </c>
      <c r="CC218" s="17">
        <v>1</v>
      </c>
      <c r="CD218" s="17">
        <v>1</v>
      </c>
      <c r="CE218" s="17">
        <v>1</v>
      </c>
      <c r="CF218" s="17">
        <v>1</v>
      </c>
      <c r="CG218" s="17"/>
      <c r="CH218" s="17">
        <v>1</v>
      </c>
      <c r="CI218" s="17">
        <v>1</v>
      </c>
      <c r="CJ218" s="17">
        <v>1</v>
      </c>
      <c r="CK218" s="17">
        <v>1</v>
      </c>
      <c r="CL218" s="17">
        <v>1</v>
      </c>
    </row>
    <row r="219" spans="2:90" x14ac:dyDescent="0.3">
      <c r="B219" t="s">
        <v>170</v>
      </c>
      <c r="C219" s="17">
        <v>0</v>
      </c>
      <c r="D219" s="17">
        <v>0</v>
      </c>
      <c r="E219" s="17">
        <v>0</v>
      </c>
      <c r="F219" s="17"/>
      <c r="G219" s="17">
        <v>0</v>
      </c>
      <c r="H219" s="17">
        <v>0</v>
      </c>
      <c r="I219" s="17">
        <v>0</v>
      </c>
      <c r="J219" s="17">
        <v>0</v>
      </c>
      <c r="K219" s="17">
        <v>0</v>
      </c>
      <c r="L219" s="17">
        <v>0</v>
      </c>
      <c r="M219" s="17"/>
      <c r="N219" s="17">
        <v>0</v>
      </c>
      <c r="O219" s="17">
        <v>0</v>
      </c>
      <c r="P219" s="17">
        <v>0</v>
      </c>
      <c r="Q219" s="17">
        <v>0</v>
      </c>
      <c r="R219" s="17"/>
      <c r="S219" s="17">
        <v>0</v>
      </c>
      <c r="T219" s="17">
        <v>0</v>
      </c>
      <c r="U219" s="17">
        <v>0</v>
      </c>
      <c r="V219" s="17">
        <v>0</v>
      </c>
      <c r="W219" s="17">
        <v>0</v>
      </c>
      <c r="X219" s="17">
        <v>0</v>
      </c>
      <c r="Y219" s="17">
        <v>0</v>
      </c>
      <c r="Z219" s="17">
        <v>0</v>
      </c>
      <c r="AA219" s="17">
        <v>0</v>
      </c>
      <c r="AB219" s="17">
        <v>0</v>
      </c>
      <c r="AC219" s="17">
        <v>0</v>
      </c>
      <c r="AD219" s="17">
        <v>0</v>
      </c>
      <c r="AE219" s="17"/>
      <c r="AF219" s="17">
        <v>0</v>
      </c>
      <c r="AG219" s="17">
        <v>0</v>
      </c>
      <c r="AH219" s="17">
        <v>0</v>
      </c>
      <c r="AI219" s="17"/>
      <c r="AJ219" s="17">
        <v>0</v>
      </c>
      <c r="AK219" s="17">
        <v>0</v>
      </c>
      <c r="AL219" s="17">
        <v>0</v>
      </c>
      <c r="AM219" s="17">
        <v>0</v>
      </c>
      <c r="AN219" s="17">
        <v>0</v>
      </c>
      <c r="AO219" s="17"/>
      <c r="AP219" s="17">
        <v>0</v>
      </c>
      <c r="AQ219" s="17">
        <v>0</v>
      </c>
      <c r="AR219" s="17">
        <v>0</v>
      </c>
      <c r="AS219" s="17">
        <v>0</v>
      </c>
      <c r="AT219" s="17">
        <v>0</v>
      </c>
      <c r="AU219" s="17">
        <v>0</v>
      </c>
      <c r="AV219" s="17"/>
      <c r="AW219" s="17">
        <v>0</v>
      </c>
      <c r="AX219" s="17">
        <v>0</v>
      </c>
      <c r="AY219" s="17">
        <v>0</v>
      </c>
      <c r="AZ219" s="17">
        <v>0</v>
      </c>
      <c r="BA219" s="17">
        <v>0</v>
      </c>
      <c r="BB219" s="17">
        <v>0</v>
      </c>
      <c r="BC219" s="17">
        <v>0</v>
      </c>
      <c r="BD219" s="17">
        <v>0</v>
      </c>
      <c r="BE219" s="17">
        <v>0</v>
      </c>
      <c r="BF219" s="17">
        <v>0</v>
      </c>
      <c r="BG219" s="17">
        <v>0</v>
      </c>
      <c r="BH219" s="17">
        <v>0</v>
      </c>
      <c r="BI219" s="17">
        <v>0</v>
      </c>
      <c r="BJ219" s="17">
        <v>0</v>
      </c>
      <c r="BK219" s="17">
        <v>0</v>
      </c>
      <c r="BL219" s="17">
        <v>0</v>
      </c>
      <c r="BM219" s="17"/>
      <c r="BN219" s="17">
        <v>0</v>
      </c>
      <c r="BO219" s="17">
        <v>0</v>
      </c>
      <c r="BP219" s="17"/>
      <c r="BQ219" s="17">
        <v>0</v>
      </c>
      <c r="BR219" s="17">
        <v>0</v>
      </c>
      <c r="BS219" s="17"/>
      <c r="BT219" s="17">
        <v>0</v>
      </c>
      <c r="BU219" s="17"/>
      <c r="BV219" s="17">
        <v>0</v>
      </c>
      <c r="BW219" s="17">
        <v>0</v>
      </c>
      <c r="BX219" s="17">
        <v>0</v>
      </c>
      <c r="BY219" s="17"/>
      <c r="BZ219" s="17">
        <v>0</v>
      </c>
      <c r="CA219" s="17">
        <v>0</v>
      </c>
      <c r="CB219" s="17">
        <v>0</v>
      </c>
      <c r="CC219" s="17">
        <v>0</v>
      </c>
      <c r="CD219" s="17">
        <v>0</v>
      </c>
      <c r="CE219" s="17">
        <v>0</v>
      </c>
      <c r="CF219" s="17">
        <v>0</v>
      </c>
      <c r="CG219" s="17"/>
      <c r="CH219" s="17">
        <v>0</v>
      </c>
      <c r="CI219" s="17">
        <v>0</v>
      </c>
      <c r="CJ219" s="17">
        <v>0</v>
      </c>
      <c r="CK219" s="17">
        <v>0</v>
      </c>
      <c r="CL219" s="17">
        <v>0</v>
      </c>
    </row>
    <row r="220" spans="2:90" x14ac:dyDescent="0.3">
      <c r="B220" t="s">
        <v>171</v>
      </c>
      <c r="C220" s="17">
        <v>0</v>
      </c>
      <c r="D220" s="17">
        <v>0</v>
      </c>
      <c r="E220" s="17">
        <v>0</v>
      </c>
      <c r="F220" s="17"/>
      <c r="G220" s="17">
        <v>0</v>
      </c>
      <c r="H220" s="17">
        <v>0</v>
      </c>
      <c r="I220" s="17">
        <v>0</v>
      </c>
      <c r="J220" s="17">
        <v>0</v>
      </c>
      <c r="K220" s="17">
        <v>0</v>
      </c>
      <c r="L220" s="17">
        <v>0</v>
      </c>
      <c r="M220" s="17"/>
      <c r="N220" s="17">
        <v>0</v>
      </c>
      <c r="O220" s="17">
        <v>0</v>
      </c>
      <c r="P220" s="17">
        <v>0</v>
      </c>
      <c r="Q220" s="17">
        <v>0</v>
      </c>
      <c r="R220" s="17"/>
      <c r="S220" s="17">
        <v>0</v>
      </c>
      <c r="T220" s="17">
        <v>0</v>
      </c>
      <c r="U220" s="17">
        <v>0</v>
      </c>
      <c r="V220" s="17">
        <v>0</v>
      </c>
      <c r="W220" s="17">
        <v>0</v>
      </c>
      <c r="X220" s="17">
        <v>0</v>
      </c>
      <c r="Y220" s="17">
        <v>0</v>
      </c>
      <c r="Z220" s="17">
        <v>0</v>
      </c>
      <c r="AA220" s="17">
        <v>0</v>
      </c>
      <c r="AB220" s="17">
        <v>0</v>
      </c>
      <c r="AC220" s="17">
        <v>0</v>
      </c>
      <c r="AD220" s="17">
        <v>0</v>
      </c>
      <c r="AE220" s="17"/>
      <c r="AF220" s="17">
        <v>0</v>
      </c>
      <c r="AG220" s="17">
        <v>0</v>
      </c>
      <c r="AH220" s="17">
        <v>0</v>
      </c>
      <c r="AI220" s="17"/>
      <c r="AJ220" s="17">
        <v>0</v>
      </c>
      <c r="AK220" s="17">
        <v>0</v>
      </c>
      <c r="AL220" s="17">
        <v>0</v>
      </c>
      <c r="AM220" s="17">
        <v>0</v>
      </c>
      <c r="AN220" s="17">
        <v>0</v>
      </c>
      <c r="AO220" s="17"/>
      <c r="AP220" s="17">
        <v>0</v>
      </c>
      <c r="AQ220" s="17">
        <v>0</v>
      </c>
      <c r="AR220" s="17">
        <v>0</v>
      </c>
      <c r="AS220" s="17">
        <v>0</v>
      </c>
      <c r="AT220" s="17">
        <v>0</v>
      </c>
      <c r="AU220" s="17">
        <v>0</v>
      </c>
      <c r="AV220" s="17"/>
      <c r="AW220" s="17">
        <v>0</v>
      </c>
      <c r="AX220" s="17">
        <v>0</v>
      </c>
      <c r="AY220" s="17">
        <v>0</v>
      </c>
      <c r="AZ220" s="17">
        <v>0</v>
      </c>
      <c r="BA220" s="17">
        <v>0</v>
      </c>
      <c r="BB220" s="17">
        <v>0</v>
      </c>
      <c r="BC220" s="17">
        <v>0</v>
      </c>
      <c r="BD220" s="17">
        <v>0</v>
      </c>
      <c r="BE220" s="17">
        <v>0</v>
      </c>
      <c r="BF220" s="17">
        <v>0</v>
      </c>
      <c r="BG220" s="17">
        <v>0</v>
      </c>
      <c r="BH220" s="17">
        <v>0</v>
      </c>
      <c r="BI220" s="17">
        <v>0</v>
      </c>
      <c r="BJ220" s="17">
        <v>0</v>
      </c>
      <c r="BK220" s="17">
        <v>0</v>
      </c>
      <c r="BL220" s="17">
        <v>0</v>
      </c>
      <c r="BM220" s="17"/>
      <c r="BN220" s="17">
        <v>0</v>
      </c>
      <c r="BO220" s="17">
        <v>0</v>
      </c>
      <c r="BP220" s="17"/>
      <c r="BQ220" s="17">
        <v>0</v>
      </c>
      <c r="BR220" s="17">
        <v>0</v>
      </c>
      <c r="BS220" s="17"/>
      <c r="BT220" s="17">
        <v>0</v>
      </c>
      <c r="BU220" s="17"/>
      <c r="BV220" s="17">
        <v>0</v>
      </c>
      <c r="BW220" s="17">
        <v>0</v>
      </c>
      <c r="BX220" s="17">
        <v>0</v>
      </c>
      <c r="BY220" s="17"/>
      <c r="BZ220" s="17">
        <v>0</v>
      </c>
      <c r="CA220" s="17">
        <v>0</v>
      </c>
      <c r="CB220" s="17">
        <v>0</v>
      </c>
      <c r="CC220" s="17">
        <v>0</v>
      </c>
      <c r="CD220" s="17">
        <v>0</v>
      </c>
      <c r="CE220" s="17">
        <v>0</v>
      </c>
      <c r="CF220" s="17">
        <v>0</v>
      </c>
      <c r="CG220" s="17"/>
      <c r="CH220" s="17">
        <v>0</v>
      </c>
      <c r="CI220" s="17">
        <v>0</v>
      </c>
      <c r="CJ220" s="17">
        <v>0</v>
      </c>
      <c r="CK220" s="17">
        <v>0</v>
      </c>
      <c r="CL220" s="17">
        <v>0</v>
      </c>
    </row>
    <row r="221" spans="2:90" x14ac:dyDescent="0.3">
      <c r="B221" t="s">
        <v>172</v>
      </c>
      <c r="C221" s="17">
        <v>0</v>
      </c>
      <c r="D221" s="17">
        <v>0</v>
      </c>
      <c r="E221" s="17">
        <v>0</v>
      </c>
      <c r="F221" s="17"/>
      <c r="G221" s="17">
        <v>0</v>
      </c>
      <c r="H221" s="17">
        <v>0</v>
      </c>
      <c r="I221" s="17">
        <v>0</v>
      </c>
      <c r="J221" s="17">
        <v>0</v>
      </c>
      <c r="K221" s="17">
        <v>0</v>
      </c>
      <c r="L221" s="17">
        <v>0</v>
      </c>
      <c r="M221" s="17"/>
      <c r="N221" s="17">
        <v>0</v>
      </c>
      <c r="O221" s="17">
        <v>0</v>
      </c>
      <c r="P221" s="17">
        <v>0</v>
      </c>
      <c r="Q221" s="17">
        <v>0</v>
      </c>
      <c r="R221" s="17"/>
      <c r="S221" s="17">
        <v>0</v>
      </c>
      <c r="T221" s="17">
        <v>0</v>
      </c>
      <c r="U221" s="17">
        <v>0</v>
      </c>
      <c r="V221" s="17">
        <v>0</v>
      </c>
      <c r="W221" s="17">
        <v>0</v>
      </c>
      <c r="X221" s="17">
        <v>0</v>
      </c>
      <c r="Y221" s="17">
        <v>0</v>
      </c>
      <c r="Z221" s="17">
        <v>0</v>
      </c>
      <c r="AA221" s="17">
        <v>0</v>
      </c>
      <c r="AB221" s="17">
        <v>0</v>
      </c>
      <c r="AC221" s="17">
        <v>0</v>
      </c>
      <c r="AD221" s="17">
        <v>0</v>
      </c>
      <c r="AE221" s="17"/>
      <c r="AF221" s="17">
        <v>0</v>
      </c>
      <c r="AG221" s="17">
        <v>0</v>
      </c>
      <c r="AH221" s="17">
        <v>0</v>
      </c>
      <c r="AI221" s="17"/>
      <c r="AJ221" s="17">
        <v>0</v>
      </c>
      <c r="AK221" s="17">
        <v>0</v>
      </c>
      <c r="AL221" s="17">
        <v>0</v>
      </c>
      <c r="AM221" s="17">
        <v>0</v>
      </c>
      <c r="AN221" s="17">
        <v>0</v>
      </c>
      <c r="AO221" s="17"/>
      <c r="AP221" s="17">
        <v>0</v>
      </c>
      <c r="AQ221" s="17">
        <v>0</v>
      </c>
      <c r="AR221" s="17">
        <v>0</v>
      </c>
      <c r="AS221" s="17">
        <v>0</v>
      </c>
      <c r="AT221" s="17">
        <v>0</v>
      </c>
      <c r="AU221" s="17">
        <v>0</v>
      </c>
      <c r="AV221" s="17"/>
      <c r="AW221" s="17">
        <v>0</v>
      </c>
      <c r="AX221" s="17">
        <v>0</v>
      </c>
      <c r="AY221" s="17">
        <v>0</v>
      </c>
      <c r="AZ221" s="17">
        <v>0</v>
      </c>
      <c r="BA221" s="17">
        <v>0</v>
      </c>
      <c r="BB221" s="17">
        <v>0</v>
      </c>
      <c r="BC221" s="17">
        <v>0</v>
      </c>
      <c r="BD221" s="17">
        <v>0</v>
      </c>
      <c r="BE221" s="17">
        <v>0</v>
      </c>
      <c r="BF221" s="17">
        <v>0</v>
      </c>
      <c r="BG221" s="17">
        <v>0</v>
      </c>
      <c r="BH221" s="17">
        <v>0</v>
      </c>
      <c r="BI221" s="17">
        <v>0</v>
      </c>
      <c r="BJ221" s="17">
        <v>0</v>
      </c>
      <c r="BK221" s="17">
        <v>0</v>
      </c>
      <c r="BL221" s="17">
        <v>0</v>
      </c>
      <c r="BM221" s="17"/>
      <c r="BN221" s="17">
        <v>0</v>
      </c>
      <c r="BO221" s="17">
        <v>0</v>
      </c>
      <c r="BP221" s="17"/>
      <c r="BQ221" s="17">
        <v>0</v>
      </c>
      <c r="BR221" s="17">
        <v>0</v>
      </c>
      <c r="BS221" s="17"/>
      <c r="BT221" s="17">
        <v>0</v>
      </c>
      <c r="BU221" s="17"/>
      <c r="BV221" s="17">
        <v>0</v>
      </c>
      <c r="BW221" s="17">
        <v>0</v>
      </c>
      <c r="BX221" s="17">
        <v>0</v>
      </c>
      <c r="BY221" s="17"/>
      <c r="BZ221" s="17">
        <v>0</v>
      </c>
      <c r="CA221" s="17">
        <v>0</v>
      </c>
      <c r="CB221" s="17">
        <v>0</v>
      </c>
      <c r="CC221" s="17">
        <v>0</v>
      </c>
      <c r="CD221" s="17">
        <v>0</v>
      </c>
      <c r="CE221" s="17">
        <v>0</v>
      </c>
      <c r="CF221" s="17">
        <v>0</v>
      </c>
      <c r="CG221" s="17"/>
      <c r="CH221" s="17">
        <v>0</v>
      </c>
      <c r="CI221" s="17">
        <v>0</v>
      </c>
      <c r="CJ221" s="17">
        <v>0</v>
      </c>
      <c r="CK221" s="17">
        <v>0</v>
      </c>
      <c r="CL221" s="17">
        <v>0</v>
      </c>
    </row>
    <row r="222" spans="2:90" x14ac:dyDescent="0.3">
      <c r="B222" t="s">
        <v>118</v>
      </c>
      <c r="C222" s="17">
        <v>0</v>
      </c>
      <c r="D222" s="17">
        <v>0</v>
      </c>
      <c r="E222" s="17">
        <v>0</v>
      </c>
      <c r="F222" s="17"/>
      <c r="G222" s="17">
        <v>0</v>
      </c>
      <c r="H222" s="17">
        <v>0</v>
      </c>
      <c r="I222" s="17">
        <v>0</v>
      </c>
      <c r="J222" s="17">
        <v>0</v>
      </c>
      <c r="K222" s="17">
        <v>0</v>
      </c>
      <c r="L222" s="17">
        <v>0</v>
      </c>
      <c r="M222" s="17"/>
      <c r="N222" s="17">
        <v>0</v>
      </c>
      <c r="O222" s="17">
        <v>0</v>
      </c>
      <c r="P222" s="17">
        <v>0</v>
      </c>
      <c r="Q222" s="17">
        <v>0</v>
      </c>
      <c r="R222" s="17"/>
      <c r="S222" s="17">
        <v>0</v>
      </c>
      <c r="T222" s="17">
        <v>0</v>
      </c>
      <c r="U222" s="17">
        <v>0</v>
      </c>
      <c r="V222" s="17">
        <v>0</v>
      </c>
      <c r="W222" s="17">
        <v>0</v>
      </c>
      <c r="X222" s="17">
        <v>0</v>
      </c>
      <c r="Y222" s="17">
        <v>0</v>
      </c>
      <c r="Z222" s="17">
        <v>0</v>
      </c>
      <c r="AA222" s="17">
        <v>0</v>
      </c>
      <c r="AB222" s="17">
        <v>0</v>
      </c>
      <c r="AC222" s="17">
        <v>0</v>
      </c>
      <c r="AD222" s="17">
        <v>0</v>
      </c>
      <c r="AE222" s="17"/>
      <c r="AF222" s="17">
        <v>0</v>
      </c>
      <c r="AG222" s="17">
        <v>0</v>
      </c>
      <c r="AH222" s="17">
        <v>0</v>
      </c>
      <c r="AI222" s="17"/>
      <c r="AJ222" s="17">
        <v>0</v>
      </c>
      <c r="AK222" s="17">
        <v>0</v>
      </c>
      <c r="AL222" s="17">
        <v>0</v>
      </c>
      <c r="AM222" s="17">
        <v>0</v>
      </c>
      <c r="AN222" s="17">
        <v>0</v>
      </c>
      <c r="AO222" s="17"/>
      <c r="AP222" s="17">
        <v>0</v>
      </c>
      <c r="AQ222" s="17">
        <v>0</v>
      </c>
      <c r="AR222" s="17">
        <v>0</v>
      </c>
      <c r="AS222" s="17">
        <v>0</v>
      </c>
      <c r="AT222" s="17">
        <v>0</v>
      </c>
      <c r="AU222" s="17">
        <v>0</v>
      </c>
      <c r="AV222" s="17"/>
      <c r="AW222" s="17">
        <v>0</v>
      </c>
      <c r="AX222" s="17">
        <v>0</v>
      </c>
      <c r="AY222" s="17">
        <v>0</v>
      </c>
      <c r="AZ222" s="17">
        <v>0</v>
      </c>
      <c r="BA222" s="17">
        <v>0</v>
      </c>
      <c r="BB222" s="17">
        <v>0</v>
      </c>
      <c r="BC222" s="17">
        <v>0</v>
      </c>
      <c r="BD222" s="17">
        <v>0</v>
      </c>
      <c r="BE222" s="17">
        <v>0</v>
      </c>
      <c r="BF222" s="17">
        <v>0</v>
      </c>
      <c r="BG222" s="17">
        <v>0</v>
      </c>
      <c r="BH222" s="17">
        <v>0</v>
      </c>
      <c r="BI222" s="17">
        <v>0</v>
      </c>
      <c r="BJ222" s="17">
        <v>0</v>
      </c>
      <c r="BK222" s="17">
        <v>0</v>
      </c>
      <c r="BL222" s="17">
        <v>0</v>
      </c>
      <c r="BM222" s="17"/>
      <c r="BN222" s="17">
        <v>0</v>
      </c>
      <c r="BO222" s="17">
        <v>0</v>
      </c>
      <c r="BP222" s="17"/>
      <c r="BQ222" s="17">
        <v>0</v>
      </c>
      <c r="BR222" s="17">
        <v>0</v>
      </c>
      <c r="BS222" s="17"/>
      <c r="BT222" s="17">
        <v>0</v>
      </c>
      <c r="BU222" s="17"/>
      <c r="BV222" s="17">
        <v>0</v>
      </c>
      <c r="BW222" s="17">
        <v>0</v>
      </c>
      <c r="BX222" s="17">
        <v>0</v>
      </c>
      <c r="BY222" s="17"/>
      <c r="BZ222" s="17">
        <v>0</v>
      </c>
      <c r="CA222" s="17">
        <v>0</v>
      </c>
      <c r="CB222" s="17">
        <v>0</v>
      </c>
      <c r="CC222" s="17">
        <v>0</v>
      </c>
      <c r="CD222" s="17">
        <v>0</v>
      </c>
      <c r="CE222" s="17">
        <v>0</v>
      </c>
      <c r="CF222" s="17">
        <v>0</v>
      </c>
      <c r="CG222" s="17"/>
      <c r="CH222" s="17">
        <v>0</v>
      </c>
      <c r="CI222" s="17">
        <v>0</v>
      </c>
      <c r="CJ222" s="17">
        <v>0</v>
      </c>
      <c r="CK222" s="17">
        <v>0</v>
      </c>
      <c r="CL222" s="17">
        <v>0</v>
      </c>
    </row>
    <row r="223" spans="2:90" x14ac:dyDescent="0.3">
      <c r="B223" t="s">
        <v>173</v>
      </c>
      <c r="C223" s="17">
        <v>1</v>
      </c>
      <c r="D223" s="17">
        <v>1</v>
      </c>
      <c r="E223" s="17">
        <v>1</v>
      </c>
      <c r="F223" s="17"/>
      <c r="G223" s="17">
        <v>1</v>
      </c>
      <c r="H223" s="17">
        <v>1</v>
      </c>
      <c r="I223" s="17">
        <v>1</v>
      </c>
      <c r="J223" s="17">
        <v>1</v>
      </c>
      <c r="K223" s="17">
        <v>1</v>
      </c>
      <c r="L223" s="17">
        <v>1</v>
      </c>
      <c r="M223" s="17"/>
      <c r="N223" s="17">
        <v>1</v>
      </c>
      <c r="O223" s="17">
        <v>1</v>
      </c>
      <c r="P223" s="17">
        <v>1</v>
      </c>
      <c r="Q223" s="17">
        <v>1</v>
      </c>
      <c r="R223" s="17"/>
      <c r="S223" s="17">
        <v>1</v>
      </c>
      <c r="T223" s="17">
        <v>1</v>
      </c>
      <c r="U223" s="17">
        <v>1</v>
      </c>
      <c r="V223" s="17">
        <v>1</v>
      </c>
      <c r="W223" s="17">
        <v>1</v>
      </c>
      <c r="X223" s="17">
        <v>1</v>
      </c>
      <c r="Y223" s="17">
        <v>1</v>
      </c>
      <c r="Z223" s="17">
        <v>1</v>
      </c>
      <c r="AA223" s="17">
        <v>1</v>
      </c>
      <c r="AB223" s="17">
        <v>1</v>
      </c>
      <c r="AC223" s="17">
        <v>1</v>
      </c>
      <c r="AD223" s="17">
        <v>1</v>
      </c>
      <c r="AE223" s="17"/>
      <c r="AF223" s="17">
        <v>1</v>
      </c>
      <c r="AG223" s="17">
        <v>1</v>
      </c>
      <c r="AH223" s="17">
        <v>1</v>
      </c>
      <c r="AI223" s="17"/>
      <c r="AJ223" s="17">
        <v>1</v>
      </c>
      <c r="AK223" s="17">
        <v>1</v>
      </c>
      <c r="AL223" s="17">
        <v>1</v>
      </c>
      <c r="AM223" s="17">
        <v>1</v>
      </c>
      <c r="AN223" s="17">
        <v>1</v>
      </c>
      <c r="AO223" s="17"/>
      <c r="AP223" s="17">
        <v>1</v>
      </c>
      <c r="AQ223" s="17">
        <v>1</v>
      </c>
      <c r="AR223" s="17">
        <v>1</v>
      </c>
      <c r="AS223" s="17">
        <v>1</v>
      </c>
      <c r="AT223" s="17">
        <v>1</v>
      </c>
      <c r="AU223" s="17">
        <v>1</v>
      </c>
      <c r="AV223" s="17"/>
      <c r="AW223" s="17">
        <v>1</v>
      </c>
      <c r="AX223" s="17">
        <v>1</v>
      </c>
      <c r="AY223" s="17">
        <v>1</v>
      </c>
      <c r="AZ223" s="17">
        <v>1</v>
      </c>
      <c r="BA223" s="17">
        <v>1</v>
      </c>
      <c r="BB223" s="17">
        <v>1</v>
      </c>
      <c r="BC223" s="17">
        <v>1</v>
      </c>
      <c r="BD223" s="17">
        <v>1</v>
      </c>
      <c r="BE223" s="17">
        <v>1</v>
      </c>
      <c r="BF223" s="17">
        <v>1</v>
      </c>
      <c r="BG223" s="17">
        <v>1</v>
      </c>
      <c r="BH223" s="17">
        <v>1</v>
      </c>
      <c r="BI223" s="17">
        <v>1</v>
      </c>
      <c r="BJ223" s="17">
        <v>1</v>
      </c>
      <c r="BK223" s="17">
        <v>1</v>
      </c>
      <c r="BL223" s="17">
        <v>1</v>
      </c>
      <c r="BM223" s="17"/>
      <c r="BN223" s="17">
        <v>1</v>
      </c>
      <c r="BO223" s="17">
        <v>1</v>
      </c>
      <c r="BP223" s="17"/>
      <c r="BQ223" s="17">
        <v>1</v>
      </c>
      <c r="BR223" s="17">
        <v>1</v>
      </c>
      <c r="BS223" s="17"/>
      <c r="BT223" s="17">
        <v>1</v>
      </c>
      <c r="BU223" s="17"/>
      <c r="BV223" s="17">
        <v>1</v>
      </c>
      <c r="BW223" s="17">
        <v>1</v>
      </c>
      <c r="BX223" s="17">
        <v>1</v>
      </c>
      <c r="BY223" s="17"/>
      <c r="BZ223" s="17">
        <v>1</v>
      </c>
      <c r="CA223" s="17">
        <v>1</v>
      </c>
      <c r="CB223" s="17">
        <v>1</v>
      </c>
      <c r="CC223" s="17">
        <v>1</v>
      </c>
      <c r="CD223" s="17">
        <v>1</v>
      </c>
      <c r="CE223" s="17">
        <v>1</v>
      </c>
      <c r="CF223" s="17">
        <v>1</v>
      </c>
      <c r="CG223" s="17"/>
      <c r="CH223" s="17">
        <v>1</v>
      </c>
      <c r="CI223" s="17">
        <v>1</v>
      </c>
      <c r="CJ223" s="17">
        <v>1</v>
      </c>
      <c r="CK223" s="17">
        <v>1</v>
      </c>
      <c r="CL223" s="17">
        <v>1</v>
      </c>
    </row>
    <row r="224" spans="2:90" x14ac:dyDescent="0.3">
      <c r="B224" t="s">
        <v>174</v>
      </c>
      <c r="C224" s="17">
        <v>0</v>
      </c>
      <c r="D224" s="17">
        <v>0</v>
      </c>
      <c r="E224" s="17">
        <v>0</v>
      </c>
      <c r="F224" s="17"/>
      <c r="G224" s="17">
        <v>0</v>
      </c>
      <c r="H224" s="17">
        <v>0</v>
      </c>
      <c r="I224" s="17">
        <v>0</v>
      </c>
      <c r="J224" s="17">
        <v>0</v>
      </c>
      <c r="K224" s="17">
        <v>0</v>
      </c>
      <c r="L224" s="17">
        <v>0</v>
      </c>
      <c r="M224" s="17"/>
      <c r="N224" s="17">
        <v>0</v>
      </c>
      <c r="O224" s="17">
        <v>0</v>
      </c>
      <c r="P224" s="17">
        <v>0</v>
      </c>
      <c r="Q224" s="17">
        <v>0</v>
      </c>
      <c r="R224" s="17"/>
      <c r="S224" s="17">
        <v>0</v>
      </c>
      <c r="T224" s="17">
        <v>0</v>
      </c>
      <c r="U224" s="17">
        <v>0</v>
      </c>
      <c r="V224" s="17">
        <v>0</v>
      </c>
      <c r="W224" s="17">
        <v>0</v>
      </c>
      <c r="X224" s="17">
        <v>0</v>
      </c>
      <c r="Y224" s="17">
        <v>0</v>
      </c>
      <c r="Z224" s="17">
        <v>0</v>
      </c>
      <c r="AA224" s="17">
        <v>0</v>
      </c>
      <c r="AB224" s="17">
        <v>0</v>
      </c>
      <c r="AC224" s="17">
        <v>0</v>
      </c>
      <c r="AD224" s="17">
        <v>0</v>
      </c>
      <c r="AE224" s="17"/>
      <c r="AF224" s="17">
        <v>0</v>
      </c>
      <c r="AG224" s="17">
        <v>0</v>
      </c>
      <c r="AH224" s="17">
        <v>0</v>
      </c>
      <c r="AI224" s="17"/>
      <c r="AJ224" s="17">
        <v>0</v>
      </c>
      <c r="AK224" s="17">
        <v>0</v>
      </c>
      <c r="AL224" s="17">
        <v>0</v>
      </c>
      <c r="AM224" s="17">
        <v>0</v>
      </c>
      <c r="AN224" s="17">
        <v>0</v>
      </c>
      <c r="AO224" s="17"/>
      <c r="AP224" s="17">
        <v>0</v>
      </c>
      <c r="AQ224" s="17">
        <v>0</v>
      </c>
      <c r="AR224" s="17">
        <v>0</v>
      </c>
      <c r="AS224" s="17">
        <v>0</v>
      </c>
      <c r="AT224" s="17">
        <v>0</v>
      </c>
      <c r="AU224" s="17">
        <v>0</v>
      </c>
      <c r="AV224" s="17"/>
      <c r="AW224" s="17">
        <v>0</v>
      </c>
      <c r="AX224" s="17">
        <v>0</v>
      </c>
      <c r="AY224" s="17">
        <v>0</v>
      </c>
      <c r="AZ224" s="17">
        <v>0</v>
      </c>
      <c r="BA224" s="17">
        <v>0</v>
      </c>
      <c r="BB224" s="17">
        <v>0</v>
      </c>
      <c r="BC224" s="17">
        <v>0</v>
      </c>
      <c r="BD224" s="17">
        <v>0</v>
      </c>
      <c r="BE224" s="17">
        <v>0</v>
      </c>
      <c r="BF224" s="17">
        <v>0</v>
      </c>
      <c r="BG224" s="17">
        <v>0</v>
      </c>
      <c r="BH224" s="17">
        <v>0</v>
      </c>
      <c r="BI224" s="17">
        <v>0</v>
      </c>
      <c r="BJ224" s="17">
        <v>0</v>
      </c>
      <c r="BK224" s="17">
        <v>0</v>
      </c>
      <c r="BL224" s="17">
        <v>0</v>
      </c>
      <c r="BM224" s="17"/>
      <c r="BN224" s="17">
        <v>0</v>
      </c>
      <c r="BO224" s="17">
        <v>0</v>
      </c>
      <c r="BP224" s="17"/>
      <c r="BQ224" s="17">
        <v>0</v>
      </c>
      <c r="BR224" s="17">
        <v>0</v>
      </c>
      <c r="BS224" s="17"/>
      <c r="BT224" s="17">
        <v>0</v>
      </c>
      <c r="BU224" s="17"/>
      <c r="BV224" s="17">
        <v>0</v>
      </c>
      <c r="BW224" s="17">
        <v>0</v>
      </c>
      <c r="BX224" s="17">
        <v>0</v>
      </c>
      <c r="BY224" s="17"/>
      <c r="BZ224" s="17">
        <v>0</v>
      </c>
      <c r="CA224" s="17">
        <v>0</v>
      </c>
      <c r="CB224" s="17">
        <v>0</v>
      </c>
      <c r="CC224" s="17">
        <v>0</v>
      </c>
      <c r="CD224" s="17">
        <v>0</v>
      </c>
      <c r="CE224" s="17">
        <v>0</v>
      </c>
      <c r="CF224" s="17">
        <v>0</v>
      </c>
      <c r="CG224" s="17"/>
      <c r="CH224" s="17">
        <v>0</v>
      </c>
      <c r="CI224" s="17">
        <v>0</v>
      </c>
      <c r="CJ224" s="17">
        <v>0</v>
      </c>
      <c r="CK224" s="17">
        <v>0</v>
      </c>
      <c r="CL224" s="17">
        <v>0</v>
      </c>
    </row>
    <row r="225" spans="2:90" x14ac:dyDescent="0.3">
      <c r="B225" t="s">
        <v>121</v>
      </c>
      <c r="C225" s="17">
        <v>1</v>
      </c>
      <c r="D225" s="17">
        <v>1</v>
      </c>
      <c r="E225" s="17">
        <v>1</v>
      </c>
      <c r="F225" s="17"/>
      <c r="G225" s="17">
        <v>1</v>
      </c>
      <c r="H225" s="17">
        <v>1</v>
      </c>
      <c r="I225" s="17">
        <v>1</v>
      </c>
      <c r="J225" s="17">
        <v>1</v>
      </c>
      <c r="K225" s="17">
        <v>1</v>
      </c>
      <c r="L225" s="17">
        <v>1</v>
      </c>
      <c r="M225" s="17"/>
      <c r="N225" s="17">
        <v>1</v>
      </c>
      <c r="O225" s="17">
        <v>1</v>
      </c>
      <c r="P225" s="17">
        <v>1</v>
      </c>
      <c r="Q225" s="17">
        <v>1</v>
      </c>
      <c r="R225" s="17"/>
      <c r="S225" s="17">
        <v>1</v>
      </c>
      <c r="T225" s="17">
        <v>1</v>
      </c>
      <c r="U225" s="17">
        <v>1</v>
      </c>
      <c r="V225" s="17">
        <v>1</v>
      </c>
      <c r="W225" s="17">
        <v>1</v>
      </c>
      <c r="X225" s="17">
        <v>1</v>
      </c>
      <c r="Y225" s="17">
        <v>1</v>
      </c>
      <c r="Z225" s="17">
        <v>1</v>
      </c>
      <c r="AA225" s="17">
        <v>1</v>
      </c>
      <c r="AB225" s="17">
        <v>1</v>
      </c>
      <c r="AC225" s="17">
        <v>1</v>
      </c>
      <c r="AD225" s="17">
        <v>1</v>
      </c>
      <c r="AE225" s="17"/>
      <c r="AF225" s="17">
        <v>1</v>
      </c>
      <c r="AG225" s="17">
        <v>1</v>
      </c>
      <c r="AH225" s="17">
        <v>1</v>
      </c>
      <c r="AI225" s="17"/>
      <c r="AJ225" s="17">
        <v>1</v>
      </c>
      <c r="AK225" s="17">
        <v>1</v>
      </c>
      <c r="AL225" s="17">
        <v>1</v>
      </c>
      <c r="AM225" s="17">
        <v>1</v>
      </c>
      <c r="AN225" s="17">
        <v>1</v>
      </c>
      <c r="AO225" s="17"/>
      <c r="AP225" s="17">
        <v>1</v>
      </c>
      <c r="AQ225" s="17">
        <v>1</v>
      </c>
      <c r="AR225" s="17">
        <v>1</v>
      </c>
      <c r="AS225" s="17">
        <v>1</v>
      </c>
      <c r="AT225" s="17">
        <v>1</v>
      </c>
      <c r="AU225" s="17">
        <v>1</v>
      </c>
      <c r="AV225" s="17"/>
      <c r="AW225" s="17">
        <v>1</v>
      </c>
      <c r="AX225" s="17">
        <v>1</v>
      </c>
      <c r="AY225" s="17">
        <v>1</v>
      </c>
      <c r="AZ225" s="17">
        <v>1</v>
      </c>
      <c r="BA225" s="17">
        <v>1</v>
      </c>
      <c r="BB225" s="17">
        <v>1</v>
      </c>
      <c r="BC225" s="17">
        <v>1</v>
      </c>
      <c r="BD225" s="17">
        <v>1</v>
      </c>
      <c r="BE225" s="17">
        <v>1</v>
      </c>
      <c r="BF225" s="17">
        <v>1</v>
      </c>
      <c r="BG225" s="17">
        <v>1</v>
      </c>
      <c r="BH225" s="17">
        <v>1</v>
      </c>
      <c r="BI225" s="17">
        <v>1</v>
      </c>
      <c r="BJ225" s="17">
        <v>1</v>
      </c>
      <c r="BK225" s="17">
        <v>1</v>
      </c>
      <c r="BL225" s="17">
        <v>1</v>
      </c>
      <c r="BM225" s="17"/>
      <c r="BN225" s="17">
        <v>1</v>
      </c>
      <c r="BO225" s="17">
        <v>1</v>
      </c>
      <c r="BP225" s="17"/>
      <c r="BQ225" s="17">
        <v>1</v>
      </c>
      <c r="BR225" s="17">
        <v>1</v>
      </c>
      <c r="BS225" s="17"/>
      <c r="BT225" s="17">
        <v>1</v>
      </c>
      <c r="BU225" s="17"/>
      <c r="BV225" s="17">
        <v>1</v>
      </c>
      <c r="BW225" s="17">
        <v>1</v>
      </c>
      <c r="BX225" s="17">
        <v>1</v>
      </c>
      <c r="BY225" s="17"/>
      <c r="BZ225" s="17">
        <v>1</v>
      </c>
      <c r="CA225" s="17">
        <v>1</v>
      </c>
      <c r="CB225" s="17">
        <v>1</v>
      </c>
      <c r="CC225" s="17">
        <v>1</v>
      </c>
      <c r="CD225" s="17">
        <v>1</v>
      </c>
      <c r="CE225" s="17">
        <v>1</v>
      </c>
      <c r="CF225" s="17">
        <v>1</v>
      </c>
      <c r="CG225" s="17"/>
      <c r="CH225" s="17">
        <v>1</v>
      </c>
      <c r="CI225" s="17">
        <v>1</v>
      </c>
      <c r="CJ225" s="17">
        <v>1</v>
      </c>
      <c r="CK225" s="17">
        <v>1</v>
      </c>
      <c r="CL225" s="17">
        <v>1</v>
      </c>
    </row>
    <row r="226" spans="2:90" x14ac:dyDescent="0.3">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row>
    <row r="227" spans="2:90" x14ac:dyDescent="0.3">
      <c r="B227" s="6" t="s">
        <v>181</v>
      </c>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row>
    <row r="228" spans="2:90" x14ac:dyDescent="0.3">
      <c r="B228" s="24" t="s">
        <v>110</v>
      </c>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row>
    <row r="229" spans="2:90" x14ac:dyDescent="0.3">
      <c r="B229" t="s">
        <v>168</v>
      </c>
      <c r="C229" s="17">
        <v>0.190139705751877</v>
      </c>
      <c r="D229" s="17">
        <v>0.17473476887095701</v>
      </c>
      <c r="E229" s="17">
        <v>0.20275212951469901</v>
      </c>
      <c r="F229" s="17"/>
      <c r="G229" s="17">
        <v>0.26460616306387602</v>
      </c>
      <c r="H229" s="17">
        <v>0.20168373426984701</v>
      </c>
      <c r="I229" s="17">
        <v>0.26123050943535298</v>
      </c>
      <c r="J229" s="17">
        <v>0.24826941157875401</v>
      </c>
      <c r="K229" s="17">
        <v>0.132459941521926</v>
      </c>
      <c r="L229" s="17">
        <v>6.45355994551471E-2</v>
      </c>
      <c r="M229" s="17"/>
      <c r="N229" s="17">
        <v>0.10683413994777401</v>
      </c>
      <c r="O229" s="17">
        <v>0.23151047747953599</v>
      </c>
      <c r="P229" s="17">
        <v>0.14263396937787601</v>
      </c>
      <c r="Q229" s="17">
        <v>0.28070668970203</v>
      </c>
      <c r="R229" s="17"/>
      <c r="S229" s="17">
        <v>0.22179401462151299</v>
      </c>
      <c r="T229" s="17">
        <v>0.16601974997225299</v>
      </c>
      <c r="U229" s="17">
        <v>0.20300325298678401</v>
      </c>
      <c r="V229" s="17">
        <v>0.12926562992684701</v>
      </c>
      <c r="W229" s="17">
        <v>0.19371915028636</v>
      </c>
      <c r="X229" s="17">
        <v>0.18948966768446801</v>
      </c>
      <c r="Y229" s="17">
        <v>0.17545537012440299</v>
      </c>
      <c r="Z229" s="17">
        <v>0.211231417832804</v>
      </c>
      <c r="AA229" s="17">
        <v>0.16792674461182699</v>
      </c>
      <c r="AB229" s="17">
        <v>0.21495492473262501</v>
      </c>
      <c r="AC229" s="17">
        <v>0.179149510983346</v>
      </c>
      <c r="AD229" s="17">
        <v>0.32544824897223301</v>
      </c>
      <c r="AE229" s="17"/>
      <c r="AF229" s="17">
        <v>0.17606111247464001</v>
      </c>
      <c r="AG229" s="17">
        <v>0.18158863535079101</v>
      </c>
      <c r="AH229" s="17">
        <v>0.22004031012778</v>
      </c>
      <c r="AI229" s="17"/>
      <c r="AJ229" s="17">
        <v>0.10241459286063199</v>
      </c>
      <c r="AK229" s="17">
        <v>0.183584604137396</v>
      </c>
      <c r="AL229" s="17">
        <v>0.11388963211504401</v>
      </c>
      <c r="AM229" s="17">
        <v>0.245177835267961</v>
      </c>
      <c r="AN229" s="17">
        <v>0.24591969539866099</v>
      </c>
      <c r="AO229" s="17"/>
      <c r="AP229" s="17">
        <v>0.16362465860261899</v>
      </c>
      <c r="AQ229" s="17">
        <v>0.12646617946105901</v>
      </c>
      <c r="AR229" s="17">
        <v>0.177441485949525</v>
      </c>
      <c r="AS229" s="17">
        <v>0.204099623986322</v>
      </c>
      <c r="AT229" s="17">
        <v>0.289187874965391</v>
      </c>
      <c r="AU229" s="17">
        <v>0.12170764982156899</v>
      </c>
      <c r="AV229" s="17"/>
      <c r="AW229" s="17">
        <v>0.28557835709086998</v>
      </c>
      <c r="AX229" s="17">
        <v>0.38958319626103899</v>
      </c>
      <c r="AY229" s="17">
        <v>0.21548103450266401</v>
      </c>
      <c r="AZ229" s="17">
        <v>0.250312704366836</v>
      </c>
      <c r="BA229" s="17">
        <v>0.230133845333653</v>
      </c>
      <c r="BB229" s="17">
        <v>0.28036084265966299</v>
      </c>
      <c r="BC229" s="17">
        <v>0.20405084775917301</v>
      </c>
      <c r="BD229" s="17">
        <v>0.113632172231701</v>
      </c>
      <c r="BE229" s="17">
        <v>0.18348464108219301</v>
      </c>
      <c r="BF229" s="17">
        <v>0.118695816102365</v>
      </c>
      <c r="BG229" s="17">
        <v>0.17140303131859599</v>
      </c>
      <c r="BH229" s="17">
        <v>8.5477795316024105E-2</v>
      </c>
      <c r="BI229" s="17">
        <v>0.150357755135026</v>
      </c>
      <c r="BJ229" s="17">
        <v>0.13140373899472901</v>
      </c>
      <c r="BK229" s="17">
        <v>6.5154397239100395E-2</v>
      </c>
      <c r="BL229" s="17">
        <v>9.03103332885037E-2</v>
      </c>
      <c r="BM229" s="17"/>
      <c r="BN229" s="17">
        <v>0.16151649057944001</v>
      </c>
      <c r="BO229" s="17">
        <v>0.230162664462358</v>
      </c>
      <c r="BP229" s="17"/>
      <c r="BQ229" s="17">
        <v>0.15870069937971201</v>
      </c>
      <c r="BR229" s="17">
        <v>0.24237829895594501</v>
      </c>
      <c r="BS229" s="17"/>
      <c r="BT229" s="17">
        <v>0.15619761490533901</v>
      </c>
      <c r="BU229" s="17"/>
      <c r="BV229" s="17">
        <v>0.233299171410458</v>
      </c>
      <c r="BW229" s="17">
        <v>0.22086889773823601</v>
      </c>
      <c r="BX229" s="17">
        <v>0.150918340016792</v>
      </c>
      <c r="BY229" s="17"/>
      <c r="BZ229" s="17">
        <v>0.57475617819661795</v>
      </c>
      <c r="CA229" s="17">
        <v>0.33404959688071501</v>
      </c>
      <c r="CB229" s="17">
        <v>0.216760061512527</v>
      </c>
      <c r="CC229" s="17">
        <v>0.11381376817365201</v>
      </c>
      <c r="CD229" s="17">
        <v>0.1137469610564</v>
      </c>
      <c r="CE229" s="17">
        <v>4.9681523544087801E-2</v>
      </c>
      <c r="CF229" s="17">
        <v>7.2953708980641005E-2</v>
      </c>
      <c r="CG229" s="17"/>
      <c r="CH229" s="17">
        <v>0.10370295038720199</v>
      </c>
      <c r="CI229" s="17">
        <v>5.8253025995387397E-2</v>
      </c>
      <c r="CJ229" s="17">
        <v>0.18600353078333901</v>
      </c>
      <c r="CK229" s="17">
        <v>0.43108554910434799</v>
      </c>
      <c r="CL229" s="17">
        <v>0.72471259486440298</v>
      </c>
    </row>
    <row r="230" spans="2:90" x14ac:dyDescent="0.3">
      <c r="B230" t="s">
        <v>169</v>
      </c>
      <c r="C230" s="17">
        <v>0.26110384451270402</v>
      </c>
      <c r="D230" s="17">
        <v>0.242614330417455</v>
      </c>
      <c r="E230" s="17">
        <v>0.27919679784303397</v>
      </c>
      <c r="F230" s="17"/>
      <c r="G230" s="17">
        <v>0.28812840506892901</v>
      </c>
      <c r="H230" s="17">
        <v>0.285299638661902</v>
      </c>
      <c r="I230" s="17">
        <v>0.31053084932022901</v>
      </c>
      <c r="J230" s="17">
        <v>0.32195905632962302</v>
      </c>
      <c r="K230" s="17">
        <v>0.23128500411827399</v>
      </c>
      <c r="L230" s="17">
        <v>0.15351742003244101</v>
      </c>
      <c r="M230" s="17"/>
      <c r="N230" s="17">
        <v>0.21682556957448201</v>
      </c>
      <c r="O230" s="17">
        <v>0.25943851842329801</v>
      </c>
      <c r="P230" s="17">
        <v>0.27735105849474101</v>
      </c>
      <c r="Q230" s="17">
        <v>0.29510531527271</v>
      </c>
      <c r="R230" s="17"/>
      <c r="S230" s="17">
        <v>0.25256355696746702</v>
      </c>
      <c r="T230" s="17">
        <v>0.25823952782169302</v>
      </c>
      <c r="U230" s="17">
        <v>0.230767447395996</v>
      </c>
      <c r="V230" s="17">
        <v>0.29835054877870398</v>
      </c>
      <c r="W230" s="17">
        <v>0.23762582774858801</v>
      </c>
      <c r="X230" s="17">
        <v>0.28951871827692499</v>
      </c>
      <c r="Y230" s="17">
        <v>0.20030626330044299</v>
      </c>
      <c r="Z230" s="17">
        <v>0.249641940691437</v>
      </c>
      <c r="AA230" s="17">
        <v>0.31639207912672301</v>
      </c>
      <c r="AB230" s="17">
        <v>0.22999606354767199</v>
      </c>
      <c r="AC230" s="17">
        <v>0.289917629990953</v>
      </c>
      <c r="AD230" s="17">
        <v>0.27134140602411699</v>
      </c>
      <c r="AE230" s="17"/>
      <c r="AF230" s="17">
        <v>0.24101029299568599</v>
      </c>
      <c r="AG230" s="17">
        <v>0.25176820365653302</v>
      </c>
      <c r="AH230" s="17">
        <v>0.30767553197624098</v>
      </c>
      <c r="AI230" s="17"/>
      <c r="AJ230" s="17">
        <v>0.204443577925323</v>
      </c>
      <c r="AK230" s="17">
        <v>0.27696912820919301</v>
      </c>
      <c r="AL230" s="17">
        <v>0.26203847903010602</v>
      </c>
      <c r="AM230" s="17">
        <v>0.27054731353841499</v>
      </c>
      <c r="AN230" s="17">
        <v>0.25391299779396098</v>
      </c>
      <c r="AO230" s="17"/>
      <c r="AP230" s="17">
        <v>0.251174831830064</v>
      </c>
      <c r="AQ230" s="17">
        <v>0.25061907062711097</v>
      </c>
      <c r="AR230" s="17">
        <v>0.29056839376556298</v>
      </c>
      <c r="AS230" s="17">
        <v>0.28405185610390199</v>
      </c>
      <c r="AT230" s="17">
        <v>0.238735516397486</v>
      </c>
      <c r="AU230" s="17">
        <v>0.266144640382662</v>
      </c>
      <c r="AV230" s="17"/>
      <c r="AW230" s="17">
        <v>0.219013978141817</v>
      </c>
      <c r="AX230" s="17">
        <v>0.27164619304467302</v>
      </c>
      <c r="AY230" s="17">
        <v>0.36861450806205998</v>
      </c>
      <c r="AZ230" s="17">
        <v>0.293786900900815</v>
      </c>
      <c r="BA230" s="17">
        <v>0.28127057560250501</v>
      </c>
      <c r="BB230" s="17">
        <v>0.288220593844489</v>
      </c>
      <c r="BC230" s="17">
        <v>0.25634507461286299</v>
      </c>
      <c r="BD230" s="17">
        <v>0.20176968343203799</v>
      </c>
      <c r="BE230" s="17">
        <v>0.22484462335743799</v>
      </c>
      <c r="BF230" s="17">
        <v>0.31369990001528603</v>
      </c>
      <c r="BG230" s="17">
        <v>0.29392531717280901</v>
      </c>
      <c r="BH230" s="17">
        <v>0.295580314772732</v>
      </c>
      <c r="BI230" s="17">
        <v>0.19369911636100101</v>
      </c>
      <c r="BJ230" s="17">
        <v>0.23206280035733801</v>
      </c>
      <c r="BK230" s="17">
        <v>0.19938774875520901</v>
      </c>
      <c r="BL230" s="17">
        <v>0.180561951568142</v>
      </c>
      <c r="BM230" s="17"/>
      <c r="BN230" s="17">
        <v>0.25832768013086399</v>
      </c>
      <c r="BO230" s="17">
        <v>0.26520718643867702</v>
      </c>
      <c r="BP230" s="17"/>
      <c r="BQ230" s="17">
        <v>0.24633803320558001</v>
      </c>
      <c r="BR230" s="17">
        <v>0.31169005658849203</v>
      </c>
      <c r="BS230" s="17"/>
      <c r="BT230" s="17">
        <v>0.33794091398211101</v>
      </c>
      <c r="BU230" s="17"/>
      <c r="BV230" s="17">
        <v>0.24205364951700001</v>
      </c>
      <c r="BW230" s="17">
        <v>0.29757344289117599</v>
      </c>
      <c r="BX230" s="17">
        <v>0.25445880749467997</v>
      </c>
      <c r="BY230" s="17"/>
      <c r="BZ230" s="17">
        <v>0.30295143334436297</v>
      </c>
      <c r="CA230" s="17">
        <v>0.42693274909936402</v>
      </c>
      <c r="CB230" s="17">
        <v>0.32550510963531698</v>
      </c>
      <c r="CC230" s="17">
        <v>0.317332805684296</v>
      </c>
      <c r="CD230" s="17">
        <v>0.18886589138380699</v>
      </c>
      <c r="CE230" s="17">
        <v>0.15575627158710001</v>
      </c>
      <c r="CF230" s="17">
        <v>0.14871525712195699</v>
      </c>
      <c r="CG230" s="17"/>
      <c r="CH230" s="17">
        <v>0.145094173766812</v>
      </c>
      <c r="CI230" s="17">
        <v>0.171446269418779</v>
      </c>
      <c r="CJ230" s="17">
        <v>0.34645135116682702</v>
      </c>
      <c r="CK230" s="17">
        <v>0.36315965936319999</v>
      </c>
      <c r="CL230" s="17">
        <v>0.19435327845052799</v>
      </c>
    </row>
    <row r="231" spans="2:90" x14ac:dyDescent="0.3">
      <c r="B231" t="s">
        <v>170</v>
      </c>
      <c r="C231" s="17">
        <v>0.19009529288268101</v>
      </c>
      <c r="D231" s="17">
        <v>0.18925135029812301</v>
      </c>
      <c r="E231" s="17">
        <v>0.190496720351161</v>
      </c>
      <c r="F231" s="17"/>
      <c r="G231" s="17">
        <v>0.18724020972820599</v>
      </c>
      <c r="H231" s="17">
        <v>0.18434036111239699</v>
      </c>
      <c r="I231" s="17">
        <v>0.18948768271150701</v>
      </c>
      <c r="J231" s="17">
        <v>0.17719178911127101</v>
      </c>
      <c r="K231" s="17">
        <v>0.244036395679952</v>
      </c>
      <c r="L231" s="17">
        <v>0.171481298853875</v>
      </c>
      <c r="M231" s="17"/>
      <c r="N231" s="17">
        <v>0.17959689823675801</v>
      </c>
      <c r="O231" s="17">
        <v>0.16854821603662201</v>
      </c>
      <c r="P231" s="17">
        <v>0.211825121897008</v>
      </c>
      <c r="Q231" s="17">
        <v>0.20239192135019701</v>
      </c>
      <c r="R231" s="17"/>
      <c r="S231" s="17">
        <v>0.17170037590204501</v>
      </c>
      <c r="T231" s="17">
        <v>0.18462183176613001</v>
      </c>
      <c r="U231" s="17">
        <v>0.16124529465127099</v>
      </c>
      <c r="V231" s="17">
        <v>0.20992878494169401</v>
      </c>
      <c r="W231" s="17">
        <v>0.23836243609664601</v>
      </c>
      <c r="X231" s="17">
        <v>0.180357264949454</v>
      </c>
      <c r="Y231" s="17">
        <v>0.16624808282928699</v>
      </c>
      <c r="Z231" s="17">
        <v>0.15213701685550399</v>
      </c>
      <c r="AA231" s="17">
        <v>0.20703814499661699</v>
      </c>
      <c r="AB231" s="17">
        <v>0.2421831894558</v>
      </c>
      <c r="AC231" s="17">
        <v>0.192001734624937</v>
      </c>
      <c r="AD231" s="17">
        <v>0.12643908796832801</v>
      </c>
      <c r="AE231" s="17"/>
      <c r="AF231" s="17">
        <v>0.193664928842812</v>
      </c>
      <c r="AG231" s="17">
        <v>0.17567219818673599</v>
      </c>
      <c r="AH231" s="17">
        <v>0.20211322725414499</v>
      </c>
      <c r="AI231" s="17"/>
      <c r="AJ231" s="17">
        <v>0.19964772764651001</v>
      </c>
      <c r="AK231" s="17">
        <v>0.18929494222587101</v>
      </c>
      <c r="AL231" s="17">
        <v>0.122308829282891</v>
      </c>
      <c r="AM231" s="17">
        <v>0.18037284723371</v>
      </c>
      <c r="AN231" s="17">
        <v>0.23364827706969701</v>
      </c>
      <c r="AO231" s="17"/>
      <c r="AP231" s="17">
        <v>0.193173731418673</v>
      </c>
      <c r="AQ231" s="17">
        <v>0.18123498366732099</v>
      </c>
      <c r="AR231" s="17">
        <v>0.15852187673908799</v>
      </c>
      <c r="AS231" s="17">
        <v>0.199337864598121</v>
      </c>
      <c r="AT231" s="17">
        <v>0.192080483465317</v>
      </c>
      <c r="AU231" s="17">
        <v>0.21032152960734901</v>
      </c>
      <c r="AV231" s="17"/>
      <c r="AW231" s="17">
        <v>0.28219321694335298</v>
      </c>
      <c r="AX231" s="17">
        <v>0.145449133455885</v>
      </c>
      <c r="AY231" s="17">
        <v>0.20559937893168501</v>
      </c>
      <c r="AZ231" s="17">
        <v>0.20330135649336001</v>
      </c>
      <c r="BA231" s="17">
        <v>0.15507167974389799</v>
      </c>
      <c r="BB231" s="17">
        <v>0.18888996949899001</v>
      </c>
      <c r="BC231" s="17">
        <v>0.23560039755923701</v>
      </c>
      <c r="BD231" s="17">
        <v>0.19752360350003201</v>
      </c>
      <c r="BE231" s="17">
        <v>0.17429590759755001</v>
      </c>
      <c r="BF231" s="17">
        <v>0.19136721351205499</v>
      </c>
      <c r="BG231" s="17">
        <v>0.16337548710924099</v>
      </c>
      <c r="BH231" s="17">
        <v>0.21309945130371599</v>
      </c>
      <c r="BI231" s="17">
        <v>0.15288369332159901</v>
      </c>
      <c r="BJ231" s="17">
        <v>0.24963536051965499</v>
      </c>
      <c r="BK231" s="17">
        <v>0.14472692442329499</v>
      </c>
      <c r="BL231" s="17">
        <v>0.113245708177882</v>
      </c>
      <c r="BM231" s="17"/>
      <c r="BN231" s="17">
        <v>0.192353176433503</v>
      </c>
      <c r="BO231" s="17">
        <v>0.18523752286651601</v>
      </c>
      <c r="BP231" s="17"/>
      <c r="BQ231" s="17">
        <v>0.18921925226709299</v>
      </c>
      <c r="BR231" s="17">
        <v>0.18724551728194599</v>
      </c>
      <c r="BS231" s="17"/>
      <c r="BT231" s="17">
        <v>0.17643787477055101</v>
      </c>
      <c r="BU231" s="17"/>
      <c r="BV231" s="17">
        <v>0.19753339423137101</v>
      </c>
      <c r="BW231" s="17">
        <v>0.18510939200472801</v>
      </c>
      <c r="BX231" s="17">
        <v>0.189213348029869</v>
      </c>
      <c r="BY231" s="17"/>
      <c r="BZ231" s="17">
        <v>5.7031558542135E-2</v>
      </c>
      <c r="CA231" s="17">
        <v>0.14279829467421901</v>
      </c>
      <c r="CB231" s="17">
        <v>0.269906600728681</v>
      </c>
      <c r="CC231" s="17">
        <v>0.24254702681856299</v>
      </c>
      <c r="CD231" s="17">
        <v>0.20022712881695501</v>
      </c>
      <c r="CE231" s="17">
        <v>0.194674199006376</v>
      </c>
      <c r="CF231" s="17">
        <v>0.116526381741017</v>
      </c>
      <c r="CG231" s="17"/>
      <c r="CH231" s="17">
        <v>0.12445421001851301</v>
      </c>
      <c r="CI231" s="17">
        <v>0.171938849761893</v>
      </c>
      <c r="CJ231" s="17">
        <v>0.26415575490013798</v>
      </c>
      <c r="CK231" s="17">
        <v>0.13713345669541399</v>
      </c>
      <c r="CL231" s="17">
        <v>4.5071981664655501E-2</v>
      </c>
    </row>
    <row r="232" spans="2:90" x14ac:dyDescent="0.3">
      <c r="B232" t="s">
        <v>171</v>
      </c>
      <c r="C232" s="17">
        <v>0.18504928690064701</v>
      </c>
      <c r="D232" s="17">
        <v>0.201297091434714</v>
      </c>
      <c r="E232" s="17">
        <v>0.170637156315529</v>
      </c>
      <c r="F232" s="17"/>
      <c r="G232" s="17">
        <v>0.16418830967561901</v>
      </c>
      <c r="H232" s="17">
        <v>0.18769811588013999</v>
      </c>
      <c r="I232" s="17">
        <v>0.14831022798764901</v>
      </c>
      <c r="J232" s="17">
        <v>0.15475339615952699</v>
      </c>
      <c r="K232" s="17">
        <v>0.20383125666232599</v>
      </c>
      <c r="L232" s="17">
        <v>0.238818660558554</v>
      </c>
      <c r="M232" s="17"/>
      <c r="N232" s="17">
        <v>0.24557806561700901</v>
      </c>
      <c r="O232" s="17">
        <v>0.20541947103167099</v>
      </c>
      <c r="P232" s="17">
        <v>0.17723861272049099</v>
      </c>
      <c r="Q232" s="17">
        <v>0.10737889846395</v>
      </c>
      <c r="R232" s="17"/>
      <c r="S232" s="17">
        <v>0.19666780813367901</v>
      </c>
      <c r="T232" s="17">
        <v>0.19047885390121799</v>
      </c>
      <c r="U232" s="17">
        <v>0.218121748524892</v>
      </c>
      <c r="V232" s="17">
        <v>0.19675053959269501</v>
      </c>
      <c r="W232" s="17">
        <v>0.15940377878794401</v>
      </c>
      <c r="X232" s="17">
        <v>0.195024331506475</v>
      </c>
      <c r="Y232" s="17">
        <v>0.18388065285285801</v>
      </c>
      <c r="Z232" s="17">
        <v>0.193678135888879</v>
      </c>
      <c r="AA232" s="17">
        <v>0.15497393217305699</v>
      </c>
      <c r="AB232" s="17">
        <v>0.15693405696825699</v>
      </c>
      <c r="AC232" s="17">
        <v>0.21272072400900399</v>
      </c>
      <c r="AD232" s="17">
        <v>0.15424087231342701</v>
      </c>
      <c r="AE232" s="17"/>
      <c r="AF232" s="17">
        <v>0.17950045860816899</v>
      </c>
      <c r="AG232" s="17">
        <v>0.208912663816929</v>
      </c>
      <c r="AH232" s="17">
        <v>0.14513646515995099</v>
      </c>
      <c r="AI232" s="17"/>
      <c r="AJ232" s="17">
        <v>0.25268936730540398</v>
      </c>
      <c r="AK232" s="17">
        <v>0.18852737299143699</v>
      </c>
      <c r="AL232" s="17">
        <v>0.234914058518847</v>
      </c>
      <c r="AM232" s="17">
        <v>0.13108977725467799</v>
      </c>
      <c r="AN232" s="17">
        <v>0.132400739406006</v>
      </c>
      <c r="AO232" s="17"/>
      <c r="AP232" s="17">
        <v>0.212364285412525</v>
      </c>
      <c r="AQ232" s="17">
        <v>0.229916135636939</v>
      </c>
      <c r="AR232" s="17">
        <v>0.181680554526816</v>
      </c>
      <c r="AS232" s="17">
        <v>0.13563610954074701</v>
      </c>
      <c r="AT232" s="17">
        <v>0.149364611794918</v>
      </c>
      <c r="AU232" s="17">
        <v>0.21287657220660799</v>
      </c>
      <c r="AV232" s="17"/>
      <c r="AW232" s="17">
        <v>0.15964135841542401</v>
      </c>
      <c r="AX232" s="17">
        <v>0.109206601583555</v>
      </c>
      <c r="AY232" s="17">
        <v>0.110145863531741</v>
      </c>
      <c r="AZ232" s="17">
        <v>0.133380873253165</v>
      </c>
      <c r="BA232" s="17">
        <v>0.17545298802078299</v>
      </c>
      <c r="BB232" s="17">
        <v>0.12096523305522699</v>
      </c>
      <c r="BC232" s="17">
        <v>0.194878718343513</v>
      </c>
      <c r="BD232" s="17">
        <v>0.28580715959342401</v>
      </c>
      <c r="BE232" s="17">
        <v>0.21924677729605399</v>
      </c>
      <c r="BF232" s="17">
        <v>0.17308242750179101</v>
      </c>
      <c r="BG232" s="17">
        <v>0.17527725463020999</v>
      </c>
      <c r="BH232" s="17">
        <v>0.16309249085531399</v>
      </c>
      <c r="BI232" s="17">
        <v>0.21737287303271699</v>
      </c>
      <c r="BJ232" s="17">
        <v>0.25967788182769302</v>
      </c>
      <c r="BK232" s="17">
        <v>0.313628440296635</v>
      </c>
      <c r="BL232" s="17">
        <v>0.26320047677122099</v>
      </c>
      <c r="BM232" s="17"/>
      <c r="BN232" s="17">
        <v>0.19525879823634501</v>
      </c>
      <c r="BO232" s="17">
        <v>0.17362761706087801</v>
      </c>
      <c r="BP232" s="17"/>
      <c r="BQ232" s="17">
        <v>0.22015319367664801</v>
      </c>
      <c r="BR232" s="17">
        <v>0.129709291489183</v>
      </c>
      <c r="BS232" s="17"/>
      <c r="BT232" s="17">
        <v>0.17288855888618199</v>
      </c>
      <c r="BU232" s="17"/>
      <c r="BV232" s="17">
        <v>0.19752104552569899</v>
      </c>
      <c r="BW232" s="17">
        <v>0.17772242411681299</v>
      </c>
      <c r="BX232" s="17">
        <v>0.189167823862634</v>
      </c>
      <c r="BY232" s="17"/>
      <c r="BZ232" s="17">
        <v>3.68547299087039E-2</v>
      </c>
      <c r="CA232" s="17">
        <v>6.6451712605513497E-2</v>
      </c>
      <c r="CB232" s="17">
        <v>0.114667645621172</v>
      </c>
      <c r="CC232" s="17">
        <v>0.196158070776937</v>
      </c>
      <c r="CD232" s="17">
        <v>0.24442922553475299</v>
      </c>
      <c r="CE232" s="17">
        <v>0.31767261059714003</v>
      </c>
      <c r="CF232" s="17">
        <v>0.27613396305246102</v>
      </c>
      <c r="CG232" s="17"/>
      <c r="CH232" s="17">
        <v>0.14236473041946399</v>
      </c>
      <c r="CI232" s="17">
        <v>0.31224941574385601</v>
      </c>
      <c r="CJ232" s="17">
        <v>0.14858473547914</v>
      </c>
      <c r="CK232" s="17">
        <v>3.65423901336136E-2</v>
      </c>
      <c r="CL232" s="17">
        <v>2.28456096526371E-2</v>
      </c>
    </row>
    <row r="233" spans="2:90" x14ac:dyDescent="0.3">
      <c r="B233" t="s">
        <v>172</v>
      </c>
      <c r="C233" s="17">
        <v>0.16762760725113901</v>
      </c>
      <c r="D233" s="17">
        <v>0.186008147954002</v>
      </c>
      <c r="E233" s="17">
        <v>0.15099304642332201</v>
      </c>
      <c r="F233" s="17"/>
      <c r="G233" s="17">
        <v>8.34153907687053E-2</v>
      </c>
      <c r="H233" s="17">
        <v>0.12940073547502001</v>
      </c>
      <c r="I233" s="17">
        <v>8.8322783880378702E-2</v>
      </c>
      <c r="J233" s="17">
        <v>9.5198813878840396E-2</v>
      </c>
      <c r="K233" s="17">
        <v>0.18188832037463101</v>
      </c>
      <c r="L233" s="17">
        <v>0.36896355853972002</v>
      </c>
      <c r="M233" s="17"/>
      <c r="N233" s="17">
        <v>0.244711126219335</v>
      </c>
      <c r="O233" s="17">
        <v>0.135083317028873</v>
      </c>
      <c r="P233" s="17">
        <v>0.180297968281597</v>
      </c>
      <c r="Q233" s="17">
        <v>0.106776723788196</v>
      </c>
      <c r="R233" s="17"/>
      <c r="S233" s="17">
        <v>0.15080268790172199</v>
      </c>
      <c r="T233" s="17">
        <v>0.19436679576746499</v>
      </c>
      <c r="U233" s="17">
        <v>0.17648592945698299</v>
      </c>
      <c r="V233" s="17">
        <v>0.1603290634342</v>
      </c>
      <c r="W233" s="17">
        <v>0.170888807080462</v>
      </c>
      <c r="X233" s="17">
        <v>0.129154846870804</v>
      </c>
      <c r="Y233" s="17">
        <v>0.26811799047926499</v>
      </c>
      <c r="Z233" s="17">
        <v>0.18258280477921299</v>
      </c>
      <c r="AA233" s="17">
        <v>0.14858346412833701</v>
      </c>
      <c r="AB233" s="17">
        <v>0.15593176529564501</v>
      </c>
      <c r="AC233" s="17">
        <v>0.12621040039175899</v>
      </c>
      <c r="AD233" s="17">
        <v>0.12253038472189499</v>
      </c>
      <c r="AE233" s="17"/>
      <c r="AF233" s="17">
        <v>0.20379998160791199</v>
      </c>
      <c r="AG233" s="17">
        <v>0.17943146953097999</v>
      </c>
      <c r="AH233" s="17">
        <v>0.11904201784509599</v>
      </c>
      <c r="AI233" s="17"/>
      <c r="AJ233" s="17">
        <v>0.23854614240569699</v>
      </c>
      <c r="AK233" s="17">
        <v>0.15661874972116099</v>
      </c>
      <c r="AL233" s="17">
        <v>0.26026692592292799</v>
      </c>
      <c r="AM233" s="17">
        <v>0.161982055444198</v>
      </c>
      <c r="AN233" s="17">
        <v>0.116516371840319</v>
      </c>
      <c r="AO233" s="17"/>
      <c r="AP233" s="17">
        <v>0.174296771160043</v>
      </c>
      <c r="AQ233" s="17">
        <v>0.20907789235441801</v>
      </c>
      <c r="AR233" s="17">
        <v>0.185921347954773</v>
      </c>
      <c r="AS233" s="17">
        <v>0.17110235203962301</v>
      </c>
      <c r="AT233" s="17">
        <v>0.111114889912714</v>
      </c>
      <c r="AU233" s="17">
        <v>0.182530447491765</v>
      </c>
      <c r="AV233" s="17"/>
      <c r="AW233" s="17">
        <v>5.3573089408536299E-2</v>
      </c>
      <c r="AX233" s="17">
        <v>7.2945656096874797E-2</v>
      </c>
      <c r="AY233" s="17">
        <v>8.1915114420005306E-2</v>
      </c>
      <c r="AZ233" s="17">
        <v>0.10362527406727499</v>
      </c>
      <c r="BA233" s="17">
        <v>0.15807091129916201</v>
      </c>
      <c r="BB233" s="17">
        <v>0.11676490317312301</v>
      </c>
      <c r="BC233" s="17">
        <v>0.10912496172521401</v>
      </c>
      <c r="BD233" s="17">
        <v>0.20126738124280499</v>
      </c>
      <c r="BE233" s="17">
        <v>0.198128050666765</v>
      </c>
      <c r="BF233" s="17">
        <v>0.20315464286850299</v>
      </c>
      <c r="BG233" s="17">
        <v>0.19601890976914299</v>
      </c>
      <c r="BH233" s="17">
        <v>0.24274994775221401</v>
      </c>
      <c r="BI233" s="17">
        <v>0.27394319020568397</v>
      </c>
      <c r="BJ233" s="17">
        <v>0.127220218300585</v>
      </c>
      <c r="BK233" s="17">
        <v>0.27710248928576098</v>
      </c>
      <c r="BL233" s="17">
        <v>0.34716360907050597</v>
      </c>
      <c r="BM233" s="17"/>
      <c r="BN233" s="17">
        <v>0.18849679029644401</v>
      </c>
      <c r="BO233" s="17">
        <v>0.137017431691842</v>
      </c>
      <c r="BP233" s="17"/>
      <c r="BQ233" s="17">
        <v>0.17957956126139199</v>
      </c>
      <c r="BR233" s="17">
        <v>0.12897683568443299</v>
      </c>
      <c r="BS233" s="17"/>
      <c r="BT233" s="17">
        <v>0.15653503745581701</v>
      </c>
      <c r="BU233" s="17"/>
      <c r="BV233" s="17">
        <v>0.125355249761335</v>
      </c>
      <c r="BW233" s="17">
        <v>0.104827617264024</v>
      </c>
      <c r="BX233" s="17">
        <v>0.21181264198927499</v>
      </c>
      <c r="BY233" s="17"/>
      <c r="BZ233" s="17">
        <v>2.3519268581760001E-2</v>
      </c>
      <c r="CA233" s="17">
        <v>1.9972520014050699E-2</v>
      </c>
      <c r="CB233" s="17">
        <v>6.22982444578997E-2</v>
      </c>
      <c r="CC233" s="17">
        <v>0.13014832854655101</v>
      </c>
      <c r="CD233" s="17">
        <v>0.24780499916652199</v>
      </c>
      <c r="CE233" s="17">
        <v>0.28221539526529599</v>
      </c>
      <c r="CF233" s="17">
        <v>0.378726216665705</v>
      </c>
      <c r="CG233" s="17"/>
      <c r="CH233" s="17">
        <v>0.47493564559147999</v>
      </c>
      <c r="CI233" s="17">
        <v>0.27993946668727498</v>
      </c>
      <c r="CJ233" s="17">
        <v>4.9510693489876099E-2</v>
      </c>
      <c r="CK233" s="17">
        <v>2.8884433114160599E-2</v>
      </c>
      <c r="CL233" s="17">
        <v>0</v>
      </c>
    </row>
    <row r="234" spans="2:90" x14ac:dyDescent="0.3">
      <c r="B234" t="s">
        <v>118</v>
      </c>
      <c r="C234" s="17">
        <v>5.9842627009521199E-3</v>
      </c>
      <c r="D234" s="17">
        <v>6.0943110247492398E-3</v>
      </c>
      <c r="E234" s="17">
        <v>5.92414955225401E-3</v>
      </c>
      <c r="F234" s="17"/>
      <c r="G234" s="17">
        <v>1.24215216946641E-2</v>
      </c>
      <c r="H234" s="17">
        <v>1.1577414600694299E-2</v>
      </c>
      <c r="I234" s="17">
        <v>2.1179466648832798E-3</v>
      </c>
      <c r="J234" s="17">
        <v>2.6275329419841202E-3</v>
      </c>
      <c r="K234" s="17">
        <v>6.4990816428911599E-3</v>
      </c>
      <c r="L234" s="17">
        <v>2.6834625602620401E-3</v>
      </c>
      <c r="M234" s="17"/>
      <c r="N234" s="17">
        <v>6.4542004046421004E-3</v>
      </c>
      <c r="O234" s="17">
        <v>0</v>
      </c>
      <c r="P234" s="17">
        <v>1.06532692282863E-2</v>
      </c>
      <c r="Q234" s="17">
        <v>7.6404514229180898E-3</v>
      </c>
      <c r="R234" s="17"/>
      <c r="S234" s="17">
        <v>6.4715564735740097E-3</v>
      </c>
      <c r="T234" s="17">
        <v>6.2732407712407599E-3</v>
      </c>
      <c r="U234" s="17">
        <v>1.0376326984073699E-2</v>
      </c>
      <c r="V234" s="17">
        <v>5.3754333258608598E-3</v>
      </c>
      <c r="W234" s="17">
        <v>0</v>
      </c>
      <c r="X234" s="17">
        <v>1.64551707118737E-2</v>
      </c>
      <c r="Y234" s="17">
        <v>5.9916404137447298E-3</v>
      </c>
      <c r="Z234" s="17">
        <v>1.07286839521637E-2</v>
      </c>
      <c r="AA234" s="17">
        <v>5.0856349634387302E-3</v>
      </c>
      <c r="AB234" s="17">
        <v>0</v>
      </c>
      <c r="AC234" s="17">
        <v>0</v>
      </c>
      <c r="AD234" s="17">
        <v>0</v>
      </c>
      <c r="AE234" s="17"/>
      <c r="AF234" s="17">
        <v>5.9632254707814502E-3</v>
      </c>
      <c r="AG234" s="17">
        <v>2.62682945803069E-3</v>
      </c>
      <c r="AH234" s="17">
        <v>5.9924476367865199E-3</v>
      </c>
      <c r="AI234" s="17"/>
      <c r="AJ234" s="17">
        <v>2.25859185643453E-3</v>
      </c>
      <c r="AK234" s="17">
        <v>5.0052027149420798E-3</v>
      </c>
      <c r="AL234" s="17">
        <v>6.5820751301846397E-3</v>
      </c>
      <c r="AM234" s="17">
        <v>1.08301712610381E-2</v>
      </c>
      <c r="AN234" s="17">
        <v>1.7601918491355902E-2</v>
      </c>
      <c r="AO234" s="17"/>
      <c r="AP234" s="17">
        <v>5.3657215760765497E-3</v>
      </c>
      <c r="AQ234" s="17">
        <v>2.6857382531506099E-3</v>
      </c>
      <c r="AR234" s="17">
        <v>5.8663410642356799E-3</v>
      </c>
      <c r="AS234" s="17">
        <v>5.7721937312851298E-3</v>
      </c>
      <c r="AT234" s="17">
        <v>1.9516623464172399E-2</v>
      </c>
      <c r="AU234" s="17">
        <v>6.4191604900471202E-3</v>
      </c>
      <c r="AV234" s="17"/>
      <c r="AW234" s="17">
        <v>0</v>
      </c>
      <c r="AX234" s="17">
        <v>1.1169219557973901E-2</v>
      </c>
      <c r="AY234" s="17">
        <v>1.82441005518446E-2</v>
      </c>
      <c r="AZ234" s="17">
        <v>1.55928909185477E-2</v>
      </c>
      <c r="BA234" s="17">
        <v>0</v>
      </c>
      <c r="BB234" s="17">
        <v>4.7984577685078501E-3</v>
      </c>
      <c r="BC234" s="17">
        <v>0</v>
      </c>
      <c r="BD234" s="17">
        <v>0</v>
      </c>
      <c r="BE234" s="17">
        <v>0</v>
      </c>
      <c r="BF234" s="17">
        <v>0</v>
      </c>
      <c r="BG234" s="17">
        <v>0</v>
      </c>
      <c r="BH234" s="17">
        <v>0</v>
      </c>
      <c r="BI234" s="17">
        <v>1.17433719439739E-2</v>
      </c>
      <c r="BJ234" s="17">
        <v>0</v>
      </c>
      <c r="BK234" s="17">
        <v>0</v>
      </c>
      <c r="BL234" s="17">
        <v>5.5179211237451099E-3</v>
      </c>
      <c r="BM234" s="17"/>
      <c r="BN234" s="17">
        <v>4.0470643234046802E-3</v>
      </c>
      <c r="BO234" s="17">
        <v>8.7475774797302792E-3</v>
      </c>
      <c r="BP234" s="17"/>
      <c r="BQ234" s="17">
        <v>6.0092602095755598E-3</v>
      </c>
      <c r="BR234" s="17">
        <v>0</v>
      </c>
      <c r="BS234" s="17"/>
      <c r="BT234" s="17">
        <v>0</v>
      </c>
      <c r="BU234" s="17"/>
      <c r="BV234" s="17">
        <v>4.2374895541380997E-3</v>
      </c>
      <c r="BW234" s="17">
        <v>1.38982259850234E-2</v>
      </c>
      <c r="BX234" s="17">
        <v>4.4290386067504604E-3</v>
      </c>
      <c r="BY234" s="17"/>
      <c r="BZ234" s="17">
        <v>4.8868314264196196E-3</v>
      </c>
      <c r="CA234" s="17">
        <v>9.7951267261383295E-3</v>
      </c>
      <c r="CB234" s="17">
        <v>1.08623380444034E-2</v>
      </c>
      <c r="CC234" s="17">
        <v>0</v>
      </c>
      <c r="CD234" s="17">
        <v>4.9257940415630202E-3</v>
      </c>
      <c r="CE234" s="17">
        <v>0</v>
      </c>
      <c r="CF234" s="17">
        <v>6.9444724382193802E-3</v>
      </c>
      <c r="CG234" s="17"/>
      <c r="CH234" s="17">
        <v>9.4482898165298805E-3</v>
      </c>
      <c r="CI234" s="17">
        <v>6.1729723928088797E-3</v>
      </c>
      <c r="CJ234" s="17">
        <v>5.2939341806792399E-3</v>
      </c>
      <c r="CK234" s="17">
        <v>3.19451158926388E-3</v>
      </c>
      <c r="CL234" s="17">
        <v>1.3016535367776701E-2</v>
      </c>
    </row>
    <row r="235" spans="2:90" x14ac:dyDescent="0.3">
      <c r="B235" t="s">
        <v>173</v>
      </c>
      <c r="C235" s="17">
        <v>0.45124355026458102</v>
      </c>
      <c r="D235" s="17">
        <v>0.41734909928841202</v>
      </c>
      <c r="E235" s="17">
        <v>0.48194892735773398</v>
      </c>
      <c r="F235" s="17"/>
      <c r="G235" s="17">
        <v>0.55273456813280597</v>
      </c>
      <c r="H235" s="17">
        <v>0.48698337293174898</v>
      </c>
      <c r="I235" s="17">
        <v>0.57176135875558198</v>
      </c>
      <c r="J235" s="17">
        <v>0.570228467908377</v>
      </c>
      <c r="K235" s="17">
        <v>0.36374494564019999</v>
      </c>
      <c r="L235" s="17">
        <v>0.21805301948758801</v>
      </c>
      <c r="M235" s="17"/>
      <c r="N235" s="17">
        <v>0.32365970952225598</v>
      </c>
      <c r="O235" s="17">
        <v>0.49094899590283397</v>
      </c>
      <c r="P235" s="17">
        <v>0.41998502787261799</v>
      </c>
      <c r="Q235" s="17">
        <v>0.57581200497473894</v>
      </c>
      <c r="R235" s="17"/>
      <c r="S235" s="17">
        <v>0.47435757158898001</v>
      </c>
      <c r="T235" s="17">
        <v>0.42425927779394601</v>
      </c>
      <c r="U235" s="17">
        <v>0.43377070038278098</v>
      </c>
      <c r="V235" s="17">
        <v>0.42761617870555102</v>
      </c>
      <c r="W235" s="17">
        <v>0.43134497803494798</v>
      </c>
      <c r="X235" s="17">
        <v>0.479008385961393</v>
      </c>
      <c r="Y235" s="17">
        <v>0.37576163342484598</v>
      </c>
      <c r="Z235" s="17">
        <v>0.46087335852424</v>
      </c>
      <c r="AA235" s="17">
        <v>0.48431882373855001</v>
      </c>
      <c r="AB235" s="17">
        <v>0.444950988280297</v>
      </c>
      <c r="AC235" s="17">
        <v>0.46906714097429902</v>
      </c>
      <c r="AD235" s="17">
        <v>0.59678965499634995</v>
      </c>
      <c r="AE235" s="17"/>
      <c r="AF235" s="17">
        <v>0.41707140547032501</v>
      </c>
      <c r="AG235" s="17">
        <v>0.43335683900732402</v>
      </c>
      <c r="AH235" s="17">
        <v>0.527715842104022</v>
      </c>
      <c r="AI235" s="17"/>
      <c r="AJ235" s="17">
        <v>0.30685817078595501</v>
      </c>
      <c r="AK235" s="17">
        <v>0.46055373234658897</v>
      </c>
      <c r="AL235" s="17">
        <v>0.37592811114514901</v>
      </c>
      <c r="AM235" s="17">
        <v>0.51572514880637499</v>
      </c>
      <c r="AN235" s="17">
        <v>0.49983269319262302</v>
      </c>
      <c r="AO235" s="17"/>
      <c r="AP235" s="17">
        <v>0.41479949043268299</v>
      </c>
      <c r="AQ235" s="17">
        <v>0.37708525008817101</v>
      </c>
      <c r="AR235" s="17">
        <v>0.46800987971508801</v>
      </c>
      <c r="AS235" s="17">
        <v>0.48815148009022402</v>
      </c>
      <c r="AT235" s="17">
        <v>0.52792339136287803</v>
      </c>
      <c r="AU235" s="17">
        <v>0.38785229020423101</v>
      </c>
      <c r="AV235" s="17"/>
      <c r="AW235" s="17">
        <v>0.50459233523268698</v>
      </c>
      <c r="AX235" s="17">
        <v>0.66122938930571096</v>
      </c>
      <c r="AY235" s="17">
        <v>0.58409554256472396</v>
      </c>
      <c r="AZ235" s="17">
        <v>0.544099605267651</v>
      </c>
      <c r="BA235" s="17">
        <v>0.51140442093615801</v>
      </c>
      <c r="BB235" s="17">
        <v>0.56858143650415205</v>
      </c>
      <c r="BC235" s="17">
        <v>0.46039592237203603</v>
      </c>
      <c r="BD235" s="17">
        <v>0.31540185566373902</v>
      </c>
      <c r="BE235" s="17">
        <v>0.40832926443963102</v>
      </c>
      <c r="BF235" s="17">
        <v>0.43239571611765099</v>
      </c>
      <c r="BG235" s="17">
        <v>0.46532834849140597</v>
      </c>
      <c r="BH235" s="17">
        <v>0.38105811008875601</v>
      </c>
      <c r="BI235" s="17">
        <v>0.34405687149602598</v>
      </c>
      <c r="BJ235" s="17">
        <v>0.36346653935206702</v>
      </c>
      <c r="BK235" s="17">
        <v>0.26454214599430897</v>
      </c>
      <c r="BL235" s="17">
        <v>0.270872284856646</v>
      </c>
      <c r="BM235" s="17"/>
      <c r="BN235" s="17">
        <v>0.419844170710304</v>
      </c>
      <c r="BO235" s="17">
        <v>0.49536985090103403</v>
      </c>
      <c r="BP235" s="17"/>
      <c r="BQ235" s="17">
        <v>0.40503873258529199</v>
      </c>
      <c r="BR235" s="17">
        <v>0.55406835554443701</v>
      </c>
      <c r="BS235" s="17"/>
      <c r="BT235" s="17">
        <v>0.49413852888745002</v>
      </c>
      <c r="BU235" s="17"/>
      <c r="BV235" s="17">
        <v>0.47535282092745701</v>
      </c>
      <c r="BW235" s="17">
        <v>0.51844234062941197</v>
      </c>
      <c r="BX235" s="17">
        <v>0.40537714751147103</v>
      </c>
      <c r="BY235" s="17"/>
      <c r="BZ235" s="17">
        <v>0.87770761154098098</v>
      </c>
      <c r="CA235" s="17">
        <v>0.76098234598007897</v>
      </c>
      <c r="CB235" s="17">
        <v>0.54226517114784401</v>
      </c>
      <c r="CC235" s="17">
        <v>0.43114657385794802</v>
      </c>
      <c r="CD235" s="17">
        <v>0.30261285244020603</v>
      </c>
      <c r="CE235" s="17">
        <v>0.20543779513118801</v>
      </c>
      <c r="CF235" s="17">
        <v>0.22166896610259801</v>
      </c>
      <c r="CG235" s="17"/>
      <c r="CH235" s="17">
        <v>0.24879712415401301</v>
      </c>
      <c r="CI235" s="17">
        <v>0.229699295414166</v>
      </c>
      <c r="CJ235" s="17">
        <v>0.53245488195016599</v>
      </c>
      <c r="CK235" s="17">
        <v>0.79424520846754798</v>
      </c>
      <c r="CL235" s="17">
        <v>0.91906587331493095</v>
      </c>
    </row>
    <row r="236" spans="2:90" x14ac:dyDescent="0.3">
      <c r="B236" t="s">
        <v>174</v>
      </c>
      <c r="C236" s="17">
        <v>0.35267689415178599</v>
      </c>
      <c r="D236" s="17">
        <v>0.38730523938871603</v>
      </c>
      <c r="E236" s="17">
        <v>0.32163020273885101</v>
      </c>
      <c r="F236" s="17"/>
      <c r="G236" s="17">
        <v>0.247603700444324</v>
      </c>
      <c r="H236" s="17">
        <v>0.31709885135516003</v>
      </c>
      <c r="I236" s="17">
        <v>0.23663301186802799</v>
      </c>
      <c r="J236" s="17">
        <v>0.24995221003836801</v>
      </c>
      <c r="K236" s="17">
        <v>0.38571957703695697</v>
      </c>
      <c r="L236" s="17">
        <v>0.60778221909827401</v>
      </c>
      <c r="M236" s="17"/>
      <c r="N236" s="17">
        <v>0.49028919183634401</v>
      </c>
      <c r="O236" s="17">
        <v>0.34050278806054401</v>
      </c>
      <c r="P236" s="17">
        <v>0.35753658100208702</v>
      </c>
      <c r="Q236" s="17">
        <v>0.21415562225214599</v>
      </c>
      <c r="R236" s="17"/>
      <c r="S236" s="17">
        <v>0.34747049603540098</v>
      </c>
      <c r="T236" s="17">
        <v>0.38484564966868301</v>
      </c>
      <c r="U236" s="17">
        <v>0.39460767798187502</v>
      </c>
      <c r="V236" s="17">
        <v>0.35707960302689501</v>
      </c>
      <c r="W236" s="17">
        <v>0.33029258586840599</v>
      </c>
      <c r="X236" s="17">
        <v>0.324179178377279</v>
      </c>
      <c r="Y236" s="17">
        <v>0.45199864333212197</v>
      </c>
      <c r="Z236" s="17">
        <v>0.37626094066809201</v>
      </c>
      <c r="AA236" s="17">
        <v>0.303557396301394</v>
      </c>
      <c r="AB236" s="17">
        <v>0.31286582226390303</v>
      </c>
      <c r="AC236" s="17">
        <v>0.33893112440076401</v>
      </c>
      <c r="AD236" s="17">
        <v>0.27677125703532202</v>
      </c>
      <c r="AE236" s="17"/>
      <c r="AF236" s="17">
        <v>0.38330044021608101</v>
      </c>
      <c r="AG236" s="17">
        <v>0.38834413334790902</v>
      </c>
      <c r="AH236" s="17">
        <v>0.26417848300504598</v>
      </c>
      <c r="AI236" s="17"/>
      <c r="AJ236" s="17">
        <v>0.49123550971110103</v>
      </c>
      <c r="AK236" s="17">
        <v>0.34514612271259698</v>
      </c>
      <c r="AL236" s="17">
        <v>0.495180984441775</v>
      </c>
      <c r="AM236" s="17">
        <v>0.29307183269887599</v>
      </c>
      <c r="AN236" s="17">
        <v>0.24891711124632401</v>
      </c>
      <c r="AO236" s="17"/>
      <c r="AP236" s="17">
        <v>0.386661056572567</v>
      </c>
      <c r="AQ236" s="17">
        <v>0.438994027991358</v>
      </c>
      <c r="AR236" s="17">
        <v>0.36760190248158903</v>
      </c>
      <c r="AS236" s="17">
        <v>0.30673846158036999</v>
      </c>
      <c r="AT236" s="17">
        <v>0.26047950170763201</v>
      </c>
      <c r="AU236" s="17">
        <v>0.395407019698373</v>
      </c>
      <c r="AV236" s="17"/>
      <c r="AW236" s="17">
        <v>0.21321444782396001</v>
      </c>
      <c r="AX236" s="17">
        <v>0.18215225768043</v>
      </c>
      <c r="AY236" s="17">
        <v>0.19206097795174601</v>
      </c>
      <c r="AZ236" s="17">
        <v>0.23700614732044101</v>
      </c>
      <c r="BA236" s="17">
        <v>0.33352389931994503</v>
      </c>
      <c r="BB236" s="17">
        <v>0.23773013622834999</v>
      </c>
      <c r="BC236" s="17">
        <v>0.30400368006872702</v>
      </c>
      <c r="BD236" s="17">
        <v>0.48707454083622898</v>
      </c>
      <c r="BE236" s="17">
        <v>0.41737482796281899</v>
      </c>
      <c r="BF236" s="17">
        <v>0.37623707037029402</v>
      </c>
      <c r="BG236" s="17">
        <v>0.37129616439935298</v>
      </c>
      <c r="BH236" s="17">
        <v>0.405842438607528</v>
      </c>
      <c r="BI236" s="17">
        <v>0.49131606323840099</v>
      </c>
      <c r="BJ236" s="17">
        <v>0.38689810012827802</v>
      </c>
      <c r="BK236" s="17">
        <v>0.59073092958239604</v>
      </c>
      <c r="BL236" s="17">
        <v>0.61036408584172697</v>
      </c>
      <c r="BM236" s="17"/>
      <c r="BN236" s="17">
        <v>0.38375558853278802</v>
      </c>
      <c r="BO236" s="17">
        <v>0.31064504875271898</v>
      </c>
      <c r="BP236" s="17"/>
      <c r="BQ236" s="17">
        <v>0.39973275493804</v>
      </c>
      <c r="BR236" s="17">
        <v>0.258686127173617</v>
      </c>
      <c r="BS236" s="17"/>
      <c r="BT236" s="17">
        <v>0.32942359634199903</v>
      </c>
      <c r="BU236" s="17"/>
      <c r="BV236" s="17">
        <v>0.32287629528703399</v>
      </c>
      <c r="BW236" s="17">
        <v>0.282550041380836</v>
      </c>
      <c r="BX236" s="17">
        <v>0.400980465851909</v>
      </c>
      <c r="BY236" s="17"/>
      <c r="BZ236" s="17">
        <v>6.0373998490463897E-2</v>
      </c>
      <c r="CA236" s="17">
        <v>8.6424232619564098E-2</v>
      </c>
      <c r="CB236" s="17">
        <v>0.17696589007907201</v>
      </c>
      <c r="CC236" s="17">
        <v>0.32630639932348798</v>
      </c>
      <c r="CD236" s="17">
        <v>0.49223422470127598</v>
      </c>
      <c r="CE236" s="17">
        <v>0.59988800586243596</v>
      </c>
      <c r="CF236" s="17">
        <v>0.65486017971816601</v>
      </c>
      <c r="CG236" s="17"/>
      <c r="CH236" s="17">
        <v>0.61730037601094401</v>
      </c>
      <c r="CI236" s="17">
        <v>0.59218888243113099</v>
      </c>
      <c r="CJ236" s="17">
        <v>0.198095428969016</v>
      </c>
      <c r="CK236" s="17">
        <v>6.5426823247774199E-2</v>
      </c>
      <c r="CL236" s="17">
        <v>2.28456096526371E-2</v>
      </c>
    </row>
    <row r="237" spans="2:90" x14ac:dyDescent="0.3">
      <c r="B237" t="s">
        <v>121</v>
      </c>
      <c r="C237" s="17">
        <v>9.8566656112794998E-2</v>
      </c>
      <c r="D237" s="17">
        <v>3.0043859899696299E-2</v>
      </c>
      <c r="E237" s="17">
        <v>0.160318724618882</v>
      </c>
      <c r="F237" s="17"/>
      <c r="G237" s="17">
        <v>0.30513086768848202</v>
      </c>
      <c r="H237" s="17">
        <v>0.16988452157658901</v>
      </c>
      <c r="I237" s="17">
        <v>0.335128346887555</v>
      </c>
      <c r="J237" s="17">
        <v>0.32027625787000902</v>
      </c>
      <c r="K237" s="17">
        <v>-2.1974631396756799E-2</v>
      </c>
      <c r="L237" s="17">
        <v>-0.38972919961068597</v>
      </c>
      <c r="M237" s="17"/>
      <c r="N237" s="17">
        <v>-0.166629482314088</v>
      </c>
      <c r="O237" s="17">
        <v>0.15044620784228999</v>
      </c>
      <c r="P237" s="17">
        <v>6.24484468705305E-2</v>
      </c>
      <c r="Q237" s="17">
        <v>0.36165638272259298</v>
      </c>
      <c r="R237" s="17"/>
      <c r="S237" s="17">
        <v>0.12688707555358</v>
      </c>
      <c r="T237" s="17">
        <v>3.9413628125262397E-2</v>
      </c>
      <c r="U237" s="17">
        <v>3.9163022400905502E-2</v>
      </c>
      <c r="V237" s="17">
        <v>7.0536575678655997E-2</v>
      </c>
      <c r="W237" s="17">
        <v>0.10105239216654199</v>
      </c>
      <c r="X237" s="17">
        <v>0.154829207584114</v>
      </c>
      <c r="Y237" s="17">
        <v>-7.6237009907276304E-2</v>
      </c>
      <c r="Z237" s="17">
        <v>8.4612417856147898E-2</v>
      </c>
      <c r="AA237" s="17">
        <v>0.18076142743715501</v>
      </c>
      <c r="AB237" s="17">
        <v>0.132085166016395</v>
      </c>
      <c r="AC237" s="17">
        <v>0.13013601657353599</v>
      </c>
      <c r="AD237" s="17">
        <v>0.32001839796102799</v>
      </c>
      <c r="AE237" s="17"/>
      <c r="AF237" s="17">
        <v>3.3770965254244098E-2</v>
      </c>
      <c r="AG237" s="17">
        <v>4.5012705659414599E-2</v>
      </c>
      <c r="AH237" s="17">
        <v>0.26353735909897502</v>
      </c>
      <c r="AI237" s="17"/>
      <c r="AJ237" s="17">
        <v>-0.18437733892514599</v>
      </c>
      <c r="AK237" s="17">
        <v>0.11540760963399201</v>
      </c>
      <c r="AL237" s="17">
        <v>-0.119252873296626</v>
      </c>
      <c r="AM237" s="17">
        <v>0.222653316107499</v>
      </c>
      <c r="AN237" s="17">
        <v>0.25091558194629798</v>
      </c>
      <c r="AO237" s="17"/>
      <c r="AP237" s="17">
        <v>2.8138433860115299E-2</v>
      </c>
      <c r="AQ237" s="17">
        <v>-6.19087779031871E-2</v>
      </c>
      <c r="AR237" s="17">
        <v>0.10040797723349899</v>
      </c>
      <c r="AS237" s="17">
        <v>0.181413018509855</v>
      </c>
      <c r="AT237" s="17">
        <v>0.26744388965524502</v>
      </c>
      <c r="AU237" s="17">
        <v>-7.5547294941421504E-3</v>
      </c>
      <c r="AV237" s="17"/>
      <c r="AW237" s="17">
        <v>0.291377887408727</v>
      </c>
      <c r="AX237" s="17">
        <v>0.47907713162528098</v>
      </c>
      <c r="AY237" s="17">
        <v>0.39203456461297798</v>
      </c>
      <c r="AZ237" s="17">
        <v>0.30709345794720999</v>
      </c>
      <c r="BA237" s="17">
        <v>0.17788052161621301</v>
      </c>
      <c r="BB237" s="17">
        <v>0.33085130027580301</v>
      </c>
      <c r="BC237" s="17">
        <v>0.156392242303309</v>
      </c>
      <c r="BD237" s="17">
        <v>-0.17167268517249001</v>
      </c>
      <c r="BE237" s="17">
        <v>-9.0455635231878606E-3</v>
      </c>
      <c r="BF237" s="17">
        <v>5.6158645747357197E-2</v>
      </c>
      <c r="BG237" s="17">
        <v>9.4032184092052301E-2</v>
      </c>
      <c r="BH237" s="17">
        <v>-2.47843285187722E-2</v>
      </c>
      <c r="BI237" s="17">
        <v>-0.14725919174237401</v>
      </c>
      <c r="BJ237" s="17">
        <v>-2.3431560776210999E-2</v>
      </c>
      <c r="BK237" s="17">
        <v>-0.32618878358808701</v>
      </c>
      <c r="BL237" s="17">
        <v>-0.33949180098508203</v>
      </c>
      <c r="BM237" s="17"/>
      <c r="BN237" s="17">
        <v>3.6088582177515399E-2</v>
      </c>
      <c r="BO237" s="17">
        <v>0.18472480214831499</v>
      </c>
      <c r="BP237" s="17"/>
      <c r="BQ237" s="17">
        <v>5.3059776472521598E-3</v>
      </c>
      <c r="BR237" s="17">
        <v>0.29538222837082001</v>
      </c>
      <c r="BS237" s="17"/>
      <c r="BT237" s="17">
        <v>0.164714932545451</v>
      </c>
      <c r="BU237" s="17"/>
      <c r="BV237" s="17">
        <v>0.15247652564042299</v>
      </c>
      <c r="BW237" s="17">
        <v>0.23589229924857599</v>
      </c>
      <c r="BX237" s="17">
        <v>4.3966816595620902E-3</v>
      </c>
      <c r="BY237" s="17"/>
      <c r="BZ237" s="17">
        <v>0.81733361305051799</v>
      </c>
      <c r="CA237" s="17">
        <v>0.67455811336051497</v>
      </c>
      <c r="CB237" s="17">
        <v>0.36529928106877202</v>
      </c>
      <c r="CC237" s="17">
        <v>0.10484017453446</v>
      </c>
      <c r="CD237" s="17">
        <v>-0.18962137226106901</v>
      </c>
      <c r="CE237" s="17">
        <v>-0.39445021073124797</v>
      </c>
      <c r="CF237" s="17">
        <v>-0.43319121361556701</v>
      </c>
      <c r="CG237" s="17"/>
      <c r="CH237" s="17">
        <v>-0.368503251856931</v>
      </c>
      <c r="CI237" s="17">
        <v>-0.36248958701696499</v>
      </c>
      <c r="CJ237" s="17">
        <v>0.33435945298115</v>
      </c>
      <c r="CK237" s="17">
        <v>0.72881838521977405</v>
      </c>
      <c r="CL237" s="17">
        <v>0.89622026366229401</v>
      </c>
    </row>
    <row r="238" spans="2:90" x14ac:dyDescent="0.3">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row>
    <row r="239" spans="2:90" x14ac:dyDescent="0.3">
      <c r="B239" s="6" t="s">
        <v>182</v>
      </c>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row>
    <row r="240" spans="2:90" x14ac:dyDescent="0.3">
      <c r="B240" s="24" t="s">
        <v>110</v>
      </c>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row>
    <row r="241" spans="2:90" x14ac:dyDescent="0.3">
      <c r="B241" t="s">
        <v>168</v>
      </c>
      <c r="C241" s="17">
        <v>0.116467121310756</v>
      </c>
      <c r="D241" s="17">
        <v>0.12001908185853299</v>
      </c>
      <c r="E241" s="17">
        <v>0.111854107200841</v>
      </c>
      <c r="F241" s="17"/>
      <c r="G241" s="17">
        <v>0.213983665308869</v>
      </c>
      <c r="H241" s="17">
        <v>0.129810465188131</v>
      </c>
      <c r="I241" s="17">
        <v>0.164472373725639</v>
      </c>
      <c r="J241" s="17">
        <v>0.121097226646844</v>
      </c>
      <c r="K241" s="17">
        <v>6.6665582271715706E-2</v>
      </c>
      <c r="L241" s="17">
        <v>3.1123527429125299E-2</v>
      </c>
      <c r="M241" s="17"/>
      <c r="N241" s="17">
        <v>9.3802841886429802E-2</v>
      </c>
      <c r="O241" s="17">
        <v>0.14037772340860499</v>
      </c>
      <c r="P241" s="17">
        <v>9.8316519759060902E-2</v>
      </c>
      <c r="Q241" s="17">
        <v>0.13321721013120999</v>
      </c>
      <c r="R241" s="17"/>
      <c r="S241" s="17">
        <v>0.14551364784297799</v>
      </c>
      <c r="T241" s="17">
        <v>9.5531677575571294E-2</v>
      </c>
      <c r="U241" s="17">
        <v>0.163560923807377</v>
      </c>
      <c r="V241" s="17">
        <v>9.5412382317033598E-2</v>
      </c>
      <c r="W241" s="17">
        <v>7.8501874209737199E-2</v>
      </c>
      <c r="X241" s="17">
        <v>0.11623149268135199</v>
      </c>
      <c r="Y241" s="17">
        <v>9.0050190115050804E-2</v>
      </c>
      <c r="Z241" s="17">
        <v>0.12305039259666201</v>
      </c>
      <c r="AA241" s="17">
        <v>9.8186591995718706E-2</v>
      </c>
      <c r="AB241" s="17">
        <v>0.12428061363703399</v>
      </c>
      <c r="AC241" s="17">
        <v>0.144760633270757</v>
      </c>
      <c r="AD241" s="17">
        <v>0.15676827493367401</v>
      </c>
      <c r="AE241" s="17"/>
      <c r="AF241" s="17">
        <v>0.10975794204704201</v>
      </c>
      <c r="AG241" s="17">
        <v>0.110737414700847</v>
      </c>
      <c r="AH241" s="17">
        <v>0.112919247145142</v>
      </c>
      <c r="AI241" s="17"/>
      <c r="AJ241" s="17">
        <v>7.7405766630557302E-2</v>
      </c>
      <c r="AK241" s="17">
        <v>0.129890132645991</v>
      </c>
      <c r="AL241" s="17">
        <v>9.9693847474736294E-2</v>
      </c>
      <c r="AM241" s="17">
        <v>0.145552931457573</v>
      </c>
      <c r="AN241" s="17">
        <v>0.10184835507081701</v>
      </c>
      <c r="AO241" s="17"/>
      <c r="AP241" s="17">
        <v>0.111297552550133</v>
      </c>
      <c r="AQ241" s="17">
        <v>8.7982657867244699E-2</v>
      </c>
      <c r="AR241" s="17">
        <v>0.116432584597779</v>
      </c>
      <c r="AS241" s="17">
        <v>0.133751337342043</v>
      </c>
      <c r="AT241" s="17">
        <v>0.15528259950116099</v>
      </c>
      <c r="AU241" s="17">
        <v>7.3845210152802196E-2</v>
      </c>
      <c r="AV241" s="17"/>
      <c r="AW241" s="17">
        <v>9.7133142071715195E-2</v>
      </c>
      <c r="AX241" s="17">
        <v>0.17625405627626101</v>
      </c>
      <c r="AY241" s="17">
        <v>7.2822416244786706E-2</v>
      </c>
      <c r="AZ241" s="17">
        <v>0.13052365609734601</v>
      </c>
      <c r="BA241" s="17">
        <v>0.113657230594575</v>
      </c>
      <c r="BB241" s="17">
        <v>0.15625672089777001</v>
      </c>
      <c r="BC241" s="17">
        <v>0.14911124254354999</v>
      </c>
      <c r="BD241" s="17">
        <v>9.3822907134297001E-2</v>
      </c>
      <c r="BE241" s="17">
        <v>0.13810186669212501</v>
      </c>
      <c r="BF241" s="17">
        <v>6.1169634219899197E-2</v>
      </c>
      <c r="BG241" s="17">
        <v>0.12452699650818901</v>
      </c>
      <c r="BH241" s="17">
        <v>8.6307895489271799E-2</v>
      </c>
      <c r="BI241" s="17">
        <v>9.11521861274696E-2</v>
      </c>
      <c r="BJ241" s="17">
        <v>0.20870923209529399</v>
      </c>
      <c r="BK241" s="17">
        <v>4.0572963585588699E-2</v>
      </c>
      <c r="BL241" s="17">
        <v>0.107078440724587</v>
      </c>
      <c r="BM241" s="17"/>
      <c r="BN241" s="17">
        <v>0.101285017126146</v>
      </c>
      <c r="BO241" s="17">
        <v>0.13802404461298101</v>
      </c>
      <c r="BP241" s="17"/>
      <c r="BQ241" s="17">
        <v>0.10459968434592699</v>
      </c>
      <c r="BR241" s="17">
        <v>0.18957436877599501</v>
      </c>
      <c r="BS241" s="17"/>
      <c r="BT241" s="17">
        <v>0.15147712881811401</v>
      </c>
      <c r="BU241" s="17"/>
      <c r="BV241" s="17">
        <v>8.7367553771199494E-2</v>
      </c>
      <c r="BW241" s="17">
        <v>0.136443308434265</v>
      </c>
      <c r="BX241" s="17">
        <v>0.118144030908356</v>
      </c>
      <c r="BY241" s="17"/>
      <c r="BZ241" s="17">
        <v>0.25916474710439502</v>
      </c>
      <c r="CA241" s="17">
        <v>0.13600044572620301</v>
      </c>
      <c r="CB241" s="17">
        <v>0.10706282802016701</v>
      </c>
      <c r="CC241" s="17">
        <v>0.11729459504025801</v>
      </c>
      <c r="CD241" s="17">
        <v>0.104059848332447</v>
      </c>
      <c r="CE241" s="17">
        <v>8.6794755678629903E-2</v>
      </c>
      <c r="CF241" s="17">
        <v>8.7463971261396101E-2</v>
      </c>
      <c r="CG241" s="17"/>
      <c r="CH241" s="17">
        <v>0.118154134067487</v>
      </c>
      <c r="CI241" s="17">
        <v>7.1042271606037294E-2</v>
      </c>
      <c r="CJ241" s="17">
        <v>0.116147966994972</v>
      </c>
      <c r="CK241" s="17">
        <v>0.18232824410496101</v>
      </c>
      <c r="CL241" s="17">
        <v>0.28032455395542499</v>
      </c>
    </row>
    <row r="242" spans="2:90" x14ac:dyDescent="0.3">
      <c r="B242" t="s">
        <v>169</v>
      </c>
      <c r="C242" s="17">
        <v>0.227057472995359</v>
      </c>
      <c r="D242" s="17">
        <v>0.23144256326311299</v>
      </c>
      <c r="E242" s="17">
        <v>0.221671298501495</v>
      </c>
      <c r="F242" s="17"/>
      <c r="G242" s="17">
        <v>0.24515621761303899</v>
      </c>
      <c r="H242" s="17">
        <v>0.33665819765921601</v>
      </c>
      <c r="I242" s="17">
        <v>0.30906667406056398</v>
      </c>
      <c r="J242" s="17">
        <v>0.29164262766146898</v>
      </c>
      <c r="K242" s="17">
        <v>0.16253006283619101</v>
      </c>
      <c r="L242" s="17">
        <v>4.91974695809798E-2</v>
      </c>
      <c r="M242" s="17"/>
      <c r="N242" s="17">
        <v>0.230244968020824</v>
      </c>
      <c r="O242" s="17">
        <v>0.24124745376790699</v>
      </c>
      <c r="P242" s="17">
        <v>0.234582103497608</v>
      </c>
      <c r="Q242" s="17">
        <v>0.200296646270786</v>
      </c>
      <c r="R242" s="17"/>
      <c r="S242" s="17">
        <v>0.263676689533685</v>
      </c>
      <c r="T242" s="17">
        <v>0.21611405689186</v>
      </c>
      <c r="U242" s="17">
        <v>0.235114488422174</v>
      </c>
      <c r="V242" s="17">
        <v>0.19704806180818801</v>
      </c>
      <c r="W242" s="17">
        <v>0.221500183544312</v>
      </c>
      <c r="X242" s="17">
        <v>0.21166395617137601</v>
      </c>
      <c r="Y242" s="17">
        <v>0.20438257280900499</v>
      </c>
      <c r="Z242" s="17">
        <v>0.16496154709473501</v>
      </c>
      <c r="AA242" s="17">
        <v>0.254821541054427</v>
      </c>
      <c r="AB242" s="17">
        <v>0.23286709427843599</v>
      </c>
      <c r="AC242" s="17">
        <v>0.21484025007207999</v>
      </c>
      <c r="AD242" s="17">
        <v>0.27478030039816198</v>
      </c>
      <c r="AE242" s="17"/>
      <c r="AF242" s="17">
        <v>0.178374285081289</v>
      </c>
      <c r="AG242" s="17">
        <v>0.25931329571842898</v>
      </c>
      <c r="AH242" s="17">
        <v>0.24492295552479099</v>
      </c>
      <c r="AI242" s="17"/>
      <c r="AJ242" s="17">
        <v>0.16332491102725999</v>
      </c>
      <c r="AK242" s="17">
        <v>0.26511683753102899</v>
      </c>
      <c r="AL242" s="17">
        <v>0.18904620066933001</v>
      </c>
      <c r="AM242" s="17">
        <v>0.19790681933983401</v>
      </c>
      <c r="AN242" s="17">
        <v>0.28957710723458402</v>
      </c>
      <c r="AO242" s="17"/>
      <c r="AP242" s="17">
        <v>0.26854288136335103</v>
      </c>
      <c r="AQ242" s="17">
        <v>0.20351299601081099</v>
      </c>
      <c r="AR242" s="17">
        <v>0.185478092358286</v>
      </c>
      <c r="AS242" s="17">
        <v>0.20276963910672199</v>
      </c>
      <c r="AT242" s="17">
        <v>0.30992246451309902</v>
      </c>
      <c r="AU242" s="17">
        <v>0.18311946542141699</v>
      </c>
      <c r="AV242" s="17"/>
      <c r="AW242" s="17">
        <v>0.14502347391973799</v>
      </c>
      <c r="AX242" s="17">
        <v>0.163613352200423</v>
      </c>
      <c r="AY242" s="17">
        <v>0.24416966999530701</v>
      </c>
      <c r="AZ242" s="17">
        <v>0.189772009746068</v>
      </c>
      <c r="BA242" s="17">
        <v>0.17123952568884601</v>
      </c>
      <c r="BB242" s="17">
        <v>0.22479771131241</v>
      </c>
      <c r="BC242" s="17">
        <v>0.27441806856212497</v>
      </c>
      <c r="BD242" s="17">
        <v>0.21496289048464601</v>
      </c>
      <c r="BE242" s="17">
        <v>0.227872063323207</v>
      </c>
      <c r="BF242" s="17">
        <v>0.28623226145616498</v>
      </c>
      <c r="BG242" s="17">
        <v>0.307562539532025</v>
      </c>
      <c r="BH242" s="17">
        <v>0.25655694827368197</v>
      </c>
      <c r="BI242" s="17">
        <v>0.30246343388844799</v>
      </c>
      <c r="BJ242" s="17">
        <v>0.175238986308176</v>
      </c>
      <c r="BK242" s="17">
        <v>0.27878022900619698</v>
      </c>
      <c r="BL242" s="17">
        <v>0.231423432655497</v>
      </c>
      <c r="BM242" s="17"/>
      <c r="BN242" s="17">
        <v>0.229810915803669</v>
      </c>
      <c r="BO242" s="17">
        <v>0.22302515713884499</v>
      </c>
      <c r="BP242" s="17"/>
      <c r="BQ242" s="17">
        <v>0.27368975072000501</v>
      </c>
      <c r="BR242" s="17">
        <v>0.26435132888129598</v>
      </c>
      <c r="BS242" s="17"/>
      <c r="BT242" s="17">
        <v>0.31525189369156398</v>
      </c>
      <c r="BU242" s="17"/>
      <c r="BV242" s="17">
        <v>0.219225933650191</v>
      </c>
      <c r="BW242" s="17">
        <v>0.29206753777898398</v>
      </c>
      <c r="BX242" s="17">
        <v>0.20405927485962699</v>
      </c>
      <c r="BY242" s="17"/>
      <c r="BZ242" s="17">
        <v>0.25461536536704499</v>
      </c>
      <c r="CA242" s="17">
        <v>0.27080083570576502</v>
      </c>
      <c r="CB242" s="17">
        <v>0.244535549301622</v>
      </c>
      <c r="CC242" s="17">
        <v>0.27919142528003799</v>
      </c>
      <c r="CD242" s="17">
        <v>0.19680751982869499</v>
      </c>
      <c r="CE242" s="17">
        <v>0.23824858929765599</v>
      </c>
      <c r="CF242" s="17">
        <v>0.18832092154609201</v>
      </c>
      <c r="CG242" s="17"/>
      <c r="CH242" s="17">
        <v>0.194251763196616</v>
      </c>
      <c r="CI242" s="17">
        <v>0.199794233450691</v>
      </c>
      <c r="CJ242" s="17">
        <v>0.24947330908252399</v>
      </c>
      <c r="CK242" s="17">
        <v>0.24938124199792799</v>
      </c>
      <c r="CL242" s="17">
        <v>0.26738538960708402</v>
      </c>
    </row>
    <row r="243" spans="2:90" x14ac:dyDescent="0.3">
      <c r="B243" t="s">
        <v>170</v>
      </c>
      <c r="C243" s="17">
        <v>0.206304738150587</v>
      </c>
      <c r="D243" s="17">
        <v>0.19455381134223801</v>
      </c>
      <c r="E243" s="17">
        <v>0.21646272686266199</v>
      </c>
      <c r="F243" s="17"/>
      <c r="G243" s="17">
        <v>0.18848027397356801</v>
      </c>
      <c r="H243" s="17">
        <v>0.20062852115804899</v>
      </c>
      <c r="I243" s="17">
        <v>0.237477207301173</v>
      </c>
      <c r="J243" s="17">
        <v>0.22146933260568</v>
      </c>
      <c r="K243" s="17">
        <v>0.26209176130740802</v>
      </c>
      <c r="L243" s="17">
        <v>0.14752698484254201</v>
      </c>
      <c r="M243" s="17"/>
      <c r="N243" s="17">
        <v>0.20370209612527099</v>
      </c>
      <c r="O243" s="17">
        <v>0.19225501229935299</v>
      </c>
      <c r="P243" s="17">
        <v>0.21759510023746401</v>
      </c>
      <c r="Q243" s="17">
        <v>0.21582153043251201</v>
      </c>
      <c r="R243" s="17"/>
      <c r="S243" s="17">
        <v>0.243100557581343</v>
      </c>
      <c r="T243" s="17">
        <v>0.221220789812763</v>
      </c>
      <c r="U243" s="17">
        <v>0.140739973207575</v>
      </c>
      <c r="V243" s="17">
        <v>0.159884882999697</v>
      </c>
      <c r="W243" s="17">
        <v>0.27222496420360798</v>
      </c>
      <c r="X243" s="17">
        <v>0.22018790265760599</v>
      </c>
      <c r="Y243" s="17">
        <v>0.20538797123821201</v>
      </c>
      <c r="Z243" s="17">
        <v>0.17992757065832299</v>
      </c>
      <c r="AA243" s="17">
        <v>0.21932084646996999</v>
      </c>
      <c r="AB243" s="17">
        <v>0.192561474040954</v>
      </c>
      <c r="AC243" s="17">
        <v>0.16522919143484099</v>
      </c>
      <c r="AD243" s="17">
        <v>0.18709954533013601</v>
      </c>
      <c r="AE243" s="17"/>
      <c r="AF243" s="17">
        <v>0.195038403035144</v>
      </c>
      <c r="AG243" s="17">
        <v>0.20234996938042199</v>
      </c>
      <c r="AH243" s="17">
        <v>0.25187028072872603</v>
      </c>
      <c r="AI243" s="17"/>
      <c r="AJ243" s="17">
        <v>0.21246779299192001</v>
      </c>
      <c r="AK243" s="17">
        <v>0.199586526720406</v>
      </c>
      <c r="AL243" s="17">
        <v>0.16343907004650601</v>
      </c>
      <c r="AM243" s="17">
        <v>0.26385523553189499</v>
      </c>
      <c r="AN243" s="17">
        <v>0.20329919306931801</v>
      </c>
      <c r="AO243" s="17"/>
      <c r="AP243" s="17">
        <v>0.204748807785918</v>
      </c>
      <c r="AQ243" s="17">
        <v>0.21348292037563599</v>
      </c>
      <c r="AR243" s="17">
        <v>0.21919804815281699</v>
      </c>
      <c r="AS243" s="17">
        <v>0.21909057614267999</v>
      </c>
      <c r="AT243" s="17">
        <v>0.199027660144737</v>
      </c>
      <c r="AU243" s="17">
        <v>0.218006353102217</v>
      </c>
      <c r="AV243" s="17"/>
      <c r="AW243" s="17">
        <v>0.21399857338570499</v>
      </c>
      <c r="AX243" s="17">
        <v>0.34371714877320197</v>
      </c>
      <c r="AY243" s="17">
        <v>0.16189115425148501</v>
      </c>
      <c r="AZ243" s="17">
        <v>0.20736419330723199</v>
      </c>
      <c r="BA243" s="17">
        <v>0.24218952956532999</v>
      </c>
      <c r="BB243" s="17">
        <v>0.17503644370391899</v>
      </c>
      <c r="BC243" s="17">
        <v>0.15401192931070901</v>
      </c>
      <c r="BD243" s="17">
        <v>0.15452282521769101</v>
      </c>
      <c r="BE243" s="17">
        <v>0.23654233169816899</v>
      </c>
      <c r="BF243" s="17">
        <v>0.21708529775218299</v>
      </c>
      <c r="BG243" s="17">
        <v>0.183575501268257</v>
      </c>
      <c r="BH243" s="17">
        <v>0.23599199275044699</v>
      </c>
      <c r="BI243" s="17">
        <v>0.15305947402095901</v>
      </c>
      <c r="BJ243" s="17">
        <v>0.25366477632776702</v>
      </c>
      <c r="BK243" s="17">
        <v>0.237857028913012</v>
      </c>
      <c r="BL243" s="17">
        <v>0.21812583775213501</v>
      </c>
      <c r="BM243" s="17"/>
      <c r="BN243" s="17">
        <v>0.20846346064478899</v>
      </c>
      <c r="BO243" s="17">
        <v>0.202852554551046</v>
      </c>
      <c r="BP243" s="17"/>
      <c r="BQ243" s="17">
        <v>0.199659452133258</v>
      </c>
      <c r="BR243" s="17">
        <v>0.19365959118050399</v>
      </c>
      <c r="BS243" s="17"/>
      <c r="BT243" s="17">
        <v>0.171056005547815</v>
      </c>
      <c r="BU243" s="17"/>
      <c r="BV243" s="17">
        <v>0.21227095248227101</v>
      </c>
      <c r="BW243" s="17">
        <v>0.18594287479442501</v>
      </c>
      <c r="BX243" s="17">
        <v>0.211225030659795</v>
      </c>
      <c r="BY243" s="17"/>
      <c r="BZ243" s="17">
        <v>0.21629802407135401</v>
      </c>
      <c r="CA243" s="17">
        <v>0.25545945445490997</v>
      </c>
      <c r="CB243" s="17">
        <v>0.22122125499037101</v>
      </c>
      <c r="CC243" s="17">
        <v>0.213656742747349</v>
      </c>
      <c r="CD243" s="17">
        <v>0.17562891233619199</v>
      </c>
      <c r="CE243" s="17">
        <v>0.15533622675831199</v>
      </c>
      <c r="CF243" s="17">
        <v>0.17517052619009399</v>
      </c>
      <c r="CG243" s="17"/>
      <c r="CH243" s="17">
        <v>0.143648370711038</v>
      </c>
      <c r="CI243" s="17">
        <v>0.17216131182457001</v>
      </c>
      <c r="CJ243" s="17">
        <v>0.22921769312710999</v>
      </c>
      <c r="CK243" s="17">
        <v>0.275914007254421</v>
      </c>
      <c r="CL243" s="17">
        <v>0.19416975884753099</v>
      </c>
    </row>
    <row r="244" spans="2:90" x14ac:dyDescent="0.3">
      <c r="B244" t="s">
        <v>171</v>
      </c>
      <c r="C244" s="17">
        <v>0.18017921640953799</v>
      </c>
      <c r="D244" s="17">
        <v>0.18603061004047899</v>
      </c>
      <c r="E244" s="17">
        <v>0.17588891863475001</v>
      </c>
      <c r="F244" s="17"/>
      <c r="G244" s="17">
        <v>0.18076352863502801</v>
      </c>
      <c r="H244" s="17">
        <v>0.19321939367725999</v>
      </c>
      <c r="I244" s="17">
        <v>0.16697169314527899</v>
      </c>
      <c r="J244" s="17">
        <v>0.16613944282655099</v>
      </c>
      <c r="K244" s="17">
        <v>0.235496717417504</v>
      </c>
      <c r="L244" s="17">
        <v>0.15424113362172101</v>
      </c>
      <c r="M244" s="17"/>
      <c r="N244" s="17">
        <v>0.214532809970708</v>
      </c>
      <c r="O244" s="17">
        <v>0.18672577343416</v>
      </c>
      <c r="P244" s="17">
        <v>0.15116692321890601</v>
      </c>
      <c r="Q244" s="17">
        <v>0.16368332653088899</v>
      </c>
      <c r="R244" s="17"/>
      <c r="S244" s="17">
        <v>0.14519647973958</v>
      </c>
      <c r="T244" s="17">
        <v>0.18685808685442501</v>
      </c>
      <c r="U244" s="17">
        <v>0.164333261969039</v>
      </c>
      <c r="V244" s="17">
        <v>0.24021014256330001</v>
      </c>
      <c r="W244" s="17">
        <v>0.14920483647277699</v>
      </c>
      <c r="X244" s="17">
        <v>0.17102758785507699</v>
      </c>
      <c r="Y244" s="17">
        <v>0.16211562846899699</v>
      </c>
      <c r="Z244" s="17">
        <v>0.177234476493599</v>
      </c>
      <c r="AA244" s="17">
        <v>0.156215303830566</v>
      </c>
      <c r="AB244" s="17">
        <v>0.19238767273000701</v>
      </c>
      <c r="AC244" s="17">
        <v>0.30102744916026503</v>
      </c>
      <c r="AD244" s="17">
        <v>0.179176768967445</v>
      </c>
      <c r="AE244" s="17"/>
      <c r="AF244" s="17">
        <v>0.17415405850644899</v>
      </c>
      <c r="AG244" s="17">
        <v>0.178459467534934</v>
      </c>
      <c r="AH244" s="17">
        <v>0.18772714836957</v>
      </c>
      <c r="AI244" s="17"/>
      <c r="AJ244" s="17">
        <v>0.20404439096567001</v>
      </c>
      <c r="AK244" s="17">
        <v>0.18106063505329001</v>
      </c>
      <c r="AL244" s="17">
        <v>0.19873917869650801</v>
      </c>
      <c r="AM244" s="17">
        <v>0.121246603093437</v>
      </c>
      <c r="AN244" s="17">
        <v>0.16888468478916699</v>
      </c>
      <c r="AO244" s="17"/>
      <c r="AP244" s="17">
        <v>0.190682502564578</v>
      </c>
      <c r="AQ244" s="17">
        <v>0.196919629490521</v>
      </c>
      <c r="AR244" s="17">
        <v>0.186522357152452</v>
      </c>
      <c r="AS244" s="17">
        <v>0.15902836224346401</v>
      </c>
      <c r="AT244" s="17">
        <v>0.157475877512983</v>
      </c>
      <c r="AU244" s="17">
        <v>0.18334539804349401</v>
      </c>
      <c r="AV244" s="17"/>
      <c r="AW244" s="17">
        <v>9.8442398170813697E-2</v>
      </c>
      <c r="AX244" s="17">
        <v>7.5584642194771304E-2</v>
      </c>
      <c r="AY244" s="17">
        <v>0.23251089344516099</v>
      </c>
      <c r="AZ244" s="17">
        <v>0.16524793238805999</v>
      </c>
      <c r="BA244" s="17">
        <v>0.148915367459663</v>
      </c>
      <c r="BB244" s="17">
        <v>0.14804412084007601</v>
      </c>
      <c r="BC244" s="17">
        <v>0.16082097503805101</v>
      </c>
      <c r="BD244" s="17">
        <v>0.22769072827033501</v>
      </c>
      <c r="BE244" s="17">
        <v>0.190405149230336</v>
      </c>
      <c r="BF244" s="17">
        <v>0.19147512398708699</v>
      </c>
      <c r="BG244" s="17">
        <v>0.16592983302348699</v>
      </c>
      <c r="BH244" s="17">
        <v>0.21069074946730701</v>
      </c>
      <c r="BI244" s="17">
        <v>0.23181243670680099</v>
      </c>
      <c r="BJ244" s="17">
        <v>0.21174729314443499</v>
      </c>
      <c r="BK244" s="17">
        <v>0.25412163686529199</v>
      </c>
      <c r="BL244" s="17">
        <v>0.20640087337083399</v>
      </c>
      <c r="BM244" s="17"/>
      <c r="BN244" s="17">
        <v>0.188413413602873</v>
      </c>
      <c r="BO244" s="17">
        <v>0.16914976087728001</v>
      </c>
      <c r="BP244" s="17"/>
      <c r="BQ244" s="17">
        <v>0.19189451743538899</v>
      </c>
      <c r="BR244" s="17">
        <v>0.15537770736609499</v>
      </c>
      <c r="BS244" s="17"/>
      <c r="BT244" s="17">
        <v>0.20076489727111099</v>
      </c>
      <c r="BU244" s="17"/>
      <c r="BV244" s="17">
        <v>0.178079993519388</v>
      </c>
      <c r="BW244" s="17">
        <v>0.164707862063455</v>
      </c>
      <c r="BX244" s="17">
        <v>0.19120645004402101</v>
      </c>
      <c r="BY244" s="17"/>
      <c r="BZ244" s="17">
        <v>0.113349480572818</v>
      </c>
      <c r="CA244" s="17">
        <v>0.122225806943922</v>
      </c>
      <c r="CB244" s="17">
        <v>0.19853637804593999</v>
      </c>
      <c r="CC244" s="17">
        <v>0.186417189222574</v>
      </c>
      <c r="CD244" s="17">
        <v>0.18452212219855799</v>
      </c>
      <c r="CE244" s="17">
        <v>0.20130992158963101</v>
      </c>
      <c r="CF244" s="17">
        <v>0.23428043049530201</v>
      </c>
      <c r="CG244" s="17"/>
      <c r="CH244" s="17">
        <v>0.13361329481662301</v>
      </c>
      <c r="CI244" s="17">
        <v>0.2169907085129</v>
      </c>
      <c r="CJ244" s="17">
        <v>0.18709175603998701</v>
      </c>
      <c r="CK244" s="17">
        <v>0.127192358061544</v>
      </c>
      <c r="CL244" s="17">
        <v>9.5393081144751701E-2</v>
      </c>
    </row>
    <row r="245" spans="2:90" x14ac:dyDescent="0.3">
      <c r="B245" t="s">
        <v>172</v>
      </c>
      <c r="C245" s="17">
        <v>0.25716880504095102</v>
      </c>
      <c r="D245" s="17">
        <v>0.25464378104542001</v>
      </c>
      <c r="E245" s="17">
        <v>0.26167509854301702</v>
      </c>
      <c r="F245" s="17"/>
      <c r="G245" s="17">
        <v>0.13981904064128001</v>
      </c>
      <c r="H245" s="17">
        <v>0.13117640285832999</v>
      </c>
      <c r="I245" s="17">
        <v>0.11414715768208</v>
      </c>
      <c r="J245" s="17">
        <v>0.18332644414055099</v>
      </c>
      <c r="K245" s="17">
        <v>0.266739106133496</v>
      </c>
      <c r="L245" s="17">
        <v>0.608693313619592</v>
      </c>
      <c r="M245" s="17"/>
      <c r="N245" s="17">
        <v>0.24315249428751501</v>
      </c>
      <c r="O245" s="17">
        <v>0.23323174739687699</v>
      </c>
      <c r="P245" s="17">
        <v>0.29198934014852401</v>
      </c>
      <c r="Q245" s="17">
        <v>0.26329907795663998</v>
      </c>
      <c r="R245" s="17"/>
      <c r="S245" s="17">
        <v>0.190346102202511</v>
      </c>
      <c r="T245" s="17">
        <v>0.26954956077961001</v>
      </c>
      <c r="U245" s="17">
        <v>0.29028284533834903</v>
      </c>
      <c r="V245" s="17">
        <v>0.29709643819020498</v>
      </c>
      <c r="W245" s="17">
        <v>0.26497699234398298</v>
      </c>
      <c r="X245" s="17">
        <v>0.25820071419463497</v>
      </c>
      <c r="Y245" s="17">
        <v>0.33258079462294399</v>
      </c>
      <c r="Z245" s="17">
        <v>0.354826013156682</v>
      </c>
      <c r="AA245" s="17">
        <v>0.26224558998903202</v>
      </c>
      <c r="AB245" s="17">
        <v>0.23371582158628601</v>
      </c>
      <c r="AC245" s="17">
        <v>0.14996243232015499</v>
      </c>
      <c r="AD245" s="17">
        <v>0.185896995455759</v>
      </c>
      <c r="AE245" s="17"/>
      <c r="AF245" s="17">
        <v>0.33339907230817001</v>
      </c>
      <c r="AG245" s="17">
        <v>0.23963769587404399</v>
      </c>
      <c r="AH245" s="17">
        <v>0.18684226058748599</v>
      </c>
      <c r="AI245" s="17"/>
      <c r="AJ245" s="17">
        <v>0.33566172895195701</v>
      </c>
      <c r="AK245" s="17">
        <v>0.21663754097454499</v>
      </c>
      <c r="AL245" s="17">
        <v>0.32489979718234002</v>
      </c>
      <c r="AM245" s="17">
        <v>0.27143841057726098</v>
      </c>
      <c r="AN245" s="17">
        <v>0.21097494044614601</v>
      </c>
      <c r="AO245" s="17"/>
      <c r="AP245" s="17">
        <v>0.21724776859316899</v>
      </c>
      <c r="AQ245" s="17">
        <v>0.28969243191322003</v>
      </c>
      <c r="AR245" s="17">
        <v>0.27679317058805403</v>
      </c>
      <c r="AS245" s="17">
        <v>0.28117177500698198</v>
      </c>
      <c r="AT245" s="17">
        <v>0.15170703392193399</v>
      </c>
      <c r="AU245" s="17">
        <v>0.32075966285440299</v>
      </c>
      <c r="AV245" s="17"/>
      <c r="AW245" s="17">
        <v>0.445402412452028</v>
      </c>
      <c r="AX245" s="17">
        <v>0.218983674302728</v>
      </c>
      <c r="AY245" s="17">
        <v>0.26865865803558497</v>
      </c>
      <c r="AZ245" s="17">
        <v>0.28987416776775699</v>
      </c>
      <c r="BA245" s="17">
        <v>0.30419044827165398</v>
      </c>
      <c r="BB245" s="17">
        <v>0.28727048890170198</v>
      </c>
      <c r="BC245" s="17">
        <v>0.25618415333779898</v>
      </c>
      <c r="BD245" s="17">
        <v>0.303048935809418</v>
      </c>
      <c r="BE245" s="17">
        <v>0.207078589056163</v>
      </c>
      <c r="BF245" s="17">
        <v>0.234921818086652</v>
      </c>
      <c r="BG245" s="17">
        <v>0.21840512966804199</v>
      </c>
      <c r="BH245" s="17">
        <v>0.20093817082114099</v>
      </c>
      <c r="BI245" s="17">
        <v>0.22151246925632201</v>
      </c>
      <c r="BJ245" s="17">
        <v>0.150639712124329</v>
      </c>
      <c r="BK245" s="17">
        <v>0.188668141629911</v>
      </c>
      <c r="BL245" s="17">
        <v>0.22481417060695899</v>
      </c>
      <c r="BM245" s="17"/>
      <c r="BN245" s="17">
        <v>0.26242641177981402</v>
      </c>
      <c r="BO245" s="17">
        <v>0.24948838187470801</v>
      </c>
      <c r="BP245" s="17"/>
      <c r="BQ245" s="17">
        <v>0.22415743847361</v>
      </c>
      <c r="BR245" s="17">
        <v>0.19211086243553399</v>
      </c>
      <c r="BS245" s="17"/>
      <c r="BT245" s="17">
        <v>0.16145007467139599</v>
      </c>
      <c r="BU245" s="17"/>
      <c r="BV245" s="17">
        <v>0.27920430546536701</v>
      </c>
      <c r="BW245" s="17">
        <v>0.20509464124815799</v>
      </c>
      <c r="BX245" s="17">
        <v>0.26853410283843299</v>
      </c>
      <c r="BY245" s="17"/>
      <c r="BZ245" s="17">
        <v>0.13697116814020299</v>
      </c>
      <c r="CA245" s="17">
        <v>0.184704444461462</v>
      </c>
      <c r="CB245" s="17">
        <v>0.21790527268377899</v>
      </c>
      <c r="CC245" s="17">
        <v>0.19976508172965901</v>
      </c>
      <c r="CD245" s="17">
        <v>0.33610656634377301</v>
      </c>
      <c r="CE245" s="17">
        <v>0.314986207220387</v>
      </c>
      <c r="CF245" s="17">
        <v>0.31476415050711598</v>
      </c>
      <c r="CG245" s="17"/>
      <c r="CH245" s="17">
        <v>0.39996898957143201</v>
      </c>
      <c r="CI245" s="17">
        <v>0.337490110126208</v>
      </c>
      <c r="CJ245" s="17">
        <v>0.197743314348238</v>
      </c>
      <c r="CK245" s="17">
        <v>0.14978271180200101</v>
      </c>
      <c r="CL245" s="17">
        <v>0.127197606632489</v>
      </c>
    </row>
    <row r="246" spans="2:90" x14ac:dyDescent="0.3">
      <c r="B246" t="s">
        <v>118</v>
      </c>
      <c r="C246" s="17">
        <v>1.28226460928099E-2</v>
      </c>
      <c r="D246" s="17">
        <v>1.3310152450216699E-2</v>
      </c>
      <c r="E246" s="17">
        <v>1.24478502572352E-2</v>
      </c>
      <c r="F246" s="17"/>
      <c r="G246" s="17">
        <v>3.17972738282166E-2</v>
      </c>
      <c r="H246" s="17">
        <v>8.5070194590132105E-3</v>
      </c>
      <c r="I246" s="17">
        <v>7.8648940852644508E-3</v>
      </c>
      <c r="J246" s="17">
        <v>1.6324926118904001E-2</v>
      </c>
      <c r="K246" s="17">
        <v>6.4767700336854396E-3</v>
      </c>
      <c r="L246" s="17">
        <v>9.2175709060394097E-3</v>
      </c>
      <c r="M246" s="17"/>
      <c r="N246" s="17">
        <v>1.45647897092519E-2</v>
      </c>
      <c r="O246" s="17">
        <v>6.1622896930983301E-3</v>
      </c>
      <c r="P246" s="17">
        <v>6.3500131384371999E-3</v>
      </c>
      <c r="Q246" s="17">
        <v>2.36822086779622E-2</v>
      </c>
      <c r="R246" s="17"/>
      <c r="S246" s="17">
        <v>1.21665230999034E-2</v>
      </c>
      <c r="T246" s="17">
        <v>1.0725828085769501E-2</v>
      </c>
      <c r="U246" s="17">
        <v>5.9685072554855299E-3</v>
      </c>
      <c r="V246" s="17">
        <v>1.0348092121577401E-2</v>
      </c>
      <c r="W246" s="17">
        <v>1.3591149225583901E-2</v>
      </c>
      <c r="X246" s="17">
        <v>2.2688346439953998E-2</v>
      </c>
      <c r="Y246" s="17">
        <v>5.4828427457911701E-3</v>
      </c>
      <c r="Z246" s="17">
        <v>0</v>
      </c>
      <c r="AA246" s="17">
        <v>9.2101266602869492E-3</v>
      </c>
      <c r="AB246" s="17">
        <v>2.4187323727282301E-2</v>
      </c>
      <c r="AC246" s="17">
        <v>2.4180043741901299E-2</v>
      </c>
      <c r="AD246" s="17">
        <v>1.6278114914823599E-2</v>
      </c>
      <c r="AE246" s="17"/>
      <c r="AF246" s="17">
        <v>9.2762390219056703E-3</v>
      </c>
      <c r="AG246" s="17">
        <v>9.5021567913246494E-3</v>
      </c>
      <c r="AH246" s="17">
        <v>1.57181076442846E-2</v>
      </c>
      <c r="AI246" s="17"/>
      <c r="AJ246" s="17">
        <v>7.0954094326364297E-3</v>
      </c>
      <c r="AK246" s="17">
        <v>7.7083270747399703E-3</v>
      </c>
      <c r="AL246" s="17">
        <v>2.4181905930579801E-2</v>
      </c>
      <c r="AM246" s="17">
        <v>0</v>
      </c>
      <c r="AN246" s="17">
        <v>2.5415719389968498E-2</v>
      </c>
      <c r="AO246" s="17"/>
      <c r="AP246" s="17">
        <v>7.4804871428507799E-3</v>
      </c>
      <c r="AQ246" s="17">
        <v>8.4093643425659607E-3</v>
      </c>
      <c r="AR246" s="17">
        <v>1.5575747150612501E-2</v>
      </c>
      <c r="AS246" s="17">
        <v>4.1883101581082502E-3</v>
      </c>
      <c r="AT246" s="17">
        <v>2.6584364406086601E-2</v>
      </c>
      <c r="AU246" s="17">
        <v>2.0923910425667699E-2</v>
      </c>
      <c r="AV246" s="17"/>
      <c r="AW246" s="17">
        <v>0</v>
      </c>
      <c r="AX246" s="17">
        <v>2.1847126252614198E-2</v>
      </c>
      <c r="AY246" s="17">
        <v>1.9947208027675498E-2</v>
      </c>
      <c r="AZ246" s="17">
        <v>1.72180406935372E-2</v>
      </c>
      <c r="BA246" s="17">
        <v>1.9807898419931299E-2</v>
      </c>
      <c r="BB246" s="17">
        <v>8.5945143441232205E-3</v>
      </c>
      <c r="BC246" s="17">
        <v>5.4536312077658796E-3</v>
      </c>
      <c r="BD246" s="17">
        <v>5.9517130836133003E-3</v>
      </c>
      <c r="BE246" s="17">
        <v>0</v>
      </c>
      <c r="BF246" s="17">
        <v>9.1158644980131008E-3</v>
      </c>
      <c r="BG246" s="17">
        <v>0</v>
      </c>
      <c r="BH246" s="17">
        <v>9.5142431981511798E-3</v>
      </c>
      <c r="BI246" s="17">
        <v>0</v>
      </c>
      <c r="BJ246" s="17">
        <v>0</v>
      </c>
      <c r="BK246" s="17">
        <v>0</v>
      </c>
      <c r="BL246" s="17">
        <v>1.21572448899887E-2</v>
      </c>
      <c r="BM246" s="17"/>
      <c r="BN246" s="17">
        <v>9.6007810427086396E-3</v>
      </c>
      <c r="BO246" s="17">
        <v>1.74601009451389E-2</v>
      </c>
      <c r="BP246" s="17"/>
      <c r="BQ246" s="17">
        <v>5.9991568918121296E-3</v>
      </c>
      <c r="BR246" s="17">
        <v>4.9261413605748896E-3</v>
      </c>
      <c r="BS246" s="17"/>
      <c r="BT246" s="17">
        <v>0</v>
      </c>
      <c r="BU246" s="17"/>
      <c r="BV246" s="17">
        <v>2.3851261111582901E-2</v>
      </c>
      <c r="BW246" s="17">
        <v>1.5743775680713001E-2</v>
      </c>
      <c r="BX246" s="17">
        <v>6.8311106897678102E-3</v>
      </c>
      <c r="BY246" s="17"/>
      <c r="BZ246" s="17">
        <v>1.9601214744184699E-2</v>
      </c>
      <c r="CA246" s="17">
        <v>3.08090127077385E-2</v>
      </c>
      <c r="CB246" s="17">
        <v>1.07387169581213E-2</v>
      </c>
      <c r="CC246" s="17">
        <v>3.6749659801219199E-3</v>
      </c>
      <c r="CD246" s="17">
        <v>2.8750309603349901E-3</v>
      </c>
      <c r="CE246" s="17">
        <v>3.3242994553831702E-3</v>
      </c>
      <c r="CF246" s="17">
        <v>0</v>
      </c>
      <c r="CG246" s="17"/>
      <c r="CH246" s="17">
        <v>1.0363447636804E-2</v>
      </c>
      <c r="CI246" s="17">
        <v>2.5213644795936802E-3</v>
      </c>
      <c r="CJ246" s="17">
        <v>2.0325960407167699E-2</v>
      </c>
      <c r="CK246" s="17">
        <v>1.5401436779144699E-2</v>
      </c>
      <c r="CL246" s="17">
        <v>3.5529609812719701E-2</v>
      </c>
    </row>
    <row r="247" spans="2:90" x14ac:dyDescent="0.3">
      <c r="B247" t="s">
        <v>173</v>
      </c>
      <c r="C247" s="17">
        <v>0.34352459430611398</v>
      </c>
      <c r="D247" s="17">
        <v>0.35146164512164602</v>
      </c>
      <c r="E247" s="17">
        <v>0.33352540570233502</v>
      </c>
      <c r="F247" s="17"/>
      <c r="G247" s="17">
        <v>0.45913988292190899</v>
      </c>
      <c r="H247" s="17">
        <v>0.466468662847347</v>
      </c>
      <c r="I247" s="17">
        <v>0.47353904778620398</v>
      </c>
      <c r="J247" s="17">
        <v>0.412739854308314</v>
      </c>
      <c r="K247" s="17">
        <v>0.22919564510790699</v>
      </c>
      <c r="L247" s="17">
        <v>8.0320997010105005E-2</v>
      </c>
      <c r="M247" s="17"/>
      <c r="N247" s="17">
        <v>0.32404780990725401</v>
      </c>
      <c r="O247" s="17">
        <v>0.38162517717651201</v>
      </c>
      <c r="P247" s="17">
        <v>0.33289862325666902</v>
      </c>
      <c r="Q247" s="17">
        <v>0.33351385640199599</v>
      </c>
      <c r="R247" s="17"/>
      <c r="S247" s="17">
        <v>0.40919033737666299</v>
      </c>
      <c r="T247" s="17">
        <v>0.31164573446743199</v>
      </c>
      <c r="U247" s="17">
        <v>0.398675412229552</v>
      </c>
      <c r="V247" s="17">
        <v>0.29246044412522099</v>
      </c>
      <c r="W247" s="17">
        <v>0.30000205775404898</v>
      </c>
      <c r="X247" s="17">
        <v>0.32789544885272698</v>
      </c>
      <c r="Y247" s="17">
        <v>0.29443276292405601</v>
      </c>
      <c r="Z247" s="17">
        <v>0.28801193969139599</v>
      </c>
      <c r="AA247" s="17">
        <v>0.353008133050145</v>
      </c>
      <c r="AB247" s="17">
        <v>0.35714770791547001</v>
      </c>
      <c r="AC247" s="17">
        <v>0.35960088334283702</v>
      </c>
      <c r="AD247" s="17">
        <v>0.43154857533183699</v>
      </c>
      <c r="AE247" s="17"/>
      <c r="AF247" s="17">
        <v>0.28813222712833197</v>
      </c>
      <c r="AG247" s="17">
        <v>0.37005071041927601</v>
      </c>
      <c r="AH247" s="17">
        <v>0.357842202669934</v>
      </c>
      <c r="AI247" s="17"/>
      <c r="AJ247" s="17">
        <v>0.240730677657817</v>
      </c>
      <c r="AK247" s="17">
        <v>0.39500697017701902</v>
      </c>
      <c r="AL247" s="17">
        <v>0.28874004814406601</v>
      </c>
      <c r="AM247" s="17">
        <v>0.34345975079740698</v>
      </c>
      <c r="AN247" s="17">
        <v>0.39142546230540098</v>
      </c>
      <c r="AO247" s="17"/>
      <c r="AP247" s="17">
        <v>0.37984043391348399</v>
      </c>
      <c r="AQ247" s="17">
        <v>0.29149565387805598</v>
      </c>
      <c r="AR247" s="17">
        <v>0.30191067695606499</v>
      </c>
      <c r="AS247" s="17">
        <v>0.336520976448766</v>
      </c>
      <c r="AT247" s="17">
        <v>0.46520506401425998</v>
      </c>
      <c r="AU247" s="17">
        <v>0.25696467557421898</v>
      </c>
      <c r="AV247" s="17"/>
      <c r="AW247" s="17">
        <v>0.24215661599145399</v>
      </c>
      <c r="AX247" s="17">
        <v>0.33986740847668501</v>
      </c>
      <c r="AY247" s="17">
        <v>0.31699208624009401</v>
      </c>
      <c r="AZ247" s="17">
        <v>0.32029566584341401</v>
      </c>
      <c r="BA247" s="17">
        <v>0.28489675628342198</v>
      </c>
      <c r="BB247" s="17">
        <v>0.38105443221017998</v>
      </c>
      <c r="BC247" s="17">
        <v>0.42352931110567499</v>
      </c>
      <c r="BD247" s="17">
        <v>0.30878579761894298</v>
      </c>
      <c r="BE247" s="17">
        <v>0.36597393001533202</v>
      </c>
      <c r="BF247" s="17">
        <v>0.347401895676065</v>
      </c>
      <c r="BG247" s="17">
        <v>0.43208953604021499</v>
      </c>
      <c r="BH247" s="17">
        <v>0.34286484376295301</v>
      </c>
      <c r="BI247" s="17">
        <v>0.39361562001591799</v>
      </c>
      <c r="BJ247" s="17">
        <v>0.38394821840346999</v>
      </c>
      <c r="BK247" s="17">
        <v>0.31935319259178602</v>
      </c>
      <c r="BL247" s="17">
        <v>0.33850187338008397</v>
      </c>
      <c r="BM247" s="17"/>
      <c r="BN247" s="17">
        <v>0.33109593292981498</v>
      </c>
      <c r="BO247" s="17">
        <v>0.36104920175182598</v>
      </c>
      <c r="BP247" s="17"/>
      <c r="BQ247" s="17">
        <v>0.37828943506593099</v>
      </c>
      <c r="BR247" s="17">
        <v>0.45392569765729202</v>
      </c>
      <c r="BS247" s="17"/>
      <c r="BT247" s="17">
        <v>0.46672902250967802</v>
      </c>
      <c r="BU247" s="17"/>
      <c r="BV247" s="17">
        <v>0.30659348742139098</v>
      </c>
      <c r="BW247" s="17">
        <v>0.42851084621324897</v>
      </c>
      <c r="BX247" s="17">
        <v>0.32220330576798401</v>
      </c>
      <c r="BY247" s="17"/>
      <c r="BZ247" s="17">
        <v>0.51378011247143995</v>
      </c>
      <c r="CA247" s="17">
        <v>0.40680128143196698</v>
      </c>
      <c r="CB247" s="17">
        <v>0.351598377321789</v>
      </c>
      <c r="CC247" s="17">
        <v>0.39648602032029601</v>
      </c>
      <c r="CD247" s="17">
        <v>0.30086736816114201</v>
      </c>
      <c r="CE247" s="17">
        <v>0.32504334497628601</v>
      </c>
      <c r="CF247" s="17">
        <v>0.27578489280748802</v>
      </c>
      <c r="CG247" s="17"/>
      <c r="CH247" s="17">
        <v>0.31240589726410301</v>
      </c>
      <c r="CI247" s="17">
        <v>0.27083650505672802</v>
      </c>
      <c r="CJ247" s="17">
        <v>0.365621276077497</v>
      </c>
      <c r="CK247" s="17">
        <v>0.43170948610288901</v>
      </c>
      <c r="CL247" s="17">
        <v>0.54770994356250902</v>
      </c>
    </row>
    <row r="248" spans="2:90" x14ac:dyDescent="0.3">
      <c r="B248" t="s">
        <v>174</v>
      </c>
      <c r="C248" s="17">
        <v>0.43734802145048901</v>
      </c>
      <c r="D248" s="17">
        <v>0.44067439108589901</v>
      </c>
      <c r="E248" s="17">
        <v>0.437564017177767</v>
      </c>
      <c r="F248" s="17"/>
      <c r="G248" s="17">
        <v>0.32058256927630702</v>
      </c>
      <c r="H248" s="17">
        <v>0.32439579653559097</v>
      </c>
      <c r="I248" s="17">
        <v>0.28111885082735899</v>
      </c>
      <c r="J248" s="17">
        <v>0.34946588696710201</v>
      </c>
      <c r="K248" s="17">
        <v>0.50223582355100005</v>
      </c>
      <c r="L248" s="17">
        <v>0.76293444724131299</v>
      </c>
      <c r="M248" s="17"/>
      <c r="N248" s="17">
        <v>0.45768530425822301</v>
      </c>
      <c r="O248" s="17">
        <v>0.41995752083103699</v>
      </c>
      <c r="P248" s="17">
        <v>0.44315626336743003</v>
      </c>
      <c r="Q248" s="17">
        <v>0.426982404487529</v>
      </c>
      <c r="R248" s="17"/>
      <c r="S248" s="17">
        <v>0.33554258194209102</v>
      </c>
      <c r="T248" s="17">
        <v>0.45640764763403502</v>
      </c>
      <c r="U248" s="17">
        <v>0.454616107307388</v>
      </c>
      <c r="V248" s="17">
        <v>0.53730658075350402</v>
      </c>
      <c r="W248" s="17">
        <v>0.41418182881675902</v>
      </c>
      <c r="X248" s="17">
        <v>0.42922830204971202</v>
      </c>
      <c r="Y248" s="17">
        <v>0.49469642309194101</v>
      </c>
      <c r="Z248" s="17">
        <v>0.53206048965028097</v>
      </c>
      <c r="AA248" s="17">
        <v>0.418460893819598</v>
      </c>
      <c r="AB248" s="17">
        <v>0.42610349431629302</v>
      </c>
      <c r="AC248" s="17">
        <v>0.45098988148042102</v>
      </c>
      <c r="AD248" s="17">
        <v>0.36507376442320399</v>
      </c>
      <c r="AE248" s="17"/>
      <c r="AF248" s="17">
        <v>0.50755313081461895</v>
      </c>
      <c r="AG248" s="17">
        <v>0.41809716340897701</v>
      </c>
      <c r="AH248" s="17">
        <v>0.37456940895705498</v>
      </c>
      <c r="AI248" s="17"/>
      <c r="AJ248" s="17">
        <v>0.53970611991762696</v>
      </c>
      <c r="AK248" s="17">
        <v>0.39769817602783503</v>
      </c>
      <c r="AL248" s="17">
        <v>0.523638975878848</v>
      </c>
      <c r="AM248" s="17">
        <v>0.39268501367069802</v>
      </c>
      <c r="AN248" s="17">
        <v>0.37985962523531203</v>
      </c>
      <c r="AO248" s="17"/>
      <c r="AP248" s="17">
        <v>0.40793027115774699</v>
      </c>
      <c r="AQ248" s="17">
        <v>0.48661206140374202</v>
      </c>
      <c r="AR248" s="17">
        <v>0.46331552774050599</v>
      </c>
      <c r="AS248" s="17">
        <v>0.44020013725044599</v>
      </c>
      <c r="AT248" s="17">
        <v>0.309182911434917</v>
      </c>
      <c r="AU248" s="17">
        <v>0.50410506089789697</v>
      </c>
      <c r="AV248" s="17"/>
      <c r="AW248" s="17">
        <v>0.54384481062284096</v>
      </c>
      <c r="AX248" s="17">
        <v>0.29456831649749998</v>
      </c>
      <c r="AY248" s="17">
        <v>0.50116955148074604</v>
      </c>
      <c r="AZ248" s="17">
        <v>0.455122100155817</v>
      </c>
      <c r="BA248" s="17">
        <v>0.45310581573131697</v>
      </c>
      <c r="BB248" s="17">
        <v>0.43531460974177799</v>
      </c>
      <c r="BC248" s="17">
        <v>0.41700512837585002</v>
      </c>
      <c r="BD248" s="17">
        <v>0.53073966407975304</v>
      </c>
      <c r="BE248" s="17">
        <v>0.39748373828649802</v>
      </c>
      <c r="BF248" s="17">
        <v>0.42639694207374002</v>
      </c>
      <c r="BG248" s="17">
        <v>0.384334962691528</v>
      </c>
      <c r="BH248" s="17">
        <v>0.411628920288448</v>
      </c>
      <c r="BI248" s="17">
        <v>0.45332490596312303</v>
      </c>
      <c r="BJ248" s="17">
        <v>0.362387005268763</v>
      </c>
      <c r="BK248" s="17">
        <v>0.44278977849520201</v>
      </c>
      <c r="BL248" s="17">
        <v>0.43121504397779298</v>
      </c>
      <c r="BM248" s="17"/>
      <c r="BN248" s="17">
        <v>0.45083982538268702</v>
      </c>
      <c r="BO248" s="17">
        <v>0.41863814275198902</v>
      </c>
      <c r="BP248" s="17"/>
      <c r="BQ248" s="17">
        <v>0.41605195590899902</v>
      </c>
      <c r="BR248" s="17">
        <v>0.34748856980163001</v>
      </c>
      <c r="BS248" s="17"/>
      <c r="BT248" s="17">
        <v>0.36221497194250701</v>
      </c>
      <c r="BU248" s="17"/>
      <c r="BV248" s="17">
        <v>0.45728429898475498</v>
      </c>
      <c r="BW248" s="17">
        <v>0.36980250331161302</v>
      </c>
      <c r="BX248" s="17">
        <v>0.45974055288245402</v>
      </c>
      <c r="BY248" s="17"/>
      <c r="BZ248" s="17">
        <v>0.25032064871302101</v>
      </c>
      <c r="CA248" s="17">
        <v>0.30693025140538399</v>
      </c>
      <c r="CB248" s="17">
        <v>0.416441650729719</v>
      </c>
      <c r="CC248" s="17">
        <v>0.38618227095223301</v>
      </c>
      <c r="CD248" s="17">
        <v>0.52062868854233102</v>
      </c>
      <c r="CE248" s="17">
        <v>0.51629612881001896</v>
      </c>
      <c r="CF248" s="17">
        <v>0.54904458100241804</v>
      </c>
      <c r="CG248" s="17"/>
      <c r="CH248" s="17">
        <v>0.53358228438805499</v>
      </c>
      <c r="CI248" s="17">
        <v>0.55448081863910903</v>
      </c>
      <c r="CJ248" s="17">
        <v>0.38483507038822501</v>
      </c>
      <c r="CK248" s="17">
        <v>0.27697506986354498</v>
      </c>
      <c r="CL248" s="17">
        <v>0.22259068777724</v>
      </c>
    </row>
    <row r="249" spans="2:90" x14ac:dyDescent="0.3">
      <c r="B249" t="s">
        <v>121</v>
      </c>
      <c r="C249" s="17">
        <v>-9.3823427144374305E-2</v>
      </c>
      <c r="D249" s="17">
        <v>-8.9212745964252702E-2</v>
      </c>
      <c r="E249" s="17">
        <v>-0.104038611475432</v>
      </c>
      <c r="F249" s="17"/>
      <c r="G249" s="17">
        <v>0.138557313645601</v>
      </c>
      <c r="H249" s="17">
        <v>0.142072866311756</v>
      </c>
      <c r="I249" s="17">
        <v>0.19242019695884399</v>
      </c>
      <c r="J249" s="17">
        <v>6.3273967341211698E-2</v>
      </c>
      <c r="K249" s="17">
        <v>-0.27304017844309297</v>
      </c>
      <c r="L249" s="17">
        <v>-0.68261345023120801</v>
      </c>
      <c r="M249" s="17"/>
      <c r="N249" s="17">
        <v>-0.13363749435097</v>
      </c>
      <c r="O249" s="17">
        <v>-3.8332343654525203E-2</v>
      </c>
      <c r="P249" s="17">
        <v>-0.110257640110761</v>
      </c>
      <c r="Q249" s="17">
        <v>-9.3468548085533107E-2</v>
      </c>
      <c r="R249" s="17"/>
      <c r="S249" s="17">
        <v>7.3647755434571402E-2</v>
      </c>
      <c r="T249" s="17">
        <v>-0.144761913166604</v>
      </c>
      <c r="U249" s="17">
        <v>-5.5940695077836403E-2</v>
      </c>
      <c r="V249" s="17">
        <v>-0.244846136628283</v>
      </c>
      <c r="W249" s="17">
        <v>-0.114179771062711</v>
      </c>
      <c r="X249" s="17">
        <v>-0.101332853196985</v>
      </c>
      <c r="Y249" s="17">
        <v>-0.20026366016788499</v>
      </c>
      <c r="Z249" s="17">
        <v>-0.244048549958884</v>
      </c>
      <c r="AA249" s="17">
        <v>-6.5452760769452403E-2</v>
      </c>
      <c r="AB249" s="17">
        <v>-6.8955786400823602E-2</v>
      </c>
      <c r="AC249" s="17">
        <v>-9.1388998137583805E-2</v>
      </c>
      <c r="AD249" s="17">
        <v>6.6474810908632595E-2</v>
      </c>
      <c r="AE249" s="17"/>
      <c r="AF249" s="17">
        <v>-0.219420903686288</v>
      </c>
      <c r="AG249" s="17">
        <v>-4.8046452989701199E-2</v>
      </c>
      <c r="AH249" s="17">
        <v>-1.6727206287121599E-2</v>
      </c>
      <c r="AI249" s="17"/>
      <c r="AJ249" s="17">
        <v>-0.29897544225980999</v>
      </c>
      <c r="AK249" s="17">
        <v>-2.6912058508154501E-3</v>
      </c>
      <c r="AL249" s="17">
        <v>-0.23489892773478199</v>
      </c>
      <c r="AM249" s="17">
        <v>-4.9225262873291299E-2</v>
      </c>
      <c r="AN249" s="17">
        <v>1.1565837070089E-2</v>
      </c>
      <c r="AO249" s="17"/>
      <c r="AP249" s="17">
        <v>-2.8089837244263699E-2</v>
      </c>
      <c r="AQ249" s="17">
        <v>-0.19511640752568599</v>
      </c>
      <c r="AR249" s="17">
        <v>-0.161404850784441</v>
      </c>
      <c r="AS249" s="17">
        <v>-0.10367916080168101</v>
      </c>
      <c r="AT249" s="17">
        <v>0.15602215257934299</v>
      </c>
      <c r="AU249" s="17">
        <v>-0.24714038532367799</v>
      </c>
      <c r="AV249" s="17"/>
      <c r="AW249" s="17">
        <v>-0.30168819463138802</v>
      </c>
      <c r="AX249" s="17">
        <v>4.5299091979184997E-2</v>
      </c>
      <c r="AY249" s="17">
        <v>-0.18417746524065201</v>
      </c>
      <c r="AZ249" s="17">
        <v>-0.13482643431240299</v>
      </c>
      <c r="BA249" s="17">
        <v>-0.16820905944789499</v>
      </c>
      <c r="BB249" s="17">
        <v>-5.4260177531597703E-2</v>
      </c>
      <c r="BC249" s="17">
        <v>6.52418272982458E-3</v>
      </c>
      <c r="BD249" s="17">
        <v>-0.221953866460811</v>
      </c>
      <c r="BE249" s="17">
        <v>-3.1509808271166E-2</v>
      </c>
      <c r="BF249" s="17">
        <v>-7.8995046397675003E-2</v>
      </c>
      <c r="BG249" s="17">
        <v>4.7754573348686401E-2</v>
      </c>
      <c r="BH249" s="17">
        <v>-6.8764076525494502E-2</v>
      </c>
      <c r="BI249" s="17">
        <v>-5.9709285947204899E-2</v>
      </c>
      <c r="BJ249" s="17">
        <v>2.1561213134706901E-2</v>
      </c>
      <c r="BK249" s="17">
        <v>-0.123436585903416</v>
      </c>
      <c r="BL249" s="17">
        <v>-9.2713170597709393E-2</v>
      </c>
      <c r="BM249" s="17"/>
      <c r="BN249" s="17">
        <v>-0.11974389245287199</v>
      </c>
      <c r="BO249" s="17">
        <v>-5.7588941000162201E-2</v>
      </c>
      <c r="BP249" s="17"/>
      <c r="BQ249" s="17">
        <v>-3.7762520843067499E-2</v>
      </c>
      <c r="BR249" s="17">
        <v>0.10643712785566201</v>
      </c>
      <c r="BS249" s="17"/>
      <c r="BT249" s="17">
        <v>0.104514050567171</v>
      </c>
      <c r="BU249" s="17"/>
      <c r="BV249" s="17">
        <v>-0.150690811563365</v>
      </c>
      <c r="BW249" s="17">
        <v>5.87083429016362E-2</v>
      </c>
      <c r="BX249" s="17">
        <v>-0.13753724711446999</v>
      </c>
      <c r="BY249" s="17"/>
      <c r="BZ249" s="17">
        <v>0.263459463758419</v>
      </c>
      <c r="CA249" s="17">
        <v>9.9871030026582999E-2</v>
      </c>
      <c r="CB249" s="17">
        <v>-6.4843273407930196E-2</v>
      </c>
      <c r="CC249" s="17">
        <v>1.0303749368062901E-2</v>
      </c>
      <c r="CD249" s="17">
        <v>-0.21976132038118901</v>
      </c>
      <c r="CE249" s="17">
        <v>-0.19125278383373301</v>
      </c>
      <c r="CF249" s="17">
        <v>-0.27325968819493002</v>
      </c>
      <c r="CG249" s="17"/>
      <c r="CH249" s="17">
        <v>-0.22117638712395199</v>
      </c>
      <c r="CI249" s="17">
        <v>-0.28364431358238101</v>
      </c>
      <c r="CJ249" s="17">
        <v>-1.9213794310728699E-2</v>
      </c>
      <c r="CK249" s="17">
        <v>0.154734416239344</v>
      </c>
      <c r="CL249" s="17">
        <v>0.32511925578526901</v>
      </c>
    </row>
    <row r="250" spans="2:90" x14ac:dyDescent="0.3">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row>
    <row r="251" spans="2:90" x14ac:dyDescent="0.3">
      <c r="B251" s="6" t="s">
        <v>183</v>
      </c>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row>
    <row r="252" spans="2:90" x14ac:dyDescent="0.3">
      <c r="B252" s="24" t="s">
        <v>110</v>
      </c>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row>
    <row r="253" spans="2:90" x14ac:dyDescent="0.3">
      <c r="B253" t="s">
        <v>168</v>
      </c>
      <c r="C253" s="17">
        <v>0.16884285849650599</v>
      </c>
      <c r="D253" s="17">
        <v>0.15626796808688601</v>
      </c>
      <c r="E253" s="17">
        <v>0.17952303507569101</v>
      </c>
      <c r="F253" s="17"/>
      <c r="G253" s="17">
        <v>0.213772410690026</v>
      </c>
      <c r="H253" s="17">
        <v>0.159300791753309</v>
      </c>
      <c r="I253" s="17">
        <v>0.21388296214489599</v>
      </c>
      <c r="J253" s="17">
        <v>0.236082016343375</v>
      </c>
      <c r="K253" s="17">
        <v>0.117946208534441</v>
      </c>
      <c r="L253" s="17">
        <v>8.9476099466820197E-2</v>
      </c>
      <c r="M253" s="17"/>
      <c r="N253" s="17">
        <v>9.6316089422125897E-2</v>
      </c>
      <c r="O253" s="17">
        <v>0.19758546780927599</v>
      </c>
      <c r="P253" s="17">
        <v>0.130234224633553</v>
      </c>
      <c r="Q253" s="17">
        <v>0.25099681218819198</v>
      </c>
      <c r="R253" s="17"/>
      <c r="S253" s="17">
        <v>0.21063892934535999</v>
      </c>
      <c r="T253" s="17">
        <v>0.152795106654041</v>
      </c>
      <c r="U253" s="17">
        <v>0.15609685232541201</v>
      </c>
      <c r="V253" s="17">
        <v>0.116899060774211</v>
      </c>
      <c r="W253" s="17">
        <v>0.131984392530479</v>
      </c>
      <c r="X253" s="17">
        <v>0.13320678221910101</v>
      </c>
      <c r="Y253" s="17">
        <v>0.16896218609855701</v>
      </c>
      <c r="Z253" s="17">
        <v>0.25462064114345401</v>
      </c>
      <c r="AA253" s="17">
        <v>0.166223570508504</v>
      </c>
      <c r="AB253" s="17">
        <v>0.178543683678235</v>
      </c>
      <c r="AC253" s="17">
        <v>0.189417708316516</v>
      </c>
      <c r="AD253" s="17">
        <v>0.25721127018578699</v>
      </c>
      <c r="AE253" s="17"/>
      <c r="AF253" s="17">
        <v>0.15580378002551201</v>
      </c>
      <c r="AG253" s="17">
        <v>0.161020096818283</v>
      </c>
      <c r="AH253" s="17">
        <v>0.20428413361284101</v>
      </c>
      <c r="AI253" s="17"/>
      <c r="AJ253" s="17">
        <v>9.80534945850767E-2</v>
      </c>
      <c r="AK253" s="17">
        <v>0.16772487671644101</v>
      </c>
      <c r="AL253" s="17">
        <v>0.12802747850109999</v>
      </c>
      <c r="AM253" s="17">
        <v>0.218179173986083</v>
      </c>
      <c r="AN253" s="17">
        <v>0.24729502810749401</v>
      </c>
      <c r="AO253" s="17"/>
      <c r="AP253" s="17">
        <v>0.136298658683811</v>
      </c>
      <c r="AQ253" s="17">
        <v>0.123293080976147</v>
      </c>
      <c r="AR253" s="17">
        <v>0.14360863850685399</v>
      </c>
      <c r="AS253" s="17">
        <v>0.196013725358087</v>
      </c>
      <c r="AT253" s="17">
        <v>0.246215588771618</v>
      </c>
      <c r="AU253" s="17">
        <v>0.13282770581675199</v>
      </c>
      <c r="AV253" s="17"/>
      <c r="AW253" s="17">
        <v>0.28557835709086998</v>
      </c>
      <c r="AX253" s="17">
        <v>0.36924128920704302</v>
      </c>
      <c r="AY253" s="17">
        <v>0.22407402333902099</v>
      </c>
      <c r="AZ253" s="17">
        <v>0.247199642474218</v>
      </c>
      <c r="BA253" s="17">
        <v>0.17483119665308899</v>
      </c>
      <c r="BB253" s="17">
        <v>0.29178714331903</v>
      </c>
      <c r="BC253" s="17">
        <v>0.20827914089369501</v>
      </c>
      <c r="BD253" s="17">
        <v>8.1623714734625902E-2</v>
      </c>
      <c r="BE253" s="17">
        <v>0.10722662047505099</v>
      </c>
      <c r="BF253" s="17">
        <v>8.0281587894656503E-2</v>
      </c>
      <c r="BG253" s="17">
        <v>8.5389180391895206E-2</v>
      </c>
      <c r="BH253" s="17">
        <v>6.32809105154679E-2</v>
      </c>
      <c r="BI253" s="17">
        <v>0.11730288971265</v>
      </c>
      <c r="BJ253" s="17">
        <v>0.112221080718657</v>
      </c>
      <c r="BK253" s="17">
        <v>8.3856379312308299E-2</v>
      </c>
      <c r="BL253" s="17">
        <v>0.13434504793768201</v>
      </c>
      <c r="BM253" s="17"/>
      <c r="BN253" s="17">
        <v>0.13902808503312</v>
      </c>
      <c r="BO253" s="17">
        <v>0.21020320419007499</v>
      </c>
      <c r="BP253" s="17"/>
      <c r="BQ253" s="17">
        <v>0.13039770553260799</v>
      </c>
      <c r="BR253" s="17">
        <v>0.22933811298307899</v>
      </c>
      <c r="BS253" s="17"/>
      <c r="BT253" s="17">
        <v>0.19459975655955999</v>
      </c>
      <c r="BU253" s="17"/>
      <c r="BV253" s="17">
        <v>0.215584464236553</v>
      </c>
      <c r="BW253" s="17">
        <v>0.204584993855491</v>
      </c>
      <c r="BX253" s="17">
        <v>0.127209413546606</v>
      </c>
      <c r="BY253" s="17"/>
      <c r="BZ253" s="17">
        <v>0.493398656514353</v>
      </c>
      <c r="CA253" s="17">
        <v>0.31648101583844301</v>
      </c>
      <c r="CB253" s="17">
        <v>0.191256246273147</v>
      </c>
      <c r="CC253" s="17">
        <v>0.142135952493603</v>
      </c>
      <c r="CD253" s="17">
        <v>5.4766573927665603E-2</v>
      </c>
      <c r="CE253" s="17">
        <v>5.8178391552056598E-2</v>
      </c>
      <c r="CF253" s="17">
        <v>6.9541824322038204E-2</v>
      </c>
      <c r="CG253" s="17"/>
      <c r="CH253" s="17">
        <v>0.14158415463280899</v>
      </c>
      <c r="CI253" s="17">
        <v>3.8515535796509702E-2</v>
      </c>
      <c r="CJ253" s="17">
        <v>0.16023879261561999</v>
      </c>
      <c r="CK253" s="17">
        <v>0.39244777627662802</v>
      </c>
      <c r="CL253" s="17">
        <v>0.65286269401961505</v>
      </c>
    </row>
    <row r="254" spans="2:90" x14ac:dyDescent="0.3">
      <c r="B254" t="s">
        <v>169</v>
      </c>
      <c r="C254" s="17">
        <v>0.288523818013809</v>
      </c>
      <c r="D254" s="17">
        <v>0.26454642607682499</v>
      </c>
      <c r="E254" s="17">
        <v>0.31026719822904197</v>
      </c>
      <c r="F254" s="17"/>
      <c r="G254" s="17">
        <v>0.35225152296962498</v>
      </c>
      <c r="H254" s="17">
        <v>0.31544090203881803</v>
      </c>
      <c r="I254" s="17">
        <v>0.336502049824357</v>
      </c>
      <c r="J254" s="17">
        <v>0.33698797034446198</v>
      </c>
      <c r="K254" s="17">
        <v>0.24840820177754699</v>
      </c>
      <c r="L254" s="17">
        <v>0.17248277914023299</v>
      </c>
      <c r="M254" s="17"/>
      <c r="N254" s="17">
        <v>0.23049009156191999</v>
      </c>
      <c r="O254" s="17">
        <v>0.31166840333648499</v>
      </c>
      <c r="P254" s="17">
        <v>0.29004294257257202</v>
      </c>
      <c r="Q254" s="17">
        <v>0.32860850413243398</v>
      </c>
      <c r="R254" s="17"/>
      <c r="S254" s="17">
        <v>0.28639318853392498</v>
      </c>
      <c r="T254" s="17">
        <v>0.26428807602714699</v>
      </c>
      <c r="U254" s="17">
        <v>0.26062669666544103</v>
      </c>
      <c r="V254" s="17">
        <v>0.34442087334013</v>
      </c>
      <c r="W254" s="17">
        <v>0.30197346895395299</v>
      </c>
      <c r="X254" s="17">
        <v>0.28851746994966099</v>
      </c>
      <c r="Y254" s="17">
        <v>0.223695525260725</v>
      </c>
      <c r="Z254" s="17">
        <v>0.244867979914241</v>
      </c>
      <c r="AA254" s="17">
        <v>0.31530619222295297</v>
      </c>
      <c r="AB254" s="17">
        <v>0.301775414793791</v>
      </c>
      <c r="AC254" s="17">
        <v>0.30512355493028998</v>
      </c>
      <c r="AD254" s="17">
        <v>0.34428875897627598</v>
      </c>
      <c r="AE254" s="17"/>
      <c r="AF254" s="17">
        <v>0.28391830014527902</v>
      </c>
      <c r="AG254" s="17">
        <v>0.26743119331797099</v>
      </c>
      <c r="AH254" s="17">
        <v>0.31126560498126299</v>
      </c>
      <c r="AI254" s="17"/>
      <c r="AJ254" s="17">
        <v>0.25906050364827199</v>
      </c>
      <c r="AK254" s="17">
        <v>0.28052225383831503</v>
      </c>
      <c r="AL254" s="17">
        <v>0.220590589019798</v>
      </c>
      <c r="AM254" s="17">
        <v>0.27443167439340399</v>
      </c>
      <c r="AN254" s="17">
        <v>0.33303253502444302</v>
      </c>
      <c r="AO254" s="17"/>
      <c r="AP254" s="17">
        <v>0.28740683304460501</v>
      </c>
      <c r="AQ254" s="17">
        <v>0.239786807413648</v>
      </c>
      <c r="AR254" s="17">
        <v>0.31504086455501001</v>
      </c>
      <c r="AS254" s="17">
        <v>0.297096050606037</v>
      </c>
      <c r="AT254" s="17">
        <v>0.37028656566174301</v>
      </c>
      <c r="AU254" s="17">
        <v>0.22704841823753799</v>
      </c>
      <c r="AV254" s="17"/>
      <c r="AW254" s="17">
        <v>0.30738908068152698</v>
      </c>
      <c r="AX254" s="17">
        <v>0.32448207856967998</v>
      </c>
      <c r="AY254" s="17">
        <v>0.36191903347591903</v>
      </c>
      <c r="AZ254" s="17">
        <v>0.29990068612341902</v>
      </c>
      <c r="BA254" s="17">
        <v>0.31713361442697902</v>
      </c>
      <c r="BB254" s="17">
        <v>0.28315180168947901</v>
      </c>
      <c r="BC254" s="17">
        <v>0.29352940048919601</v>
      </c>
      <c r="BD254" s="17">
        <v>0.240161240653055</v>
      </c>
      <c r="BE254" s="17">
        <v>0.26890887238480399</v>
      </c>
      <c r="BF254" s="17">
        <v>0.35254230903535599</v>
      </c>
      <c r="BG254" s="17">
        <v>0.37117776034737099</v>
      </c>
      <c r="BH254" s="17">
        <v>0.32537652178742998</v>
      </c>
      <c r="BI254" s="17">
        <v>0.21289532567539701</v>
      </c>
      <c r="BJ254" s="17">
        <v>0.25168039132665099</v>
      </c>
      <c r="BK254" s="17">
        <v>0.164508714630033</v>
      </c>
      <c r="BL254" s="17">
        <v>0.16961373633914301</v>
      </c>
      <c r="BM254" s="17"/>
      <c r="BN254" s="17">
        <v>0.274530606789751</v>
      </c>
      <c r="BO254" s="17">
        <v>0.30855912339581998</v>
      </c>
      <c r="BP254" s="17"/>
      <c r="BQ254" s="17">
        <v>0.26833506562231302</v>
      </c>
      <c r="BR254" s="17">
        <v>0.31485258314512798</v>
      </c>
      <c r="BS254" s="17"/>
      <c r="BT254" s="17">
        <v>0.28403754505342599</v>
      </c>
      <c r="BU254" s="17"/>
      <c r="BV254" s="17">
        <v>0.293430734221581</v>
      </c>
      <c r="BW254" s="17">
        <v>0.313445318930899</v>
      </c>
      <c r="BX254" s="17">
        <v>0.27497106236360003</v>
      </c>
      <c r="BY254" s="17"/>
      <c r="BZ254" s="17">
        <v>0.35019199693408198</v>
      </c>
      <c r="CA254" s="17">
        <v>0.46710456111023002</v>
      </c>
      <c r="CB254" s="17">
        <v>0.36996874329764301</v>
      </c>
      <c r="CC254" s="17">
        <v>0.27819036783441797</v>
      </c>
      <c r="CD254" s="17">
        <v>0.24101697823769999</v>
      </c>
      <c r="CE254" s="17">
        <v>0.20214698705697301</v>
      </c>
      <c r="CF254" s="17">
        <v>0.15599142475547001</v>
      </c>
      <c r="CG254" s="17"/>
      <c r="CH254" s="17">
        <v>0.118822311493772</v>
      </c>
      <c r="CI254" s="17">
        <v>0.19843478261634201</v>
      </c>
      <c r="CJ254" s="17">
        <v>0.36441733698406598</v>
      </c>
      <c r="CK254" s="17">
        <v>0.43691969226904198</v>
      </c>
      <c r="CL254" s="17">
        <v>0.26310927405343398</v>
      </c>
    </row>
    <row r="255" spans="2:90" x14ac:dyDescent="0.3">
      <c r="B255" t="s">
        <v>170</v>
      </c>
      <c r="C255" s="17">
        <v>0.20002248114830301</v>
      </c>
      <c r="D255" s="17">
        <v>0.209731972835627</v>
      </c>
      <c r="E255" s="17">
        <v>0.192118952542007</v>
      </c>
      <c r="F255" s="17"/>
      <c r="G255" s="17">
        <v>0.189321158707459</v>
      </c>
      <c r="H255" s="17">
        <v>0.193080369959958</v>
      </c>
      <c r="I255" s="17">
        <v>0.16563774485654201</v>
      </c>
      <c r="J255" s="17">
        <v>0.182882453619506</v>
      </c>
      <c r="K255" s="17">
        <v>0.27796647437965299</v>
      </c>
      <c r="L255" s="17">
        <v>0.20258732834848101</v>
      </c>
      <c r="M255" s="17"/>
      <c r="N255" s="17">
        <v>0.20051010837156599</v>
      </c>
      <c r="O255" s="17">
        <v>0.17171327664341099</v>
      </c>
      <c r="P255" s="17">
        <v>0.21608578143467599</v>
      </c>
      <c r="Q255" s="17">
        <v>0.212581083713962</v>
      </c>
      <c r="R255" s="17"/>
      <c r="S255" s="17">
        <v>0.172188171347852</v>
      </c>
      <c r="T255" s="17">
        <v>0.204479972062065</v>
      </c>
      <c r="U255" s="17">
        <v>0.20821949521180499</v>
      </c>
      <c r="V255" s="17">
        <v>0.20445250620423799</v>
      </c>
      <c r="W255" s="17">
        <v>0.16388154112072101</v>
      </c>
      <c r="X255" s="17">
        <v>0.208024968491274</v>
      </c>
      <c r="Y255" s="17">
        <v>0.23120199327757501</v>
      </c>
      <c r="Z255" s="17">
        <v>0.20777934189727101</v>
      </c>
      <c r="AA255" s="17">
        <v>0.195658737018825</v>
      </c>
      <c r="AB255" s="17">
        <v>0.21185200851011099</v>
      </c>
      <c r="AC255" s="17">
        <v>0.19867433897798401</v>
      </c>
      <c r="AD255" s="17">
        <v>0.22549916014701801</v>
      </c>
      <c r="AE255" s="17"/>
      <c r="AF255" s="17">
        <v>0.20289871269121601</v>
      </c>
      <c r="AG255" s="17">
        <v>0.19339642871149901</v>
      </c>
      <c r="AH255" s="17">
        <v>0.20037984438679199</v>
      </c>
      <c r="AI255" s="17"/>
      <c r="AJ255" s="17">
        <v>0.19349516408192599</v>
      </c>
      <c r="AK255" s="17">
        <v>0.20580581038246301</v>
      </c>
      <c r="AL255" s="17">
        <v>0.20515358366543199</v>
      </c>
      <c r="AM255" s="17">
        <v>0.21353740515427599</v>
      </c>
      <c r="AN255" s="17">
        <v>0.17976705747261601</v>
      </c>
      <c r="AO255" s="17"/>
      <c r="AP255" s="17">
        <v>0.21108430189568</v>
      </c>
      <c r="AQ255" s="17">
        <v>0.186737853221209</v>
      </c>
      <c r="AR255" s="17">
        <v>0.169000592349906</v>
      </c>
      <c r="AS255" s="17">
        <v>0.21458813223312501</v>
      </c>
      <c r="AT255" s="17">
        <v>0.11507086441671199</v>
      </c>
      <c r="AU255" s="17">
        <v>0.28897628268101</v>
      </c>
      <c r="AV255" s="17"/>
      <c r="AW255" s="17">
        <v>0.19381811440364299</v>
      </c>
      <c r="AX255" s="17">
        <v>0.16777752738405699</v>
      </c>
      <c r="AY255" s="17">
        <v>0.256736488544554</v>
      </c>
      <c r="AZ255" s="17">
        <v>0.16466616639828299</v>
      </c>
      <c r="BA255" s="17">
        <v>0.16873162986859999</v>
      </c>
      <c r="BB255" s="17">
        <v>0.19171783126246</v>
      </c>
      <c r="BC255" s="17">
        <v>0.20253975460729101</v>
      </c>
      <c r="BD255" s="17">
        <v>0.189277134918301</v>
      </c>
      <c r="BE255" s="17">
        <v>0.22455314420525399</v>
      </c>
      <c r="BF255" s="17">
        <v>0.16015726272596501</v>
      </c>
      <c r="BG255" s="17">
        <v>0.23620840011987401</v>
      </c>
      <c r="BH255" s="17">
        <v>0.21929336039671801</v>
      </c>
      <c r="BI255" s="17">
        <v>0.152629435221418</v>
      </c>
      <c r="BJ255" s="17">
        <v>0.28413759200940703</v>
      </c>
      <c r="BK255" s="17">
        <v>0.211972394093558</v>
      </c>
      <c r="BL255" s="17">
        <v>0.13517369771495699</v>
      </c>
      <c r="BM255" s="17"/>
      <c r="BN255" s="17">
        <v>0.21454776579847201</v>
      </c>
      <c r="BO255" s="17">
        <v>0.17950520576433099</v>
      </c>
      <c r="BP255" s="17"/>
      <c r="BQ255" s="17">
        <v>0.20750408889569799</v>
      </c>
      <c r="BR255" s="17">
        <v>0.175151773720744</v>
      </c>
      <c r="BS255" s="17"/>
      <c r="BT255" s="17">
        <v>0.17971235865451701</v>
      </c>
      <c r="BU255" s="17"/>
      <c r="BV255" s="17">
        <v>0.18604917032472901</v>
      </c>
      <c r="BW255" s="17">
        <v>0.21338773431445099</v>
      </c>
      <c r="BX255" s="17">
        <v>0.20450825168355399</v>
      </c>
      <c r="BY255" s="17"/>
      <c r="BZ255" s="17">
        <v>7.8583457613676105E-2</v>
      </c>
      <c r="CA255" s="17">
        <v>0.12783396467650801</v>
      </c>
      <c r="CB255" s="17">
        <v>0.24527918831610501</v>
      </c>
      <c r="CC255" s="17">
        <v>0.25797875728230801</v>
      </c>
      <c r="CD255" s="17">
        <v>0.24183085915920599</v>
      </c>
      <c r="CE255" s="17">
        <v>0.22881886613955699</v>
      </c>
      <c r="CF255" s="17">
        <v>0.12117006397458401</v>
      </c>
      <c r="CG255" s="17"/>
      <c r="CH255" s="17">
        <v>0.12681518219767801</v>
      </c>
      <c r="CI255" s="17">
        <v>0.19930840802788999</v>
      </c>
      <c r="CJ255" s="17">
        <v>0.274931630789649</v>
      </c>
      <c r="CK255" s="17">
        <v>0.11390337860963801</v>
      </c>
      <c r="CL255" s="17">
        <v>3.3154826174489303E-2</v>
      </c>
    </row>
    <row r="256" spans="2:90" x14ac:dyDescent="0.3">
      <c r="B256" t="s">
        <v>171</v>
      </c>
      <c r="C256" s="17">
        <v>0.18641208489886901</v>
      </c>
      <c r="D256" s="17">
        <v>0.195675235154185</v>
      </c>
      <c r="E256" s="17">
        <v>0.17783449238732699</v>
      </c>
      <c r="F256" s="17"/>
      <c r="G256" s="17">
        <v>0.121777182425073</v>
      </c>
      <c r="H256" s="17">
        <v>0.20827074365085299</v>
      </c>
      <c r="I256" s="17">
        <v>0.16621092886444799</v>
      </c>
      <c r="J256" s="17">
        <v>0.1554422669236</v>
      </c>
      <c r="K256" s="17">
        <v>0.20262422744143899</v>
      </c>
      <c r="L256" s="17">
        <v>0.24229423824595001</v>
      </c>
      <c r="M256" s="17"/>
      <c r="N256" s="17">
        <v>0.243629048359394</v>
      </c>
      <c r="O256" s="17">
        <v>0.191454882632804</v>
      </c>
      <c r="P256" s="17">
        <v>0.18425603580247599</v>
      </c>
      <c r="Q256" s="17">
        <v>0.119283529705834</v>
      </c>
      <c r="R256" s="17"/>
      <c r="S256" s="17">
        <v>0.16027342488131199</v>
      </c>
      <c r="T256" s="17">
        <v>0.20784317807552499</v>
      </c>
      <c r="U256" s="17">
        <v>0.194715793692262</v>
      </c>
      <c r="V256" s="17">
        <v>0.197321920282928</v>
      </c>
      <c r="W256" s="17">
        <v>0.269180297012584</v>
      </c>
      <c r="X256" s="17">
        <v>0.21630102059304701</v>
      </c>
      <c r="Y256" s="17">
        <v>0.152328000811597</v>
      </c>
      <c r="Z256" s="17">
        <v>0.11979295171113399</v>
      </c>
      <c r="AA256" s="17">
        <v>0.174880724438084</v>
      </c>
      <c r="AB256" s="17">
        <v>0.17250182677106199</v>
      </c>
      <c r="AC256" s="17">
        <v>0.19840933893117599</v>
      </c>
      <c r="AD256" s="17">
        <v>0.121860877512563</v>
      </c>
      <c r="AE256" s="17"/>
      <c r="AF256" s="17">
        <v>0.18563685903622901</v>
      </c>
      <c r="AG256" s="17">
        <v>0.20115683242615601</v>
      </c>
      <c r="AH256" s="17">
        <v>0.17173437418045201</v>
      </c>
      <c r="AI256" s="17"/>
      <c r="AJ256" s="17">
        <v>0.22300329275556999</v>
      </c>
      <c r="AK256" s="17">
        <v>0.194260177394662</v>
      </c>
      <c r="AL256" s="17">
        <v>0.25665025410980802</v>
      </c>
      <c r="AM256" s="17">
        <v>0.141396853171151</v>
      </c>
      <c r="AN256" s="17">
        <v>0.144735323774311</v>
      </c>
      <c r="AO256" s="17"/>
      <c r="AP256" s="17">
        <v>0.19841281338740799</v>
      </c>
      <c r="AQ256" s="17">
        <v>0.22519206617308901</v>
      </c>
      <c r="AR256" s="17">
        <v>0.21868615215133599</v>
      </c>
      <c r="AS256" s="17">
        <v>0.14912720091643999</v>
      </c>
      <c r="AT256" s="17">
        <v>0.160325958588169</v>
      </c>
      <c r="AU256" s="17">
        <v>0.20254060732392801</v>
      </c>
      <c r="AV256" s="17"/>
      <c r="AW256" s="17">
        <v>0.21321444782396001</v>
      </c>
      <c r="AX256" s="17">
        <v>7.9599043386037696E-2</v>
      </c>
      <c r="AY256" s="17">
        <v>6.2064570607948601E-2</v>
      </c>
      <c r="AZ256" s="17">
        <v>0.20075527274732699</v>
      </c>
      <c r="BA256" s="17">
        <v>0.22683125225657599</v>
      </c>
      <c r="BB256" s="17">
        <v>0.12675530252398601</v>
      </c>
      <c r="BC256" s="17">
        <v>0.18202272378981099</v>
      </c>
      <c r="BD256" s="17">
        <v>0.26340520088518099</v>
      </c>
      <c r="BE256" s="17">
        <v>0.234710932327199</v>
      </c>
      <c r="BF256" s="17">
        <v>0.193539987693648</v>
      </c>
      <c r="BG256" s="17">
        <v>0.16331905875838501</v>
      </c>
      <c r="BH256" s="17">
        <v>0.183985487695358</v>
      </c>
      <c r="BI256" s="17">
        <v>0.22967870572278601</v>
      </c>
      <c r="BJ256" s="17">
        <v>0.240973756250529</v>
      </c>
      <c r="BK256" s="17">
        <v>0.26955248595886799</v>
      </c>
      <c r="BL256" s="17">
        <v>0.22287413615697099</v>
      </c>
      <c r="BM256" s="17"/>
      <c r="BN256" s="17">
        <v>0.20937282794015499</v>
      </c>
      <c r="BO256" s="17">
        <v>0.154961619823409</v>
      </c>
      <c r="BP256" s="17"/>
      <c r="BQ256" s="17">
        <v>0.213613916125099</v>
      </c>
      <c r="BR256" s="17">
        <v>0.16527907765604399</v>
      </c>
      <c r="BS256" s="17"/>
      <c r="BT256" s="17">
        <v>0.202179686640173</v>
      </c>
      <c r="BU256" s="17"/>
      <c r="BV256" s="17">
        <v>0.17213504745819699</v>
      </c>
      <c r="BW256" s="17">
        <v>0.181259529443587</v>
      </c>
      <c r="BX256" s="17">
        <v>0.199559626648384</v>
      </c>
      <c r="BY256" s="17"/>
      <c r="BZ256" s="17">
        <v>3.93943013565951E-2</v>
      </c>
      <c r="CA256" s="17">
        <v>6.1802109275014998E-2</v>
      </c>
      <c r="CB256" s="17">
        <v>0.14393953536840601</v>
      </c>
      <c r="CC256" s="17">
        <v>0.199410754603286</v>
      </c>
      <c r="CD256" s="17">
        <v>0.26593567642814703</v>
      </c>
      <c r="CE256" s="17">
        <v>0.30683797374375599</v>
      </c>
      <c r="CF256" s="17">
        <v>0.23826227764017299</v>
      </c>
      <c r="CG256" s="17"/>
      <c r="CH256" s="17">
        <v>0.13377904651497699</v>
      </c>
      <c r="CI256" s="17">
        <v>0.31659915887982498</v>
      </c>
      <c r="CJ256" s="17">
        <v>0.15309218088267401</v>
      </c>
      <c r="CK256" s="17">
        <v>3.2502906793519699E-2</v>
      </c>
      <c r="CL256" s="17">
        <v>1.2968922104025201E-2</v>
      </c>
    </row>
    <row r="257" spans="2:90" x14ac:dyDescent="0.3">
      <c r="B257" t="s">
        <v>172</v>
      </c>
      <c r="C257" s="17">
        <v>0.147991712357051</v>
      </c>
      <c r="D257" s="17">
        <v>0.166264642437459</v>
      </c>
      <c r="E257" s="17">
        <v>0.13130666559374299</v>
      </c>
      <c r="F257" s="17"/>
      <c r="G257" s="17">
        <v>0.104031946609745</v>
      </c>
      <c r="H257" s="17">
        <v>0.11829415769604</v>
      </c>
      <c r="I257" s="17">
        <v>0.110372586578497</v>
      </c>
      <c r="J257" s="17">
        <v>7.7608824205256596E-2</v>
      </c>
      <c r="K257" s="17">
        <v>0.14992927643807999</v>
      </c>
      <c r="L257" s="17">
        <v>0.28808995478397398</v>
      </c>
      <c r="M257" s="17"/>
      <c r="N257" s="17">
        <v>0.22325796955448701</v>
      </c>
      <c r="O257" s="17">
        <v>0.12559603523014601</v>
      </c>
      <c r="P257" s="17">
        <v>0.16007272815016199</v>
      </c>
      <c r="Q257" s="17">
        <v>8.0950023181574002E-2</v>
      </c>
      <c r="R257" s="17"/>
      <c r="S257" s="17">
        <v>0.16020701730192899</v>
      </c>
      <c r="T257" s="17">
        <v>0.167229348564603</v>
      </c>
      <c r="U257" s="17">
        <v>0.165577297152393</v>
      </c>
      <c r="V257" s="17">
        <v>0.12608815675705901</v>
      </c>
      <c r="W257" s="17">
        <v>0.126427677620356</v>
      </c>
      <c r="X257" s="17">
        <v>0.143436115123664</v>
      </c>
      <c r="Y257" s="17">
        <v>0.218329451805755</v>
      </c>
      <c r="Z257" s="17">
        <v>0.17293908533390101</v>
      </c>
      <c r="AA257" s="17">
        <v>0.13809810688340701</v>
      </c>
      <c r="AB257" s="17">
        <v>0.12145522775645599</v>
      </c>
      <c r="AC257" s="17">
        <v>0.108375058844035</v>
      </c>
      <c r="AD257" s="17">
        <v>5.1139933178356398E-2</v>
      </c>
      <c r="AE257" s="17"/>
      <c r="AF257" s="17">
        <v>0.16647778803107499</v>
      </c>
      <c r="AG257" s="17">
        <v>0.171125181550497</v>
      </c>
      <c r="AH257" s="17">
        <v>9.3918213905698197E-2</v>
      </c>
      <c r="AI257" s="17"/>
      <c r="AJ257" s="17">
        <v>0.221601917653174</v>
      </c>
      <c r="AK257" s="17">
        <v>0.14449925913013101</v>
      </c>
      <c r="AL257" s="17">
        <v>0.189578094703861</v>
      </c>
      <c r="AM257" s="17">
        <v>0.148858620947245</v>
      </c>
      <c r="AN257" s="17">
        <v>8.5213767633642204E-2</v>
      </c>
      <c r="AO257" s="17"/>
      <c r="AP257" s="17">
        <v>0.163695066098381</v>
      </c>
      <c r="AQ257" s="17">
        <v>0.21929950392098199</v>
      </c>
      <c r="AR257" s="17">
        <v>0.15366375243689501</v>
      </c>
      <c r="AS257" s="17">
        <v>0.139133188455005</v>
      </c>
      <c r="AT257" s="17">
        <v>8.1451658430442997E-2</v>
      </c>
      <c r="AU257" s="17">
        <v>0.126842656322494</v>
      </c>
      <c r="AV257" s="17"/>
      <c r="AW257" s="17">
        <v>0</v>
      </c>
      <c r="AX257" s="17">
        <v>5.89000614531833E-2</v>
      </c>
      <c r="AY257" s="17">
        <v>9.5205884032558197E-2</v>
      </c>
      <c r="AZ257" s="17">
        <v>8.0354237839725506E-2</v>
      </c>
      <c r="BA257" s="17">
        <v>9.5247363976610294E-2</v>
      </c>
      <c r="BB257" s="17">
        <v>0.106587921205045</v>
      </c>
      <c r="BC257" s="17">
        <v>0.113628980220007</v>
      </c>
      <c r="BD257" s="17">
        <v>0.21945117636273001</v>
      </c>
      <c r="BE257" s="17">
        <v>0.164600430607692</v>
      </c>
      <c r="BF257" s="17">
        <v>0.18329048739176801</v>
      </c>
      <c r="BG257" s="17">
        <v>0.14390560038247499</v>
      </c>
      <c r="BH257" s="17">
        <v>0.20806371960502601</v>
      </c>
      <c r="BI257" s="17">
        <v>0.26692288741708198</v>
      </c>
      <c r="BJ257" s="17">
        <v>0.11098717969475499</v>
      </c>
      <c r="BK257" s="17">
        <v>0.27011002600523198</v>
      </c>
      <c r="BL257" s="17">
        <v>0.32645096302979199</v>
      </c>
      <c r="BM257" s="17"/>
      <c r="BN257" s="17">
        <v>0.156970100310416</v>
      </c>
      <c r="BO257" s="17">
        <v>0.13477452415449201</v>
      </c>
      <c r="BP257" s="17"/>
      <c r="BQ257" s="17">
        <v>0.17667481888665201</v>
      </c>
      <c r="BR257" s="17">
        <v>0.10233290980389199</v>
      </c>
      <c r="BS257" s="17"/>
      <c r="BT257" s="17">
        <v>0.13555686012360799</v>
      </c>
      <c r="BU257" s="17"/>
      <c r="BV257" s="17">
        <v>0.122560231445504</v>
      </c>
      <c r="BW257" s="17">
        <v>7.82901362777709E-2</v>
      </c>
      <c r="BX257" s="17">
        <v>0.187897754860299</v>
      </c>
      <c r="BY257" s="17"/>
      <c r="BZ257" s="17">
        <v>3.8431587581293399E-2</v>
      </c>
      <c r="CA257" s="17">
        <v>2.4029240254572901E-2</v>
      </c>
      <c r="CB257" s="17">
        <v>3.5491824706238302E-2</v>
      </c>
      <c r="CC257" s="17">
        <v>0.114351716982939</v>
      </c>
      <c r="CD257" s="17">
        <v>0.196449912247282</v>
      </c>
      <c r="CE257" s="17">
        <v>0.20401778150765701</v>
      </c>
      <c r="CF257" s="17">
        <v>0.40515352820183997</v>
      </c>
      <c r="CG257" s="17"/>
      <c r="CH257" s="17">
        <v>0.47481848330562398</v>
      </c>
      <c r="CI257" s="17">
        <v>0.236972818509428</v>
      </c>
      <c r="CJ257" s="17">
        <v>3.7228149912575198E-2</v>
      </c>
      <c r="CK257" s="17">
        <v>2.05034247766624E-2</v>
      </c>
      <c r="CL257" s="17">
        <v>3.7904283648436801E-2</v>
      </c>
    </row>
    <row r="258" spans="2:90" x14ac:dyDescent="0.3">
      <c r="B258" t="s">
        <v>118</v>
      </c>
      <c r="C258" s="17">
        <v>8.2070450854620208E-3</v>
      </c>
      <c r="D258" s="17">
        <v>7.5137554090175E-3</v>
      </c>
      <c r="E258" s="17">
        <v>8.9496561721889994E-3</v>
      </c>
      <c r="F258" s="17"/>
      <c r="G258" s="17">
        <v>1.88457785980711E-2</v>
      </c>
      <c r="H258" s="17">
        <v>5.6130349010231296E-3</v>
      </c>
      <c r="I258" s="17">
        <v>7.3937277312593596E-3</v>
      </c>
      <c r="J258" s="17">
        <v>1.0996468563800601E-2</v>
      </c>
      <c r="K258" s="17">
        <v>3.1256114288389799E-3</v>
      </c>
      <c r="L258" s="17">
        <v>5.0696000145413096E-3</v>
      </c>
      <c r="M258" s="17"/>
      <c r="N258" s="17">
        <v>5.7966927305068998E-3</v>
      </c>
      <c r="O258" s="17">
        <v>1.98193434787754E-3</v>
      </c>
      <c r="P258" s="17">
        <v>1.9308287406560799E-2</v>
      </c>
      <c r="Q258" s="17">
        <v>7.5800470780040497E-3</v>
      </c>
      <c r="R258" s="17"/>
      <c r="S258" s="17">
        <v>1.0299268589621401E-2</v>
      </c>
      <c r="T258" s="17">
        <v>3.3643186166188101E-3</v>
      </c>
      <c r="U258" s="17">
        <v>1.4763864952686299E-2</v>
      </c>
      <c r="V258" s="17">
        <v>1.0817482641433E-2</v>
      </c>
      <c r="W258" s="17">
        <v>6.5526227619075398E-3</v>
      </c>
      <c r="X258" s="17">
        <v>1.0513643623252701E-2</v>
      </c>
      <c r="Y258" s="17">
        <v>5.4828427457911701E-3</v>
      </c>
      <c r="Z258" s="17">
        <v>0</v>
      </c>
      <c r="AA258" s="17">
        <v>9.8326689282269304E-3</v>
      </c>
      <c r="AB258" s="17">
        <v>1.3871838490344001E-2</v>
      </c>
      <c r="AC258" s="17">
        <v>0</v>
      </c>
      <c r="AD258" s="17">
        <v>0</v>
      </c>
      <c r="AE258" s="17"/>
      <c r="AF258" s="17">
        <v>5.2645600706893898E-3</v>
      </c>
      <c r="AG258" s="17">
        <v>5.87026717559454E-3</v>
      </c>
      <c r="AH258" s="17">
        <v>1.8417828932953201E-2</v>
      </c>
      <c r="AI258" s="17"/>
      <c r="AJ258" s="17">
        <v>4.7856272759810598E-3</v>
      </c>
      <c r="AK258" s="17">
        <v>7.1876225379873997E-3</v>
      </c>
      <c r="AL258" s="17">
        <v>0</v>
      </c>
      <c r="AM258" s="17">
        <v>3.5962723478403999E-3</v>
      </c>
      <c r="AN258" s="17">
        <v>9.9562879874933105E-3</v>
      </c>
      <c r="AO258" s="17"/>
      <c r="AP258" s="17">
        <v>3.1023268901151399E-3</v>
      </c>
      <c r="AQ258" s="17">
        <v>5.69068829492429E-3</v>
      </c>
      <c r="AR258" s="17">
        <v>0</v>
      </c>
      <c r="AS258" s="17">
        <v>4.0417024313062098E-3</v>
      </c>
      <c r="AT258" s="17">
        <v>2.6649364131314399E-2</v>
      </c>
      <c r="AU258" s="17">
        <v>2.1764329618277699E-2</v>
      </c>
      <c r="AV258" s="17"/>
      <c r="AW258" s="17">
        <v>0</v>
      </c>
      <c r="AX258" s="17">
        <v>0</v>
      </c>
      <c r="AY258" s="17">
        <v>0</v>
      </c>
      <c r="AZ258" s="17">
        <v>7.1239944170281696E-3</v>
      </c>
      <c r="BA258" s="17">
        <v>1.7224942818145801E-2</v>
      </c>
      <c r="BB258" s="17">
        <v>0</v>
      </c>
      <c r="BC258" s="17">
        <v>0</v>
      </c>
      <c r="BD258" s="17">
        <v>6.0815324461079602E-3</v>
      </c>
      <c r="BE258" s="17">
        <v>0</v>
      </c>
      <c r="BF258" s="17">
        <v>3.0188365258606902E-2</v>
      </c>
      <c r="BG258" s="17">
        <v>0</v>
      </c>
      <c r="BH258" s="17">
        <v>0</v>
      </c>
      <c r="BI258" s="17">
        <v>2.05707562506669E-2</v>
      </c>
      <c r="BJ258" s="17">
        <v>0</v>
      </c>
      <c r="BK258" s="17">
        <v>0</v>
      </c>
      <c r="BL258" s="17">
        <v>1.1542418821455101E-2</v>
      </c>
      <c r="BM258" s="17"/>
      <c r="BN258" s="17">
        <v>5.5506141280860302E-3</v>
      </c>
      <c r="BO258" s="17">
        <v>1.19963226718733E-2</v>
      </c>
      <c r="BP258" s="17"/>
      <c r="BQ258" s="17">
        <v>3.4744049376294402E-3</v>
      </c>
      <c r="BR258" s="17">
        <v>1.3045542691114201E-2</v>
      </c>
      <c r="BS258" s="17"/>
      <c r="BT258" s="17">
        <v>3.9137929687152097E-3</v>
      </c>
      <c r="BU258" s="17"/>
      <c r="BV258" s="17">
        <v>1.02403523134367E-2</v>
      </c>
      <c r="BW258" s="17">
        <v>9.0322871778010308E-3</v>
      </c>
      <c r="BX258" s="17">
        <v>5.8538908975575097E-3</v>
      </c>
      <c r="BY258" s="17"/>
      <c r="BZ258" s="17">
        <v>0</v>
      </c>
      <c r="CA258" s="17">
        <v>2.7491088452318E-3</v>
      </c>
      <c r="CB258" s="17">
        <v>1.4064462038461E-2</v>
      </c>
      <c r="CC258" s="17">
        <v>7.9324508034470595E-3</v>
      </c>
      <c r="CD258" s="17">
        <v>0</v>
      </c>
      <c r="CE258" s="17">
        <v>0</v>
      </c>
      <c r="CF258" s="17">
        <v>9.8808811058950907E-3</v>
      </c>
      <c r="CG258" s="17"/>
      <c r="CH258" s="17">
        <v>4.1808218551396504E-3</v>
      </c>
      <c r="CI258" s="17">
        <v>1.01692961700048E-2</v>
      </c>
      <c r="CJ258" s="17">
        <v>1.0091908815416601E-2</v>
      </c>
      <c r="CK258" s="17">
        <v>3.72282127450985E-3</v>
      </c>
      <c r="CL258" s="17">
        <v>0</v>
      </c>
    </row>
    <row r="259" spans="2:90" x14ac:dyDescent="0.3">
      <c r="B259" t="s">
        <v>173</v>
      </c>
      <c r="C259" s="17">
        <v>0.45736667651031498</v>
      </c>
      <c r="D259" s="17">
        <v>0.42081439416371103</v>
      </c>
      <c r="E259" s="17">
        <v>0.48979023330473398</v>
      </c>
      <c r="F259" s="17"/>
      <c r="G259" s="17">
        <v>0.56602393365965198</v>
      </c>
      <c r="H259" s="17">
        <v>0.474741693792126</v>
      </c>
      <c r="I259" s="17">
        <v>0.55038501196925405</v>
      </c>
      <c r="J259" s="17">
        <v>0.57306998668783704</v>
      </c>
      <c r="K259" s="17">
        <v>0.36635441031198801</v>
      </c>
      <c r="L259" s="17">
        <v>0.26195887860705303</v>
      </c>
      <c r="M259" s="17"/>
      <c r="N259" s="17">
        <v>0.32680618098404601</v>
      </c>
      <c r="O259" s="17">
        <v>0.50925387114576104</v>
      </c>
      <c r="P259" s="17">
        <v>0.42027716720612601</v>
      </c>
      <c r="Q259" s="17">
        <v>0.57960531632062495</v>
      </c>
      <c r="R259" s="17"/>
      <c r="S259" s="17">
        <v>0.49703211787928497</v>
      </c>
      <c r="T259" s="17">
        <v>0.41708318268118799</v>
      </c>
      <c r="U259" s="17">
        <v>0.41672354899085301</v>
      </c>
      <c r="V259" s="17">
        <v>0.46131993411434202</v>
      </c>
      <c r="W259" s="17">
        <v>0.43395786148443199</v>
      </c>
      <c r="X259" s="17">
        <v>0.42172425216876203</v>
      </c>
      <c r="Y259" s="17">
        <v>0.39265771135928101</v>
      </c>
      <c r="Z259" s="17">
        <v>0.49948862105769498</v>
      </c>
      <c r="AA259" s="17">
        <v>0.48152976273145798</v>
      </c>
      <c r="AB259" s="17">
        <v>0.48031909847202597</v>
      </c>
      <c r="AC259" s="17">
        <v>0.49454126324680597</v>
      </c>
      <c r="AD259" s="17">
        <v>0.60150002916206302</v>
      </c>
      <c r="AE259" s="17"/>
      <c r="AF259" s="17">
        <v>0.43972208017079001</v>
      </c>
      <c r="AG259" s="17">
        <v>0.42845129013625399</v>
      </c>
      <c r="AH259" s="17">
        <v>0.51554973859410402</v>
      </c>
      <c r="AI259" s="17"/>
      <c r="AJ259" s="17">
        <v>0.35711399823334899</v>
      </c>
      <c r="AK259" s="17">
        <v>0.44824713055475701</v>
      </c>
      <c r="AL259" s="17">
        <v>0.34861806752089802</v>
      </c>
      <c r="AM259" s="17">
        <v>0.49261084837948699</v>
      </c>
      <c r="AN259" s="17">
        <v>0.58032756313193701</v>
      </c>
      <c r="AO259" s="17"/>
      <c r="AP259" s="17">
        <v>0.42370549172841598</v>
      </c>
      <c r="AQ259" s="17">
        <v>0.36307988838979499</v>
      </c>
      <c r="AR259" s="17">
        <v>0.45864950306186397</v>
      </c>
      <c r="AS259" s="17">
        <v>0.49310977596412497</v>
      </c>
      <c r="AT259" s="17">
        <v>0.61650215443336098</v>
      </c>
      <c r="AU259" s="17">
        <v>0.35987612405428998</v>
      </c>
      <c r="AV259" s="17"/>
      <c r="AW259" s="17">
        <v>0.59296743777239702</v>
      </c>
      <c r="AX259" s="17">
        <v>0.69372336777672206</v>
      </c>
      <c r="AY259" s="17">
        <v>0.58599305681493996</v>
      </c>
      <c r="AZ259" s="17">
        <v>0.54710032859763702</v>
      </c>
      <c r="BA259" s="17">
        <v>0.49196481108006801</v>
      </c>
      <c r="BB259" s="17">
        <v>0.57493894500850895</v>
      </c>
      <c r="BC259" s="17">
        <v>0.50180854138289099</v>
      </c>
      <c r="BD259" s="17">
        <v>0.32178495538768098</v>
      </c>
      <c r="BE259" s="17">
        <v>0.37613549285985498</v>
      </c>
      <c r="BF259" s="17">
        <v>0.432823896930012</v>
      </c>
      <c r="BG259" s="17">
        <v>0.45656694073926601</v>
      </c>
      <c r="BH259" s="17">
        <v>0.38865743230289801</v>
      </c>
      <c r="BI259" s="17">
        <v>0.330198215388047</v>
      </c>
      <c r="BJ259" s="17">
        <v>0.36390147204530798</v>
      </c>
      <c r="BK259" s="17">
        <v>0.24836509394234199</v>
      </c>
      <c r="BL259" s="17">
        <v>0.30395878427682499</v>
      </c>
      <c r="BM259" s="17"/>
      <c r="BN259" s="17">
        <v>0.41355869182287103</v>
      </c>
      <c r="BO259" s="17">
        <v>0.51876232758589502</v>
      </c>
      <c r="BP259" s="17"/>
      <c r="BQ259" s="17">
        <v>0.39873277115492101</v>
      </c>
      <c r="BR259" s="17">
        <v>0.54419069612820703</v>
      </c>
      <c r="BS259" s="17"/>
      <c r="BT259" s="17">
        <v>0.47863730161298601</v>
      </c>
      <c r="BU259" s="17"/>
      <c r="BV259" s="17">
        <v>0.50901519845813303</v>
      </c>
      <c r="BW259" s="17">
        <v>0.51803031278639</v>
      </c>
      <c r="BX259" s="17">
        <v>0.402180475910206</v>
      </c>
      <c r="BY259" s="17"/>
      <c r="BZ259" s="17">
        <v>0.84359065344843498</v>
      </c>
      <c r="CA259" s="17">
        <v>0.78358557694867303</v>
      </c>
      <c r="CB259" s="17">
        <v>0.56122498957079003</v>
      </c>
      <c r="CC259" s="17">
        <v>0.42032632032801998</v>
      </c>
      <c r="CD259" s="17">
        <v>0.295783552165366</v>
      </c>
      <c r="CE259" s="17">
        <v>0.26032537860902899</v>
      </c>
      <c r="CF259" s="17">
        <v>0.22553324907750899</v>
      </c>
      <c r="CG259" s="17"/>
      <c r="CH259" s="17">
        <v>0.26040646612658103</v>
      </c>
      <c r="CI259" s="17">
        <v>0.236950318412852</v>
      </c>
      <c r="CJ259" s="17">
        <v>0.52465612959968599</v>
      </c>
      <c r="CK259" s="17">
        <v>0.82936746854567001</v>
      </c>
      <c r="CL259" s="17">
        <v>0.91597196807304904</v>
      </c>
    </row>
    <row r="260" spans="2:90" x14ac:dyDescent="0.3">
      <c r="B260" t="s">
        <v>174</v>
      </c>
      <c r="C260" s="17">
        <v>0.33440379725591901</v>
      </c>
      <c r="D260" s="17">
        <v>0.36193987759164398</v>
      </c>
      <c r="E260" s="17">
        <v>0.30914115798107</v>
      </c>
      <c r="F260" s="17"/>
      <c r="G260" s="17">
        <v>0.22580912903481801</v>
      </c>
      <c r="H260" s="17">
        <v>0.32656490134689298</v>
      </c>
      <c r="I260" s="17">
        <v>0.27658351544294502</v>
      </c>
      <c r="J260" s="17">
        <v>0.233051091128856</v>
      </c>
      <c r="K260" s="17">
        <v>0.35255350387952</v>
      </c>
      <c r="L260" s="17">
        <v>0.53038419302992501</v>
      </c>
      <c r="M260" s="17"/>
      <c r="N260" s="17">
        <v>0.46688701791388199</v>
      </c>
      <c r="O260" s="17">
        <v>0.31705091786294998</v>
      </c>
      <c r="P260" s="17">
        <v>0.34432876395263701</v>
      </c>
      <c r="Q260" s="17">
        <v>0.20023355288740799</v>
      </c>
      <c r="R260" s="17"/>
      <c r="S260" s="17">
        <v>0.32048044218324201</v>
      </c>
      <c r="T260" s="17">
        <v>0.37507252664012802</v>
      </c>
      <c r="U260" s="17">
        <v>0.36029309084465599</v>
      </c>
      <c r="V260" s="17">
        <v>0.32341007703998698</v>
      </c>
      <c r="W260" s="17">
        <v>0.39560797463294001</v>
      </c>
      <c r="X260" s="17">
        <v>0.35973713571671101</v>
      </c>
      <c r="Y260" s="17">
        <v>0.370657452617352</v>
      </c>
      <c r="Z260" s="17">
        <v>0.29273203704503398</v>
      </c>
      <c r="AA260" s="17">
        <v>0.31297883132149101</v>
      </c>
      <c r="AB260" s="17">
        <v>0.29395705452751902</v>
      </c>
      <c r="AC260" s="17">
        <v>0.30678439777521099</v>
      </c>
      <c r="AD260" s="17">
        <v>0.17300081069091899</v>
      </c>
      <c r="AE260" s="17"/>
      <c r="AF260" s="17">
        <v>0.352114647067305</v>
      </c>
      <c r="AG260" s="17">
        <v>0.372282013976652</v>
      </c>
      <c r="AH260" s="17">
        <v>0.265652588086151</v>
      </c>
      <c r="AI260" s="17"/>
      <c r="AJ260" s="17">
        <v>0.44460521040874401</v>
      </c>
      <c r="AK260" s="17">
        <v>0.33875943652479301</v>
      </c>
      <c r="AL260" s="17">
        <v>0.44622834881366902</v>
      </c>
      <c r="AM260" s="17">
        <v>0.29025547411839597</v>
      </c>
      <c r="AN260" s="17">
        <v>0.229949091407954</v>
      </c>
      <c r="AO260" s="17"/>
      <c r="AP260" s="17">
        <v>0.36210787948578899</v>
      </c>
      <c r="AQ260" s="17">
        <v>0.44449157009407098</v>
      </c>
      <c r="AR260" s="17">
        <v>0.37234990458823097</v>
      </c>
      <c r="AS260" s="17">
        <v>0.28826038937144399</v>
      </c>
      <c r="AT260" s="17">
        <v>0.241777617018612</v>
      </c>
      <c r="AU260" s="17">
        <v>0.32938326364642201</v>
      </c>
      <c r="AV260" s="17"/>
      <c r="AW260" s="17">
        <v>0.21321444782396001</v>
      </c>
      <c r="AX260" s="17">
        <v>0.13849910483922101</v>
      </c>
      <c r="AY260" s="17">
        <v>0.15727045464050701</v>
      </c>
      <c r="AZ260" s="17">
        <v>0.28110951058705302</v>
      </c>
      <c r="BA260" s="17">
        <v>0.32207861623318601</v>
      </c>
      <c r="BB260" s="17">
        <v>0.23334322372903099</v>
      </c>
      <c r="BC260" s="17">
        <v>0.29565170400981799</v>
      </c>
      <c r="BD260" s="17">
        <v>0.48285637724791097</v>
      </c>
      <c r="BE260" s="17">
        <v>0.399311362934891</v>
      </c>
      <c r="BF260" s="17">
        <v>0.37683047508541601</v>
      </c>
      <c r="BG260" s="17">
        <v>0.30722465914086</v>
      </c>
      <c r="BH260" s="17">
        <v>0.39204920730038401</v>
      </c>
      <c r="BI260" s="17">
        <v>0.49660159313986801</v>
      </c>
      <c r="BJ260" s="17">
        <v>0.35196093594528499</v>
      </c>
      <c r="BK260" s="17">
        <v>0.53966251196409998</v>
      </c>
      <c r="BL260" s="17">
        <v>0.54932509918676298</v>
      </c>
      <c r="BM260" s="17"/>
      <c r="BN260" s="17">
        <v>0.36634292825057102</v>
      </c>
      <c r="BO260" s="17">
        <v>0.28973614397790098</v>
      </c>
      <c r="BP260" s="17"/>
      <c r="BQ260" s="17">
        <v>0.39028873501175099</v>
      </c>
      <c r="BR260" s="17">
        <v>0.26761198745993497</v>
      </c>
      <c r="BS260" s="17"/>
      <c r="BT260" s="17">
        <v>0.33773654676378101</v>
      </c>
      <c r="BU260" s="17"/>
      <c r="BV260" s="17">
        <v>0.29469527890370101</v>
      </c>
      <c r="BW260" s="17">
        <v>0.25954966572135801</v>
      </c>
      <c r="BX260" s="17">
        <v>0.38745738150868297</v>
      </c>
      <c r="BY260" s="17"/>
      <c r="BZ260" s="17">
        <v>7.7825888937888499E-2</v>
      </c>
      <c r="CA260" s="17">
        <v>8.5831349529587903E-2</v>
      </c>
      <c r="CB260" s="17">
        <v>0.179431360074644</v>
      </c>
      <c r="CC260" s="17">
        <v>0.313762471586224</v>
      </c>
      <c r="CD260" s="17">
        <v>0.46238558867542801</v>
      </c>
      <c r="CE260" s="17">
        <v>0.51085575525141402</v>
      </c>
      <c r="CF260" s="17">
        <v>0.64341580584201297</v>
      </c>
      <c r="CG260" s="17"/>
      <c r="CH260" s="17">
        <v>0.608597529820601</v>
      </c>
      <c r="CI260" s="17">
        <v>0.55357197738925301</v>
      </c>
      <c r="CJ260" s="17">
        <v>0.19032033079524899</v>
      </c>
      <c r="CK260" s="17">
        <v>5.30063315701821E-2</v>
      </c>
      <c r="CL260" s="17">
        <v>5.0873205752462E-2</v>
      </c>
    </row>
    <row r="261" spans="2:90" x14ac:dyDescent="0.3">
      <c r="B261" t="s">
        <v>121</v>
      </c>
      <c r="C261" s="17">
        <v>0.122962879254396</v>
      </c>
      <c r="D261" s="17">
        <v>5.8874516572067201E-2</v>
      </c>
      <c r="E261" s="17">
        <v>0.18064907532366301</v>
      </c>
      <c r="F261" s="17"/>
      <c r="G261" s="17">
        <v>0.340214804624833</v>
      </c>
      <c r="H261" s="17">
        <v>0.14817679244523399</v>
      </c>
      <c r="I261" s="17">
        <v>0.27380149652630897</v>
      </c>
      <c r="J261" s="17">
        <v>0.34001889555898002</v>
      </c>
      <c r="K261" s="17">
        <v>1.38009064324687E-2</v>
      </c>
      <c r="L261" s="17">
        <v>-0.26842531442287199</v>
      </c>
      <c r="M261" s="17"/>
      <c r="N261" s="17">
        <v>-0.140080836929836</v>
      </c>
      <c r="O261" s="17">
        <v>0.19220295328281101</v>
      </c>
      <c r="P261" s="17">
        <v>7.5948403253488297E-2</v>
      </c>
      <c r="Q261" s="17">
        <v>0.37937176343321699</v>
      </c>
      <c r="R261" s="17"/>
      <c r="S261" s="17">
        <v>0.17655167569604299</v>
      </c>
      <c r="T261" s="17">
        <v>4.20106560410601E-2</v>
      </c>
      <c r="U261" s="17">
        <v>5.64304581461978E-2</v>
      </c>
      <c r="V261" s="17">
        <v>0.13790985707435499</v>
      </c>
      <c r="W261" s="17">
        <v>3.8349886851492002E-2</v>
      </c>
      <c r="X261" s="17">
        <v>6.1987116452051801E-2</v>
      </c>
      <c r="Y261" s="17">
        <v>2.2000258741928701E-2</v>
      </c>
      <c r="Z261" s="17">
        <v>0.20675658401266001</v>
      </c>
      <c r="AA261" s="17">
        <v>0.16855093140996699</v>
      </c>
      <c r="AB261" s="17">
        <v>0.18636204394450701</v>
      </c>
      <c r="AC261" s="17">
        <v>0.18775686547159501</v>
      </c>
      <c r="AD261" s="17">
        <v>0.42849921847114403</v>
      </c>
      <c r="AE261" s="17"/>
      <c r="AF261" s="17">
        <v>8.7607433103485594E-2</v>
      </c>
      <c r="AG261" s="17">
        <v>5.6169276159602002E-2</v>
      </c>
      <c r="AH261" s="17">
        <v>0.249897150507953</v>
      </c>
      <c r="AI261" s="17"/>
      <c r="AJ261" s="17">
        <v>-8.7491212175394906E-2</v>
      </c>
      <c r="AK261" s="17">
        <v>0.109487694029964</v>
      </c>
      <c r="AL261" s="17">
        <v>-9.7610281292770704E-2</v>
      </c>
      <c r="AM261" s="17">
        <v>0.20235537426109099</v>
      </c>
      <c r="AN261" s="17">
        <v>0.35037847172398301</v>
      </c>
      <c r="AO261" s="17"/>
      <c r="AP261" s="17">
        <v>6.15976122426274E-2</v>
      </c>
      <c r="AQ261" s="17">
        <v>-8.1411681704275901E-2</v>
      </c>
      <c r="AR261" s="17">
        <v>8.6299598473632805E-2</v>
      </c>
      <c r="AS261" s="17">
        <v>0.20484938659268101</v>
      </c>
      <c r="AT261" s="17">
        <v>0.37472453741474898</v>
      </c>
      <c r="AU261" s="17">
        <v>3.04928604078686E-2</v>
      </c>
      <c r="AV261" s="17"/>
      <c r="AW261" s="17">
        <v>0.37975298994843698</v>
      </c>
      <c r="AX261" s="17">
        <v>0.55522426293750105</v>
      </c>
      <c r="AY261" s="17">
        <v>0.42872260217443298</v>
      </c>
      <c r="AZ261" s="17">
        <v>0.265990818010584</v>
      </c>
      <c r="BA261" s="17">
        <v>0.169886194846882</v>
      </c>
      <c r="BB261" s="17">
        <v>0.34159572127947901</v>
      </c>
      <c r="BC261" s="17">
        <v>0.206156837373073</v>
      </c>
      <c r="BD261" s="17">
        <v>-0.16107142186022999</v>
      </c>
      <c r="BE261" s="17">
        <v>-2.3175870075035201E-2</v>
      </c>
      <c r="BF261" s="17">
        <v>5.59934218445962E-2</v>
      </c>
      <c r="BG261" s="17">
        <v>0.14934228159840601</v>
      </c>
      <c r="BH261" s="17">
        <v>-3.3917749974861099E-3</v>
      </c>
      <c r="BI261" s="17">
        <v>-0.16640337775182101</v>
      </c>
      <c r="BJ261" s="17">
        <v>1.19405361000235E-2</v>
      </c>
      <c r="BK261" s="17">
        <v>-0.29129741802175901</v>
      </c>
      <c r="BL261" s="17">
        <v>-0.24536631490993799</v>
      </c>
      <c r="BM261" s="17"/>
      <c r="BN261" s="17">
        <v>4.7215763572299597E-2</v>
      </c>
      <c r="BO261" s="17">
        <v>0.22902618360799501</v>
      </c>
      <c r="BP261" s="17"/>
      <c r="BQ261" s="17">
        <v>8.4440361431695806E-3</v>
      </c>
      <c r="BR261" s="17">
        <v>0.276578708668272</v>
      </c>
      <c r="BS261" s="17"/>
      <c r="BT261" s="17">
        <v>0.140900754849205</v>
      </c>
      <c r="BU261" s="17"/>
      <c r="BV261" s="17">
        <v>0.214319919554432</v>
      </c>
      <c r="BW261" s="17">
        <v>0.25848064706503199</v>
      </c>
      <c r="BX261" s="17">
        <v>1.4723094401523E-2</v>
      </c>
      <c r="BY261" s="17"/>
      <c r="BZ261" s="17">
        <v>0.76576476451054698</v>
      </c>
      <c r="CA261" s="17">
        <v>0.69775422741908499</v>
      </c>
      <c r="CB261" s="17">
        <v>0.38179362949614598</v>
      </c>
      <c r="CC261" s="17">
        <v>0.106563848741796</v>
      </c>
      <c r="CD261" s="17">
        <v>-0.166602036510062</v>
      </c>
      <c r="CE261" s="17">
        <v>-0.25053037664238398</v>
      </c>
      <c r="CF261" s="17">
        <v>-0.41788255676450398</v>
      </c>
      <c r="CG261" s="17"/>
      <c r="CH261" s="17">
        <v>-0.34819106369402097</v>
      </c>
      <c r="CI261" s="17">
        <v>-0.31662165897640099</v>
      </c>
      <c r="CJ261" s="17">
        <v>0.33433579880443698</v>
      </c>
      <c r="CK261" s="17">
        <v>0.77636113697548803</v>
      </c>
      <c r="CL261" s="17">
        <v>0.86509876232058702</v>
      </c>
    </row>
    <row r="262" spans="2:90" x14ac:dyDescent="0.3">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row>
    <row r="263" spans="2:90" x14ac:dyDescent="0.3">
      <c r="B263" s="6" t="s">
        <v>184</v>
      </c>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row>
    <row r="264" spans="2:90" x14ac:dyDescent="0.3">
      <c r="B264" s="24" t="s">
        <v>110</v>
      </c>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row>
    <row r="265" spans="2:90" x14ac:dyDescent="0.3">
      <c r="B265" t="s">
        <v>168</v>
      </c>
      <c r="C265" s="17">
        <v>0.169966168474042</v>
      </c>
      <c r="D265" s="17">
        <v>0.19845957655493399</v>
      </c>
      <c r="E265" s="17">
        <v>0.14132834213085699</v>
      </c>
      <c r="F265" s="17"/>
      <c r="G265" s="17">
        <v>0.17903828808219799</v>
      </c>
      <c r="H265" s="17">
        <v>0.24797308288443101</v>
      </c>
      <c r="I265" s="17">
        <v>0.145191484616539</v>
      </c>
      <c r="J265" s="17">
        <v>4.6420387999305403E-2</v>
      </c>
      <c r="K265" s="17">
        <v>0.11497114076986301</v>
      </c>
      <c r="L265" s="17">
        <v>0.25766104362192899</v>
      </c>
      <c r="M265" s="17"/>
      <c r="N265" s="17">
        <v>0.26003879450838902</v>
      </c>
      <c r="O265" s="17">
        <v>0.142747155628274</v>
      </c>
      <c r="P265" s="17">
        <v>0.17559984854605201</v>
      </c>
      <c r="Q265" s="17">
        <v>9.5801054532645299E-2</v>
      </c>
      <c r="R265" s="17"/>
      <c r="S265" s="17">
        <v>0.20888106737345699</v>
      </c>
      <c r="T265" s="17">
        <v>0.18967744264189201</v>
      </c>
      <c r="U265" s="17">
        <v>0.13752052794261599</v>
      </c>
      <c r="V265" s="17">
        <v>0.122699065644175</v>
      </c>
      <c r="W265" s="17">
        <v>0.14458335750120399</v>
      </c>
      <c r="X265" s="17">
        <v>0.159779101324661</v>
      </c>
      <c r="Y265" s="17">
        <v>0.18710740124514799</v>
      </c>
      <c r="Z265" s="17">
        <v>0.21726232649655899</v>
      </c>
      <c r="AA265" s="17">
        <v>0.149311607992933</v>
      </c>
      <c r="AB265" s="17">
        <v>0.180593142018389</v>
      </c>
      <c r="AC265" s="17">
        <v>0.156955963454873</v>
      </c>
      <c r="AD265" s="17">
        <v>0.17718975936791301</v>
      </c>
      <c r="AE265" s="17"/>
      <c r="AF265" s="17">
        <v>0.16529499849524701</v>
      </c>
      <c r="AG265" s="17">
        <v>0.192796449011506</v>
      </c>
      <c r="AH265" s="17">
        <v>0.14116607716926699</v>
      </c>
      <c r="AI265" s="17"/>
      <c r="AJ265" s="17">
        <v>0.23566090252390801</v>
      </c>
      <c r="AK265" s="17">
        <v>0.18927982824968601</v>
      </c>
      <c r="AL265" s="17">
        <v>0.188651488904063</v>
      </c>
      <c r="AM265" s="17">
        <v>0.132186103350487</v>
      </c>
      <c r="AN265" s="17">
        <v>9.3916383166752299E-2</v>
      </c>
      <c r="AO265" s="17"/>
      <c r="AP265" s="17">
        <v>0.21278921898279099</v>
      </c>
      <c r="AQ265" s="17">
        <v>0.22709027836903201</v>
      </c>
      <c r="AR265" s="17">
        <v>0.16635447284575999</v>
      </c>
      <c r="AS265" s="17">
        <v>0.15014611266755101</v>
      </c>
      <c r="AT265" s="17">
        <v>0.11023623460966001</v>
      </c>
      <c r="AU265" s="17">
        <v>0.13204431183933801</v>
      </c>
      <c r="AV265" s="17"/>
      <c r="AW265" s="17">
        <v>0.197789886659575</v>
      </c>
      <c r="AX265" s="17">
        <v>0.16552221753535101</v>
      </c>
      <c r="AY265" s="17">
        <v>9.2840226508549506E-2</v>
      </c>
      <c r="AZ265" s="17">
        <v>0.10722333166515099</v>
      </c>
      <c r="BA265" s="17">
        <v>0.12474399185424299</v>
      </c>
      <c r="BB265" s="17">
        <v>0.13989275212359001</v>
      </c>
      <c r="BC265" s="17">
        <v>0.131447660403476</v>
      </c>
      <c r="BD265" s="17">
        <v>0.19828267159624099</v>
      </c>
      <c r="BE265" s="17">
        <v>0.18412972999938201</v>
      </c>
      <c r="BF265" s="17">
        <v>0.150763531577848</v>
      </c>
      <c r="BG265" s="17">
        <v>0.17564162899368699</v>
      </c>
      <c r="BH265" s="17">
        <v>0.21308095901778301</v>
      </c>
      <c r="BI265" s="17">
        <v>0.32518716264491998</v>
      </c>
      <c r="BJ265" s="17">
        <v>0.13686967229078301</v>
      </c>
      <c r="BK265" s="17">
        <v>0.24993216032813501</v>
      </c>
      <c r="BL265" s="17">
        <v>0.37034390019914698</v>
      </c>
      <c r="BM265" s="17"/>
      <c r="BN265" s="17">
        <v>0.187246968486103</v>
      </c>
      <c r="BO265" s="17">
        <v>0.145456590161604</v>
      </c>
      <c r="BP265" s="17"/>
      <c r="BQ265" s="17">
        <v>0.22367298737861099</v>
      </c>
      <c r="BR265" s="17">
        <v>0.145753882535579</v>
      </c>
      <c r="BS265" s="17"/>
      <c r="BT265" s="17">
        <v>0.249995380695577</v>
      </c>
      <c r="BU265" s="17"/>
      <c r="BV265" s="17">
        <v>0.116948273910774</v>
      </c>
      <c r="BW265" s="17">
        <v>0.14850013939656201</v>
      </c>
      <c r="BX265" s="17">
        <v>0.20054912075572201</v>
      </c>
      <c r="BY265" s="17"/>
      <c r="BZ265" s="17">
        <v>9.2534631628933703E-2</v>
      </c>
      <c r="CA265" s="17">
        <v>5.9722721415357297E-2</v>
      </c>
      <c r="CB265" s="17">
        <v>7.9336782316807006E-2</v>
      </c>
      <c r="CC265" s="17">
        <v>0.118275461021765</v>
      </c>
      <c r="CD265" s="17">
        <v>0.20189827546653899</v>
      </c>
      <c r="CE265" s="17">
        <v>0.27511000918619299</v>
      </c>
      <c r="CF265" s="17">
        <v>0.41020265519535198</v>
      </c>
      <c r="CG265" s="17"/>
      <c r="CH265" s="17">
        <v>0.51304543260624302</v>
      </c>
      <c r="CI265" s="17">
        <v>0.241107627254395</v>
      </c>
      <c r="CJ265" s="17">
        <v>7.3762681650231601E-2</v>
      </c>
      <c r="CK265" s="17">
        <v>4.1421366442455698E-2</v>
      </c>
      <c r="CL265" s="17">
        <v>5.6107203331792699E-2</v>
      </c>
    </row>
    <row r="266" spans="2:90" x14ac:dyDescent="0.3">
      <c r="B266" t="s">
        <v>169</v>
      </c>
      <c r="C266" s="17">
        <v>0.29208516258388301</v>
      </c>
      <c r="D266" s="17">
        <v>0.31039595412026899</v>
      </c>
      <c r="E266" s="17">
        <v>0.27650534487376799</v>
      </c>
      <c r="F266" s="17"/>
      <c r="G266" s="17">
        <v>0.29049139336209601</v>
      </c>
      <c r="H266" s="17">
        <v>0.34238081843797802</v>
      </c>
      <c r="I266" s="17">
        <v>0.26183663788945299</v>
      </c>
      <c r="J266" s="17">
        <v>0.213457592507872</v>
      </c>
      <c r="K266" s="17">
        <v>0.28017986111057203</v>
      </c>
      <c r="L266" s="17">
        <v>0.348625776203488</v>
      </c>
      <c r="M266" s="17"/>
      <c r="N266" s="17">
        <v>0.37068553851705499</v>
      </c>
      <c r="O266" s="17">
        <v>0.31262368023099002</v>
      </c>
      <c r="P266" s="17">
        <v>0.26430230192317</v>
      </c>
      <c r="Q266" s="17">
        <v>0.21340474501749199</v>
      </c>
      <c r="R266" s="17"/>
      <c r="S266" s="17">
        <v>0.31201036206916599</v>
      </c>
      <c r="T266" s="17">
        <v>0.26901382662357898</v>
      </c>
      <c r="U266" s="17">
        <v>0.233851342772293</v>
      </c>
      <c r="V266" s="17">
        <v>0.36790973672871702</v>
      </c>
      <c r="W266" s="17">
        <v>0.30357582809848499</v>
      </c>
      <c r="X266" s="17">
        <v>0.29940522542032699</v>
      </c>
      <c r="Y266" s="17">
        <v>0.355875049654089</v>
      </c>
      <c r="Z266" s="17">
        <v>0.29079792898118401</v>
      </c>
      <c r="AA266" s="17">
        <v>0.29189580180312802</v>
      </c>
      <c r="AB266" s="17">
        <v>0.24925173587562699</v>
      </c>
      <c r="AC266" s="17">
        <v>0.23550019224986399</v>
      </c>
      <c r="AD266" s="17">
        <v>0.23329321041878101</v>
      </c>
      <c r="AE266" s="17"/>
      <c r="AF266" s="17">
        <v>0.28291582159635098</v>
      </c>
      <c r="AG266" s="17">
        <v>0.32296527860762603</v>
      </c>
      <c r="AH266" s="17">
        <v>0.247839641436679</v>
      </c>
      <c r="AI266" s="17"/>
      <c r="AJ266" s="17">
        <v>0.326237880506139</v>
      </c>
      <c r="AK266" s="17">
        <v>0.31853101985389798</v>
      </c>
      <c r="AL266" s="17">
        <v>0.32662129476205598</v>
      </c>
      <c r="AM266" s="17">
        <v>0.25124648269559402</v>
      </c>
      <c r="AN266" s="17">
        <v>0.27268973535826602</v>
      </c>
      <c r="AO266" s="17"/>
      <c r="AP266" s="17">
        <v>0.36577445109247902</v>
      </c>
      <c r="AQ266" s="17">
        <v>0.32800004960906598</v>
      </c>
      <c r="AR266" s="17">
        <v>0.31390784623777501</v>
      </c>
      <c r="AS266" s="17">
        <v>0.25466403972136598</v>
      </c>
      <c r="AT266" s="17">
        <v>0.22439734143037099</v>
      </c>
      <c r="AU266" s="17">
        <v>0.29655714985501902</v>
      </c>
      <c r="AV266" s="17"/>
      <c r="AW266" s="17">
        <v>0.27163755919284099</v>
      </c>
      <c r="AX266" s="17">
        <v>0.17453576453141501</v>
      </c>
      <c r="AY266" s="17">
        <v>0.17877829925501099</v>
      </c>
      <c r="AZ266" s="17">
        <v>0.24409957014436701</v>
      </c>
      <c r="BA266" s="17">
        <v>0.25991422964095501</v>
      </c>
      <c r="BB266" s="17">
        <v>0.24698402251849999</v>
      </c>
      <c r="BC266" s="17">
        <v>0.29180850745735198</v>
      </c>
      <c r="BD266" s="17">
        <v>0.32876704192176498</v>
      </c>
      <c r="BE266" s="17">
        <v>0.28512984179412598</v>
      </c>
      <c r="BF266" s="17">
        <v>0.32848151125915798</v>
      </c>
      <c r="BG266" s="17">
        <v>0.29950173950790498</v>
      </c>
      <c r="BH266" s="17">
        <v>0.37610689442164602</v>
      </c>
      <c r="BI266" s="17">
        <v>0.35452042357333702</v>
      </c>
      <c r="BJ266" s="17">
        <v>0.43251951253076598</v>
      </c>
      <c r="BK266" s="17">
        <v>0.421339120269282</v>
      </c>
      <c r="BL266" s="17">
        <v>0.404436664929265</v>
      </c>
      <c r="BM266" s="17"/>
      <c r="BN266" s="17">
        <v>0.32105488852821601</v>
      </c>
      <c r="BO266" s="17">
        <v>0.25050669906302298</v>
      </c>
      <c r="BP266" s="17"/>
      <c r="BQ266" s="17">
        <v>0.37367724231699101</v>
      </c>
      <c r="BR266" s="17">
        <v>0.214870120063022</v>
      </c>
      <c r="BS266" s="17"/>
      <c r="BT266" s="17">
        <v>0.338144867048081</v>
      </c>
      <c r="BU266" s="17"/>
      <c r="BV266" s="17">
        <v>0.258122201235221</v>
      </c>
      <c r="BW266" s="17">
        <v>0.31788865968860802</v>
      </c>
      <c r="BX266" s="17">
        <v>0.30648799644795899</v>
      </c>
      <c r="BY266" s="17"/>
      <c r="BZ266" s="17">
        <v>0.112423700974672</v>
      </c>
      <c r="CA266" s="17">
        <v>0.160118128709036</v>
      </c>
      <c r="CB266" s="17">
        <v>0.208008743025618</v>
      </c>
      <c r="CC266" s="17">
        <v>0.30877548443811598</v>
      </c>
      <c r="CD266" s="17">
        <v>0.40024092358000901</v>
      </c>
      <c r="CE266" s="17">
        <v>0.39591300844324601</v>
      </c>
      <c r="CF266" s="17">
        <v>0.39044126673676899</v>
      </c>
      <c r="CG266" s="17"/>
      <c r="CH266" s="17">
        <v>0.32837590243728998</v>
      </c>
      <c r="CI266" s="17">
        <v>0.45628020761536198</v>
      </c>
      <c r="CJ266" s="17">
        <v>0.22857554619519499</v>
      </c>
      <c r="CK266" s="17">
        <v>8.1425559058659905E-2</v>
      </c>
      <c r="CL266" s="17">
        <v>8.4337541619309606E-2</v>
      </c>
    </row>
    <row r="267" spans="2:90" x14ac:dyDescent="0.3">
      <c r="B267" t="s">
        <v>170</v>
      </c>
      <c r="C267" s="17">
        <v>0.21956803500838601</v>
      </c>
      <c r="D267" s="17">
        <v>0.21630610522865401</v>
      </c>
      <c r="E267" s="17">
        <v>0.224496446423533</v>
      </c>
      <c r="F267" s="17"/>
      <c r="G267" s="17">
        <v>0.233416003504164</v>
      </c>
      <c r="H267" s="17">
        <v>0.16903900487524201</v>
      </c>
      <c r="I267" s="17">
        <v>0.20793247431936199</v>
      </c>
      <c r="J267" s="17">
        <v>0.26376697975409202</v>
      </c>
      <c r="K267" s="17">
        <v>0.25706962282739598</v>
      </c>
      <c r="L267" s="17">
        <v>0.200149621185119</v>
      </c>
      <c r="M267" s="17"/>
      <c r="N267" s="17">
        <v>0.175111754654799</v>
      </c>
      <c r="O267" s="17">
        <v>0.21261689956364499</v>
      </c>
      <c r="P267" s="17">
        <v>0.26984136660062003</v>
      </c>
      <c r="Q267" s="17">
        <v>0.228968920934952</v>
      </c>
      <c r="R267" s="17"/>
      <c r="S267" s="17">
        <v>0.19619738941134901</v>
      </c>
      <c r="T267" s="17">
        <v>0.25872880096346001</v>
      </c>
      <c r="U267" s="17">
        <v>0.22668707278866801</v>
      </c>
      <c r="V267" s="17">
        <v>0.19048807855126701</v>
      </c>
      <c r="W267" s="17">
        <v>0.24448487030681901</v>
      </c>
      <c r="X267" s="17">
        <v>0.20895447471658399</v>
      </c>
      <c r="Y267" s="17">
        <v>0.202355092497604</v>
      </c>
      <c r="Z267" s="17">
        <v>0.197134221718021</v>
      </c>
      <c r="AA267" s="17">
        <v>0.18453828321483801</v>
      </c>
      <c r="AB267" s="17">
        <v>0.26220658966594501</v>
      </c>
      <c r="AC267" s="17">
        <v>0.26525672317285998</v>
      </c>
      <c r="AD267" s="17">
        <v>0.201394461653845</v>
      </c>
      <c r="AE267" s="17"/>
      <c r="AF267" s="17">
        <v>0.22263475669716201</v>
      </c>
      <c r="AG267" s="17">
        <v>0.20432600850766899</v>
      </c>
      <c r="AH267" s="17">
        <v>0.227765207280202</v>
      </c>
      <c r="AI267" s="17"/>
      <c r="AJ267" s="17">
        <v>0.21528501393719099</v>
      </c>
      <c r="AK267" s="17">
        <v>0.21163637723931999</v>
      </c>
      <c r="AL267" s="17">
        <v>0.18241282372944001</v>
      </c>
      <c r="AM267" s="17">
        <v>0.22783497501723399</v>
      </c>
      <c r="AN267" s="17">
        <v>0.21799313732591599</v>
      </c>
      <c r="AO267" s="17"/>
      <c r="AP267" s="17">
        <v>0.21416115385388401</v>
      </c>
      <c r="AQ267" s="17">
        <v>0.209775665153621</v>
      </c>
      <c r="AR267" s="17">
        <v>0.14329365091898599</v>
      </c>
      <c r="AS267" s="17">
        <v>0.22984735284386901</v>
      </c>
      <c r="AT267" s="17">
        <v>0.23299692410217801</v>
      </c>
      <c r="AU267" s="17">
        <v>0.268226321594766</v>
      </c>
      <c r="AV267" s="17"/>
      <c r="AW267" s="17">
        <v>9.9555861647723204E-2</v>
      </c>
      <c r="AX267" s="17">
        <v>0.269505775559718</v>
      </c>
      <c r="AY267" s="17">
        <v>0.24264820432666501</v>
      </c>
      <c r="AZ267" s="17">
        <v>0.21068915111484399</v>
      </c>
      <c r="BA267" s="17">
        <v>0.244405700639928</v>
      </c>
      <c r="BB267" s="17">
        <v>0.225863081532376</v>
      </c>
      <c r="BC267" s="17">
        <v>0.230389482196866</v>
      </c>
      <c r="BD267" s="17">
        <v>0.25416045834657502</v>
      </c>
      <c r="BE267" s="17">
        <v>0.19416395891803501</v>
      </c>
      <c r="BF267" s="17">
        <v>0.22959782863004499</v>
      </c>
      <c r="BG267" s="17">
        <v>0.25110490769844002</v>
      </c>
      <c r="BH267" s="17">
        <v>0.21902492726665501</v>
      </c>
      <c r="BI267" s="17">
        <v>0.10882669695418901</v>
      </c>
      <c r="BJ267" s="17">
        <v>0.263333636418978</v>
      </c>
      <c r="BK267" s="17">
        <v>0.18006672117501901</v>
      </c>
      <c r="BL267" s="17">
        <v>7.6832485233268397E-2</v>
      </c>
      <c r="BM267" s="17"/>
      <c r="BN267" s="17">
        <v>0.21522696779853701</v>
      </c>
      <c r="BO267" s="17">
        <v>0.22875073464743201</v>
      </c>
      <c r="BP267" s="17"/>
      <c r="BQ267" s="17">
        <v>0.20466453474134499</v>
      </c>
      <c r="BR267" s="17">
        <v>0.217978303709846</v>
      </c>
      <c r="BS267" s="17"/>
      <c r="BT267" s="17">
        <v>0.208019283859597</v>
      </c>
      <c r="BU267" s="17"/>
      <c r="BV267" s="17">
        <v>0.238469513634536</v>
      </c>
      <c r="BW267" s="17">
        <v>0.21643245961895899</v>
      </c>
      <c r="BX267" s="17">
        <v>0.216656388232638</v>
      </c>
      <c r="BY267" s="17"/>
      <c r="BZ267" s="17">
        <v>0.206742233672744</v>
      </c>
      <c r="CA267" s="17">
        <v>0.26173193459574001</v>
      </c>
      <c r="CB267" s="17">
        <v>0.29933247205583702</v>
      </c>
      <c r="CC267" s="17">
        <v>0.239886924249999</v>
      </c>
      <c r="CD267" s="17">
        <v>0.176734824095407</v>
      </c>
      <c r="CE267" s="17">
        <v>0.18563121739507299</v>
      </c>
      <c r="CF267" s="17">
        <v>0.13639907976861099</v>
      </c>
      <c r="CG267" s="17"/>
      <c r="CH267" s="17">
        <v>6.1735952829010898E-2</v>
      </c>
      <c r="CI267" s="17">
        <v>0.19894000792299901</v>
      </c>
      <c r="CJ267" s="17">
        <v>0.29046187919452199</v>
      </c>
      <c r="CK267" s="17">
        <v>0.22119208479452401</v>
      </c>
      <c r="CL267" s="17">
        <v>0.13905441396005699</v>
      </c>
    </row>
    <row r="268" spans="2:90" x14ac:dyDescent="0.3">
      <c r="B268" t="s">
        <v>171</v>
      </c>
      <c r="C268" s="17">
        <v>0.150338551132738</v>
      </c>
      <c r="D268" s="17">
        <v>0.12784048846607399</v>
      </c>
      <c r="E268" s="17">
        <v>0.17154363572372899</v>
      </c>
      <c r="F268" s="17"/>
      <c r="G268" s="17">
        <v>0.16165412823495001</v>
      </c>
      <c r="H268" s="17">
        <v>0.116995609811931</v>
      </c>
      <c r="I268" s="17">
        <v>0.17976141325281</v>
      </c>
      <c r="J268" s="17">
        <v>0.179322817176606</v>
      </c>
      <c r="K268" s="17">
        <v>0.17005131841666099</v>
      </c>
      <c r="L268" s="17">
        <v>0.109221420357239</v>
      </c>
      <c r="M268" s="17"/>
      <c r="N268" s="17">
        <v>0.12383059166589901</v>
      </c>
      <c r="O268" s="17">
        <v>0.157861624101407</v>
      </c>
      <c r="P268" s="17">
        <v>0.137183810899103</v>
      </c>
      <c r="Q268" s="17">
        <v>0.17994033168024701</v>
      </c>
      <c r="R268" s="17"/>
      <c r="S268" s="17">
        <v>0.14649110905463</v>
      </c>
      <c r="T268" s="17">
        <v>0.122100209134859</v>
      </c>
      <c r="U268" s="17">
        <v>0.201224030154218</v>
      </c>
      <c r="V268" s="17">
        <v>0.16692235615967299</v>
      </c>
      <c r="W268" s="17">
        <v>0.132457784385347</v>
      </c>
      <c r="X268" s="17">
        <v>0.17860998451128601</v>
      </c>
      <c r="Y268" s="17">
        <v>0.11070096459479301</v>
      </c>
      <c r="Z268" s="17">
        <v>0.135703358376566</v>
      </c>
      <c r="AA268" s="17">
        <v>0.170022185237025</v>
      </c>
      <c r="AB268" s="17">
        <v>0.12816825318348599</v>
      </c>
      <c r="AC268" s="17">
        <v>0.159124360960711</v>
      </c>
      <c r="AD268" s="17">
        <v>0.167235307781506</v>
      </c>
      <c r="AE268" s="17"/>
      <c r="AF268" s="17">
        <v>0.16564567815936801</v>
      </c>
      <c r="AG268" s="17">
        <v>0.128621728973105</v>
      </c>
      <c r="AH268" s="17">
        <v>0.16235530496879999</v>
      </c>
      <c r="AI268" s="17"/>
      <c r="AJ268" s="17">
        <v>0.14043085709887401</v>
      </c>
      <c r="AK268" s="17">
        <v>0.14421882605246999</v>
      </c>
      <c r="AL268" s="17">
        <v>0.12443081707647</v>
      </c>
      <c r="AM268" s="17">
        <v>0.16599369718012</v>
      </c>
      <c r="AN268" s="17">
        <v>0.19202892515282299</v>
      </c>
      <c r="AO268" s="17"/>
      <c r="AP268" s="17">
        <v>0.105182791509002</v>
      </c>
      <c r="AQ268" s="17">
        <v>0.155401299381971</v>
      </c>
      <c r="AR268" s="17">
        <v>0.17059299654158899</v>
      </c>
      <c r="AS268" s="17">
        <v>0.17923919782332501</v>
      </c>
      <c r="AT268" s="17">
        <v>0.20026473576663001</v>
      </c>
      <c r="AU268" s="17">
        <v>0.109438332979472</v>
      </c>
      <c r="AV268" s="17"/>
      <c r="AW268" s="17">
        <v>4.8533099071081998E-2</v>
      </c>
      <c r="AX268" s="17">
        <v>9.8867027883506001E-2</v>
      </c>
      <c r="AY268" s="17">
        <v>0.197853392704295</v>
      </c>
      <c r="AZ268" s="17">
        <v>0.18310099760928999</v>
      </c>
      <c r="BA268" s="17">
        <v>0.189301720971772</v>
      </c>
      <c r="BB268" s="17">
        <v>0.17478769715675599</v>
      </c>
      <c r="BC268" s="17">
        <v>0.19127961874014501</v>
      </c>
      <c r="BD268" s="17">
        <v>8.6996992640174201E-2</v>
      </c>
      <c r="BE268" s="17">
        <v>0.24687346528165799</v>
      </c>
      <c r="BF268" s="17">
        <v>0.131924560987455</v>
      </c>
      <c r="BG268" s="17">
        <v>0.133604548989224</v>
      </c>
      <c r="BH268" s="17">
        <v>0.105427261797177</v>
      </c>
      <c r="BI268" s="17">
        <v>0.10316950325867801</v>
      </c>
      <c r="BJ268" s="17">
        <v>0.11668204039093499</v>
      </c>
      <c r="BK268" s="17">
        <v>8.1052815033137507E-2</v>
      </c>
      <c r="BL268" s="17">
        <v>8.1784477460154104E-2</v>
      </c>
      <c r="BM268" s="17"/>
      <c r="BN268" s="17">
        <v>0.134496245267371</v>
      </c>
      <c r="BO268" s="17">
        <v>0.172127439969259</v>
      </c>
      <c r="BP268" s="17"/>
      <c r="BQ268" s="17">
        <v>0.106437836956358</v>
      </c>
      <c r="BR268" s="17">
        <v>0.22382498821996499</v>
      </c>
      <c r="BS268" s="17"/>
      <c r="BT268" s="17">
        <v>0.112377543498573</v>
      </c>
      <c r="BU268" s="17"/>
      <c r="BV268" s="17">
        <v>0.163566623414762</v>
      </c>
      <c r="BW268" s="17">
        <v>0.174712644847207</v>
      </c>
      <c r="BX268" s="17">
        <v>0.131111887294006</v>
      </c>
      <c r="BY268" s="17"/>
      <c r="BZ268" s="17">
        <v>0.199339513121082</v>
      </c>
      <c r="CA268" s="17">
        <v>0.235755410281626</v>
      </c>
      <c r="CB268" s="17">
        <v>0.195908208350214</v>
      </c>
      <c r="CC268" s="17">
        <v>0.19740226501678901</v>
      </c>
      <c r="CD268" s="17">
        <v>0.125633385125309</v>
      </c>
      <c r="CE268" s="17">
        <v>0.110638992815469</v>
      </c>
      <c r="CF268" s="17">
        <v>2.3502987777123601E-2</v>
      </c>
      <c r="CG268" s="17"/>
      <c r="CH268" s="17">
        <v>5.9395540698143401E-2</v>
      </c>
      <c r="CI268" s="17">
        <v>5.6049726882190301E-2</v>
      </c>
      <c r="CJ268" s="17">
        <v>0.21722869090489599</v>
      </c>
      <c r="CK268" s="17">
        <v>0.28317913633422898</v>
      </c>
      <c r="CL268" s="17">
        <v>0.114777480346152</v>
      </c>
    </row>
    <row r="269" spans="2:90" x14ac:dyDescent="0.3">
      <c r="B269" t="s">
        <v>172</v>
      </c>
      <c r="C269" s="17">
        <v>0.13147507619586199</v>
      </c>
      <c r="D269" s="17">
        <v>0.11425811357605101</v>
      </c>
      <c r="E269" s="17">
        <v>0.145528981470429</v>
      </c>
      <c r="F269" s="17"/>
      <c r="G269" s="17">
        <v>7.1107800218296005E-2</v>
      </c>
      <c r="H269" s="17">
        <v>9.9822568007111395E-2</v>
      </c>
      <c r="I269" s="17">
        <v>0.17286443382021</v>
      </c>
      <c r="J269" s="17">
        <v>0.24159369684738699</v>
      </c>
      <c r="K269" s="17">
        <v>0.13987143500635901</v>
      </c>
      <c r="L269" s="17">
        <v>6.8534394990127298E-2</v>
      </c>
      <c r="M269" s="17"/>
      <c r="N269" s="17">
        <v>3.5634077171088303E-2</v>
      </c>
      <c r="O269" s="17">
        <v>0.146330740761411</v>
      </c>
      <c r="P269" s="17">
        <v>0.112859868526692</v>
      </c>
      <c r="Q269" s="17">
        <v>0.23706762683635699</v>
      </c>
      <c r="R269" s="17"/>
      <c r="S269" s="17">
        <v>0.111937683072918</v>
      </c>
      <c r="T269" s="17">
        <v>0.132508699823772</v>
      </c>
      <c r="U269" s="17">
        <v>0.14934153330568001</v>
      </c>
      <c r="V269" s="17">
        <v>0.119585001457788</v>
      </c>
      <c r="W269" s="17">
        <v>0.13481851519031701</v>
      </c>
      <c r="X269" s="17">
        <v>9.9116824413522403E-2</v>
      </c>
      <c r="Y269" s="17">
        <v>0.10976315207489799</v>
      </c>
      <c r="Z269" s="17">
        <v>0.11674302914750299</v>
      </c>
      <c r="AA269" s="17">
        <v>0.165351052165287</v>
      </c>
      <c r="AB269" s="17">
        <v>0.134935269460976</v>
      </c>
      <c r="AC269" s="17">
        <v>0.17257907836695199</v>
      </c>
      <c r="AD269" s="17">
        <v>0.169666289515264</v>
      </c>
      <c r="AE269" s="17"/>
      <c r="AF269" s="17">
        <v>0.14279286864604099</v>
      </c>
      <c r="AG269" s="17">
        <v>0.113318382862116</v>
      </c>
      <c r="AH269" s="17">
        <v>0.17276684002551801</v>
      </c>
      <c r="AI269" s="17"/>
      <c r="AJ269" s="17">
        <v>6.8159240515724306E-2</v>
      </c>
      <c r="AK269" s="17">
        <v>0.10752501117327901</v>
      </c>
      <c r="AL269" s="17">
        <v>0.12374908139535799</v>
      </c>
      <c r="AM269" s="17">
        <v>0.19628271012701501</v>
      </c>
      <c r="AN269" s="17">
        <v>0.168540538513616</v>
      </c>
      <c r="AO269" s="17"/>
      <c r="AP269" s="17">
        <v>7.7412246846511906E-2</v>
      </c>
      <c r="AQ269" s="17">
        <v>6.8896349429102097E-2</v>
      </c>
      <c r="AR269" s="17">
        <v>0.15669681314230699</v>
      </c>
      <c r="AS269" s="17">
        <v>0.16983604498206301</v>
      </c>
      <c r="AT269" s="17">
        <v>0.15541468380281001</v>
      </c>
      <c r="AU269" s="17">
        <v>0.104527666167346</v>
      </c>
      <c r="AV269" s="17"/>
      <c r="AW269" s="17">
        <v>0.38248359342877902</v>
      </c>
      <c r="AX269" s="17">
        <v>0.23797790279573</v>
      </c>
      <c r="AY269" s="17">
        <v>0.225471039464473</v>
      </c>
      <c r="AZ269" s="17">
        <v>0.232592920687791</v>
      </c>
      <c r="BA269" s="17">
        <v>0.147211003096267</v>
      </c>
      <c r="BB269" s="17">
        <v>0.18366946566402501</v>
      </c>
      <c r="BC269" s="17">
        <v>0.12623099520887299</v>
      </c>
      <c r="BD269" s="17">
        <v>0.10123044086437399</v>
      </c>
      <c r="BE269" s="17">
        <v>8.1827930606906005E-2</v>
      </c>
      <c r="BF269" s="17">
        <v>0.12892569081931199</v>
      </c>
      <c r="BG269" s="17">
        <v>0.101658443308814</v>
      </c>
      <c r="BH269" s="17">
        <v>5.6930013358418803E-2</v>
      </c>
      <c r="BI269" s="17">
        <v>6.2986204473181803E-2</v>
      </c>
      <c r="BJ269" s="17">
        <v>3.1534218273982097E-2</v>
      </c>
      <c r="BK269" s="17">
        <v>4.3848278872122198E-2</v>
      </c>
      <c r="BL269" s="17">
        <v>3.6597943053333103E-2</v>
      </c>
      <c r="BM269" s="17"/>
      <c r="BN269" s="17">
        <v>0.111523404720362</v>
      </c>
      <c r="BO269" s="17">
        <v>0.15865919289822999</v>
      </c>
      <c r="BP269" s="17"/>
      <c r="BQ269" s="17">
        <v>7.0717128589348505E-2</v>
      </c>
      <c r="BR269" s="17">
        <v>0.16583170119169699</v>
      </c>
      <c r="BS269" s="17"/>
      <c r="BT269" s="17">
        <v>7.9111644808004006E-2</v>
      </c>
      <c r="BU269" s="17"/>
      <c r="BV269" s="17">
        <v>0.18023529614498199</v>
      </c>
      <c r="BW269" s="17">
        <v>9.9855168130934202E-2</v>
      </c>
      <c r="BX269" s="17">
        <v>0.11444168530733401</v>
      </c>
      <c r="BY269" s="17"/>
      <c r="BZ269" s="17">
        <v>0.363295278071252</v>
      </c>
      <c r="CA269" s="17">
        <v>0.25083343318103102</v>
      </c>
      <c r="CB269" s="17">
        <v>0.17836738692148099</v>
      </c>
      <c r="CC269" s="17">
        <v>9.93417975449227E-2</v>
      </c>
      <c r="CD269" s="17">
        <v>6.7944360561295103E-2</v>
      </c>
      <c r="CE269" s="17">
        <v>2.4407329612364501E-2</v>
      </c>
      <c r="CF269" s="17">
        <v>2.4000884129054399E-2</v>
      </c>
      <c r="CG269" s="17"/>
      <c r="CH269" s="17">
        <v>1.87671436980224E-2</v>
      </c>
      <c r="CI269" s="17">
        <v>1.7099246893241899E-2</v>
      </c>
      <c r="CJ269" s="17">
        <v>0.136836193700236</v>
      </c>
      <c r="CK269" s="17">
        <v>0.35338976189579002</v>
      </c>
      <c r="CL269" s="17">
        <v>0.55444043531258203</v>
      </c>
    </row>
    <row r="270" spans="2:90" x14ac:dyDescent="0.3">
      <c r="B270" t="s">
        <v>118</v>
      </c>
      <c r="C270" s="17">
        <v>3.65670066050892E-2</v>
      </c>
      <c r="D270" s="17">
        <v>3.2739762054016297E-2</v>
      </c>
      <c r="E270" s="17">
        <v>4.0597249377684302E-2</v>
      </c>
      <c r="F270" s="17"/>
      <c r="G270" s="17">
        <v>6.4292386598295795E-2</v>
      </c>
      <c r="H270" s="17">
        <v>2.3788915983307301E-2</v>
      </c>
      <c r="I270" s="17">
        <v>3.2413556101625697E-2</v>
      </c>
      <c r="J270" s="17">
        <v>5.5438525714737001E-2</v>
      </c>
      <c r="K270" s="17">
        <v>3.7856621869148802E-2</v>
      </c>
      <c r="L270" s="17">
        <v>1.5807743642097399E-2</v>
      </c>
      <c r="M270" s="17"/>
      <c r="N270" s="17">
        <v>3.46992434827696E-2</v>
      </c>
      <c r="O270" s="17">
        <v>2.7819899714274201E-2</v>
      </c>
      <c r="P270" s="17">
        <v>4.0212803504362599E-2</v>
      </c>
      <c r="Q270" s="17">
        <v>4.4817320998306202E-2</v>
      </c>
      <c r="R270" s="17"/>
      <c r="S270" s="17">
        <v>2.4482389018479701E-2</v>
      </c>
      <c r="T270" s="17">
        <v>2.79710208124372E-2</v>
      </c>
      <c r="U270" s="17">
        <v>5.1375493036524902E-2</v>
      </c>
      <c r="V270" s="17">
        <v>3.2395761458379801E-2</v>
      </c>
      <c r="W270" s="17">
        <v>4.0079644517828299E-2</v>
      </c>
      <c r="X270" s="17">
        <v>5.4134389613619598E-2</v>
      </c>
      <c r="Y270" s="17">
        <v>3.4198339933468103E-2</v>
      </c>
      <c r="Z270" s="17">
        <v>4.2359135280167097E-2</v>
      </c>
      <c r="AA270" s="17">
        <v>3.8881069586787699E-2</v>
      </c>
      <c r="AB270" s="17">
        <v>4.48450097955779E-2</v>
      </c>
      <c r="AC270" s="17">
        <v>1.05836817947394E-2</v>
      </c>
      <c r="AD270" s="17">
        <v>5.1220971262691498E-2</v>
      </c>
      <c r="AE270" s="17"/>
      <c r="AF270" s="17">
        <v>2.07158764058319E-2</v>
      </c>
      <c r="AG270" s="17">
        <v>3.7972152037978303E-2</v>
      </c>
      <c r="AH270" s="17">
        <v>4.8106929119533001E-2</v>
      </c>
      <c r="AI270" s="17"/>
      <c r="AJ270" s="17">
        <v>1.42261054181641E-2</v>
      </c>
      <c r="AK270" s="17">
        <v>2.88089374313465E-2</v>
      </c>
      <c r="AL270" s="17">
        <v>5.4134494132613002E-2</v>
      </c>
      <c r="AM270" s="17">
        <v>2.6456031629551E-2</v>
      </c>
      <c r="AN270" s="17">
        <v>5.4831280482627399E-2</v>
      </c>
      <c r="AO270" s="17"/>
      <c r="AP270" s="17">
        <v>2.4680137715331198E-2</v>
      </c>
      <c r="AQ270" s="17">
        <v>1.0836358057207E-2</v>
      </c>
      <c r="AR270" s="17">
        <v>4.9154220313582603E-2</v>
      </c>
      <c r="AS270" s="17">
        <v>1.6267251961825598E-2</v>
      </c>
      <c r="AT270" s="17">
        <v>7.6690080288351295E-2</v>
      </c>
      <c r="AU270" s="17">
        <v>8.9206217564058304E-2</v>
      </c>
      <c r="AV270" s="17"/>
      <c r="AW270" s="17">
        <v>0</v>
      </c>
      <c r="AX270" s="17">
        <v>5.3591311694280802E-2</v>
      </c>
      <c r="AY270" s="17">
        <v>6.2408837741006702E-2</v>
      </c>
      <c r="AZ270" s="17">
        <v>2.2294028778557001E-2</v>
      </c>
      <c r="BA270" s="17">
        <v>3.4423353796834998E-2</v>
      </c>
      <c r="BB270" s="17">
        <v>2.8802981004752599E-2</v>
      </c>
      <c r="BC270" s="17">
        <v>2.8843735993287802E-2</v>
      </c>
      <c r="BD270" s="17">
        <v>3.0562394630871799E-2</v>
      </c>
      <c r="BE270" s="17">
        <v>7.8750733998927507E-3</v>
      </c>
      <c r="BF270" s="17">
        <v>3.03068767261825E-2</v>
      </c>
      <c r="BG270" s="17">
        <v>3.8488731501930003E-2</v>
      </c>
      <c r="BH270" s="17">
        <v>2.9429944138320199E-2</v>
      </c>
      <c r="BI270" s="17">
        <v>4.5310009095694097E-2</v>
      </c>
      <c r="BJ270" s="17">
        <v>1.9060920094556701E-2</v>
      </c>
      <c r="BK270" s="17">
        <v>2.3760904322304099E-2</v>
      </c>
      <c r="BL270" s="17">
        <v>3.0004529124831598E-2</v>
      </c>
      <c r="BM270" s="17"/>
      <c r="BN270" s="17">
        <v>3.04515251994101E-2</v>
      </c>
      <c r="BO270" s="17">
        <v>4.4499343260451102E-2</v>
      </c>
      <c r="BP270" s="17"/>
      <c r="BQ270" s="17">
        <v>2.0830270017346601E-2</v>
      </c>
      <c r="BR270" s="17">
        <v>3.1741004279891502E-2</v>
      </c>
      <c r="BS270" s="17"/>
      <c r="BT270" s="17">
        <v>1.2351280090168599E-2</v>
      </c>
      <c r="BU270" s="17"/>
      <c r="BV270" s="17">
        <v>4.2658091659724097E-2</v>
      </c>
      <c r="BW270" s="17">
        <v>4.2610928317729703E-2</v>
      </c>
      <c r="BX270" s="17">
        <v>3.0752921962341799E-2</v>
      </c>
      <c r="BY270" s="17"/>
      <c r="BZ270" s="17">
        <v>2.56646425313167E-2</v>
      </c>
      <c r="CA270" s="17">
        <v>3.1838371817210102E-2</v>
      </c>
      <c r="CB270" s="17">
        <v>3.9046407330042901E-2</v>
      </c>
      <c r="CC270" s="17">
        <v>3.63180677284086E-2</v>
      </c>
      <c r="CD270" s="17">
        <v>2.7548231171441302E-2</v>
      </c>
      <c r="CE270" s="17">
        <v>8.2994425476537494E-3</v>
      </c>
      <c r="CF270" s="17">
        <v>1.5453126393090299E-2</v>
      </c>
      <c r="CG270" s="17"/>
      <c r="CH270" s="17">
        <v>1.86800277312902E-2</v>
      </c>
      <c r="CI270" s="17">
        <v>3.05231834318117E-2</v>
      </c>
      <c r="CJ270" s="17">
        <v>5.3135008354919598E-2</v>
      </c>
      <c r="CK270" s="17">
        <v>1.9392091474340799E-2</v>
      </c>
      <c r="CL270" s="17">
        <v>5.1282925430105999E-2</v>
      </c>
    </row>
    <row r="271" spans="2:90" x14ac:dyDescent="0.3">
      <c r="B271" t="s">
        <v>173</v>
      </c>
      <c r="C271" s="17">
        <v>0.46205133105792401</v>
      </c>
      <c r="D271" s="17">
        <v>0.50885553067520395</v>
      </c>
      <c r="E271" s="17">
        <v>0.41783368700462498</v>
      </c>
      <c r="F271" s="17"/>
      <c r="G271" s="17">
        <v>0.46952968144429402</v>
      </c>
      <c r="H271" s="17">
        <v>0.59035390132240895</v>
      </c>
      <c r="I271" s="17">
        <v>0.40702812250599202</v>
      </c>
      <c r="J271" s="17">
        <v>0.25987798050717797</v>
      </c>
      <c r="K271" s="17">
        <v>0.395151001880436</v>
      </c>
      <c r="L271" s="17">
        <v>0.60628681982541799</v>
      </c>
      <c r="M271" s="17"/>
      <c r="N271" s="17">
        <v>0.63072433302544395</v>
      </c>
      <c r="O271" s="17">
        <v>0.45537083585926302</v>
      </c>
      <c r="P271" s="17">
        <v>0.43990215046922199</v>
      </c>
      <c r="Q271" s="17">
        <v>0.30920579955013799</v>
      </c>
      <c r="R271" s="17"/>
      <c r="S271" s="17">
        <v>0.52089142944262301</v>
      </c>
      <c r="T271" s="17">
        <v>0.45869126926547199</v>
      </c>
      <c r="U271" s="17">
        <v>0.37137187071490901</v>
      </c>
      <c r="V271" s="17">
        <v>0.49060880237289201</v>
      </c>
      <c r="W271" s="17">
        <v>0.44815918559968898</v>
      </c>
      <c r="X271" s="17">
        <v>0.45918432674498799</v>
      </c>
      <c r="Y271" s="17">
        <v>0.54298245089923702</v>
      </c>
      <c r="Z271" s="17">
        <v>0.50806025547774303</v>
      </c>
      <c r="AA271" s="17">
        <v>0.44120740979606199</v>
      </c>
      <c r="AB271" s="17">
        <v>0.42984487789401599</v>
      </c>
      <c r="AC271" s="17">
        <v>0.39245615570473802</v>
      </c>
      <c r="AD271" s="17">
        <v>0.41048296978669402</v>
      </c>
      <c r="AE271" s="17"/>
      <c r="AF271" s="17">
        <v>0.44821082009159802</v>
      </c>
      <c r="AG271" s="17">
        <v>0.51576172761913197</v>
      </c>
      <c r="AH271" s="17">
        <v>0.38900571860594702</v>
      </c>
      <c r="AI271" s="17"/>
      <c r="AJ271" s="17">
        <v>0.56189878303004603</v>
      </c>
      <c r="AK271" s="17">
        <v>0.50781084810358401</v>
      </c>
      <c r="AL271" s="17">
        <v>0.51527278366611895</v>
      </c>
      <c r="AM271" s="17">
        <v>0.38343258604607999</v>
      </c>
      <c r="AN271" s="17">
        <v>0.36660611852501801</v>
      </c>
      <c r="AO271" s="17"/>
      <c r="AP271" s="17">
        <v>0.57856367007527099</v>
      </c>
      <c r="AQ271" s="17">
        <v>0.55509032797809799</v>
      </c>
      <c r="AR271" s="17">
        <v>0.480262319083536</v>
      </c>
      <c r="AS271" s="17">
        <v>0.40481015238891699</v>
      </c>
      <c r="AT271" s="17">
        <v>0.33463357604003102</v>
      </c>
      <c r="AU271" s="17">
        <v>0.42860146169435698</v>
      </c>
      <c r="AV271" s="17"/>
      <c r="AW271" s="17">
        <v>0.46942744585241603</v>
      </c>
      <c r="AX271" s="17">
        <v>0.34005798206676502</v>
      </c>
      <c r="AY271" s="17">
        <v>0.27161852576355999</v>
      </c>
      <c r="AZ271" s="17">
        <v>0.35132290180951797</v>
      </c>
      <c r="BA271" s="17">
        <v>0.38465822149519802</v>
      </c>
      <c r="BB271" s="17">
        <v>0.38687677464209003</v>
      </c>
      <c r="BC271" s="17">
        <v>0.42325616786082798</v>
      </c>
      <c r="BD271" s="17">
        <v>0.527049713518006</v>
      </c>
      <c r="BE271" s="17">
        <v>0.46925957179350802</v>
      </c>
      <c r="BF271" s="17">
        <v>0.47924504283700597</v>
      </c>
      <c r="BG271" s="17">
        <v>0.475143368501592</v>
      </c>
      <c r="BH271" s="17">
        <v>0.58918785343942903</v>
      </c>
      <c r="BI271" s="17">
        <v>0.679707586218257</v>
      </c>
      <c r="BJ271" s="17">
        <v>0.56938918482154899</v>
      </c>
      <c r="BK271" s="17">
        <v>0.67127128059741703</v>
      </c>
      <c r="BL271" s="17">
        <v>0.77478056512841298</v>
      </c>
      <c r="BM271" s="17"/>
      <c r="BN271" s="17">
        <v>0.50830185701431896</v>
      </c>
      <c r="BO271" s="17">
        <v>0.39596328922462698</v>
      </c>
      <c r="BP271" s="17"/>
      <c r="BQ271" s="17">
        <v>0.59735022969560203</v>
      </c>
      <c r="BR271" s="17">
        <v>0.3606240025986</v>
      </c>
      <c r="BS271" s="17"/>
      <c r="BT271" s="17">
        <v>0.58814024774365803</v>
      </c>
      <c r="BU271" s="17"/>
      <c r="BV271" s="17">
        <v>0.37507047514599501</v>
      </c>
      <c r="BW271" s="17">
        <v>0.46638879908517</v>
      </c>
      <c r="BX271" s="17">
        <v>0.50703711720368105</v>
      </c>
      <c r="BY271" s="17"/>
      <c r="BZ271" s="17">
        <v>0.20495833260360499</v>
      </c>
      <c r="CA271" s="17">
        <v>0.219840850124393</v>
      </c>
      <c r="CB271" s="17">
        <v>0.28734552534242502</v>
      </c>
      <c r="CC271" s="17">
        <v>0.42705094545988098</v>
      </c>
      <c r="CD271" s="17">
        <v>0.602139199046547</v>
      </c>
      <c r="CE271" s="17">
        <v>0.67102301762943894</v>
      </c>
      <c r="CF271" s="17">
        <v>0.80064392193212097</v>
      </c>
      <c r="CG271" s="17"/>
      <c r="CH271" s="17">
        <v>0.841421335043533</v>
      </c>
      <c r="CI271" s="17">
        <v>0.69738783486975797</v>
      </c>
      <c r="CJ271" s="17">
        <v>0.30233822784542702</v>
      </c>
      <c r="CK271" s="17">
        <v>0.12284692550111601</v>
      </c>
      <c r="CL271" s="17">
        <v>0.14044474495110201</v>
      </c>
    </row>
    <row r="272" spans="2:90" x14ac:dyDescent="0.3">
      <c r="B272" t="s">
        <v>174</v>
      </c>
      <c r="C272" s="17">
        <v>0.28181362732859999</v>
      </c>
      <c r="D272" s="17">
        <v>0.24209860204212599</v>
      </c>
      <c r="E272" s="17">
        <v>0.31707261719415902</v>
      </c>
      <c r="F272" s="17"/>
      <c r="G272" s="17">
        <v>0.232761928453246</v>
      </c>
      <c r="H272" s="17">
        <v>0.216818177819042</v>
      </c>
      <c r="I272" s="17">
        <v>0.35262584707302103</v>
      </c>
      <c r="J272" s="17">
        <v>0.42091651402399299</v>
      </c>
      <c r="K272" s="17">
        <v>0.30992275342302</v>
      </c>
      <c r="L272" s="17">
        <v>0.17775581534736601</v>
      </c>
      <c r="M272" s="17"/>
      <c r="N272" s="17">
        <v>0.15946466883698701</v>
      </c>
      <c r="O272" s="17">
        <v>0.30419236486281798</v>
      </c>
      <c r="P272" s="17">
        <v>0.25004367942579497</v>
      </c>
      <c r="Q272" s="17">
        <v>0.41700795851660499</v>
      </c>
      <c r="R272" s="17"/>
      <c r="S272" s="17">
        <v>0.25842879212754799</v>
      </c>
      <c r="T272" s="17">
        <v>0.25460890895863098</v>
      </c>
      <c r="U272" s="17">
        <v>0.35056556345989798</v>
      </c>
      <c r="V272" s="17">
        <v>0.28650735761746099</v>
      </c>
      <c r="W272" s="17">
        <v>0.26727629957566401</v>
      </c>
      <c r="X272" s="17">
        <v>0.277726808924808</v>
      </c>
      <c r="Y272" s="17">
        <v>0.22046411666969101</v>
      </c>
      <c r="Z272" s="17">
        <v>0.252446387524069</v>
      </c>
      <c r="AA272" s="17">
        <v>0.33537323740231201</v>
      </c>
      <c r="AB272" s="17">
        <v>0.26310352264446202</v>
      </c>
      <c r="AC272" s="17">
        <v>0.331703439327663</v>
      </c>
      <c r="AD272" s="17">
        <v>0.33690159729676999</v>
      </c>
      <c r="AE272" s="17"/>
      <c r="AF272" s="17">
        <v>0.308438546805409</v>
      </c>
      <c r="AG272" s="17">
        <v>0.24194011183522099</v>
      </c>
      <c r="AH272" s="17">
        <v>0.33512214499431803</v>
      </c>
      <c r="AI272" s="17"/>
      <c r="AJ272" s="17">
        <v>0.20859009761459901</v>
      </c>
      <c r="AK272" s="17">
        <v>0.251743837225749</v>
      </c>
      <c r="AL272" s="17">
        <v>0.248179898471828</v>
      </c>
      <c r="AM272" s="17">
        <v>0.36227640730713401</v>
      </c>
      <c r="AN272" s="17">
        <v>0.36056946366643899</v>
      </c>
      <c r="AO272" s="17"/>
      <c r="AP272" s="17">
        <v>0.18259503835551399</v>
      </c>
      <c r="AQ272" s="17">
        <v>0.224297648811073</v>
      </c>
      <c r="AR272" s="17">
        <v>0.32728980968389598</v>
      </c>
      <c r="AS272" s="17">
        <v>0.34907524280538799</v>
      </c>
      <c r="AT272" s="17">
        <v>0.35567941956943899</v>
      </c>
      <c r="AU272" s="17">
        <v>0.21396599914681799</v>
      </c>
      <c r="AV272" s="17"/>
      <c r="AW272" s="17">
        <v>0.43101669249986102</v>
      </c>
      <c r="AX272" s="17">
        <v>0.33684493067923599</v>
      </c>
      <c r="AY272" s="17">
        <v>0.42332443216876797</v>
      </c>
      <c r="AZ272" s="17">
        <v>0.41569391829708102</v>
      </c>
      <c r="BA272" s="17">
        <v>0.336512724068039</v>
      </c>
      <c r="BB272" s="17">
        <v>0.35845716282078199</v>
      </c>
      <c r="BC272" s="17">
        <v>0.31751061394901797</v>
      </c>
      <c r="BD272" s="17">
        <v>0.18822743350454799</v>
      </c>
      <c r="BE272" s="17">
        <v>0.32870139588856401</v>
      </c>
      <c r="BF272" s="17">
        <v>0.26085025180676702</v>
      </c>
      <c r="BG272" s="17">
        <v>0.23526299229803799</v>
      </c>
      <c r="BH272" s="17">
        <v>0.162357275155596</v>
      </c>
      <c r="BI272" s="17">
        <v>0.16615570773186</v>
      </c>
      <c r="BJ272" s="17">
        <v>0.148216258664917</v>
      </c>
      <c r="BK272" s="17">
        <v>0.12490109390526</v>
      </c>
      <c r="BL272" s="17">
        <v>0.11838242051348701</v>
      </c>
      <c r="BM272" s="17"/>
      <c r="BN272" s="17">
        <v>0.24601964998773301</v>
      </c>
      <c r="BO272" s="17">
        <v>0.33078663286748899</v>
      </c>
      <c r="BP272" s="17"/>
      <c r="BQ272" s="17">
        <v>0.17715496554570601</v>
      </c>
      <c r="BR272" s="17">
        <v>0.38965668941166198</v>
      </c>
      <c r="BS272" s="17"/>
      <c r="BT272" s="17">
        <v>0.19148918830657699</v>
      </c>
      <c r="BU272" s="17"/>
      <c r="BV272" s="17">
        <v>0.34380191955974398</v>
      </c>
      <c r="BW272" s="17">
        <v>0.27456781297814098</v>
      </c>
      <c r="BX272" s="17">
        <v>0.245553572601339</v>
      </c>
      <c r="BY272" s="17"/>
      <c r="BZ272" s="17">
        <v>0.56263479119233395</v>
      </c>
      <c r="CA272" s="17">
        <v>0.48658884346265702</v>
      </c>
      <c r="CB272" s="17">
        <v>0.37427559527169502</v>
      </c>
      <c r="CC272" s="17">
        <v>0.29674406256171099</v>
      </c>
      <c r="CD272" s="17">
        <v>0.19357774568660399</v>
      </c>
      <c r="CE272" s="17">
        <v>0.13504632242783399</v>
      </c>
      <c r="CF272" s="17">
        <v>4.7503871906178101E-2</v>
      </c>
      <c r="CG272" s="17"/>
      <c r="CH272" s="17">
        <v>7.8162684396165694E-2</v>
      </c>
      <c r="CI272" s="17">
        <v>7.3148973775432197E-2</v>
      </c>
      <c r="CJ272" s="17">
        <v>0.35406488460513103</v>
      </c>
      <c r="CK272" s="17">
        <v>0.63656889823001905</v>
      </c>
      <c r="CL272" s="17">
        <v>0.66921791565873501</v>
      </c>
    </row>
    <row r="273" spans="2:90" x14ac:dyDescent="0.3">
      <c r="B273" t="s">
        <v>121</v>
      </c>
      <c r="C273" s="17">
        <v>0.18023770372932399</v>
      </c>
      <c r="D273" s="17">
        <v>0.26675692863307798</v>
      </c>
      <c r="E273" s="17">
        <v>0.10076106981046599</v>
      </c>
      <c r="F273" s="17"/>
      <c r="G273" s="17">
        <v>0.23676775299104699</v>
      </c>
      <c r="H273" s="17">
        <v>0.373535723503366</v>
      </c>
      <c r="I273" s="17">
        <v>5.4402275432971298E-2</v>
      </c>
      <c r="J273" s="17">
        <v>-0.16103853351681499</v>
      </c>
      <c r="K273" s="17">
        <v>8.5228248457415903E-2</v>
      </c>
      <c r="L273" s="17">
        <v>0.42853100447805198</v>
      </c>
      <c r="M273" s="17"/>
      <c r="N273" s="17">
        <v>0.47125966418845699</v>
      </c>
      <c r="O273" s="17">
        <v>0.15117847099644599</v>
      </c>
      <c r="P273" s="17">
        <v>0.18985847104342701</v>
      </c>
      <c r="Q273" s="17">
        <v>-0.107802158966467</v>
      </c>
      <c r="R273" s="17"/>
      <c r="S273" s="17">
        <v>0.26246263731507502</v>
      </c>
      <c r="T273" s="17">
        <v>0.20408236030684099</v>
      </c>
      <c r="U273" s="17">
        <v>2.0806307255011199E-2</v>
      </c>
      <c r="V273" s="17">
        <v>0.20410144475543099</v>
      </c>
      <c r="W273" s="17">
        <v>0.180882886024025</v>
      </c>
      <c r="X273" s="17">
        <v>0.18145751782017999</v>
      </c>
      <c r="Y273" s="17">
        <v>0.32251833422954601</v>
      </c>
      <c r="Z273" s="17">
        <v>0.25561386795367502</v>
      </c>
      <c r="AA273" s="17">
        <v>0.105834172393749</v>
      </c>
      <c r="AB273" s="17">
        <v>0.166741355249554</v>
      </c>
      <c r="AC273" s="17">
        <v>6.0752716377074703E-2</v>
      </c>
      <c r="AD273" s="17">
        <v>7.35813724899234E-2</v>
      </c>
      <c r="AE273" s="17"/>
      <c r="AF273" s="17">
        <v>0.13977227328618899</v>
      </c>
      <c r="AG273" s="17">
        <v>0.27382161578391101</v>
      </c>
      <c r="AH273" s="17">
        <v>5.3883573611628703E-2</v>
      </c>
      <c r="AI273" s="17"/>
      <c r="AJ273" s="17">
        <v>0.35330868541544802</v>
      </c>
      <c r="AK273" s="17">
        <v>0.25606701087783401</v>
      </c>
      <c r="AL273" s="17">
        <v>0.26709288519429097</v>
      </c>
      <c r="AM273" s="17">
        <v>2.1156178738945999E-2</v>
      </c>
      <c r="AN273" s="17">
        <v>6.0366548585792396E-3</v>
      </c>
      <c r="AO273" s="17"/>
      <c r="AP273" s="17">
        <v>0.39596863171975699</v>
      </c>
      <c r="AQ273" s="17">
        <v>0.33079267916702498</v>
      </c>
      <c r="AR273" s="17">
        <v>0.15297250939963999</v>
      </c>
      <c r="AS273" s="17">
        <v>5.5734909583529002E-2</v>
      </c>
      <c r="AT273" s="17">
        <v>-2.1045843529408401E-2</v>
      </c>
      <c r="AU273" s="17">
        <v>0.21463546254754001</v>
      </c>
      <c r="AV273" s="17"/>
      <c r="AW273" s="17">
        <v>3.8410753352555303E-2</v>
      </c>
      <c r="AX273" s="17">
        <v>3.2130513875294202E-3</v>
      </c>
      <c r="AY273" s="17">
        <v>-0.15170590640520801</v>
      </c>
      <c r="AZ273" s="17">
        <v>-6.4371016487562896E-2</v>
      </c>
      <c r="BA273" s="17">
        <v>4.8145497427158998E-2</v>
      </c>
      <c r="BB273" s="17">
        <v>2.8419611821308699E-2</v>
      </c>
      <c r="BC273" s="17">
        <v>0.10574555391180999</v>
      </c>
      <c r="BD273" s="17">
        <v>0.33882228001345799</v>
      </c>
      <c r="BE273" s="17">
        <v>0.14055817590494399</v>
      </c>
      <c r="BF273" s="17">
        <v>0.21839479103023901</v>
      </c>
      <c r="BG273" s="17">
        <v>0.23988037620355401</v>
      </c>
      <c r="BH273" s="17">
        <v>0.42683057828383297</v>
      </c>
      <c r="BI273" s="17">
        <v>0.51355187848639705</v>
      </c>
      <c r="BJ273" s="17">
        <v>0.42117292615663199</v>
      </c>
      <c r="BK273" s="17">
        <v>0.54637018669215698</v>
      </c>
      <c r="BL273" s="17">
        <v>0.65639814461492596</v>
      </c>
      <c r="BM273" s="17"/>
      <c r="BN273" s="17">
        <v>0.262282207026586</v>
      </c>
      <c r="BO273" s="17">
        <v>6.5176656357138193E-2</v>
      </c>
      <c r="BP273" s="17"/>
      <c r="BQ273" s="17">
        <v>0.420195264149896</v>
      </c>
      <c r="BR273" s="17">
        <v>-2.9032686813061499E-2</v>
      </c>
      <c r="BS273" s="17"/>
      <c r="BT273" s="17">
        <v>0.39665105943708101</v>
      </c>
      <c r="BU273" s="17"/>
      <c r="BV273" s="17">
        <v>3.1268555586251502E-2</v>
      </c>
      <c r="BW273" s="17">
        <v>0.191820986107028</v>
      </c>
      <c r="BX273" s="17">
        <v>0.26148354460234102</v>
      </c>
      <c r="BY273" s="17"/>
      <c r="BZ273" s="17">
        <v>-0.35767645858872898</v>
      </c>
      <c r="CA273" s="17">
        <v>-0.26674799333826399</v>
      </c>
      <c r="CB273" s="17">
        <v>-8.6930069929270298E-2</v>
      </c>
      <c r="CC273" s="17">
        <v>0.13030688289817</v>
      </c>
      <c r="CD273" s="17">
        <v>0.40856145335994298</v>
      </c>
      <c r="CE273" s="17">
        <v>0.53597669520160596</v>
      </c>
      <c r="CF273" s="17">
        <v>0.75314005002594298</v>
      </c>
      <c r="CG273" s="17"/>
      <c r="CH273" s="17">
        <v>0.76325865064736798</v>
      </c>
      <c r="CI273" s="17">
        <v>0.62423886109432503</v>
      </c>
      <c r="CJ273" s="17">
        <v>-5.1726656759704601E-2</v>
      </c>
      <c r="CK273" s="17">
        <v>-0.51372197272890396</v>
      </c>
      <c r="CL273" s="17">
        <v>-0.52877317070763297</v>
      </c>
    </row>
    <row r="274" spans="2:90" x14ac:dyDescent="0.3">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row>
    <row r="275" spans="2:90" x14ac:dyDescent="0.3">
      <c r="B275" s="6" t="s">
        <v>204</v>
      </c>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row>
    <row r="276" spans="2:90" x14ac:dyDescent="0.3">
      <c r="B276" s="24" t="s">
        <v>110</v>
      </c>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row>
    <row r="277" spans="2:90" x14ac:dyDescent="0.3">
      <c r="B277" t="s">
        <v>194</v>
      </c>
      <c r="C277" s="17">
        <v>1.17732627667768E-2</v>
      </c>
      <c r="D277" s="17">
        <v>1.7250766565098701E-2</v>
      </c>
      <c r="E277" s="17">
        <v>6.5134116835393798E-3</v>
      </c>
      <c r="F277" s="17"/>
      <c r="G277" s="17">
        <v>3.4418272611321903E-2</v>
      </c>
      <c r="H277" s="17">
        <v>2.41173775994241E-2</v>
      </c>
      <c r="I277" s="17">
        <v>1.1239533012486201E-2</v>
      </c>
      <c r="J277" s="17">
        <v>5.5874994499513896E-3</v>
      </c>
      <c r="K277" s="17">
        <v>0</v>
      </c>
      <c r="L277" s="17">
        <v>0</v>
      </c>
      <c r="M277" s="17"/>
      <c r="N277" s="17">
        <v>2.25160793026273E-2</v>
      </c>
      <c r="O277" s="17">
        <v>1.92473995343628E-3</v>
      </c>
      <c r="P277" s="17">
        <v>1.7428746420472398E-2</v>
      </c>
      <c r="Q277" s="17">
        <v>5.5561802337931697E-3</v>
      </c>
      <c r="R277" s="17"/>
      <c r="S277" s="17">
        <v>2.5606385322825199E-2</v>
      </c>
      <c r="T277" s="17">
        <v>1.0942301320801999E-2</v>
      </c>
      <c r="U277" s="17">
        <v>0</v>
      </c>
      <c r="V277" s="17">
        <v>4.1585121606744404E-3</v>
      </c>
      <c r="W277" s="17">
        <v>6.4437236029517104E-3</v>
      </c>
      <c r="X277" s="17">
        <v>1.09568676179429E-2</v>
      </c>
      <c r="Y277" s="17">
        <v>5.9916404137447298E-3</v>
      </c>
      <c r="Z277" s="17">
        <v>0</v>
      </c>
      <c r="AA277" s="17">
        <v>2.67389582067947E-2</v>
      </c>
      <c r="AB277" s="17">
        <v>7.9164957353740802E-3</v>
      </c>
      <c r="AC277" s="17">
        <v>1.6149222414105401E-2</v>
      </c>
      <c r="AD277" s="17">
        <v>0</v>
      </c>
      <c r="AE277" s="17"/>
      <c r="AF277" s="17">
        <v>6.2383752413689804E-3</v>
      </c>
      <c r="AG277" s="17">
        <v>1.9593779770247999E-2</v>
      </c>
      <c r="AH277" s="17">
        <v>3.5884817810837599E-3</v>
      </c>
      <c r="AI277" s="17"/>
      <c r="AJ277" s="17">
        <v>1.3452734098220001E-2</v>
      </c>
      <c r="AK277" s="17">
        <v>1.44102001995357E-2</v>
      </c>
      <c r="AL277" s="17">
        <v>4.4168712002091003E-3</v>
      </c>
      <c r="AM277" s="17">
        <v>1.4955392713161699E-2</v>
      </c>
      <c r="AN277" s="17">
        <v>2.8093785129194301E-2</v>
      </c>
      <c r="AO277" s="17"/>
      <c r="AP277" s="17">
        <v>1.6365851471449599E-2</v>
      </c>
      <c r="AQ277" s="17">
        <v>1.59969241339998E-2</v>
      </c>
      <c r="AR277" s="17">
        <v>9.4338645468071709E-3</v>
      </c>
      <c r="AS277" s="17">
        <v>1.2452001588221099E-2</v>
      </c>
      <c r="AT277" s="17">
        <v>1.9920464992910902E-2</v>
      </c>
      <c r="AU277" s="17">
        <v>0</v>
      </c>
      <c r="AV277" s="17"/>
      <c r="AW277" s="17">
        <v>0</v>
      </c>
      <c r="AX277" s="17">
        <v>1.1169219557973901E-2</v>
      </c>
      <c r="AY277" s="17">
        <v>7.1893101757563704E-3</v>
      </c>
      <c r="AZ277" s="17">
        <v>0</v>
      </c>
      <c r="BA277" s="17">
        <v>0</v>
      </c>
      <c r="BB277" s="17">
        <v>1.2822986262028701E-2</v>
      </c>
      <c r="BC277" s="17">
        <v>1.6349377896276301E-2</v>
      </c>
      <c r="BD277" s="17">
        <v>1.2750396736229999E-2</v>
      </c>
      <c r="BE277" s="17">
        <v>0</v>
      </c>
      <c r="BF277" s="17">
        <v>1.9712696282752899E-2</v>
      </c>
      <c r="BG277" s="17">
        <v>6.6740590131268603E-3</v>
      </c>
      <c r="BH277" s="17">
        <v>1.00225143010909E-2</v>
      </c>
      <c r="BI277" s="17">
        <v>1.05002598738307E-2</v>
      </c>
      <c r="BJ277" s="17">
        <v>0</v>
      </c>
      <c r="BK277" s="17">
        <v>3.7097167942927403E-2</v>
      </c>
      <c r="BL277" s="17">
        <v>5.8273310877247901E-2</v>
      </c>
      <c r="BM277" s="17"/>
      <c r="BN277" s="17">
        <v>1.62374121767421E-2</v>
      </c>
      <c r="BO277" s="17">
        <v>5.7761897354863603E-3</v>
      </c>
      <c r="BP277" s="17"/>
      <c r="BQ277" s="17">
        <v>1.6616988096467101E-2</v>
      </c>
      <c r="BR277" s="17">
        <v>1.38477630197465E-2</v>
      </c>
      <c r="BS277" s="17"/>
      <c r="BT277" s="17">
        <v>2.1758141656604502E-2</v>
      </c>
      <c r="BU277" s="17"/>
      <c r="BV277" s="17">
        <v>6.6930906669681401E-3</v>
      </c>
      <c r="BW277" s="17">
        <v>1.9557068480672599E-2</v>
      </c>
      <c r="BX277" s="17">
        <v>1.03559446251022E-2</v>
      </c>
      <c r="BY277" s="17"/>
      <c r="BZ277" s="17">
        <v>9.4536460397878306E-3</v>
      </c>
      <c r="CA277" s="17">
        <v>1.24402347415076E-2</v>
      </c>
      <c r="CB277" s="17">
        <v>3.5740849535924801E-3</v>
      </c>
      <c r="CC277" s="17">
        <v>7.1927341133945196E-3</v>
      </c>
      <c r="CD277" s="17">
        <v>5.2126761503552398E-3</v>
      </c>
      <c r="CE277" s="17">
        <v>7.7132538955744798E-3</v>
      </c>
      <c r="CF277" s="17">
        <v>4.8638013454974503E-2</v>
      </c>
      <c r="CG277" s="17"/>
      <c r="CH277" s="17">
        <v>7.01768897306351E-2</v>
      </c>
      <c r="CI277" s="17">
        <v>1.17578726580046E-2</v>
      </c>
      <c r="CJ277" s="17">
        <v>1.30314816772036E-3</v>
      </c>
      <c r="CK277" s="17">
        <v>0</v>
      </c>
      <c r="CL277" s="17">
        <v>1.12821517234248E-2</v>
      </c>
    </row>
    <row r="278" spans="2:90" x14ac:dyDescent="0.3">
      <c r="B278" t="s">
        <v>195</v>
      </c>
      <c r="C278" s="17">
        <v>7.5986519660633106E-2</v>
      </c>
      <c r="D278" s="17">
        <v>9.6828915825570905E-2</v>
      </c>
      <c r="E278" s="17">
        <v>5.6219541029456602E-2</v>
      </c>
      <c r="F278" s="17"/>
      <c r="G278" s="17">
        <v>0.13086579561669501</v>
      </c>
      <c r="H278" s="17">
        <v>0.18763410484463799</v>
      </c>
      <c r="I278" s="17">
        <v>8.2028158623345504E-2</v>
      </c>
      <c r="J278" s="17">
        <v>1.1410545781637501E-2</v>
      </c>
      <c r="K278" s="17">
        <v>1.9830604926378701E-2</v>
      </c>
      <c r="L278" s="17">
        <v>3.3447468781235397E-2</v>
      </c>
      <c r="M278" s="17"/>
      <c r="N278" s="17">
        <v>0.124762204965696</v>
      </c>
      <c r="O278" s="17">
        <v>6.8362593628538207E-2</v>
      </c>
      <c r="P278" s="17">
        <v>6.27402139324265E-2</v>
      </c>
      <c r="Q278" s="17">
        <v>4.3736580360518099E-2</v>
      </c>
      <c r="R278" s="17"/>
      <c r="S278" s="17">
        <v>0.162086997322617</v>
      </c>
      <c r="T278" s="17">
        <v>4.7271450768337601E-2</v>
      </c>
      <c r="U278" s="17">
        <v>4.2638065587033099E-2</v>
      </c>
      <c r="V278" s="17">
        <v>2.7512785282749901E-2</v>
      </c>
      <c r="W278" s="17">
        <v>8.76713657656151E-2</v>
      </c>
      <c r="X278" s="17">
        <v>4.3160200978430902E-2</v>
      </c>
      <c r="Y278" s="17">
        <v>7.4591781410275601E-2</v>
      </c>
      <c r="Z278" s="17">
        <v>7.9269443872732701E-2</v>
      </c>
      <c r="AA278" s="17">
        <v>6.8282175373428802E-2</v>
      </c>
      <c r="AB278" s="17">
        <v>9.5243790326098907E-2</v>
      </c>
      <c r="AC278" s="17">
        <v>7.6651305780419801E-2</v>
      </c>
      <c r="AD278" s="17">
        <v>7.2064750152893806E-2</v>
      </c>
      <c r="AE278" s="17"/>
      <c r="AF278" s="17">
        <v>4.9705480690054198E-2</v>
      </c>
      <c r="AG278" s="17">
        <v>0.10373149365286199</v>
      </c>
      <c r="AH278" s="17">
        <v>5.65654448075293E-2</v>
      </c>
      <c r="AI278" s="17"/>
      <c r="AJ278" s="17">
        <v>5.9276471011821402E-2</v>
      </c>
      <c r="AK278" s="17">
        <v>0.120305807515362</v>
      </c>
      <c r="AL278" s="17">
        <v>5.44991200819595E-2</v>
      </c>
      <c r="AM278" s="17">
        <v>6.0350486473117498E-2</v>
      </c>
      <c r="AN278" s="17">
        <v>6.3329275122264397E-2</v>
      </c>
      <c r="AO278" s="17"/>
      <c r="AP278" s="17">
        <v>0.14963991567538601</v>
      </c>
      <c r="AQ278" s="17">
        <v>9.0531625293512205E-2</v>
      </c>
      <c r="AR278" s="17">
        <v>4.0004396742348403E-2</v>
      </c>
      <c r="AS278" s="17">
        <v>4.6442601367521798E-2</v>
      </c>
      <c r="AT278" s="17">
        <v>6.6766967866405305E-2</v>
      </c>
      <c r="AU278" s="17">
        <v>2.32413327040343E-2</v>
      </c>
      <c r="AV278" s="17"/>
      <c r="AW278" s="17">
        <v>5.19026093843259E-2</v>
      </c>
      <c r="AX278" s="17">
        <v>7.6340557352942498E-2</v>
      </c>
      <c r="AY278" s="17">
        <v>5.1870632992852397E-2</v>
      </c>
      <c r="AZ278" s="17">
        <v>6.41197713660413E-2</v>
      </c>
      <c r="BA278" s="17">
        <v>5.2899106884419997E-2</v>
      </c>
      <c r="BB278" s="17">
        <v>4.8432972311136302E-2</v>
      </c>
      <c r="BC278" s="17">
        <v>8.4434705132647406E-2</v>
      </c>
      <c r="BD278" s="17">
        <v>3.1780917595851901E-2</v>
      </c>
      <c r="BE278" s="17">
        <v>5.6587091648375602E-2</v>
      </c>
      <c r="BF278" s="17">
        <v>7.1139823816007003E-2</v>
      </c>
      <c r="BG278" s="17">
        <v>6.5655576422205097E-2</v>
      </c>
      <c r="BH278" s="17">
        <v>5.5005656395484402E-2</v>
      </c>
      <c r="BI278" s="17">
        <v>0.105008579096531</v>
      </c>
      <c r="BJ278" s="17">
        <v>0.10146193066822</v>
      </c>
      <c r="BK278" s="17">
        <v>0.15315231072093699</v>
      </c>
      <c r="BL278" s="17">
        <v>0.27904893111859802</v>
      </c>
      <c r="BM278" s="17"/>
      <c r="BN278" s="17">
        <v>9.5480297234423306E-2</v>
      </c>
      <c r="BO278" s="17">
        <v>4.9234519245945102E-2</v>
      </c>
      <c r="BP278" s="17"/>
      <c r="BQ278" s="17">
        <v>0.15558828717916501</v>
      </c>
      <c r="BR278" s="17">
        <v>6.8007678926733997E-2</v>
      </c>
      <c r="BS278" s="17"/>
      <c r="BT278" s="17">
        <v>0.20407672126146201</v>
      </c>
      <c r="BU278" s="17"/>
      <c r="BV278" s="17">
        <v>3.8395146807670699E-2</v>
      </c>
      <c r="BW278" s="17">
        <v>0.105990399381154</v>
      </c>
      <c r="BX278" s="17">
        <v>8.4266459296779894E-2</v>
      </c>
      <c r="BY278" s="17"/>
      <c r="BZ278" s="17">
        <v>3.1880055839832798E-2</v>
      </c>
      <c r="CA278" s="17">
        <v>4.3662285597272497E-2</v>
      </c>
      <c r="CB278" s="17">
        <v>4.5570005150029402E-2</v>
      </c>
      <c r="CC278" s="17">
        <v>7.2820736003638198E-2</v>
      </c>
      <c r="CD278" s="17">
        <v>7.6392657046432694E-2</v>
      </c>
      <c r="CE278" s="17">
        <v>0.10109072491179601</v>
      </c>
      <c r="CF278" s="17">
        <v>0.18685486116842101</v>
      </c>
      <c r="CG278" s="17"/>
      <c r="CH278" s="17">
        <v>0.221953298919529</v>
      </c>
      <c r="CI278" s="17">
        <v>0.105969852735485</v>
      </c>
      <c r="CJ278" s="17">
        <v>3.6648208103397799E-2</v>
      </c>
      <c r="CK278" s="17">
        <v>1.9040447718351498E-2</v>
      </c>
      <c r="CL278" s="17">
        <v>2.43506603549885E-2</v>
      </c>
    </row>
    <row r="279" spans="2:90" x14ac:dyDescent="0.3">
      <c r="B279" t="s">
        <v>196</v>
      </c>
      <c r="C279" s="17">
        <v>0.12138247307278401</v>
      </c>
      <c r="D279" s="17">
        <v>0.137531039496915</v>
      </c>
      <c r="E279" s="17">
        <v>0.10459173711527101</v>
      </c>
      <c r="F279" s="17"/>
      <c r="G279" s="17">
        <v>0.14025539166228401</v>
      </c>
      <c r="H279" s="17">
        <v>0.18321321895276299</v>
      </c>
      <c r="I279" s="17">
        <v>0.158870235518834</v>
      </c>
      <c r="J279" s="17">
        <v>5.3614035825679203E-2</v>
      </c>
      <c r="K279" s="17">
        <v>9.3448620299995899E-2</v>
      </c>
      <c r="L279" s="17">
        <v>0.10137356172532</v>
      </c>
      <c r="M279" s="17"/>
      <c r="N279" s="17">
        <v>0.148086000853375</v>
      </c>
      <c r="O279" s="17">
        <v>0.125564601585226</v>
      </c>
      <c r="P279" s="17">
        <v>0.115994370755163</v>
      </c>
      <c r="Q279" s="17">
        <v>9.2148193867978206E-2</v>
      </c>
      <c r="R279" s="17"/>
      <c r="S279" s="17">
        <v>0.118408361113227</v>
      </c>
      <c r="T279" s="17">
        <v>9.8158272704793506E-2</v>
      </c>
      <c r="U279" s="17">
        <v>9.5556399508126E-2</v>
      </c>
      <c r="V279" s="17">
        <v>0.132201678390997</v>
      </c>
      <c r="W279" s="17">
        <v>0.14575743952673101</v>
      </c>
      <c r="X279" s="17">
        <v>0.18034414664015999</v>
      </c>
      <c r="Y279" s="17">
        <v>0.13385878162016701</v>
      </c>
      <c r="Z279" s="17">
        <v>0.157181755766299</v>
      </c>
      <c r="AA279" s="17">
        <v>9.8629918729923605E-2</v>
      </c>
      <c r="AB279" s="17">
        <v>9.14896912334104E-2</v>
      </c>
      <c r="AC279" s="17">
        <v>0.13841626545487801</v>
      </c>
      <c r="AD279" s="17">
        <v>0.103081159043134</v>
      </c>
      <c r="AE279" s="17"/>
      <c r="AF279" s="17">
        <v>0.110439483809688</v>
      </c>
      <c r="AG279" s="17">
        <v>0.12951354256064501</v>
      </c>
      <c r="AH279" s="17">
        <v>0.11421136494409299</v>
      </c>
      <c r="AI279" s="17"/>
      <c r="AJ279" s="17">
        <v>0.11526385666517799</v>
      </c>
      <c r="AK279" s="17">
        <v>0.15269340481709401</v>
      </c>
      <c r="AL279" s="17">
        <v>0.13360139598576801</v>
      </c>
      <c r="AM279" s="17">
        <v>0.10593090299923801</v>
      </c>
      <c r="AN279" s="17">
        <v>0.135170599926179</v>
      </c>
      <c r="AO279" s="17"/>
      <c r="AP279" s="17">
        <v>0.173842310195407</v>
      </c>
      <c r="AQ279" s="17">
        <v>0.125076889192515</v>
      </c>
      <c r="AR279" s="17">
        <v>0.140090164698674</v>
      </c>
      <c r="AS279" s="17">
        <v>0.103896402988659</v>
      </c>
      <c r="AT279" s="17">
        <v>0.138860621729052</v>
      </c>
      <c r="AU279" s="17">
        <v>5.1892086746143401E-2</v>
      </c>
      <c r="AV279" s="17"/>
      <c r="AW279" s="17">
        <v>5.3573089408536299E-2</v>
      </c>
      <c r="AX279" s="17">
        <v>4.68009476424249E-2</v>
      </c>
      <c r="AY279" s="17">
        <v>0.130537708069807</v>
      </c>
      <c r="AZ279" s="17">
        <v>8.0986079881804798E-2</v>
      </c>
      <c r="BA279" s="17">
        <v>0.109708520568463</v>
      </c>
      <c r="BB279" s="17">
        <v>0.107617807127926</v>
      </c>
      <c r="BC279" s="17">
        <v>0.11880903278581099</v>
      </c>
      <c r="BD279" s="17">
        <v>0.17231524240236601</v>
      </c>
      <c r="BE279" s="17">
        <v>0.13626920047122901</v>
      </c>
      <c r="BF279" s="17">
        <v>5.3875901735608897E-2</v>
      </c>
      <c r="BG279" s="17">
        <v>0.115371555626034</v>
      </c>
      <c r="BH279" s="17">
        <v>0.13988868628586901</v>
      </c>
      <c r="BI279" s="17">
        <v>0.16781365607891799</v>
      </c>
      <c r="BJ279" s="17">
        <v>0.184409013287648</v>
      </c>
      <c r="BK279" s="17">
        <v>0.125643894763978</v>
      </c>
      <c r="BL279" s="17">
        <v>0.22714100818067301</v>
      </c>
      <c r="BM279" s="17"/>
      <c r="BN279" s="17">
        <v>0.12579152236328001</v>
      </c>
      <c r="BO279" s="17">
        <v>0.11619525170490901</v>
      </c>
      <c r="BP279" s="17"/>
      <c r="BQ279" s="17">
        <v>0.18404882805553499</v>
      </c>
      <c r="BR279" s="17">
        <v>0.114911600997314</v>
      </c>
      <c r="BS279" s="17"/>
      <c r="BT279" s="17">
        <v>0.16766742680905</v>
      </c>
      <c r="BU279" s="17"/>
      <c r="BV279" s="17">
        <v>8.2685366946130795E-2</v>
      </c>
      <c r="BW279" s="17">
        <v>0.13410605478048501</v>
      </c>
      <c r="BX279" s="17">
        <v>0.13362564855706299</v>
      </c>
      <c r="BY279" s="17"/>
      <c r="BZ279" s="17">
        <v>5.74414138546352E-2</v>
      </c>
      <c r="CA279" s="17">
        <v>7.5533049174661401E-2</v>
      </c>
      <c r="CB279" s="17">
        <v>9.2477099822284997E-2</v>
      </c>
      <c r="CC279" s="17">
        <v>0.129208198810811</v>
      </c>
      <c r="CD279" s="17">
        <v>0.15139736033745399</v>
      </c>
      <c r="CE279" s="17">
        <v>0.15301256111934</v>
      </c>
      <c r="CF279" s="17">
        <v>0.21186735332884099</v>
      </c>
      <c r="CG279" s="17"/>
      <c r="CH279" s="17">
        <v>0.23935681519524499</v>
      </c>
      <c r="CI279" s="17">
        <v>0.150277008312274</v>
      </c>
      <c r="CJ279" s="17">
        <v>9.5338022931322597E-2</v>
      </c>
      <c r="CK279" s="17">
        <v>6.40966774615183E-2</v>
      </c>
      <c r="CL279" s="17">
        <v>2.7363701416212399E-2</v>
      </c>
    </row>
    <row r="280" spans="2:90" x14ac:dyDescent="0.3">
      <c r="B280" t="s">
        <v>197</v>
      </c>
      <c r="C280" s="17">
        <v>0.17215799253789299</v>
      </c>
      <c r="D280" s="17">
        <v>0.179104013840066</v>
      </c>
      <c r="E280" s="17">
        <v>0.16371084764225</v>
      </c>
      <c r="F280" s="17"/>
      <c r="G280" s="17">
        <v>0.207846639557939</v>
      </c>
      <c r="H280" s="17">
        <v>0.22677449661649601</v>
      </c>
      <c r="I280" s="17">
        <v>0.18678646693270901</v>
      </c>
      <c r="J280" s="17">
        <v>0.138737576024975</v>
      </c>
      <c r="K280" s="17">
        <v>0.13553210155189099</v>
      </c>
      <c r="L280" s="17">
        <v>0.143542927117082</v>
      </c>
      <c r="M280" s="17"/>
      <c r="N280" s="17">
        <v>0.24706502861847701</v>
      </c>
      <c r="O280" s="17">
        <v>0.176341335465973</v>
      </c>
      <c r="P280" s="17">
        <v>0.15613699895557601</v>
      </c>
      <c r="Q280" s="17">
        <v>9.8695950697026399E-2</v>
      </c>
      <c r="R280" s="17"/>
      <c r="S280" s="17">
        <v>0.208272732358422</v>
      </c>
      <c r="T280" s="17">
        <v>0.18459856480485301</v>
      </c>
      <c r="U280" s="17">
        <v>0.197959314890292</v>
      </c>
      <c r="V280" s="17">
        <v>0.107178592566906</v>
      </c>
      <c r="W280" s="17">
        <v>0.17343098638658799</v>
      </c>
      <c r="X280" s="17">
        <v>0.201632434173801</v>
      </c>
      <c r="Y280" s="17">
        <v>0.14200922328403701</v>
      </c>
      <c r="Z280" s="17">
        <v>0.117047559140861</v>
      </c>
      <c r="AA280" s="17">
        <v>0.15206420204941701</v>
      </c>
      <c r="AB280" s="17">
        <v>0.18870887842718001</v>
      </c>
      <c r="AC280" s="17">
        <v>0.17054194332188299</v>
      </c>
      <c r="AD280" s="17">
        <v>0.16455890281412899</v>
      </c>
      <c r="AE280" s="17"/>
      <c r="AF280" s="17">
        <v>0.140612270539413</v>
      </c>
      <c r="AG280" s="17">
        <v>0.167414532274655</v>
      </c>
      <c r="AH280" s="17">
        <v>0.202423085574331</v>
      </c>
      <c r="AI280" s="17"/>
      <c r="AJ280" s="17">
        <v>0.18390777305705699</v>
      </c>
      <c r="AK280" s="17">
        <v>0.173434889687509</v>
      </c>
      <c r="AL280" s="17">
        <v>0.18779023447901899</v>
      </c>
      <c r="AM280" s="17">
        <v>0.16720282573189801</v>
      </c>
      <c r="AN280" s="17">
        <v>0.20971806398540499</v>
      </c>
      <c r="AO280" s="17"/>
      <c r="AP280" s="17">
        <v>0.198140166740778</v>
      </c>
      <c r="AQ280" s="17">
        <v>0.20009577296381501</v>
      </c>
      <c r="AR280" s="17">
        <v>0.16065953933396601</v>
      </c>
      <c r="AS280" s="17">
        <v>0.152226884549342</v>
      </c>
      <c r="AT280" s="17">
        <v>0.17339465542820501</v>
      </c>
      <c r="AU280" s="17">
        <v>0.157377070913093</v>
      </c>
      <c r="AV280" s="17"/>
      <c r="AW280" s="17">
        <v>0.144216797251039</v>
      </c>
      <c r="AX280" s="17">
        <v>0.133238998879255</v>
      </c>
      <c r="AY280" s="17">
        <v>0.105437870192731</v>
      </c>
      <c r="AZ280" s="17">
        <v>9.7718095769192798E-2</v>
      </c>
      <c r="BA280" s="17">
        <v>0.132744361474425</v>
      </c>
      <c r="BB280" s="17">
        <v>0.13792045404244099</v>
      </c>
      <c r="BC280" s="17">
        <v>0.177089786335176</v>
      </c>
      <c r="BD280" s="17">
        <v>0.20408115353428499</v>
      </c>
      <c r="BE280" s="17">
        <v>0.16879206622274201</v>
      </c>
      <c r="BF280" s="17">
        <v>0.191783750935238</v>
      </c>
      <c r="BG280" s="17">
        <v>0.226135647234359</v>
      </c>
      <c r="BH280" s="17">
        <v>0.24706802155795199</v>
      </c>
      <c r="BI280" s="17">
        <v>0.19876135463631001</v>
      </c>
      <c r="BJ280" s="17">
        <v>0.27829837187530698</v>
      </c>
      <c r="BK280" s="17">
        <v>0.28940975247571898</v>
      </c>
      <c r="BL280" s="17">
        <v>0.18983828048665599</v>
      </c>
      <c r="BM280" s="17"/>
      <c r="BN280" s="17">
        <v>0.166127944044867</v>
      </c>
      <c r="BO280" s="17">
        <v>0.18069594585152099</v>
      </c>
      <c r="BP280" s="17"/>
      <c r="BQ280" s="17">
        <v>0.19527458642387099</v>
      </c>
      <c r="BR280" s="17">
        <v>0.14232628591321</v>
      </c>
      <c r="BS280" s="17"/>
      <c r="BT280" s="17">
        <v>0.16604554550402401</v>
      </c>
      <c r="BU280" s="17"/>
      <c r="BV280" s="17">
        <v>0.164834394676771</v>
      </c>
      <c r="BW280" s="17">
        <v>0.17812565589468299</v>
      </c>
      <c r="BX280" s="17">
        <v>0.17912884252980299</v>
      </c>
      <c r="BY280" s="17"/>
      <c r="BZ280" s="17">
        <v>8.2115748510514897E-2</v>
      </c>
      <c r="CA280" s="17">
        <v>8.5777756857860807E-2</v>
      </c>
      <c r="CB280" s="17">
        <v>0.12606021258665001</v>
      </c>
      <c r="CC280" s="17">
        <v>0.18004481939863101</v>
      </c>
      <c r="CD280" s="17">
        <v>0.231263361753764</v>
      </c>
      <c r="CE280" s="17">
        <v>0.216293682450548</v>
      </c>
      <c r="CF280" s="17">
        <v>0.26924065042332201</v>
      </c>
      <c r="CG280" s="17"/>
      <c r="CH280" s="17">
        <v>0.19822585706953</v>
      </c>
      <c r="CI280" s="17">
        <v>0.23854333559881299</v>
      </c>
      <c r="CJ280" s="17">
        <v>0.15015106123218</v>
      </c>
      <c r="CK280" s="17">
        <v>7.9733811278426298E-2</v>
      </c>
      <c r="CL280" s="17">
        <v>5.4803503014929797E-2</v>
      </c>
    </row>
    <row r="281" spans="2:90" x14ac:dyDescent="0.3">
      <c r="B281" t="s">
        <v>198</v>
      </c>
      <c r="C281" s="17">
        <v>0.220959393522556</v>
      </c>
      <c r="D281" s="17">
        <v>0.217254943861313</v>
      </c>
      <c r="E281" s="17">
        <v>0.22535963113957</v>
      </c>
      <c r="F281" s="17"/>
      <c r="G281" s="17">
        <v>0.16981048614612401</v>
      </c>
      <c r="H281" s="17">
        <v>0.135918070749945</v>
      </c>
      <c r="I281" s="17">
        <v>0.24032270682219201</v>
      </c>
      <c r="J281" s="17">
        <v>0.26439829044859597</v>
      </c>
      <c r="K281" s="17">
        <v>0.24541672856385799</v>
      </c>
      <c r="L281" s="17">
        <v>0.25689857136042299</v>
      </c>
      <c r="M281" s="17"/>
      <c r="N281" s="17">
        <v>0.21192150021386399</v>
      </c>
      <c r="O281" s="17">
        <v>0.25084129480511702</v>
      </c>
      <c r="P281" s="17">
        <v>0.227561057561979</v>
      </c>
      <c r="Q281" s="17">
        <v>0.19417145160162999</v>
      </c>
      <c r="R281" s="17"/>
      <c r="S281" s="17">
        <v>0.16368393021901001</v>
      </c>
      <c r="T281" s="17">
        <v>0.24949993444968199</v>
      </c>
      <c r="U281" s="17">
        <v>0.229883282569699</v>
      </c>
      <c r="V281" s="17">
        <v>0.265086777881612</v>
      </c>
      <c r="W281" s="17">
        <v>0.201042769612473</v>
      </c>
      <c r="X281" s="17">
        <v>0.22384692025929701</v>
      </c>
      <c r="Y281" s="17">
        <v>0.23433488343794401</v>
      </c>
      <c r="Z281" s="17">
        <v>0.18083430187514099</v>
      </c>
      <c r="AA281" s="17">
        <v>0.18214283965321901</v>
      </c>
      <c r="AB281" s="17">
        <v>0.270142326659566</v>
      </c>
      <c r="AC281" s="17">
        <v>0.22096829024730399</v>
      </c>
      <c r="AD281" s="17">
        <v>0.25990081794394998</v>
      </c>
      <c r="AE281" s="17"/>
      <c r="AF281" s="17">
        <v>0.26750364756300798</v>
      </c>
      <c r="AG281" s="17">
        <v>0.21356186191827201</v>
      </c>
      <c r="AH281" s="17">
        <v>0.14156738579755301</v>
      </c>
      <c r="AI281" s="17"/>
      <c r="AJ281" s="17">
        <v>0.26722100173646501</v>
      </c>
      <c r="AK281" s="17">
        <v>0.19347477583320399</v>
      </c>
      <c r="AL281" s="17">
        <v>0.22764658983463201</v>
      </c>
      <c r="AM281" s="17">
        <v>0.24021579997269199</v>
      </c>
      <c r="AN281" s="17">
        <v>0.22460625130290399</v>
      </c>
      <c r="AO281" s="17"/>
      <c r="AP281" s="17">
        <v>0.16666071965471199</v>
      </c>
      <c r="AQ281" s="17">
        <v>0.25060062522554299</v>
      </c>
      <c r="AR281" s="17">
        <v>0.23755004780650801</v>
      </c>
      <c r="AS281" s="17">
        <v>0.23937813280922801</v>
      </c>
      <c r="AT281" s="17">
        <v>0.22222051017234201</v>
      </c>
      <c r="AU281" s="17">
        <v>0.23639573478255499</v>
      </c>
      <c r="AV281" s="17"/>
      <c r="AW281" s="17">
        <v>0.265167205030653</v>
      </c>
      <c r="AX281" s="17">
        <v>0.135005825278531</v>
      </c>
      <c r="AY281" s="17">
        <v>0.14661462753394899</v>
      </c>
      <c r="AZ281" s="17">
        <v>0.18613283412259801</v>
      </c>
      <c r="BA281" s="17">
        <v>0.197918350743367</v>
      </c>
      <c r="BB281" s="17">
        <v>0.220795099269087</v>
      </c>
      <c r="BC281" s="17">
        <v>0.25300743151903399</v>
      </c>
      <c r="BD281" s="17">
        <v>0.21810095563325799</v>
      </c>
      <c r="BE281" s="17">
        <v>0.28239547827851502</v>
      </c>
      <c r="BF281" s="17">
        <v>0.27282095377633803</v>
      </c>
      <c r="BG281" s="17">
        <v>0.32742034151744598</v>
      </c>
      <c r="BH281" s="17">
        <v>0.277581938555926</v>
      </c>
      <c r="BI281" s="17">
        <v>0.245334703851944</v>
      </c>
      <c r="BJ281" s="17">
        <v>0.225354869572535</v>
      </c>
      <c r="BK281" s="17">
        <v>0.26420127294410301</v>
      </c>
      <c r="BL281" s="17">
        <v>0.112741106262969</v>
      </c>
      <c r="BM281" s="17"/>
      <c r="BN281" s="17">
        <v>0.22067792935584701</v>
      </c>
      <c r="BO281" s="17">
        <v>0.221079500209415</v>
      </c>
      <c r="BP281" s="17"/>
      <c r="BQ281" s="17">
        <v>0.17180243349079799</v>
      </c>
      <c r="BR281" s="17">
        <v>0.25252735839193402</v>
      </c>
      <c r="BS281" s="17"/>
      <c r="BT281" s="17">
        <v>0.18461211992087101</v>
      </c>
      <c r="BU281" s="17"/>
      <c r="BV281" s="17">
        <v>0.204288443823405</v>
      </c>
      <c r="BW281" s="17">
        <v>0.20080364542867099</v>
      </c>
      <c r="BX281" s="17">
        <v>0.235426335693706</v>
      </c>
      <c r="BY281" s="17"/>
      <c r="BZ281" s="17">
        <v>0.22120667076261599</v>
      </c>
      <c r="CA281" s="17">
        <v>0.185772960423113</v>
      </c>
      <c r="CB281" s="17">
        <v>0.24565533577072601</v>
      </c>
      <c r="CC281" s="17">
        <v>0.22658295063376299</v>
      </c>
      <c r="CD281" s="17">
        <v>0.23965887278850201</v>
      </c>
      <c r="CE281" s="17">
        <v>0.29561030401820998</v>
      </c>
      <c r="CF281" s="17">
        <v>0.156900858325599</v>
      </c>
      <c r="CG281" s="17"/>
      <c r="CH281" s="17">
        <v>0.152308739772057</v>
      </c>
      <c r="CI281" s="17">
        <v>0.23751200058465899</v>
      </c>
      <c r="CJ281" s="17">
        <v>0.24324669183452899</v>
      </c>
      <c r="CK281" s="17">
        <v>0.19762663661975799</v>
      </c>
      <c r="CL281" s="17">
        <v>0.12117959104682099</v>
      </c>
    </row>
    <row r="282" spans="2:90" x14ac:dyDescent="0.3">
      <c r="B282" t="s">
        <v>199</v>
      </c>
      <c r="C282" s="17">
        <v>0.26572652607561498</v>
      </c>
      <c r="D282" s="17">
        <v>0.230829444428608</v>
      </c>
      <c r="E282" s="17">
        <v>0.30093556366504298</v>
      </c>
      <c r="F282" s="17"/>
      <c r="G282" s="17">
        <v>0.22594773259679299</v>
      </c>
      <c r="H282" s="17">
        <v>0.16005971458606799</v>
      </c>
      <c r="I282" s="17">
        <v>0.21991275531981999</v>
      </c>
      <c r="J282" s="17">
        <v>0.33482764118146602</v>
      </c>
      <c r="K282" s="17">
        <v>0.32140763189511201</v>
      </c>
      <c r="L282" s="17">
        <v>0.32256163188762699</v>
      </c>
      <c r="M282" s="17"/>
      <c r="N282" s="17">
        <v>0.19323916372387301</v>
      </c>
      <c r="O282" s="17">
        <v>0.28595147235529</v>
      </c>
      <c r="P282" s="17">
        <v>0.26497538778029101</v>
      </c>
      <c r="Q282" s="17">
        <v>0.32435836526617501</v>
      </c>
      <c r="R282" s="17"/>
      <c r="S282" s="17">
        <v>0.25127721283572602</v>
      </c>
      <c r="T282" s="17">
        <v>0.26800044405090201</v>
      </c>
      <c r="U282" s="17">
        <v>0.29539063754367001</v>
      </c>
      <c r="V282" s="17">
        <v>0.32977479131238902</v>
      </c>
      <c r="W282" s="17">
        <v>0.19812147953164999</v>
      </c>
      <c r="X282" s="17">
        <v>0.218069251050892</v>
      </c>
      <c r="Y282" s="17">
        <v>0.26546891431873199</v>
      </c>
      <c r="Z282" s="17">
        <v>0.31792022394273001</v>
      </c>
      <c r="AA282" s="17">
        <v>0.30973977036380801</v>
      </c>
      <c r="AB282" s="17">
        <v>0.21009093218795899</v>
      </c>
      <c r="AC282" s="17">
        <v>0.26931222107595898</v>
      </c>
      <c r="AD282" s="17">
        <v>0.282902628907512</v>
      </c>
      <c r="AE282" s="17"/>
      <c r="AF282" s="17">
        <v>0.26708331657580398</v>
      </c>
      <c r="AG282" s="17">
        <v>0.27148778296094001</v>
      </c>
      <c r="AH282" s="17">
        <v>0.28134921148567599</v>
      </c>
      <c r="AI282" s="17"/>
      <c r="AJ282" s="17">
        <v>0.26774288963668502</v>
      </c>
      <c r="AK282" s="17">
        <v>0.23601398858808401</v>
      </c>
      <c r="AL282" s="17">
        <v>0.26406416745831202</v>
      </c>
      <c r="AM282" s="17">
        <v>0.29416241201734</v>
      </c>
      <c r="AN282" s="17">
        <v>0.23571991274361201</v>
      </c>
      <c r="AO282" s="17"/>
      <c r="AP282" s="17">
        <v>0.19554209344061901</v>
      </c>
      <c r="AQ282" s="17">
        <v>0.235034317652311</v>
      </c>
      <c r="AR282" s="17">
        <v>0.28148238916921098</v>
      </c>
      <c r="AS282" s="17">
        <v>0.28646784684519999</v>
      </c>
      <c r="AT282" s="17">
        <v>0.29160452937800702</v>
      </c>
      <c r="AU282" s="17">
        <v>0.36872133366940602</v>
      </c>
      <c r="AV282" s="17"/>
      <c r="AW282" s="17">
        <v>9.8018699814818297E-2</v>
      </c>
      <c r="AX282" s="17">
        <v>0.238824896377375</v>
      </c>
      <c r="AY282" s="17">
        <v>0.34747387444351302</v>
      </c>
      <c r="AZ282" s="17">
        <v>0.33428005726798399</v>
      </c>
      <c r="BA282" s="17">
        <v>0.32269738218775401</v>
      </c>
      <c r="BB282" s="17">
        <v>0.28911012917175499</v>
      </c>
      <c r="BC282" s="17">
        <v>0.29962632836400199</v>
      </c>
      <c r="BD282" s="17">
        <v>0.21032214870402099</v>
      </c>
      <c r="BE282" s="17">
        <v>0.27269106776949598</v>
      </c>
      <c r="BF282" s="17">
        <v>0.31081008107826202</v>
      </c>
      <c r="BG282" s="17">
        <v>0.195245317788104</v>
      </c>
      <c r="BH282" s="17">
        <v>0.224756010052577</v>
      </c>
      <c r="BI282" s="17">
        <v>0.27258144646246701</v>
      </c>
      <c r="BJ282" s="17">
        <v>0.17850618443215399</v>
      </c>
      <c r="BK282" s="17">
        <v>0.13049560115233499</v>
      </c>
      <c r="BL282" s="17">
        <v>0.11778377496798199</v>
      </c>
      <c r="BM282" s="17"/>
      <c r="BN282" s="17">
        <v>0.25938996901554001</v>
      </c>
      <c r="BO282" s="17">
        <v>0.27137198412338898</v>
      </c>
      <c r="BP282" s="17"/>
      <c r="BQ282" s="17">
        <v>0.18964737076620999</v>
      </c>
      <c r="BR282" s="17">
        <v>0.27087775520583102</v>
      </c>
      <c r="BS282" s="17"/>
      <c r="BT282" s="17">
        <v>0.158091974034681</v>
      </c>
      <c r="BU282" s="17"/>
      <c r="BV282" s="17">
        <v>0.29366051029685197</v>
      </c>
      <c r="BW282" s="17">
        <v>0.25731394274457098</v>
      </c>
      <c r="BX282" s="17">
        <v>0.25463959566373701</v>
      </c>
      <c r="BY282" s="17"/>
      <c r="BZ282" s="17">
        <v>0.28653613798211702</v>
      </c>
      <c r="CA282" s="17">
        <v>0.36845613369253499</v>
      </c>
      <c r="CB282" s="17">
        <v>0.33764303059669798</v>
      </c>
      <c r="CC282" s="17">
        <v>0.27725909810827498</v>
      </c>
      <c r="CD282" s="17">
        <v>0.25129366493602501</v>
      </c>
      <c r="CE282" s="17">
        <v>0.17145727274602901</v>
      </c>
      <c r="CF282" s="17">
        <v>9.1813992286915697E-2</v>
      </c>
      <c r="CG282" s="17"/>
      <c r="CH282" s="17">
        <v>7.2525348555400201E-2</v>
      </c>
      <c r="CI282" s="17">
        <v>0.19581384917657901</v>
      </c>
      <c r="CJ282" s="17">
        <v>0.33343422319740601</v>
      </c>
      <c r="CK282" s="17">
        <v>0.38214950460449498</v>
      </c>
      <c r="CL282" s="17">
        <v>0.31067955455308299</v>
      </c>
    </row>
    <row r="283" spans="2:90" x14ac:dyDescent="0.3">
      <c r="B283" t="s">
        <v>200</v>
      </c>
      <c r="C283" s="17">
        <v>5.6899156341767301E-2</v>
      </c>
      <c r="D283" s="17">
        <v>4.6576362777771198E-2</v>
      </c>
      <c r="E283" s="17">
        <v>6.7438688421442905E-2</v>
      </c>
      <c r="F283" s="17"/>
      <c r="G283" s="17">
        <v>3.5531178595666402E-2</v>
      </c>
      <c r="H283" s="17">
        <v>3.9837046290085297E-2</v>
      </c>
      <c r="I283" s="17">
        <v>4.2695929690562802E-2</v>
      </c>
      <c r="J283" s="17">
        <v>8.2381047075323302E-2</v>
      </c>
      <c r="K283" s="17">
        <v>6.9470085162349093E-2</v>
      </c>
      <c r="L283" s="17">
        <v>6.7549433598251205E-2</v>
      </c>
      <c r="M283" s="17"/>
      <c r="N283" s="17">
        <v>2.2467132561921899E-2</v>
      </c>
      <c r="O283" s="17">
        <v>4.6555778407366799E-2</v>
      </c>
      <c r="P283" s="17">
        <v>7.7755915950419793E-2</v>
      </c>
      <c r="Q283" s="17">
        <v>8.6968347380151606E-2</v>
      </c>
      <c r="R283" s="17"/>
      <c r="S283" s="17">
        <v>3.6769478419801299E-2</v>
      </c>
      <c r="T283" s="17">
        <v>5.85575454367274E-2</v>
      </c>
      <c r="U283" s="17">
        <v>5.7721155999386702E-2</v>
      </c>
      <c r="V283" s="17">
        <v>4.8965651554250103E-2</v>
      </c>
      <c r="W283" s="17">
        <v>8.7726810879223099E-2</v>
      </c>
      <c r="X283" s="17">
        <v>4.23335086455075E-2</v>
      </c>
      <c r="Y283" s="17">
        <v>6.8299631690401194E-2</v>
      </c>
      <c r="Z283" s="17">
        <v>4.37072533279175E-2</v>
      </c>
      <c r="AA283" s="17">
        <v>6.9135611979140602E-2</v>
      </c>
      <c r="AB283" s="17">
        <v>7.2978541622560594E-2</v>
      </c>
      <c r="AC283" s="17">
        <v>3.5927837532366301E-2</v>
      </c>
      <c r="AD283" s="17">
        <v>6.6166375753194104E-2</v>
      </c>
      <c r="AE283" s="17"/>
      <c r="AF283" s="17">
        <v>7.1825462144443797E-2</v>
      </c>
      <c r="AG283" s="17">
        <v>4.2455651544203797E-2</v>
      </c>
      <c r="AH283" s="17">
        <v>7.3183651305709793E-2</v>
      </c>
      <c r="AI283" s="17"/>
      <c r="AJ283" s="17">
        <v>5.3504733610563002E-2</v>
      </c>
      <c r="AK283" s="17">
        <v>4.3947623716963598E-2</v>
      </c>
      <c r="AL283" s="17">
        <v>5.8952136325993998E-2</v>
      </c>
      <c r="AM283" s="17">
        <v>4.6705775178157397E-2</v>
      </c>
      <c r="AN283" s="17">
        <v>4.7147419986877201E-2</v>
      </c>
      <c r="AO283" s="17"/>
      <c r="AP283" s="17">
        <v>4.3857397176427199E-2</v>
      </c>
      <c r="AQ283" s="17">
        <v>4.3409161421115998E-2</v>
      </c>
      <c r="AR283" s="17">
        <v>5.6184806742355299E-2</v>
      </c>
      <c r="AS283" s="17">
        <v>7.3415346572582404E-2</v>
      </c>
      <c r="AT283" s="17">
        <v>3.3296774446898998E-2</v>
      </c>
      <c r="AU283" s="17">
        <v>7.0511989175387202E-2</v>
      </c>
      <c r="AV283" s="17"/>
      <c r="AW283" s="17">
        <v>9.9625073353758198E-2</v>
      </c>
      <c r="AX283" s="17">
        <v>0.14246961434149599</v>
      </c>
      <c r="AY283" s="17">
        <v>7.8067210540459203E-2</v>
      </c>
      <c r="AZ283" s="17">
        <v>0.10381799641157299</v>
      </c>
      <c r="BA283" s="17">
        <v>6.9950782859793906E-2</v>
      </c>
      <c r="BB283" s="17">
        <v>6.0611603100151699E-2</v>
      </c>
      <c r="BC283" s="17">
        <v>4.5596231548120099E-2</v>
      </c>
      <c r="BD283" s="17">
        <v>6.2682900151312906E-2</v>
      </c>
      <c r="BE283" s="17">
        <v>4.1945516058997198E-2</v>
      </c>
      <c r="BF283" s="17">
        <v>4.1628079470761498E-2</v>
      </c>
      <c r="BG283" s="17">
        <v>3.7390818571658803E-2</v>
      </c>
      <c r="BH283" s="17">
        <v>9.0249375626776807E-3</v>
      </c>
      <c r="BI283" s="17">
        <v>0</v>
      </c>
      <c r="BJ283" s="17">
        <v>3.1969630164136002E-2</v>
      </c>
      <c r="BK283" s="17">
        <v>0</v>
      </c>
      <c r="BL283" s="17">
        <v>1.51735881058742E-2</v>
      </c>
      <c r="BM283" s="17"/>
      <c r="BN283" s="17">
        <v>6.4349072967025606E-2</v>
      </c>
      <c r="BO283" s="17">
        <v>4.7431393411652499E-2</v>
      </c>
      <c r="BP283" s="17"/>
      <c r="BQ283" s="17">
        <v>4.0329666726151403E-2</v>
      </c>
      <c r="BR283" s="17">
        <v>4.7906201758832201E-2</v>
      </c>
      <c r="BS283" s="17"/>
      <c r="BT283" s="17">
        <v>4.5600912893443299E-2</v>
      </c>
      <c r="BU283" s="17"/>
      <c r="BV283" s="17">
        <v>6.4862733859429797E-2</v>
      </c>
      <c r="BW283" s="17">
        <v>4.8537545064809402E-2</v>
      </c>
      <c r="BX283" s="17">
        <v>5.2885823682141002E-2</v>
      </c>
      <c r="BY283" s="17"/>
      <c r="BZ283" s="17">
        <v>7.6957571429308896E-2</v>
      </c>
      <c r="CA283" s="17">
        <v>0.11306066505894399</v>
      </c>
      <c r="CB283" s="17">
        <v>7.3268042419857196E-2</v>
      </c>
      <c r="CC283" s="17">
        <v>6.7856414190452796E-2</v>
      </c>
      <c r="CD283" s="17">
        <v>2.0094754548766001E-2</v>
      </c>
      <c r="CE283" s="17">
        <v>1.6049789203335E-2</v>
      </c>
      <c r="CF283" s="17">
        <v>1.8938508639685801E-2</v>
      </c>
      <c r="CG283" s="17"/>
      <c r="CH283" s="17">
        <v>2.25975543034358E-2</v>
      </c>
      <c r="CI283" s="17">
        <v>2.9438911274546901E-2</v>
      </c>
      <c r="CJ283" s="17">
        <v>6.8459502999048599E-2</v>
      </c>
      <c r="CK283" s="17">
        <v>0.10708099819148</v>
      </c>
      <c r="CL283" s="17">
        <v>9.3678839241170694E-2</v>
      </c>
    </row>
    <row r="284" spans="2:90" x14ac:dyDescent="0.3">
      <c r="B284" t="s">
        <v>201</v>
      </c>
      <c r="C284" s="17">
        <v>6.9996274892688407E-2</v>
      </c>
      <c r="D284" s="17">
        <v>6.8235206550271293E-2</v>
      </c>
      <c r="E284" s="17">
        <v>7.1313663618980297E-2</v>
      </c>
      <c r="F284" s="17"/>
      <c r="G284" s="17">
        <v>4.6404524598455003E-2</v>
      </c>
      <c r="H284" s="17">
        <v>3.3272809008734902E-2</v>
      </c>
      <c r="I284" s="17">
        <v>4.9523643944533E-2</v>
      </c>
      <c r="J284" s="17">
        <v>0.10669812805026101</v>
      </c>
      <c r="K284" s="17">
        <v>0.111768616171576</v>
      </c>
      <c r="L284" s="17">
        <v>7.4626405530062098E-2</v>
      </c>
      <c r="M284" s="17"/>
      <c r="N284" s="17">
        <v>2.5039257135348301E-2</v>
      </c>
      <c r="O284" s="17">
        <v>4.2353220865817498E-2</v>
      </c>
      <c r="P284" s="17">
        <v>7.1334486109071199E-2</v>
      </c>
      <c r="Q284" s="17">
        <v>0.14667576699350299</v>
      </c>
      <c r="R284" s="17"/>
      <c r="S284" s="17">
        <v>2.6409012240601899E-2</v>
      </c>
      <c r="T284" s="17">
        <v>7.6248495404625805E-2</v>
      </c>
      <c r="U284" s="17">
        <v>8.0851143901792794E-2</v>
      </c>
      <c r="V284" s="17">
        <v>8.5121210850421597E-2</v>
      </c>
      <c r="W284" s="17">
        <v>9.3252801932860493E-2</v>
      </c>
      <c r="X284" s="17">
        <v>6.8646803689637007E-2</v>
      </c>
      <c r="Y284" s="17">
        <v>6.8617391409642403E-2</v>
      </c>
      <c r="Z284" s="17">
        <v>9.4073474811485799E-2</v>
      </c>
      <c r="AA284" s="17">
        <v>9.3266523644269003E-2</v>
      </c>
      <c r="AB284" s="17">
        <v>5.4512715749414603E-2</v>
      </c>
      <c r="AC284" s="17">
        <v>7.2032914173084397E-2</v>
      </c>
      <c r="AD284" s="17">
        <v>5.13253653851867E-2</v>
      </c>
      <c r="AE284" s="17"/>
      <c r="AF284" s="17">
        <v>8.4226683918132206E-2</v>
      </c>
      <c r="AG284" s="17">
        <v>4.5707678398570498E-2</v>
      </c>
      <c r="AH284" s="17">
        <v>0.121562594911359</v>
      </c>
      <c r="AI284" s="17"/>
      <c r="AJ284" s="17">
        <v>3.7614606829752102E-2</v>
      </c>
      <c r="AK284" s="17">
        <v>5.9952010887964799E-2</v>
      </c>
      <c r="AL284" s="17">
        <v>6.9029484634105298E-2</v>
      </c>
      <c r="AM284" s="17">
        <v>7.0476404914395899E-2</v>
      </c>
      <c r="AN284" s="17">
        <v>5.6214691803563803E-2</v>
      </c>
      <c r="AO284" s="17"/>
      <c r="AP284" s="17">
        <v>4.9924105898796499E-2</v>
      </c>
      <c r="AQ284" s="17">
        <v>3.68574961038192E-2</v>
      </c>
      <c r="AR284" s="17">
        <v>7.4594790960130095E-2</v>
      </c>
      <c r="AS284" s="17">
        <v>8.3336086886770896E-2</v>
      </c>
      <c r="AT284" s="17">
        <v>5.3935475986179503E-2</v>
      </c>
      <c r="AU284" s="17">
        <v>7.5684966753426605E-2</v>
      </c>
      <c r="AV284" s="17"/>
      <c r="AW284" s="17">
        <v>0.23691528808229601</v>
      </c>
      <c r="AX284" s="17">
        <v>0.20593700864968001</v>
      </c>
      <c r="AY284" s="17">
        <v>0.119196001940428</v>
      </c>
      <c r="AZ284" s="17">
        <v>0.13294516518080601</v>
      </c>
      <c r="BA284" s="17">
        <v>0.110040689464713</v>
      </c>
      <c r="BB284" s="17">
        <v>0.117742928878928</v>
      </c>
      <c r="BC284" s="17">
        <v>5.0871064189335104E-3</v>
      </c>
      <c r="BD284" s="17">
        <v>7.4057033795998206E-2</v>
      </c>
      <c r="BE284" s="17">
        <v>4.1319579550645601E-2</v>
      </c>
      <c r="BF284" s="17">
        <v>3.8228712905032103E-2</v>
      </c>
      <c r="BG284" s="17">
        <v>2.6106683827066102E-2</v>
      </c>
      <c r="BH284" s="17">
        <v>3.6652235288422701E-2</v>
      </c>
      <c r="BI284" s="17">
        <v>0</v>
      </c>
      <c r="BJ284" s="17">
        <v>0</v>
      </c>
      <c r="BK284" s="17">
        <v>0</v>
      </c>
      <c r="BL284" s="17">
        <v>0</v>
      </c>
      <c r="BM284" s="17"/>
      <c r="BN284" s="17">
        <v>4.8410040736895803E-2</v>
      </c>
      <c r="BO284" s="17">
        <v>0.100836001940982</v>
      </c>
      <c r="BP284" s="17"/>
      <c r="BQ284" s="17">
        <v>4.2378124925920399E-2</v>
      </c>
      <c r="BR284" s="17">
        <v>8.4133757935943396E-2</v>
      </c>
      <c r="BS284" s="17"/>
      <c r="BT284" s="17">
        <v>4.7755028538713502E-2</v>
      </c>
      <c r="BU284" s="17"/>
      <c r="BV284" s="17">
        <v>0.133280376986537</v>
      </c>
      <c r="BW284" s="17">
        <v>5.1335009788767802E-2</v>
      </c>
      <c r="BX284" s="17">
        <v>4.7109527486245403E-2</v>
      </c>
      <c r="BY284" s="17"/>
      <c r="BZ284" s="17">
        <v>0.224110374758034</v>
      </c>
      <c r="CA284" s="17">
        <v>0.111801477877746</v>
      </c>
      <c r="CB284" s="17">
        <v>7.2484110199329599E-2</v>
      </c>
      <c r="CC284" s="17">
        <v>3.4960625205777897E-2</v>
      </c>
      <c r="CD284" s="17">
        <v>2.46866524387006E-2</v>
      </c>
      <c r="CE284" s="17">
        <v>3.87724116551676E-2</v>
      </c>
      <c r="CF284" s="17">
        <v>1.5745762372242001E-2</v>
      </c>
      <c r="CG284" s="17"/>
      <c r="CH284" s="17">
        <v>2.2855496454166999E-2</v>
      </c>
      <c r="CI284" s="17">
        <v>3.0687169659639399E-2</v>
      </c>
      <c r="CJ284" s="17">
        <v>6.4073826372527107E-2</v>
      </c>
      <c r="CK284" s="17">
        <v>0.136923939612871</v>
      </c>
      <c r="CL284" s="17">
        <v>0.34407889249371998</v>
      </c>
    </row>
    <row r="285" spans="2:90" x14ac:dyDescent="0.3">
      <c r="B285" t="s">
        <v>202</v>
      </c>
      <c r="C285" s="17">
        <v>5.1184011292874703E-3</v>
      </c>
      <c r="D285" s="17">
        <v>6.3893066543871599E-3</v>
      </c>
      <c r="E285" s="17">
        <v>3.9169156844474796E-3</v>
      </c>
      <c r="F285" s="17"/>
      <c r="G285" s="17">
        <v>8.9199786147217096E-3</v>
      </c>
      <c r="H285" s="17">
        <v>9.1731613518461798E-3</v>
      </c>
      <c r="I285" s="17">
        <v>8.6205701355176797E-3</v>
      </c>
      <c r="J285" s="17">
        <v>2.3452361621111302E-3</v>
      </c>
      <c r="K285" s="17">
        <v>3.1256114288389799E-3</v>
      </c>
      <c r="L285" s="17">
        <v>0</v>
      </c>
      <c r="M285" s="17"/>
      <c r="N285" s="17">
        <v>4.9036326248177399E-3</v>
      </c>
      <c r="O285" s="17">
        <v>2.1049629332355402E-3</v>
      </c>
      <c r="P285" s="17">
        <v>6.0728225346006999E-3</v>
      </c>
      <c r="Q285" s="17">
        <v>7.6891635992249697E-3</v>
      </c>
      <c r="R285" s="17"/>
      <c r="S285" s="17">
        <v>7.48589016776946E-3</v>
      </c>
      <c r="T285" s="17">
        <v>6.7229910592761398E-3</v>
      </c>
      <c r="U285" s="17">
        <v>0</v>
      </c>
      <c r="V285" s="17">
        <v>0</v>
      </c>
      <c r="W285" s="17">
        <v>6.5526227619075398E-3</v>
      </c>
      <c r="X285" s="17">
        <v>1.10098669443315E-2</v>
      </c>
      <c r="Y285" s="17">
        <v>6.8277524150561E-3</v>
      </c>
      <c r="Z285" s="17">
        <v>9.9659872628335092E-3</v>
      </c>
      <c r="AA285" s="17">
        <v>0</v>
      </c>
      <c r="AB285" s="17">
        <v>8.9166280584372804E-3</v>
      </c>
      <c r="AC285" s="17">
        <v>0</v>
      </c>
      <c r="AD285" s="17">
        <v>0</v>
      </c>
      <c r="AE285" s="17"/>
      <c r="AF285" s="17">
        <v>2.3652795180871501E-3</v>
      </c>
      <c r="AG285" s="17">
        <v>6.5336769196026497E-3</v>
      </c>
      <c r="AH285" s="17">
        <v>5.5487793926650196E-3</v>
      </c>
      <c r="AI285" s="17"/>
      <c r="AJ285" s="17">
        <v>2.01593335425896E-3</v>
      </c>
      <c r="AK285" s="17">
        <v>5.7672987542828798E-3</v>
      </c>
      <c r="AL285" s="17">
        <v>0</v>
      </c>
      <c r="AM285" s="17">
        <v>0</v>
      </c>
      <c r="AN285" s="17">
        <v>0</v>
      </c>
      <c r="AO285" s="17"/>
      <c r="AP285" s="17">
        <v>6.02743974642492E-3</v>
      </c>
      <c r="AQ285" s="17">
        <v>2.39718801336803E-3</v>
      </c>
      <c r="AR285" s="17">
        <v>0</v>
      </c>
      <c r="AS285" s="17">
        <v>2.3846963924740901E-3</v>
      </c>
      <c r="AT285" s="17">
        <v>0</v>
      </c>
      <c r="AU285" s="17">
        <v>1.6175485255953699E-2</v>
      </c>
      <c r="AV285" s="17"/>
      <c r="AW285" s="17">
        <v>5.0581237674573801E-2</v>
      </c>
      <c r="AX285" s="17">
        <v>1.0212931920321199E-2</v>
      </c>
      <c r="AY285" s="17">
        <v>1.36127641105046E-2</v>
      </c>
      <c r="AZ285" s="17">
        <v>0</v>
      </c>
      <c r="BA285" s="17">
        <v>4.0408058170643404E-3</v>
      </c>
      <c r="BB285" s="17">
        <v>4.9460198365468997E-3</v>
      </c>
      <c r="BC285" s="17">
        <v>0</v>
      </c>
      <c r="BD285" s="17">
        <v>1.3909251446675999E-2</v>
      </c>
      <c r="BE285" s="17">
        <v>0</v>
      </c>
      <c r="BF285" s="17">
        <v>0</v>
      </c>
      <c r="BG285" s="17">
        <v>0</v>
      </c>
      <c r="BH285" s="17">
        <v>0</v>
      </c>
      <c r="BI285" s="17">
        <v>0</v>
      </c>
      <c r="BJ285" s="17">
        <v>0</v>
      </c>
      <c r="BK285" s="17">
        <v>0</v>
      </c>
      <c r="BL285" s="17">
        <v>0</v>
      </c>
      <c r="BM285" s="17"/>
      <c r="BN285" s="17">
        <v>3.5358121053797099E-3</v>
      </c>
      <c r="BO285" s="17">
        <v>7.3792137766997704E-3</v>
      </c>
      <c r="BP285" s="17"/>
      <c r="BQ285" s="17">
        <v>4.3137143358823902E-3</v>
      </c>
      <c r="BR285" s="17">
        <v>5.4615978504549004E-3</v>
      </c>
      <c r="BS285" s="17"/>
      <c r="BT285" s="17">
        <v>4.3921293811500298E-3</v>
      </c>
      <c r="BU285" s="17"/>
      <c r="BV285" s="17">
        <v>1.1299935936235199E-2</v>
      </c>
      <c r="BW285" s="17">
        <v>4.23067843618565E-3</v>
      </c>
      <c r="BX285" s="17">
        <v>2.5618224654232898E-3</v>
      </c>
      <c r="BY285" s="17"/>
      <c r="BZ285" s="17">
        <v>1.0298380823152899E-2</v>
      </c>
      <c r="CA285" s="17">
        <v>3.49543657635942E-3</v>
      </c>
      <c r="CB285" s="17">
        <v>3.2680785008317799E-3</v>
      </c>
      <c r="CC285" s="17">
        <v>4.0744235352569002E-3</v>
      </c>
      <c r="CD285" s="17">
        <v>0</v>
      </c>
      <c r="CE285" s="17">
        <v>0</v>
      </c>
      <c r="CF285" s="17">
        <v>0</v>
      </c>
      <c r="CG285" s="17"/>
      <c r="CH285" s="17">
        <v>0</v>
      </c>
      <c r="CI285" s="17">
        <v>0</v>
      </c>
      <c r="CJ285" s="17">
        <v>7.3453151618682704E-3</v>
      </c>
      <c r="CK285" s="17">
        <v>1.33479845131003E-2</v>
      </c>
      <c r="CL285" s="17">
        <v>1.2583106155650101E-2</v>
      </c>
    </row>
    <row r="286" spans="2:90" x14ac:dyDescent="0.3">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row>
    <row r="287" spans="2:90" x14ac:dyDescent="0.3">
      <c r="B287" s="6" t="s">
        <v>205</v>
      </c>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row>
    <row r="288" spans="2:90" x14ac:dyDescent="0.3">
      <c r="B288" s="24" t="s">
        <v>110</v>
      </c>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row>
    <row r="289" spans="2:90" x14ac:dyDescent="0.3">
      <c r="B289" t="s">
        <v>194</v>
      </c>
      <c r="C289" s="17">
        <v>1.002565273626E-2</v>
      </c>
      <c r="D289" s="17">
        <v>1.1513883601140701E-2</v>
      </c>
      <c r="E289" s="17">
        <v>8.6506745665838793E-3</v>
      </c>
      <c r="F289" s="17"/>
      <c r="G289" s="17">
        <v>2.63586697012002E-2</v>
      </c>
      <c r="H289" s="17">
        <v>2.2477681205898301E-2</v>
      </c>
      <c r="I289" s="17">
        <v>1.17519915675602E-2</v>
      </c>
      <c r="J289" s="17">
        <v>3.0197264239158399E-3</v>
      </c>
      <c r="K289" s="17">
        <v>0</v>
      </c>
      <c r="L289" s="17">
        <v>0</v>
      </c>
      <c r="M289" s="17"/>
      <c r="N289" s="17">
        <v>2.0805894124805199E-2</v>
      </c>
      <c r="O289" s="17">
        <v>6.2772707590723602E-3</v>
      </c>
      <c r="P289" s="17">
        <v>6.9125718288691202E-3</v>
      </c>
      <c r="Q289" s="17">
        <v>5.13514073759554E-3</v>
      </c>
      <c r="R289" s="17"/>
      <c r="S289" s="17">
        <v>1.05555919275582E-2</v>
      </c>
      <c r="T289" s="17">
        <v>7.1297866441354498E-3</v>
      </c>
      <c r="U289" s="17">
        <v>0</v>
      </c>
      <c r="V289" s="17">
        <v>1.05740239600484E-2</v>
      </c>
      <c r="W289" s="17">
        <v>6.3726740094826196E-3</v>
      </c>
      <c r="X289" s="17">
        <v>1.3456120264671301E-2</v>
      </c>
      <c r="Y289" s="17">
        <v>5.6906819982541802E-3</v>
      </c>
      <c r="Z289" s="17">
        <v>1.16556189245308E-2</v>
      </c>
      <c r="AA289" s="17">
        <v>1.80245229996417E-2</v>
      </c>
      <c r="AB289" s="17">
        <v>7.9164957353740802E-3</v>
      </c>
      <c r="AC289" s="17">
        <v>1.6149222414105401E-2</v>
      </c>
      <c r="AD289" s="17">
        <v>1.9512139861373099E-2</v>
      </c>
      <c r="AE289" s="17"/>
      <c r="AF289" s="17">
        <v>3.7983943067467401E-3</v>
      </c>
      <c r="AG289" s="17">
        <v>1.7950582053315099E-2</v>
      </c>
      <c r="AH289" s="17">
        <v>1.1962084656561201E-2</v>
      </c>
      <c r="AI289" s="17"/>
      <c r="AJ289" s="17">
        <v>8.7273127617797895E-3</v>
      </c>
      <c r="AK289" s="17">
        <v>1.5859561250155901E-2</v>
      </c>
      <c r="AL289" s="17">
        <v>4.4168712002091003E-3</v>
      </c>
      <c r="AM289" s="17">
        <v>1.5747660806289299E-2</v>
      </c>
      <c r="AN289" s="17">
        <v>9.9356331795949094E-3</v>
      </c>
      <c r="AO289" s="17"/>
      <c r="AP289" s="17">
        <v>2.3052383765174399E-2</v>
      </c>
      <c r="AQ289" s="17">
        <v>1.2733081848804E-2</v>
      </c>
      <c r="AR289" s="17">
        <v>3.9365811518015398E-3</v>
      </c>
      <c r="AS289" s="17">
        <v>8.3917109451193891E-3</v>
      </c>
      <c r="AT289" s="17">
        <v>0</v>
      </c>
      <c r="AU289" s="17">
        <v>0</v>
      </c>
      <c r="AV289" s="17"/>
      <c r="AW289" s="17">
        <v>0</v>
      </c>
      <c r="AX289" s="17">
        <v>0</v>
      </c>
      <c r="AY289" s="17">
        <v>7.1893101757563704E-3</v>
      </c>
      <c r="AZ289" s="17">
        <v>0</v>
      </c>
      <c r="BA289" s="17">
        <v>7.3800421024494203E-3</v>
      </c>
      <c r="BB289" s="17">
        <v>0</v>
      </c>
      <c r="BC289" s="17">
        <v>1.7655466007727501E-2</v>
      </c>
      <c r="BD289" s="17">
        <v>0</v>
      </c>
      <c r="BE289" s="17">
        <v>0</v>
      </c>
      <c r="BF289" s="17">
        <v>9.6882813229516394E-3</v>
      </c>
      <c r="BG289" s="17">
        <v>6.6740590131268603E-3</v>
      </c>
      <c r="BH289" s="17">
        <v>1.00225143010909E-2</v>
      </c>
      <c r="BI289" s="17">
        <v>1.05002598738307E-2</v>
      </c>
      <c r="BJ289" s="17">
        <v>1.52780333069772E-2</v>
      </c>
      <c r="BK289" s="17">
        <v>1.56421099171817E-2</v>
      </c>
      <c r="BL289" s="17">
        <v>6.7663908309986504E-2</v>
      </c>
      <c r="BM289" s="17"/>
      <c r="BN289" s="17">
        <v>1.54809817585746E-2</v>
      </c>
      <c r="BO289" s="17">
        <v>2.6337764883006898E-3</v>
      </c>
      <c r="BP289" s="17"/>
      <c r="BQ289" s="17">
        <v>2.14282959685901E-2</v>
      </c>
      <c r="BR289" s="17">
        <v>8.3758935113007506E-3</v>
      </c>
      <c r="BS289" s="17"/>
      <c r="BT289" s="17">
        <v>2.2149477619602599E-2</v>
      </c>
      <c r="BU289" s="17"/>
      <c r="BV289" s="17">
        <v>2.3638578081697698E-3</v>
      </c>
      <c r="BW289" s="17">
        <v>1.0831003049166701E-2</v>
      </c>
      <c r="BX289" s="17">
        <v>1.2100621418933101E-2</v>
      </c>
      <c r="BY289" s="17"/>
      <c r="BZ289" s="17">
        <v>0</v>
      </c>
      <c r="CA289" s="17">
        <v>0</v>
      </c>
      <c r="CB289" s="17">
        <v>0</v>
      </c>
      <c r="CC289" s="17">
        <v>8.1946309685108996E-3</v>
      </c>
      <c r="CD289" s="17">
        <v>1.07569996197396E-2</v>
      </c>
      <c r="CE289" s="17">
        <v>1.9348647143625101E-2</v>
      </c>
      <c r="CF289" s="17">
        <v>4.0195362915755303E-2</v>
      </c>
      <c r="CG289" s="17"/>
      <c r="CH289" s="17">
        <v>6.9680413756317894E-2</v>
      </c>
      <c r="CI289" s="17">
        <v>8.2405315787883408E-3</v>
      </c>
      <c r="CJ289" s="17">
        <v>1.30314816772036E-3</v>
      </c>
      <c r="CK289" s="17">
        <v>0</v>
      </c>
      <c r="CL289" s="17">
        <v>0</v>
      </c>
    </row>
    <row r="290" spans="2:90" x14ac:dyDescent="0.3">
      <c r="B290" t="s">
        <v>195</v>
      </c>
      <c r="C290" s="17">
        <v>7.3306104219609702E-2</v>
      </c>
      <c r="D290" s="17">
        <v>9.1168952039637804E-2</v>
      </c>
      <c r="E290" s="17">
        <v>5.6429797815020298E-2</v>
      </c>
      <c r="F290" s="17"/>
      <c r="G290" s="17">
        <v>0.135179072907047</v>
      </c>
      <c r="H290" s="17">
        <v>0.187274683517206</v>
      </c>
      <c r="I290" s="17">
        <v>9.3468042058035897E-2</v>
      </c>
      <c r="J290" s="17">
        <v>2.1077352312354001E-2</v>
      </c>
      <c r="K290" s="17">
        <v>1.36763901717165E-2</v>
      </c>
      <c r="L290" s="17">
        <v>4.9706538966085402E-3</v>
      </c>
      <c r="M290" s="17"/>
      <c r="N290" s="17">
        <v>0.141942445352466</v>
      </c>
      <c r="O290" s="17">
        <v>5.3915120864871401E-2</v>
      </c>
      <c r="P290" s="17">
        <v>5.0181737023691303E-2</v>
      </c>
      <c r="Q290" s="17">
        <v>4.0526473375213402E-2</v>
      </c>
      <c r="R290" s="17"/>
      <c r="S290" s="17">
        <v>0.12520305717958599</v>
      </c>
      <c r="T290" s="17">
        <v>6.4082599940151905E-2</v>
      </c>
      <c r="U290" s="17">
        <v>2.9811545368078202E-2</v>
      </c>
      <c r="V290" s="17">
        <v>5.3734254486943502E-2</v>
      </c>
      <c r="W290" s="17">
        <v>6.9746958550591098E-2</v>
      </c>
      <c r="X290" s="17">
        <v>7.6135473207489202E-2</v>
      </c>
      <c r="Y290" s="17">
        <v>5.19782978211622E-2</v>
      </c>
      <c r="Z290" s="17">
        <v>6.4286807555873696E-2</v>
      </c>
      <c r="AA290" s="17">
        <v>0.10099019062374499</v>
      </c>
      <c r="AB290" s="17">
        <v>4.1656000524939903E-2</v>
      </c>
      <c r="AC290" s="17">
        <v>8.4253850129267893E-2</v>
      </c>
      <c r="AD290" s="17">
        <v>8.8543167827096203E-2</v>
      </c>
      <c r="AE290" s="17"/>
      <c r="AF290" s="17">
        <v>4.3733391188220498E-2</v>
      </c>
      <c r="AG290" s="17">
        <v>9.7448278805420202E-2</v>
      </c>
      <c r="AH290" s="17">
        <v>7.4991974083819093E-2</v>
      </c>
      <c r="AI290" s="17"/>
      <c r="AJ290" s="17">
        <v>8.9954234812381503E-2</v>
      </c>
      <c r="AK290" s="17">
        <v>0.10795256096143201</v>
      </c>
      <c r="AL290" s="17">
        <v>4.0339250486501499E-2</v>
      </c>
      <c r="AM290" s="17">
        <v>4.6220020202590403E-2</v>
      </c>
      <c r="AN290" s="17">
        <v>6.8527031506759206E-2</v>
      </c>
      <c r="AO290" s="17"/>
      <c r="AP290" s="17">
        <v>0.13544841412087999</v>
      </c>
      <c r="AQ290" s="17">
        <v>9.3159933706199294E-2</v>
      </c>
      <c r="AR290" s="17">
        <v>3.5352158611434203E-2</v>
      </c>
      <c r="AS290" s="17">
        <v>5.5407375423889703E-2</v>
      </c>
      <c r="AT290" s="17">
        <v>5.5817119126401797E-2</v>
      </c>
      <c r="AU290" s="17">
        <v>2.2336287628707499E-2</v>
      </c>
      <c r="AV290" s="17"/>
      <c r="AW290" s="17">
        <v>5.4275030558449101E-2</v>
      </c>
      <c r="AX290" s="17">
        <v>4.26100455982939E-2</v>
      </c>
      <c r="AY290" s="17">
        <v>2.7182182146800599E-2</v>
      </c>
      <c r="AZ290" s="17">
        <v>3.87707113845355E-2</v>
      </c>
      <c r="BA290" s="17">
        <v>3.42666418759442E-2</v>
      </c>
      <c r="BB290" s="17">
        <v>4.2917251830306799E-2</v>
      </c>
      <c r="BC290" s="17">
        <v>8.6108221457704498E-2</v>
      </c>
      <c r="BD290" s="17">
        <v>4.1225783171522402E-2</v>
      </c>
      <c r="BE290" s="17">
        <v>6.19067953670977E-2</v>
      </c>
      <c r="BF290" s="17">
        <v>6.5699649659940101E-2</v>
      </c>
      <c r="BG290" s="17">
        <v>4.5924365998455202E-2</v>
      </c>
      <c r="BH290" s="17">
        <v>0.119009730506831</v>
      </c>
      <c r="BI290" s="17">
        <v>0.160759479862713</v>
      </c>
      <c r="BJ290" s="17">
        <v>0.101351386869565</v>
      </c>
      <c r="BK290" s="17">
        <v>0.14471960473213999</v>
      </c>
      <c r="BL290" s="17">
        <v>0.26974003425659698</v>
      </c>
      <c r="BM290" s="17"/>
      <c r="BN290" s="17">
        <v>9.2498713970858099E-2</v>
      </c>
      <c r="BO290" s="17">
        <v>4.7852153102060403E-2</v>
      </c>
      <c r="BP290" s="17"/>
      <c r="BQ290" s="17">
        <v>0.14038330156663001</v>
      </c>
      <c r="BR290" s="17">
        <v>6.37924828394799E-2</v>
      </c>
      <c r="BS290" s="17"/>
      <c r="BT290" s="17">
        <v>0.18920013560339499</v>
      </c>
      <c r="BU290" s="17"/>
      <c r="BV290" s="17">
        <v>3.2926241940368098E-2</v>
      </c>
      <c r="BW290" s="17">
        <v>9.9497393531396694E-2</v>
      </c>
      <c r="BX290" s="17">
        <v>8.2797503067474701E-2</v>
      </c>
      <c r="BY290" s="17"/>
      <c r="BZ290" s="17">
        <v>4.1271835947875597E-2</v>
      </c>
      <c r="CA290" s="17">
        <v>4.9955702047972103E-2</v>
      </c>
      <c r="CB290" s="17">
        <v>2.9398080500661099E-2</v>
      </c>
      <c r="CC290" s="17">
        <v>7.4134902563524202E-2</v>
      </c>
      <c r="CD290" s="17">
        <v>6.7394404128124405E-2</v>
      </c>
      <c r="CE290" s="17">
        <v>8.7455564057502794E-2</v>
      </c>
      <c r="CF290" s="17">
        <v>0.20485344197872801</v>
      </c>
      <c r="CG290" s="17"/>
      <c r="CH290" s="17">
        <v>0.220212306106426</v>
      </c>
      <c r="CI290" s="17">
        <v>9.3214885312610005E-2</v>
      </c>
      <c r="CJ290" s="17">
        <v>4.1137563026802097E-2</v>
      </c>
      <c r="CK290" s="17">
        <v>1.6088913193410801E-2</v>
      </c>
      <c r="CL290" s="17">
        <v>4.8164257544565298E-2</v>
      </c>
    </row>
    <row r="291" spans="2:90" x14ac:dyDescent="0.3">
      <c r="B291" t="s">
        <v>196</v>
      </c>
      <c r="C291" s="17">
        <v>0.14174029176542799</v>
      </c>
      <c r="D291" s="17">
        <v>0.175513575228187</v>
      </c>
      <c r="E291" s="17">
        <v>0.10985715641435199</v>
      </c>
      <c r="F291" s="17"/>
      <c r="G291" s="17">
        <v>0.18123771775348901</v>
      </c>
      <c r="H291" s="17">
        <v>0.24453394174926499</v>
      </c>
      <c r="I291" s="17">
        <v>0.19281510502520099</v>
      </c>
      <c r="J291" s="17">
        <v>0.11760106231949501</v>
      </c>
      <c r="K291" s="17">
        <v>8.0143383443252003E-2</v>
      </c>
      <c r="L291" s="17">
        <v>5.0605977119750199E-2</v>
      </c>
      <c r="M291" s="17"/>
      <c r="N291" s="17">
        <v>0.15451246154241299</v>
      </c>
      <c r="O291" s="17">
        <v>0.14041148375594401</v>
      </c>
      <c r="P291" s="17">
        <v>0.14279656979553801</v>
      </c>
      <c r="Q291" s="17">
        <v>0.12797997242263701</v>
      </c>
      <c r="R291" s="17"/>
      <c r="S291" s="17">
        <v>0.19402576155477</v>
      </c>
      <c r="T291" s="17">
        <v>7.7251862623894302E-2</v>
      </c>
      <c r="U291" s="17">
        <v>0.132287355411603</v>
      </c>
      <c r="V291" s="17">
        <v>0.12044746597684999</v>
      </c>
      <c r="W291" s="17">
        <v>0.158413485457399</v>
      </c>
      <c r="X291" s="17">
        <v>0.16652628422205501</v>
      </c>
      <c r="Y291" s="17">
        <v>0.131166986411307</v>
      </c>
      <c r="Z291" s="17">
        <v>0.15783235290886599</v>
      </c>
      <c r="AA291" s="17">
        <v>0.12575316693797201</v>
      </c>
      <c r="AB291" s="17">
        <v>0.136067303661006</v>
      </c>
      <c r="AC291" s="17">
        <v>0.13876334347322</v>
      </c>
      <c r="AD291" s="17">
        <v>0.240820993205249</v>
      </c>
      <c r="AE291" s="17"/>
      <c r="AF291" s="17">
        <v>0.116427990297175</v>
      </c>
      <c r="AG291" s="17">
        <v>0.14077671383378099</v>
      </c>
      <c r="AH291" s="17">
        <v>0.157746409513844</v>
      </c>
      <c r="AI291" s="17"/>
      <c r="AJ291" s="17">
        <v>0.11937595533808899</v>
      </c>
      <c r="AK291" s="17">
        <v>0.189771884741327</v>
      </c>
      <c r="AL291" s="17">
        <v>5.3455013840426502E-2</v>
      </c>
      <c r="AM291" s="17">
        <v>0.123220309089491</v>
      </c>
      <c r="AN291" s="17">
        <v>0.105825736539593</v>
      </c>
      <c r="AO291" s="17"/>
      <c r="AP291" s="17">
        <v>0.22148492234679501</v>
      </c>
      <c r="AQ291" s="17">
        <v>0.15003486026530999</v>
      </c>
      <c r="AR291" s="17">
        <v>7.0215787245506298E-2</v>
      </c>
      <c r="AS291" s="17">
        <v>0.115673634749436</v>
      </c>
      <c r="AT291" s="17">
        <v>9.7173433264543793E-2</v>
      </c>
      <c r="AU291" s="17">
        <v>6.0951867598775598E-2</v>
      </c>
      <c r="AV291" s="17"/>
      <c r="AW291" s="17">
        <v>4.9495413906588903E-2</v>
      </c>
      <c r="AX291" s="17">
        <v>0.11907030065445801</v>
      </c>
      <c r="AY291" s="17">
        <v>9.9982278901569105E-2</v>
      </c>
      <c r="AZ291" s="17">
        <v>0.12476045394091299</v>
      </c>
      <c r="BA291" s="17">
        <v>0.119750387041755</v>
      </c>
      <c r="BB291" s="17">
        <v>0.15557838054103501</v>
      </c>
      <c r="BC291" s="17">
        <v>0.16394814597322399</v>
      </c>
      <c r="BD291" s="17">
        <v>0.13267803986905199</v>
      </c>
      <c r="BE291" s="17">
        <v>0.13590914588105801</v>
      </c>
      <c r="BF291" s="17">
        <v>0.17802709062823799</v>
      </c>
      <c r="BG291" s="17">
        <v>0.16085587016858499</v>
      </c>
      <c r="BH291" s="17">
        <v>0.14927614456789501</v>
      </c>
      <c r="BI291" s="17">
        <v>0.15892784441930399</v>
      </c>
      <c r="BJ291" s="17">
        <v>0.277294066515344</v>
      </c>
      <c r="BK291" s="17">
        <v>0.15439945332996299</v>
      </c>
      <c r="BL291" s="17">
        <v>0.1812593218662</v>
      </c>
      <c r="BM291" s="17"/>
      <c r="BN291" s="17">
        <v>0.13918487338621399</v>
      </c>
      <c r="BO291" s="17">
        <v>0.147326950156076</v>
      </c>
      <c r="BP291" s="17"/>
      <c r="BQ291" s="17">
        <v>0.23014716859217799</v>
      </c>
      <c r="BR291" s="17">
        <v>0.129536262075412</v>
      </c>
      <c r="BS291" s="17"/>
      <c r="BT291" s="17">
        <v>0.22952946215099501</v>
      </c>
      <c r="BU291" s="17"/>
      <c r="BV291" s="17">
        <v>0.10573813871167</v>
      </c>
      <c r="BW291" s="17">
        <v>0.16518046547540099</v>
      </c>
      <c r="BX291" s="17">
        <v>0.151931623033283</v>
      </c>
      <c r="BY291" s="17"/>
      <c r="BZ291" s="17">
        <v>0.113990454003778</v>
      </c>
      <c r="CA291" s="17">
        <v>9.7838755455569998E-2</v>
      </c>
      <c r="CB291" s="17">
        <v>0.12946506870178701</v>
      </c>
      <c r="CC291" s="17">
        <v>0.15034816403722101</v>
      </c>
      <c r="CD291" s="17">
        <v>0.17866577109747001</v>
      </c>
      <c r="CE291" s="17">
        <v>0.18908211654221599</v>
      </c>
      <c r="CF291" s="17">
        <v>0.16555969472770299</v>
      </c>
      <c r="CG291" s="17"/>
      <c r="CH291" s="17">
        <v>0.242497842089994</v>
      </c>
      <c r="CI291" s="17">
        <v>0.153242332947406</v>
      </c>
      <c r="CJ291" s="17">
        <v>0.13906922051076201</v>
      </c>
      <c r="CK291" s="17">
        <v>7.7359380240593703E-2</v>
      </c>
      <c r="CL291" s="17">
        <v>6.4286898406805598E-2</v>
      </c>
    </row>
    <row r="292" spans="2:90" x14ac:dyDescent="0.3">
      <c r="B292" t="s">
        <v>197</v>
      </c>
      <c r="C292" s="17">
        <v>0.152876589820819</v>
      </c>
      <c r="D292" s="17">
        <v>0.16148356538141501</v>
      </c>
      <c r="E292" s="17">
        <v>0.143760465625796</v>
      </c>
      <c r="F292" s="17"/>
      <c r="G292" s="17">
        <v>0.217393030983494</v>
      </c>
      <c r="H292" s="17">
        <v>0.21289636259386299</v>
      </c>
      <c r="I292" s="17">
        <v>0.18500940413228401</v>
      </c>
      <c r="J292" s="17">
        <v>0.13417224031599101</v>
      </c>
      <c r="K292" s="17">
        <v>0.113766790143636</v>
      </c>
      <c r="L292" s="17">
        <v>7.6084642923602896E-2</v>
      </c>
      <c r="M292" s="17"/>
      <c r="N292" s="17">
        <v>0.184559603890769</v>
      </c>
      <c r="O292" s="17">
        <v>0.14333440709241699</v>
      </c>
      <c r="P292" s="17">
        <v>0.156587383039718</v>
      </c>
      <c r="Q292" s="17">
        <v>0.124976847234142</v>
      </c>
      <c r="R292" s="17"/>
      <c r="S292" s="17">
        <v>0.22841854056189501</v>
      </c>
      <c r="T292" s="17">
        <v>0.11795267637013</v>
      </c>
      <c r="U292" s="17">
        <v>0.11030749144702499</v>
      </c>
      <c r="V292" s="17">
        <v>0.117480256061613</v>
      </c>
      <c r="W292" s="17">
        <v>0.10637859650051799</v>
      </c>
      <c r="X292" s="17">
        <v>0.18233966181323799</v>
      </c>
      <c r="Y292" s="17">
        <v>0.11934249884687401</v>
      </c>
      <c r="Z292" s="17">
        <v>0.12021512041285</v>
      </c>
      <c r="AA292" s="17">
        <v>0.14828077679488999</v>
      </c>
      <c r="AB292" s="17">
        <v>0.20211672460435501</v>
      </c>
      <c r="AC292" s="17">
        <v>0.166459000190532</v>
      </c>
      <c r="AD292" s="17">
        <v>0.17035350890630899</v>
      </c>
      <c r="AE292" s="17"/>
      <c r="AF292" s="17">
        <v>0.133290636390934</v>
      </c>
      <c r="AG292" s="17">
        <v>0.15402782830346401</v>
      </c>
      <c r="AH292" s="17">
        <v>0.176685074237977</v>
      </c>
      <c r="AI292" s="17"/>
      <c r="AJ292" s="17">
        <v>0.13819679810923</v>
      </c>
      <c r="AK292" s="17">
        <v>0.193799980648479</v>
      </c>
      <c r="AL292" s="17">
        <v>0.103916962330215</v>
      </c>
      <c r="AM292" s="17">
        <v>0.12108871357314099</v>
      </c>
      <c r="AN292" s="17">
        <v>0.150573157913544</v>
      </c>
      <c r="AO292" s="17"/>
      <c r="AP292" s="17">
        <v>0.20835676199313</v>
      </c>
      <c r="AQ292" s="17">
        <v>0.158812381110261</v>
      </c>
      <c r="AR292" s="17">
        <v>9.5268086436084906E-2</v>
      </c>
      <c r="AS292" s="17">
        <v>0.12499972344690199</v>
      </c>
      <c r="AT292" s="17">
        <v>0.184054570441291</v>
      </c>
      <c r="AU292" s="17">
        <v>9.5019121447263905E-2</v>
      </c>
      <c r="AV292" s="17"/>
      <c r="AW292" s="17">
        <v>0.19995951181814101</v>
      </c>
      <c r="AX292" s="17">
        <v>0.153135536912065</v>
      </c>
      <c r="AY292" s="17">
        <v>0.122539448028416</v>
      </c>
      <c r="AZ292" s="17">
        <v>0.100979343471402</v>
      </c>
      <c r="BA292" s="17">
        <v>0.13187771039583601</v>
      </c>
      <c r="BB292" s="17">
        <v>0.152333949419174</v>
      </c>
      <c r="BC292" s="17">
        <v>0.17202989304362301</v>
      </c>
      <c r="BD292" s="17">
        <v>0.18773323526876901</v>
      </c>
      <c r="BE292" s="17">
        <v>0.136502391365703</v>
      </c>
      <c r="BF292" s="17">
        <v>0.12066395711851</v>
      </c>
      <c r="BG292" s="17">
        <v>0.22658607122214</v>
      </c>
      <c r="BH292" s="17">
        <v>0.14296176667383401</v>
      </c>
      <c r="BI292" s="17">
        <v>0.14321702934942401</v>
      </c>
      <c r="BJ292" s="17">
        <v>0.18318168076126401</v>
      </c>
      <c r="BK292" s="17">
        <v>0.149458075071154</v>
      </c>
      <c r="BL292" s="17">
        <v>0.18348739365561201</v>
      </c>
      <c r="BM292" s="17"/>
      <c r="BN292" s="17">
        <v>0.149548062992094</v>
      </c>
      <c r="BO292" s="17">
        <v>0.155137767265183</v>
      </c>
      <c r="BP292" s="17"/>
      <c r="BQ292" s="17">
        <v>0.21174973339550701</v>
      </c>
      <c r="BR292" s="17">
        <v>0.17938765168522999</v>
      </c>
      <c r="BS292" s="17"/>
      <c r="BT292" s="17">
        <v>0.19081670991684899</v>
      </c>
      <c r="BU292" s="17"/>
      <c r="BV292" s="17">
        <v>0.127859396140619</v>
      </c>
      <c r="BW292" s="17">
        <v>0.20138808966307001</v>
      </c>
      <c r="BX292" s="17">
        <v>0.143710354876804</v>
      </c>
      <c r="BY292" s="17"/>
      <c r="BZ292" s="17">
        <v>0.14486908402167201</v>
      </c>
      <c r="CA292" s="17">
        <v>0.13950186048709401</v>
      </c>
      <c r="CB292" s="17">
        <v>0.14024263159929101</v>
      </c>
      <c r="CC292" s="17">
        <v>0.17249283251129499</v>
      </c>
      <c r="CD292" s="17">
        <v>0.15854120521692999</v>
      </c>
      <c r="CE292" s="17">
        <v>0.144547427788278</v>
      </c>
      <c r="CF292" s="17">
        <v>0.20083452772509</v>
      </c>
      <c r="CG292" s="17"/>
      <c r="CH292" s="17">
        <v>0.16073181081895799</v>
      </c>
      <c r="CI292" s="17">
        <v>0.15260928440511101</v>
      </c>
      <c r="CJ292" s="17">
        <v>0.15812214775341099</v>
      </c>
      <c r="CK292" s="17">
        <v>0.153419862450108</v>
      </c>
      <c r="CL292" s="17">
        <v>8.5650729876793799E-2</v>
      </c>
    </row>
    <row r="293" spans="2:90" x14ac:dyDescent="0.3">
      <c r="B293" t="s">
        <v>198</v>
      </c>
      <c r="C293" s="17">
        <v>0.204114286546941</v>
      </c>
      <c r="D293" s="17">
        <v>0.19505914231336499</v>
      </c>
      <c r="E293" s="17">
        <v>0.21244344540093901</v>
      </c>
      <c r="F293" s="17"/>
      <c r="G293" s="17">
        <v>0.20967856941912399</v>
      </c>
      <c r="H293" s="17">
        <v>0.173795425312392</v>
      </c>
      <c r="I293" s="17">
        <v>0.23185936363424201</v>
      </c>
      <c r="J293" s="17">
        <v>0.249477172235995</v>
      </c>
      <c r="K293" s="17">
        <v>0.24088662567619701</v>
      </c>
      <c r="L293" s="17">
        <v>0.14098360707181001</v>
      </c>
      <c r="M293" s="17"/>
      <c r="N293" s="17">
        <v>0.16691513776546699</v>
      </c>
      <c r="O293" s="17">
        <v>0.237886990450074</v>
      </c>
      <c r="P293" s="17">
        <v>0.182023967558023</v>
      </c>
      <c r="Q293" s="17">
        <v>0.22830862588137499</v>
      </c>
      <c r="R293" s="17"/>
      <c r="S293" s="17">
        <v>0.14751529266329499</v>
      </c>
      <c r="T293" s="17">
        <v>0.221941297954934</v>
      </c>
      <c r="U293" s="17">
        <v>0.178277622027816</v>
      </c>
      <c r="V293" s="17">
        <v>0.19938789725134801</v>
      </c>
      <c r="W293" s="17">
        <v>0.225205130104947</v>
      </c>
      <c r="X293" s="17">
        <v>0.22012940779515999</v>
      </c>
      <c r="Y293" s="17">
        <v>0.21718198571375599</v>
      </c>
      <c r="Z293" s="17">
        <v>0.23236480493964901</v>
      </c>
      <c r="AA293" s="17">
        <v>0.20613480976217399</v>
      </c>
      <c r="AB293" s="17">
        <v>0.25190367239595401</v>
      </c>
      <c r="AC293" s="17">
        <v>0.197674073268887</v>
      </c>
      <c r="AD293" s="17">
        <v>0.164870728179838</v>
      </c>
      <c r="AE293" s="17"/>
      <c r="AF293" s="17">
        <v>0.21714559637467201</v>
      </c>
      <c r="AG293" s="17">
        <v>0.18912667543846801</v>
      </c>
      <c r="AH293" s="17">
        <v>0.18166542476799499</v>
      </c>
      <c r="AI293" s="17"/>
      <c r="AJ293" s="17">
        <v>0.16901433724260101</v>
      </c>
      <c r="AK293" s="17">
        <v>0.17011155687238</v>
      </c>
      <c r="AL293" s="17">
        <v>0.24038870982246299</v>
      </c>
      <c r="AM293" s="17">
        <v>0.27098129542612098</v>
      </c>
      <c r="AN293" s="17">
        <v>0.21832832551816</v>
      </c>
      <c r="AO293" s="17"/>
      <c r="AP293" s="17">
        <v>0.15143140949516901</v>
      </c>
      <c r="AQ293" s="17">
        <v>0.156256681583927</v>
      </c>
      <c r="AR293" s="17">
        <v>0.26651643894173399</v>
      </c>
      <c r="AS293" s="17">
        <v>0.25118668281613199</v>
      </c>
      <c r="AT293" s="17">
        <v>0.24972438878960401</v>
      </c>
      <c r="AU293" s="17">
        <v>0.21350671814159</v>
      </c>
      <c r="AV293" s="17"/>
      <c r="AW293" s="17">
        <v>0.10094668522599499</v>
      </c>
      <c r="AX293" s="17">
        <v>0.15990300930662901</v>
      </c>
      <c r="AY293" s="17">
        <v>0.25066393477189403</v>
      </c>
      <c r="AZ293" s="17">
        <v>0.184208345760872</v>
      </c>
      <c r="BA293" s="17">
        <v>0.238200774126689</v>
      </c>
      <c r="BB293" s="17">
        <v>0.19763937695112499</v>
      </c>
      <c r="BC293" s="17">
        <v>0.12913745576371199</v>
      </c>
      <c r="BD293" s="17">
        <v>0.224356467177668</v>
      </c>
      <c r="BE293" s="17">
        <v>0.24024323448842599</v>
      </c>
      <c r="BF293" s="17">
        <v>0.22640081980108701</v>
      </c>
      <c r="BG293" s="17">
        <v>0.26460275033788999</v>
      </c>
      <c r="BH293" s="17">
        <v>0.21142181074816799</v>
      </c>
      <c r="BI293" s="17">
        <v>0.17513731138139399</v>
      </c>
      <c r="BJ293" s="17">
        <v>0.18515312778621801</v>
      </c>
      <c r="BK293" s="17">
        <v>0.26991974850505601</v>
      </c>
      <c r="BL293" s="17">
        <v>0.161957509302427</v>
      </c>
      <c r="BM293" s="17"/>
      <c r="BN293" s="17">
        <v>0.192361000015115</v>
      </c>
      <c r="BO293" s="17">
        <v>0.221261242062191</v>
      </c>
      <c r="BP293" s="17"/>
      <c r="BQ293" s="17">
        <v>0.14516678116048901</v>
      </c>
      <c r="BR293" s="17">
        <v>0.21681189808510901</v>
      </c>
      <c r="BS293" s="17"/>
      <c r="BT293" s="17">
        <v>0.14834244239481501</v>
      </c>
      <c r="BU293" s="17"/>
      <c r="BV293" s="17">
        <v>0.21703502052239601</v>
      </c>
      <c r="BW293" s="17">
        <v>0.17803852366055001</v>
      </c>
      <c r="BX293" s="17">
        <v>0.20513822345501201</v>
      </c>
      <c r="BY293" s="17"/>
      <c r="BZ293" s="17">
        <v>0.24162334749487399</v>
      </c>
      <c r="CA293" s="17">
        <v>0.25702974420006602</v>
      </c>
      <c r="CB293" s="17">
        <v>0.22758631161924101</v>
      </c>
      <c r="CC293" s="17">
        <v>0.20741533224700701</v>
      </c>
      <c r="CD293" s="17">
        <v>0.205277081019828</v>
      </c>
      <c r="CE293" s="17">
        <v>0.18285459384507999</v>
      </c>
      <c r="CF293" s="17">
        <v>0.12708454711730799</v>
      </c>
      <c r="CG293" s="17"/>
      <c r="CH293" s="17">
        <v>0.11458387921348601</v>
      </c>
      <c r="CI293" s="17">
        <v>0.174833372280325</v>
      </c>
      <c r="CJ293" s="17">
        <v>0.22581348413647601</v>
      </c>
      <c r="CK293" s="17">
        <v>0.25098280523650601</v>
      </c>
      <c r="CL293" s="17">
        <v>0.31281056610431002</v>
      </c>
    </row>
    <row r="294" spans="2:90" x14ac:dyDescent="0.3">
      <c r="B294" t="s">
        <v>199</v>
      </c>
      <c r="C294" s="17">
        <v>0.206847651989993</v>
      </c>
      <c r="D294" s="17">
        <v>0.17942384330524599</v>
      </c>
      <c r="E294" s="17">
        <v>0.23238818907345299</v>
      </c>
      <c r="F294" s="17"/>
      <c r="G294" s="17">
        <v>0.15599122402983001</v>
      </c>
      <c r="H294" s="17">
        <v>0.113333634319237</v>
      </c>
      <c r="I294" s="17">
        <v>0.191226506753785</v>
      </c>
      <c r="J294" s="17">
        <v>0.26844931996861499</v>
      </c>
      <c r="K294" s="17">
        <v>0.27982221622886799</v>
      </c>
      <c r="L294" s="17">
        <v>0.230875510585447</v>
      </c>
      <c r="M294" s="17"/>
      <c r="N294" s="17">
        <v>0.151435092389685</v>
      </c>
      <c r="O294" s="17">
        <v>0.23561519702383399</v>
      </c>
      <c r="P294" s="17">
        <v>0.19984436894046601</v>
      </c>
      <c r="Q294" s="17">
        <v>0.242890863465833</v>
      </c>
      <c r="R294" s="17"/>
      <c r="S294" s="17">
        <v>0.12916833440847</v>
      </c>
      <c r="T294" s="17">
        <v>0.244531940695352</v>
      </c>
      <c r="U294" s="17">
        <v>0.27214980765518698</v>
      </c>
      <c r="V294" s="17">
        <v>0.24375477030780901</v>
      </c>
      <c r="W294" s="17">
        <v>0.22781018305574199</v>
      </c>
      <c r="X294" s="17">
        <v>0.148337983382787</v>
      </c>
      <c r="Y294" s="17">
        <v>0.17394468451373499</v>
      </c>
      <c r="Z294" s="17">
        <v>0.240495192417852</v>
      </c>
      <c r="AA294" s="17">
        <v>0.22203591031668701</v>
      </c>
      <c r="AB294" s="17">
        <v>0.19143535735963399</v>
      </c>
      <c r="AC294" s="17">
        <v>0.22685661442591701</v>
      </c>
      <c r="AD294" s="17">
        <v>0.248311171283809</v>
      </c>
      <c r="AE294" s="17"/>
      <c r="AF294" s="17">
        <v>0.20051804094551501</v>
      </c>
      <c r="AG294" s="17">
        <v>0.20854177620623701</v>
      </c>
      <c r="AH294" s="17">
        <v>0.226900857902642</v>
      </c>
      <c r="AI294" s="17"/>
      <c r="AJ294" s="17">
        <v>0.19154362820388299</v>
      </c>
      <c r="AK294" s="17">
        <v>0.16117693831270499</v>
      </c>
      <c r="AL294" s="17">
        <v>0.27717417181468001</v>
      </c>
      <c r="AM294" s="17">
        <v>0.23855742155173401</v>
      </c>
      <c r="AN294" s="17">
        <v>0.20574629293615301</v>
      </c>
      <c r="AO294" s="17"/>
      <c r="AP294" s="17">
        <v>0.13058201870417899</v>
      </c>
      <c r="AQ294" s="17">
        <v>0.18931658547177799</v>
      </c>
      <c r="AR294" s="17">
        <v>0.28438251416840699</v>
      </c>
      <c r="AS294" s="17">
        <v>0.19639956493201299</v>
      </c>
      <c r="AT294" s="17">
        <v>0.25601916244404899</v>
      </c>
      <c r="AU294" s="17">
        <v>0.27004357463115503</v>
      </c>
      <c r="AV294" s="17"/>
      <c r="AW294" s="17">
        <v>0.11461107035111701</v>
      </c>
      <c r="AX294" s="17">
        <v>0.20028882508864401</v>
      </c>
      <c r="AY294" s="17">
        <v>0.225856844448592</v>
      </c>
      <c r="AZ294" s="17">
        <v>0.22888123225267701</v>
      </c>
      <c r="BA294" s="17">
        <v>0.20470830425665301</v>
      </c>
      <c r="BB294" s="17">
        <v>0.193189881170657</v>
      </c>
      <c r="BC294" s="17">
        <v>0.27508155731846501</v>
      </c>
      <c r="BD294" s="17">
        <v>0.191244157476395</v>
      </c>
      <c r="BE294" s="17">
        <v>0.25229817509538</v>
      </c>
      <c r="BF294" s="17">
        <v>0.18510999353143701</v>
      </c>
      <c r="BG294" s="17">
        <v>0.18213352987105</v>
      </c>
      <c r="BH294" s="17">
        <v>0.19743433232004301</v>
      </c>
      <c r="BI294" s="17">
        <v>0.22722253345923599</v>
      </c>
      <c r="BJ294" s="17">
        <v>0.146431042107698</v>
      </c>
      <c r="BK294" s="17">
        <v>0.10082688136682</v>
      </c>
      <c r="BL294" s="17">
        <v>0.103298865785566</v>
      </c>
      <c r="BM294" s="17"/>
      <c r="BN294" s="17">
        <v>0.20951443251117499</v>
      </c>
      <c r="BO294" s="17">
        <v>0.205079734566118</v>
      </c>
      <c r="BP294" s="17"/>
      <c r="BQ294" s="17">
        <v>0.117067938266513</v>
      </c>
      <c r="BR294" s="17">
        <v>0.22628289250536299</v>
      </c>
      <c r="BS294" s="17"/>
      <c r="BT294" s="17">
        <v>0.11940912156609899</v>
      </c>
      <c r="BU294" s="17"/>
      <c r="BV294" s="17">
        <v>0.23477175660900201</v>
      </c>
      <c r="BW294" s="17">
        <v>0.18072249007487601</v>
      </c>
      <c r="BX294" s="17">
        <v>0.20357231999495701</v>
      </c>
      <c r="BY294" s="17"/>
      <c r="BZ294" s="17">
        <v>0.28163580842424302</v>
      </c>
      <c r="CA294" s="17">
        <v>0.259156187964726</v>
      </c>
      <c r="CB294" s="17">
        <v>0.21572046862910699</v>
      </c>
      <c r="CC294" s="17">
        <v>0.190784983504525</v>
      </c>
      <c r="CD294" s="17">
        <v>0.15921688344758</v>
      </c>
      <c r="CE294" s="17">
        <v>0.19991244731084801</v>
      </c>
      <c r="CF294" s="17">
        <v>0.10955950047709</v>
      </c>
      <c r="CG294" s="17"/>
      <c r="CH294" s="17">
        <v>7.7237135957319306E-2</v>
      </c>
      <c r="CI294" s="17">
        <v>0.19112103817777901</v>
      </c>
      <c r="CJ294" s="17">
        <v>0.216208922961039</v>
      </c>
      <c r="CK294" s="17">
        <v>0.28716460420449302</v>
      </c>
      <c r="CL294" s="17">
        <v>0.27034319277687702</v>
      </c>
    </row>
    <row r="295" spans="2:90" x14ac:dyDescent="0.3">
      <c r="B295" t="s">
        <v>200</v>
      </c>
      <c r="C295" s="17">
        <v>3.5164412340397702E-2</v>
      </c>
      <c r="D295" s="17">
        <v>2.9619839315540498E-2</v>
      </c>
      <c r="E295" s="17">
        <v>4.0861886065343002E-2</v>
      </c>
      <c r="F295" s="17"/>
      <c r="G295" s="17">
        <v>6.5223562816880401E-3</v>
      </c>
      <c r="H295" s="17">
        <v>1.1950833396474601E-2</v>
      </c>
      <c r="I295" s="17">
        <v>2.59209577497676E-2</v>
      </c>
      <c r="J295" s="17">
        <v>4.6674624800129599E-2</v>
      </c>
      <c r="K295" s="17">
        <v>4.9141418864625197E-2</v>
      </c>
      <c r="L295" s="17">
        <v>6.2008387367023299E-2</v>
      </c>
      <c r="M295" s="17"/>
      <c r="N295" s="17">
        <v>3.3969898274208703E-2</v>
      </c>
      <c r="O295" s="17">
        <v>3.14571288957851E-2</v>
      </c>
      <c r="P295" s="17">
        <v>5.5189147101118302E-2</v>
      </c>
      <c r="Q295" s="17">
        <v>2.3030136253227199E-2</v>
      </c>
      <c r="R295" s="17"/>
      <c r="S295" s="17">
        <v>2.6070301776130001E-2</v>
      </c>
      <c r="T295" s="17">
        <v>7.4216989441246495E-2</v>
      </c>
      <c r="U295" s="17">
        <v>1.24546713276747E-2</v>
      </c>
      <c r="V295" s="17">
        <v>3.5877565271520299E-2</v>
      </c>
      <c r="W295" s="17">
        <v>3.2651513420133699E-2</v>
      </c>
      <c r="X295" s="17">
        <v>3.1136882486282502E-2</v>
      </c>
      <c r="Y295" s="17">
        <v>5.4681490637481997E-2</v>
      </c>
      <c r="Z295" s="17">
        <v>1.0963918510508701E-2</v>
      </c>
      <c r="AA295" s="17">
        <v>4.3129401106073502E-2</v>
      </c>
      <c r="AB295" s="17">
        <v>2.11906828629734E-2</v>
      </c>
      <c r="AC295" s="17">
        <v>1.02312626039117E-2</v>
      </c>
      <c r="AD295" s="17">
        <v>1.86049199928504E-2</v>
      </c>
      <c r="AE295" s="17"/>
      <c r="AF295" s="17">
        <v>4.3484239780987297E-2</v>
      </c>
      <c r="AG295" s="17">
        <v>3.5926138951581699E-2</v>
      </c>
      <c r="AH295" s="17">
        <v>2.6567896639054199E-2</v>
      </c>
      <c r="AI295" s="17"/>
      <c r="AJ295" s="17">
        <v>4.1978425255644901E-2</v>
      </c>
      <c r="AK295" s="17">
        <v>2.9458635467232E-2</v>
      </c>
      <c r="AL295" s="17">
        <v>3.43238922212519E-2</v>
      </c>
      <c r="AM295" s="17">
        <v>2.7589417211755E-2</v>
      </c>
      <c r="AN295" s="17">
        <v>6.2281266061354097E-2</v>
      </c>
      <c r="AO295" s="17"/>
      <c r="AP295" s="17">
        <v>2.3940904585548799E-2</v>
      </c>
      <c r="AQ295" s="17">
        <v>4.7496510246480002E-2</v>
      </c>
      <c r="AR295" s="17">
        <v>4.0526511299842298E-2</v>
      </c>
      <c r="AS295" s="17">
        <v>3.1816980183207701E-2</v>
      </c>
      <c r="AT295" s="17">
        <v>2.51149597937733E-2</v>
      </c>
      <c r="AU295" s="17">
        <v>7.1891583484154406E-2</v>
      </c>
      <c r="AV295" s="17"/>
      <c r="AW295" s="17">
        <v>9.8569505318911205E-2</v>
      </c>
      <c r="AX295" s="17">
        <v>1.06343196708092E-2</v>
      </c>
      <c r="AY295" s="17">
        <v>2.6675323161687799E-2</v>
      </c>
      <c r="AZ295" s="17">
        <v>2.9506614800328301E-2</v>
      </c>
      <c r="BA295" s="17">
        <v>3.0587351382576601E-2</v>
      </c>
      <c r="BB295" s="17">
        <v>4.2699411042500697E-2</v>
      </c>
      <c r="BC295" s="17">
        <v>3.97619061695582E-2</v>
      </c>
      <c r="BD295" s="17">
        <v>3.2508553089415797E-2</v>
      </c>
      <c r="BE295" s="17">
        <v>4.1430947307428398E-2</v>
      </c>
      <c r="BF295" s="17">
        <v>1.86541504474655E-2</v>
      </c>
      <c r="BG295" s="17">
        <v>2.6426863730042199E-2</v>
      </c>
      <c r="BH295" s="17">
        <v>6.29881920499262E-2</v>
      </c>
      <c r="BI295" s="17">
        <v>1.3896715790678299E-2</v>
      </c>
      <c r="BJ295" s="17">
        <v>4.61460434946478E-2</v>
      </c>
      <c r="BK295" s="17">
        <v>6.3523054421327801E-2</v>
      </c>
      <c r="BL295" s="17">
        <v>1.6650921799284901E-2</v>
      </c>
      <c r="BM295" s="17"/>
      <c r="BN295" s="17">
        <v>3.8898133291551201E-2</v>
      </c>
      <c r="BO295" s="17">
        <v>2.9193697208613801E-2</v>
      </c>
      <c r="BP295" s="17"/>
      <c r="BQ295" s="17">
        <v>2.6812260619079601E-2</v>
      </c>
      <c r="BR295" s="17">
        <v>1.9380581802306299E-2</v>
      </c>
      <c r="BS295" s="17"/>
      <c r="BT295" s="17">
        <v>1.6201150231442901E-2</v>
      </c>
      <c r="BU295" s="17"/>
      <c r="BV295" s="17">
        <v>3.9790802224034999E-2</v>
      </c>
      <c r="BW295" s="17">
        <v>2.35784954014778E-2</v>
      </c>
      <c r="BX295" s="17">
        <v>3.9485950548961903E-2</v>
      </c>
      <c r="BY295" s="17"/>
      <c r="BZ295" s="17">
        <v>3.4513888449539801E-2</v>
      </c>
      <c r="CA295" s="17">
        <v>3.5226587554962503E-2</v>
      </c>
      <c r="CB295" s="17">
        <v>3.1587905355497901E-2</v>
      </c>
      <c r="CC295" s="17">
        <v>3.67094921115938E-2</v>
      </c>
      <c r="CD295" s="17">
        <v>3.6864747046720298E-2</v>
      </c>
      <c r="CE295" s="17">
        <v>2.6526801376666999E-2</v>
      </c>
      <c r="CF295" s="17">
        <v>2.72317568054204E-2</v>
      </c>
      <c r="CG295" s="17"/>
      <c r="CH295" s="17">
        <v>1.83400024545818E-2</v>
      </c>
      <c r="CI295" s="17">
        <v>4.0570138005152898E-2</v>
      </c>
      <c r="CJ295" s="17">
        <v>3.0599552187937199E-2</v>
      </c>
      <c r="CK295" s="17">
        <v>4.6195241505674403E-2</v>
      </c>
      <c r="CL295" s="17">
        <v>2.4958467172932101E-2</v>
      </c>
    </row>
    <row r="296" spans="2:90" x14ac:dyDescent="0.3">
      <c r="B296" t="s">
        <v>201</v>
      </c>
      <c r="C296" s="17">
        <v>0.17006066547203799</v>
      </c>
      <c r="D296" s="17">
        <v>0.153313455759093</v>
      </c>
      <c r="E296" s="17">
        <v>0.18680414950467</v>
      </c>
      <c r="F296" s="17"/>
      <c r="G296" s="17">
        <v>6.4128767818590005E-2</v>
      </c>
      <c r="H296" s="17">
        <v>2.78886392929527E-2</v>
      </c>
      <c r="I296" s="17">
        <v>6.5273741952030701E-2</v>
      </c>
      <c r="J296" s="17">
        <v>0.15356359218128501</v>
      </c>
      <c r="K296" s="17">
        <v>0.212042705857964</v>
      </c>
      <c r="L296" s="17">
        <v>0.42762374886260102</v>
      </c>
      <c r="M296" s="17"/>
      <c r="N296" s="17">
        <v>0.14585946666018601</v>
      </c>
      <c r="O296" s="17">
        <v>0.14279310610093901</v>
      </c>
      <c r="P296" s="17">
        <v>0.19810716024483199</v>
      </c>
      <c r="Q296" s="17">
        <v>0.199638665526121</v>
      </c>
      <c r="R296" s="17"/>
      <c r="S296" s="17">
        <v>0.13502591615149101</v>
      </c>
      <c r="T296" s="17">
        <v>0.19289284633015499</v>
      </c>
      <c r="U296" s="17">
        <v>0.26471150676261701</v>
      </c>
      <c r="V296" s="17">
        <v>0.19729085907843899</v>
      </c>
      <c r="W296" s="17">
        <v>0.16024800964508101</v>
      </c>
      <c r="X296" s="17">
        <v>0.16193818682831701</v>
      </c>
      <c r="Y296" s="17">
        <v>0.23255552194392901</v>
      </c>
      <c r="Z296" s="17">
        <v>0.15127493318765201</v>
      </c>
      <c r="AA296" s="17">
        <v>0.135651221458817</v>
      </c>
      <c r="AB296" s="17">
        <v>0.14771376285576401</v>
      </c>
      <c r="AC296" s="17">
        <v>0.15052427595714299</v>
      </c>
      <c r="AD296" s="17">
        <v>3.2705255828651497E-2</v>
      </c>
      <c r="AE296" s="17"/>
      <c r="AF296" s="17">
        <v>0.23200433252016001</v>
      </c>
      <c r="AG296" s="17">
        <v>0.152494700252159</v>
      </c>
      <c r="AH296" s="17">
        <v>0.13682475056313401</v>
      </c>
      <c r="AI296" s="17"/>
      <c r="AJ296" s="17">
        <v>0.23639668079352699</v>
      </c>
      <c r="AK296" s="17">
        <v>0.12900988767737601</v>
      </c>
      <c r="AL296" s="17">
        <v>0.24598512828425301</v>
      </c>
      <c r="AM296" s="17">
        <v>0.148146245410778</v>
      </c>
      <c r="AN296" s="17">
        <v>0.178782556344841</v>
      </c>
      <c r="AO296" s="17"/>
      <c r="AP296" s="17">
        <v>0.102085794609969</v>
      </c>
      <c r="AQ296" s="17">
        <v>0.18615484337979399</v>
      </c>
      <c r="AR296" s="17">
        <v>0.20380192214519</v>
      </c>
      <c r="AS296" s="17">
        <v>0.20740119579379901</v>
      </c>
      <c r="AT296" s="17">
        <v>0.13209636614033601</v>
      </c>
      <c r="AU296" s="17">
        <v>0.248861507909833</v>
      </c>
      <c r="AV296" s="17"/>
      <c r="AW296" s="17">
        <v>0.33679274002548798</v>
      </c>
      <c r="AX296" s="17">
        <v>0.29239083955244299</v>
      </c>
      <c r="AY296" s="17">
        <v>0.23248071615004401</v>
      </c>
      <c r="AZ296" s="17">
        <v>0.29289329838927097</v>
      </c>
      <c r="BA296" s="17">
        <v>0.22918798300103199</v>
      </c>
      <c r="BB296" s="17">
        <v>0.20644953404529801</v>
      </c>
      <c r="BC296" s="17">
        <v>0.116277354265986</v>
      </c>
      <c r="BD296" s="17">
        <v>0.183020530155591</v>
      </c>
      <c r="BE296" s="17">
        <v>0.131709310494907</v>
      </c>
      <c r="BF296" s="17">
        <v>0.195756057490371</v>
      </c>
      <c r="BG296" s="17">
        <v>8.0026415623544997E-2</v>
      </c>
      <c r="BH296" s="17">
        <v>9.5985933404632601E-2</v>
      </c>
      <c r="BI296" s="17">
        <v>0.11033882586342</v>
      </c>
      <c r="BJ296" s="17">
        <v>4.5164619158286401E-2</v>
      </c>
      <c r="BK296" s="17">
        <v>0.101511072656358</v>
      </c>
      <c r="BL296" s="17">
        <v>1.5942045024326602E-2</v>
      </c>
      <c r="BM296" s="17"/>
      <c r="BN296" s="17">
        <v>0.156606978388035</v>
      </c>
      <c r="BO296" s="17">
        <v>0.18673278143319899</v>
      </c>
      <c r="BP296" s="17"/>
      <c r="BQ296" s="17">
        <v>0.105189206758836</v>
      </c>
      <c r="BR296" s="17">
        <v>0.15097073964534499</v>
      </c>
      <c r="BS296" s="17"/>
      <c r="BT296" s="17">
        <v>7.99593711356507E-2</v>
      </c>
      <c r="BU296" s="17"/>
      <c r="BV296" s="17">
        <v>0.23280503137671901</v>
      </c>
      <c r="BW296" s="17">
        <v>0.13846289295799699</v>
      </c>
      <c r="BX296" s="17">
        <v>0.15402878703776801</v>
      </c>
      <c r="BY296" s="17"/>
      <c r="BZ296" s="17">
        <v>0.13750551825351701</v>
      </c>
      <c r="CA296" s="17">
        <v>0.16129116228960999</v>
      </c>
      <c r="CB296" s="17">
        <v>0.215149439793375</v>
      </c>
      <c r="CC296" s="17">
        <v>0.15584523852106499</v>
      </c>
      <c r="CD296" s="17">
        <v>0.183282908423608</v>
      </c>
      <c r="CE296" s="17">
        <v>0.146029483183513</v>
      </c>
      <c r="CF296" s="17">
        <v>0.115784004240642</v>
      </c>
      <c r="CG296" s="17"/>
      <c r="CH296" s="17">
        <v>9.1453608890721599E-2</v>
      </c>
      <c r="CI296" s="17">
        <v>0.180942368891123</v>
      </c>
      <c r="CJ296" s="17">
        <v>0.180755825539541</v>
      </c>
      <c r="CK296" s="17">
        <v>0.162181818953959</v>
      </c>
      <c r="CL296" s="17">
        <v>0.19378588811771599</v>
      </c>
    </row>
    <row r="297" spans="2:90" x14ac:dyDescent="0.3">
      <c r="B297" t="s">
        <v>202</v>
      </c>
      <c r="C297" s="17">
        <v>5.8643451085127196E-3</v>
      </c>
      <c r="D297" s="17">
        <v>2.9037430563747702E-3</v>
      </c>
      <c r="E297" s="17">
        <v>8.8042355338427795E-3</v>
      </c>
      <c r="F297" s="17"/>
      <c r="G297" s="17">
        <v>3.5105911055374E-3</v>
      </c>
      <c r="H297" s="17">
        <v>5.8487986127118002E-3</v>
      </c>
      <c r="I297" s="17">
        <v>2.6748871270925898E-3</v>
      </c>
      <c r="J297" s="17">
        <v>5.96490944221938E-3</v>
      </c>
      <c r="K297" s="17">
        <v>1.05204696137413E-2</v>
      </c>
      <c r="L297" s="17">
        <v>6.8474721731574999E-3</v>
      </c>
      <c r="M297" s="17"/>
      <c r="N297" s="17">
        <v>0</v>
      </c>
      <c r="O297" s="17">
        <v>8.30929505706356E-3</v>
      </c>
      <c r="P297" s="17">
        <v>8.3570944677437593E-3</v>
      </c>
      <c r="Q297" s="17">
        <v>7.5132751038554501E-3</v>
      </c>
      <c r="R297" s="17"/>
      <c r="S297" s="17">
        <v>4.0172037768051502E-3</v>
      </c>
      <c r="T297" s="17">
        <v>0</v>
      </c>
      <c r="U297" s="17">
        <v>0</v>
      </c>
      <c r="V297" s="17">
        <v>2.1452907605428201E-2</v>
      </c>
      <c r="W297" s="17">
        <v>1.31734492561053E-2</v>
      </c>
      <c r="X297" s="17">
        <v>0</v>
      </c>
      <c r="Y297" s="17">
        <v>1.3457852113501499E-2</v>
      </c>
      <c r="Z297" s="17">
        <v>1.0911251142216499E-2</v>
      </c>
      <c r="AA297" s="17">
        <v>0</v>
      </c>
      <c r="AB297" s="17">
        <v>0</v>
      </c>
      <c r="AC297" s="17">
        <v>9.0883575370162197E-3</v>
      </c>
      <c r="AD297" s="17">
        <v>1.6278114914823599E-2</v>
      </c>
      <c r="AE297" s="17"/>
      <c r="AF297" s="17">
        <v>9.5973781955890694E-3</v>
      </c>
      <c r="AG297" s="17">
        <v>3.7073061555732002E-3</v>
      </c>
      <c r="AH297" s="17">
        <v>6.6555276349725499E-3</v>
      </c>
      <c r="AI297" s="17"/>
      <c r="AJ297" s="17">
        <v>4.81262748286363E-3</v>
      </c>
      <c r="AK297" s="17">
        <v>2.8589940689130902E-3</v>
      </c>
      <c r="AL297" s="17">
        <v>0</v>
      </c>
      <c r="AM297" s="17">
        <v>8.4489167280999405E-3</v>
      </c>
      <c r="AN297" s="17">
        <v>0</v>
      </c>
      <c r="AO297" s="17"/>
      <c r="AP297" s="17">
        <v>3.61739037915509E-3</v>
      </c>
      <c r="AQ297" s="17">
        <v>6.0351223874463697E-3</v>
      </c>
      <c r="AR297" s="17">
        <v>0</v>
      </c>
      <c r="AS297" s="17">
        <v>8.7231317095005697E-3</v>
      </c>
      <c r="AT297" s="17">
        <v>0</v>
      </c>
      <c r="AU297" s="17">
        <v>1.73893391585212E-2</v>
      </c>
      <c r="AV297" s="17"/>
      <c r="AW297" s="17">
        <v>4.5350042795309103E-2</v>
      </c>
      <c r="AX297" s="17">
        <v>2.19671232166577E-2</v>
      </c>
      <c r="AY297" s="17">
        <v>7.4299622152398104E-3</v>
      </c>
      <c r="AZ297" s="17">
        <v>0</v>
      </c>
      <c r="BA297" s="17">
        <v>4.0408058170643404E-3</v>
      </c>
      <c r="BB297" s="17">
        <v>9.1922149999037004E-3</v>
      </c>
      <c r="BC297" s="17">
        <v>0</v>
      </c>
      <c r="BD297" s="17">
        <v>7.2332337915870697E-3</v>
      </c>
      <c r="BE297" s="17">
        <v>0</v>
      </c>
      <c r="BF297" s="17">
        <v>0</v>
      </c>
      <c r="BG297" s="17">
        <v>6.7700740351658703E-3</v>
      </c>
      <c r="BH297" s="17">
        <v>1.0899575427579199E-2</v>
      </c>
      <c r="BI297" s="17">
        <v>0</v>
      </c>
      <c r="BJ297" s="17">
        <v>0</v>
      </c>
      <c r="BK297" s="17">
        <v>0</v>
      </c>
      <c r="BL297" s="17">
        <v>0</v>
      </c>
      <c r="BM297" s="17"/>
      <c r="BN297" s="17">
        <v>5.9068236863833801E-3</v>
      </c>
      <c r="BO297" s="17">
        <v>4.7818977182571198E-3</v>
      </c>
      <c r="BP297" s="17"/>
      <c r="BQ297" s="17">
        <v>2.05531367217778E-3</v>
      </c>
      <c r="BR297" s="17">
        <v>5.4615978504549004E-3</v>
      </c>
      <c r="BS297" s="17"/>
      <c r="BT297" s="17">
        <v>4.3921293811500298E-3</v>
      </c>
      <c r="BU297" s="17"/>
      <c r="BV297" s="17">
        <v>6.7097546670210296E-3</v>
      </c>
      <c r="BW297" s="17">
        <v>2.3006461860637499E-3</v>
      </c>
      <c r="BX297" s="17">
        <v>7.2346165668069496E-3</v>
      </c>
      <c r="BY297" s="17"/>
      <c r="BZ297" s="17">
        <v>4.5900634045005998E-3</v>
      </c>
      <c r="CA297" s="17">
        <v>0</v>
      </c>
      <c r="CB297" s="17">
        <v>1.08500938010386E-2</v>
      </c>
      <c r="CC297" s="17">
        <v>4.0744235352569002E-3</v>
      </c>
      <c r="CD297" s="17">
        <v>0</v>
      </c>
      <c r="CE297" s="17">
        <v>4.2429187522708299E-3</v>
      </c>
      <c r="CF297" s="17">
        <v>8.8971640122630404E-3</v>
      </c>
      <c r="CG297" s="17"/>
      <c r="CH297" s="17">
        <v>5.2630007121964202E-3</v>
      </c>
      <c r="CI297" s="17">
        <v>5.2260484017044202E-3</v>
      </c>
      <c r="CJ297" s="17">
        <v>6.9901357163106304E-3</v>
      </c>
      <c r="CK297" s="17">
        <v>6.6073742152562001E-3</v>
      </c>
      <c r="CL297" s="17">
        <v>0</v>
      </c>
    </row>
    <row r="298" spans="2:90" x14ac:dyDescent="0.3">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row>
    <row r="299" spans="2:90" x14ac:dyDescent="0.3">
      <c r="B299" s="6" t="s">
        <v>206</v>
      </c>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row>
    <row r="300" spans="2:90" x14ac:dyDescent="0.3">
      <c r="B300" s="24" t="s">
        <v>110</v>
      </c>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row>
    <row r="301" spans="2:90" x14ac:dyDescent="0.3">
      <c r="B301" t="s">
        <v>194</v>
      </c>
      <c r="C301" s="17">
        <v>8.3815649502260395E-3</v>
      </c>
      <c r="D301" s="17">
        <v>9.0257399699750392E-3</v>
      </c>
      <c r="E301" s="17">
        <v>7.8184519225367698E-3</v>
      </c>
      <c r="F301" s="17"/>
      <c r="G301" s="17">
        <v>4.3453840186260403E-2</v>
      </c>
      <c r="H301" s="17">
        <v>1.15447296409819E-2</v>
      </c>
      <c r="I301" s="17">
        <v>2.1826528064055701E-3</v>
      </c>
      <c r="J301" s="17">
        <v>0</v>
      </c>
      <c r="K301" s="17">
        <v>0</v>
      </c>
      <c r="L301" s="17">
        <v>0</v>
      </c>
      <c r="M301" s="17"/>
      <c r="N301" s="17">
        <v>1.2058969987699401E-2</v>
      </c>
      <c r="O301" s="17">
        <v>4.4009791061639901E-3</v>
      </c>
      <c r="P301" s="17">
        <v>6.4019370319255203E-3</v>
      </c>
      <c r="Q301" s="17">
        <v>1.0375058643572899E-2</v>
      </c>
      <c r="R301" s="17"/>
      <c r="S301" s="17">
        <v>2.4643831903670602E-2</v>
      </c>
      <c r="T301" s="17">
        <v>3.77064753879953E-3</v>
      </c>
      <c r="U301" s="17">
        <v>0</v>
      </c>
      <c r="V301" s="17">
        <v>4.1585121606744404E-3</v>
      </c>
      <c r="W301" s="17">
        <v>0</v>
      </c>
      <c r="X301" s="17">
        <v>0</v>
      </c>
      <c r="Y301" s="17">
        <v>0</v>
      </c>
      <c r="Z301" s="17">
        <v>0</v>
      </c>
      <c r="AA301" s="17">
        <v>1.4030455438737099E-2</v>
      </c>
      <c r="AB301" s="17">
        <v>2.7944003378153601E-2</v>
      </c>
      <c r="AC301" s="17">
        <v>0</v>
      </c>
      <c r="AD301" s="17">
        <v>0</v>
      </c>
      <c r="AE301" s="17"/>
      <c r="AF301" s="17">
        <v>4.1253499938450301E-3</v>
      </c>
      <c r="AG301" s="17">
        <v>1.37913068876505E-2</v>
      </c>
      <c r="AH301" s="17">
        <v>3.8350930454762598E-3</v>
      </c>
      <c r="AI301" s="17"/>
      <c r="AJ301" s="17">
        <v>6.2986894409160802E-3</v>
      </c>
      <c r="AK301" s="17">
        <v>1.10584880170533E-2</v>
      </c>
      <c r="AL301" s="17">
        <v>5.3270662061117103E-3</v>
      </c>
      <c r="AM301" s="17">
        <v>1.9972930730701E-2</v>
      </c>
      <c r="AN301" s="17">
        <v>0</v>
      </c>
      <c r="AO301" s="17"/>
      <c r="AP301" s="17">
        <v>1.5267345954203501E-2</v>
      </c>
      <c r="AQ301" s="17">
        <v>1.07766887296094E-2</v>
      </c>
      <c r="AR301" s="17">
        <v>0</v>
      </c>
      <c r="AS301" s="17">
        <v>8.7501316732267499E-3</v>
      </c>
      <c r="AT301" s="17">
        <v>6.0389092327280298E-3</v>
      </c>
      <c r="AU301" s="17">
        <v>0</v>
      </c>
      <c r="AV301" s="17"/>
      <c r="AW301" s="17">
        <v>0</v>
      </c>
      <c r="AX301" s="17">
        <v>5.4071005526037802E-2</v>
      </c>
      <c r="AY301" s="17">
        <v>0</v>
      </c>
      <c r="AZ301" s="17">
        <v>3.6283788813129401E-2</v>
      </c>
      <c r="BA301" s="17">
        <v>9.1029572808296808E-3</v>
      </c>
      <c r="BB301" s="17">
        <v>0</v>
      </c>
      <c r="BC301" s="17">
        <v>0</v>
      </c>
      <c r="BD301" s="17">
        <v>0</v>
      </c>
      <c r="BE301" s="17">
        <v>8.9557377950935605E-3</v>
      </c>
      <c r="BF301" s="17">
        <v>0</v>
      </c>
      <c r="BG301" s="17">
        <v>6.6740590131268603E-3</v>
      </c>
      <c r="BH301" s="17">
        <v>0</v>
      </c>
      <c r="BI301" s="17">
        <v>1.05002598738307E-2</v>
      </c>
      <c r="BJ301" s="17">
        <v>0</v>
      </c>
      <c r="BK301" s="17">
        <v>0</v>
      </c>
      <c r="BL301" s="17">
        <v>2.0316239337256299E-2</v>
      </c>
      <c r="BM301" s="17"/>
      <c r="BN301" s="17">
        <v>7.5958735640868098E-3</v>
      </c>
      <c r="BO301" s="17">
        <v>9.5886850883812706E-3</v>
      </c>
      <c r="BP301" s="17"/>
      <c r="BQ301" s="17">
        <v>1.5386733152897399E-2</v>
      </c>
      <c r="BR301" s="17">
        <v>4.8667881590190197E-3</v>
      </c>
      <c r="BS301" s="17"/>
      <c r="BT301" s="17">
        <v>1.20435211748985E-2</v>
      </c>
      <c r="BU301" s="17"/>
      <c r="BV301" s="17">
        <v>6.9722245275439399E-3</v>
      </c>
      <c r="BW301" s="17">
        <v>7.6808908963979803E-3</v>
      </c>
      <c r="BX301" s="17">
        <v>8.1953827005316893E-3</v>
      </c>
      <c r="BY301" s="17"/>
      <c r="BZ301" s="17">
        <v>1.78373978125996E-2</v>
      </c>
      <c r="CA301" s="17">
        <v>0</v>
      </c>
      <c r="CB301" s="17">
        <v>1.0968675945378601E-2</v>
      </c>
      <c r="CC301" s="17">
        <v>1.3456320370786401E-2</v>
      </c>
      <c r="CD301" s="17">
        <v>8.3354889117824502E-3</v>
      </c>
      <c r="CE301" s="17">
        <v>4.8375894868189599E-3</v>
      </c>
      <c r="CF301" s="17">
        <v>1.1547755430784399E-2</v>
      </c>
      <c r="CG301" s="17"/>
      <c r="CH301" s="17">
        <v>3.2418958687567299E-2</v>
      </c>
      <c r="CI301" s="17">
        <v>3.7399614232716499E-3</v>
      </c>
      <c r="CJ301" s="17">
        <v>8.5146830715444495E-3</v>
      </c>
      <c r="CK301" s="17">
        <v>6.19367203192188E-3</v>
      </c>
      <c r="CL301" s="17">
        <v>0</v>
      </c>
    </row>
    <row r="302" spans="2:90" x14ac:dyDescent="0.3">
      <c r="B302" t="s">
        <v>195</v>
      </c>
      <c r="C302" s="17">
        <v>2.4642342984372002E-2</v>
      </c>
      <c r="D302" s="17">
        <v>2.9737868519754702E-2</v>
      </c>
      <c r="E302" s="17">
        <v>1.9857813607049801E-2</v>
      </c>
      <c r="F302" s="17"/>
      <c r="G302" s="17">
        <v>6.8087591491188995E-2</v>
      </c>
      <c r="H302" s="17">
        <v>4.8996506449864301E-2</v>
      </c>
      <c r="I302" s="17">
        <v>3.3950470648977701E-2</v>
      </c>
      <c r="J302" s="17">
        <v>3.0197264239158399E-3</v>
      </c>
      <c r="K302" s="17">
        <v>3.49110636472386E-3</v>
      </c>
      <c r="L302" s="17">
        <v>0</v>
      </c>
      <c r="M302" s="17"/>
      <c r="N302" s="17">
        <v>2.6350574557367199E-2</v>
      </c>
      <c r="O302" s="17">
        <v>3.3912076497027398E-2</v>
      </c>
      <c r="P302" s="17">
        <v>2.0288247050965599E-2</v>
      </c>
      <c r="Q302" s="17">
        <v>1.7256913813788102E-2</v>
      </c>
      <c r="R302" s="17"/>
      <c r="S302" s="17">
        <v>6.1038608659423101E-2</v>
      </c>
      <c r="T302" s="17">
        <v>7.7748515683167497E-3</v>
      </c>
      <c r="U302" s="17">
        <v>5.3566769912961696E-3</v>
      </c>
      <c r="V302" s="17">
        <v>2.13470231699367E-2</v>
      </c>
      <c r="W302" s="17">
        <v>1.39107414475029E-2</v>
      </c>
      <c r="X302" s="17">
        <v>1.64233377304315E-2</v>
      </c>
      <c r="Y302" s="17">
        <v>1.5961340572451101E-2</v>
      </c>
      <c r="Z302" s="17">
        <v>7.2611549209389406E-2</v>
      </c>
      <c r="AA302" s="17">
        <v>2.90307664150516E-2</v>
      </c>
      <c r="AB302" s="17">
        <v>1.4632688689262E-2</v>
      </c>
      <c r="AC302" s="17">
        <v>9.2889171376928301E-3</v>
      </c>
      <c r="AD302" s="17">
        <v>3.7224662546491198E-2</v>
      </c>
      <c r="AE302" s="17"/>
      <c r="AF302" s="17">
        <v>2.5281972755843801E-2</v>
      </c>
      <c r="AG302" s="17">
        <v>3.3144190528255998E-2</v>
      </c>
      <c r="AH302" s="17">
        <v>6.2563395496181198E-3</v>
      </c>
      <c r="AI302" s="17"/>
      <c r="AJ302" s="17">
        <v>2.0012103691965401E-2</v>
      </c>
      <c r="AK302" s="17">
        <v>3.7446541292081699E-2</v>
      </c>
      <c r="AL302" s="17">
        <v>6.6019196439049202E-3</v>
      </c>
      <c r="AM302" s="17">
        <v>8.5491960227388995E-3</v>
      </c>
      <c r="AN302" s="17">
        <v>8.9467159704980398E-2</v>
      </c>
      <c r="AO302" s="17"/>
      <c r="AP302" s="17">
        <v>5.0661570595599698E-2</v>
      </c>
      <c r="AQ302" s="17">
        <v>1.53328021834111E-2</v>
      </c>
      <c r="AR302" s="17">
        <v>8.8134289046324105E-3</v>
      </c>
      <c r="AS302" s="17">
        <v>2.1461484256952199E-2</v>
      </c>
      <c r="AT302" s="17">
        <v>4.2246549087459999E-2</v>
      </c>
      <c r="AU302" s="17">
        <v>6.0345455307528597E-3</v>
      </c>
      <c r="AV302" s="17"/>
      <c r="AW302" s="17">
        <v>0</v>
      </c>
      <c r="AX302" s="17">
        <v>2.2267564735889499E-2</v>
      </c>
      <c r="AY302" s="17">
        <v>2.8383984296860201E-2</v>
      </c>
      <c r="AZ302" s="17">
        <v>0</v>
      </c>
      <c r="BA302" s="17">
        <v>1.3247697388950199E-2</v>
      </c>
      <c r="BB302" s="17">
        <v>1.3763295345739E-2</v>
      </c>
      <c r="BC302" s="17">
        <v>5.8599142713038802E-2</v>
      </c>
      <c r="BD302" s="17">
        <v>6.5877946875741696E-3</v>
      </c>
      <c r="BE302" s="17">
        <v>1.7513841925177399E-2</v>
      </c>
      <c r="BF302" s="17">
        <v>1.9062004902802202E-2</v>
      </c>
      <c r="BG302" s="17">
        <v>7.0047827776592098E-3</v>
      </c>
      <c r="BH302" s="17">
        <v>8.6288903442240703E-2</v>
      </c>
      <c r="BI302" s="17">
        <v>0</v>
      </c>
      <c r="BJ302" s="17">
        <v>6.7461667985007301E-2</v>
      </c>
      <c r="BK302" s="17">
        <v>0</v>
      </c>
      <c r="BL302" s="17">
        <v>6.4800429882868202E-2</v>
      </c>
      <c r="BM302" s="17"/>
      <c r="BN302" s="17">
        <v>2.5280487373018402E-2</v>
      </c>
      <c r="BO302" s="17">
        <v>2.4118102392928598E-2</v>
      </c>
      <c r="BP302" s="17"/>
      <c r="BQ302" s="17">
        <v>4.7236868881113003E-2</v>
      </c>
      <c r="BR302" s="17">
        <v>2.71183108564007E-2</v>
      </c>
      <c r="BS302" s="17"/>
      <c r="BT302" s="17">
        <v>5.1931074276322001E-2</v>
      </c>
      <c r="BU302" s="17"/>
      <c r="BV302" s="17">
        <v>1.11971024366099E-2</v>
      </c>
      <c r="BW302" s="17">
        <v>4.9143527255828101E-2</v>
      </c>
      <c r="BX302" s="17">
        <v>1.82638760039745E-2</v>
      </c>
      <c r="BY302" s="17"/>
      <c r="BZ302" s="17">
        <v>1.0237509556353301E-2</v>
      </c>
      <c r="CA302" s="17">
        <v>2.1868524438561202E-2</v>
      </c>
      <c r="CB302" s="17">
        <v>2.6141437895162101E-2</v>
      </c>
      <c r="CC302" s="17">
        <v>2.9524125266476998E-2</v>
      </c>
      <c r="CD302" s="17">
        <v>2.3151499342387898E-2</v>
      </c>
      <c r="CE302" s="17">
        <v>3.4121585304482303E-2</v>
      </c>
      <c r="CF302" s="17">
        <v>4.2301027289403E-2</v>
      </c>
      <c r="CG302" s="17"/>
      <c r="CH302" s="17">
        <v>0.11074392238349701</v>
      </c>
      <c r="CI302" s="17">
        <v>2.5999895884837101E-2</v>
      </c>
      <c r="CJ302" s="17">
        <v>1.0699074148906799E-2</v>
      </c>
      <c r="CK302" s="17">
        <v>6.6009324282569597E-3</v>
      </c>
      <c r="CL302" s="17">
        <v>0</v>
      </c>
    </row>
    <row r="303" spans="2:90" x14ac:dyDescent="0.3">
      <c r="B303" t="s">
        <v>196</v>
      </c>
      <c r="C303" s="17">
        <v>2.3723409271909499E-2</v>
      </c>
      <c r="D303" s="17">
        <v>2.8603908068976499E-2</v>
      </c>
      <c r="E303" s="17">
        <v>1.9141741652032099E-2</v>
      </c>
      <c r="F303" s="17"/>
      <c r="G303" s="17">
        <v>6.1092904462528998E-2</v>
      </c>
      <c r="H303" s="17">
        <v>5.4959374117572499E-2</v>
      </c>
      <c r="I303" s="17">
        <v>3.1547116924524901E-2</v>
      </c>
      <c r="J303" s="17">
        <v>2.6374491382228599E-3</v>
      </c>
      <c r="K303" s="17">
        <v>0</v>
      </c>
      <c r="L303" s="17">
        <v>0</v>
      </c>
      <c r="M303" s="17"/>
      <c r="N303" s="17">
        <v>2.9582497285132899E-2</v>
      </c>
      <c r="O303" s="17">
        <v>2.0249432746811999E-2</v>
      </c>
      <c r="P303" s="17">
        <v>2.27884377211433E-2</v>
      </c>
      <c r="Q303" s="17">
        <v>2.20733090840994E-2</v>
      </c>
      <c r="R303" s="17"/>
      <c r="S303" s="17">
        <v>3.2280819644001597E-2</v>
      </c>
      <c r="T303" s="17">
        <v>9.8315180231120097E-3</v>
      </c>
      <c r="U303" s="17">
        <v>1.1982475239121399E-2</v>
      </c>
      <c r="V303" s="17">
        <v>2.1012815611229099E-2</v>
      </c>
      <c r="W303" s="17">
        <v>5.7797923605423698E-2</v>
      </c>
      <c r="X303" s="17">
        <v>4.4076960145157003E-2</v>
      </c>
      <c r="Y303" s="17">
        <v>3.5906501126593E-2</v>
      </c>
      <c r="Z303" s="17">
        <v>1.2426300900209301E-2</v>
      </c>
      <c r="AA303" s="17">
        <v>5.4034964178853997E-3</v>
      </c>
      <c r="AB303" s="17">
        <v>1.45781690861578E-2</v>
      </c>
      <c r="AC303" s="17">
        <v>3.5983707616951001E-2</v>
      </c>
      <c r="AD303" s="17">
        <v>0</v>
      </c>
      <c r="AE303" s="17"/>
      <c r="AF303" s="17">
        <v>1.6444274827981501E-2</v>
      </c>
      <c r="AG303" s="17">
        <v>2.5081145915442901E-2</v>
      </c>
      <c r="AH303" s="17">
        <v>2.38157705617849E-2</v>
      </c>
      <c r="AI303" s="17"/>
      <c r="AJ303" s="17">
        <v>2.65852980966866E-2</v>
      </c>
      <c r="AK303" s="17">
        <v>2.7012485576209E-2</v>
      </c>
      <c r="AL303" s="17">
        <v>1.6887482650442098E-2</v>
      </c>
      <c r="AM303" s="17">
        <v>3.24813544841841E-2</v>
      </c>
      <c r="AN303" s="17">
        <v>1.98887355172781E-2</v>
      </c>
      <c r="AO303" s="17"/>
      <c r="AP303" s="17">
        <v>3.5168460008751103E-2</v>
      </c>
      <c r="AQ303" s="17">
        <v>3.6894905394153299E-2</v>
      </c>
      <c r="AR303" s="17">
        <v>1.4725771657963901E-2</v>
      </c>
      <c r="AS303" s="17">
        <v>2.0641045581814899E-2</v>
      </c>
      <c r="AT303" s="17">
        <v>1.44397954436926E-2</v>
      </c>
      <c r="AU303" s="17">
        <v>4.9295347744209598E-3</v>
      </c>
      <c r="AV303" s="17"/>
      <c r="AW303" s="17">
        <v>0</v>
      </c>
      <c r="AX303" s="17">
        <v>4.2650362320997899E-2</v>
      </c>
      <c r="AY303" s="17">
        <v>3.5571283818246001E-2</v>
      </c>
      <c r="AZ303" s="17">
        <v>1.52466814039661E-2</v>
      </c>
      <c r="BA303" s="17">
        <v>3.2890281547448698E-2</v>
      </c>
      <c r="BB303" s="17">
        <v>1.93938829430358E-2</v>
      </c>
      <c r="BC303" s="17">
        <v>3.9913233856392102E-2</v>
      </c>
      <c r="BD303" s="17">
        <v>5.8048155711170604E-3</v>
      </c>
      <c r="BE303" s="17">
        <v>7.9548825932719992E-3</v>
      </c>
      <c r="BF303" s="17">
        <v>1.9503553561937701E-2</v>
      </c>
      <c r="BG303" s="17">
        <v>1.37917184964064E-2</v>
      </c>
      <c r="BH303" s="17">
        <v>1.8575931910161901E-2</v>
      </c>
      <c r="BI303" s="17">
        <v>3.6303798363271397E-2</v>
      </c>
      <c r="BJ303" s="17">
        <v>1.69166726253277E-2</v>
      </c>
      <c r="BK303" s="17">
        <v>4.4118916595894002E-2</v>
      </c>
      <c r="BL303" s="17">
        <v>3.6729777001929302E-2</v>
      </c>
      <c r="BM303" s="17"/>
      <c r="BN303" s="17">
        <v>2.3264530802696099E-2</v>
      </c>
      <c r="BO303" s="17">
        <v>2.4701530078028201E-2</v>
      </c>
      <c r="BP303" s="17"/>
      <c r="BQ303" s="17">
        <v>3.6971370768940102E-2</v>
      </c>
      <c r="BR303" s="17">
        <v>1.32297113402204E-2</v>
      </c>
      <c r="BS303" s="17"/>
      <c r="BT303" s="17">
        <v>3.1044103881292199E-2</v>
      </c>
      <c r="BU303" s="17"/>
      <c r="BV303" s="17">
        <v>2.7580106247759702E-2</v>
      </c>
      <c r="BW303" s="17">
        <v>3.2600295650492897E-2</v>
      </c>
      <c r="BX303" s="17">
        <v>1.6034210994248101E-2</v>
      </c>
      <c r="BY303" s="17"/>
      <c r="BZ303" s="17">
        <v>1.9746555548627701E-2</v>
      </c>
      <c r="CA303" s="17">
        <v>2.21701634511829E-2</v>
      </c>
      <c r="CB303" s="17">
        <v>1.8933642661287501E-2</v>
      </c>
      <c r="CC303" s="17">
        <v>4.0536169905672201E-2</v>
      </c>
      <c r="CD303" s="17">
        <v>2.29469645998501E-2</v>
      </c>
      <c r="CE303" s="17">
        <v>3.6322502024416899E-2</v>
      </c>
      <c r="CF303" s="17">
        <v>1.1735247593554E-2</v>
      </c>
      <c r="CG303" s="17"/>
      <c r="CH303" s="17">
        <v>8.2960492027735505E-2</v>
      </c>
      <c r="CI303" s="17">
        <v>2.8415657735917602E-2</v>
      </c>
      <c r="CJ303" s="17">
        <v>1.30683284810292E-2</v>
      </c>
      <c r="CK303" s="17">
        <v>3.38881913687498E-3</v>
      </c>
      <c r="CL303" s="17">
        <v>1.2583106155650101E-2</v>
      </c>
    </row>
    <row r="304" spans="2:90" x14ac:dyDescent="0.3">
      <c r="B304" t="s">
        <v>197</v>
      </c>
      <c r="C304" s="17">
        <v>2.31105372676432E-2</v>
      </c>
      <c r="D304" s="17">
        <v>2.7322430481012398E-2</v>
      </c>
      <c r="E304" s="17">
        <v>1.9177441282286101E-2</v>
      </c>
      <c r="F304" s="17"/>
      <c r="G304" s="17">
        <v>3.3478973445984599E-2</v>
      </c>
      <c r="H304" s="17">
        <v>5.1554032673203097E-2</v>
      </c>
      <c r="I304" s="17">
        <v>2.6391697264996499E-2</v>
      </c>
      <c r="J304" s="17">
        <v>8.0610570578183108E-3</v>
      </c>
      <c r="K304" s="17">
        <v>1.0295341296156901E-2</v>
      </c>
      <c r="L304" s="17">
        <v>1.11084907210354E-2</v>
      </c>
      <c r="M304" s="17"/>
      <c r="N304" s="17">
        <v>3.4071055728553401E-2</v>
      </c>
      <c r="O304" s="17">
        <v>2.0036393665505199E-2</v>
      </c>
      <c r="P304" s="17">
        <v>1.9761606605864498E-2</v>
      </c>
      <c r="Q304" s="17">
        <v>1.58299136338871E-2</v>
      </c>
      <c r="R304" s="17"/>
      <c r="S304" s="17">
        <v>3.5679472396079402E-2</v>
      </c>
      <c r="T304" s="17">
        <v>2.4520360094161399E-2</v>
      </c>
      <c r="U304" s="17">
        <v>2.3924273834069101E-2</v>
      </c>
      <c r="V304" s="17">
        <v>5.4431722834440404E-3</v>
      </c>
      <c r="W304" s="17">
        <v>1.1965784329312799E-2</v>
      </c>
      <c r="X304" s="17">
        <v>2.04904441925212E-2</v>
      </c>
      <c r="Y304" s="17">
        <v>2.9265233741711201E-2</v>
      </c>
      <c r="Z304" s="17">
        <v>1.0229717831492799E-2</v>
      </c>
      <c r="AA304" s="17">
        <v>2.8339820326068799E-2</v>
      </c>
      <c r="AB304" s="17">
        <v>2.9201762665462001E-2</v>
      </c>
      <c r="AC304" s="17">
        <v>2.67316137618533E-2</v>
      </c>
      <c r="AD304" s="17">
        <v>0</v>
      </c>
      <c r="AE304" s="17"/>
      <c r="AF304" s="17">
        <v>1.35849549688443E-2</v>
      </c>
      <c r="AG304" s="17">
        <v>2.60185932719257E-2</v>
      </c>
      <c r="AH304" s="17">
        <v>4.6797348505243502E-2</v>
      </c>
      <c r="AI304" s="17"/>
      <c r="AJ304" s="17">
        <v>2.7551954679998401E-2</v>
      </c>
      <c r="AK304" s="17">
        <v>2.62337240531978E-2</v>
      </c>
      <c r="AL304" s="17">
        <v>4.6803032139234299E-2</v>
      </c>
      <c r="AM304" s="17">
        <v>1.5512297244800599E-2</v>
      </c>
      <c r="AN304" s="17">
        <v>2.8511476514098098E-2</v>
      </c>
      <c r="AO304" s="17"/>
      <c r="AP304" s="17">
        <v>2.7497732978821701E-2</v>
      </c>
      <c r="AQ304" s="17">
        <v>3.3202637053354397E-2</v>
      </c>
      <c r="AR304" s="17">
        <v>2.5958667194815401E-2</v>
      </c>
      <c r="AS304" s="17">
        <v>1.7621298494483399E-2</v>
      </c>
      <c r="AT304" s="17">
        <v>2.8955686363529701E-2</v>
      </c>
      <c r="AU304" s="17">
        <v>1.6580338756479102E-2</v>
      </c>
      <c r="AV304" s="17"/>
      <c r="AW304" s="17">
        <v>4.76532522633972E-2</v>
      </c>
      <c r="AX304" s="17">
        <v>5.5694040686521097E-2</v>
      </c>
      <c r="AY304" s="17">
        <v>1.45677789530707E-2</v>
      </c>
      <c r="AZ304" s="17">
        <v>8.7674249604224406E-3</v>
      </c>
      <c r="BA304" s="17">
        <v>2.1364793392750998E-2</v>
      </c>
      <c r="BB304" s="17">
        <v>1.8010105852738101E-2</v>
      </c>
      <c r="BC304" s="17">
        <v>1.16367326980816E-2</v>
      </c>
      <c r="BD304" s="17">
        <v>1.2353340627611399E-2</v>
      </c>
      <c r="BE304" s="17">
        <v>2.40051779072201E-2</v>
      </c>
      <c r="BF304" s="17">
        <v>3.0129929713437201E-2</v>
      </c>
      <c r="BG304" s="17">
        <v>1.24979940782505E-2</v>
      </c>
      <c r="BH304" s="17">
        <v>1.7817167540190498E-2</v>
      </c>
      <c r="BI304" s="17">
        <v>0</v>
      </c>
      <c r="BJ304" s="17">
        <v>6.9123681500711798E-2</v>
      </c>
      <c r="BK304" s="17">
        <v>5.6863343240290902E-2</v>
      </c>
      <c r="BL304" s="17">
        <v>5.3089820605047099E-2</v>
      </c>
      <c r="BM304" s="17"/>
      <c r="BN304" s="17">
        <v>2.8788037570987302E-2</v>
      </c>
      <c r="BO304" s="17">
        <v>1.45520258922694E-2</v>
      </c>
      <c r="BP304" s="17"/>
      <c r="BQ304" s="17">
        <v>2.65510870812583E-2</v>
      </c>
      <c r="BR304" s="17">
        <v>3.3298956076214602E-2</v>
      </c>
      <c r="BS304" s="17"/>
      <c r="BT304" s="17">
        <v>2.7094816677531101E-2</v>
      </c>
      <c r="BU304" s="17"/>
      <c r="BV304" s="17">
        <v>2.91518910382517E-2</v>
      </c>
      <c r="BW304" s="17">
        <v>2.83593081008542E-2</v>
      </c>
      <c r="BX304" s="17">
        <v>1.8241208957944399E-2</v>
      </c>
      <c r="BY304" s="17"/>
      <c r="BZ304" s="17">
        <v>4.4307792470224599E-3</v>
      </c>
      <c r="CA304" s="17">
        <v>1.8031902455819201E-2</v>
      </c>
      <c r="CB304" s="17">
        <v>1.49887686310704E-2</v>
      </c>
      <c r="CC304" s="17">
        <v>4.9288046918669601E-2</v>
      </c>
      <c r="CD304" s="17">
        <v>1.1002074045839701E-2</v>
      </c>
      <c r="CE304" s="17">
        <v>2.8992590712910202E-2</v>
      </c>
      <c r="CF304" s="17">
        <v>3.8945244728789803E-2</v>
      </c>
      <c r="CG304" s="17"/>
      <c r="CH304" s="17">
        <v>5.2743790894730101E-2</v>
      </c>
      <c r="CI304" s="17">
        <v>2.7791186113635499E-2</v>
      </c>
      <c r="CJ304" s="17">
        <v>1.2958722036981301E-2</v>
      </c>
      <c r="CK304" s="17">
        <v>1.7006896179786599E-2</v>
      </c>
      <c r="CL304" s="17">
        <v>2.4308268376597001E-2</v>
      </c>
    </row>
    <row r="305" spans="2:90" x14ac:dyDescent="0.3">
      <c r="B305" t="s">
        <v>198</v>
      </c>
      <c r="C305" s="17">
        <v>2.8103635369809501E-2</v>
      </c>
      <c r="D305" s="17">
        <v>3.28995763882034E-2</v>
      </c>
      <c r="E305" s="17">
        <v>2.3639328399185901E-2</v>
      </c>
      <c r="F305" s="17"/>
      <c r="G305" s="17">
        <v>5.1616891022417698E-2</v>
      </c>
      <c r="H305" s="17">
        <v>4.1902342279551599E-2</v>
      </c>
      <c r="I305" s="17">
        <v>2.7687996060218201E-2</v>
      </c>
      <c r="J305" s="17">
        <v>2.2460232935910901E-2</v>
      </c>
      <c r="K305" s="17">
        <v>9.6807371238932897E-3</v>
      </c>
      <c r="L305" s="17">
        <v>1.8488784179571401E-2</v>
      </c>
      <c r="M305" s="17"/>
      <c r="N305" s="17">
        <v>4.1578694189788802E-2</v>
      </c>
      <c r="O305" s="17">
        <v>1.8400278143685299E-2</v>
      </c>
      <c r="P305" s="17">
        <v>3.4194664593608801E-2</v>
      </c>
      <c r="Q305" s="17">
        <v>1.85705373993434E-2</v>
      </c>
      <c r="R305" s="17"/>
      <c r="S305" s="17">
        <v>5.5713441191678599E-2</v>
      </c>
      <c r="T305" s="17">
        <v>4.3056040044047603E-2</v>
      </c>
      <c r="U305" s="17">
        <v>5.7471763230028602E-3</v>
      </c>
      <c r="V305" s="17">
        <v>5.1893701473952501E-3</v>
      </c>
      <c r="W305" s="17">
        <v>5.27156135510954E-2</v>
      </c>
      <c r="X305" s="17">
        <v>3.5670377208542797E-2</v>
      </c>
      <c r="Y305" s="17">
        <v>1.2656120169362999E-2</v>
      </c>
      <c r="Z305" s="17">
        <v>1.9393235397415599E-2</v>
      </c>
      <c r="AA305" s="17">
        <v>2.00651061023478E-2</v>
      </c>
      <c r="AB305" s="17">
        <v>2.1071075523445899E-2</v>
      </c>
      <c r="AC305" s="17">
        <v>1.9404793604793101E-2</v>
      </c>
      <c r="AD305" s="17">
        <v>0</v>
      </c>
      <c r="AE305" s="17"/>
      <c r="AF305" s="17">
        <v>1.9376416509380798E-2</v>
      </c>
      <c r="AG305" s="17">
        <v>2.9747193107864101E-2</v>
      </c>
      <c r="AH305" s="17">
        <v>2.8697536662681902E-2</v>
      </c>
      <c r="AI305" s="17"/>
      <c r="AJ305" s="17">
        <v>2.0358470013493501E-2</v>
      </c>
      <c r="AK305" s="17">
        <v>4.2010377597294202E-2</v>
      </c>
      <c r="AL305" s="17">
        <v>2.14842704510185E-2</v>
      </c>
      <c r="AM305" s="17">
        <v>4.04414154042348E-2</v>
      </c>
      <c r="AN305" s="17">
        <v>1.8402126496986599E-2</v>
      </c>
      <c r="AO305" s="17"/>
      <c r="AP305" s="17">
        <v>5.2251129946751899E-2</v>
      </c>
      <c r="AQ305" s="17">
        <v>1.82163880808414E-2</v>
      </c>
      <c r="AR305" s="17">
        <v>1.9148073440240401E-2</v>
      </c>
      <c r="AS305" s="17">
        <v>2.59095454955343E-2</v>
      </c>
      <c r="AT305" s="17">
        <v>3.2396895817245003E-2</v>
      </c>
      <c r="AU305" s="17">
        <v>5.0069895484726804E-3</v>
      </c>
      <c r="AV305" s="17"/>
      <c r="AW305" s="17">
        <v>0</v>
      </c>
      <c r="AX305" s="17">
        <v>5.8108073099221599E-2</v>
      </c>
      <c r="AY305" s="17">
        <v>2.61592646021899E-2</v>
      </c>
      <c r="AZ305" s="17">
        <v>2.1785241240715701E-2</v>
      </c>
      <c r="BA305" s="17">
        <v>1.21599934479445E-2</v>
      </c>
      <c r="BB305" s="17">
        <v>3.5060398570661698E-2</v>
      </c>
      <c r="BC305" s="17">
        <v>5.3053908287202897E-2</v>
      </c>
      <c r="BD305" s="17">
        <v>1.94258783557907E-2</v>
      </c>
      <c r="BE305" s="17">
        <v>4.2407842678753499E-2</v>
      </c>
      <c r="BF305" s="17">
        <v>3.8187842187792198E-2</v>
      </c>
      <c r="BG305" s="17">
        <v>1.7599921550166701E-2</v>
      </c>
      <c r="BH305" s="17">
        <v>2.8935290787517099E-2</v>
      </c>
      <c r="BI305" s="17">
        <v>1.25068162671626E-2</v>
      </c>
      <c r="BJ305" s="17">
        <v>1.6948988230417E-2</v>
      </c>
      <c r="BK305" s="17">
        <v>1.6329980066448101E-2</v>
      </c>
      <c r="BL305" s="17">
        <v>4.2503037388008397E-2</v>
      </c>
      <c r="BM305" s="17"/>
      <c r="BN305" s="17">
        <v>2.8158529170315201E-2</v>
      </c>
      <c r="BO305" s="17">
        <v>2.7387969856665299E-2</v>
      </c>
      <c r="BP305" s="17"/>
      <c r="BQ305" s="17">
        <v>5.39193277831806E-2</v>
      </c>
      <c r="BR305" s="17">
        <v>2.84002343676634E-2</v>
      </c>
      <c r="BS305" s="17"/>
      <c r="BT305" s="17">
        <v>5.3909000474942501E-2</v>
      </c>
      <c r="BU305" s="17"/>
      <c r="BV305" s="17">
        <v>3.7462486497929402E-2</v>
      </c>
      <c r="BW305" s="17">
        <v>2.6227687636057401E-2</v>
      </c>
      <c r="BX305" s="17">
        <v>2.7279705038681001E-2</v>
      </c>
      <c r="BY305" s="17"/>
      <c r="BZ305" s="17">
        <v>1.45181946246475E-2</v>
      </c>
      <c r="CA305" s="17">
        <v>1.5668830905046099E-2</v>
      </c>
      <c r="CB305" s="17">
        <v>2.6974120106273501E-2</v>
      </c>
      <c r="CC305" s="17">
        <v>4.3248934432572501E-2</v>
      </c>
      <c r="CD305" s="17">
        <v>2.3532726780202001E-2</v>
      </c>
      <c r="CE305" s="17">
        <v>3.9386059335832099E-2</v>
      </c>
      <c r="CF305" s="17">
        <v>4.5207986568545203E-2</v>
      </c>
      <c r="CG305" s="17"/>
      <c r="CH305" s="17">
        <v>5.8997504129960902E-2</v>
      </c>
      <c r="CI305" s="17">
        <v>2.3511509673105401E-2</v>
      </c>
      <c r="CJ305" s="17">
        <v>2.60268795082483E-2</v>
      </c>
      <c r="CK305" s="17">
        <v>2.5535814322342799E-2</v>
      </c>
      <c r="CL305" s="17">
        <v>2.42986870912014E-2</v>
      </c>
    </row>
    <row r="306" spans="2:90" x14ac:dyDescent="0.3">
      <c r="B306" t="s">
        <v>199</v>
      </c>
      <c r="C306" s="17">
        <v>0.38944710428826401</v>
      </c>
      <c r="D306" s="17">
        <v>0.43304211057590403</v>
      </c>
      <c r="E306" s="17">
        <v>0.34788208231894002</v>
      </c>
      <c r="F306" s="17"/>
      <c r="G306" s="17">
        <v>0.29038857519989503</v>
      </c>
      <c r="H306" s="17">
        <v>0.42520470857912401</v>
      </c>
      <c r="I306" s="17">
        <v>0.360763950895158</v>
      </c>
      <c r="J306" s="17">
        <v>0.30160221238288898</v>
      </c>
      <c r="K306" s="17">
        <v>0.427164975735222</v>
      </c>
      <c r="L306" s="17">
        <v>0.49552415053782201</v>
      </c>
      <c r="M306" s="17"/>
      <c r="N306" s="17">
        <v>0.53376058039345897</v>
      </c>
      <c r="O306" s="17">
        <v>0.378883971195078</v>
      </c>
      <c r="P306" s="17">
        <v>0.38825402730468001</v>
      </c>
      <c r="Q306" s="17">
        <v>0.24539300637811801</v>
      </c>
      <c r="R306" s="17"/>
      <c r="S306" s="17">
        <v>0.40025974642808598</v>
      </c>
      <c r="T306" s="17">
        <v>0.42537539952383302</v>
      </c>
      <c r="U306" s="17">
        <v>0.41487062291460403</v>
      </c>
      <c r="V306" s="17">
        <v>0.37898532246016498</v>
      </c>
      <c r="W306" s="17">
        <v>0.38458688446032102</v>
      </c>
      <c r="X306" s="17">
        <v>0.33451558068021398</v>
      </c>
      <c r="Y306" s="17">
        <v>0.39887459145131099</v>
      </c>
      <c r="Z306" s="17">
        <v>0.31549487272055099</v>
      </c>
      <c r="AA306" s="17">
        <v>0.41947047792437903</v>
      </c>
      <c r="AB306" s="17">
        <v>0.40604021260545597</v>
      </c>
      <c r="AC306" s="17">
        <v>0.35131697883393398</v>
      </c>
      <c r="AD306" s="17">
        <v>0.29888858226628401</v>
      </c>
      <c r="AE306" s="17"/>
      <c r="AF306" s="17">
        <v>0.39741410584806602</v>
      </c>
      <c r="AG306" s="17">
        <v>0.42249512387921001</v>
      </c>
      <c r="AH306" s="17">
        <v>0.317984828477959</v>
      </c>
      <c r="AI306" s="17"/>
      <c r="AJ306" s="17">
        <v>0.47442160548142098</v>
      </c>
      <c r="AK306" s="17">
        <v>0.42322235609785502</v>
      </c>
      <c r="AL306" s="17">
        <v>0.48332386239905301</v>
      </c>
      <c r="AM306" s="17">
        <v>0.321248391907757</v>
      </c>
      <c r="AN306" s="17">
        <v>0.282999632269821</v>
      </c>
      <c r="AO306" s="17"/>
      <c r="AP306" s="17">
        <v>0.44339229306969802</v>
      </c>
      <c r="AQ306" s="17">
        <v>0.45815741108585001</v>
      </c>
      <c r="AR306" s="17">
        <v>0.40761074396649799</v>
      </c>
      <c r="AS306" s="17">
        <v>0.37420118198354702</v>
      </c>
      <c r="AT306" s="17">
        <v>0.25555375601464903</v>
      </c>
      <c r="AU306" s="17">
        <v>0.42831199156857902</v>
      </c>
      <c r="AV306" s="17"/>
      <c r="AW306" s="17">
        <v>0.20891098110619</v>
      </c>
      <c r="AX306" s="17">
        <v>9.5598052429169203E-2</v>
      </c>
      <c r="AY306" s="17">
        <v>0.19548326026079499</v>
      </c>
      <c r="AZ306" s="17">
        <v>0.223354585969988</v>
      </c>
      <c r="BA306" s="17">
        <v>0.25621324495883002</v>
      </c>
      <c r="BB306" s="17">
        <v>0.319848305760569</v>
      </c>
      <c r="BC306" s="17">
        <v>0.37178011725400101</v>
      </c>
      <c r="BD306" s="17">
        <v>0.48855538631855899</v>
      </c>
      <c r="BE306" s="17">
        <v>0.39404655172129599</v>
      </c>
      <c r="BF306" s="17">
        <v>0.45164821512133202</v>
      </c>
      <c r="BG306" s="17">
        <v>0.50536271168701896</v>
      </c>
      <c r="BH306" s="17">
        <v>0.48416053159656203</v>
      </c>
      <c r="BI306" s="17">
        <v>0.59156247371889803</v>
      </c>
      <c r="BJ306" s="17">
        <v>0.55251967676959102</v>
      </c>
      <c r="BK306" s="17">
        <v>0.77770189449223104</v>
      </c>
      <c r="BL306" s="17">
        <v>0.66013850450081701</v>
      </c>
      <c r="BM306" s="17"/>
      <c r="BN306" s="17">
        <v>0.42491831408917102</v>
      </c>
      <c r="BO306" s="17">
        <v>0.33734785948805301</v>
      </c>
      <c r="BP306" s="17"/>
      <c r="BQ306" s="17">
        <v>0.46673617215972601</v>
      </c>
      <c r="BR306" s="17">
        <v>0.338953239803156</v>
      </c>
      <c r="BS306" s="17"/>
      <c r="BT306" s="17">
        <v>0.45615013566353702</v>
      </c>
      <c r="BU306" s="17"/>
      <c r="BV306" s="17">
        <v>0.28739205642878801</v>
      </c>
      <c r="BW306" s="17">
        <v>0.37041296733207302</v>
      </c>
      <c r="BX306" s="17">
        <v>0.453801913619374</v>
      </c>
      <c r="BY306" s="17"/>
      <c r="BZ306" s="17">
        <v>0.182110841128032</v>
      </c>
      <c r="CA306" s="17">
        <v>0.18413726901150501</v>
      </c>
      <c r="CB306" s="17">
        <v>0.260424187556338</v>
      </c>
      <c r="CC306" s="17">
        <v>0.356176928417623</v>
      </c>
      <c r="CD306" s="17">
        <v>0.49830414530960199</v>
      </c>
      <c r="CE306" s="17">
        <v>0.52517392902688997</v>
      </c>
      <c r="CF306" s="17">
        <v>0.66157588230127995</v>
      </c>
      <c r="CG306" s="17"/>
      <c r="CH306" s="17">
        <v>0.453023141670862</v>
      </c>
      <c r="CI306" s="17">
        <v>0.58042060896523495</v>
      </c>
      <c r="CJ306" s="17">
        <v>0.32417331493863599</v>
      </c>
      <c r="CK306" s="17">
        <v>0.13125077238395</v>
      </c>
      <c r="CL306" s="17">
        <v>6.7859140707042201E-2</v>
      </c>
    </row>
    <row r="307" spans="2:90" x14ac:dyDescent="0.3">
      <c r="B307" t="s">
        <v>200</v>
      </c>
      <c r="C307" s="17">
        <v>0.34051762484308501</v>
      </c>
      <c r="D307" s="17">
        <v>0.30634515720175198</v>
      </c>
      <c r="E307" s="17">
        <v>0.37266365080026298</v>
      </c>
      <c r="F307" s="17"/>
      <c r="G307" s="17">
        <v>0.32921319767632001</v>
      </c>
      <c r="H307" s="17">
        <v>0.267244947186768</v>
      </c>
      <c r="I307" s="17">
        <v>0.37736294514852298</v>
      </c>
      <c r="J307" s="17">
        <v>0.438068559858872</v>
      </c>
      <c r="K307" s="17">
        <v>0.34513178069665601</v>
      </c>
      <c r="L307" s="17">
        <v>0.29544755823789898</v>
      </c>
      <c r="M307" s="17"/>
      <c r="N307" s="17">
        <v>0.26300769827336101</v>
      </c>
      <c r="O307" s="17">
        <v>0.381041539522464</v>
      </c>
      <c r="P307" s="17">
        <v>0.37408765413641099</v>
      </c>
      <c r="Q307" s="17">
        <v>0.35210044447322197</v>
      </c>
      <c r="R307" s="17"/>
      <c r="S307" s="17">
        <v>0.26590296490577497</v>
      </c>
      <c r="T307" s="17">
        <v>0.31742425823596898</v>
      </c>
      <c r="U307" s="17">
        <v>0.32939665448011102</v>
      </c>
      <c r="V307" s="17">
        <v>0.414656447896466</v>
      </c>
      <c r="W307" s="17">
        <v>0.305404287633261</v>
      </c>
      <c r="X307" s="17">
        <v>0.37299269778632499</v>
      </c>
      <c r="Y307" s="17">
        <v>0.338911234914617</v>
      </c>
      <c r="Z307" s="17">
        <v>0.38920182047021201</v>
      </c>
      <c r="AA307" s="17">
        <v>0.32314244889685301</v>
      </c>
      <c r="AB307" s="17">
        <v>0.32156509702421299</v>
      </c>
      <c r="AC307" s="17">
        <v>0.406440175873023</v>
      </c>
      <c r="AD307" s="17">
        <v>0.53252427167377503</v>
      </c>
      <c r="AE307" s="17"/>
      <c r="AF307" s="17">
        <v>0.339520870016638</v>
      </c>
      <c r="AG307" s="17">
        <v>0.32086942801087898</v>
      </c>
      <c r="AH307" s="17">
        <v>0.36385140311337399</v>
      </c>
      <c r="AI307" s="17"/>
      <c r="AJ307" s="17">
        <v>0.30804572007674103</v>
      </c>
      <c r="AK307" s="17">
        <v>0.297976964621882</v>
      </c>
      <c r="AL307" s="17">
        <v>0.28158551899349399</v>
      </c>
      <c r="AM307" s="17">
        <v>0.39332017882458897</v>
      </c>
      <c r="AN307" s="17">
        <v>0.386761030019171</v>
      </c>
      <c r="AO307" s="17"/>
      <c r="AP307" s="17">
        <v>0.27303045460212599</v>
      </c>
      <c r="AQ307" s="17">
        <v>0.32703099738937702</v>
      </c>
      <c r="AR307" s="17">
        <v>0.328548893652507</v>
      </c>
      <c r="AS307" s="17">
        <v>0.37561467106521901</v>
      </c>
      <c r="AT307" s="17">
        <v>0.434315196484027</v>
      </c>
      <c r="AU307" s="17">
        <v>0.32293880183824603</v>
      </c>
      <c r="AV307" s="17"/>
      <c r="AW307" s="17">
        <v>0.14815817242484</v>
      </c>
      <c r="AX307" s="17">
        <v>0.28661772275655301</v>
      </c>
      <c r="AY307" s="17">
        <v>0.31257217645216001</v>
      </c>
      <c r="AZ307" s="17">
        <v>0.35696351845630098</v>
      </c>
      <c r="BA307" s="17">
        <v>0.41696870144510501</v>
      </c>
      <c r="BB307" s="17">
        <v>0.41325697229024899</v>
      </c>
      <c r="BC307" s="17">
        <v>0.39742111170245398</v>
      </c>
      <c r="BD307" s="17">
        <v>0.30101356079788899</v>
      </c>
      <c r="BE307" s="17">
        <v>0.41448573016495099</v>
      </c>
      <c r="BF307" s="17">
        <v>0.38513999437268798</v>
      </c>
      <c r="BG307" s="17">
        <v>0.38480548540249199</v>
      </c>
      <c r="BH307" s="17">
        <v>0.344708482464122</v>
      </c>
      <c r="BI307" s="17">
        <v>0.30438762453601598</v>
      </c>
      <c r="BJ307" s="17">
        <v>0.277029312888945</v>
      </c>
      <c r="BK307" s="17">
        <v>0.10498586560513599</v>
      </c>
      <c r="BL307" s="17">
        <v>0.115667575212759</v>
      </c>
      <c r="BM307" s="17"/>
      <c r="BN307" s="17">
        <v>0.33242695784516701</v>
      </c>
      <c r="BO307" s="17">
        <v>0.35539580757981298</v>
      </c>
      <c r="BP307" s="17"/>
      <c r="BQ307" s="17">
        <v>0.258290605955312</v>
      </c>
      <c r="BR307" s="17">
        <v>0.377673117289132</v>
      </c>
      <c r="BS307" s="17"/>
      <c r="BT307" s="17">
        <v>0.26638467090995699</v>
      </c>
      <c r="BU307" s="17"/>
      <c r="BV307" s="17">
        <v>0.31627373726476699</v>
      </c>
      <c r="BW307" s="17">
        <v>0.34326623756370001</v>
      </c>
      <c r="BX307" s="17">
        <v>0.34799516809063602</v>
      </c>
      <c r="BY307" s="17"/>
      <c r="BZ307" s="17">
        <v>0.38201771147310598</v>
      </c>
      <c r="CA307" s="17">
        <v>0.43127792037833301</v>
      </c>
      <c r="CB307" s="17">
        <v>0.45617671400877202</v>
      </c>
      <c r="CC307" s="17">
        <v>0.362443620922414</v>
      </c>
      <c r="CD307" s="17">
        <v>0.33499660041749701</v>
      </c>
      <c r="CE307" s="17">
        <v>0.26690097768350202</v>
      </c>
      <c r="CF307" s="17">
        <v>0.15270203780237099</v>
      </c>
      <c r="CG307" s="17"/>
      <c r="CH307" s="17">
        <v>0.16510390339200801</v>
      </c>
      <c r="CI307" s="17">
        <v>0.25764656126500701</v>
      </c>
      <c r="CJ307" s="17">
        <v>0.42162781294040103</v>
      </c>
      <c r="CK307" s="17">
        <v>0.44762294679460601</v>
      </c>
      <c r="CL307" s="17">
        <v>0.37549936377148002</v>
      </c>
    </row>
    <row r="308" spans="2:90" x14ac:dyDescent="0.3">
      <c r="B308" t="s">
        <v>201</v>
      </c>
      <c r="C308" s="17">
        <v>0.142463565156699</v>
      </c>
      <c r="D308" s="17">
        <v>0.116225175041121</v>
      </c>
      <c r="E308" s="17">
        <v>0.16730547115086</v>
      </c>
      <c r="F308" s="17"/>
      <c r="G308" s="17">
        <v>9.9870029497857907E-2</v>
      </c>
      <c r="H308" s="17">
        <v>8.6800973932960004E-2</v>
      </c>
      <c r="I308" s="17">
        <v>0.12895362014806699</v>
      </c>
      <c r="J308" s="17">
        <v>0.198842638930667</v>
      </c>
      <c r="K308" s="17">
        <v>0.179859036854115</v>
      </c>
      <c r="L308" s="17">
        <v>0.15645346701670401</v>
      </c>
      <c r="M308" s="17"/>
      <c r="N308" s="17">
        <v>4.95001001665588E-2</v>
      </c>
      <c r="O308" s="17">
        <v>0.13120942171869401</v>
      </c>
      <c r="P308" s="17">
        <v>0.117645314512724</v>
      </c>
      <c r="Q308" s="17">
        <v>0.27762467752298198</v>
      </c>
      <c r="R308" s="17"/>
      <c r="S308" s="17">
        <v>9.9266387996763406E-2</v>
      </c>
      <c r="T308" s="17">
        <v>0.157930899207509</v>
      </c>
      <c r="U308" s="17">
        <v>0.185187335379006</v>
      </c>
      <c r="V308" s="17">
        <v>0.13295120771939101</v>
      </c>
      <c r="W308" s="17">
        <v>0.15978255374240499</v>
      </c>
      <c r="X308" s="17">
        <v>0.15918432438548599</v>
      </c>
      <c r="Y308" s="17">
        <v>0.13278601412350999</v>
      </c>
      <c r="Z308" s="17">
        <v>0.13781148757287101</v>
      </c>
      <c r="AA308" s="17">
        <v>0.14114077492514601</v>
      </c>
      <c r="AB308" s="17">
        <v>0.15079993733014899</v>
      </c>
      <c r="AC308" s="17">
        <v>0.141446855827743</v>
      </c>
      <c r="AD308" s="17">
        <v>0.115084368598627</v>
      </c>
      <c r="AE308" s="17"/>
      <c r="AF308" s="17">
        <v>0.168624061073916</v>
      </c>
      <c r="AG308" s="17">
        <v>0.107500631443269</v>
      </c>
      <c r="AH308" s="17">
        <v>0.179289891791616</v>
      </c>
      <c r="AI308" s="17"/>
      <c r="AJ308" s="17">
        <v>9.7915406643194494E-2</v>
      </c>
      <c r="AK308" s="17">
        <v>0.12227481943379601</v>
      </c>
      <c r="AL308" s="17">
        <v>0.12548517537369</v>
      </c>
      <c r="AM308" s="17">
        <v>0.14517973194995701</v>
      </c>
      <c r="AN308" s="17">
        <v>0.15522318015487299</v>
      </c>
      <c r="AO308" s="17"/>
      <c r="AP308" s="17">
        <v>8.8506127524957304E-2</v>
      </c>
      <c r="AQ308" s="17">
        <v>8.1191052906518096E-2</v>
      </c>
      <c r="AR308" s="17">
        <v>0.179190182012504</v>
      </c>
      <c r="AS308" s="17">
        <v>0.13682450776157801</v>
      </c>
      <c r="AT308" s="17">
        <v>0.15872477432065599</v>
      </c>
      <c r="AU308" s="17">
        <v>0.187902447097062</v>
      </c>
      <c r="AV308" s="17"/>
      <c r="AW308" s="17">
        <v>0.59527759420557302</v>
      </c>
      <c r="AX308" s="17">
        <v>0.32526530240822299</v>
      </c>
      <c r="AY308" s="17">
        <v>0.33996065541380499</v>
      </c>
      <c r="AZ308" s="17">
        <v>0.300062240346676</v>
      </c>
      <c r="BA308" s="17">
        <v>0.21011402840802201</v>
      </c>
      <c r="BB308" s="17">
        <v>0.161829081989141</v>
      </c>
      <c r="BC308" s="17">
        <v>6.7595753488829902E-2</v>
      </c>
      <c r="BD308" s="17">
        <v>0.14602780125251499</v>
      </c>
      <c r="BE308" s="17">
        <v>8.2940300209955006E-2</v>
      </c>
      <c r="BF308" s="17">
        <v>5.6328460140010798E-2</v>
      </c>
      <c r="BG308" s="17">
        <v>5.2263326994879601E-2</v>
      </c>
      <c r="BH308" s="17">
        <v>8.6141168316275392E-3</v>
      </c>
      <c r="BI308" s="17">
        <v>3.26963964763421E-2</v>
      </c>
      <c r="BJ308" s="17">
        <v>0</v>
      </c>
      <c r="BK308" s="17">
        <v>0</v>
      </c>
      <c r="BL308" s="17">
        <v>6.7546160713148999E-3</v>
      </c>
      <c r="BM308" s="17"/>
      <c r="BN308" s="17">
        <v>0.11192781949106199</v>
      </c>
      <c r="BO308" s="17">
        <v>0.18429046196319801</v>
      </c>
      <c r="BP308" s="17"/>
      <c r="BQ308" s="17">
        <v>8.3440703795333304E-2</v>
      </c>
      <c r="BR308" s="17">
        <v>0.15708441147587601</v>
      </c>
      <c r="BS308" s="17"/>
      <c r="BT308" s="17">
        <v>8.57223342423446E-2</v>
      </c>
      <c r="BU308" s="17"/>
      <c r="BV308" s="17">
        <v>0.26316488215485201</v>
      </c>
      <c r="BW308" s="17">
        <v>0.11271828948190001</v>
      </c>
      <c r="BX308" s="17">
        <v>9.6338671316141905E-2</v>
      </c>
      <c r="BY308" s="17"/>
      <c r="BZ308" s="17">
        <v>0.34878463010685301</v>
      </c>
      <c r="CA308" s="17">
        <v>0.26691197039987102</v>
      </c>
      <c r="CB308" s="17">
        <v>0.16412217260274301</v>
      </c>
      <c r="CC308" s="17">
        <v>9.0254026037258198E-2</v>
      </c>
      <c r="CD308" s="17">
        <v>7.4662841033459701E-2</v>
      </c>
      <c r="CE308" s="17">
        <v>6.4264766425147807E-2</v>
      </c>
      <c r="CF308" s="17">
        <v>3.12632122194638E-2</v>
      </c>
      <c r="CG308" s="17"/>
      <c r="CH308" s="17">
        <v>4.4008286813639198E-2</v>
      </c>
      <c r="CI308" s="17">
        <v>4.9685656745898303E-2</v>
      </c>
      <c r="CJ308" s="17">
        <v>0.15498362196247201</v>
      </c>
      <c r="CK308" s="17">
        <v>0.30867423046918602</v>
      </c>
      <c r="CL308" s="17">
        <v>0.48153534557750999</v>
      </c>
    </row>
    <row r="309" spans="2:90" x14ac:dyDescent="0.3">
      <c r="B309" t="s">
        <v>202</v>
      </c>
      <c r="C309" s="17">
        <v>1.9610215867992099E-2</v>
      </c>
      <c r="D309" s="17">
        <v>1.6798033753301699E-2</v>
      </c>
      <c r="E309" s="17">
        <v>2.2514018866845401E-2</v>
      </c>
      <c r="F309" s="17"/>
      <c r="G309" s="17">
        <v>2.2797997017546499E-2</v>
      </c>
      <c r="H309" s="17">
        <v>1.17923851399749E-2</v>
      </c>
      <c r="I309" s="17">
        <v>1.11595501031286E-2</v>
      </c>
      <c r="J309" s="17">
        <v>2.53081232717044E-2</v>
      </c>
      <c r="K309" s="17">
        <v>2.4377021929232901E-2</v>
      </c>
      <c r="L309" s="17">
        <v>2.2977549306968301E-2</v>
      </c>
      <c r="M309" s="17"/>
      <c r="N309" s="17">
        <v>1.00898294180795E-2</v>
      </c>
      <c r="O309" s="17">
        <v>1.1865907404570801E-2</v>
      </c>
      <c r="P309" s="17">
        <v>1.6578111042676799E-2</v>
      </c>
      <c r="Q309" s="17">
        <v>4.0776139050986399E-2</v>
      </c>
      <c r="R309" s="17"/>
      <c r="S309" s="17">
        <v>2.5214726874522499E-2</v>
      </c>
      <c r="T309" s="17">
        <v>1.0316025764251601E-2</v>
      </c>
      <c r="U309" s="17">
        <v>2.3534784838789201E-2</v>
      </c>
      <c r="V309" s="17">
        <v>1.6256128551297801E-2</v>
      </c>
      <c r="W309" s="17">
        <v>1.3836211230678699E-2</v>
      </c>
      <c r="X309" s="17">
        <v>1.66462778713217E-2</v>
      </c>
      <c r="Y309" s="17">
        <v>3.5638963900443903E-2</v>
      </c>
      <c r="Z309" s="17">
        <v>4.2831015897859197E-2</v>
      </c>
      <c r="AA309" s="17">
        <v>1.93766535535316E-2</v>
      </c>
      <c r="AB309" s="17">
        <v>1.4167053697700599E-2</v>
      </c>
      <c r="AC309" s="17">
        <v>9.3869573440096207E-3</v>
      </c>
      <c r="AD309" s="17">
        <v>1.6278114914823599E-2</v>
      </c>
      <c r="AE309" s="17"/>
      <c r="AF309" s="17">
        <v>1.5627994005484199E-2</v>
      </c>
      <c r="AG309" s="17">
        <v>2.13523869555024E-2</v>
      </c>
      <c r="AH309" s="17">
        <v>2.9471788292246399E-2</v>
      </c>
      <c r="AI309" s="17"/>
      <c r="AJ309" s="17">
        <v>1.8810751875584099E-2</v>
      </c>
      <c r="AK309" s="17">
        <v>1.27642433106299E-2</v>
      </c>
      <c r="AL309" s="17">
        <v>1.25016721430518E-2</v>
      </c>
      <c r="AM309" s="17">
        <v>2.3294503431037401E-2</v>
      </c>
      <c r="AN309" s="17">
        <v>1.8746659322791601E-2</v>
      </c>
      <c r="AO309" s="17"/>
      <c r="AP309" s="17">
        <v>1.42248853190908E-2</v>
      </c>
      <c r="AQ309" s="17">
        <v>1.9197117176884999E-2</v>
      </c>
      <c r="AR309" s="17">
        <v>1.6004239170838399E-2</v>
      </c>
      <c r="AS309" s="17">
        <v>1.8976133687644899E-2</v>
      </c>
      <c r="AT309" s="17">
        <v>2.73284372360122E-2</v>
      </c>
      <c r="AU309" s="17">
        <v>2.8295350885987901E-2</v>
      </c>
      <c r="AV309" s="17"/>
      <c r="AW309" s="17">
        <v>0</v>
      </c>
      <c r="AX309" s="17">
        <v>5.9727876037386697E-2</v>
      </c>
      <c r="AY309" s="17">
        <v>4.73015962028729E-2</v>
      </c>
      <c r="AZ309" s="17">
        <v>3.7536518808801697E-2</v>
      </c>
      <c r="BA309" s="17">
        <v>2.7938302130118602E-2</v>
      </c>
      <c r="BB309" s="17">
        <v>1.8837957247866501E-2</v>
      </c>
      <c r="BC309" s="17">
        <v>0</v>
      </c>
      <c r="BD309" s="17">
        <v>2.02314223889433E-2</v>
      </c>
      <c r="BE309" s="17">
        <v>7.6899350042810601E-3</v>
      </c>
      <c r="BF309" s="17">
        <v>0</v>
      </c>
      <c r="BG309" s="17">
        <v>0</v>
      </c>
      <c r="BH309" s="17">
        <v>1.0899575427579199E-2</v>
      </c>
      <c r="BI309" s="17">
        <v>1.2042630764478601E-2</v>
      </c>
      <c r="BJ309" s="17">
        <v>0</v>
      </c>
      <c r="BK309" s="17">
        <v>0</v>
      </c>
      <c r="BL309" s="17">
        <v>0</v>
      </c>
      <c r="BM309" s="17"/>
      <c r="BN309" s="17">
        <v>1.7639450093496201E-2</v>
      </c>
      <c r="BO309" s="17">
        <v>2.2617557660663E-2</v>
      </c>
      <c r="BP309" s="17"/>
      <c r="BQ309" s="17">
        <v>1.1467130422239799E-2</v>
      </c>
      <c r="BR309" s="17">
        <v>1.9375230632316699E-2</v>
      </c>
      <c r="BS309" s="17"/>
      <c r="BT309" s="17">
        <v>1.5720342699174598E-2</v>
      </c>
      <c r="BU309" s="17"/>
      <c r="BV309" s="17">
        <v>2.0805513403498201E-2</v>
      </c>
      <c r="BW309" s="17">
        <v>2.9590796082697102E-2</v>
      </c>
      <c r="BX309" s="17">
        <v>1.38498632784682E-2</v>
      </c>
      <c r="BY309" s="17"/>
      <c r="BZ309" s="17">
        <v>2.0316380502758601E-2</v>
      </c>
      <c r="CA309" s="17">
        <v>3.9933418959681402E-2</v>
      </c>
      <c r="CB309" s="17">
        <v>2.1270280592974901E-2</v>
      </c>
      <c r="CC309" s="17">
        <v>1.50718277285267E-2</v>
      </c>
      <c r="CD309" s="17">
        <v>3.0676595593795101E-3</v>
      </c>
      <c r="CE309" s="17">
        <v>0</v>
      </c>
      <c r="CF309" s="17">
        <v>4.72160606580914E-3</v>
      </c>
      <c r="CG309" s="17"/>
      <c r="CH309" s="17">
        <v>0</v>
      </c>
      <c r="CI309" s="17">
        <v>2.7889621930915799E-3</v>
      </c>
      <c r="CJ309" s="17">
        <v>2.7947562911781201E-2</v>
      </c>
      <c r="CK309" s="17">
        <v>5.3725916253074699E-2</v>
      </c>
      <c r="CL309" s="17">
        <v>1.39160883205193E-2</v>
      </c>
    </row>
    <row r="310" spans="2:90" x14ac:dyDescent="0.3">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row>
    <row r="311" spans="2:90" x14ac:dyDescent="0.3">
      <c r="B311" s="6" t="s">
        <v>207</v>
      </c>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row>
    <row r="312" spans="2:90" x14ac:dyDescent="0.3">
      <c r="B312" s="24" t="s">
        <v>110</v>
      </c>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row>
    <row r="313" spans="2:90" x14ac:dyDescent="0.3">
      <c r="B313" t="s">
        <v>194</v>
      </c>
      <c r="C313" s="17">
        <v>7.4445752133505804E-3</v>
      </c>
      <c r="D313" s="17">
        <v>8.6531707316741101E-3</v>
      </c>
      <c r="E313" s="17">
        <v>6.3224251115259903E-3</v>
      </c>
      <c r="F313" s="17"/>
      <c r="G313" s="17">
        <v>2.9726443686763301E-2</v>
      </c>
      <c r="H313" s="17">
        <v>8.5111419847492195E-3</v>
      </c>
      <c r="I313" s="17">
        <v>5.3032487386777899E-3</v>
      </c>
      <c r="J313" s="17">
        <v>3.0197264239158399E-3</v>
      </c>
      <c r="K313" s="17">
        <v>0</v>
      </c>
      <c r="L313" s="17">
        <v>2.1099965574312399E-3</v>
      </c>
      <c r="M313" s="17"/>
      <c r="N313" s="17">
        <v>9.7646587410390104E-3</v>
      </c>
      <c r="O313" s="17">
        <v>3.9923030906970801E-3</v>
      </c>
      <c r="P313" s="17">
        <v>1.0523040230059601E-2</v>
      </c>
      <c r="Q313" s="17">
        <v>5.8923801712463999E-3</v>
      </c>
      <c r="R313" s="17"/>
      <c r="S313" s="17">
        <v>2.0911319239390699E-2</v>
      </c>
      <c r="T313" s="17">
        <v>7.1293199814568596E-3</v>
      </c>
      <c r="U313" s="17">
        <v>0</v>
      </c>
      <c r="V313" s="17">
        <v>4.1585121606744404E-3</v>
      </c>
      <c r="W313" s="17">
        <v>4.7194996459642598E-3</v>
      </c>
      <c r="X313" s="17">
        <v>0</v>
      </c>
      <c r="Y313" s="17">
        <v>5.5228227559265299E-3</v>
      </c>
      <c r="Z313" s="17">
        <v>0</v>
      </c>
      <c r="AA313" s="17">
        <v>1.82023376870242E-2</v>
      </c>
      <c r="AB313" s="17">
        <v>4.7732700774228403E-3</v>
      </c>
      <c r="AC313" s="17">
        <v>0</v>
      </c>
      <c r="AD313" s="17">
        <v>0</v>
      </c>
      <c r="AE313" s="17"/>
      <c r="AF313" s="17">
        <v>2.7269671856569502E-3</v>
      </c>
      <c r="AG313" s="17">
        <v>1.3640714697207E-2</v>
      </c>
      <c r="AH313" s="17">
        <v>2.9703854941180901E-3</v>
      </c>
      <c r="AI313" s="17"/>
      <c r="AJ313" s="17">
        <v>3.7824626412955899E-3</v>
      </c>
      <c r="AK313" s="17">
        <v>5.9244488296617704E-3</v>
      </c>
      <c r="AL313" s="17">
        <v>0</v>
      </c>
      <c r="AM313" s="17">
        <v>1.90487028495731E-2</v>
      </c>
      <c r="AN313" s="17">
        <v>2.8093785129194301E-2</v>
      </c>
      <c r="AO313" s="17"/>
      <c r="AP313" s="17">
        <v>9.9537746173676903E-3</v>
      </c>
      <c r="AQ313" s="17">
        <v>7.7845914411636E-3</v>
      </c>
      <c r="AR313" s="17">
        <v>0</v>
      </c>
      <c r="AS313" s="17">
        <v>8.3732182245817594E-3</v>
      </c>
      <c r="AT313" s="17">
        <v>1.9221412162647999E-2</v>
      </c>
      <c r="AU313" s="17">
        <v>5.0069895484726804E-3</v>
      </c>
      <c r="AV313" s="17"/>
      <c r="AW313" s="17">
        <v>0</v>
      </c>
      <c r="AX313" s="17">
        <v>1.0212931920321199E-2</v>
      </c>
      <c r="AY313" s="17">
        <v>7.1893101757563704E-3</v>
      </c>
      <c r="AZ313" s="17">
        <v>0</v>
      </c>
      <c r="BA313" s="17">
        <v>8.59957194072496E-3</v>
      </c>
      <c r="BB313" s="17">
        <v>5.0993980465668396E-3</v>
      </c>
      <c r="BC313" s="17">
        <v>0</v>
      </c>
      <c r="BD313" s="17">
        <v>5.8508079606143099E-3</v>
      </c>
      <c r="BE313" s="17">
        <v>5.7005025426196902E-3</v>
      </c>
      <c r="BF313" s="17">
        <v>0</v>
      </c>
      <c r="BG313" s="17">
        <v>6.6740590131268603E-3</v>
      </c>
      <c r="BH313" s="17">
        <v>0</v>
      </c>
      <c r="BI313" s="17">
        <v>1.05002598738307E-2</v>
      </c>
      <c r="BJ313" s="17">
        <v>0</v>
      </c>
      <c r="BK313" s="17">
        <v>0</v>
      </c>
      <c r="BL313" s="17">
        <v>5.0308577144239301E-2</v>
      </c>
      <c r="BM313" s="17"/>
      <c r="BN313" s="17">
        <v>1.04813786665112E-2</v>
      </c>
      <c r="BO313" s="17">
        <v>3.3567916327561201E-3</v>
      </c>
      <c r="BP313" s="17"/>
      <c r="BQ313" s="17">
        <v>9.4358778294394395E-3</v>
      </c>
      <c r="BR313" s="17">
        <v>0</v>
      </c>
      <c r="BS313" s="17"/>
      <c r="BT313" s="17">
        <v>8.25913960262953E-3</v>
      </c>
      <c r="BU313" s="17"/>
      <c r="BV313" s="17">
        <v>6.4422223802829501E-3</v>
      </c>
      <c r="BW313" s="17">
        <v>1.00239483383887E-2</v>
      </c>
      <c r="BX313" s="17">
        <v>5.8442905504752897E-3</v>
      </c>
      <c r="BY313" s="17"/>
      <c r="BZ313" s="17">
        <v>3.3369788088952598E-3</v>
      </c>
      <c r="CA313" s="17">
        <v>3.7099589077367401E-3</v>
      </c>
      <c r="CB313" s="17">
        <v>3.2680785008317799E-3</v>
      </c>
      <c r="CC313" s="17">
        <v>7.9049220585808502E-3</v>
      </c>
      <c r="CD313" s="17">
        <v>7.87119472543109E-3</v>
      </c>
      <c r="CE313" s="17">
        <v>1.20705639144275E-2</v>
      </c>
      <c r="CF313" s="17">
        <v>1.9394441425521901E-2</v>
      </c>
      <c r="CG313" s="17"/>
      <c r="CH313" s="17">
        <v>3.8109755350783599E-2</v>
      </c>
      <c r="CI313" s="17">
        <v>7.0145648163163297E-3</v>
      </c>
      <c r="CJ313" s="17">
        <v>2.4604167814741202E-3</v>
      </c>
      <c r="CK313" s="17">
        <v>2.8941749686089901E-3</v>
      </c>
      <c r="CL313" s="17">
        <v>0</v>
      </c>
    </row>
    <row r="314" spans="2:90" x14ac:dyDescent="0.3">
      <c r="B314" t="s">
        <v>195</v>
      </c>
      <c r="C314" s="17">
        <v>3.1977854357463802E-2</v>
      </c>
      <c r="D314" s="17">
        <v>4.6438766162381698E-2</v>
      </c>
      <c r="E314" s="17">
        <v>1.8098658669757701E-2</v>
      </c>
      <c r="F314" s="17"/>
      <c r="G314" s="17">
        <v>9.9242598607546598E-2</v>
      </c>
      <c r="H314" s="17">
        <v>4.4924983552074998E-2</v>
      </c>
      <c r="I314" s="17">
        <v>3.6243763866335099E-2</v>
      </c>
      <c r="J314" s="17">
        <v>1.6758574408780098E-2</v>
      </c>
      <c r="K314" s="17">
        <v>6.8876936327022303E-3</v>
      </c>
      <c r="L314" s="17">
        <v>2.4057202237140001E-3</v>
      </c>
      <c r="M314" s="17"/>
      <c r="N314" s="17">
        <v>3.7428609804261603E-2</v>
      </c>
      <c r="O314" s="17">
        <v>2.75666108371312E-2</v>
      </c>
      <c r="P314" s="17">
        <v>3.8703938711793603E-2</v>
      </c>
      <c r="Q314" s="17">
        <v>2.5081635071685499E-2</v>
      </c>
      <c r="R314" s="17"/>
      <c r="S314" s="17">
        <v>8.8949623197532302E-2</v>
      </c>
      <c r="T314" s="17">
        <v>1.07365139835181E-2</v>
      </c>
      <c r="U314" s="17">
        <v>1.2356892822075201E-2</v>
      </c>
      <c r="V314" s="17">
        <v>1.06735115849684E-2</v>
      </c>
      <c r="W314" s="17">
        <v>2.5192179819394998E-2</v>
      </c>
      <c r="X314" s="17">
        <v>3.27884524495001E-2</v>
      </c>
      <c r="Y314" s="17">
        <v>1.7188275543344601E-2</v>
      </c>
      <c r="Z314" s="17">
        <v>5.0252516428793199E-2</v>
      </c>
      <c r="AA314" s="17">
        <v>2.3590408602775101E-2</v>
      </c>
      <c r="AB314" s="17">
        <v>3.6465205371443599E-2</v>
      </c>
      <c r="AC314" s="17">
        <v>3.2091587371453803E-2</v>
      </c>
      <c r="AD314" s="17">
        <v>1.9512139861373099E-2</v>
      </c>
      <c r="AE314" s="17"/>
      <c r="AF314" s="17">
        <v>2.6159613853437E-2</v>
      </c>
      <c r="AG314" s="17">
        <v>4.3917295704966101E-2</v>
      </c>
      <c r="AH314" s="17">
        <v>1.6651689249154E-2</v>
      </c>
      <c r="AI314" s="17"/>
      <c r="AJ314" s="17">
        <v>4.6286724116724798E-2</v>
      </c>
      <c r="AK314" s="17">
        <v>4.2494633797211502E-2</v>
      </c>
      <c r="AL314" s="17">
        <v>6.1609492318697601E-3</v>
      </c>
      <c r="AM314" s="17">
        <v>2.4542077439164998E-2</v>
      </c>
      <c r="AN314" s="17">
        <v>6.0733648534785599E-2</v>
      </c>
      <c r="AO314" s="17"/>
      <c r="AP314" s="17">
        <v>4.96228422749488E-2</v>
      </c>
      <c r="AQ314" s="17">
        <v>4.6964364088030501E-2</v>
      </c>
      <c r="AR314" s="17">
        <v>1.10575733706614E-2</v>
      </c>
      <c r="AS314" s="17">
        <v>3.3206541276141997E-2</v>
      </c>
      <c r="AT314" s="17">
        <v>2.82998193460435E-2</v>
      </c>
      <c r="AU314" s="17">
        <v>6.0345455307528597E-3</v>
      </c>
      <c r="AV314" s="17"/>
      <c r="AW314" s="17">
        <v>0</v>
      </c>
      <c r="AX314" s="17">
        <v>5.4071005526037802E-2</v>
      </c>
      <c r="AY314" s="17">
        <v>2.6819492492348E-2</v>
      </c>
      <c r="AZ314" s="17">
        <v>3.50625043612511E-2</v>
      </c>
      <c r="BA314" s="17">
        <v>4.9861621162607901E-2</v>
      </c>
      <c r="BB314" s="17">
        <v>1.7508505265857999E-2</v>
      </c>
      <c r="BC314" s="17">
        <v>3.5033601039426501E-2</v>
      </c>
      <c r="BD314" s="17">
        <v>0</v>
      </c>
      <c r="BE314" s="17">
        <v>4.4056806420575301E-2</v>
      </c>
      <c r="BF314" s="17">
        <v>3.9120898093495497E-2</v>
      </c>
      <c r="BG314" s="17">
        <v>1.35793260585642E-2</v>
      </c>
      <c r="BH314" s="17">
        <v>6.72520785473045E-2</v>
      </c>
      <c r="BI314" s="17">
        <v>2.1567619946945501E-2</v>
      </c>
      <c r="BJ314" s="17">
        <v>1.9155123007000101E-2</v>
      </c>
      <c r="BK314" s="17">
        <v>5.3427148009375501E-2</v>
      </c>
      <c r="BL314" s="17">
        <v>5.2914514365389E-2</v>
      </c>
      <c r="BM314" s="17"/>
      <c r="BN314" s="17">
        <v>3.2374325699181299E-2</v>
      </c>
      <c r="BO314" s="17">
        <v>3.1893922967542697E-2</v>
      </c>
      <c r="BP314" s="17"/>
      <c r="BQ314" s="17">
        <v>5.07188172410689E-2</v>
      </c>
      <c r="BR314" s="17">
        <v>3.7083370331684101E-2</v>
      </c>
      <c r="BS314" s="17"/>
      <c r="BT314" s="17">
        <v>5.58639095023215E-2</v>
      </c>
      <c r="BU314" s="17"/>
      <c r="BV314" s="17">
        <v>2.2902931163578302E-2</v>
      </c>
      <c r="BW314" s="17">
        <v>5.2826405654104999E-2</v>
      </c>
      <c r="BX314" s="17">
        <v>2.6557446111310602E-2</v>
      </c>
      <c r="BY314" s="17"/>
      <c r="BZ314" s="17">
        <v>2.2245828644174501E-2</v>
      </c>
      <c r="CA314" s="17">
        <v>2.5674273498187902E-2</v>
      </c>
      <c r="CB314" s="17">
        <v>3.2400739637636899E-2</v>
      </c>
      <c r="CC314" s="17">
        <v>4.80610610158149E-2</v>
      </c>
      <c r="CD314" s="17">
        <v>3.71418683415266E-2</v>
      </c>
      <c r="CE314" s="17">
        <v>3.7451609098841501E-2</v>
      </c>
      <c r="CF314" s="17">
        <v>3.4503641570232599E-2</v>
      </c>
      <c r="CG314" s="17"/>
      <c r="CH314" s="17">
        <v>0.13280547435187801</v>
      </c>
      <c r="CI314" s="17">
        <v>2.9980139339582001E-2</v>
      </c>
      <c r="CJ314" s="17">
        <v>1.09863652441415E-2</v>
      </c>
      <c r="CK314" s="17">
        <v>1.9054662670896099E-2</v>
      </c>
      <c r="CL314" s="17">
        <v>4.7367376905231698E-2</v>
      </c>
    </row>
    <row r="315" spans="2:90" x14ac:dyDescent="0.3">
      <c r="B315" t="s">
        <v>196</v>
      </c>
      <c r="C315" s="17">
        <v>4.2995017216516697E-2</v>
      </c>
      <c r="D315" s="17">
        <v>5.0293444184083498E-2</v>
      </c>
      <c r="E315" s="17">
        <v>3.6203068803005799E-2</v>
      </c>
      <c r="F315" s="17"/>
      <c r="G315" s="17">
        <v>6.6955859545656096E-2</v>
      </c>
      <c r="H315" s="17">
        <v>9.4345055608840503E-2</v>
      </c>
      <c r="I315" s="17">
        <v>5.0970288413582802E-2</v>
      </c>
      <c r="J315" s="17">
        <v>1.9311784679365399E-2</v>
      </c>
      <c r="K315" s="17">
        <v>1.60817083403429E-2</v>
      </c>
      <c r="L315" s="17">
        <v>1.5869192069238099E-2</v>
      </c>
      <c r="M315" s="17"/>
      <c r="N315" s="17">
        <v>4.1895707408281899E-2</v>
      </c>
      <c r="O315" s="17">
        <v>3.9495016871077301E-2</v>
      </c>
      <c r="P315" s="17">
        <v>4.7462278719773203E-2</v>
      </c>
      <c r="Q315" s="17">
        <v>4.4311833597659403E-2</v>
      </c>
      <c r="R315" s="17"/>
      <c r="S315" s="17">
        <v>4.6917882156082703E-2</v>
      </c>
      <c r="T315" s="17">
        <v>4.5971605665962298E-2</v>
      </c>
      <c r="U315" s="17">
        <v>2.7673443587322499E-2</v>
      </c>
      <c r="V315" s="17">
        <v>2.7142467344614601E-2</v>
      </c>
      <c r="W315" s="17">
        <v>4.3282726477695002E-2</v>
      </c>
      <c r="X315" s="17">
        <v>4.4561783302562802E-2</v>
      </c>
      <c r="Y315" s="17">
        <v>4.0780859991210699E-2</v>
      </c>
      <c r="Z315" s="17">
        <v>5.6685672435343698E-2</v>
      </c>
      <c r="AA315" s="17">
        <v>3.4750965996054997E-2</v>
      </c>
      <c r="AB315" s="17">
        <v>6.3108721800076997E-2</v>
      </c>
      <c r="AC315" s="17">
        <v>5.33905115899109E-2</v>
      </c>
      <c r="AD315" s="17">
        <v>3.5066963948984703E-2</v>
      </c>
      <c r="AE315" s="17"/>
      <c r="AF315" s="17">
        <v>3.8697933346064597E-2</v>
      </c>
      <c r="AG315" s="17">
        <v>4.42379647256071E-2</v>
      </c>
      <c r="AH315" s="17">
        <v>5.0068765843381803E-2</v>
      </c>
      <c r="AI315" s="17"/>
      <c r="AJ315" s="17">
        <v>2.51444542520039E-2</v>
      </c>
      <c r="AK315" s="17">
        <v>5.2271067671230298E-2</v>
      </c>
      <c r="AL315" s="17">
        <v>5.2599525689042997E-2</v>
      </c>
      <c r="AM315" s="17">
        <v>4.9140547948830299E-2</v>
      </c>
      <c r="AN315" s="17">
        <v>6.0314679719635902E-2</v>
      </c>
      <c r="AO315" s="17"/>
      <c r="AP315" s="17">
        <v>5.1697196920346598E-2</v>
      </c>
      <c r="AQ315" s="17">
        <v>4.3714051497861103E-2</v>
      </c>
      <c r="AR315" s="17">
        <v>3.46015789789791E-2</v>
      </c>
      <c r="AS315" s="17">
        <v>4.6116821227541599E-2</v>
      </c>
      <c r="AT315" s="17">
        <v>7.9975057564414795E-2</v>
      </c>
      <c r="AU315" s="17">
        <v>4.9295347744209598E-3</v>
      </c>
      <c r="AV315" s="17"/>
      <c r="AW315" s="17">
        <v>9.6524229504814096E-2</v>
      </c>
      <c r="AX315" s="17">
        <v>7.7778558721280505E-2</v>
      </c>
      <c r="AY315" s="17">
        <v>5.4583352148593299E-2</v>
      </c>
      <c r="AZ315" s="17">
        <v>7.7616097331950299E-3</v>
      </c>
      <c r="BA315" s="17">
        <v>4.6397751093960798E-2</v>
      </c>
      <c r="BB315" s="17">
        <v>3.7383271959544197E-2</v>
      </c>
      <c r="BC315" s="17">
        <v>6.3703634694753597E-2</v>
      </c>
      <c r="BD315" s="17">
        <v>4.3868969899996703E-2</v>
      </c>
      <c r="BE315" s="17">
        <v>6.6227178643580506E-2</v>
      </c>
      <c r="BF315" s="17">
        <v>3.0545568467971601E-2</v>
      </c>
      <c r="BG315" s="17">
        <v>4.5140972893923402E-2</v>
      </c>
      <c r="BH315" s="17">
        <v>1.72080667215108E-2</v>
      </c>
      <c r="BI315" s="17">
        <v>0</v>
      </c>
      <c r="BJ315" s="17">
        <v>0.10729141583568901</v>
      </c>
      <c r="BK315" s="17">
        <v>0</v>
      </c>
      <c r="BL315" s="17">
        <v>5.65218858326006E-2</v>
      </c>
      <c r="BM315" s="17"/>
      <c r="BN315" s="17">
        <v>3.8670087300362803E-2</v>
      </c>
      <c r="BO315" s="17">
        <v>4.95941709912344E-2</v>
      </c>
      <c r="BP315" s="17"/>
      <c r="BQ315" s="17">
        <v>5.6026247878772098E-2</v>
      </c>
      <c r="BR315" s="17">
        <v>5.5087381298716903E-2</v>
      </c>
      <c r="BS315" s="17"/>
      <c r="BT315" s="17">
        <v>6.4350000595393406E-2</v>
      </c>
      <c r="BU315" s="17"/>
      <c r="BV315" s="17">
        <v>5.1405626722199699E-2</v>
      </c>
      <c r="BW315" s="17">
        <v>5.7724226289538598E-2</v>
      </c>
      <c r="BX315" s="17">
        <v>3.2643610672794199E-2</v>
      </c>
      <c r="BY315" s="17"/>
      <c r="BZ315" s="17">
        <v>4.4633935784879397E-2</v>
      </c>
      <c r="CA315" s="17">
        <v>4.32493930097008E-2</v>
      </c>
      <c r="CB315" s="17">
        <v>2.5297178254257299E-2</v>
      </c>
      <c r="CC315" s="17">
        <v>6.3790586232628593E-2</v>
      </c>
      <c r="CD315" s="17">
        <v>3.2150831400180199E-2</v>
      </c>
      <c r="CE315" s="17">
        <v>5.4966971217725501E-2</v>
      </c>
      <c r="CF315" s="17">
        <v>5.84553341203701E-2</v>
      </c>
      <c r="CG315" s="17"/>
      <c r="CH315" s="17">
        <v>8.96439017249097E-2</v>
      </c>
      <c r="CI315" s="17">
        <v>4.7836949808365302E-2</v>
      </c>
      <c r="CJ315" s="17">
        <v>3.3309912036782199E-2</v>
      </c>
      <c r="CK315" s="17">
        <v>2.6389574783689099E-2</v>
      </c>
      <c r="CL315" s="17">
        <v>3.7787922324584999E-2</v>
      </c>
    </row>
    <row r="316" spans="2:90" x14ac:dyDescent="0.3">
      <c r="B316" t="s">
        <v>197</v>
      </c>
      <c r="C316" s="17">
        <v>9.3593566143930995E-2</v>
      </c>
      <c r="D316" s="17">
        <v>0.123431920848104</v>
      </c>
      <c r="E316" s="17">
        <v>6.5174386459136605E-2</v>
      </c>
      <c r="F316" s="17"/>
      <c r="G316" s="17">
        <v>0.14075780351310599</v>
      </c>
      <c r="H316" s="17">
        <v>0.16846817879979301</v>
      </c>
      <c r="I316" s="17">
        <v>0.100572335429528</v>
      </c>
      <c r="J316" s="17">
        <v>5.3690074507299797E-2</v>
      </c>
      <c r="K316" s="17">
        <v>6.0294957778262499E-2</v>
      </c>
      <c r="L316" s="17">
        <v>5.00982415700977E-2</v>
      </c>
      <c r="M316" s="17"/>
      <c r="N316" s="17">
        <v>0.15997417707629599</v>
      </c>
      <c r="O316" s="17">
        <v>0.10010501330350501</v>
      </c>
      <c r="P316" s="17">
        <v>6.1916417109597499E-2</v>
      </c>
      <c r="Q316" s="17">
        <v>4.4088212218856698E-2</v>
      </c>
      <c r="R316" s="17"/>
      <c r="S316" s="17">
        <v>0.11139079385355601</v>
      </c>
      <c r="T316" s="17">
        <v>8.2744704782526907E-2</v>
      </c>
      <c r="U316" s="17">
        <v>5.9417263695600901E-2</v>
      </c>
      <c r="V316" s="17">
        <v>8.4355435954006006E-2</v>
      </c>
      <c r="W316" s="17">
        <v>6.5457561695598798E-2</v>
      </c>
      <c r="X316" s="17">
        <v>0.112920396474359</v>
      </c>
      <c r="Y316" s="17">
        <v>7.8313708775351099E-2</v>
      </c>
      <c r="Z316" s="17">
        <v>0.117459212301833</v>
      </c>
      <c r="AA316" s="17">
        <v>0.13653989105417</v>
      </c>
      <c r="AB316" s="17">
        <v>0.100151984993935</v>
      </c>
      <c r="AC316" s="17">
        <v>6.12262138234985E-2</v>
      </c>
      <c r="AD316" s="17">
        <v>6.89806786890554E-2</v>
      </c>
      <c r="AE316" s="17"/>
      <c r="AF316" s="17">
        <v>6.2794410378848295E-2</v>
      </c>
      <c r="AG316" s="17">
        <v>0.114694522045379</v>
      </c>
      <c r="AH316" s="17">
        <v>8.3884083097007997E-2</v>
      </c>
      <c r="AI316" s="17"/>
      <c r="AJ316" s="17">
        <v>8.0499039821160898E-2</v>
      </c>
      <c r="AK316" s="17">
        <v>0.122468787658383</v>
      </c>
      <c r="AL316" s="17">
        <v>8.84333131925059E-2</v>
      </c>
      <c r="AM316" s="17">
        <v>7.8184183089851103E-2</v>
      </c>
      <c r="AN316" s="17">
        <v>0.115765491039844</v>
      </c>
      <c r="AO316" s="17"/>
      <c r="AP316" s="17">
        <v>0.156456710485882</v>
      </c>
      <c r="AQ316" s="17">
        <v>7.5405240176342203E-2</v>
      </c>
      <c r="AR316" s="17">
        <v>9.4634857891056703E-2</v>
      </c>
      <c r="AS316" s="17">
        <v>5.6822706707481803E-2</v>
      </c>
      <c r="AT316" s="17">
        <v>9.45981995373672E-2</v>
      </c>
      <c r="AU316" s="17">
        <v>8.3148744659728602E-2</v>
      </c>
      <c r="AV316" s="17"/>
      <c r="AW316" s="17">
        <v>4.9495413906588903E-2</v>
      </c>
      <c r="AX316" s="17">
        <v>7.6910429841019604E-2</v>
      </c>
      <c r="AY316" s="17">
        <v>2.6223135438305602E-2</v>
      </c>
      <c r="AZ316" s="17">
        <v>4.8859104325757401E-2</v>
      </c>
      <c r="BA316" s="17">
        <v>3.1190810937661899E-2</v>
      </c>
      <c r="BB316" s="17">
        <v>9.84294371379692E-2</v>
      </c>
      <c r="BC316" s="17">
        <v>0.10625697151152701</v>
      </c>
      <c r="BD316" s="17">
        <v>0.107985501900717</v>
      </c>
      <c r="BE316" s="17">
        <v>5.74654556144139E-2</v>
      </c>
      <c r="BF316" s="17">
        <v>5.8244515924352099E-2</v>
      </c>
      <c r="BG316" s="17">
        <v>0.11830846632425</v>
      </c>
      <c r="BH316" s="17">
        <v>0.13286304533104801</v>
      </c>
      <c r="BI316" s="17">
        <v>0.176969060472532</v>
      </c>
      <c r="BJ316" s="17">
        <v>0.120090217605821</v>
      </c>
      <c r="BK316" s="17">
        <v>0.19106522297012099</v>
      </c>
      <c r="BL316" s="17">
        <v>0.20948402219505599</v>
      </c>
      <c r="BM316" s="17"/>
      <c r="BN316" s="17">
        <v>9.6252251752138807E-2</v>
      </c>
      <c r="BO316" s="17">
        <v>9.0357000873683493E-2</v>
      </c>
      <c r="BP316" s="17"/>
      <c r="BQ316" s="17">
        <v>0.15280838087062801</v>
      </c>
      <c r="BR316" s="17">
        <v>7.7130806141147798E-2</v>
      </c>
      <c r="BS316" s="17"/>
      <c r="BT316" s="17">
        <v>0.15720174191559599</v>
      </c>
      <c r="BU316" s="17"/>
      <c r="BV316" s="17">
        <v>5.5111736426331603E-2</v>
      </c>
      <c r="BW316" s="17">
        <v>0.109798024150682</v>
      </c>
      <c r="BX316" s="17">
        <v>0.104968960175909</v>
      </c>
      <c r="BY316" s="17"/>
      <c r="BZ316" s="17">
        <v>4.9070711400226001E-2</v>
      </c>
      <c r="CA316" s="17">
        <v>5.9206516106137801E-2</v>
      </c>
      <c r="CB316" s="17">
        <v>5.9125864407355302E-2</v>
      </c>
      <c r="CC316" s="17">
        <v>9.8842971851752101E-2</v>
      </c>
      <c r="CD316" s="17">
        <v>9.6250346968886805E-2</v>
      </c>
      <c r="CE316" s="17">
        <v>0.13968190329357</v>
      </c>
      <c r="CF316" s="17">
        <v>0.18590241474848601</v>
      </c>
      <c r="CG316" s="17"/>
      <c r="CH316" s="17">
        <v>0.161217878566072</v>
      </c>
      <c r="CI316" s="17">
        <v>0.13676798041766899</v>
      </c>
      <c r="CJ316" s="17">
        <v>5.6915755694853798E-2</v>
      </c>
      <c r="CK316" s="17">
        <v>4.2097478076322699E-2</v>
      </c>
      <c r="CL316" s="17">
        <v>6.5377252947529899E-2</v>
      </c>
    </row>
    <row r="317" spans="2:90" x14ac:dyDescent="0.3">
      <c r="B317" t="s">
        <v>198</v>
      </c>
      <c r="C317" s="17">
        <v>8.7989319542121996E-2</v>
      </c>
      <c r="D317" s="17">
        <v>0.10959420969099599</v>
      </c>
      <c r="E317" s="17">
        <v>6.7572300057416795E-2</v>
      </c>
      <c r="F317" s="17"/>
      <c r="G317" s="17">
        <v>9.9141808069428294E-2</v>
      </c>
      <c r="H317" s="17">
        <v>0.13789546650265699</v>
      </c>
      <c r="I317" s="17">
        <v>0.11355373510675</v>
      </c>
      <c r="J317" s="17">
        <v>5.4589175562113602E-2</v>
      </c>
      <c r="K317" s="17">
        <v>6.8907352786003295E-2</v>
      </c>
      <c r="L317" s="17">
        <v>5.8782222507461901E-2</v>
      </c>
      <c r="M317" s="17"/>
      <c r="N317" s="17">
        <v>0.141524085340517</v>
      </c>
      <c r="O317" s="17">
        <v>8.9010857942580596E-2</v>
      </c>
      <c r="P317" s="17">
        <v>6.6159575754976496E-2</v>
      </c>
      <c r="Q317" s="17">
        <v>4.7449451591679702E-2</v>
      </c>
      <c r="R317" s="17"/>
      <c r="S317" s="17">
        <v>8.9450961980336294E-2</v>
      </c>
      <c r="T317" s="17">
        <v>7.5321651725152705E-2</v>
      </c>
      <c r="U317" s="17">
        <v>7.6076729841006704E-2</v>
      </c>
      <c r="V317" s="17">
        <v>6.3196535617166094E-2</v>
      </c>
      <c r="W317" s="17">
        <v>0.10000573983476201</v>
      </c>
      <c r="X317" s="17">
        <v>0.12856318908072201</v>
      </c>
      <c r="Y317" s="17">
        <v>9.1057118070605403E-2</v>
      </c>
      <c r="Z317" s="17">
        <v>2.2722443817836301E-2</v>
      </c>
      <c r="AA317" s="17">
        <v>9.9541629546553906E-2</v>
      </c>
      <c r="AB317" s="17">
        <v>7.0549574026803202E-2</v>
      </c>
      <c r="AC317" s="17">
        <v>0.125287951636703</v>
      </c>
      <c r="AD317" s="17">
        <v>0.119076165237405</v>
      </c>
      <c r="AE317" s="17"/>
      <c r="AF317" s="17">
        <v>9.9019946003415002E-2</v>
      </c>
      <c r="AG317" s="17">
        <v>7.3505149343283699E-2</v>
      </c>
      <c r="AH317" s="17">
        <v>8.3500972950254104E-2</v>
      </c>
      <c r="AI317" s="17"/>
      <c r="AJ317" s="17">
        <v>9.2495687482078301E-2</v>
      </c>
      <c r="AK317" s="17">
        <v>0.110834929122076</v>
      </c>
      <c r="AL317" s="17">
        <v>5.6770507084755097E-2</v>
      </c>
      <c r="AM317" s="17">
        <v>8.1407410698683999E-2</v>
      </c>
      <c r="AN317" s="17">
        <v>9.4657196986630707E-2</v>
      </c>
      <c r="AO317" s="17"/>
      <c r="AP317" s="17">
        <v>0.124176615079481</v>
      </c>
      <c r="AQ317" s="17">
        <v>9.4167131208123298E-2</v>
      </c>
      <c r="AR317" s="17">
        <v>6.0241377890862001E-2</v>
      </c>
      <c r="AS317" s="17">
        <v>7.5880799464493803E-2</v>
      </c>
      <c r="AT317" s="17">
        <v>8.0310983047720899E-2</v>
      </c>
      <c r="AU317" s="17">
        <v>6.6603432027459095E-2</v>
      </c>
      <c r="AV317" s="17"/>
      <c r="AW317" s="17">
        <v>0.111137744166542</v>
      </c>
      <c r="AX317" s="17">
        <v>4.3896703156453103E-2</v>
      </c>
      <c r="AY317" s="17">
        <v>5.3864045291259002E-2</v>
      </c>
      <c r="AZ317" s="17">
        <v>7.0285074269595793E-2</v>
      </c>
      <c r="BA317" s="17">
        <v>4.3915694289621401E-2</v>
      </c>
      <c r="BB317" s="17">
        <v>4.6614340991907997E-2</v>
      </c>
      <c r="BC317" s="17">
        <v>0.123363579335187</v>
      </c>
      <c r="BD317" s="17">
        <v>9.1568639920493994E-2</v>
      </c>
      <c r="BE317" s="17">
        <v>9.2950436994837904E-2</v>
      </c>
      <c r="BF317" s="17">
        <v>0.12886954861744801</v>
      </c>
      <c r="BG317" s="17">
        <v>0.111681593091711</v>
      </c>
      <c r="BH317" s="17">
        <v>0.136590981842453</v>
      </c>
      <c r="BI317" s="17">
        <v>9.40140053317116E-2</v>
      </c>
      <c r="BJ317" s="17">
        <v>0.106878807088873</v>
      </c>
      <c r="BK317" s="17">
        <v>0.17224528026333299</v>
      </c>
      <c r="BL317" s="17">
        <v>0.16393730062641701</v>
      </c>
      <c r="BM317" s="17"/>
      <c r="BN317" s="17">
        <v>0.102526841495516</v>
      </c>
      <c r="BO317" s="17">
        <v>6.6987554115446699E-2</v>
      </c>
      <c r="BP317" s="17"/>
      <c r="BQ317" s="17">
        <v>0.12744373908616799</v>
      </c>
      <c r="BR317" s="17">
        <v>6.8443798133508593E-2</v>
      </c>
      <c r="BS317" s="17"/>
      <c r="BT317" s="17">
        <v>0.122275534359615</v>
      </c>
      <c r="BU317" s="17"/>
      <c r="BV317" s="17">
        <v>6.4100751718389998E-2</v>
      </c>
      <c r="BW317" s="17">
        <v>9.6342548221658206E-2</v>
      </c>
      <c r="BX317" s="17">
        <v>0.10020234172635401</v>
      </c>
      <c r="BY317" s="17"/>
      <c r="BZ317" s="17">
        <v>4.35525736669089E-2</v>
      </c>
      <c r="CA317" s="17">
        <v>4.5814654547513899E-2</v>
      </c>
      <c r="CB317" s="17">
        <v>8.5698610888608598E-2</v>
      </c>
      <c r="CC317" s="17">
        <v>9.9713543850601397E-2</v>
      </c>
      <c r="CD317" s="17">
        <v>0.10194390989046501</v>
      </c>
      <c r="CE317" s="17">
        <v>9.9707792151792998E-2</v>
      </c>
      <c r="CF317" s="17">
        <v>0.165808652571905</v>
      </c>
      <c r="CG317" s="17"/>
      <c r="CH317" s="17">
        <v>0.13696867675888699</v>
      </c>
      <c r="CI317" s="17">
        <v>0.10242049643484299</v>
      </c>
      <c r="CJ317" s="17">
        <v>8.6649000257113501E-2</v>
      </c>
      <c r="CK317" s="17">
        <v>4.2274131698318701E-2</v>
      </c>
      <c r="CL317" s="17">
        <v>2.4875901152971999E-2</v>
      </c>
    </row>
    <row r="318" spans="2:90" x14ac:dyDescent="0.3">
      <c r="B318" t="s">
        <v>199</v>
      </c>
      <c r="C318" s="17">
        <v>0.28374990736323702</v>
      </c>
      <c r="D318" s="17">
        <v>0.28209150552512002</v>
      </c>
      <c r="E318" s="17">
        <v>0.28273030888786999</v>
      </c>
      <c r="F318" s="17"/>
      <c r="G318" s="17">
        <v>0.286213760799019</v>
      </c>
      <c r="H318" s="17">
        <v>0.26995848955851598</v>
      </c>
      <c r="I318" s="17">
        <v>0.29400261004938499</v>
      </c>
      <c r="J318" s="17">
        <v>0.25898274024225099</v>
      </c>
      <c r="K318" s="17">
        <v>0.29091907308488202</v>
      </c>
      <c r="L318" s="17">
        <v>0.300278868980973</v>
      </c>
      <c r="M318" s="17"/>
      <c r="N318" s="17">
        <v>0.33564095432964097</v>
      </c>
      <c r="O318" s="17">
        <v>0.30080489472418298</v>
      </c>
      <c r="P318" s="17">
        <v>0.26800214518828003</v>
      </c>
      <c r="Q318" s="17">
        <v>0.22099381290485301</v>
      </c>
      <c r="R318" s="17"/>
      <c r="S318" s="17">
        <v>0.30459691593447802</v>
      </c>
      <c r="T318" s="17">
        <v>0.29437352296330099</v>
      </c>
      <c r="U318" s="17">
        <v>0.38005429399044199</v>
      </c>
      <c r="V318" s="17">
        <v>0.28221397611235399</v>
      </c>
      <c r="W318" s="17">
        <v>0.27364033413849098</v>
      </c>
      <c r="X318" s="17">
        <v>0.25282399019296098</v>
      </c>
      <c r="Y318" s="17">
        <v>0.29602404540652799</v>
      </c>
      <c r="Z318" s="17">
        <v>0.24576285218272301</v>
      </c>
      <c r="AA318" s="17">
        <v>0.198534605083247</v>
      </c>
      <c r="AB318" s="17">
        <v>0.26723029100712298</v>
      </c>
      <c r="AC318" s="17">
        <v>0.28191353461845498</v>
      </c>
      <c r="AD318" s="17">
        <v>0.38844457453426701</v>
      </c>
      <c r="AE318" s="17"/>
      <c r="AF318" s="17">
        <v>0.261219229165361</v>
      </c>
      <c r="AG318" s="17">
        <v>0.32327483470985702</v>
      </c>
      <c r="AH318" s="17">
        <v>0.218131370938345</v>
      </c>
      <c r="AI318" s="17"/>
      <c r="AJ318" s="17">
        <v>0.31794805167294399</v>
      </c>
      <c r="AK318" s="17">
        <v>0.29618059944349601</v>
      </c>
      <c r="AL318" s="17">
        <v>0.35734177263853401</v>
      </c>
      <c r="AM318" s="17">
        <v>0.248283959960025</v>
      </c>
      <c r="AN318" s="17">
        <v>0.22123019882592501</v>
      </c>
      <c r="AO318" s="17"/>
      <c r="AP318" s="17">
        <v>0.29081958124546498</v>
      </c>
      <c r="AQ318" s="17">
        <v>0.29374647118405101</v>
      </c>
      <c r="AR318" s="17">
        <v>0.33330294105640701</v>
      </c>
      <c r="AS318" s="17">
        <v>0.27915214139410099</v>
      </c>
      <c r="AT318" s="17">
        <v>0.27679376756276503</v>
      </c>
      <c r="AU318" s="17">
        <v>0.28624369857163701</v>
      </c>
      <c r="AV318" s="17"/>
      <c r="AW318" s="17">
        <v>0.144724438104991</v>
      </c>
      <c r="AX318" s="17">
        <v>0.15247389051315299</v>
      </c>
      <c r="AY318" s="17">
        <v>0.20190206416029599</v>
      </c>
      <c r="AZ318" s="17">
        <v>0.246176655156676</v>
      </c>
      <c r="BA318" s="17">
        <v>0.283246526910157</v>
      </c>
      <c r="BB318" s="17">
        <v>0.28224039412401197</v>
      </c>
      <c r="BC318" s="17">
        <v>0.27402477829336602</v>
      </c>
      <c r="BD318" s="17">
        <v>0.27491306208593802</v>
      </c>
      <c r="BE318" s="17">
        <v>0.31451230195263502</v>
      </c>
      <c r="BF318" s="17">
        <v>0.330423557996536</v>
      </c>
      <c r="BG318" s="17">
        <v>0.33755316077006597</v>
      </c>
      <c r="BH318" s="17">
        <v>0.310251557739607</v>
      </c>
      <c r="BI318" s="17">
        <v>0.36339365154027897</v>
      </c>
      <c r="BJ318" s="17">
        <v>0.41049080705514901</v>
      </c>
      <c r="BK318" s="17">
        <v>0.37289246955435501</v>
      </c>
      <c r="BL318" s="17">
        <v>0.30880205401664701</v>
      </c>
      <c r="BM318" s="17"/>
      <c r="BN318" s="17">
        <v>0.27607837421570602</v>
      </c>
      <c r="BO318" s="17">
        <v>0.29537948573274903</v>
      </c>
      <c r="BP318" s="17"/>
      <c r="BQ318" s="17">
        <v>0.298280486193712</v>
      </c>
      <c r="BR318" s="17">
        <v>0.305697813204237</v>
      </c>
      <c r="BS318" s="17"/>
      <c r="BT318" s="17">
        <v>0.28000811879777798</v>
      </c>
      <c r="BU318" s="17"/>
      <c r="BV318" s="17">
        <v>0.23586882073887</v>
      </c>
      <c r="BW318" s="17">
        <v>0.30423236469300502</v>
      </c>
      <c r="BX318" s="17">
        <v>0.29995803301419899</v>
      </c>
      <c r="BY318" s="17"/>
      <c r="BZ318" s="17">
        <v>0.24387277693548601</v>
      </c>
      <c r="CA318" s="17">
        <v>0.225719073618526</v>
      </c>
      <c r="CB318" s="17">
        <v>0.238979380530113</v>
      </c>
      <c r="CC318" s="17">
        <v>0.27392819719705802</v>
      </c>
      <c r="CD318" s="17">
        <v>0.35862940030551099</v>
      </c>
      <c r="CE318" s="17">
        <v>0.32327135086159903</v>
      </c>
      <c r="CF318" s="17">
        <v>0.297521383532733</v>
      </c>
      <c r="CG318" s="17"/>
      <c r="CH318" s="17">
        <v>0.23884351567536499</v>
      </c>
      <c r="CI318" s="17">
        <v>0.31025473464349801</v>
      </c>
      <c r="CJ318" s="17">
        <v>0.29929471543001201</v>
      </c>
      <c r="CK318" s="17">
        <v>0.250236942305125</v>
      </c>
      <c r="CL318" s="17">
        <v>0.13507730941165999</v>
      </c>
    </row>
    <row r="319" spans="2:90" x14ac:dyDescent="0.3">
      <c r="B319" t="s">
        <v>200</v>
      </c>
      <c r="C319" s="17">
        <v>0.160626172934346</v>
      </c>
      <c r="D319" s="17">
        <v>0.12764410178820501</v>
      </c>
      <c r="E319" s="17">
        <v>0.19109555089423699</v>
      </c>
      <c r="F319" s="17"/>
      <c r="G319" s="17">
        <v>0.138528268222393</v>
      </c>
      <c r="H319" s="17">
        <v>0.112784143277691</v>
      </c>
      <c r="I319" s="17">
        <v>0.16810063047356699</v>
      </c>
      <c r="J319" s="17">
        <v>0.209442752279173</v>
      </c>
      <c r="K319" s="17">
        <v>0.147072579558576</v>
      </c>
      <c r="L319" s="17">
        <v>0.17774226331072501</v>
      </c>
      <c r="M319" s="17"/>
      <c r="N319" s="17">
        <v>0.11999768572199999</v>
      </c>
      <c r="O319" s="17">
        <v>0.18438091063867301</v>
      </c>
      <c r="P319" s="17">
        <v>0.16836425442587899</v>
      </c>
      <c r="Q319" s="17">
        <v>0.17223211445269701</v>
      </c>
      <c r="R319" s="17"/>
      <c r="S319" s="17">
        <v>0.15784025271980001</v>
      </c>
      <c r="T319" s="17">
        <v>0.18031651878205501</v>
      </c>
      <c r="U319" s="17">
        <v>0.14431272828313399</v>
      </c>
      <c r="V319" s="17">
        <v>0.209285777822935</v>
      </c>
      <c r="W319" s="17">
        <v>0.136581359733499</v>
      </c>
      <c r="X319" s="17">
        <v>0.14910682638915501</v>
      </c>
      <c r="Y319" s="17">
        <v>0.117692397743001</v>
      </c>
      <c r="Z319" s="17">
        <v>0.13514771456789401</v>
      </c>
      <c r="AA319" s="17">
        <v>0.18656645911668299</v>
      </c>
      <c r="AB319" s="17">
        <v>0.17651563849405599</v>
      </c>
      <c r="AC319" s="17">
        <v>0.136616097368079</v>
      </c>
      <c r="AD319" s="17">
        <v>0.121476402371372</v>
      </c>
      <c r="AE319" s="17"/>
      <c r="AF319" s="17">
        <v>0.151869617441522</v>
      </c>
      <c r="AG319" s="17">
        <v>0.152491554906791</v>
      </c>
      <c r="AH319" s="17">
        <v>0.198671954645216</v>
      </c>
      <c r="AI319" s="17"/>
      <c r="AJ319" s="17">
        <v>0.15004208995517199</v>
      </c>
      <c r="AK319" s="17">
        <v>0.13927948996536399</v>
      </c>
      <c r="AL319" s="17">
        <v>0.181692634275925</v>
      </c>
      <c r="AM319" s="17">
        <v>0.1638165082652</v>
      </c>
      <c r="AN319" s="17">
        <v>0.17144673035591901</v>
      </c>
      <c r="AO319" s="17"/>
      <c r="AP319" s="17">
        <v>0.14432767346508801</v>
      </c>
      <c r="AQ319" s="17">
        <v>0.16525770516715099</v>
      </c>
      <c r="AR319" s="17">
        <v>0.183175430440908</v>
      </c>
      <c r="AS319" s="17">
        <v>0.17035539018118501</v>
      </c>
      <c r="AT319" s="17">
        <v>0.18355670391132101</v>
      </c>
      <c r="AU319" s="17">
        <v>0.173938332844217</v>
      </c>
      <c r="AV319" s="17"/>
      <c r="AW319" s="17">
        <v>0.14742974975001899</v>
      </c>
      <c r="AX319" s="17">
        <v>0.109241613589234</v>
      </c>
      <c r="AY319" s="17">
        <v>0.200769066644153</v>
      </c>
      <c r="AZ319" s="17">
        <v>0.15757134009444301</v>
      </c>
      <c r="BA319" s="17">
        <v>0.16450860607385101</v>
      </c>
      <c r="BB319" s="17">
        <v>0.18946401653199299</v>
      </c>
      <c r="BC319" s="17">
        <v>0.16727960879812001</v>
      </c>
      <c r="BD319" s="17">
        <v>0.177719299194671</v>
      </c>
      <c r="BE319" s="17">
        <v>0.17906490055421301</v>
      </c>
      <c r="BF319" s="17">
        <v>0.113353694334271</v>
      </c>
      <c r="BG319" s="17">
        <v>0.13157464548136799</v>
      </c>
      <c r="BH319" s="17">
        <v>0.169091427496179</v>
      </c>
      <c r="BI319" s="17">
        <v>0.17833380363058601</v>
      </c>
      <c r="BJ319" s="17">
        <v>0.132599806036891</v>
      </c>
      <c r="BK319" s="17">
        <v>0.12794367896544101</v>
      </c>
      <c r="BL319" s="17">
        <v>8.1184543846139504E-2</v>
      </c>
      <c r="BM319" s="17"/>
      <c r="BN319" s="17">
        <v>0.15466033232468801</v>
      </c>
      <c r="BO319" s="17">
        <v>0.16759456179714599</v>
      </c>
      <c r="BP319" s="17"/>
      <c r="BQ319" s="17">
        <v>0.12976687638020201</v>
      </c>
      <c r="BR319" s="17">
        <v>0.16143383449582099</v>
      </c>
      <c r="BS319" s="17"/>
      <c r="BT319" s="17">
        <v>0.122296753578128</v>
      </c>
      <c r="BU319" s="17"/>
      <c r="BV319" s="17">
        <v>0.175294096381759</v>
      </c>
      <c r="BW319" s="17">
        <v>0.167842513801407</v>
      </c>
      <c r="BX319" s="17">
        <v>0.15220070284916201</v>
      </c>
      <c r="BY319" s="17"/>
      <c r="BZ319" s="17">
        <v>0.16925497404848799</v>
      </c>
      <c r="CA319" s="17">
        <v>0.20510987388357299</v>
      </c>
      <c r="CB319" s="17">
        <v>0.20188263059963699</v>
      </c>
      <c r="CC319" s="17">
        <v>0.144730606792529</v>
      </c>
      <c r="CD319" s="17">
        <v>0.137113078762573</v>
      </c>
      <c r="CE319" s="17">
        <v>0.149202782324968</v>
      </c>
      <c r="CF319" s="17">
        <v>0.11195797770227001</v>
      </c>
      <c r="CG319" s="17"/>
      <c r="CH319" s="17">
        <v>5.0517160553659402E-2</v>
      </c>
      <c r="CI319" s="17">
        <v>0.15280849930491799</v>
      </c>
      <c r="CJ319" s="17">
        <v>0.17861176007645299</v>
      </c>
      <c r="CK319" s="17">
        <v>0.21435158438232199</v>
      </c>
      <c r="CL319" s="17">
        <v>0.12732580544524599</v>
      </c>
    </row>
    <row r="320" spans="2:90" x14ac:dyDescent="0.3">
      <c r="B320" t="s">
        <v>201</v>
      </c>
      <c r="C320" s="17">
        <v>0.27636933524843199</v>
      </c>
      <c r="D320" s="17">
        <v>0.24334216068988401</v>
      </c>
      <c r="E320" s="17">
        <v>0.31083765841517302</v>
      </c>
      <c r="F320" s="17"/>
      <c r="G320" s="17">
        <v>0.13366433728339999</v>
      </c>
      <c r="H320" s="17">
        <v>0.14789599383360999</v>
      </c>
      <c r="I320" s="17">
        <v>0.21911196666838401</v>
      </c>
      <c r="J320" s="17">
        <v>0.375732414727105</v>
      </c>
      <c r="K320" s="17">
        <v>0.388429608031995</v>
      </c>
      <c r="L320" s="17">
        <v>0.36720143151701101</v>
      </c>
      <c r="M320" s="17"/>
      <c r="N320" s="17">
        <v>0.143296846721121</v>
      </c>
      <c r="O320" s="17">
        <v>0.237724222089778</v>
      </c>
      <c r="P320" s="17">
        <v>0.32397086655527402</v>
      </c>
      <c r="Q320" s="17">
        <v>0.42080945114202201</v>
      </c>
      <c r="R320" s="17"/>
      <c r="S320" s="17">
        <v>0.16111851843730099</v>
      </c>
      <c r="T320" s="17">
        <v>0.28863037792214102</v>
      </c>
      <c r="U320" s="17">
        <v>0.30010864778041901</v>
      </c>
      <c r="V320" s="17">
        <v>0.29739524326765798</v>
      </c>
      <c r="W320" s="17">
        <v>0.33689484988892099</v>
      </c>
      <c r="X320" s="17">
        <v>0.26778943752789902</v>
      </c>
      <c r="Y320" s="17">
        <v>0.32896603092982302</v>
      </c>
      <c r="Z320" s="17">
        <v>0.34921092263596798</v>
      </c>
      <c r="AA320" s="17">
        <v>0.291806598807898</v>
      </c>
      <c r="AB320" s="17">
        <v>0.26124266840142601</v>
      </c>
      <c r="AC320" s="17">
        <v>0.29115028242067698</v>
      </c>
      <c r="AD320" s="17">
        <v>0.24744307535754201</v>
      </c>
      <c r="AE320" s="17"/>
      <c r="AF320" s="17">
        <v>0.34419205632793398</v>
      </c>
      <c r="AG320" s="17">
        <v>0.219016305107398</v>
      </c>
      <c r="AH320" s="17">
        <v>0.32166503278876102</v>
      </c>
      <c r="AI320" s="17"/>
      <c r="AJ320" s="17">
        <v>0.26877108635894598</v>
      </c>
      <c r="AK320" s="17">
        <v>0.22029948673907801</v>
      </c>
      <c r="AL320" s="17">
        <v>0.25148952380431699</v>
      </c>
      <c r="AM320" s="17">
        <v>0.31946540160120102</v>
      </c>
      <c r="AN320" s="17">
        <v>0.23823214284812899</v>
      </c>
      <c r="AO320" s="17"/>
      <c r="AP320" s="17">
        <v>0.16084140588467999</v>
      </c>
      <c r="AQ320" s="17">
        <v>0.25462041098252902</v>
      </c>
      <c r="AR320" s="17">
        <v>0.27691311088327603</v>
      </c>
      <c r="AS320" s="17">
        <v>0.31708055693090997</v>
      </c>
      <c r="AT320" s="17">
        <v>0.23032781431541099</v>
      </c>
      <c r="AU320" s="17">
        <v>0.34080685694465601</v>
      </c>
      <c r="AV320" s="17"/>
      <c r="AW320" s="17">
        <v>0.40533838177173498</v>
      </c>
      <c r="AX320" s="17">
        <v>0.475414866732501</v>
      </c>
      <c r="AY320" s="17">
        <v>0.395197599672372</v>
      </c>
      <c r="AZ320" s="17">
        <v>0.426433817955788</v>
      </c>
      <c r="BA320" s="17">
        <v>0.35011607792370097</v>
      </c>
      <c r="BB320" s="17">
        <v>0.31323142461141701</v>
      </c>
      <c r="BC320" s="17">
        <v>0.23033782632762001</v>
      </c>
      <c r="BD320" s="17">
        <v>0.27843552434213098</v>
      </c>
      <c r="BE320" s="17">
        <v>0.24002241727712401</v>
      </c>
      <c r="BF320" s="17">
        <v>0.27767206750475398</v>
      </c>
      <c r="BG320" s="17">
        <v>0.22199882104457899</v>
      </c>
      <c r="BH320" s="17">
        <v>0.15771790475921901</v>
      </c>
      <c r="BI320" s="17">
        <v>0.15522159920411499</v>
      </c>
      <c r="BJ320" s="17">
        <v>8.5780221681306806E-2</v>
      </c>
      <c r="BK320" s="17">
        <v>8.2426200237374195E-2</v>
      </c>
      <c r="BL320" s="17">
        <v>5.9462872726836299E-2</v>
      </c>
      <c r="BM320" s="17"/>
      <c r="BN320" s="17">
        <v>0.27169087641178202</v>
      </c>
      <c r="BO320" s="17">
        <v>0.28329735288712599</v>
      </c>
      <c r="BP320" s="17"/>
      <c r="BQ320" s="17">
        <v>0.166396211707557</v>
      </c>
      <c r="BR320" s="17">
        <v>0.28457962784591301</v>
      </c>
      <c r="BS320" s="17"/>
      <c r="BT320" s="17">
        <v>0.18126599378897101</v>
      </c>
      <c r="BU320" s="17"/>
      <c r="BV320" s="17">
        <v>0.37304388978189001</v>
      </c>
      <c r="BW320" s="17">
        <v>0.18371745909152001</v>
      </c>
      <c r="BX320" s="17">
        <v>0.26386911550120301</v>
      </c>
      <c r="BY320" s="17"/>
      <c r="BZ320" s="17">
        <v>0.40400948900970002</v>
      </c>
      <c r="CA320" s="17">
        <v>0.38047178214618499</v>
      </c>
      <c r="CB320" s="17">
        <v>0.34677879030450198</v>
      </c>
      <c r="CC320" s="17">
        <v>0.25895368746577802</v>
      </c>
      <c r="CD320" s="17">
        <v>0.222220036659798</v>
      </c>
      <c r="CE320" s="17">
        <v>0.171434834677994</v>
      </c>
      <c r="CF320" s="17">
        <v>0.11807244421100201</v>
      </c>
      <c r="CG320" s="17"/>
      <c r="CH320" s="17">
        <v>0.14140743242158599</v>
      </c>
      <c r="CI320" s="17">
        <v>0.19803027658833</v>
      </c>
      <c r="CJ320" s="17">
        <v>0.318534199321935</v>
      </c>
      <c r="CK320" s="17">
        <v>0.37782669598177998</v>
      </c>
      <c r="CL320" s="17">
        <v>0.55090596751506105</v>
      </c>
    </row>
    <row r="321" spans="2:90" x14ac:dyDescent="0.3">
      <c r="B321" t="s">
        <v>202</v>
      </c>
      <c r="C321" s="17">
        <v>1.52542519806E-2</v>
      </c>
      <c r="D321" s="17">
        <v>8.5107203795523109E-3</v>
      </c>
      <c r="E321" s="17">
        <v>2.19656427018779E-2</v>
      </c>
      <c r="F321" s="17"/>
      <c r="G321" s="17">
        <v>5.76912027268809E-3</v>
      </c>
      <c r="H321" s="17">
        <v>1.52165468820678E-2</v>
      </c>
      <c r="I321" s="17">
        <v>1.2141421253790301E-2</v>
      </c>
      <c r="J321" s="17">
        <v>8.4727571699957597E-3</v>
      </c>
      <c r="K321" s="17">
        <v>2.14070267872358E-2</v>
      </c>
      <c r="L321" s="17">
        <v>2.55120632633484E-2</v>
      </c>
      <c r="M321" s="17"/>
      <c r="N321" s="17">
        <v>1.0477274856842101E-2</v>
      </c>
      <c r="O321" s="17">
        <v>1.69201705023748E-2</v>
      </c>
      <c r="P321" s="17">
        <v>1.48974833043668E-2</v>
      </c>
      <c r="Q321" s="17">
        <v>1.91411088493002E-2</v>
      </c>
      <c r="R321" s="17"/>
      <c r="S321" s="17">
        <v>1.88237324815216E-2</v>
      </c>
      <c r="T321" s="17">
        <v>1.47757841938856E-2</v>
      </c>
      <c r="U321" s="17">
        <v>0</v>
      </c>
      <c r="V321" s="17">
        <v>2.15785401356242E-2</v>
      </c>
      <c r="W321" s="17">
        <v>1.4225748765674E-2</v>
      </c>
      <c r="X321" s="17">
        <v>1.14459245828415E-2</v>
      </c>
      <c r="Y321" s="17">
        <v>2.44547407842098E-2</v>
      </c>
      <c r="Z321" s="17">
        <v>2.2758665629608502E-2</v>
      </c>
      <c r="AA321" s="17">
        <v>1.0467104105592999E-2</v>
      </c>
      <c r="AB321" s="17">
        <v>1.9962645827713101E-2</v>
      </c>
      <c r="AC321" s="17">
        <v>1.8323821171222499E-2</v>
      </c>
      <c r="AD321" s="17">
        <v>0</v>
      </c>
      <c r="AE321" s="17"/>
      <c r="AF321" s="17">
        <v>1.33202262977605E-2</v>
      </c>
      <c r="AG321" s="17">
        <v>1.5221658759510599E-2</v>
      </c>
      <c r="AH321" s="17">
        <v>2.4455744993761699E-2</v>
      </c>
      <c r="AI321" s="17"/>
      <c r="AJ321" s="17">
        <v>1.5030403699674001E-2</v>
      </c>
      <c r="AK321" s="17">
        <v>1.02465567734996E-2</v>
      </c>
      <c r="AL321" s="17">
        <v>5.5117740830503102E-3</v>
      </c>
      <c r="AM321" s="17">
        <v>1.61112081474711E-2</v>
      </c>
      <c r="AN321" s="17">
        <v>9.5261265599365895E-3</v>
      </c>
      <c r="AO321" s="17"/>
      <c r="AP321" s="17">
        <v>1.2104200026741001E-2</v>
      </c>
      <c r="AQ321" s="17">
        <v>1.8340034254748401E-2</v>
      </c>
      <c r="AR321" s="17">
        <v>6.0731294878503296E-3</v>
      </c>
      <c r="AS321" s="17">
        <v>1.30118245935626E-2</v>
      </c>
      <c r="AT321" s="17">
        <v>6.9162425523086402E-3</v>
      </c>
      <c r="AU321" s="17">
        <v>3.3287865098655701E-2</v>
      </c>
      <c r="AV321" s="17"/>
      <c r="AW321" s="17">
        <v>4.5350042795309103E-2</v>
      </c>
      <c r="AX321" s="17">
        <v>0</v>
      </c>
      <c r="AY321" s="17">
        <v>3.3451933976915697E-2</v>
      </c>
      <c r="AZ321" s="17">
        <v>7.8498941032939407E-3</v>
      </c>
      <c r="BA321" s="17">
        <v>2.21633396677146E-2</v>
      </c>
      <c r="BB321" s="17">
        <v>1.00292113307316E-2</v>
      </c>
      <c r="BC321" s="17">
        <v>0</v>
      </c>
      <c r="BD321" s="17">
        <v>1.9658194695437999E-2</v>
      </c>
      <c r="BE321" s="17">
        <v>0</v>
      </c>
      <c r="BF321" s="17">
        <v>2.1770149061172101E-2</v>
      </c>
      <c r="BG321" s="17">
        <v>1.34889553224119E-2</v>
      </c>
      <c r="BH321" s="17">
        <v>9.0249375626776807E-3</v>
      </c>
      <c r="BI321" s="17">
        <v>0</v>
      </c>
      <c r="BJ321" s="17">
        <v>1.77136016892693E-2</v>
      </c>
      <c r="BK321" s="17">
        <v>0</v>
      </c>
      <c r="BL321" s="17">
        <v>1.73842292466748E-2</v>
      </c>
      <c r="BM321" s="17"/>
      <c r="BN321" s="17">
        <v>1.7265532134114098E-2</v>
      </c>
      <c r="BO321" s="17">
        <v>1.15391590023149E-2</v>
      </c>
      <c r="BP321" s="17"/>
      <c r="BQ321" s="17">
        <v>9.1233628124539699E-3</v>
      </c>
      <c r="BR321" s="17">
        <v>1.0543368548972001E-2</v>
      </c>
      <c r="BS321" s="17"/>
      <c r="BT321" s="17">
        <v>8.4788078595673701E-3</v>
      </c>
      <c r="BU321" s="17"/>
      <c r="BV321" s="17">
        <v>1.5829924686698801E-2</v>
      </c>
      <c r="BW321" s="17">
        <v>1.7492509759695501E-2</v>
      </c>
      <c r="BX321" s="17">
        <v>1.3755499398592099E-2</v>
      </c>
      <c r="BY321" s="17"/>
      <c r="BZ321" s="17">
        <v>2.0022731701241001E-2</v>
      </c>
      <c r="CA321" s="17">
        <v>1.10444742824388E-2</v>
      </c>
      <c r="CB321" s="17">
        <v>6.5687268770587203E-3</v>
      </c>
      <c r="CC321" s="17">
        <v>4.0744235352569002E-3</v>
      </c>
      <c r="CD321" s="17">
        <v>6.6793329456292499E-3</v>
      </c>
      <c r="CE321" s="17">
        <v>1.22121924590823E-2</v>
      </c>
      <c r="CF321" s="17">
        <v>8.3837101174785694E-3</v>
      </c>
      <c r="CG321" s="17"/>
      <c r="CH321" s="17">
        <v>1.04862045968601E-2</v>
      </c>
      <c r="CI321" s="17">
        <v>1.48863586464785E-2</v>
      </c>
      <c r="CJ321" s="17">
        <v>1.32378751572334E-2</v>
      </c>
      <c r="CK321" s="17">
        <v>2.48747551329365E-2</v>
      </c>
      <c r="CL321" s="17">
        <v>1.1282464297713801E-2</v>
      </c>
    </row>
    <row r="322" spans="2:90" x14ac:dyDescent="0.3">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row>
    <row r="323" spans="2:90" x14ac:dyDescent="0.3">
      <c r="B323" s="6" t="s">
        <v>208</v>
      </c>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row>
    <row r="324" spans="2:90" x14ac:dyDescent="0.3">
      <c r="B324" s="24" t="s">
        <v>110</v>
      </c>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row>
    <row r="325" spans="2:90" x14ac:dyDescent="0.3">
      <c r="B325" t="s">
        <v>194</v>
      </c>
      <c r="C325" s="17">
        <v>4.33064457263342E-2</v>
      </c>
      <c r="D325" s="17">
        <v>5.4778919704771903E-2</v>
      </c>
      <c r="E325" s="17">
        <v>3.14790902885181E-2</v>
      </c>
      <c r="F325" s="17"/>
      <c r="G325" s="17">
        <v>7.4329421031024898E-2</v>
      </c>
      <c r="H325" s="17">
        <v>6.5491867872297896E-2</v>
      </c>
      <c r="I325" s="17">
        <v>3.1299335120030199E-2</v>
      </c>
      <c r="J325" s="17">
        <v>3.5571745710746498E-2</v>
      </c>
      <c r="K325" s="17">
        <v>2.68993105565749E-2</v>
      </c>
      <c r="L325" s="17">
        <v>3.1687921231981303E-2</v>
      </c>
      <c r="M325" s="17"/>
      <c r="N325" s="17">
        <v>4.7465954560305001E-2</v>
      </c>
      <c r="O325" s="17">
        <v>5.0614729068634998E-2</v>
      </c>
      <c r="P325" s="17">
        <v>3.32521392579418E-2</v>
      </c>
      <c r="Q325" s="17">
        <v>3.8658249955248601E-2</v>
      </c>
      <c r="R325" s="17"/>
      <c r="S325" s="17">
        <v>4.4175565192503902E-2</v>
      </c>
      <c r="T325" s="17">
        <v>4.7883792418343403E-2</v>
      </c>
      <c r="U325" s="17">
        <v>1.7326715875441798E-2</v>
      </c>
      <c r="V325" s="17">
        <v>2.5599252922055501E-2</v>
      </c>
      <c r="W325" s="17">
        <v>2.63406495785765E-2</v>
      </c>
      <c r="X325" s="17">
        <v>2.2628738447115101E-2</v>
      </c>
      <c r="Y325" s="17">
        <v>2.2314696235156001E-2</v>
      </c>
      <c r="Z325" s="17">
        <v>6.69767294831983E-2</v>
      </c>
      <c r="AA325" s="17">
        <v>9.0492974618123501E-2</v>
      </c>
      <c r="AB325" s="17">
        <v>4.72471185640293E-2</v>
      </c>
      <c r="AC325" s="17">
        <v>8.3337974966803605E-2</v>
      </c>
      <c r="AD325" s="17">
        <v>1.5438773108638899E-2</v>
      </c>
      <c r="AE325" s="17"/>
      <c r="AF325" s="17">
        <v>3.21835870526712E-2</v>
      </c>
      <c r="AG325" s="17">
        <v>5.4097027299933501E-2</v>
      </c>
      <c r="AH325" s="17">
        <v>2.55277046773583E-2</v>
      </c>
      <c r="AI325" s="17"/>
      <c r="AJ325" s="17">
        <v>4.1548482480796498E-2</v>
      </c>
      <c r="AK325" s="17">
        <v>4.6801187661281697E-2</v>
      </c>
      <c r="AL325" s="17">
        <v>4.9852653997226597E-2</v>
      </c>
      <c r="AM325" s="17">
        <v>6.1330342958943899E-2</v>
      </c>
      <c r="AN325" s="17">
        <v>5.6139537755018502E-2</v>
      </c>
      <c r="AO325" s="17"/>
      <c r="AP325" s="17">
        <v>5.8884605273643198E-2</v>
      </c>
      <c r="AQ325" s="17">
        <v>4.1442035751199001E-2</v>
      </c>
      <c r="AR325" s="17">
        <v>4.4408805074527602E-2</v>
      </c>
      <c r="AS325" s="17">
        <v>4.6970692236704699E-2</v>
      </c>
      <c r="AT325" s="17">
        <v>4.6749115576655099E-2</v>
      </c>
      <c r="AU325" s="17">
        <v>1.8980362451275299E-2</v>
      </c>
      <c r="AV325" s="17"/>
      <c r="AW325" s="17">
        <v>0</v>
      </c>
      <c r="AX325" s="17">
        <v>8.4935819973305599E-2</v>
      </c>
      <c r="AY325" s="17">
        <v>3.5142844431523497E-2</v>
      </c>
      <c r="AZ325" s="17">
        <v>5.2378642155902502E-2</v>
      </c>
      <c r="BA325" s="17">
        <v>5.82266233057111E-2</v>
      </c>
      <c r="BB325" s="17">
        <v>2.97463304986832E-2</v>
      </c>
      <c r="BC325" s="17">
        <v>3.3077301755943297E-2</v>
      </c>
      <c r="BD325" s="17">
        <v>3.5663840835864498E-2</v>
      </c>
      <c r="BE325" s="17">
        <v>1.9008937310830001E-2</v>
      </c>
      <c r="BF325" s="17">
        <v>2.85916131985176E-2</v>
      </c>
      <c r="BG325" s="17">
        <v>5.2282498020044699E-2</v>
      </c>
      <c r="BH325" s="17">
        <v>3.8748112603268603E-2</v>
      </c>
      <c r="BI325" s="17">
        <v>3.4770385629389097E-2</v>
      </c>
      <c r="BJ325" s="17">
        <v>4.7625897484338001E-2</v>
      </c>
      <c r="BK325" s="17">
        <v>3.5373870813857698E-2</v>
      </c>
      <c r="BL325" s="17">
        <v>0.102077412502127</v>
      </c>
      <c r="BM325" s="17"/>
      <c r="BN325" s="17">
        <v>4.6302334785113301E-2</v>
      </c>
      <c r="BO325" s="17">
        <v>3.8939184725032397E-2</v>
      </c>
      <c r="BP325" s="17"/>
      <c r="BQ325" s="17">
        <v>5.7453618575888397E-2</v>
      </c>
      <c r="BR325" s="17">
        <v>3.7355012670419997E-2</v>
      </c>
      <c r="BS325" s="17"/>
      <c r="BT325" s="17">
        <v>4.3624973562919903E-2</v>
      </c>
      <c r="BU325" s="17"/>
      <c r="BV325" s="17">
        <v>2.9858099189981099E-2</v>
      </c>
      <c r="BW325" s="17">
        <v>5.6786029519307002E-2</v>
      </c>
      <c r="BX325" s="17">
        <v>4.3086991380326199E-2</v>
      </c>
      <c r="BY325" s="17"/>
      <c r="BZ325" s="17">
        <v>4.5324661116119998E-2</v>
      </c>
      <c r="CA325" s="17">
        <v>3.53758344747412E-2</v>
      </c>
      <c r="CB325" s="17">
        <v>2.4014803315076501E-2</v>
      </c>
      <c r="CC325" s="17">
        <v>4.1208999108803601E-2</v>
      </c>
      <c r="CD325" s="17">
        <v>4.29905812665686E-2</v>
      </c>
      <c r="CE325" s="17">
        <v>5.6010310509488903E-2</v>
      </c>
      <c r="CF325" s="17">
        <v>7.3292680545778394E-2</v>
      </c>
      <c r="CG325" s="17"/>
      <c r="CH325" s="17">
        <v>0.103031322409535</v>
      </c>
      <c r="CI325" s="17">
        <v>5.5129814525003498E-2</v>
      </c>
      <c r="CJ325" s="17">
        <v>2.10113508508715E-2</v>
      </c>
      <c r="CK325" s="17">
        <v>3.1283479247572701E-2</v>
      </c>
      <c r="CL325" s="17">
        <v>3.9282828141304897E-2</v>
      </c>
    </row>
    <row r="326" spans="2:90" x14ac:dyDescent="0.3">
      <c r="B326" t="s">
        <v>195</v>
      </c>
      <c r="C326" s="17">
        <v>0.254166365892318</v>
      </c>
      <c r="D326" s="17">
        <v>0.27883685805345398</v>
      </c>
      <c r="E326" s="17">
        <v>0.23003687575381901</v>
      </c>
      <c r="F326" s="17"/>
      <c r="G326" s="17">
        <v>0.27272909251465899</v>
      </c>
      <c r="H326" s="17">
        <v>0.31616561015574202</v>
      </c>
      <c r="I326" s="17">
        <v>0.25203156039646202</v>
      </c>
      <c r="J326" s="17">
        <v>0.21540885513795799</v>
      </c>
      <c r="K326" s="17">
        <v>0.25016106478830402</v>
      </c>
      <c r="L326" s="17">
        <v>0.22707338488557899</v>
      </c>
      <c r="M326" s="17"/>
      <c r="N326" s="17">
        <v>0.30671221662704001</v>
      </c>
      <c r="O326" s="17">
        <v>0.252765268905014</v>
      </c>
      <c r="P326" s="17">
        <v>0.212831815102974</v>
      </c>
      <c r="Q326" s="17">
        <v>0.237892345826654</v>
      </c>
      <c r="R326" s="17"/>
      <c r="S326" s="17">
        <v>0.29042259416562599</v>
      </c>
      <c r="T326" s="17">
        <v>0.238576590142279</v>
      </c>
      <c r="U326" s="17">
        <v>0.229345618563536</v>
      </c>
      <c r="V326" s="17">
        <v>0.197013423528895</v>
      </c>
      <c r="W326" s="17">
        <v>0.21183996257721699</v>
      </c>
      <c r="X326" s="17">
        <v>0.22027670629524501</v>
      </c>
      <c r="Y326" s="17">
        <v>0.30368794315209202</v>
      </c>
      <c r="Z326" s="17">
        <v>0.31219978783687502</v>
      </c>
      <c r="AA326" s="17">
        <v>0.197343829567032</v>
      </c>
      <c r="AB326" s="17">
        <v>0.30796853524185502</v>
      </c>
      <c r="AC326" s="17">
        <v>0.28949500212954699</v>
      </c>
      <c r="AD326" s="17">
        <v>0.36981810117408598</v>
      </c>
      <c r="AE326" s="17"/>
      <c r="AF326" s="17">
        <v>0.22384429599188899</v>
      </c>
      <c r="AG326" s="17">
        <v>0.26981830845974503</v>
      </c>
      <c r="AH326" s="17">
        <v>0.267051092597825</v>
      </c>
      <c r="AI326" s="17"/>
      <c r="AJ326" s="17">
        <v>0.224658261832997</v>
      </c>
      <c r="AK326" s="17">
        <v>0.29085572963044498</v>
      </c>
      <c r="AL326" s="17">
        <v>0.273128347415237</v>
      </c>
      <c r="AM326" s="17">
        <v>0.24370824813200401</v>
      </c>
      <c r="AN326" s="17">
        <v>0.216939686506085</v>
      </c>
      <c r="AO326" s="17"/>
      <c r="AP326" s="17">
        <v>0.32025162002885998</v>
      </c>
      <c r="AQ326" s="17">
        <v>0.22798270602835899</v>
      </c>
      <c r="AR326" s="17">
        <v>0.29186947602869301</v>
      </c>
      <c r="AS326" s="17">
        <v>0.24385545003012599</v>
      </c>
      <c r="AT326" s="17">
        <v>0.18772080153690099</v>
      </c>
      <c r="AU326" s="17">
        <v>0.225146372390713</v>
      </c>
      <c r="AV326" s="17"/>
      <c r="AW326" s="17">
        <v>0.21144583652000301</v>
      </c>
      <c r="AX326" s="17">
        <v>0.246164916679593</v>
      </c>
      <c r="AY326" s="17">
        <v>0.197595767200164</v>
      </c>
      <c r="AZ326" s="17">
        <v>0.27115625706121099</v>
      </c>
      <c r="BA326" s="17">
        <v>0.191334779907259</v>
      </c>
      <c r="BB326" s="17">
        <v>0.25679090679599897</v>
      </c>
      <c r="BC326" s="17">
        <v>0.283784560224982</v>
      </c>
      <c r="BD326" s="17">
        <v>0.28487120224489998</v>
      </c>
      <c r="BE326" s="17">
        <v>0.23847184770816199</v>
      </c>
      <c r="BF326" s="17">
        <v>0.2411134860237</v>
      </c>
      <c r="BG326" s="17">
        <v>0.228054839366442</v>
      </c>
      <c r="BH326" s="17">
        <v>0.25145410744469399</v>
      </c>
      <c r="BI326" s="17">
        <v>0.318359838074249</v>
      </c>
      <c r="BJ326" s="17">
        <v>0.304413670702047</v>
      </c>
      <c r="BK326" s="17">
        <v>0.254987975850066</v>
      </c>
      <c r="BL326" s="17">
        <v>0.421204626470636</v>
      </c>
      <c r="BM326" s="17"/>
      <c r="BN326" s="17">
        <v>0.25525108241719802</v>
      </c>
      <c r="BO326" s="17">
        <v>0.25388232765955099</v>
      </c>
      <c r="BP326" s="17"/>
      <c r="BQ326" s="17">
        <v>0.31461640481756398</v>
      </c>
      <c r="BR326" s="17">
        <v>0.27280038014359598</v>
      </c>
      <c r="BS326" s="17"/>
      <c r="BT326" s="17">
        <v>0.31995826708105302</v>
      </c>
      <c r="BU326" s="17"/>
      <c r="BV326" s="17">
        <v>0.246527231869999</v>
      </c>
      <c r="BW326" s="17">
        <v>0.30417042459236499</v>
      </c>
      <c r="BX326" s="17">
        <v>0.24056960094513499</v>
      </c>
      <c r="BY326" s="17"/>
      <c r="BZ326" s="17">
        <v>0.223176131361422</v>
      </c>
      <c r="CA326" s="17">
        <v>0.24404024122284701</v>
      </c>
      <c r="CB326" s="17">
        <v>0.26564358520849601</v>
      </c>
      <c r="CC326" s="17">
        <v>0.20992834661785201</v>
      </c>
      <c r="CD326" s="17">
        <v>0.234182903933745</v>
      </c>
      <c r="CE326" s="17">
        <v>0.29465537585574902</v>
      </c>
      <c r="CF326" s="17">
        <v>0.345152756970801</v>
      </c>
      <c r="CG326" s="17"/>
      <c r="CH326" s="17">
        <v>0.31574114521225299</v>
      </c>
      <c r="CI326" s="17">
        <v>0.27788193678108197</v>
      </c>
      <c r="CJ326" s="17">
        <v>0.24242233168958</v>
      </c>
      <c r="CK326" s="17">
        <v>0.213980764721411</v>
      </c>
      <c r="CL326" s="17">
        <v>0.14793957678630601</v>
      </c>
    </row>
    <row r="327" spans="2:90" x14ac:dyDescent="0.3">
      <c r="B327" t="s">
        <v>196</v>
      </c>
      <c r="C327" s="17">
        <v>0.22481832265283999</v>
      </c>
      <c r="D327" s="17">
        <v>0.23966516555949799</v>
      </c>
      <c r="E327" s="17">
        <v>0.21098348573317699</v>
      </c>
      <c r="F327" s="17"/>
      <c r="G327" s="17">
        <v>0.21715197379909401</v>
      </c>
      <c r="H327" s="17">
        <v>0.20716364004542201</v>
      </c>
      <c r="I327" s="17">
        <v>0.24071102217319101</v>
      </c>
      <c r="J327" s="17">
        <v>0.20393101612772699</v>
      </c>
      <c r="K327" s="17">
        <v>0.22087833236774501</v>
      </c>
      <c r="L327" s="17">
        <v>0.25091755641730401</v>
      </c>
      <c r="M327" s="17"/>
      <c r="N327" s="17">
        <v>0.20870348744702799</v>
      </c>
      <c r="O327" s="17">
        <v>0.25013756139215099</v>
      </c>
      <c r="P327" s="17">
        <v>0.24449757087335999</v>
      </c>
      <c r="Q327" s="17">
        <v>0.19877700835412501</v>
      </c>
      <c r="R327" s="17"/>
      <c r="S327" s="17">
        <v>0.18808943102373199</v>
      </c>
      <c r="T327" s="17">
        <v>0.21746016251497099</v>
      </c>
      <c r="U327" s="17">
        <v>0.233276676711588</v>
      </c>
      <c r="V327" s="17">
        <v>0.23998440037490101</v>
      </c>
      <c r="W327" s="17">
        <v>0.26368058768462499</v>
      </c>
      <c r="X327" s="17">
        <v>0.29187039191410402</v>
      </c>
      <c r="Y327" s="17">
        <v>0.26754676990528498</v>
      </c>
      <c r="Z327" s="17">
        <v>0.16919896034526699</v>
      </c>
      <c r="AA327" s="17">
        <v>0.20434425973831</v>
      </c>
      <c r="AB327" s="17">
        <v>0.21065148128394101</v>
      </c>
      <c r="AC327" s="17">
        <v>0.18013112399631401</v>
      </c>
      <c r="AD327" s="17">
        <v>0.22154303744419099</v>
      </c>
      <c r="AE327" s="17"/>
      <c r="AF327" s="17">
        <v>0.24297638978678601</v>
      </c>
      <c r="AG327" s="17">
        <v>0.22121456830411501</v>
      </c>
      <c r="AH327" s="17">
        <v>0.20440596104172201</v>
      </c>
      <c r="AI327" s="17"/>
      <c r="AJ327" s="17">
        <v>0.24614790451544299</v>
      </c>
      <c r="AK327" s="17">
        <v>0.22760387259216899</v>
      </c>
      <c r="AL327" s="17">
        <v>0.23495058031371799</v>
      </c>
      <c r="AM327" s="17">
        <v>0.18587742267840399</v>
      </c>
      <c r="AN327" s="17">
        <v>0.24286502582345901</v>
      </c>
      <c r="AO327" s="17"/>
      <c r="AP327" s="17">
        <v>0.23851925175649</v>
      </c>
      <c r="AQ327" s="17">
        <v>0.249621153855273</v>
      </c>
      <c r="AR327" s="17">
        <v>0.201062442010183</v>
      </c>
      <c r="AS327" s="17">
        <v>0.20821579717618299</v>
      </c>
      <c r="AT327" s="17">
        <v>0.26524319412116698</v>
      </c>
      <c r="AU327" s="17">
        <v>0.20388163628113401</v>
      </c>
      <c r="AV327" s="17"/>
      <c r="AW327" s="17">
        <v>0.30616133469983497</v>
      </c>
      <c r="AX327" s="17">
        <v>0.13631764160451601</v>
      </c>
      <c r="AY327" s="17">
        <v>0.23014850623223901</v>
      </c>
      <c r="AZ327" s="17">
        <v>0.184952815643463</v>
      </c>
      <c r="BA327" s="17">
        <v>0.217909110725613</v>
      </c>
      <c r="BB327" s="17">
        <v>0.21126396519549301</v>
      </c>
      <c r="BC327" s="17">
        <v>0.21781709220797299</v>
      </c>
      <c r="BD327" s="17">
        <v>0.31845534729625902</v>
      </c>
      <c r="BE327" s="17">
        <v>0.27445546563619799</v>
      </c>
      <c r="BF327" s="17">
        <v>0.24956932671903101</v>
      </c>
      <c r="BG327" s="17">
        <v>0.27791517714219799</v>
      </c>
      <c r="BH327" s="17">
        <v>0.23157184510947701</v>
      </c>
      <c r="BI327" s="17">
        <v>0.22373262981255401</v>
      </c>
      <c r="BJ327" s="17">
        <v>0.21702396370186</v>
      </c>
      <c r="BK327" s="17">
        <v>0.19915671069139801</v>
      </c>
      <c r="BL327" s="17">
        <v>0.119570126994911</v>
      </c>
      <c r="BM327" s="17"/>
      <c r="BN327" s="17">
        <v>0.22438054813764399</v>
      </c>
      <c r="BO327" s="17">
        <v>0.22665473388805599</v>
      </c>
      <c r="BP327" s="17"/>
      <c r="BQ327" s="17">
        <v>0.25033717101325198</v>
      </c>
      <c r="BR327" s="17">
        <v>0.20387083377607099</v>
      </c>
      <c r="BS327" s="17"/>
      <c r="BT327" s="17">
        <v>0.21802956782067001</v>
      </c>
      <c r="BU327" s="17"/>
      <c r="BV327" s="17">
        <v>0.23471355429212801</v>
      </c>
      <c r="BW327" s="17">
        <v>0.20075448765600601</v>
      </c>
      <c r="BX327" s="17">
        <v>0.231529990305853</v>
      </c>
      <c r="BY327" s="17"/>
      <c r="BZ327" s="17">
        <v>0.16844607139899401</v>
      </c>
      <c r="CA327" s="17">
        <v>0.155856719000249</v>
      </c>
      <c r="CB327" s="17">
        <v>0.239035600597444</v>
      </c>
      <c r="CC327" s="17">
        <v>0.25303085165074402</v>
      </c>
      <c r="CD327" s="17">
        <v>0.27838547523187002</v>
      </c>
      <c r="CE327" s="17">
        <v>0.23973053004311201</v>
      </c>
      <c r="CF327" s="17">
        <v>0.23195089363403801</v>
      </c>
      <c r="CG327" s="17"/>
      <c r="CH327" s="17">
        <v>0.29044266605059799</v>
      </c>
      <c r="CI327" s="17">
        <v>0.231930343342997</v>
      </c>
      <c r="CJ327" s="17">
        <v>0.22067819028345301</v>
      </c>
      <c r="CK327" s="17">
        <v>0.19212029547784101</v>
      </c>
      <c r="CL327" s="17">
        <v>0.16386935902776301</v>
      </c>
    </row>
    <row r="328" spans="2:90" x14ac:dyDescent="0.3">
      <c r="B328" t="s">
        <v>197</v>
      </c>
      <c r="C328" s="17">
        <v>0.164398284046719</v>
      </c>
      <c r="D328" s="17">
        <v>0.159525284106348</v>
      </c>
      <c r="E328" s="17">
        <v>0.168566525683951</v>
      </c>
      <c r="F328" s="17"/>
      <c r="G328" s="17">
        <v>0.18806911721191999</v>
      </c>
      <c r="H328" s="17">
        <v>0.161836958238013</v>
      </c>
      <c r="I328" s="17">
        <v>0.16355542971256601</v>
      </c>
      <c r="J328" s="17">
        <v>0.160889309897322</v>
      </c>
      <c r="K328" s="17">
        <v>0.1504585174776</v>
      </c>
      <c r="L328" s="17">
        <v>0.16365534061085299</v>
      </c>
      <c r="M328" s="17"/>
      <c r="N328" s="17">
        <v>0.18454410965246401</v>
      </c>
      <c r="O328" s="17">
        <v>0.14827066403439501</v>
      </c>
      <c r="P328" s="17">
        <v>0.16620952335493799</v>
      </c>
      <c r="Q328" s="17">
        <v>0.157558138908822</v>
      </c>
      <c r="R328" s="17"/>
      <c r="S328" s="17">
        <v>0.155712441745055</v>
      </c>
      <c r="T328" s="17">
        <v>0.15127223264623901</v>
      </c>
      <c r="U328" s="17">
        <v>0.17596938291171799</v>
      </c>
      <c r="V328" s="17">
        <v>0.16447230820210501</v>
      </c>
      <c r="W328" s="17">
        <v>0.20258092203987199</v>
      </c>
      <c r="X328" s="17">
        <v>0.21455069133607399</v>
      </c>
      <c r="Y328" s="17">
        <v>0.14187493674701299</v>
      </c>
      <c r="Z328" s="17">
        <v>0.188150795907781</v>
      </c>
      <c r="AA328" s="17">
        <v>0.133412260822976</v>
      </c>
      <c r="AB328" s="17">
        <v>0.130651701306148</v>
      </c>
      <c r="AC328" s="17">
        <v>0.20162065595504799</v>
      </c>
      <c r="AD328" s="17">
        <v>0.173272400210047</v>
      </c>
      <c r="AE328" s="17"/>
      <c r="AF328" s="17">
        <v>0.15675918630935001</v>
      </c>
      <c r="AG328" s="17">
        <v>0.16294805760812101</v>
      </c>
      <c r="AH328" s="17">
        <v>0.15848161591495799</v>
      </c>
      <c r="AI328" s="17"/>
      <c r="AJ328" s="17">
        <v>0.18539705535926701</v>
      </c>
      <c r="AK328" s="17">
        <v>0.15804826467220401</v>
      </c>
      <c r="AL328" s="17">
        <v>0.13360355259699699</v>
      </c>
      <c r="AM328" s="17">
        <v>0.186387312580541</v>
      </c>
      <c r="AN328" s="17">
        <v>0.18132380008902799</v>
      </c>
      <c r="AO328" s="17"/>
      <c r="AP328" s="17">
        <v>0.14099131896877401</v>
      </c>
      <c r="AQ328" s="17">
        <v>0.212028674275239</v>
      </c>
      <c r="AR328" s="17">
        <v>0.13891354336492701</v>
      </c>
      <c r="AS328" s="17">
        <v>0.157006648499187</v>
      </c>
      <c r="AT328" s="17">
        <v>0.18541963759539801</v>
      </c>
      <c r="AU328" s="17">
        <v>0.182096857368614</v>
      </c>
      <c r="AV328" s="17"/>
      <c r="AW328" s="17">
        <v>0.105238128473692</v>
      </c>
      <c r="AX328" s="17">
        <v>0.135653481432568</v>
      </c>
      <c r="AY328" s="17">
        <v>0.18297999221192701</v>
      </c>
      <c r="AZ328" s="17">
        <v>0.101319205608396</v>
      </c>
      <c r="BA328" s="17">
        <v>0.19428622211809701</v>
      </c>
      <c r="BB328" s="17">
        <v>0.15478205647224899</v>
      </c>
      <c r="BC328" s="17">
        <v>0.164312848547947</v>
      </c>
      <c r="BD328" s="17">
        <v>0.109352779453945</v>
      </c>
      <c r="BE328" s="17">
        <v>0.16810882589867401</v>
      </c>
      <c r="BF328" s="17">
        <v>0.13463720892264999</v>
      </c>
      <c r="BG328" s="17">
        <v>0.190782827080585</v>
      </c>
      <c r="BH328" s="17">
        <v>0.15162126909681301</v>
      </c>
      <c r="BI328" s="17">
        <v>0.187669378310652</v>
      </c>
      <c r="BJ328" s="17">
        <v>0.18483271584247099</v>
      </c>
      <c r="BK328" s="17">
        <v>0.260765075623627</v>
      </c>
      <c r="BL328" s="17">
        <v>0.17759687934571</v>
      </c>
      <c r="BM328" s="17"/>
      <c r="BN328" s="17">
        <v>0.168688153365425</v>
      </c>
      <c r="BO328" s="17">
        <v>0.15627930698970699</v>
      </c>
      <c r="BP328" s="17"/>
      <c r="BQ328" s="17">
        <v>0.14036063736858601</v>
      </c>
      <c r="BR328" s="17">
        <v>0.187822793718918</v>
      </c>
      <c r="BS328" s="17"/>
      <c r="BT328" s="17">
        <v>0.15779308210312601</v>
      </c>
      <c r="BU328" s="17"/>
      <c r="BV328" s="17">
        <v>0.16695758932362401</v>
      </c>
      <c r="BW328" s="17">
        <v>0.15231412377418899</v>
      </c>
      <c r="BX328" s="17">
        <v>0.16955295485268901</v>
      </c>
      <c r="BY328" s="17"/>
      <c r="BZ328" s="17">
        <v>0.128275614422417</v>
      </c>
      <c r="CA328" s="17">
        <v>0.181401399017489</v>
      </c>
      <c r="CB328" s="17">
        <v>0.13545612230960799</v>
      </c>
      <c r="CC328" s="17">
        <v>0.18104068565815601</v>
      </c>
      <c r="CD328" s="17">
        <v>0.18312600185719999</v>
      </c>
      <c r="CE328" s="17">
        <v>0.149570411089923</v>
      </c>
      <c r="CF328" s="17">
        <v>0.16315104431119001</v>
      </c>
      <c r="CG328" s="17"/>
      <c r="CH328" s="17">
        <v>0.15270563681523699</v>
      </c>
      <c r="CI328" s="17">
        <v>0.18113135549773099</v>
      </c>
      <c r="CJ328" s="17">
        <v>0.17030045848330999</v>
      </c>
      <c r="CK328" s="17">
        <v>0.144132606275372</v>
      </c>
      <c r="CL328" s="17">
        <v>6.2244876966028803E-2</v>
      </c>
    </row>
    <row r="329" spans="2:90" x14ac:dyDescent="0.3">
      <c r="B329" t="s">
        <v>198</v>
      </c>
      <c r="C329" s="17">
        <v>0.124758429197439</v>
      </c>
      <c r="D329" s="17">
        <v>0.126058533553631</v>
      </c>
      <c r="E329" s="17">
        <v>0.12447679613120299</v>
      </c>
      <c r="F329" s="17"/>
      <c r="G329" s="17">
        <v>0.12742273126118001</v>
      </c>
      <c r="H329" s="17">
        <v>0.103405299667252</v>
      </c>
      <c r="I329" s="17">
        <v>0.12684635917745701</v>
      </c>
      <c r="J329" s="17">
        <v>0.14213327418407301</v>
      </c>
      <c r="K329" s="17">
        <v>0.15492954416305199</v>
      </c>
      <c r="L329" s="17">
        <v>0.10438365298678901</v>
      </c>
      <c r="M329" s="17"/>
      <c r="N329" s="17">
        <v>0.10127676219691301</v>
      </c>
      <c r="O329" s="17">
        <v>0.120065059149633</v>
      </c>
      <c r="P329" s="17">
        <v>0.14583873131474201</v>
      </c>
      <c r="Q329" s="17">
        <v>0.13764030276237599</v>
      </c>
      <c r="R329" s="17"/>
      <c r="S329" s="17">
        <v>0.12692936162009799</v>
      </c>
      <c r="T329" s="17">
        <v>0.150557029036825</v>
      </c>
      <c r="U329" s="17">
        <v>0.13692442288772799</v>
      </c>
      <c r="V329" s="17">
        <v>0.152773617191302</v>
      </c>
      <c r="W329" s="17">
        <v>0.108616119575004</v>
      </c>
      <c r="X329" s="17">
        <v>0.120953429477637</v>
      </c>
      <c r="Y329" s="17">
        <v>0.10886916209427901</v>
      </c>
      <c r="Z329" s="17">
        <v>3.2871701962238799E-2</v>
      </c>
      <c r="AA329" s="17">
        <v>0.15120007548492201</v>
      </c>
      <c r="AB329" s="17">
        <v>0.104296895938574</v>
      </c>
      <c r="AC329" s="17">
        <v>0.12526690980580199</v>
      </c>
      <c r="AD329" s="17">
        <v>6.2988017510986594E-2</v>
      </c>
      <c r="AE329" s="17"/>
      <c r="AF329" s="17">
        <v>0.12743000280296499</v>
      </c>
      <c r="AG329" s="17">
        <v>0.123651747219948</v>
      </c>
      <c r="AH329" s="17">
        <v>0.12810329176235799</v>
      </c>
      <c r="AI329" s="17"/>
      <c r="AJ329" s="17">
        <v>0.111853519520631</v>
      </c>
      <c r="AK329" s="17">
        <v>0.113672058522386</v>
      </c>
      <c r="AL329" s="17">
        <v>0.110014827264167</v>
      </c>
      <c r="AM329" s="17">
        <v>0.171775287267802</v>
      </c>
      <c r="AN329" s="17">
        <v>0.14950705728880501</v>
      </c>
      <c r="AO329" s="17"/>
      <c r="AP329" s="17">
        <v>9.7004819455861396E-2</v>
      </c>
      <c r="AQ329" s="17">
        <v>0.11245574728443899</v>
      </c>
      <c r="AR329" s="17">
        <v>0.104086041554545</v>
      </c>
      <c r="AS329" s="17">
        <v>0.15691793387611</v>
      </c>
      <c r="AT329" s="17">
        <v>0.14068066890181299</v>
      </c>
      <c r="AU329" s="17">
        <v>0.120556278785764</v>
      </c>
      <c r="AV329" s="17"/>
      <c r="AW329" s="17">
        <v>0.19361992996695301</v>
      </c>
      <c r="AX329" s="17">
        <v>0.15325160354130599</v>
      </c>
      <c r="AY329" s="17">
        <v>0.13002126236699599</v>
      </c>
      <c r="AZ329" s="17">
        <v>0.11382751363518701</v>
      </c>
      <c r="BA329" s="17">
        <v>0.10644719974219401</v>
      </c>
      <c r="BB329" s="17">
        <v>0.14229081758342799</v>
      </c>
      <c r="BC329" s="17">
        <v>0.12969979543385199</v>
      </c>
      <c r="BD329" s="17">
        <v>7.9651552057102004E-2</v>
      </c>
      <c r="BE329" s="17">
        <v>0.159994751082289</v>
      </c>
      <c r="BF329" s="17">
        <v>0.13648781175798999</v>
      </c>
      <c r="BG329" s="17">
        <v>0.139952679200434</v>
      </c>
      <c r="BH329" s="17">
        <v>0.14515927702105999</v>
      </c>
      <c r="BI329" s="17">
        <v>0.15938589857183499</v>
      </c>
      <c r="BJ329" s="17">
        <v>8.46002513803783E-2</v>
      </c>
      <c r="BK329" s="17">
        <v>0.16345388582230799</v>
      </c>
      <c r="BL329" s="17">
        <v>7.1858744101642696E-2</v>
      </c>
      <c r="BM329" s="17"/>
      <c r="BN329" s="17">
        <v>0.120897719344533</v>
      </c>
      <c r="BO329" s="17">
        <v>0.129622015712065</v>
      </c>
      <c r="BP329" s="17"/>
      <c r="BQ329" s="17">
        <v>9.9899961157651707E-2</v>
      </c>
      <c r="BR329" s="17">
        <v>0.122076486401616</v>
      </c>
      <c r="BS329" s="17"/>
      <c r="BT329" s="17">
        <v>0.135336865864569</v>
      </c>
      <c r="BU329" s="17"/>
      <c r="BV329" s="17">
        <v>0.135207383312029</v>
      </c>
      <c r="BW329" s="17">
        <v>9.9856098600369494E-2</v>
      </c>
      <c r="BX329" s="17">
        <v>0.131074827105639</v>
      </c>
      <c r="BY329" s="17"/>
      <c r="BZ329" s="17">
        <v>0.14705683866894001</v>
      </c>
      <c r="CA329" s="17">
        <v>0.14065039125305701</v>
      </c>
      <c r="CB329" s="17">
        <v>0.119078054492342</v>
      </c>
      <c r="CC329" s="17">
        <v>0.129266516038264</v>
      </c>
      <c r="CD329" s="17">
        <v>9.4910402580192496E-2</v>
      </c>
      <c r="CE329" s="17">
        <v>0.141590367329852</v>
      </c>
      <c r="CF329" s="17">
        <v>9.3948651099758806E-2</v>
      </c>
      <c r="CG329" s="17"/>
      <c r="CH329" s="17">
        <v>7.2594428239249706E-2</v>
      </c>
      <c r="CI329" s="17">
        <v>0.11159137091007</v>
      </c>
      <c r="CJ329" s="17">
        <v>0.13966427642180401</v>
      </c>
      <c r="CK329" s="17">
        <v>0.13157867498592299</v>
      </c>
      <c r="CL329" s="17">
        <v>0.21120185921568099</v>
      </c>
    </row>
    <row r="330" spans="2:90" x14ac:dyDescent="0.3">
      <c r="B330" t="s">
        <v>199</v>
      </c>
      <c r="C330" s="17">
        <v>0.137328279264086</v>
      </c>
      <c r="D330" s="17">
        <v>0.105782425404223</v>
      </c>
      <c r="E330" s="17">
        <v>0.16731647513030201</v>
      </c>
      <c r="F330" s="17"/>
      <c r="G330" s="17">
        <v>8.8359719088911104E-2</v>
      </c>
      <c r="H330" s="17">
        <v>0.11015174798029</v>
      </c>
      <c r="I330" s="17">
        <v>0.12727339028859899</v>
      </c>
      <c r="J330" s="17">
        <v>0.17325294031262001</v>
      </c>
      <c r="K330" s="17">
        <v>0.142768406014361</v>
      </c>
      <c r="L330" s="17">
        <v>0.167487703523127</v>
      </c>
      <c r="M330" s="17"/>
      <c r="N330" s="17">
        <v>0.11818021149875001</v>
      </c>
      <c r="O330" s="17">
        <v>0.12329331218294901</v>
      </c>
      <c r="P330" s="17">
        <v>0.159608125927442</v>
      </c>
      <c r="Q330" s="17">
        <v>0.150139999751008</v>
      </c>
      <c r="R330" s="17"/>
      <c r="S330" s="17">
        <v>0.148311669790408</v>
      </c>
      <c r="T330" s="17">
        <v>0.15020191125381099</v>
      </c>
      <c r="U330" s="17">
        <v>0.127530834253614</v>
      </c>
      <c r="V330" s="17">
        <v>0.17066658300701301</v>
      </c>
      <c r="W330" s="17">
        <v>0.13263599287672601</v>
      </c>
      <c r="X330" s="17">
        <v>9.1522257816857799E-2</v>
      </c>
      <c r="Y330" s="17">
        <v>0.131630286706655</v>
      </c>
      <c r="Z330" s="17">
        <v>0.17580677035480199</v>
      </c>
      <c r="AA330" s="17">
        <v>0.16381983204368</v>
      </c>
      <c r="AB330" s="17">
        <v>0.121397377026581</v>
      </c>
      <c r="AC330" s="17">
        <v>7.4013868040627706E-2</v>
      </c>
      <c r="AD330" s="17">
        <v>0.124011882099291</v>
      </c>
      <c r="AE330" s="17"/>
      <c r="AF330" s="17">
        <v>0.15910932068925501</v>
      </c>
      <c r="AG330" s="17">
        <v>0.12640930901355801</v>
      </c>
      <c r="AH330" s="17">
        <v>0.14072598374103901</v>
      </c>
      <c r="AI330" s="17"/>
      <c r="AJ330" s="17">
        <v>0.14827254027558301</v>
      </c>
      <c r="AK330" s="17">
        <v>0.121686537779475</v>
      </c>
      <c r="AL330" s="17">
        <v>0.16778687117589999</v>
      </c>
      <c r="AM330" s="17">
        <v>0.11880503184758701</v>
      </c>
      <c r="AN330" s="17">
        <v>6.7466999346614903E-2</v>
      </c>
      <c r="AO330" s="17"/>
      <c r="AP330" s="17">
        <v>0.11129473348091699</v>
      </c>
      <c r="AQ330" s="17">
        <v>0.12073201133304599</v>
      </c>
      <c r="AR330" s="17">
        <v>0.18447825282969699</v>
      </c>
      <c r="AS330" s="17">
        <v>0.13233552146174399</v>
      </c>
      <c r="AT330" s="17">
        <v>0.13456871513083599</v>
      </c>
      <c r="AU330" s="17">
        <v>0.162178033142656</v>
      </c>
      <c r="AV330" s="17"/>
      <c r="AW330" s="17">
        <v>4.76532522633972E-2</v>
      </c>
      <c r="AX330" s="17">
        <v>0.121134965320494</v>
      </c>
      <c r="AY330" s="17">
        <v>0.129165905437541</v>
      </c>
      <c r="AZ330" s="17">
        <v>0.19661637779930899</v>
      </c>
      <c r="BA330" s="17">
        <v>0.15387377932242299</v>
      </c>
      <c r="BB330" s="17">
        <v>0.12680351019323699</v>
      </c>
      <c r="BC330" s="17">
        <v>0.13542464585257499</v>
      </c>
      <c r="BD330" s="17">
        <v>0.134423583244352</v>
      </c>
      <c r="BE330" s="17">
        <v>0.106684206278276</v>
      </c>
      <c r="BF330" s="17">
        <v>0.17892010191639299</v>
      </c>
      <c r="BG330" s="17">
        <v>9.7260048418773296E-2</v>
      </c>
      <c r="BH330" s="17">
        <v>0.161426816165024</v>
      </c>
      <c r="BI330" s="17">
        <v>7.6081869601320407E-2</v>
      </c>
      <c r="BJ330" s="17">
        <v>0.14768417012430299</v>
      </c>
      <c r="BK330" s="17">
        <v>6.3065017450882499E-2</v>
      </c>
      <c r="BL330" s="17">
        <v>9.9341617377142893E-2</v>
      </c>
      <c r="BM330" s="17"/>
      <c r="BN330" s="17">
        <v>0.14490685399478101</v>
      </c>
      <c r="BO330" s="17">
        <v>0.126558649777154</v>
      </c>
      <c r="BP330" s="17"/>
      <c r="BQ330" s="17">
        <v>0.10704377287055999</v>
      </c>
      <c r="BR330" s="17">
        <v>0.127281212214336</v>
      </c>
      <c r="BS330" s="17"/>
      <c r="BT330" s="17">
        <v>9.3954131139463007E-2</v>
      </c>
      <c r="BU330" s="17"/>
      <c r="BV330" s="17">
        <v>0.110202843126268</v>
      </c>
      <c r="BW330" s="17">
        <v>0.14421968910858399</v>
      </c>
      <c r="BX330" s="17">
        <v>0.14798762421872799</v>
      </c>
      <c r="BY330" s="17"/>
      <c r="BZ330" s="17">
        <v>0.17003205652269199</v>
      </c>
      <c r="CA330" s="17">
        <v>0.183590072171398</v>
      </c>
      <c r="CB330" s="17">
        <v>0.145781167174237</v>
      </c>
      <c r="CC330" s="17">
        <v>0.160493300725979</v>
      </c>
      <c r="CD330" s="17">
        <v>0.133544021447878</v>
      </c>
      <c r="CE330" s="17">
        <v>7.8119407979953398E-2</v>
      </c>
      <c r="CF330" s="17">
        <v>6.7624484186509001E-2</v>
      </c>
      <c r="CG330" s="17"/>
      <c r="CH330" s="17">
        <v>4.6976388066282897E-2</v>
      </c>
      <c r="CI330" s="17">
        <v>0.114499669224816</v>
      </c>
      <c r="CJ330" s="17">
        <v>0.15841077019403199</v>
      </c>
      <c r="CK330" s="17">
        <v>0.18986899734408999</v>
      </c>
      <c r="CL330" s="17">
        <v>0.17144385340406701</v>
      </c>
    </row>
    <row r="331" spans="2:90" x14ac:dyDescent="0.3">
      <c r="B331" t="s">
        <v>200</v>
      </c>
      <c r="C331" s="17">
        <v>2.3800417858341898E-2</v>
      </c>
      <c r="D331" s="17">
        <v>1.34171490600982E-2</v>
      </c>
      <c r="E331" s="17">
        <v>3.41366782894214E-2</v>
      </c>
      <c r="F331" s="17"/>
      <c r="G331" s="17">
        <v>1.2206374967568601E-2</v>
      </c>
      <c r="H331" s="17">
        <v>1.51458379125647E-2</v>
      </c>
      <c r="I331" s="17">
        <v>3.1548058162533699E-2</v>
      </c>
      <c r="J331" s="17">
        <v>2.9700839055542799E-2</v>
      </c>
      <c r="K331" s="17">
        <v>2.20768327272889E-2</v>
      </c>
      <c r="L331" s="17">
        <v>2.8596048934147699E-2</v>
      </c>
      <c r="M331" s="17"/>
      <c r="N331" s="17">
        <v>1.37522098703932E-2</v>
      </c>
      <c r="O331" s="17">
        <v>2.2795864490088601E-2</v>
      </c>
      <c r="P331" s="17">
        <v>2.2353352746193898E-2</v>
      </c>
      <c r="Q331" s="17">
        <v>3.7186533942870997E-2</v>
      </c>
      <c r="R331" s="17"/>
      <c r="S331" s="17">
        <v>2.1656579752878501E-2</v>
      </c>
      <c r="T331" s="17">
        <v>2.9658824813188701E-2</v>
      </c>
      <c r="U331" s="17">
        <v>3.28339181088729E-2</v>
      </c>
      <c r="V331" s="17">
        <v>1.05705849466954E-2</v>
      </c>
      <c r="W331" s="17">
        <v>1.9287105615384E-2</v>
      </c>
      <c r="X331" s="17">
        <v>1.63264069197183E-2</v>
      </c>
      <c r="Y331" s="17">
        <v>1.7248452744462801E-2</v>
      </c>
      <c r="Z331" s="17">
        <v>3.3328084729796398E-2</v>
      </c>
      <c r="AA331" s="17">
        <v>2.00632400303919E-2</v>
      </c>
      <c r="AB331" s="17">
        <v>4.1624833726204201E-2</v>
      </c>
      <c r="AC331" s="17">
        <v>2.7154468466476001E-2</v>
      </c>
      <c r="AD331" s="17">
        <v>1.6378654665165401E-2</v>
      </c>
      <c r="AE331" s="17"/>
      <c r="AF331" s="17">
        <v>2.4691923534540201E-2</v>
      </c>
      <c r="AG331" s="17">
        <v>2.26960041138368E-2</v>
      </c>
      <c r="AH331" s="17">
        <v>3.61836516663811E-2</v>
      </c>
      <c r="AI331" s="17"/>
      <c r="AJ331" s="17">
        <v>3.0492010220348899E-2</v>
      </c>
      <c r="AK331" s="17">
        <v>1.9468755533394399E-2</v>
      </c>
      <c r="AL331" s="17">
        <v>1.8401303988214299E-2</v>
      </c>
      <c r="AM331" s="17">
        <v>1.6360869277625801E-2</v>
      </c>
      <c r="AN331" s="17">
        <v>3.7844021149514698E-2</v>
      </c>
      <c r="AO331" s="17"/>
      <c r="AP331" s="17">
        <v>1.6007970084174199E-2</v>
      </c>
      <c r="AQ331" s="17">
        <v>1.89221461081319E-2</v>
      </c>
      <c r="AR331" s="17">
        <v>1.2041387125595901E-2</v>
      </c>
      <c r="AS331" s="17">
        <v>2.94103526691065E-2</v>
      </c>
      <c r="AT331" s="17">
        <v>1.9282932483569298E-2</v>
      </c>
      <c r="AU331" s="17">
        <v>5.3156806474663199E-2</v>
      </c>
      <c r="AV331" s="17"/>
      <c r="AW331" s="17">
        <v>4.5350042795309103E-2</v>
      </c>
      <c r="AX331" s="17">
        <v>4.3998961191971601E-2</v>
      </c>
      <c r="AY331" s="17">
        <v>4.5375504137885402E-2</v>
      </c>
      <c r="AZ331" s="17">
        <v>2.4662195744564099E-2</v>
      </c>
      <c r="BA331" s="17">
        <v>2.5050229924531899E-2</v>
      </c>
      <c r="BB331" s="17">
        <v>5.5084906393077997E-2</v>
      </c>
      <c r="BC331" s="17">
        <v>1.7609905333964501E-2</v>
      </c>
      <c r="BD331" s="17">
        <v>6.5877946875741696E-3</v>
      </c>
      <c r="BE331" s="17">
        <v>1.63313527705796E-2</v>
      </c>
      <c r="BF331" s="17">
        <v>2.16093062957214E-2</v>
      </c>
      <c r="BG331" s="17">
        <v>1.3751930771523301E-2</v>
      </c>
      <c r="BH331" s="17">
        <v>2.0018572559663099E-2</v>
      </c>
      <c r="BI331" s="17">
        <v>0</v>
      </c>
      <c r="BJ331" s="17">
        <v>0</v>
      </c>
      <c r="BK331" s="17">
        <v>2.3197463747860501E-2</v>
      </c>
      <c r="BL331" s="17">
        <v>0</v>
      </c>
      <c r="BM331" s="17"/>
      <c r="BN331" s="17">
        <v>1.84540309920431E-2</v>
      </c>
      <c r="BO331" s="17">
        <v>3.1532433572743802E-2</v>
      </c>
      <c r="BP331" s="17"/>
      <c r="BQ331" s="17">
        <v>1.5931959439062698E-2</v>
      </c>
      <c r="BR331" s="17">
        <v>2.3197448988300801E-2</v>
      </c>
      <c r="BS331" s="17"/>
      <c r="BT331" s="17">
        <v>1.49330544918431E-2</v>
      </c>
      <c r="BU331" s="17"/>
      <c r="BV331" s="17">
        <v>2.8656747276953699E-2</v>
      </c>
      <c r="BW331" s="17">
        <v>2.1383996472171599E-2</v>
      </c>
      <c r="BX331" s="17">
        <v>2.1194956201303398E-2</v>
      </c>
      <c r="BY331" s="17"/>
      <c r="BZ331" s="17">
        <v>3.6707967461373101E-2</v>
      </c>
      <c r="CA331" s="17">
        <v>3.18605951891014E-2</v>
      </c>
      <c r="CB331" s="17">
        <v>4.5157614688663403E-2</v>
      </c>
      <c r="CC331" s="17">
        <v>6.6228955511928199E-3</v>
      </c>
      <c r="CD331" s="17">
        <v>2.40880659417489E-2</v>
      </c>
      <c r="CE331" s="17">
        <v>1.6080770166039801E-2</v>
      </c>
      <c r="CF331" s="17">
        <v>1.43937305656832E-2</v>
      </c>
      <c r="CG331" s="17"/>
      <c r="CH331" s="17">
        <v>5.1809243564139304E-3</v>
      </c>
      <c r="CI331" s="17">
        <v>1.6075812214975099E-2</v>
      </c>
      <c r="CJ331" s="17">
        <v>2.7591389953525999E-2</v>
      </c>
      <c r="CK331" s="17">
        <v>4.1560254447381297E-2</v>
      </c>
      <c r="CL331" s="17">
        <v>3.6908731287463602E-2</v>
      </c>
    </row>
    <row r="332" spans="2:90" x14ac:dyDescent="0.3">
      <c r="B332" t="s">
        <v>201</v>
      </c>
      <c r="C332" s="17">
        <v>1.9463572323748901E-2</v>
      </c>
      <c r="D332" s="17">
        <v>1.90199923855509E-2</v>
      </c>
      <c r="E332" s="17">
        <v>2.0051372145629999E-2</v>
      </c>
      <c r="F332" s="17"/>
      <c r="G332" s="17">
        <v>1.5976900012521202E-2</v>
      </c>
      <c r="H332" s="17">
        <v>8.3880628570295306E-3</v>
      </c>
      <c r="I332" s="17">
        <v>2.0952930789919302E-2</v>
      </c>
      <c r="J332" s="17">
        <v>3.0991096275913101E-2</v>
      </c>
      <c r="K332" s="17">
        <v>2.1280696834332698E-2</v>
      </c>
      <c r="L332" s="17">
        <v>1.9033738102851201E-2</v>
      </c>
      <c r="M332" s="17"/>
      <c r="N332" s="17">
        <v>1.18722596818687E-2</v>
      </c>
      <c r="O332" s="17">
        <v>2.3895494637684301E-2</v>
      </c>
      <c r="P332" s="17">
        <v>6.4411532468958898E-3</v>
      </c>
      <c r="Q332" s="17">
        <v>3.4701036500698897E-2</v>
      </c>
      <c r="R332" s="17"/>
      <c r="S332" s="17">
        <v>1.34392226973653E-2</v>
      </c>
      <c r="T332" s="17">
        <v>1.43894571743433E-2</v>
      </c>
      <c r="U332" s="17">
        <v>2.8561688384440401E-2</v>
      </c>
      <c r="V332" s="17">
        <v>3.3452164581485901E-2</v>
      </c>
      <c r="W332" s="17">
        <v>2.84660372906878E-2</v>
      </c>
      <c r="X332" s="17">
        <v>1.6068182968919899E-2</v>
      </c>
      <c r="Y332" s="17">
        <v>0</v>
      </c>
      <c r="Z332" s="17">
        <v>1.0738485427877999E-2</v>
      </c>
      <c r="AA332" s="17">
        <v>2.95759516739071E-2</v>
      </c>
      <c r="AB332" s="17">
        <v>2.0547468989108801E-2</v>
      </c>
      <c r="AC332" s="17">
        <v>1.89799966393813E-2</v>
      </c>
      <c r="AD332" s="17">
        <v>1.6549133787594299E-2</v>
      </c>
      <c r="AE332" s="17"/>
      <c r="AF332" s="17">
        <v>2.3525936772187301E-2</v>
      </c>
      <c r="AG332" s="17">
        <v>1.12372889700393E-2</v>
      </c>
      <c r="AH332" s="17">
        <v>3.2999925171436802E-2</v>
      </c>
      <c r="AI332" s="17"/>
      <c r="AJ332" s="17">
        <v>9.1414946340568504E-3</v>
      </c>
      <c r="AK332" s="17">
        <v>1.17960646469858E-2</v>
      </c>
      <c r="AL332" s="17">
        <v>5.4116335532767203E-3</v>
      </c>
      <c r="AM332" s="17">
        <v>1.16606902906918E-2</v>
      </c>
      <c r="AN332" s="17">
        <v>4.7913872041475201E-2</v>
      </c>
      <c r="AO332" s="17"/>
      <c r="AP332" s="17">
        <v>1.0787094800722799E-2</v>
      </c>
      <c r="AQ332" s="17">
        <v>1.3856123708130099E-2</v>
      </c>
      <c r="AR332" s="17">
        <v>1.7066922523981499E-2</v>
      </c>
      <c r="AS332" s="17">
        <v>1.4884139616921799E-2</v>
      </c>
      <c r="AT332" s="17">
        <v>2.0334934653659601E-2</v>
      </c>
      <c r="AU332" s="17">
        <v>1.04608606228611E-2</v>
      </c>
      <c r="AV332" s="17"/>
      <c r="AW332" s="17">
        <v>4.7033378847753701E-2</v>
      </c>
      <c r="AX332" s="17">
        <v>7.8542610256245399E-2</v>
      </c>
      <c r="AY332" s="17">
        <v>4.2107372423549498E-2</v>
      </c>
      <c r="AZ332" s="17">
        <v>3.9437578718207397E-2</v>
      </c>
      <c r="BA332" s="17">
        <v>4.4229892407152999E-2</v>
      </c>
      <c r="BB332" s="17">
        <v>9.5749129318823401E-3</v>
      </c>
      <c r="BC332" s="17">
        <v>1.19676376778218E-2</v>
      </c>
      <c r="BD332" s="17">
        <v>2.37606663884171E-2</v>
      </c>
      <c r="BE332" s="17">
        <v>8.45328777967491E-3</v>
      </c>
      <c r="BF332" s="17">
        <v>9.0711451659965404E-3</v>
      </c>
      <c r="BG332" s="17">
        <v>0</v>
      </c>
      <c r="BH332" s="17">
        <v>0</v>
      </c>
      <c r="BI332" s="17">
        <v>0</v>
      </c>
      <c r="BJ332" s="17">
        <v>1.38193307646022E-2</v>
      </c>
      <c r="BK332" s="17">
        <v>0</v>
      </c>
      <c r="BL332" s="17">
        <v>0</v>
      </c>
      <c r="BM332" s="17"/>
      <c r="BN332" s="17">
        <v>1.2568420405583199E-2</v>
      </c>
      <c r="BO332" s="17">
        <v>2.92725166523056E-2</v>
      </c>
      <c r="BP332" s="17"/>
      <c r="BQ332" s="17">
        <v>9.7838914382767598E-3</v>
      </c>
      <c r="BR332" s="17">
        <v>1.53237166222589E-2</v>
      </c>
      <c r="BS332" s="17"/>
      <c r="BT332" s="17">
        <v>3.9097324257275296E-3</v>
      </c>
      <c r="BU332" s="17"/>
      <c r="BV332" s="17">
        <v>2.8690077259417801E-2</v>
      </c>
      <c r="BW332" s="17">
        <v>1.82529985315921E-2</v>
      </c>
      <c r="BX332" s="17">
        <v>9.6886004034793805E-3</v>
      </c>
      <c r="BY332" s="17"/>
      <c r="BZ332" s="17">
        <v>7.0549451832130905E-2</v>
      </c>
      <c r="CA332" s="17">
        <v>2.4193818087811399E-2</v>
      </c>
      <c r="CB332" s="17">
        <v>2.58330522141328E-2</v>
      </c>
      <c r="CC332" s="17">
        <v>6.6239626874351597E-3</v>
      </c>
      <c r="CD332" s="17">
        <v>5.8116727855646796E-3</v>
      </c>
      <c r="CE332" s="17">
        <v>1.9941237864974402E-2</v>
      </c>
      <c r="CF332" s="17">
        <v>6.9840828907762002E-3</v>
      </c>
      <c r="CG332" s="17"/>
      <c r="CH332" s="17">
        <v>8.8029512940683997E-3</v>
      </c>
      <c r="CI332" s="17">
        <v>9.0673874745085103E-3</v>
      </c>
      <c r="CJ332" s="17">
        <v>1.12014064733906E-2</v>
      </c>
      <c r="CK332" s="17">
        <v>3.5356594352109499E-2</v>
      </c>
      <c r="CL332" s="17">
        <v>0.15628788369510399</v>
      </c>
    </row>
    <row r="333" spans="2:90" x14ac:dyDescent="0.3">
      <c r="B333" t="s">
        <v>202</v>
      </c>
      <c r="C333" s="17">
        <v>7.9598830381733508E-3</v>
      </c>
      <c r="D333" s="17">
        <v>2.91567217242545E-3</v>
      </c>
      <c r="E333" s="17">
        <v>1.2952700843978E-2</v>
      </c>
      <c r="F333" s="17"/>
      <c r="G333" s="17">
        <v>3.7546701131203398E-3</v>
      </c>
      <c r="H333" s="17">
        <v>1.22509752713892E-2</v>
      </c>
      <c r="I333" s="17">
        <v>5.7819141792431299E-3</v>
      </c>
      <c r="J333" s="17">
        <v>8.1209232980991395E-3</v>
      </c>
      <c r="K333" s="17">
        <v>1.05472950707425E-2</v>
      </c>
      <c r="L333" s="17">
        <v>7.1646533073673703E-3</v>
      </c>
      <c r="M333" s="17"/>
      <c r="N333" s="17">
        <v>7.4927884652380202E-3</v>
      </c>
      <c r="O333" s="17">
        <v>8.1620461394506308E-3</v>
      </c>
      <c r="P333" s="17">
        <v>8.9675881755123203E-3</v>
      </c>
      <c r="Q333" s="17">
        <v>7.44638399819526E-3</v>
      </c>
      <c r="R333" s="17"/>
      <c r="S333" s="17">
        <v>1.1263134012333E-2</v>
      </c>
      <c r="T333" s="17">
        <v>0</v>
      </c>
      <c r="U333" s="17">
        <v>1.8230742303059998E-2</v>
      </c>
      <c r="V333" s="17">
        <v>5.4676652455473602E-3</v>
      </c>
      <c r="W333" s="17">
        <v>6.5526227619075398E-3</v>
      </c>
      <c r="X333" s="17">
        <v>5.8031948243289604E-3</v>
      </c>
      <c r="Y333" s="17">
        <v>6.8277524150561E-3</v>
      </c>
      <c r="Z333" s="17">
        <v>1.07286839521637E-2</v>
      </c>
      <c r="AA333" s="17">
        <v>9.7475760206577004E-3</v>
      </c>
      <c r="AB333" s="17">
        <v>1.56145879235588E-2</v>
      </c>
      <c r="AC333" s="17">
        <v>0</v>
      </c>
      <c r="AD333" s="17">
        <v>0</v>
      </c>
      <c r="AE333" s="17"/>
      <c r="AF333" s="17">
        <v>9.4793570603563405E-3</v>
      </c>
      <c r="AG333" s="17">
        <v>7.9276890107037607E-3</v>
      </c>
      <c r="AH333" s="17">
        <v>6.5207734269225404E-3</v>
      </c>
      <c r="AI333" s="17"/>
      <c r="AJ333" s="17">
        <v>2.4887311608771901E-3</v>
      </c>
      <c r="AK333" s="17">
        <v>1.0067528961659701E-2</v>
      </c>
      <c r="AL333" s="17">
        <v>6.8502296952620599E-3</v>
      </c>
      <c r="AM333" s="17">
        <v>4.0947949664001298E-3</v>
      </c>
      <c r="AN333" s="17">
        <v>0</v>
      </c>
      <c r="AO333" s="17"/>
      <c r="AP333" s="17">
        <v>6.2585861505579802E-3</v>
      </c>
      <c r="AQ333" s="17">
        <v>2.9594016561838902E-3</v>
      </c>
      <c r="AR333" s="17">
        <v>6.0731294878503296E-3</v>
      </c>
      <c r="AS333" s="17">
        <v>1.04034644339172E-2</v>
      </c>
      <c r="AT333" s="17">
        <v>0</v>
      </c>
      <c r="AU333" s="17">
        <v>2.3542792482320499E-2</v>
      </c>
      <c r="AV333" s="17"/>
      <c r="AW333" s="17">
        <v>4.3498096433057201E-2</v>
      </c>
      <c r="AX333" s="17">
        <v>0</v>
      </c>
      <c r="AY333" s="17">
        <v>7.46284555817438E-3</v>
      </c>
      <c r="AZ333" s="17">
        <v>1.5649413633759698E-2</v>
      </c>
      <c r="BA333" s="17">
        <v>8.6421625470174401E-3</v>
      </c>
      <c r="BB333" s="17">
        <v>1.3662593935950901E-2</v>
      </c>
      <c r="BC333" s="17">
        <v>6.3062129649418801E-3</v>
      </c>
      <c r="BD333" s="17">
        <v>7.2332337915870697E-3</v>
      </c>
      <c r="BE333" s="17">
        <v>8.4913255353171197E-3</v>
      </c>
      <c r="BF333" s="17">
        <v>0</v>
      </c>
      <c r="BG333" s="17">
        <v>0</v>
      </c>
      <c r="BH333" s="17">
        <v>0</v>
      </c>
      <c r="BI333" s="17">
        <v>0</v>
      </c>
      <c r="BJ333" s="17">
        <v>0</v>
      </c>
      <c r="BK333" s="17">
        <v>0</v>
      </c>
      <c r="BL333" s="17">
        <v>8.3505932078314395E-3</v>
      </c>
      <c r="BM333" s="17"/>
      <c r="BN333" s="17">
        <v>8.5508565576791207E-3</v>
      </c>
      <c r="BO333" s="17">
        <v>7.2588310233854796E-3</v>
      </c>
      <c r="BP333" s="17"/>
      <c r="BQ333" s="17">
        <v>4.5725833191588199E-3</v>
      </c>
      <c r="BR333" s="17">
        <v>1.02721154644829E-2</v>
      </c>
      <c r="BS333" s="17"/>
      <c r="BT333" s="17">
        <v>1.24603255106292E-2</v>
      </c>
      <c r="BU333" s="17"/>
      <c r="BV333" s="17">
        <v>1.9186474349600299E-2</v>
      </c>
      <c r="BW333" s="17">
        <v>2.26215174541522E-3</v>
      </c>
      <c r="BX333" s="17">
        <v>5.3144545868462397E-3</v>
      </c>
      <c r="BY333" s="17"/>
      <c r="BZ333" s="17">
        <v>1.0431207215912199E-2</v>
      </c>
      <c r="CA333" s="17">
        <v>3.03092958330728E-3</v>
      </c>
      <c r="CB333" s="17">
        <v>0</v>
      </c>
      <c r="CC333" s="17">
        <v>1.1784441961574001E-2</v>
      </c>
      <c r="CD333" s="17">
        <v>2.9608749552324301E-3</v>
      </c>
      <c r="CE333" s="17">
        <v>4.3015891609082596E-3</v>
      </c>
      <c r="CF333" s="17">
        <v>3.5016757954662598E-3</v>
      </c>
      <c r="CG333" s="17"/>
      <c r="CH333" s="17">
        <v>4.5245375563626603E-3</v>
      </c>
      <c r="CI333" s="17">
        <v>2.6923100288154E-3</v>
      </c>
      <c r="CJ333" s="17">
        <v>8.7198256500332708E-3</v>
      </c>
      <c r="CK333" s="17">
        <v>2.0118333148299701E-2</v>
      </c>
      <c r="CL333" s="17">
        <v>1.0821031476282E-2</v>
      </c>
    </row>
    <row r="334" spans="2:90" x14ac:dyDescent="0.3">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row>
    <row r="335" spans="2:90" x14ac:dyDescent="0.3">
      <c r="B335" s="6" t="s">
        <v>209</v>
      </c>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row>
    <row r="336" spans="2:90" x14ac:dyDescent="0.3">
      <c r="B336" s="24" t="s">
        <v>110</v>
      </c>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row>
    <row r="337" spans="2:90" x14ac:dyDescent="0.3">
      <c r="B337" t="s">
        <v>194</v>
      </c>
      <c r="C337" s="17">
        <v>5.4535916401691501E-3</v>
      </c>
      <c r="D337" s="17">
        <v>8.1876326865037204E-3</v>
      </c>
      <c r="E337" s="17">
        <v>2.8248373134422398E-3</v>
      </c>
      <c r="F337" s="17"/>
      <c r="G337" s="17">
        <v>1.8074858680616101E-2</v>
      </c>
      <c r="H337" s="17">
        <v>7.9530633357563496E-3</v>
      </c>
      <c r="I337" s="17">
        <v>6.2606266993279003E-3</v>
      </c>
      <c r="J337" s="17">
        <v>3.0197264239158399E-3</v>
      </c>
      <c r="K337" s="17">
        <v>0</v>
      </c>
      <c r="L337" s="17">
        <v>0</v>
      </c>
      <c r="M337" s="17"/>
      <c r="N337" s="17">
        <v>9.10558130017141E-3</v>
      </c>
      <c r="O337" s="17">
        <v>3.9923030906970801E-3</v>
      </c>
      <c r="P337" s="17">
        <v>6.9125718288691202E-3</v>
      </c>
      <c r="Q337" s="17">
        <v>1.8041976513844299E-3</v>
      </c>
      <c r="R337" s="17"/>
      <c r="S337" s="17">
        <v>1.0345407998441501E-2</v>
      </c>
      <c r="T337" s="17">
        <v>3.77064753879953E-3</v>
      </c>
      <c r="U337" s="17">
        <v>0</v>
      </c>
      <c r="V337" s="17">
        <v>4.1585121606744404E-3</v>
      </c>
      <c r="W337" s="17">
        <v>6.4437236029517104E-3</v>
      </c>
      <c r="X337" s="17">
        <v>0</v>
      </c>
      <c r="Y337" s="17">
        <v>0</v>
      </c>
      <c r="Z337" s="17">
        <v>0</v>
      </c>
      <c r="AA337" s="17">
        <v>1.80245229996417E-2</v>
      </c>
      <c r="AB337" s="17">
        <v>3.9582478676870401E-3</v>
      </c>
      <c r="AC337" s="17">
        <v>6.8603052764125601E-3</v>
      </c>
      <c r="AD337" s="17">
        <v>0</v>
      </c>
      <c r="AE337" s="17"/>
      <c r="AF337" s="17">
        <v>1.24447130875007E-3</v>
      </c>
      <c r="AG337" s="17">
        <v>1.29718210525762E-2</v>
      </c>
      <c r="AH337" s="17">
        <v>0</v>
      </c>
      <c r="AI337" s="17"/>
      <c r="AJ337" s="17">
        <v>3.8464546574537599E-3</v>
      </c>
      <c r="AK337" s="17">
        <v>8.1862258917138105E-3</v>
      </c>
      <c r="AL337" s="17">
        <v>0</v>
      </c>
      <c r="AM337" s="17">
        <v>1.0952808151130099E-2</v>
      </c>
      <c r="AN337" s="17">
        <v>9.9356331795949094E-3</v>
      </c>
      <c r="AO337" s="17"/>
      <c r="AP337" s="17">
        <v>1.13283794243074E-2</v>
      </c>
      <c r="AQ337" s="17">
        <v>4.5738987250405604E-3</v>
      </c>
      <c r="AR337" s="17">
        <v>0</v>
      </c>
      <c r="AS337" s="17">
        <v>8.4134229583767896E-3</v>
      </c>
      <c r="AT337" s="17">
        <v>0</v>
      </c>
      <c r="AU337" s="17">
        <v>0</v>
      </c>
      <c r="AV337" s="17"/>
      <c r="AW337" s="17">
        <v>0</v>
      </c>
      <c r="AX337" s="17">
        <v>0</v>
      </c>
      <c r="AY337" s="17">
        <v>7.1893101757563704E-3</v>
      </c>
      <c r="AZ337" s="17">
        <v>0</v>
      </c>
      <c r="BA337" s="17">
        <v>0</v>
      </c>
      <c r="BB337" s="17">
        <v>0</v>
      </c>
      <c r="BC337" s="17">
        <v>5.8830989216776299E-3</v>
      </c>
      <c r="BD337" s="17">
        <v>0</v>
      </c>
      <c r="BE337" s="17">
        <v>0</v>
      </c>
      <c r="BF337" s="17">
        <v>9.3737235798505899E-3</v>
      </c>
      <c r="BG337" s="17">
        <v>6.6740590131268603E-3</v>
      </c>
      <c r="BH337" s="17">
        <v>0</v>
      </c>
      <c r="BI337" s="17">
        <v>1.05002598738307E-2</v>
      </c>
      <c r="BJ337" s="17">
        <v>0</v>
      </c>
      <c r="BK337" s="17">
        <v>1.56421099171817E-2</v>
      </c>
      <c r="BL337" s="17">
        <v>4.1268539800803299E-2</v>
      </c>
      <c r="BM337" s="17"/>
      <c r="BN337" s="17">
        <v>8.5654361088919398E-3</v>
      </c>
      <c r="BO337" s="17">
        <v>1.2332485047920499E-3</v>
      </c>
      <c r="BP337" s="17"/>
      <c r="BQ337" s="17">
        <v>1.09753460730143E-2</v>
      </c>
      <c r="BR337" s="17">
        <v>4.5098492589929302E-3</v>
      </c>
      <c r="BS337" s="17"/>
      <c r="BT337" s="17">
        <v>1.04478522907057E-2</v>
      </c>
      <c r="BU337" s="17"/>
      <c r="BV337" s="17">
        <v>2.0543482603695702E-3</v>
      </c>
      <c r="BW337" s="17">
        <v>5.4615104482509998E-3</v>
      </c>
      <c r="BX337" s="17">
        <v>7.2550134004949404E-3</v>
      </c>
      <c r="BY337" s="17"/>
      <c r="BZ337" s="17">
        <v>0</v>
      </c>
      <c r="CA337" s="17">
        <v>0</v>
      </c>
      <c r="CB337" s="17">
        <v>0</v>
      </c>
      <c r="CC337" s="17">
        <v>7.1927341133945196E-3</v>
      </c>
      <c r="CD337" s="17">
        <v>5.2126761503552398E-3</v>
      </c>
      <c r="CE337" s="17">
        <v>8.5323662353272399E-3</v>
      </c>
      <c r="CF337" s="17">
        <v>2.1709315153235299E-2</v>
      </c>
      <c r="CG337" s="17"/>
      <c r="CH337" s="17">
        <v>3.7497219676690501E-2</v>
      </c>
      <c r="CI337" s="17">
        <v>5.2910841279262804E-3</v>
      </c>
      <c r="CJ337" s="17">
        <v>0</v>
      </c>
      <c r="CK337" s="17">
        <v>0</v>
      </c>
      <c r="CL337" s="17">
        <v>0</v>
      </c>
    </row>
    <row r="338" spans="2:90" x14ac:dyDescent="0.3">
      <c r="B338" t="s">
        <v>195</v>
      </c>
      <c r="C338" s="17">
        <v>2.5517282973030901E-2</v>
      </c>
      <c r="D338" s="17">
        <v>3.8810863793156902E-2</v>
      </c>
      <c r="E338" s="17">
        <v>1.27277096715822E-2</v>
      </c>
      <c r="F338" s="17"/>
      <c r="G338" s="17">
        <v>8.5732215365791203E-2</v>
      </c>
      <c r="H338" s="17">
        <v>3.1875537338556803E-2</v>
      </c>
      <c r="I338" s="17">
        <v>2.9363463165362098E-2</v>
      </c>
      <c r="J338" s="17">
        <v>1.07496086555743E-2</v>
      </c>
      <c r="K338" s="17">
        <v>6.8876936327022303E-3</v>
      </c>
      <c r="L338" s="17">
        <v>1.65502240052339E-3</v>
      </c>
      <c r="M338" s="17"/>
      <c r="N338" s="17">
        <v>2.5838951693411799E-2</v>
      </c>
      <c r="O338" s="17">
        <v>2.42772625503281E-2</v>
      </c>
      <c r="P338" s="17">
        <v>1.9107582911669599E-2</v>
      </c>
      <c r="Q338" s="17">
        <v>3.2353374174954201E-2</v>
      </c>
      <c r="R338" s="17"/>
      <c r="S338" s="17">
        <v>5.7762065600908699E-2</v>
      </c>
      <c r="T338" s="17">
        <v>2.04431362158288E-2</v>
      </c>
      <c r="U338" s="17">
        <v>5.4506859998215496E-3</v>
      </c>
      <c r="V338" s="17">
        <v>2.32909091959996E-2</v>
      </c>
      <c r="W338" s="17">
        <v>6.1774617151703296E-3</v>
      </c>
      <c r="X338" s="17">
        <v>3.5697527501587799E-2</v>
      </c>
      <c r="Y338" s="17">
        <v>1.5632395971863802E-2</v>
      </c>
      <c r="Z338" s="17">
        <v>4.4618399306873599E-2</v>
      </c>
      <c r="AA338" s="17">
        <v>4.9741796411991697E-3</v>
      </c>
      <c r="AB338" s="17">
        <v>3.4154216453088297E-2</v>
      </c>
      <c r="AC338" s="17">
        <v>2.7007927399390001E-2</v>
      </c>
      <c r="AD338" s="17">
        <v>1.9512139861373099E-2</v>
      </c>
      <c r="AE338" s="17"/>
      <c r="AF338" s="17">
        <v>2.10857033998594E-2</v>
      </c>
      <c r="AG338" s="17">
        <v>2.9618271409310299E-2</v>
      </c>
      <c r="AH338" s="17">
        <v>1.8482241937752199E-2</v>
      </c>
      <c r="AI338" s="17"/>
      <c r="AJ338" s="17">
        <v>1.5569304191681E-2</v>
      </c>
      <c r="AK338" s="17">
        <v>4.1498370726493101E-2</v>
      </c>
      <c r="AL338" s="17">
        <v>1.8105273533872899E-2</v>
      </c>
      <c r="AM338" s="17">
        <v>2.1607419430456801E-2</v>
      </c>
      <c r="AN338" s="17">
        <v>5.8873727634933801E-2</v>
      </c>
      <c r="AO338" s="17"/>
      <c r="AP338" s="17">
        <v>4.9028392534486501E-2</v>
      </c>
      <c r="AQ338" s="17">
        <v>2.1305626503552201E-2</v>
      </c>
      <c r="AR338" s="17">
        <v>1.8778266126180901E-2</v>
      </c>
      <c r="AS338" s="17">
        <v>2.3372979053192501E-2</v>
      </c>
      <c r="AT338" s="17">
        <v>3.5449655714610499E-2</v>
      </c>
      <c r="AU338" s="17">
        <v>4.9295347744209598E-3</v>
      </c>
      <c r="AV338" s="17"/>
      <c r="AW338" s="17">
        <v>0</v>
      </c>
      <c r="AX338" s="17">
        <v>0.12043708681034</v>
      </c>
      <c r="AY338" s="17">
        <v>1.23722037704758E-2</v>
      </c>
      <c r="AZ338" s="17">
        <v>3.5618266763793399E-2</v>
      </c>
      <c r="BA338" s="17">
        <v>2.47723661085642E-2</v>
      </c>
      <c r="BB338" s="17">
        <v>1.6125706114658401E-2</v>
      </c>
      <c r="BC338" s="17">
        <v>1.7967569899827899E-2</v>
      </c>
      <c r="BD338" s="17">
        <v>1.2038698326305599E-2</v>
      </c>
      <c r="BE338" s="17">
        <v>0</v>
      </c>
      <c r="BF338" s="17">
        <v>9.4148911649591001E-3</v>
      </c>
      <c r="BG338" s="17">
        <v>1.3485228908236099E-2</v>
      </c>
      <c r="BH338" s="17">
        <v>4.7622412504416803E-2</v>
      </c>
      <c r="BI338" s="17">
        <v>0</v>
      </c>
      <c r="BJ338" s="17">
        <v>4.6953270919301203E-2</v>
      </c>
      <c r="BK338" s="17">
        <v>0</v>
      </c>
      <c r="BL338" s="17">
        <v>7.6313795082671401E-2</v>
      </c>
      <c r="BM338" s="17"/>
      <c r="BN338" s="17">
        <v>2.1632483115999399E-2</v>
      </c>
      <c r="BO338" s="17">
        <v>3.12548150766528E-2</v>
      </c>
      <c r="BP338" s="17"/>
      <c r="BQ338" s="17">
        <v>5.22314455622096E-2</v>
      </c>
      <c r="BR338" s="17">
        <v>3.03074969065938E-2</v>
      </c>
      <c r="BS338" s="17"/>
      <c r="BT338" s="17">
        <v>4.1158482472928297E-2</v>
      </c>
      <c r="BU338" s="17"/>
      <c r="BV338" s="17">
        <v>2.2850018840265999E-2</v>
      </c>
      <c r="BW338" s="17">
        <v>4.4356738925652998E-2</v>
      </c>
      <c r="BX338" s="17">
        <v>1.90807138937845E-2</v>
      </c>
      <c r="BY338" s="17"/>
      <c r="BZ338" s="17">
        <v>3.6226825501012999E-2</v>
      </c>
      <c r="CA338" s="17">
        <v>1.2427543606080799E-2</v>
      </c>
      <c r="CB338" s="17">
        <v>2.2792518705137502E-2</v>
      </c>
      <c r="CC338" s="17">
        <v>4.3642951866838697E-2</v>
      </c>
      <c r="CD338" s="17">
        <v>1.6539339313302402E-2</v>
      </c>
      <c r="CE338" s="17">
        <v>3.4791131161865302E-2</v>
      </c>
      <c r="CF338" s="17">
        <v>3.1593162484448101E-2</v>
      </c>
      <c r="CG338" s="17"/>
      <c r="CH338" s="17">
        <v>8.2966704936866198E-2</v>
      </c>
      <c r="CI338" s="17">
        <v>2.7194198369682E-2</v>
      </c>
      <c r="CJ338" s="17">
        <v>8.99432004984284E-3</v>
      </c>
      <c r="CK338" s="17">
        <v>2.8072204198092501E-2</v>
      </c>
      <c r="CL338" s="17">
        <v>1.12821517234248E-2</v>
      </c>
    </row>
    <row r="339" spans="2:90" x14ac:dyDescent="0.3">
      <c r="B339" t="s">
        <v>196</v>
      </c>
      <c r="C339" s="17">
        <v>3.62216266525896E-2</v>
      </c>
      <c r="D339" s="17">
        <v>4.4419726501240299E-2</v>
      </c>
      <c r="E339" s="17">
        <v>2.8496732941932001E-2</v>
      </c>
      <c r="F339" s="17"/>
      <c r="G339" s="17">
        <v>7.1596260942478104E-2</v>
      </c>
      <c r="H339" s="17">
        <v>7.8123691538029005E-2</v>
      </c>
      <c r="I339" s="17">
        <v>5.67760255175567E-2</v>
      </c>
      <c r="J339" s="17">
        <v>1.0697761890320699E-2</v>
      </c>
      <c r="K339" s="17">
        <v>3.1260457094145701E-3</v>
      </c>
      <c r="L339" s="17">
        <v>4.5731201688609504E-3</v>
      </c>
      <c r="M339" s="17"/>
      <c r="N339" s="17">
        <v>5.8399785020301999E-2</v>
      </c>
      <c r="O339" s="17">
        <v>2.3132666446254498E-2</v>
      </c>
      <c r="P339" s="17">
        <v>3.8020820070525298E-2</v>
      </c>
      <c r="Q339" s="17">
        <v>2.46788386851142E-2</v>
      </c>
      <c r="R339" s="17"/>
      <c r="S339" s="17">
        <v>6.7419597150209301E-2</v>
      </c>
      <c r="T339" s="17">
        <v>2.4318491766817101E-2</v>
      </c>
      <c r="U339" s="17">
        <v>1.22751180833876E-2</v>
      </c>
      <c r="V339" s="17">
        <v>2.6930700795592101E-2</v>
      </c>
      <c r="W339" s="17">
        <v>5.68657742166171E-2</v>
      </c>
      <c r="X339" s="17">
        <v>2.7007699667361999E-2</v>
      </c>
      <c r="Y339" s="17">
        <v>4.5864695300555001E-2</v>
      </c>
      <c r="Z339" s="17">
        <v>4.7900024540282998E-2</v>
      </c>
      <c r="AA339" s="17">
        <v>1.5748340248589301E-2</v>
      </c>
      <c r="AB339" s="17">
        <v>4.6403355155376698E-2</v>
      </c>
      <c r="AC339" s="17">
        <v>4.6223135274953503E-2</v>
      </c>
      <c r="AD339" s="17">
        <v>0</v>
      </c>
      <c r="AE339" s="17"/>
      <c r="AF339" s="17">
        <v>2.92101174975417E-2</v>
      </c>
      <c r="AG339" s="17">
        <v>4.6861856023884298E-2</v>
      </c>
      <c r="AH339" s="17">
        <v>2.4073095453383399E-2</v>
      </c>
      <c r="AI339" s="17"/>
      <c r="AJ339" s="17">
        <v>3.52793774560256E-2</v>
      </c>
      <c r="AK339" s="17">
        <v>4.7811306719072598E-2</v>
      </c>
      <c r="AL339" s="17">
        <v>2.7565035747212401E-2</v>
      </c>
      <c r="AM339" s="17">
        <v>3.7806799209696998E-2</v>
      </c>
      <c r="AN339" s="17">
        <v>6.7198403639510698E-2</v>
      </c>
      <c r="AO339" s="17"/>
      <c r="AP339" s="17">
        <v>6.2412424536418397E-2</v>
      </c>
      <c r="AQ339" s="17">
        <v>4.2107952850592198E-2</v>
      </c>
      <c r="AR339" s="17">
        <v>1.51790820154168E-2</v>
      </c>
      <c r="AS339" s="17">
        <v>2.4988694445534299E-2</v>
      </c>
      <c r="AT339" s="17">
        <v>6.3652464095543496E-2</v>
      </c>
      <c r="AU339" s="17">
        <v>1.6698085627340299E-2</v>
      </c>
      <c r="AV339" s="17"/>
      <c r="AW339" s="17">
        <v>0</v>
      </c>
      <c r="AX339" s="17">
        <v>5.4442369120571203E-2</v>
      </c>
      <c r="AY339" s="17">
        <v>2.65246196057905E-2</v>
      </c>
      <c r="AZ339" s="17">
        <v>7.3919755920645903E-3</v>
      </c>
      <c r="BA339" s="17">
        <v>2.4141582945795902E-2</v>
      </c>
      <c r="BB339" s="17">
        <v>4.1516345418928097E-2</v>
      </c>
      <c r="BC339" s="17">
        <v>6.3090333298477894E-2</v>
      </c>
      <c r="BD339" s="17">
        <v>1.27514540786253E-2</v>
      </c>
      <c r="BE339" s="17">
        <v>4.2815430883747403E-2</v>
      </c>
      <c r="BF339" s="17">
        <v>4.9265490575926198E-2</v>
      </c>
      <c r="BG339" s="17">
        <v>4.6126508878405602E-2</v>
      </c>
      <c r="BH339" s="17">
        <v>5.4943624836369102E-2</v>
      </c>
      <c r="BI339" s="17">
        <v>9.9714493098262899E-3</v>
      </c>
      <c r="BJ339" s="17">
        <v>7.0141805964974893E-2</v>
      </c>
      <c r="BK339" s="17">
        <v>2.33281942703321E-2</v>
      </c>
      <c r="BL339" s="17">
        <v>6.0118442768321401E-2</v>
      </c>
      <c r="BM339" s="17"/>
      <c r="BN339" s="17">
        <v>4.4125087642831802E-2</v>
      </c>
      <c r="BO339" s="17">
        <v>2.5827294218129199E-2</v>
      </c>
      <c r="BP339" s="17"/>
      <c r="BQ339" s="17">
        <v>6.3074567201050299E-2</v>
      </c>
      <c r="BR339" s="17">
        <v>2.3709740010882701E-2</v>
      </c>
      <c r="BS339" s="17"/>
      <c r="BT339" s="17">
        <v>6.1536465675736202E-2</v>
      </c>
      <c r="BU339" s="17"/>
      <c r="BV339" s="17">
        <v>4.2245884653681898E-2</v>
      </c>
      <c r="BW339" s="17">
        <v>5.6196601922994298E-2</v>
      </c>
      <c r="BX339" s="17">
        <v>2.5567244640023599E-2</v>
      </c>
      <c r="BY339" s="17"/>
      <c r="BZ339" s="17">
        <v>2.9285546201809901E-2</v>
      </c>
      <c r="CA339" s="17">
        <v>2.32042308662108E-2</v>
      </c>
      <c r="CB339" s="17">
        <v>3.1562271041009303E-2</v>
      </c>
      <c r="CC339" s="17">
        <v>5.8645191431371001E-2</v>
      </c>
      <c r="CD339" s="17">
        <v>1.9434136781511398E-2</v>
      </c>
      <c r="CE339" s="17">
        <v>4.8179460979704797E-2</v>
      </c>
      <c r="CF339" s="17">
        <v>6.5431636441346003E-2</v>
      </c>
      <c r="CG339" s="17"/>
      <c r="CH339" s="17">
        <v>8.3444009415807402E-2</v>
      </c>
      <c r="CI339" s="17">
        <v>4.5620027886838201E-2</v>
      </c>
      <c r="CJ339" s="17">
        <v>2.5575590268681E-2</v>
      </c>
      <c r="CK339" s="17">
        <v>9.2893790021259803E-3</v>
      </c>
      <c r="CL339" s="17">
        <v>3.6471041130182097E-2</v>
      </c>
    </row>
    <row r="340" spans="2:90" x14ac:dyDescent="0.3">
      <c r="B340" t="s">
        <v>197</v>
      </c>
      <c r="C340" s="17">
        <v>6.6823054540604096E-2</v>
      </c>
      <c r="D340" s="17">
        <v>6.62532823327288E-2</v>
      </c>
      <c r="E340" s="17">
        <v>6.7909601771520001E-2</v>
      </c>
      <c r="F340" s="17"/>
      <c r="G340" s="17">
        <v>0.125556545216821</v>
      </c>
      <c r="H340" s="17">
        <v>0.12488758986409899</v>
      </c>
      <c r="I340" s="17">
        <v>6.8435970773365398E-2</v>
      </c>
      <c r="J340" s="17">
        <v>3.8879764718596103E-2</v>
      </c>
      <c r="K340" s="17">
        <v>2.7892287165136E-2</v>
      </c>
      <c r="L340" s="17">
        <v>2.7840715837489E-2</v>
      </c>
      <c r="M340" s="17"/>
      <c r="N340" s="17">
        <v>0.104248600393376</v>
      </c>
      <c r="O340" s="17">
        <v>6.4485788728780205E-2</v>
      </c>
      <c r="P340" s="17">
        <v>6.7274428373376605E-2</v>
      </c>
      <c r="Q340" s="17">
        <v>2.9175419596554699E-2</v>
      </c>
      <c r="R340" s="17"/>
      <c r="S340" s="17">
        <v>0.107965377874747</v>
      </c>
      <c r="T340" s="17">
        <v>5.3664086516531199E-2</v>
      </c>
      <c r="U340" s="17">
        <v>4.6241744915875002E-2</v>
      </c>
      <c r="V340" s="17">
        <v>3.1825985409938702E-2</v>
      </c>
      <c r="W340" s="17">
        <v>5.7802105433862903E-2</v>
      </c>
      <c r="X340" s="17">
        <v>9.7922005771024501E-2</v>
      </c>
      <c r="Y340" s="17">
        <v>4.8431500095529198E-2</v>
      </c>
      <c r="Z340" s="17">
        <v>8.5522775296863196E-2</v>
      </c>
      <c r="AA340" s="17">
        <v>8.8563535153263095E-2</v>
      </c>
      <c r="AB340" s="17">
        <v>4.25713738914529E-2</v>
      </c>
      <c r="AC340" s="17">
        <v>4.6627797427608801E-2</v>
      </c>
      <c r="AD340" s="17">
        <v>6.9464596428468903E-2</v>
      </c>
      <c r="AE340" s="17"/>
      <c r="AF340" s="17">
        <v>3.7755775595404599E-2</v>
      </c>
      <c r="AG340" s="17">
        <v>8.1901877037847806E-2</v>
      </c>
      <c r="AH340" s="17">
        <v>6.8765737297072596E-2</v>
      </c>
      <c r="AI340" s="17"/>
      <c r="AJ340" s="17">
        <v>5.3381582190822799E-2</v>
      </c>
      <c r="AK340" s="17">
        <v>8.8648206252393197E-2</v>
      </c>
      <c r="AL340" s="17">
        <v>7.7649717014615205E-2</v>
      </c>
      <c r="AM340" s="17">
        <v>4.1208139996650003E-2</v>
      </c>
      <c r="AN340" s="17">
        <v>7.3854552388601502E-2</v>
      </c>
      <c r="AO340" s="17"/>
      <c r="AP340" s="17">
        <v>0.103420705761465</v>
      </c>
      <c r="AQ340" s="17">
        <v>6.8166641141028994E-2</v>
      </c>
      <c r="AR340" s="17">
        <v>8.5007861455019096E-2</v>
      </c>
      <c r="AS340" s="17">
        <v>4.1652395042638603E-2</v>
      </c>
      <c r="AT340" s="17">
        <v>8.1374389843601E-2</v>
      </c>
      <c r="AU340" s="17">
        <v>3.3613798112968801E-2</v>
      </c>
      <c r="AV340" s="17"/>
      <c r="AW340" s="17">
        <v>0</v>
      </c>
      <c r="AX340" s="17">
        <v>6.5355319774419302E-2</v>
      </c>
      <c r="AY340" s="17">
        <v>3.8975921175226601E-2</v>
      </c>
      <c r="AZ340" s="17">
        <v>5.3907672535315303E-2</v>
      </c>
      <c r="BA340" s="17">
        <v>7.6210166307260296E-2</v>
      </c>
      <c r="BB340" s="17">
        <v>5.01369874138178E-2</v>
      </c>
      <c r="BC340" s="17">
        <v>7.6817912593407894E-2</v>
      </c>
      <c r="BD340" s="17">
        <v>3.9866448942312602E-2</v>
      </c>
      <c r="BE340" s="17">
        <v>4.6981653332012097E-2</v>
      </c>
      <c r="BF340" s="17">
        <v>8.1274235056732702E-2</v>
      </c>
      <c r="BG340" s="17">
        <v>5.6786711496857899E-2</v>
      </c>
      <c r="BH340" s="17">
        <v>9.2147704231939201E-2</v>
      </c>
      <c r="BI340" s="17">
        <v>9.1816227291047603E-2</v>
      </c>
      <c r="BJ340" s="17">
        <v>8.0505761773618706E-2</v>
      </c>
      <c r="BK340" s="17">
        <v>0.12814538348149199</v>
      </c>
      <c r="BL340" s="17">
        <v>0.10407899654321801</v>
      </c>
      <c r="BM340" s="17"/>
      <c r="BN340" s="17">
        <v>7.2359219682614703E-2</v>
      </c>
      <c r="BO340" s="17">
        <v>5.9034535388822001E-2</v>
      </c>
      <c r="BP340" s="17"/>
      <c r="BQ340" s="17">
        <v>9.5594225697602994E-2</v>
      </c>
      <c r="BR340" s="17">
        <v>8.6310806867568202E-2</v>
      </c>
      <c r="BS340" s="17"/>
      <c r="BT340" s="17">
        <v>0.100762050419097</v>
      </c>
      <c r="BU340" s="17"/>
      <c r="BV340" s="17">
        <v>5.9887178927867199E-2</v>
      </c>
      <c r="BW340" s="17">
        <v>8.9088872590706594E-2</v>
      </c>
      <c r="BX340" s="17">
        <v>6.2143036924201402E-2</v>
      </c>
      <c r="BY340" s="17"/>
      <c r="BZ340" s="17">
        <v>4.1342153260130798E-2</v>
      </c>
      <c r="CA340" s="17">
        <v>4.1603179999104303E-2</v>
      </c>
      <c r="CB340" s="17">
        <v>4.4621819145278199E-2</v>
      </c>
      <c r="CC340" s="17">
        <v>9.21774153667973E-2</v>
      </c>
      <c r="CD340" s="17">
        <v>0.102386805652838</v>
      </c>
      <c r="CE340" s="17">
        <v>7.8851780095896204E-2</v>
      </c>
      <c r="CF340" s="17">
        <v>7.4589156451601704E-2</v>
      </c>
      <c r="CG340" s="17"/>
      <c r="CH340" s="17">
        <v>0.14062686539560501</v>
      </c>
      <c r="CI340" s="17">
        <v>7.2558659903163999E-2</v>
      </c>
      <c r="CJ340" s="17">
        <v>5.8333663127861E-2</v>
      </c>
      <c r="CK340" s="17">
        <v>4.0478123249364902E-2</v>
      </c>
      <c r="CL340" s="17">
        <v>1.38328809441933E-2</v>
      </c>
    </row>
    <row r="341" spans="2:90" x14ac:dyDescent="0.3">
      <c r="B341" t="s">
        <v>198</v>
      </c>
      <c r="C341" s="17">
        <v>9.1424093481338106E-2</v>
      </c>
      <c r="D341" s="17">
        <v>0.104103661244378</v>
      </c>
      <c r="E341" s="17">
        <v>7.9757041020025302E-2</v>
      </c>
      <c r="F341" s="17"/>
      <c r="G341" s="17">
        <v>0.147750771066329</v>
      </c>
      <c r="H341" s="17">
        <v>0.103236427961355</v>
      </c>
      <c r="I341" s="17">
        <v>0.118775653098873</v>
      </c>
      <c r="J341" s="17">
        <v>6.16219904283625E-2</v>
      </c>
      <c r="K341" s="17">
        <v>6.5539788052935796E-2</v>
      </c>
      <c r="L341" s="17">
        <v>6.3510184615881704E-2</v>
      </c>
      <c r="M341" s="17"/>
      <c r="N341" s="17">
        <v>0.149930408028178</v>
      </c>
      <c r="O341" s="17">
        <v>9.8555315338499996E-2</v>
      </c>
      <c r="P341" s="17">
        <v>5.2436412502432798E-2</v>
      </c>
      <c r="Q341" s="17">
        <v>5.6175478308360699E-2</v>
      </c>
      <c r="R341" s="17"/>
      <c r="S341" s="17">
        <v>0.12666599258295499</v>
      </c>
      <c r="T341" s="17">
        <v>7.9891623681616203E-2</v>
      </c>
      <c r="U341" s="17">
        <v>7.1080828473275695E-2</v>
      </c>
      <c r="V341" s="17">
        <v>8.9151605293054395E-2</v>
      </c>
      <c r="W341" s="17">
        <v>6.1206142994084001E-2</v>
      </c>
      <c r="X341" s="17">
        <v>0.120582719650841</v>
      </c>
      <c r="Y341" s="17">
        <v>9.0426308744726805E-2</v>
      </c>
      <c r="Z341" s="17">
        <v>0.109560649980998</v>
      </c>
      <c r="AA341" s="17">
        <v>9.0897880996940197E-2</v>
      </c>
      <c r="AB341" s="17">
        <v>8.3668334217619697E-2</v>
      </c>
      <c r="AC341" s="17">
        <v>7.5517936968122895E-2</v>
      </c>
      <c r="AD341" s="17">
        <v>5.0833733093421499E-2</v>
      </c>
      <c r="AE341" s="17"/>
      <c r="AF341" s="17">
        <v>5.7415701283496302E-2</v>
      </c>
      <c r="AG341" s="17">
        <v>0.108115490761426</v>
      </c>
      <c r="AH341" s="17">
        <v>9.68270006387002E-2</v>
      </c>
      <c r="AI341" s="17"/>
      <c r="AJ341" s="17">
        <v>8.7753102013332196E-2</v>
      </c>
      <c r="AK341" s="17">
        <v>0.10290260446973599</v>
      </c>
      <c r="AL341" s="17">
        <v>0.11489291662022801</v>
      </c>
      <c r="AM341" s="17">
        <v>7.3223303723419203E-2</v>
      </c>
      <c r="AN341" s="17">
        <v>0.11320713247183301</v>
      </c>
      <c r="AO341" s="17"/>
      <c r="AP341" s="17">
        <v>0.111408247144675</v>
      </c>
      <c r="AQ341" s="17">
        <v>9.0496368653693607E-2</v>
      </c>
      <c r="AR341" s="17">
        <v>9.5438824299905606E-2</v>
      </c>
      <c r="AS341" s="17">
        <v>7.5269117451684298E-2</v>
      </c>
      <c r="AT341" s="17">
        <v>0.128750493033366</v>
      </c>
      <c r="AU341" s="17">
        <v>8.34286281023804E-2</v>
      </c>
      <c r="AV341" s="17"/>
      <c r="AW341" s="17">
        <v>9.6524229504814096E-2</v>
      </c>
      <c r="AX341" s="17">
        <v>5.8435539143417599E-2</v>
      </c>
      <c r="AY341" s="17">
        <v>8.8186254883921997E-2</v>
      </c>
      <c r="AZ341" s="17">
        <v>7.9267928727736206E-2</v>
      </c>
      <c r="BA341" s="17">
        <v>6.66010580233731E-2</v>
      </c>
      <c r="BB341" s="17">
        <v>8.3380439376289694E-2</v>
      </c>
      <c r="BC341" s="17">
        <v>8.6102244265950895E-2</v>
      </c>
      <c r="BD341" s="17">
        <v>9.9368363352759406E-2</v>
      </c>
      <c r="BE341" s="17">
        <v>0.12814459336054099</v>
      </c>
      <c r="BF341" s="17">
        <v>8.1573369216057207E-2</v>
      </c>
      <c r="BG341" s="17">
        <v>0.10453324604347999</v>
      </c>
      <c r="BH341" s="17">
        <v>6.3933604645593001E-2</v>
      </c>
      <c r="BI341" s="17">
        <v>0.141765164781363</v>
      </c>
      <c r="BJ341" s="17">
        <v>0.104905659821384</v>
      </c>
      <c r="BK341" s="17">
        <v>7.9230335543649097E-2</v>
      </c>
      <c r="BL341" s="17">
        <v>0.16538199285031399</v>
      </c>
      <c r="BM341" s="17"/>
      <c r="BN341" s="17">
        <v>8.74059710936788E-2</v>
      </c>
      <c r="BO341" s="17">
        <v>9.8301829397507604E-2</v>
      </c>
      <c r="BP341" s="17"/>
      <c r="BQ341" s="17">
        <v>0.116211313165453</v>
      </c>
      <c r="BR341" s="17">
        <v>8.0033172029813096E-2</v>
      </c>
      <c r="BS341" s="17"/>
      <c r="BT341" s="17">
        <v>0.120819107893903</v>
      </c>
      <c r="BU341" s="17"/>
      <c r="BV341" s="17">
        <v>8.4420829625896698E-2</v>
      </c>
      <c r="BW341" s="17">
        <v>9.980215356312E-2</v>
      </c>
      <c r="BX341" s="17">
        <v>9.4043887292475203E-2</v>
      </c>
      <c r="BY341" s="17"/>
      <c r="BZ341" s="17">
        <v>6.4228986492036705E-2</v>
      </c>
      <c r="CA341" s="17">
        <v>4.9648458172649998E-2</v>
      </c>
      <c r="CB341" s="17">
        <v>7.6711278170725899E-2</v>
      </c>
      <c r="CC341" s="17">
        <v>0.112492610956867</v>
      </c>
      <c r="CD341" s="17">
        <v>9.0707126006677505E-2</v>
      </c>
      <c r="CE341" s="17">
        <v>0.12239243667901099</v>
      </c>
      <c r="CF341" s="17">
        <v>0.14399557661502099</v>
      </c>
      <c r="CG341" s="17"/>
      <c r="CH341" s="17">
        <v>0.14025299888308601</v>
      </c>
      <c r="CI341" s="17">
        <v>0.11369835824651001</v>
      </c>
      <c r="CJ341" s="17">
        <v>8.1438862525836E-2</v>
      </c>
      <c r="CK341" s="17">
        <v>4.7294775189054297E-2</v>
      </c>
      <c r="CL341" s="17">
        <v>2.9100520909307599E-2</v>
      </c>
    </row>
    <row r="342" spans="2:90" x14ac:dyDescent="0.3">
      <c r="B342" t="s">
        <v>199</v>
      </c>
      <c r="C342" s="17">
        <v>0.34716599060674702</v>
      </c>
      <c r="D342" s="17">
        <v>0.34353989599997797</v>
      </c>
      <c r="E342" s="17">
        <v>0.34749570982998701</v>
      </c>
      <c r="F342" s="17"/>
      <c r="G342" s="17">
        <v>0.297301351704015</v>
      </c>
      <c r="H342" s="17">
        <v>0.35851634584220499</v>
      </c>
      <c r="I342" s="17">
        <v>0.367748912070885</v>
      </c>
      <c r="J342" s="17">
        <v>0.327171329471724</v>
      </c>
      <c r="K342" s="17">
        <v>0.31552370756379899</v>
      </c>
      <c r="L342" s="17">
        <v>0.39161728468295298</v>
      </c>
      <c r="M342" s="17"/>
      <c r="N342" s="17">
        <v>0.40281278867699699</v>
      </c>
      <c r="O342" s="17">
        <v>0.38680392667344798</v>
      </c>
      <c r="P342" s="17">
        <v>0.31656751289659901</v>
      </c>
      <c r="Q342" s="17">
        <v>0.27253639316217698</v>
      </c>
      <c r="R342" s="17"/>
      <c r="S342" s="17">
        <v>0.34159953851353198</v>
      </c>
      <c r="T342" s="17">
        <v>0.39720486463460503</v>
      </c>
      <c r="U342" s="17">
        <v>0.44855842375995097</v>
      </c>
      <c r="V342" s="17">
        <v>0.30404254911867301</v>
      </c>
      <c r="W342" s="17">
        <v>0.39456732989194498</v>
      </c>
      <c r="X342" s="17">
        <v>0.28144473214441401</v>
      </c>
      <c r="Y342" s="17">
        <v>0.364544116989786</v>
      </c>
      <c r="Z342" s="17">
        <v>0.241976513384626</v>
      </c>
      <c r="AA342" s="17">
        <v>0.30545428439708999</v>
      </c>
      <c r="AB342" s="17">
        <v>0.37043919073225201</v>
      </c>
      <c r="AC342" s="17">
        <v>0.29258798698690303</v>
      </c>
      <c r="AD342" s="17">
        <v>0.36977894536136902</v>
      </c>
      <c r="AE342" s="17"/>
      <c r="AF342" s="17">
        <v>0.338472131312749</v>
      </c>
      <c r="AG342" s="17">
        <v>0.37453245578921701</v>
      </c>
      <c r="AH342" s="17">
        <v>0.28500035714580502</v>
      </c>
      <c r="AI342" s="17"/>
      <c r="AJ342" s="17">
        <v>0.37539339609182698</v>
      </c>
      <c r="AK342" s="17">
        <v>0.35855424898293697</v>
      </c>
      <c r="AL342" s="17">
        <v>0.36388493405326999</v>
      </c>
      <c r="AM342" s="17">
        <v>0.35532417707458103</v>
      </c>
      <c r="AN342" s="17">
        <v>0.33168073533876802</v>
      </c>
      <c r="AO342" s="17"/>
      <c r="AP342" s="17">
        <v>0.35769752323238702</v>
      </c>
      <c r="AQ342" s="17">
        <v>0.36729339998865601</v>
      </c>
      <c r="AR342" s="17">
        <v>0.36530008803866298</v>
      </c>
      <c r="AS342" s="17">
        <v>0.35624663405467499</v>
      </c>
      <c r="AT342" s="17">
        <v>0.39098323615916702</v>
      </c>
      <c r="AU342" s="17">
        <v>0.30076352960075398</v>
      </c>
      <c r="AV342" s="17"/>
      <c r="AW342" s="17">
        <v>0.30362964843201501</v>
      </c>
      <c r="AX342" s="17">
        <v>0.157322628485841</v>
      </c>
      <c r="AY342" s="17">
        <v>0.24154785681351701</v>
      </c>
      <c r="AZ342" s="17">
        <v>0.2738276301118</v>
      </c>
      <c r="BA342" s="17">
        <v>0.28132948724373502</v>
      </c>
      <c r="BB342" s="17">
        <v>0.31009550547975301</v>
      </c>
      <c r="BC342" s="17">
        <v>0.37649053847728797</v>
      </c>
      <c r="BD342" s="17">
        <v>0.34885293616269702</v>
      </c>
      <c r="BE342" s="17">
        <v>0.36161562357269</v>
      </c>
      <c r="BF342" s="17">
        <v>0.39825810708512699</v>
      </c>
      <c r="BG342" s="17">
        <v>0.41535522812719999</v>
      </c>
      <c r="BH342" s="17">
        <v>0.451535869530649</v>
      </c>
      <c r="BI342" s="17">
        <v>0.53369548912030296</v>
      </c>
      <c r="BJ342" s="17">
        <v>0.36975370541172797</v>
      </c>
      <c r="BK342" s="17">
        <v>0.46686938656865801</v>
      </c>
      <c r="BL342" s="17">
        <v>0.38669517963511002</v>
      </c>
      <c r="BM342" s="17"/>
      <c r="BN342" s="17">
        <v>0.34773850917273202</v>
      </c>
      <c r="BO342" s="17">
        <v>0.34484484904437102</v>
      </c>
      <c r="BP342" s="17"/>
      <c r="BQ342" s="17">
        <v>0.36515675015073001</v>
      </c>
      <c r="BR342" s="17">
        <v>0.35659015803779498</v>
      </c>
      <c r="BS342" s="17"/>
      <c r="BT342" s="17">
        <v>0.348529583397649</v>
      </c>
      <c r="BU342" s="17"/>
      <c r="BV342" s="17">
        <v>0.32573480584064401</v>
      </c>
      <c r="BW342" s="17">
        <v>0.32368679458099098</v>
      </c>
      <c r="BX342" s="17">
        <v>0.37217977622398701</v>
      </c>
      <c r="BY342" s="17"/>
      <c r="BZ342" s="17">
        <v>0.25322894322557099</v>
      </c>
      <c r="CA342" s="17">
        <v>0.33650686135535801</v>
      </c>
      <c r="CB342" s="17">
        <v>0.30776592186387097</v>
      </c>
      <c r="CC342" s="17">
        <v>0.31781190292907902</v>
      </c>
      <c r="CD342" s="17">
        <v>0.398712135716982</v>
      </c>
      <c r="CE342" s="17">
        <v>0.38574569264956299</v>
      </c>
      <c r="CF342" s="17">
        <v>0.43543085377799401</v>
      </c>
      <c r="CG342" s="17"/>
      <c r="CH342" s="17">
        <v>0.287092491328787</v>
      </c>
      <c r="CI342" s="17">
        <v>0.40194415229918801</v>
      </c>
      <c r="CJ342" s="17">
        <v>0.35334383355529397</v>
      </c>
      <c r="CK342" s="17">
        <v>0.28062076295534699</v>
      </c>
      <c r="CL342" s="17">
        <v>0.18807960401020499</v>
      </c>
    </row>
    <row r="343" spans="2:90" x14ac:dyDescent="0.3">
      <c r="B343" t="s">
        <v>200</v>
      </c>
      <c r="C343" s="17">
        <v>0.198831069722744</v>
      </c>
      <c r="D343" s="17">
        <v>0.171691625606572</v>
      </c>
      <c r="E343" s="17">
        <v>0.225928267696694</v>
      </c>
      <c r="F343" s="17"/>
      <c r="G343" s="17">
        <v>0.106812860559415</v>
      </c>
      <c r="H343" s="17">
        <v>0.14997917354953499</v>
      </c>
      <c r="I343" s="17">
        <v>0.160658636095065</v>
      </c>
      <c r="J343" s="17">
        <v>0.24577877929103301</v>
      </c>
      <c r="K343" s="17">
        <v>0.29881135554511201</v>
      </c>
      <c r="L343" s="17">
        <v>0.22595829697755701</v>
      </c>
      <c r="M343" s="17"/>
      <c r="N343" s="17">
        <v>0.14666936097500599</v>
      </c>
      <c r="O343" s="17">
        <v>0.23035539763389701</v>
      </c>
      <c r="P343" s="17">
        <v>0.21637031274590501</v>
      </c>
      <c r="Q343" s="17">
        <v>0.206562016241612</v>
      </c>
      <c r="R343" s="17"/>
      <c r="S343" s="17">
        <v>0.15603040932006501</v>
      </c>
      <c r="T343" s="17">
        <v>0.22304598237982801</v>
      </c>
      <c r="U343" s="17">
        <v>0.20546065162528299</v>
      </c>
      <c r="V343" s="17">
        <v>0.24427688474380399</v>
      </c>
      <c r="W343" s="17">
        <v>0.190985371297895</v>
      </c>
      <c r="X343" s="17">
        <v>0.21622124704523099</v>
      </c>
      <c r="Y343" s="17">
        <v>0.17111692900096401</v>
      </c>
      <c r="Z343" s="17">
        <v>0.17638128192229099</v>
      </c>
      <c r="AA343" s="17">
        <v>0.25646749750074299</v>
      </c>
      <c r="AB343" s="17">
        <v>0.15551365780614301</v>
      </c>
      <c r="AC343" s="17">
        <v>0.12524772958761099</v>
      </c>
      <c r="AD343" s="17">
        <v>0.25021519857371</v>
      </c>
      <c r="AE343" s="17"/>
      <c r="AF343" s="17">
        <v>0.23405511382503699</v>
      </c>
      <c r="AG343" s="17">
        <v>0.19003255128042301</v>
      </c>
      <c r="AH343" s="17">
        <v>0.18512677788843099</v>
      </c>
      <c r="AI343" s="17"/>
      <c r="AJ343" s="17">
        <v>0.214800084866241</v>
      </c>
      <c r="AK343" s="17">
        <v>0.15723879085824299</v>
      </c>
      <c r="AL343" s="17">
        <v>0.22451548043224101</v>
      </c>
      <c r="AM343" s="17">
        <v>0.245259043729085</v>
      </c>
      <c r="AN343" s="17">
        <v>0.196025509630506</v>
      </c>
      <c r="AO343" s="17"/>
      <c r="AP343" s="17">
        <v>0.14012931542535101</v>
      </c>
      <c r="AQ343" s="17">
        <v>0.20077697527913199</v>
      </c>
      <c r="AR343" s="17">
        <v>0.21429151063896401</v>
      </c>
      <c r="AS343" s="17">
        <v>0.225613610326034</v>
      </c>
      <c r="AT343" s="17">
        <v>0.167691368061922</v>
      </c>
      <c r="AU343" s="17">
        <v>0.29982857585189798</v>
      </c>
      <c r="AV343" s="17"/>
      <c r="AW343" s="17">
        <v>0.26390231742087999</v>
      </c>
      <c r="AX343" s="17">
        <v>0.109073953305434</v>
      </c>
      <c r="AY343" s="17">
        <v>0.237641520692944</v>
      </c>
      <c r="AZ343" s="17">
        <v>0.25595877889596802</v>
      </c>
      <c r="BA343" s="17">
        <v>0.24220370725234999</v>
      </c>
      <c r="BB343" s="17">
        <v>0.17354064777256101</v>
      </c>
      <c r="BC343" s="17">
        <v>0.19986118014016799</v>
      </c>
      <c r="BD343" s="17">
        <v>0.236417651159013</v>
      </c>
      <c r="BE343" s="17">
        <v>0.24420312943287201</v>
      </c>
      <c r="BF343" s="17">
        <v>0.211428078217899</v>
      </c>
      <c r="BG343" s="17">
        <v>0.18378852109274399</v>
      </c>
      <c r="BH343" s="17">
        <v>0.176209365526624</v>
      </c>
      <c r="BI343" s="17">
        <v>0.128426409280925</v>
      </c>
      <c r="BJ343" s="17">
        <v>0.24813842682948101</v>
      </c>
      <c r="BK343" s="17">
        <v>0.15121546441797501</v>
      </c>
      <c r="BL343" s="17">
        <v>9.6302117604571996E-2</v>
      </c>
      <c r="BM343" s="17"/>
      <c r="BN343" s="17">
        <v>0.20255619236826999</v>
      </c>
      <c r="BO343" s="17">
        <v>0.192173712479522</v>
      </c>
      <c r="BP343" s="17"/>
      <c r="BQ343" s="17">
        <v>0.14103475162839699</v>
      </c>
      <c r="BR343" s="17">
        <v>0.186569449581827</v>
      </c>
      <c r="BS343" s="17"/>
      <c r="BT343" s="17">
        <v>0.16956832333882699</v>
      </c>
      <c r="BU343" s="17"/>
      <c r="BV343" s="17">
        <v>0.16768329829967499</v>
      </c>
      <c r="BW343" s="17">
        <v>0.190927276013104</v>
      </c>
      <c r="BX343" s="17">
        <v>0.209887050201428</v>
      </c>
      <c r="BY343" s="17"/>
      <c r="BZ343" s="17">
        <v>0.20898069351669299</v>
      </c>
      <c r="CA343" s="17">
        <v>0.20165363741812101</v>
      </c>
      <c r="CB343" s="17">
        <v>0.25737967189529298</v>
      </c>
      <c r="CC343" s="17">
        <v>0.192412727336506</v>
      </c>
      <c r="CD343" s="17">
        <v>0.184194533443718</v>
      </c>
      <c r="CE343" s="17">
        <v>0.212798441360186</v>
      </c>
      <c r="CF343" s="17">
        <v>0.122883525631346</v>
      </c>
      <c r="CG343" s="17"/>
      <c r="CH343" s="17">
        <v>0.10838454883196599</v>
      </c>
      <c r="CI343" s="17">
        <v>0.188661186837247</v>
      </c>
      <c r="CJ343" s="17">
        <v>0.22604130739348</v>
      </c>
      <c r="CK343" s="17">
        <v>0.21981593530354701</v>
      </c>
      <c r="CL343" s="17">
        <v>0.18241219485542401</v>
      </c>
    </row>
    <row r="344" spans="2:90" x14ac:dyDescent="0.3">
      <c r="B344" t="s">
        <v>201</v>
      </c>
      <c r="C344" s="17">
        <v>0.20987712054722299</v>
      </c>
      <c r="D344" s="17">
        <v>0.20277789594654699</v>
      </c>
      <c r="E344" s="17">
        <v>0.21752034027214701</v>
      </c>
      <c r="F344" s="17"/>
      <c r="G344" s="17">
        <v>0.119029782888059</v>
      </c>
      <c r="H344" s="17">
        <v>0.127728823472746</v>
      </c>
      <c r="I344" s="17">
        <v>0.17477691089161301</v>
      </c>
      <c r="J344" s="17">
        <v>0.288227799195585</v>
      </c>
      <c r="K344" s="17">
        <v>0.264794351660464</v>
      </c>
      <c r="L344" s="17">
        <v>0.265654009651414</v>
      </c>
      <c r="M344" s="17"/>
      <c r="N344" s="17">
        <v>9.5463934980743306E-2</v>
      </c>
      <c r="O344" s="17">
        <v>0.15073622783468099</v>
      </c>
      <c r="P344" s="17">
        <v>0.26016667760597001</v>
      </c>
      <c r="Q344" s="17">
        <v>0.34867413397214803</v>
      </c>
      <c r="R344" s="17"/>
      <c r="S344" s="17">
        <v>0.11343830536240899</v>
      </c>
      <c r="T344" s="17">
        <v>0.172763035187491</v>
      </c>
      <c r="U344" s="17">
        <v>0.19469438948605999</v>
      </c>
      <c r="V344" s="17">
        <v>0.26030985223556202</v>
      </c>
      <c r="W344" s="17">
        <v>0.20408758862572701</v>
      </c>
      <c r="X344" s="17">
        <v>0.21540607345624399</v>
      </c>
      <c r="Y344" s="17">
        <v>0.21776072042137501</v>
      </c>
      <c r="Z344" s="17">
        <v>0.28403151042742703</v>
      </c>
      <c r="AA344" s="17">
        <v>0.20541654952132801</v>
      </c>
      <c r="AB344" s="17">
        <v>0.247881698194899</v>
      </c>
      <c r="AC344" s="17">
        <v>0.37049985592593898</v>
      </c>
      <c r="AD344" s="17">
        <v>0.22391727176683399</v>
      </c>
      <c r="AE344" s="17"/>
      <c r="AF344" s="17">
        <v>0.26313124758315798</v>
      </c>
      <c r="AG344" s="17">
        <v>0.14445773234822601</v>
      </c>
      <c r="AH344" s="17">
        <v>0.29548565686183798</v>
      </c>
      <c r="AI344" s="17"/>
      <c r="AJ344" s="17">
        <v>0.191243740718542</v>
      </c>
      <c r="AK344" s="17">
        <v>0.169242806997421</v>
      </c>
      <c r="AL344" s="17">
        <v>0.17338664259855999</v>
      </c>
      <c r="AM344" s="17">
        <v>0.214618308684981</v>
      </c>
      <c r="AN344" s="17">
        <v>0.140725112702381</v>
      </c>
      <c r="AO344" s="17"/>
      <c r="AP344" s="17">
        <v>0.13714470513002899</v>
      </c>
      <c r="AQ344" s="17">
        <v>0.19015514236640901</v>
      </c>
      <c r="AR344" s="17">
        <v>0.20600436742585099</v>
      </c>
      <c r="AS344" s="17">
        <v>0.23548111019408599</v>
      </c>
      <c r="AT344" s="17">
        <v>0.10157949380845301</v>
      </c>
      <c r="AU344" s="17">
        <v>0.227256617620607</v>
      </c>
      <c r="AV344" s="17"/>
      <c r="AW344" s="17">
        <v>0.33594380464229101</v>
      </c>
      <c r="AX344" s="17">
        <v>0.42355416337951501</v>
      </c>
      <c r="AY344" s="17">
        <v>0.31441849633551899</v>
      </c>
      <c r="AZ344" s="17">
        <v>0.26120080764599102</v>
      </c>
      <c r="BA344" s="17">
        <v>0.27653771931021298</v>
      </c>
      <c r="BB344" s="17">
        <v>0.29334884429248398</v>
      </c>
      <c r="BC344" s="17">
        <v>0.15719165644591501</v>
      </c>
      <c r="BD344" s="17">
        <v>0.23093590878701101</v>
      </c>
      <c r="BE344" s="17">
        <v>0.15446560494629599</v>
      </c>
      <c r="BF344" s="17">
        <v>0.138566402978613</v>
      </c>
      <c r="BG344" s="17">
        <v>0.17325049643995</v>
      </c>
      <c r="BH344" s="17">
        <v>0.11360741872440901</v>
      </c>
      <c r="BI344" s="17">
        <v>6.3254244092037101E-2</v>
      </c>
      <c r="BJ344" s="17">
        <v>6.2608617222660701E-2</v>
      </c>
      <c r="BK344" s="17">
        <v>0.11345023160805701</v>
      </c>
      <c r="BL344" s="17">
        <v>6.08072996761468E-2</v>
      </c>
      <c r="BM344" s="17"/>
      <c r="BN344" s="17">
        <v>0.19667196971335901</v>
      </c>
      <c r="BO344" s="17">
        <v>0.228730288275136</v>
      </c>
      <c r="BP344" s="17"/>
      <c r="BQ344" s="17">
        <v>0.13173979098215</v>
      </c>
      <c r="BR344" s="17">
        <v>0.199029670005299</v>
      </c>
      <c r="BS344" s="17"/>
      <c r="BT344" s="17">
        <v>0.112751320083986</v>
      </c>
      <c r="BU344" s="17"/>
      <c r="BV344" s="17">
        <v>0.26911747937172797</v>
      </c>
      <c r="BW344" s="17">
        <v>0.16752906543241</v>
      </c>
      <c r="BX344" s="17">
        <v>0.19661296314931301</v>
      </c>
      <c r="BY344" s="17"/>
      <c r="BZ344" s="17">
        <v>0.32881674951905199</v>
      </c>
      <c r="CA344" s="17">
        <v>0.32188679762251599</v>
      </c>
      <c r="CB344" s="17">
        <v>0.25218294126123297</v>
      </c>
      <c r="CC344" s="17">
        <v>0.14892553837644601</v>
      </c>
      <c r="CD344" s="17">
        <v>0.17611298405401399</v>
      </c>
      <c r="CE344" s="17">
        <v>9.3214751617996597E-2</v>
      </c>
      <c r="CF344" s="17">
        <v>9.34452813163692E-2</v>
      </c>
      <c r="CG344" s="17"/>
      <c r="CH344" s="17">
        <v>0.10901893894661201</v>
      </c>
      <c r="CI344" s="17">
        <v>0.12665941716531501</v>
      </c>
      <c r="CJ344" s="17">
        <v>0.23368845007438199</v>
      </c>
      <c r="CK344" s="17">
        <v>0.33699573340986499</v>
      </c>
      <c r="CL344" s="17">
        <v>0.514851868646238</v>
      </c>
    </row>
    <row r="345" spans="2:90" x14ac:dyDescent="0.3">
      <c r="B345" t="s">
        <v>202</v>
      </c>
      <c r="C345" s="17">
        <v>1.86861698355535E-2</v>
      </c>
      <c r="D345" s="17">
        <v>2.0215415888894899E-2</v>
      </c>
      <c r="E345" s="17">
        <v>1.7339759482670698E-2</v>
      </c>
      <c r="F345" s="17"/>
      <c r="G345" s="17">
        <v>2.8145353576476701E-2</v>
      </c>
      <c r="H345" s="17">
        <v>1.76993470977178E-2</v>
      </c>
      <c r="I345" s="17">
        <v>1.7203801687951398E-2</v>
      </c>
      <c r="J345" s="17">
        <v>1.3853239924888299E-2</v>
      </c>
      <c r="K345" s="17">
        <v>1.74247706704359E-2</v>
      </c>
      <c r="L345" s="17">
        <v>1.9191365665319801E-2</v>
      </c>
      <c r="M345" s="17"/>
      <c r="N345" s="17">
        <v>7.5305889318140603E-3</v>
      </c>
      <c r="O345" s="17">
        <v>1.7661111703413002E-2</v>
      </c>
      <c r="P345" s="17">
        <v>2.3143681064652501E-2</v>
      </c>
      <c r="Q345" s="17">
        <v>2.80401482076949E-2</v>
      </c>
      <c r="R345" s="17"/>
      <c r="S345" s="17">
        <v>1.8773305596731099E-2</v>
      </c>
      <c r="T345" s="17">
        <v>2.48981320784828E-2</v>
      </c>
      <c r="U345" s="17">
        <v>1.62381576563464E-2</v>
      </c>
      <c r="V345" s="17">
        <v>1.6013001046701301E-2</v>
      </c>
      <c r="W345" s="17">
        <v>2.1864502221747E-2</v>
      </c>
      <c r="X345" s="17">
        <v>5.7179947632958602E-3</v>
      </c>
      <c r="Y345" s="17">
        <v>4.6223333475199899E-2</v>
      </c>
      <c r="Z345" s="17">
        <v>1.00088451406391E-2</v>
      </c>
      <c r="AA345" s="17">
        <v>1.4453209541205299E-2</v>
      </c>
      <c r="AB345" s="17">
        <v>1.5409925681480899E-2</v>
      </c>
      <c r="AC345" s="17">
        <v>9.4273251530591594E-3</v>
      </c>
      <c r="AD345" s="17">
        <v>1.6278114914823599E-2</v>
      </c>
      <c r="AE345" s="17"/>
      <c r="AF345" s="17">
        <v>1.7629738194004301E-2</v>
      </c>
      <c r="AG345" s="17">
        <v>1.1507944297089699E-2</v>
      </c>
      <c r="AH345" s="17">
        <v>2.62391327770185E-2</v>
      </c>
      <c r="AI345" s="17"/>
      <c r="AJ345" s="17">
        <v>2.2732957814074799E-2</v>
      </c>
      <c r="AK345" s="17">
        <v>2.5917439101990399E-2</v>
      </c>
      <c r="AL345" s="17">
        <v>0</v>
      </c>
      <c r="AM345" s="17">
        <v>0</v>
      </c>
      <c r="AN345" s="17">
        <v>8.4991930138708094E-3</v>
      </c>
      <c r="AO345" s="17"/>
      <c r="AP345" s="17">
        <v>2.7430306810881398E-2</v>
      </c>
      <c r="AQ345" s="17">
        <v>1.5123994491895399E-2</v>
      </c>
      <c r="AR345" s="17">
        <v>0</v>
      </c>
      <c r="AS345" s="17">
        <v>8.9620364737775307E-3</v>
      </c>
      <c r="AT345" s="17">
        <v>3.05188992833379E-2</v>
      </c>
      <c r="AU345" s="17">
        <v>3.34812303096306E-2</v>
      </c>
      <c r="AV345" s="17"/>
      <c r="AW345" s="17">
        <v>0</v>
      </c>
      <c r="AX345" s="17">
        <v>1.1378939980461999E-2</v>
      </c>
      <c r="AY345" s="17">
        <v>3.31438165468491E-2</v>
      </c>
      <c r="AZ345" s="17">
        <v>3.2826939727331098E-2</v>
      </c>
      <c r="BA345" s="17">
        <v>8.2039128087081793E-3</v>
      </c>
      <c r="BB345" s="17">
        <v>3.1855524131508502E-2</v>
      </c>
      <c r="BC345" s="17">
        <v>1.6595465957286702E-2</v>
      </c>
      <c r="BD345" s="17">
        <v>1.9768539191276399E-2</v>
      </c>
      <c r="BE345" s="17">
        <v>2.1773964471842201E-2</v>
      </c>
      <c r="BF345" s="17">
        <v>2.0845702124835101E-2</v>
      </c>
      <c r="BG345" s="17">
        <v>0</v>
      </c>
      <c r="BH345" s="17">
        <v>0</v>
      </c>
      <c r="BI345" s="17">
        <v>2.05707562506669E-2</v>
      </c>
      <c r="BJ345" s="17">
        <v>1.6992752056852699E-2</v>
      </c>
      <c r="BK345" s="17">
        <v>2.2118894192654701E-2</v>
      </c>
      <c r="BL345" s="17">
        <v>9.0336360388433793E-3</v>
      </c>
      <c r="BM345" s="17"/>
      <c r="BN345" s="17">
        <v>1.8945131101621399E-2</v>
      </c>
      <c r="BO345" s="17">
        <v>1.85994276150671E-2</v>
      </c>
      <c r="BP345" s="17"/>
      <c r="BQ345" s="17">
        <v>2.3981809539392902E-2</v>
      </c>
      <c r="BR345" s="17">
        <v>3.2939657301227797E-2</v>
      </c>
      <c r="BS345" s="17"/>
      <c r="BT345" s="17">
        <v>3.4426814427167503E-2</v>
      </c>
      <c r="BU345" s="17"/>
      <c r="BV345" s="17">
        <v>2.6006156179872002E-2</v>
      </c>
      <c r="BW345" s="17">
        <v>2.2950986522770701E-2</v>
      </c>
      <c r="BX345" s="17">
        <v>1.32303142742925E-2</v>
      </c>
      <c r="BY345" s="17"/>
      <c r="BZ345" s="17">
        <v>3.7890102283693002E-2</v>
      </c>
      <c r="CA345" s="17">
        <v>1.30692909599592E-2</v>
      </c>
      <c r="CB345" s="17">
        <v>6.9835779174515699E-3</v>
      </c>
      <c r="CC345" s="17">
        <v>2.66989276227E-2</v>
      </c>
      <c r="CD345" s="17">
        <v>6.7002628806016899E-3</v>
      </c>
      <c r="CE345" s="17">
        <v>1.5493939220449801E-2</v>
      </c>
      <c r="CF345" s="17">
        <v>1.09214921286398E-2</v>
      </c>
      <c r="CG345" s="17"/>
      <c r="CH345" s="17">
        <v>1.07162225845792E-2</v>
      </c>
      <c r="CI345" s="17">
        <v>1.83729151641286E-2</v>
      </c>
      <c r="CJ345" s="17">
        <v>1.25839730046238E-2</v>
      </c>
      <c r="CK345" s="17">
        <v>3.7433086692602098E-2</v>
      </c>
      <c r="CL345" s="17">
        <v>2.3969737781024601E-2</v>
      </c>
    </row>
    <row r="346" spans="2:90" x14ac:dyDescent="0.3">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row>
    <row r="347" spans="2:90" x14ac:dyDescent="0.3">
      <c r="B347" s="6" t="s">
        <v>210</v>
      </c>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row>
    <row r="348" spans="2:90" x14ac:dyDescent="0.3">
      <c r="B348" s="24" t="s">
        <v>110</v>
      </c>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row>
    <row r="349" spans="2:90" x14ac:dyDescent="0.3">
      <c r="B349" t="s">
        <v>194</v>
      </c>
      <c r="C349" s="17">
        <v>5.3707354556850398E-2</v>
      </c>
      <c r="D349" s="17">
        <v>5.0117314123522598E-2</v>
      </c>
      <c r="E349" s="17">
        <v>5.7641648981724497E-2</v>
      </c>
      <c r="F349" s="17"/>
      <c r="G349" s="17">
        <v>4.2880268659087797E-2</v>
      </c>
      <c r="H349" s="17">
        <v>4.7205523455660897E-2</v>
      </c>
      <c r="I349" s="17">
        <v>3.3796048370457001E-2</v>
      </c>
      <c r="J349" s="17">
        <v>5.4155680369913299E-2</v>
      </c>
      <c r="K349" s="17">
        <v>5.7001570631719997E-2</v>
      </c>
      <c r="L349" s="17">
        <v>7.9943005206216E-2</v>
      </c>
      <c r="M349" s="17"/>
      <c r="N349" s="17">
        <v>5.3440348880300297E-2</v>
      </c>
      <c r="O349" s="17">
        <v>6.4415237616769302E-2</v>
      </c>
      <c r="P349" s="17">
        <v>5.3481294350954202E-2</v>
      </c>
      <c r="Q349" s="17">
        <v>4.1782100439776801E-2</v>
      </c>
      <c r="R349" s="17"/>
      <c r="S349" s="17">
        <v>2.8616255078457699E-2</v>
      </c>
      <c r="T349" s="17">
        <v>5.8917446973509799E-2</v>
      </c>
      <c r="U349" s="17">
        <v>7.9763855578698806E-2</v>
      </c>
      <c r="V349" s="17">
        <v>3.6365076240800702E-2</v>
      </c>
      <c r="W349" s="17">
        <v>6.1955038020231799E-2</v>
      </c>
      <c r="X349" s="17">
        <v>3.4428125920451497E-2</v>
      </c>
      <c r="Y349" s="17">
        <v>5.9433265457303798E-2</v>
      </c>
      <c r="Z349" s="17">
        <v>6.9210185379261102E-2</v>
      </c>
      <c r="AA349" s="17">
        <v>3.7390513077672903E-2</v>
      </c>
      <c r="AB349" s="17">
        <v>9.2801559382187496E-2</v>
      </c>
      <c r="AC349" s="17">
        <v>6.9727809650825603E-2</v>
      </c>
      <c r="AD349" s="17">
        <v>4.9860492878168398E-2</v>
      </c>
      <c r="AE349" s="17"/>
      <c r="AF349" s="17">
        <v>6.2451131921337097E-2</v>
      </c>
      <c r="AG349" s="17">
        <v>6.6341454562817898E-2</v>
      </c>
      <c r="AH349" s="17">
        <v>9.7387217943818993E-3</v>
      </c>
      <c r="AI349" s="17"/>
      <c r="AJ349" s="17">
        <v>7.29752082138308E-2</v>
      </c>
      <c r="AK349" s="17">
        <v>4.2794900791199603E-2</v>
      </c>
      <c r="AL349" s="17">
        <v>7.3867727530080002E-2</v>
      </c>
      <c r="AM349" s="17">
        <v>5.5474321255797897E-2</v>
      </c>
      <c r="AN349" s="17">
        <v>5.6724536354682401E-2</v>
      </c>
      <c r="AO349" s="17"/>
      <c r="AP349" s="17">
        <v>4.82151175188383E-2</v>
      </c>
      <c r="AQ349" s="17">
        <v>6.4574378456133202E-2</v>
      </c>
      <c r="AR349" s="17">
        <v>5.19924371844009E-2</v>
      </c>
      <c r="AS349" s="17">
        <v>5.7044328393479497E-2</v>
      </c>
      <c r="AT349" s="17">
        <v>3.2044868466515601E-2</v>
      </c>
      <c r="AU349" s="17">
        <v>3.8658784460004897E-2</v>
      </c>
      <c r="AV349" s="17"/>
      <c r="AW349" s="17">
        <v>4.76532522633972E-2</v>
      </c>
      <c r="AX349" s="17">
        <v>5.3278713637152697E-2</v>
      </c>
      <c r="AY349" s="17">
        <v>6.1794171745116297E-2</v>
      </c>
      <c r="AZ349" s="17">
        <v>3.74137273733764E-2</v>
      </c>
      <c r="BA349" s="17">
        <v>3.3720930694852803E-2</v>
      </c>
      <c r="BB349" s="17">
        <v>4.5445200313016298E-2</v>
      </c>
      <c r="BC349" s="17">
        <v>4.8296546743541897E-2</v>
      </c>
      <c r="BD349" s="17">
        <v>4.9095828847342003E-2</v>
      </c>
      <c r="BE349" s="17">
        <v>8.2071157980884504E-2</v>
      </c>
      <c r="BF349" s="17">
        <v>5.1473998909669798E-2</v>
      </c>
      <c r="BG349" s="17">
        <v>7.1067029380969704E-2</v>
      </c>
      <c r="BH349" s="17">
        <v>3.7919791929551597E-2</v>
      </c>
      <c r="BI349" s="17">
        <v>9.6901289365832297E-2</v>
      </c>
      <c r="BJ349" s="17">
        <v>3.3188540508059999E-2</v>
      </c>
      <c r="BK349" s="17">
        <v>0.12438528550587601</v>
      </c>
      <c r="BL349" s="17">
        <v>5.1121822192343201E-2</v>
      </c>
      <c r="BM349" s="17"/>
      <c r="BN349" s="17">
        <v>5.40594840134603E-2</v>
      </c>
      <c r="BO349" s="17">
        <v>5.3143686606835001E-2</v>
      </c>
      <c r="BP349" s="17"/>
      <c r="BQ349" s="17">
        <v>5.2286100712389302E-2</v>
      </c>
      <c r="BR349" s="17">
        <v>2.4431412253948299E-2</v>
      </c>
      <c r="BS349" s="17"/>
      <c r="BT349" s="17">
        <v>3.21509049129741E-2</v>
      </c>
      <c r="BU349" s="17"/>
      <c r="BV349" s="17">
        <v>7.1131752402913806E-2</v>
      </c>
      <c r="BW349" s="17">
        <v>3.7303709828094202E-2</v>
      </c>
      <c r="BX349" s="17">
        <v>5.1527283183311803E-2</v>
      </c>
      <c r="BY349" s="17"/>
      <c r="BZ349" s="17">
        <v>6.5951239690978006E-2</v>
      </c>
      <c r="CA349" s="17">
        <v>4.6309420282412597E-2</v>
      </c>
      <c r="CB349" s="17">
        <v>6.5167422475090206E-2</v>
      </c>
      <c r="CC349" s="17">
        <v>6.67717052064567E-2</v>
      </c>
      <c r="CD349" s="17">
        <v>3.2952024490698902E-2</v>
      </c>
      <c r="CE349" s="17">
        <v>6.5965784516767004E-2</v>
      </c>
      <c r="CF349" s="17">
        <v>4.68211505702451E-2</v>
      </c>
      <c r="CG349" s="17"/>
      <c r="CH349" s="17">
        <v>6.9275638269520101E-2</v>
      </c>
      <c r="CI349" s="17">
        <v>5.0096217537136202E-2</v>
      </c>
      <c r="CJ349" s="17">
        <v>6.1700547630064301E-2</v>
      </c>
      <c r="CK349" s="17">
        <v>4.1581524923764102E-2</v>
      </c>
      <c r="CL349" s="17">
        <v>2.2986484653007601E-2</v>
      </c>
    </row>
    <row r="350" spans="2:90" x14ac:dyDescent="0.3">
      <c r="B350" t="s">
        <v>195</v>
      </c>
      <c r="C350" s="17">
        <v>0.16514920389844401</v>
      </c>
      <c r="D350" s="17">
        <v>0.17523071590539799</v>
      </c>
      <c r="E350" s="17">
        <v>0.154540746760567</v>
      </c>
      <c r="F350" s="17"/>
      <c r="G350" s="17">
        <v>0.215866861836397</v>
      </c>
      <c r="H350" s="17">
        <v>0.161875403236486</v>
      </c>
      <c r="I350" s="17">
        <v>0.172799103904277</v>
      </c>
      <c r="J350" s="17">
        <v>0.14514524006495799</v>
      </c>
      <c r="K350" s="17">
        <v>0.152564739604828</v>
      </c>
      <c r="L350" s="17">
        <v>0.15254586810963</v>
      </c>
      <c r="M350" s="17"/>
      <c r="N350" s="17">
        <v>0.17458186890956201</v>
      </c>
      <c r="O350" s="17">
        <v>0.16829891515631901</v>
      </c>
      <c r="P350" s="17">
        <v>0.177945261077121</v>
      </c>
      <c r="Q350" s="17">
        <v>0.13977145247627201</v>
      </c>
      <c r="R350" s="17"/>
      <c r="S350" s="17">
        <v>0.21846414302358</v>
      </c>
      <c r="T350" s="17">
        <v>0.137123338581919</v>
      </c>
      <c r="U350" s="17">
        <v>0.15184985968970499</v>
      </c>
      <c r="V350" s="17">
        <v>0.20065118965159001</v>
      </c>
      <c r="W350" s="17">
        <v>0.14840604851381201</v>
      </c>
      <c r="X350" s="17">
        <v>0.172280457115529</v>
      </c>
      <c r="Y350" s="17">
        <v>0.16019232565526101</v>
      </c>
      <c r="Z350" s="17">
        <v>0.13190717559704801</v>
      </c>
      <c r="AA350" s="17">
        <v>0.14730343433215201</v>
      </c>
      <c r="AB350" s="17">
        <v>0.16988315382820501</v>
      </c>
      <c r="AC350" s="17">
        <v>0.156609101845856</v>
      </c>
      <c r="AD350" s="17">
        <v>0.10729668181850099</v>
      </c>
      <c r="AE350" s="17"/>
      <c r="AF350" s="17">
        <v>0.148063535565125</v>
      </c>
      <c r="AG350" s="17">
        <v>0.208457509068432</v>
      </c>
      <c r="AH350" s="17">
        <v>0.115807604661866</v>
      </c>
      <c r="AI350" s="17"/>
      <c r="AJ350" s="17">
        <v>0.14421078247046501</v>
      </c>
      <c r="AK350" s="17">
        <v>0.19847493425658699</v>
      </c>
      <c r="AL350" s="17">
        <v>0.16383930649697501</v>
      </c>
      <c r="AM350" s="17">
        <v>0.16101911634442601</v>
      </c>
      <c r="AN350" s="17">
        <v>0.19702688776113</v>
      </c>
      <c r="AO350" s="17"/>
      <c r="AP350" s="17">
        <v>0.21511147362367999</v>
      </c>
      <c r="AQ350" s="17">
        <v>0.15490586713209401</v>
      </c>
      <c r="AR350" s="17">
        <v>0.155912889314232</v>
      </c>
      <c r="AS350" s="17">
        <v>0.144939284457686</v>
      </c>
      <c r="AT350" s="17">
        <v>0.198644342227496</v>
      </c>
      <c r="AU350" s="17">
        <v>0.14643216897785999</v>
      </c>
      <c r="AV350" s="17"/>
      <c r="AW350" s="17">
        <v>5.19026093843259E-2</v>
      </c>
      <c r="AX350" s="17">
        <v>0.175015063656735</v>
      </c>
      <c r="AY350" s="17">
        <v>0.15329139358463401</v>
      </c>
      <c r="AZ350" s="17">
        <v>0.155367020594256</v>
      </c>
      <c r="BA350" s="17">
        <v>0.140710208975137</v>
      </c>
      <c r="BB350" s="17">
        <v>0.17153061668483</v>
      </c>
      <c r="BC350" s="17">
        <v>0.17403922819922199</v>
      </c>
      <c r="BD350" s="17">
        <v>0.216762999884615</v>
      </c>
      <c r="BE350" s="17">
        <v>0.114125375482016</v>
      </c>
      <c r="BF350" s="17">
        <v>0.23059414563663599</v>
      </c>
      <c r="BG350" s="17">
        <v>0.19152218690417999</v>
      </c>
      <c r="BH350" s="17">
        <v>0.148597144322273</v>
      </c>
      <c r="BI350" s="17">
        <v>0.158841728210592</v>
      </c>
      <c r="BJ350" s="17">
        <v>9.2091413206954395E-2</v>
      </c>
      <c r="BK350" s="17">
        <v>0.14279996862941699</v>
      </c>
      <c r="BL350" s="17">
        <v>0.18304825625836699</v>
      </c>
      <c r="BM350" s="17"/>
      <c r="BN350" s="17">
        <v>0.16407443274796499</v>
      </c>
      <c r="BO350" s="17">
        <v>0.16784775782327399</v>
      </c>
      <c r="BP350" s="17"/>
      <c r="BQ350" s="17">
        <v>0.22485766792523401</v>
      </c>
      <c r="BR350" s="17">
        <v>0.165642312844828</v>
      </c>
      <c r="BS350" s="17"/>
      <c r="BT350" s="17">
        <v>0.15514619545252201</v>
      </c>
      <c r="BU350" s="17"/>
      <c r="BV350" s="17">
        <v>0.21090615425716899</v>
      </c>
      <c r="BW350" s="17">
        <v>0.17810744084025601</v>
      </c>
      <c r="BX350" s="17">
        <v>0.144003548359111</v>
      </c>
      <c r="BY350" s="17"/>
      <c r="BZ350" s="17">
        <v>0.13570938588734599</v>
      </c>
      <c r="CA350" s="17">
        <v>0.163339456213835</v>
      </c>
      <c r="CB350" s="17">
        <v>0.144035998169942</v>
      </c>
      <c r="CC350" s="17">
        <v>0.166936287511253</v>
      </c>
      <c r="CD350" s="17">
        <v>0.15646926246895801</v>
      </c>
      <c r="CE350" s="17">
        <v>0.25165867823322502</v>
      </c>
      <c r="CF350" s="17">
        <v>0.16550955164251599</v>
      </c>
      <c r="CG350" s="17"/>
      <c r="CH350" s="17">
        <v>0.20771892138457501</v>
      </c>
      <c r="CI350" s="17">
        <v>0.18327447451123199</v>
      </c>
      <c r="CJ350" s="17">
        <v>0.14378307196277301</v>
      </c>
      <c r="CK350" s="17">
        <v>0.15991694532026299</v>
      </c>
      <c r="CL350" s="17">
        <v>0.109371396514701</v>
      </c>
    </row>
    <row r="351" spans="2:90" x14ac:dyDescent="0.3">
      <c r="B351" t="s">
        <v>196</v>
      </c>
      <c r="C351" s="17">
        <v>0.15268443064731099</v>
      </c>
      <c r="D351" s="17">
        <v>0.171709877136664</v>
      </c>
      <c r="E351" s="17">
        <v>0.13429876235260499</v>
      </c>
      <c r="F351" s="17"/>
      <c r="G351" s="17">
        <v>0.24228097103040799</v>
      </c>
      <c r="H351" s="17">
        <v>0.16331236921960701</v>
      </c>
      <c r="I351" s="17">
        <v>0.169333467088118</v>
      </c>
      <c r="J351" s="17">
        <v>0.133424345105741</v>
      </c>
      <c r="K351" s="17">
        <v>0.113641323210962</v>
      </c>
      <c r="L351" s="17">
        <v>0.112671232233411</v>
      </c>
      <c r="M351" s="17"/>
      <c r="N351" s="17">
        <v>0.15517632742656601</v>
      </c>
      <c r="O351" s="17">
        <v>0.16399985239911199</v>
      </c>
      <c r="P351" s="17">
        <v>0.15705978120896799</v>
      </c>
      <c r="Q351" s="17">
        <v>0.13592929395312001</v>
      </c>
      <c r="R351" s="17"/>
      <c r="S351" s="17">
        <v>0.18629382972262401</v>
      </c>
      <c r="T351" s="17">
        <v>0.130361930999915</v>
      </c>
      <c r="U351" s="17">
        <v>0.17108837732585599</v>
      </c>
      <c r="V351" s="17">
        <v>0.114360386497315</v>
      </c>
      <c r="W351" s="17">
        <v>0.18338279985016501</v>
      </c>
      <c r="X351" s="17">
        <v>0.204158804103171</v>
      </c>
      <c r="Y351" s="17">
        <v>0.137796594758579</v>
      </c>
      <c r="Z351" s="17">
        <v>0.122275733598987</v>
      </c>
      <c r="AA351" s="17">
        <v>0.119810870793845</v>
      </c>
      <c r="AB351" s="17">
        <v>0.16671246518288199</v>
      </c>
      <c r="AC351" s="17">
        <v>0.13451987742808899</v>
      </c>
      <c r="AD351" s="17">
        <v>0.12172840683109599</v>
      </c>
      <c r="AE351" s="17"/>
      <c r="AF351" s="17">
        <v>0.13641149993424301</v>
      </c>
      <c r="AG351" s="17">
        <v>0.14994771719780001</v>
      </c>
      <c r="AH351" s="17">
        <v>0.13636024783255499</v>
      </c>
      <c r="AI351" s="17"/>
      <c r="AJ351" s="17">
        <v>0.178021995227127</v>
      </c>
      <c r="AK351" s="17">
        <v>0.16054441095942901</v>
      </c>
      <c r="AL351" s="17">
        <v>0.146536610877324</v>
      </c>
      <c r="AM351" s="17">
        <v>0.12932768525729499</v>
      </c>
      <c r="AN351" s="17">
        <v>0.15003919138348501</v>
      </c>
      <c r="AO351" s="17"/>
      <c r="AP351" s="17">
        <v>0.148034368709553</v>
      </c>
      <c r="AQ351" s="17">
        <v>0.19069124159854201</v>
      </c>
      <c r="AR351" s="17">
        <v>0.14415133505177199</v>
      </c>
      <c r="AS351" s="17">
        <v>0.15170031594316899</v>
      </c>
      <c r="AT351" s="17">
        <v>0.19617059848701901</v>
      </c>
      <c r="AU351" s="17">
        <v>0.12952500408946099</v>
      </c>
      <c r="AV351" s="17"/>
      <c r="AW351" s="17">
        <v>5.0365447551421E-2</v>
      </c>
      <c r="AX351" s="17">
        <v>0.17305939238735499</v>
      </c>
      <c r="AY351" s="17">
        <v>0.111476191212582</v>
      </c>
      <c r="AZ351" s="17">
        <v>0.13531565276788099</v>
      </c>
      <c r="BA351" s="17">
        <v>0.22351415217928899</v>
      </c>
      <c r="BB351" s="17">
        <v>0.16197960743915901</v>
      </c>
      <c r="BC351" s="17">
        <v>0.159195753826015</v>
      </c>
      <c r="BD351" s="17">
        <v>0.131798952788591</v>
      </c>
      <c r="BE351" s="17">
        <v>0.15212882262684199</v>
      </c>
      <c r="BF351" s="17">
        <v>0.14839821775933401</v>
      </c>
      <c r="BG351" s="17">
        <v>0.16766500836668</v>
      </c>
      <c r="BH351" s="17">
        <v>0.18674586695255099</v>
      </c>
      <c r="BI351" s="17">
        <v>0.108438518813137</v>
      </c>
      <c r="BJ351" s="17">
        <v>0.17926120369333301</v>
      </c>
      <c r="BK351" s="17">
        <v>8.5401049534258699E-2</v>
      </c>
      <c r="BL351" s="17">
        <v>0.113799380723802</v>
      </c>
      <c r="BM351" s="17"/>
      <c r="BN351" s="17">
        <v>0.13998533454117901</v>
      </c>
      <c r="BO351" s="17">
        <v>0.17015574666153699</v>
      </c>
      <c r="BP351" s="17"/>
      <c r="BQ351" s="17">
        <v>0.134295743981966</v>
      </c>
      <c r="BR351" s="17">
        <v>0.238082025496239</v>
      </c>
      <c r="BS351" s="17"/>
      <c r="BT351" s="17">
        <v>0.16995821343724599</v>
      </c>
      <c r="BU351" s="17"/>
      <c r="BV351" s="17">
        <v>0.16159086974150499</v>
      </c>
      <c r="BW351" s="17">
        <v>0.173677307791817</v>
      </c>
      <c r="BX351" s="17">
        <v>0.140546883249416</v>
      </c>
      <c r="BY351" s="17"/>
      <c r="BZ351" s="17">
        <v>0.160571337851276</v>
      </c>
      <c r="CA351" s="17">
        <v>0.12892538007110599</v>
      </c>
      <c r="CB351" s="17">
        <v>0.153504302090616</v>
      </c>
      <c r="CC351" s="17">
        <v>0.16404005343151201</v>
      </c>
      <c r="CD351" s="17">
        <v>0.17435382867730001</v>
      </c>
      <c r="CE351" s="17">
        <v>0.15767752351797201</v>
      </c>
      <c r="CF351" s="17">
        <v>0.14514128957634601</v>
      </c>
      <c r="CG351" s="17"/>
      <c r="CH351" s="17">
        <v>0.20528495134289501</v>
      </c>
      <c r="CI351" s="17">
        <v>0.15177732135400701</v>
      </c>
      <c r="CJ351" s="17">
        <v>0.144160457698042</v>
      </c>
      <c r="CK351" s="17">
        <v>0.14242533736736701</v>
      </c>
      <c r="CL351" s="17">
        <v>0.15086455086166101</v>
      </c>
    </row>
    <row r="352" spans="2:90" x14ac:dyDescent="0.3">
      <c r="B352" t="s">
        <v>197</v>
      </c>
      <c r="C352" s="17">
        <v>0.205867579953081</v>
      </c>
      <c r="D352" s="17">
        <v>0.191720395336689</v>
      </c>
      <c r="E352" s="17">
        <v>0.21742442260696199</v>
      </c>
      <c r="F352" s="17"/>
      <c r="G352" s="17">
        <v>0.20357023216082101</v>
      </c>
      <c r="H352" s="17">
        <v>0.25669361910118499</v>
      </c>
      <c r="I352" s="17">
        <v>0.222590452497609</v>
      </c>
      <c r="J352" s="17">
        <v>0.19372327076469201</v>
      </c>
      <c r="K352" s="17">
        <v>0.173423926617463</v>
      </c>
      <c r="L352" s="17">
        <v>0.183794139849976</v>
      </c>
      <c r="M352" s="17"/>
      <c r="N352" s="17">
        <v>0.25670942629696097</v>
      </c>
      <c r="O352" s="17">
        <v>0.23256307445198099</v>
      </c>
      <c r="P352" s="17">
        <v>0.16145614364038199</v>
      </c>
      <c r="Q352" s="17">
        <v>0.16449088605922499</v>
      </c>
      <c r="R352" s="17"/>
      <c r="S352" s="17">
        <v>0.23366535192357599</v>
      </c>
      <c r="T352" s="17">
        <v>0.21998766421455501</v>
      </c>
      <c r="U352" s="17">
        <v>0.19945989807072001</v>
      </c>
      <c r="V352" s="17">
        <v>0.15146805264825799</v>
      </c>
      <c r="W352" s="17">
        <v>0.216358359151403</v>
      </c>
      <c r="X352" s="17">
        <v>0.20506199787488399</v>
      </c>
      <c r="Y352" s="17">
        <v>0.23740773159833001</v>
      </c>
      <c r="Z352" s="17">
        <v>0.17169976462981501</v>
      </c>
      <c r="AA352" s="17">
        <v>0.20763445994236299</v>
      </c>
      <c r="AB352" s="17">
        <v>0.17709893069177701</v>
      </c>
      <c r="AC352" s="17">
        <v>0.18767950557412999</v>
      </c>
      <c r="AD352" s="17">
        <v>0.24404118720273099</v>
      </c>
      <c r="AE352" s="17"/>
      <c r="AF352" s="17">
        <v>0.20127813376945</v>
      </c>
      <c r="AG352" s="17">
        <v>0.20526138758884499</v>
      </c>
      <c r="AH352" s="17">
        <v>0.208485412406097</v>
      </c>
      <c r="AI352" s="17"/>
      <c r="AJ352" s="17">
        <v>0.18829662099744901</v>
      </c>
      <c r="AK352" s="17">
        <v>0.20180801720167699</v>
      </c>
      <c r="AL352" s="17">
        <v>0.209679231428266</v>
      </c>
      <c r="AM352" s="17">
        <v>0.230469587267499</v>
      </c>
      <c r="AN352" s="17">
        <v>0.241063883680356</v>
      </c>
      <c r="AO352" s="17"/>
      <c r="AP352" s="17">
        <v>0.21781170958269999</v>
      </c>
      <c r="AQ352" s="17">
        <v>0.18599574721930301</v>
      </c>
      <c r="AR352" s="17">
        <v>0.22268431327584401</v>
      </c>
      <c r="AS352" s="17">
        <v>0.20957078647909499</v>
      </c>
      <c r="AT352" s="17">
        <v>0.24570560081488399</v>
      </c>
      <c r="AU352" s="17">
        <v>0.202484888216591</v>
      </c>
      <c r="AV352" s="17"/>
      <c r="AW352" s="17">
        <v>0.100076651581163</v>
      </c>
      <c r="AX352" s="17">
        <v>0.161769517600058</v>
      </c>
      <c r="AY352" s="17">
        <v>0.19466264576074599</v>
      </c>
      <c r="AZ352" s="17">
        <v>0.16743967109208399</v>
      </c>
      <c r="BA352" s="17">
        <v>0.15719496323816401</v>
      </c>
      <c r="BB352" s="17">
        <v>0.18618133604817499</v>
      </c>
      <c r="BC352" s="17">
        <v>0.200748051375224</v>
      </c>
      <c r="BD352" s="17">
        <v>0.20850452260781599</v>
      </c>
      <c r="BE352" s="17">
        <v>0.195515328889483</v>
      </c>
      <c r="BF352" s="17">
        <v>0.190212583109272</v>
      </c>
      <c r="BG352" s="17">
        <v>0.28010384109905601</v>
      </c>
      <c r="BH352" s="17">
        <v>0.16996777263778801</v>
      </c>
      <c r="BI352" s="17">
        <v>0.21377603337939999</v>
      </c>
      <c r="BJ352" s="17">
        <v>0.38490654847500499</v>
      </c>
      <c r="BK352" s="17">
        <v>0.29901350030440499</v>
      </c>
      <c r="BL352" s="17">
        <v>0.27453352981528101</v>
      </c>
      <c r="BM352" s="17"/>
      <c r="BN352" s="17">
        <v>0.22053526556523001</v>
      </c>
      <c r="BO352" s="17">
        <v>0.18406515445730201</v>
      </c>
      <c r="BP352" s="17"/>
      <c r="BQ352" s="17">
        <v>0.21455616761054999</v>
      </c>
      <c r="BR352" s="17">
        <v>0.20184466742985599</v>
      </c>
      <c r="BS352" s="17"/>
      <c r="BT352" s="17">
        <v>0.248710972160406</v>
      </c>
      <c r="BU352" s="17"/>
      <c r="BV352" s="17">
        <v>0.19663782938049201</v>
      </c>
      <c r="BW352" s="17">
        <v>0.18016108893384999</v>
      </c>
      <c r="BX352" s="17">
        <v>0.21747779828838701</v>
      </c>
      <c r="BY352" s="17"/>
      <c r="BZ352" s="17">
        <v>0.19243102746451499</v>
      </c>
      <c r="CA352" s="17">
        <v>0.186974064027811</v>
      </c>
      <c r="CB352" s="17">
        <v>0.177885065519236</v>
      </c>
      <c r="CC352" s="17">
        <v>0.21220057495259201</v>
      </c>
      <c r="CD352" s="17">
        <v>0.229745752573592</v>
      </c>
      <c r="CE352" s="17">
        <v>0.21091293107529599</v>
      </c>
      <c r="CF352" s="17">
        <v>0.27374760756348199</v>
      </c>
      <c r="CG352" s="17"/>
      <c r="CH352" s="17">
        <v>0.20160368935941</v>
      </c>
      <c r="CI352" s="17">
        <v>0.235954847093653</v>
      </c>
      <c r="CJ352" s="17">
        <v>0.190550822651051</v>
      </c>
      <c r="CK352" s="17">
        <v>0.182011296259074</v>
      </c>
      <c r="CL352" s="17">
        <v>0.17072752018644999</v>
      </c>
    </row>
    <row r="353" spans="2:90" x14ac:dyDescent="0.3">
      <c r="B353" t="s">
        <v>198</v>
      </c>
      <c r="C353" s="17">
        <v>0.13726212907433699</v>
      </c>
      <c r="D353" s="17">
        <v>0.13849518393281901</v>
      </c>
      <c r="E353" s="17">
        <v>0.137145140681424</v>
      </c>
      <c r="F353" s="17"/>
      <c r="G353" s="17">
        <v>0.13535503720150699</v>
      </c>
      <c r="H353" s="17">
        <v>0.15425739462645999</v>
      </c>
      <c r="I353" s="17">
        <v>0.15742727693482</v>
      </c>
      <c r="J353" s="17">
        <v>0.12085578110252899</v>
      </c>
      <c r="K353" s="17">
        <v>0.163989722099248</v>
      </c>
      <c r="L353" s="17">
        <v>0.10351868398602</v>
      </c>
      <c r="M353" s="17"/>
      <c r="N353" s="17">
        <v>0.16726669191526999</v>
      </c>
      <c r="O353" s="17">
        <v>0.11976790190524</v>
      </c>
      <c r="P353" s="17">
        <v>0.13334890521864001</v>
      </c>
      <c r="Q353" s="17">
        <v>0.12205768654031</v>
      </c>
      <c r="R353" s="17"/>
      <c r="S353" s="17">
        <v>9.65140600725308E-2</v>
      </c>
      <c r="T353" s="17">
        <v>0.16505006071999401</v>
      </c>
      <c r="U353" s="17">
        <v>0.174628581355804</v>
      </c>
      <c r="V353" s="17">
        <v>0.122770065460917</v>
      </c>
      <c r="W353" s="17">
        <v>0.10659658089488901</v>
      </c>
      <c r="X353" s="17">
        <v>0.116748084332576</v>
      </c>
      <c r="Y353" s="17">
        <v>0.130429841237858</v>
      </c>
      <c r="Z353" s="17">
        <v>0.15740678148551701</v>
      </c>
      <c r="AA353" s="17">
        <v>0.18839211450086099</v>
      </c>
      <c r="AB353" s="17">
        <v>0.101428908594056</v>
      </c>
      <c r="AC353" s="17">
        <v>0.159272681224329</v>
      </c>
      <c r="AD353" s="17">
        <v>0.15801191483507701</v>
      </c>
      <c r="AE353" s="17"/>
      <c r="AF353" s="17">
        <v>0.12288582388342</v>
      </c>
      <c r="AG353" s="17">
        <v>0.13780676724058799</v>
      </c>
      <c r="AH353" s="17">
        <v>0.14928555809052599</v>
      </c>
      <c r="AI353" s="17"/>
      <c r="AJ353" s="17">
        <v>0.14120793628704201</v>
      </c>
      <c r="AK353" s="17">
        <v>0.14361743138501401</v>
      </c>
      <c r="AL353" s="17">
        <v>0.15066171905702799</v>
      </c>
      <c r="AM353" s="17">
        <v>0.13204548697143501</v>
      </c>
      <c r="AN353" s="17">
        <v>0.14574139676570699</v>
      </c>
      <c r="AO353" s="17"/>
      <c r="AP353" s="17">
        <v>0.16491940789352699</v>
      </c>
      <c r="AQ353" s="17">
        <v>0.15203895490989899</v>
      </c>
      <c r="AR353" s="17">
        <v>0.16034517061890899</v>
      </c>
      <c r="AS353" s="17">
        <v>0.122927652120126</v>
      </c>
      <c r="AT353" s="17">
        <v>0.151210575644011</v>
      </c>
      <c r="AU353" s="17">
        <v>9.5646241041476496E-2</v>
      </c>
      <c r="AV353" s="17"/>
      <c r="AW353" s="17">
        <v>0.35732599915324997</v>
      </c>
      <c r="AX353" s="17">
        <v>9.7163264450704598E-2</v>
      </c>
      <c r="AY353" s="17">
        <v>9.9943482058654595E-2</v>
      </c>
      <c r="AZ353" s="17">
        <v>9.4750018915013598E-2</v>
      </c>
      <c r="BA353" s="17">
        <v>0.14752072446278899</v>
      </c>
      <c r="BB353" s="17">
        <v>0.119485438274617</v>
      </c>
      <c r="BC353" s="17">
        <v>0.160832582827171</v>
      </c>
      <c r="BD353" s="17">
        <v>0.12742403164570701</v>
      </c>
      <c r="BE353" s="17">
        <v>0.20342814453183899</v>
      </c>
      <c r="BF353" s="17">
        <v>0.12999856832763099</v>
      </c>
      <c r="BG353" s="17">
        <v>0.12875932351068201</v>
      </c>
      <c r="BH353" s="17">
        <v>0.17849053018541999</v>
      </c>
      <c r="BI353" s="17">
        <v>0.16691091642757699</v>
      </c>
      <c r="BJ353" s="17">
        <v>8.2786714660229396E-2</v>
      </c>
      <c r="BK353" s="17">
        <v>0.154393076454788</v>
      </c>
      <c r="BL353" s="17">
        <v>0.19130916288449101</v>
      </c>
      <c r="BM353" s="17"/>
      <c r="BN353" s="17">
        <v>0.143287511366434</v>
      </c>
      <c r="BO353" s="17">
        <v>0.13092825144226</v>
      </c>
      <c r="BP353" s="17"/>
      <c r="BQ353" s="17">
        <v>0.16972209560243001</v>
      </c>
      <c r="BR353" s="17">
        <v>0.10871805323094499</v>
      </c>
      <c r="BS353" s="17"/>
      <c r="BT353" s="17">
        <v>0.16161546989749501</v>
      </c>
      <c r="BU353" s="17"/>
      <c r="BV353" s="17">
        <v>8.5688680373797801E-2</v>
      </c>
      <c r="BW353" s="17">
        <v>0.15362716634986201</v>
      </c>
      <c r="BX353" s="17">
        <v>0.157273888975834</v>
      </c>
      <c r="BY353" s="17"/>
      <c r="BZ353" s="17">
        <v>0.12292285783622001</v>
      </c>
      <c r="CA353" s="17">
        <v>0.13654990556945301</v>
      </c>
      <c r="CB353" s="17">
        <v>0.14524260193746699</v>
      </c>
      <c r="CC353" s="17">
        <v>0.15192815767616999</v>
      </c>
      <c r="CD353" s="17">
        <v>0.15451075771421999</v>
      </c>
      <c r="CE353" s="17">
        <v>9.6181920187278197E-2</v>
      </c>
      <c r="CF353" s="17">
        <v>0.142126831298894</v>
      </c>
      <c r="CG353" s="17"/>
      <c r="CH353" s="17">
        <v>0.13055669486817401</v>
      </c>
      <c r="CI353" s="17">
        <v>0.13002128906792301</v>
      </c>
      <c r="CJ353" s="17">
        <v>0.15475949784083701</v>
      </c>
      <c r="CK353" s="17">
        <v>0.13392303339659101</v>
      </c>
      <c r="CL353" s="17">
        <v>7.2978304829073706E-2</v>
      </c>
    </row>
    <row r="354" spans="2:90" x14ac:dyDescent="0.3">
      <c r="B354" t="s">
        <v>199</v>
      </c>
      <c r="C354" s="17">
        <v>0.17048366062605999</v>
      </c>
      <c r="D354" s="17">
        <v>0.16619729998649899</v>
      </c>
      <c r="E354" s="17">
        <v>0.17506558888131901</v>
      </c>
      <c r="F354" s="17"/>
      <c r="G354" s="17">
        <v>0.10712321890626</v>
      </c>
      <c r="H354" s="17">
        <v>0.136304999274517</v>
      </c>
      <c r="I354" s="17">
        <v>0.16772276334170699</v>
      </c>
      <c r="J354" s="17">
        <v>0.189843428546006</v>
      </c>
      <c r="K354" s="17">
        <v>0.210172605835721</v>
      </c>
      <c r="L354" s="17">
        <v>0.200422866438669</v>
      </c>
      <c r="M354" s="17"/>
      <c r="N354" s="17">
        <v>0.14027853121846801</v>
      </c>
      <c r="O354" s="17">
        <v>0.16808680104721899</v>
      </c>
      <c r="P354" s="17">
        <v>0.17549553524849101</v>
      </c>
      <c r="Q354" s="17">
        <v>0.20282711730880101</v>
      </c>
      <c r="R354" s="17"/>
      <c r="S354" s="17">
        <v>0.17047489202066299</v>
      </c>
      <c r="T354" s="17">
        <v>0.19228531176307001</v>
      </c>
      <c r="U354" s="17">
        <v>0.133840985649089</v>
      </c>
      <c r="V354" s="17">
        <v>0.223623661931727</v>
      </c>
      <c r="W354" s="17">
        <v>0.161919217901417</v>
      </c>
      <c r="X354" s="17">
        <v>0.13802831895737</v>
      </c>
      <c r="Y354" s="17">
        <v>0.14303678054692001</v>
      </c>
      <c r="Z354" s="17">
        <v>0.17410298818616299</v>
      </c>
      <c r="AA354" s="17">
        <v>0.18949239528637199</v>
      </c>
      <c r="AB354" s="17">
        <v>0.131570428967616</v>
      </c>
      <c r="AC354" s="17">
        <v>0.157611882722866</v>
      </c>
      <c r="AD354" s="17">
        <v>0.26789060346612897</v>
      </c>
      <c r="AE354" s="17"/>
      <c r="AF354" s="17">
        <v>0.17806223086262801</v>
      </c>
      <c r="AG354" s="17">
        <v>0.15902872956908101</v>
      </c>
      <c r="AH354" s="17">
        <v>0.20598143261827401</v>
      </c>
      <c r="AI354" s="17"/>
      <c r="AJ354" s="17">
        <v>0.168236365519703</v>
      </c>
      <c r="AK354" s="17">
        <v>0.15898859297354201</v>
      </c>
      <c r="AL354" s="17">
        <v>0.172120197391435</v>
      </c>
      <c r="AM354" s="17">
        <v>0.195646459148583</v>
      </c>
      <c r="AN354" s="17">
        <v>0.103296743720658</v>
      </c>
      <c r="AO354" s="17"/>
      <c r="AP354" s="17">
        <v>0.13654907691586199</v>
      </c>
      <c r="AQ354" s="17">
        <v>0.163328266616353</v>
      </c>
      <c r="AR354" s="17">
        <v>0.17591083651762399</v>
      </c>
      <c r="AS354" s="17">
        <v>0.186178964621451</v>
      </c>
      <c r="AT354" s="17">
        <v>0.120943408295211</v>
      </c>
      <c r="AU354" s="17">
        <v>0.21443592270205</v>
      </c>
      <c r="AV354" s="17"/>
      <c r="AW354" s="17">
        <v>0.111914016365585</v>
      </c>
      <c r="AX354" s="17">
        <v>0.16187847133279601</v>
      </c>
      <c r="AY354" s="17">
        <v>0.216668579099808</v>
      </c>
      <c r="AZ354" s="17">
        <v>0.19108868752222499</v>
      </c>
      <c r="BA354" s="17">
        <v>0.155334172266511</v>
      </c>
      <c r="BB354" s="17">
        <v>0.17576360632659399</v>
      </c>
      <c r="BC354" s="17">
        <v>0.18800593373955299</v>
      </c>
      <c r="BD354" s="17">
        <v>0.12260347696444</v>
      </c>
      <c r="BE354" s="17">
        <v>0.16734673696338501</v>
      </c>
      <c r="BF354" s="17">
        <v>0.169604052811789</v>
      </c>
      <c r="BG354" s="17">
        <v>9.5730670327834097E-2</v>
      </c>
      <c r="BH354" s="17">
        <v>0.24146407398129099</v>
      </c>
      <c r="BI354" s="17">
        <v>0.179511907665307</v>
      </c>
      <c r="BJ354" s="17">
        <v>0.16593216709042599</v>
      </c>
      <c r="BK354" s="17">
        <v>0.135504270951363</v>
      </c>
      <c r="BL354" s="17">
        <v>0.157440385790418</v>
      </c>
      <c r="BM354" s="17"/>
      <c r="BN354" s="17">
        <v>0.18426151279753999</v>
      </c>
      <c r="BO354" s="17">
        <v>0.14942298780351901</v>
      </c>
      <c r="BP354" s="17"/>
      <c r="BQ354" s="17">
        <v>0.137148315046941</v>
      </c>
      <c r="BR354" s="17">
        <v>0.15026798794127499</v>
      </c>
      <c r="BS354" s="17"/>
      <c r="BT354" s="17">
        <v>0.13619109488259501</v>
      </c>
      <c r="BU354" s="17"/>
      <c r="BV354" s="17">
        <v>0.13511789265667001</v>
      </c>
      <c r="BW354" s="17">
        <v>0.183983032080723</v>
      </c>
      <c r="BX354" s="17">
        <v>0.18309601522634</v>
      </c>
      <c r="BY354" s="17"/>
      <c r="BZ354" s="17">
        <v>0.164116710976594</v>
      </c>
      <c r="CA354" s="17">
        <v>0.17221613464484001</v>
      </c>
      <c r="CB354" s="17">
        <v>0.182116689015587</v>
      </c>
      <c r="CC354" s="17">
        <v>0.13929465361464</v>
      </c>
      <c r="CD354" s="17">
        <v>0.167328711972315</v>
      </c>
      <c r="CE354" s="17">
        <v>0.17530661704603501</v>
      </c>
      <c r="CF354" s="17">
        <v>0.14955591431937201</v>
      </c>
      <c r="CG354" s="17"/>
      <c r="CH354" s="17">
        <v>0.113479392705817</v>
      </c>
      <c r="CI354" s="17">
        <v>0.17314722239645999</v>
      </c>
      <c r="CJ354" s="17">
        <v>0.17057154545438299</v>
      </c>
      <c r="CK354" s="17">
        <v>0.199994158591389</v>
      </c>
      <c r="CL354" s="17">
        <v>0.169102689076983</v>
      </c>
    </row>
    <row r="355" spans="2:90" x14ac:dyDescent="0.3">
      <c r="B355" t="s">
        <v>200</v>
      </c>
      <c r="C355" s="17">
        <v>4.0303909173875697E-2</v>
      </c>
      <c r="D355" s="17">
        <v>3.9737816319689201E-2</v>
      </c>
      <c r="E355" s="17">
        <v>4.11766428623873E-2</v>
      </c>
      <c r="F355" s="17"/>
      <c r="G355" s="17">
        <v>2.2329797523158699E-2</v>
      </c>
      <c r="H355" s="17">
        <v>3.4724916663869197E-2</v>
      </c>
      <c r="I355" s="17">
        <v>2.52888902807249E-2</v>
      </c>
      <c r="J355" s="17">
        <v>4.3580110985047403E-2</v>
      </c>
      <c r="K355" s="17">
        <v>4.0559150579718303E-2</v>
      </c>
      <c r="L355" s="17">
        <v>6.6267204713881894E-2</v>
      </c>
      <c r="M355" s="17"/>
      <c r="N355" s="17">
        <v>2.9323614937119501E-2</v>
      </c>
      <c r="O355" s="17">
        <v>2.4042569812311801E-2</v>
      </c>
      <c r="P355" s="17">
        <v>5.1806716542741403E-2</v>
      </c>
      <c r="Q355" s="17">
        <v>5.9300505225539098E-2</v>
      </c>
      <c r="R355" s="17"/>
      <c r="S355" s="17">
        <v>3.2140023523588898E-2</v>
      </c>
      <c r="T355" s="17">
        <v>4.3191667854976398E-2</v>
      </c>
      <c r="U355" s="17">
        <v>1.2897970830871901E-2</v>
      </c>
      <c r="V355" s="17">
        <v>7.0252037681885496E-2</v>
      </c>
      <c r="W355" s="17">
        <v>3.9259154237519099E-2</v>
      </c>
      <c r="X355" s="17">
        <v>5.8097121175236702E-2</v>
      </c>
      <c r="Y355" s="17">
        <v>5.1447040271320799E-2</v>
      </c>
      <c r="Z355" s="17">
        <v>7.6652066489988499E-2</v>
      </c>
      <c r="AA355" s="17">
        <v>1.9539489900806201E-2</v>
      </c>
      <c r="AB355" s="17">
        <v>4.6370394283719203E-2</v>
      </c>
      <c r="AC355" s="17">
        <v>2.7329401471496501E-2</v>
      </c>
      <c r="AD355" s="17">
        <v>0</v>
      </c>
      <c r="AE355" s="17"/>
      <c r="AF355" s="17">
        <v>5.1335677424166899E-2</v>
      </c>
      <c r="AG355" s="17">
        <v>2.9357115064303701E-2</v>
      </c>
      <c r="AH355" s="17">
        <v>4.9503538097305302E-2</v>
      </c>
      <c r="AI355" s="17"/>
      <c r="AJ355" s="17">
        <v>4.2801248165947901E-2</v>
      </c>
      <c r="AK355" s="17">
        <v>3.8659239830828203E-2</v>
      </c>
      <c r="AL355" s="17">
        <v>2.3407657851368498E-2</v>
      </c>
      <c r="AM355" s="17">
        <v>3.4083441141585E-2</v>
      </c>
      <c r="AN355" s="17">
        <v>2.7189553525401901E-2</v>
      </c>
      <c r="AO355" s="17"/>
      <c r="AP355" s="17">
        <v>2.8149191635661298E-2</v>
      </c>
      <c r="AQ355" s="17">
        <v>4.0415493424497899E-2</v>
      </c>
      <c r="AR355" s="17">
        <v>1.95572846546909E-2</v>
      </c>
      <c r="AS355" s="17">
        <v>4.8223495977700599E-2</v>
      </c>
      <c r="AT355" s="17">
        <v>1.27519171555302E-2</v>
      </c>
      <c r="AU355" s="17">
        <v>8.9512342573408996E-2</v>
      </c>
      <c r="AV355" s="17"/>
      <c r="AW355" s="17">
        <v>0.140422930652879</v>
      </c>
      <c r="AX355" s="17">
        <v>2.2463937183240301E-2</v>
      </c>
      <c r="AY355" s="17">
        <v>4.5692910011068399E-2</v>
      </c>
      <c r="AZ355" s="17">
        <v>9.3445662142124006E-2</v>
      </c>
      <c r="BA355" s="17">
        <v>4.9584285246060303E-2</v>
      </c>
      <c r="BB355" s="17">
        <v>3.1130182679872099E-2</v>
      </c>
      <c r="BC355" s="17">
        <v>4.6183098811444202E-2</v>
      </c>
      <c r="BD355" s="17">
        <v>5.06392890889081E-2</v>
      </c>
      <c r="BE355" s="17">
        <v>3.0024443181238002E-2</v>
      </c>
      <c r="BF355" s="17">
        <v>4.13437799805981E-2</v>
      </c>
      <c r="BG355" s="17">
        <v>1.8224479515538902E-2</v>
      </c>
      <c r="BH355" s="17">
        <v>3.6814819991125E-2</v>
      </c>
      <c r="BI355" s="17">
        <v>2.5305562259909101E-2</v>
      </c>
      <c r="BJ355" s="17">
        <v>3.3371946610522098E-2</v>
      </c>
      <c r="BK355" s="17">
        <v>1.9770635055071099E-2</v>
      </c>
      <c r="BL355" s="17">
        <v>6.1327471922786904E-3</v>
      </c>
      <c r="BM355" s="17"/>
      <c r="BN355" s="17">
        <v>3.6539844537271701E-2</v>
      </c>
      <c r="BO355" s="17">
        <v>4.6089113544395002E-2</v>
      </c>
      <c r="BP355" s="17"/>
      <c r="BQ355" s="17">
        <v>2.95293402443376E-2</v>
      </c>
      <c r="BR355" s="17">
        <v>3.8010892855992101E-2</v>
      </c>
      <c r="BS355" s="17"/>
      <c r="BT355" s="17">
        <v>3.9533717727653503E-2</v>
      </c>
      <c r="BU355" s="17"/>
      <c r="BV355" s="17">
        <v>3.5662660122747603E-2</v>
      </c>
      <c r="BW355" s="17">
        <v>3.8669548328465198E-2</v>
      </c>
      <c r="BX355" s="17">
        <v>4.0730244091221002E-2</v>
      </c>
      <c r="BY355" s="17"/>
      <c r="BZ355" s="17">
        <v>1.7923745066172801E-2</v>
      </c>
      <c r="CA355" s="17">
        <v>5.3034155379106898E-2</v>
      </c>
      <c r="CB355" s="17">
        <v>4.7085580511310302E-2</v>
      </c>
      <c r="CC355" s="17">
        <v>3.8751919348823702E-2</v>
      </c>
      <c r="CD355" s="17">
        <v>3.1303384019658098E-2</v>
      </c>
      <c r="CE355" s="17">
        <v>3.8884776387327999E-2</v>
      </c>
      <c r="CF355" s="17">
        <v>4.4120177742329E-2</v>
      </c>
      <c r="CG355" s="17"/>
      <c r="CH355" s="17">
        <v>1.3894441694621701E-2</v>
      </c>
      <c r="CI355" s="17">
        <v>3.7898173617913401E-2</v>
      </c>
      <c r="CJ355" s="17">
        <v>4.9967955042767798E-2</v>
      </c>
      <c r="CK355" s="17">
        <v>4.0481249665501498E-2</v>
      </c>
      <c r="CL355" s="17">
        <v>3.7718540125104401E-2</v>
      </c>
    </row>
    <row r="356" spans="2:90" x14ac:dyDescent="0.3">
      <c r="B356" t="s">
        <v>201</v>
      </c>
      <c r="C356" s="17">
        <v>6.9574313308133406E-2</v>
      </c>
      <c r="D356" s="17">
        <v>6.0658772817003999E-2</v>
      </c>
      <c r="E356" s="17">
        <v>7.8839009676942795E-2</v>
      </c>
      <c r="F356" s="17"/>
      <c r="G356" s="17">
        <v>2.4824492409672501E-2</v>
      </c>
      <c r="H356" s="17">
        <v>4.2823988570094403E-2</v>
      </c>
      <c r="I356" s="17">
        <v>4.0301688407860498E-2</v>
      </c>
      <c r="J356" s="17">
        <v>0.11439401780007</v>
      </c>
      <c r="K356" s="17">
        <v>8.1369660528264998E-2</v>
      </c>
      <c r="L356" s="17">
        <v>0.100836999462196</v>
      </c>
      <c r="M356" s="17"/>
      <c r="N356" s="17">
        <v>1.6901671116179001E-2</v>
      </c>
      <c r="O356" s="17">
        <v>5.8825647611047499E-2</v>
      </c>
      <c r="P356" s="17">
        <v>8.3185821517160599E-2</v>
      </c>
      <c r="Q356" s="17">
        <v>0.12623015249377301</v>
      </c>
      <c r="R356" s="17"/>
      <c r="S356" s="17">
        <v>3.38314446349798E-2</v>
      </c>
      <c r="T356" s="17">
        <v>4.9321777710718599E-2</v>
      </c>
      <c r="U356" s="17">
        <v>7.6470471499255704E-2</v>
      </c>
      <c r="V356" s="17">
        <v>7.5485632008126496E-2</v>
      </c>
      <c r="W356" s="17">
        <v>6.9420023364910405E-2</v>
      </c>
      <c r="X356" s="17">
        <v>7.1197090520781797E-2</v>
      </c>
      <c r="Y356" s="17">
        <v>6.8724349092201403E-2</v>
      </c>
      <c r="Z356" s="17">
        <v>8.6779317370386203E-2</v>
      </c>
      <c r="AA356" s="17">
        <v>8.5277442590968505E-2</v>
      </c>
      <c r="AB356" s="17">
        <v>0.105217531011119</v>
      </c>
      <c r="AC356" s="17">
        <v>9.8270128602691006E-2</v>
      </c>
      <c r="AD356" s="17">
        <v>5.1170712968297602E-2</v>
      </c>
      <c r="AE356" s="17"/>
      <c r="AF356" s="17">
        <v>9.4711399154656303E-2</v>
      </c>
      <c r="AG356" s="17">
        <v>4.1366465004761703E-2</v>
      </c>
      <c r="AH356" s="17">
        <v>0.112282506540167</v>
      </c>
      <c r="AI356" s="17"/>
      <c r="AJ356" s="17">
        <v>5.7574553550331503E-2</v>
      </c>
      <c r="AK356" s="17">
        <v>5.24467770602417E-2</v>
      </c>
      <c r="AL356" s="17">
        <v>5.98875493675241E-2</v>
      </c>
      <c r="AM356" s="17">
        <v>6.1933902613380602E-2</v>
      </c>
      <c r="AN356" s="17">
        <v>7.01648409860747E-2</v>
      </c>
      <c r="AO356" s="17"/>
      <c r="AP356" s="17">
        <v>3.56085723745116E-2</v>
      </c>
      <c r="AQ356" s="17">
        <v>4.5652862629809103E-2</v>
      </c>
      <c r="AR356" s="17">
        <v>6.9445733382527297E-2</v>
      </c>
      <c r="AS356" s="17">
        <v>7.5393147321912796E-2</v>
      </c>
      <c r="AT356" s="17">
        <v>4.2528688909332799E-2</v>
      </c>
      <c r="AU356" s="17">
        <v>7.2899846307445199E-2</v>
      </c>
      <c r="AV356" s="17"/>
      <c r="AW356" s="17">
        <v>0.14033909304797901</v>
      </c>
      <c r="AX356" s="17">
        <v>0.155371639751959</v>
      </c>
      <c r="AY356" s="17">
        <v>0.11026179187568499</v>
      </c>
      <c r="AZ356" s="17">
        <v>0.125179559593041</v>
      </c>
      <c r="BA356" s="17">
        <v>8.3357621642593097E-2</v>
      </c>
      <c r="BB356" s="17">
        <v>9.9238848929684098E-2</v>
      </c>
      <c r="BC356" s="17">
        <v>2.26988044778282E-2</v>
      </c>
      <c r="BD356" s="17">
        <v>8.7470253278032206E-2</v>
      </c>
      <c r="BE356" s="17">
        <v>5.5359990344312798E-2</v>
      </c>
      <c r="BF356" s="17">
        <v>3.8374653465069998E-2</v>
      </c>
      <c r="BG356" s="17">
        <v>4.0794802652440197E-2</v>
      </c>
      <c r="BH356" s="17">
        <v>0</v>
      </c>
      <c r="BI356" s="17">
        <v>5.0314043878245798E-2</v>
      </c>
      <c r="BJ356" s="17">
        <v>1.2813774486924201E-2</v>
      </c>
      <c r="BK356" s="17">
        <v>3.87322135648209E-2</v>
      </c>
      <c r="BL356" s="17">
        <v>2.2614715143018601E-2</v>
      </c>
      <c r="BM356" s="17"/>
      <c r="BN356" s="17">
        <v>5.3899613475363303E-2</v>
      </c>
      <c r="BO356" s="17">
        <v>9.1082810937286401E-2</v>
      </c>
      <c r="BP356" s="17"/>
      <c r="BQ356" s="17">
        <v>3.33589119073626E-2</v>
      </c>
      <c r="BR356" s="17">
        <v>7.3002647946916494E-2</v>
      </c>
      <c r="BS356" s="17"/>
      <c r="BT356" s="17">
        <v>5.3083376145351802E-2</v>
      </c>
      <c r="BU356" s="17"/>
      <c r="BV356" s="17">
        <v>9.8484522797532198E-2</v>
      </c>
      <c r="BW356" s="17">
        <v>5.0240027410746298E-2</v>
      </c>
      <c r="BX356" s="17">
        <v>6.0539899442219998E-2</v>
      </c>
      <c r="BY356" s="17"/>
      <c r="BZ356" s="17">
        <v>0.13541622178002699</v>
      </c>
      <c r="CA356" s="17">
        <v>0.10625493070613901</v>
      </c>
      <c r="CB356" s="17">
        <v>8.0711860963715895E-2</v>
      </c>
      <c r="CC356" s="17">
        <v>6.0076648258552003E-2</v>
      </c>
      <c r="CD356" s="17">
        <v>4.8044552752612803E-2</v>
      </c>
      <c r="CE356" s="17">
        <v>3.41176903609931E-3</v>
      </c>
      <c r="CF356" s="17">
        <v>2.9195056337674399E-2</v>
      </c>
      <c r="CG356" s="17"/>
      <c r="CH356" s="17">
        <v>5.8186270374986998E-2</v>
      </c>
      <c r="CI356" s="17">
        <v>3.50521508762172E-2</v>
      </c>
      <c r="CJ356" s="17">
        <v>7.5975523628265901E-2</v>
      </c>
      <c r="CK356" s="17">
        <v>9.6739641438470803E-2</v>
      </c>
      <c r="CL356" s="17">
        <v>0.253563240269708</v>
      </c>
    </row>
    <row r="357" spans="2:90" x14ac:dyDescent="0.3">
      <c r="B357" t="s">
        <v>202</v>
      </c>
      <c r="C357" s="17">
        <v>4.9674187619075799E-3</v>
      </c>
      <c r="D357" s="17">
        <v>6.1326244417146099E-3</v>
      </c>
      <c r="E357" s="17">
        <v>3.8680371960683902E-3</v>
      </c>
      <c r="F357" s="17"/>
      <c r="G357" s="17">
        <v>5.76912027268809E-3</v>
      </c>
      <c r="H357" s="17">
        <v>2.8017858521203701E-3</v>
      </c>
      <c r="I357" s="17">
        <v>1.07403091744261E-2</v>
      </c>
      <c r="J357" s="17">
        <v>4.8781252610436299E-3</v>
      </c>
      <c r="K357" s="17">
        <v>7.2773008920745397E-3</v>
      </c>
      <c r="L357" s="17">
        <v>0</v>
      </c>
      <c r="M357" s="17"/>
      <c r="N357" s="17">
        <v>6.3215192995741904E-3</v>
      </c>
      <c r="O357" s="17">
        <v>0</v>
      </c>
      <c r="P357" s="17">
        <v>6.2205411955429E-3</v>
      </c>
      <c r="Q357" s="17">
        <v>7.6108055031830404E-3</v>
      </c>
      <c r="R357" s="17"/>
      <c r="S357" s="17">
        <v>0</v>
      </c>
      <c r="T357" s="17">
        <v>3.76080118134278E-3</v>
      </c>
      <c r="U357" s="17">
        <v>0</v>
      </c>
      <c r="V357" s="17">
        <v>5.0238978793804897E-3</v>
      </c>
      <c r="W357" s="17">
        <v>1.2702778065652801E-2</v>
      </c>
      <c r="X357" s="17">
        <v>0</v>
      </c>
      <c r="Y357" s="17">
        <v>1.15320713822271E-2</v>
      </c>
      <c r="Z357" s="17">
        <v>9.9659872628335092E-3</v>
      </c>
      <c r="AA357" s="17">
        <v>5.1592795749589903E-3</v>
      </c>
      <c r="AB357" s="17">
        <v>8.9166280584372804E-3</v>
      </c>
      <c r="AC357" s="17">
        <v>8.9796114797167197E-3</v>
      </c>
      <c r="AD357" s="17">
        <v>0</v>
      </c>
      <c r="AE357" s="17"/>
      <c r="AF357" s="17">
        <v>4.8005674849737603E-3</v>
      </c>
      <c r="AG357" s="17">
        <v>2.4328547033718802E-3</v>
      </c>
      <c r="AH357" s="17">
        <v>1.25549779588277E-2</v>
      </c>
      <c r="AI357" s="17"/>
      <c r="AJ357" s="17">
        <v>6.6752895681028599E-3</v>
      </c>
      <c r="AK357" s="17">
        <v>2.66569554148041E-3</v>
      </c>
      <c r="AL357" s="17">
        <v>0</v>
      </c>
      <c r="AM357" s="17">
        <v>0</v>
      </c>
      <c r="AN357" s="17">
        <v>8.7529658225052008E-3</v>
      </c>
      <c r="AO357" s="17"/>
      <c r="AP357" s="17">
        <v>5.6010817456667696E-3</v>
      </c>
      <c r="AQ357" s="17">
        <v>2.39718801336803E-3</v>
      </c>
      <c r="AR357" s="17">
        <v>0</v>
      </c>
      <c r="AS357" s="17">
        <v>4.0220246853801302E-3</v>
      </c>
      <c r="AT357" s="17">
        <v>0</v>
      </c>
      <c r="AU357" s="17">
        <v>1.0404801631703001E-2</v>
      </c>
      <c r="AV357" s="17"/>
      <c r="AW357" s="17">
        <v>0</v>
      </c>
      <c r="AX357" s="17">
        <v>0</v>
      </c>
      <c r="AY357" s="17">
        <v>6.2088346517052504E-3</v>
      </c>
      <c r="AZ357" s="17">
        <v>0</v>
      </c>
      <c r="BA357" s="17">
        <v>9.0629412946030899E-3</v>
      </c>
      <c r="BB357" s="17">
        <v>9.2451633040527507E-3</v>
      </c>
      <c r="BC357" s="17">
        <v>0</v>
      </c>
      <c r="BD357" s="17">
        <v>5.7006448945480697E-3</v>
      </c>
      <c r="BE357" s="17">
        <v>0</v>
      </c>
      <c r="BF357" s="17">
        <v>0</v>
      </c>
      <c r="BG357" s="17">
        <v>6.1326582426188998E-3</v>
      </c>
      <c r="BH357" s="17">
        <v>0</v>
      </c>
      <c r="BI357" s="17">
        <v>0</v>
      </c>
      <c r="BJ357" s="17">
        <v>1.5647691268545101E-2</v>
      </c>
      <c r="BK357" s="17">
        <v>0</v>
      </c>
      <c r="BL357" s="17">
        <v>0</v>
      </c>
      <c r="BM357" s="17"/>
      <c r="BN357" s="17">
        <v>3.3570009555569701E-3</v>
      </c>
      <c r="BO357" s="17">
        <v>7.2644907235908697E-3</v>
      </c>
      <c r="BP357" s="17"/>
      <c r="BQ357" s="17">
        <v>4.2456569687895499E-3</v>
      </c>
      <c r="BR357" s="17">
        <v>0</v>
      </c>
      <c r="BS357" s="17"/>
      <c r="BT357" s="17">
        <v>3.6100553837574898E-3</v>
      </c>
      <c r="BU357" s="17"/>
      <c r="BV357" s="17">
        <v>4.7796382671730702E-3</v>
      </c>
      <c r="BW357" s="17">
        <v>4.23067843618565E-3</v>
      </c>
      <c r="BX357" s="17">
        <v>4.8044391841598503E-3</v>
      </c>
      <c r="BY357" s="17"/>
      <c r="BZ357" s="17">
        <v>4.9574734468711698E-3</v>
      </c>
      <c r="CA357" s="17">
        <v>6.3965531052968998E-3</v>
      </c>
      <c r="CB357" s="17">
        <v>4.2504793170355503E-3</v>
      </c>
      <c r="CC357" s="17">
        <v>0</v>
      </c>
      <c r="CD357" s="17">
        <v>5.2917253306460996E-3</v>
      </c>
      <c r="CE357" s="17">
        <v>0</v>
      </c>
      <c r="CF357" s="17">
        <v>3.7824209491419498E-3</v>
      </c>
      <c r="CG357" s="17"/>
      <c r="CH357" s="17">
        <v>0</v>
      </c>
      <c r="CI357" s="17">
        <v>2.7783035454591802E-3</v>
      </c>
      <c r="CJ357" s="17">
        <v>8.5305780918158193E-3</v>
      </c>
      <c r="CK357" s="17">
        <v>2.9268130375796901E-3</v>
      </c>
      <c r="CL357" s="17">
        <v>1.26872734833108E-2</v>
      </c>
    </row>
    <row r="358" spans="2:90" x14ac:dyDescent="0.3">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row>
    <row r="359" spans="2:90" x14ac:dyDescent="0.3">
      <c r="B359" s="6" t="s">
        <v>211</v>
      </c>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row>
    <row r="360" spans="2:90" x14ac:dyDescent="0.3">
      <c r="B360" s="24" t="s">
        <v>110</v>
      </c>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row>
    <row r="361" spans="2:90" x14ac:dyDescent="0.3">
      <c r="B361" t="s">
        <v>194</v>
      </c>
      <c r="C361" s="17">
        <v>1.1003516912481999E-2</v>
      </c>
      <c r="D361" s="17">
        <v>1.53261569177992E-2</v>
      </c>
      <c r="E361" s="17">
        <v>6.8662152657833504E-3</v>
      </c>
      <c r="F361" s="17"/>
      <c r="G361" s="17">
        <v>3.06818325567455E-2</v>
      </c>
      <c r="H361" s="17">
        <v>1.40962304537129E-2</v>
      </c>
      <c r="I361" s="17">
        <v>1.93254101288746E-2</v>
      </c>
      <c r="J361" s="17">
        <v>6.03953650996131E-3</v>
      </c>
      <c r="K361" s="17">
        <v>0</v>
      </c>
      <c r="L361" s="17">
        <v>0</v>
      </c>
      <c r="M361" s="17"/>
      <c r="N361" s="17">
        <v>7.7836719301113298E-3</v>
      </c>
      <c r="O361" s="17">
        <v>1.03944461977835E-2</v>
      </c>
      <c r="P361" s="17">
        <v>1.10298411969819E-2</v>
      </c>
      <c r="Q361" s="17">
        <v>1.51935950040996E-2</v>
      </c>
      <c r="R361" s="17"/>
      <c r="S361" s="17">
        <v>1.72868089940439E-2</v>
      </c>
      <c r="T361" s="17">
        <v>7.85108005669948E-3</v>
      </c>
      <c r="U361" s="17">
        <v>0</v>
      </c>
      <c r="V361" s="17">
        <v>1.03603979723317E-2</v>
      </c>
      <c r="W361" s="17">
        <v>0</v>
      </c>
      <c r="X361" s="17">
        <v>1.13772664808988E-2</v>
      </c>
      <c r="Y361" s="17">
        <v>5.7921286457896298E-3</v>
      </c>
      <c r="Z361" s="17">
        <v>1.2426300900209301E-2</v>
      </c>
      <c r="AA361" s="17">
        <v>2.33206962562158E-2</v>
      </c>
      <c r="AB361" s="17">
        <v>1.9222095723064901E-2</v>
      </c>
      <c r="AC361" s="17">
        <v>6.8603052764125601E-3</v>
      </c>
      <c r="AD361" s="17">
        <v>0</v>
      </c>
      <c r="AE361" s="17"/>
      <c r="AF361" s="17">
        <v>2.8571684609093599E-3</v>
      </c>
      <c r="AG361" s="17">
        <v>2.19163505456537E-2</v>
      </c>
      <c r="AH361" s="17">
        <v>6.4390719753258099E-3</v>
      </c>
      <c r="AI361" s="17"/>
      <c r="AJ361" s="17">
        <v>8.8830820630973403E-3</v>
      </c>
      <c r="AK361" s="17">
        <v>1.1394680098121999E-2</v>
      </c>
      <c r="AL361" s="17">
        <v>0</v>
      </c>
      <c r="AM361" s="17">
        <v>1.4823580958642901E-2</v>
      </c>
      <c r="AN361" s="17">
        <v>5.91617129997766E-2</v>
      </c>
      <c r="AO361" s="17"/>
      <c r="AP361" s="17">
        <v>1.7733193699033499E-2</v>
      </c>
      <c r="AQ361" s="17">
        <v>1.3840805143596299E-2</v>
      </c>
      <c r="AR361" s="17">
        <v>0</v>
      </c>
      <c r="AS361" s="17">
        <v>8.5073074996011508E-3</v>
      </c>
      <c r="AT361" s="17">
        <v>3.4117391032430902E-2</v>
      </c>
      <c r="AU361" s="17">
        <v>0</v>
      </c>
      <c r="AV361" s="17"/>
      <c r="AW361" s="17">
        <v>0</v>
      </c>
      <c r="AX361" s="17">
        <v>3.0301424868827101E-2</v>
      </c>
      <c r="AY361" s="17">
        <v>1.43788195328012E-2</v>
      </c>
      <c r="AZ361" s="17">
        <v>2.5256385275369601E-2</v>
      </c>
      <c r="BA361" s="17">
        <v>8.3861230322735594E-3</v>
      </c>
      <c r="BB361" s="17">
        <v>4.7809054607026802E-3</v>
      </c>
      <c r="BC361" s="17">
        <v>5.6726113520385096E-3</v>
      </c>
      <c r="BD361" s="17">
        <v>0</v>
      </c>
      <c r="BE361" s="17">
        <v>0</v>
      </c>
      <c r="BF361" s="17">
        <v>0</v>
      </c>
      <c r="BG361" s="17">
        <v>1.42446838657425E-2</v>
      </c>
      <c r="BH361" s="17">
        <v>0</v>
      </c>
      <c r="BI361" s="17">
        <v>1.05002598738307E-2</v>
      </c>
      <c r="BJ361" s="17">
        <v>0</v>
      </c>
      <c r="BK361" s="17">
        <v>0</v>
      </c>
      <c r="BL361" s="17">
        <v>5.6086591831696599E-2</v>
      </c>
      <c r="BM361" s="17"/>
      <c r="BN361" s="17">
        <v>1.51323588909251E-2</v>
      </c>
      <c r="BO361" s="17">
        <v>5.4585526760092999E-3</v>
      </c>
      <c r="BP361" s="17"/>
      <c r="BQ361" s="17">
        <v>1.8148322722126201E-2</v>
      </c>
      <c r="BR361" s="17">
        <v>0</v>
      </c>
      <c r="BS361" s="17"/>
      <c r="BT361" s="17">
        <v>1.6400081622739E-2</v>
      </c>
      <c r="BU361" s="17"/>
      <c r="BV361" s="17">
        <v>6.6205082626121098E-3</v>
      </c>
      <c r="BW361" s="17">
        <v>8.4554395877911408E-3</v>
      </c>
      <c r="BX361" s="17">
        <v>1.1914579525365499E-2</v>
      </c>
      <c r="BY361" s="17"/>
      <c r="BZ361" s="17">
        <v>1.3135913715505499E-2</v>
      </c>
      <c r="CA361" s="17">
        <v>0</v>
      </c>
      <c r="CB361" s="17">
        <v>7.53272752751515E-3</v>
      </c>
      <c r="CC361" s="17">
        <v>7.2847482658853699E-3</v>
      </c>
      <c r="CD361" s="17">
        <v>1.17751347020817E-2</v>
      </c>
      <c r="CE361" s="17">
        <v>1.26773763268275E-2</v>
      </c>
      <c r="CF361" s="17">
        <v>3.1242262980534601E-2</v>
      </c>
      <c r="CG361" s="17"/>
      <c r="CH361" s="17">
        <v>5.0455634935695402E-2</v>
      </c>
      <c r="CI361" s="17">
        <v>5.9552719521525103E-3</v>
      </c>
      <c r="CJ361" s="17">
        <v>7.3281780553397001E-3</v>
      </c>
      <c r="CK361" s="17">
        <v>6.4488740869412999E-3</v>
      </c>
      <c r="CL361" s="17">
        <v>1.2968922104025201E-2</v>
      </c>
    </row>
    <row r="362" spans="2:90" x14ac:dyDescent="0.3">
      <c r="B362" t="s">
        <v>195</v>
      </c>
      <c r="C362" s="17">
        <v>4.0534089539274301E-2</v>
      </c>
      <c r="D362" s="17">
        <v>5.2553734120097E-2</v>
      </c>
      <c r="E362" s="17">
        <v>2.9108575729306699E-2</v>
      </c>
      <c r="F362" s="17"/>
      <c r="G362" s="17">
        <v>9.6445623429008004E-2</v>
      </c>
      <c r="H362" s="17">
        <v>8.7944594207719204E-2</v>
      </c>
      <c r="I362" s="17">
        <v>5.4502650787071401E-2</v>
      </c>
      <c r="J362" s="17">
        <v>1.07039971313034E-2</v>
      </c>
      <c r="K362" s="17">
        <v>6.8876936327022303E-3</v>
      </c>
      <c r="L362" s="17">
        <v>0</v>
      </c>
      <c r="M362" s="17"/>
      <c r="N362" s="17">
        <v>4.8040645816864798E-2</v>
      </c>
      <c r="O362" s="17">
        <v>4.4457996296991598E-2</v>
      </c>
      <c r="P362" s="17">
        <v>4.18181404104137E-2</v>
      </c>
      <c r="Q362" s="17">
        <v>2.5785281498105699E-2</v>
      </c>
      <c r="R362" s="17"/>
      <c r="S362" s="17">
        <v>8.1787588560636199E-2</v>
      </c>
      <c r="T362" s="17">
        <v>5.9605816809390103E-2</v>
      </c>
      <c r="U362" s="17">
        <v>2.8633153978867499E-2</v>
      </c>
      <c r="V362" s="17">
        <v>1.1058352779772501E-2</v>
      </c>
      <c r="W362" s="17">
        <v>3.1202683629566401E-2</v>
      </c>
      <c r="X362" s="17">
        <v>4.01531808673804E-2</v>
      </c>
      <c r="Y362" s="17">
        <v>2.3510851023249402E-2</v>
      </c>
      <c r="Z362" s="17">
        <v>7.2890075203100896E-2</v>
      </c>
      <c r="AA362" s="17">
        <v>2.7219134279323001E-2</v>
      </c>
      <c r="AB362" s="17">
        <v>1.0983483152357599E-2</v>
      </c>
      <c r="AC362" s="17">
        <v>5.7267713215900698E-2</v>
      </c>
      <c r="AD362" s="17">
        <v>1.9512139861373099E-2</v>
      </c>
      <c r="AE362" s="17"/>
      <c r="AF362" s="17">
        <v>3.0097512345836599E-2</v>
      </c>
      <c r="AG362" s="17">
        <v>4.7122354772186702E-2</v>
      </c>
      <c r="AH362" s="17">
        <v>3.5763523512184203E-2</v>
      </c>
      <c r="AI362" s="17"/>
      <c r="AJ362" s="17">
        <v>2.14413769436958E-2</v>
      </c>
      <c r="AK362" s="17">
        <v>5.0458731450484802E-2</v>
      </c>
      <c r="AL362" s="17">
        <v>3.2080372985103099E-2</v>
      </c>
      <c r="AM362" s="17">
        <v>3.5043352966167E-2</v>
      </c>
      <c r="AN362" s="17">
        <v>6.4445073142769899E-2</v>
      </c>
      <c r="AO362" s="17"/>
      <c r="AP362" s="17">
        <v>7.2550406279034793E-2</v>
      </c>
      <c r="AQ362" s="17">
        <v>2.9525591035240301E-2</v>
      </c>
      <c r="AR362" s="17">
        <v>1.6972972430139101E-2</v>
      </c>
      <c r="AS362" s="17">
        <v>3.63454712795468E-2</v>
      </c>
      <c r="AT362" s="17">
        <v>4.08758675863291E-2</v>
      </c>
      <c r="AU362" s="17">
        <v>6.0345455307528597E-3</v>
      </c>
      <c r="AV362" s="17"/>
      <c r="AW362" s="17">
        <v>5.19026093843259E-2</v>
      </c>
      <c r="AX362" s="17">
        <v>6.5041857632407996E-2</v>
      </c>
      <c r="AY362" s="17">
        <v>6.1101062969429902E-2</v>
      </c>
      <c r="AZ362" s="17">
        <v>2.2816046361262499E-2</v>
      </c>
      <c r="BA362" s="17">
        <v>1.7729840446033401E-2</v>
      </c>
      <c r="BB362" s="17">
        <v>2.73190996014522E-2</v>
      </c>
      <c r="BC362" s="17">
        <v>5.2283870320108998E-2</v>
      </c>
      <c r="BD362" s="17">
        <v>2.5942018737104701E-2</v>
      </c>
      <c r="BE362" s="17">
        <v>3.4070064734478503E-2</v>
      </c>
      <c r="BF362" s="17">
        <v>6.6756222976414897E-2</v>
      </c>
      <c r="BG362" s="17">
        <v>5.9194057873852698E-3</v>
      </c>
      <c r="BH362" s="17">
        <v>1.9670971407658701E-2</v>
      </c>
      <c r="BI362" s="17">
        <v>4.6898027667063698E-2</v>
      </c>
      <c r="BJ362" s="17">
        <v>5.6967779063425997E-2</v>
      </c>
      <c r="BK362" s="17">
        <v>6.4260685325852204E-2</v>
      </c>
      <c r="BL362" s="17">
        <v>0.12102597746606</v>
      </c>
      <c r="BM362" s="17"/>
      <c r="BN362" s="17">
        <v>4.4121537797370297E-2</v>
      </c>
      <c r="BO362" s="17">
        <v>3.61654873156367E-2</v>
      </c>
      <c r="BP362" s="17"/>
      <c r="BQ362" s="17">
        <v>7.17512867888567E-2</v>
      </c>
      <c r="BR362" s="17">
        <v>1.8832848481802299E-2</v>
      </c>
      <c r="BS362" s="17"/>
      <c r="BT362" s="17">
        <v>7.5706710719878098E-2</v>
      </c>
      <c r="BU362" s="17"/>
      <c r="BV362" s="17">
        <v>3.6837696653883902E-2</v>
      </c>
      <c r="BW362" s="17">
        <v>8.2421023892540995E-2</v>
      </c>
      <c r="BX362" s="17">
        <v>2.5487797817054899E-2</v>
      </c>
      <c r="BY362" s="17"/>
      <c r="BZ362" s="17">
        <v>2.8395414723756701E-2</v>
      </c>
      <c r="CA362" s="17">
        <v>3.4148834023958401E-2</v>
      </c>
      <c r="CB362" s="17">
        <v>4.3686923503204002E-2</v>
      </c>
      <c r="CC362" s="17">
        <v>6.43651347422243E-2</v>
      </c>
      <c r="CD362" s="17">
        <v>2.2406672694004301E-2</v>
      </c>
      <c r="CE362" s="17">
        <v>6.5269293998407904E-2</v>
      </c>
      <c r="CF362" s="17">
        <v>3.95539906264896E-2</v>
      </c>
      <c r="CG362" s="17"/>
      <c r="CH362" s="17">
        <v>0.110178441340578</v>
      </c>
      <c r="CI362" s="17">
        <v>5.6689057285630902E-2</v>
      </c>
      <c r="CJ362" s="17">
        <v>1.12575504497156E-2</v>
      </c>
      <c r="CK362" s="17">
        <v>2.2311460709956599E-2</v>
      </c>
      <c r="CL362" s="17">
        <v>6.0457327063486499E-2</v>
      </c>
    </row>
    <row r="363" spans="2:90" x14ac:dyDescent="0.3">
      <c r="B363" t="s">
        <v>196</v>
      </c>
      <c r="C363" s="17">
        <v>7.5004936980148595E-2</v>
      </c>
      <c r="D363" s="17">
        <v>8.8467818473207699E-2</v>
      </c>
      <c r="E363" s="17">
        <v>6.2442195161085103E-2</v>
      </c>
      <c r="F363" s="17"/>
      <c r="G363" s="17">
        <v>0.15335402683903501</v>
      </c>
      <c r="H363" s="17">
        <v>0.16301846862000899</v>
      </c>
      <c r="I363" s="17">
        <v>6.2653115935714307E-2</v>
      </c>
      <c r="J363" s="17">
        <v>3.1196694907295701E-2</v>
      </c>
      <c r="K363" s="17">
        <v>2.3411248382299101E-2</v>
      </c>
      <c r="L363" s="17">
        <v>3.1329469780056199E-2</v>
      </c>
      <c r="M363" s="17"/>
      <c r="N363" s="17">
        <v>9.7773597675434101E-2</v>
      </c>
      <c r="O363" s="17">
        <v>8.1251495781900301E-2</v>
      </c>
      <c r="P363" s="17">
        <v>6.8734884541964705E-2</v>
      </c>
      <c r="Q363" s="17">
        <v>5.0244088229815798E-2</v>
      </c>
      <c r="R363" s="17"/>
      <c r="S363" s="17">
        <v>0.109699253963623</v>
      </c>
      <c r="T363" s="17">
        <v>5.6522708922744601E-2</v>
      </c>
      <c r="U363" s="17">
        <v>3.1539771673569E-2</v>
      </c>
      <c r="V363" s="17">
        <v>6.8292191655057996E-2</v>
      </c>
      <c r="W363" s="17">
        <v>8.3010729719654494E-2</v>
      </c>
      <c r="X363" s="17">
        <v>9.0244101100240504E-2</v>
      </c>
      <c r="Y363" s="17">
        <v>6.6881638538969307E-2</v>
      </c>
      <c r="Z363" s="17">
        <v>0.11824471171718801</v>
      </c>
      <c r="AA363" s="17">
        <v>7.1315590007729995E-2</v>
      </c>
      <c r="AB363" s="17">
        <v>7.7944252723291502E-2</v>
      </c>
      <c r="AC363" s="17">
        <v>6.3649367568216098E-2</v>
      </c>
      <c r="AD363" s="17">
        <v>5.2278776865133499E-2</v>
      </c>
      <c r="AE363" s="17"/>
      <c r="AF363" s="17">
        <v>6.1003651953637897E-2</v>
      </c>
      <c r="AG363" s="17">
        <v>8.3684536265970305E-2</v>
      </c>
      <c r="AH363" s="17">
        <v>3.6445037209332398E-2</v>
      </c>
      <c r="AI363" s="17"/>
      <c r="AJ363" s="17">
        <v>7.3489854065684201E-2</v>
      </c>
      <c r="AK363" s="17">
        <v>0.10336815939761899</v>
      </c>
      <c r="AL363" s="17">
        <v>3.6083818648119E-2</v>
      </c>
      <c r="AM363" s="17">
        <v>9.1066911093498501E-2</v>
      </c>
      <c r="AN363" s="17">
        <v>4.8679199973507198E-2</v>
      </c>
      <c r="AO363" s="17"/>
      <c r="AP363" s="17">
        <v>0.112084635858419</v>
      </c>
      <c r="AQ363" s="17">
        <v>6.3815939643403999E-2</v>
      </c>
      <c r="AR363" s="17">
        <v>6.0497763390038303E-2</v>
      </c>
      <c r="AS363" s="17">
        <v>8.0050552739796499E-2</v>
      </c>
      <c r="AT363" s="17">
        <v>0.103344426323253</v>
      </c>
      <c r="AU363" s="17">
        <v>3.2382990902851197E-2</v>
      </c>
      <c r="AV363" s="17"/>
      <c r="AW363" s="17">
        <v>4.4621620120488099E-2</v>
      </c>
      <c r="AX363" s="17">
        <v>9.5301672308145693E-2</v>
      </c>
      <c r="AY363" s="17">
        <v>4.99232616132642E-2</v>
      </c>
      <c r="AZ363" s="17">
        <v>9.3816501111666395E-2</v>
      </c>
      <c r="BA363" s="17">
        <v>8.3088269038984294E-2</v>
      </c>
      <c r="BB363" s="17">
        <v>5.68418826121177E-2</v>
      </c>
      <c r="BC363" s="17">
        <v>8.7221626225657697E-2</v>
      </c>
      <c r="BD363" s="17">
        <v>6.1441693281000097E-2</v>
      </c>
      <c r="BE363" s="17">
        <v>7.8812868311674195E-2</v>
      </c>
      <c r="BF363" s="17">
        <v>5.2999047780620298E-2</v>
      </c>
      <c r="BG363" s="17">
        <v>8.6783822213319303E-2</v>
      </c>
      <c r="BH363" s="17">
        <v>9.9955029335463602E-2</v>
      </c>
      <c r="BI363" s="17">
        <v>6.49010971743363E-2</v>
      </c>
      <c r="BJ363" s="17">
        <v>0.110903626587622</v>
      </c>
      <c r="BK363" s="17">
        <v>5.3810266020561E-2</v>
      </c>
      <c r="BL363" s="17">
        <v>0.104492347638709</v>
      </c>
      <c r="BM363" s="17"/>
      <c r="BN363" s="17">
        <v>7.3648537228401798E-2</v>
      </c>
      <c r="BO363" s="17">
        <v>7.58088142170905E-2</v>
      </c>
      <c r="BP363" s="17"/>
      <c r="BQ363" s="17">
        <v>0.108650584668655</v>
      </c>
      <c r="BR363" s="17">
        <v>0.11257074425065</v>
      </c>
      <c r="BS363" s="17"/>
      <c r="BT363" s="17">
        <v>0.15042048732225299</v>
      </c>
      <c r="BU363" s="17"/>
      <c r="BV363" s="17">
        <v>6.7714284176603204E-2</v>
      </c>
      <c r="BW363" s="17">
        <v>9.8367837867568003E-2</v>
      </c>
      <c r="BX363" s="17">
        <v>6.8260833316211106E-2</v>
      </c>
      <c r="BY363" s="17"/>
      <c r="BZ363" s="17">
        <v>6.59745029329252E-2</v>
      </c>
      <c r="CA363" s="17">
        <v>6.07824768154294E-2</v>
      </c>
      <c r="CB363" s="17">
        <v>8.2639519934793806E-2</v>
      </c>
      <c r="CC363" s="17">
        <v>0.10173398633378899</v>
      </c>
      <c r="CD363" s="17">
        <v>8.7588603784923197E-2</v>
      </c>
      <c r="CE363" s="17">
        <v>5.88414407476434E-2</v>
      </c>
      <c r="CF363" s="17">
        <v>8.2324503715425698E-2</v>
      </c>
      <c r="CG363" s="17"/>
      <c r="CH363" s="17">
        <v>0.13140105345606601</v>
      </c>
      <c r="CI363" s="17">
        <v>7.6855718655602798E-2</v>
      </c>
      <c r="CJ363" s="17">
        <v>7.1607347840365695E-2</v>
      </c>
      <c r="CK363" s="17">
        <v>5.6165874692977E-2</v>
      </c>
      <c r="CL363" s="17">
        <v>2.4563576982008801E-2</v>
      </c>
    </row>
    <row r="364" spans="2:90" x14ac:dyDescent="0.3">
      <c r="B364" t="s">
        <v>197</v>
      </c>
      <c r="C364" s="17">
        <v>0.123895532846065</v>
      </c>
      <c r="D364" s="17">
        <v>0.116479619120241</v>
      </c>
      <c r="E364" s="17">
        <v>0.13022790440436</v>
      </c>
      <c r="F364" s="17"/>
      <c r="G364" s="17">
        <v>0.20389167542203199</v>
      </c>
      <c r="H364" s="17">
        <v>0.186516151799829</v>
      </c>
      <c r="I364" s="17">
        <v>0.15234596507079701</v>
      </c>
      <c r="J364" s="17">
        <v>7.9877706376995095E-2</v>
      </c>
      <c r="K364" s="17">
        <v>7.3932985725012598E-2</v>
      </c>
      <c r="L364" s="17">
        <v>6.5536707556679397E-2</v>
      </c>
      <c r="M364" s="17"/>
      <c r="N364" s="17">
        <v>0.174338619933324</v>
      </c>
      <c r="O364" s="17">
        <v>0.12796937550846099</v>
      </c>
      <c r="P364" s="17">
        <v>8.4721064494061804E-2</v>
      </c>
      <c r="Q364" s="17">
        <v>0.101001723760658</v>
      </c>
      <c r="R364" s="17"/>
      <c r="S364" s="17">
        <v>0.13869975126808701</v>
      </c>
      <c r="T364" s="17">
        <v>9.9018096542777406E-2</v>
      </c>
      <c r="U364" s="17">
        <v>0.15216476477159399</v>
      </c>
      <c r="V364" s="17">
        <v>0.111610610398663</v>
      </c>
      <c r="W364" s="17">
        <v>0.12511937543243501</v>
      </c>
      <c r="X364" s="17">
        <v>0.13336372665467799</v>
      </c>
      <c r="Y364" s="17">
        <v>9.3963167327249103E-2</v>
      </c>
      <c r="Z364" s="17">
        <v>0.12872556126207399</v>
      </c>
      <c r="AA364" s="17">
        <v>0.153500760758669</v>
      </c>
      <c r="AB364" s="17">
        <v>8.9549947315480202E-2</v>
      </c>
      <c r="AC364" s="17">
        <v>0.124566127078059</v>
      </c>
      <c r="AD364" s="17">
        <v>0.15925070148915199</v>
      </c>
      <c r="AE364" s="17"/>
      <c r="AF364" s="17">
        <v>0.10540615660429201</v>
      </c>
      <c r="AG364" s="17">
        <v>9.4958547450391895E-2</v>
      </c>
      <c r="AH364" s="17">
        <v>0.14969063873868799</v>
      </c>
      <c r="AI364" s="17"/>
      <c r="AJ364" s="17">
        <v>0.11830524186173</v>
      </c>
      <c r="AK364" s="17">
        <v>0.14161172145885101</v>
      </c>
      <c r="AL364" s="17">
        <v>0.104965904952009</v>
      </c>
      <c r="AM364" s="17">
        <v>0.124934921006881</v>
      </c>
      <c r="AN364" s="17">
        <v>0.12606535996618101</v>
      </c>
      <c r="AO364" s="17"/>
      <c r="AP364" s="17">
        <v>0.17575185484193601</v>
      </c>
      <c r="AQ364" s="17">
        <v>0.13698103362372099</v>
      </c>
      <c r="AR364" s="17">
        <v>9.8595683738597895E-2</v>
      </c>
      <c r="AS364" s="17">
        <v>9.0152669387778495E-2</v>
      </c>
      <c r="AT364" s="17">
        <v>0.137029148300745</v>
      </c>
      <c r="AU364" s="17">
        <v>9.7308170878534897E-2</v>
      </c>
      <c r="AV364" s="17"/>
      <c r="AW364" s="17">
        <v>4.9495413906588903E-2</v>
      </c>
      <c r="AX364" s="17">
        <v>0.101659555649418</v>
      </c>
      <c r="AY364" s="17">
        <v>0.10152899145185799</v>
      </c>
      <c r="AZ364" s="17">
        <v>7.9583429028895203E-2</v>
      </c>
      <c r="BA364" s="17">
        <v>0.124670311811059</v>
      </c>
      <c r="BB364" s="17">
        <v>0.115538338549909</v>
      </c>
      <c r="BC364" s="17">
        <v>0.126979719781561</v>
      </c>
      <c r="BD364" s="17">
        <v>0.10331938129991999</v>
      </c>
      <c r="BE364" s="17">
        <v>0.121323286151057</v>
      </c>
      <c r="BF364" s="17">
        <v>0.11605588716293599</v>
      </c>
      <c r="BG364" s="17">
        <v>0.15245544677640299</v>
      </c>
      <c r="BH364" s="17">
        <v>0.133275244565316</v>
      </c>
      <c r="BI364" s="17">
        <v>0.126325261852447</v>
      </c>
      <c r="BJ364" s="17">
        <v>0.18232719701672301</v>
      </c>
      <c r="BK364" s="17">
        <v>0.103646841890945</v>
      </c>
      <c r="BL364" s="17">
        <v>0.19930824227546101</v>
      </c>
      <c r="BM364" s="17"/>
      <c r="BN364" s="17">
        <v>0.117983941784151</v>
      </c>
      <c r="BO364" s="17">
        <v>0.132751548527449</v>
      </c>
      <c r="BP364" s="17"/>
      <c r="BQ364" s="17">
        <v>0.17440910740516899</v>
      </c>
      <c r="BR364" s="17">
        <v>8.5598157235087596E-2</v>
      </c>
      <c r="BS364" s="17"/>
      <c r="BT364" s="17">
        <v>0.160566863292288</v>
      </c>
      <c r="BU364" s="17"/>
      <c r="BV364" s="17">
        <v>9.7303558101030405E-2</v>
      </c>
      <c r="BW364" s="17">
        <v>0.15383643451051199</v>
      </c>
      <c r="BX364" s="17">
        <v>0.127463079187979</v>
      </c>
      <c r="BY364" s="17"/>
      <c r="BZ364" s="17">
        <v>8.4348432080971494E-2</v>
      </c>
      <c r="CA364" s="17">
        <v>0.1145397449946</v>
      </c>
      <c r="CB364" s="17">
        <v>0.107539512602632</v>
      </c>
      <c r="CC364" s="17">
        <v>0.108248668222379</v>
      </c>
      <c r="CD364" s="17">
        <v>0.13992457011398701</v>
      </c>
      <c r="CE364" s="17">
        <v>0.14802114547235701</v>
      </c>
      <c r="CF364" s="17">
        <v>0.159769517317572</v>
      </c>
      <c r="CG364" s="17"/>
      <c r="CH364" s="17">
        <v>0.153689349146855</v>
      </c>
      <c r="CI364" s="17">
        <v>0.152720477795455</v>
      </c>
      <c r="CJ364" s="17">
        <v>9.6722278489632899E-2</v>
      </c>
      <c r="CK364" s="17">
        <v>0.120731737493084</v>
      </c>
      <c r="CL364" s="17">
        <v>4.5232849681673598E-2</v>
      </c>
    </row>
    <row r="365" spans="2:90" x14ac:dyDescent="0.3">
      <c r="B365" t="s">
        <v>198</v>
      </c>
      <c r="C365" s="17">
        <v>0.14435401810693399</v>
      </c>
      <c r="D365" s="17">
        <v>0.14458629808632001</v>
      </c>
      <c r="E365" s="17">
        <v>0.14423995318882801</v>
      </c>
      <c r="F365" s="17"/>
      <c r="G365" s="17">
        <v>0.201481063131321</v>
      </c>
      <c r="H365" s="17">
        <v>0.17986659414182599</v>
      </c>
      <c r="I365" s="17">
        <v>0.14770754837747799</v>
      </c>
      <c r="J365" s="17">
        <v>0.12572078355578201</v>
      </c>
      <c r="K365" s="17">
        <v>0.13101257808283001</v>
      </c>
      <c r="L365" s="17">
        <v>9.8717128765997697E-2</v>
      </c>
      <c r="M365" s="17"/>
      <c r="N365" s="17">
        <v>0.18278919543344099</v>
      </c>
      <c r="O365" s="17">
        <v>0.16057369081154399</v>
      </c>
      <c r="P365" s="17">
        <v>0.14065131242828399</v>
      </c>
      <c r="Q365" s="17">
        <v>9.07867978598563E-2</v>
      </c>
      <c r="R365" s="17"/>
      <c r="S365" s="17">
        <v>0.196182692202654</v>
      </c>
      <c r="T365" s="17">
        <v>0.130891537016465</v>
      </c>
      <c r="U365" s="17">
        <v>0.113985669854508</v>
      </c>
      <c r="V365" s="17">
        <v>0.12240936090545999</v>
      </c>
      <c r="W365" s="17">
        <v>0.11430225880659201</v>
      </c>
      <c r="X365" s="17">
        <v>0.16088879277898599</v>
      </c>
      <c r="Y365" s="17">
        <v>0.14033102870077399</v>
      </c>
      <c r="Z365" s="17">
        <v>9.0723978938177005E-2</v>
      </c>
      <c r="AA365" s="17">
        <v>0.15432230988989201</v>
      </c>
      <c r="AB365" s="17">
        <v>0.14095509663096401</v>
      </c>
      <c r="AC365" s="17">
        <v>0.13874731176060601</v>
      </c>
      <c r="AD365" s="17">
        <v>0.192572075073426</v>
      </c>
      <c r="AE365" s="17"/>
      <c r="AF365" s="17">
        <v>0.10742899344015699</v>
      </c>
      <c r="AG365" s="17">
        <v>0.153930510437496</v>
      </c>
      <c r="AH365" s="17">
        <v>0.17809770602855299</v>
      </c>
      <c r="AI365" s="17"/>
      <c r="AJ365" s="17">
        <v>0.163551362360216</v>
      </c>
      <c r="AK365" s="17">
        <v>0.17262464593226801</v>
      </c>
      <c r="AL365" s="17">
        <v>9.7516398909425706E-2</v>
      </c>
      <c r="AM365" s="17">
        <v>0.13896496768373401</v>
      </c>
      <c r="AN365" s="17">
        <v>8.9734826051649799E-2</v>
      </c>
      <c r="AO365" s="17"/>
      <c r="AP365" s="17">
        <v>0.16734640646873999</v>
      </c>
      <c r="AQ365" s="17">
        <v>0.17776982623801599</v>
      </c>
      <c r="AR365" s="17">
        <v>0.114928252135912</v>
      </c>
      <c r="AS365" s="17">
        <v>0.13079376930369799</v>
      </c>
      <c r="AT365" s="17">
        <v>0.14077026310921401</v>
      </c>
      <c r="AU365" s="17">
        <v>0.145309428973978</v>
      </c>
      <c r="AV365" s="17"/>
      <c r="AW365" s="17">
        <v>0</v>
      </c>
      <c r="AX365" s="17">
        <v>7.8642525464045904E-2</v>
      </c>
      <c r="AY365" s="17">
        <v>7.2285980728368698E-2</v>
      </c>
      <c r="AZ365" s="17">
        <v>0.11239004166258799</v>
      </c>
      <c r="BA365" s="17">
        <v>0.12147362158219099</v>
      </c>
      <c r="BB365" s="17">
        <v>0.16677551992914499</v>
      </c>
      <c r="BC365" s="17">
        <v>0.14025428207737001</v>
      </c>
      <c r="BD365" s="17">
        <v>0.13956747437532399</v>
      </c>
      <c r="BE365" s="17">
        <v>0.169798151146896</v>
      </c>
      <c r="BF365" s="17">
        <v>0.164949114954238</v>
      </c>
      <c r="BG365" s="17">
        <v>0.168665745165929</v>
      </c>
      <c r="BH365" s="17">
        <v>0.180608269043562</v>
      </c>
      <c r="BI365" s="17">
        <v>0.137784061123123</v>
      </c>
      <c r="BJ365" s="17">
        <v>0.169876272406666</v>
      </c>
      <c r="BK365" s="17">
        <v>0.238367850834764</v>
      </c>
      <c r="BL365" s="17">
        <v>0.199539981003687</v>
      </c>
      <c r="BM365" s="17"/>
      <c r="BN365" s="17">
        <v>0.14069624396560401</v>
      </c>
      <c r="BO365" s="17">
        <v>0.147169912890003</v>
      </c>
      <c r="BP365" s="17"/>
      <c r="BQ365" s="17">
        <v>0.16991879538744101</v>
      </c>
      <c r="BR365" s="17">
        <v>0.17924858537264499</v>
      </c>
      <c r="BS365" s="17"/>
      <c r="BT365" s="17">
        <v>0.165641241617631</v>
      </c>
      <c r="BU365" s="17"/>
      <c r="BV365" s="17">
        <v>0.117431818482871</v>
      </c>
      <c r="BW365" s="17">
        <v>0.124788127594311</v>
      </c>
      <c r="BX365" s="17">
        <v>0.16669855840539</v>
      </c>
      <c r="BY365" s="17"/>
      <c r="BZ365" s="17">
        <v>9.4528721820939202E-2</v>
      </c>
      <c r="CA365" s="17">
        <v>8.6620429406025407E-2</v>
      </c>
      <c r="CB365" s="17">
        <v>0.15060585498096901</v>
      </c>
      <c r="CC365" s="17">
        <v>0.16493472175798099</v>
      </c>
      <c r="CD365" s="17">
        <v>0.14391649844180501</v>
      </c>
      <c r="CE365" s="17">
        <v>0.205655202850696</v>
      </c>
      <c r="CF365" s="17">
        <v>0.19327136008433701</v>
      </c>
      <c r="CG365" s="17"/>
      <c r="CH365" s="17">
        <v>0.20197041369593499</v>
      </c>
      <c r="CI365" s="17">
        <v>0.15226933276312099</v>
      </c>
      <c r="CJ365" s="17">
        <v>0.14551398604538601</v>
      </c>
      <c r="CK365" s="17">
        <v>0.103513615705077</v>
      </c>
      <c r="CL365" s="17">
        <v>7.8606103213835404E-2</v>
      </c>
    </row>
    <row r="366" spans="2:90" x14ac:dyDescent="0.3">
      <c r="B366" t="s">
        <v>199</v>
      </c>
      <c r="C366" s="17">
        <v>0.28218920827224903</v>
      </c>
      <c r="D366" s="17">
        <v>0.248985898986678</v>
      </c>
      <c r="E366" s="17">
        <v>0.312836050338473</v>
      </c>
      <c r="F366" s="17"/>
      <c r="G366" s="17">
        <v>0.19899507104556599</v>
      </c>
      <c r="H366" s="17">
        <v>0.210928837380811</v>
      </c>
      <c r="I366" s="17">
        <v>0.30485463040677901</v>
      </c>
      <c r="J366" s="17">
        <v>0.29337323692131101</v>
      </c>
      <c r="K366" s="17">
        <v>0.30174002408790002</v>
      </c>
      <c r="L366" s="17">
        <v>0.35492402358472303</v>
      </c>
      <c r="M366" s="17"/>
      <c r="N366" s="17">
        <v>0.29688873052571102</v>
      </c>
      <c r="O366" s="17">
        <v>0.26250549726072903</v>
      </c>
      <c r="P366" s="17">
        <v>0.28518553369426602</v>
      </c>
      <c r="Q366" s="17">
        <v>0.28073254926945401</v>
      </c>
      <c r="R366" s="17"/>
      <c r="S366" s="17">
        <v>0.23415038835966601</v>
      </c>
      <c r="T366" s="17">
        <v>0.32012757325605201</v>
      </c>
      <c r="U366" s="17">
        <v>0.31281177063752702</v>
      </c>
      <c r="V366" s="17">
        <v>0.33539731170909098</v>
      </c>
      <c r="W366" s="17">
        <v>0.28200162370274301</v>
      </c>
      <c r="X366" s="17">
        <v>0.26345215274834899</v>
      </c>
      <c r="Y366" s="17">
        <v>0.29097005312651403</v>
      </c>
      <c r="Z366" s="17">
        <v>0.17774889901037899</v>
      </c>
      <c r="AA366" s="17">
        <v>0.26408852729185001</v>
      </c>
      <c r="AB366" s="17">
        <v>0.33137358851148502</v>
      </c>
      <c r="AC366" s="17">
        <v>0.22350543305739401</v>
      </c>
      <c r="AD366" s="17">
        <v>0.290241664549867</v>
      </c>
      <c r="AE366" s="17"/>
      <c r="AF366" s="17">
        <v>0.295070502097732</v>
      </c>
      <c r="AG366" s="17">
        <v>0.29306688772274297</v>
      </c>
      <c r="AH366" s="17">
        <v>0.280962297564951</v>
      </c>
      <c r="AI366" s="17"/>
      <c r="AJ366" s="17">
        <v>0.291892653642921</v>
      </c>
      <c r="AK366" s="17">
        <v>0.253443176134932</v>
      </c>
      <c r="AL366" s="17">
        <v>0.41509822026195597</v>
      </c>
      <c r="AM366" s="17">
        <v>0.25865042876737199</v>
      </c>
      <c r="AN366" s="17">
        <v>0.29554661448004599</v>
      </c>
      <c r="AO366" s="17"/>
      <c r="AP366" s="17">
        <v>0.25559549531292802</v>
      </c>
      <c r="AQ366" s="17">
        <v>0.29370078223662899</v>
      </c>
      <c r="AR366" s="17">
        <v>0.333227101484737</v>
      </c>
      <c r="AS366" s="17">
        <v>0.271959077002148</v>
      </c>
      <c r="AT366" s="17">
        <v>0.271244663367192</v>
      </c>
      <c r="AU366" s="17">
        <v>0.30184745281646103</v>
      </c>
      <c r="AV366" s="17"/>
      <c r="AW366" s="17">
        <v>0.36510873942192801</v>
      </c>
      <c r="AX366" s="17">
        <v>0.19715783568203599</v>
      </c>
      <c r="AY366" s="17">
        <v>0.23787189340498599</v>
      </c>
      <c r="AZ366" s="17">
        <v>0.26200251022162202</v>
      </c>
      <c r="BA366" s="17">
        <v>0.276360647673978</v>
      </c>
      <c r="BB366" s="17">
        <v>0.24525651139628299</v>
      </c>
      <c r="BC366" s="17">
        <v>0.31339200897993202</v>
      </c>
      <c r="BD366" s="17">
        <v>0.29311198317756598</v>
      </c>
      <c r="BE366" s="17">
        <v>0.32866892425534</v>
      </c>
      <c r="BF366" s="17">
        <v>0.32914996760492399</v>
      </c>
      <c r="BG366" s="17">
        <v>0.299545514928996</v>
      </c>
      <c r="BH366" s="17">
        <v>0.32057163562232999</v>
      </c>
      <c r="BI366" s="17">
        <v>0.34958136837383003</v>
      </c>
      <c r="BJ366" s="17">
        <v>0.25519743236708498</v>
      </c>
      <c r="BK366" s="17">
        <v>0.37338826733004699</v>
      </c>
      <c r="BL366" s="17">
        <v>0.23790054232261901</v>
      </c>
      <c r="BM366" s="17"/>
      <c r="BN366" s="17">
        <v>0.30835568720735701</v>
      </c>
      <c r="BO366" s="17">
        <v>0.24666767357156699</v>
      </c>
      <c r="BP366" s="17"/>
      <c r="BQ366" s="17">
        <v>0.261526302368083</v>
      </c>
      <c r="BR366" s="17">
        <v>0.236405177881123</v>
      </c>
      <c r="BS366" s="17"/>
      <c r="BT366" s="17">
        <v>0.248575668460708</v>
      </c>
      <c r="BU366" s="17"/>
      <c r="BV366" s="17">
        <v>0.26098519413680099</v>
      </c>
      <c r="BW366" s="17">
        <v>0.24644477518410801</v>
      </c>
      <c r="BX366" s="17">
        <v>0.30367220667762201</v>
      </c>
      <c r="BY366" s="17"/>
      <c r="BZ366" s="17">
        <v>0.27642719083557599</v>
      </c>
      <c r="CA366" s="17">
        <v>0.26973266894005599</v>
      </c>
      <c r="CB366" s="17">
        <v>0.29323192302126599</v>
      </c>
      <c r="CC366" s="17">
        <v>0.29891185418114202</v>
      </c>
      <c r="CD366" s="17">
        <v>0.28136815463024301</v>
      </c>
      <c r="CE366" s="17">
        <v>0.26510446325989001</v>
      </c>
      <c r="CF366" s="17">
        <v>0.30140922493810801</v>
      </c>
      <c r="CG366" s="17"/>
      <c r="CH366" s="17">
        <v>0.19658821329404999</v>
      </c>
      <c r="CI366" s="17">
        <v>0.28303805057890202</v>
      </c>
      <c r="CJ366" s="17">
        <v>0.31048244535471797</v>
      </c>
      <c r="CK366" s="17">
        <v>0.27109172877804499</v>
      </c>
      <c r="CL366" s="17">
        <v>0.26693179795340699</v>
      </c>
    </row>
    <row r="367" spans="2:90" x14ac:dyDescent="0.3">
      <c r="B367" t="s">
        <v>200</v>
      </c>
      <c r="C367" s="17">
        <v>8.5709879989795401E-2</v>
      </c>
      <c r="D367" s="17">
        <v>8.2299739220427798E-2</v>
      </c>
      <c r="E367" s="17">
        <v>8.97220425755971E-2</v>
      </c>
      <c r="F367" s="17"/>
      <c r="G367" s="17">
        <v>2.7458090150108298E-2</v>
      </c>
      <c r="H367" s="17">
        <v>6.5263332359145498E-2</v>
      </c>
      <c r="I367" s="17">
        <v>7.7617404115195895E-2</v>
      </c>
      <c r="J367" s="17">
        <v>0.112779899143713</v>
      </c>
      <c r="K367" s="17">
        <v>9.70593449653048E-2</v>
      </c>
      <c r="L367" s="17">
        <v>0.118153703874105</v>
      </c>
      <c r="M367" s="17"/>
      <c r="N367" s="17">
        <v>6.7526057322025407E-2</v>
      </c>
      <c r="O367" s="17">
        <v>9.5316370998587793E-2</v>
      </c>
      <c r="P367" s="17">
        <v>0.10548786988923101</v>
      </c>
      <c r="Q367" s="17">
        <v>7.8792970846919094E-2</v>
      </c>
      <c r="R367" s="17"/>
      <c r="S367" s="17">
        <v>7.1660126230971205E-2</v>
      </c>
      <c r="T367" s="17">
        <v>0.10118616815519201</v>
      </c>
      <c r="U367" s="17">
        <v>8.4282014898527394E-2</v>
      </c>
      <c r="V367" s="17">
        <v>0.10126436727657601</v>
      </c>
      <c r="W367" s="17">
        <v>9.9139262539400502E-2</v>
      </c>
      <c r="X367" s="17">
        <v>8.1615250082312796E-2</v>
      </c>
      <c r="Y367" s="17">
        <v>6.9292641587279297E-2</v>
      </c>
      <c r="Z367" s="17">
        <v>7.7803409668797799E-2</v>
      </c>
      <c r="AA367" s="17">
        <v>0.102501355104093</v>
      </c>
      <c r="AB367" s="17">
        <v>6.7636068284735298E-2</v>
      </c>
      <c r="AC367" s="17">
        <v>6.5097060784666802E-2</v>
      </c>
      <c r="AD367" s="17">
        <v>0.103336992427484</v>
      </c>
      <c r="AE367" s="17"/>
      <c r="AF367" s="17">
        <v>0.10112048657467999</v>
      </c>
      <c r="AG367" s="17">
        <v>9.0751299798639495E-2</v>
      </c>
      <c r="AH367" s="17">
        <v>6.4212748150497101E-2</v>
      </c>
      <c r="AI367" s="17"/>
      <c r="AJ367" s="17">
        <v>0.12277320163294</v>
      </c>
      <c r="AK367" s="17">
        <v>6.10846350043718E-2</v>
      </c>
      <c r="AL367" s="17">
        <v>9.9818771473261694E-2</v>
      </c>
      <c r="AM367" s="17">
        <v>8.7149157107464903E-2</v>
      </c>
      <c r="AN367" s="17">
        <v>6.5524034021768304E-2</v>
      </c>
      <c r="AO367" s="17"/>
      <c r="AP367" s="17">
        <v>5.5417193616881098E-2</v>
      </c>
      <c r="AQ367" s="17">
        <v>0.103099104742487</v>
      </c>
      <c r="AR367" s="17">
        <v>9.2188848264444206E-2</v>
      </c>
      <c r="AS367" s="17">
        <v>9.3481576181495898E-2</v>
      </c>
      <c r="AT367" s="17">
        <v>6.8130289558332002E-2</v>
      </c>
      <c r="AU367" s="17">
        <v>0.118954998260576</v>
      </c>
      <c r="AV367" s="17"/>
      <c r="AW367" s="17">
        <v>0.108071359790335</v>
      </c>
      <c r="AX367" s="17">
        <v>5.4626720400928599E-2</v>
      </c>
      <c r="AY367" s="17">
        <v>6.9253104588009595E-2</v>
      </c>
      <c r="AZ367" s="17">
        <v>9.3462823478980397E-2</v>
      </c>
      <c r="BA367" s="17">
        <v>8.7905203094184203E-2</v>
      </c>
      <c r="BB367" s="17">
        <v>8.5153112238343501E-2</v>
      </c>
      <c r="BC367" s="17">
        <v>8.4839570363241801E-2</v>
      </c>
      <c r="BD367" s="17">
        <v>0.11385245518194401</v>
      </c>
      <c r="BE367" s="17">
        <v>9.2170359741522795E-2</v>
      </c>
      <c r="BF367" s="17">
        <v>7.9199627909348203E-2</v>
      </c>
      <c r="BG367" s="17">
        <v>0.119757690499866</v>
      </c>
      <c r="BH367" s="17">
        <v>0.12159102228853</v>
      </c>
      <c r="BI367" s="17">
        <v>6.9867762520590501E-2</v>
      </c>
      <c r="BJ367" s="17">
        <v>9.7981840124930594E-2</v>
      </c>
      <c r="BK367" s="17">
        <v>8.3925621329404093E-2</v>
      </c>
      <c r="BL367" s="17">
        <v>1.6035124220087901E-2</v>
      </c>
      <c r="BM367" s="17"/>
      <c r="BN367" s="17">
        <v>9.1234164123516703E-2</v>
      </c>
      <c r="BO367" s="17">
        <v>7.6923533501808694E-2</v>
      </c>
      <c r="BP367" s="17"/>
      <c r="BQ367" s="17">
        <v>5.4970661444068397E-2</v>
      </c>
      <c r="BR367" s="17">
        <v>6.6967238612622604E-2</v>
      </c>
      <c r="BS367" s="17"/>
      <c r="BT367" s="17">
        <v>4.4498490231722899E-2</v>
      </c>
      <c r="BU367" s="17"/>
      <c r="BV367" s="17">
        <v>9.6405942988890103E-2</v>
      </c>
      <c r="BW367" s="17">
        <v>7.4559927447746394E-2</v>
      </c>
      <c r="BX367" s="17">
        <v>8.3683637639672806E-2</v>
      </c>
      <c r="BY367" s="17"/>
      <c r="BZ367" s="17">
        <v>8.8560454904949307E-2</v>
      </c>
      <c r="CA367" s="17">
        <v>0.10075646676128901</v>
      </c>
      <c r="CB367" s="17">
        <v>0.10841159991211501</v>
      </c>
      <c r="CC367" s="17">
        <v>5.8792529726238697E-2</v>
      </c>
      <c r="CD367" s="17">
        <v>0.103722873787272</v>
      </c>
      <c r="CE367" s="17">
        <v>7.5140411636668597E-2</v>
      </c>
      <c r="CF367" s="17">
        <v>4.6535750162178799E-2</v>
      </c>
      <c r="CG367" s="17"/>
      <c r="CH367" s="17">
        <v>4.3327700862008101E-2</v>
      </c>
      <c r="CI367" s="17">
        <v>9.2344595567718499E-2</v>
      </c>
      <c r="CJ367" s="17">
        <v>8.5351320010387602E-2</v>
      </c>
      <c r="CK367" s="17">
        <v>9.91492096017208E-2</v>
      </c>
      <c r="CL367" s="17">
        <v>7.8540214684912499E-2</v>
      </c>
    </row>
    <row r="368" spans="2:90" x14ac:dyDescent="0.3">
      <c r="B368" t="s">
        <v>201</v>
      </c>
      <c r="C368" s="17">
        <v>0.223006278312888</v>
      </c>
      <c r="D368" s="17">
        <v>0.23616069012768801</v>
      </c>
      <c r="E368" s="17">
        <v>0.210959644417065</v>
      </c>
      <c r="F368" s="17"/>
      <c r="G368" s="17">
        <v>7.1483266571362003E-2</v>
      </c>
      <c r="H368" s="17">
        <v>8.2848116335917904E-2</v>
      </c>
      <c r="I368" s="17">
        <v>0.16191284525500901</v>
      </c>
      <c r="J368" s="17">
        <v>0.33238112970257799</v>
      </c>
      <c r="K368" s="17">
        <v>0.36248643162088801</v>
      </c>
      <c r="L368" s="17">
        <v>0.305864916520798</v>
      </c>
      <c r="M368" s="17"/>
      <c r="N368" s="17">
        <v>0.116617954932089</v>
      </c>
      <c r="O368" s="17">
        <v>0.20334088008155601</v>
      </c>
      <c r="P368" s="17">
        <v>0.24720525855098599</v>
      </c>
      <c r="Q368" s="17">
        <v>0.33712702749818502</v>
      </c>
      <c r="R368" s="17"/>
      <c r="S368" s="17">
        <v>0.14385732804363599</v>
      </c>
      <c r="T368" s="17">
        <v>0.21319976196316201</v>
      </c>
      <c r="U368" s="17">
        <v>0.24678011693796001</v>
      </c>
      <c r="V368" s="17">
        <v>0.22280999862088699</v>
      </c>
      <c r="W368" s="17">
        <v>0.252416922774855</v>
      </c>
      <c r="X368" s="17">
        <v>0.21349728218602801</v>
      </c>
      <c r="Y368" s="17">
        <v>0.28449422595943602</v>
      </c>
      <c r="Z368" s="17">
        <v>0.31052581215785702</v>
      </c>
      <c r="AA368" s="17">
        <v>0.19407671597340601</v>
      </c>
      <c r="AB368" s="17">
        <v>0.24224842676679201</v>
      </c>
      <c r="AC368" s="17">
        <v>0.29428799248398102</v>
      </c>
      <c r="AD368" s="17">
        <v>0.182807649733564</v>
      </c>
      <c r="AE368" s="17"/>
      <c r="AF368" s="17">
        <v>0.28649010143449999</v>
      </c>
      <c r="AG368" s="17">
        <v>0.19198226119530801</v>
      </c>
      <c r="AH368" s="17">
        <v>0.236052855555586</v>
      </c>
      <c r="AI368" s="17"/>
      <c r="AJ368" s="17">
        <v>0.19000310837697901</v>
      </c>
      <c r="AK368" s="17">
        <v>0.193746177649012</v>
      </c>
      <c r="AL368" s="17">
        <v>0.20783459312622099</v>
      </c>
      <c r="AM368" s="17">
        <v>0.233538167928977</v>
      </c>
      <c r="AN368" s="17">
        <v>0.211746676087223</v>
      </c>
      <c r="AO368" s="17"/>
      <c r="AP368" s="17">
        <v>0.13199877170885699</v>
      </c>
      <c r="AQ368" s="17">
        <v>0.16946310787007099</v>
      </c>
      <c r="AR368" s="17">
        <v>0.26241511588930599</v>
      </c>
      <c r="AS368" s="17">
        <v>0.27388862245135698</v>
      </c>
      <c r="AT368" s="17">
        <v>0.183240316224271</v>
      </c>
      <c r="AU368" s="17">
        <v>0.28683980615937998</v>
      </c>
      <c r="AV368" s="17"/>
      <c r="AW368" s="17">
        <v>0.28486897690645102</v>
      </c>
      <c r="AX368" s="17">
        <v>0.366378807175329</v>
      </c>
      <c r="AY368" s="17">
        <v>0.37478438966292599</v>
      </c>
      <c r="AZ368" s="17">
        <v>0.28645564262663198</v>
      </c>
      <c r="BA368" s="17">
        <v>0.25938991501268899</v>
      </c>
      <c r="BB368" s="17">
        <v>0.28486412349590301</v>
      </c>
      <c r="BC368" s="17">
        <v>0.18418374062391901</v>
      </c>
      <c r="BD368" s="17">
        <v>0.24328060496484899</v>
      </c>
      <c r="BE368" s="17">
        <v>0.17515634565903199</v>
      </c>
      <c r="BF368" s="17">
        <v>0.158383247377306</v>
      </c>
      <c r="BG368" s="17">
        <v>0.14540531127890799</v>
      </c>
      <c r="BH368" s="17">
        <v>0.124327827737139</v>
      </c>
      <c r="BI368" s="17">
        <v>0.194142161414779</v>
      </c>
      <c r="BJ368" s="17">
        <v>0.111098161165002</v>
      </c>
      <c r="BK368" s="17">
        <v>6.2890082616915005E-2</v>
      </c>
      <c r="BL368" s="17">
        <v>5.7260600033848301E-2</v>
      </c>
      <c r="BM368" s="17"/>
      <c r="BN368" s="17">
        <v>0.19547095789229799</v>
      </c>
      <c r="BO368" s="17">
        <v>0.26323748792863999</v>
      </c>
      <c r="BP368" s="17"/>
      <c r="BQ368" s="17">
        <v>0.12971692808806301</v>
      </c>
      <c r="BR368" s="17">
        <v>0.28150731941414198</v>
      </c>
      <c r="BS368" s="17"/>
      <c r="BT368" s="17">
        <v>0.122646139910715</v>
      </c>
      <c r="BU368" s="17"/>
      <c r="BV368" s="17">
        <v>0.30584433673730899</v>
      </c>
      <c r="BW368" s="17">
        <v>0.18681427176805801</v>
      </c>
      <c r="BX368" s="17">
        <v>0.20031924768905399</v>
      </c>
      <c r="BY368" s="17"/>
      <c r="BZ368" s="17">
        <v>0.33913477641323297</v>
      </c>
      <c r="CA368" s="17">
        <v>0.31351109752779499</v>
      </c>
      <c r="CB368" s="17">
        <v>0.195590336422481</v>
      </c>
      <c r="CC368" s="17">
        <v>0.18767527737117901</v>
      </c>
      <c r="CD368" s="17">
        <v>0.198403437189211</v>
      </c>
      <c r="CE368" s="17">
        <v>0.157095109599177</v>
      </c>
      <c r="CF368" s="17">
        <v>0.142230982385254</v>
      </c>
      <c r="CG368" s="17"/>
      <c r="CH368" s="17">
        <v>0.10777298267975199</v>
      </c>
      <c r="CI368" s="17">
        <v>0.16678800771776001</v>
      </c>
      <c r="CJ368" s="17">
        <v>0.256047264339061</v>
      </c>
      <c r="CK368" s="17">
        <v>0.30363576749390297</v>
      </c>
      <c r="CL368" s="17">
        <v>0.40883363786328702</v>
      </c>
    </row>
    <row r="369" spans="2:90" x14ac:dyDescent="0.3">
      <c r="B369" t="s">
        <v>202</v>
      </c>
      <c r="C369" s="17">
        <v>1.4302539040163501E-2</v>
      </c>
      <c r="D369" s="17">
        <v>1.51400449475418E-2</v>
      </c>
      <c r="E369" s="17">
        <v>1.3597418919502001E-2</v>
      </c>
      <c r="F369" s="17"/>
      <c r="G369" s="17">
        <v>1.6209350854822498E-2</v>
      </c>
      <c r="H369" s="17">
        <v>9.5176747010290406E-3</v>
      </c>
      <c r="I369" s="17">
        <v>1.9080429923081298E-2</v>
      </c>
      <c r="J369" s="17">
        <v>7.9270157510594602E-3</v>
      </c>
      <c r="K369" s="17">
        <v>3.4696935030623698E-3</v>
      </c>
      <c r="L369" s="17">
        <v>2.5474049917640101E-2</v>
      </c>
      <c r="M369" s="17"/>
      <c r="N369" s="17">
        <v>8.2415264309990202E-3</v>
      </c>
      <c r="O369" s="17">
        <v>1.4190247062446299E-2</v>
      </c>
      <c r="P369" s="17">
        <v>1.51660947938094E-2</v>
      </c>
      <c r="Q369" s="17">
        <v>2.03359660329064E-2</v>
      </c>
      <c r="R369" s="17"/>
      <c r="S369" s="17">
        <v>6.6760623766823199E-3</v>
      </c>
      <c r="T369" s="17">
        <v>1.1597257277516799E-2</v>
      </c>
      <c r="U369" s="17">
        <v>2.98027372474471E-2</v>
      </c>
      <c r="V369" s="17">
        <v>1.6797408682160699E-2</v>
      </c>
      <c r="W369" s="17">
        <v>1.28071433947542E-2</v>
      </c>
      <c r="X369" s="17">
        <v>5.4082471011256596E-3</v>
      </c>
      <c r="Y369" s="17">
        <v>2.4764265090739101E-2</v>
      </c>
      <c r="Z369" s="17">
        <v>1.0911251142216499E-2</v>
      </c>
      <c r="AA369" s="17">
        <v>9.6549104388223093E-3</v>
      </c>
      <c r="AB369" s="17">
        <v>2.0087040891829E-2</v>
      </c>
      <c r="AC369" s="17">
        <v>2.6018688774763401E-2</v>
      </c>
      <c r="AD369" s="17">
        <v>0</v>
      </c>
      <c r="AE369" s="17"/>
      <c r="AF369" s="17">
        <v>1.0525427088254701E-2</v>
      </c>
      <c r="AG369" s="17">
        <v>2.25872518116104E-2</v>
      </c>
      <c r="AH369" s="17">
        <v>1.23361212648826E-2</v>
      </c>
      <c r="AI369" s="17"/>
      <c r="AJ369" s="17">
        <v>9.6601190527366293E-3</v>
      </c>
      <c r="AK369" s="17">
        <v>1.22680728743392E-2</v>
      </c>
      <c r="AL369" s="17">
        <v>6.6019196439049202E-3</v>
      </c>
      <c r="AM369" s="17">
        <v>1.5828512487262501E-2</v>
      </c>
      <c r="AN369" s="17">
        <v>3.90965032770784E-2</v>
      </c>
      <c r="AO369" s="17"/>
      <c r="AP369" s="17">
        <v>1.15220422141702E-2</v>
      </c>
      <c r="AQ369" s="17">
        <v>1.1803809466835499E-2</v>
      </c>
      <c r="AR369" s="17">
        <v>2.1174262666826101E-2</v>
      </c>
      <c r="AS369" s="17">
        <v>1.4820954154577799E-2</v>
      </c>
      <c r="AT369" s="17">
        <v>2.1247634498232401E-2</v>
      </c>
      <c r="AU369" s="17">
        <v>1.1322606477465901E-2</v>
      </c>
      <c r="AV369" s="17"/>
      <c r="AW369" s="17">
        <v>9.5931280469882904E-2</v>
      </c>
      <c r="AX369" s="17">
        <v>1.08896008188615E-2</v>
      </c>
      <c r="AY369" s="17">
        <v>1.8872496048357602E-2</v>
      </c>
      <c r="AZ369" s="17">
        <v>2.4216620232983301E-2</v>
      </c>
      <c r="BA369" s="17">
        <v>2.09960683086074E-2</v>
      </c>
      <c r="BB369" s="17">
        <v>1.3470506716144E-2</v>
      </c>
      <c r="BC369" s="17">
        <v>5.1725702761716901E-3</v>
      </c>
      <c r="BD369" s="17">
        <v>1.9484388982291798E-2</v>
      </c>
      <c r="BE369" s="17">
        <v>0</v>
      </c>
      <c r="BF369" s="17">
        <v>3.2506884234212399E-2</v>
      </c>
      <c r="BG369" s="17">
        <v>7.2223794834497699E-3</v>
      </c>
      <c r="BH369" s="17">
        <v>0</v>
      </c>
      <c r="BI369" s="17">
        <v>0</v>
      </c>
      <c r="BJ369" s="17">
        <v>1.5647691268545101E-2</v>
      </c>
      <c r="BK369" s="17">
        <v>1.9710384651510999E-2</v>
      </c>
      <c r="BL369" s="17">
        <v>8.3505932078314395E-3</v>
      </c>
      <c r="BM369" s="17"/>
      <c r="BN369" s="17">
        <v>1.33565711103756E-2</v>
      </c>
      <c r="BO369" s="17">
        <v>1.5816989371796101E-2</v>
      </c>
      <c r="BP369" s="17"/>
      <c r="BQ369" s="17">
        <v>1.0908011127538E-2</v>
      </c>
      <c r="BR369" s="17">
        <v>1.88699287519269E-2</v>
      </c>
      <c r="BS369" s="17"/>
      <c r="BT369" s="17">
        <v>1.55443168220636E-2</v>
      </c>
      <c r="BU369" s="17"/>
      <c r="BV369" s="17">
        <v>1.08566604599997E-2</v>
      </c>
      <c r="BW369" s="17">
        <v>2.4312162147365399E-2</v>
      </c>
      <c r="BX369" s="17">
        <v>1.2500059741651101E-2</v>
      </c>
      <c r="BY369" s="17"/>
      <c r="BZ369" s="17">
        <v>9.4945925721435596E-3</v>
      </c>
      <c r="CA369" s="17">
        <v>1.9908281530846499E-2</v>
      </c>
      <c r="CB369" s="17">
        <v>1.0761602095023699E-2</v>
      </c>
      <c r="CC369" s="17">
        <v>8.0530793991825302E-3</v>
      </c>
      <c r="CD369" s="17">
        <v>1.0894054656474399E-2</v>
      </c>
      <c r="CE369" s="17">
        <v>1.21955561083329E-2</v>
      </c>
      <c r="CF369" s="17">
        <v>3.66240779010071E-3</v>
      </c>
      <c r="CG369" s="17"/>
      <c r="CH369" s="17">
        <v>4.6162105890599102E-3</v>
      </c>
      <c r="CI369" s="17">
        <v>1.33394876836577E-2</v>
      </c>
      <c r="CJ369" s="17">
        <v>1.5689629415393098E-2</v>
      </c>
      <c r="CK369" s="17">
        <v>1.6951731438295502E-2</v>
      </c>
      <c r="CL369" s="17">
        <v>2.3865570453363801E-2</v>
      </c>
    </row>
    <row r="370" spans="2:90" x14ac:dyDescent="0.3">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row>
    <row r="371" spans="2:90" x14ac:dyDescent="0.3">
      <c r="B371" s="6" t="s">
        <v>212</v>
      </c>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row>
    <row r="372" spans="2:90" x14ac:dyDescent="0.3">
      <c r="B372" s="24" t="s">
        <v>110</v>
      </c>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row>
    <row r="373" spans="2:90" x14ac:dyDescent="0.3">
      <c r="B373" t="s">
        <v>194</v>
      </c>
      <c r="C373" s="17">
        <v>1.6207259489034499E-2</v>
      </c>
      <c r="D373" s="17">
        <v>1.8508347253671099E-2</v>
      </c>
      <c r="E373" s="17">
        <v>1.4086875970796799E-2</v>
      </c>
      <c r="F373" s="17"/>
      <c r="G373" s="17">
        <v>3.02351814831581E-2</v>
      </c>
      <c r="H373" s="17">
        <v>3.48226220218288E-2</v>
      </c>
      <c r="I373" s="17">
        <v>1.89411674819541E-2</v>
      </c>
      <c r="J373" s="17">
        <v>8.6836851623046194E-3</v>
      </c>
      <c r="K373" s="17">
        <v>3.1260457094145701E-3</v>
      </c>
      <c r="L373" s="17">
        <v>4.3220686850109604E-3</v>
      </c>
      <c r="M373" s="17"/>
      <c r="N373" s="17">
        <v>2.00866595388067E-2</v>
      </c>
      <c r="O373" s="17">
        <v>1.2324803382384999E-2</v>
      </c>
      <c r="P373" s="17">
        <v>1.05518034106556E-2</v>
      </c>
      <c r="Q373" s="17">
        <v>2.1194129617945898E-2</v>
      </c>
      <c r="R373" s="17"/>
      <c r="S373" s="17">
        <v>2.0340621279056802E-2</v>
      </c>
      <c r="T373" s="17">
        <v>1.6809716065653301E-2</v>
      </c>
      <c r="U373" s="17">
        <v>0</v>
      </c>
      <c r="V373" s="17">
        <v>9.1519470037382793E-3</v>
      </c>
      <c r="W373" s="17">
        <v>2.7966781326283E-2</v>
      </c>
      <c r="X373" s="17">
        <v>1.1330021857898E-2</v>
      </c>
      <c r="Y373" s="17">
        <v>6.8277524150561E-3</v>
      </c>
      <c r="Z373" s="17">
        <v>2.3332418603734199E-2</v>
      </c>
      <c r="AA373" s="17">
        <v>3.8698406435977203E-2</v>
      </c>
      <c r="AB373" s="17">
        <v>9.1984000063786604E-3</v>
      </c>
      <c r="AC373" s="17">
        <v>1.5915418455214402E-2</v>
      </c>
      <c r="AD373" s="17">
        <v>0</v>
      </c>
      <c r="AE373" s="17"/>
      <c r="AF373" s="17">
        <v>1.8289754614183001E-2</v>
      </c>
      <c r="AG373" s="17">
        <v>2.21446563301676E-2</v>
      </c>
      <c r="AH373" s="17">
        <v>3.1889486163735399E-3</v>
      </c>
      <c r="AI373" s="17"/>
      <c r="AJ373" s="17">
        <v>1.17991778291518E-2</v>
      </c>
      <c r="AK373" s="17">
        <v>2.6208651128099201E-2</v>
      </c>
      <c r="AL373" s="17">
        <v>6.4346612236861498E-3</v>
      </c>
      <c r="AM373" s="17">
        <v>3.0628535157979399E-2</v>
      </c>
      <c r="AN373" s="17">
        <v>9.9356331795949094E-3</v>
      </c>
      <c r="AO373" s="17"/>
      <c r="AP373" s="17">
        <v>3.2844579653307497E-2</v>
      </c>
      <c r="AQ373" s="17">
        <v>1.1307849096145401E-2</v>
      </c>
      <c r="AR373" s="17">
        <v>0</v>
      </c>
      <c r="AS373" s="17">
        <v>2.5274847377469399E-2</v>
      </c>
      <c r="AT373" s="17">
        <v>0</v>
      </c>
      <c r="AU373" s="17">
        <v>0</v>
      </c>
      <c r="AV373" s="17"/>
      <c r="AW373" s="17">
        <v>0</v>
      </c>
      <c r="AX373" s="17">
        <v>4.0508991900787099E-2</v>
      </c>
      <c r="AY373" s="17">
        <v>4.63471377255876E-2</v>
      </c>
      <c r="AZ373" s="17">
        <v>9.3699800285630408E-3</v>
      </c>
      <c r="BA373" s="17">
        <v>9.1736807425873996E-3</v>
      </c>
      <c r="BB373" s="17">
        <v>5.0993980465668396E-3</v>
      </c>
      <c r="BC373" s="17">
        <v>5.6726113520385096E-3</v>
      </c>
      <c r="BD373" s="17">
        <v>1.3820113281005301E-2</v>
      </c>
      <c r="BE373" s="17">
        <v>1.64827657421301E-2</v>
      </c>
      <c r="BF373" s="17">
        <v>9.3737235798505899E-3</v>
      </c>
      <c r="BG373" s="17">
        <v>1.26297418302593E-2</v>
      </c>
      <c r="BH373" s="17">
        <v>1.94943669614576E-2</v>
      </c>
      <c r="BI373" s="17">
        <v>2.36444973156218E-2</v>
      </c>
      <c r="BJ373" s="17">
        <v>0</v>
      </c>
      <c r="BK373" s="17">
        <v>0</v>
      </c>
      <c r="BL373" s="17">
        <v>4.8509283095452403E-2</v>
      </c>
      <c r="BM373" s="17"/>
      <c r="BN373" s="17">
        <v>1.9239738666100001E-2</v>
      </c>
      <c r="BO373" s="17">
        <v>1.22525561309943E-2</v>
      </c>
      <c r="BP373" s="17"/>
      <c r="BQ373" s="17">
        <v>3.5072095049679099E-2</v>
      </c>
      <c r="BR373" s="17">
        <v>1.4582988194938201E-2</v>
      </c>
      <c r="BS373" s="17"/>
      <c r="BT373" s="17">
        <v>3.5863073762650598E-2</v>
      </c>
      <c r="BU373" s="17"/>
      <c r="BV373" s="17">
        <v>1.05015295110766E-2</v>
      </c>
      <c r="BW373" s="17">
        <v>1.95346382952961E-2</v>
      </c>
      <c r="BX373" s="17">
        <v>1.6800508663110301E-2</v>
      </c>
      <c r="BY373" s="17"/>
      <c r="BZ373" s="17">
        <v>1.29358484308291E-2</v>
      </c>
      <c r="CA373" s="17">
        <v>9.8342677658613906E-3</v>
      </c>
      <c r="CB373" s="17">
        <v>1.8178133048933402E-2</v>
      </c>
      <c r="CC373" s="17">
        <v>2.1583378132805298E-2</v>
      </c>
      <c r="CD373" s="17">
        <v>2.2459721481182401E-2</v>
      </c>
      <c r="CE373" s="17">
        <v>2.2605267360021102E-2</v>
      </c>
      <c r="CF373" s="17">
        <v>1.44171607644494E-2</v>
      </c>
      <c r="CG373" s="17"/>
      <c r="CH373" s="17">
        <v>5.5866936102192101E-2</v>
      </c>
      <c r="CI373" s="17">
        <v>1.38850561412354E-2</v>
      </c>
      <c r="CJ373" s="17">
        <v>9.7130939547825194E-3</v>
      </c>
      <c r="CK373" s="17">
        <v>1.33259900756015E-2</v>
      </c>
      <c r="CL373" s="17">
        <v>1.17040203552938E-2</v>
      </c>
    </row>
    <row r="374" spans="2:90" x14ac:dyDescent="0.3">
      <c r="B374" t="s">
        <v>195</v>
      </c>
      <c r="C374" s="17">
        <v>5.9430028898032602E-2</v>
      </c>
      <c r="D374" s="17">
        <v>6.1713739196219503E-2</v>
      </c>
      <c r="E374" s="17">
        <v>5.67297066777998E-2</v>
      </c>
      <c r="F374" s="17"/>
      <c r="G374" s="17">
        <v>0.10558487605212299</v>
      </c>
      <c r="H374" s="17">
        <v>0.113536981880974</v>
      </c>
      <c r="I374" s="17">
        <v>7.0006046393459101E-2</v>
      </c>
      <c r="J374" s="17">
        <v>3.25123741284844E-2</v>
      </c>
      <c r="K374" s="17">
        <v>1.9969112682239699E-2</v>
      </c>
      <c r="L374" s="17">
        <v>2.42206779822088E-2</v>
      </c>
      <c r="M374" s="17"/>
      <c r="N374" s="17">
        <v>7.93503015780712E-2</v>
      </c>
      <c r="O374" s="17">
        <v>6.0902062819306303E-2</v>
      </c>
      <c r="P374" s="17">
        <v>6.0251048244660897E-2</v>
      </c>
      <c r="Q374" s="17">
        <v>3.4440705714410699E-2</v>
      </c>
      <c r="R374" s="17"/>
      <c r="S374" s="17">
        <v>0.11547367806143401</v>
      </c>
      <c r="T374" s="17">
        <v>5.55022980037813E-2</v>
      </c>
      <c r="U374" s="17">
        <v>3.9432056615252099E-2</v>
      </c>
      <c r="V374" s="17">
        <v>4.3885168568931002E-2</v>
      </c>
      <c r="W374" s="17">
        <v>3.9537887728835097E-2</v>
      </c>
      <c r="X374" s="17">
        <v>4.7652811209235799E-2</v>
      </c>
      <c r="Y374" s="17">
        <v>2.9147874929728201E-2</v>
      </c>
      <c r="Z374" s="17">
        <v>8.2371434973368601E-2</v>
      </c>
      <c r="AA374" s="17">
        <v>5.9610824288168197E-2</v>
      </c>
      <c r="AB374" s="17">
        <v>4.79164816519526E-2</v>
      </c>
      <c r="AC374" s="17">
        <v>8.5327319723038406E-2</v>
      </c>
      <c r="AD374" s="17">
        <v>3.6637243758719802E-2</v>
      </c>
      <c r="AE374" s="17"/>
      <c r="AF374" s="17">
        <v>4.6530120025777499E-2</v>
      </c>
      <c r="AG374" s="17">
        <v>6.9904640800392506E-2</v>
      </c>
      <c r="AH374" s="17">
        <v>5.1286488532574101E-2</v>
      </c>
      <c r="AI374" s="17"/>
      <c r="AJ374" s="17">
        <v>4.9345219659756002E-2</v>
      </c>
      <c r="AK374" s="17">
        <v>6.6725722952458294E-2</v>
      </c>
      <c r="AL374" s="17">
        <v>3.03678006121961E-2</v>
      </c>
      <c r="AM374" s="17">
        <v>5.5200661030947097E-2</v>
      </c>
      <c r="AN374" s="17">
        <v>0.119684883941089</v>
      </c>
      <c r="AO374" s="17"/>
      <c r="AP374" s="17">
        <v>7.1613715231274994E-2</v>
      </c>
      <c r="AQ374" s="17">
        <v>6.6461742373524396E-2</v>
      </c>
      <c r="AR374" s="17">
        <v>4.5879640613411897E-2</v>
      </c>
      <c r="AS374" s="17">
        <v>4.9965960269184699E-2</v>
      </c>
      <c r="AT374" s="17">
        <v>8.3623015031497494E-2</v>
      </c>
      <c r="AU374" s="17">
        <v>3.9179871799333701E-2</v>
      </c>
      <c r="AV374" s="17"/>
      <c r="AW374" s="17">
        <v>0</v>
      </c>
      <c r="AX374" s="17">
        <v>3.2596087719494599E-2</v>
      </c>
      <c r="AY374" s="17">
        <v>7.1649874873956104E-2</v>
      </c>
      <c r="AZ374" s="17">
        <v>2.9943869434360799E-2</v>
      </c>
      <c r="BA374" s="17">
        <v>3.6950871532779303E-2</v>
      </c>
      <c r="BB374" s="17">
        <v>5.9783586373597201E-2</v>
      </c>
      <c r="BC374" s="17">
        <v>8.5251591454441403E-2</v>
      </c>
      <c r="BD374" s="17">
        <v>4.6835681397541101E-2</v>
      </c>
      <c r="BE374" s="17">
        <v>2.7109232579587798E-2</v>
      </c>
      <c r="BF374" s="17">
        <v>7.3274664796579403E-2</v>
      </c>
      <c r="BG374" s="17">
        <v>4.2911445676968099E-2</v>
      </c>
      <c r="BH374" s="17">
        <v>6.7574211543845797E-2</v>
      </c>
      <c r="BI374" s="17">
        <v>9.0599287905261505E-2</v>
      </c>
      <c r="BJ374" s="17">
        <v>5.6580192698033903E-2</v>
      </c>
      <c r="BK374" s="17">
        <v>9.4832186714604E-2</v>
      </c>
      <c r="BL374" s="17">
        <v>0.14503489130620301</v>
      </c>
      <c r="BM374" s="17"/>
      <c r="BN374" s="17">
        <v>6.7337703836935797E-2</v>
      </c>
      <c r="BO374" s="17">
        <v>4.8257698297814101E-2</v>
      </c>
      <c r="BP374" s="17"/>
      <c r="BQ374" s="17">
        <v>7.2950622796219194E-2</v>
      </c>
      <c r="BR374" s="17">
        <v>6.2044222113238803E-2</v>
      </c>
      <c r="BS374" s="17"/>
      <c r="BT374" s="17">
        <v>0.10567882984115901</v>
      </c>
      <c r="BU374" s="17"/>
      <c r="BV374" s="17">
        <v>4.67415328963958E-2</v>
      </c>
      <c r="BW374" s="17">
        <v>9.0610275748749594E-2</v>
      </c>
      <c r="BX374" s="17">
        <v>5.2638224779201701E-2</v>
      </c>
      <c r="BY374" s="17"/>
      <c r="BZ374" s="17">
        <v>5.3571703087283901E-2</v>
      </c>
      <c r="CA374" s="17">
        <v>4.0038594831245999E-2</v>
      </c>
      <c r="CB374" s="17">
        <v>5.3470506079792098E-2</v>
      </c>
      <c r="CC374" s="17">
        <v>6.5250021689734095E-2</v>
      </c>
      <c r="CD374" s="17">
        <v>6.1882687702038502E-2</v>
      </c>
      <c r="CE374" s="17">
        <v>7.6127611426549002E-2</v>
      </c>
      <c r="CF374" s="17">
        <v>9.2861235805773906E-2</v>
      </c>
      <c r="CG374" s="17"/>
      <c r="CH374" s="17">
        <v>0.14132777465391599</v>
      </c>
      <c r="CI374" s="17">
        <v>7.1804553664399098E-2</v>
      </c>
      <c r="CJ374" s="17">
        <v>3.27067685375345E-2</v>
      </c>
      <c r="CK374" s="17">
        <v>5.0688218113030398E-2</v>
      </c>
      <c r="CL374" s="17">
        <v>2.38652578790748E-2</v>
      </c>
    </row>
    <row r="375" spans="2:90" x14ac:dyDescent="0.3">
      <c r="B375" t="s">
        <v>196</v>
      </c>
      <c r="C375" s="17">
        <v>0.12545622233972001</v>
      </c>
      <c r="D375" s="17">
        <v>0.12938980756016599</v>
      </c>
      <c r="E375" s="17">
        <v>0.12260641336714501</v>
      </c>
      <c r="F375" s="17"/>
      <c r="G375" s="17">
        <v>0.24348982670810199</v>
      </c>
      <c r="H375" s="17">
        <v>0.166547022128433</v>
      </c>
      <c r="I375" s="17">
        <v>0.15593709976095901</v>
      </c>
      <c r="J375" s="17">
        <v>9.6326817971379902E-2</v>
      </c>
      <c r="K375" s="17">
        <v>3.5913861484922802E-2</v>
      </c>
      <c r="L375" s="17">
        <v>7.2222172682843894E-2</v>
      </c>
      <c r="M375" s="17"/>
      <c r="N375" s="17">
        <v>0.11837605482639101</v>
      </c>
      <c r="O375" s="17">
        <v>0.13951649044549899</v>
      </c>
      <c r="P375" s="17">
        <v>0.12197990784705499</v>
      </c>
      <c r="Q375" s="17">
        <v>0.12280780360223199</v>
      </c>
      <c r="R375" s="17"/>
      <c r="S375" s="17">
        <v>0.16262838369163199</v>
      </c>
      <c r="T375" s="17">
        <v>5.7437820028937998E-2</v>
      </c>
      <c r="U375" s="17">
        <v>9.4041692673008603E-2</v>
      </c>
      <c r="V375" s="17">
        <v>9.08937573318674E-2</v>
      </c>
      <c r="W375" s="17">
        <v>0.15145873020142001</v>
      </c>
      <c r="X375" s="17">
        <v>0.152638605070747</v>
      </c>
      <c r="Y375" s="17">
        <v>0.17447787917563101</v>
      </c>
      <c r="Z375" s="17">
        <v>9.8506165176676194E-2</v>
      </c>
      <c r="AA375" s="17">
        <v>0.14806096209765199</v>
      </c>
      <c r="AB375" s="17">
        <v>0.111608185747684</v>
      </c>
      <c r="AC375" s="17">
        <v>0.159262639094679</v>
      </c>
      <c r="AD375" s="17">
        <v>9.9636981605458502E-2</v>
      </c>
      <c r="AE375" s="17"/>
      <c r="AF375" s="17">
        <v>0.105765019246519</v>
      </c>
      <c r="AG375" s="17">
        <v>0.111979311789612</v>
      </c>
      <c r="AH375" s="17">
        <v>0.123823128593312</v>
      </c>
      <c r="AI375" s="17"/>
      <c r="AJ375" s="17">
        <v>9.5543835694947898E-2</v>
      </c>
      <c r="AK375" s="17">
        <v>0.16567811322805601</v>
      </c>
      <c r="AL375" s="17">
        <v>0.123596964664244</v>
      </c>
      <c r="AM375" s="17">
        <v>0.121794368852507</v>
      </c>
      <c r="AN375" s="17">
        <v>0.10875229133660801</v>
      </c>
      <c r="AO375" s="17"/>
      <c r="AP375" s="17">
        <v>0.179814824846076</v>
      </c>
      <c r="AQ375" s="17">
        <v>0.11314986786508199</v>
      </c>
      <c r="AR375" s="17">
        <v>0.115054737369936</v>
      </c>
      <c r="AS375" s="17">
        <v>0.128575374350894</v>
      </c>
      <c r="AT375" s="17">
        <v>0.14065262824003899</v>
      </c>
      <c r="AU375" s="17">
        <v>6.7239356917945706E-2</v>
      </c>
      <c r="AV375" s="17"/>
      <c r="AW375" s="17">
        <v>0.13960868779239699</v>
      </c>
      <c r="AX375" s="17">
        <v>0.19469451541678201</v>
      </c>
      <c r="AY375" s="17">
        <v>0.18776675803645501</v>
      </c>
      <c r="AZ375" s="17">
        <v>0.120665113078798</v>
      </c>
      <c r="BA375" s="17">
        <v>0.170300806055112</v>
      </c>
      <c r="BB375" s="17">
        <v>0.115278953097531</v>
      </c>
      <c r="BC375" s="17">
        <v>8.9991941876275294E-2</v>
      </c>
      <c r="BD375" s="17">
        <v>0.10180003799706901</v>
      </c>
      <c r="BE375" s="17">
        <v>0.117356485810474</v>
      </c>
      <c r="BF375" s="17">
        <v>0.133803404677136</v>
      </c>
      <c r="BG375" s="17">
        <v>0.124678468421013</v>
      </c>
      <c r="BH375" s="17">
        <v>7.1322508269241899E-2</v>
      </c>
      <c r="BI375" s="17">
        <v>7.9954369793343305E-2</v>
      </c>
      <c r="BJ375" s="17">
        <v>0.19793061734821801</v>
      </c>
      <c r="BK375" s="17">
        <v>8.4817795373868299E-2</v>
      </c>
      <c r="BL375" s="17">
        <v>0.119957894676414</v>
      </c>
      <c r="BM375" s="17"/>
      <c r="BN375" s="17">
        <v>0.121048488619058</v>
      </c>
      <c r="BO375" s="17">
        <v>0.13231643325210299</v>
      </c>
      <c r="BP375" s="17"/>
      <c r="BQ375" s="17">
        <v>0.17969509422441499</v>
      </c>
      <c r="BR375" s="17">
        <v>0.173644123100965</v>
      </c>
      <c r="BS375" s="17"/>
      <c r="BT375" s="17">
        <v>0.20737163175124301</v>
      </c>
      <c r="BU375" s="17"/>
      <c r="BV375" s="17">
        <v>0.116618320559866</v>
      </c>
      <c r="BW375" s="17">
        <v>0.15484957054448301</v>
      </c>
      <c r="BX375" s="17">
        <v>0.12290858577362</v>
      </c>
      <c r="BY375" s="17"/>
      <c r="BZ375" s="17">
        <v>0.10955535373967699</v>
      </c>
      <c r="CA375" s="17">
        <v>0.110839168719993</v>
      </c>
      <c r="CB375" s="17">
        <v>0.14866608855701599</v>
      </c>
      <c r="CC375" s="17">
        <v>0.13211213880033701</v>
      </c>
      <c r="CD375" s="17">
        <v>0.12780139786230199</v>
      </c>
      <c r="CE375" s="17">
        <v>0.151307767108673</v>
      </c>
      <c r="CF375" s="17">
        <v>0.11899989645854001</v>
      </c>
      <c r="CG375" s="17"/>
      <c r="CH375" s="17">
        <v>0.164868718608666</v>
      </c>
      <c r="CI375" s="17">
        <v>0.122101318202473</v>
      </c>
      <c r="CJ375" s="17">
        <v>0.116374196291404</v>
      </c>
      <c r="CK375" s="17">
        <v>0.13342966466796999</v>
      </c>
      <c r="CL375" s="17">
        <v>0.112519783764814</v>
      </c>
    </row>
    <row r="376" spans="2:90" x14ac:dyDescent="0.3">
      <c r="B376" t="s">
        <v>197</v>
      </c>
      <c r="C376" s="17">
        <v>0.15132493946280001</v>
      </c>
      <c r="D376" s="17">
        <v>0.14743639518277499</v>
      </c>
      <c r="E376" s="17">
        <v>0.15337706377889701</v>
      </c>
      <c r="F376" s="17"/>
      <c r="G376" s="17">
        <v>0.202971338299684</v>
      </c>
      <c r="H376" s="17">
        <v>0.232998580814062</v>
      </c>
      <c r="I376" s="17">
        <v>0.17329052522890301</v>
      </c>
      <c r="J376" s="17">
        <v>9.9833252732397806E-2</v>
      </c>
      <c r="K376" s="17">
        <v>0.122010046148567</v>
      </c>
      <c r="L376" s="17">
        <v>9.37583863760756E-2</v>
      </c>
      <c r="M376" s="17"/>
      <c r="N376" s="17">
        <v>0.23038799590175499</v>
      </c>
      <c r="O376" s="17">
        <v>0.13118687086686601</v>
      </c>
      <c r="P376" s="17">
        <v>0.12004694874308799</v>
      </c>
      <c r="Q376" s="17">
        <v>0.113973979420511</v>
      </c>
      <c r="R376" s="17"/>
      <c r="S376" s="17">
        <v>0.14194574639516</v>
      </c>
      <c r="T376" s="17">
        <v>0.14194346386894999</v>
      </c>
      <c r="U376" s="17">
        <v>0.225870550661919</v>
      </c>
      <c r="V376" s="17">
        <v>0.163084642299306</v>
      </c>
      <c r="W376" s="17">
        <v>0.132197506328884</v>
      </c>
      <c r="X376" s="17">
        <v>0.186859933678937</v>
      </c>
      <c r="Y376" s="17">
        <v>0.114130263868761</v>
      </c>
      <c r="Z376" s="17">
        <v>0.217921600335272</v>
      </c>
      <c r="AA376" s="17">
        <v>0.12693775594957901</v>
      </c>
      <c r="AB376" s="17">
        <v>0.14360052207746099</v>
      </c>
      <c r="AC376" s="17">
        <v>0.10424907120549901</v>
      </c>
      <c r="AD376" s="17">
        <v>0.14185965218277599</v>
      </c>
      <c r="AE376" s="17"/>
      <c r="AF376" s="17">
        <v>0.125277745753688</v>
      </c>
      <c r="AG376" s="17">
        <v>0.15273927970803</v>
      </c>
      <c r="AH376" s="17">
        <v>0.153470024318687</v>
      </c>
      <c r="AI376" s="17"/>
      <c r="AJ376" s="17">
        <v>0.17799568808088501</v>
      </c>
      <c r="AK376" s="17">
        <v>0.16299036825830601</v>
      </c>
      <c r="AL376" s="17">
        <v>0.12096627474369499</v>
      </c>
      <c r="AM376" s="17">
        <v>0.12941275060107099</v>
      </c>
      <c r="AN376" s="17">
        <v>0.13648207933702799</v>
      </c>
      <c r="AO376" s="17"/>
      <c r="AP376" s="17">
        <v>0.19665370882229299</v>
      </c>
      <c r="AQ376" s="17">
        <v>0.196168750477582</v>
      </c>
      <c r="AR376" s="17">
        <v>0.115967225224854</v>
      </c>
      <c r="AS376" s="17">
        <v>0.108637441011427</v>
      </c>
      <c r="AT376" s="17">
        <v>0.14438802280330401</v>
      </c>
      <c r="AU376" s="17">
        <v>0.105300873218128</v>
      </c>
      <c r="AV376" s="17"/>
      <c r="AW376" s="17">
        <v>0.105475698792862</v>
      </c>
      <c r="AX376" s="17">
        <v>0.152180607948775</v>
      </c>
      <c r="AY376" s="17">
        <v>8.8138156703384096E-2</v>
      </c>
      <c r="AZ376" s="17">
        <v>0.107077827812463</v>
      </c>
      <c r="BA376" s="17">
        <v>8.7147020000816894E-2</v>
      </c>
      <c r="BB376" s="17">
        <v>0.135548948523734</v>
      </c>
      <c r="BC376" s="17">
        <v>0.19171751315389801</v>
      </c>
      <c r="BD376" s="17">
        <v>0.17567905318680899</v>
      </c>
      <c r="BE376" s="17">
        <v>0.12663935700429499</v>
      </c>
      <c r="BF376" s="17">
        <v>0.15948506473199101</v>
      </c>
      <c r="BG376" s="17">
        <v>0.201750470340539</v>
      </c>
      <c r="BH376" s="17">
        <v>0.13313479713273699</v>
      </c>
      <c r="BI376" s="17">
        <v>0.17757545178644599</v>
      </c>
      <c r="BJ376" s="17">
        <v>0.171776867969581</v>
      </c>
      <c r="BK376" s="17">
        <v>0.233236004241518</v>
      </c>
      <c r="BL376" s="17">
        <v>0.29878116781678898</v>
      </c>
      <c r="BM376" s="17"/>
      <c r="BN376" s="17">
        <v>0.154616854971215</v>
      </c>
      <c r="BO376" s="17">
        <v>0.14654091170262401</v>
      </c>
      <c r="BP376" s="17"/>
      <c r="BQ376" s="17">
        <v>0.20038349908075301</v>
      </c>
      <c r="BR376" s="17">
        <v>9.8234451260456407E-2</v>
      </c>
      <c r="BS376" s="17"/>
      <c r="BT376" s="17">
        <v>0.173474744410269</v>
      </c>
      <c r="BU376" s="17"/>
      <c r="BV376" s="17">
        <v>0.11441756833795499</v>
      </c>
      <c r="BW376" s="17">
        <v>0.17759595560520799</v>
      </c>
      <c r="BX376" s="17">
        <v>0.16120450926545499</v>
      </c>
      <c r="BY376" s="17"/>
      <c r="BZ376" s="17">
        <v>0.111832656407997</v>
      </c>
      <c r="CA376" s="17">
        <v>9.6080881305183594E-2</v>
      </c>
      <c r="CB376" s="17">
        <v>0.144412154955604</v>
      </c>
      <c r="CC376" s="17">
        <v>0.15801011522563399</v>
      </c>
      <c r="CD376" s="17">
        <v>0.17456683527058001</v>
      </c>
      <c r="CE376" s="17">
        <v>0.16080888926584599</v>
      </c>
      <c r="CF376" s="17">
        <v>0.23131766856318001</v>
      </c>
      <c r="CG376" s="17"/>
      <c r="CH376" s="17">
        <v>0.17455683133164701</v>
      </c>
      <c r="CI376" s="17">
        <v>0.18282079542429999</v>
      </c>
      <c r="CJ376" s="17">
        <v>0.13105835383487199</v>
      </c>
      <c r="CK376" s="17">
        <v>0.128645272439114</v>
      </c>
      <c r="CL376" s="17">
        <v>7.6656225917319604E-2</v>
      </c>
    </row>
    <row r="377" spans="2:90" x14ac:dyDescent="0.3">
      <c r="B377" t="s">
        <v>198</v>
      </c>
      <c r="C377" s="17">
        <v>0.172941750380492</v>
      </c>
      <c r="D377" s="17">
        <v>0.17485205128584499</v>
      </c>
      <c r="E377" s="17">
        <v>0.171338601327404</v>
      </c>
      <c r="F377" s="17"/>
      <c r="G377" s="17">
        <v>0.14260886354260299</v>
      </c>
      <c r="H377" s="17">
        <v>0.17443538541190801</v>
      </c>
      <c r="I377" s="17">
        <v>0.20297528487472299</v>
      </c>
      <c r="J377" s="17">
        <v>0.21363382779263801</v>
      </c>
      <c r="K377" s="17">
        <v>0.174594879653657</v>
      </c>
      <c r="L377" s="17">
        <v>0.13314111582027599</v>
      </c>
      <c r="M377" s="17"/>
      <c r="N377" s="17">
        <v>0.18582278470175601</v>
      </c>
      <c r="O377" s="17">
        <v>0.21010375327863101</v>
      </c>
      <c r="P377" s="17">
        <v>0.15806308118361001</v>
      </c>
      <c r="Q377" s="17">
        <v>0.133390975814034</v>
      </c>
      <c r="R377" s="17"/>
      <c r="S377" s="17">
        <v>0.171390766306867</v>
      </c>
      <c r="T377" s="17">
        <v>0.204411890154376</v>
      </c>
      <c r="U377" s="17">
        <v>0.159117941363668</v>
      </c>
      <c r="V377" s="17">
        <v>0.192468287707111</v>
      </c>
      <c r="W377" s="17">
        <v>0.14552066460556901</v>
      </c>
      <c r="X377" s="17">
        <v>0.15812726977132299</v>
      </c>
      <c r="Y377" s="17">
        <v>0.17687623561333701</v>
      </c>
      <c r="Z377" s="17">
        <v>9.9890690434954896E-2</v>
      </c>
      <c r="AA377" s="17">
        <v>0.16084382233257899</v>
      </c>
      <c r="AB377" s="17">
        <v>0.237004423096524</v>
      </c>
      <c r="AC377" s="17">
        <v>0.13123922917811001</v>
      </c>
      <c r="AD377" s="17">
        <v>0.13878903304541501</v>
      </c>
      <c r="AE377" s="17"/>
      <c r="AF377" s="17">
        <v>0.151935452030212</v>
      </c>
      <c r="AG377" s="17">
        <v>0.189950774343073</v>
      </c>
      <c r="AH377" s="17">
        <v>0.19643431087180299</v>
      </c>
      <c r="AI377" s="17"/>
      <c r="AJ377" s="17">
        <v>0.18067014932540901</v>
      </c>
      <c r="AK377" s="17">
        <v>0.173628423118213</v>
      </c>
      <c r="AL377" s="17">
        <v>0.186538161368726</v>
      </c>
      <c r="AM377" s="17">
        <v>0.155787515905875</v>
      </c>
      <c r="AN377" s="17">
        <v>0.19319564613607701</v>
      </c>
      <c r="AO377" s="17"/>
      <c r="AP377" s="17">
        <v>0.185043573667659</v>
      </c>
      <c r="AQ377" s="17">
        <v>0.18946520557195001</v>
      </c>
      <c r="AR377" s="17">
        <v>0.17209149218995201</v>
      </c>
      <c r="AS377" s="17">
        <v>0.14837917861148101</v>
      </c>
      <c r="AT377" s="17">
        <v>0.19170145299956401</v>
      </c>
      <c r="AU377" s="17">
        <v>0.172311915558369</v>
      </c>
      <c r="AV377" s="17"/>
      <c r="AW377" s="17">
        <v>5.3335519089365797E-2</v>
      </c>
      <c r="AX377" s="17">
        <v>0.107613301691767</v>
      </c>
      <c r="AY377" s="17">
        <v>0.108783174911066</v>
      </c>
      <c r="AZ377" s="17">
        <v>0.183138288512462</v>
      </c>
      <c r="BA377" s="17">
        <v>0.175169098978567</v>
      </c>
      <c r="BB377" s="17">
        <v>0.12610376442393001</v>
      </c>
      <c r="BC377" s="17">
        <v>0.16772438146537899</v>
      </c>
      <c r="BD377" s="17">
        <v>0.14388773976640001</v>
      </c>
      <c r="BE377" s="17">
        <v>0.28810415280033802</v>
      </c>
      <c r="BF377" s="17">
        <v>0.20336287820353299</v>
      </c>
      <c r="BG377" s="17">
        <v>0.229983173420163</v>
      </c>
      <c r="BH377" s="17">
        <v>0.16603987433123399</v>
      </c>
      <c r="BI377" s="17">
        <v>0.156044606698586</v>
      </c>
      <c r="BJ377" s="17">
        <v>0.27749822974175797</v>
      </c>
      <c r="BK377" s="17">
        <v>0.240328988281971</v>
      </c>
      <c r="BL377" s="17">
        <v>0.16539547437554</v>
      </c>
      <c r="BM377" s="17"/>
      <c r="BN377" s="17">
        <v>0.18157468521447001</v>
      </c>
      <c r="BO377" s="17">
        <v>0.15916821770551301</v>
      </c>
      <c r="BP377" s="17"/>
      <c r="BQ377" s="17">
        <v>0.17875422890698001</v>
      </c>
      <c r="BR377" s="17">
        <v>0.15446205764677101</v>
      </c>
      <c r="BS377" s="17"/>
      <c r="BT377" s="17">
        <v>0.13998950061257601</v>
      </c>
      <c r="BU377" s="17"/>
      <c r="BV377" s="17">
        <v>0.16106062511868499</v>
      </c>
      <c r="BW377" s="17">
        <v>0.157123639205625</v>
      </c>
      <c r="BX377" s="17">
        <v>0.17938904452895801</v>
      </c>
      <c r="BY377" s="17"/>
      <c r="BZ377" s="17">
        <v>0.13315887926351899</v>
      </c>
      <c r="CA377" s="17">
        <v>0.16129719229938</v>
      </c>
      <c r="CB377" s="17">
        <v>0.18283758619124901</v>
      </c>
      <c r="CC377" s="17">
        <v>0.181590568937438</v>
      </c>
      <c r="CD377" s="17">
        <v>0.18360844221092601</v>
      </c>
      <c r="CE377" s="17">
        <v>0.19237776420921701</v>
      </c>
      <c r="CF377" s="17">
        <v>0.177716980174459</v>
      </c>
      <c r="CG377" s="17"/>
      <c r="CH377" s="17">
        <v>0.19772716951121899</v>
      </c>
      <c r="CI377" s="17">
        <v>0.17667213187114</v>
      </c>
      <c r="CJ377" s="17">
        <v>0.18580763308094</v>
      </c>
      <c r="CK377" s="17">
        <v>0.13927253683303001</v>
      </c>
      <c r="CL377" s="17">
        <v>9.0723301678362595E-2</v>
      </c>
    </row>
    <row r="378" spans="2:90" x14ac:dyDescent="0.3">
      <c r="B378" t="s">
        <v>199</v>
      </c>
      <c r="C378" s="17">
        <v>0.267316736938844</v>
      </c>
      <c r="D378" s="17">
        <v>0.24937271857875501</v>
      </c>
      <c r="E378" s="17">
        <v>0.28499843083186899</v>
      </c>
      <c r="F378" s="17"/>
      <c r="G378" s="17">
        <v>0.203048014502206</v>
      </c>
      <c r="H378" s="17">
        <v>0.187759058864191</v>
      </c>
      <c r="I378" s="17">
        <v>0.25576252702734398</v>
      </c>
      <c r="J378" s="17">
        <v>0.28809679791704701</v>
      </c>
      <c r="K378" s="17">
        <v>0.28147503752222902</v>
      </c>
      <c r="L378" s="17">
        <v>0.35810831070462001</v>
      </c>
      <c r="M378" s="17"/>
      <c r="N378" s="17">
        <v>0.24837472303074201</v>
      </c>
      <c r="O378" s="17">
        <v>0.27103481728159601</v>
      </c>
      <c r="P378" s="17">
        <v>0.271643852681341</v>
      </c>
      <c r="Q378" s="17">
        <v>0.27857695592877502</v>
      </c>
      <c r="R378" s="17"/>
      <c r="S378" s="17">
        <v>0.259207125387313</v>
      </c>
      <c r="T378" s="17">
        <v>0.32374899178050298</v>
      </c>
      <c r="U378" s="17">
        <v>0.24765947967592</v>
      </c>
      <c r="V378" s="17">
        <v>0.29941994682460399</v>
      </c>
      <c r="W378" s="17">
        <v>0.25603621139662402</v>
      </c>
      <c r="X378" s="17">
        <v>0.23094356874180499</v>
      </c>
      <c r="Y378" s="17">
        <v>0.298130486123936</v>
      </c>
      <c r="Z378" s="17">
        <v>0.200208857763118</v>
      </c>
      <c r="AA378" s="17">
        <v>0.23906574156900301</v>
      </c>
      <c r="AB378" s="17">
        <v>0.220737677834178</v>
      </c>
      <c r="AC378" s="17">
        <v>0.29057522826516402</v>
      </c>
      <c r="AD378" s="17">
        <v>0.36369757584072998</v>
      </c>
      <c r="AE378" s="17"/>
      <c r="AF378" s="17">
        <v>0.27858240081504299</v>
      </c>
      <c r="AG378" s="17">
        <v>0.26742899930167002</v>
      </c>
      <c r="AH378" s="17">
        <v>0.28363148332757399</v>
      </c>
      <c r="AI378" s="17"/>
      <c r="AJ378" s="17">
        <v>0.28568960726097797</v>
      </c>
      <c r="AK378" s="17">
        <v>0.25076282582405601</v>
      </c>
      <c r="AL378" s="17">
        <v>0.30292973912944199</v>
      </c>
      <c r="AM378" s="17">
        <v>0.235690326885375</v>
      </c>
      <c r="AN378" s="17">
        <v>0.25368354341447502</v>
      </c>
      <c r="AO378" s="17"/>
      <c r="AP378" s="17">
        <v>0.21663468312954501</v>
      </c>
      <c r="AQ378" s="17">
        <v>0.247060945849085</v>
      </c>
      <c r="AR378" s="17">
        <v>0.30091084466685802</v>
      </c>
      <c r="AS378" s="17">
        <v>0.27702484634520103</v>
      </c>
      <c r="AT378" s="17">
        <v>0.28259754023364803</v>
      </c>
      <c r="AU378" s="17">
        <v>0.36809457178121402</v>
      </c>
      <c r="AV378" s="17"/>
      <c r="AW378" s="17">
        <v>0.30266054219258998</v>
      </c>
      <c r="AX378" s="17">
        <v>0.17087844174453601</v>
      </c>
      <c r="AY378" s="17">
        <v>0.25127921977682099</v>
      </c>
      <c r="AZ378" s="17">
        <v>0.23882286347607401</v>
      </c>
      <c r="BA378" s="17">
        <v>0.25328943268938597</v>
      </c>
      <c r="BB378" s="17">
        <v>0.32727889456223402</v>
      </c>
      <c r="BC378" s="17">
        <v>0.28329522964843501</v>
      </c>
      <c r="BD378" s="17">
        <v>0.28683016558436403</v>
      </c>
      <c r="BE378" s="17">
        <v>0.245098485550027</v>
      </c>
      <c r="BF378" s="17">
        <v>0.30277621898880003</v>
      </c>
      <c r="BG378" s="17">
        <v>0.23561340267293701</v>
      </c>
      <c r="BH378" s="17">
        <v>0.34473675609349602</v>
      </c>
      <c r="BI378" s="17">
        <v>0.33870476322780102</v>
      </c>
      <c r="BJ378" s="17">
        <v>0.21939237736189601</v>
      </c>
      <c r="BK378" s="17">
        <v>0.28722483156967199</v>
      </c>
      <c r="BL378" s="17">
        <v>0.160098082086648</v>
      </c>
      <c r="BM378" s="17"/>
      <c r="BN378" s="17">
        <v>0.27267476534440799</v>
      </c>
      <c r="BO378" s="17">
        <v>0.25938715277973901</v>
      </c>
      <c r="BP378" s="17"/>
      <c r="BQ378" s="17">
        <v>0.21989390677600501</v>
      </c>
      <c r="BR378" s="17">
        <v>0.30514193151742303</v>
      </c>
      <c r="BS378" s="17"/>
      <c r="BT378" s="17">
        <v>0.230877423376079</v>
      </c>
      <c r="BU378" s="17"/>
      <c r="BV378" s="17">
        <v>0.285065729309187</v>
      </c>
      <c r="BW378" s="17">
        <v>0.22769949615547</v>
      </c>
      <c r="BX378" s="17">
        <v>0.27401189054520098</v>
      </c>
      <c r="BY378" s="17"/>
      <c r="BZ378" s="17">
        <v>0.27735837427967502</v>
      </c>
      <c r="CA378" s="17">
        <v>0.297667263493195</v>
      </c>
      <c r="CB378" s="17">
        <v>0.24828385940047801</v>
      </c>
      <c r="CC378" s="17">
        <v>0.28864548655865602</v>
      </c>
      <c r="CD378" s="17">
        <v>0.26823104756084998</v>
      </c>
      <c r="CE378" s="17">
        <v>0.22540595418852599</v>
      </c>
      <c r="CF378" s="17">
        <v>0.24215219499711099</v>
      </c>
      <c r="CG378" s="17"/>
      <c r="CH378" s="17">
        <v>0.18854916133816199</v>
      </c>
      <c r="CI378" s="17">
        <v>0.26374619822123901</v>
      </c>
      <c r="CJ378" s="17">
        <v>0.29868593281030298</v>
      </c>
      <c r="CK378" s="17">
        <v>0.25133538802963301</v>
      </c>
      <c r="CL378" s="17">
        <v>0.26723013719913202</v>
      </c>
    </row>
    <row r="379" spans="2:90" x14ac:dyDescent="0.3">
      <c r="B379" t="s">
        <v>200</v>
      </c>
      <c r="C379" s="17">
        <v>6.7519933669731705E-2</v>
      </c>
      <c r="D379" s="17">
        <v>6.8424355514082005E-2</v>
      </c>
      <c r="E379" s="17">
        <v>6.7171271600850804E-2</v>
      </c>
      <c r="F379" s="17"/>
      <c r="G379" s="17">
        <v>2.0254441679923001E-2</v>
      </c>
      <c r="H379" s="17">
        <v>4.3763867463331503E-2</v>
      </c>
      <c r="I379" s="17">
        <v>4.0715576297765101E-2</v>
      </c>
      <c r="J379" s="17">
        <v>7.8976301829178197E-2</v>
      </c>
      <c r="K379" s="17">
        <v>9.9884828477396007E-2</v>
      </c>
      <c r="L379" s="17">
        <v>0.10926798981717301</v>
      </c>
      <c r="M379" s="17"/>
      <c r="N379" s="17">
        <v>5.2451592991615302E-2</v>
      </c>
      <c r="O379" s="17">
        <v>7.4378447675320106E-2</v>
      </c>
      <c r="P379" s="17">
        <v>7.1644689995390601E-2</v>
      </c>
      <c r="Q379" s="17">
        <v>7.3689881153057996E-2</v>
      </c>
      <c r="R379" s="17"/>
      <c r="S379" s="17">
        <v>3.40407594170739E-2</v>
      </c>
      <c r="T379" s="17">
        <v>7.5052997185529796E-2</v>
      </c>
      <c r="U379" s="17">
        <v>8.0305310915119998E-2</v>
      </c>
      <c r="V379" s="17">
        <v>9.2392132336718197E-2</v>
      </c>
      <c r="W379" s="17">
        <v>7.6879185891114102E-2</v>
      </c>
      <c r="X379" s="17">
        <v>7.7772465794695197E-2</v>
      </c>
      <c r="Y379" s="17">
        <v>5.2036106669941698E-2</v>
      </c>
      <c r="Z379" s="17">
        <v>5.2518709430128097E-2</v>
      </c>
      <c r="AA379" s="17">
        <v>6.90262128847203E-2</v>
      </c>
      <c r="AB379" s="17">
        <v>7.8901755657075801E-2</v>
      </c>
      <c r="AC379" s="17">
        <v>3.7422578745731003E-2</v>
      </c>
      <c r="AD379" s="17">
        <v>0.10199627599036599</v>
      </c>
      <c r="AE379" s="17"/>
      <c r="AF379" s="17">
        <v>8.2519479029655396E-2</v>
      </c>
      <c r="AG379" s="17">
        <v>6.9052649096576602E-2</v>
      </c>
      <c r="AH379" s="17">
        <v>4.9566578755416799E-2</v>
      </c>
      <c r="AI379" s="17"/>
      <c r="AJ379" s="17">
        <v>8.4710527755499906E-2</v>
      </c>
      <c r="AK379" s="17">
        <v>4.0472624380012701E-2</v>
      </c>
      <c r="AL379" s="17">
        <v>8.0729954147094302E-2</v>
      </c>
      <c r="AM379" s="17">
        <v>9.9340268314528302E-2</v>
      </c>
      <c r="AN379" s="17">
        <v>9.2539433812182798E-2</v>
      </c>
      <c r="AO379" s="17"/>
      <c r="AP379" s="17">
        <v>3.6339543174003501E-2</v>
      </c>
      <c r="AQ379" s="17">
        <v>5.5479203283125798E-2</v>
      </c>
      <c r="AR379" s="17">
        <v>0.101081662947598</v>
      </c>
      <c r="AS379" s="17">
        <v>9.0759979960366499E-2</v>
      </c>
      <c r="AT379" s="17">
        <v>8.1474925628264902E-2</v>
      </c>
      <c r="AU379" s="17">
        <v>6.7803650549029898E-2</v>
      </c>
      <c r="AV379" s="17"/>
      <c r="AW379" s="17">
        <v>0.20495752905680101</v>
      </c>
      <c r="AX379" s="17">
        <v>0.111071176979544</v>
      </c>
      <c r="AY379" s="17">
        <v>5.2721835979597301E-2</v>
      </c>
      <c r="AZ379" s="17">
        <v>7.9533476414287402E-2</v>
      </c>
      <c r="BA379" s="17">
        <v>7.1613356172120002E-2</v>
      </c>
      <c r="BB379" s="17">
        <v>5.1629091724549298E-2</v>
      </c>
      <c r="BC379" s="17">
        <v>7.2855440838565294E-2</v>
      </c>
      <c r="BD379" s="17">
        <v>7.6177465839675995E-2</v>
      </c>
      <c r="BE379" s="17">
        <v>6.94125168429717E-2</v>
      </c>
      <c r="BF379" s="17">
        <v>4.98483819415848E-2</v>
      </c>
      <c r="BG379" s="17">
        <v>5.9644892458969201E-2</v>
      </c>
      <c r="BH379" s="17">
        <v>0.13044032571453701</v>
      </c>
      <c r="BI379" s="17">
        <v>5.9378434653487397E-2</v>
      </c>
      <c r="BJ379" s="17">
        <v>3.08688087228054E-2</v>
      </c>
      <c r="BK379" s="17">
        <v>1.95698691662008E-2</v>
      </c>
      <c r="BL379" s="17">
        <v>2.4428933961403599E-2</v>
      </c>
      <c r="BM379" s="17"/>
      <c r="BN379" s="17">
        <v>6.1963001864395503E-2</v>
      </c>
      <c r="BO379" s="17">
        <v>7.5019517229180599E-2</v>
      </c>
      <c r="BP379" s="17"/>
      <c r="BQ379" s="17">
        <v>3.4308629789450297E-2</v>
      </c>
      <c r="BR379" s="17">
        <v>4.41496861732628E-2</v>
      </c>
      <c r="BS379" s="17"/>
      <c r="BT379" s="17">
        <v>2.3286113397593001E-2</v>
      </c>
      <c r="BU379" s="17"/>
      <c r="BV379" s="17">
        <v>7.7408753883571005E-2</v>
      </c>
      <c r="BW379" s="17">
        <v>4.70715910807879E-2</v>
      </c>
      <c r="BX379" s="17">
        <v>7.0542983704694598E-2</v>
      </c>
      <c r="BY379" s="17"/>
      <c r="BZ379" s="17">
        <v>7.2927247476764004E-2</v>
      </c>
      <c r="CA379" s="17">
        <v>9.1958105597436196E-2</v>
      </c>
      <c r="CB379" s="17">
        <v>6.8512359375721699E-2</v>
      </c>
      <c r="CC379" s="17">
        <v>4.7273047642753398E-2</v>
      </c>
      <c r="CD379" s="17">
        <v>5.20223050951715E-2</v>
      </c>
      <c r="CE379" s="17">
        <v>6.9314797322423696E-2</v>
      </c>
      <c r="CF379" s="17">
        <v>5.6540527836796403E-2</v>
      </c>
      <c r="CG379" s="17"/>
      <c r="CH379" s="17">
        <v>2.0006194229156501E-2</v>
      </c>
      <c r="CI379" s="17">
        <v>6.8955066330661105E-2</v>
      </c>
      <c r="CJ379" s="17">
        <v>6.89827350925864E-2</v>
      </c>
      <c r="CK379" s="17">
        <v>9.4656155736766098E-2</v>
      </c>
      <c r="CL379" s="17">
        <v>5.0935014387307201E-2</v>
      </c>
    </row>
    <row r="380" spans="2:90" x14ac:dyDescent="0.3">
      <c r="B380" t="s">
        <v>201</v>
      </c>
      <c r="C380" s="17">
        <v>0.13077664026456901</v>
      </c>
      <c r="D380" s="17">
        <v>0.14098308109136601</v>
      </c>
      <c r="E380" s="17">
        <v>0.120879959807998</v>
      </c>
      <c r="F380" s="17"/>
      <c r="G380" s="17">
        <v>2.9633315739413E-2</v>
      </c>
      <c r="H380" s="17">
        <v>3.9729546241481298E-2</v>
      </c>
      <c r="I380" s="17">
        <v>7.3751202799374194E-2</v>
      </c>
      <c r="J380" s="17">
        <v>0.17672502290216399</v>
      </c>
      <c r="K380" s="17">
        <v>0.25227204423330202</v>
      </c>
      <c r="L380" s="17">
        <v>0.20025694724922499</v>
      </c>
      <c r="M380" s="17"/>
      <c r="N380" s="17">
        <v>5.6723865148521797E-2</v>
      </c>
      <c r="O380" s="17">
        <v>9.3033023467508594E-2</v>
      </c>
      <c r="P380" s="17">
        <v>0.17934417398063199</v>
      </c>
      <c r="Q380" s="17">
        <v>0.208351742807528</v>
      </c>
      <c r="R380" s="17"/>
      <c r="S380" s="17">
        <v>8.06150676538962E-2</v>
      </c>
      <c r="T380" s="17">
        <v>0.12174843965174301</v>
      </c>
      <c r="U380" s="17">
        <v>0.147415851658594</v>
      </c>
      <c r="V380" s="17">
        <v>9.8243156179399604E-2</v>
      </c>
      <c r="W380" s="17">
        <v>0.16385040975936399</v>
      </c>
      <c r="X380" s="17">
        <v>0.123634986747791</v>
      </c>
      <c r="Y380" s="17">
        <v>0.14228141452936599</v>
      </c>
      <c r="Z380" s="17">
        <v>0.22525012328274799</v>
      </c>
      <c r="AA380" s="17">
        <v>0.15308340045301999</v>
      </c>
      <c r="AB380" s="17">
        <v>0.12107593689741999</v>
      </c>
      <c r="AC380" s="17">
        <v>0.17600851533256501</v>
      </c>
      <c r="AD380" s="17">
        <v>0.117383237576535</v>
      </c>
      <c r="AE380" s="17"/>
      <c r="AF380" s="17">
        <v>0.18312213875507599</v>
      </c>
      <c r="AG380" s="17">
        <v>0.10532713182138501</v>
      </c>
      <c r="AH380" s="17">
        <v>0.133050257591594</v>
      </c>
      <c r="AI380" s="17"/>
      <c r="AJ380" s="17">
        <v>0.109070904116815</v>
      </c>
      <c r="AK380" s="17">
        <v>0.105524140208809</v>
      </c>
      <c r="AL380" s="17">
        <v>0.13633347071725199</v>
      </c>
      <c r="AM380" s="17">
        <v>0.168110669028954</v>
      </c>
      <c r="AN380" s="17">
        <v>7.6200362283008402E-2</v>
      </c>
      <c r="AO380" s="17"/>
      <c r="AP380" s="17">
        <v>7.5054183491960705E-2</v>
      </c>
      <c r="AQ380" s="17">
        <v>0.11526539506536899</v>
      </c>
      <c r="AR380" s="17">
        <v>0.13690217165277699</v>
      </c>
      <c r="AS380" s="17">
        <v>0.16697779634628401</v>
      </c>
      <c r="AT380" s="17">
        <v>4.97557433884534E-2</v>
      </c>
      <c r="AU380" s="17">
        <v>0.16903953801074301</v>
      </c>
      <c r="AV380" s="17"/>
      <c r="AW380" s="17">
        <v>0.143380785401409</v>
      </c>
      <c r="AX380" s="17">
        <v>0.19045687659831301</v>
      </c>
      <c r="AY380" s="17">
        <v>0.179737519382455</v>
      </c>
      <c r="AZ380" s="17">
        <v>0.20888667375883899</v>
      </c>
      <c r="BA380" s="17">
        <v>0.18405138258982301</v>
      </c>
      <c r="BB380" s="17">
        <v>0.166280751628125</v>
      </c>
      <c r="BC380" s="17">
        <v>9.7598301369831095E-2</v>
      </c>
      <c r="BD380" s="17">
        <v>0.141803637935324</v>
      </c>
      <c r="BE380" s="17">
        <v>0.109797003670176</v>
      </c>
      <c r="BF380" s="17">
        <v>6.8075663080524595E-2</v>
      </c>
      <c r="BG380" s="17">
        <v>9.27884051791526E-2</v>
      </c>
      <c r="BH380" s="17">
        <v>6.7257159953450801E-2</v>
      </c>
      <c r="BI380" s="17">
        <v>7.4098588619453204E-2</v>
      </c>
      <c r="BJ380" s="17">
        <v>4.5952906157707703E-2</v>
      </c>
      <c r="BK380" s="17">
        <v>3.9990324652165898E-2</v>
      </c>
      <c r="BL380" s="17">
        <v>2.11398827474472E-2</v>
      </c>
      <c r="BM380" s="17"/>
      <c r="BN380" s="17">
        <v>0.11543825589220701</v>
      </c>
      <c r="BO380" s="17">
        <v>0.15386572642249599</v>
      </c>
      <c r="BP380" s="17"/>
      <c r="BQ380" s="17">
        <v>7.4657609312296203E-2</v>
      </c>
      <c r="BR380" s="17">
        <v>0.129219367010107</v>
      </c>
      <c r="BS380" s="17"/>
      <c r="BT380" s="17">
        <v>7.5916550791273796E-2</v>
      </c>
      <c r="BU380" s="17"/>
      <c r="BV380" s="17">
        <v>0.17905134535855599</v>
      </c>
      <c r="BW380" s="17">
        <v>0.108924760747431</v>
      </c>
      <c r="BX380" s="17">
        <v>0.11619279506735</v>
      </c>
      <c r="BY380" s="17"/>
      <c r="BZ380" s="17">
        <v>0.20912521305252799</v>
      </c>
      <c r="CA380" s="17">
        <v>0.18275526015589799</v>
      </c>
      <c r="CB380" s="17">
        <v>0.12876278913742101</v>
      </c>
      <c r="CC380" s="17">
        <v>0.105535243012643</v>
      </c>
      <c r="CD380" s="17">
        <v>0.106377580732593</v>
      </c>
      <c r="CE380" s="17">
        <v>9.8038002280698006E-2</v>
      </c>
      <c r="CF380" s="17">
        <v>6.5994335399690199E-2</v>
      </c>
      <c r="CG380" s="17"/>
      <c r="CH380" s="17">
        <v>5.7097214225041E-2</v>
      </c>
      <c r="CI380" s="17">
        <v>9.4302784936226097E-2</v>
      </c>
      <c r="CJ380" s="17">
        <v>0.14790313073226299</v>
      </c>
      <c r="CK380" s="17">
        <v>0.16926825745636101</v>
      </c>
      <c r="CL380" s="17">
        <v>0.34250068836533198</v>
      </c>
    </row>
    <row r="381" spans="2:90" x14ac:dyDescent="0.3">
      <c r="B381" t="s">
        <v>202</v>
      </c>
      <c r="C381" s="17">
        <v>9.0264885567760602E-3</v>
      </c>
      <c r="D381" s="17">
        <v>9.3195043371200395E-3</v>
      </c>
      <c r="E381" s="17">
        <v>8.8116766372391495E-3</v>
      </c>
      <c r="F381" s="17"/>
      <c r="G381" s="17">
        <v>2.2174141992787499E-2</v>
      </c>
      <c r="H381" s="17">
        <v>6.4069351737902798E-3</v>
      </c>
      <c r="I381" s="17">
        <v>8.6205701355176797E-3</v>
      </c>
      <c r="J381" s="17">
        <v>5.2119195644062697E-3</v>
      </c>
      <c r="K381" s="17">
        <v>1.0754144088271699E-2</v>
      </c>
      <c r="L381" s="17">
        <v>4.7023306825668904E-3</v>
      </c>
      <c r="M381" s="17"/>
      <c r="N381" s="17">
        <v>8.4260222823406405E-3</v>
      </c>
      <c r="O381" s="17">
        <v>7.5197307828869901E-3</v>
      </c>
      <c r="P381" s="17">
        <v>6.4744939135673203E-3</v>
      </c>
      <c r="Q381" s="17">
        <v>1.3573825941505699E-2</v>
      </c>
      <c r="R381" s="17"/>
      <c r="S381" s="17">
        <v>1.4357851807567301E-2</v>
      </c>
      <c r="T381" s="17">
        <v>3.34438326052597E-3</v>
      </c>
      <c r="U381" s="17">
        <v>6.1571164365188296E-3</v>
      </c>
      <c r="V381" s="17">
        <v>1.0460961748324501E-2</v>
      </c>
      <c r="W381" s="17">
        <v>6.5526227619075398E-3</v>
      </c>
      <c r="X381" s="17">
        <v>1.1040337127567501E-2</v>
      </c>
      <c r="Y381" s="17">
        <v>6.0919866742438896E-3</v>
      </c>
      <c r="Z381" s="17">
        <v>0</v>
      </c>
      <c r="AA381" s="17">
        <v>4.6728739893009503E-3</v>
      </c>
      <c r="AB381" s="17">
        <v>2.9956617031325902E-2</v>
      </c>
      <c r="AC381" s="17">
        <v>0</v>
      </c>
      <c r="AD381" s="17">
        <v>0</v>
      </c>
      <c r="AE381" s="17"/>
      <c r="AF381" s="17">
        <v>7.9778897298449607E-3</v>
      </c>
      <c r="AG381" s="17">
        <v>1.1472556809092699E-2</v>
      </c>
      <c r="AH381" s="17">
        <v>5.5487793926650196E-3</v>
      </c>
      <c r="AI381" s="17"/>
      <c r="AJ381" s="17">
        <v>5.1748902765569801E-3</v>
      </c>
      <c r="AK381" s="17">
        <v>8.0091309019897205E-3</v>
      </c>
      <c r="AL381" s="17">
        <v>1.2102973393664101E-2</v>
      </c>
      <c r="AM381" s="17">
        <v>4.0349042227630699E-3</v>
      </c>
      <c r="AN381" s="17">
        <v>9.5261265599365895E-3</v>
      </c>
      <c r="AO381" s="17"/>
      <c r="AP381" s="17">
        <v>6.0011879838796096E-3</v>
      </c>
      <c r="AQ381" s="17">
        <v>5.6410404181361897E-3</v>
      </c>
      <c r="AR381" s="17">
        <v>1.21122253346145E-2</v>
      </c>
      <c r="AS381" s="17">
        <v>4.4045757276918304E-3</v>
      </c>
      <c r="AT381" s="17">
        <v>2.5806671675230299E-2</v>
      </c>
      <c r="AU381" s="17">
        <v>1.1030222165238E-2</v>
      </c>
      <c r="AV381" s="17"/>
      <c r="AW381" s="17">
        <v>5.0581237674573801E-2</v>
      </c>
      <c r="AX381" s="17">
        <v>0</v>
      </c>
      <c r="AY381" s="17">
        <v>1.3576322610678501E-2</v>
      </c>
      <c r="AZ381" s="17">
        <v>2.2561907484153002E-2</v>
      </c>
      <c r="BA381" s="17">
        <v>1.2304351238808599E-2</v>
      </c>
      <c r="BB381" s="17">
        <v>1.29966116197328E-2</v>
      </c>
      <c r="BC381" s="17">
        <v>5.8929888411358199E-3</v>
      </c>
      <c r="BD381" s="17">
        <v>1.31661050118129E-2</v>
      </c>
      <c r="BE381" s="17">
        <v>0</v>
      </c>
      <c r="BF381" s="17">
        <v>0</v>
      </c>
      <c r="BG381" s="17">
        <v>0</v>
      </c>
      <c r="BH381" s="17">
        <v>0</v>
      </c>
      <c r="BI381" s="17">
        <v>0</v>
      </c>
      <c r="BJ381" s="17">
        <v>0</v>
      </c>
      <c r="BK381" s="17">
        <v>0</v>
      </c>
      <c r="BL381" s="17">
        <v>1.6654389934102599E-2</v>
      </c>
      <c r="BM381" s="17"/>
      <c r="BN381" s="17">
        <v>6.1065055912117704E-3</v>
      </c>
      <c r="BO381" s="17">
        <v>1.3191786479535301E-2</v>
      </c>
      <c r="BP381" s="17"/>
      <c r="BQ381" s="17">
        <v>4.2843140642026102E-3</v>
      </c>
      <c r="BR381" s="17">
        <v>1.85211729828378E-2</v>
      </c>
      <c r="BS381" s="17"/>
      <c r="BT381" s="17">
        <v>7.5421320571560898E-3</v>
      </c>
      <c r="BU381" s="17"/>
      <c r="BV381" s="17">
        <v>9.1345950247076792E-3</v>
      </c>
      <c r="BW381" s="17">
        <v>1.6590072616950401E-2</v>
      </c>
      <c r="BX381" s="17">
        <v>6.3114576724098799E-3</v>
      </c>
      <c r="BY381" s="17"/>
      <c r="BZ381" s="17">
        <v>1.9534724261728101E-2</v>
      </c>
      <c r="CA381" s="17">
        <v>9.5292658318072206E-3</v>
      </c>
      <c r="CB381" s="17">
        <v>6.8765232537831601E-3</v>
      </c>
      <c r="CC381" s="17">
        <v>0</v>
      </c>
      <c r="CD381" s="17">
        <v>3.04998208435675E-3</v>
      </c>
      <c r="CE381" s="17">
        <v>4.0139468380461802E-3</v>
      </c>
      <c r="CF381" s="17">
        <v>0</v>
      </c>
      <c r="CG381" s="17"/>
      <c r="CH381" s="17">
        <v>0</v>
      </c>
      <c r="CI381" s="17">
        <v>5.7120952083260703E-3</v>
      </c>
      <c r="CJ381" s="17">
        <v>8.7681556653141108E-3</v>
      </c>
      <c r="CK381" s="17">
        <v>1.9378516648494101E-2</v>
      </c>
      <c r="CL381" s="17">
        <v>2.3865570453363801E-2</v>
      </c>
    </row>
    <row r="382" spans="2:90" x14ac:dyDescent="0.3">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row>
    <row r="383" spans="2:90" x14ac:dyDescent="0.3">
      <c r="B383" s="6" t="s">
        <v>225</v>
      </c>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row>
    <row r="384" spans="2:90" x14ac:dyDescent="0.3">
      <c r="B384" s="24" t="s">
        <v>110</v>
      </c>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row>
    <row r="385" spans="2:90" x14ac:dyDescent="0.3">
      <c r="B385" t="s">
        <v>218</v>
      </c>
      <c r="C385" s="17">
        <v>0.15729486192209099</v>
      </c>
      <c r="D385" s="17">
        <v>0.12725851682387601</v>
      </c>
      <c r="E385" s="17">
        <v>0.18593538083126701</v>
      </c>
      <c r="F385" s="17"/>
      <c r="G385" s="17">
        <v>0.115258609342754</v>
      </c>
      <c r="H385" s="17">
        <v>0.10216962562435999</v>
      </c>
      <c r="I385" s="17">
        <v>0.16644138907525899</v>
      </c>
      <c r="J385" s="17">
        <v>0.239244762375424</v>
      </c>
      <c r="K385" s="17">
        <v>0.200635866768055</v>
      </c>
      <c r="L385" s="17">
        <v>0.12717986950010099</v>
      </c>
      <c r="M385" s="17"/>
      <c r="N385" s="17">
        <v>7.2836748121684405E-2</v>
      </c>
      <c r="O385" s="17">
        <v>0.182415286499824</v>
      </c>
      <c r="P385" s="17">
        <v>0.16974736612145</v>
      </c>
      <c r="Q385" s="17">
        <v>0.21288045281102599</v>
      </c>
      <c r="R385" s="17"/>
      <c r="S385" s="17">
        <v>0.12653582422611601</v>
      </c>
      <c r="T385" s="17">
        <v>0.182042413117666</v>
      </c>
      <c r="U385" s="17">
        <v>0.15481235440109201</v>
      </c>
      <c r="V385" s="17">
        <v>0.15038727527611601</v>
      </c>
      <c r="W385" s="17">
        <v>0.119019396802255</v>
      </c>
      <c r="X385" s="17">
        <v>0.114156778883784</v>
      </c>
      <c r="Y385" s="17">
        <v>0.15147545943043</v>
      </c>
      <c r="Z385" s="17">
        <v>0.15978212228955599</v>
      </c>
      <c r="AA385" s="17">
        <v>0.21384187084657699</v>
      </c>
      <c r="AB385" s="17">
        <v>0.15008440830400099</v>
      </c>
      <c r="AC385" s="17">
        <v>0.20646940109495099</v>
      </c>
      <c r="AD385" s="17">
        <v>0.18337783739853</v>
      </c>
      <c r="AE385" s="17"/>
      <c r="AF385" s="17">
        <v>0.17135397468628499</v>
      </c>
      <c r="AG385" s="17">
        <v>0.13918312610140399</v>
      </c>
      <c r="AH385" s="17">
        <v>0.181277239927395</v>
      </c>
      <c r="AI385" s="17"/>
      <c r="AJ385" s="17">
        <v>0.150830051385896</v>
      </c>
      <c r="AK385" s="17">
        <v>0.130175599935758</v>
      </c>
      <c r="AL385" s="17">
        <v>0.11140102669926399</v>
      </c>
      <c r="AM385" s="17">
        <v>0.17847786026724799</v>
      </c>
      <c r="AN385" s="17">
        <v>0.17065697914481301</v>
      </c>
      <c r="AO385" s="17"/>
      <c r="AP385" s="17">
        <v>9.0704769653326398E-2</v>
      </c>
      <c r="AQ385" s="17">
        <v>0.126491506244479</v>
      </c>
      <c r="AR385" s="17">
        <v>0.15143113830326599</v>
      </c>
      <c r="AS385" s="17">
        <v>0.197530987023846</v>
      </c>
      <c r="AT385" s="17">
        <v>0.169683554412208</v>
      </c>
      <c r="AU385" s="17">
        <v>0.195905730009687</v>
      </c>
      <c r="AV385" s="17"/>
      <c r="AW385" s="17">
        <v>0.236894263011133</v>
      </c>
      <c r="AX385" s="17">
        <v>0.22228296081405699</v>
      </c>
      <c r="AY385" s="17">
        <v>0.211239341171501</v>
      </c>
      <c r="AZ385" s="17">
        <v>0.26214646595545898</v>
      </c>
      <c r="BA385" s="17">
        <v>0.20471751977754299</v>
      </c>
      <c r="BB385" s="17">
        <v>0.21259578806978099</v>
      </c>
      <c r="BC385" s="17">
        <v>0.12832542212619999</v>
      </c>
      <c r="BD385" s="17">
        <v>0.13973079461109</v>
      </c>
      <c r="BE385" s="17">
        <v>0.163472514053007</v>
      </c>
      <c r="BF385" s="17">
        <v>8.92796867424481E-2</v>
      </c>
      <c r="BG385" s="17">
        <v>0.1247276056245</v>
      </c>
      <c r="BH385" s="17">
        <v>0.13253102694601299</v>
      </c>
      <c r="BI385" s="17">
        <v>8.5720570824478398E-2</v>
      </c>
      <c r="BJ385" s="17">
        <v>7.6055557687708594E-2</v>
      </c>
      <c r="BK385" s="17">
        <v>1.91623443986201E-2</v>
      </c>
      <c r="BL385" s="17">
        <v>7.7149307106047005E-2</v>
      </c>
      <c r="BM385" s="17"/>
      <c r="BN385" s="17">
        <v>0.15499184388228299</v>
      </c>
      <c r="BO385" s="17">
        <v>0.159465060956302</v>
      </c>
      <c r="BP385" s="17"/>
      <c r="BQ385" s="17">
        <v>8.4052886442393906E-2</v>
      </c>
      <c r="BR385" s="17">
        <v>0.211209634765991</v>
      </c>
      <c r="BS385" s="17"/>
      <c r="BT385" s="17">
        <v>0.13840373302640299</v>
      </c>
      <c r="BU385" s="17"/>
      <c r="BV385" s="17">
        <v>0.171081741462598</v>
      </c>
      <c r="BW385" s="17">
        <v>0.15443713260594299</v>
      </c>
      <c r="BX385" s="17">
        <v>0.14964625308933399</v>
      </c>
      <c r="BY385" s="17"/>
      <c r="BZ385" s="17">
        <v>0.39886133079170999</v>
      </c>
      <c r="CA385" s="17">
        <v>0.304112318023608</v>
      </c>
      <c r="CB385" s="17">
        <v>0.207201616447513</v>
      </c>
      <c r="CC385" s="17">
        <v>0.12450173843469101</v>
      </c>
      <c r="CD385" s="17">
        <v>8.1063660450893499E-2</v>
      </c>
      <c r="CE385" s="17">
        <v>4.1823993858965999E-2</v>
      </c>
      <c r="CF385" s="17">
        <v>2.8905528664959101E-2</v>
      </c>
      <c r="CG385" s="17"/>
      <c r="CH385" s="17">
        <v>4.5324968004793999E-2</v>
      </c>
      <c r="CI385" s="17">
        <v>4.3015330629611201E-2</v>
      </c>
      <c r="CJ385" s="17">
        <v>0.17909040906110801</v>
      </c>
      <c r="CK385" s="17">
        <v>0.359068957811364</v>
      </c>
      <c r="CL385" s="17">
        <v>0.50499008031603498</v>
      </c>
    </row>
    <row r="386" spans="2:90" x14ac:dyDescent="0.3">
      <c r="B386" t="s">
        <v>219</v>
      </c>
      <c r="C386" s="17">
        <v>0.248881721641623</v>
      </c>
      <c r="D386" s="17">
        <v>0.25431430715487702</v>
      </c>
      <c r="E386" s="17">
        <v>0.24267631198439299</v>
      </c>
      <c r="F386" s="17"/>
      <c r="G386" s="17">
        <v>0.22730428452027501</v>
      </c>
      <c r="H386" s="17">
        <v>0.26456321092645801</v>
      </c>
      <c r="I386" s="17">
        <v>0.29827022372298201</v>
      </c>
      <c r="J386" s="17">
        <v>0.232917296031115</v>
      </c>
      <c r="K386" s="17">
        <v>0.27252805714283102</v>
      </c>
      <c r="L386" s="17">
        <v>0.20705683821368101</v>
      </c>
      <c r="M386" s="17"/>
      <c r="N386" s="17">
        <v>0.25503779051104702</v>
      </c>
      <c r="O386" s="17">
        <v>0.27325733870656299</v>
      </c>
      <c r="P386" s="17">
        <v>0.24169999832254499</v>
      </c>
      <c r="Q386" s="17">
        <v>0.223421422647919</v>
      </c>
      <c r="R386" s="17"/>
      <c r="S386" s="17">
        <v>0.28261360235411898</v>
      </c>
      <c r="T386" s="17">
        <v>0.223681276318629</v>
      </c>
      <c r="U386" s="17">
        <v>0.24597724524145001</v>
      </c>
      <c r="V386" s="17">
        <v>0.293049689719455</v>
      </c>
      <c r="W386" s="17">
        <v>0.29128471169857101</v>
      </c>
      <c r="X386" s="17">
        <v>0.198810931021069</v>
      </c>
      <c r="Y386" s="17">
        <v>0.20242774752196199</v>
      </c>
      <c r="Z386" s="17">
        <v>0.31251574277099498</v>
      </c>
      <c r="AA386" s="17">
        <v>0.23165838568970801</v>
      </c>
      <c r="AB386" s="17">
        <v>0.24311755923918099</v>
      </c>
      <c r="AC386" s="17">
        <v>0.230581187367845</v>
      </c>
      <c r="AD386" s="17">
        <v>0.27731537822753899</v>
      </c>
      <c r="AE386" s="17"/>
      <c r="AF386" s="17">
        <v>0.256534193930535</v>
      </c>
      <c r="AG386" s="17">
        <v>0.25063501670439797</v>
      </c>
      <c r="AH386" s="17">
        <v>0.21744297160267501</v>
      </c>
      <c r="AI386" s="17"/>
      <c r="AJ386" s="17">
        <v>0.25311154637024602</v>
      </c>
      <c r="AK386" s="17">
        <v>0.25628471191739</v>
      </c>
      <c r="AL386" s="17">
        <v>0.208208464031954</v>
      </c>
      <c r="AM386" s="17">
        <v>0.27375303962082098</v>
      </c>
      <c r="AN386" s="17">
        <v>0.23886489891299501</v>
      </c>
      <c r="AO386" s="17"/>
      <c r="AP386" s="17">
        <v>0.25170821530490201</v>
      </c>
      <c r="AQ386" s="17">
        <v>0.27827729744227298</v>
      </c>
      <c r="AR386" s="17">
        <v>0.208681027424511</v>
      </c>
      <c r="AS386" s="17">
        <v>0.255770615759078</v>
      </c>
      <c r="AT386" s="17">
        <v>0.22971938280111501</v>
      </c>
      <c r="AU386" s="17">
        <v>0.25840337347989001</v>
      </c>
      <c r="AV386" s="17"/>
      <c r="AW386" s="17">
        <v>0.30923244054530402</v>
      </c>
      <c r="AX386" s="17">
        <v>0.14928382578198901</v>
      </c>
      <c r="AY386" s="17">
        <v>0.15757576886098201</v>
      </c>
      <c r="AZ386" s="17">
        <v>0.21058422350668199</v>
      </c>
      <c r="BA386" s="17">
        <v>0.241722121708871</v>
      </c>
      <c r="BB386" s="17">
        <v>0.285547296583122</v>
      </c>
      <c r="BC386" s="17">
        <v>0.32829222716737699</v>
      </c>
      <c r="BD386" s="17">
        <v>0.21603930822475501</v>
      </c>
      <c r="BE386" s="17">
        <v>0.28705901720078097</v>
      </c>
      <c r="BF386" s="17">
        <v>0.29789855192006498</v>
      </c>
      <c r="BG386" s="17">
        <v>0.357518107182833</v>
      </c>
      <c r="BH386" s="17">
        <v>0.24245381585862399</v>
      </c>
      <c r="BI386" s="17">
        <v>0.17752213829044</v>
      </c>
      <c r="BJ386" s="17">
        <v>0.31561072734043899</v>
      </c>
      <c r="BK386" s="17">
        <v>0.283830538698015</v>
      </c>
      <c r="BL386" s="17">
        <v>0.18051154143086101</v>
      </c>
      <c r="BM386" s="17"/>
      <c r="BN386" s="17">
        <v>0.24986469016822599</v>
      </c>
      <c r="BO386" s="17">
        <v>0.25113372440991999</v>
      </c>
      <c r="BP386" s="17"/>
      <c r="BQ386" s="17">
        <v>0.243311758590429</v>
      </c>
      <c r="BR386" s="17">
        <v>0.27493015240386498</v>
      </c>
      <c r="BS386" s="17"/>
      <c r="BT386" s="17">
        <v>0.22393512377419</v>
      </c>
      <c r="BU386" s="17"/>
      <c r="BV386" s="17">
        <v>0.18522111210640399</v>
      </c>
      <c r="BW386" s="17">
        <v>0.27735875601493498</v>
      </c>
      <c r="BX386" s="17">
        <v>0.266667822714939</v>
      </c>
      <c r="BY386" s="17"/>
      <c r="BZ386" s="17">
        <v>0.25056172510797903</v>
      </c>
      <c r="CA386" s="17">
        <v>0.30580251965240401</v>
      </c>
      <c r="CB386" s="17">
        <v>0.28352199309361298</v>
      </c>
      <c r="CC386" s="17">
        <v>0.32476954135080299</v>
      </c>
      <c r="CD386" s="17">
        <v>0.261764675679656</v>
      </c>
      <c r="CE386" s="17">
        <v>0.205211634691494</v>
      </c>
      <c r="CF386" s="17">
        <v>0.15682685783054001</v>
      </c>
      <c r="CG386" s="17"/>
      <c r="CH386" s="17">
        <v>0.168349867502671</v>
      </c>
      <c r="CI386" s="17">
        <v>0.17544264710156701</v>
      </c>
      <c r="CJ386" s="17">
        <v>0.34074405755750697</v>
      </c>
      <c r="CK386" s="17">
        <v>0.288110511615007</v>
      </c>
      <c r="CL386" s="17">
        <v>0.130101540392005</v>
      </c>
    </row>
    <row r="387" spans="2:90" x14ac:dyDescent="0.3">
      <c r="B387" t="s">
        <v>220</v>
      </c>
      <c r="C387" s="17">
        <v>0.331354068641532</v>
      </c>
      <c r="D387" s="17">
        <v>0.344111579662645</v>
      </c>
      <c r="E387" s="17">
        <v>0.319447082203693</v>
      </c>
      <c r="F387" s="17"/>
      <c r="G387" s="17">
        <v>0.27592999675674201</v>
      </c>
      <c r="H387" s="17">
        <v>0.29571348824090599</v>
      </c>
      <c r="I387" s="17">
        <v>0.31046405597758098</v>
      </c>
      <c r="J387" s="17">
        <v>0.32322915764950599</v>
      </c>
      <c r="K387" s="17">
        <v>0.33418689869379398</v>
      </c>
      <c r="L387" s="17">
        <v>0.41909190031316401</v>
      </c>
      <c r="M387" s="17"/>
      <c r="N387" s="17">
        <v>0.34762443470113302</v>
      </c>
      <c r="O387" s="17">
        <v>0.316290017433287</v>
      </c>
      <c r="P387" s="17">
        <v>0.35081866929260502</v>
      </c>
      <c r="Q387" s="17">
        <v>0.31380148114995399</v>
      </c>
      <c r="R387" s="17"/>
      <c r="S387" s="17">
        <v>0.29071150446927702</v>
      </c>
      <c r="T387" s="17">
        <v>0.33042709692671202</v>
      </c>
      <c r="U387" s="17">
        <v>0.33653031755979701</v>
      </c>
      <c r="V387" s="17">
        <v>0.35298750144558799</v>
      </c>
      <c r="W387" s="17">
        <v>0.31918682549177002</v>
      </c>
      <c r="X387" s="17">
        <v>0.35943470295110702</v>
      </c>
      <c r="Y387" s="17">
        <v>0.44091638248547899</v>
      </c>
      <c r="Z387" s="17">
        <v>0.25580527489035998</v>
      </c>
      <c r="AA387" s="17">
        <v>0.31761842273030599</v>
      </c>
      <c r="AB387" s="17">
        <v>0.355081113540055</v>
      </c>
      <c r="AC387" s="17">
        <v>0.28362984339391101</v>
      </c>
      <c r="AD387" s="17">
        <v>0.25866531249106101</v>
      </c>
      <c r="AE387" s="17"/>
      <c r="AF387" s="17">
        <v>0.33298092577099397</v>
      </c>
      <c r="AG387" s="17">
        <v>0.36079670589079899</v>
      </c>
      <c r="AH387" s="17">
        <v>0.28510826112896498</v>
      </c>
      <c r="AI387" s="17"/>
      <c r="AJ387" s="17">
        <v>0.33983208814583099</v>
      </c>
      <c r="AK387" s="17">
        <v>0.34803041023465903</v>
      </c>
      <c r="AL387" s="17">
        <v>0.37853990827048001</v>
      </c>
      <c r="AM387" s="17">
        <v>0.30829746068806402</v>
      </c>
      <c r="AN387" s="17">
        <v>0.33021291841390199</v>
      </c>
      <c r="AO387" s="17"/>
      <c r="AP387" s="17">
        <v>0.34784685805764398</v>
      </c>
      <c r="AQ387" s="17">
        <v>0.33119450475796403</v>
      </c>
      <c r="AR387" s="17">
        <v>0.36917190700404501</v>
      </c>
      <c r="AS387" s="17">
        <v>0.31433552127437098</v>
      </c>
      <c r="AT387" s="17">
        <v>0.303801762334029</v>
      </c>
      <c r="AU387" s="17">
        <v>0.36042213321005201</v>
      </c>
      <c r="AV387" s="17"/>
      <c r="AW387" s="17">
        <v>9.7148666169986103E-2</v>
      </c>
      <c r="AX387" s="17">
        <v>0.23987012997592599</v>
      </c>
      <c r="AY387" s="17">
        <v>0.38230482460270598</v>
      </c>
      <c r="AZ387" s="17">
        <v>0.29439144617762603</v>
      </c>
      <c r="BA387" s="17">
        <v>0.30559210442697798</v>
      </c>
      <c r="BB387" s="17">
        <v>0.28270968761153298</v>
      </c>
      <c r="BC387" s="17">
        <v>0.33684897924840201</v>
      </c>
      <c r="BD387" s="17">
        <v>0.37572430972356102</v>
      </c>
      <c r="BE387" s="17">
        <v>0.35570399870299502</v>
      </c>
      <c r="BF387" s="17">
        <v>0.43460685613613598</v>
      </c>
      <c r="BG387" s="17">
        <v>0.274783721500449</v>
      </c>
      <c r="BH387" s="17">
        <v>0.35593695461972102</v>
      </c>
      <c r="BI387" s="17">
        <v>0.397347717154028</v>
      </c>
      <c r="BJ387" s="17">
        <v>0.319641043434093</v>
      </c>
      <c r="BK387" s="17">
        <v>0.46675382003644</v>
      </c>
      <c r="BL387" s="17">
        <v>0.28254876364902598</v>
      </c>
      <c r="BM387" s="17"/>
      <c r="BN387" s="17">
        <v>0.34979715807009198</v>
      </c>
      <c r="BO387" s="17">
        <v>0.30461819365154802</v>
      </c>
      <c r="BP387" s="17"/>
      <c r="BQ387" s="17">
        <v>0.36108816573935698</v>
      </c>
      <c r="BR387" s="17">
        <v>0.31782008819887902</v>
      </c>
      <c r="BS387" s="17"/>
      <c r="BT387" s="17">
        <v>0.31685350781041599</v>
      </c>
      <c r="BU387" s="17"/>
      <c r="BV387" s="17">
        <v>0.35723625008042298</v>
      </c>
      <c r="BW387" s="17">
        <v>0.29676674896818001</v>
      </c>
      <c r="BX387" s="17">
        <v>0.33827137757693398</v>
      </c>
      <c r="BY387" s="17"/>
      <c r="BZ387" s="17">
        <v>0.17920303963948001</v>
      </c>
      <c r="CA387" s="17">
        <v>0.23844408353407101</v>
      </c>
      <c r="CB387" s="17">
        <v>0.280412590408322</v>
      </c>
      <c r="CC387" s="17">
        <v>0.28695193927305901</v>
      </c>
      <c r="CD387" s="17">
        <v>0.37844781583361298</v>
      </c>
      <c r="CE387" s="17">
        <v>0.40175139774494101</v>
      </c>
      <c r="CF387" s="17">
        <v>0.42752116311938598</v>
      </c>
      <c r="CG387" s="17"/>
      <c r="CH387" s="17">
        <v>0.36664733794896098</v>
      </c>
      <c r="CI387" s="17">
        <v>0.442226693101193</v>
      </c>
      <c r="CJ387" s="17">
        <v>0.30146871897401101</v>
      </c>
      <c r="CK387" s="17">
        <v>0.168865145202968</v>
      </c>
      <c r="CL387" s="17">
        <v>0.124099752548232</v>
      </c>
    </row>
    <row r="388" spans="2:90" x14ac:dyDescent="0.3">
      <c r="B388" t="s">
        <v>221</v>
      </c>
      <c r="C388" s="17">
        <v>0.153451598051527</v>
      </c>
      <c r="D388" s="17">
        <v>0.16181649026872899</v>
      </c>
      <c r="E388" s="17">
        <v>0.14649298165817901</v>
      </c>
      <c r="F388" s="17"/>
      <c r="G388" s="17">
        <v>0.22197216026698299</v>
      </c>
      <c r="H388" s="17">
        <v>0.21857313616885601</v>
      </c>
      <c r="I388" s="17">
        <v>0.113147139790799</v>
      </c>
      <c r="J388" s="17">
        <v>0.106413237424258</v>
      </c>
      <c r="K388" s="17">
        <v>9.8586609949118401E-2</v>
      </c>
      <c r="L388" s="17">
        <v>0.162714017534796</v>
      </c>
      <c r="M388" s="17"/>
      <c r="N388" s="17">
        <v>0.21268852877264299</v>
      </c>
      <c r="O388" s="17">
        <v>0.14335740871085501</v>
      </c>
      <c r="P388" s="17">
        <v>0.12768403142062901</v>
      </c>
      <c r="Q388" s="17">
        <v>0.118447140008705</v>
      </c>
      <c r="R388" s="17"/>
      <c r="S388" s="17">
        <v>0.14687064004363701</v>
      </c>
      <c r="T388" s="17">
        <v>0.15694044118453701</v>
      </c>
      <c r="U388" s="17">
        <v>0.18043978578119799</v>
      </c>
      <c r="V388" s="17">
        <v>0.111839235204404</v>
      </c>
      <c r="W388" s="17">
        <v>0.133708853745169</v>
      </c>
      <c r="X388" s="17">
        <v>0.201438266832801</v>
      </c>
      <c r="Y388" s="17">
        <v>0.11557041371058201</v>
      </c>
      <c r="Z388" s="17">
        <v>0.17603057950772</v>
      </c>
      <c r="AA388" s="17">
        <v>0.13648199727399399</v>
      </c>
      <c r="AB388" s="17">
        <v>0.15546423983563901</v>
      </c>
      <c r="AC388" s="17">
        <v>0.20808881749368599</v>
      </c>
      <c r="AD388" s="17">
        <v>0.160382380517059</v>
      </c>
      <c r="AE388" s="17"/>
      <c r="AF388" s="17">
        <v>0.12863032237014299</v>
      </c>
      <c r="AG388" s="17">
        <v>0.14171748223488001</v>
      </c>
      <c r="AH388" s="17">
        <v>0.18269390000247601</v>
      </c>
      <c r="AI388" s="17"/>
      <c r="AJ388" s="17">
        <v>0.17816300306270799</v>
      </c>
      <c r="AK388" s="17">
        <v>0.15397491918352599</v>
      </c>
      <c r="AL388" s="17">
        <v>0.184470036010566</v>
      </c>
      <c r="AM388" s="17">
        <v>0.121087912706611</v>
      </c>
      <c r="AN388" s="17">
        <v>0.14585558426192699</v>
      </c>
      <c r="AO388" s="17"/>
      <c r="AP388" s="17">
        <v>0.18764405193877701</v>
      </c>
      <c r="AQ388" s="17">
        <v>0.17255846189016399</v>
      </c>
      <c r="AR388" s="17">
        <v>0.141596205053869</v>
      </c>
      <c r="AS388" s="17">
        <v>0.13293956752083799</v>
      </c>
      <c r="AT388" s="17">
        <v>0.186940852204216</v>
      </c>
      <c r="AU388" s="17">
        <v>0.11788853696885999</v>
      </c>
      <c r="AV388" s="17"/>
      <c r="AW388" s="17">
        <v>0.16651367973544301</v>
      </c>
      <c r="AX388" s="17">
        <v>0.14874659245070601</v>
      </c>
      <c r="AY388" s="17">
        <v>0.118726237036839</v>
      </c>
      <c r="AZ388" s="17">
        <v>0.11871140958489899</v>
      </c>
      <c r="BA388" s="17">
        <v>0.121811903457916</v>
      </c>
      <c r="BB388" s="17">
        <v>0.102330972817465</v>
      </c>
      <c r="BC388" s="17">
        <v>0.160737266858136</v>
      </c>
      <c r="BD388" s="17">
        <v>0.153810669623094</v>
      </c>
      <c r="BE388" s="17">
        <v>0.12985707259503201</v>
      </c>
      <c r="BF388" s="17">
        <v>0.11000054289202001</v>
      </c>
      <c r="BG388" s="17">
        <v>0.18165953425723499</v>
      </c>
      <c r="BH388" s="17">
        <v>0.18270928635267999</v>
      </c>
      <c r="BI388" s="17">
        <v>0.28140957761631202</v>
      </c>
      <c r="BJ388" s="17">
        <v>0.18887864275559199</v>
      </c>
      <c r="BK388" s="17">
        <v>0.126001815625682</v>
      </c>
      <c r="BL388" s="17">
        <v>0.27948824616191997</v>
      </c>
      <c r="BM388" s="17"/>
      <c r="BN388" s="17">
        <v>0.15409490239561199</v>
      </c>
      <c r="BO388" s="17">
        <v>0.150493432756859</v>
      </c>
      <c r="BP388" s="17"/>
      <c r="BQ388" s="17">
        <v>0.18375301563568699</v>
      </c>
      <c r="BR388" s="17">
        <v>0.115762763933279</v>
      </c>
      <c r="BS388" s="17"/>
      <c r="BT388" s="17">
        <v>0.21378968111134</v>
      </c>
      <c r="BU388" s="17"/>
      <c r="BV388" s="17">
        <v>0.14465368754738001</v>
      </c>
      <c r="BW388" s="17">
        <v>0.16319212516300299</v>
      </c>
      <c r="BX388" s="17">
        <v>0.157661376801426</v>
      </c>
      <c r="BY388" s="17"/>
      <c r="BZ388" s="17">
        <v>5.4211187779552097E-2</v>
      </c>
      <c r="CA388" s="17">
        <v>6.0386485631301799E-2</v>
      </c>
      <c r="CB388" s="17">
        <v>0.12794010156955701</v>
      </c>
      <c r="CC388" s="17">
        <v>0.16167467123946</v>
      </c>
      <c r="CD388" s="17">
        <v>0.187974794034903</v>
      </c>
      <c r="CE388" s="17">
        <v>0.24379412881294801</v>
      </c>
      <c r="CF388" s="17">
        <v>0.26054949418721302</v>
      </c>
      <c r="CG388" s="17"/>
      <c r="CH388" s="17">
        <v>0.21200359058867799</v>
      </c>
      <c r="CI388" s="17">
        <v>0.24275560036623101</v>
      </c>
      <c r="CJ388" s="17">
        <v>9.9170169231940095E-2</v>
      </c>
      <c r="CK388" s="17">
        <v>6.1313568796746702E-2</v>
      </c>
      <c r="CL388" s="17">
        <v>3.9317633679447302E-2</v>
      </c>
    </row>
    <row r="389" spans="2:90" x14ac:dyDescent="0.3">
      <c r="B389" t="s">
        <v>222</v>
      </c>
      <c r="C389" s="17">
        <v>5.0806494094855499E-2</v>
      </c>
      <c r="D389" s="17">
        <v>6.4318707895010693E-2</v>
      </c>
      <c r="E389" s="17">
        <v>3.6972364440275803E-2</v>
      </c>
      <c r="F389" s="17"/>
      <c r="G389" s="17">
        <v>0.106840262093465</v>
      </c>
      <c r="H389" s="17">
        <v>7.4586663954626195E-2</v>
      </c>
      <c r="I389" s="17">
        <v>6.21589340805093E-2</v>
      </c>
      <c r="J389" s="17">
        <v>2.73456121691401E-2</v>
      </c>
      <c r="K389" s="17">
        <v>1.93243598238458E-2</v>
      </c>
      <c r="L389" s="17">
        <v>2.5018461546183798E-2</v>
      </c>
      <c r="M389" s="17"/>
      <c r="N389" s="17">
        <v>7.8706040383923898E-2</v>
      </c>
      <c r="O389" s="17">
        <v>4.8633414096729499E-2</v>
      </c>
      <c r="P389" s="17">
        <v>4.8739936961284799E-2</v>
      </c>
      <c r="Q389" s="17">
        <v>2.5313075451785402E-2</v>
      </c>
      <c r="R389" s="17"/>
      <c r="S389" s="17">
        <v>9.7362122142742605E-2</v>
      </c>
      <c r="T389" s="17">
        <v>4.2588046850954298E-2</v>
      </c>
      <c r="U389" s="17">
        <v>2.3897304793005801E-2</v>
      </c>
      <c r="V389" s="17">
        <v>3.7477675110068498E-2</v>
      </c>
      <c r="W389" s="17">
        <v>4.5686667092984898E-2</v>
      </c>
      <c r="X389" s="17">
        <v>5.86711736616507E-2</v>
      </c>
      <c r="Y389" s="17">
        <v>3.5367482683242503E-2</v>
      </c>
      <c r="Z389" s="17">
        <v>5.4966642749412299E-2</v>
      </c>
      <c r="AA389" s="17">
        <v>5.6528776535355797E-2</v>
      </c>
      <c r="AB389" s="17">
        <v>3.5849333059413999E-2</v>
      </c>
      <c r="AC389" s="17">
        <v>2.54978721471966E-2</v>
      </c>
      <c r="AD389" s="17">
        <v>7.0221340982222602E-2</v>
      </c>
      <c r="AE389" s="17"/>
      <c r="AF389" s="17">
        <v>3.3321815117089801E-2</v>
      </c>
      <c r="AG389" s="17">
        <v>6.7873775112341994E-2</v>
      </c>
      <c r="AH389" s="17">
        <v>4.8385131728548497E-2</v>
      </c>
      <c r="AI389" s="17"/>
      <c r="AJ389" s="17">
        <v>4.43215706605588E-2</v>
      </c>
      <c r="AK389" s="17">
        <v>6.3063486746244998E-2</v>
      </c>
      <c r="AL389" s="17">
        <v>4.6774506273256702E-2</v>
      </c>
      <c r="AM389" s="17">
        <v>5.5247553158987703E-2</v>
      </c>
      <c r="AN389" s="17">
        <v>4.6657450858727502E-2</v>
      </c>
      <c r="AO389" s="17"/>
      <c r="AP389" s="17">
        <v>7.4581851348416606E-2</v>
      </c>
      <c r="AQ389" s="17">
        <v>5.3816655719712801E-2</v>
      </c>
      <c r="AR389" s="17">
        <v>4.8079177986552202E-2</v>
      </c>
      <c r="AS389" s="17">
        <v>4.09567963853706E-2</v>
      </c>
      <c r="AT389" s="17">
        <v>7.2863994942876195E-2</v>
      </c>
      <c r="AU389" s="17">
        <v>2.61785204397584E-2</v>
      </c>
      <c r="AV389" s="17"/>
      <c r="AW389" s="17">
        <v>0</v>
      </c>
      <c r="AX389" s="17">
        <v>3.45590324290811E-2</v>
      </c>
      <c r="AY389" s="17">
        <v>3.9754961870317303E-2</v>
      </c>
      <c r="AZ389" s="17">
        <v>2.2722239479179999E-2</v>
      </c>
      <c r="BA389" s="17">
        <v>5.1214468839182098E-2</v>
      </c>
      <c r="BB389" s="17">
        <v>5.0705835940135599E-2</v>
      </c>
      <c r="BC389" s="17">
        <v>4.0704827851705302E-2</v>
      </c>
      <c r="BD389" s="17">
        <v>3.7796453549414501E-2</v>
      </c>
      <c r="BE389" s="17">
        <v>4.0266989185862197E-2</v>
      </c>
      <c r="BF389" s="17">
        <v>9.9234778623461598E-3</v>
      </c>
      <c r="BG389" s="17">
        <v>4.7692577608668699E-2</v>
      </c>
      <c r="BH389" s="17">
        <v>5.66398873146126E-2</v>
      </c>
      <c r="BI389" s="17">
        <v>4.5759171615172303E-2</v>
      </c>
      <c r="BJ389" s="17">
        <v>9.9814028782166803E-2</v>
      </c>
      <c r="BK389" s="17">
        <v>6.14458539411354E-2</v>
      </c>
      <c r="BL389" s="17">
        <v>0.157245019448323</v>
      </c>
      <c r="BM389" s="17"/>
      <c r="BN389" s="17">
        <v>5.0747650152971703E-2</v>
      </c>
      <c r="BO389" s="17">
        <v>5.07685655570842E-2</v>
      </c>
      <c r="BP389" s="17"/>
      <c r="BQ389" s="17">
        <v>7.8998803545880805E-2</v>
      </c>
      <c r="BR389" s="17">
        <v>4.1677789324004497E-2</v>
      </c>
      <c r="BS389" s="17"/>
      <c r="BT389" s="17">
        <v>7.5442046524267004E-2</v>
      </c>
      <c r="BU389" s="17"/>
      <c r="BV389" s="17">
        <v>4.1472428922677801E-2</v>
      </c>
      <c r="BW389" s="17">
        <v>4.8191826347653802E-2</v>
      </c>
      <c r="BX389" s="17">
        <v>5.3281403910828702E-2</v>
      </c>
      <c r="BY389" s="17"/>
      <c r="BZ389" s="17">
        <v>2.8445870906462702E-2</v>
      </c>
      <c r="CA389" s="17">
        <v>1.92240145754712E-2</v>
      </c>
      <c r="CB389" s="17">
        <v>3.6658639671680399E-2</v>
      </c>
      <c r="CC389" s="17">
        <v>6.2027712313230399E-2</v>
      </c>
      <c r="CD389" s="17">
        <v>5.3571043316067497E-2</v>
      </c>
      <c r="CE389" s="17">
        <v>7.0126398560106898E-2</v>
      </c>
      <c r="CF389" s="17">
        <v>9.8762410586833799E-2</v>
      </c>
      <c r="CG389" s="17"/>
      <c r="CH389" s="17">
        <v>0.15471822087588499</v>
      </c>
      <c r="CI389" s="17">
        <v>5.3170450649963001E-2</v>
      </c>
      <c r="CJ389" s="17">
        <v>3.2880589473211499E-2</v>
      </c>
      <c r="CK389" s="17">
        <v>3.2284330030403999E-2</v>
      </c>
      <c r="CL389" s="17">
        <v>1.17040203552938E-2</v>
      </c>
    </row>
    <row r="390" spans="2:90" x14ac:dyDescent="0.3">
      <c r="B390" t="s">
        <v>223</v>
      </c>
      <c r="C390" s="17">
        <v>4.8863539686687198E-2</v>
      </c>
      <c r="D390" s="17">
        <v>4.1345551873918099E-2</v>
      </c>
      <c r="E390" s="17">
        <v>5.6598229743776297E-2</v>
      </c>
      <c r="F390" s="17"/>
      <c r="G390" s="17">
        <v>2.4886472379373699E-2</v>
      </c>
      <c r="H390" s="17">
        <v>2.6384245089101099E-2</v>
      </c>
      <c r="I390" s="17">
        <v>4.1097817907236503E-2</v>
      </c>
      <c r="J390" s="17">
        <v>6.7862023753855499E-2</v>
      </c>
      <c r="K390" s="17">
        <v>7.1459791535785994E-2</v>
      </c>
      <c r="L390" s="17">
        <v>5.8938912892074001E-2</v>
      </c>
      <c r="M390" s="17"/>
      <c r="N390" s="17">
        <v>2.3640424622842798E-2</v>
      </c>
      <c r="O390" s="17">
        <v>2.3805229288409301E-2</v>
      </c>
      <c r="P390" s="17">
        <v>5.1339097018954803E-2</v>
      </c>
      <c r="Q390" s="17">
        <v>0.100374728863395</v>
      </c>
      <c r="R390" s="17"/>
      <c r="S390" s="17">
        <v>4.4809546765125503E-2</v>
      </c>
      <c r="T390" s="17">
        <v>5.8047484830261203E-2</v>
      </c>
      <c r="U390" s="17">
        <v>4.5377539762197001E-2</v>
      </c>
      <c r="V390" s="17">
        <v>4.8544060304083397E-2</v>
      </c>
      <c r="W390" s="17">
        <v>8.4560922407342504E-2</v>
      </c>
      <c r="X390" s="17">
        <v>5.3826627473051003E-2</v>
      </c>
      <c r="Y390" s="17">
        <v>4.7414761753248803E-2</v>
      </c>
      <c r="Z390" s="17">
        <v>3.0890792651318302E-2</v>
      </c>
      <c r="AA390" s="17">
        <v>4.3870546924059499E-2</v>
      </c>
      <c r="AB390" s="17">
        <v>3.5199740195625301E-2</v>
      </c>
      <c r="AC390" s="17">
        <v>3.5149196707672303E-2</v>
      </c>
      <c r="AD390" s="17">
        <v>5.0037750383588098E-2</v>
      </c>
      <c r="AE390" s="17"/>
      <c r="AF390" s="17">
        <v>6.9367650032300596E-2</v>
      </c>
      <c r="AG390" s="17">
        <v>2.9479411206283401E-2</v>
      </c>
      <c r="AH390" s="17">
        <v>7.3406132599243806E-2</v>
      </c>
      <c r="AI390" s="17"/>
      <c r="AJ390" s="17">
        <v>3.1412746124548599E-2</v>
      </c>
      <c r="AK390" s="17">
        <v>4.18812659796238E-2</v>
      </c>
      <c r="AL390" s="17">
        <v>5.7481176941383501E-2</v>
      </c>
      <c r="AM390" s="17">
        <v>5.6430422739807501E-2</v>
      </c>
      <c r="AN390" s="17">
        <v>3.8744396274694198E-2</v>
      </c>
      <c r="AO390" s="17"/>
      <c r="AP390" s="17">
        <v>4.2493066340622103E-2</v>
      </c>
      <c r="AQ390" s="17">
        <v>3.4892118750862497E-2</v>
      </c>
      <c r="AR390" s="17">
        <v>5.8233592473980501E-2</v>
      </c>
      <c r="AS390" s="17">
        <v>5.25078285015343E-2</v>
      </c>
      <c r="AT390" s="17">
        <v>1.51434367350712E-2</v>
      </c>
      <c r="AU390" s="17">
        <v>2.42319277569433E-2</v>
      </c>
      <c r="AV390" s="17"/>
      <c r="AW390" s="17">
        <v>0.190210950538134</v>
      </c>
      <c r="AX390" s="17">
        <v>0.195929633612835</v>
      </c>
      <c r="AY390" s="17">
        <v>6.6938276919183304E-2</v>
      </c>
      <c r="AZ390" s="17">
        <v>8.3846142216927003E-2</v>
      </c>
      <c r="BA390" s="17">
        <v>6.5934118965295205E-2</v>
      </c>
      <c r="BB390" s="17">
        <v>4.73869892686372E-2</v>
      </c>
      <c r="BC390" s="17">
        <v>5.0912767481796403E-3</v>
      </c>
      <c r="BD390" s="17">
        <v>6.2940491799377302E-2</v>
      </c>
      <c r="BE390" s="17">
        <v>2.3640408262321801E-2</v>
      </c>
      <c r="BF390" s="17">
        <v>4.7602436484882701E-2</v>
      </c>
      <c r="BG390" s="17">
        <v>1.36184538263147E-2</v>
      </c>
      <c r="BH390" s="17">
        <v>1.9510107371869399E-2</v>
      </c>
      <c r="BI390" s="17">
        <v>1.22408244995699E-2</v>
      </c>
      <c r="BJ390" s="17">
        <v>0</v>
      </c>
      <c r="BK390" s="17">
        <v>4.2805627300106397E-2</v>
      </c>
      <c r="BL390" s="17">
        <v>9.0336360388433793E-3</v>
      </c>
      <c r="BM390" s="17"/>
      <c r="BN390" s="17">
        <v>3.4957693670709403E-2</v>
      </c>
      <c r="BO390" s="17">
        <v>6.8785196750384206E-2</v>
      </c>
      <c r="BP390" s="17"/>
      <c r="BQ390" s="17">
        <v>4.3171965820501902E-2</v>
      </c>
      <c r="BR390" s="17">
        <v>3.3137973523526397E-2</v>
      </c>
      <c r="BS390" s="17"/>
      <c r="BT390" s="17">
        <v>2.7183778372233999E-2</v>
      </c>
      <c r="BU390" s="17"/>
      <c r="BV390" s="17">
        <v>9.1232961112795094E-2</v>
      </c>
      <c r="BW390" s="17">
        <v>3.9368488689168597E-2</v>
      </c>
      <c r="BX390" s="17">
        <v>3.0188495567912602E-2</v>
      </c>
      <c r="BY390" s="17"/>
      <c r="BZ390" s="17">
        <v>8.4673157927289494E-2</v>
      </c>
      <c r="CA390" s="17">
        <v>6.2375560168630599E-2</v>
      </c>
      <c r="CB390" s="17">
        <v>6.04302677523837E-2</v>
      </c>
      <c r="CC390" s="17">
        <v>3.1794555928206E-2</v>
      </c>
      <c r="CD390" s="17">
        <v>2.39149113139208E-2</v>
      </c>
      <c r="CE390" s="17">
        <v>3.7292446331544798E-2</v>
      </c>
      <c r="CF390" s="17">
        <v>2.43111536011376E-2</v>
      </c>
      <c r="CG390" s="17"/>
      <c r="CH390" s="17">
        <v>4.4798231782064997E-2</v>
      </c>
      <c r="CI390" s="17">
        <v>3.6807702483465897E-2</v>
      </c>
      <c r="CJ390" s="17">
        <v>3.3856542688051501E-2</v>
      </c>
      <c r="CK390" s="17">
        <v>7.9398687367319004E-2</v>
      </c>
      <c r="CL390" s="17">
        <v>0.18978697270898701</v>
      </c>
    </row>
    <row r="391" spans="2:90" x14ac:dyDescent="0.3">
      <c r="B391" t="s">
        <v>118</v>
      </c>
      <c r="C391" s="17">
        <v>9.3477159616848406E-3</v>
      </c>
      <c r="D391" s="17">
        <v>6.8348463209451501E-3</v>
      </c>
      <c r="E391" s="17">
        <v>1.1877649138416701E-2</v>
      </c>
      <c r="F391" s="17"/>
      <c r="G391" s="17">
        <v>2.7808214640406701E-2</v>
      </c>
      <c r="H391" s="17">
        <v>1.8009629995692798E-2</v>
      </c>
      <c r="I391" s="17">
        <v>8.4204394456331502E-3</v>
      </c>
      <c r="J391" s="17">
        <v>2.98791059670121E-3</v>
      </c>
      <c r="K391" s="17">
        <v>3.27841608657033E-3</v>
      </c>
      <c r="L391" s="17">
        <v>0</v>
      </c>
      <c r="M391" s="17"/>
      <c r="N391" s="17">
        <v>9.4660328867259003E-3</v>
      </c>
      <c r="O391" s="17">
        <v>1.2241305264331599E-2</v>
      </c>
      <c r="P391" s="17">
        <v>9.9709008625311606E-3</v>
      </c>
      <c r="Q391" s="17">
        <v>5.7616990672153803E-3</v>
      </c>
      <c r="R391" s="17"/>
      <c r="S391" s="17">
        <v>1.1096759998982899E-2</v>
      </c>
      <c r="T391" s="17">
        <v>6.2732407712407599E-3</v>
      </c>
      <c r="U391" s="17">
        <v>1.29654524612603E-2</v>
      </c>
      <c r="V391" s="17">
        <v>5.71456294028495E-3</v>
      </c>
      <c r="W391" s="17">
        <v>6.5526227619075398E-3</v>
      </c>
      <c r="X391" s="17">
        <v>1.36615191765388E-2</v>
      </c>
      <c r="Y391" s="17">
        <v>6.8277524150561E-3</v>
      </c>
      <c r="Z391" s="17">
        <v>1.00088451406391E-2</v>
      </c>
      <c r="AA391" s="17">
        <v>0</v>
      </c>
      <c r="AB391" s="17">
        <v>2.5203605826084701E-2</v>
      </c>
      <c r="AC391" s="17">
        <v>1.05836817947394E-2</v>
      </c>
      <c r="AD391" s="17">
        <v>0</v>
      </c>
      <c r="AE391" s="17"/>
      <c r="AF391" s="17">
        <v>7.8111180926535998E-3</v>
      </c>
      <c r="AG391" s="17">
        <v>1.03144827498936E-2</v>
      </c>
      <c r="AH391" s="17">
        <v>1.16863630106964E-2</v>
      </c>
      <c r="AI391" s="17"/>
      <c r="AJ391" s="17">
        <v>2.3289942502112901E-3</v>
      </c>
      <c r="AK391" s="17">
        <v>6.5896060027975101E-3</v>
      </c>
      <c r="AL391" s="17">
        <v>1.3124881773094701E-2</v>
      </c>
      <c r="AM391" s="17">
        <v>6.7057508184618798E-3</v>
      </c>
      <c r="AN391" s="17">
        <v>2.9007772132941201E-2</v>
      </c>
      <c r="AO391" s="17"/>
      <c r="AP391" s="17">
        <v>5.0211873563116302E-3</v>
      </c>
      <c r="AQ391" s="17">
        <v>2.7694551945452901E-3</v>
      </c>
      <c r="AR391" s="17">
        <v>2.2806951753776099E-2</v>
      </c>
      <c r="AS391" s="17">
        <v>5.95868353496142E-3</v>
      </c>
      <c r="AT391" s="17">
        <v>2.1847016570483699E-2</v>
      </c>
      <c r="AU391" s="17">
        <v>1.6969778134810501E-2</v>
      </c>
      <c r="AV391" s="17"/>
      <c r="AW391" s="17">
        <v>0</v>
      </c>
      <c r="AX391" s="17">
        <v>9.3278249354056403E-3</v>
      </c>
      <c r="AY391" s="17">
        <v>2.3460589538472E-2</v>
      </c>
      <c r="AZ391" s="17">
        <v>7.5980730792270697E-3</v>
      </c>
      <c r="BA391" s="17">
        <v>9.0077628242150806E-3</v>
      </c>
      <c r="BB391" s="17">
        <v>1.8723429709326101E-2</v>
      </c>
      <c r="BC391" s="17">
        <v>0</v>
      </c>
      <c r="BD391" s="17">
        <v>1.39579724687086E-2</v>
      </c>
      <c r="BE391" s="17">
        <v>0</v>
      </c>
      <c r="BF391" s="17">
        <v>1.0688447962103199E-2</v>
      </c>
      <c r="BG391" s="17">
        <v>0</v>
      </c>
      <c r="BH391" s="17">
        <v>1.02189215364798E-2</v>
      </c>
      <c r="BI391" s="17">
        <v>0</v>
      </c>
      <c r="BJ391" s="17">
        <v>0</v>
      </c>
      <c r="BK391" s="17">
        <v>0</v>
      </c>
      <c r="BL391" s="17">
        <v>1.40234861649805E-2</v>
      </c>
      <c r="BM391" s="17"/>
      <c r="BN391" s="17">
        <v>5.5460616601059097E-3</v>
      </c>
      <c r="BO391" s="17">
        <v>1.47358259179034E-2</v>
      </c>
      <c r="BP391" s="17"/>
      <c r="BQ391" s="17">
        <v>5.6234042257501003E-3</v>
      </c>
      <c r="BR391" s="17">
        <v>5.4615978504549004E-3</v>
      </c>
      <c r="BS391" s="17"/>
      <c r="BT391" s="17">
        <v>4.3921293811500298E-3</v>
      </c>
      <c r="BU391" s="17"/>
      <c r="BV391" s="17">
        <v>9.1018187677223104E-3</v>
      </c>
      <c r="BW391" s="17">
        <v>2.0684922211117101E-2</v>
      </c>
      <c r="BX391" s="17">
        <v>4.2832703386259004E-3</v>
      </c>
      <c r="BY391" s="17"/>
      <c r="BZ391" s="17">
        <v>4.0436878475270102E-3</v>
      </c>
      <c r="CA391" s="17">
        <v>9.6550184145136001E-3</v>
      </c>
      <c r="CB391" s="17">
        <v>3.8347910569311002E-3</v>
      </c>
      <c r="CC391" s="17">
        <v>8.2798414605500699E-3</v>
      </c>
      <c r="CD391" s="17">
        <v>1.32630993709466E-2</v>
      </c>
      <c r="CE391" s="17">
        <v>0</v>
      </c>
      <c r="CF391" s="17">
        <v>3.12339200992949E-3</v>
      </c>
      <c r="CG391" s="17"/>
      <c r="CH391" s="17">
        <v>8.1577832969453694E-3</v>
      </c>
      <c r="CI391" s="17">
        <v>6.58157566796971E-3</v>
      </c>
      <c r="CJ391" s="17">
        <v>1.2789513014171101E-2</v>
      </c>
      <c r="CK391" s="17">
        <v>1.0958799176191299E-2</v>
      </c>
      <c r="CL391" s="17">
        <v>0</v>
      </c>
    </row>
    <row r="392" spans="2:90" x14ac:dyDescent="0.3">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row>
    <row r="393" spans="2:90" x14ac:dyDescent="0.3">
      <c r="B393" s="6" t="s">
        <v>226</v>
      </c>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row>
    <row r="394" spans="2:90" x14ac:dyDescent="0.3">
      <c r="B394" s="24" t="s">
        <v>110</v>
      </c>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row>
    <row r="395" spans="2:90" x14ac:dyDescent="0.3">
      <c r="B395" t="s">
        <v>218</v>
      </c>
      <c r="C395" s="17">
        <v>0.16186927949459801</v>
      </c>
      <c r="D395" s="17">
        <v>0.14238605782004701</v>
      </c>
      <c r="E395" s="17">
        <v>0.17833512533115201</v>
      </c>
      <c r="F395" s="17"/>
      <c r="G395" s="17">
        <v>0.15012370469521799</v>
      </c>
      <c r="H395" s="17">
        <v>0.105268064698977</v>
      </c>
      <c r="I395" s="17">
        <v>0.16878508197056999</v>
      </c>
      <c r="J395" s="17">
        <v>0.231581174149638</v>
      </c>
      <c r="K395" s="17">
        <v>0.16657468396900799</v>
      </c>
      <c r="L395" s="17">
        <v>0.15051429526750101</v>
      </c>
      <c r="M395" s="17"/>
      <c r="N395" s="17">
        <v>7.3869391620131897E-2</v>
      </c>
      <c r="O395" s="17">
        <v>0.185646072906026</v>
      </c>
      <c r="P395" s="17">
        <v>0.158957355744653</v>
      </c>
      <c r="Q395" s="17">
        <v>0.236234032757107</v>
      </c>
      <c r="R395" s="17"/>
      <c r="S395" s="17">
        <v>0.111506740153025</v>
      </c>
      <c r="T395" s="17">
        <v>0.18509352662690301</v>
      </c>
      <c r="U395" s="17">
        <v>0.15638133797724299</v>
      </c>
      <c r="V395" s="17">
        <v>0.153567604892623</v>
      </c>
      <c r="W395" s="17">
        <v>0.149749108434022</v>
      </c>
      <c r="X395" s="17">
        <v>0.13990419009478899</v>
      </c>
      <c r="Y395" s="17">
        <v>0.154615697041704</v>
      </c>
      <c r="Z395" s="17">
        <v>0.247942981465923</v>
      </c>
      <c r="AA395" s="17">
        <v>0.17969790561417501</v>
      </c>
      <c r="AB395" s="17">
        <v>0.180319730595948</v>
      </c>
      <c r="AC395" s="17">
        <v>0.17753953045113399</v>
      </c>
      <c r="AD395" s="17">
        <v>0.18788129174169699</v>
      </c>
      <c r="AE395" s="17"/>
      <c r="AF395" s="17">
        <v>0.17210402250457199</v>
      </c>
      <c r="AG395" s="17">
        <v>0.15529674822457001</v>
      </c>
      <c r="AH395" s="17">
        <v>0.16617856251464999</v>
      </c>
      <c r="AI395" s="17"/>
      <c r="AJ395" s="17">
        <v>0.13188824895139101</v>
      </c>
      <c r="AK395" s="17">
        <v>0.14245463032609701</v>
      </c>
      <c r="AL395" s="17">
        <v>0.13639618553872301</v>
      </c>
      <c r="AM395" s="17">
        <v>0.22028663593246101</v>
      </c>
      <c r="AN395" s="17">
        <v>0.21618216365844001</v>
      </c>
      <c r="AO395" s="17"/>
      <c r="AP395" s="17">
        <v>0.113613904249575</v>
      </c>
      <c r="AQ395" s="17">
        <v>0.117554532510235</v>
      </c>
      <c r="AR395" s="17">
        <v>0.17367486974983801</v>
      </c>
      <c r="AS395" s="17">
        <v>0.21048896246249199</v>
      </c>
      <c r="AT395" s="17">
        <v>0.20310094135826601</v>
      </c>
      <c r="AU395" s="17">
        <v>0.157895000409043</v>
      </c>
      <c r="AV395" s="17"/>
      <c r="AW395" s="17">
        <v>0.28430383839478401</v>
      </c>
      <c r="AX395" s="17">
        <v>0.316953326461201</v>
      </c>
      <c r="AY395" s="17">
        <v>0.244457584989933</v>
      </c>
      <c r="AZ395" s="17">
        <v>0.22283506017610599</v>
      </c>
      <c r="BA395" s="17">
        <v>0.16426468683173201</v>
      </c>
      <c r="BB395" s="17">
        <v>0.218098601432346</v>
      </c>
      <c r="BC395" s="17">
        <v>0.15858470319325499</v>
      </c>
      <c r="BD395" s="17">
        <v>0.105729210978093</v>
      </c>
      <c r="BE395" s="17">
        <v>0.173927468552734</v>
      </c>
      <c r="BF395" s="17">
        <v>9.0846456740758197E-2</v>
      </c>
      <c r="BG395" s="17">
        <v>0.14860563282099501</v>
      </c>
      <c r="BH395" s="17">
        <v>0.113419162668216</v>
      </c>
      <c r="BI395" s="17">
        <v>7.5663033490465298E-2</v>
      </c>
      <c r="BJ395" s="17">
        <v>8.2751208988835701E-2</v>
      </c>
      <c r="BK395" s="17">
        <v>0.10278350526423601</v>
      </c>
      <c r="BL395" s="17">
        <v>7.2316863176193694E-2</v>
      </c>
      <c r="BM395" s="17"/>
      <c r="BN395" s="17">
        <v>0.15245042235055201</v>
      </c>
      <c r="BO395" s="17">
        <v>0.17618124318315101</v>
      </c>
      <c r="BP395" s="17"/>
      <c r="BQ395" s="17">
        <v>0.10743509497138699</v>
      </c>
      <c r="BR395" s="17">
        <v>0.20574730377077899</v>
      </c>
      <c r="BS395" s="17"/>
      <c r="BT395" s="17">
        <v>0.118071995681182</v>
      </c>
      <c r="BU395" s="17"/>
      <c r="BV395" s="17">
        <v>0.196647825221241</v>
      </c>
      <c r="BW395" s="17">
        <v>0.159871208005648</v>
      </c>
      <c r="BX395" s="17">
        <v>0.14299281209534101</v>
      </c>
      <c r="BY395" s="17"/>
      <c r="BZ395" s="17">
        <v>0.40547236952960902</v>
      </c>
      <c r="CA395" s="17">
        <v>0.31192022619992199</v>
      </c>
      <c r="CB395" s="17">
        <v>0.19025414298302501</v>
      </c>
      <c r="CC395" s="17">
        <v>0.12220127323306899</v>
      </c>
      <c r="CD395" s="17">
        <v>9.9912359714320706E-2</v>
      </c>
      <c r="CE395" s="17">
        <v>6.3819654271128498E-2</v>
      </c>
      <c r="CF395" s="17">
        <v>3.2423842286446E-2</v>
      </c>
      <c r="CG395" s="17"/>
      <c r="CH395" s="17">
        <v>6.94043028752582E-2</v>
      </c>
      <c r="CI395" s="17">
        <v>5.9726331625269399E-2</v>
      </c>
      <c r="CJ395" s="17">
        <v>0.16422678137789401</v>
      </c>
      <c r="CK395" s="17">
        <v>0.37688665239292202</v>
      </c>
      <c r="CL395" s="17">
        <v>0.475993832739244</v>
      </c>
    </row>
    <row r="396" spans="2:90" x14ac:dyDescent="0.3">
      <c r="B396" t="s">
        <v>219</v>
      </c>
      <c r="C396" s="17">
        <v>0.20525254859803299</v>
      </c>
      <c r="D396" s="17">
        <v>0.19579326697871299</v>
      </c>
      <c r="E396" s="17">
        <v>0.21516559879255001</v>
      </c>
      <c r="F396" s="17"/>
      <c r="G396" s="17">
        <v>0.16371594408376899</v>
      </c>
      <c r="H396" s="17">
        <v>0.23977700226004001</v>
      </c>
      <c r="I396" s="17">
        <v>0.27587813268098799</v>
      </c>
      <c r="J396" s="17">
        <v>0.214634796178343</v>
      </c>
      <c r="K396" s="17">
        <v>0.24673560899170399</v>
      </c>
      <c r="L396" s="17">
        <v>0.11136357083074901</v>
      </c>
      <c r="M396" s="17"/>
      <c r="N396" s="17">
        <v>0.20071199342601601</v>
      </c>
      <c r="O396" s="17">
        <v>0.213117046925726</v>
      </c>
      <c r="P396" s="17">
        <v>0.20623204708106499</v>
      </c>
      <c r="Q396" s="17">
        <v>0.20084358465397201</v>
      </c>
      <c r="R396" s="17"/>
      <c r="S396" s="17">
        <v>0.21166796896309401</v>
      </c>
      <c r="T396" s="17">
        <v>0.2085121318464</v>
      </c>
      <c r="U396" s="17">
        <v>0.16976136370247999</v>
      </c>
      <c r="V396" s="17">
        <v>0.21833378400425801</v>
      </c>
      <c r="W396" s="17">
        <v>0.258146543576245</v>
      </c>
      <c r="X396" s="17">
        <v>0.188548340663616</v>
      </c>
      <c r="Y396" s="17">
        <v>0.192618189211237</v>
      </c>
      <c r="Z396" s="17">
        <v>0.23766423705484199</v>
      </c>
      <c r="AA396" s="17">
        <v>0.22166919659936701</v>
      </c>
      <c r="AB396" s="17">
        <v>0.165812977499256</v>
      </c>
      <c r="AC396" s="17">
        <v>0.16436225211227301</v>
      </c>
      <c r="AD396" s="17">
        <v>0.25961742113214797</v>
      </c>
      <c r="AE396" s="17"/>
      <c r="AF396" s="17">
        <v>0.206365041099868</v>
      </c>
      <c r="AG396" s="17">
        <v>0.20813699034306099</v>
      </c>
      <c r="AH396" s="17">
        <v>0.217599483280394</v>
      </c>
      <c r="AI396" s="17"/>
      <c r="AJ396" s="17">
        <v>0.15986374850160201</v>
      </c>
      <c r="AK396" s="17">
        <v>0.21728154022639901</v>
      </c>
      <c r="AL396" s="17">
        <v>0.17692708349035399</v>
      </c>
      <c r="AM396" s="17">
        <v>0.243273856169263</v>
      </c>
      <c r="AN396" s="17">
        <v>0.201531973842241</v>
      </c>
      <c r="AO396" s="17"/>
      <c r="AP396" s="17">
        <v>0.19670794359454799</v>
      </c>
      <c r="AQ396" s="17">
        <v>0.186809277389268</v>
      </c>
      <c r="AR396" s="17">
        <v>0.195347561860781</v>
      </c>
      <c r="AS396" s="17">
        <v>0.214561170857164</v>
      </c>
      <c r="AT396" s="17">
        <v>0.260124545512668</v>
      </c>
      <c r="AU396" s="17">
        <v>0.19549738182395199</v>
      </c>
      <c r="AV396" s="17"/>
      <c r="AW396" s="17">
        <v>0.15560357602511299</v>
      </c>
      <c r="AX396" s="17">
        <v>0.12917619939318001</v>
      </c>
      <c r="AY396" s="17">
        <v>0.16427726932921899</v>
      </c>
      <c r="AZ396" s="17">
        <v>0.17203679651713799</v>
      </c>
      <c r="BA396" s="17">
        <v>0.19708025243566199</v>
      </c>
      <c r="BB396" s="17">
        <v>0.16982933391791999</v>
      </c>
      <c r="BC396" s="17">
        <v>0.23042959408541999</v>
      </c>
      <c r="BD396" s="17">
        <v>0.24005333628922901</v>
      </c>
      <c r="BE396" s="17">
        <v>0.242275822904193</v>
      </c>
      <c r="BF396" s="17">
        <v>0.31723951498012998</v>
      </c>
      <c r="BG396" s="17">
        <v>0.24208558798204</v>
      </c>
      <c r="BH396" s="17">
        <v>0.21548145595679399</v>
      </c>
      <c r="BI396" s="17">
        <v>0.18099131683297301</v>
      </c>
      <c r="BJ396" s="17">
        <v>0.22843374349221601</v>
      </c>
      <c r="BK396" s="17">
        <v>0.19072209465467399</v>
      </c>
      <c r="BL396" s="17">
        <v>0.19419468978447901</v>
      </c>
      <c r="BM396" s="17"/>
      <c r="BN396" s="17">
        <v>0.212622316330766</v>
      </c>
      <c r="BO396" s="17">
        <v>0.19471977552575101</v>
      </c>
      <c r="BP396" s="17"/>
      <c r="BQ396" s="17">
        <v>0.20352772194391699</v>
      </c>
      <c r="BR396" s="17">
        <v>0.24670201852909299</v>
      </c>
      <c r="BS396" s="17"/>
      <c r="BT396" s="17">
        <v>0.22026346652339901</v>
      </c>
      <c r="BU396" s="17"/>
      <c r="BV396" s="17">
        <v>0.18096098351319201</v>
      </c>
      <c r="BW396" s="17">
        <v>0.22131201274874701</v>
      </c>
      <c r="BX396" s="17">
        <v>0.21065770374358</v>
      </c>
      <c r="BY396" s="17"/>
      <c r="BZ396" s="17">
        <v>0.23043451152279601</v>
      </c>
      <c r="CA396" s="17">
        <v>0.26931737784468102</v>
      </c>
      <c r="CB396" s="17">
        <v>0.21412480807836801</v>
      </c>
      <c r="CC396" s="17">
        <v>0.23948469404926201</v>
      </c>
      <c r="CD396" s="17">
        <v>0.212289256047969</v>
      </c>
      <c r="CE396" s="17">
        <v>0.17311525041377401</v>
      </c>
      <c r="CF396" s="17">
        <v>0.13922183105138899</v>
      </c>
      <c r="CG396" s="17"/>
      <c r="CH396" s="17">
        <v>0.105070503954262</v>
      </c>
      <c r="CI396" s="17">
        <v>0.16480321089883099</v>
      </c>
      <c r="CJ396" s="17">
        <v>0.24992470899570501</v>
      </c>
      <c r="CK396" s="17">
        <v>0.26383070690742799</v>
      </c>
      <c r="CL396" s="17">
        <v>0.186541651627287</v>
      </c>
    </row>
    <row r="397" spans="2:90" x14ac:dyDescent="0.3">
      <c r="B397" t="s">
        <v>220</v>
      </c>
      <c r="C397" s="17">
        <v>0.321195279237176</v>
      </c>
      <c r="D397" s="17">
        <v>0.33555182086035301</v>
      </c>
      <c r="E397" s="17">
        <v>0.30971071606320799</v>
      </c>
      <c r="F397" s="17"/>
      <c r="G397" s="17">
        <v>0.24818672948499201</v>
      </c>
      <c r="H397" s="17">
        <v>0.322281814354756</v>
      </c>
      <c r="I397" s="17">
        <v>0.32506737293233201</v>
      </c>
      <c r="J397" s="17">
        <v>0.36360800640794999</v>
      </c>
      <c r="K397" s="17">
        <v>0.341983551519975</v>
      </c>
      <c r="L397" s="17">
        <v>0.31726719948527499</v>
      </c>
      <c r="M397" s="17"/>
      <c r="N397" s="17">
        <v>0.339757295474579</v>
      </c>
      <c r="O397" s="17">
        <v>0.324883563774717</v>
      </c>
      <c r="P397" s="17">
        <v>0.32769311865136402</v>
      </c>
      <c r="Q397" s="17">
        <v>0.29095434871257098</v>
      </c>
      <c r="R397" s="17"/>
      <c r="S397" s="17">
        <v>0.30716819497445202</v>
      </c>
      <c r="T397" s="17">
        <v>0.27764857063693399</v>
      </c>
      <c r="U397" s="17">
        <v>0.32295233052991201</v>
      </c>
      <c r="V397" s="17">
        <v>0.32970205233668098</v>
      </c>
      <c r="W397" s="17">
        <v>0.35094975551945601</v>
      </c>
      <c r="X397" s="17">
        <v>0.35315349513424599</v>
      </c>
      <c r="Y397" s="17">
        <v>0.30078492703078302</v>
      </c>
      <c r="Z397" s="17">
        <v>0.27630298293372302</v>
      </c>
      <c r="AA397" s="17">
        <v>0.30095804733340997</v>
      </c>
      <c r="AB397" s="17">
        <v>0.38201998873079202</v>
      </c>
      <c r="AC397" s="17">
        <v>0.35764536140664899</v>
      </c>
      <c r="AD397" s="17">
        <v>0.32639549543365198</v>
      </c>
      <c r="AE397" s="17"/>
      <c r="AF397" s="17">
        <v>0.30774976619420902</v>
      </c>
      <c r="AG397" s="17">
        <v>0.34140421047521202</v>
      </c>
      <c r="AH397" s="17">
        <v>0.30911930407462901</v>
      </c>
      <c r="AI397" s="17"/>
      <c r="AJ397" s="17">
        <v>0.37293465494661199</v>
      </c>
      <c r="AK397" s="17">
        <v>0.31190378744834502</v>
      </c>
      <c r="AL397" s="17">
        <v>0.33626423218436402</v>
      </c>
      <c r="AM397" s="17">
        <v>0.29573697851380598</v>
      </c>
      <c r="AN397" s="17">
        <v>0.31133979552834301</v>
      </c>
      <c r="AO397" s="17"/>
      <c r="AP397" s="17">
        <v>0.33223738597616098</v>
      </c>
      <c r="AQ397" s="17">
        <v>0.37896178739168201</v>
      </c>
      <c r="AR397" s="17">
        <v>0.28034107963599297</v>
      </c>
      <c r="AS397" s="17">
        <v>0.28646885170064301</v>
      </c>
      <c r="AT397" s="17">
        <v>0.264547665007413</v>
      </c>
      <c r="AU397" s="17">
        <v>0.33505101267878901</v>
      </c>
      <c r="AV397" s="17"/>
      <c r="AW397" s="17">
        <v>0.266639116396925</v>
      </c>
      <c r="AX397" s="17">
        <v>0.171158656448888</v>
      </c>
      <c r="AY397" s="17">
        <v>0.289919354678913</v>
      </c>
      <c r="AZ397" s="17">
        <v>0.293985410394556</v>
      </c>
      <c r="BA397" s="17">
        <v>0.28613746703682402</v>
      </c>
      <c r="BB397" s="17">
        <v>0.28382476290382103</v>
      </c>
      <c r="BC397" s="17">
        <v>0.36864780198349401</v>
      </c>
      <c r="BD397" s="17">
        <v>0.36305863274922401</v>
      </c>
      <c r="BE397" s="17">
        <v>0.35544818958143798</v>
      </c>
      <c r="BF397" s="17">
        <v>0.30232041914434599</v>
      </c>
      <c r="BG397" s="17">
        <v>0.368852841412385</v>
      </c>
      <c r="BH397" s="17">
        <v>0.33076173022053901</v>
      </c>
      <c r="BI397" s="17">
        <v>0.42497322065325199</v>
      </c>
      <c r="BJ397" s="17">
        <v>0.33189482902440598</v>
      </c>
      <c r="BK397" s="17">
        <v>0.52605292996043096</v>
      </c>
      <c r="BL397" s="17">
        <v>0.26540052647044499</v>
      </c>
      <c r="BM397" s="17"/>
      <c r="BN397" s="17">
        <v>0.33919167569849901</v>
      </c>
      <c r="BO397" s="17">
        <v>0.29641443257682898</v>
      </c>
      <c r="BP397" s="17"/>
      <c r="BQ397" s="17">
        <v>0.33289487452437699</v>
      </c>
      <c r="BR397" s="17">
        <v>0.25618315145908899</v>
      </c>
      <c r="BS397" s="17"/>
      <c r="BT397" s="17">
        <v>0.32598841614398499</v>
      </c>
      <c r="BU397" s="17"/>
      <c r="BV397" s="17">
        <v>0.287279162843255</v>
      </c>
      <c r="BW397" s="17">
        <v>0.28855498697480803</v>
      </c>
      <c r="BX397" s="17">
        <v>0.34858704282464198</v>
      </c>
      <c r="BY397" s="17"/>
      <c r="BZ397" s="17">
        <v>0.20212775291183199</v>
      </c>
      <c r="CA397" s="17">
        <v>0.23515301244310299</v>
      </c>
      <c r="CB397" s="17">
        <v>0.26643957500648002</v>
      </c>
      <c r="CC397" s="17">
        <v>0.34912670974871302</v>
      </c>
      <c r="CD397" s="17">
        <v>0.33343618364766803</v>
      </c>
      <c r="CE397" s="17">
        <v>0.39900663070961701</v>
      </c>
      <c r="CF397" s="17">
        <v>0.38021194179048101</v>
      </c>
      <c r="CG397" s="17"/>
      <c r="CH397" s="17">
        <v>0.376668623056926</v>
      </c>
      <c r="CI397" s="17">
        <v>0.403906359293351</v>
      </c>
      <c r="CJ397" s="17">
        <v>0.30355284525812898</v>
      </c>
      <c r="CK397" s="17">
        <v>0.17447915277057099</v>
      </c>
      <c r="CL397" s="17">
        <v>0.152097356647281</v>
      </c>
    </row>
    <row r="398" spans="2:90" x14ac:dyDescent="0.3">
      <c r="B398" t="s">
        <v>221</v>
      </c>
      <c r="C398" s="17">
        <v>0.118144451619258</v>
      </c>
      <c r="D398" s="17">
        <v>0.13435282992842401</v>
      </c>
      <c r="E398" s="17">
        <v>0.102133377274679</v>
      </c>
      <c r="F398" s="17"/>
      <c r="G398" s="17">
        <v>0.21459083881025301</v>
      </c>
      <c r="H398" s="17">
        <v>0.20641542905271701</v>
      </c>
      <c r="I398" s="17">
        <v>0.12198143652097899</v>
      </c>
      <c r="J398" s="17">
        <v>6.6944425873427998E-2</v>
      </c>
      <c r="K398" s="17">
        <v>5.7306317781901303E-2</v>
      </c>
      <c r="L398" s="17">
        <v>6.1180822535012599E-2</v>
      </c>
      <c r="M398" s="17"/>
      <c r="N398" s="17">
        <v>0.18499878089236901</v>
      </c>
      <c r="O398" s="17">
        <v>9.5209448412999401E-2</v>
      </c>
      <c r="P398" s="17">
        <v>8.8198681277171398E-2</v>
      </c>
      <c r="Q398" s="17">
        <v>9.5502233451240301E-2</v>
      </c>
      <c r="R398" s="17"/>
      <c r="S398" s="17">
        <v>0.153053619308126</v>
      </c>
      <c r="T398" s="17">
        <v>0.11895237241723</v>
      </c>
      <c r="U398" s="17">
        <v>0.105785504188909</v>
      </c>
      <c r="V398" s="17">
        <v>9.7507302247583097E-2</v>
      </c>
      <c r="W398" s="17">
        <v>0.106945322695969</v>
      </c>
      <c r="X398" s="17">
        <v>0.143164238672911</v>
      </c>
      <c r="Y398" s="17">
        <v>0.116383952246971</v>
      </c>
      <c r="Z398" s="17">
        <v>9.5583472305704895E-2</v>
      </c>
      <c r="AA398" s="17">
        <v>9.8923300670148095E-2</v>
      </c>
      <c r="AB398" s="17">
        <v>9.3309587346919798E-2</v>
      </c>
      <c r="AC398" s="17">
        <v>0.14046197096957</v>
      </c>
      <c r="AD398" s="17">
        <v>0.13995552826459901</v>
      </c>
      <c r="AE398" s="17"/>
      <c r="AF398" s="17">
        <v>9.1057131936325197E-2</v>
      </c>
      <c r="AG398" s="17">
        <v>0.11314861950678901</v>
      </c>
      <c r="AH398" s="17">
        <v>0.12162584749704</v>
      </c>
      <c r="AI398" s="17"/>
      <c r="AJ398" s="17">
        <v>0.114784151303414</v>
      </c>
      <c r="AK398" s="17">
        <v>0.14291174410182</v>
      </c>
      <c r="AL398" s="17">
        <v>0.12373454973973</v>
      </c>
      <c r="AM398" s="17">
        <v>8.8816863212761901E-2</v>
      </c>
      <c r="AN398" s="17">
        <v>7.4527699416514798E-2</v>
      </c>
      <c r="AO398" s="17"/>
      <c r="AP398" s="17">
        <v>0.175844300536528</v>
      </c>
      <c r="AQ398" s="17">
        <v>0.120643416618677</v>
      </c>
      <c r="AR398" s="17">
        <v>0.13788221161209899</v>
      </c>
      <c r="AS398" s="17">
        <v>7.9715807848242698E-2</v>
      </c>
      <c r="AT398" s="17">
        <v>0.119664685030475</v>
      </c>
      <c r="AU398" s="17">
        <v>8.4821397007519006E-2</v>
      </c>
      <c r="AV398" s="17"/>
      <c r="AW398" s="17">
        <v>4.9495413906588903E-2</v>
      </c>
      <c r="AX398" s="17">
        <v>8.7520101946047701E-2</v>
      </c>
      <c r="AY398" s="17">
        <v>7.4668523260407793E-2</v>
      </c>
      <c r="AZ398" s="17">
        <v>8.2103874806178798E-2</v>
      </c>
      <c r="BA398" s="17">
        <v>9.9914809308235999E-2</v>
      </c>
      <c r="BB398" s="17">
        <v>0.105354936498033</v>
      </c>
      <c r="BC398" s="17">
        <v>0.113791169830373</v>
      </c>
      <c r="BD398" s="17">
        <v>9.8130686781488799E-2</v>
      </c>
      <c r="BE398" s="17">
        <v>3.27199807626328E-2</v>
      </c>
      <c r="BF398" s="17">
        <v>0.118407323066282</v>
      </c>
      <c r="BG398" s="17">
        <v>0.13100523520219901</v>
      </c>
      <c r="BH398" s="17">
        <v>0.17969678727751301</v>
      </c>
      <c r="BI398" s="17">
        <v>0.19078072345842201</v>
      </c>
      <c r="BJ398" s="17">
        <v>0.21087540368267901</v>
      </c>
      <c r="BK398" s="17">
        <v>0.121166524461862</v>
      </c>
      <c r="BL398" s="17">
        <v>0.26140492569622797</v>
      </c>
      <c r="BM398" s="17"/>
      <c r="BN398" s="17">
        <v>0.11909524955982199</v>
      </c>
      <c r="BO398" s="17">
        <v>0.117435839712481</v>
      </c>
      <c r="BP398" s="17"/>
      <c r="BQ398" s="17">
        <v>0.17008695933109</v>
      </c>
      <c r="BR398" s="17">
        <v>0.10292967723602001</v>
      </c>
      <c r="BS398" s="17"/>
      <c r="BT398" s="17">
        <v>0.17659431461171399</v>
      </c>
      <c r="BU398" s="17"/>
      <c r="BV398" s="17">
        <v>0.106655487363517</v>
      </c>
      <c r="BW398" s="17">
        <v>0.12446950978048101</v>
      </c>
      <c r="BX398" s="17">
        <v>0.122004859751737</v>
      </c>
      <c r="BY398" s="17"/>
      <c r="BZ398" s="17">
        <v>4.4588114378914197E-2</v>
      </c>
      <c r="CA398" s="17">
        <v>5.1026342611059601E-2</v>
      </c>
      <c r="CB398" s="17">
        <v>0.106373538225773</v>
      </c>
      <c r="CC398" s="17">
        <v>0.104898434049704</v>
      </c>
      <c r="CD398" s="17">
        <v>0.145540620278441</v>
      </c>
      <c r="CE398" s="17">
        <v>0.140409466076206</v>
      </c>
      <c r="CF398" s="17">
        <v>0.24469917291655899</v>
      </c>
      <c r="CG398" s="17"/>
      <c r="CH398" s="17">
        <v>0.18154216519279401</v>
      </c>
      <c r="CI398" s="17">
        <v>0.15087969813761201</v>
      </c>
      <c r="CJ398" s="17">
        <v>9.8854980507150497E-2</v>
      </c>
      <c r="CK398" s="17">
        <v>6.9566230283879094E-2</v>
      </c>
      <c r="CL398" s="17">
        <v>2.5851395533739999E-2</v>
      </c>
    </row>
    <row r="399" spans="2:90" x14ac:dyDescent="0.3">
      <c r="B399" t="s">
        <v>222</v>
      </c>
      <c r="C399" s="17">
        <v>5.1811976089378702E-2</v>
      </c>
      <c r="D399" s="17">
        <v>5.9248098280704299E-2</v>
      </c>
      <c r="E399" s="17">
        <v>4.3923996176760502E-2</v>
      </c>
      <c r="F399" s="17"/>
      <c r="G399" s="17">
        <v>0.15623216651019201</v>
      </c>
      <c r="H399" s="17">
        <v>8.6996894728385996E-2</v>
      </c>
      <c r="I399" s="17">
        <v>4.8541911614793397E-2</v>
      </c>
      <c r="J399" s="17">
        <v>1.7259179457686E-2</v>
      </c>
      <c r="K399" s="17">
        <v>1.4415886687121E-2</v>
      </c>
      <c r="L399" s="17">
        <v>9.5066825198200592E-3</v>
      </c>
      <c r="M399" s="17"/>
      <c r="N399" s="17">
        <v>6.9027866943368002E-2</v>
      </c>
      <c r="O399" s="17">
        <v>6.0329518863310297E-2</v>
      </c>
      <c r="P399" s="17">
        <v>3.8737498640798701E-2</v>
      </c>
      <c r="Q399" s="17">
        <v>3.4576594976875798E-2</v>
      </c>
      <c r="R399" s="17"/>
      <c r="S399" s="17">
        <v>0.110610548191257</v>
      </c>
      <c r="T399" s="17">
        <v>4.1104455050680701E-2</v>
      </c>
      <c r="U399" s="17">
        <v>3.3673825767222797E-2</v>
      </c>
      <c r="V399" s="17">
        <v>3.3818048794447997E-2</v>
      </c>
      <c r="W399" s="17">
        <v>1.4940399284009699E-2</v>
      </c>
      <c r="X399" s="17">
        <v>5.7224857064330101E-2</v>
      </c>
      <c r="Y399" s="17">
        <v>2.39657870303484E-2</v>
      </c>
      <c r="Z399" s="17">
        <v>4.3735417189456803E-2</v>
      </c>
      <c r="AA399" s="17">
        <v>8.3038134371308095E-2</v>
      </c>
      <c r="AB399" s="17">
        <v>4.3738649579593898E-2</v>
      </c>
      <c r="AC399" s="17">
        <v>2.4546071179895299E-2</v>
      </c>
      <c r="AD399" s="17">
        <v>3.4840087606402503E-2</v>
      </c>
      <c r="AE399" s="17"/>
      <c r="AF399" s="17">
        <v>3.1400640698719201E-2</v>
      </c>
      <c r="AG399" s="17">
        <v>5.5727240759170502E-2</v>
      </c>
      <c r="AH399" s="17">
        <v>6.4879611666482997E-2</v>
      </c>
      <c r="AI399" s="17"/>
      <c r="AJ399" s="17">
        <v>2.77605103395837E-2</v>
      </c>
      <c r="AK399" s="17">
        <v>7.4793154024615296E-2</v>
      </c>
      <c r="AL399" s="17">
        <v>3.4478230377321999E-2</v>
      </c>
      <c r="AM399" s="17">
        <v>4.0015715663481999E-2</v>
      </c>
      <c r="AN399" s="17">
        <v>5.5506049585287397E-2</v>
      </c>
      <c r="AO399" s="17"/>
      <c r="AP399" s="17">
        <v>9.0168204781791106E-2</v>
      </c>
      <c r="AQ399" s="17">
        <v>4.1060374406252403E-2</v>
      </c>
      <c r="AR399" s="17">
        <v>4.1293024889460399E-2</v>
      </c>
      <c r="AS399" s="17">
        <v>3.6947783228700203E-2</v>
      </c>
      <c r="AT399" s="17">
        <v>5.41055138361657E-2</v>
      </c>
      <c r="AU399" s="17">
        <v>2.8648581761602499E-2</v>
      </c>
      <c r="AV399" s="17"/>
      <c r="AW399" s="17">
        <v>0</v>
      </c>
      <c r="AX399" s="17">
        <v>5.8636330789320297E-2</v>
      </c>
      <c r="AY399" s="17">
        <v>4.5722536623863497E-2</v>
      </c>
      <c r="AZ399" s="17">
        <v>4.13237107633838E-2</v>
      </c>
      <c r="BA399" s="17">
        <v>6.6713115184294305E-2</v>
      </c>
      <c r="BB399" s="17">
        <v>6.8964220388237005E-2</v>
      </c>
      <c r="BC399" s="17">
        <v>2.35990171937332E-2</v>
      </c>
      <c r="BD399" s="17">
        <v>3.3515563910254703E-2</v>
      </c>
      <c r="BE399" s="17">
        <v>4.9424174250811803E-2</v>
      </c>
      <c r="BF399" s="17">
        <v>1.0072306140473599E-2</v>
      </c>
      <c r="BG399" s="17">
        <v>1.5948808353501001E-2</v>
      </c>
      <c r="BH399" s="17">
        <v>3.7608218683828298E-2</v>
      </c>
      <c r="BI399" s="17">
        <v>4.4603710465790897E-2</v>
      </c>
      <c r="BJ399" s="17">
        <v>0.11667734297416001</v>
      </c>
      <c r="BK399" s="17">
        <v>1.7722557741869802E-2</v>
      </c>
      <c r="BL399" s="17">
        <v>0.17671746368334601</v>
      </c>
      <c r="BM399" s="17"/>
      <c r="BN399" s="17">
        <v>4.5604896240837099E-2</v>
      </c>
      <c r="BO399" s="17">
        <v>6.1139476693805102E-2</v>
      </c>
      <c r="BP399" s="17"/>
      <c r="BQ399" s="17">
        <v>9.2453571475634697E-2</v>
      </c>
      <c r="BR399" s="17">
        <v>5.8305169722105497E-2</v>
      </c>
      <c r="BS399" s="17"/>
      <c r="BT399" s="17">
        <v>9.8550546596252106E-2</v>
      </c>
      <c r="BU399" s="17"/>
      <c r="BV399" s="17">
        <v>3.1797207752899799E-2</v>
      </c>
      <c r="BW399" s="17">
        <v>8.1205039567929196E-2</v>
      </c>
      <c r="BX399" s="17">
        <v>4.91418143171512E-2</v>
      </c>
      <c r="BY399" s="17"/>
      <c r="BZ399" s="17">
        <v>4.91826920175856E-2</v>
      </c>
      <c r="CA399" s="17">
        <v>3.2581865004002501E-2</v>
      </c>
      <c r="CB399" s="17">
        <v>5.6639888616967601E-2</v>
      </c>
      <c r="CC399" s="17">
        <v>4.5213645319225802E-2</v>
      </c>
      <c r="CD399" s="17">
        <v>3.7848492380356098E-2</v>
      </c>
      <c r="CE399" s="17">
        <v>7.8713852466355899E-2</v>
      </c>
      <c r="CF399" s="17">
        <v>9.5669425707635702E-2</v>
      </c>
      <c r="CG399" s="17"/>
      <c r="CH399" s="17">
        <v>0.14635828468641199</v>
      </c>
      <c r="CI399" s="17">
        <v>5.34969117483284E-2</v>
      </c>
      <c r="CJ399" s="17">
        <v>3.3496630723704297E-2</v>
      </c>
      <c r="CK399" s="17">
        <v>3.2704986682152201E-2</v>
      </c>
      <c r="CL399" s="17">
        <v>4.7870225755430602E-2</v>
      </c>
    </row>
    <row r="400" spans="2:90" x14ac:dyDescent="0.3">
      <c r="B400" t="s">
        <v>223</v>
      </c>
      <c r="C400" s="17">
        <v>0.13424107249716699</v>
      </c>
      <c r="D400" s="17">
        <v>0.124708791277574</v>
      </c>
      <c r="E400" s="17">
        <v>0.143649446670641</v>
      </c>
      <c r="F400" s="17"/>
      <c r="G400" s="17">
        <v>4.4310705631020401E-2</v>
      </c>
      <c r="H400" s="17">
        <v>2.4926884233463301E-2</v>
      </c>
      <c r="I400" s="17">
        <v>5.1101994763868001E-2</v>
      </c>
      <c r="J400" s="17">
        <v>0.105972417932955</v>
      </c>
      <c r="K400" s="17">
        <v>0.17298395105029099</v>
      </c>
      <c r="L400" s="17">
        <v>0.34832949069563302</v>
      </c>
      <c r="M400" s="17"/>
      <c r="N400" s="17">
        <v>0.123718374700093</v>
      </c>
      <c r="O400" s="17">
        <v>0.112703306461158</v>
      </c>
      <c r="P400" s="17">
        <v>0.172188109903399</v>
      </c>
      <c r="Q400" s="17">
        <v>0.135889759675276</v>
      </c>
      <c r="R400" s="17"/>
      <c r="S400" s="17">
        <v>8.8429925224634304E-2</v>
      </c>
      <c r="T400" s="17">
        <v>0.158654901469269</v>
      </c>
      <c r="U400" s="17">
        <v>0.21144563783423401</v>
      </c>
      <c r="V400" s="17">
        <v>0.16172485604277401</v>
      </c>
      <c r="W400" s="17">
        <v>0.11271624772839101</v>
      </c>
      <c r="X400" s="17">
        <v>0.104343359193569</v>
      </c>
      <c r="Y400" s="17">
        <v>0.21163144743895701</v>
      </c>
      <c r="Z400" s="17">
        <v>9.8770909050349895E-2</v>
      </c>
      <c r="AA400" s="17">
        <v>0.115713415411592</v>
      </c>
      <c r="AB400" s="17">
        <v>0.128692510604792</v>
      </c>
      <c r="AC400" s="17">
        <v>0.11543380693268</v>
      </c>
      <c r="AD400" s="17">
        <v>5.1310175821501901E-2</v>
      </c>
      <c r="AE400" s="17"/>
      <c r="AF400" s="17">
        <v>0.18538319439480599</v>
      </c>
      <c r="AG400" s="17">
        <v>0.11967108303042701</v>
      </c>
      <c r="AH400" s="17">
        <v>0.11107291831686</v>
      </c>
      <c r="AI400" s="17"/>
      <c r="AJ400" s="17">
        <v>0.18590658818801301</v>
      </c>
      <c r="AK400" s="17">
        <v>0.10563407429411199</v>
      </c>
      <c r="AL400" s="17">
        <v>0.18563895994337301</v>
      </c>
      <c r="AM400" s="17">
        <v>0.105164199689764</v>
      </c>
      <c r="AN400" s="17">
        <v>0.131691785206318</v>
      </c>
      <c r="AO400" s="17"/>
      <c r="AP400" s="17">
        <v>8.6407073505085003E-2</v>
      </c>
      <c r="AQ400" s="17">
        <v>0.149125332698961</v>
      </c>
      <c r="AR400" s="17">
        <v>0.15954078016055501</v>
      </c>
      <c r="AS400" s="17">
        <v>0.16656321848733499</v>
      </c>
      <c r="AT400" s="17">
        <v>9.1762276610667506E-2</v>
      </c>
      <c r="AU400" s="17">
        <v>0.18058182893643199</v>
      </c>
      <c r="AV400" s="17"/>
      <c r="AW400" s="17">
        <v>0.18631906946945301</v>
      </c>
      <c r="AX400" s="17">
        <v>0.236555384961362</v>
      </c>
      <c r="AY400" s="17">
        <v>0.150031296021017</v>
      </c>
      <c r="AZ400" s="17">
        <v>0.18011707426341</v>
      </c>
      <c r="BA400" s="17">
        <v>0.181848863386187</v>
      </c>
      <c r="BB400" s="17">
        <v>0.14439663681779799</v>
      </c>
      <c r="BC400" s="17">
        <v>0.10494771371372499</v>
      </c>
      <c r="BD400" s="17">
        <v>0.153013654964924</v>
      </c>
      <c r="BE400" s="17">
        <v>0.14620436394819</v>
      </c>
      <c r="BF400" s="17">
        <v>0.16111397992800999</v>
      </c>
      <c r="BG400" s="17">
        <v>9.350189422888E-2</v>
      </c>
      <c r="BH400" s="17">
        <v>0.11281372365663001</v>
      </c>
      <c r="BI400" s="17">
        <v>8.2987995099097003E-2</v>
      </c>
      <c r="BJ400" s="17">
        <v>2.9367471837703201E-2</v>
      </c>
      <c r="BK400" s="17">
        <v>4.1552387916926697E-2</v>
      </c>
      <c r="BL400" s="17">
        <v>1.5942045024326602E-2</v>
      </c>
      <c r="BM400" s="17"/>
      <c r="BN400" s="17">
        <v>0.12791149147217101</v>
      </c>
      <c r="BO400" s="17">
        <v>0.141410139466043</v>
      </c>
      <c r="BP400" s="17"/>
      <c r="BQ400" s="17">
        <v>8.7978373527843406E-2</v>
      </c>
      <c r="BR400" s="17">
        <v>0.130132679282915</v>
      </c>
      <c r="BS400" s="17"/>
      <c r="BT400" s="17">
        <v>6.0531260443467599E-2</v>
      </c>
      <c r="BU400" s="17"/>
      <c r="BV400" s="17">
        <v>0.187892450458199</v>
      </c>
      <c r="BW400" s="17">
        <v>0.110322882085824</v>
      </c>
      <c r="BX400" s="17">
        <v>0.123322945342189</v>
      </c>
      <c r="BY400" s="17"/>
      <c r="BZ400" s="17">
        <v>6.2812949525581196E-2</v>
      </c>
      <c r="CA400" s="17">
        <v>9.6698850769188605E-2</v>
      </c>
      <c r="CB400" s="17">
        <v>0.162508686524614</v>
      </c>
      <c r="CC400" s="17">
        <v>0.13134880699481799</v>
      </c>
      <c r="CD400" s="17">
        <v>0.16089563058651399</v>
      </c>
      <c r="CE400" s="17">
        <v>0.14493514606291899</v>
      </c>
      <c r="CF400" s="17">
        <v>0.101430809389307</v>
      </c>
      <c r="CG400" s="17"/>
      <c r="CH400" s="17">
        <v>0.10271295295329</v>
      </c>
      <c r="CI400" s="17">
        <v>0.16491429214309999</v>
      </c>
      <c r="CJ400" s="17">
        <v>0.13909833374525701</v>
      </c>
      <c r="CK400" s="17">
        <v>7.5385204935979597E-2</v>
      </c>
      <c r="CL400" s="17">
        <v>0.111645537697017</v>
      </c>
    </row>
    <row r="401" spans="2:90" x14ac:dyDescent="0.3">
      <c r="B401" t="s">
        <v>118</v>
      </c>
      <c r="C401" s="17">
        <v>7.4853924643902099E-3</v>
      </c>
      <c r="D401" s="17">
        <v>7.9591348541846602E-3</v>
      </c>
      <c r="E401" s="17">
        <v>7.08173969101025E-3</v>
      </c>
      <c r="F401" s="17"/>
      <c r="G401" s="17">
        <v>2.2839910784555498E-2</v>
      </c>
      <c r="H401" s="17">
        <v>1.4333910671662399E-2</v>
      </c>
      <c r="I401" s="17">
        <v>8.6440695164698694E-3</v>
      </c>
      <c r="J401" s="17">
        <v>0</v>
      </c>
      <c r="K401" s="17">
        <v>0</v>
      </c>
      <c r="L401" s="17">
        <v>1.83793866600988E-3</v>
      </c>
      <c r="M401" s="17"/>
      <c r="N401" s="17">
        <v>7.9162969434429607E-3</v>
      </c>
      <c r="O401" s="17">
        <v>8.1110426560639902E-3</v>
      </c>
      <c r="P401" s="17">
        <v>7.9931887015484704E-3</v>
      </c>
      <c r="Q401" s="17">
        <v>5.9994457729585999E-3</v>
      </c>
      <c r="R401" s="17"/>
      <c r="S401" s="17">
        <v>1.7563003185411898E-2</v>
      </c>
      <c r="T401" s="17">
        <v>1.00340419525835E-2</v>
      </c>
      <c r="U401" s="17">
        <v>0</v>
      </c>
      <c r="V401" s="17">
        <v>5.3463516816323496E-3</v>
      </c>
      <c r="W401" s="17">
        <v>6.5526227619075398E-3</v>
      </c>
      <c r="X401" s="17">
        <v>1.36615191765388E-2</v>
      </c>
      <c r="Y401" s="17">
        <v>0</v>
      </c>
      <c r="Z401" s="17">
        <v>0</v>
      </c>
      <c r="AA401" s="17">
        <v>0</v>
      </c>
      <c r="AB401" s="17">
        <v>6.10655564269763E-3</v>
      </c>
      <c r="AC401" s="17">
        <v>2.0011006947798601E-2</v>
      </c>
      <c r="AD401" s="17">
        <v>0</v>
      </c>
      <c r="AE401" s="17"/>
      <c r="AF401" s="17">
        <v>5.9402031715005896E-3</v>
      </c>
      <c r="AG401" s="17">
        <v>6.6151076607705601E-3</v>
      </c>
      <c r="AH401" s="17">
        <v>9.5242726499443695E-3</v>
      </c>
      <c r="AI401" s="17"/>
      <c r="AJ401" s="17">
        <v>6.86209776938306E-3</v>
      </c>
      <c r="AK401" s="17">
        <v>5.02106957861262E-3</v>
      </c>
      <c r="AL401" s="17">
        <v>6.5607587261332402E-3</v>
      </c>
      <c r="AM401" s="17">
        <v>6.7057508184618798E-3</v>
      </c>
      <c r="AN401" s="17">
        <v>9.2205327628550205E-3</v>
      </c>
      <c r="AO401" s="17"/>
      <c r="AP401" s="17">
        <v>5.0211873563116302E-3</v>
      </c>
      <c r="AQ401" s="17">
        <v>5.8452789849245401E-3</v>
      </c>
      <c r="AR401" s="17">
        <v>1.19204720912731E-2</v>
      </c>
      <c r="AS401" s="17">
        <v>5.2542054154228104E-3</v>
      </c>
      <c r="AT401" s="17">
        <v>6.6943726443456303E-3</v>
      </c>
      <c r="AU401" s="17">
        <v>1.7504797382662599E-2</v>
      </c>
      <c r="AV401" s="17"/>
      <c r="AW401" s="17">
        <v>5.7638985807136202E-2</v>
      </c>
      <c r="AX401" s="17">
        <v>0</v>
      </c>
      <c r="AY401" s="17">
        <v>3.0923435096646301E-2</v>
      </c>
      <c r="AZ401" s="17">
        <v>7.5980730792270697E-3</v>
      </c>
      <c r="BA401" s="17">
        <v>4.0408058170643404E-3</v>
      </c>
      <c r="BB401" s="17">
        <v>9.5315080418449608E-3</v>
      </c>
      <c r="BC401" s="17">
        <v>0</v>
      </c>
      <c r="BD401" s="17">
        <v>6.4989143267857796E-3</v>
      </c>
      <c r="BE401" s="17">
        <v>0</v>
      </c>
      <c r="BF401" s="17">
        <v>0</v>
      </c>
      <c r="BG401" s="17">
        <v>0</v>
      </c>
      <c r="BH401" s="17">
        <v>1.02189215364798E-2</v>
      </c>
      <c r="BI401" s="17">
        <v>0</v>
      </c>
      <c r="BJ401" s="17">
        <v>0</v>
      </c>
      <c r="BK401" s="17">
        <v>0</v>
      </c>
      <c r="BL401" s="17">
        <v>1.40234861649805E-2</v>
      </c>
      <c r="BM401" s="17"/>
      <c r="BN401" s="17">
        <v>3.1239483473524902E-3</v>
      </c>
      <c r="BO401" s="17">
        <v>1.26990928419393E-2</v>
      </c>
      <c r="BP401" s="17"/>
      <c r="BQ401" s="17">
        <v>5.6234042257501003E-3</v>
      </c>
      <c r="BR401" s="17">
        <v>0</v>
      </c>
      <c r="BS401" s="17"/>
      <c r="BT401" s="17">
        <v>0</v>
      </c>
      <c r="BU401" s="17"/>
      <c r="BV401" s="17">
        <v>8.7668828476954608E-3</v>
      </c>
      <c r="BW401" s="17">
        <v>1.42643608365628E-2</v>
      </c>
      <c r="BX401" s="17">
        <v>3.2928219253591899E-3</v>
      </c>
      <c r="BY401" s="17"/>
      <c r="BZ401" s="17">
        <v>5.3816101136814403E-3</v>
      </c>
      <c r="CA401" s="17">
        <v>3.30232512804296E-3</v>
      </c>
      <c r="CB401" s="17">
        <v>3.6593605647727199E-3</v>
      </c>
      <c r="CC401" s="17">
        <v>7.7264366052078801E-3</v>
      </c>
      <c r="CD401" s="17">
        <v>1.00774573447317E-2</v>
      </c>
      <c r="CE401" s="17">
        <v>0</v>
      </c>
      <c r="CF401" s="17">
        <v>6.3429768581824203E-3</v>
      </c>
      <c r="CG401" s="17"/>
      <c r="CH401" s="17">
        <v>1.8243167281057598E-2</v>
      </c>
      <c r="CI401" s="17">
        <v>2.27319615350665E-3</v>
      </c>
      <c r="CJ401" s="17">
        <v>1.08457193921599E-2</v>
      </c>
      <c r="CK401" s="17">
        <v>7.1470660270685398E-3</v>
      </c>
      <c r="CL401" s="17">
        <v>0</v>
      </c>
    </row>
    <row r="402" spans="2:90" x14ac:dyDescent="0.3">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row>
    <row r="403" spans="2:90" x14ac:dyDescent="0.3">
      <c r="B403" s="6" t="s">
        <v>227</v>
      </c>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row>
    <row r="404" spans="2:90" x14ac:dyDescent="0.3">
      <c r="B404" s="24" t="s">
        <v>110</v>
      </c>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row>
    <row r="405" spans="2:90" x14ac:dyDescent="0.3">
      <c r="B405" t="s">
        <v>218</v>
      </c>
      <c r="C405" s="17">
        <v>0.14666152043442399</v>
      </c>
      <c r="D405" s="17">
        <v>0.11669559870759599</v>
      </c>
      <c r="E405" s="17">
        <v>0.17419113199771299</v>
      </c>
      <c r="F405" s="17"/>
      <c r="G405" s="17">
        <v>0.15325603762784501</v>
      </c>
      <c r="H405" s="17">
        <v>0.103821269593787</v>
      </c>
      <c r="I405" s="17">
        <v>0.15372312605292801</v>
      </c>
      <c r="J405" s="17">
        <v>0.204878422678658</v>
      </c>
      <c r="K405" s="17">
        <v>0.14574611203667201</v>
      </c>
      <c r="L405" s="17">
        <v>0.12486126282469601</v>
      </c>
      <c r="M405" s="17"/>
      <c r="N405" s="17">
        <v>7.8429797705780499E-2</v>
      </c>
      <c r="O405" s="17">
        <v>0.13979264841346201</v>
      </c>
      <c r="P405" s="17">
        <v>0.15063522932939999</v>
      </c>
      <c r="Q405" s="17">
        <v>0.22345585678221999</v>
      </c>
      <c r="R405" s="17"/>
      <c r="S405" s="17">
        <v>0.128503288823825</v>
      </c>
      <c r="T405" s="17">
        <v>0.156968721053169</v>
      </c>
      <c r="U405" s="17">
        <v>0.173548809241475</v>
      </c>
      <c r="V405" s="17">
        <v>8.6173936275164897E-2</v>
      </c>
      <c r="W405" s="17">
        <v>0.14367309225230801</v>
      </c>
      <c r="X405" s="17">
        <v>0.10506661869883401</v>
      </c>
      <c r="Y405" s="17">
        <v>0.16848938611830799</v>
      </c>
      <c r="Z405" s="17">
        <v>0.18573012676317599</v>
      </c>
      <c r="AA405" s="17">
        <v>0.19355972789959699</v>
      </c>
      <c r="AB405" s="17">
        <v>0.141377903335377</v>
      </c>
      <c r="AC405" s="17">
        <v>0.13414071003122299</v>
      </c>
      <c r="AD405" s="17">
        <v>0.182079966156968</v>
      </c>
      <c r="AE405" s="17"/>
      <c r="AF405" s="17">
        <v>0.144287323591578</v>
      </c>
      <c r="AG405" s="17">
        <v>0.14043035963890599</v>
      </c>
      <c r="AH405" s="17">
        <v>0.167586043793227</v>
      </c>
      <c r="AI405" s="17"/>
      <c r="AJ405" s="17">
        <v>0.121863939975838</v>
      </c>
      <c r="AK405" s="17">
        <v>0.12824496577351799</v>
      </c>
      <c r="AL405" s="17">
        <v>0.112294124608651</v>
      </c>
      <c r="AM405" s="17">
        <v>0.18870032744249099</v>
      </c>
      <c r="AN405" s="17">
        <v>0.15948118641080899</v>
      </c>
      <c r="AO405" s="17"/>
      <c r="AP405" s="17">
        <v>0.111492397243751</v>
      </c>
      <c r="AQ405" s="17">
        <v>0.10343190168763</v>
      </c>
      <c r="AR405" s="17">
        <v>0.142098216248012</v>
      </c>
      <c r="AS405" s="17">
        <v>0.17508034112259899</v>
      </c>
      <c r="AT405" s="17">
        <v>0.20183330624075799</v>
      </c>
      <c r="AU405" s="17">
        <v>0.14287528389533299</v>
      </c>
      <c r="AV405" s="17"/>
      <c r="AW405" s="17">
        <v>0.195571755732181</v>
      </c>
      <c r="AX405" s="17">
        <v>0.24094517292599099</v>
      </c>
      <c r="AY405" s="17">
        <v>0.21415932669673199</v>
      </c>
      <c r="AZ405" s="17">
        <v>0.197422615488793</v>
      </c>
      <c r="BA405" s="17">
        <v>0.18898252514243899</v>
      </c>
      <c r="BB405" s="17">
        <v>0.23005190957885199</v>
      </c>
      <c r="BC405" s="17">
        <v>0.16742532518718001</v>
      </c>
      <c r="BD405" s="17">
        <v>8.9497098430348504E-2</v>
      </c>
      <c r="BE405" s="17">
        <v>0.139705753362944</v>
      </c>
      <c r="BF405" s="17">
        <v>0.102332554938312</v>
      </c>
      <c r="BG405" s="17">
        <v>9.6123647200011306E-2</v>
      </c>
      <c r="BH405" s="17">
        <v>6.6032971117413006E-2</v>
      </c>
      <c r="BI405" s="17">
        <v>7.5306060936620595E-2</v>
      </c>
      <c r="BJ405" s="17">
        <v>7.85556975530287E-2</v>
      </c>
      <c r="BK405" s="17">
        <v>3.80595748997377E-2</v>
      </c>
      <c r="BL405" s="17">
        <v>7.2244355961398499E-2</v>
      </c>
      <c r="BM405" s="17"/>
      <c r="BN405" s="17">
        <v>0.13561681681755799</v>
      </c>
      <c r="BO405" s="17">
        <v>0.16299922533324601</v>
      </c>
      <c r="BP405" s="17"/>
      <c r="BQ405" s="17">
        <v>9.8196868291582903E-2</v>
      </c>
      <c r="BR405" s="17">
        <v>0.197939138592854</v>
      </c>
      <c r="BS405" s="17"/>
      <c r="BT405" s="17">
        <v>0.11016829932319</v>
      </c>
      <c r="BU405" s="17"/>
      <c r="BV405" s="17">
        <v>0.157540865010143</v>
      </c>
      <c r="BW405" s="17">
        <v>0.161201507358674</v>
      </c>
      <c r="BX405" s="17">
        <v>0.13126749911306801</v>
      </c>
      <c r="BY405" s="17"/>
      <c r="BZ405" s="17">
        <v>0.36936593398753098</v>
      </c>
      <c r="CA405" s="17">
        <v>0.29855413636058398</v>
      </c>
      <c r="CB405" s="17">
        <v>0.194373553864682</v>
      </c>
      <c r="CC405" s="17">
        <v>0.12122774875994501</v>
      </c>
      <c r="CD405" s="17">
        <v>5.7157877881208803E-2</v>
      </c>
      <c r="CE405" s="17">
        <v>5.6166950207540298E-2</v>
      </c>
      <c r="CF405" s="17">
        <v>3.2350107547717798E-2</v>
      </c>
      <c r="CG405" s="17"/>
      <c r="CH405" s="17">
        <v>5.6994081427711299E-2</v>
      </c>
      <c r="CI405" s="17">
        <v>3.8626118978741901E-2</v>
      </c>
      <c r="CJ405" s="17">
        <v>0.16963921549804201</v>
      </c>
      <c r="CK405" s="17">
        <v>0.33594180562903297</v>
      </c>
      <c r="CL405" s="17">
        <v>0.41956678760948501</v>
      </c>
    </row>
    <row r="406" spans="2:90" x14ac:dyDescent="0.3">
      <c r="B406" t="s">
        <v>219</v>
      </c>
      <c r="C406" s="17">
        <v>0.18066965883765301</v>
      </c>
      <c r="D406" s="17">
        <v>0.17426639298924901</v>
      </c>
      <c r="E406" s="17">
        <v>0.188359757649918</v>
      </c>
      <c r="F406" s="17"/>
      <c r="G406" s="17">
        <v>0.20115687288424</v>
      </c>
      <c r="H406" s="17">
        <v>0.20297506009560801</v>
      </c>
      <c r="I406" s="17">
        <v>0.18824334965342501</v>
      </c>
      <c r="J406" s="17">
        <v>0.162524615287334</v>
      </c>
      <c r="K406" s="17">
        <v>0.177586942053712</v>
      </c>
      <c r="L406" s="17">
        <v>0.159429677449478</v>
      </c>
      <c r="M406" s="17"/>
      <c r="N406" s="17">
        <v>0.19676770911348199</v>
      </c>
      <c r="O406" s="17">
        <v>0.20208763730510801</v>
      </c>
      <c r="P406" s="17">
        <v>0.157676531939026</v>
      </c>
      <c r="Q406" s="17">
        <v>0.16312474725026099</v>
      </c>
      <c r="R406" s="17"/>
      <c r="S406" s="17">
        <v>0.21561980517301099</v>
      </c>
      <c r="T406" s="17">
        <v>0.14703896283748399</v>
      </c>
      <c r="U406" s="17">
        <v>0.17514633850720901</v>
      </c>
      <c r="V406" s="17">
        <v>0.22742514808911901</v>
      </c>
      <c r="W406" s="17">
        <v>0.153123713406143</v>
      </c>
      <c r="X406" s="17">
        <v>0.17948209754816599</v>
      </c>
      <c r="Y406" s="17">
        <v>0.152578213295994</v>
      </c>
      <c r="Z406" s="17">
        <v>0.14474112170001399</v>
      </c>
      <c r="AA406" s="17">
        <v>0.19199880683937701</v>
      </c>
      <c r="AB406" s="17">
        <v>0.18140471759055499</v>
      </c>
      <c r="AC406" s="17">
        <v>0.14576999141203301</v>
      </c>
      <c r="AD406" s="17">
        <v>0.24262272688282699</v>
      </c>
      <c r="AE406" s="17"/>
      <c r="AF406" s="17">
        <v>0.16131890199423499</v>
      </c>
      <c r="AG406" s="17">
        <v>0.20335255665634799</v>
      </c>
      <c r="AH406" s="17">
        <v>0.15665755597202699</v>
      </c>
      <c r="AI406" s="17"/>
      <c r="AJ406" s="17">
        <v>0.15748708436849701</v>
      </c>
      <c r="AK406" s="17">
        <v>0.20493949349561999</v>
      </c>
      <c r="AL406" s="17">
        <v>0.159021910638909</v>
      </c>
      <c r="AM406" s="17">
        <v>0.182575080411367</v>
      </c>
      <c r="AN406" s="17">
        <v>0.205510262095735</v>
      </c>
      <c r="AO406" s="17"/>
      <c r="AP406" s="17">
        <v>0.203953418133586</v>
      </c>
      <c r="AQ406" s="17">
        <v>0.197461448792314</v>
      </c>
      <c r="AR406" s="17">
        <v>0.15837739966514799</v>
      </c>
      <c r="AS406" s="17">
        <v>0.169623249610312</v>
      </c>
      <c r="AT406" s="17">
        <v>0.15882238233347701</v>
      </c>
      <c r="AU406" s="17">
        <v>0.17442361842439399</v>
      </c>
      <c r="AV406" s="17"/>
      <c r="AW406" s="17">
        <v>0.14972483657772001</v>
      </c>
      <c r="AX406" s="17">
        <v>0.15776825715308601</v>
      </c>
      <c r="AY406" s="17">
        <v>0.15745128055896301</v>
      </c>
      <c r="AZ406" s="17">
        <v>0.16925439403683901</v>
      </c>
      <c r="BA406" s="17">
        <v>0.15898653991114001</v>
      </c>
      <c r="BB406" s="17">
        <v>0.15122143582776401</v>
      </c>
      <c r="BC406" s="17">
        <v>0.244006609099295</v>
      </c>
      <c r="BD406" s="17">
        <v>0.15768730730250199</v>
      </c>
      <c r="BE406" s="17">
        <v>0.20156927115863199</v>
      </c>
      <c r="BF406" s="17">
        <v>0.212461857188013</v>
      </c>
      <c r="BG406" s="17">
        <v>0.21847390776279699</v>
      </c>
      <c r="BH406" s="17">
        <v>0.178090894610275</v>
      </c>
      <c r="BI406" s="17">
        <v>0.18083412314674999</v>
      </c>
      <c r="BJ406" s="17">
        <v>0.173856560801257</v>
      </c>
      <c r="BK406" s="17">
        <v>0.12859449661301001</v>
      </c>
      <c r="BL406" s="17">
        <v>0.24807075257728101</v>
      </c>
      <c r="BM406" s="17"/>
      <c r="BN406" s="17">
        <v>0.19453433918032201</v>
      </c>
      <c r="BO406" s="17">
        <v>0.16189045060920099</v>
      </c>
      <c r="BP406" s="17"/>
      <c r="BQ406" s="17">
        <v>0.205736006539122</v>
      </c>
      <c r="BR406" s="17">
        <v>0.21549070667203099</v>
      </c>
      <c r="BS406" s="17"/>
      <c r="BT406" s="17">
        <v>0.22307122794992801</v>
      </c>
      <c r="BU406" s="17"/>
      <c r="BV406" s="17">
        <v>0.13859945126035</v>
      </c>
      <c r="BW406" s="17">
        <v>0.206239887271878</v>
      </c>
      <c r="BX406" s="17">
        <v>0.19029989710485501</v>
      </c>
      <c r="BY406" s="17"/>
      <c r="BZ406" s="17">
        <v>0.20594113389417401</v>
      </c>
      <c r="CA406" s="17">
        <v>0.190239797037935</v>
      </c>
      <c r="CB406" s="17">
        <v>0.216693732752966</v>
      </c>
      <c r="CC406" s="17">
        <v>0.20186110981809599</v>
      </c>
      <c r="CD406" s="17">
        <v>0.194959008184482</v>
      </c>
      <c r="CE406" s="17">
        <v>0.154792584336849</v>
      </c>
      <c r="CF406" s="17">
        <v>0.14257889609969901</v>
      </c>
      <c r="CG406" s="17"/>
      <c r="CH406" s="17">
        <v>0.138998835885841</v>
      </c>
      <c r="CI406" s="17">
        <v>0.15437336726096401</v>
      </c>
      <c r="CJ406" s="17">
        <v>0.21350038875133601</v>
      </c>
      <c r="CK406" s="17">
        <v>0.21494356803182399</v>
      </c>
      <c r="CL406" s="17">
        <v>9.0990720499039196E-2</v>
      </c>
    </row>
    <row r="407" spans="2:90" x14ac:dyDescent="0.3">
      <c r="B407" t="s">
        <v>220</v>
      </c>
      <c r="C407" s="17">
        <v>0.32625633531790998</v>
      </c>
      <c r="D407" s="17">
        <v>0.34077206299989299</v>
      </c>
      <c r="E407" s="17">
        <v>0.31371676894606498</v>
      </c>
      <c r="F407" s="17"/>
      <c r="G407" s="17">
        <v>0.24534165645144601</v>
      </c>
      <c r="H407" s="17">
        <v>0.32343602469990002</v>
      </c>
      <c r="I407" s="17">
        <v>0.31830287608133701</v>
      </c>
      <c r="J407" s="17">
        <v>0.33110423235403802</v>
      </c>
      <c r="K407" s="17">
        <v>0.369720096389415</v>
      </c>
      <c r="L407" s="17">
        <v>0.355735110422293</v>
      </c>
      <c r="M407" s="17"/>
      <c r="N407" s="17">
        <v>0.339852351242244</v>
      </c>
      <c r="O407" s="17">
        <v>0.33578126002765302</v>
      </c>
      <c r="P407" s="17">
        <v>0.37931801856987102</v>
      </c>
      <c r="Q407" s="17">
        <v>0.25828124039421702</v>
      </c>
      <c r="R407" s="17"/>
      <c r="S407" s="17">
        <v>0.29857542283032101</v>
      </c>
      <c r="T407" s="17">
        <v>0.31649338433769503</v>
      </c>
      <c r="U407" s="17">
        <v>0.32813746750943501</v>
      </c>
      <c r="V407" s="17">
        <v>0.31451306115018901</v>
      </c>
      <c r="W407" s="17">
        <v>0.31065682457253602</v>
      </c>
      <c r="X407" s="17">
        <v>0.35985592717884402</v>
      </c>
      <c r="Y407" s="17">
        <v>0.32497176557208401</v>
      </c>
      <c r="Z407" s="17">
        <v>0.30665970186123898</v>
      </c>
      <c r="AA407" s="17">
        <v>0.33340195951346102</v>
      </c>
      <c r="AB407" s="17">
        <v>0.32207934329051502</v>
      </c>
      <c r="AC407" s="17">
        <v>0.425085087722681</v>
      </c>
      <c r="AD407" s="17">
        <v>0.31522914027950899</v>
      </c>
      <c r="AE407" s="17"/>
      <c r="AF407" s="17">
        <v>0.34367917521420799</v>
      </c>
      <c r="AG407" s="17">
        <v>0.33163953829535903</v>
      </c>
      <c r="AH407" s="17">
        <v>0.29871922772666798</v>
      </c>
      <c r="AI407" s="17"/>
      <c r="AJ407" s="17">
        <v>0.37512804058483701</v>
      </c>
      <c r="AK407" s="17">
        <v>0.33296966122291199</v>
      </c>
      <c r="AL407" s="17">
        <v>0.33548144721390499</v>
      </c>
      <c r="AM407" s="17">
        <v>0.32138541150968097</v>
      </c>
      <c r="AN407" s="17">
        <v>0.30054664735165798</v>
      </c>
      <c r="AO407" s="17"/>
      <c r="AP407" s="17">
        <v>0.34145817174667897</v>
      </c>
      <c r="AQ407" s="17">
        <v>0.34890050191637301</v>
      </c>
      <c r="AR407" s="17">
        <v>0.30756085292319701</v>
      </c>
      <c r="AS407" s="17">
        <v>0.35039850693457802</v>
      </c>
      <c r="AT407" s="17">
        <v>0.27763805065354902</v>
      </c>
      <c r="AU407" s="17">
        <v>0.33540444878586501</v>
      </c>
      <c r="AV407" s="17"/>
      <c r="AW407" s="17">
        <v>0.109571080013663</v>
      </c>
      <c r="AX407" s="17">
        <v>0.19913940967541899</v>
      </c>
      <c r="AY407" s="17">
        <v>0.261226308375754</v>
      </c>
      <c r="AZ407" s="17">
        <v>0.24315881355906799</v>
      </c>
      <c r="BA407" s="17">
        <v>0.32772552211613498</v>
      </c>
      <c r="BB407" s="17">
        <v>0.30130799429990002</v>
      </c>
      <c r="BC407" s="17">
        <v>0.34294120757824398</v>
      </c>
      <c r="BD407" s="17">
        <v>0.34211875750269499</v>
      </c>
      <c r="BE407" s="17">
        <v>0.39515600507606102</v>
      </c>
      <c r="BF407" s="17">
        <v>0.51831434484308703</v>
      </c>
      <c r="BG407" s="17">
        <v>0.34819108959751299</v>
      </c>
      <c r="BH407" s="17">
        <v>0.34973443405155302</v>
      </c>
      <c r="BI407" s="17">
        <v>0.38580841671638799</v>
      </c>
      <c r="BJ407" s="17">
        <v>0.37597042565059402</v>
      </c>
      <c r="BK407" s="17">
        <v>0.39480682763317199</v>
      </c>
      <c r="BL407" s="17">
        <v>0.20142435272527201</v>
      </c>
      <c r="BM407" s="17"/>
      <c r="BN407" s="17">
        <v>0.35208020500596598</v>
      </c>
      <c r="BO407" s="17">
        <v>0.29050656440650202</v>
      </c>
      <c r="BP407" s="17"/>
      <c r="BQ407" s="17">
        <v>0.35551141104945899</v>
      </c>
      <c r="BR407" s="17">
        <v>0.27532100559091399</v>
      </c>
      <c r="BS407" s="17"/>
      <c r="BT407" s="17">
        <v>0.36926417717229398</v>
      </c>
      <c r="BU407" s="17"/>
      <c r="BV407" s="17">
        <v>0.298730478219283</v>
      </c>
      <c r="BW407" s="17">
        <v>0.29526036158466101</v>
      </c>
      <c r="BX407" s="17">
        <v>0.35441514232631399</v>
      </c>
      <c r="BY407" s="17"/>
      <c r="BZ407" s="17">
        <v>0.11421319714392</v>
      </c>
      <c r="CA407" s="17">
        <v>0.22016837915722601</v>
      </c>
      <c r="CB407" s="17">
        <v>0.31663763744846202</v>
      </c>
      <c r="CC407" s="17">
        <v>0.34801783422652799</v>
      </c>
      <c r="CD407" s="17">
        <v>0.40635417507032401</v>
      </c>
      <c r="CE407" s="17">
        <v>0.388439984719822</v>
      </c>
      <c r="CF407" s="17">
        <v>0.36229243209770901</v>
      </c>
      <c r="CG407" s="17"/>
      <c r="CH407" s="17">
        <v>0.35662091510991001</v>
      </c>
      <c r="CI407" s="17">
        <v>0.40188959694367399</v>
      </c>
      <c r="CJ407" s="17">
        <v>0.33905357516141199</v>
      </c>
      <c r="CK407" s="17">
        <v>0.155962757504293</v>
      </c>
      <c r="CL407" s="17">
        <v>9.6469395815883999E-2</v>
      </c>
    </row>
    <row r="408" spans="2:90" x14ac:dyDescent="0.3">
      <c r="B408" t="s">
        <v>221</v>
      </c>
      <c r="C408" s="17">
        <v>0.1672966794113</v>
      </c>
      <c r="D408" s="17">
        <v>0.193216411858393</v>
      </c>
      <c r="E408" s="17">
        <v>0.14115295150972201</v>
      </c>
      <c r="F408" s="17"/>
      <c r="G408" s="17">
        <v>0.178968549473044</v>
      </c>
      <c r="H408" s="17">
        <v>0.19959008383163901</v>
      </c>
      <c r="I408" s="17">
        <v>0.155381445399423</v>
      </c>
      <c r="J408" s="17">
        <v>0.114386210808973</v>
      </c>
      <c r="K408" s="17">
        <v>0.148125702978427</v>
      </c>
      <c r="L408" s="17">
        <v>0.198720778288488</v>
      </c>
      <c r="M408" s="17"/>
      <c r="N408" s="17">
        <v>0.23388237602041301</v>
      </c>
      <c r="O408" s="17">
        <v>0.14554848640415</v>
      </c>
      <c r="P408" s="17">
        <v>0.16993296380576101</v>
      </c>
      <c r="Q408" s="17">
        <v>0.109304060623289</v>
      </c>
      <c r="R408" s="17"/>
      <c r="S408" s="17">
        <v>0.162007869495261</v>
      </c>
      <c r="T408" s="17">
        <v>0.19044633086827301</v>
      </c>
      <c r="U408" s="17">
        <v>0.12859369142483301</v>
      </c>
      <c r="V408" s="17">
        <v>0.18950682157825799</v>
      </c>
      <c r="W408" s="17">
        <v>0.18094112465245299</v>
      </c>
      <c r="X408" s="17">
        <v>0.167570414152689</v>
      </c>
      <c r="Y408" s="17">
        <v>0.208394499157634</v>
      </c>
      <c r="Z408" s="17">
        <v>0.176459607803471</v>
      </c>
      <c r="AA408" s="17">
        <v>0.13355590217146099</v>
      </c>
      <c r="AB408" s="17">
        <v>0.16366458257286601</v>
      </c>
      <c r="AC408" s="17">
        <v>0.16038050531595299</v>
      </c>
      <c r="AD408" s="17">
        <v>0.120170297638405</v>
      </c>
      <c r="AE408" s="17"/>
      <c r="AF408" s="17">
        <v>0.168002173396575</v>
      </c>
      <c r="AG408" s="17">
        <v>0.16127467533255499</v>
      </c>
      <c r="AH408" s="17">
        <v>0.17189763519590701</v>
      </c>
      <c r="AI408" s="17"/>
      <c r="AJ408" s="17">
        <v>0.18742190099904199</v>
      </c>
      <c r="AK408" s="17">
        <v>0.17618735875546301</v>
      </c>
      <c r="AL408" s="17">
        <v>0.21521162052526099</v>
      </c>
      <c r="AM408" s="17">
        <v>0.14378940897471601</v>
      </c>
      <c r="AN408" s="17">
        <v>0.16151130045596299</v>
      </c>
      <c r="AO408" s="17"/>
      <c r="AP408" s="17">
        <v>0.187419932331752</v>
      </c>
      <c r="AQ408" s="17">
        <v>0.18871418171311499</v>
      </c>
      <c r="AR408" s="17">
        <v>0.164962778226874</v>
      </c>
      <c r="AS408" s="17">
        <v>0.15344298112642499</v>
      </c>
      <c r="AT408" s="17">
        <v>0.200260498332715</v>
      </c>
      <c r="AU408" s="17">
        <v>0.13638113665145299</v>
      </c>
      <c r="AV408" s="17"/>
      <c r="AW408" s="17">
        <v>0.10122634167193401</v>
      </c>
      <c r="AX408" s="17">
        <v>0.10385678242355</v>
      </c>
      <c r="AY408" s="17">
        <v>9.1568839100237706E-2</v>
      </c>
      <c r="AZ408" s="17">
        <v>0.179720466592173</v>
      </c>
      <c r="BA408" s="17">
        <v>8.3285893315164297E-2</v>
      </c>
      <c r="BB408" s="17">
        <v>0.109891573351366</v>
      </c>
      <c r="BC408" s="17">
        <v>0.15427464817665401</v>
      </c>
      <c r="BD408" s="17">
        <v>0.21598980155837699</v>
      </c>
      <c r="BE408" s="17">
        <v>0.191791766043728</v>
      </c>
      <c r="BF408" s="17">
        <v>7.6308442824621306E-2</v>
      </c>
      <c r="BG408" s="17">
        <v>0.230722217793255</v>
      </c>
      <c r="BH408" s="17">
        <v>0.26870615628154798</v>
      </c>
      <c r="BI408" s="17">
        <v>0.20301552756713501</v>
      </c>
      <c r="BJ408" s="17">
        <v>0.27724460634828701</v>
      </c>
      <c r="BK408" s="17">
        <v>0.33230027519015998</v>
      </c>
      <c r="BL408" s="17">
        <v>0.27773931627360798</v>
      </c>
      <c r="BM408" s="17"/>
      <c r="BN408" s="17">
        <v>0.17277613211242199</v>
      </c>
      <c r="BO408" s="17">
        <v>0.15815822526239801</v>
      </c>
      <c r="BP408" s="17"/>
      <c r="BQ408" s="17">
        <v>0.19059516141765001</v>
      </c>
      <c r="BR408" s="17">
        <v>0.14673472741683999</v>
      </c>
      <c r="BS408" s="17"/>
      <c r="BT408" s="17">
        <v>0.160495869068872</v>
      </c>
      <c r="BU408" s="17"/>
      <c r="BV408" s="17">
        <v>0.16993428678851899</v>
      </c>
      <c r="BW408" s="17">
        <v>0.143856570672452</v>
      </c>
      <c r="BX408" s="17">
        <v>0.180941158406729</v>
      </c>
      <c r="BY408" s="17"/>
      <c r="BZ408" s="17">
        <v>7.4327809961151903E-2</v>
      </c>
      <c r="CA408" s="17">
        <v>9.7576253051368605E-2</v>
      </c>
      <c r="CB408" s="17">
        <v>8.4755849480689399E-2</v>
      </c>
      <c r="CC408" s="17">
        <v>0.18789240023237</v>
      </c>
      <c r="CD408" s="17">
        <v>0.20326293000117701</v>
      </c>
      <c r="CE408" s="17">
        <v>0.226966533744108</v>
      </c>
      <c r="CF408" s="17">
        <v>0.27747366039403998</v>
      </c>
      <c r="CG408" s="17"/>
      <c r="CH408" s="17">
        <v>0.22166960156957</v>
      </c>
      <c r="CI408" s="17">
        <v>0.26004727770267599</v>
      </c>
      <c r="CJ408" s="17">
        <v>0.114042728787892</v>
      </c>
      <c r="CK408" s="17">
        <v>6.8374327687540204E-2</v>
      </c>
      <c r="CL408" s="17">
        <v>4.84155399473978E-2</v>
      </c>
    </row>
    <row r="409" spans="2:90" x14ac:dyDescent="0.3">
      <c r="B409" t="s">
        <v>222</v>
      </c>
      <c r="C409" s="17">
        <v>7.4166804099145403E-2</v>
      </c>
      <c r="D409" s="17">
        <v>8.6009641959338995E-2</v>
      </c>
      <c r="E409" s="17">
        <v>6.3180691012852605E-2</v>
      </c>
      <c r="F409" s="17"/>
      <c r="G409" s="17">
        <v>0.130472459285978</v>
      </c>
      <c r="H409" s="17">
        <v>0.107142596401318</v>
      </c>
      <c r="I409" s="17">
        <v>7.7379789921209002E-2</v>
      </c>
      <c r="J409" s="17">
        <v>4.0997217620755602E-2</v>
      </c>
      <c r="K409" s="17">
        <v>3.1682647845544497E-2</v>
      </c>
      <c r="L409" s="17">
        <v>6.2610541121559393E-2</v>
      </c>
      <c r="M409" s="17"/>
      <c r="N409" s="17">
        <v>0.108771891215377</v>
      </c>
      <c r="O409" s="17">
        <v>7.2059750057100899E-2</v>
      </c>
      <c r="P409" s="17">
        <v>6.0694563575018401E-2</v>
      </c>
      <c r="Q409" s="17">
        <v>5.1646881985713398E-2</v>
      </c>
      <c r="R409" s="17"/>
      <c r="S409" s="17">
        <v>0.122107120070946</v>
      </c>
      <c r="T409" s="17">
        <v>7.9740792609583805E-2</v>
      </c>
      <c r="U409" s="17">
        <v>5.74638860255327E-2</v>
      </c>
      <c r="V409" s="17">
        <v>5.4408802188950597E-2</v>
      </c>
      <c r="W409" s="17">
        <v>9.1509964624962498E-2</v>
      </c>
      <c r="X409" s="17">
        <v>5.4022864650530002E-2</v>
      </c>
      <c r="Y409" s="17">
        <v>6.2479331463228698E-2</v>
      </c>
      <c r="Z409" s="17">
        <v>7.8069150361272904E-2</v>
      </c>
      <c r="AA409" s="17">
        <v>7.3525383386142201E-2</v>
      </c>
      <c r="AB409" s="17">
        <v>6.1332630704332099E-2</v>
      </c>
      <c r="AC409" s="17">
        <v>6.1034928283223898E-2</v>
      </c>
      <c r="AD409" s="17">
        <v>3.7899225617602998E-2</v>
      </c>
      <c r="AE409" s="17"/>
      <c r="AF409" s="17">
        <v>6.2417803872703903E-2</v>
      </c>
      <c r="AG409" s="17">
        <v>8.0628679289470803E-2</v>
      </c>
      <c r="AH409" s="17">
        <v>7.1136996567937497E-2</v>
      </c>
      <c r="AI409" s="17"/>
      <c r="AJ409" s="17">
        <v>9.1660445912406505E-2</v>
      </c>
      <c r="AK409" s="17">
        <v>7.1398052227656703E-2</v>
      </c>
      <c r="AL409" s="17">
        <v>6.56851515229738E-2</v>
      </c>
      <c r="AM409" s="17">
        <v>6.02547376265717E-2</v>
      </c>
      <c r="AN409" s="17">
        <v>5.7441823511375299E-2</v>
      </c>
      <c r="AO409" s="17"/>
      <c r="AP409" s="17">
        <v>8.1464652982212796E-2</v>
      </c>
      <c r="AQ409" s="17">
        <v>0.10085504506316401</v>
      </c>
      <c r="AR409" s="17">
        <v>6.4020191199077994E-2</v>
      </c>
      <c r="AS409" s="17">
        <v>6.1314371692075403E-2</v>
      </c>
      <c r="AT409" s="17">
        <v>7.2679709688590499E-2</v>
      </c>
      <c r="AU409" s="17">
        <v>9.1923987658453998E-2</v>
      </c>
      <c r="AV409" s="17"/>
      <c r="AW409" s="17">
        <v>0.151434429538744</v>
      </c>
      <c r="AX409" s="17">
        <v>2.3512559652157199E-2</v>
      </c>
      <c r="AY409" s="17">
        <v>5.43379384291885E-2</v>
      </c>
      <c r="AZ409" s="17">
        <v>6.6762086260955499E-3</v>
      </c>
      <c r="BA409" s="17">
        <v>9.3449557405349201E-2</v>
      </c>
      <c r="BB409" s="17">
        <v>7.7198099618762006E-2</v>
      </c>
      <c r="BC409" s="17">
        <v>5.2493032681012602E-2</v>
      </c>
      <c r="BD409" s="17">
        <v>6.7497537000877905E-2</v>
      </c>
      <c r="BE409" s="17">
        <v>3.8450757076333802E-2</v>
      </c>
      <c r="BF409" s="17">
        <v>5.2170495148077298E-2</v>
      </c>
      <c r="BG409" s="17">
        <v>6.6359643518588099E-2</v>
      </c>
      <c r="BH409" s="17">
        <v>0.12721662240273199</v>
      </c>
      <c r="BI409" s="17">
        <v>0.11023050646147101</v>
      </c>
      <c r="BJ409" s="17">
        <v>9.4372709646832503E-2</v>
      </c>
      <c r="BK409" s="17">
        <v>0.10623882566392</v>
      </c>
      <c r="BL409" s="17">
        <v>0.17757323543919901</v>
      </c>
      <c r="BM409" s="17"/>
      <c r="BN409" s="17">
        <v>6.4080235414330097E-2</v>
      </c>
      <c r="BO409" s="17">
        <v>8.7996689638491998E-2</v>
      </c>
      <c r="BP409" s="17"/>
      <c r="BQ409" s="17">
        <v>8.0398507549935994E-2</v>
      </c>
      <c r="BR409" s="17">
        <v>6.3453905641326594E-2</v>
      </c>
      <c r="BS409" s="17"/>
      <c r="BT409" s="17">
        <v>9.0772820767706305E-2</v>
      </c>
      <c r="BU409" s="17"/>
      <c r="BV409" s="17">
        <v>5.4651277660963803E-2</v>
      </c>
      <c r="BW409" s="17">
        <v>8.6006639685439396E-2</v>
      </c>
      <c r="BX409" s="17">
        <v>7.9362382288565403E-2</v>
      </c>
      <c r="BY409" s="17"/>
      <c r="BZ409" s="17">
        <v>4.4846703677422703E-2</v>
      </c>
      <c r="CA409" s="17">
        <v>1.3372126783405601E-2</v>
      </c>
      <c r="CB409" s="17">
        <v>6.7988502833442696E-2</v>
      </c>
      <c r="CC409" s="17">
        <v>6.14722311941115E-2</v>
      </c>
      <c r="CD409" s="17">
        <v>7.1815413149912605E-2</v>
      </c>
      <c r="CE409" s="17">
        <v>0.138809759446722</v>
      </c>
      <c r="CF409" s="17">
        <v>0.16243881019992301</v>
      </c>
      <c r="CG409" s="17"/>
      <c r="CH409" s="17">
        <v>0.16237542955005099</v>
      </c>
      <c r="CI409" s="17">
        <v>9.7644978615577693E-2</v>
      </c>
      <c r="CJ409" s="17">
        <v>4.38695444048341E-2</v>
      </c>
      <c r="CK409" s="17">
        <v>4.63512594049195E-2</v>
      </c>
      <c r="CL409" s="17">
        <v>2.73576581359921E-2</v>
      </c>
    </row>
    <row r="410" spans="2:90" x14ac:dyDescent="0.3">
      <c r="B410" t="s">
        <v>223</v>
      </c>
      <c r="C410" s="17">
        <v>9.3966032674620503E-2</v>
      </c>
      <c r="D410" s="17">
        <v>8.2974139814371198E-2</v>
      </c>
      <c r="E410" s="17">
        <v>0.10352305867514799</v>
      </c>
      <c r="F410" s="17"/>
      <c r="G410" s="17">
        <v>7.5058429657017894E-2</v>
      </c>
      <c r="H410" s="17">
        <v>4.8320749141949303E-2</v>
      </c>
      <c r="I410" s="17">
        <v>8.9532176693536802E-2</v>
      </c>
      <c r="J410" s="17">
        <v>0.13427930665464199</v>
      </c>
      <c r="K410" s="17">
        <v>0.120961704151906</v>
      </c>
      <c r="L410" s="17">
        <v>9.66209753789741E-2</v>
      </c>
      <c r="M410" s="17"/>
      <c r="N410" s="17">
        <v>3.38947782784184E-2</v>
      </c>
      <c r="O410" s="17">
        <v>9.2469448356097897E-2</v>
      </c>
      <c r="P410" s="17">
        <v>6.5576211457158404E-2</v>
      </c>
      <c r="Q410" s="17">
        <v>0.18619900243446599</v>
      </c>
      <c r="R410" s="17"/>
      <c r="S410" s="17">
        <v>6.5700603438866106E-2</v>
      </c>
      <c r="T410" s="17">
        <v>0.103038567522554</v>
      </c>
      <c r="U410" s="17">
        <v>0.124144354830255</v>
      </c>
      <c r="V410" s="17">
        <v>0.122483291559911</v>
      </c>
      <c r="W410" s="17">
        <v>0.11354265772968999</v>
      </c>
      <c r="X410" s="17">
        <v>0.120340558594398</v>
      </c>
      <c r="Y410" s="17">
        <v>7.6259051977695502E-2</v>
      </c>
      <c r="Z410" s="17">
        <v>7.6063271389548104E-2</v>
      </c>
      <c r="AA410" s="17">
        <v>5.9647782216469901E-2</v>
      </c>
      <c r="AB410" s="17">
        <v>0.108342734380015</v>
      </c>
      <c r="AC410" s="17">
        <v>6.30050954401465E-2</v>
      </c>
      <c r="AD410" s="17">
        <v>0.10199864342468801</v>
      </c>
      <c r="AE410" s="17"/>
      <c r="AF410" s="17">
        <v>0.110325398232637</v>
      </c>
      <c r="AG410" s="17">
        <v>7.0773616968566697E-2</v>
      </c>
      <c r="AH410" s="17">
        <v>0.120637105757985</v>
      </c>
      <c r="AI410" s="17"/>
      <c r="AJ410" s="17">
        <v>6.6438588159380599E-2</v>
      </c>
      <c r="AK410" s="17">
        <v>7.6947294233725705E-2</v>
      </c>
      <c r="AL410" s="17">
        <v>9.2471484065243095E-2</v>
      </c>
      <c r="AM410" s="17">
        <v>8.9529638780442594E-2</v>
      </c>
      <c r="AN410" s="17">
        <v>0.105677828791866</v>
      </c>
      <c r="AO410" s="17"/>
      <c r="AP410" s="17">
        <v>6.4893629627042995E-2</v>
      </c>
      <c r="AQ410" s="17">
        <v>6.0636920827403899E-2</v>
      </c>
      <c r="AR410" s="17">
        <v>0.12849731584823501</v>
      </c>
      <c r="AS410" s="17">
        <v>7.8510761507690804E-2</v>
      </c>
      <c r="AT410" s="17">
        <v>8.87660527509119E-2</v>
      </c>
      <c r="AU410" s="17">
        <v>0.10202174644969</v>
      </c>
      <c r="AV410" s="17"/>
      <c r="AW410" s="17">
        <v>0.29247155646575801</v>
      </c>
      <c r="AX410" s="17">
        <v>0.262168223717127</v>
      </c>
      <c r="AY410" s="17">
        <v>0.19033287174247801</v>
      </c>
      <c r="AZ410" s="17">
        <v>0.19677218382077399</v>
      </c>
      <c r="BA410" s="17">
        <v>0.14352915629270899</v>
      </c>
      <c r="BB410" s="17">
        <v>9.7931399978781503E-2</v>
      </c>
      <c r="BC410" s="17">
        <v>3.8859177277614003E-2</v>
      </c>
      <c r="BD410" s="17">
        <v>0.10670994492755501</v>
      </c>
      <c r="BE410" s="17">
        <v>3.3326447282301698E-2</v>
      </c>
      <c r="BF410" s="17">
        <v>3.8412305057889402E-2</v>
      </c>
      <c r="BG410" s="17">
        <v>4.0129494127835598E-2</v>
      </c>
      <c r="BH410" s="17">
        <v>0</v>
      </c>
      <c r="BI410" s="17">
        <v>4.4805365171634699E-2</v>
      </c>
      <c r="BJ410" s="17">
        <v>0</v>
      </c>
      <c r="BK410" s="17">
        <v>0</v>
      </c>
      <c r="BL410" s="17">
        <v>8.9245008582616702E-3</v>
      </c>
      <c r="BM410" s="17"/>
      <c r="BN410" s="17">
        <v>7.3578730170434495E-2</v>
      </c>
      <c r="BO410" s="17">
        <v>0.12226436775402801</v>
      </c>
      <c r="BP410" s="17"/>
      <c r="BQ410" s="17">
        <v>6.15633430179202E-2</v>
      </c>
      <c r="BR410" s="17">
        <v>9.5598918235579894E-2</v>
      </c>
      <c r="BS410" s="17"/>
      <c r="BT410" s="17">
        <v>4.1835476336859599E-2</v>
      </c>
      <c r="BU410" s="17"/>
      <c r="BV410" s="17">
        <v>0.16385160928829601</v>
      </c>
      <c r="BW410" s="17">
        <v>8.6659470884598203E-2</v>
      </c>
      <c r="BX410" s="17">
        <v>5.8485484501065998E-2</v>
      </c>
      <c r="BY410" s="17"/>
      <c r="BZ410" s="17">
        <v>0.18592361122211801</v>
      </c>
      <c r="CA410" s="17">
        <v>0.16383222234250699</v>
      </c>
      <c r="CB410" s="17">
        <v>0.11955072361975801</v>
      </c>
      <c r="CC410" s="17">
        <v>7.1417682684440306E-2</v>
      </c>
      <c r="CD410" s="17">
        <v>5.0085628799771603E-2</v>
      </c>
      <c r="CE410" s="17">
        <v>3.4824187544959501E-2</v>
      </c>
      <c r="CF410" s="17">
        <v>1.97427016509817E-2</v>
      </c>
      <c r="CG410" s="17"/>
      <c r="CH410" s="17">
        <v>5.4879780256547397E-2</v>
      </c>
      <c r="CI410" s="17">
        <v>4.08337199236843E-2</v>
      </c>
      <c r="CJ410" s="17">
        <v>0.106421284161702</v>
      </c>
      <c r="CK410" s="17">
        <v>0.15846075524727399</v>
      </c>
      <c r="CL410" s="17">
        <v>0.317199897992202</v>
      </c>
    </row>
    <row r="411" spans="2:90" x14ac:dyDescent="0.3">
      <c r="B411" t="s">
        <v>118</v>
      </c>
      <c r="C411" s="17">
        <v>1.09829692249475E-2</v>
      </c>
      <c r="D411" s="17">
        <v>6.0657516711588502E-3</v>
      </c>
      <c r="E411" s="17">
        <v>1.5875640208581399E-2</v>
      </c>
      <c r="F411" s="17"/>
      <c r="G411" s="17">
        <v>1.5745994620428898E-2</v>
      </c>
      <c r="H411" s="17">
        <v>1.47142162357984E-2</v>
      </c>
      <c r="I411" s="17">
        <v>1.74372361981413E-2</v>
      </c>
      <c r="J411" s="17">
        <v>1.18299945955987E-2</v>
      </c>
      <c r="K411" s="17">
        <v>6.1767945443233297E-3</v>
      </c>
      <c r="L411" s="17">
        <v>2.0216545145120501E-3</v>
      </c>
      <c r="M411" s="17"/>
      <c r="N411" s="17">
        <v>8.4010964242852201E-3</v>
      </c>
      <c r="O411" s="17">
        <v>1.2260769436428801E-2</v>
      </c>
      <c r="P411" s="17">
        <v>1.6166481323765601E-2</v>
      </c>
      <c r="Q411" s="17">
        <v>7.9882105298335598E-3</v>
      </c>
      <c r="R411" s="17"/>
      <c r="S411" s="17">
        <v>7.48589016776946E-3</v>
      </c>
      <c r="T411" s="17">
        <v>6.2732407712407599E-3</v>
      </c>
      <c r="U411" s="17">
        <v>1.29654524612603E-2</v>
      </c>
      <c r="V411" s="17">
        <v>5.4889391584075197E-3</v>
      </c>
      <c r="W411" s="17">
        <v>6.5526227619075398E-3</v>
      </c>
      <c r="X411" s="17">
        <v>1.36615191765388E-2</v>
      </c>
      <c r="Y411" s="17">
        <v>6.8277524150561E-3</v>
      </c>
      <c r="Z411" s="17">
        <v>3.2277020121279802E-2</v>
      </c>
      <c r="AA411" s="17">
        <v>1.4310437973492201E-2</v>
      </c>
      <c r="AB411" s="17">
        <v>2.1798088126338998E-2</v>
      </c>
      <c r="AC411" s="17">
        <v>1.05836817947394E-2</v>
      </c>
      <c r="AD411" s="17">
        <v>0</v>
      </c>
      <c r="AE411" s="17"/>
      <c r="AF411" s="17">
        <v>9.9692236980631205E-3</v>
      </c>
      <c r="AG411" s="17">
        <v>1.1900573818794301E-2</v>
      </c>
      <c r="AH411" s="17">
        <v>1.33654349862501E-2</v>
      </c>
      <c r="AI411" s="17"/>
      <c r="AJ411" s="17">
        <v>0</v>
      </c>
      <c r="AK411" s="17">
        <v>9.3131742911048993E-3</v>
      </c>
      <c r="AL411" s="17">
        <v>1.98342614250578E-2</v>
      </c>
      <c r="AM411" s="17">
        <v>1.37653952547296E-2</v>
      </c>
      <c r="AN411" s="17">
        <v>9.8309513825928993E-3</v>
      </c>
      <c r="AO411" s="17"/>
      <c r="AP411" s="17">
        <v>9.3177979349757696E-3</v>
      </c>
      <c r="AQ411" s="17">
        <v>0</v>
      </c>
      <c r="AR411" s="17">
        <v>3.4483245889454901E-2</v>
      </c>
      <c r="AS411" s="17">
        <v>1.16297880063197E-2</v>
      </c>
      <c r="AT411" s="17">
        <v>0</v>
      </c>
      <c r="AU411" s="17">
        <v>1.6969778134810501E-2</v>
      </c>
      <c r="AV411" s="17"/>
      <c r="AW411" s="17">
        <v>0</v>
      </c>
      <c r="AX411" s="17">
        <v>1.26095944526699E-2</v>
      </c>
      <c r="AY411" s="17">
        <v>3.0923435096646301E-2</v>
      </c>
      <c r="AZ411" s="17">
        <v>6.9953178762566896E-3</v>
      </c>
      <c r="BA411" s="17">
        <v>4.0408058170643404E-3</v>
      </c>
      <c r="BB411" s="17">
        <v>3.2397587344574597E-2</v>
      </c>
      <c r="BC411" s="17">
        <v>0</v>
      </c>
      <c r="BD411" s="17">
        <v>2.0499553277643901E-2</v>
      </c>
      <c r="BE411" s="17">
        <v>0</v>
      </c>
      <c r="BF411" s="17">
        <v>0</v>
      </c>
      <c r="BG411" s="17">
        <v>0</v>
      </c>
      <c r="BH411" s="17">
        <v>1.02189215364798E-2</v>
      </c>
      <c r="BI411" s="17">
        <v>0</v>
      </c>
      <c r="BJ411" s="17">
        <v>0</v>
      </c>
      <c r="BK411" s="17">
        <v>0</v>
      </c>
      <c r="BL411" s="17">
        <v>1.40234861649805E-2</v>
      </c>
      <c r="BM411" s="17"/>
      <c r="BN411" s="17">
        <v>7.3335412989670602E-3</v>
      </c>
      <c r="BO411" s="17">
        <v>1.6184476996133099E-2</v>
      </c>
      <c r="BP411" s="17"/>
      <c r="BQ411" s="17">
        <v>7.9987021343301094E-3</v>
      </c>
      <c r="BR411" s="17">
        <v>5.4615978504549004E-3</v>
      </c>
      <c r="BS411" s="17"/>
      <c r="BT411" s="17">
        <v>4.3921293811500298E-3</v>
      </c>
      <c r="BU411" s="17"/>
      <c r="BV411" s="17">
        <v>1.66920317724462E-2</v>
      </c>
      <c r="BW411" s="17">
        <v>2.0775562542297701E-2</v>
      </c>
      <c r="BX411" s="17">
        <v>5.2284362594024001E-3</v>
      </c>
      <c r="BY411" s="17"/>
      <c r="BZ411" s="17">
        <v>5.3816101136814403E-3</v>
      </c>
      <c r="CA411" s="17">
        <v>1.6257085266974201E-2</v>
      </c>
      <c r="CB411" s="17">
        <v>0</v>
      </c>
      <c r="CC411" s="17">
        <v>8.1109930845095803E-3</v>
      </c>
      <c r="CD411" s="17">
        <v>1.63649669131243E-2</v>
      </c>
      <c r="CE411" s="17">
        <v>0</v>
      </c>
      <c r="CF411" s="17">
        <v>3.12339200992949E-3</v>
      </c>
      <c r="CG411" s="17"/>
      <c r="CH411" s="17">
        <v>8.4613562003687508E-3</v>
      </c>
      <c r="CI411" s="17">
        <v>6.5849405746824501E-3</v>
      </c>
      <c r="CJ411" s="17">
        <v>1.3473263234782E-2</v>
      </c>
      <c r="CK411" s="17">
        <v>1.99655264951169E-2</v>
      </c>
      <c r="CL411" s="17">
        <v>0</v>
      </c>
    </row>
    <row r="412" spans="2:90" x14ac:dyDescent="0.3">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row>
    <row r="413" spans="2:90" x14ac:dyDescent="0.3">
      <c r="B413" s="6" t="s">
        <v>228</v>
      </c>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row>
    <row r="414" spans="2:90" x14ac:dyDescent="0.3">
      <c r="B414" s="24" t="s">
        <v>110</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row>
    <row r="415" spans="2:90" x14ac:dyDescent="0.3">
      <c r="B415" t="s">
        <v>218</v>
      </c>
      <c r="C415" s="17">
        <v>0.136275433522</v>
      </c>
      <c r="D415" s="17">
        <v>0.114913135923378</v>
      </c>
      <c r="E415" s="17">
        <v>0.15616820597598699</v>
      </c>
      <c r="F415" s="17"/>
      <c r="G415" s="17">
        <v>0.109968480820126</v>
      </c>
      <c r="H415" s="17">
        <v>0.103105339890426</v>
      </c>
      <c r="I415" s="17">
        <v>0.145869227883033</v>
      </c>
      <c r="J415" s="17">
        <v>0.17876743463651601</v>
      </c>
      <c r="K415" s="17">
        <v>0.16770038403819101</v>
      </c>
      <c r="L415" s="17">
        <v>0.117427026733206</v>
      </c>
      <c r="M415" s="17"/>
      <c r="N415" s="17">
        <v>8.5529456341130294E-2</v>
      </c>
      <c r="O415" s="17">
        <v>0.14544787521647601</v>
      </c>
      <c r="P415" s="17">
        <v>0.135410724140056</v>
      </c>
      <c r="Q415" s="17">
        <v>0.18358230103544401</v>
      </c>
      <c r="R415" s="17"/>
      <c r="S415" s="17">
        <v>0.13302560728487101</v>
      </c>
      <c r="T415" s="17">
        <v>0.13319338395077401</v>
      </c>
      <c r="U415" s="17">
        <v>0.11149249173078001</v>
      </c>
      <c r="V415" s="17">
        <v>0.146717722411877</v>
      </c>
      <c r="W415" s="17">
        <v>0.102153466009099</v>
      </c>
      <c r="X415" s="17">
        <v>9.9800507439017999E-2</v>
      </c>
      <c r="Y415" s="17">
        <v>0.110436328054727</v>
      </c>
      <c r="Z415" s="17">
        <v>0.21622189933616101</v>
      </c>
      <c r="AA415" s="17">
        <v>0.14285859300047099</v>
      </c>
      <c r="AB415" s="17">
        <v>0.15678210961839401</v>
      </c>
      <c r="AC415" s="17">
        <v>0.16685096592107199</v>
      </c>
      <c r="AD415" s="17">
        <v>0.21430253239425301</v>
      </c>
      <c r="AE415" s="17"/>
      <c r="AF415" s="17">
        <v>0.13925798621764199</v>
      </c>
      <c r="AG415" s="17">
        <v>0.13589469235741999</v>
      </c>
      <c r="AH415" s="17">
        <v>0.131346698092704</v>
      </c>
      <c r="AI415" s="17"/>
      <c r="AJ415" s="17">
        <v>0.110421671738136</v>
      </c>
      <c r="AK415" s="17">
        <v>0.125124648947991</v>
      </c>
      <c r="AL415" s="17">
        <v>0.110574915284438</v>
      </c>
      <c r="AM415" s="17">
        <v>0.19548347917006101</v>
      </c>
      <c r="AN415" s="17">
        <v>0.113278917102638</v>
      </c>
      <c r="AO415" s="17"/>
      <c r="AP415" s="17">
        <v>9.4132540866967596E-2</v>
      </c>
      <c r="AQ415" s="17">
        <v>0.114207869041728</v>
      </c>
      <c r="AR415" s="17">
        <v>0.12521358061183799</v>
      </c>
      <c r="AS415" s="17">
        <v>0.187293628765246</v>
      </c>
      <c r="AT415" s="17">
        <v>0.13480792205280701</v>
      </c>
      <c r="AU415" s="17">
        <v>0.127989577380483</v>
      </c>
      <c r="AV415" s="17"/>
      <c r="AW415" s="17">
        <v>0.179774715521787</v>
      </c>
      <c r="AX415" s="17">
        <v>0.19708344338587799</v>
      </c>
      <c r="AY415" s="17">
        <v>0.17814227104326599</v>
      </c>
      <c r="AZ415" s="17">
        <v>0.194077687028618</v>
      </c>
      <c r="BA415" s="17">
        <v>0.172114419529239</v>
      </c>
      <c r="BB415" s="17">
        <v>0.19372541055085099</v>
      </c>
      <c r="BC415" s="17">
        <v>0.141040712189757</v>
      </c>
      <c r="BD415" s="17">
        <v>0.13117570455479699</v>
      </c>
      <c r="BE415" s="17">
        <v>0.131225854716081</v>
      </c>
      <c r="BF415" s="17">
        <v>0.10300343565221701</v>
      </c>
      <c r="BG415" s="17">
        <v>0.101878252691378</v>
      </c>
      <c r="BH415" s="17">
        <v>7.3174890373001802E-2</v>
      </c>
      <c r="BI415" s="17">
        <v>6.6300613403357703E-2</v>
      </c>
      <c r="BJ415" s="17">
        <v>4.5977926412250202E-2</v>
      </c>
      <c r="BK415" s="17">
        <v>4.6588447511340302E-2</v>
      </c>
      <c r="BL415" s="17">
        <v>8.8874849230141301E-2</v>
      </c>
      <c r="BM415" s="17"/>
      <c r="BN415" s="17">
        <v>0.136026242492681</v>
      </c>
      <c r="BO415" s="17">
        <v>0.13859644601943399</v>
      </c>
      <c r="BP415" s="17"/>
      <c r="BQ415" s="17">
        <v>8.7664801960561103E-2</v>
      </c>
      <c r="BR415" s="17">
        <v>0.21003599955065999</v>
      </c>
      <c r="BS415" s="17"/>
      <c r="BT415" s="17">
        <v>0.11844992127758</v>
      </c>
      <c r="BU415" s="17"/>
      <c r="BV415" s="17">
        <v>0.13043575051912201</v>
      </c>
      <c r="BW415" s="17">
        <v>0.14216959332752699</v>
      </c>
      <c r="BX415" s="17">
        <v>0.130970077344358</v>
      </c>
      <c r="BY415" s="17"/>
      <c r="BZ415" s="17">
        <v>0.28629242142431799</v>
      </c>
      <c r="CA415" s="17">
        <v>0.25026300670430701</v>
      </c>
      <c r="CB415" s="17">
        <v>0.18671258839926799</v>
      </c>
      <c r="CC415" s="17">
        <v>0.144341949572487</v>
      </c>
      <c r="CD415" s="17">
        <v>7.8836838971283393E-2</v>
      </c>
      <c r="CE415" s="17">
        <v>3.5605848732974399E-2</v>
      </c>
      <c r="CF415" s="17">
        <v>4.4480554257893302E-2</v>
      </c>
      <c r="CG415" s="17"/>
      <c r="CH415" s="17">
        <v>4.1661715942828199E-2</v>
      </c>
      <c r="CI415" s="17">
        <v>4.9678675890745802E-2</v>
      </c>
      <c r="CJ415" s="17">
        <v>0.155181586620463</v>
      </c>
      <c r="CK415" s="17">
        <v>0.30962976442741402</v>
      </c>
      <c r="CL415" s="17">
        <v>0.32157905563295103</v>
      </c>
    </row>
    <row r="416" spans="2:90" x14ac:dyDescent="0.3">
      <c r="B416" t="s">
        <v>219</v>
      </c>
      <c r="C416" s="17">
        <v>0.183215103609842</v>
      </c>
      <c r="D416" s="17">
        <v>0.171153551575529</v>
      </c>
      <c r="E416" s="17">
        <v>0.19549666789112799</v>
      </c>
      <c r="F416" s="17"/>
      <c r="G416" s="17">
        <v>0.24443044298938801</v>
      </c>
      <c r="H416" s="17">
        <v>0.19606465004606499</v>
      </c>
      <c r="I416" s="17">
        <v>0.22547074345506801</v>
      </c>
      <c r="J416" s="17">
        <v>0.163456162230117</v>
      </c>
      <c r="K416" s="17">
        <v>0.17512702478564199</v>
      </c>
      <c r="L416" s="17">
        <v>0.11891255877912001</v>
      </c>
      <c r="M416" s="17"/>
      <c r="N416" s="17">
        <v>0.199344118435097</v>
      </c>
      <c r="O416" s="17">
        <v>0.185491788038399</v>
      </c>
      <c r="P416" s="17">
        <v>0.19184485657768199</v>
      </c>
      <c r="Q416" s="17">
        <v>0.15345838868258399</v>
      </c>
      <c r="R416" s="17"/>
      <c r="S416" s="17">
        <v>0.25231246852821099</v>
      </c>
      <c r="T416" s="17">
        <v>0.16193864853637499</v>
      </c>
      <c r="U416" s="17">
        <v>0.18373058263350001</v>
      </c>
      <c r="V416" s="17">
        <v>0.21045086015236</v>
      </c>
      <c r="W416" s="17">
        <v>0.17553107941261001</v>
      </c>
      <c r="X416" s="17">
        <v>0.14305071720819099</v>
      </c>
      <c r="Y416" s="17">
        <v>0.17702493868903599</v>
      </c>
      <c r="Z416" s="17">
        <v>0.16782111224011401</v>
      </c>
      <c r="AA416" s="17">
        <v>0.17977607586000399</v>
      </c>
      <c r="AB416" s="17">
        <v>0.15237947628099499</v>
      </c>
      <c r="AC416" s="17">
        <v>0.13555690266991099</v>
      </c>
      <c r="AD416" s="17">
        <v>0.22913761932802401</v>
      </c>
      <c r="AE416" s="17"/>
      <c r="AF416" s="17">
        <v>0.178234311701716</v>
      </c>
      <c r="AG416" s="17">
        <v>0.18307943755960701</v>
      </c>
      <c r="AH416" s="17">
        <v>0.18576298382265299</v>
      </c>
      <c r="AI416" s="17"/>
      <c r="AJ416" s="17">
        <v>0.17922095716570699</v>
      </c>
      <c r="AK416" s="17">
        <v>0.19529651991168501</v>
      </c>
      <c r="AL416" s="17">
        <v>0.15165861792051699</v>
      </c>
      <c r="AM416" s="17">
        <v>0.18141061712645801</v>
      </c>
      <c r="AN416" s="17">
        <v>0.21653151313018701</v>
      </c>
      <c r="AO416" s="17"/>
      <c r="AP416" s="17">
        <v>0.19683060674533501</v>
      </c>
      <c r="AQ416" s="17">
        <v>0.17415525229529999</v>
      </c>
      <c r="AR416" s="17">
        <v>0.192464430082921</v>
      </c>
      <c r="AS416" s="17">
        <v>0.201388154491807</v>
      </c>
      <c r="AT416" s="17">
        <v>0.21178246210518101</v>
      </c>
      <c r="AU416" s="17">
        <v>0.15734745679173301</v>
      </c>
      <c r="AV416" s="17"/>
      <c r="AW416" s="17">
        <v>0.206243411942858</v>
      </c>
      <c r="AX416" s="17">
        <v>0.10651051793782899</v>
      </c>
      <c r="AY416" s="17">
        <v>0.130948411654144</v>
      </c>
      <c r="AZ416" s="17">
        <v>0.19235050042424401</v>
      </c>
      <c r="BA416" s="17">
        <v>0.122118068145514</v>
      </c>
      <c r="BB416" s="17">
        <v>0.16837794189042701</v>
      </c>
      <c r="BC416" s="17">
        <v>0.23612478072898199</v>
      </c>
      <c r="BD416" s="17">
        <v>0.127552509030846</v>
      </c>
      <c r="BE416" s="17">
        <v>0.16663184930365399</v>
      </c>
      <c r="BF416" s="17">
        <v>0.25928613224343899</v>
      </c>
      <c r="BG416" s="17">
        <v>0.21504620410422101</v>
      </c>
      <c r="BH416" s="17">
        <v>0.247526832294136</v>
      </c>
      <c r="BI416" s="17">
        <v>0.16340712363349</v>
      </c>
      <c r="BJ416" s="17">
        <v>0.32498312584371802</v>
      </c>
      <c r="BK416" s="17">
        <v>0.188262795815344</v>
      </c>
      <c r="BL416" s="17">
        <v>0.223750364284199</v>
      </c>
      <c r="BM416" s="17"/>
      <c r="BN416" s="17">
        <v>0.183910738866256</v>
      </c>
      <c r="BO416" s="17">
        <v>0.18158204299929001</v>
      </c>
      <c r="BP416" s="17"/>
      <c r="BQ416" s="17">
        <v>0.195453129763524</v>
      </c>
      <c r="BR416" s="17">
        <v>0.20618838682943899</v>
      </c>
      <c r="BS416" s="17"/>
      <c r="BT416" s="17">
        <v>0.21817675806028</v>
      </c>
      <c r="BU416" s="17"/>
      <c r="BV416" s="17">
        <v>0.16527918595927599</v>
      </c>
      <c r="BW416" s="17">
        <v>0.23391567089863699</v>
      </c>
      <c r="BX416" s="17">
        <v>0.17355970340301</v>
      </c>
      <c r="BY416" s="17"/>
      <c r="BZ416" s="17">
        <v>0.20325107878520399</v>
      </c>
      <c r="CA416" s="17">
        <v>0.19647308416124501</v>
      </c>
      <c r="CB416" s="17">
        <v>0.19110440888812699</v>
      </c>
      <c r="CC416" s="17">
        <v>0.22160243299748</v>
      </c>
      <c r="CD416" s="17">
        <v>0.176004233221914</v>
      </c>
      <c r="CE416" s="17">
        <v>0.148581854908996</v>
      </c>
      <c r="CF416" s="17">
        <v>0.16995067045394999</v>
      </c>
      <c r="CG416" s="17"/>
      <c r="CH416" s="17">
        <v>0.165034401039996</v>
      </c>
      <c r="CI416" s="17">
        <v>0.15107201810753099</v>
      </c>
      <c r="CJ416" s="17">
        <v>0.227093833273493</v>
      </c>
      <c r="CK416" s="17">
        <v>0.18442441207650601</v>
      </c>
      <c r="CL416" s="17">
        <v>0.118037114992291</v>
      </c>
    </row>
    <row r="417" spans="2:90" x14ac:dyDescent="0.3">
      <c r="B417" t="s">
        <v>220</v>
      </c>
      <c r="C417" s="17">
        <v>0.32510306596678801</v>
      </c>
      <c r="D417" s="17">
        <v>0.35783875590519298</v>
      </c>
      <c r="E417" s="17">
        <v>0.29281769549173903</v>
      </c>
      <c r="F417" s="17"/>
      <c r="G417" s="17">
        <v>0.230909938694881</v>
      </c>
      <c r="H417" s="17">
        <v>0.34874227893733301</v>
      </c>
      <c r="I417" s="17">
        <v>0.32404516100196301</v>
      </c>
      <c r="J417" s="17">
        <v>0.336583686660758</v>
      </c>
      <c r="K417" s="17">
        <v>0.31512893452193402</v>
      </c>
      <c r="L417" s="17">
        <v>0.36660053901829198</v>
      </c>
      <c r="M417" s="17"/>
      <c r="N417" s="17">
        <v>0.36387821617820898</v>
      </c>
      <c r="O417" s="17">
        <v>0.35095368952185202</v>
      </c>
      <c r="P417" s="17">
        <v>0.33891846747813498</v>
      </c>
      <c r="Q417" s="17">
        <v>0.24366749233979901</v>
      </c>
      <c r="R417" s="17"/>
      <c r="S417" s="17">
        <v>0.28605945193071097</v>
      </c>
      <c r="T417" s="17">
        <v>0.310152512805903</v>
      </c>
      <c r="U417" s="17">
        <v>0.38661334670629899</v>
      </c>
      <c r="V417" s="17">
        <v>0.31454985231962002</v>
      </c>
      <c r="W417" s="17">
        <v>0.35457792924744103</v>
      </c>
      <c r="X417" s="17">
        <v>0.36227300827284797</v>
      </c>
      <c r="Y417" s="17">
        <v>0.28992942460155702</v>
      </c>
      <c r="Z417" s="17">
        <v>0.22824942112128299</v>
      </c>
      <c r="AA417" s="17">
        <v>0.33856479913655102</v>
      </c>
      <c r="AB417" s="17">
        <v>0.34858977345450998</v>
      </c>
      <c r="AC417" s="17">
        <v>0.37523312033594802</v>
      </c>
      <c r="AD417" s="17">
        <v>0.27966799659972003</v>
      </c>
      <c r="AE417" s="17"/>
      <c r="AF417" s="17">
        <v>0.33107268844744703</v>
      </c>
      <c r="AG417" s="17">
        <v>0.35690387911897398</v>
      </c>
      <c r="AH417" s="17">
        <v>0.28924136809083401</v>
      </c>
      <c r="AI417" s="17"/>
      <c r="AJ417" s="17">
        <v>0.36617464039405501</v>
      </c>
      <c r="AK417" s="17">
        <v>0.32928476831765102</v>
      </c>
      <c r="AL417" s="17">
        <v>0.363050558862622</v>
      </c>
      <c r="AM417" s="17">
        <v>0.30139041385922399</v>
      </c>
      <c r="AN417" s="17">
        <v>0.29017281455020999</v>
      </c>
      <c r="AO417" s="17"/>
      <c r="AP417" s="17">
        <v>0.33533796092038698</v>
      </c>
      <c r="AQ417" s="17">
        <v>0.366283166073612</v>
      </c>
      <c r="AR417" s="17">
        <v>0.29704975687454199</v>
      </c>
      <c r="AS417" s="17">
        <v>0.307502770036642</v>
      </c>
      <c r="AT417" s="17">
        <v>0.30577039132270101</v>
      </c>
      <c r="AU417" s="17">
        <v>0.34492611270213103</v>
      </c>
      <c r="AV417" s="17"/>
      <c r="AW417" s="17">
        <v>0.10122634167193401</v>
      </c>
      <c r="AX417" s="17">
        <v>0.16094502316111001</v>
      </c>
      <c r="AY417" s="17">
        <v>0.25421770756997097</v>
      </c>
      <c r="AZ417" s="17">
        <v>0.21782308947944501</v>
      </c>
      <c r="BA417" s="17">
        <v>0.35460091117120301</v>
      </c>
      <c r="BB417" s="17">
        <v>0.28196628397690598</v>
      </c>
      <c r="BC417" s="17">
        <v>0.36901399086446302</v>
      </c>
      <c r="BD417" s="17">
        <v>0.35780441402081398</v>
      </c>
      <c r="BE417" s="17">
        <v>0.44632737498560798</v>
      </c>
      <c r="BF417" s="17">
        <v>0.32858140424360199</v>
      </c>
      <c r="BG417" s="17">
        <v>0.348086240138331</v>
      </c>
      <c r="BH417" s="17">
        <v>0.33572775233721303</v>
      </c>
      <c r="BI417" s="17">
        <v>0.405687897912069</v>
      </c>
      <c r="BJ417" s="17">
        <v>0.37593760539874999</v>
      </c>
      <c r="BK417" s="17">
        <v>0.47703174495302197</v>
      </c>
      <c r="BL417" s="17">
        <v>0.30981780632997202</v>
      </c>
      <c r="BM417" s="17"/>
      <c r="BN417" s="17">
        <v>0.34068938639875601</v>
      </c>
      <c r="BO417" s="17">
        <v>0.30269105836517302</v>
      </c>
      <c r="BP417" s="17"/>
      <c r="BQ417" s="17">
        <v>0.35290267874980402</v>
      </c>
      <c r="BR417" s="17">
        <v>0.28331653803839302</v>
      </c>
      <c r="BS417" s="17"/>
      <c r="BT417" s="17">
        <v>0.34931924332666198</v>
      </c>
      <c r="BU417" s="17"/>
      <c r="BV417" s="17">
        <v>0.31107055126587102</v>
      </c>
      <c r="BW417" s="17">
        <v>0.29205280660314498</v>
      </c>
      <c r="BX417" s="17">
        <v>0.35066190923575802</v>
      </c>
      <c r="BY417" s="17"/>
      <c r="BZ417" s="17">
        <v>0.174621514725844</v>
      </c>
      <c r="CA417" s="17">
        <v>0.249897725411412</v>
      </c>
      <c r="CB417" s="17">
        <v>0.26433462345840603</v>
      </c>
      <c r="CC417" s="17">
        <v>0.31078442990410299</v>
      </c>
      <c r="CD417" s="17">
        <v>0.40915203266052003</v>
      </c>
      <c r="CE417" s="17">
        <v>0.46054308824197598</v>
      </c>
      <c r="CF417" s="17">
        <v>0.36358432334014001</v>
      </c>
      <c r="CG417" s="17"/>
      <c r="CH417" s="17">
        <v>0.37628104878399998</v>
      </c>
      <c r="CI417" s="17">
        <v>0.42750934236633198</v>
      </c>
      <c r="CJ417" s="17">
        <v>0.28794535557101503</v>
      </c>
      <c r="CK417" s="17">
        <v>0.181601714404002</v>
      </c>
      <c r="CL417" s="17">
        <v>0.15038994016482399</v>
      </c>
    </row>
    <row r="418" spans="2:90" x14ac:dyDescent="0.3">
      <c r="B418" t="s">
        <v>221</v>
      </c>
      <c r="C418" s="17">
        <v>0.11545868089446</v>
      </c>
      <c r="D418" s="17">
        <v>0.133569156216514</v>
      </c>
      <c r="E418" s="17">
        <v>9.7643157894881594E-2</v>
      </c>
      <c r="F418" s="17"/>
      <c r="G418" s="17">
        <v>0.20310834737766401</v>
      </c>
      <c r="H418" s="17">
        <v>0.179084632279469</v>
      </c>
      <c r="I418" s="17">
        <v>0.10188884229673199</v>
      </c>
      <c r="J418" s="17">
        <v>6.9380486819454898E-2</v>
      </c>
      <c r="K418" s="17">
        <v>6.6601286680389601E-2</v>
      </c>
      <c r="L418" s="17">
        <v>8.6534247414163296E-2</v>
      </c>
      <c r="M418" s="17"/>
      <c r="N418" s="17">
        <v>0.19207564348296999</v>
      </c>
      <c r="O418" s="17">
        <v>0.113412104812526</v>
      </c>
      <c r="P418" s="17">
        <v>5.93854801541275E-2</v>
      </c>
      <c r="Q418" s="17">
        <v>8.5488944657532304E-2</v>
      </c>
      <c r="R418" s="17"/>
      <c r="S418" s="17">
        <v>0.13662277360025701</v>
      </c>
      <c r="T418" s="17">
        <v>0.138178942767643</v>
      </c>
      <c r="U418" s="17">
        <v>8.0797026849405595E-2</v>
      </c>
      <c r="V418" s="17">
        <v>8.0463352940237001E-2</v>
      </c>
      <c r="W418" s="17">
        <v>0.115780160949236</v>
      </c>
      <c r="X418" s="17">
        <v>0.12040761106157399</v>
      </c>
      <c r="Y418" s="17">
        <v>0.14968870812575499</v>
      </c>
      <c r="Z418" s="17">
        <v>0.10851507205221</v>
      </c>
      <c r="AA418" s="17">
        <v>9.59129998815062E-2</v>
      </c>
      <c r="AB418" s="17">
        <v>0.124185083085328</v>
      </c>
      <c r="AC418" s="17">
        <v>0.113456955166232</v>
      </c>
      <c r="AD418" s="17">
        <v>6.6449939714586695E-2</v>
      </c>
      <c r="AE418" s="17"/>
      <c r="AF418" s="17">
        <v>7.3494697711007001E-2</v>
      </c>
      <c r="AG418" s="17">
        <v>0.129280370503291</v>
      </c>
      <c r="AH418" s="17">
        <v>0.12150943597554099</v>
      </c>
      <c r="AI418" s="17"/>
      <c r="AJ418" s="17">
        <v>9.9424556773300199E-2</v>
      </c>
      <c r="AK418" s="17">
        <v>0.138034964057654</v>
      </c>
      <c r="AL418" s="17">
        <v>0.15107912807843399</v>
      </c>
      <c r="AM418" s="17">
        <v>0.100928458158725</v>
      </c>
      <c r="AN418" s="17">
        <v>0.13093393130064401</v>
      </c>
      <c r="AO418" s="17"/>
      <c r="AP418" s="17">
        <v>0.17892418929159801</v>
      </c>
      <c r="AQ418" s="17">
        <v>0.10774455354104701</v>
      </c>
      <c r="AR418" s="17">
        <v>0.13178506925714201</v>
      </c>
      <c r="AS418" s="17">
        <v>7.5740070707123505E-2</v>
      </c>
      <c r="AT418" s="17">
        <v>0.15310016435690099</v>
      </c>
      <c r="AU418" s="17">
        <v>7.9922226921848097E-2</v>
      </c>
      <c r="AV418" s="17"/>
      <c r="AW418" s="17">
        <v>5.19026093843259E-2</v>
      </c>
      <c r="AX418" s="17">
        <v>8.8417440927079802E-2</v>
      </c>
      <c r="AY418" s="17">
        <v>5.9203189246219999E-2</v>
      </c>
      <c r="AZ418" s="17">
        <v>0.108060512857915</v>
      </c>
      <c r="BA418" s="17">
        <v>9.1578213906154102E-2</v>
      </c>
      <c r="BB418" s="17">
        <v>0.114451530579343</v>
      </c>
      <c r="BC418" s="17">
        <v>6.2923699899628094E-2</v>
      </c>
      <c r="BD418" s="17">
        <v>0.13256248756490999</v>
      </c>
      <c r="BE418" s="17">
        <v>5.1142392238437202E-2</v>
      </c>
      <c r="BF418" s="17">
        <v>0.14822758045721601</v>
      </c>
      <c r="BG418" s="17">
        <v>0.153870661344473</v>
      </c>
      <c r="BH418" s="17">
        <v>0.172854278984789</v>
      </c>
      <c r="BI418" s="17">
        <v>0.18559106412548401</v>
      </c>
      <c r="BJ418" s="17">
        <v>0.15406379698308101</v>
      </c>
      <c r="BK418" s="17">
        <v>0.12849104367493799</v>
      </c>
      <c r="BL418" s="17">
        <v>0.22035037715705399</v>
      </c>
      <c r="BM418" s="17"/>
      <c r="BN418" s="17">
        <v>0.10591187431106699</v>
      </c>
      <c r="BO418" s="17">
        <v>0.12835882830290801</v>
      </c>
      <c r="BP418" s="17"/>
      <c r="BQ418" s="17">
        <v>0.171980307450253</v>
      </c>
      <c r="BR418" s="17">
        <v>6.6394737200104595E-2</v>
      </c>
      <c r="BS418" s="17"/>
      <c r="BT418" s="17">
        <v>0.13827020060051601</v>
      </c>
      <c r="BU418" s="17"/>
      <c r="BV418" s="17">
        <v>9.9733853975032496E-2</v>
      </c>
      <c r="BW418" s="17">
        <v>0.118145271504557</v>
      </c>
      <c r="BX418" s="17">
        <v>0.123454636353171</v>
      </c>
      <c r="BY418" s="17"/>
      <c r="BZ418" s="17">
        <v>7.1697170322328002E-2</v>
      </c>
      <c r="CA418" s="17">
        <v>5.4892872955962402E-2</v>
      </c>
      <c r="CB418" s="17">
        <v>7.7500578890694602E-2</v>
      </c>
      <c r="CC418" s="17">
        <v>0.121516800874088</v>
      </c>
      <c r="CD418" s="17">
        <v>0.112609678288798</v>
      </c>
      <c r="CE418" s="17">
        <v>0.17820430952815899</v>
      </c>
      <c r="CF418" s="17">
        <v>0.233413186411153</v>
      </c>
      <c r="CG418" s="17"/>
      <c r="CH418" s="17">
        <v>0.206659947721066</v>
      </c>
      <c r="CI418" s="17">
        <v>0.15084295779937601</v>
      </c>
      <c r="CJ418" s="17">
        <v>7.90319850059268E-2</v>
      </c>
      <c r="CK418" s="17">
        <v>7.5418402937624196E-2</v>
      </c>
      <c r="CL418" s="17">
        <v>5.4799968272743999E-2</v>
      </c>
    </row>
    <row r="419" spans="2:90" x14ac:dyDescent="0.3">
      <c r="B419" t="s">
        <v>222</v>
      </c>
      <c r="C419" s="17">
        <v>3.53042089831015E-2</v>
      </c>
      <c r="D419" s="17">
        <v>4.2643964178954302E-2</v>
      </c>
      <c r="E419" s="17">
        <v>2.84109052272494E-2</v>
      </c>
      <c r="F419" s="17"/>
      <c r="G419" s="17">
        <v>7.3850935234485299E-2</v>
      </c>
      <c r="H419" s="17">
        <v>6.8860232179108499E-2</v>
      </c>
      <c r="I419" s="17">
        <v>3.9138008472649401E-2</v>
      </c>
      <c r="J419" s="17">
        <v>1.39797831732296E-2</v>
      </c>
      <c r="K419" s="17">
        <v>1.61541521025781E-2</v>
      </c>
      <c r="L419" s="17">
        <v>9.2962205750369807E-3</v>
      </c>
      <c r="M419" s="17"/>
      <c r="N419" s="17">
        <v>5.3540183663756298E-2</v>
      </c>
      <c r="O419" s="17">
        <v>2.5762491073065101E-2</v>
      </c>
      <c r="P419" s="17">
        <v>4.3005383054138202E-2</v>
      </c>
      <c r="Q419" s="17">
        <v>1.72670390870866E-2</v>
      </c>
      <c r="R419" s="17"/>
      <c r="S419" s="17">
        <v>5.5698527622004598E-2</v>
      </c>
      <c r="T419" s="17">
        <v>2.9591145321958699E-2</v>
      </c>
      <c r="U419" s="17">
        <v>5.4506859998215496E-3</v>
      </c>
      <c r="V419" s="17">
        <v>3.2717747349361399E-2</v>
      </c>
      <c r="W419" s="17">
        <v>3.7653790931389701E-2</v>
      </c>
      <c r="X419" s="17">
        <v>4.2036080689548901E-2</v>
      </c>
      <c r="Y419" s="17">
        <v>0</v>
      </c>
      <c r="Z419" s="17">
        <v>4.3752614093126203E-2</v>
      </c>
      <c r="AA419" s="17">
        <v>5.4165471542262797E-2</v>
      </c>
      <c r="AB419" s="17">
        <v>1.9072021884012701E-2</v>
      </c>
      <c r="AC419" s="17">
        <v>4.4379828580261099E-2</v>
      </c>
      <c r="AD419" s="17">
        <v>7.3324270987839099E-2</v>
      </c>
      <c r="AE419" s="17"/>
      <c r="AF419" s="17">
        <v>2.2649498100773598E-2</v>
      </c>
      <c r="AG419" s="17">
        <v>3.8938892451230202E-2</v>
      </c>
      <c r="AH419" s="17">
        <v>3.1988113635215601E-2</v>
      </c>
      <c r="AI419" s="17"/>
      <c r="AJ419" s="17">
        <v>4.7431892392285999E-2</v>
      </c>
      <c r="AK419" s="17">
        <v>4.44704080645889E-2</v>
      </c>
      <c r="AL419" s="17">
        <v>5.9401036328103202E-3</v>
      </c>
      <c r="AM419" s="17">
        <v>1.9370424365032099E-2</v>
      </c>
      <c r="AN419" s="17">
        <v>4.0309002292643802E-2</v>
      </c>
      <c r="AO419" s="17"/>
      <c r="AP419" s="17">
        <v>4.73006745031192E-2</v>
      </c>
      <c r="AQ419" s="17">
        <v>4.3350946345805601E-2</v>
      </c>
      <c r="AR419" s="17">
        <v>1.55720024244337E-2</v>
      </c>
      <c r="AS419" s="17">
        <v>2.9432971522241499E-2</v>
      </c>
      <c r="AT419" s="17">
        <v>5.0416823738241801E-2</v>
      </c>
      <c r="AU419" s="17">
        <v>3.8663882789537599E-2</v>
      </c>
      <c r="AV419" s="17"/>
      <c r="AW419" s="17">
        <v>6.1037980942580998E-2</v>
      </c>
      <c r="AX419" s="17">
        <v>2.15876061622753E-2</v>
      </c>
      <c r="AY419" s="17">
        <v>2.8163792252447199E-2</v>
      </c>
      <c r="AZ419" s="17">
        <v>0</v>
      </c>
      <c r="BA419" s="17">
        <v>2.0241315151996099E-2</v>
      </c>
      <c r="BB419" s="17">
        <v>4.6180584418861401E-2</v>
      </c>
      <c r="BC419" s="17">
        <v>3.3843961206401499E-2</v>
      </c>
      <c r="BD419" s="17">
        <v>2.13789490496443E-2</v>
      </c>
      <c r="BE419" s="17">
        <v>4.0557650960669198E-2</v>
      </c>
      <c r="BF419" s="17">
        <v>9.3737235798505899E-3</v>
      </c>
      <c r="BG419" s="17">
        <v>1.48586296314622E-2</v>
      </c>
      <c r="BH419" s="17">
        <v>5.6438049448493101E-2</v>
      </c>
      <c r="BI419" s="17">
        <v>4.7780203112224098E-2</v>
      </c>
      <c r="BJ419" s="17">
        <v>4.7954358079545498E-2</v>
      </c>
      <c r="BK419" s="17">
        <v>7.7199767807982503E-2</v>
      </c>
      <c r="BL419" s="17">
        <v>0.111544677882376</v>
      </c>
      <c r="BM419" s="17"/>
      <c r="BN419" s="17">
        <v>3.4079408080722698E-2</v>
      </c>
      <c r="BO419" s="17">
        <v>3.7508542304732398E-2</v>
      </c>
      <c r="BP419" s="17"/>
      <c r="BQ419" s="17">
        <v>4.2154696267179999E-2</v>
      </c>
      <c r="BR419" s="17">
        <v>5.7711630800756003E-2</v>
      </c>
      <c r="BS419" s="17"/>
      <c r="BT419" s="17">
        <v>6.4305286390949706E-2</v>
      </c>
      <c r="BU419" s="17"/>
      <c r="BV419" s="17">
        <v>2.38425010705576E-2</v>
      </c>
      <c r="BW419" s="17">
        <v>3.9290364918317597E-2</v>
      </c>
      <c r="BX419" s="17">
        <v>3.8844053925354102E-2</v>
      </c>
      <c r="BY419" s="17"/>
      <c r="BZ419" s="17">
        <v>3.0137022667613901E-2</v>
      </c>
      <c r="CA419" s="17">
        <v>1.3369344664355701E-2</v>
      </c>
      <c r="CB419" s="17">
        <v>2.2236038449038001E-2</v>
      </c>
      <c r="CC419" s="17">
        <v>2.5937270274138099E-2</v>
      </c>
      <c r="CD419" s="17">
        <v>4.9066103983359102E-2</v>
      </c>
      <c r="CE419" s="17">
        <v>3.7617354668346203E-2</v>
      </c>
      <c r="CF419" s="17">
        <v>7.4316867431045694E-2</v>
      </c>
      <c r="CG419" s="17"/>
      <c r="CH419" s="17">
        <v>8.4456955872082601E-2</v>
      </c>
      <c r="CI419" s="17">
        <v>4.8555469092918101E-2</v>
      </c>
      <c r="CJ419" s="17">
        <v>1.24648211236611E-2</v>
      </c>
      <c r="CK419" s="17">
        <v>2.8789364962354E-2</v>
      </c>
      <c r="CL419" s="17">
        <v>2.73576581359921E-2</v>
      </c>
    </row>
    <row r="420" spans="2:90" x14ac:dyDescent="0.3">
      <c r="B420" t="s">
        <v>223</v>
      </c>
      <c r="C420" s="17">
        <v>0.19108042874822401</v>
      </c>
      <c r="D420" s="17">
        <v>0.167620197727614</v>
      </c>
      <c r="E420" s="17">
        <v>0.21452048325881101</v>
      </c>
      <c r="F420" s="17"/>
      <c r="G420" s="17">
        <v>9.6690886809071702E-2</v>
      </c>
      <c r="H420" s="17">
        <v>8.3428790192336094E-2</v>
      </c>
      <c r="I420" s="17">
        <v>0.14915978298915</v>
      </c>
      <c r="J420" s="17">
        <v>0.234812636393878</v>
      </c>
      <c r="K420" s="17">
        <v>0.25928821787126599</v>
      </c>
      <c r="L420" s="17">
        <v>0.29481530942908302</v>
      </c>
      <c r="M420" s="17"/>
      <c r="N420" s="17">
        <v>9.0989519068378905E-2</v>
      </c>
      <c r="O420" s="17">
        <v>0.16670755774899401</v>
      </c>
      <c r="P420" s="17">
        <v>0.22171247200508601</v>
      </c>
      <c r="Q420" s="17">
        <v>0.29923207570174298</v>
      </c>
      <c r="R420" s="17"/>
      <c r="S420" s="17">
        <v>0.125249373028056</v>
      </c>
      <c r="T420" s="17">
        <v>0.20254367390522299</v>
      </c>
      <c r="U420" s="17">
        <v>0.209411372754958</v>
      </c>
      <c r="V420" s="17">
        <v>0.21510046482654399</v>
      </c>
      <c r="W420" s="17">
        <v>0.20775095068831601</v>
      </c>
      <c r="X420" s="17">
        <v>0.218770556152282</v>
      </c>
      <c r="Y420" s="17">
        <v>0.261215170996694</v>
      </c>
      <c r="Z420" s="17">
        <v>0.224855463498499</v>
      </c>
      <c r="AA420" s="17">
        <v>0.17867337940647299</v>
      </c>
      <c r="AB420" s="17">
        <v>0.17275848876220101</v>
      </c>
      <c r="AC420" s="17">
        <v>0.153938545531836</v>
      </c>
      <c r="AD420" s="17">
        <v>0.13711764097557599</v>
      </c>
      <c r="AE420" s="17"/>
      <c r="AF420" s="17">
        <v>0.24382483654927001</v>
      </c>
      <c r="AG420" s="17">
        <v>0.14649500602146601</v>
      </c>
      <c r="AH420" s="17">
        <v>0.225064171213082</v>
      </c>
      <c r="AI420" s="17"/>
      <c r="AJ420" s="17">
        <v>0.19260926332717099</v>
      </c>
      <c r="AK420" s="17">
        <v>0.15694866667842</v>
      </c>
      <c r="AL420" s="17">
        <v>0.204772490852072</v>
      </c>
      <c r="AM420" s="17">
        <v>0.187349417054433</v>
      </c>
      <c r="AN420" s="17">
        <v>0.192436078183507</v>
      </c>
      <c r="AO420" s="17"/>
      <c r="AP420" s="17">
        <v>0.13858040699738</v>
      </c>
      <c r="AQ420" s="17">
        <v>0.18864910886661199</v>
      </c>
      <c r="AR420" s="17">
        <v>0.21372590267519401</v>
      </c>
      <c r="AS420" s="17">
        <v>0.18688544875065899</v>
      </c>
      <c r="AT420" s="17">
        <v>0.14412223642416799</v>
      </c>
      <c r="AU420" s="17">
        <v>0.21758728970946201</v>
      </c>
      <c r="AV420" s="17"/>
      <c r="AW420" s="17">
        <v>0.34217595472937801</v>
      </c>
      <c r="AX420" s="17">
        <v>0.40414469132759201</v>
      </c>
      <c r="AY420" s="17">
        <v>0.29248168138463798</v>
      </c>
      <c r="AZ420" s="17">
        <v>0.28001331985392403</v>
      </c>
      <c r="BA420" s="17">
        <v>0.23111841120445301</v>
      </c>
      <c r="BB420" s="17">
        <v>0.17665533974155301</v>
      </c>
      <c r="BC420" s="17">
        <v>0.152009224437609</v>
      </c>
      <c r="BD420" s="17">
        <v>0.21601044029761399</v>
      </c>
      <c r="BE420" s="17">
        <v>0.16411487779555101</v>
      </c>
      <c r="BF420" s="17">
        <v>0.15152772382367599</v>
      </c>
      <c r="BG420" s="17">
        <v>0.166260012090134</v>
      </c>
      <c r="BH420" s="17">
        <v>0.10405927502588801</v>
      </c>
      <c r="BI420" s="17">
        <v>0.131233097813375</v>
      </c>
      <c r="BJ420" s="17">
        <v>5.1083187282655297E-2</v>
      </c>
      <c r="BK420" s="17">
        <v>8.2426200237374195E-2</v>
      </c>
      <c r="BL420" s="17">
        <v>3.1638438951276403E-2</v>
      </c>
      <c r="BM420" s="17"/>
      <c r="BN420" s="17">
        <v>0.191178100219876</v>
      </c>
      <c r="BO420" s="17">
        <v>0.190099293948707</v>
      </c>
      <c r="BP420" s="17"/>
      <c r="BQ420" s="17">
        <v>0.13988410738482099</v>
      </c>
      <c r="BR420" s="17">
        <v>0.16557257201932199</v>
      </c>
      <c r="BS420" s="17"/>
      <c r="BT420" s="17">
        <v>0.10280937825112001</v>
      </c>
      <c r="BU420" s="17"/>
      <c r="BV420" s="17">
        <v>0.25327390117119802</v>
      </c>
      <c r="BW420" s="17">
        <v>0.144256390661781</v>
      </c>
      <c r="BX420" s="17">
        <v>0.17655542516822501</v>
      </c>
      <c r="BY420" s="17"/>
      <c r="BZ420" s="17">
        <v>0.22864843427881801</v>
      </c>
      <c r="CA420" s="17">
        <v>0.22096107360676501</v>
      </c>
      <c r="CB420" s="17">
        <v>0.230674011504508</v>
      </c>
      <c r="CC420" s="17">
        <v>0.16809107002083501</v>
      </c>
      <c r="CD420" s="17">
        <v>0.164253655529394</v>
      </c>
      <c r="CE420" s="17">
        <v>0.139447543919549</v>
      </c>
      <c r="CF420" s="17">
        <v>0.111131006095889</v>
      </c>
      <c r="CG420" s="17"/>
      <c r="CH420" s="17">
        <v>0.11679430103727501</v>
      </c>
      <c r="CI420" s="17">
        <v>0.168741363187421</v>
      </c>
      <c r="CJ420" s="17">
        <v>0.21866549634982599</v>
      </c>
      <c r="CK420" s="17">
        <v>0.19426512531817999</v>
      </c>
      <c r="CL420" s="17">
        <v>0.31456797342310699</v>
      </c>
    </row>
    <row r="421" spans="2:90" x14ac:dyDescent="0.3">
      <c r="B421" t="s">
        <v>118</v>
      </c>
      <c r="C421" s="17">
        <v>1.35630782755835E-2</v>
      </c>
      <c r="D421" s="17">
        <v>1.2261238472818001E-2</v>
      </c>
      <c r="E421" s="17">
        <v>1.49428842602047E-2</v>
      </c>
      <c r="F421" s="17"/>
      <c r="G421" s="17">
        <v>4.1040968074385099E-2</v>
      </c>
      <c r="H421" s="17">
        <v>2.0714076475262199E-2</v>
      </c>
      <c r="I421" s="17">
        <v>1.44282339014047E-2</v>
      </c>
      <c r="J421" s="17">
        <v>3.0198100860454602E-3</v>
      </c>
      <c r="K421" s="17">
        <v>0</v>
      </c>
      <c r="L421" s="17">
        <v>6.4140980510986401E-3</v>
      </c>
      <c r="M421" s="17"/>
      <c r="N421" s="17">
        <v>1.4642862830459E-2</v>
      </c>
      <c r="O421" s="17">
        <v>1.22244935886877E-2</v>
      </c>
      <c r="P421" s="17">
        <v>9.7226165907758205E-3</v>
      </c>
      <c r="Q421" s="17">
        <v>1.7303758495812199E-2</v>
      </c>
      <c r="R421" s="17"/>
      <c r="S421" s="17">
        <v>1.10317980058893E-2</v>
      </c>
      <c r="T421" s="17">
        <v>2.4401692712123699E-2</v>
      </c>
      <c r="U421" s="17">
        <v>2.25044933252357E-2</v>
      </c>
      <c r="V421" s="17">
        <v>0</v>
      </c>
      <c r="W421" s="17">
        <v>6.5526227619075398E-3</v>
      </c>
      <c r="X421" s="17">
        <v>1.36615191765388E-2</v>
      </c>
      <c r="Y421" s="17">
        <v>1.17054295322323E-2</v>
      </c>
      <c r="Z421" s="17">
        <v>1.05844176586074E-2</v>
      </c>
      <c r="AA421" s="17">
        <v>1.0048681172732299E-2</v>
      </c>
      <c r="AB421" s="17">
        <v>2.6233046914558598E-2</v>
      </c>
      <c r="AC421" s="17">
        <v>1.05836817947394E-2</v>
      </c>
      <c r="AD421" s="17">
        <v>0</v>
      </c>
      <c r="AE421" s="17"/>
      <c r="AF421" s="17">
        <v>1.1465981272144E-2</v>
      </c>
      <c r="AG421" s="17">
        <v>9.4077219880117392E-3</v>
      </c>
      <c r="AH421" s="17">
        <v>1.50872291699707E-2</v>
      </c>
      <c r="AI421" s="17"/>
      <c r="AJ421" s="17">
        <v>4.71701820934535E-3</v>
      </c>
      <c r="AK421" s="17">
        <v>1.08400240220094E-2</v>
      </c>
      <c r="AL421" s="17">
        <v>1.2924185369107E-2</v>
      </c>
      <c r="AM421" s="17">
        <v>1.4067190266067E-2</v>
      </c>
      <c r="AN421" s="17">
        <v>1.6337743440169299E-2</v>
      </c>
      <c r="AO421" s="17"/>
      <c r="AP421" s="17">
        <v>8.8936206752132391E-3</v>
      </c>
      <c r="AQ421" s="17">
        <v>5.6091038358944099E-3</v>
      </c>
      <c r="AR421" s="17">
        <v>2.41892580739307E-2</v>
      </c>
      <c r="AS421" s="17">
        <v>1.1756955726280801E-2</v>
      </c>
      <c r="AT421" s="17">
        <v>0</v>
      </c>
      <c r="AU421" s="17">
        <v>3.3563453704804902E-2</v>
      </c>
      <c r="AV421" s="17"/>
      <c r="AW421" s="17">
        <v>5.7638985807136202E-2</v>
      </c>
      <c r="AX421" s="17">
        <v>2.1311277098236801E-2</v>
      </c>
      <c r="AY421" s="17">
        <v>5.6842946849313798E-2</v>
      </c>
      <c r="AZ421" s="17">
        <v>7.6748903558534597E-3</v>
      </c>
      <c r="BA421" s="17">
        <v>8.2286608914404306E-3</v>
      </c>
      <c r="BB421" s="17">
        <v>1.8642908842058801E-2</v>
      </c>
      <c r="BC421" s="17">
        <v>5.0436306731593897E-3</v>
      </c>
      <c r="BD421" s="17">
        <v>1.35154954813748E-2</v>
      </c>
      <c r="BE421" s="17">
        <v>0</v>
      </c>
      <c r="BF421" s="17">
        <v>0</v>
      </c>
      <c r="BG421" s="17">
        <v>0</v>
      </c>
      <c r="BH421" s="17">
        <v>1.02189215364798E-2</v>
      </c>
      <c r="BI421" s="17">
        <v>0</v>
      </c>
      <c r="BJ421" s="17">
        <v>0</v>
      </c>
      <c r="BK421" s="17">
        <v>0</v>
      </c>
      <c r="BL421" s="17">
        <v>1.40234861649805E-2</v>
      </c>
      <c r="BM421" s="17"/>
      <c r="BN421" s="17">
        <v>8.2042496306408107E-3</v>
      </c>
      <c r="BO421" s="17">
        <v>2.11637880597552E-2</v>
      </c>
      <c r="BP421" s="17"/>
      <c r="BQ421" s="17">
        <v>9.9602784238566593E-3</v>
      </c>
      <c r="BR421" s="17">
        <v>1.0780135561324899E-2</v>
      </c>
      <c r="BS421" s="17"/>
      <c r="BT421" s="17">
        <v>8.6692120928917506E-3</v>
      </c>
      <c r="BU421" s="17"/>
      <c r="BV421" s="17">
        <v>1.6364256038942301E-2</v>
      </c>
      <c r="BW421" s="17">
        <v>3.0169902086035601E-2</v>
      </c>
      <c r="BX421" s="17">
        <v>5.9541945701235199E-3</v>
      </c>
      <c r="BY421" s="17"/>
      <c r="BZ421" s="17">
        <v>5.3523577958744196E-3</v>
      </c>
      <c r="CA421" s="17">
        <v>1.41428924959531E-2</v>
      </c>
      <c r="CB421" s="17">
        <v>2.7437750409959199E-2</v>
      </c>
      <c r="CC421" s="17">
        <v>7.7260463568689401E-3</v>
      </c>
      <c r="CD421" s="17">
        <v>1.00774573447317E-2</v>
      </c>
      <c r="CE421" s="17">
        <v>0</v>
      </c>
      <c r="CF421" s="17">
        <v>3.12339200992949E-3</v>
      </c>
      <c r="CG421" s="17"/>
      <c r="CH421" s="17">
        <v>9.1116296027514698E-3</v>
      </c>
      <c r="CI421" s="17">
        <v>3.6001735556765299E-3</v>
      </c>
      <c r="CJ421" s="17">
        <v>1.9616922055615198E-2</v>
      </c>
      <c r="CK421" s="17">
        <v>2.5871215873918801E-2</v>
      </c>
      <c r="CL421" s="17">
        <v>1.32682893780899E-2</v>
      </c>
    </row>
    <row r="422" spans="2:90" x14ac:dyDescent="0.3">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row>
    <row r="423" spans="2:90" x14ac:dyDescent="0.3">
      <c r="B423" s="6" t="s">
        <v>229</v>
      </c>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row>
    <row r="424" spans="2:90" x14ac:dyDescent="0.3">
      <c r="B424" s="24" t="s">
        <v>110</v>
      </c>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row>
    <row r="425" spans="2:90" x14ac:dyDescent="0.3">
      <c r="B425" t="s">
        <v>218</v>
      </c>
      <c r="C425" s="17">
        <v>8.7857820316550997E-2</v>
      </c>
      <c r="D425" s="17">
        <v>7.8377778716965302E-2</v>
      </c>
      <c r="E425" s="17">
        <v>9.6816754017549703E-2</v>
      </c>
      <c r="F425" s="17"/>
      <c r="G425" s="17">
        <v>0.101015867149054</v>
      </c>
      <c r="H425" s="17">
        <v>5.6725970912947898E-2</v>
      </c>
      <c r="I425" s="17">
        <v>9.0962344568819201E-2</v>
      </c>
      <c r="J425" s="17">
        <v>0.122825458658481</v>
      </c>
      <c r="K425" s="17">
        <v>0.107910386034815</v>
      </c>
      <c r="L425" s="17">
        <v>6.0177065320651903E-2</v>
      </c>
      <c r="M425" s="17"/>
      <c r="N425" s="17">
        <v>4.0544226640659202E-2</v>
      </c>
      <c r="O425" s="17">
        <v>0.10038308270615801</v>
      </c>
      <c r="P425" s="17">
        <v>7.3791378620390799E-2</v>
      </c>
      <c r="Q425" s="17">
        <v>0.13911769883453701</v>
      </c>
      <c r="R425" s="17"/>
      <c r="S425" s="17">
        <v>0.112785297474282</v>
      </c>
      <c r="T425" s="17">
        <v>7.8133527642954101E-2</v>
      </c>
      <c r="U425" s="17">
        <v>6.4588170514004006E-2</v>
      </c>
      <c r="V425" s="17">
        <v>5.8173537055641003E-2</v>
      </c>
      <c r="W425" s="17">
        <v>9.9315598355336696E-2</v>
      </c>
      <c r="X425" s="17">
        <v>7.0087555716011898E-2</v>
      </c>
      <c r="Y425" s="17">
        <v>0.10401691130235401</v>
      </c>
      <c r="Z425" s="17">
        <v>5.3217408604520802E-2</v>
      </c>
      <c r="AA425" s="17">
        <v>7.0988932686701894E-2</v>
      </c>
      <c r="AB425" s="17">
        <v>0.13387402611945901</v>
      </c>
      <c r="AC425" s="17">
        <v>0.118061364855364</v>
      </c>
      <c r="AD425" s="17">
        <v>6.7928966673614199E-2</v>
      </c>
      <c r="AE425" s="17"/>
      <c r="AF425" s="17">
        <v>7.7390236480328306E-2</v>
      </c>
      <c r="AG425" s="17">
        <v>9.5322424300427602E-2</v>
      </c>
      <c r="AH425" s="17">
        <v>0.100359222329714</v>
      </c>
      <c r="AI425" s="17"/>
      <c r="AJ425" s="17">
        <v>6.80308379461802E-2</v>
      </c>
      <c r="AK425" s="17">
        <v>8.7289269770196604E-2</v>
      </c>
      <c r="AL425" s="17">
        <v>6.2981933320971503E-2</v>
      </c>
      <c r="AM425" s="17">
        <v>0.10999254586973101</v>
      </c>
      <c r="AN425" s="17">
        <v>6.4849016861695905E-2</v>
      </c>
      <c r="AO425" s="17"/>
      <c r="AP425" s="17">
        <v>6.3980970420007402E-2</v>
      </c>
      <c r="AQ425" s="17">
        <v>7.3334655083669806E-2</v>
      </c>
      <c r="AR425" s="17">
        <v>5.0786587855940001E-2</v>
      </c>
      <c r="AS425" s="17">
        <v>0.117528585238904</v>
      </c>
      <c r="AT425" s="17">
        <v>9.8261865264962903E-2</v>
      </c>
      <c r="AU425" s="17">
        <v>9.5056721422825605E-2</v>
      </c>
      <c r="AV425" s="17"/>
      <c r="AW425" s="17">
        <v>0.13627661908873001</v>
      </c>
      <c r="AX425" s="17">
        <v>0.210941674395977</v>
      </c>
      <c r="AY425" s="17">
        <v>0.104680950680554</v>
      </c>
      <c r="AZ425" s="17">
        <v>0.14100501120513501</v>
      </c>
      <c r="BA425" s="17">
        <v>0.102314500557091</v>
      </c>
      <c r="BB425" s="17">
        <v>0.14028049808027199</v>
      </c>
      <c r="BC425" s="17">
        <v>7.2766530065609999E-2</v>
      </c>
      <c r="BD425" s="17">
        <v>5.7671552816407998E-2</v>
      </c>
      <c r="BE425" s="17">
        <v>0.13422706797345099</v>
      </c>
      <c r="BF425" s="17">
        <v>8.0501989648000497E-2</v>
      </c>
      <c r="BG425" s="17">
        <v>3.09426058322704E-2</v>
      </c>
      <c r="BH425" s="17">
        <v>4.5374023867565901E-2</v>
      </c>
      <c r="BI425" s="17">
        <v>2.6123269255371302E-2</v>
      </c>
      <c r="BJ425" s="17">
        <v>0</v>
      </c>
      <c r="BK425" s="17">
        <v>0</v>
      </c>
      <c r="BL425" s="17">
        <v>5.7341547069252499E-2</v>
      </c>
      <c r="BM425" s="17"/>
      <c r="BN425" s="17">
        <v>7.6544601922066205E-2</v>
      </c>
      <c r="BO425" s="17">
        <v>0.103713548926642</v>
      </c>
      <c r="BP425" s="17"/>
      <c r="BQ425" s="17">
        <v>5.8047689990114497E-2</v>
      </c>
      <c r="BR425" s="17">
        <v>0.13477735517800599</v>
      </c>
      <c r="BS425" s="17"/>
      <c r="BT425" s="17">
        <v>7.2045366379421702E-2</v>
      </c>
      <c r="BU425" s="17"/>
      <c r="BV425" s="17">
        <v>0.102994879464388</v>
      </c>
      <c r="BW425" s="17">
        <v>9.1882160189331805E-2</v>
      </c>
      <c r="BX425" s="17">
        <v>7.8534248909656504E-2</v>
      </c>
      <c r="BY425" s="17"/>
      <c r="BZ425" s="17">
        <v>0.27060792157598901</v>
      </c>
      <c r="CA425" s="17">
        <v>0.157031699963326</v>
      </c>
      <c r="CB425" s="17">
        <v>9.7436369014495205E-2</v>
      </c>
      <c r="CC425" s="17">
        <v>8.1558253968349606E-2</v>
      </c>
      <c r="CD425" s="17">
        <v>3.4305662650514698E-2</v>
      </c>
      <c r="CE425" s="17">
        <v>2.0458488217000199E-2</v>
      </c>
      <c r="CF425" s="17">
        <v>2.9058876297474199E-2</v>
      </c>
      <c r="CG425" s="17"/>
      <c r="CH425" s="17">
        <v>2.4177012989366101E-2</v>
      </c>
      <c r="CI425" s="17">
        <v>2.9068939481712901E-2</v>
      </c>
      <c r="CJ425" s="17">
        <v>8.2355063574329201E-2</v>
      </c>
      <c r="CK425" s="17">
        <v>0.22846543032524699</v>
      </c>
      <c r="CL425" s="17">
        <v>0.29152307866268201</v>
      </c>
    </row>
    <row r="426" spans="2:90" x14ac:dyDescent="0.3">
      <c r="B426" t="s">
        <v>219</v>
      </c>
      <c r="C426" s="17">
        <v>0.17324455630374799</v>
      </c>
      <c r="D426" s="17">
        <v>0.15416212913534599</v>
      </c>
      <c r="E426" s="17">
        <v>0.19232762239489201</v>
      </c>
      <c r="F426" s="17"/>
      <c r="G426" s="17">
        <v>0.178241361185276</v>
      </c>
      <c r="H426" s="17">
        <v>0.200823767697455</v>
      </c>
      <c r="I426" s="17">
        <v>0.212916552451546</v>
      </c>
      <c r="J426" s="17">
        <v>0.162091653459806</v>
      </c>
      <c r="K426" s="17">
        <v>0.17374179516812499</v>
      </c>
      <c r="L426" s="17">
        <v>0.12362518206121401</v>
      </c>
      <c r="M426" s="17"/>
      <c r="N426" s="17">
        <v>0.147057472618221</v>
      </c>
      <c r="O426" s="17">
        <v>0.18775047195532299</v>
      </c>
      <c r="P426" s="17">
        <v>0.16908120122843101</v>
      </c>
      <c r="Q426" s="17">
        <v>0.187837601511152</v>
      </c>
      <c r="R426" s="17"/>
      <c r="S426" s="17">
        <v>0.17816681164100001</v>
      </c>
      <c r="T426" s="17">
        <v>0.16174280450332601</v>
      </c>
      <c r="U426" s="17">
        <v>0.198217491416745</v>
      </c>
      <c r="V426" s="17">
        <v>0.180025006811455</v>
      </c>
      <c r="W426" s="17">
        <v>0.17965607647412801</v>
      </c>
      <c r="X426" s="17">
        <v>0.11636428158597199</v>
      </c>
      <c r="Y426" s="17">
        <v>0.116830769957707</v>
      </c>
      <c r="Z426" s="17">
        <v>0.23625970871017099</v>
      </c>
      <c r="AA426" s="17">
        <v>0.19838877218043299</v>
      </c>
      <c r="AB426" s="17">
        <v>0.15447621767836101</v>
      </c>
      <c r="AC426" s="17">
        <v>0.212703399676443</v>
      </c>
      <c r="AD426" s="17">
        <v>0.23333335540094399</v>
      </c>
      <c r="AE426" s="17"/>
      <c r="AF426" s="17">
        <v>0.184143166649921</v>
      </c>
      <c r="AG426" s="17">
        <v>0.16261351596439999</v>
      </c>
      <c r="AH426" s="17">
        <v>0.14965198544774899</v>
      </c>
      <c r="AI426" s="17"/>
      <c r="AJ426" s="17">
        <v>0.16367993342706</v>
      </c>
      <c r="AK426" s="17">
        <v>0.18159828422895999</v>
      </c>
      <c r="AL426" s="17">
        <v>0.14455887115334701</v>
      </c>
      <c r="AM426" s="17">
        <v>0.20064165037026499</v>
      </c>
      <c r="AN426" s="17">
        <v>0.14449983801553601</v>
      </c>
      <c r="AO426" s="17"/>
      <c r="AP426" s="17">
        <v>0.179498181495575</v>
      </c>
      <c r="AQ426" s="17">
        <v>0.15416342685363599</v>
      </c>
      <c r="AR426" s="17">
        <v>0.186764561916481</v>
      </c>
      <c r="AS426" s="17">
        <v>0.19744080295293101</v>
      </c>
      <c r="AT426" s="17">
        <v>0.165784557472474</v>
      </c>
      <c r="AU426" s="17">
        <v>0.14337315130187001</v>
      </c>
      <c r="AV426" s="17"/>
      <c r="AW426" s="17">
        <v>0.26417266765879699</v>
      </c>
      <c r="AX426" s="17">
        <v>0.17820934879899999</v>
      </c>
      <c r="AY426" s="17">
        <v>0.113748069480896</v>
      </c>
      <c r="AZ426" s="17">
        <v>0.194851412772066</v>
      </c>
      <c r="BA426" s="17">
        <v>0.158107367593086</v>
      </c>
      <c r="BB426" s="17">
        <v>0.157486406288915</v>
      </c>
      <c r="BC426" s="17">
        <v>0.26550043205165602</v>
      </c>
      <c r="BD426" s="17">
        <v>0.16582477662541401</v>
      </c>
      <c r="BE426" s="17">
        <v>0.16108542328212599</v>
      </c>
      <c r="BF426" s="17">
        <v>0.21928245677793201</v>
      </c>
      <c r="BG426" s="17">
        <v>0.16332023367648399</v>
      </c>
      <c r="BH426" s="17">
        <v>0.21881422609255999</v>
      </c>
      <c r="BI426" s="17">
        <v>0.138701018712795</v>
      </c>
      <c r="BJ426" s="17">
        <v>0.16965145491848099</v>
      </c>
      <c r="BK426" s="17">
        <v>0.14593237994824601</v>
      </c>
      <c r="BL426" s="17">
        <v>0.13122046567367601</v>
      </c>
      <c r="BM426" s="17"/>
      <c r="BN426" s="17">
        <v>0.18161407971298801</v>
      </c>
      <c r="BO426" s="17">
        <v>0.16299744854951601</v>
      </c>
      <c r="BP426" s="17"/>
      <c r="BQ426" s="17">
        <v>0.17404701324015201</v>
      </c>
      <c r="BR426" s="17">
        <v>0.19884259963443601</v>
      </c>
      <c r="BS426" s="17"/>
      <c r="BT426" s="17">
        <v>0.20573464321576501</v>
      </c>
      <c r="BU426" s="17"/>
      <c r="BV426" s="17">
        <v>0.176439789037663</v>
      </c>
      <c r="BW426" s="17">
        <v>0.19630786922665699</v>
      </c>
      <c r="BX426" s="17">
        <v>0.16436420443305999</v>
      </c>
      <c r="BY426" s="17"/>
      <c r="BZ426" s="17">
        <v>0.24230871611150101</v>
      </c>
      <c r="CA426" s="17">
        <v>0.25475134185717102</v>
      </c>
      <c r="CB426" s="17">
        <v>0.20443297870728</v>
      </c>
      <c r="CC426" s="17">
        <v>0.159262906575454</v>
      </c>
      <c r="CD426" s="17">
        <v>0.164490498114681</v>
      </c>
      <c r="CE426" s="17">
        <v>0.122163884852706</v>
      </c>
      <c r="CF426" s="17">
        <v>8.3878658259844099E-2</v>
      </c>
      <c r="CG426" s="17"/>
      <c r="CH426" s="17">
        <v>0.13802278890411801</v>
      </c>
      <c r="CI426" s="17">
        <v>0.12319660037876</v>
      </c>
      <c r="CJ426" s="17">
        <v>0.202563434989153</v>
      </c>
      <c r="CK426" s="17">
        <v>0.22824469364400399</v>
      </c>
      <c r="CL426" s="17">
        <v>0.24009134426565801</v>
      </c>
    </row>
    <row r="427" spans="2:90" x14ac:dyDescent="0.3">
      <c r="B427" t="s">
        <v>220</v>
      </c>
      <c r="C427" s="17">
        <v>0.41032577402821702</v>
      </c>
      <c r="D427" s="17">
        <v>0.43733978826742398</v>
      </c>
      <c r="E427" s="17">
        <v>0.38428953069647398</v>
      </c>
      <c r="F427" s="17"/>
      <c r="G427" s="17">
        <v>0.338910279584135</v>
      </c>
      <c r="H427" s="17">
        <v>0.428173294444889</v>
      </c>
      <c r="I427" s="17">
        <v>0.42562109023871197</v>
      </c>
      <c r="J427" s="17">
        <v>0.44633478026729401</v>
      </c>
      <c r="K427" s="17">
        <v>0.42350124432811398</v>
      </c>
      <c r="L427" s="17">
        <v>0.39259555418632702</v>
      </c>
      <c r="M427" s="17"/>
      <c r="N427" s="17">
        <v>0.43512161271014199</v>
      </c>
      <c r="O427" s="17">
        <v>0.40316279161573099</v>
      </c>
      <c r="P427" s="17">
        <v>0.45141155828677398</v>
      </c>
      <c r="Q427" s="17">
        <v>0.358978803266014</v>
      </c>
      <c r="R427" s="17"/>
      <c r="S427" s="17">
        <v>0.36826275923304203</v>
      </c>
      <c r="T427" s="17">
        <v>0.38610692504956201</v>
      </c>
      <c r="U427" s="17">
        <v>0.38346618284221801</v>
      </c>
      <c r="V427" s="17">
        <v>0.45067050334181202</v>
      </c>
      <c r="W427" s="17">
        <v>0.429615211909811</v>
      </c>
      <c r="X427" s="17">
        <v>0.41077278578450099</v>
      </c>
      <c r="Y427" s="17">
        <v>0.41556040022677798</v>
      </c>
      <c r="Z427" s="17">
        <v>0.43142967831667201</v>
      </c>
      <c r="AA427" s="17">
        <v>0.392128311943576</v>
      </c>
      <c r="AB427" s="17">
        <v>0.46202698107573997</v>
      </c>
      <c r="AC427" s="17">
        <v>0.431304191450262</v>
      </c>
      <c r="AD427" s="17">
        <v>0.45177488460028398</v>
      </c>
      <c r="AE427" s="17"/>
      <c r="AF427" s="17">
        <v>0.408116901672754</v>
      </c>
      <c r="AG427" s="17">
        <v>0.42519791899430298</v>
      </c>
      <c r="AH427" s="17">
        <v>0.40347840322102901</v>
      </c>
      <c r="AI427" s="17"/>
      <c r="AJ427" s="17">
        <v>0.44279194021254398</v>
      </c>
      <c r="AK427" s="17">
        <v>0.40891193833553802</v>
      </c>
      <c r="AL427" s="17">
        <v>0.43403532100359399</v>
      </c>
      <c r="AM427" s="17">
        <v>0.40142066471923799</v>
      </c>
      <c r="AN427" s="17">
        <v>0.414897245991452</v>
      </c>
      <c r="AO427" s="17"/>
      <c r="AP427" s="17">
        <v>0.41239158106324297</v>
      </c>
      <c r="AQ427" s="17">
        <v>0.45065154429837201</v>
      </c>
      <c r="AR427" s="17">
        <v>0.385881229418847</v>
      </c>
      <c r="AS427" s="17">
        <v>0.399379941667933</v>
      </c>
      <c r="AT427" s="17">
        <v>0.41709927920616502</v>
      </c>
      <c r="AU427" s="17">
        <v>0.37884386469516401</v>
      </c>
      <c r="AV427" s="17"/>
      <c r="AW427" s="17">
        <v>0.30411562489667598</v>
      </c>
      <c r="AX427" s="17">
        <v>0.24103244788002401</v>
      </c>
      <c r="AY427" s="17">
        <v>0.33444115078351699</v>
      </c>
      <c r="AZ427" s="17">
        <v>0.38735428525608501</v>
      </c>
      <c r="BA427" s="17">
        <v>0.423854944182046</v>
      </c>
      <c r="BB427" s="17">
        <v>0.36765871584349202</v>
      </c>
      <c r="BC427" s="17">
        <v>0.39891160317289698</v>
      </c>
      <c r="BD427" s="17">
        <v>0.44882690653621699</v>
      </c>
      <c r="BE427" s="17">
        <v>0.45112026642347702</v>
      </c>
      <c r="BF427" s="17">
        <v>0.44552033346632203</v>
      </c>
      <c r="BG427" s="17">
        <v>0.55908044826120296</v>
      </c>
      <c r="BH427" s="17">
        <v>0.47592703999177</v>
      </c>
      <c r="BI427" s="17">
        <v>0.376120273501099</v>
      </c>
      <c r="BJ427" s="17">
        <v>0.49994482139954599</v>
      </c>
      <c r="BK427" s="17">
        <v>0.64680876063646797</v>
      </c>
      <c r="BL427" s="17">
        <v>0.32245751252959498</v>
      </c>
      <c r="BM427" s="17"/>
      <c r="BN427" s="17">
        <v>0.40876815300427199</v>
      </c>
      <c r="BO427" s="17">
        <v>0.409381891346983</v>
      </c>
      <c r="BP427" s="17"/>
      <c r="BQ427" s="17">
        <v>0.42283381421639399</v>
      </c>
      <c r="BR427" s="17">
        <v>0.40232781293982001</v>
      </c>
      <c r="BS427" s="17"/>
      <c r="BT427" s="17">
        <v>0.39110324315461198</v>
      </c>
      <c r="BU427" s="17"/>
      <c r="BV427" s="17">
        <v>0.37171285003379401</v>
      </c>
      <c r="BW427" s="17">
        <v>0.38585469913227399</v>
      </c>
      <c r="BX427" s="17">
        <v>0.43567727553762597</v>
      </c>
      <c r="BY427" s="17"/>
      <c r="BZ427" s="17">
        <v>0.29769925690509302</v>
      </c>
      <c r="CA427" s="17">
        <v>0.32623707302077798</v>
      </c>
      <c r="CB427" s="17">
        <v>0.40020422601063599</v>
      </c>
      <c r="CC427" s="17">
        <v>0.42282270724093401</v>
      </c>
      <c r="CD427" s="17">
        <v>0.44111679383016</v>
      </c>
      <c r="CE427" s="17">
        <v>0.53065803059024097</v>
      </c>
      <c r="CF427" s="17">
        <v>0.45194385456644898</v>
      </c>
      <c r="CG427" s="17"/>
      <c r="CH427" s="17">
        <v>0.42009802507992799</v>
      </c>
      <c r="CI427" s="17">
        <v>0.48021565584363302</v>
      </c>
      <c r="CJ427" s="17">
        <v>0.40741078945963399</v>
      </c>
      <c r="CK427" s="17">
        <v>0.28512442318329301</v>
      </c>
      <c r="CL427" s="17">
        <v>0.25272069217405302</v>
      </c>
    </row>
    <row r="428" spans="2:90" x14ac:dyDescent="0.3">
      <c r="B428" t="s">
        <v>221</v>
      </c>
      <c r="C428" s="17">
        <v>0.150454331209216</v>
      </c>
      <c r="D428" s="17">
        <v>0.17236971929790301</v>
      </c>
      <c r="E428" s="17">
        <v>0.13022902249816001</v>
      </c>
      <c r="F428" s="17"/>
      <c r="G428" s="17">
        <v>0.189580864089371</v>
      </c>
      <c r="H428" s="17">
        <v>0.20300313439202999</v>
      </c>
      <c r="I428" s="17">
        <v>0.15221681485477401</v>
      </c>
      <c r="J428" s="17">
        <v>0.12551257639376701</v>
      </c>
      <c r="K428" s="17">
        <v>9.0926916782256395E-2</v>
      </c>
      <c r="L428" s="17">
        <v>0.14026075668726701</v>
      </c>
      <c r="M428" s="17"/>
      <c r="N428" s="17">
        <v>0.22606233650041399</v>
      </c>
      <c r="O428" s="17">
        <v>0.12843343538569199</v>
      </c>
      <c r="P428" s="17">
        <v>0.121510285279608</v>
      </c>
      <c r="Q428" s="17">
        <v>0.116450995124009</v>
      </c>
      <c r="R428" s="17"/>
      <c r="S428" s="17">
        <v>0.14851288896762199</v>
      </c>
      <c r="T428" s="17">
        <v>0.18045082092189699</v>
      </c>
      <c r="U428" s="17">
        <v>0.16492367179727099</v>
      </c>
      <c r="V428" s="17">
        <v>0.16600851218785401</v>
      </c>
      <c r="W428" s="17">
        <v>0.14574231260248</v>
      </c>
      <c r="X428" s="17">
        <v>0.179047330271595</v>
      </c>
      <c r="Y428" s="17">
        <v>0.126773959144898</v>
      </c>
      <c r="Z428" s="17">
        <v>7.6894204847450798E-2</v>
      </c>
      <c r="AA428" s="17">
        <v>0.13898266493328601</v>
      </c>
      <c r="AB428" s="17">
        <v>0.13029204992205601</v>
      </c>
      <c r="AC428" s="17">
        <v>0.122359792713066</v>
      </c>
      <c r="AD428" s="17">
        <v>0.17981128617961001</v>
      </c>
      <c r="AE428" s="17"/>
      <c r="AF428" s="17">
        <v>0.13011617449952101</v>
      </c>
      <c r="AG428" s="17">
        <v>0.16144633623729901</v>
      </c>
      <c r="AH428" s="17">
        <v>0.15491596022018</v>
      </c>
      <c r="AI428" s="17"/>
      <c r="AJ428" s="17">
        <v>0.12180547740699001</v>
      </c>
      <c r="AK428" s="17">
        <v>0.16678171674838799</v>
      </c>
      <c r="AL428" s="17">
        <v>0.22718042040790701</v>
      </c>
      <c r="AM428" s="17">
        <v>0.119344832693606</v>
      </c>
      <c r="AN428" s="17">
        <v>0.158196162314615</v>
      </c>
      <c r="AO428" s="17"/>
      <c r="AP428" s="17">
        <v>0.19252631019928901</v>
      </c>
      <c r="AQ428" s="17">
        <v>0.14428449432854701</v>
      </c>
      <c r="AR428" s="17">
        <v>0.19715640222529601</v>
      </c>
      <c r="AS428" s="17">
        <v>0.104307519632044</v>
      </c>
      <c r="AT428" s="17">
        <v>0.16047889056848</v>
      </c>
      <c r="AU428" s="17">
        <v>0.14756755536888599</v>
      </c>
      <c r="AV428" s="17"/>
      <c r="AW428" s="17">
        <v>0.101939015632155</v>
      </c>
      <c r="AX428" s="17">
        <v>8.9273016087816306E-2</v>
      </c>
      <c r="AY428" s="17">
        <v>0.14863310642163299</v>
      </c>
      <c r="AZ428" s="17">
        <v>0.11715598805416801</v>
      </c>
      <c r="BA428" s="17">
        <v>0.105994270618177</v>
      </c>
      <c r="BB428" s="17">
        <v>0.151247406287777</v>
      </c>
      <c r="BC428" s="17">
        <v>0.120021905698371</v>
      </c>
      <c r="BD428" s="17">
        <v>0.14829638444337101</v>
      </c>
      <c r="BE428" s="17">
        <v>0.14091690351965</v>
      </c>
      <c r="BF428" s="17">
        <v>0.139776620131735</v>
      </c>
      <c r="BG428" s="17">
        <v>0.171595959305164</v>
      </c>
      <c r="BH428" s="17">
        <v>0.11090836443037699</v>
      </c>
      <c r="BI428" s="17">
        <v>0.325744834442315</v>
      </c>
      <c r="BJ428" s="17">
        <v>0.25015268090569598</v>
      </c>
      <c r="BK428" s="17">
        <v>0.105349563171479</v>
      </c>
      <c r="BL428" s="17">
        <v>0.26517989327131303</v>
      </c>
      <c r="BM428" s="17"/>
      <c r="BN428" s="17">
        <v>0.16562372783870499</v>
      </c>
      <c r="BO428" s="17">
        <v>0.12957531256688601</v>
      </c>
      <c r="BP428" s="17"/>
      <c r="BQ428" s="17">
        <v>0.204245816799692</v>
      </c>
      <c r="BR428" s="17">
        <v>9.4935467229980405E-2</v>
      </c>
      <c r="BS428" s="17"/>
      <c r="BT428" s="17">
        <v>0.21398010240427501</v>
      </c>
      <c r="BU428" s="17"/>
      <c r="BV428" s="17">
        <v>0.15348441806423799</v>
      </c>
      <c r="BW428" s="17">
        <v>0.13385130766734199</v>
      </c>
      <c r="BX428" s="17">
        <v>0.14886190311226699</v>
      </c>
      <c r="BY428" s="17"/>
      <c r="BZ428" s="17">
        <v>5.4760996712838197E-2</v>
      </c>
      <c r="CA428" s="17">
        <v>0.103054482308753</v>
      </c>
      <c r="CB428" s="17">
        <v>9.2054448522913598E-2</v>
      </c>
      <c r="CC428" s="17">
        <v>0.17029639279638301</v>
      </c>
      <c r="CD428" s="17">
        <v>0.208496218128748</v>
      </c>
      <c r="CE428" s="17">
        <v>0.174410480689522</v>
      </c>
      <c r="CF428" s="17">
        <v>0.26307233235657601</v>
      </c>
      <c r="CG428" s="17"/>
      <c r="CH428" s="17">
        <v>0.18725232891688101</v>
      </c>
      <c r="CI428" s="17">
        <v>0.19499819394495599</v>
      </c>
      <c r="CJ428" s="17">
        <v>0.12867904588927401</v>
      </c>
      <c r="CK428" s="17">
        <v>0.101128379294912</v>
      </c>
      <c r="CL428" s="17">
        <v>3.9270020415695897E-2</v>
      </c>
    </row>
    <row r="429" spans="2:90" x14ac:dyDescent="0.3">
      <c r="B429" t="s">
        <v>222</v>
      </c>
      <c r="C429" s="17">
        <v>4.4592184485987001E-2</v>
      </c>
      <c r="D429" s="17">
        <v>5.1188567377834199E-2</v>
      </c>
      <c r="E429" s="17">
        <v>3.6360533071346998E-2</v>
      </c>
      <c r="F429" s="17"/>
      <c r="G429" s="17">
        <v>0.111009783001621</v>
      </c>
      <c r="H429" s="17">
        <v>7.0261461468288197E-2</v>
      </c>
      <c r="I429" s="17">
        <v>5.3920244389598103E-2</v>
      </c>
      <c r="J429" s="17">
        <v>1.6315093924050901E-2</v>
      </c>
      <c r="K429" s="17">
        <v>2.7470805515596702E-2</v>
      </c>
      <c r="L429" s="17">
        <v>6.2964513895482901E-3</v>
      </c>
      <c r="M429" s="17"/>
      <c r="N429" s="17">
        <v>7.0560548174254598E-2</v>
      </c>
      <c r="O429" s="17">
        <v>4.8827655542679899E-2</v>
      </c>
      <c r="P429" s="17">
        <v>2.7546726573614101E-2</v>
      </c>
      <c r="Q429" s="17">
        <v>2.5788692992730001E-2</v>
      </c>
      <c r="R429" s="17"/>
      <c r="S429" s="17">
        <v>8.3448474524807706E-2</v>
      </c>
      <c r="T429" s="17">
        <v>4.1181850720592002E-2</v>
      </c>
      <c r="U429" s="17">
        <v>2.44708032677881E-2</v>
      </c>
      <c r="V429" s="17">
        <v>2.7361772316528001E-2</v>
      </c>
      <c r="W429" s="17">
        <v>1.74872743364714E-2</v>
      </c>
      <c r="X429" s="17">
        <v>4.5412808005260097E-2</v>
      </c>
      <c r="Y429" s="17">
        <v>3.0004708436605101E-2</v>
      </c>
      <c r="Z429" s="17">
        <v>8.4365420324330198E-2</v>
      </c>
      <c r="AA429" s="17">
        <v>6.6545129677825707E-2</v>
      </c>
      <c r="AB429" s="17">
        <v>3.2126297318377003E-2</v>
      </c>
      <c r="AC429" s="17">
        <v>2.5916660264499299E-2</v>
      </c>
      <c r="AD429" s="17">
        <v>1.7125103897346599E-2</v>
      </c>
      <c r="AE429" s="17"/>
      <c r="AF429" s="17">
        <v>2.4589337862560599E-2</v>
      </c>
      <c r="AG429" s="17">
        <v>4.8079959816175202E-2</v>
      </c>
      <c r="AH429" s="17">
        <v>6.1270426020840901E-2</v>
      </c>
      <c r="AI429" s="17"/>
      <c r="AJ429" s="17">
        <v>4.6162887400889203E-2</v>
      </c>
      <c r="AK429" s="17">
        <v>5.2805528002262701E-2</v>
      </c>
      <c r="AL429" s="17">
        <v>4.1605909007743302E-2</v>
      </c>
      <c r="AM429" s="17">
        <v>3.63596261991882E-2</v>
      </c>
      <c r="AN429" s="17">
        <v>3.73891303768367E-2</v>
      </c>
      <c r="AO429" s="17"/>
      <c r="AP429" s="17">
        <v>6.6166933371156103E-2</v>
      </c>
      <c r="AQ429" s="17">
        <v>5.0567294504117503E-2</v>
      </c>
      <c r="AR429" s="17">
        <v>4.7021572280590201E-2</v>
      </c>
      <c r="AS429" s="17">
        <v>3.4150592930166798E-2</v>
      </c>
      <c r="AT429" s="17">
        <v>4.1575055475371103E-2</v>
      </c>
      <c r="AU429" s="17">
        <v>2.3406776286189899E-2</v>
      </c>
      <c r="AV429" s="17"/>
      <c r="AW429" s="17">
        <v>0</v>
      </c>
      <c r="AX429" s="17">
        <v>5.6129502926240603E-2</v>
      </c>
      <c r="AY429" s="17">
        <v>6.3418999587376498E-3</v>
      </c>
      <c r="AZ429" s="17">
        <v>1.4602164136240501E-2</v>
      </c>
      <c r="BA429" s="17">
        <v>5.8332466499857599E-2</v>
      </c>
      <c r="BB429" s="17">
        <v>5.6425533747839499E-2</v>
      </c>
      <c r="BC429" s="17">
        <v>1.67687819795985E-2</v>
      </c>
      <c r="BD429" s="17">
        <v>7.2421052855128603E-3</v>
      </c>
      <c r="BE429" s="17">
        <v>2.9287496285081399E-2</v>
      </c>
      <c r="BF429" s="17">
        <v>2.1010663416359099E-2</v>
      </c>
      <c r="BG429" s="17">
        <v>2.8962580085763599E-2</v>
      </c>
      <c r="BH429" s="17">
        <v>7.5418254423830794E-2</v>
      </c>
      <c r="BI429" s="17">
        <v>4.56628861375038E-2</v>
      </c>
      <c r="BJ429" s="17">
        <v>6.4453895455693702E-2</v>
      </c>
      <c r="BK429" s="17">
        <v>8.2339427077606095E-2</v>
      </c>
      <c r="BL429" s="17">
        <v>0.17661596711517699</v>
      </c>
      <c r="BM429" s="17"/>
      <c r="BN429" s="17">
        <v>4.69057730648351E-2</v>
      </c>
      <c r="BO429" s="17">
        <v>4.2042461957954497E-2</v>
      </c>
      <c r="BP429" s="17"/>
      <c r="BQ429" s="17">
        <v>5.86658635320991E-2</v>
      </c>
      <c r="BR429" s="17">
        <v>5.56117345351844E-2</v>
      </c>
      <c r="BS429" s="17"/>
      <c r="BT429" s="17">
        <v>5.8208649010944198E-2</v>
      </c>
      <c r="BU429" s="17"/>
      <c r="BV429" s="17">
        <v>2.7934048797795E-2</v>
      </c>
      <c r="BW429" s="17">
        <v>5.7676504144047201E-2</v>
      </c>
      <c r="BX429" s="17">
        <v>4.94815172485112E-2</v>
      </c>
      <c r="BY429" s="17"/>
      <c r="BZ429" s="17">
        <v>3.8763373467320901E-2</v>
      </c>
      <c r="CA429" s="17">
        <v>2.5927221860868901E-2</v>
      </c>
      <c r="CB429" s="17">
        <v>2.2459480622651299E-2</v>
      </c>
      <c r="CC429" s="17">
        <v>4.1706631012437302E-2</v>
      </c>
      <c r="CD429" s="17">
        <v>3.9527094754028401E-2</v>
      </c>
      <c r="CE429" s="17">
        <v>6.22704343380662E-2</v>
      </c>
      <c r="CF429" s="17">
        <v>9.97756219952846E-2</v>
      </c>
      <c r="CG429" s="17"/>
      <c r="CH429" s="17">
        <v>0.13078466223281099</v>
      </c>
      <c r="CI429" s="17">
        <v>4.94509887993878E-2</v>
      </c>
      <c r="CJ429" s="17">
        <v>2.5665754482682299E-2</v>
      </c>
      <c r="CK429" s="17">
        <v>2.1804292265780501E-2</v>
      </c>
      <c r="CL429" s="17">
        <v>5.1624339362118701E-2</v>
      </c>
    </row>
    <row r="430" spans="2:90" x14ac:dyDescent="0.3">
      <c r="B430" t="s">
        <v>223</v>
      </c>
      <c r="C430" s="17">
        <v>0.125543502716534</v>
      </c>
      <c r="D430" s="17">
        <v>9.9617290962869504E-2</v>
      </c>
      <c r="E430" s="17">
        <v>0.150917869305287</v>
      </c>
      <c r="F430" s="17"/>
      <c r="G430" s="17">
        <v>5.5722046536810801E-2</v>
      </c>
      <c r="H430" s="17">
        <v>3.5617543226684999E-2</v>
      </c>
      <c r="I430" s="17">
        <v>4.9609117171348097E-2</v>
      </c>
      <c r="J430" s="17">
        <v>0.12383441557686101</v>
      </c>
      <c r="K430" s="17">
        <v>0.17312819403273899</v>
      </c>
      <c r="L430" s="17">
        <v>0.27704499035499203</v>
      </c>
      <c r="M430" s="17"/>
      <c r="N430" s="17">
        <v>7.0913023645405901E-2</v>
      </c>
      <c r="O430" s="17">
        <v>0.12543666158844999</v>
      </c>
      <c r="P430" s="17">
        <v>0.148468661537107</v>
      </c>
      <c r="Q430" s="17">
        <v>0.163793045364268</v>
      </c>
      <c r="R430" s="17"/>
      <c r="S430" s="17">
        <v>9.1378291079150298E-2</v>
      </c>
      <c r="T430" s="17">
        <v>0.14611083039042899</v>
      </c>
      <c r="U430" s="17">
        <v>0.164333680161974</v>
      </c>
      <c r="V430" s="17">
        <v>0.112578011571315</v>
      </c>
      <c r="W430" s="17">
        <v>0.121630903559864</v>
      </c>
      <c r="X430" s="17">
        <v>0.159250396741144</v>
      </c>
      <c r="Y430" s="17">
        <v>0.20681325093165701</v>
      </c>
      <c r="Z430" s="17">
        <v>0.117833579196856</v>
      </c>
      <c r="AA430" s="17">
        <v>0.12821915461338901</v>
      </c>
      <c r="AB430" s="17">
        <v>6.9888009029885803E-2</v>
      </c>
      <c r="AC430" s="17">
        <v>8.9654591040366396E-2</v>
      </c>
      <c r="AD430" s="17">
        <v>5.0026403248201103E-2</v>
      </c>
      <c r="AE430" s="17"/>
      <c r="AF430" s="17">
        <v>0.16936307337289999</v>
      </c>
      <c r="AG430" s="17">
        <v>0.10193426060058799</v>
      </c>
      <c r="AH430" s="17">
        <v>0.124115888825986</v>
      </c>
      <c r="AI430" s="17"/>
      <c r="AJ430" s="17">
        <v>0.157528923606337</v>
      </c>
      <c r="AK430" s="17">
        <v>9.4664839588919802E-2</v>
      </c>
      <c r="AL430" s="17">
        <v>8.9637545106436206E-2</v>
      </c>
      <c r="AM430" s="17">
        <v>0.121714239742376</v>
      </c>
      <c r="AN430" s="17">
        <v>0.16256668794850901</v>
      </c>
      <c r="AO430" s="17"/>
      <c r="AP430" s="17">
        <v>7.0011500373963698E-2</v>
      </c>
      <c r="AQ430" s="17">
        <v>0.126998584931658</v>
      </c>
      <c r="AR430" s="17">
        <v>0.12631651681499501</v>
      </c>
      <c r="AS430" s="17">
        <v>0.141582244328358</v>
      </c>
      <c r="AT430" s="17">
        <v>0.10402085166618601</v>
      </c>
      <c r="AU430" s="17">
        <v>0.20091980389723799</v>
      </c>
      <c r="AV430" s="17"/>
      <c r="AW430" s="17">
        <v>0.14400065881705301</v>
      </c>
      <c r="AX430" s="17">
        <v>0.22441400991094199</v>
      </c>
      <c r="AY430" s="17">
        <v>0.26123138757801601</v>
      </c>
      <c r="AZ430" s="17">
        <v>0.14503113857630501</v>
      </c>
      <c r="BA430" s="17">
        <v>0.14735564473267801</v>
      </c>
      <c r="BB430" s="17">
        <v>0.117506918044412</v>
      </c>
      <c r="BC430" s="17">
        <v>0.119949960721906</v>
      </c>
      <c r="BD430" s="17">
        <v>0.17213827429307799</v>
      </c>
      <c r="BE430" s="17">
        <v>8.3362842516214897E-2</v>
      </c>
      <c r="BF430" s="17">
        <v>9.3907936559651295E-2</v>
      </c>
      <c r="BG430" s="17">
        <v>4.6098172839114701E-2</v>
      </c>
      <c r="BH430" s="17">
        <v>7.3558091193896794E-2</v>
      </c>
      <c r="BI430" s="17">
        <v>8.7647717950916595E-2</v>
      </c>
      <c r="BJ430" s="17">
        <v>1.57971473205832E-2</v>
      </c>
      <c r="BK430" s="17">
        <v>1.95698691662008E-2</v>
      </c>
      <c r="BL430" s="17">
        <v>3.3161128176005299E-2</v>
      </c>
      <c r="BM430" s="17"/>
      <c r="BN430" s="17">
        <v>0.11644992569856</v>
      </c>
      <c r="BO430" s="17">
        <v>0.13881978232373399</v>
      </c>
      <c r="BP430" s="17"/>
      <c r="BQ430" s="17">
        <v>6.9500337418207103E-2</v>
      </c>
      <c r="BR430" s="17">
        <v>0.113505030482573</v>
      </c>
      <c r="BS430" s="17"/>
      <c r="BT430" s="17">
        <v>5.89279958349814E-2</v>
      </c>
      <c r="BU430" s="17"/>
      <c r="BV430" s="17">
        <v>0.15547374284821999</v>
      </c>
      <c r="BW430" s="17">
        <v>0.115555868932097</v>
      </c>
      <c r="BX430" s="17">
        <v>0.119817154540455</v>
      </c>
      <c r="BY430" s="17"/>
      <c r="BZ430" s="17">
        <v>9.0478125113576793E-2</v>
      </c>
      <c r="CA430" s="17">
        <v>0.11939938856850101</v>
      </c>
      <c r="CB430" s="17">
        <v>0.17993464486437599</v>
      </c>
      <c r="CC430" s="17">
        <v>0.124353108406442</v>
      </c>
      <c r="CD430" s="17">
        <v>0.101986275177137</v>
      </c>
      <c r="CE430" s="17">
        <v>8.61159025726915E-2</v>
      </c>
      <c r="CF430" s="17">
        <v>6.9147264514442697E-2</v>
      </c>
      <c r="CG430" s="17"/>
      <c r="CH430" s="17">
        <v>9.5728363232889496E-2</v>
      </c>
      <c r="CI430" s="17">
        <v>0.11931705418057</v>
      </c>
      <c r="CJ430" s="17">
        <v>0.142875456060676</v>
      </c>
      <c r="CK430" s="17">
        <v>0.118431279182486</v>
      </c>
      <c r="CL430" s="17">
        <v>0.124770525119793</v>
      </c>
    </row>
    <row r="431" spans="2:90" x14ac:dyDescent="0.3">
      <c r="B431" t="s">
        <v>118</v>
      </c>
      <c r="C431" s="17">
        <v>7.98183093974595E-3</v>
      </c>
      <c r="D431" s="17">
        <v>6.9447262416587104E-3</v>
      </c>
      <c r="E431" s="17">
        <v>9.0586680162902198E-3</v>
      </c>
      <c r="F431" s="17"/>
      <c r="G431" s="17">
        <v>2.5519798453732499E-2</v>
      </c>
      <c r="H431" s="17">
        <v>5.3948278577047801E-3</v>
      </c>
      <c r="I431" s="17">
        <v>1.4753836325202401E-2</v>
      </c>
      <c r="J431" s="17">
        <v>3.0860217197411E-3</v>
      </c>
      <c r="K431" s="17">
        <v>3.3206581383541001E-3</v>
      </c>
      <c r="L431" s="17">
        <v>0</v>
      </c>
      <c r="M431" s="17"/>
      <c r="N431" s="17">
        <v>9.7407797109031104E-3</v>
      </c>
      <c r="O431" s="17">
        <v>6.0059012059658703E-3</v>
      </c>
      <c r="P431" s="17">
        <v>8.1901884740750996E-3</v>
      </c>
      <c r="Q431" s="17">
        <v>8.0331629072900607E-3</v>
      </c>
      <c r="R431" s="17"/>
      <c r="S431" s="17">
        <v>1.7445477080095799E-2</v>
      </c>
      <c r="T431" s="17">
        <v>6.2732407712407599E-3</v>
      </c>
      <c r="U431" s="17">
        <v>0</v>
      </c>
      <c r="V431" s="17">
        <v>5.1826567153949697E-3</v>
      </c>
      <c r="W431" s="17">
        <v>6.5526227619075398E-3</v>
      </c>
      <c r="X431" s="17">
        <v>1.90648418955165E-2</v>
      </c>
      <c r="Y431" s="17">
        <v>0</v>
      </c>
      <c r="Z431" s="17">
        <v>0</v>
      </c>
      <c r="AA431" s="17">
        <v>4.7470339647882002E-3</v>
      </c>
      <c r="AB431" s="17">
        <v>1.7316418856121299E-2</v>
      </c>
      <c r="AC431" s="17">
        <v>0</v>
      </c>
      <c r="AD431" s="17">
        <v>0</v>
      </c>
      <c r="AE431" s="17"/>
      <c r="AF431" s="17">
        <v>6.2811094620147997E-3</v>
      </c>
      <c r="AG431" s="17">
        <v>5.4055840868074499E-3</v>
      </c>
      <c r="AH431" s="17">
        <v>6.2081139345017298E-3</v>
      </c>
      <c r="AI431" s="17"/>
      <c r="AJ431" s="17">
        <v>0</v>
      </c>
      <c r="AK431" s="17">
        <v>7.9484233257353896E-3</v>
      </c>
      <c r="AL431" s="17">
        <v>0</v>
      </c>
      <c r="AM431" s="17">
        <v>1.0526440405596501E-2</v>
      </c>
      <c r="AN431" s="17">
        <v>1.7601918491355902E-2</v>
      </c>
      <c r="AO431" s="17"/>
      <c r="AP431" s="17">
        <v>1.54245230767657E-2</v>
      </c>
      <c r="AQ431" s="17">
        <v>0</v>
      </c>
      <c r="AR431" s="17">
        <v>6.0731294878503296E-3</v>
      </c>
      <c r="AS431" s="17">
        <v>5.6103132496638499E-3</v>
      </c>
      <c r="AT431" s="17">
        <v>1.2779500346360601E-2</v>
      </c>
      <c r="AU431" s="17">
        <v>1.0832127027826301E-2</v>
      </c>
      <c r="AV431" s="17"/>
      <c r="AW431" s="17">
        <v>4.9495413906588903E-2</v>
      </c>
      <c r="AX431" s="17">
        <v>0</v>
      </c>
      <c r="AY431" s="17">
        <v>3.0923435096646301E-2</v>
      </c>
      <c r="AZ431" s="17">
        <v>0</v>
      </c>
      <c r="BA431" s="17">
        <v>4.0408058170643404E-3</v>
      </c>
      <c r="BB431" s="17">
        <v>9.3945217072913499E-3</v>
      </c>
      <c r="BC431" s="17">
        <v>6.0807863099603E-3</v>
      </c>
      <c r="BD431" s="17">
        <v>0</v>
      </c>
      <c r="BE431" s="17">
        <v>0</v>
      </c>
      <c r="BF431" s="17">
        <v>0</v>
      </c>
      <c r="BG431" s="17">
        <v>0</v>
      </c>
      <c r="BH431" s="17">
        <v>0</v>
      </c>
      <c r="BI431" s="17">
        <v>0</v>
      </c>
      <c r="BJ431" s="17">
        <v>0</v>
      </c>
      <c r="BK431" s="17">
        <v>0</v>
      </c>
      <c r="BL431" s="17">
        <v>1.40234861649805E-2</v>
      </c>
      <c r="BM431" s="17"/>
      <c r="BN431" s="17">
        <v>4.0937387585726001E-3</v>
      </c>
      <c r="BO431" s="17">
        <v>1.34695543282845E-2</v>
      </c>
      <c r="BP431" s="17"/>
      <c r="BQ431" s="17">
        <v>1.26594648033424E-2</v>
      </c>
      <c r="BR431" s="17">
        <v>0</v>
      </c>
      <c r="BS431" s="17"/>
      <c r="BT431" s="17">
        <v>0</v>
      </c>
      <c r="BU431" s="17"/>
      <c r="BV431" s="17">
        <v>1.1960271753902499E-2</v>
      </c>
      <c r="BW431" s="17">
        <v>1.8871590708252201E-2</v>
      </c>
      <c r="BX431" s="17">
        <v>3.2636962184247101E-3</v>
      </c>
      <c r="BY431" s="17"/>
      <c r="BZ431" s="17">
        <v>5.3816101136814403E-3</v>
      </c>
      <c r="CA431" s="17">
        <v>1.35987924206007E-2</v>
      </c>
      <c r="CB431" s="17">
        <v>3.4778522576478098E-3</v>
      </c>
      <c r="CC431" s="17">
        <v>0</v>
      </c>
      <c r="CD431" s="17">
        <v>1.00774573447317E-2</v>
      </c>
      <c r="CE431" s="17">
        <v>3.9227787397736798E-3</v>
      </c>
      <c r="CF431" s="17">
        <v>3.12339200992949E-3</v>
      </c>
      <c r="CG431" s="17"/>
      <c r="CH431" s="17">
        <v>3.9368186440060897E-3</v>
      </c>
      <c r="CI431" s="17">
        <v>3.75256737098094E-3</v>
      </c>
      <c r="CJ431" s="17">
        <v>1.04504555442523E-2</v>
      </c>
      <c r="CK431" s="17">
        <v>1.6801502104277399E-2</v>
      </c>
      <c r="CL431" s="17">
        <v>0</v>
      </c>
    </row>
    <row r="432" spans="2:90" x14ac:dyDescent="0.3">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row>
    <row r="433" spans="2:90" x14ac:dyDescent="0.3">
      <c r="B433" s="6" t="s">
        <v>230</v>
      </c>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row>
    <row r="434" spans="2:90" x14ac:dyDescent="0.3">
      <c r="B434" s="24" t="s">
        <v>110</v>
      </c>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row>
    <row r="435" spans="2:90" x14ac:dyDescent="0.3">
      <c r="B435" t="s">
        <v>218</v>
      </c>
      <c r="C435" s="17">
        <v>0.116096243492427</v>
      </c>
      <c r="D435" s="17">
        <v>9.7473831038508596E-2</v>
      </c>
      <c r="E435" s="17">
        <v>0.13425847806413599</v>
      </c>
      <c r="F435" s="17"/>
      <c r="G435" s="17">
        <v>0.12730467312788099</v>
      </c>
      <c r="H435" s="17">
        <v>9.5379468807899603E-2</v>
      </c>
      <c r="I435" s="17">
        <v>0.13438251813480201</v>
      </c>
      <c r="J435" s="17">
        <v>0.170282048475242</v>
      </c>
      <c r="K435" s="17">
        <v>0.103168623098061</v>
      </c>
      <c r="L435" s="17">
        <v>7.5293756913313803E-2</v>
      </c>
      <c r="M435" s="17"/>
      <c r="N435" s="17">
        <v>5.63681585655227E-2</v>
      </c>
      <c r="O435" s="17">
        <v>0.11550709723583701</v>
      </c>
      <c r="P435" s="17">
        <v>0.111249610878564</v>
      </c>
      <c r="Q435" s="17">
        <v>0.18652065199309201</v>
      </c>
      <c r="R435" s="17"/>
      <c r="S435" s="17">
        <v>0.15623352966743501</v>
      </c>
      <c r="T435" s="17">
        <v>0.124267299982007</v>
      </c>
      <c r="U435" s="17">
        <v>8.3711423799720297E-2</v>
      </c>
      <c r="V435" s="17">
        <v>7.2843288234967704E-2</v>
      </c>
      <c r="W435" s="17">
        <v>9.0081566508164998E-2</v>
      </c>
      <c r="X435" s="17">
        <v>7.5283555931133894E-2</v>
      </c>
      <c r="Y435" s="17">
        <v>0.11052371415479199</v>
      </c>
      <c r="Z435" s="17">
        <v>0.16416330633652401</v>
      </c>
      <c r="AA435" s="17">
        <v>0.14766130556131199</v>
      </c>
      <c r="AB435" s="17">
        <v>0.113835522858208</v>
      </c>
      <c r="AC435" s="17">
        <v>0.115873536199636</v>
      </c>
      <c r="AD435" s="17">
        <v>0.133510292765636</v>
      </c>
      <c r="AE435" s="17"/>
      <c r="AF435" s="17">
        <v>0.109261757845024</v>
      </c>
      <c r="AG435" s="17">
        <v>0.117025647669556</v>
      </c>
      <c r="AH435" s="17">
        <v>0.13469256163435001</v>
      </c>
      <c r="AI435" s="17"/>
      <c r="AJ435" s="17">
        <v>8.9861376455407593E-2</v>
      </c>
      <c r="AK435" s="17">
        <v>0.10659754664787301</v>
      </c>
      <c r="AL435" s="17">
        <v>8.5376571427356801E-2</v>
      </c>
      <c r="AM435" s="17">
        <v>0.14458050318863</v>
      </c>
      <c r="AN435" s="17">
        <v>0.16202610889136301</v>
      </c>
      <c r="AO435" s="17"/>
      <c r="AP435" s="17">
        <v>9.2046874215282001E-2</v>
      </c>
      <c r="AQ435" s="17">
        <v>0.108492402294967</v>
      </c>
      <c r="AR435" s="17">
        <v>9.9574515053951498E-2</v>
      </c>
      <c r="AS435" s="17">
        <v>0.12814673324433301</v>
      </c>
      <c r="AT435" s="17">
        <v>0.176026185066567</v>
      </c>
      <c r="AU435" s="17">
        <v>7.4653184211128806E-2</v>
      </c>
      <c r="AV435" s="17"/>
      <c r="AW435" s="17">
        <v>0.28039235944419</v>
      </c>
      <c r="AX435" s="17">
        <v>0.24157858257884901</v>
      </c>
      <c r="AY435" s="17">
        <v>0.16263405289174199</v>
      </c>
      <c r="AZ435" s="17">
        <v>0.17604946309759401</v>
      </c>
      <c r="BA435" s="17">
        <v>0.125826260182892</v>
      </c>
      <c r="BB435" s="17">
        <v>0.173262606286953</v>
      </c>
      <c r="BC435" s="17">
        <v>0.116054263517008</v>
      </c>
      <c r="BD435" s="17">
        <v>7.0595024870718504E-2</v>
      </c>
      <c r="BE435" s="17">
        <v>0.15777680587208801</v>
      </c>
      <c r="BF435" s="17">
        <v>3.0199559145251301E-2</v>
      </c>
      <c r="BG435" s="17">
        <v>6.1623490912262498E-2</v>
      </c>
      <c r="BH435" s="17">
        <v>2.61549686423873E-2</v>
      </c>
      <c r="BI435" s="17">
        <v>5.2329264434159403E-2</v>
      </c>
      <c r="BJ435" s="17">
        <v>3.1105371382204799E-2</v>
      </c>
      <c r="BK435" s="17">
        <v>3.9304113128578302E-2</v>
      </c>
      <c r="BL435" s="17">
        <v>0.13095292345607301</v>
      </c>
      <c r="BM435" s="17"/>
      <c r="BN435" s="17">
        <v>0.111773788268998</v>
      </c>
      <c r="BO435" s="17">
        <v>0.122702860624381</v>
      </c>
      <c r="BP435" s="17"/>
      <c r="BQ435" s="17">
        <v>8.1020144761157598E-2</v>
      </c>
      <c r="BR435" s="17">
        <v>0.159751453066241</v>
      </c>
      <c r="BS435" s="17"/>
      <c r="BT435" s="17">
        <v>9.0996415528764404E-2</v>
      </c>
      <c r="BU435" s="17"/>
      <c r="BV435" s="17">
        <v>0.118749632099418</v>
      </c>
      <c r="BW435" s="17">
        <v>0.13262671841402501</v>
      </c>
      <c r="BX435" s="17">
        <v>0.105414202815639</v>
      </c>
      <c r="BY435" s="17"/>
      <c r="BZ435" s="17">
        <v>0.33123522021136198</v>
      </c>
      <c r="CA435" s="17">
        <v>0.259285303511542</v>
      </c>
      <c r="CB435" s="17">
        <v>0.13616538192974101</v>
      </c>
      <c r="CC435" s="17">
        <v>8.6582634999158095E-2</v>
      </c>
      <c r="CD435" s="17">
        <v>3.7675460284724398E-2</v>
      </c>
      <c r="CE435" s="17">
        <v>2.0290431948974501E-2</v>
      </c>
      <c r="CF435" s="17">
        <v>4.1629185853438701E-2</v>
      </c>
      <c r="CG435" s="17"/>
      <c r="CH435" s="17">
        <v>4.9334964043906998E-2</v>
      </c>
      <c r="CI435" s="17">
        <v>3.0632870522483001E-2</v>
      </c>
      <c r="CJ435" s="17">
        <v>0.115569229045566</v>
      </c>
      <c r="CK435" s="17">
        <v>0.27893145222875698</v>
      </c>
      <c r="CL435" s="17">
        <v>0.44278612086072799</v>
      </c>
    </row>
    <row r="436" spans="2:90" x14ac:dyDescent="0.3">
      <c r="B436" t="s">
        <v>219</v>
      </c>
      <c r="C436" s="17">
        <v>0.17760005312463201</v>
      </c>
      <c r="D436" s="17">
        <v>0.170813227402908</v>
      </c>
      <c r="E436" s="17">
        <v>0.180809921613555</v>
      </c>
      <c r="F436" s="17"/>
      <c r="G436" s="17">
        <v>0.18654609508158901</v>
      </c>
      <c r="H436" s="17">
        <v>0.211610331817743</v>
      </c>
      <c r="I436" s="17">
        <v>0.211593024542057</v>
      </c>
      <c r="J436" s="17">
        <v>0.16435201115186601</v>
      </c>
      <c r="K436" s="17">
        <v>0.195931799187158</v>
      </c>
      <c r="L436" s="17">
        <v>0.114490545144557</v>
      </c>
      <c r="M436" s="17"/>
      <c r="N436" s="17">
        <v>0.16070602986562699</v>
      </c>
      <c r="O436" s="17">
        <v>0.20003119181906701</v>
      </c>
      <c r="P436" s="17">
        <v>0.18164186049025899</v>
      </c>
      <c r="Q436" s="17">
        <v>0.168416598306247</v>
      </c>
      <c r="R436" s="17"/>
      <c r="S436" s="17">
        <v>0.13451421805914501</v>
      </c>
      <c r="T436" s="17">
        <v>0.16356992759967001</v>
      </c>
      <c r="U436" s="17">
        <v>0.16830985008187599</v>
      </c>
      <c r="V436" s="17">
        <v>0.193005881680018</v>
      </c>
      <c r="W436" s="17">
        <v>0.234149775912358</v>
      </c>
      <c r="X436" s="17">
        <v>0.19234243733504899</v>
      </c>
      <c r="Y436" s="17">
        <v>0.19225628312860901</v>
      </c>
      <c r="Z436" s="17">
        <v>0.137789165445593</v>
      </c>
      <c r="AA436" s="17">
        <v>0.184723494044056</v>
      </c>
      <c r="AB436" s="17">
        <v>0.16628421368651899</v>
      </c>
      <c r="AC436" s="17">
        <v>0.158757605047018</v>
      </c>
      <c r="AD436" s="17">
        <v>0.29590856349671701</v>
      </c>
      <c r="AE436" s="17"/>
      <c r="AF436" s="17">
        <v>0.17311717328840801</v>
      </c>
      <c r="AG436" s="17">
        <v>0.18085640532941</v>
      </c>
      <c r="AH436" s="17">
        <v>0.16350527487528499</v>
      </c>
      <c r="AI436" s="17"/>
      <c r="AJ436" s="17">
        <v>0.156290112994282</v>
      </c>
      <c r="AK436" s="17">
        <v>0.176278529594251</v>
      </c>
      <c r="AL436" s="17">
        <v>0.14533459017587899</v>
      </c>
      <c r="AM436" s="17">
        <v>0.209483067297739</v>
      </c>
      <c r="AN436" s="17">
        <v>0.22407966931752499</v>
      </c>
      <c r="AO436" s="17"/>
      <c r="AP436" s="17">
        <v>0.17717729026017701</v>
      </c>
      <c r="AQ436" s="17">
        <v>0.158509437271521</v>
      </c>
      <c r="AR436" s="17">
        <v>0.17544460121091501</v>
      </c>
      <c r="AS436" s="17">
        <v>0.19304944582657799</v>
      </c>
      <c r="AT436" s="17">
        <v>0.18069271722820299</v>
      </c>
      <c r="AU436" s="17">
        <v>0.183058059150839</v>
      </c>
      <c r="AV436" s="17"/>
      <c r="AW436" s="17">
        <v>0.203060355667086</v>
      </c>
      <c r="AX436" s="17">
        <v>0.194341525317237</v>
      </c>
      <c r="AY436" s="17">
        <v>0.141556901622029</v>
      </c>
      <c r="AZ436" s="17">
        <v>0.178152464101198</v>
      </c>
      <c r="BA436" s="17">
        <v>0.17303721451101001</v>
      </c>
      <c r="BB436" s="17">
        <v>0.168917711564537</v>
      </c>
      <c r="BC436" s="17">
        <v>0.19068171230647901</v>
      </c>
      <c r="BD436" s="17">
        <v>0.18120167184167299</v>
      </c>
      <c r="BE436" s="17">
        <v>0.17023327407667599</v>
      </c>
      <c r="BF436" s="17">
        <v>0.214219737104658</v>
      </c>
      <c r="BG436" s="17">
        <v>0.21924187484104299</v>
      </c>
      <c r="BH436" s="17">
        <v>0.26347163592475098</v>
      </c>
      <c r="BI436" s="17">
        <v>0.104581264859763</v>
      </c>
      <c r="BJ436" s="17">
        <v>0.242559174569283</v>
      </c>
      <c r="BK436" s="17">
        <v>9.6571333631055994E-2</v>
      </c>
      <c r="BL436" s="17">
        <v>0.110663252460692</v>
      </c>
      <c r="BM436" s="17"/>
      <c r="BN436" s="17">
        <v>0.17360568619518099</v>
      </c>
      <c r="BO436" s="17">
        <v>0.18345109614399999</v>
      </c>
      <c r="BP436" s="17"/>
      <c r="BQ436" s="17">
        <v>0.17405707083819499</v>
      </c>
      <c r="BR436" s="17">
        <v>0.18108326171540101</v>
      </c>
      <c r="BS436" s="17"/>
      <c r="BT436" s="17">
        <v>0.17034255197029699</v>
      </c>
      <c r="BU436" s="17"/>
      <c r="BV436" s="17">
        <v>0.17718056572728999</v>
      </c>
      <c r="BW436" s="17">
        <v>0.215698943879438</v>
      </c>
      <c r="BX436" s="17">
        <v>0.16954038134788799</v>
      </c>
      <c r="BY436" s="17"/>
      <c r="BZ436" s="17">
        <v>0.23113714262648399</v>
      </c>
      <c r="CA436" s="17">
        <v>0.236206659101002</v>
      </c>
      <c r="CB436" s="17">
        <v>0.22113327939284899</v>
      </c>
      <c r="CC436" s="17">
        <v>0.18831220086976699</v>
      </c>
      <c r="CD436" s="17">
        <v>0.13686256398331301</v>
      </c>
      <c r="CE436" s="17">
        <v>0.14778168881682499</v>
      </c>
      <c r="CF436" s="17">
        <v>0.11096598024331999</v>
      </c>
      <c r="CG436" s="17"/>
      <c r="CH436" s="17">
        <v>0.12334883110263101</v>
      </c>
      <c r="CI436" s="17">
        <v>0.13203038370872699</v>
      </c>
      <c r="CJ436" s="17">
        <v>0.21280859862128099</v>
      </c>
      <c r="CK436" s="17">
        <v>0.23989093170019599</v>
      </c>
      <c r="CL436" s="17">
        <v>0.166603735014801</v>
      </c>
    </row>
    <row r="437" spans="2:90" x14ac:dyDescent="0.3">
      <c r="B437" t="s">
        <v>220</v>
      </c>
      <c r="C437" s="17">
        <v>0.434520396041016</v>
      </c>
      <c r="D437" s="17">
        <v>0.453294152901003</v>
      </c>
      <c r="E437" s="17">
        <v>0.419617207617411</v>
      </c>
      <c r="F437" s="17"/>
      <c r="G437" s="17">
        <v>0.34506424170001798</v>
      </c>
      <c r="H437" s="17">
        <v>0.38770048514185501</v>
      </c>
      <c r="I437" s="17">
        <v>0.435404682179865</v>
      </c>
      <c r="J437" s="17">
        <v>0.43932729672830201</v>
      </c>
      <c r="K437" s="17">
        <v>0.43720640342796002</v>
      </c>
      <c r="L437" s="17">
        <v>0.52577149830390002</v>
      </c>
      <c r="M437" s="17"/>
      <c r="N437" s="17">
        <v>0.47945780942206101</v>
      </c>
      <c r="O437" s="17">
        <v>0.43533208683304903</v>
      </c>
      <c r="P437" s="17">
        <v>0.474603231905324</v>
      </c>
      <c r="Q437" s="17">
        <v>0.35430763777393698</v>
      </c>
      <c r="R437" s="17"/>
      <c r="S437" s="17">
        <v>0.41888651142038502</v>
      </c>
      <c r="T437" s="17">
        <v>0.441017293332365</v>
      </c>
      <c r="U437" s="17">
        <v>0.50303340007475805</v>
      </c>
      <c r="V437" s="17">
        <v>0.51876823324775001</v>
      </c>
      <c r="W437" s="17">
        <v>0.46420915625975601</v>
      </c>
      <c r="X437" s="17">
        <v>0.42581853641699302</v>
      </c>
      <c r="Y437" s="17">
        <v>0.39575907402196397</v>
      </c>
      <c r="Z437" s="17">
        <v>0.43465305207369298</v>
      </c>
      <c r="AA437" s="17">
        <v>0.38826736192915001</v>
      </c>
      <c r="AB437" s="17">
        <v>0.40850580776427797</v>
      </c>
      <c r="AC437" s="17">
        <v>0.404891963293531</v>
      </c>
      <c r="AD437" s="17">
        <v>0.40182932486401102</v>
      </c>
      <c r="AE437" s="17"/>
      <c r="AF437" s="17">
        <v>0.463344164146134</v>
      </c>
      <c r="AG437" s="17">
        <v>0.437391124733226</v>
      </c>
      <c r="AH437" s="17">
        <v>0.39439892071552801</v>
      </c>
      <c r="AI437" s="17"/>
      <c r="AJ437" s="17">
        <v>0.49425913823495099</v>
      </c>
      <c r="AK437" s="17">
        <v>0.43057968769149402</v>
      </c>
      <c r="AL437" s="17">
        <v>0.56709056197499297</v>
      </c>
      <c r="AM437" s="17">
        <v>0.37122608485861402</v>
      </c>
      <c r="AN437" s="17">
        <v>0.33872293680508198</v>
      </c>
      <c r="AO437" s="17"/>
      <c r="AP437" s="17">
        <v>0.426767083292028</v>
      </c>
      <c r="AQ437" s="17">
        <v>0.47479761994863401</v>
      </c>
      <c r="AR437" s="17">
        <v>0.43937686726171599</v>
      </c>
      <c r="AS437" s="17">
        <v>0.42583092969761699</v>
      </c>
      <c r="AT437" s="17">
        <v>0.36483492326644001</v>
      </c>
      <c r="AU437" s="17">
        <v>0.481371182247332</v>
      </c>
      <c r="AV437" s="17"/>
      <c r="AW437" s="17">
        <v>0.25737772593630098</v>
      </c>
      <c r="AX437" s="17">
        <v>0.22037213358439101</v>
      </c>
      <c r="AY437" s="17">
        <v>0.358344798718428</v>
      </c>
      <c r="AZ437" s="17">
        <v>0.391578998589867</v>
      </c>
      <c r="BA437" s="17">
        <v>0.40960785066912497</v>
      </c>
      <c r="BB437" s="17">
        <v>0.37565622823812</v>
      </c>
      <c r="BC437" s="17">
        <v>0.43507936895315102</v>
      </c>
      <c r="BD437" s="17">
        <v>0.46074398237949699</v>
      </c>
      <c r="BE437" s="17">
        <v>0.51952598428002195</v>
      </c>
      <c r="BF437" s="17">
        <v>0.50357286789390998</v>
      </c>
      <c r="BG437" s="17">
        <v>0.52522231784178397</v>
      </c>
      <c r="BH437" s="17">
        <v>0.43225166018174199</v>
      </c>
      <c r="BI437" s="17">
        <v>0.49603947391634201</v>
      </c>
      <c r="BJ437" s="17">
        <v>0.42411068141684</v>
      </c>
      <c r="BK437" s="17">
        <v>0.63850234625520597</v>
      </c>
      <c r="BL437" s="17">
        <v>0.43192710418519997</v>
      </c>
      <c r="BM437" s="17"/>
      <c r="BN437" s="17">
        <v>0.45179555234428997</v>
      </c>
      <c r="BO437" s="17">
        <v>0.41043975503024299</v>
      </c>
      <c r="BP437" s="17"/>
      <c r="BQ437" s="17">
        <v>0.44406238603756898</v>
      </c>
      <c r="BR437" s="17">
        <v>0.37623784562637502</v>
      </c>
      <c r="BS437" s="17"/>
      <c r="BT437" s="17">
        <v>0.45399626664877801</v>
      </c>
      <c r="BU437" s="17"/>
      <c r="BV437" s="17">
        <v>0.421636866223492</v>
      </c>
      <c r="BW437" s="17">
        <v>0.39567673792061298</v>
      </c>
      <c r="BX437" s="17">
        <v>0.45844535374706802</v>
      </c>
      <c r="BY437" s="17"/>
      <c r="BZ437" s="17">
        <v>0.24009100350340901</v>
      </c>
      <c r="CA437" s="17">
        <v>0.28526084629202503</v>
      </c>
      <c r="CB437" s="17">
        <v>0.40282119141579598</v>
      </c>
      <c r="CC437" s="17">
        <v>0.43768615829122198</v>
      </c>
      <c r="CD437" s="17">
        <v>0.52277466280213702</v>
      </c>
      <c r="CE437" s="17">
        <v>0.55190871551003395</v>
      </c>
      <c r="CF437" s="17">
        <v>0.48883523847965399</v>
      </c>
      <c r="CG437" s="17"/>
      <c r="CH437" s="17">
        <v>0.41547622326049</v>
      </c>
      <c r="CI437" s="17">
        <v>0.554418110470282</v>
      </c>
      <c r="CJ437" s="17">
        <v>0.424761239875937</v>
      </c>
      <c r="CK437" s="17">
        <v>0.25025219771274199</v>
      </c>
      <c r="CL437" s="17">
        <v>0.176303066766203</v>
      </c>
    </row>
    <row r="438" spans="2:90" x14ac:dyDescent="0.3">
      <c r="B438" t="s">
        <v>221</v>
      </c>
      <c r="C438" s="17">
        <v>0.118577957182426</v>
      </c>
      <c r="D438" s="17">
        <v>0.12489931271263501</v>
      </c>
      <c r="E438" s="17">
        <v>0.11223293091641801</v>
      </c>
      <c r="F438" s="17"/>
      <c r="G438" s="17">
        <v>0.19166980275328199</v>
      </c>
      <c r="H438" s="17">
        <v>0.179949565949168</v>
      </c>
      <c r="I438" s="17">
        <v>9.6539767282643199E-2</v>
      </c>
      <c r="J438" s="17">
        <v>8.8198514636525602E-2</v>
      </c>
      <c r="K438" s="17">
        <v>8.0752906783114906E-2</v>
      </c>
      <c r="L438" s="17">
        <v>8.7958142454701696E-2</v>
      </c>
      <c r="M438" s="17"/>
      <c r="N438" s="17">
        <v>0.17689696839691699</v>
      </c>
      <c r="O438" s="17">
        <v>0.13261488623637799</v>
      </c>
      <c r="P438" s="17">
        <v>7.7734101838667094E-2</v>
      </c>
      <c r="Q438" s="17">
        <v>7.6433792862580605E-2</v>
      </c>
      <c r="R438" s="17"/>
      <c r="S438" s="17">
        <v>0.158280348119193</v>
      </c>
      <c r="T438" s="17">
        <v>0.103539265827228</v>
      </c>
      <c r="U438" s="17">
        <v>0.107386669188005</v>
      </c>
      <c r="V438" s="17">
        <v>6.4673707647583095E-2</v>
      </c>
      <c r="W438" s="17">
        <v>8.8017518718724999E-2</v>
      </c>
      <c r="X438" s="17">
        <v>0.14235155802261201</v>
      </c>
      <c r="Y438" s="17">
        <v>0.13000245766262</v>
      </c>
      <c r="Z438" s="17">
        <v>0.12268797755065899</v>
      </c>
      <c r="AA438" s="17">
        <v>0.12194456019516201</v>
      </c>
      <c r="AB438" s="17">
        <v>0.15440244979131601</v>
      </c>
      <c r="AC438" s="17">
        <v>0.10866106389296699</v>
      </c>
      <c r="AD438" s="17">
        <v>5.0302050396241402E-2</v>
      </c>
      <c r="AE438" s="17"/>
      <c r="AF438" s="17">
        <v>9.2967537711631895E-2</v>
      </c>
      <c r="AG438" s="17">
        <v>0.119740638341563</v>
      </c>
      <c r="AH438" s="17">
        <v>0.12549888178843599</v>
      </c>
      <c r="AI438" s="17"/>
      <c r="AJ438" s="17">
        <v>0.111708689822396</v>
      </c>
      <c r="AK438" s="17">
        <v>0.14113462539418001</v>
      </c>
      <c r="AL438" s="17">
        <v>8.99726585757568E-2</v>
      </c>
      <c r="AM438" s="17">
        <v>9.9250388426247699E-2</v>
      </c>
      <c r="AN438" s="17">
        <v>0.149724902999402</v>
      </c>
      <c r="AO438" s="17"/>
      <c r="AP438" s="17">
        <v>0.156077313344162</v>
      </c>
      <c r="AQ438" s="17">
        <v>0.118639224376275</v>
      </c>
      <c r="AR438" s="17">
        <v>0.12214021190393599</v>
      </c>
      <c r="AS438" s="17">
        <v>9.0486884348832494E-2</v>
      </c>
      <c r="AT438" s="17">
        <v>0.19389477093801699</v>
      </c>
      <c r="AU438" s="17">
        <v>9.0585488140953602E-2</v>
      </c>
      <c r="AV438" s="17"/>
      <c r="AW438" s="17">
        <v>0.108691233205978</v>
      </c>
      <c r="AX438" s="17">
        <v>5.4952777871441802E-2</v>
      </c>
      <c r="AY438" s="17">
        <v>9.15647780281202E-2</v>
      </c>
      <c r="AZ438" s="17">
        <v>8.4689814510405498E-2</v>
      </c>
      <c r="BA438" s="17">
        <v>0.13112481833973599</v>
      </c>
      <c r="BB438" s="17">
        <v>0.10509267275487499</v>
      </c>
      <c r="BC438" s="17">
        <v>0.14494111123094799</v>
      </c>
      <c r="BD438" s="17">
        <v>0.142299134333084</v>
      </c>
      <c r="BE438" s="17">
        <v>6.2485931760759103E-2</v>
      </c>
      <c r="BF438" s="17">
        <v>9.7515525387979904E-2</v>
      </c>
      <c r="BG438" s="17">
        <v>0.11234744543627</v>
      </c>
      <c r="BH438" s="17">
        <v>0.129372043682043</v>
      </c>
      <c r="BI438" s="17">
        <v>0.210416015475136</v>
      </c>
      <c r="BJ438" s="17">
        <v>0.16772194372185401</v>
      </c>
      <c r="BK438" s="17">
        <v>0.120232299153451</v>
      </c>
      <c r="BL438" s="17">
        <v>0.18633505149499499</v>
      </c>
      <c r="BM438" s="17"/>
      <c r="BN438" s="17">
        <v>0.104238879579812</v>
      </c>
      <c r="BO438" s="17">
        <v>0.13767861173571799</v>
      </c>
      <c r="BP438" s="17"/>
      <c r="BQ438" s="17">
        <v>0.16199206180393699</v>
      </c>
      <c r="BR438" s="17">
        <v>0.12277676901965701</v>
      </c>
      <c r="BS438" s="17"/>
      <c r="BT438" s="17">
        <v>0.146701889947739</v>
      </c>
      <c r="BU438" s="17"/>
      <c r="BV438" s="17">
        <v>9.6589250919032699E-2</v>
      </c>
      <c r="BW438" s="17">
        <v>0.111914543253437</v>
      </c>
      <c r="BX438" s="17">
        <v>0.13125086665187999</v>
      </c>
      <c r="BY438" s="17"/>
      <c r="BZ438" s="17">
        <v>3.3218054257909399E-2</v>
      </c>
      <c r="CA438" s="17">
        <v>4.3728661824129302E-2</v>
      </c>
      <c r="CB438" s="17">
        <v>0.10210397534268401</v>
      </c>
      <c r="CC438" s="17">
        <v>0.16109704069269301</v>
      </c>
      <c r="CD438" s="17">
        <v>0.14219628693077699</v>
      </c>
      <c r="CE438" s="17">
        <v>0.14633673280780499</v>
      </c>
      <c r="CF438" s="17">
        <v>0.206615843499487</v>
      </c>
      <c r="CG438" s="17"/>
      <c r="CH438" s="17">
        <v>0.20960650571478601</v>
      </c>
      <c r="CI438" s="17">
        <v>0.150557745258802</v>
      </c>
      <c r="CJ438" s="17">
        <v>8.8945268436768296E-2</v>
      </c>
      <c r="CK438" s="17">
        <v>7.2165546816458495E-2</v>
      </c>
      <c r="CL438" s="17">
        <v>5.2390016523961802E-2</v>
      </c>
    </row>
    <row r="439" spans="2:90" x14ac:dyDescent="0.3">
      <c r="B439" t="s">
        <v>222</v>
      </c>
      <c r="C439" s="17">
        <v>3.4716594220550297E-2</v>
      </c>
      <c r="D439" s="17">
        <v>4.0788683684981501E-2</v>
      </c>
      <c r="E439" s="17">
        <v>2.8026171472985899E-2</v>
      </c>
      <c r="F439" s="17"/>
      <c r="G439" s="17">
        <v>8.4958551350797495E-2</v>
      </c>
      <c r="H439" s="17">
        <v>6.5223051339439703E-2</v>
      </c>
      <c r="I439" s="17">
        <v>3.9835203556733603E-2</v>
      </c>
      <c r="J439" s="17">
        <v>1.5820346436123699E-2</v>
      </c>
      <c r="K439" s="17">
        <v>6.4467038477686702E-3</v>
      </c>
      <c r="L439" s="17">
        <v>6.52557589199897E-3</v>
      </c>
      <c r="M439" s="17"/>
      <c r="N439" s="17">
        <v>5.8151605723733603E-2</v>
      </c>
      <c r="O439" s="17">
        <v>2.5123805882135201E-2</v>
      </c>
      <c r="P439" s="17">
        <v>2.09684399779652E-2</v>
      </c>
      <c r="Q439" s="17">
        <v>2.9997406502868501E-2</v>
      </c>
      <c r="R439" s="17"/>
      <c r="S439" s="17">
        <v>5.6369514751071402E-2</v>
      </c>
      <c r="T439" s="17">
        <v>3.9997920616461603E-2</v>
      </c>
      <c r="U439" s="17">
        <v>1.32411981790938E-2</v>
      </c>
      <c r="V439" s="17">
        <v>2.5051758375126899E-2</v>
      </c>
      <c r="W439" s="17">
        <v>2.4752487108833699E-2</v>
      </c>
      <c r="X439" s="17">
        <v>2.29129878580711E-2</v>
      </c>
      <c r="Y439" s="17">
        <v>3.6066468559592599E-2</v>
      </c>
      <c r="Z439" s="17">
        <v>3.3860399185078702E-2</v>
      </c>
      <c r="AA439" s="17">
        <v>4.83332696456477E-2</v>
      </c>
      <c r="AB439" s="17">
        <v>1.5829600065912199E-2</v>
      </c>
      <c r="AC439" s="17">
        <v>4.9400518893881702E-2</v>
      </c>
      <c r="AD439" s="17">
        <v>3.4840087606402503E-2</v>
      </c>
      <c r="AE439" s="17"/>
      <c r="AF439" s="17">
        <v>2.1583104362547002E-2</v>
      </c>
      <c r="AG439" s="17">
        <v>4.3730804259617E-2</v>
      </c>
      <c r="AH439" s="17">
        <v>2.1896486930872299E-2</v>
      </c>
      <c r="AI439" s="17"/>
      <c r="AJ439" s="17">
        <v>2.3683374521066301E-2</v>
      </c>
      <c r="AK439" s="17">
        <v>4.5856734848808103E-2</v>
      </c>
      <c r="AL439" s="17">
        <v>4.0526675544694198E-2</v>
      </c>
      <c r="AM439" s="17">
        <v>4.45881304183657E-2</v>
      </c>
      <c r="AN439" s="17">
        <v>2.7829753164452801E-2</v>
      </c>
      <c r="AO439" s="17"/>
      <c r="AP439" s="17">
        <v>5.6081150529426201E-2</v>
      </c>
      <c r="AQ439" s="17">
        <v>1.9556243947477701E-2</v>
      </c>
      <c r="AR439" s="17">
        <v>4.4838013581444201E-2</v>
      </c>
      <c r="AS439" s="17">
        <v>3.6952092018294698E-2</v>
      </c>
      <c r="AT439" s="17">
        <v>4.9802453215806501E-2</v>
      </c>
      <c r="AU439" s="17">
        <v>1.01118141710307E-2</v>
      </c>
      <c r="AV439" s="17"/>
      <c r="AW439" s="17">
        <v>0</v>
      </c>
      <c r="AX439" s="17">
        <v>4.6078927266647599E-2</v>
      </c>
      <c r="AY439" s="17">
        <v>5.5566643670570501E-2</v>
      </c>
      <c r="AZ439" s="17">
        <v>2.1698182353540998E-2</v>
      </c>
      <c r="BA439" s="17">
        <v>2.37826803221074E-2</v>
      </c>
      <c r="BB439" s="17">
        <v>4.2295459820292897E-2</v>
      </c>
      <c r="BC439" s="17">
        <v>3.1166300271126102E-2</v>
      </c>
      <c r="BD439" s="17">
        <v>5.8048155711170604E-3</v>
      </c>
      <c r="BE439" s="17">
        <v>1.59795509722052E-2</v>
      </c>
      <c r="BF439" s="17">
        <v>2.2617694081134999E-2</v>
      </c>
      <c r="BG439" s="17">
        <v>1.2332568492884201E-2</v>
      </c>
      <c r="BH439" s="17">
        <v>3.7230623333222197E-2</v>
      </c>
      <c r="BI439" s="17">
        <v>3.72773927212574E-2</v>
      </c>
      <c r="BJ439" s="17">
        <v>5.2358961914286802E-2</v>
      </c>
      <c r="BK439" s="17">
        <v>8.64926773305906E-2</v>
      </c>
      <c r="BL439" s="17">
        <v>0.11168950244569099</v>
      </c>
      <c r="BM439" s="17"/>
      <c r="BN439" s="17">
        <v>3.37856636731972E-2</v>
      </c>
      <c r="BO439" s="17">
        <v>3.6506380912298103E-2</v>
      </c>
      <c r="BP439" s="17"/>
      <c r="BQ439" s="17">
        <v>5.3863735811791401E-2</v>
      </c>
      <c r="BR439" s="17">
        <v>4.1914672978748298E-2</v>
      </c>
      <c r="BS439" s="17"/>
      <c r="BT439" s="17">
        <v>6.5030663465951905E-2</v>
      </c>
      <c r="BU439" s="17"/>
      <c r="BV439" s="17">
        <v>3.2326965521529499E-2</v>
      </c>
      <c r="BW439" s="17">
        <v>3.6121565098274799E-2</v>
      </c>
      <c r="BX439" s="17">
        <v>3.5262985049901399E-2</v>
      </c>
      <c r="BY439" s="17"/>
      <c r="BZ439" s="17">
        <v>1.39719684817106E-2</v>
      </c>
      <c r="CA439" s="17">
        <v>3.3690398437950901E-2</v>
      </c>
      <c r="CB439" s="17">
        <v>2.8913207881798301E-2</v>
      </c>
      <c r="CC439" s="17">
        <v>2.8445201444437799E-2</v>
      </c>
      <c r="CD439" s="17">
        <v>2.8351271840088201E-2</v>
      </c>
      <c r="CE439" s="17">
        <v>4.8498340419326699E-2</v>
      </c>
      <c r="CF439" s="17">
        <v>7.7994270390801604E-2</v>
      </c>
      <c r="CG439" s="17"/>
      <c r="CH439" s="17">
        <v>0.12629896746635899</v>
      </c>
      <c r="CI439" s="17">
        <v>2.93535666291731E-2</v>
      </c>
      <c r="CJ439" s="17">
        <v>2.0616105745730799E-2</v>
      </c>
      <c r="CK439" s="17">
        <v>2.6458461654030398E-2</v>
      </c>
      <c r="CL439" s="17">
        <v>2.2351480886266199E-2</v>
      </c>
    </row>
    <row r="440" spans="2:90" x14ac:dyDescent="0.3">
      <c r="B440" t="s">
        <v>223</v>
      </c>
      <c r="C440" s="17">
        <v>0.109642376876684</v>
      </c>
      <c r="D440" s="17">
        <v>0.10490049263196</v>
      </c>
      <c r="E440" s="17">
        <v>0.115145768931548</v>
      </c>
      <c r="F440" s="17"/>
      <c r="G440" s="17">
        <v>4.3148379168994201E-2</v>
      </c>
      <c r="H440" s="17">
        <v>4.5273339379413302E-2</v>
      </c>
      <c r="I440" s="17">
        <v>7.0764663518291998E-2</v>
      </c>
      <c r="J440" s="17">
        <v>0.119382333433718</v>
      </c>
      <c r="K440" s="17">
        <v>0.17649356365593799</v>
      </c>
      <c r="L440" s="17">
        <v>0.18549192622508101</v>
      </c>
      <c r="M440" s="17"/>
      <c r="N440" s="17">
        <v>5.52393205084587E-2</v>
      </c>
      <c r="O440" s="17">
        <v>8.7013380226123899E-2</v>
      </c>
      <c r="P440" s="17">
        <v>0.125784222842</v>
      </c>
      <c r="Q440" s="17">
        <v>0.17469368089562601</v>
      </c>
      <c r="R440" s="17"/>
      <c r="S440" s="17">
        <v>6.4765619147023806E-2</v>
      </c>
      <c r="T440" s="17">
        <v>0.11757425068968599</v>
      </c>
      <c r="U440" s="17">
        <v>0.12431745867654601</v>
      </c>
      <c r="V440" s="17">
        <v>0.12565713081455401</v>
      </c>
      <c r="W440" s="17">
        <v>9.2236872730254604E-2</v>
      </c>
      <c r="X440" s="17">
        <v>0.109993072498191</v>
      </c>
      <c r="Y440" s="17">
        <v>0.118092543556996</v>
      </c>
      <c r="Z440" s="17">
        <v>0.10684609940845199</v>
      </c>
      <c r="AA440" s="17">
        <v>0.109070008624673</v>
      </c>
      <c r="AB440" s="17">
        <v>0.12611922213263299</v>
      </c>
      <c r="AC440" s="17">
        <v>0.16241531267296599</v>
      </c>
      <c r="AD440" s="17">
        <v>8.3609680870991604E-2</v>
      </c>
      <c r="AE440" s="17"/>
      <c r="AF440" s="17">
        <v>0.133620306551364</v>
      </c>
      <c r="AG440" s="17">
        <v>9.3320075325742893E-2</v>
      </c>
      <c r="AH440" s="17">
        <v>0.14116565045943499</v>
      </c>
      <c r="AI440" s="17"/>
      <c r="AJ440" s="17">
        <v>0.116808867429716</v>
      </c>
      <c r="AK440" s="17">
        <v>9.3134095409008494E-2</v>
      </c>
      <c r="AL440" s="17">
        <v>6.5744811802462E-2</v>
      </c>
      <c r="AM440" s="17">
        <v>0.124166074991942</v>
      </c>
      <c r="AN440" s="17">
        <v>8.8202397016883399E-2</v>
      </c>
      <c r="AO440" s="17"/>
      <c r="AP440" s="17">
        <v>8.4653414929326695E-2</v>
      </c>
      <c r="AQ440" s="17">
        <v>0.116910110315741</v>
      </c>
      <c r="AR440" s="17">
        <v>0.112552661500188</v>
      </c>
      <c r="AS440" s="17">
        <v>0.11769234147065499</v>
      </c>
      <c r="AT440" s="17">
        <v>2.7913946550825901E-2</v>
      </c>
      <c r="AU440" s="17">
        <v>0.13324163132316899</v>
      </c>
      <c r="AV440" s="17"/>
      <c r="AW440" s="17">
        <v>0.15047832574644501</v>
      </c>
      <c r="AX440" s="17">
        <v>0.242676053381434</v>
      </c>
      <c r="AY440" s="17">
        <v>0.152200649240329</v>
      </c>
      <c r="AZ440" s="17">
        <v>0.13847730339702699</v>
      </c>
      <c r="BA440" s="17">
        <v>0.124343039545307</v>
      </c>
      <c r="BB440" s="17">
        <v>0.125152223897988</v>
      </c>
      <c r="BC440" s="17">
        <v>8.2077243721286899E-2</v>
      </c>
      <c r="BD440" s="17">
        <v>0.13935537100391199</v>
      </c>
      <c r="BE440" s="17">
        <v>7.3998453038248896E-2</v>
      </c>
      <c r="BF440" s="17">
        <v>0.12189412129982199</v>
      </c>
      <c r="BG440" s="17">
        <v>6.26363363256075E-2</v>
      </c>
      <c r="BH440" s="17">
        <v>0.111519068235855</v>
      </c>
      <c r="BI440" s="17">
        <v>9.9356588593342399E-2</v>
      </c>
      <c r="BJ440" s="17">
        <v>8.2143866995531001E-2</v>
      </c>
      <c r="BK440" s="17">
        <v>1.88972305011176E-2</v>
      </c>
      <c r="BL440" s="17">
        <v>1.4408679792367899E-2</v>
      </c>
      <c r="BM440" s="17"/>
      <c r="BN440" s="17">
        <v>0.118295789862017</v>
      </c>
      <c r="BO440" s="17">
        <v>9.7011156219568295E-2</v>
      </c>
      <c r="BP440" s="17"/>
      <c r="BQ440" s="17">
        <v>7.9381196521599195E-2</v>
      </c>
      <c r="BR440" s="17">
        <v>0.113369209434558</v>
      </c>
      <c r="BS440" s="17"/>
      <c r="BT440" s="17">
        <v>6.9018419469753706E-2</v>
      </c>
      <c r="BU440" s="17"/>
      <c r="BV440" s="17">
        <v>0.13915011113025599</v>
      </c>
      <c r="BW440" s="17">
        <v>9.2500291669223897E-2</v>
      </c>
      <c r="BX440" s="17">
        <v>9.6809912476025106E-2</v>
      </c>
      <c r="BY440" s="17"/>
      <c r="BZ440" s="17">
        <v>0.13408456642552799</v>
      </c>
      <c r="CA440" s="17">
        <v>0.141828130833351</v>
      </c>
      <c r="CB440" s="17">
        <v>0.10189130754683901</v>
      </c>
      <c r="CC440" s="17">
        <v>9.7876763702722497E-2</v>
      </c>
      <c r="CD440" s="17">
        <v>0.12206229681422801</v>
      </c>
      <c r="CE440" s="17">
        <v>7.7223665951263995E-2</v>
      </c>
      <c r="CF440" s="17">
        <v>7.08360895233692E-2</v>
      </c>
      <c r="CG440" s="17"/>
      <c r="CH440" s="17">
        <v>6.5815063986156996E-2</v>
      </c>
      <c r="CI440" s="17">
        <v>9.8135848575898105E-2</v>
      </c>
      <c r="CJ440" s="17">
        <v>0.12591415050187499</v>
      </c>
      <c r="CK440" s="17">
        <v>0.121756180188673</v>
      </c>
      <c r="CL440" s="17">
        <v>0.126878306464729</v>
      </c>
    </row>
    <row r="441" spans="2:90" x14ac:dyDescent="0.3">
      <c r="B441" t="s">
        <v>118</v>
      </c>
      <c r="C441" s="17">
        <v>8.8463790622652604E-3</v>
      </c>
      <c r="D441" s="17">
        <v>7.8302996280030304E-3</v>
      </c>
      <c r="E441" s="17">
        <v>9.9095213839454199E-3</v>
      </c>
      <c r="F441" s="17"/>
      <c r="G441" s="17">
        <v>2.1308256817438202E-2</v>
      </c>
      <c r="H441" s="17">
        <v>1.48637575644818E-2</v>
      </c>
      <c r="I441" s="17">
        <v>1.14801407856076E-2</v>
      </c>
      <c r="J441" s="17">
        <v>2.6374491382228599E-3</v>
      </c>
      <c r="K441" s="17">
        <v>0</v>
      </c>
      <c r="L441" s="17">
        <v>4.4685550664474698E-3</v>
      </c>
      <c r="M441" s="17"/>
      <c r="N441" s="17">
        <v>1.3180107517681E-2</v>
      </c>
      <c r="O441" s="17">
        <v>4.3775517674095998E-3</v>
      </c>
      <c r="P441" s="17">
        <v>8.0185320672209199E-3</v>
      </c>
      <c r="Q441" s="17">
        <v>9.6302316656489695E-3</v>
      </c>
      <c r="R441" s="17"/>
      <c r="S441" s="17">
        <v>1.0950258835747399E-2</v>
      </c>
      <c r="T441" s="17">
        <v>1.00340419525835E-2</v>
      </c>
      <c r="U441" s="17">
        <v>0</v>
      </c>
      <c r="V441" s="17">
        <v>0</v>
      </c>
      <c r="W441" s="17">
        <v>6.5526227619075398E-3</v>
      </c>
      <c r="X441" s="17">
        <v>3.1297851937949803E-2</v>
      </c>
      <c r="Y441" s="17">
        <v>1.7299458915426301E-2</v>
      </c>
      <c r="Z441" s="17">
        <v>0</v>
      </c>
      <c r="AA441" s="17">
        <v>0</v>
      </c>
      <c r="AB441" s="17">
        <v>1.5023183701134901E-2</v>
      </c>
      <c r="AC441" s="17">
        <v>0</v>
      </c>
      <c r="AD441" s="17">
        <v>0</v>
      </c>
      <c r="AE441" s="17"/>
      <c r="AF441" s="17">
        <v>6.1059560948919503E-3</v>
      </c>
      <c r="AG441" s="17">
        <v>7.9353043408853293E-3</v>
      </c>
      <c r="AH441" s="17">
        <v>1.88422235960925E-2</v>
      </c>
      <c r="AI441" s="17"/>
      <c r="AJ441" s="17">
        <v>7.3884405421813203E-3</v>
      </c>
      <c r="AK441" s="17">
        <v>6.41878041438521E-3</v>
      </c>
      <c r="AL441" s="17">
        <v>5.9541304988590298E-3</v>
      </c>
      <c r="AM441" s="17">
        <v>6.7057508184618798E-3</v>
      </c>
      <c r="AN441" s="17">
        <v>9.4142318052921198E-3</v>
      </c>
      <c r="AO441" s="17"/>
      <c r="AP441" s="17">
        <v>7.1968734295985099E-3</v>
      </c>
      <c r="AQ441" s="17">
        <v>3.0949618453834501E-3</v>
      </c>
      <c r="AR441" s="17">
        <v>6.0731294878503296E-3</v>
      </c>
      <c r="AS441" s="17">
        <v>7.8415733936909194E-3</v>
      </c>
      <c r="AT441" s="17">
        <v>6.8350037341402001E-3</v>
      </c>
      <c r="AU441" s="17">
        <v>2.6978640755545999E-2</v>
      </c>
      <c r="AV441" s="17"/>
      <c r="AW441" s="17">
        <v>0</v>
      </c>
      <c r="AX441" s="17">
        <v>0</v>
      </c>
      <c r="AY441" s="17">
        <v>3.8132175828781499E-2</v>
      </c>
      <c r="AZ441" s="17">
        <v>9.3537739503673899E-3</v>
      </c>
      <c r="BA441" s="17">
        <v>1.22781364298224E-2</v>
      </c>
      <c r="BB441" s="17">
        <v>9.6230974372337394E-3</v>
      </c>
      <c r="BC441" s="17">
        <v>0</v>
      </c>
      <c r="BD441" s="17">
        <v>0</v>
      </c>
      <c r="BE441" s="17">
        <v>0</v>
      </c>
      <c r="BF441" s="17">
        <v>9.9804950872429792E-3</v>
      </c>
      <c r="BG441" s="17">
        <v>6.5959661501483503E-3</v>
      </c>
      <c r="BH441" s="17">
        <v>0</v>
      </c>
      <c r="BI441" s="17">
        <v>0</v>
      </c>
      <c r="BJ441" s="17">
        <v>0</v>
      </c>
      <c r="BK441" s="17">
        <v>0</v>
      </c>
      <c r="BL441" s="17">
        <v>1.40234861649805E-2</v>
      </c>
      <c r="BM441" s="17"/>
      <c r="BN441" s="17">
        <v>6.5046400765048197E-3</v>
      </c>
      <c r="BO441" s="17">
        <v>1.2210139333790801E-2</v>
      </c>
      <c r="BP441" s="17"/>
      <c r="BQ441" s="17">
        <v>5.6234042257501003E-3</v>
      </c>
      <c r="BR441" s="17">
        <v>4.8667881590190197E-3</v>
      </c>
      <c r="BS441" s="17"/>
      <c r="BT441" s="17">
        <v>3.9137929687152097E-3</v>
      </c>
      <c r="BU441" s="17"/>
      <c r="BV441" s="17">
        <v>1.43666083789807E-2</v>
      </c>
      <c r="BW441" s="17">
        <v>1.54611997649889E-2</v>
      </c>
      <c r="BX441" s="17">
        <v>3.27629791159812E-3</v>
      </c>
      <c r="BY441" s="17"/>
      <c r="BZ441" s="17">
        <v>1.6262044493597701E-2</v>
      </c>
      <c r="CA441" s="17">
        <v>0</v>
      </c>
      <c r="CB441" s="17">
        <v>6.9716564902925996E-3</v>
      </c>
      <c r="CC441" s="17">
        <v>0</v>
      </c>
      <c r="CD441" s="17">
        <v>1.00774573447317E-2</v>
      </c>
      <c r="CE441" s="17">
        <v>7.9604245457713003E-3</v>
      </c>
      <c r="CF441" s="17">
        <v>3.12339200992949E-3</v>
      </c>
      <c r="CG441" s="17"/>
      <c r="CH441" s="17">
        <v>1.0119444425670501E-2</v>
      </c>
      <c r="CI441" s="17">
        <v>4.8714748346353901E-3</v>
      </c>
      <c r="CJ441" s="17">
        <v>1.13854077728427E-2</v>
      </c>
      <c r="CK441" s="17">
        <v>1.05452296991435E-2</v>
      </c>
      <c r="CL441" s="17">
        <v>1.26872734833108E-2</v>
      </c>
    </row>
    <row r="442" spans="2:90" x14ac:dyDescent="0.3">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row>
    <row r="443" spans="2:90" x14ac:dyDescent="0.3">
      <c r="B443" s="6" t="s">
        <v>231</v>
      </c>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row>
    <row r="444" spans="2:90" x14ac:dyDescent="0.3">
      <c r="B444" s="24" t="s">
        <v>110</v>
      </c>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row>
    <row r="445" spans="2:90" x14ac:dyDescent="0.3">
      <c r="B445" t="s">
        <v>218</v>
      </c>
      <c r="C445" s="17">
        <v>9.82878004443207E-2</v>
      </c>
      <c r="D445" s="17">
        <v>8.01397252709527E-2</v>
      </c>
      <c r="E445" s="17">
        <v>0.116803087944005</v>
      </c>
      <c r="F445" s="17"/>
      <c r="G445" s="17">
        <v>0.14960103698367599</v>
      </c>
      <c r="H445" s="17">
        <v>5.9031047016928802E-2</v>
      </c>
      <c r="I445" s="17">
        <v>0.100084708551895</v>
      </c>
      <c r="J445" s="17">
        <v>0.122039280300556</v>
      </c>
      <c r="K445" s="17">
        <v>7.6370230751239804E-2</v>
      </c>
      <c r="L445" s="17">
        <v>9.0226424969817504E-2</v>
      </c>
      <c r="M445" s="17"/>
      <c r="N445" s="17">
        <v>7.1589627699719896E-2</v>
      </c>
      <c r="O445" s="17">
        <v>0.102201585599106</v>
      </c>
      <c r="P445" s="17">
        <v>8.4812807202046897E-2</v>
      </c>
      <c r="Q445" s="17">
        <v>0.13584679372997799</v>
      </c>
      <c r="R445" s="17"/>
      <c r="S445" s="17">
        <v>0.132825418155574</v>
      </c>
      <c r="T445" s="17">
        <v>0.10718334633415599</v>
      </c>
      <c r="U445" s="17">
        <v>9.0274840700334105E-2</v>
      </c>
      <c r="V445" s="17">
        <v>7.5048927518072794E-2</v>
      </c>
      <c r="W445" s="17">
        <v>8.9213156227016199E-2</v>
      </c>
      <c r="X445" s="17">
        <v>5.35292406281902E-2</v>
      </c>
      <c r="Y445" s="17">
        <v>9.1878104831756693E-2</v>
      </c>
      <c r="Z445" s="17">
        <v>8.8323352590145801E-2</v>
      </c>
      <c r="AA445" s="17">
        <v>0.12147444918057899</v>
      </c>
      <c r="AB445" s="17">
        <v>8.1473399315671199E-2</v>
      </c>
      <c r="AC445" s="17">
        <v>0.111937691428803</v>
      </c>
      <c r="AD445" s="17">
        <v>0.117052507247371</v>
      </c>
      <c r="AE445" s="17"/>
      <c r="AF445" s="17">
        <v>9.3991194941128203E-2</v>
      </c>
      <c r="AG445" s="17">
        <v>8.9009214043398302E-2</v>
      </c>
      <c r="AH445" s="17">
        <v>0.12007565599513199</v>
      </c>
      <c r="AI445" s="17"/>
      <c r="AJ445" s="17">
        <v>9.4420472206482003E-2</v>
      </c>
      <c r="AK445" s="17">
        <v>8.8328891549831298E-2</v>
      </c>
      <c r="AL445" s="17">
        <v>2.9414161616988701E-2</v>
      </c>
      <c r="AM445" s="17">
        <v>0.114060837759607</v>
      </c>
      <c r="AN445" s="17">
        <v>0.121129441363449</v>
      </c>
      <c r="AO445" s="17"/>
      <c r="AP445" s="17">
        <v>7.3196329487620906E-2</v>
      </c>
      <c r="AQ445" s="17">
        <v>9.8196045605370097E-2</v>
      </c>
      <c r="AR445" s="17">
        <v>7.3050446968725397E-2</v>
      </c>
      <c r="AS445" s="17">
        <v>0.114694993286103</v>
      </c>
      <c r="AT445" s="17">
        <v>0.13101808700546499</v>
      </c>
      <c r="AU445" s="17">
        <v>0.103858099187968</v>
      </c>
      <c r="AV445" s="17"/>
      <c r="AW445" s="17">
        <v>0.104536077375638</v>
      </c>
      <c r="AX445" s="17">
        <v>0.207944773081601</v>
      </c>
      <c r="AY445" s="17">
        <v>0.120683856272518</v>
      </c>
      <c r="AZ445" s="17">
        <v>0.135497711267027</v>
      </c>
      <c r="BA445" s="17">
        <v>0.12208270055171</v>
      </c>
      <c r="BB445" s="17">
        <v>0.13904547171203399</v>
      </c>
      <c r="BC445" s="17">
        <v>0.100542656442127</v>
      </c>
      <c r="BD445" s="17">
        <v>8.2060145522916905E-2</v>
      </c>
      <c r="BE445" s="17">
        <v>6.8226204680835803E-2</v>
      </c>
      <c r="BF445" s="17">
        <v>5.1279985429377201E-2</v>
      </c>
      <c r="BG445" s="17">
        <v>6.0009291724422001E-2</v>
      </c>
      <c r="BH445" s="17">
        <v>9.1020712056314304E-2</v>
      </c>
      <c r="BI445" s="17">
        <v>6.0436843787526499E-2</v>
      </c>
      <c r="BJ445" s="17">
        <v>4.88362317766051E-2</v>
      </c>
      <c r="BK445" s="17">
        <v>3.9876271208777403E-2</v>
      </c>
      <c r="BL445" s="17">
        <v>7.8303445406884803E-2</v>
      </c>
      <c r="BM445" s="17"/>
      <c r="BN445" s="17">
        <v>8.0062225253939898E-2</v>
      </c>
      <c r="BO445" s="17">
        <v>0.122648801486906</v>
      </c>
      <c r="BP445" s="17"/>
      <c r="BQ445" s="17">
        <v>7.1824501442853905E-2</v>
      </c>
      <c r="BR445" s="17">
        <v>0.117895811202022</v>
      </c>
      <c r="BS445" s="17"/>
      <c r="BT445" s="17">
        <v>6.7937499059555401E-2</v>
      </c>
      <c r="BU445" s="17"/>
      <c r="BV445" s="17">
        <v>9.9340539507936698E-2</v>
      </c>
      <c r="BW445" s="17">
        <v>0.14200641940797101</v>
      </c>
      <c r="BX445" s="17">
        <v>7.8574204965164193E-2</v>
      </c>
      <c r="BY445" s="17"/>
      <c r="BZ445" s="17">
        <v>0.26911677637125198</v>
      </c>
      <c r="CA445" s="17">
        <v>0.167413195865874</v>
      </c>
      <c r="CB445" s="17">
        <v>0.10838344319846099</v>
      </c>
      <c r="CC445" s="17">
        <v>6.7196870318965304E-2</v>
      </c>
      <c r="CD445" s="17">
        <v>5.1613870023539399E-2</v>
      </c>
      <c r="CE445" s="17">
        <v>5.6619283338178797E-2</v>
      </c>
      <c r="CF445" s="17">
        <v>3.5765514149303901E-2</v>
      </c>
      <c r="CG445" s="17"/>
      <c r="CH445" s="17">
        <v>3.2027863282872E-2</v>
      </c>
      <c r="CI445" s="17">
        <v>4.9089143164244002E-2</v>
      </c>
      <c r="CJ445" s="17">
        <v>9.0301935552349194E-2</v>
      </c>
      <c r="CK445" s="17">
        <v>0.22178766509640099</v>
      </c>
      <c r="CL445" s="17">
        <v>0.30884695347104402</v>
      </c>
    </row>
    <row r="446" spans="2:90" x14ac:dyDescent="0.3">
      <c r="B446" t="s">
        <v>219</v>
      </c>
      <c r="C446" s="17">
        <v>0.16733852375140901</v>
      </c>
      <c r="D446" s="17">
        <v>0.15588366995752301</v>
      </c>
      <c r="E446" s="17">
        <v>0.175029901818262</v>
      </c>
      <c r="F446" s="17"/>
      <c r="G446" s="17">
        <v>0.177226696626368</v>
      </c>
      <c r="H446" s="17">
        <v>0.18741732429942101</v>
      </c>
      <c r="I446" s="17">
        <v>0.185509450989613</v>
      </c>
      <c r="J446" s="17">
        <v>0.21466010915651201</v>
      </c>
      <c r="K446" s="17">
        <v>0.15254277256748699</v>
      </c>
      <c r="L446" s="17">
        <v>0.10100137013246099</v>
      </c>
      <c r="M446" s="17"/>
      <c r="N446" s="17">
        <v>0.132045394798535</v>
      </c>
      <c r="O446" s="17">
        <v>0.201359818449106</v>
      </c>
      <c r="P446" s="17">
        <v>0.167423675903285</v>
      </c>
      <c r="Q446" s="17">
        <v>0.16933796423400099</v>
      </c>
      <c r="R446" s="17"/>
      <c r="S446" s="17">
        <v>0.14021151818553801</v>
      </c>
      <c r="T446" s="17">
        <v>0.14718715474278199</v>
      </c>
      <c r="U446" s="17">
        <v>0.101511500696453</v>
      </c>
      <c r="V446" s="17">
        <v>0.21821078466313301</v>
      </c>
      <c r="W446" s="17">
        <v>0.227394953295043</v>
      </c>
      <c r="X446" s="17">
        <v>0.14286652171578201</v>
      </c>
      <c r="Y446" s="17">
        <v>0.164252919885437</v>
      </c>
      <c r="Z446" s="17">
        <v>0.24860481850756599</v>
      </c>
      <c r="AA446" s="17">
        <v>0.16220904397896099</v>
      </c>
      <c r="AB446" s="17">
        <v>0.220062009552842</v>
      </c>
      <c r="AC446" s="17">
        <v>0.123874879689784</v>
      </c>
      <c r="AD446" s="17">
        <v>0.17129944560756699</v>
      </c>
      <c r="AE446" s="17"/>
      <c r="AF446" s="17">
        <v>0.181910536070434</v>
      </c>
      <c r="AG446" s="17">
        <v>0.16129562102320999</v>
      </c>
      <c r="AH446" s="17">
        <v>0.115858226639435</v>
      </c>
      <c r="AI446" s="17"/>
      <c r="AJ446" s="17">
        <v>0.149162670460359</v>
      </c>
      <c r="AK446" s="17">
        <v>0.15566615662175801</v>
      </c>
      <c r="AL446" s="17">
        <v>0.16219155812623101</v>
      </c>
      <c r="AM446" s="17">
        <v>0.167298873100206</v>
      </c>
      <c r="AN446" s="17">
        <v>0.19140897746028701</v>
      </c>
      <c r="AO446" s="17"/>
      <c r="AP446" s="17">
        <v>0.15913975620850501</v>
      </c>
      <c r="AQ446" s="17">
        <v>0.14056042450904699</v>
      </c>
      <c r="AR446" s="17">
        <v>0.195897730903592</v>
      </c>
      <c r="AS446" s="17">
        <v>0.16606422311018801</v>
      </c>
      <c r="AT446" s="17">
        <v>0.206455335505184</v>
      </c>
      <c r="AU446" s="17">
        <v>0.16113534227986401</v>
      </c>
      <c r="AV446" s="17"/>
      <c r="AW446" s="17">
        <v>0.30526505562669998</v>
      </c>
      <c r="AX446" s="17">
        <v>0.14151710162076001</v>
      </c>
      <c r="AY446" s="17">
        <v>0.16116001256206899</v>
      </c>
      <c r="AZ446" s="17">
        <v>0.13467556034636599</v>
      </c>
      <c r="BA446" s="17">
        <v>0.18461202517983299</v>
      </c>
      <c r="BB446" s="17">
        <v>0.16314250321562099</v>
      </c>
      <c r="BC446" s="17">
        <v>0.22306423246801399</v>
      </c>
      <c r="BD446" s="17">
        <v>0.16149909227440101</v>
      </c>
      <c r="BE446" s="17">
        <v>0.21503689424582501</v>
      </c>
      <c r="BF446" s="17">
        <v>0.180164497115819</v>
      </c>
      <c r="BG446" s="17">
        <v>0.164642176186935</v>
      </c>
      <c r="BH446" s="17">
        <v>0.15154436836514901</v>
      </c>
      <c r="BI446" s="17">
        <v>0.155871804393308</v>
      </c>
      <c r="BJ446" s="17">
        <v>0.19178315296737999</v>
      </c>
      <c r="BK446" s="17">
        <v>0.114730743993555</v>
      </c>
      <c r="BL446" s="17">
        <v>8.3270824518797207E-2</v>
      </c>
      <c r="BM446" s="17"/>
      <c r="BN446" s="17">
        <v>0.15031541711987501</v>
      </c>
      <c r="BO446" s="17">
        <v>0.19096926306519599</v>
      </c>
      <c r="BP446" s="17"/>
      <c r="BQ446" s="17">
        <v>0.14162045424509101</v>
      </c>
      <c r="BR446" s="17">
        <v>0.186667121915714</v>
      </c>
      <c r="BS446" s="17"/>
      <c r="BT446" s="17">
        <v>0.16283540548106001</v>
      </c>
      <c r="BU446" s="17"/>
      <c r="BV446" s="17">
        <v>0.198642021541973</v>
      </c>
      <c r="BW446" s="17">
        <v>0.17608847271514899</v>
      </c>
      <c r="BX446" s="17">
        <v>0.15012446206528801</v>
      </c>
      <c r="BY446" s="17"/>
      <c r="BZ446" s="17">
        <v>0.202584583181147</v>
      </c>
      <c r="CA446" s="17">
        <v>0.230331628312055</v>
      </c>
      <c r="CB446" s="17">
        <v>0.18702688203875001</v>
      </c>
      <c r="CC446" s="17">
        <v>0.213386802231531</v>
      </c>
      <c r="CD446" s="17">
        <v>0.15988236842235101</v>
      </c>
      <c r="CE446" s="17">
        <v>0.14266723020073799</v>
      </c>
      <c r="CF446" s="17">
        <v>7.5152166133189702E-2</v>
      </c>
      <c r="CG446" s="17"/>
      <c r="CH446" s="17">
        <v>0.15337752930166099</v>
      </c>
      <c r="CI446" s="17">
        <v>9.8388397055635596E-2</v>
      </c>
      <c r="CJ446" s="17">
        <v>0.19835498588521</v>
      </c>
      <c r="CK446" s="17">
        <v>0.27787550954149998</v>
      </c>
      <c r="CL446" s="17">
        <v>0.12496946484008301</v>
      </c>
    </row>
    <row r="447" spans="2:90" x14ac:dyDescent="0.3">
      <c r="B447" t="s">
        <v>220</v>
      </c>
      <c r="C447" s="17">
        <v>0.32318254180642703</v>
      </c>
      <c r="D447" s="17">
        <v>0.35853129785874999</v>
      </c>
      <c r="E447" s="17">
        <v>0.29119798891661097</v>
      </c>
      <c r="F447" s="17"/>
      <c r="G447" s="17">
        <v>0.26420148097013402</v>
      </c>
      <c r="H447" s="17">
        <v>0.37269849004911898</v>
      </c>
      <c r="I447" s="17">
        <v>0.35027431005522702</v>
      </c>
      <c r="J447" s="17">
        <v>0.33766700298066699</v>
      </c>
      <c r="K447" s="17">
        <v>0.306731532729418</v>
      </c>
      <c r="L447" s="17">
        <v>0.29900254582045499</v>
      </c>
      <c r="M447" s="17"/>
      <c r="N447" s="17">
        <v>0.38077988617710401</v>
      </c>
      <c r="O447" s="17">
        <v>0.31234250594060098</v>
      </c>
      <c r="P447" s="17">
        <v>0.30958764587568</v>
      </c>
      <c r="Q447" s="17">
        <v>0.28570558549372899</v>
      </c>
      <c r="R447" s="17"/>
      <c r="S447" s="17">
        <v>0.33736825270077198</v>
      </c>
      <c r="T447" s="17">
        <v>0.32695726301912797</v>
      </c>
      <c r="U447" s="17">
        <v>0.32586765161313802</v>
      </c>
      <c r="V447" s="17">
        <v>0.342935589817431</v>
      </c>
      <c r="W447" s="17">
        <v>0.34095628890582103</v>
      </c>
      <c r="X447" s="17">
        <v>0.36852957109949702</v>
      </c>
      <c r="Y447" s="17">
        <v>0.29613319116479297</v>
      </c>
      <c r="Z447" s="17">
        <v>0.26261492098259398</v>
      </c>
      <c r="AA447" s="17">
        <v>0.27834302367833702</v>
      </c>
      <c r="AB447" s="17">
        <v>0.329734888482629</v>
      </c>
      <c r="AC447" s="17">
        <v>0.36472785760210802</v>
      </c>
      <c r="AD447" s="17">
        <v>0.225524084234137</v>
      </c>
      <c r="AE447" s="17"/>
      <c r="AF447" s="17">
        <v>0.28449463934281499</v>
      </c>
      <c r="AG447" s="17">
        <v>0.35354259184803299</v>
      </c>
      <c r="AH447" s="17">
        <v>0.35048445248856402</v>
      </c>
      <c r="AI447" s="17"/>
      <c r="AJ447" s="17">
        <v>0.31713885730871899</v>
      </c>
      <c r="AK447" s="17">
        <v>0.35299878009897501</v>
      </c>
      <c r="AL447" s="17">
        <v>0.36944397690640801</v>
      </c>
      <c r="AM447" s="17">
        <v>0.27340914045975301</v>
      </c>
      <c r="AN447" s="17">
        <v>0.40070690272342202</v>
      </c>
      <c r="AO447" s="17"/>
      <c r="AP447" s="17">
        <v>0.35578566321893701</v>
      </c>
      <c r="AQ447" s="17">
        <v>0.35994946584406001</v>
      </c>
      <c r="AR447" s="17">
        <v>0.33290921762982301</v>
      </c>
      <c r="AS447" s="17">
        <v>0.27519694276143603</v>
      </c>
      <c r="AT447" s="17">
        <v>0.33497352751083198</v>
      </c>
      <c r="AU447" s="17">
        <v>0.33799321586070902</v>
      </c>
      <c r="AV447" s="17"/>
      <c r="AW447" s="17">
        <v>0.144292804273847</v>
      </c>
      <c r="AX447" s="17">
        <v>0.15159337078474899</v>
      </c>
      <c r="AY447" s="17">
        <v>0.294781223034975</v>
      </c>
      <c r="AZ447" s="17">
        <v>0.30999618405755702</v>
      </c>
      <c r="BA447" s="17">
        <v>0.276985063181443</v>
      </c>
      <c r="BB447" s="17">
        <v>0.29702403162177099</v>
      </c>
      <c r="BC447" s="17">
        <v>0.28021518411656998</v>
      </c>
      <c r="BD447" s="17">
        <v>0.36903218578179597</v>
      </c>
      <c r="BE447" s="17">
        <v>0.40269718903822099</v>
      </c>
      <c r="BF447" s="17">
        <v>0.42065873942764298</v>
      </c>
      <c r="BG447" s="17">
        <v>0.325471192844551</v>
      </c>
      <c r="BH447" s="17">
        <v>0.40259782271572397</v>
      </c>
      <c r="BI447" s="17">
        <v>0.37752808749753197</v>
      </c>
      <c r="BJ447" s="17">
        <v>0.42084724201485801</v>
      </c>
      <c r="BK447" s="17">
        <v>0.452834336022648</v>
      </c>
      <c r="BL447" s="17">
        <v>0.30165181854970602</v>
      </c>
      <c r="BM447" s="17"/>
      <c r="BN447" s="17">
        <v>0.34257190712399999</v>
      </c>
      <c r="BO447" s="17">
        <v>0.29997260996430403</v>
      </c>
      <c r="BP447" s="17"/>
      <c r="BQ447" s="17">
        <v>0.37021277185178803</v>
      </c>
      <c r="BR447" s="17">
        <v>0.304283138032651</v>
      </c>
      <c r="BS447" s="17"/>
      <c r="BT447" s="17">
        <v>0.35006865103760598</v>
      </c>
      <c r="BU447" s="17"/>
      <c r="BV447" s="17">
        <v>0.31250843853700599</v>
      </c>
      <c r="BW447" s="17">
        <v>0.305984430935059</v>
      </c>
      <c r="BX447" s="17">
        <v>0.33496492879532802</v>
      </c>
      <c r="BY447" s="17"/>
      <c r="BZ447" s="17">
        <v>0.22587530643571599</v>
      </c>
      <c r="CA447" s="17">
        <v>0.218691484768615</v>
      </c>
      <c r="CB447" s="17">
        <v>0.29552435713559799</v>
      </c>
      <c r="CC447" s="17">
        <v>0.33634524924933701</v>
      </c>
      <c r="CD447" s="17">
        <v>0.34459278826237599</v>
      </c>
      <c r="CE447" s="17">
        <v>0.37430214988775901</v>
      </c>
      <c r="CF447" s="17">
        <v>0.39932393949063899</v>
      </c>
      <c r="CG447" s="17"/>
      <c r="CH447" s="17">
        <v>0.36370807194892302</v>
      </c>
      <c r="CI447" s="17">
        <v>0.414673036550952</v>
      </c>
      <c r="CJ447" s="17">
        <v>0.28811843874281001</v>
      </c>
      <c r="CK447" s="17">
        <v>0.19935364936383501</v>
      </c>
      <c r="CL447" s="17">
        <v>0.17990436517340799</v>
      </c>
    </row>
    <row r="448" spans="2:90" x14ac:dyDescent="0.3">
      <c r="B448" t="s">
        <v>221</v>
      </c>
      <c r="C448" s="17">
        <v>0.118305571410925</v>
      </c>
      <c r="D448" s="17">
        <v>0.12844496266317701</v>
      </c>
      <c r="E448" s="17">
        <v>0.109334129616763</v>
      </c>
      <c r="F448" s="17"/>
      <c r="G448" s="17">
        <v>0.20914848655430801</v>
      </c>
      <c r="H448" s="17">
        <v>0.19140680406281299</v>
      </c>
      <c r="I448" s="17">
        <v>0.160456606782823</v>
      </c>
      <c r="J448" s="17">
        <v>6.7642527723311099E-2</v>
      </c>
      <c r="K448" s="17">
        <v>5.9626536865386201E-2</v>
      </c>
      <c r="L448" s="17">
        <v>4.4200008592947801E-2</v>
      </c>
      <c r="M448" s="17"/>
      <c r="N448" s="17">
        <v>0.18292068488461199</v>
      </c>
      <c r="O448" s="17">
        <v>0.104609058882697</v>
      </c>
      <c r="P448" s="17">
        <v>7.7341349296504602E-2</v>
      </c>
      <c r="Q448" s="17">
        <v>9.4264240388606493E-2</v>
      </c>
      <c r="R448" s="17"/>
      <c r="S448" s="17">
        <v>0.16922419529844099</v>
      </c>
      <c r="T448" s="17">
        <v>9.50628579422962E-2</v>
      </c>
      <c r="U448" s="17">
        <v>0.126852640921641</v>
      </c>
      <c r="V448" s="17">
        <v>9.9136710152524399E-2</v>
      </c>
      <c r="W448" s="17">
        <v>9.2793050223009904E-2</v>
      </c>
      <c r="X448" s="17">
        <v>0.128944687400108</v>
      </c>
      <c r="Y448" s="17">
        <v>9.68197697856229E-2</v>
      </c>
      <c r="Z448" s="17">
        <v>0.109547865670288</v>
      </c>
      <c r="AA448" s="17">
        <v>0.135533964117104</v>
      </c>
      <c r="AB448" s="17">
        <v>9.5637438779668696E-2</v>
      </c>
      <c r="AC448" s="17">
        <v>9.3379418529614497E-2</v>
      </c>
      <c r="AD448" s="17">
        <v>0.15833201887343301</v>
      </c>
      <c r="AE448" s="17"/>
      <c r="AF448" s="17">
        <v>8.2015391869870294E-2</v>
      </c>
      <c r="AG448" s="17">
        <v>0.129303200511697</v>
      </c>
      <c r="AH448" s="17">
        <v>0.16252339129031099</v>
      </c>
      <c r="AI448" s="17"/>
      <c r="AJ448" s="17">
        <v>0.136426476502223</v>
      </c>
      <c r="AK448" s="17">
        <v>0.12891497500701801</v>
      </c>
      <c r="AL448" s="17">
        <v>0.11602343967649099</v>
      </c>
      <c r="AM448" s="17">
        <v>8.2691387137113798E-2</v>
      </c>
      <c r="AN448" s="17">
        <v>0.116339713451603</v>
      </c>
      <c r="AO448" s="17"/>
      <c r="AP448" s="17">
        <v>0.15214225835805001</v>
      </c>
      <c r="AQ448" s="17">
        <v>0.133732014586012</v>
      </c>
      <c r="AR448" s="17">
        <v>0.10417446542097999</v>
      </c>
      <c r="AS448" s="17">
        <v>9.6439025763746397E-2</v>
      </c>
      <c r="AT448" s="17">
        <v>0.109070152428053</v>
      </c>
      <c r="AU448" s="17">
        <v>0.104270611289091</v>
      </c>
      <c r="AV448" s="17"/>
      <c r="AW448" s="17">
        <v>5.3573089408536299E-2</v>
      </c>
      <c r="AX448" s="17">
        <v>9.9576377725229398E-2</v>
      </c>
      <c r="AY448" s="17">
        <v>6.5749617994245502E-2</v>
      </c>
      <c r="AZ448" s="17">
        <v>8.5030720872961096E-2</v>
      </c>
      <c r="BA448" s="17">
        <v>0.129384771695009</v>
      </c>
      <c r="BB448" s="17">
        <v>0.10901784637091801</v>
      </c>
      <c r="BC448" s="17">
        <v>9.7632367831387304E-2</v>
      </c>
      <c r="BD448" s="17">
        <v>9.4487957141852902E-2</v>
      </c>
      <c r="BE448" s="17">
        <v>5.9089386730488601E-2</v>
      </c>
      <c r="BF448" s="17">
        <v>9.4897445733193503E-2</v>
      </c>
      <c r="BG448" s="17">
        <v>0.147494186489426</v>
      </c>
      <c r="BH448" s="17">
        <v>0.120440414608496</v>
      </c>
      <c r="BI448" s="17">
        <v>0.23102307038754799</v>
      </c>
      <c r="BJ448" s="17">
        <v>0.19104196398703699</v>
      </c>
      <c r="BK448" s="17">
        <v>0.13852367772676499</v>
      </c>
      <c r="BL448" s="17">
        <v>0.25970836954755</v>
      </c>
      <c r="BM448" s="17"/>
      <c r="BN448" s="17">
        <v>0.127721585993509</v>
      </c>
      <c r="BO448" s="17">
        <v>0.10373442917005</v>
      </c>
      <c r="BP448" s="17"/>
      <c r="BQ448" s="17">
        <v>0.143828431921081</v>
      </c>
      <c r="BR448" s="17">
        <v>0.106089789205252</v>
      </c>
      <c r="BS448" s="17"/>
      <c r="BT448" s="17">
        <v>0.170909426724424</v>
      </c>
      <c r="BU448" s="17"/>
      <c r="BV448" s="17">
        <v>7.7201953079993904E-2</v>
      </c>
      <c r="BW448" s="17">
        <v>0.13074630371496801</v>
      </c>
      <c r="BX448" s="17">
        <v>0.131400135953439</v>
      </c>
      <c r="BY448" s="17"/>
      <c r="BZ448" s="17">
        <v>4.1169432347068297E-2</v>
      </c>
      <c r="CA448" s="17">
        <v>6.8956575800149397E-2</v>
      </c>
      <c r="CB448" s="17">
        <v>0.128753057248782</v>
      </c>
      <c r="CC448" s="17">
        <v>0.117555130485891</v>
      </c>
      <c r="CD448" s="17">
        <v>0.12875663761307801</v>
      </c>
      <c r="CE448" s="17">
        <v>0.154240574186016</v>
      </c>
      <c r="CF448" s="17">
        <v>0.213503305389218</v>
      </c>
      <c r="CG448" s="17"/>
      <c r="CH448" s="17">
        <v>0.161526124579595</v>
      </c>
      <c r="CI448" s="17">
        <v>0.15172824740156399</v>
      </c>
      <c r="CJ448" s="17">
        <v>0.101685729204524</v>
      </c>
      <c r="CK448" s="17">
        <v>5.8207862079134198E-2</v>
      </c>
      <c r="CL448" s="17">
        <v>8.95844862750107E-2</v>
      </c>
    </row>
    <row r="449" spans="2:90" x14ac:dyDescent="0.3">
      <c r="B449" t="s">
        <v>222</v>
      </c>
      <c r="C449" s="17">
        <v>4.2452660008104298E-2</v>
      </c>
      <c r="D449" s="17">
        <v>4.2379451931421099E-2</v>
      </c>
      <c r="E449" s="17">
        <v>4.0870806262568699E-2</v>
      </c>
      <c r="F449" s="17"/>
      <c r="G449" s="17">
        <v>7.6882005944527806E-2</v>
      </c>
      <c r="H449" s="17">
        <v>8.6488127653390201E-2</v>
      </c>
      <c r="I449" s="17">
        <v>6.3351754425405804E-2</v>
      </c>
      <c r="J449" s="17">
        <v>1.3530934403915401E-2</v>
      </c>
      <c r="K449" s="17">
        <v>9.7378499422158295E-3</v>
      </c>
      <c r="L449" s="17">
        <v>1.1909308792173201E-2</v>
      </c>
      <c r="M449" s="17"/>
      <c r="N449" s="17">
        <v>7.4637892282248305E-2</v>
      </c>
      <c r="O449" s="17">
        <v>2.53343172727803E-2</v>
      </c>
      <c r="P449" s="17">
        <v>4.1043392483422599E-2</v>
      </c>
      <c r="Q449" s="17">
        <v>2.7190501397644201E-2</v>
      </c>
      <c r="R449" s="17"/>
      <c r="S449" s="17">
        <v>7.8117255954327294E-2</v>
      </c>
      <c r="T449" s="17">
        <v>4.2607777555517201E-2</v>
      </c>
      <c r="U449" s="17">
        <v>2.3363742194252499E-2</v>
      </c>
      <c r="V449" s="17">
        <v>2.1321307178977299E-2</v>
      </c>
      <c r="W449" s="17">
        <v>3.1417973262851298E-2</v>
      </c>
      <c r="X449" s="17">
        <v>4.6534323817609899E-2</v>
      </c>
      <c r="Y449" s="17">
        <v>1.8645350558328298E-2</v>
      </c>
      <c r="Z449" s="17">
        <v>1.8520872013012502E-2</v>
      </c>
      <c r="AA449" s="17">
        <v>5.6971124547307399E-2</v>
      </c>
      <c r="AB449" s="17">
        <v>2.31324502353564E-2</v>
      </c>
      <c r="AC449" s="17">
        <v>4.3102521605025403E-2</v>
      </c>
      <c r="AD449" s="17">
        <v>0.10134997991622099</v>
      </c>
      <c r="AE449" s="17"/>
      <c r="AF449" s="17">
        <v>2.33998659333234E-2</v>
      </c>
      <c r="AG449" s="17">
        <v>5.4560586325092801E-2</v>
      </c>
      <c r="AH449" s="17">
        <v>4.4256509517270899E-2</v>
      </c>
      <c r="AI449" s="17"/>
      <c r="AJ449" s="17">
        <v>2.42133886999105E-2</v>
      </c>
      <c r="AK449" s="17">
        <v>6.10484021780303E-2</v>
      </c>
      <c r="AL449" s="17">
        <v>1.91762261223903E-2</v>
      </c>
      <c r="AM449" s="17">
        <v>5.9698018265839897E-2</v>
      </c>
      <c r="AN449" s="17">
        <v>1.8791835512588801E-2</v>
      </c>
      <c r="AO449" s="17"/>
      <c r="AP449" s="17">
        <v>7.8889944262716602E-2</v>
      </c>
      <c r="AQ449" s="17">
        <v>3.11301595652685E-2</v>
      </c>
      <c r="AR449" s="17">
        <v>2.8021356010367201E-2</v>
      </c>
      <c r="AS449" s="17">
        <v>3.6507753412631502E-2</v>
      </c>
      <c r="AT449" s="17">
        <v>4.5723147176852601E-2</v>
      </c>
      <c r="AU449" s="17">
        <v>1.6241164356193001E-2</v>
      </c>
      <c r="AV449" s="17"/>
      <c r="AW449" s="17">
        <v>4.9495413906588903E-2</v>
      </c>
      <c r="AX449" s="17">
        <v>4.65785320598271E-2</v>
      </c>
      <c r="AY449" s="17">
        <v>6.6240371403151902E-3</v>
      </c>
      <c r="AZ449" s="17">
        <v>3.29001283202002E-2</v>
      </c>
      <c r="BA449" s="17">
        <v>1.7495935558895701E-2</v>
      </c>
      <c r="BB449" s="17">
        <v>3.76489016254151E-2</v>
      </c>
      <c r="BC449" s="17">
        <v>5.5957492810147801E-2</v>
      </c>
      <c r="BD449" s="17">
        <v>2.09939307746017E-2</v>
      </c>
      <c r="BE449" s="17">
        <v>6.84206609480012E-3</v>
      </c>
      <c r="BF449" s="17">
        <v>3.8512754998683299E-2</v>
      </c>
      <c r="BG449" s="17">
        <v>4.5077890472997303E-2</v>
      </c>
      <c r="BH449" s="17">
        <v>2.87625902921597E-2</v>
      </c>
      <c r="BI449" s="17">
        <v>4.9687968369631401E-2</v>
      </c>
      <c r="BJ449" s="17">
        <v>6.3981196659946005E-2</v>
      </c>
      <c r="BK449" s="17">
        <v>8.8143722982349598E-2</v>
      </c>
      <c r="BL449" s="17">
        <v>0.17802224036355099</v>
      </c>
      <c r="BM449" s="17"/>
      <c r="BN449" s="17">
        <v>5.4946888625724701E-2</v>
      </c>
      <c r="BO449" s="17">
        <v>2.5805921860683499E-2</v>
      </c>
      <c r="BP449" s="17"/>
      <c r="BQ449" s="17">
        <v>8.1645214757578202E-2</v>
      </c>
      <c r="BR449" s="17">
        <v>3.4075623171202302E-2</v>
      </c>
      <c r="BS449" s="17"/>
      <c r="BT449" s="17">
        <v>0.10613203925400901</v>
      </c>
      <c r="BU449" s="17"/>
      <c r="BV449" s="17">
        <v>3.5137492694592001E-2</v>
      </c>
      <c r="BW449" s="17">
        <v>2.8241123083134999E-2</v>
      </c>
      <c r="BX449" s="17">
        <v>5.2870210875855701E-2</v>
      </c>
      <c r="BY449" s="17"/>
      <c r="BZ449" s="17">
        <v>2.0730627521115801E-2</v>
      </c>
      <c r="CA449" s="17">
        <v>3.7064715603205303E-2</v>
      </c>
      <c r="CB449" s="17">
        <v>2.8928085383621901E-2</v>
      </c>
      <c r="CC449" s="17">
        <v>2.9061624577144798E-2</v>
      </c>
      <c r="CD449" s="17">
        <v>4.5482723531740002E-2</v>
      </c>
      <c r="CE449" s="17">
        <v>4.8878410346942E-2</v>
      </c>
      <c r="CF449" s="17">
        <v>0.111390854127457</v>
      </c>
      <c r="CG449" s="17"/>
      <c r="CH449" s="17">
        <v>0.12642794399094001</v>
      </c>
      <c r="CI449" s="17">
        <v>3.9965637527022403E-2</v>
      </c>
      <c r="CJ449" s="17">
        <v>3.1273218811258302E-2</v>
      </c>
      <c r="CK449" s="17">
        <v>2.93970034966189E-2</v>
      </c>
      <c r="CL449" s="17">
        <v>1.38328809441933E-2</v>
      </c>
    </row>
    <row r="450" spans="2:90" x14ac:dyDescent="0.3">
      <c r="B450" t="s">
        <v>223</v>
      </c>
      <c r="C450" s="17">
        <v>0.23624941831337501</v>
      </c>
      <c r="D450" s="17">
        <v>0.218750953187168</v>
      </c>
      <c r="E450" s="17">
        <v>0.25411634495047097</v>
      </c>
      <c r="F450" s="17"/>
      <c r="G450" s="17">
        <v>8.9162274087643198E-2</v>
      </c>
      <c r="H450" s="17">
        <v>8.5657914716096101E-2</v>
      </c>
      <c r="I450" s="17">
        <v>0.114884422571052</v>
      </c>
      <c r="J450" s="17">
        <v>0.241888067741683</v>
      </c>
      <c r="K450" s="17">
        <v>0.391670419005899</v>
      </c>
      <c r="L450" s="17">
        <v>0.44754537375809</v>
      </c>
      <c r="M450" s="17"/>
      <c r="N450" s="17">
        <v>0.14578287602109699</v>
      </c>
      <c r="O450" s="17">
        <v>0.24378270575800001</v>
      </c>
      <c r="P450" s="17">
        <v>0.30581646745166102</v>
      </c>
      <c r="Q450" s="17">
        <v>0.26709628947837299</v>
      </c>
      <c r="R450" s="17"/>
      <c r="S450" s="17">
        <v>0.13233211505254</v>
      </c>
      <c r="T450" s="17">
        <v>0.25393808478081997</v>
      </c>
      <c r="U450" s="17">
        <v>0.32044900123251802</v>
      </c>
      <c r="V450" s="17">
        <v>0.22696052185577301</v>
      </c>
      <c r="W450" s="17">
        <v>0.21167195532435101</v>
      </c>
      <c r="X450" s="17">
        <v>0.23941912088313699</v>
      </c>
      <c r="Y450" s="17">
        <v>0.32660796796090502</v>
      </c>
      <c r="Z450" s="17">
        <v>0.272388170236395</v>
      </c>
      <c r="AA450" s="17">
        <v>0.24546839449771099</v>
      </c>
      <c r="AB450" s="17">
        <v>0.22530552171156901</v>
      </c>
      <c r="AC450" s="17">
        <v>0.224513415587031</v>
      </c>
      <c r="AD450" s="17">
        <v>0.22644196412126999</v>
      </c>
      <c r="AE450" s="17"/>
      <c r="AF450" s="17">
        <v>0.31951276617754498</v>
      </c>
      <c r="AG450" s="17">
        <v>0.20333258739702101</v>
      </c>
      <c r="AH450" s="17">
        <v>0.17520460309811201</v>
      </c>
      <c r="AI450" s="17"/>
      <c r="AJ450" s="17">
        <v>0.26677546966214799</v>
      </c>
      <c r="AK450" s="17">
        <v>0.20695585375932099</v>
      </c>
      <c r="AL450" s="17">
        <v>0.28030907855314702</v>
      </c>
      <c r="AM450" s="17">
        <v>0.29231530287188401</v>
      </c>
      <c r="AN450" s="17">
        <v>0.13244630873830199</v>
      </c>
      <c r="AO450" s="17"/>
      <c r="AP450" s="17">
        <v>0.17397481924052799</v>
      </c>
      <c r="AQ450" s="17">
        <v>0.22759187179083601</v>
      </c>
      <c r="AR450" s="17">
        <v>0.24372892857581999</v>
      </c>
      <c r="AS450" s="17">
        <v>0.297811442695463</v>
      </c>
      <c r="AT450" s="17">
        <v>0.15279791634484499</v>
      </c>
      <c r="AU450" s="17">
        <v>0.26095063215925501</v>
      </c>
      <c r="AV450" s="17"/>
      <c r="AW450" s="17">
        <v>0.34283755940868998</v>
      </c>
      <c r="AX450" s="17">
        <v>0.31268942800060401</v>
      </c>
      <c r="AY450" s="17">
        <v>0.313537573370888</v>
      </c>
      <c r="AZ450" s="17">
        <v>0.27112008274147398</v>
      </c>
      <c r="BA450" s="17">
        <v>0.26539869801604599</v>
      </c>
      <c r="BB450" s="17">
        <v>0.24499907844385499</v>
      </c>
      <c r="BC450" s="17">
        <v>0.242588066331754</v>
      </c>
      <c r="BD450" s="17">
        <v>0.240286831298126</v>
      </c>
      <c r="BE450" s="17">
        <v>0.24810825920982901</v>
      </c>
      <c r="BF450" s="17">
        <v>0.20379812933318101</v>
      </c>
      <c r="BG450" s="17">
        <v>0.25096328110291599</v>
      </c>
      <c r="BH450" s="17">
        <v>0.19541517042567799</v>
      </c>
      <c r="BI450" s="17">
        <v>0.12545222556445401</v>
      </c>
      <c r="BJ450" s="17">
        <v>8.3510212594174196E-2</v>
      </c>
      <c r="BK450" s="17">
        <v>0.16589124806590499</v>
      </c>
      <c r="BL450" s="17">
        <v>7.8136608479593694E-2</v>
      </c>
      <c r="BM450" s="17"/>
      <c r="BN450" s="17">
        <v>0.237234277243073</v>
      </c>
      <c r="BO450" s="17">
        <v>0.233679654152425</v>
      </c>
      <c r="BP450" s="17"/>
      <c r="BQ450" s="17">
        <v>0.18317329463572701</v>
      </c>
      <c r="BR450" s="17">
        <v>0.25098851647315901</v>
      </c>
      <c r="BS450" s="17"/>
      <c r="BT450" s="17">
        <v>0.13860190406450101</v>
      </c>
      <c r="BU450" s="17"/>
      <c r="BV450" s="17">
        <v>0.25607822814444497</v>
      </c>
      <c r="BW450" s="17">
        <v>0.196346392600589</v>
      </c>
      <c r="BX450" s="17">
        <v>0.245337262048407</v>
      </c>
      <c r="BY450" s="17"/>
      <c r="BZ450" s="17">
        <v>0.20687737340027401</v>
      </c>
      <c r="CA450" s="17">
        <v>0.26454692232425903</v>
      </c>
      <c r="CB450" s="17">
        <v>0.23720849289145701</v>
      </c>
      <c r="CC450" s="17">
        <v>0.229170218073769</v>
      </c>
      <c r="CD450" s="17">
        <v>0.25701867785765897</v>
      </c>
      <c r="CE450" s="17">
        <v>0.219441390194068</v>
      </c>
      <c r="CF450" s="17">
        <v>0.15852124385201</v>
      </c>
      <c r="CG450" s="17"/>
      <c r="CH450" s="17">
        <v>0.13880340798006699</v>
      </c>
      <c r="CI450" s="17">
        <v>0.239967317173432</v>
      </c>
      <c r="CJ450" s="17">
        <v>0.27269724977450699</v>
      </c>
      <c r="CK450" s="17">
        <v>0.19706774314363901</v>
      </c>
      <c r="CL450" s="17">
        <v>0.25814149104232198</v>
      </c>
    </row>
    <row r="451" spans="2:90" x14ac:dyDescent="0.3">
      <c r="B451" t="s">
        <v>118</v>
      </c>
      <c r="C451" s="17">
        <v>1.4183484265439099E-2</v>
      </c>
      <c r="D451" s="17">
        <v>1.58699391310093E-2</v>
      </c>
      <c r="E451" s="17">
        <v>1.26477404913203E-2</v>
      </c>
      <c r="F451" s="17"/>
      <c r="G451" s="17">
        <v>3.3778018833342902E-2</v>
      </c>
      <c r="H451" s="17">
        <v>1.7300292202232101E-2</v>
      </c>
      <c r="I451" s="17">
        <v>2.5438746623984501E-2</v>
      </c>
      <c r="J451" s="17">
        <v>2.5720776933550299E-3</v>
      </c>
      <c r="K451" s="17">
        <v>3.3206581383541001E-3</v>
      </c>
      <c r="L451" s="17">
        <v>6.1149679340550701E-3</v>
      </c>
      <c r="M451" s="17"/>
      <c r="N451" s="17">
        <v>1.2243638136684E-2</v>
      </c>
      <c r="O451" s="17">
        <v>1.03700080977094E-2</v>
      </c>
      <c r="P451" s="17">
        <v>1.39746617874007E-2</v>
      </c>
      <c r="Q451" s="17">
        <v>2.0558625277668802E-2</v>
      </c>
      <c r="R451" s="17"/>
      <c r="S451" s="17">
        <v>9.9212446528083292E-3</v>
      </c>
      <c r="T451" s="17">
        <v>2.7063515625300499E-2</v>
      </c>
      <c r="U451" s="17">
        <v>1.16806226416629E-2</v>
      </c>
      <c r="V451" s="17">
        <v>1.63861588140874E-2</v>
      </c>
      <c r="W451" s="17">
        <v>6.5526227619075398E-3</v>
      </c>
      <c r="X451" s="17">
        <v>2.01765344556761E-2</v>
      </c>
      <c r="Y451" s="17">
        <v>5.6626958131574404E-3</v>
      </c>
      <c r="Z451" s="17">
        <v>0</v>
      </c>
      <c r="AA451" s="17">
        <v>0</v>
      </c>
      <c r="AB451" s="17">
        <v>2.4654291922263202E-2</v>
      </c>
      <c r="AC451" s="17">
        <v>3.84642155576344E-2</v>
      </c>
      <c r="AD451" s="17">
        <v>0</v>
      </c>
      <c r="AE451" s="17"/>
      <c r="AF451" s="17">
        <v>1.46756056648848E-2</v>
      </c>
      <c r="AG451" s="17">
        <v>8.9561988515482506E-3</v>
      </c>
      <c r="AH451" s="17">
        <v>3.1597160971174799E-2</v>
      </c>
      <c r="AI451" s="17"/>
      <c r="AJ451" s="17">
        <v>1.18626651601581E-2</v>
      </c>
      <c r="AK451" s="17">
        <v>6.0869407850662003E-3</v>
      </c>
      <c r="AL451" s="17">
        <v>2.34415589983441E-2</v>
      </c>
      <c r="AM451" s="17">
        <v>1.0526440405596501E-2</v>
      </c>
      <c r="AN451" s="17">
        <v>1.9176820750348302E-2</v>
      </c>
      <c r="AO451" s="17"/>
      <c r="AP451" s="17">
        <v>6.8712292236425901E-3</v>
      </c>
      <c r="AQ451" s="17">
        <v>8.8400180994069304E-3</v>
      </c>
      <c r="AR451" s="17">
        <v>2.2217854490692E-2</v>
      </c>
      <c r="AS451" s="17">
        <v>1.3285618970432201E-2</v>
      </c>
      <c r="AT451" s="17">
        <v>1.9961834028767798E-2</v>
      </c>
      <c r="AU451" s="17">
        <v>1.5550934866920101E-2</v>
      </c>
      <c r="AV451" s="17"/>
      <c r="AW451" s="17">
        <v>0</v>
      </c>
      <c r="AX451" s="17">
        <v>4.0100416727229998E-2</v>
      </c>
      <c r="AY451" s="17">
        <v>3.7463679624989199E-2</v>
      </c>
      <c r="AZ451" s="17">
        <v>3.0779612394416001E-2</v>
      </c>
      <c r="BA451" s="17">
        <v>4.0408058170643404E-3</v>
      </c>
      <c r="BB451" s="17">
        <v>9.1221670103862201E-3</v>
      </c>
      <c r="BC451" s="17">
        <v>0</v>
      </c>
      <c r="BD451" s="17">
        <v>3.1639857206306098E-2</v>
      </c>
      <c r="BE451" s="17">
        <v>0</v>
      </c>
      <c r="BF451" s="17">
        <v>1.0688447962103199E-2</v>
      </c>
      <c r="BG451" s="17">
        <v>6.3419811787528502E-3</v>
      </c>
      <c r="BH451" s="17">
        <v>1.02189215364798E-2</v>
      </c>
      <c r="BI451" s="17">
        <v>0</v>
      </c>
      <c r="BJ451" s="17">
        <v>0</v>
      </c>
      <c r="BK451" s="17">
        <v>0</v>
      </c>
      <c r="BL451" s="17">
        <v>2.0906693133917301E-2</v>
      </c>
      <c r="BM451" s="17"/>
      <c r="BN451" s="17">
        <v>7.1476986398775503E-3</v>
      </c>
      <c r="BO451" s="17">
        <v>2.3189320300435301E-2</v>
      </c>
      <c r="BP451" s="17"/>
      <c r="BQ451" s="17">
        <v>7.6953311458811098E-3</v>
      </c>
      <c r="BR451" s="17">
        <v>0</v>
      </c>
      <c r="BS451" s="17"/>
      <c r="BT451" s="17">
        <v>3.5150743788453999E-3</v>
      </c>
      <c r="BU451" s="17"/>
      <c r="BV451" s="17">
        <v>2.1091326494053399E-2</v>
      </c>
      <c r="BW451" s="17">
        <v>2.05868575431301E-2</v>
      </c>
      <c r="BX451" s="17">
        <v>6.7287952965174001E-3</v>
      </c>
      <c r="BY451" s="17"/>
      <c r="BZ451" s="17">
        <v>3.3645900743427402E-2</v>
      </c>
      <c r="CA451" s="17">
        <v>1.29954773258424E-2</v>
      </c>
      <c r="CB451" s="17">
        <v>1.41756821033313E-2</v>
      </c>
      <c r="CC451" s="17">
        <v>7.2841050633628704E-3</v>
      </c>
      <c r="CD451" s="17">
        <v>1.26529342892565E-2</v>
      </c>
      <c r="CE451" s="17">
        <v>3.8509618462988101E-3</v>
      </c>
      <c r="CF451" s="17">
        <v>6.3429768581824203E-3</v>
      </c>
      <c r="CG451" s="17"/>
      <c r="CH451" s="17">
        <v>2.4129058915942199E-2</v>
      </c>
      <c r="CI451" s="17">
        <v>6.1882211271503803E-3</v>
      </c>
      <c r="CJ451" s="17">
        <v>1.75684420293424E-2</v>
      </c>
      <c r="CK451" s="17">
        <v>1.6310567278871601E-2</v>
      </c>
      <c r="CL451" s="17">
        <v>2.4720358253938202E-2</v>
      </c>
    </row>
    <row r="452" spans="2:90" x14ac:dyDescent="0.3">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row>
    <row r="453" spans="2:90" x14ac:dyDescent="0.3">
      <c r="B453" s="6" t="s">
        <v>232</v>
      </c>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row>
    <row r="454" spans="2:90" x14ac:dyDescent="0.3">
      <c r="B454" s="24" t="s">
        <v>110</v>
      </c>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row>
    <row r="455" spans="2:90" x14ac:dyDescent="0.3">
      <c r="B455" t="s">
        <v>218</v>
      </c>
      <c r="C455" s="17">
        <v>0.13414414957248599</v>
      </c>
      <c r="D455" s="17">
        <v>0.10952133585012799</v>
      </c>
      <c r="E455" s="17">
        <v>0.158312879529272</v>
      </c>
      <c r="F455" s="17"/>
      <c r="G455" s="17">
        <v>0.13957894084660299</v>
      </c>
      <c r="H455" s="17">
        <v>8.6710994906763303E-2</v>
      </c>
      <c r="I455" s="17">
        <v>0.15821253081155601</v>
      </c>
      <c r="J455" s="17">
        <v>0.19386030805131799</v>
      </c>
      <c r="K455" s="17">
        <v>0.12326868354922101</v>
      </c>
      <c r="L455" s="17">
        <v>0.108404742040605</v>
      </c>
      <c r="M455" s="17"/>
      <c r="N455" s="17">
        <v>6.7394931703818606E-2</v>
      </c>
      <c r="O455" s="17">
        <v>0.15344846682404101</v>
      </c>
      <c r="P455" s="17">
        <v>0.14243138859631599</v>
      </c>
      <c r="Q455" s="17">
        <v>0.18011059628255199</v>
      </c>
      <c r="R455" s="17"/>
      <c r="S455" s="17">
        <v>0.15525761745240499</v>
      </c>
      <c r="T455" s="17">
        <v>0.12759911657814599</v>
      </c>
      <c r="U455" s="17">
        <v>0.10254137886411401</v>
      </c>
      <c r="V455" s="17">
        <v>8.6783512958601594E-2</v>
      </c>
      <c r="W455" s="17">
        <v>0.14732952334517899</v>
      </c>
      <c r="X455" s="17">
        <v>0.1125351662942</v>
      </c>
      <c r="Y455" s="17">
        <v>0.15303677829975901</v>
      </c>
      <c r="Z455" s="17">
        <v>0.13092762843331901</v>
      </c>
      <c r="AA455" s="17">
        <v>0.17536993793080999</v>
      </c>
      <c r="AB455" s="17">
        <v>0.12074671921449801</v>
      </c>
      <c r="AC455" s="17">
        <v>0.173092023244038</v>
      </c>
      <c r="AD455" s="17">
        <v>0.101506181765287</v>
      </c>
      <c r="AE455" s="17"/>
      <c r="AF455" s="17">
        <v>0.13523070258685499</v>
      </c>
      <c r="AG455" s="17">
        <v>0.134981728086495</v>
      </c>
      <c r="AH455" s="17">
        <v>0.14661164543421201</v>
      </c>
      <c r="AI455" s="17"/>
      <c r="AJ455" s="17">
        <v>0.125275133226742</v>
      </c>
      <c r="AK455" s="17">
        <v>0.124742081112726</v>
      </c>
      <c r="AL455" s="17">
        <v>0.11772855675142301</v>
      </c>
      <c r="AM455" s="17">
        <v>0.179195984596318</v>
      </c>
      <c r="AN455" s="17">
        <v>0.13370089344425601</v>
      </c>
      <c r="AO455" s="17"/>
      <c r="AP455" s="17">
        <v>8.2893975717748994E-2</v>
      </c>
      <c r="AQ455" s="17">
        <v>0.105042946089888</v>
      </c>
      <c r="AR455" s="17">
        <v>0.13193051153980101</v>
      </c>
      <c r="AS455" s="17">
        <v>0.19013514259532699</v>
      </c>
      <c r="AT455" s="17">
        <v>0.16688106500111999</v>
      </c>
      <c r="AU455" s="17">
        <v>0.13952588902170299</v>
      </c>
      <c r="AV455" s="17"/>
      <c r="AW455" s="17">
        <v>0.28318343580661698</v>
      </c>
      <c r="AX455" s="17">
        <v>0.197603881566566</v>
      </c>
      <c r="AY455" s="17">
        <v>0.184312952873775</v>
      </c>
      <c r="AZ455" s="17">
        <v>0.20611794432257199</v>
      </c>
      <c r="BA455" s="17">
        <v>0.18312233624274299</v>
      </c>
      <c r="BB455" s="17">
        <v>0.16761422610232701</v>
      </c>
      <c r="BC455" s="17">
        <v>0.12029481607074</v>
      </c>
      <c r="BD455" s="17">
        <v>0.109712280238228</v>
      </c>
      <c r="BE455" s="17">
        <v>0.135416610522651</v>
      </c>
      <c r="BF455" s="17">
        <v>6.2863758963542002E-2</v>
      </c>
      <c r="BG455" s="17">
        <v>8.9702164961133604E-2</v>
      </c>
      <c r="BH455" s="17">
        <v>8.1227239433607906E-2</v>
      </c>
      <c r="BI455" s="17">
        <v>0.12530828587926901</v>
      </c>
      <c r="BJ455" s="17">
        <v>6.6601945022027598E-2</v>
      </c>
      <c r="BK455" s="17">
        <v>5.95146329254835E-2</v>
      </c>
      <c r="BL455" s="17">
        <v>9.2614741183408594E-2</v>
      </c>
      <c r="BM455" s="17"/>
      <c r="BN455" s="17">
        <v>0.124380264881677</v>
      </c>
      <c r="BO455" s="17">
        <v>0.14733424740210299</v>
      </c>
      <c r="BP455" s="17"/>
      <c r="BQ455" s="17">
        <v>7.5149059591203299E-2</v>
      </c>
      <c r="BR455" s="17">
        <v>0.219642254022936</v>
      </c>
      <c r="BS455" s="17"/>
      <c r="BT455" s="17">
        <v>0.110313948210189</v>
      </c>
      <c r="BU455" s="17"/>
      <c r="BV455" s="17">
        <v>0.13132695041367201</v>
      </c>
      <c r="BW455" s="17">
        <v>0.126553397464404</v>
      </c>
      <c r="BX455" s="17">
        <v>0.13204797024228601</v>
      </c>
      <c r="BY455" s="17"/>
      <c r="BZ455" s="17">
        <v>0.38007065803049001</v>
      </c>
      <c r="CA455" s="17">
        <v>0.217817462230946</v>
      </c>
      <c r="CB455" s="17">
        <v>0.171832664412743</v>
      </c>
      <c r="CC455" s="17">
        <v>0.13389799886950099</v>
      </c>
      <c r="CD455" s="17">
        <v>4.8333294946371001E-2</v>
      </c>
      <c r="CE455" s="17">
        <v>4.4063573605621298E-2</v>
      </c>
      <c r="CF455" s="17">
        <v>5.2114624804877101E-2</v>
      </c>
      <c r="CG455" s="17"/>
      <c r="CH455" s="17">
        <v>5.4087134315917801E-2</v>
      </c>
      <c r="CI455" s="17">
        <v>3.2481099044961603E-2</v>
      </c>
      <c r="CJ455" s="17">
        <v>0.15920280163392</v>
      </c>
      <c r="CK455" s="17">
        <v>0.30710522549221397</v>
      </c>
      <c r="CL455" s="17">
        <v>0.36887871955356499</v>
      </c>
    </row>
    <row r="456" spans="2:90" x14ac:dyDescent="0.3">
      <c r="B456" t="s">
        <v>219</v>
      </c>
      <c r="C456" s="17">
        <v>0.19787272378844201</v>
      </c>
      <c r="D456" s="17">
        <v>0.179278241436783</v>
      </c>
      <c r="E456" s="17">
        <v>0.21454640167818601</v>
      </c>
      <c r="F456" s="17"/>
      <c r="G456" s="17">
        <v>0.20014483939293901</v>
      </c>
      <c r="H456" s="17">
        <v>0.240012836239959</v>
      </c>
      <c r="I456" s="17">
        <v>0.21317600603709799</v>
      </c>
      <c r="J456" s="17">
        <v>0.19746624706975499</v>
      </c>
      <c r="K456" s="17">
        <v>0.207470329479613</v>
      </c>
      <c r="L456" s="17">
        <v>0.14329469586249899</v>
      </c>
      <c r="M456" s="17"/>
      <c r="N456" s="17">
        <v>0.180556970584836</v>
      </c>
      <c r="O456" s="17">
        <v>0.19612917970788499</v>
      </c>
      <c r="P456" s="17">
        <v>0.19696823371667799</v>
      </c>
      <c r="Q456" s="17">
        <v>0.21879268302232299</v>
      </c>
      <c r="R456" s="17"/>
      <c r="S456" s="17">
        <v>0.193345698463737</v>
      </c>
      <c r="T456" s="17">
        <v>0.18082858810808999</v>
      </c>
      <c r="U456" s="17">
        <v>0.188666265837097</v>
      </c>
      <c r="V456" s="17">
        <v>0.23497819768373299</v>
      </c>
      <c r="W456" s="17">
        <v>0.202564133104148</v>
      </c>
      <c r="X456" s="17">
        <v>0.151621379618674</v>
      </c>
      <c r="Y456" s="17">
        <v>0.208194342309488</v>
      </c>
      <c r="Z456" s="17">
        <v>0.201908058104597</v>
      </c>
      <c r="AA456" s="17">
        <v>0.20723883517495301</v>
      </c>
      <c r="AB456" s="17">
        <v>0.21008728182884501</v>
      </c>
      <c r="AC456" s="17">
        <v>0.15552988191252401</v>
      </c>
      <c r="AD456" s="17">
        <v>0.30078550906678903</v>
      </c>
      <c r="AE456" s="17"/>
      <c r="AF456" s="17">
        <v>0.21605707033649801</v>
      </c>
      <c r="AG456" s="17">
        <v>0.189193372554089</v>
      </c>
      <c r="AH456" s="17">
        <v>0.15637469948399099</v>
      </c>
      <c r="AI456" s="17"/>
      <c r="AJ456" s="17">
        <v>0.17052329193013899</v>
      </c>
      <c r="AK456" s="17">
        <v>0.199859851456235</v>
      </c>
      <c r="AL456" s="17">
        <v>0.188074272164374</v>
      </c>
      <c r="AM456" s="17">
        <v>0.20673734307282701</v>
      </c>
      <c r="AN456" s="17">
        <v>0.23045742739498501</v>
      </c>
      <c r="AO456" s="17"/>
      <c r="AP456" s="17">
        <v>0.21646387842781201</v>
      </c>
      <c r="AQ456" s="17">
        <v>0.19184354262505399</v>
      </c>
      <c r="AR456" s="17">
        <v>0.16402786595787999</v>
      </c>
      <c r="AS456" s="17">
        <v>0.195764375891815</v>
      </c>
      <c r="AT456" s="17">
        <v>0.216367718589521</v>
      </c>
      <c r="AU456" s="17">
        <v>0.19542052430496401</v>
      </c>
      <c r="AV456" s="17"/>
      <c r="AW456" s="17">
        <v>0.20317702756665099</v>
      </c>
      <c r="AX456" s="17">
        <v>0.30618232136525098</v>
      </c>
      <c r="AY456" s="17">
        <v>0.16438058046169901</v>
      </c>
      <c r="AZ456" s="17">
        <v>0.23112918738621899</v>
      </c>
      <c r="BA456" s="17">
        <v>0.15711874445277599</v>
      </c>
      <c r="BB456" s="17">
        <v>0.23687877393413201</v>
      </c>
      <c r="BC456" s="17">
        <v>0.27673832540554899</v>
      </c>
      <c r="BD456" s="17">
        <v>0.14944089515148101</v>
      </c>
      <c r="BE456" s="17">
        <v>0.24893370571210699</v>
      </c>
      <c r="BF456" s="17">
        <v>0.23486391918826399</v>
      </c>
      <c r="BG456" s="17">
        <v>0.17102892655070301</v>
      </c>
      <c r="BH456" s="17">
        <v>0.19235065292744699</v>
      </c>
      <c r="BI456" s="17">
        <v>7.5162784981004205E-2</v>
      </c>
      <c r="BJ456" s="17">
        <v>0.177302846453462</v>
      </c>
      <c r="BK456" s="17">
        <v>0.21547535817087299</v>
      </c>
      <c r="BL456" s="17">
        <v>0.154928216450997</v>
      </c>
      <c r="BM456" s="17"/>
      <c r="BN456" s="17">
        <v>0.199345472929572</v>
      </c>
      <c r="BO456" s="17">
        <v>0.19636671298501601</v>
      </c>
      <c r="BP456" s="17"/>
      <c r="BQ456" s="17">
        <v>0.21286498558485401</v>
      </c>
      <c r="BR456" s="17">
        <v>0.17003436098261501</v>
      </c>
      <c r="BS456" s="17"/>
      <c r="BT456" s="17">
        <v>0.21906761113533099</v>
      </c>
      <c r="BU456" s="17"/>
      <c r="BV456" s="17">
        <v>0.20331118332070899</v>
      </c>
      <c r="BW456" s="17">
        <v>0.21476440733602201</v>
      </c>
      <c r="BX456" s="17">
        <v>0.194432855858818</v>
      </c>
      <c r="BY456" s="17"/>
      <c r="BZ456" s="17">
        <v>0.27535435403646702</v>
      </c>
      <c r="CA456" s="17">
        <v>0.29068278644411399</v>
      </c>
      <c r="CB456" s="17">
        <v>0.22690796067190699</v>
      </c>
      <c r="CC456" s="17">
        <v>0.22790704941423701</v>
      </c>
      <c r="CD456" s="17">
        <v>0.19446981341219199</v>
      </c>
      <c r="CE456" s="17">
        <v>0.13358928853281599</v>
      </c>
      <c r="CF456" s="17">
        <v>9.4087302954492996E-2</v>
      </c>
      <c r="CG456" s="17"/>
      <c r="CH456" s="17">
        <v>0.107623095637617</v>
      </c>
      <c r="CI456" s="17">
        <v>0.13889284896291901</v>
      </c>
      <c r="CJ456" s="17">
        <v>0.24550948891730501</v>
      </c>
      <c r="CK456" s="17">
        <v>0.26832138563216901</v>
      </c>
      <c r="CL456" s="17">
        <v>0.25354025470575298</v>
      </c>
    </row>
    <row r="457" spans="2:90" x14ac:dyDescent="0.3">
      <c r="B457" t="s">
        <v>220</v>
      </c>
      <c r="C457" s="17">
        <v>0.41074185879973601</v>
      </c>
      <c r="D457" s="17">
        <v>0.43416690755881399</v>
      </c>
      <c r="E457" s="17">
        <v>0.38919323027671299</v>
      </c>
      <c r="F457" s="17"/>
      <c r="G457" s="17">
        <v>0.29576695494153699</v>
      </c>
      <c r="H457" s="17">
        <v>0.35057898163218398</v>
      </c>
      <c r="I457" s="17">
        <v>0.40508164073633302</v>
      </c>
      <c r="J457" s="17">
        <v>0.42847972196081302</v>
      </c>
      <c r="K457" s="17">
        <v>0.46386064178492298</v>
      </c>
      <c r="L457" s="17">
        <v>0.49088013564849498</v>
      </c>
      <c r="M457" s="17"/>
      <c r="N457" s="17">
        <v>0.40062490755077301</v>
      </c>
      <c r="O457" s="17">
        <v>0.42698768663151199</v>
      </c>
      <c r="P457" s="17">
        <v>0.46231982487170498</v>
      </c>
      <c r="Q457" s="17">
        <v>0.35960707962279598</v>
      </c>
      <c r="R457" s="17"/>
      <c r="S457" s="17">
        <v>0.36292442649477902</v>
      </c>
      <c r="T457" s="17">
        <v>0.39799370822837599</v>
      </c>
      <c r="U457" s="17">
        <v>0.40686896150914298</v>
      </c>
      <c r="V457" s="17">
        <v>0.478629089610975</v>
      </c>
      <c r="W457" s="17">
        <v>0.46180225461895602</v>
      </c>
      <c r="X457" s="17">
        <v>0.43885517946750802</v>
      </c>
      <c r="Y457" s="17">
        <v>0.40767078215463998</v>
      </c>
      <c r="Z457" s="17">
        <v>0.41310215336257</v>
      </c>
      <c r="AA457" s="17">
        <v>0.35342795527275001</v>
      </c>
      <c r="AB457" s="17">
        <v>0.44480806290254199</v>
      </c>
      <c r="AC457" s="17">
        <v>0.43556163291547201</v>
      </c>
      <c r="AD457" s="17">
        <v>0.36589728327334298</v>
      </c>
      <c r="AE457" s="17"/>
      <c r="AF457" s="17">
        <v>0.41140820629177</v>
      </c>
      <c r="AG457" s="17">
        <v>0.43706481180839302</v>
      </c>
      <c r="AH457" s="17">
        <v>0.37946562809308598</v>
      </c>
      <c r="AI457" s="17"/>
      <c r="AJ457" s="17">
        <v>0.447588296282663</v>
      </c>
      <c r="AK457" s="17">
        <v>0.40762897375990698</v>
      </c>
      <c r="AL457" s="17">
        <v>0.41041382687522998</v>
      </c>
      <c r="AM457" s="17">
        <v>0.41605217123328397</v>
      </c>
      <c r="AN457" s="17">
        <v>0.38928985047641801</v>
      </c>
      <c r="AO457" s="17"/>
      <c r="AP457" s="17">
        <v>0.40953845570905401</v>
      </c>
      <c r="AQ457" s="17">
        <v>0.427077579352512</v>
      </c>
      <c r="AR457" s="17">
        <v>0.41341553343436399</v>
      </c>
      <c r="AS457" s="17">
        <v>0.41004863857084201</v>
      </c>
      <c r="AT457" s="17">
        <v>0.402037554795458</v>
      </c>
      <c r="AU457" s="17">
        <v>0.43940910537546402</v>
      </c>
      <c r="AV457" s="17"/>
      <c r="AW457" s="17">
        <v>0.29838637484269798</v>
      </c>
      <c r="AX457" s="17">
        <v>0.21162644479936499</v>
      </c>
      <c r="AY457" s="17">
        <v>0.37375244776758498</v>
      </c>
      <c r="AZ457" s="17">
        <v>0.35061564101258502</v>
      </c>
      <c r="BA457" s="17">
        <v>0.44456811958082898</v>
      </c>
      <c r="BB457" s="17">
        <v>0.32990343966348701</v>
      </c>
      <c r="BC457" s="17">
        <v>0.38382492560112602</v>
      </c>
      <c r="BD457" s="17">
        <v>0.50530055706210697</v>
      </c>
      <c r="BE457" s="17">
        <v>0.40903421041948501</v>
      </c>
      <c r="BF457" s="17">
        <v>0.51318958621438504</v>
      </c>
      <c r="BG457" s="17">
        <v>0.48206665727551701</v>
      </c>
      <c r="BH457" s="17">
        <v>0.54483173022819198</v>
      </c>
      <c r="BI457" s="17">
        <v>0.42278055096714001</v>
      </c>
      <c r="BJ457" s="17">
        <v>0.49255932060636898</v>
      </c>
      <c r="BK457" s="17">
        <v>0.49727373933167401</v>
      </c>
      <c r="BL457" s="17">
        <v>0.31929398344673399</v>
      </c>
      <c r="BM457" s="17"/>
      <c r="BN457" s="17">
        <v>0.412984732172132</v>
      </c>
      <c r="BO457" s="17">
        <v>0.40682973118174998</v>
      </c>
      <c r="BP457" s="17"/>
      <c r="BQ457" s="17">
        <v>0.41942853734100399</v>
      </c>
      <c r="BR457" s="17">
        <v>0.39421789391852002</v>
      </c>
      <c r="BS457" s="17"/>
      <c r="BT457" s="17">
        <v>0.34542185463256297</v>
      </c>
      <c r="BU457" s="17"/>
      <c r="BV457" s="17">
        <v>0.44869808393706001</v>
      </c>
      <c r="BW457" s="17">
        <v>0.381087023584124</v>
      </c>
      <c r="BX457" s="17">
        <v>0.40653538450967902</v>
      </c>
      <c r="BY457" s="17"/>
      <c r="BZ457" s="17">
        <v>0.21718902629183301</v>
      </c>
      <c r="CA457" s="17">
        <v>0.30588348001874699</v>
      </c>
      <c r="CB457" s="17">
        <v>0.38430594660363199</v>
      </c>
      <c r="CC457" s="17">
        <v>0.42072686442399299</v>
      </c>
      <c r="CD457" s="17">
        <v>0.452533730525361</v>
      </c>
      <c r="CE457" s="17">
        <v>0.51128071199191505</v>
      </c>
      <c r="CF457" s="17">
        <v>0.46598951705194103</v>
      </c>
      <c r="CG457" s="17"/>
      <c r="CH457" s="17">
        <v>0.39972642448921297</v>
      </c>
      <c r="CI457" s="17">
        <v>0.53907124713745702</v>
      </c>
      <c r="CJ457" s="17">
        <v>0.36641773891607099</v>
      </c>
      <c r="CK457" s="17">
        <v>0.26961984979524101</v>
      </c>
      <c r="CL457" s="17">
        <v>0.203880926815182</v>
      </c>
    </row>
    <row r="458" spans="2:90" x14ac:dyDescent="0.3">
      <c r="B458" t="s">
        <v>221</v>
      </c>
      <c r="C458" s="17">
        <v>0.130801601665615</v>
      </c>
      <c r="D458" s="17">
        <v>0.15444812059990501</v>
      </c>
      <c r="E458" s="17">
        <v>0.108728667012552</v>
      </c>
      <c r="F458" s="17"/>
      <c r="G458" s="17">
        <v>0.165892593385535</v>
      </c>
      <c r="H458" s="17">
        <v>0.18788782470562901</v>
      </c>
      <c r="I458" s="17">
        <v>0.114621106131974</v>
      </c>
      <c r="J458" s="17">
        <v>7.58184330030858E-2</v>
      </c>
      <c r="K458" s="17">
        <v>8.8438888647789607E-2</v>
      </c>
      <c r="L458" s="17">
        <v>0.14714403847173699</v>
      </c>
      <c r="M458" s="17"/>
      <c r="N458" s="17">
        <v>0.201243439702979</v>
      </c>
      <c r="O458" s="17">
        <v>0.123207848283495</v>
      </c>
      <c r="P458" s="17">
        <v>9.3638259429196805E-2</v>
      </c>
      <c r="Q458" s="17">
        <v>9.4845866499753198E-2</v>
      </c>
      <c r="R458" s="17"/>
      <c r="S458" s="17">
        <v>0.146850961414039</v>
      </c>
      <c r="T458" s="17">
        <v>0.15168228257710401</v>
      </c>
      <c r="U458" s="17">
        <v>0.16226909857390401</v>
      </c>
      <c r="V458" s="17">
        <v>8.4784807373871895E-2</v>
      </c>
      <c r="W458" s="17">
        <v>0.117534286375671</v>
      </c>
      <c r="X458" s="17">
        <v>0.157401006863576</v>
      </c>
      <c r="Y458" s="17">
        <v>0.12535043025443901</v>
      </c>
      <c r="Z458" s="17">
        <v>0.14134918198678301</v>
      </c>
      <c r="AA458" s="17">
        <v>0.12203863688648001</v>
      </c>
      <c r="AB458" s="17">
        <v>0.108542971901451</v>
      </c>
      <c r="AC458" s="17">
        <v>0.14038509136655999</v>
      </c>
      <c r="AD458" s="17">
        <v>5.3651262639448097E-2</v>
      </c>
      <c r="AE458" s="17"/>
      <c r="AF458" s="17">
        <v>0.111728079346484</v>
      </c>
      <c r="AG458" s="17">
        <v>0.13476721760442301</v>
      </c>
      <c r="AH458" s="17">
        <v>0.146245227924343</v>
      </c>
      <c r="AI458" s="17"/>
      <c r="AJ458" s="17">
        <v>0.13220018691770999</v>
      </c>
      <c r="AK458" s="17">
        <v>0.15761173108107501</v>
      </c>
      <c r="AL458" s="17">
        <v>0.174105629086661</v>
      </c>
      <c r="AM458" s="17">
        <v>0.10113141515413</v>
      </c>
      <c r="AN458" s="17">
        <v>8.5617574632520094E-2</v>
      </c>
      <c r="AO458" s="17"/>
      <c r="AP458" s="17">
        <v>0.17163972791784901</v>
      </c>
      <c r="AQ458" s="17">
        <v>0.13541174635018399</v>
      </c>
      <c r="AR458" s="17">
        <v>0.16602302295253599</v>
      </c>
      <c r="AS458" s="17">
        <v>0.116586599231761</v>
      </c>
      <c r="AT458" s="17">
        <v>0.104332499327268</v>
      </c>
      <c r="AU458" s="17">
        <v>9.7988270439412203E-2</v>
      </c>
      <c r="AV458" s="17"/>
      <c r="AW458" s="17">
        <v>0</v>
      </c>
      <c r="AX458" s="17">
        <v>6.6125859511013102E-2</v>
      </c>
      <c r="AY458" s="17">
        <v>8.9302187525025195E-2</v>
      </c>
      <c r="AZ458" s="17">
        <v>7.6732913551789197E-2</v>
      </c>
      <c r="BA458" s="17">
        <v>9.7209118925075597E-2</v>
      </c>
      <c r="BB458" s="17">
        <v>0.125643090945814</v>
      </c>
      <c r="BC458" s="17">
        <v>0.104456731881054</v>
      </c>
      <c r="BD458" s="17">
        <v>0.13734425099398501</v>
      </c>
      <c r="BE458" s="17">
        <v>0.14108967003763601</v>
      </c>
      <c r="BF458" s="17">
        <v>0.14863354691981501</v>
      </c>
      <c r="BG458" s="17">
        <v>0.21140585236048501</v>
      </c>
      <c r="BH458" s="17">
        <v>0.12283840195057801</v>
      </c>
      <c r="BI458" s="17">
        <v>0.25071705525709698</v>
      </c>
      <c r="BJ458" s="17">
        <v>0.19822391231945299</v>
      </c>
      <c r="BK458" s="17">
        <v>0.14433481943433199</v>
      </c>
      <c r="BL458" s="17">
        <v>0.210904875893734</v>
      </c>
      <c r="BM458" s="17"/>
      <c r="BN458" s="17">
        <v>0.14240676955492201</v>
      </c>
      <c r="BO458" s="17">
        <v>0.113517949061242</v>
      </c>
      <c r="BP458" s="17"/>
      <c r="BQ458" s="17">
        <v>0.170192862653223</v>
      </c>
      <c r="BR458" s="17">
        <v>0.13463832461695999</v>
      </c>
      <c r="BS458" s="17"/>
      <c r="BT458" s="17">
        <v>0.162596851547787</v>
      </c>
      <c r="BU458" s="17"/>
      <c r="BV458" s="17">
        <v>9.9040060909010505E-2</v>
      </c>
      <c r="BW458" s="17">
        <v>0.140400459128456</v>
      </c>
      <c r="BX458" s="17">
        <v>0.14225378902652799</v>
      </c>
      <c r="BY458" s="17"/>
      <c r="BZ458" s="17">
        <v>4.3006388225610502E-2</v>
      </c>
      <c r="CA458" s="17">
        <v>6.2631067414164895E-2</v>
      </c>
      <c r="CB458" s="17">
        <v>0.107926835342117</v>
      </c>
      <c r="CC458" s="17">
        <v>0.127084607901956</v>
      </c>
      <c r="CD458" s="17">
        <v>0.16855198725894999</v>
      </c>
      <c r="CE458" s="17">
        <v>0.16563931362534201</v>
      </c>
      <c r="CF458" s="17">
        <v>0.24695780518621999</v>
      </c>
      <c r="CG458" s="17"/>
      <c r="CH458" s="17">
        <v>0.19234254182760299</v>
      </c>
      <c r="CI458" s="17">
        <v>0.175812245206725</v>
      </c>
      <c r="CJ458" s="17">
        <v>0.11475257938467701</v>
      </c>
      <c r="CK458" s="17">
        <v>5.2835519748766997E-2</v>
      </c>
      <c r="CL458" s="17">
        <v>1.39768620862492E-2</v>
      </c>
    </row>
    <row r="459" spans="2:90" x14ac:dyDescent="0.3">
      <c r="B459" t="s">
        <v>222</v>
      </c>
      <c r="C459" s="17">
        <v>5.4834739004757001E-2</v>
      </c>
      <c r="D459" s="17">
        <v>7.0085897402126202E-2</v>
      </c>
      <c r="E459" s="17">
        <v>3.9333066483048303E-2</v>
      </c>
      <c r="F459" s="17"/>
      <c r="G459" s="17">
        <v>0.132968742606241</v>
      </c>
      <c r="H459" s="17">
        <v>9.5127241656701902E-2</v>
      </c>
      <c r="I459" s="17">
        <v>6.6010285632268101E-2</v>
      </c>
      <c r="J459" s="17">
        <v>2.1053918697666499E-2</v>
      </c>
      <c r="K459" s="17">
        <v>2.1007782536161802E-2</v>
      </c>
      <c r="L459" s="17">
        <v>1.09686386146551E-2</v>
      </c>
      <c r="M459" s="17"/>
      <c r="N459" s="17">
        <v>0.11080709929454199</v>
      </c>
      <c r="O459" s="17">
        <v>3.18553929645106E-2</v>
      </c>
      <c r="P459" s="17">
        <v>3.4397721792231002E-2</v>
      </c>
      <c r="Q459" s="17">
        <v>3.5022917051009503E-2</v>
      </c>
      <c r="R459" s="17"/>
      <c r="S459" s="17">
        <v>9.99860153864741E-2</v>
      </c>
      <c r="T459" s="17">
        <v>5.6533276751161703E-2</v>
      </c>
      <c r="U459" s="17">
        <v>4.4215867419909897E-2</v>
      </c>
      <c r="V459" s="17">
        <v>2.4964880958783599E-2</v>
      </c>
      <c r="W459" s="17">
        <v>3.7649579236762203E-2</v>
      </c>
      <c r="X459" s="17">
        <v>2.6576267831942901E-2</v>
      </c>
      <c r="Y459" s="17">
        <v>4.7980815976043402E-2</v>
      </c>
      <c r="Z459" s="17">
        <v>4.92480347195908E-2</v>
      </c>
      <c r="AA459" s="17">
        <v>7.1673288976827398E-2</v>
      </c>
      <c r="AB459" s="17">
        <v>4.7450370646793499E-2</v>
      </c>
      <c r="AC459" s="17">
        <v>4.1370667330724302E-2</v>
      </c>
      <c r="AD459" s="17">
        <v>8.7090421645013405E-2</v>
      </c>
      <c r="AE459" s="17"/>
      <c r="AF459" s="17">
        <v>3.7046978143585298E-2</v>
      </c>
      <c r="AG459" s="17">
        <v>5.6244371729072498E-2</v>
      </c>
      <c r="AH459" s="17">
        <v>6.3555630431697901E-2</v>
      </c>
      <c r="AI459" s="17"/>
      <c r="AJ459" s="17">
        <v>4.6622108926070799E-2</v>
      </c>
      <c r="AK459" s="17">
        <v>7.9446404677239693E-2</v>
      </c>
      <c r="AL459" s="17">
        <v>3.86401197398668E-2</v>
      </c>
      <c r="AM459" s="17">
        <v>3.2297833434096999E-2</v>
      </c>
      <c r="AN459" s="17">
        <v>5.4127839603960302E-2</v>
      </c>
      <c r="AO459" s="17"/>
      <c r="AP459" s="17">
        <v>9.1452052316215199E-2</v>
      </c>
      <c r="AQ459" s="17">
        <v>5.7203425318833101E-2</v>
      </c>
      <c r="AR459" s="17">
        <v>4.5320954196020703E-2</v>
      </c>
      <c r="AS459" s="17">
        <v>2.7511870803569202E-2</v>
      </c>
      <c r="AT459" s="17">
        <v>6.6817297853865198E-2</v>
      </c>
      <c r="AU459" s="17">
        <v>4.3159796883352801E-2</v>
      </c>
      <c r="AV459" s="17"/>
      <c r="AW459" s="17">
        <v>5.0036406247829297E-2</v>
      </c>
      <c r="AX459" s="17">
        <v>3.1804282663725897E-2</v>
      </c>
      <c r="AY459" s="17">
        <v>5.1343319569532801E-2</v>
      </c>
      <c r="AZ459" s="17">
        <v>6.5118189593073E-2</v>
      </c>
      <c r="BA459" s="17">
        <v>4.6731877580331503E-2</v>
      </c>
      <c r="BB459" s="17">
        <v>8.0794873679979104E-2</v>
      </c>
      <c r="BC459" s="17">
        <v>4.6501554056094199E-2</v>
      </c>
      <c r="BD459" s="17">
        <v>2.06859267157425E-2</v>
      </c>
      <c r="BE459" s="17">
        <v>3.83824248054115E-2</v>
      </c>
      <c r="BF459" s="17">
        <v>9.3737235798505899E-3</v>
      </c>
      <c r="BG459" s="17">
        <v>3.2146281753634702E-2</v>
      </c>
      <c r="BH459" s="17">
        <v>2.9503928535977698E-2</v>
      </c>
      <c r="BI459" s="17">
        <v>8.7891765605998901E-2</v>
      </c>
      <c r="BJ459" s="17">
        <v>6.5311975598688607E-2</v>
      </c>
      <c r="BK459" s="17">
        <v>6.3259681407679597E-2</v>
      </c>
      <c r="BL459" s="17">
        <v>0.19023884067999799</v>
      </c>
      <c r="BM459" s="17"/>
      <c r="BN459" s="17">
        <v>5.5926477118305798E-2</v>
      </c>
      <c r="BO459" s="17">
        <v>5.4121745782094798E-2</v>
      </c>
      <c r="BP459" s="17"/>
      <c r="BQ459" s="17">
        <v>9.7943580661703097E-2</v>
      </c>
      <c r="BR459" s="17">
        <v>5.25951651627782E-2</v>
      </c>
      <c r="BS459" s="17"/>
      <c r="BT459" s="17">
        <v>0.142793685821374</v>
      </c>
      <c r="BU459" s="17"/>
      <c r="BV459" s="17">
        <v>3.14131756767961E-2</v>
      </c>
      <c r="BW459" s="17">
        <v>7.3810097932691901E-2</v>
      </c>
      <c r="BX459" s="17">
        <v>5.7716264341396699E-2</v>
      </c>
      <c r="BY459" s="17"/>
      <c r="BZ459" s="17">
        <v>2.3672190230222202E-2</v>
      </c>
      <c r="CA459" s="17">
        <v>3.9194566845041502E-2</v>
      </c>
      <c r="CB459" s="17">
        <v>4.2129204369765902E-2</v>
      </c>
      <c r="CC459" s="17">
        <v>3.7929286500708502E-2</v>
      </c>
      <c r="CD459" s="17">
        <v>6.2111902364603899E-2</v>
      </c>
      <c r="CE459" s="17">
        <v>8.9647052428749402E-2</v>
      </c>
      <c r="CF459" s="17">
        <v>0.121402096699852</v>
      </c>
      <c r="CG459" s="17"/>
      <c r="CH459" s="17">
        <v>0.16986774508093799</v>
      </c>
      <c r="CI459" s="17">
        <v>5.46237846532392E-2</v>
      </c>
      <c r="CJ459" s="17">
        <v>4.1323114244798197E-2</v>
      </c>
      <c r="CK459" s="17">
        <v>2.2809887639310501E-2</v>
      </c>
      <c r="CL459" s="17">
        <v>2.4630941908092799E-2</v>
      </c>
    </row>
    <row r="460" spans="2:90" x14ac:dyDescent="0.3">
      <c r="B460" t="s">
        <v>223</v>
      </c>
      <c r="C460" s="17">
        <v>5.9288545503515602E-2</v>
      </c>
      <c r="D460" s="17">
        <v>4.19090158254685E-2</v>
      </c>
      <c r="E460" s="17">
        <v>7.5785014550214899E-2</v>
      </c>
      <c r="F460" s="17"/>
      <c r="G460" s="17">
        <v>4.36162478001745E-2</v>
      </c>
      <c r="H460" s="17">
        <v>2.5408209768561101E-2</v>
      </c>
      <c r="I460" s="17">
        <v>3.1147938795038702E-2</v>
      </c>
      <c r="J460" s="17">
        <v>8.0235349497620498E-2</v>
      </c>
      <c r="K460" s="17">
        <v>8.3174775373123899E-2</v>
      </c>
      <c r="L460" s="17">
        <v>8.7399547832089697E-2</v>
      </c>
      <c r="M460" s="17"/>
      <c r="N460" s="17">
        <v>2.44224856250649E-2</v>
      </c>
      <c r="O460" s="17">
        <v>5.7568579527602998E-2</v>
      </c>
      <c r="P460" s="17">
        <v>5.7994519095975701E-2</v>
      </c>
      <c r="Q460" s="17">
        <v>0.100391111429153</v>
      </c>
      <c r="R460" s="17"/>
      <c r="S460" s="17">
        <v>2.9845643874065901E-2</v>
      </c>
      <c r="T460" s="17">
        <v>6.8535419948315801E-2</v>
      </c>
      <c r="U460" s="17">
        <v>8.8820648631633303E-2</v>
      </c>
      <c r="V460" s="17">
        <v>7.3274387339303998E-2</v>
      </c>
      <c r="W460" s="17">
        <v>1.9632410773312299E-2</v>
      </c>
      <c r="X460" s="17">
        <v>9.3631485984264295E-2</v>
      </c>
      <c r="Y460" s="17">
        <v>5.2073490440360699E-2</v>
      </c>
      <c r="Z460" s="17">
        <v>4.2151841782369602E-2</v>
      </c>
      <c r="AA460" s="17">
        <v>6.01882915618078E-2</v>
      </c>
      <c r="AB460" s="17">
        <v>5.3341409804734702E-2</v>
      </c>
      <c r="AC460" s="17">
        <v>5.4060703230681503E-2</v>
      </c>
      <c r="AD460" s="17">
        <v>9.10693416101193E-2</v>
      </c>
      <c r="AE460" s="17"/>
      <c r="AF460" s="17">
        <v>7.4193057045932403E-2</v>
      </c>
      <c r="AG460" s="17">
        <v>4.3602809022849402E-2</v>
      </c>
      <c r="AH460" s="17">
        <v>8.2797438357571501E-2</v>
      </c>
      <c r="AI460" s="17"/>
      <c r="AJ460" s="17">
        <v>7.0467749409827807E-2</v>
      </c>
      <c r="AK460" s="17">
        <v>2.2929403801791499E-2</v>
      </c>
      <c r="AL460" s="17">
        <v>5.8648495975263303E-2</v>
      </c>
      <c r="AM460" s="17">
        <v>4.5638104166716799E-2</v>
      </c>
      <c r="AN460" s="17">
        <v>9.5435609384551895E-2</v>
      </c>
      <c r="AO460" s="17"/>
      <c r="AP460" s="17">
        <v>1.8641612014328599E-2</v>
      </c>
      <c r="AQ460" s="17">
        <v>7.74517987763189E-2</v>
      </c>
      <c r="AR460" s="17">
        <v>5.7419776567033599E-2</v>
      </c>
      <c r="AS460" s="17">
        <v>4.9855045904001298E-2</v>
      </c>
      <c r="AT460" s="17">
        <v>3.5308332098817098E-2</v>
      </c>
      <c r="AU460" s="17">
        <v>6.8124700248613404E-2</v>
      </c>
      <c r="AV460" s="17"/>
      <c r="AW460" s="17">
        <v>0.104178774593624</v>
      </c>
      <c r="AX460" s="17">
        <v>0.17534575163583399</v>
      </c>
      <c r="AY460" s="17">
        <v>9.2758365991769204E-2</v>
      </c>
      <c r="AZ460" s="17">
        <v>7.0286124133761896E-2</v>
      </c>
      <c r="BA460" s="17">
        <v>5.8381164578083899E-2</v>
      </c>
      <c r="BB460" s="17">
        <v>4.0694594002272599E-2</v>
      </c>
      <c r="BC460" s="17">
        <v>6.8183646985436802E-2</v>
      </c>
      <c r="BD460" s="17">
        <v>7.0974509029522598E-2</v>
      </c>
      <c r="BE460" s="17">
        <v>2.71433785027103E-2</v>
      </c>
      <c r="BF460" s="17">
        <v>3.10754651341427E-2</v>
      </c>
      <c r="BG460" s="17">
        <v>1.36501170985264E-2</v>
      </c>
      <c r="BH460" s="17">
        <v>2.9248046924196601E-2</v>
      </c>
      <c r="BI460" s="17">
        <v>3.8139557309489799E-2</v>
      </c>
      <c r="BJ460" s="17">
        <v>0</v>
      </c>
      <c r="BK460" s="17">
        <v>2.0141768729958199E-2</v>
      </c>
      <c r="BL460" s="17">
        <v>1.79958561801471E-2</v>
      </c>
      <c r="BM460" s="17"/>
      <c r="BN460" s="17">
        <v>5.4977759107670499E-2</v>
      </c>
      <c r="BO460" s="17">
        <v>6.6104501030881099E-2</v>
      </c>
      <c r="BP460" s="17"/>
      <c r="BQ460" s="17">
        <v>1.6363475480734899E-2</v>
      </c>
      <c r="BR460" s="17">
        <v>2.8872001296191E-2</v>
      </c>
      <c r="BS460" s="17"/>
      <c r="BT460" s="17">
        <v>1.9806048652755301E-2</v>
      </c>
      <c r="BU460" s="17"/>
      <c r="BV460" s="17">
        <v>6.4556153299328706E-2</v>
      </c>
      <c r="BW460" s="17">
        <v>4.11646800745743E-2</v>
      </c>
      <c r="BX460" s="17">
        <v>6.1974412866605301E-2</v>
      </c>
      <c r="BY460" s="17"/>
      <c r="BZ460" s="17">
        <v>5.0422163985745901E-2</v>
      </c>
      <c r="CA460" s="17">
        <v>7.6293145932575898E-2</v>
      </c>
      <c r="CB460" s="17">
        <v>6.3419536342187E-2</v>
      </c>
      <c r="CC460" s="17">
        <v>5.24541928896042E-2</v>
      </c>
      <c r="CD460" s="17">
        <v>6.0736172121575997E-2</v>
      </c>
      <c r="CE460" s="17">
        <v>4.7858470847427698E-2</v>
      </c>
      <c r="CF460" s="17">
        <v>1.2327528415984499E-2</v>
      </c>
      <c r="CG460" s="17"/>
      <c r="CH460" s="17">
        <v>6.7891702448342903E-2</v>
      </c>
      <c r="CI460" s="17">
        <v>5.2783705535406997E-2</v>
      </c>
      <c r="CJ460" s="17">
        <v>5.5194902463545602E-2</v>
      </c>
      <c r="CK460" s="17">
        <v>5.9640634139975397E-2</v>
      </c>
      <c r="CL460" s="17">
        <v>0.13509229493115901</v>
      </c>
    </row>
    <row r="461" spans="2:90" x14ac:dyDescent="0.3">
      <c r="B461" t="s">
        <v>118</v>
      </c>
      <c r="C461" s="17">
        <v>1.2316381665447801E-2</v>
      </c>
      <c r="D461" s="17">
        <v>1.05904813267755E-2</v>
      </c>
      <c r="E461" s="17">
        <v>1.4100740470013501E-2</v>
      </c>
      <c r="F461" s="17"/>
      <c r="G461" s="17">
        <v>2.2031681026970999E-2</v>
      </c>
      <c r="H461" s="17">
        <v>1.4273911090202099E-2</v>
      </c>
      <c r="I461" s="17">
        <v>1.1750491855732501E-2</v>
      </c>
      <c r="J461" s="17">
        <v>3.0860217197411E-3</v>
      </c>
      <c r="K461" s="17">
        <v>1.27788986291684E-2</v>
      </c>
      <c r="L461" s="17">
        <v>1.19082015299191E-2</v>
      </c>
      <c r="M461" s="17"/>
      <c r="N461" s="17">
        <v>1.4950165537986801E-2</v>
      </c>
      <c r="O461" s="17">
        <v>1.0802846060954E-2</v>
      </c>
      <c r="P461" s="17">
        <v>1.22500524978981E-2</v>
      </c>
      <c r="Q461" s="17">
        <v>1.1229746092413799E-2</v>
      </c>
      <c r="R461" s="17"/>
      <c r="S461" s="17">
        <v>1.17896369145004E-2</v>
      </c>
      <c r="T461" s="17">
        <v>1.6827607808807099E-2</v>
      </c>
      <c r="U461" s="17">
        <v>6.6177791641988896E-3</v>
      </c>
      <c r="V461" s="17">
        <v>1.6585124074730201E-2</v>
      </c>
      <c r="W461" s="17">
        <v>1.3487812545971801E-2</v>
      </c>
      <c r="X461" s="17">
        <v>1.93795139398346E-2</v>
      </c>
      <c r="Y461" s="17">
        <v>5.6933605652699703E-3</v>
      </c>
      <c r="Z461" s="17">
        <v>2.1313101610771101E-2</v>
      </c>
      <c r="AA461" s="17">
        <v>1.0063054196372399E-2</v>
      </c>
      <c r="AB461" s="17">
        <v>1.5023183701134901E-2</v>
      </c>
      <c r="AC461" s="17">
        <v>0</v>
      </c>
      <c r="AD461" s="17">
        <v>0</v>
      </c>
      <c r="AE461" s="17"/>
      <c r="AF461" s="17">
        <v>1.43359062488757E-2</v>
      </c>
      <c r="AG461" s="17">
        <v>4.1456891946787802E-3</v>
      </c>
      <c r="AH461" s="17">
        <v>2.49497302750991E-2</v>
      </c>
      <c r="AI461" s="17"/>
      <c r="AJ461" s="17">
        <v>7.3232333068459802E-3</v>
      </c>
      <c r="AK461" s="17">
        <v>7.78155411102531E-3</v>
      </c>
      <c r="AL461" s="17">
        <v>1.2389099407181499E-2</v>
      </c>
      <c r="AM461" s="17">
        <v>1.8947148342627802E-2</v>
      </c>
      <c r="AN461" s="17">
        <v>1.13708050633084E-2</v>
      </c>
      <c r="AO461" s="17"/>
      <c r="AP461" s="17">
        <v>9.3702978969923707E-3</v>
      </c>
      <c r="AQ461" s="17">
        <v>5.96896148720941E-3</v>
      </c>
      <c r="AR461" s="17">
        <v>2.18623353523647E-2</v>
      </c>
      <c r="AS461" s="17">
        <v>1.00983270026852E-2</v>
      </c>
      <c r="AT461" s="17">
        <v>8.2555323339504206E-3</v>
      </c>
      <c r="AU461" s="17">
        <v>1.637171372649E-2</v>
      </c>
      <c r="AV461" s="17"/>
      <c r="AW461" s="17">
        <v>6.1037980942580998E-2</v>
      </c>
      <c r="AX461" s="17">
        <v>1.1311458458244199E-2</v>
      </c>
      <c r="AY461" s="17">
        <v>4.4150145810614001E-2</v>
      </c>
      <c r="AZ461" s="17">
        <v>0</v>
      </c>
      <c r="BA461" s="17">
        <v>1.2868638640159901E-2</v>
      </c>
      <c r="BB461" s="17">
        <v>1.84710016719884E-2</v>
      </c>
      <c r="BC461" s="17">
        <v>0</v>
      </c>
      <c r="BD461" s="17">
        <v>6.5415808089352703E-3</v>
      </c>
      <c r="BE461" s="17">
        <v>0</v>
      </c>
      <c r="BF461" s="17">
        <v>0</v>
      </c>
      <c r="BG461" s="17">
        <v>0</v>
      </c>
      <c r="BH461" s="17">
        <v>0</v>
      </c>
      <c r="BI461" s="17">
        <v>0</v>
      </c>
      <c r="BJ461" s="17">
        <v>0</v>
      </c>
      <c r="BK461" s="17">
        <v>0</v>
      </c>
      <c r="BL461" s="17">
        <v>1.40234861649805E-2</v>
      </c>
      <c r="BM461" s="17"/>
      <c r="BN461" s="17">
        <v>9.9785242357204804E-3</v>
      </c>
      <c r="BO461" s="17">
        <v>1.5725112556912599E-2</v>
      </c>
      <c r="BP461" s="17"/>
      <c r="BQ461" s="17">
        <v>8.0574986872778507E-3</v>
      </c>
      <c r="BR461" s="17">
        <v>0</v>
      </c>
      <c r="BS461" s="17"/>
      <c r="BT461" s="17">
        <v>0</v>
      </c>
      <c r="BU461" s="17"/>
      <c r="BV461" s="17">
        <v>2.1654392443423799E-2</v>
      </c>
      <c r="BW461" s="17">
        <v>2.22199344797279E-2</v>
      </c>
      <c r="BX461" s="17">
        <v>5.0393231546877401E-3</v>
      </c>
      <c r="BY461" s="17"/>
      <c r="BZ461" s="17">
        <v>1.02852191996317E-2</v>
      </c>
      <c r="CA461" s="17">
        <v>7.4974911144103096E-3</v>
      </c>
      <c r="CB461" s="17">
        <v>3.4778522576478098E-3</v>
      </c>
      <c r="CC461" s="17">
        <v>0</v>
      </c>
      <c r="CD461" s="17">
        <v>1.32630993709466E-2</v>
      </c>
      <c r="CE461" s="17">
        <v>7.9215889681282098E-3</v>
      </c>
      <c r="CF461" s="17">
        <v>7.1211248866329801E-3</v>
      </c>
      <c r="CG461" s="17"/>
      <c r="CH461" s="17">
        <v>8.4613562003687508E-3</v>
      </c>
      <c r="CI461" s="17">
        <v>6.3350694592908402E-3</v>
      </c>
      <c r="CJ461" s="17">
        <v>1.7599374439682298E-2</v>
      </c>
      <c r="CK461" s="17">
        <v>1.9667497552322801E-2</v>
      </c>
      <c r="CL461" s="17">
        <v>0</v>
      </c>
    </row>
    <row r="462" spans="2:90" x14ac:dyDescent="0.3">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row>
    <row r="463" spans="2:90" x14ac:dyDescent="0.3">
      <c r="B463" s="6" t="s">
        <v>235</v>
      </c>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row>
    <row r="464" spans="2:90" x14ac:dyDescent="0.3">
      <c r="B464" s="24" t="s">
        <v>123</v>
      </c>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row>
    <row r="465" spans="2:90" x14ac:dyDescent="0.3">
      <c r="B465" t="s">
        <v>218</v>
      </c>
      <c r="C465" s="17">
        <v>6.0307602197192597E-2</v>
      </c>
      <c r="D465" s="17">
        <v>5.9029919764394798E-2</v>
      </c>
      <c r="E465" s="17">
        <v>5.9962940689400203E-2</v>
      </c>
      <c r="F465" s="17"/>
      <c r="G465" s="17">
        <v>0.170581259365128</v>
      </c>
      <c r="H465" s="17">
        <v>3.80824869385935E-2</v>
      </c>
      <c r="I465" s="17">
        <v>8.5097468100863702E-2</v>
      </c>
      <c r="J465" s="17">
        <v>9.8553751867104494E-2</v>
      </c>
      <c r="K465" s="17">
        <v>3.1236744615132098E-2</v>
      </c>
      <c r="L465" s="17">
        <v>2.8124025739880099E-2</v>
      </c>
      <c r="M465" s="17"/>
      <c r="N465" s="17">
        <v>4.0827575173042203E-2</v>
      </c>
      <c r="O465" s="17">
        <v>4.9665434431027999E-2</v>
      </c>
      <c r="P465" s="17">
        <v>8.3796850601538797E-2</v>
      </c>
      <c r="Q465" s="17">
        <v>6.9381979515003703E-2</v>
      </c>
      <c r="R465" s="17"/>
      <c r="S465" s="17">
        <v>7.5624123748368299E-2</v>
      </c>
      <c r="T465" s="17">
        <v>8.6380877621157301E-2</v>
      </c>
      <c r="U465" s="17">
        <v>2.8685226523250298E-2</v>
      </c>
      <c r="V465" s="17">
        <v>3.3281222472573799E-2</v>
      </c>
      <c r="W465" s="17">
        <v>7.6137033992831796E-2</v>
      </c>
      <c r="X465" s="17">
        <v>1.95525799635397E-2</v>
      </c>
      <c r="Y465" s="17">
        <v>5.7763269680351503E-2</v>
      </c>
      <c r="Z465" s="17">
        <v>8.83174881019715E-2</v>
      </c>
      <c r="AA465" s="17">
        <v>5.17570934451861E-2</v>
      </c>
      <c r="AB465" s="17">
        <v>6.0719362686443901E-2</v>
      </c>
      <c r="AC465" s="17">
        <v>4.8281172803242997E-2</v>
      </c>
      <c r="AD465" s="17">
        <v>0.15211640526981601</v>
      </c>
      <c r="AE465" s="17"/>
      <c r="AF465" s="17">
        <v>5.9593690725783903E-2</v>
      </c>
      <c r="AG465" s="17">
        <v>5.7164820016515898E-2</v>
      </c>
      <c r="AH465" s="17">
        <v>6.20275949581632E-2</v>
      </c>
      <c r="AI465" s="17"/>
      <c r="AJ465" s="17">
        <v>3.9484644496772199E-2</v>
      </c>
      <c r="AK465" s="17">
        <v>5.2512651989922103E-2</v>
      </c>
      <c r="AL465" s="17">
        <v>1.0586172362087601E-2</v>
      </c>
      <c r="AM465" s="17">
        <v>8.5604440338754195E-2</v>
      </c>
      <c r="AN465" s="17">
        <v>0.109539706465315</v>
      </c>
      <c r="AO465" s="17"/>
      <c r="AP465" s="17">
        <v>5.2462140606355102E-2</v>
      </c>
      <c r="AQ465" s="17">
        <v>4.0472515076523302E-2</v>
      </c>
      <c r="AR465" s="17">
        <v>6.03002071200643E-2</v>
      </c>
      <c r="AS465" s="17">
        <v>7.6035004388527005E-2</v>
      </c>
      <c r="AT465" s="17">
        <v>8.0950502574401006E-2</v>
      </c>
      <c r="AU465" s="17">
        <v>3.8690450168875901E-2</v>
      </c>
      <c r="AV465" s="17"/>
      <c r="AW465" s="17">
        <v>0</v>
      </c>
      <c r="AX465" s="17">
        <v>9.1761156121671794E-2</v>
      </c>
      <c r="AY465" s="17">
        <v>8.9904536159951198E-2</v>
      </c>
      <c r="AZ465" s="17">
        <v>6.0489884573595699E-2</v>
      </c>
      <c r="BA465" s="17">
        <v>0.114095092034564</v>
      </c>
      <c r="BB465" s="17">
        <v>5.6596680113836E-2</v>
      </c>
      <c r="BC465" s="17">
        <v>5.90814653658202E-2</v>
      </c>
      <c r="BD465" s="17">
        <v>3.9629383370728202E-2</v>
      </c>
      <c r="BE465" s="17">
        <v>6.3760736812686805E-2</v>
      </c>
      <c r="BF465" s="17">
        <v>4.5513353313287701E-2</v>
      </c>
      <c r="BG465" s="17">
        <v>9.4616496963169996E-3</v>
      </c>
      <c r="BH465" s="17">
        <v>2.8030513631322501E-2</v>
      </c>
      <c r="BI465" s="17">
        <v>2.2539161231122901E-2</v>
      </c>
      <c r="BJ465" s="17">
        <v>4.7110439844504803E-2</v>
      </c>
      <c r="BK465" s="17">
        <v>5.4643134760074E-2</v>
      </c>
      <c r="BL465" s="17">
        <v>9.5838926469177396E-2</v>
      </c>
      <c r="BM465" s="17"/>
      <c r="BN465" s="17">
        <v>6.05439855622028E-2</v>
      </c>
      <c r="BO465" s="17" t="s">
        <v>234</v>
      </c>
      <c r="BP465" s="17"/>
      <c r="BQ465" s="17">
        <v>4.1143121134717901E-2</v>
      </c>
      <c r="BR465" s="17">
        <v>9.1038878000381407E-2</v>
      </c>
      <c r="BS465" s="17"/>
      <c r="BT465" s="17">
        <v>5.4526684585097601E-2</v>
      </c>
      <c r="BU465" s="17"/>
      <c r="BV465" s="17">
        <v>7.7425401198618293E-2</v>
      </c>
      <c r="BW465" s="17">
        <v>7.2947362762230197E-2</v>
      </c>
      <c r="BX465" s="17">
        <v>4.9706178967463099E-2</v>
      </c>
      <c r="BY465" s="17"/>
      <c r="BZ465" s="17">
        <v>0.17914893774759</v>
      </c>
      <c r="CA465" s="17">
        <v>8.3963734302892806E-2</v>
      </c>
      <c r="CB465" s="17">
        <v>6.5263275006629901E-2</v>
      </c>
      <c r="CC465" s="17">
        <v>5.6967487895898103E-2</v>
      </c>
      <c r="CD465" s="17">
        <v>3.2202716810081397E-2</v>
      </c>
      <c r="CE465" s="17">
        <v>1.75374036949963E-2</v>
      </c>
      <c r="CF465" s="17">
        <v>4.3387675813416397E-2</v>
      </c>
      <c r="CG465" s="17"/>
      <c r="CH465" s="17">
        <v>5.3815531075535598E-2</v>
      </c>
      <c r="CI465" s="17">
        <v>2.9339165908079501E-2</v>
      </c>
      <c r="CJ465" s="17">
        <v>5.4025171244843698E-2</v>
      </c>
      <c r="CK465" s="17">
        <v>0.146661637758214</v>
      </c>
      <c r="CL465" s="17">
        <v>0.19053532748883401</v>
      </c>
    </row>
    <row r="466" spans="2:90" x14ac:dyDescent="0.3">
      <c r="B466" t="s">
        <v>219</v>
      </c>
      <c r="C466" s="17">
        <v>9.7921108609238597E-2</v>
      </c>
      <c r="D466" s="17">
        <v>8.9467144661792702E-2</v>
      </c>
      <c r="E466" s="17">
        <v>0.105614567975785</v>
      </c>
      <c r="F466" s="17"/>
      <c r="G466" s="17">
        <v>0.121980835551336</v>
      </c>
      <c r="H466" s="17">
        <v>0.12465334716987</v>
      </c>
      <c r="I466" s="17">
        <v>0.17858429713817101</v>
      </c>
      <c r="J466" s="17">
        <v>0.112031242335487</v>
      </c>
      <c r="K466" s="17">
        <v>8.2595358880508105E-2</v>
      </c>
      <c r="L466" s="17">
        <v>2.26053108020626E-2</v>
      </c>
      <c r="M466" s="17"/>
      <c r="N466" s="17">
        <v>9.9179662368116803E-2</v>
      </c>
      <c r="O466" s="17">
        <v>0.106050330627881</v>
      </c>
      <c r="P466" s="17">
        <v>9.2102575786236804E-2</v>
      </c>
      <c r="Q466" s="17">
        <v>9.5213561654412596E-2</v>
      </c>
      <c r="R466" s="17"/>
      <c r="S466" s="17">
        <v>0.13794215519452699</v>
      </c>
      <c r="T466" s="17">
        <v>9.0080839255462897E-2</v>
      </c>
      <c r="U466" s="17">
        <v>0.10651025729510399</v>
      </c>
      <c r="V466" s="17">
        <v>6.83420185232822E-2</v>
      </c>
      <c r="W466" s="17">
        <v>0.14442991737372601</v>
      </c>
      <c r="X466" s="17">
        <v>9.1624653408895099E-2</v>
      </c>
      <c r="Y466" s="17">
        <v>2.1986215578418102E-2</v>
      </c>
      <c r="Z466" s="17">
        <v>3.6122148673795103E-2</v>
      </c>
      <c r="AA466" s="17">
        <v>0.130795311616169</v>
      </c>
      <c r="AB466" s="17">
        <v>0.114253430069454</v>
      </c>
      <c r="AC466" s="17">
        <v>4.65599357472464E-2</v>
      </c>
      <c r="AD466" s="17">
        <v>0.13146180132684199</v>
      </c>
      <c r="AE466" s="17"/>
      <c r="AF466" s="17">
        <v>8.6562693106373698E-2</v>
      </c>
      <c r="AG466" s="17">
        <v>0.10949333661598699</v>
      </c>
      <c r="AH466" s="17">
        <v>0.108604118048472</v>
      </c>
      <c r="AI466" s="17"/>
      <c r="AJ466" s="17">
        <v>6.9720113641902504E-2</v>
      </c>
      <c r="AK466" s="17">
        <v>0.11065119772093999</v>
      </c>
      <c r="AL466" s="17">
        <v>6.7933955883311303E-2</v>
      </c>
      <c r="AM466" s="17">
        <v>0.13714558456075701</v>
      </c>
      <c r="AN466" s="17">
        <v>0</v>
      </c>
      <c r="AO466" s="17"/>
      <c r="AP466" s="17">
        <v>0.12894419831361401</v>
      </c>
      <c r="AQ466" s="17">
        <v>9.6820619942247999E-2</v>
      </c>
      <c r="AR466" s="17">
        <v>6.8986918371180594E-2</v>
      </c>
      <c r="AS466" s="17">
        <v>9.9928438213198495E-2</v>
      </c>
      <c r="AT466" s="17">
        <v>1.9411733334489801E-2</v>
      </c>
      <c r="AU466" s="17">
        <v>4.2240988587936103E-2</v>
      </c>
      <c r="AV466" s="17"/>
      <c r="AW466" s="17">
        <v>0</v>
      </c>
      <c r="AX466" s="17">
        <v>0.168510045688326</v>
      </c>
      <c r="AY466" s="17">
        <v>2.8880768269142001E-2</v>
      </c>
      <c r="AZ466" s="17">
        <v>0.11742248898787799</v>
      </c>
      <c r="BA466" s="17">
        <v>6.0284154709199803E-2</v>
      </c>
      <c r="BB466" s="17">
        <v>7.0581648173742406E-2</v>
      </c>
      <c r="BC466" s="17">
        <v>8.1320049241049602E-2</v>
      </c>
      <c r="BD466" s="17">
        <v>0.128097888842643</v>
      </c>
      <c r="BE466" s="17">
        <v>0.106288841603325</v>
      </c>
      <c r="BF466" s="17">
        <v>6.4844611714430303E-2</v>
      </c>
      <c r="BG466" s="17">
        <v>0.135160976372904</v>
      </c>
      <c r="BH466" s="17">
        <v>0.10421022489654801</v>
      </c>
      <c r="BI466" s="17">
        <v>0.108776358779115</v>
      </c>
      <c r="BJ466" s="17">
        <v>0.16862590557643301</v>
      </c>
      <c r="BK466" s="17">
        <v>0.112613055144077</v>
      </c>
      <c r="BL466" s="17">
        <v>0.136019850854357</v>
      </c>
      <c r="BM466" s="17"/>
      <c r="BN466" s="17">
        <v>9.8304922926426799E-2</v>
      </c>
      <c r="BO466" s="17" t="s">
        <v>234</v>
      </c>
      <c r="BP466" s="17"/>
      <c r="BQ466" s="17">
        <v>0.130263215314354</v>
      </c>
      <c r="BR466" s="17">
        <v>7.4158689500976399E-2</v>
      </c>
      <c r="BS466" s="17"/>
      <c r="BT466" s="17">
        <v>0.142486868791978</v>
      </c>
      <c r="BU466" s="17"/>
      <c r="BV466" s="17">
        <v>9.8600901291748505E-2</v>
      </c>
      <c r="BW466" s="17">
        <v>0.132689979100274</v>
      </c>
      <c r="BX466" s="17">
        <v>8.8456777676441695E-2</v>
      </c>
      <c r="BY466" s="17"/>
      <c r="BZ466" s="17">
        <v>0.180756150334768</v>
      </c>
      <c r="CA466" s="17">
        <v>0.101955228892103</v>
      </c>
      <c r="CB466" s="17">
        <v>0.12830388144413299</v>
      </c>
      <c r="CC466" s="17">
        <v>0.109994289103183</v>
      </c>
      <c r="CD466" s="17">
        <v>6.3514138817273594E-2</v>
      </c>
      <c r="CE466" s="17">
        <v>0.11409095414058799</v>
      </c>
      <c r="CF466" s="17">
        <v>6.4874120428381601E-2</v>
      </c>
      <c r="CG466" s="17"/>
      <c r="CH466" s="17">
        <v>8.9434237295958799E-2</v>
      </c>
      <c r="CI466" s="17">
        <v>7.9246199223706904E-2</v>
      </c>
      <c r="CJ466" s="17">
        <v>8.9947858277231604E-2</v>
      </c>
      <c r="CK466" s="17">
        <v>0.16674176162951401</v>
      </c>
      <c r="CL466" s="17">
        <v>0.169811874384456</v>
      </c>
    </row>
    <row r="467" spans="2:90" x14ac:dyDescent="0.3">
      <c r="B467" t="s">
        <v>220</v>
      </c>
      <c r="C467" s="17">
        <v>0.22565899180636001</v>
      </c>
      <c r="D467" s="17">
        <v>0.25666325531351603</v>
      </c>
      <c r="E467" s="17">
        <v>0.19836734496599601</v>
      </c>
      <c r="F467" s="17"/>
      <c r="G467" s="17">
        <v>0.306940755543883</v>
      </c>
      <c r="H467" s="17">
        <v>0.35648752206451301</v>
      </c>
      <c r="I467" s="17">
        <v>0.382042685707211</v>
      </c>
      <c r="J467" s="17">
        <v>0.24896431473599601</v>
      </c>
      <c r="K467" s="17">
        <v>0.13468612483619399</v>
      </c>
      <c r="L467" s="17">
        <v>6.2595183631955403E-2</v>
      </c>
      <c r="M467" s="17"/>
      <c r="N467" s="17">
        <v>0.26874092993068499</v>
      </c>
      <c r="O467" s="17">
        <v>0.21255399780006601</v>
      </c>
      <c r="P467" s="17">
        <v>0.244261095872326</v>
      </c>
      <c r="Q467" s="17">
        <v>0.164683911251017</v>
      </c>
      <c r="R467" s="17"/>
      <c r="S467" s="17">
        <v>0.27239960686798398</v>
      </c>
      <c r="T467" s="17">
        <v>0.16870183679349299</v>
      </c>
      <c r="U467" s="17">
        <v>0.124693631221465</v>
      </c>
      <c r="V467" s="17">
        <v>0.19638772714974301</v>
      </c>
      <c r="W467" s="17">
        <v>0.19784106115458699</v>
      </c>
      <c r="X467" s="17">
        <v>0.32484623780227001</v>
      </c>
      <c r="Y467" s="17">
        <v>0.220019179708699</v>
      </c>
      <c r="Z467" s="17">
        <v>0.14186690761023099</v>
      </c>
      <c r="AA467" s="17">
        <v>0.27300199088365601</v>
      </c>
      <c r="AB467" s="17">
        <v>0.27853120114583202</v>
      </c>
      <c r="AC467" s="17">
        <v>0.25694861233199201</v>
      </c>
      <c r="AD467" s="17">
        <v>0.18669810782856699</v>
      </c>
      <c r="AE467" s="17"/>
      <c r="AF467" s="17">
        <v>0.19921770785873599</v>
      </c>
      <c r="AG467" s="17">
        <v>0.232545925527505</v>
      </c>
      <c r="AH467" s="17">
        <v>0.28436928205311601</v>
      </c>
      <c r="AI467" s="17"/>
      <c r="AJ467" s="17">
        <v>0.211166426473445</v>
      </c>
      <c r="AK467" s="17">
        <v>0.27141955335316198</v>
      </c>
      <c r="AL467" s="17">
        <v>0.19170149735314601</v>
      </c>
      <c r="AM467" s="17">
        <v>0.17709287226652601</v>
      </c>
      <c r="AN467" s="17">
        <v>0.26465521931562702</v>
      </c>
      <c r="AO467" s="17"/>
      <c r="AP467" s="17">
        <v>0.27263011712478902</v>
      </c>
      <c r="AQ467" s="17">
        <v>0.246626062958823</v>
      </c>
      <c r="AR467" s="17">
        <v>0.20302377997350099</v>
      </c>
      <c r="AS467" s="17">
        <v>0.19248014098191299</v>
      </c>
      <c r="AT467" s="17">
        <v>0.23185260722867301</v>
      </c>
      <c r="AU467" s="17">
        <v>0.182929944752657</v>
      </c>
      <c r="AV467" s="17"/>
      <c r="AW467" s="17">
        <v>0.208263845341944</v>
      </c>
      <c r="AX467" s="17">
        <v>0.23484128415977401</v>
      </c>
      <c r="AY467" s="17">
        <v>0.128767586613386</v>
      </c>
      <c r="AZ467" s="17">
        <v>0.14640635982705899</v>
      </c>
      <c r="BA467" s="17">
        <v>0.229973163618057</v>
      </c>
      <c r="BB467" s="17">
        <v>0.21505054515761099</v>
      </c>
      <c r="BC467" s="17">
        <v>0.206649500299426</v>
      </c>
      <c r="BD467" s="17">
        <v>0.21109999049854899</v>
      </c>
      <c r="BE467" s="17">
        <v>0.234041654442533</v>
      </c>
      <c r="BF467" s="17">
        <v>0.221654087154455</v>
      </c>
      <c r="BG467" s="17">
        <v>0.321370595245973</v>
      </c>
      <c r="BH467" s="17">
        <v>0.20639684733623301</v>
      </c>
      <c r="BI467" s="17">
        <v>0.39141628783394999</v>
      </c>
      <c r="BJ467" s="17">
        <v>0.26482628155634502</v>
      </c>
      <c r="BK467" s="17">
        <v>0.23488260060170901</v>
      </c>
      <c r="BL467" s="17">
        <v>0.24146334305599901</v>
      </c>
      <c r="BM467" s="17"/>
      <c r="BN467" s="17">
        <v>0.22654349110470001</v>
      </c>
      <c r="BO467" s="17" t="s">
        <v>234</v>
      </c>
      <c r="BP467" s="17"/>
      <c r="BQ467" s="17">
        <v>0.27332885358967401</v>
      </c>
      <c r="BR467" s="17">
        <v>0.26546668335206602</v>
      </c>
      <c r="BS467" s="17"/>
      <c r="BT467" s="17">
        <v>0.29129747565551001</v>
      </c>
      <c r="BU467" s="17"/>
      <c r="BV467" s="17">
        <v>0.16678324675414699</v>
      </c>
      <c r="BW467" s="17">
        <v>0.21259342606560999</v>
      </c>
      <c r="BX467" s="17">
        <v>0.24726514337682301</v>
      </c>
      <c r="BY467" s="17"/>
      <c r="BZ467" s="17">
        <v>0.26177945054471802</v>
      </c>
      <c r="CA467" s="17">
        <v>0.17874627393651801</v>
      </c>
      <c r="CB467" s="17">
        <v>0.233158513430192</v>
      </c>
      <c r="CC467" s="17">
        <v>0.239268706628817</v>
      </c>
      <c r="CD467" s="17">
        <v>0.19979341420706501</v>
      </c>
      <c r="CE467" s="17">
        <v>0.26162418462463699</v>
      </c>
      <c r="CF467" s="17">
        <v>0.239350854809455</v>
      </c>
      <c r="CG467" s="17"/>
      <c r="CH467" s="17">
        <v>0.30524516194683299</v>
      </c>
      <c r="CI467" s="17">
        <v>0.22960552949237401</v>
      </c>
      <c r="CJ467" s="17">
        <v>0.21882609426053601</v>
      </c>
      <c r="CK467" s="17">
        <v>0.19127614557501199</v>
      </c>
      <c r="CL467" s="17">
        <v>0.11985822402712901</v>
      </c>
    </row>
    <row r="468" spans="2:90" x14ac:dyDescent="0.3">
      <c r="B468" t="s">
        <v>221</v>
      </c>
      <c r="C468" s="17">
        <v>0.10188245583949</v>
      </c>
      <c r="D468" s="17">
        <v>0.12943665640565399</v>
      </c>
      <c r="E468" s="17">
        <v>7.7471922270626895E-2</v>
      </c>
      <c r="F468" s="17"/>
      <c r="G468" s="17">
        <v>0.134538510322991</v>
      </c>
      <c r="H468" s="17">
        <v>0.30642674903301997</v>
      </c>
      <c r="I468" s="17">
        <v>0.15102444177330401</v>
      </c>
      <c r="J468" s="17">
        <v>6.2016757329493202E-2</v>
      </c>
      <c r="K468" s="17">
        <v>1.38904188869817E-2</v>
      </c>
      <c r="L468" s="17">
        <v>1.39341889740278E-2</v>
      </c>
      <c r="M468" s="17"/>
      <c r="N468" s="17">
        <v>0.17389860356577</v>
      </c>
      <c r="O468" s="17">
        <v>0.11085752847111301</v>
      </c>
      <c r="P468" s="17">
        <v>7.1524038432889098E-2</v>
      </c>
      <c r="Q468" s="17">
        <v>3.6504918514440897E-2</v>
      </c>
      <c r="R468" s="17"/>
      <c r="S468" s="17">
        <v>0.18105295064590601</v>
      </c>
      <c r="T468" s="17">
        <v>0.114097950353724</v>
      </c>
      <c r="U468" s="17">
        <v>5.6595639434082697E-2</v>
      </c>
      <c r="V468" s="17">
        <v>0.112256358082077</v>
      </c>
      <c r="W468" s="17">
        <v>8.4033621011522106E-2</v>
      </c>
      <c r="X468" s="17">
        <v>0.123099967116463</v>
      </c>
      <c r="Y468" s="17">
        <v>6.8426964479594093E-2</v>
      </c>
      <c r="Z468" s="17">
        <v>9.5948701507103704E-2</v>
      </c>
      <c r="AA468" s="17">
        <v>6.4177452557726694E-2</v>
      </c>
      <c r="AB468" s="17">
        <v>6.7045207205396307E-2</v>
      </c>
      <c r="AC468" s="17">
        <v>0.10782563980102999</v>
      </c>
      <c r="AD468" s="17">
        <v>0.13226651765451</v>
      </c>
      <c r="AE468" s="17"/>
      <c r="AF468" s="17">
        <v>6.3653167896286597E-2</v>
      </c>
      <c r="AG468" s="17">
        <v>0.128952324091168</v>
      </c>
      <c r="AH468" s="17">
        <v>0.11795824991417</v>
      </c>
      <c r="AI468" s="17"/>
      <c r="AJ468" s="17">
        <v>9.5669780795194795E-2</v>
      </c>
      <c r="AK468" s="17">
        <v>0.13902096455424501</v>
      </c>
      <c r="AL468" s="17">
        <v>8.8123506684602004E-2</v>
      </c>
      <c r="AM468" s="17">
        <v>6.3409248531310705E-2</v>
      </c>
      <c r="AN468" s="17">
        <v>0.128847993359164</v>
      </c>
      <c r="AO468" s="17"/>
      <c r="AP468" s="17">
        <v>0.175397337031242</v>
      </c>
      <c r="AQ468" s="17">
        <v>0.113905082941789</v>
      </c>
      <c r="AR468" s="17">
        <v>7.5615000104561805E-2</v>
      </c>
      <c r="AS468" s="17">
        <v>4.6505177955306801E-2</v>
      </c>
      <c r="AT468" s="17">
        <v>0.19420928015175101</v>
      </c>
      <c r="AU468" s="17">
        <v>3.5575509371009603E-2</v>
      </c>
      <c r="AV468" s="17"/>
      <c r="AW468" s="17">
        <v>0</v>
      </c>
      <c r="AX468" s="17">
        <v>2.6372388449555199E-2</v>
      </c>
      <c r="AY468" s="17">
        <v>3.0520464208993001E-2</v>
      </c>
      <c r="AZ468" s="17">
        <v>6.5569277366099299E-2</v>
      </c>
      <c r="BA468" s="17">
        <v>3.72809824976E-2</v>
      </c>
      <c r="BB468" s="17">
        <v>0.108328122403362</v>
      </c>
      <c r="BC468" s="17">
        <v>0.11050812993307101</v>
      </c>
      <c r="BD468" s="17">
        <v>3.2025810778656599E-2</v>
      </c>
      <c r="BE468" s="17">
        <v>2.6370201516137701E-2</v>
      </c>
      <c r="BF468" s="17">
        <v>0.124099758917083</v>
      </c>
      <c r="BG468" s="17">
        <v>0.12987483133473199</v>
      </c>
      <c r="BH468" s="17">
        <v>0.22048277972727101</v>
      </c>
      <c r="BI468" s="17">
        <v>0.155498028148984</v>
      </c>
      <c r="BJ468" s="17">
        <v>0.118876683089298</v>
      </c>
      <c r="BK468" s="17">
        <v>0.296766255791518</v>
      </c>
      <c r="BL468" s="17">
        <v>0.21462009586174</v>
      </c>
      <c r="BM468" s="17"/>
      <c r="BN468" s="17">
        <v>0.102281797164122</v>
      </c>
      <c r="BO468" s="17" t="s">
        <v>234</v>
      </c>
      <c r="BP468" s="17"/>
      <c r="BQ468" s="17">
        <v>0.17535960182940899</v>
      </c>
      <c r="BR468" s="17">
        <v>5.5728838248516703E-2</v>
      </c>
      <c r="BS468" s="17"/>
      <c r="BT468" s="17">
        <v>0.174273912477135</v>
      </c>
      <c r="BU468" s="17"/>
      <c r="BV468" s="17">
        <v>6.28445993425613E-2</v>
      </c>
      <c r="BW468" s="17">
        <v>0.15466646842241499</v>
      </c>
      <c r="BX468" s="17">
        <v>9.9389513451466294E-2</v>
      </c>
      <c r="BY468" s="17"/>
      <c r="BZ468" s="17">
        <v>2.1964801435094598E-2</v>
      </c>
      <c r="CA468" s="17">
        <v>7.9720606520584006E-2</v>
      </c>
      <c r="CB468" s="17">
        <v>6.05830463273095E-2</v>
      </c>
      <c r="CC468" s="17">
        <v>9.9158456765953404E-2</v>
      </c>
      <c r="CD468" s="17">
        <v>0.104010917554256</v>
      </c>
      <c r="CE468" s="17">
        <v>0.12698223689670399</v>
      </c>
      <c r="CF468" s="17">
        <v>0.22604961051978101</v>
      </c>
      <c r="CG468" s="17"/>
      <c r="CH468" s="17">
        <v>0.13357962846744501</v>
      </c>
      <c r="CI468" s="17">
        <v>0.139207521078649</v>
      </c>
      <c r="CJ468" s="17">
        <v>7.8537236420138004E-2</v>
      </c>
      <c r="CK468" s="17">
        <v>3.3726187437984501E-2</v>
      </c>
      <c r="CL468" s="17">
        <v>5.9211978802151101E-2</v>
      </c>
    </row>
    <row r="469" spans="2:90" x14ac:dyDescent="0.3">
      <c r="B469" t="s">
        <v>222</v>
      </c>
      <c r="C469" s="17">
        <v>5.3890034467475298E-2</v>
      </c>
      <c r="D469" s="17">
        <v>6.5845801224214906E-2</v>
      </c>
      <c r="E469" s="17">
        <v>4.3313597230829497E-2</v>
      </c>
      <c r="F469" s="17"/>
      <c r="G469" s="17">
        <v>0.22567448311221899</v>
      </c>
      <c r="H469" s="17">
        <v>0.12986446437312901</v>
      </c>
      <c r="I469" s="17">
        <v>7.8209048765248299E-2</v>
      </c>
      <c r="J469" s="17">
        <v>1.4137784964162599E-2</v>
      </c>
      <c r="K469" s="17">
        <v>1.81023928508053E-2</v>
      </c>
      <c r="L469" s="17">
        <v>2.96638371631734E-3</v>
      </c>
      <c r="M469" s="17"/>
      <c r="N469" s="17">
        <v>0.103624231627341</v>
      </c>
      <c r="O469" s="17">
        <v>3.9345348532315597E-2</v>
      </c>
      <c r="P469" s="17">
        <v>2.6471802891631899E-2</v>
      </c>
      <c r="Q469" s="17">
        <v>3.3832972837272199E-2</v>
      </c>
      <c r="R469" s="17"/>
      <c r="S469" s="17">
        <v>0.10830330230091301</v>
      </c>
      <c r="T469" s="17">
        <v>3.07792010731457E-2</v>
      </c>
      <c r="U469" s="17">
        <v>3.1145144986644901E-2</v>
      </c>
      <c r="V469" s="17">
        <v>3.3426206899532199E-2</v>
      </c>
      <c r="W469" s="17">
        <v>4.42522708833245E-2</v>
      </c>
      <c r="X469" s="17">
        <v>3.2441992966441E-2</v>
      </c>
      <c r="Y469" s="17">
        <v>2.1601989046338501E-2</v>
      </c>
      <c r="Z469" s="17">
        <v>8.11166586916095E-2</v>
      </c>
      <c r="AA469" s="17">
        <v>6.8644016422470505E-2</v>
      </c>
      <c r="AB469" s="17">
        <v>4.6048563670619297E-2</v>
      </c>
      <c r="AC469" s="17">
        <v>6.7196771805711597E-2</v>
      </c>
      <c r="AD469" s="17">
        <v>0.12976194078488301</v>
      </c>
      <c r="AE469" s="17"/>
      <c r="AF469" s="17">
        <v>3.3725925170206998E-2</v>
      </c>
      <c r="AG469" s="17">
        <v>5.6878127349476698E-2</v>
      </c>
      <c r="AH469" s="17">
        <v>6.5926167494825702E-2</v>
      </c>
      <c r="AI469" s="17"/>
      <c r="AJ469" s="17">
        <v>4.3672043007809198E-2</v>
      </c>
      <c r="AK469" s="17">
        <v>7.2020045951554507E-2</v>
      </c>
      <c r="AL469" s="17">
        <v>3.0219580863404E-2</v>
      </c>
      <c r="AM469" s="17">
        <v>5.33827572356688E-2</v>
      </c>
      <c r="AN469" s="17">
        <v>6.0336026435796199E-2</v>
      </c>
      <c r="AO469" s="17"/>
      <c r="AP469" s="17">
        <v>8.6563089252287603E-2</v>
      </c>
      <c r="AQ469" s="17">
        <v>4.7978140909284601E-2</v>
      </c>
      <c r="AR469" s="17">
        <v>1.8466388405158601E-2</v>
      </c>
      <c r="AS469" s="17">
        <v>5.3269726879849898E-2</v>
      </c>
      <c r="AT469" s="17">
        <v>9.4695969781500799E-2</v>
      </c>
      <c r="AU469" s="17">
        <v>0</v>
      </c>
      <c r="AV469" s="17"/>
      <c r="AW469" s="17">
        <v>0.208000471492859</v>
      </c>
      <c r="AX469" s="17">
        <v>2.5293912430881499E-2</v>
      </c>
      <c r="AY469" s="17">
        <v>0</v>
      </c>
      <c r="AZ469" s="17">
        <v>1.9243914360238801E-2</v>
      </c>
      <c r="BA469" s="17">
        <v>3.8390875079994898E-2</v>
      </c>
      <c r="BB469" s="17">
        <v>4.0818172875785298E-2</v>
      </c>
      <c r="BC469" s="17">
        <v>2.79368708770606E-2</v>
      </c>
      <c r="BD469" s="17">
        <v>3.9870450653561901E-2</v>
      </c>
      <c r="BE469" s="17">
        <v>2.4435684533561101E-2</v>
      </c>
      <c r="BF469" s="17">
        <v>4.7097857346545702E-2</v>
      </c>
      <c r="BG469" s="17">
        <v>2.8179151855146699E-2</v>
      </c>
      <c r="BH469" s="17">
        <v>4.4713705009564501E-2</v>
      </c>
      <c r="BI469" s="17">
        <v>6.3943145653785699E-2</v>
      </c>
      <c r="BJ469" s="17">
        <v>9.7341967988794395E-2</v>
      </c>
      <c r="BK469" s="17">
        <v>5.5512313763483902E-2</v>
      </c>
      <c r="BL469" s="17">
        <v>0.23168745141403499</v>
      </c>
      <c r="BM469" s="17"/>
      <c r="BN469" s="17">
        <v>5.4101263354445199E-2</v>
      </c>
      <c r="BO469" s="17" t="s">
        <v>234</v>
      </c>
      <c r="BP469" s="17"/>
      <c r="BQ469" s="17">
        <v>8.7105828170244606E-2</v>
      </c>
      <c r="BR469" s="17">
        <v>5.6277645539294097E-2</v>
      </c>
      <c r="BS469" s="17"/>
      <c r="BT469" s="17">
        <v>0.12539581415635601</v>
      </c>
      <c r="BU469" s="17"/>
      <c r="BV469" s="17">
        <v>3.9626639585130199E-2</v>
      </c>
      <c r="BW469" s="17">
        <v>4.5475344096122701E-2</v>
      </c>
      <c r="BX469" s="17">
        <v>6.2704934086844702E-2</v>
      </c>
      <c r="BY469" s="17"/>
      <c r="BZ469" s="17">
        <v>2.1219459370021301E-2</v>
      </c>
      <c r="CA469" s="17">
        <v>3.7256332617418501E-2</v>
      </c>
      <c r="CB469" s="17">
        <v>2.5646191510265801E-2</v>
      </c>
      <c r="CC469" s="17">
        <v>3.7835494392136002E-2</v>
      </c>
      <c r="CD469" s="17">
        <v>5.1451994317675602E-2</v>
      </c>
      <c r="CE469" s="17">
        <v>8.4239415332604997E-2</v>
      </c>
      <c r="CF469" s="17">
        <v>0.13310357836498199</v>
      </c>
      <c r="CG469" s="17"/>
      <c r="CH469" s="17">
        <v>0.157330150382335</v>
      </c>
      <c r="CI469" s="17">
        <v>5.5426111630151598E-2</v>
      </c>
      <c r="CJ469" s="17">
        <v>2.9962400412799101E-2</v>
      </c>
      <c r="CK469" s="17">
        <v>4.0664340593143597E-2</v>
      </c>
      <c r="CL469" s="17">
        <v>0</v>
      </c>
    </row>
    <row r="470" spans="2:90" x14ac:dyDescent="0.3">
      <c r="B470" t="s">
        <v>223</v>
      </c>
      <c r="C470" s="17">
        <v>0.448366503358478</v>
      </c>
      <c r="D470" s="17">
        <v>0.38991331130699503</v>
      </c>
      <c r="E470" s="17">
        <v>0.50120018037392</v>
      </c>
      <c r="F470" s="17"/>
      <c r="G470" s="17">
        <v>4.0284156104442602E-2</v>
      </c>
      <c r="H470" s="17">
        <v>4.0558208742619402E-2</v>
      </c>
      <c r="I470" s="17">
        <v>0.11149257677093601</v>
      </c>
      <c r="J470" s="17">
        <v>0.44547269366148801</v>
      </c>
      <c r="K470" s="17">
        <v>0.70411496316405298</v>
      </c>
      <c r="L470" s="17">
        <v>0.85783790810309501</v>
      </c>
      <c r="M470" s="17"/>
      <c r="N470" s="17">
        <v>0.306499091810438</v>
      </c>
      <c r="O470" s="17">
        <v>0.47248423440685999</v>
      </c>
      <c r="P470" s="17">
        <v>0.46926563259564702</v>
      </c>
      <c r="Q470" s="17">
        <v>0.58057973633887905</v>
      </c>
      <c r="R470" s="17"/>
      <c r="S470" s="17">
        <v>0.211308151918049</v>
      </c>
      <c r="T470" s="17">
        <v>0.49250195869213298</v>
      </c>
      <c r="U470" s="17">
        <v>0.65237010053945299</v>
      </c>
      <c r="V470" s="17">
        <v>0.53784974982121903</v>
      </c>
      <c r="W470" s="17">
        <v>0.44243588660343403</v>
      </c>
      <c r="X470" s="17">
        <v>0.38151130249377901</v>
      </c>
      <c r="Y470" s="17">
        <v>0.59127215847654302</v>
      </c>
      <c r="Z470" s="17">
        <v>0.53931857733038302</v>
      </c>
      <c r="AA470" s="17">
        <v>0.41162413507479201</v>
      </c>
      <c r="AB470" s="17">
        <v>0.43340223522225502</v>
      </c>
      <c r="AC470" s="17">
        <v>0.45460451171913002</v>
      </c>
      <c r="AD470" s="17">
        <v>0.26769522713538202</v>
      </c>
      <c r="AE470" s="17"/>
      <c r="AF470" s="17">
        <v>0.54363191041125203</v>
      </c>
      <c r="AG470" s="17">
        <v>0.40712920000536101</v>
      </c>
      <c r="AH470" s="17">
        <v>0.33680116948768601</v>
      </c>
      <c r="AI470" s="17"/>
      <c r="AJ470" s="17">
        <v>0.52530286220332301</v>
      </c>
      <c r="AK470" s="17">
        <v>0.34842585612906202</v>
      </c>
      <c r="AL470" s="17">
        <v>0.61143528685344894</v>
      </c>
      <c r="AM470" s="17">
        <v>0.47144198871830201</v>
      </c>
      <c r="AN470" s="17">
        <v>0.37418942407530498</v>
      </c>
      <c r="AO470" s="17"/>
      <c r="AP470" s="17">
        <v>0.28156854655261698</v>
      </c>
      <c r="AQ470" s="17">
        <v>0.44530414156982501</v>
      </c>
      <c r="AR470" s="17">
        <v>0.57360770602553302</v>
      </c>
      <c r="AS470" s="17">
        <v>0.51950988086667704</v>
      </c>
      <c r="AT470" s="17">
        <v>0.30121391769822498</v>
      </c>
      <c r="AU470" s="17">
        <v>0.67033176295466002</v>
      </c>
      <c r="AV470" s="17"/>
      <c r="AW470" s="17">
        <v>0.58373568316519597</v>
      </c>
      <c r="AX470" s="17">
        <v>0.45322121314979102</v>
      </c>
      <c r="AY470" s="17">
        <v>0.72192664474852797</v>
      </c>
      <c r="AZ470" s="17">
        <v>0.59086807488512905</v>
      </c>
      <c r="BA470" s="17">
        <v>0.47373970021859502</v>
      </c>
      <c r="BB470" s="17">
        <v>0.50862483127566405</v>
      </c>
      <c r="BC470" s="17">
        <v>0.50425234472101399</v>
      </c>
      <c r="BD470" s="17">
        <v>0.52638002599378797</v>
      </c>
      <c r="BE470" s="17">
        <v>0.54510288109175697</v>
      </c>
      <c r="BF470" s="17">
        <v>0.49679033155419799</v>
      </c>
      <c r="BG470" s="17">
        <v>0.36540972354428303</v>
      </c>
      <c r="BH470" s="17">
        <v>0.38298670465441498</v>
      </c>
      <c r="BI470" s="17">
        <v>0.257827018353043</v>
      </c>
      <c r="BJ470" s="17">
        <v>0.30321872194462501</v>
      </c>
      <c r="BK470" s="17">
        <v>0.24558263993913701</v>
      </c>
      <c r="BL470" s="17">
        <v>7.2960742580834501E-2</v>
      </c>
      <c r="BM470" s="17"/>
      <c r="BN470" s="17">
        <v>0.44687077695960098</v>
      </c>
      <c r="BO470" s="17" t="s">
        <v>234</v>
      </c>
      <c r="BP470" s="17"/>
      <c r="BQ470" s="17">
        <v>0.29013932304520101</v>
      </c>
      <c r="BR470" s="17">
        <v>0.44880162296083997</v>
      </c>
      <c r="BS470" s="17"/>
      <c r="BT470" s="17">
        <v>0.206676145295074</v>
      </c>
      <c r="BU470" s="17"/>
      <c r="BV470" s="17">
        <v>0.53583594053824102</v>
      </c>
      <c r="BW470" s="17">
        <v>0.37028595147673798</v>
      </c>
      <c r="BX470" s="17">
        <v>0.44277204914127999</v>
      </c>
      <c r="BY470" s="17"/>
      <c r="BZ470" s="17">
        <v>0.32546183038721199</v>
      </c>
      <c r="CA470" s="17">
        <v>0.51216729579911402</v>
      </c>
      <c r="CB470" s="17">
        <v>0.47580290303731798</v>
      </c>
      <c r="CC470" s="17">
        <v>0.44366924434068</v>
      </c>
      <c r="CD470" s="17">
        <v>0.534017577616686</v>
      </c>
      <c r="CE470" s="17">
        <v>0.38924974221930198</v>
      </c>
      <c r="CF470" s="17">
        <v>0.27812829289961699</v>
      </c>
      <c r="CG470" s="17"/>
      <c r="CH470" s="17">
        <v>0.241277538258167</v>
      </c>
      <c r="CI470" s="17">
        <v>0.45852152812296199</v>
      </c>
      <c r="CJ470" s="17">
        <v>0.51207971375283001</v>
      </c>
      <c r="CK470" s="17">
        <v>0.42092992700613202</v>
      </c>
      <c r="CL470" s="17">
        <v>0.434122451155455</v>
      </c>
    </row>
    <row r="471" spans="2:90" x14ac:dyDescent="0.3">
      <c r="B471" t="s">
        <v>118</v>
      </c>
      <c r="C471" s="17">
        <v>1.19733037217656E-2</v>
      </c>
      <c r="D471" s="17">
        <v>9.6439113234330805E-3</v>
      </c>
      <c r="E471" s="17">
        <v>1.40694464934431E-2</v>
      </c>
      <c r="F471" s="17"/>
      <c r="G471" s="17">
        <v>0</v>
      </c>
      <c r="H471" s="17">
        <v>3.9272216782553397E-3</v>
      </c>
      <c r="I471" s="17">
        <v>1.35494817442666E-2</v>
      </c>
      <c r="J471" s="17">
        <v>1.8823455106269701E-2</v>
      </c>
      <c r="K471" s="17">
        <v>1.53739967663263E-2</v>
      </c>
      <c r="L471" s="17">
        <v>1.1936999032662E-2</v>
      </c>
      <c r="M471" s="17"/>
      <c r="N471" s="17">
        <v>7.2299055246061597E-3</v>
      </c>
      <c r="O471" s="17">
        <v>9.0431257307364704E-3</v>
      </c>
      <c r="P471" s="17">
        <v>1.2578003819729899E-2</v>
      </c>
      <c r="Q471" s="17">
        <v>1.98029198889745E-2</v>
      </c>
      <c r="R471" s="17"/>
      <c r="S471" s="17">
        <v>1.33697093242533E-2</v>
      </c>
      <c r="T471" s="17">
        <v>1.7457336210884002E-2</v>
      </c>
      <c r="U471" s="17">
        <v>0</v>
      </c>
      <c r="V471" s="17">
        <v>1.8456717051572799E-2</v>
      </c>
      <c r="W471" s="17">
        <v>1.0870208980574E-2</v>
      </c>
      <c r="X471" s="17">
        <v>2.6923266248611698E-2</v>
      </c>
      <c r="Y471" s="17">
        <v>1.89302230300556E-2</v>
      </c>
      <c r="Z471" s="17">
        <v>1.7309518084906401E-2</v>
      </c>
      <c r="AA471" s="17">
        <v>0</v>
      </c>
      <c r="AB471" s="17">
        <v>0</v>
      </c>
      <c r="AC471" s="17">
        <v>1.8583355791646598E-2</v>
      </c>
      <c r="AD471" s="17">
        <v>0</v>
      </c>
      <c r="AE471" s="17"/>
      <c r="AF471" s="17">
        <v>1.36149048313607E-2</v>
      </c>
      <c r="AG471" s="17">
        <v>7.8362663939865705E-3</v>
      </c>
      <c r="AH471" s="17">
        <v>2.4313418043566098E-2</v>
      </c>
      <c r="AI471" s="17"/>
      <c r="AJ471" s="17">
        <v>1.49841293815539E-2</v>
      </c>
      <c r="AK471" s="17">
        <v>5.9497303011150204E-3</v>
      </c>
      <c r="AL471" s="17">
        <v>0</v>
      </c>
      <c r="AM471" s="17">
        <v>1.19231083486814E-2</v>
      </c>
      <c r="AN471" s="17">
        <v>6.2431630348792899E-2</v>
      </c>
      <c r="AO471" s="17"/>
      <c r="AP471" s="17">
        <v>2.4345711190954002E-3</v>
      </c>
      <c r="AQ471" s="17">
        <v>8.8934366015071195E-3</v>
      </c>
      <c r="AR471" s="17">
        <v>0</v>
      </c>
      <c r="AS471" s="17">
        <v>1.2271630714527901E-2</v>
      </c>
      <c r="AT471" s="17">
        <v>7.7665989230959201E-2</v>
      </c>
      <c r="AU471" s="17">
        <v>3.0231344164861298E-2</v>
      </c>
      <c r="AV471" s="17"/>
      <c r="AW471" s="17">
        <v>0</v>
      </c>
      <c r="AX471" s="17">
        <v>0</v>
      </c>
      <c r="AY471" s="17">
        <v>0</v>
      </c>
      <c r="AZ471" s="17">
        <v>0</v>
      </c>
      <c r="BA471" s="17">
        <v>4.6236031841990002E-2</v>
      </c>
      <c r="BB471" s="17">
        <v>0</v>
      </c>
      <c r="BC471" s="17">
        <v>1.0251639562558E-2</v>
      </c>
      <c r="BD471" s="17">
        <v>2.2896449862073499E-2</v>
      </c>
      <c r="BE471" s="17">
        <v>0</v>
      </c>
      <c r="BF471" s="17">
        <v>0</v>
      </c>
      <c r="BG471" s="17">
        <v>1.0543071950645201E-2</v>
      </c>
      <c r="BH471" s="17">
        <v>1.3179224744646299E-2</v>
      </c>
      <c r="BI471" s="17">
        <v>0</v>
      </c>
      <c r="BJ471" s="17">
        <v>0</v>
      </c>
      <c r="BK471" s="17">
        <v>0</v>
      </c>
      <c r="BL471" s="17">
        <v>7.4095897638572798E-3</v>
      </c>
      <c r="BM471" s="17"/>
      <c r="BN471" s="17">
        <v>1.1353762928502001E-2</v>
      </c>
      <c r="BO471" s="17" t="s">
        <v>234</v>
      </c>
      <c r="BP471" s="17"/>
      <c r="BQ471" s="17">
        <v>2.6600569163991701E-3</v>
      </c>
      <c r="BR471" s="17">
        <v>8.5276423979257603E-3</v>
      </c>
      <c r="BS471" s="17"/>
      <c r="BT471" s="17">
        <v>5.3430990388491197E-3</v>
      </c>
      <c r="BU471" s="17"/>
      <c r="BV471" s="17">
        <v>1.8883271289553201E-2</v>
      </c>
      <c r="BW471" s="17">
        <v>1.1341468076610199E-2</v>
      </c>
      <c r="BX471" s="17">
        <v>9.7054032996811198E-3</v>
      </c>
      <c r="BY471" s="17"/>
      <c r="BZ471" s="17">
        <v>9.6693701805962498E-3</v>
      </c>
      <c r="CA471" s="17">
        <v>6.1905279313685096E-3</v>
      </c>
      <c r="CB471" s="17">
        <v>1.1242189244150699E-2</v>
      </c>
      <c r="CC471" s="17">
        <v>1.31063208733326E-2</v>
      </c>
      <c r="CD471" s="17">
        <v>1.50092406769633E-2</v>
      </c>
      <c r="CE471" s="17">
        <v>6.2760630911673802E-3</v>
      </c>
      <c r="CF471" s="17">
        <v>1.5105867164366999E-2</v>
      </c>
      <c r="CG471" s="17"/>
      <c r="CH471" s="17">
        <v>1.9317752573726001E-2</v>
      </c>
      <c r="CI471" s="17">
        <v>8.6539445440769296E-3</v>
      </c>
      <c r="CJ471" s="17">
        <v>1.66215256316216E-2</v>
      </c>
      <c r="CK471" s="17">
        <v>0</v>
      </c>
      <c r="CL471" s="17">
        <v>2.64601441419752E-2</v>
      </c>
    </row>
    <row r="472" spans="2:90" x14ac:dyDescent="0.3">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row>
    <row r="473" spans="2:90" x14ac:dyDescent="0.3">
      <c r="B473" s="6" t="s">
        <v>239</v>
      </c>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row>
    <row r="474" spans="2:90" x14ac:dyDescent="0.3">
      <c r="B474" s="24" t="s">
        <v>110</v>
      </c>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row>
    <row r="475" spans="2:90" x14ac:dyDescent="0.3">
      <c r="B475" t="s">
        <v>236</v>
      </c>
      <c r="C475" s="17">
        <v>0.21844807024170801</v>
      </c>
      <c r="D475" s="17">
        <v>0.22338503319213901</v>
      </c>
      <c r="E475" s="17">
        <v>0.21330813692903999</v>
      </c>
      <c r="F475" s="17"/>
      <c r="G475" s="17">
        <v>0.22075207312553599</v>
      </c>
      <c r="H475" s="17">
        <v>0.27577010362721699</v>
      </c>
      <c r="I475" s="17">
        <v>0.18638662406504899</v>
      </c>
      <c r="J475" s="17">
        <v>0.16770839975288199</v>
      </c>
      <c r="K475" s="17">
        <v>0.18839202652347101</v>
      </c>
      <c r="L475" s="17">
        <v>0.25768317538840002</v>
      </c>
      <c r="M475" s="17"/>
      <c r="N475" s="17">
        <v>0.27768025388948198</v>
      </c>
      <c r="O475" s="17">
        <v>0.25139761172464198</v>
      </c>
      <c r="P475" s="17">
        <v>0.177374343246993</v>
      </c>
      <c r="Q475" s="17">
        <v>0.15681000571095899</v>
      </c>
      <c r="R475" s="17"/>
      <c r="S475" s="17">
        <v>0.30086559617563002</v>
      </c>
      <c r="T475" s="17">
        <v>0.34223140943976299</v>
      </c>
      <c r="U475" s="17">
        <v>0.17935508565179101</v>
      </c>
      <c r="V475" s="17">
        <v>0.20194968918519701</v>
      </c>
      <c r="W475" s="17">
        <v>0.14270594735963099</v>
      </c>
      <c r="X475" s="17">
        <v>0.15671742603713901</v>
      </c>
      <c r="Y475" s="17">
        <v>0.17109698273333701</v>
      </c>
      <c r="Z475" s="17">
        <v>0.169879890017991</v>
      </c>
      <c r="AA475" s="17">
        <v>0.169205441018074</v>
      </c>
      <c r="AB475" s="17">
        <v>0.22141295834055499</v>
      </c>
      <c r="AC475" s="17">
        <v>0.188452618162047</v>
      </c>
      <c r="AD475" s="17">
        <v>0.22315833457622899</v>
      </c>
      <c r="AE475" s="17"/>
      <c r="AF475" s="17">
        <v>0.19625320708064201</v>
      </c>
      <c r="AG475" s="17">
        <v>0.25761459228695899</v>
      </c>
      <c r="AH475" s="17">
        <v>0.17711549905064</v>
      </c>
      <c r="AI475" s="17"/>
      <c r="AJ475" s="17">
        <v>0.239242848524471</v>
      </c>
      <c r="AK475" s="17">
        <v>0.22064440359573101</v>
      </c>
      <c r="AL475" s="17">
        <v>0.30332060287963503</v>
      </c>
      <c r="AM475" s="17">
        <v>0.16099005052430099</v>
      </c>
      <c r="AN475" s="17">
        <v>0.25802531596998601</v>
      </c>
      <c r="AO475" s="17"/>
      <c r="AP475" s="17">
        <v>0.26013375749211898</v>
      </c>
      <c r="AQ475" s="17">
        <v>0.26264052763492701</v>
      </c>
      <c r="AR475" s="17">
        <v>0.21744175057755499</v>
      </c>
      <c r="AS475" s="17">
        <v>0.17120246755600399</v>
      </c>
      <c r="AT475" s="17">
        <v>0.23192375030444001</v>
      </c>
      <c r="AU475" s="17">
        <v>0.21931195889241301</v>
      </c>
      <c r="AV475" s="17"/>
      <c r="AW475" s="17">
        <v>9.9907380991129294E-2</v>
      </c>
      <c r="AX475" s="17">
        <v>0.18158358572098199</v>
      </c>
      <c r="AY475" s="17">
        <v>0.153353338538435</v>
      </c>
      <c r="AZ475" s="17">
        <v>0.144404158821718</v>
      </c>
      <c r="BA475" s="17">
        <v>0.15485050577958601</v>
      </c>
      <c r="BB475" s="17">
        <v>0.188315770467748</v>
      </c>
      <c r="BC475" s="17">
        <v>0.20143250422596001</v>
      </c>
      <c r="BD475" s="17">
        <v>0.243580151241576</v>
      </c>
      <c r="BE475" s="17">
        <v>0.20139241732995899</v>
      </c>
      <c r="BF475" s="17">
        <v>0.201941010439218</v>
      </c>
      <c r="BG475" s="17">
        <v>0.262939280735561</v>
      </c>
      <c r="BH475" s="17">
        <v>0.258492101773585</v>
      </c>
      <c r="BI475" s="17">
        <v>0.33421389673087099</v>
      </c>
      <c r="BJ475" s="17">
        <v>0.30725091881463201</v>
      </c>
      <c r="BK475" s="17">
        <v>0.42517950293833201</v>
      </c>
      <c r="BL475" s="17">
        <v>0.35013683806504697</v>
      </c>
      <c r="BM475" s="17"/>
      <c r="BN475" s="17">
        <v>0.231983644943272</v>
      </c>
      <c r="BO475" s="17">
        <v>0.19870761603873399</v>
      </c>
      <c r="BP475" s="17"/>
      <c r="BQ475" s="17">
        <v>0.27110710699638402</v>
      </c>
      <c r="BR475" s="17">
        <v>0.151658059708878</v>
      </c>
      <c r="BS475" s="17"/>
      <c r="BT475" s="17">
        <v>0.214806203071538</v>
      </c>
      <c r="BU475" s="17"/>
      <c r="BV475" s="17">
        <v>0.19571653938591299</v>
      </c>
      <c r="BW475" s="17">
        <v>0.239224892476706</v>
      </c>
      <c r="BX475" s="17">
        <v>0.22088688448458901</v>
      </c>
      <c r="BY475" s="17"/>
      <c r="BZ475" s="17">
        <v>0.200212558785098</v>
      </c>
      <c r="CA475" s="17">
        <v>0.166297156216651</v>
      </c>
      <c r="CB475" s="17">
        <v>0.165650960210242</v>
      </c>
      <c r="CC475" s="17">
        <v>0.142028135814499</v>
      </c>
      <c r="CD475" s="17">
        <v>0.22666362699519299</v>
      </c>
      <c r="CE475" s="17">
        <v>0.30863660276306598</v>
      </c>
      <c r="CF475" s="17">
        <v>0.34175109245129998</v>
      </c>
      <c r="CG475" s="17"/>
      <c r="CH475" s="17">
        <v>0.36163558885355102</v>
      </c>
      <c r="CI475" s="17">
        <v>0.28036251706015503</v>
      </c>
      <c r="CJ475" s="17">
        <v>0.163191119500078</v>
      </c>
      <c r="CK475" s="17">
        <v>0.13770898136586199</v>
      </c>
      <c r="CL475" s="17">
        <v>0.116163877528433</v>
      </c>
    </row>
    <row r="476" spans="2:90" x14ac:dyDescent="0.3">
      <c r="B476" t="s">
        <v>237</v>
      </c>
      <c r="C476" s="17">
        <v>0.44532333563723903</v>
      </c>
      <c r="D476" s="17">
        <v>0.45577947048004702</v>
      </c>
      <c r="E476" s="17">
        <v>0.43671825368746298</v>
      </c>
      <c r="F476" s="17"/>
      <c r="G476" s="17">
        <v>0.50948546061411804</v>
      </c>
      <c r="H476" s="17">
        <v>0.47057365905293702</v>
      </c>
      <c r="I476" s="17">
        <v>0.43366438983181999</v>
      </c>
      <c r="J476" s="17">
        <v>0.45159917299343799</v>
      </c>
      <c r="K476" s="17">
        <v>0.42981036083385399</v>
      </c>
      <c r="L476" s="17">
        <v>0.39692967313404098</v>
      </c>
      <c r="M476" s="17"/>
      <c r="N476" s="17">
        <v>0.48034081527876799</v>
      </c>
      <c r="O476" s="17">
        <v>0.429282923651019</v>
      </c>
      <c r="P476" s="17">
        <v>0.47516871315697701</v>
      </c>
      <c r="Q476" s="17">
        <v>0.40057943121741602</v>
      </c>
      <c r="R476" s="17"/>
      <c r="S476" s="17">
        <v>0.41608064600934302</v>
      </c>
      <c r="T476" s="17">
        <v>0.43083625145860799</v>
      </c>
      <c r="U476" s="17">
        <v>0.47340250642669301</v>
      </c>
      <c r="V476" s="17">
        <v>0.47494785577582699</v>
      </c>
      <c r="W476" s="17">
        <v>0.53881595544069105</v>
      </c>
      <c r="X476" s="17">
        <v>0.42612241886567798</v>
      </c>
      <c r="Y476" s="17">
        <v>0.39689592495611598</v>
      </c>
      <c r="Z476" s="17">
        <v>0.36014604943058198</v>
      </c>
      <c r="AA476" s="17">
        <v>0.45155846896871399</v>
      </c>
      <c r="AB476" s="17">
        <v>0.47375241702369603</v>
      </c>
      <c r="AC476" s="17">
        <v>0.44006692342334902</v>
      </c>
      <c r="AD476" s="17">
        <v>0.464211436987224</v>
      </c>
      <c r="AE476" s="17"/>
      <c r="AF476" s="17">
        <v>0.45332873904941301</v>
      </c>
      <c r="AG476" s="17">
        <v>0.43139171789984199</v>
      </c>
      <c r="AH476" s="17">
        <v>0.44719793770683802</v>
      </c>
      <c r="AI476" s="17"/>
      <c r="AJ476" s="17">
        <v>0.50703594631562199</v>
      </c>
      <c r="AK476" s="17">
        <v>0.46828075467047903</v>
      </c>
      <c r="AL476" s="17">
        <v>0.42331091752705502</v>
      </c>
      <c r="AM476" s="17">
        <v>0.42358538547567598</v>
      </c>
      <c r="AN476" s="17">
        <v>0.38683548202802198</v>
      </c>
      <c r="AO476" s="17"/>
      <c r="AP476" s="17">
        <v>0.46989535035946201</v>
      </c>
      <c r="AQ476" s="17">
        <v>0.487571253479817</v>
      </c>
      <c r="AR476" s="17">
        <v>0.50639860491375499</v>
      </c>
      <c r="AS476" s="17">
        <v>0.42271982370425198</v>
      </c>
      <c r="AT476" s="17">
        <v>0.38678003613484102</v>
      </c>
      <c r="AU476" s="17">
        <v>0.38382092348031299</v>
      </c>
      <c r="AV476" s="17"/>
      <c r="AW476" s="17">
        <v>0.44533802012148299</v>
      </c>
      <c r="AX476" s="17">
        <v>0.423141810644456</v>
      </c>
      <c r="AY476" s="17">
        <v>0.43556918954061302</v>
      </c>
      <c r="AZ476" s="17">
        <v>0.38448189562544399</v>
      </c>
      <c r="BA476" s="17">
        <v>0.40973044150739701</v>
      </c>
      <c r="BB476" s="17">
        <v>0.44089434363548302</v>
      </c>
      <c r="BC476" s="17">
        <v>0.49623902862916303</v>
      </c>
      <c r="BD476" s="17">
        <v>0.447816789412262</v>
      </c>
      <c r="BE476" s="17">
        <v>0.466232722964875</v>
      </c>
      <c r="BF476" s="17">
        <v>0.53864271393560803</v>
      </c>
      <c r="BG476" s="17">
        <v>0.48975793395038297</v>
      </c>
      <c r="BH476" s="17">
        <v>0.473946740377028</v>
      </c>
      <c r="BI476" s="17">
        <v>0.395985930352587</v>
      </c>
      <c r="BJ476" s="17">
        <v>0.56307628919861397</v>
      </c>
      <c r="BK476" s="17">
        <v>0.40543990688787801</v>
      </c>
      <c r="BL476" s="17">
        <v>0.43363635017596203</v>
      </c>
      <c r="BM476" s="17"/>
      <c r="BN476" s="17">
        <v>0.45824326756948403</v>
      </c>
      <c r="BO476" s="17">
        <v>0.43284842102034599</v>
      </c>
      <c r="BP476" s="17"/>
      <c r="BQ476" s="17">
        <v>0.467094041025234</v>
      </c>
      <c r="BR476" s="17">
        <v>0.470448433626586</v>
      </c>
      <c r="BS476" s="17"/>
      <c r="BT476" s="17">
        <v>0.55654016757693203</v>
      </c>
      <c r="BU476" s="17"/>
      <c r="BV476" s="17">
        <v>0.419171831739726</v>
      </c>
      <c r="BW476" s="17">
        <v>0.45948955384781298</v>
      </c>
      <c r="BX476" s="17">
        <v>0.45694483222999199</v>
      </c>
      <c r="BY476" s="17"/>
      <c r="BZ476" s="17">
        <v>0.32639157048300699</v>
      </c>
      <c r="CA476" s="17">
        <v>0.40863629420741499</v>
      </c>
      <c r="CB476" s="17">
        <v>0.43844608603379298</v>
      </c>
      <c r="CC476" s="17">
        <v>0.55503458323830601</v>
      </c>
      <c r="CD476" s="17">
        <v>0.496016909844401</v>
      </c>
      <c r="CE476" s="17">
        <v>0.48859731552878299</v>
      </c>
      <c r="CF476" s="17">
        <v>0.42986650716652502</v>
      </c>
      <c r="CG476" s="17"/>
      <c r="CH476" s="17">
        <v>0.43969624760507298</v>
      </c>
      <c r="CI476" s="17">
        <v>0.46070031448922599</v>
      </c>
      <c r="CJ476" s="17">
        <v>0.47607466925858999</v>
      </c>
      <c r="CK476" s="17">
        <v>0.38245656306574</v>
      </c>
      <c r="CL476" s="17">
        <v>0.27876539913079901</v>
      </c>
    </row>
    <row r="477" spans="2:90" x14ac:dyDescent="0.3">
      <c r="B477" t="s">
        <v>238</v>
      </c>
      <c r="C477" s="17">
        <v>0.25332151496510902</v>
      </c>
      <c r="D477" s="17">
        <v>0.25480832646951501</v>
      </c>
      <c r="E477" s="17">
        <v>0.25087111690284097</v>
      </c>
      <c r="F477" s="17"/>
      <c r="G477" s="17">
        <v>0.21229017367046699</v>
      </c>
      <c r="H477" s="17">
        <v>0.20520447115783</v>
      </c>
      <c r="I477" s="17">
        <v>0.274710409521984</v>
      </c>
      <c r="J477" s="17">
        <v>0.272423764658346</v>
      </c>
      <c r="K477" s="17">
        <v>0.29076713764051398</v>
      </c>
      <c r="L477" s="17">
        <v>0.26175372233634497</v>
      </c>
      <c r="M477" s="17"/>
      <c r="N477" s="17">
        <v>0.18101520781112901</v>
      </c>
      <c r="O477" s="17">
        <v>0.267632409433332</v>
      </c>
      <c r="P477" s="17">
        <v>0.25965310841553901</v>
      </c>
      <c r="Q477" s="17">
        <v>0.31337441853235598</v>
      </c>
      <c r="R477" s="17"/>
      <c r="S477" s="17">
        <v>0.21104425730604801</v>
      </c>
      <c r="T477" s="17">
        <v>0.14447436156493401</v>
      </c>
      <c r="U477" s="17">
        <v>0.212939910837463</v>
      </c>
      <c r="V477" s="17">
        <v>0.17676770611444501</v>
      </c>
      <c r="W477" s="17">
        <v>0.25185088374425302</v>
      </c>
      <c r="X477" s="17">
        <v>0.32314461207762601</v>
      </c>
      <c r="Y477" s="17">
        <v>0.37300840674507402</v>
      </c>
      <c r="Z477" s="17">
        <v>0.41695455404377701</v>
      </c>
      <c r="AA477" s="17">
        <v>0.30793278583370598</v>
      </c>
      <c r="AB477" s="17">
        <v>0.227477808238047</v>
      </c>
      <c r="AC477" s="17">
        <v>0.33458523394552298</v>
      </c>
      <c r="AD477" s="17">
        <v>0.259738119501491</v>
      </c>
      <c r="AE477" s="17"/>
      <c r="AF477" s="17">
        <v>0.27526234902625901</v>
      </c>
      <c r="AG477" s="17">
        <v>0.24067969702542799</v>
      </c>
      <c r="AH477" s="17">
        <v>0.23058454016018401</v>
      </c>
      <c r="AI477" s="17"/>
      <c r="AJ477" s="17">
        <v>0.18396959006164501</v>
      </c>
      <c r="AK477" s="17">
        <v>0.254518118547717</v>
      </c>
      <c r="AL477" s="17">
        <v>0.17226271351379199</v>
      </c>
      <c r="AM477" s="17">
        <v>0.36100032441862701</v>
      </c>
      <c r="AN477" s="17">
        <v>0.243137502501998</v>
      </c>
      <c r="AO477" s="17"/>
      <c r="AP477" s="17">
        <v>0.21463973620559701</v>
      </c>
      <c r="AQ477" s="17">
        <v>0.18541121869432101</v>
      </c>
      <c r="AR477" s="17">
        <v>0.19943684679502099</v>
      </c>
      <c r="AS477" s="17">
        <v>0.34478272123405201</v>
      </c>
      <c r="AT477" s="17">
        <v>0.31241231844071599</v>
      </c>
      <c r="AU477" s="17">
        <v>0.221362110764627</v>
      </c>
      <c r="AV477" s="17"/>
      <c r="AW477" s="17">
        <v>0.40118150947885101</v>
      </c>
      <c r="AX477" s="17">
        <v>0.26384572810810902</v>
      </c>
      <c r="AY477" s="17">
        <v>0.27100250930315201</v>
      </c>
      <c r="AZ477" s="17">
        <v>0.359407443562483</v>
      </c>
      <c r="BA477" s="17">
        <v>0.34120015054997399</v>
      </c>
      <c r="BB477" s="17">
        <v>0.31324755597035098</v>
      </c>
      <c r="BC477" s="17">
        <v>0.229800796771819</v>
      </c>
      <c r="BD477" s="17">
        <v>0.19482674327951899</v>
      </c>
      <c r="BE477" s="17">
        <v>0.26707860836138297</v>
      </c>
      <c r="BF477" s="17">
        <v>0.221222571276979</v>
      </c>
      <c r="BG477" s="17">
        <v>0.19363962911780799</v>
      </c>
      <c r="BH477" s="17">
        <v>0.248334522216656</v>
      </c>
      <c r="BI477" s="17">
        <v>0.24591941180864901</v>
      </c>
      <c r="BJ477" s="17">
        <v>9.6425086259996101E-2</v>
      </c>
      <c r="BK477" s="17">
        <v>6.3814990574675504E-2</v>
      </c>
      <c r="BL477" s="17">
        <v>0.193516162143308</v>
      </c>
      <c r="BM477" s="17"/>
      <c r="BN477" s="17">
        <v>0.23666037835684101</v>
      </c>
      <c r="BO477" s="17">
        <v>0.27537975544656801</v>
      </c>
      <c r="BP477" s="17"/>
      <c r="BQ477" s="17">
        <v>0.20889021686501499</v>
      </c>
      <c r="BR477" s="17">
        <v>0.34329000752751099</v>
      </c>
      <c r="BS477" s="17"/>
      <c r="BT477" s="17">
        <v>0.19620998257305799</v>
      </c>
      <c r="BU477" s="17"/>
      <c r="BV477" s="17">
        <v>0.30393710870905499</v>
      </c>
      <c r="BW477" s="17">
        <v>0.23112625881888799</v>
      </c>
      <c r="BX477" s="17">
        <v>0.239355611187585</v>
      </c>
      <c r="BY477" s="17"/>
      <c r="BZ477" s="17">
        <v>0.35720581256928802</v>
      </c>
      <c r="CA477" s="17">
        <v>0.34913317785610798</v>
      </c>
      <c r="CB477" s="17">
        <v>0.30626593609589903</v>
      </c>
      <c r="CC477" s="17">
        <v>0.249751992222011</v>
      </c>
      <c r="CD477" s="17">
        <v>0.2181399313687</v>
      </c>
      <c r="CE477" s="17">
        <v>0.17479687627380999</v>
      </c>
      <c r="CF477" s="17">
        <v>0.19718346630748901</v>
      </c>
      <c r="CG477" s="17"/>
      <c r="CH477" s="17">
        <v>0.16851081475692301</v>
      </c>
      <c r="CI477" s="17">
        <v>0.18936869449867499</v>
      </c>
      <c r="CJ477" s="17">
        <v>0.27859263486601799</v>
      </c>
      <c r="CK477" s="17">
        <v>0.346840614944603</v>
      </c>
      <c r="CL477" s="17">
        <v>0.45769117340177401</v>
      </c>
    </row>
    <row r="478" spans="2:90" x14ac:dyDescent="0.3">
      <c r="B478" t="s">
        <v>118</v>
      </c>
      <c r="C478" s="17">
        <v>8.2907079155943905E-2</v>
      </c>
      <c r="D478" s="17">
        <v>6.6027169858298901E-2</v>
      </c>
      <c r="E478" s="17">
        <v>9.9102492480655793E-2</v>
      </c>
      <c r="F478" s="17"/>
      <c r="G478" s="17">
        <v>5.7472292589879098E-2</v>
      </c>
      <c r="H478" s="17">
        <v>4.8451766162016303E-2</v>
      </c>
      <c r="I478" s="17">
        <v>0.10523857658114701</v>
      </c>
      <c r="J478" s="17">
        <v>0.10826866259533401</v>
      </c>
      <c r="K478" s="17">
        <v>9.1030475002159897E-2</v>
      </c>
      <c r="L478" s="17">
        <v>8.36334291412138E-2</v>
      </c>
      <c r="M478" s="17"/>
      <c r="N478" s="17">
        <v>6.0963723020621099E-2</v>
      </c>
      <c r="O478" s="17">
        <v>5.1687055191007199E-2</v>
      </c>
      <c r="P478" s="17">
        <v>8.7803835180491493E-2</v>
      </c>
      <c r="Q478" s="17">
        <v>0.12923614453926899</v>
      </c>
      <c r="R478" s="17"/>
      <c r="S478" s="17">
        <v>7.2009500508979599E-2</v>
      </c>
      <c r="T478" s="17">
        <v>8.2457977536694704E-2</v>
      </c>
      <c r="U478" s="17">
        <v>0.13430249708405201</v>
      </c>
      <c r="V478" s="17">
        <v>0.14633474892453099</v>
      </c>
      <c r="W478" s="17">
        <v>6.6627213455424897E-2</v>
      </c>
      <c r="X478" s="17">
        <v>9.4015543019555795E-2</v>
      </c>
      <c r="Y478" s="17">
        <v>5.8998685565472303E-2</v>
      </c>
      <c r="Z478" s="17">
        <v>5.3019506507649201E-2</v>
      </c>
      <c r="AA478" s="17">
        <v>7.1303304179505103E-2</v>
      </c>
      <c r="AB478" s="17">
        <v>7.7356816397702394E-2</v>
      </c>
      <c r="AC478" s="17">
        <v>3.6895224469081001E-2</v>
      </c>
      <c r="AD478" s="17">
        <v>5.2892108935056199E-2</v>
      </c>
      <c r="AE478" s="17"/>
      <c r="AF478" s="17">
        <v>7.5155704843686499E-2</v>
      </c>
      <c r="AG478" s="17">
        <v>7.0313992787771007E-2</v>
      </c>
      <c r="AH478" s="17">
        <v>0.14510202308233699</v>
      </c>
      <c r="AI478" s="17"/>
      <c r="AJ478" s="17">
        <v>6.9751615098262804E-2</v>
      </c>
      <c r="AK478" s="17">
        <v>5.6556723186072397E-2</v>
      </c>
      <c r="AL478" s="17">
        <v>0.101105766079518</v>
      </c>
      <c r="AM478" s="17">
        <v>5.4424239581395903E-2</v>
      </c>
      <c r="AN478" s="17">
        <v>0.112001699499994</v>
      </c>
      <c r="AO478" s="17"/>
      <c r="AP478" s="17">
        <v>5.5331155942822501E-2</v>
      </c>
      <c r="AQ478" s="17">
        <v>6.4377000190935299E-2</v>
      </c>
      <c r="AR478" s="17">
        <v>7.6722797713668606E-2</v>
      </c>
      <c r="AS478" s="17">
        <v>6.12949875056924E-2</v>
      </c>
      <c r="AT478" s="17">
        <v>6.8883895120002203E-2</v>
      </c>
      <c r="AU478" s="17">
        <v>0.175505006862647</v>
      </c>
      <c r="AV478" s="17"/>
      <c r="AW478" s="17">
        <v>5.3573089408536299E-2</v>
      </c>
      <c r="AX478" s="17">
        <v>0.13142887552645299</v>
      </c>
      <c r="AY478" s="17">
        <v>0.1400749626178</v>
      </c>
      <c r="AZ478" s="17">
        <v>0.11170650199035501</v>
      </c>
      <c r="BA478" s="17">
        <v>9.4218902163042295E-2</v>
      </c>
      <c r="BB478" s="17">
        <v>5.7542329926417703E-2</v>
      </c>
      <c r="BC478" s="17">
        <v>7.2527670373058004E-2</v>
      </c>
      <c r="BD478" s="17">
        <v>0.113776316066642</v>
      </c>
      <c r="BE478" s="17">
        <v>6.5296251343783598E-2</v>
      </c>
      <c r="BF478" s="17">
        <v>3.8193704348194302E-2</v>
      </c>
      <c r="BG478" s="17">
        <v>5.3663156196248299E-2</v>
      </c>
      <c r="BH478" s="17">
        <v>1.92266356327318E-2</v>
      </c>
      <c r="BI478" s="17">
        <v>2.3880761107893E-2</v>
      </c>
      <c r="BJ478" s="17">
        <v>3.3247705726757698E-2</v>
      </c>
      <c r="BK478" s="17">
        <v>0.105565599599115</v>
      </c>
      <c r="BL478" s="17">
        <v>2.2710649615683601E-2</v>
      </c>
      <c r="BM478" s="17"/>
      <c r="BN478" s="17">
        <v>7.3112709130403006E-2</v>
      </c>
      <c r="BO478" s="17">
        <v>9.3064207494352194E-2</v>
      </c>
      <c r="BP478" s="17"/>
      <c r="BQ478" s="17">
        <v>5.2908635113366798E-2</v>
      </c>
      <c r="BR478" s="17">
        <v>3.46034991370259E-2</v>
      </c>
      <c r="BS478" s="17"/>
      <c r="BT478" s="17">
        <v>3.2443646778471502E-2</v>
      </c>
      <c r="BU478" s="17"/>
      <c r="BV478" s="17">
        <v>8.1174520165306005E-2</v>
      </c>
      <c r="BW478" s="17">
        <v>7.0159294856593293E-2</v>
      </c>
      <c r="BX478" s="17">
        <v>8.2812672097833398E-2</v>
      </c>
      <c r="BY478" s="17"/>
      <c r="BZ478" s="17">
        <v>0.116190058162606</v>
      </c>
      <c r="CA478" s="17">
        <v>7.5933371719826698E-2</v>
      </c>
      <c r="CB478" s="17">
        <v>8.9637017660066196E-2</v>
      </c>
      <c r="CC478" s="17">
        <v>5.3185288725183501E-2</v>
      </c>
      <c r="CD478" s="17">
        <v>5.9179531791705597E-2</v>
      </c>
      <c r="CE478" s="17">
        <v>2.7969205434341001E-2</v>
      </c>
      <c r="CF478" s="17">
        <v>3.11989340746863E-2</v>
      </c>
      <c r="CG478" s="17"/>
      <c r="CH478" s="17">
        <v>3.0157348784452399E-2</v>
      </c>
      <c r="CI478" s="17">
        <v>6.9568473951944695E-2</v>
      </c>
      <c r="CJ478" s="17">
        <v>8.2141576375313996E-2</v>
      </c>
      <c r="CK478" s="17">
        <v>0.13299384062379499</v>
      </c>
      <c r="CL478" s="17">
        <v>0.14737954993899399</v>
      </c>
    </row>
    <row r="479" spans="2:90" x14ac:dyDescent="0.3">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row>
    <row r="480" spans="2:90" x14ac:dyDescent="0.3">
      <c r="B480" s="6" t="s">
        <v>243</v>
      </c>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row>
    <row r="481" spans="2:90" x14ac:dyDescent="0.3">
      <c r="B481" s="24" t="s">
        <v>110</v>
      </c>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row>
    <row r="482" spans="2:90" x14ac:dyDescent="0.3">
      <c r="B482" t="s">
        <v>240</v>
      </c>
      <c r="C482" s="17">
        <v>0.62949231897010505</v>
      </c>
      <c r="D482" s="17">
        <v>0.65951903103562304</v>
      </c>
      <c r="E482" s="17">
        <v>0.60023437697160897</v>
      </c>
      <c r="F482" s="17"/>
      <c r="G482" s="17">
        <v>0.47536671531559499</v>
      </c>
      <c r="H482" s="17">
        <v>0.59969621073109103</v>
      </c>
      <c r="I482" s="17">
        <v>0.58066673642330302</v>
      </c>
      <c r="J482" s="17">
        <v>0.54163712220969296</v>
      </c>
      <c r="K482" s="17">
        <v>0.67952105453307199</v>
      </c>
      <c r="L482" s="17">
        <v>0.83395333575032504</v>
      </c>
      <c r="M482" s="17"/>
      <c r="N482" s="17">
        <v>0.74548160193565705</v>
      </c>
      <c r="O482" s="17">
        <v>0.64771564261233705</v>
      </c>
      <c r="P482" s="17">
        <v>0.65574022860390802</v>
      </c>
      <c r="Q482" s="17">
        <v>0.46106772468082102</v>
      </c>
      <c r="R482" s="17"/>
      <c r="S482" s="17">
        <v>0.61689673655312804</v>
      </c>
      <c r="T482" s="17">
        <v>0.69954611862889504</v>
      </c>
      <c r="U482" s="17">
        <v>0.67536124700712397</v>
      </c>
      <c r="V482" s="17">
        <v>0.65105993664432404</v>
      </c>
      <c r="W482" s="17">
        <v>0.64617402148033498</v>
      </c>
      <c r="X482" s="17">
        <v>0.58115468183619901</v>
      </c>
      <c r="Y482" s="17">
        <v>0.67497823277014202</v>
      </c>
      <c r="Z482" s="17">
        <v>0.56115452006869904</v>
      </c>
      <c r="AA482" s="17">
        <v>0.54560166542239197</v>
      </c>
      <c r="AB482" s="17">
        <v>0.64366134411299403</v>
      </c>
      <c r="AC482" s="17">
        <v>0.58999797328110104</v>
      </c>
      <c r="AD482" s="17">
        <v>0.60491746350521203</v>
      </c>
      <c r="AE482" s="17"/>
      <c r="AF482" s="17">
        <v>0.67155322216507396</v>
      </c>
      <c r="AG482" s="17">
        <v>0.68415893435855801</v>
      </c>
      <c r="AH482" s="17">
        <v>0.52396269222009895</v>
      </c>
      <c r="AI482" s="17"/>
      <c r="AJ482" s="17">
        <v>0.75948798118829597</v>
      </c>
      <c r="AK482" s="17">
        <v>0.63058545892631701</v>
      </c>
      <c r="AL482" s="17">
        <v>0.72167681452701204</v>
      </c>
      <c r="AM482" s="17">
        <v>0.61981411573765899</v>
      </c>
      <c r="AN482" s="17">
        <v>0.64250781972085402</v>
      </c>
      <c r="AO482" s="17"/>
      <c r="AP482" s="17">
        <v>0.64780917206778499</v>
      </c>
      <c r="AQ482" s="17">
        <v>0.73962809276965802</v>
      </c>
      <c r="AR482" s="17">
        <v>0.63761800043163097</v>
      </c>
      <c r="AS482" s="17">
        <v>0.62312341871655696</v>
      </c>
      <c r="AT482" s="17">
        <v>0.60938789521570502</v>
      </c>
      <c r="AU482" s="17">
        <v>0.61590426961302203</v>
      </c>
      <c r="AV482" s="17"/>
      <c r="AW482" s="17">
        <v>0.35311483445116798</v>
      </c>
      <c r="AX482" s="17">
        <v>0.33598901653346502</v>
      </c>
      <c r="AY482" s="17">
        <v>0.50126537905490798</v>
      </c>
      <c r="AZ482" s="17">
        <v>0.48608388741689501</v>
      </c>
      <c r="BA482" s="17">
        <v>0.58069857138505199</v>
      </c>
      <c r="BB482" s="17">
        <v>0.55426236621505098</v>
      </c>
      <c r="BC482" s="17">
        <v>0.58447362364205802</v>
      </c>
      <c r="BD482" s="17">
        <v>0.73271682485961998</v>
      </c>
      <c r="BE482" s="17">
        <v>0.65458766496231502</v>
      </c>
      <c r="BF482" s="17">
        <v>0.72019633535801697</v>
      </c>
      <c r="BG482" s="17">
        <v>0.722021483439786</v>
      </c>
      <c r="BH482" s="17">
        <v>0.72042680624091304</v>
      </c>
      <c r="BI482" s="17">
        <v>0.75522002607962602</v>
      </c>
      <c r="BJ482" s="17">
        <v>0.80501700537796606</v>
      </c>
      <c r="BK482" s="17">
        <v>0.91889458008381997</v>
      </c>
      <c r="BL482" s="17">
        <v>0.84122310926710397</v>
      </c>
      <c r="BM482" s="17"/>
      <c r="BN482" s="17">
        <v>0.68725208682196703</v>
      </c>
      <c r="BO482" s="17">
        <v>0.54890885433774705</v>
      </c>
      <c r="BP482" s="17"/>
      <c r="BQ482" s="17">
        <v>0.674084759696569</v>
      </c>
      <c r="BR482" s="17">
        <v>0.56399120788619495</v>
      </c>
      <c r="BS482" s="17"/>
      <c r="BT482" s="17">
        <v>0.647662651599343</v>
      </c>
      <c r="BU482" s="17"/>
      <c r="BV482" s="17">
        <v>0.51422837917259501</v>
      </c>
      <c r="BW482" s="17">
        <v>0.55364872967219103</v>
      </c>
      <c r="BX482" s="17">
        <v>0.71248496387194205</v>
      </c>
      <c r="BY482" s="17"/>
      <c r="BZ482" s="17">
        <v>0.151732493820849</v>
      </c>
      <c r="CA482" s="17">
        <v>0.31043485169266399</v>
      </c>
      <c r="CB482" s="17">
        <v>0.597809157067827</v>
      </c>
      <c r="CC482" s="17">
        <v>0.67638835322006097</v>
      </c>
      <c r="CD482" s="17">
        <v>0.82237616377116296</v>
      </c>
      <c r="CE482" s="17">
        <v>0.84239858698853298</v>
      </c>
      <c r="CF482" s="17">
        <v>0.89922650940891502</v>
      </c>
      <c r="CG482" s="17"/>
      <c r="CH482" s="17">
        <v>0.85938300991581795</v>
      </c>
      <c r="CI482" s="17">
        <v>0.83242149341606997</v>
      </c>
      <c r="CJ482" s="17">
        <v>0.58919389250467402</v>
      </c>
      <c r="CK482" s="17">
        <v>0.23887989429985801</v>
      </c>
      <c r="CL482" s="17">
        <v>7.7142846802596907E-2</v>
      </c>
    </row>
    <row r="483" spans="2:90" x14ac:dyDescent="0.3">
      <c r="B483" t="s">
        <v>241</v>
      </c>
      <c r="C483" s="17">
        <v>0.23090373695804201</v>
      </c>
      <c r="D483" s="17">
        <v>0.20199508916089101</v>
      </c>
      <c r="E483" s="17">
        <v>0.25906946861727698</v>
      </c>
      <c r="F483" s="17"/>
      <c r="G483" s="17">
        <v>0.29633037378508498</v>
      </c>
      <c r="H483" s="17">
        <v>0.20401437754999999</v>
      </c>
      <c r="I483" s="17">
        <v>0.30066075423855398</v>
      </c>
      <c r="J483" s="17">
        <v>0.330536790432918</v>
      </c>
      <c r="K483" s="17">
        <v>0.18796609161490199</v>
      </c>
      <c r="L483" s="17">
        <v>0.100222262968822</v>
      </c>
      <c r="M483" s="17"/>
      <c r="N483" s="17">
        <v>0.12336464783545199</v>
      </c>
      <c r="O483" s="17">
        <v>0.19841203049803099</v>
      </c>
      <c r="P483" s="17">
        <v>0.19862418960903</v>
      </c>
      <c r="Q483" s="17">
        <v>0.41127230537439502</v>
      </c>
      <c r="R483" s="17"/>
      <c r="S483" s="17">
        <v>0.227963099380393</v>
      </c>
      <c r="T483" s="17">
        <v>0.174939554173456</v>
      </c>
      <c r="U483" s="17">
        <v>0.19813764789371599</v>
      </c>
      <c r="V483" s="17">
        <v>0.22726335277766199</v>
      </c>
      <c r="W483" s="17">
        <v>0.18657756613818099</v>
      </c>
      <c r="X483" s="17">
        <v>0.26050832198694901</v>
      </c>
      <c r="Y483" s="17">
        <v>0.22713435247640501</v>
      </c>
      <c r="Z483" s="17">
        <v>0.28274521940243003</v>
      </c>
      <c r="AA483" s="17">
        <v>0.254010465670166</v>
      </c>
      <c r="AB483" s="17">
        <v>0.25788529276532901</v>
      </c>
      <c r="AC483" s="17">
        <v>0.281612321919602</v>
      </c>
      <c r="AD483" s="17">
        <v>0.29140111448725903</v>
      </c>
      <c r="AE483" s="17"/>
      <c r="AF483" s="17">
        <v>0.21453275641422501</v>
      </c>
      <c r="AG483" s="17">
        <v>0.17472904709368201</v>
      </c>
      <c r="AH483" s="17">
        <v>0.33775814387435699</v>
      </c>
      <c r="AI483" s="17"/>
      <c r="AJ483" s="17">
        <v>0.108508660212166</v>
      </c>
      <c r="AK483" s="17">
        <v>0.21382839068076501</v>
      </c>
      <c r="AL483" s="17">
        <v>0.145559077512883</v>
      </c>
      <c r="AM483" s="17">
        <v>0.27276983254176901</v>
      </c>
      <c r="AN483" s="17">
        <v>0.20150592864581199</v>
      </c>
      <c r="AO483" s="17"/>
      <c r="AP483" s="17">
        <v>0.188074385837248</v>
      </c>
      <c r="AQ483" s="17">
        <v>0.13589580370481999</v>
      </c>
      <c r="AR483" s="17">
        <v>0.22712081114425201</v>
      </c>
      <c r="AS483" s="17">
        <v>0.25062788676105102</v>
      </c>
      <c r="AT483" s="17">
        <v>0.21161461161206899</v>
      </c>
      <c r="AU483" s="17">
        <v>0.232692625011299</v>
      </c>
      <c r="AV483" s="17"/>
      <c r="AW483" s="17">
        <v>0.50423503245067303</v>
      </c>
      <c r="AX483" s="17">
        <v>0.50887200174008196</v>
      </c>
      <c r="AY483" s="17">
        <v>0.38624649047772602</v>
      </c>
      <c r="AZ483" s="17">
        <v>0.40078998167216201</v>
      </c>
      <c r="BA483" s="17">
        <v>0.31037839185676802</v>
      </c>
      <c r="BB483" s="17">
        <v>0.30959703215480899</v>
      </c>
      <c r="BC483" s="17">
        <v>0.19807834807646399</v>
      </c>
      <c r="BD483" s="17">
        <v>0.15138941350145599</v>
      </c>
      <c r="BE483" s="17">
        <v>0.214093406365787</v>
      </c>
      <c r="BF483" s="17">
        <v>0.11693848033559399</v>
      </c>
      <c r="BG483" s="17">
        <v>0.16232966605587601</v>
      </c>
      <c r="BH483" s="17">
        <v>8.9942403762157799E-2</v>
      </c>
      <c r="BI483" s="17">
        <v>9.8027992419590204E-2</v>
      </c>
      <c r="BJ483" s="17">
        <v>9.1849879422769995E-2</v>
      </c>
      <c r="BK483" s="17">
        <v>1.91623443986201E-2</v>
      </c>
      <c r="BL483" s="17">
        <v>5.8526810317831801E-2</v>
      </c>
      <c r="BM483" s="17"/>
      <c r="BN483" s="17">
        <v>0.19222950400445399</v>
      </c>
      <c r="BO483" s="17">
        <v>0.28420153440630802</v>
      </c>
      <c r="BP483" s="17"/>
      <c r="BQ483" s="17">
        <v>0.17327746924458901</v>
      </c>
      <c r="BR483" s="17">
        <v>0.28215932901723301</v>
      </c>
      <c r="BS483" s="17"/>
      <c r="BT483" s="17">
        <v>0.17633786397050699</v>
      </c>
      <c r="BU483" s="17"/>
      <c r="BV483" s="17">
        <v>0.33090847870437101</v>
      </c>
      <c r="BW483" s="17">
        <v>0.280149744588367</v>
      </c>
      <c r="BX483" s="17">
        <v>0.16545800140572001</v>
      </c>
      <c r="BY483" s="17"/>
      <c r="BZ483" s="17">
        <v>0.78016231724851404</v>
      </c>
      <c r="CA483" s="17">
        <v>0.54627320037446503</v>
      </c>
      <c r="CB483" s="17">
        <v>0.215264387627706</v>
      </c>
      <c r="CC483" s="17">
        <v>0.126641443014327</v>
      </c>
      <c r="CD483" s="17">
        <v>6.8121999140966796E-2</v>
      </c>
      <c r="CE483" s="17">
        <v>4.0642820623674199E-2</v>
      </c>
      <c r="CF483" s="17">
        <v>1.22036378850694E-2</v>
      </c>
      <c r="CG483" s="17"/>
      <c r="CH483" s="17">
        <v>3.6076950161092802E-2</v>
      </c>
      <c r="CI483" s="17">
        <v>5.40484483466959E-2</v>
      </c>
      <c r="CJ483" s="17">
        <v>0.22946950986063699</v>
      </c>
      <c r="CK483" s="17">
        <v>0.62169707601662005</v>
      </c>
      <c r="CL483" s="17">
        <v>0.83832638152364902</v>
      </c>
    </row>
    <row r="484" spans="2:90" x14ac:dyDescent="0.3">
      <c r="B484" t="s">
        <v>242</v>
      </c>
      <c r="C484" s="17">
        <v>0.203719109122141</v>
      </c>
      <c r="D484" s="17">
        <v>0.22663066326421799</v>
      </c>
      <c r="E484" s="17">
        <v>0.182942475647243</v>
      </c>
      <c r="F484" s="17"/>
      <c r="G484" s="17">
        <v>0.29731324856657898</v>
      </c>
      <c r="H484" s="17">
        <v>0.30403405961390401</v>
      </c>
      <c r="I484" s="17">
        <v>0.198340059076939</v>
      </c>
      <c r="J484" s="17">
        <v>0.152192898432888</v>
      </c>
      <c r="K484" s="17">
        <v>0.196188634409138</v>
      </c>
      <c r="L484" s="17">
        <v>0.110863153138928</v>
      </c>
      <c r="M484" s="17"/>
      <c r="N484" s="17">
        <v>0.28268242882348699</v>
      </c>
      <c r="O484" s="17">
        <v>0.198686328222173</v>
      </c>
      <c r="P484" s="17">
        <v>0.194853242655424</v>
      </c>
      <c r="Q484" s="17">
        <v>0.13132893066392701</v>
      </c>
      <c r="R484" s="17"/>
      <c r="S484" s="17">
        <v>0.25882361063708798</v>
      </c>
      <c r="T484" s="17">
        <v>0.1969422428449</v>
      </c>
      <c r="U484" s="17">
        <v>0.18003102174153199</v>
      </c>
      <c r="V484" s="17">
        <v>0.193223395302559</v>
      </c>
      <c r="W484" s="17">
        <v>0.25250784497712703</v>
      </c>
      <c r="X484" s="17">
        <v>0.19551901387765699</v>
      </c>
      <c r="Y484" s="17">
        <v>0.13971601584993301</v>
      </c>
      <c r="Z484" s="17">
        <v>0.18609349237641501</v>
      </c>
      <c r="AA484" s="17">
        <v>0.24064994245763299</v>
      </c>
      <c r="AB484" s="17">
        <v>0.177088144973504</v>
      </c>
      <c r="AC484" s="17">
        <v>0.16381668270916699</v>
      </c>
      <c r="AD484" s="17">
        <v>0.185103369777016</v>
      </c>
      <c r="AE484" s="17"/>
      <c r="AF484" s="17">
        <v>0.16639363501335</v>
      </c>
      <c r="AG484" s="17">
        <v>0.23555040810877001</v>
      </c>
      <c r="AH484" s="17">
        <v>0.15783422390753701</v>
      </c>
      <c r="AI484" s="17"/>
      <c r="AJ484" s="17">
        <v>0.18534582572841901</v>
      </c>
      <c r="AK484" s="17">
        <v>0.246433739923232</v>
      </c>
      <c r="AL484" s="17">
        <v>0.22225920558950099</v>
      </c>
      <c r="AM484" s="17">
        <v>0.169655274176267</v>
      </c>
      <c r="AN484" s="17">
        <v>0.21904279864720699</v>
      </c>
      <c r="AO484" s="17"/>
      <c r="AP484" s="17">
        <v>0.285913065995136</v>
      </c>
      <c r="AQ484" s="17">
        <v>0.17906526200060899</v>
      </c>
      <c r="AR484" s="17">
        <v>0.176511671653963</v>
      </c>
      <c r="AS484" s="17">
        <v>0.174940845982473</v>
      </c>
      <c r="AT484" s="17">
        <v>0.26371786441849099</v>
      </c>
      <c r="AU484" s="17">
        <v>0.17478617873106</v>
      </c>
      <c r="AV484" s="17"/>
      <c r="AW484" s="17">
        <v>0.105659601063069</v>
      </c>
      <c r="AX484" s="17">
        <v>0.123314590517517</v>
      </c>
      <c r="AY484" s="17">
        <v>0.16268698434758899</v>
      </c>
      <c r="AZ484" s="17">
        <v>0.12721163822260201</v>
      </c>
      <c r="BA484" s="17">
        <v>0.13638432004607401</v>
      </c>
      <c r="BB484" s="17">
        <v>0.140524814564434</v>
      </c>
      <c r="BC484" s="17">
        <v>0.29369187014270898</v>
      </c>
      <c r="BD484" s="17">
        <v>0.19012914734842001</v>
      </c>
      <c r="BE484" s="17">
        <v>0.17740538114650101</v>
      </c>
      <c r="BF484" s="17">
        <v>0.249174151692024</v>
      </c>
      <c r="BG484" s="17">
        <v>0.213379747051686</v>
      </c>
      <c r="BH484" s="17">
        <v>0.298536159203518</v>
      </c>
      <c r="BI484" s="17">
        <v>0.322932892543704</v>
      </c>
      <c r="BJ484" s="17">
        <v>0.291508324341886</v>
      </c>
      <c r="BK484" s="17">
        <v>0.27054425767833301</v>
      </c>
      <c r="BL484" s="17">
        <v>0.344876422066764</v>
      </c>
      <c r="BM484" s="17"/>
      <c r="BN484" s="17">
        <v>0.204636643473281</v>
      </c>
      <c r="BO484" s="17">
        <v>0.20325026964658099</v>
      </c>
      <c r="BP484" s="17"/>
      <c r="BQ484" s="17">
        <v>0.27398269665325298</v>
      </c>
      <c r="BR484" s="17">
        <v>0.213844319616353</v>
      </c>
      <c r="BS484" s="17"/>
      <c r="BT484" s="17">
        <v>0.32493096642663299</v>
      </c>
      <c r="BU484" s="17"/>
      <c r="BV484" s="17">
        <v>0.19864567732798</v>
      </c>
      <c r="BW484" s="17">
        <v>0.21902674157555799</v>
      </c>
      <c r="BX484" s="17">
        <v>0.199379618414222</v>
      </c>
      <c r="BY484" s="17"/>
      <c r="BZ484" s="17">
        <v>5.9206570430747701E-2</v>
      </c>
      <c r="CA484" s="17">
        <v>0.15795046879386801</v>
      </c>
      <c r="CB484" s="17">
        <v>0.207306505761752</v>
      </c>
      <c r="CC484" s="17">
        <v>0.243081626676554</v>
      </c>
      <c r="CD484" s="17">
        <v>0.21355685791774401</v>
      </c>
      <c r="CE484" s="17">
        <v>0.25308032737828501</v>
      </c>
      <c r="CF484" s="17">
        <v>0.30615305024693001</v>
      </c>
      <c r="CG484" s="17"/>
      <c r="CH484" s="17">
        <v>0.27329641429016899</v>
      </c>
      <c r="CI484" s="17">
        <v>0.22175416144697499</v>
      </c>
      <c r="CJ484" s="17">
        <v>0.217033532064834</v>
      </c>
      <c r="CK484" s="17">
        <v>0.12197179480011699</v>
      </c>
      <c r="CL484" s="17">
        <v>6.2601159419357302E-2</v>
      </c>
    </row>
    <row r="485" spans="2:90" x14ac:dyDescent="0.3">
      <c r="B485" t="s">
        <v>151</v>
      </c>
      <c r="C485" s="17">
        <v>2.5714872514786401E-2</v>
      </c>
      <c r="D485" s="17">
        <v>1.8741275299489699E-2</v>
      </c>
      <c r="E485" s="17">
        <v>3.1626909059835701E-2</v>
      </c>
      <c r="F485" s="17"/>
      <c r="G485" s="17">
        <v>3.1449891028448002E-2</v>
      </c>
      <c r="H485" s="17">
        <v>1.7896845467732899E-2</v>
      </c>
      <c r="I485" s="17">
        <v>2.0570839288392699E-2</v>
      </c>
      <c r="J485" s="17">
        <v>3.7650893224194099E-2</v>
      </c>
      <c r="K485" s="17">
        <v>2.7289270940585902E-2</v>
      </c>
      <c r="L485" s="17">
        <v>2.1760762429048799E-2</v>
      </c>
      <c r="M485" s="17"/>
      <c r="N485" s="17">
        <v>1.7668118742099399E-2</v>
      </c>
      <c r="O485" s="17">
        <v>2.86578491932424E-2</v>
      </c>
      <c r="P485" s="17">
        <v>2.74750640516177E-2</v>
      </c>
      <c r="Q485" s="17">
        <v>3.0042643462241999E-2</v>
      </c>
      <c r="R485" s="17"/>
      <c r="S485" s="17">
        <v>2.1976322297990802E-2</v>
      </c>
      <c r="T485" s="17">
        <v>2.4406966710609299E-2</v>
      </c>
      <c r="U485" s="17">
        <v>4.2228489150302299E-2</v>
      </c>
      <c r="V485" s="17">
        <v>1.0903933087680199E-2</v>
      </c>
      <c r="W485" s="17">
        <v>3.6329926969035399E-2</v>
      </c>
      <c r="X485" s="17">
        <v>2.6977466820209399E-2</v>
      </c>
      <c r="Y485" s="17">
        <v>1.7138215173267E-2</v>
      </c>
      <c r="Z485" s="17">
        <v>5.34584805804489E-2</v>
      </c>
      <c r="AA485" s="17">
        <v>3.5320729876841803E-2</v>
      </c>
      <c r="AB485" s="17">
        <v>1.0154130734589401E-2</v>
      </c>
      <c r="AC485" s="17">
        <v>3.6479286434680902E-2</v>
      </c>
      <c r="AD485" s="17">
        <v>0</v>
      </c>
      <c r="AE485" s="17"/>
      <c r="AF485" s="17">
        <v>2.08813962751573E-2</v>
      </c>
      <c r="AG485" s="17">
        <v>2.07130151691205E-2</v>
      </c>
      <c r="AH485" s="17">
        <v>3.9911223013922401E-2</v>
      </c>
      <c r="AI485" s="17"/>
      <c r="AJ485" s="17">
        <v>2.9716202196015899E-2</v>
      </c>
      <c r="AK485" s="17">
        <v>1.8505958530841901E-2</v>
      </c>
      <c r="AL485" s="17">
        <v>1.9317218952027902E-2</v>
      </c>
      <c r="AM485" s="17">
        <v>2.3193731682849598E-2</v>
      </c>
      <c r="AN485" s="17">
        <v>1.0707499862650899E-2</v>
      </c>
      <c r="AO485" s="17"/>
      <c r="AP485" s="17">
        <v>1.46092272113683E-2</v>
      </c>
      <c r="AQ485" s="17">
        <v>2.59874065160802E-2</v>
      </c>
      <c r="AR485" s="17">
        <v>1.6898636755128899E-2</v>
      </c>
      <c r="AS485" s="17">
        <v>2.7377561420246801E-2</v>
      </c>
      <c r="AT485" s="17">
        <v>7.0142570896686903E-3</v>
      </c>
      <c r="AU485" s="17">
        <v>7.0839667134777795E-2</v>
      </c>
      <c r="AV485" s="17"/>
      <c r="AW485" s="17">
        <v>9.8028512977670901E-2</v>
      </c>
      <c r="AX485" s="17">
        <v>5.4703036059564003E-2</v>
      </c>
      <c r="AY485" s="17">
        <v>1.42457540667033E-2</v>
      </c>
      <c r="AZ485" s="17">
        <v>1.77428484369264E-2</v>
      </c>
      <c r="BA485" s="17">
        <v>1.7594308561615798E-2</v>
      </c>
      <c r="BB485" s="17">
        <v>2.3184134974340301E-2</v>
      </c>
      <c r="BC485" s="17">
        <v>1.30402582246744E-2</v>
      </c>
      <c r="BD485" s="17">
        <v>1.24008680713944E-2</v>
      </c>
      <c r="BE485" s="17">
        <v>1.5422384971057799E-2</v>
      </c>
      <c r="BF485" s="17">
        <v>1.10048651279338E-2</v>
      </c>
      <c r="BG485" s="17">
        <v>1.33828669174642E-2</v>
      </c>
      <c r="BH485" s="17">
        <v>1.04678008434867E-2</v>
      </c>
      <c r="BI485" s="17">
        <v>2.5919711417705701E-2</v>
      </c>
      <c r="BJ485" s="17">
        <v>1.6254953669904999E-2</v>
      </c>
      <c r="BK485" s="17">
        <v>2.1590786990696501E-2</v>
      </c>
      <c r="BL485" s="17">
        <v>0</v>
      </c>
      <c r="BM485" s="17"/>
      <c r="BN485" s="17">
        <v>1.6825916638749001E-2</v>
      </c>
      <c r="BO485" s="17">
        <v>3.8369213632031697E-2</v>
      </c>
      <c r="BP485" s="17"/>
      <c r="BQ485" s="17">
        <v>1.41830136177675E-2</v>
      </c>
      <c r="BR485" s="17">
        <v>1.46998323693868E-2</v>
      </c>
      <c r="BS485" s="17"/>
      <c r="BT485" s="17">
        <v>9.0223060135914603E-3</v>
      </c>
      <c r="BU485" s="17"/>
      <c r="BV485" s="17">
        <v>2.8455337766074701E-2</v>
      </c>
      <c r="BW485" s="17">
        <v>2.5225561304647301E-2</v>
      </c>
      <c r="BX485" s="17">
        <v>2.3110104955358E-2</v>
      </c>
      <c r="BY485" s="17"/>
      <c r="BZ485" s="17">
        <v>2.3658103356187E-2</v>
      </c>
      <c r="CA485" s="17">
        <v>1.00019864106965E-2</v>
      </c>
      <c r="CB485" s="17">
        <v>3.2586167446837899E-2</v>
      </c>
      <c r="CC485" s="17">
        <v>2.7444182294516801E-2</v>
      </c>
      <c r="CD485" s="17">
        <v>2.8062771819362198E-3</v>
      </c>
      <c r="CE485" s="17">
        <v>1.2036971133476401E-2</v>
      </c>
      <c r="CF485" s="17">
        <v>3.79425489966125E-3</v>
      </c>
      <c r="CG485" s="17"/>
      <c r="CH485" s="17">
        <v>0</v>
      </c>
      <c r="CI485" s="17">
        <v>1.80039989842934E-2</v>
      </c>
      <c r="CJ485" s="17">
        <v>3.5737229606691498E-2</v>
      </c>
      <c r="CK485" s="17">
        <v>3.7536119191453297E-2</v>
      </c>
      <c r="CL485" s="17">
        <v>2.1929612254397102E-2</v>
      </c>
    </row>
    <row r="486" spans="2:90" x14ac:dyDescent="0.3">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row>
    <row r="487" spans="2:90" x14ac:dyDescent="0.3">
      <c r="B487" s="6" t="s">
        <v>246</v>
      </c>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row>
    <row r="488" spans="2:90" x14ac:dyDescent="0.3">
      <c r="B488" s="24" t="s">
        <v>110</v>
      </c>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row>
    <row r="489" spans="2:90" x14ac:dyDescent="0.3">
      <c r="B489" t="s">
        <v>244</v>
      </c>
      <c r="C489" s="17">
        <v>9.8850478013770796E-2</v>
      </c>
      <c r="D489" s="17">
        <v>6.9747619245421E-2</v>
      </c>
      <c r="E489" s="17">
        <v>0.126159224179584</v>
      </c>
      <c r="F489" s="17"/>
      <c r="G489" s="17">
        <v>0.104442731021179</v>
      </c>
      <c r="H489" s="17">
        <v>0.111535991199294</v>
      </c>
      <c r="I489" s="17">
        <v>0.15445404282077699</v>
      </c>
      <c r="J489" s="17">
        <v>0.14413211283344199</v>
      </c>
      <c r="K489" s="17">
        <v>5.4839442528234798E-2</v>
      </c>
      <c r="L489" s="17">
        <v>3.2008344765830497E-2</v>
      </c>
      <c r="M489" s="17"/>
      <c r="N489" s="17">
        <v>4.0087513853304398E-2</v>
      </c>
      <c r="O489" s="17">
        <v>0.119475533788014</v>
      </c>
      <c r="P489" s="17">
        <v>5.50410504467772E-2</v>
      </c>
      <c r="Q489" s="17">
        <v>0.18032894652418199</v>
      </c>
      <c r="R489" s="17"/>
      <c r="S489" s="17">
        <v>0.106863338680686</v>
      </c>
      <c r="T489" s="17">
        <v>9.7356537294154694E-2</v>
      </c>
      <c r="U489" s="17">
        <v>6.6670010678162694E-2</v>
      </c>
      <c r="V489" s="17">
        <v>9.3240023166473299E-2</v>
      </c>
      <c r="W489" s="17">
        <v>9.6429474243041505E-2</v>
      </c>
      <c r="X489" s="17">
        <v>7.3465892559235899E-2</v>
      </c>
      <c r="Y489" s="17">
        <v>9.14214234410506E-2</v>
      </c>
      <c r="Z489" s="17">
        <v>9.9686304805522194E-2</v>
      </c>
      <c r="AA489" s="17">
        <v>9.7197773198512805E-2</v>
      </c>
      <c r="AB489" s="17">
        <v>9.7447464808966502E-2</v>
      </c>
      <c r="AC489" s="17">
        <v>0.151404936990094</v>
      </c>
      <c r="AD489" s="17">
        <v>0.193679581893729</v>
      </c>
      <c r="AE489" s="17"/>
      <c r="AF489" s="17">
        <v>8.1998621908733596E-2</v>
      </c>
      <c r="AG489" s="17">
        <v>8.1650118947424605E-2</v>
      </c>
      <c r="AH489" s="17">
        <v>0.17538227785199101</v>
      </c>
      <c r="AI489" s="17"/>
      <c r="AJ489" s="17">
        <v>4.4555250009479602E-2</v>
      </c>
      <c r="AK489" s="17">
        <v>8.0756614603646207E-2</v>
      </c>
      <c r="AL489" s="17">
        <v>6.3296919531862894E-2</v>
      </c>
      <c r="AM489" s="17">
        <v>0.13994476778065201</v>
      </c>
      <c r="AN489" s="17">
        <v>0.109260642533153</v>
      </c>
      <c r="AO489" s="17"/>
      <c r="AP489" s="17">
        <v>7.2721381533757803E-2</v>
      </c>
      <c r="AQ489" s="17">
        <v>5.3803056766406399E-2</v>
      </c>
      <c r="AR489" s="17">
        <v>9.2942859466143002E-2</v>
      </c>
      <c r="AS489" s="17">
        <v>0.12534941063024699</v>
      </c>
      <c r="AT489" s="17">
        <v>0.101708303526269</v>
      </c>
      <c r="AU489" s="17">
        <v>0.10172849163865499</v>
      </c>
      <c r="AV489" s="17"/>
      <c r="AW489" s="17">
        <v>0.20431861056319001</v>
      </c>
      <c r="AX489" s="17">
        <v>0.27925306660112997</v>
      </c>
      <c r="AY489" s="17">
        <v>0.13326401270836999</v>
      </c>
      <c r="AZ489" s="17">
        <v>0.165255212823603</v>
      </c>
      <c r="BA489" s="17">
        <v>0.120042347521589</v>
      </c>
      <c r="BB489" s="17">
        <v>0.11198293016642601</v>
      </c>
      <c r="BC489" s="17">
        <v>0.105628352719024</v>
      </c>
      <c r="BD489" s="17">
        <v>6.4695750647250194E-2</v>
      </c>
      <c r="BE489" s="17">
        <v>0.10175920255382</v>
      </c>
      <c r="BF489" s="17">
        <v>4.0213722723443299E-2</v>
      </c>
      <c r="BG489" s="17">
        <v>7.3380232721251298E-2</v>
      </c>
      <c r="BH489" s="17">
        <v>4.2907157521744101E-2</v>
      </c>
      <c r="BI489" s="17">
        <v>5.1863186555076497E-2</v>
      </c>
      <c r="BJ489" s="17">
        <v>3.3676425199916399E-2</v>
      </c>
      <c r="BK489" s="17">
        <v>2.33281942703321E-2</v>
      </c>
      <c r="BL489" s="17">
        <v>3.6235211051931303E-2</v>
      </c>
      <c r="BM489" s="17"/>
      <c r="BN489" s="17">
        <v>8.2411194938143695E-2</v>
      </c>
      <c r="BO489" s="17">
        <v>0.12070850728287801</v>
      </c>
      <c r="BP489" s="17"/>
      <c r="BQ489" s="17">
        <v>6.5317605100619999E-2</v>
      </c>
      <c r="BR489" s="17">
        <v>0.10355689785227901</v>
      </c>
      <c r="BS489" s="17"/>
      <c r="BT489" s="17">
        <v>6.7897302251215E-2</v>
      </c>
      <c r="BU489" s="17"/>
      <c r="BV489" s="17">
        <v>0.136367200970434</v>
      </c>
      <c r="BW489" s="17">
        <v>0.12614312690992199</v>
      </c>
      <c r="BX489" s="17">
        <v>6.8615400006375199E-2</v>
      </c>
      <c r="BY489" s="17"/>
      <c r="BZ489" s="17">
        <v>1</v>
      </c>
      <c r="CA489" s="17">
        <v>0</v>
      </c>
      <c r="CB489" s="17">
        <v>0</v>
      </c>
      <c r="CC489" s="17">
        <v>0</v>
      </c>
      <c r="CD489" s="17">
        <v>0</v>
      </c>
      <c r="CE489" s="17">
        <v>0</v>
      </c>
      <c r="CF489" s="17">
        <v>0</v>
      </c>
      <c r="CG489" s="17"/>
      <c r="CH489" s="17">
        <v>3.4823956273354599E-2</v>
      </c>
      <c r="CI489" s="17">
        <v>1.69369747047107E-2</v>
      </c>
      <c r="CJ489" s="17">
        <v>6.8468138144991197E-2</v>
      </c>
      <c r="CK489" s="17">
        <v>0.27971508149306501</v>
      </c>
      <c r="CL489" s="17">
        <v>0.59026608810158898</v>
      </c>
    </row>
    <row r="490" spans="2:90" x14ac:dyDescent="0.3">
      <c r="B490" t="s">
        <v>245</v>
      </c>
      <c r="C490" s="17">
        <v>0.144017215169086</v>
      </c>
      <c r="D490" s="17">
        <v>0.129155955658938</v>
      </c>
      <c r="E490" s="17">
        <v>0.158724995721822</v>
      </c>
      <c r="F490" s="17"/>
      <c r="G490" s="17">
        <v>0.131256266721754</v>
      </c>
      <c r="H490" s="17">
        <v>0.13666028185683601</v>
      </c>
      <c r="I490" s="17">
        <v>0.115265727166575</v>
      </c>
      <c r="J490" s="17">
        <v>0.19275363240766399</v>
      </c>
      <c r="K490" s="17">
        <v>0.19130331229856501</v>
      </c>
      <c r="L490" s="17">
        <v>0.110772186134639</v>
      </c>
      <c r="M490" s="17"/>
      <c r="N490" s="17">
        <v>8.1247233527978399E-2</v>
      </c>
      <c r="O490" s="17">
        <v>0.12242606191123299</v>
      </c>
      <c r="P490" s="17">
        <v>0.17087397621880601</v>
      </c>
      <c r="Q490" s="17">
        <v>0.21190109488778799</v>
      </c>
      <c r="R490" s="17"/>
      <c r="S490" s="17">
        <v>0.14340150762328899</v>
      </c>
      <c r="T490" s="17">
        <v>0.14028948711115799</v>
      </c>
      <c r="U490" s="17">
        <v>0.113952407655419</v>
      </c>
      <c r="V490" s="17">
        <v>0.105405244802767</v>
      </c>
      <c r="W490" s="17">
        <v>0.129223293356413</v>
      </c>
      <c r="X490" s="17">
        <v>0.16249106926611301</v>
      </c>
      <c r="Y490" s="17">
        <v>0.14343509995479101</v>
      </c>
      <c r="Z490" s="17">
        <v>0.14315794444444699</v>
      </c>
      <c r="AA490" s="17">
        <v>0.15950250949688599</v>
      </c>
      <c r="AB490" s="17">
        <v>0.15245924573155201</v>
      </c>
      <c r="AC490" s="17">
        <v>0.19688942084806699</v>
      </c>
      <c r="AD490" s="17">
        <v>0.17044261660462801</v>
      </c>
      <c r="AE490" s="17"/>
      <c r="AF490" s="17">
        <v>0.158432361997633</v>
      </c>
      <c r="AG490" s="17">
        <v>0.136997070383862</v>
      </c>
      <c r="AH490" s="17">
        <v>0.137262474359057</v>
      </c>
      <c r="AI490" s="17"/>
      <c r="AJ490" s="17">
        <v>0.11335009473071</v>
      </c>
      <c r="AK490" s="17">
        <v>0.14431111485036299</v>
      </c>
      <c r="AL490" s="17">
        <v>8.7996923630639406E-2</v>
      </c>
      <c r="AM490" s="17">
        <v>0.15852739853544401</v>
      </c>
      <c r="AN490" s="17">
        <v>0.15670905214903</v>
      </c>
      <c r="AO490" s="17"/>
      <c r="AP490" s="17">
        <v>0.135805915291345</v>
      </c>
      <c r="AQ490" s="17">
        <v>0.131696019615264</v>
      </c>
      <c r="AR490" s="17">
        <v>0.13163027282006401</v>
      </c>
      <c r="AS490" s="17">
        <v>0.147709567504404</v>
      </c>
      <c r="AT490" s="17">
        <v>0.17504219353000899</v>
      </c>
      <c r="AU490" s="17">
        <v>0.135671814670632</v>
      </c>
      <c r="AV490" s="17"/>
      <c r="AW490" s="17">
        <v>0.25109604052849399</v>
      </c>
      <c r="AX490" s="17">
        <v>0.265832227571691</v>
      </c>
      <c r="AY490" s="17">
        <v>0.31374665560070097</v>
      </c>
      <c r="AZ490" s="17">
        <v>0.231332635065293</v>
      </c>
      <c r="BA490" s="17">
        <v>0.14769173014831499</v>
      </c>
      <c r="BB490" s="17">
        <v>0.207458119929427</v>
      </c>
      <c r="BC490" s="17">
        <v>0.14391558759537801</v>
      </c>
      <c r="BD490" s="17">
        <v>8.4044658227299396E-2</v>
      </c>
      <c r="BE490" s="17">
        <v>0.16699452372772899</v>
      </c>
      <c r="BF490" s="17">
        <v>8.9094386404689002E-2</v>
      </c>
      <c r="BG490" s="17">
        <v>6.60728663097844E-2</v>
      </c>
      <c r="BH490" s="17">
        <v>7.5100517804893102E-2</v>
      </c>
      <c r="BI490" s="17">
        <v>1.3314455705480999E-2</v>
      </c>
      <c r="BJ490" s="17">
        <v>4.8202553752891703E-2</v>
      </c>
      <c r="BK490" s="17">
        <v>6.3814866172226495E-2</v>
      </c>
      <c r="BL490" s="17">
        <v>5.9191124946704303E-2</v>
      </c>
      <c r="BM490" s="17"/>
      <c r="BN490" s="17">
        <v>0.132548224209354</v>
      </c>
      <c r="BO490" s="17">
        <v>0.161952250912864</v>
      </c>
      <c r="BP490" s="17"/>
      <c r="BQ490" s="17">
        <v>0.122837411090264</v>
      </c>
      <c r="BR490" s="17">
        <v>0.17908690637817501</v>
      </c>
      <c r="BS490" s="17"/>
      <c r="BT490" s="17">
        <v>0.10363567308801</v>
      </c>
      <c r="BU490" s="17"/>
      <c r="BV490" s="17">
        <v>0.19924957989272399</v>
      </c>
      <c r="BW490" s="17">
        <v>0.154850367597616</v>
      </c>
      <c r="BX490" s="17">
        <v>0.11781135130794999</v>
      </c>
      <c r="BY490" s="17"/>
      <c r="BZ490" s="17">
        <v>0</v>
      </c>
      <c r="CA490" s="17">
        <v>1</v>
      </c>
      <c r="CB490" s="17">
        <v>0</v>
      </c>
      <c r="CC490" s="17">
        <v>0</v>
      </c>
      <c r="CD490" s="17">
        <v>0</v>
      </c>
      <c r="CE490" s="17">
        <v>0</v>
      </c>
      <c r="CF490" s="17">
        <v>0</v>
      </c>
      <c r="CG490" s="17"/>
      <c r="CH490" s="17">
        <v>2.3964744888104399E-2</v>
      </c>
      <c r="CI490" s="17">
        <v>4.4072648633864099E-2</v>
      </c>
      <c r="CJ490" s="17">
        <v>0.17517865595920001</v>
      </c>
      <c r="CK490" s="17">
        <v>0.34657487707744999</v>
      </c>
      <c r="CL490" s="17">
        <v>0.28871442365764</v>
      </c>
    </row>
    <row r="491" spans="2:90" x14ac:dyDescent="0.3">
      <c r="B491" t="s">
        <v>81</v>
      </c>
      <c r="C491" s="17">
        <v>0.13391646198554599</v>
      </c>
      <c r="D491" s="17">
        <v>9.5400463892598E-2</v>
      </c>
      <c r="E491" s="17">
        <v>0.17158844582593799</v>
      </c>
      <c r="F491" s="17"/>
      <c r="G491" s="17">
        <v>0.15897172546386101</v>
      </c>
      <c r="H491" s="17">
        <v>0.10232767517218599</v>
      </c>
      <c r="I491" s="17">
        <v>0.112856999081048</v>
      </c>
      <c r="J491" s="17">
        <v>0.148056881435049</v>
      </c>
      <c r="K491" s="17">
        <v>0.137356857502901</v>
      </c>
      <c r="L491" s="17">
        <v>0.14654072462127901</v>
      </c>
      <c r="M491" s="17"/>
      <c r="N491" s="17">
        <v>8.7700278434663506E-2</v>
      </c>
      <c r="O491" s="17">
        <v>0.129071432261264</v>
      </c>
      <c r="P491" s="17">
        <v>0.12973892191797501</v>
      </c>
      <c r="Q491" s="17">
        <v>0.19378204858651901</v>
      </c>
      <c r="R491" s="17"/>
      <c r="S491" s="17">
        <v>8.5553486458806505E-2</v>
      </c>
      <c r="T491" s="17">
        <v>0.14280232010605601</v>
      </c>
      <c r="U491" s="17">
        <v>0.21149649254587199</v>
      </c>
      <c r="V491" s="17">
        <v>0.19879627339017</v>
      </c>
      <c r="W491" s="17">
        <v>0.11915482147908101</v>
      </c>
      <c r="X491" s="17">
        <v>0.12776434780672</v>
      </c>
      <c r="Y491" s="17">
        <v>0.13106410753283601</v>
      </c>
      <c r="Z491" s="17">
        <v>0.12597644485092899</v>
      </c>
      <c r="AA491" s="17">
        <v>0.12757578282388701</v>
      </c>
      <c r="AB491" s="17">
        <v>0.102620995811604</v>
      </c>
      <c r="AC491" s="17">
        <v>0.10587678061410501</v>
      </c>
      <c r="AD491" s="17">
        <v>0.155302412349936</v>
      </c>
      <c r="AE491" s="17"/>
      <c r="AF491" s="17">
        <v>0.13984178429445299</v>
      </c>
      <c r="AG491" s="17">
        <v>0.11621600236277201</v>
      </c>
      <c r="AH491" s="17">
        <v>0.159350457288847</v>
      </c>
      <c r="AI491" s="17"/>
      <c r="AJ491" s="17">
        <v>0.121114899695655</v>
      </c>
      <c r="AK491" s="17">
        <v>0.13704767593724501</v>
      </c>
      <c r="AL491" s="17">
        <v>0.103649810549391</v>
      </c>
      <c r="AM491" s="17">
        <v>0.15637128059497801</v>
      </c>
      <c r="AN491" s="17">
        <v>0.18973827600127499</v>
      </c>
      <c r="AO491" s="17"/>
      <c r="AP491" s="17">
        <v>0.113170866512583</v>
      </c>
      <c r="AQ491" s="17">
        <v>0.113465471760239</v>
      </c>
      <c r="AR491" s="17">
        <v>0.12692583867106899</v>
      </c>
      <c r="AS491" s="17">
        <v>0.16175606870518</v>
      </c>
      <c r="AT491" s="17">
        <v>0.15923023483981599</v>
      </c>
      <c r="AU491" s="17">
        <v>0.114585153799402</v>
      </c>
      <c r="AV491" s="17"/>
      <c r="AW491" s="17">
        <v>9.2383421643062902E-2</v>
      </c>
      <c r="AX491" s="17">
        <v>0.24796742868218399</v>
      </c>
      <c r="AY491" s="17">
        <v>0.18422238211584899</v>
      </c>
      <c r="AZ491" s="17">
        <v>0.23900785771316899</v>
      </c>
      <c r="BA491" s="17">
        <v>0.20823373735958201</v>
      </c>
      <c r="BB491" s="17">
        <v>0.18010632767922299</v>
      </c>
      <c r="BC491" s="17">
        <v>0.13680037237826001</v>
      </c>
      <c r="BD491" s="17">
        <v>9.4095150629831995E-2</v>
      </c>
      <c r="BE491" s="17">
        <v>9.3636795191527997E-2</v>
      </c>
      <c r="BF491" s="17">
        <v>0.140425770926698</v>
      </c>
      <c r="BG491" s="17">
        <v>0.103991353766763</v>
      </c>
      <c r="BH491" s="17">
        <v>7.5472120857150396E-2</v>
      </c>
      <c r="BI491" s="17">
        <v>5.88970074947502E-2</v>
      </c>
      <c r="BJ491" s="17">
        <v>3.21376638355357E-2</v>
      </c>
      <c r="BK491" s="17">
        <v>1.88972305011176E-2</v>
      </c>
      <c r="BL491" s="17">
        <v>4.7930390160946003E-2</v>
      </c>
      <c r="BM491" s="17"/>
      <c r="BN491" s="17">
        <v>0.138913677331167</v>
      </c>
      <c r="BO491" s="17">
        <v>0.12895461108977199</v>
      </c>
      <c r="BP491" s="17"/>
      <c r="BQ491" s="17">
        <v>0.118101786437367</v>
      </c>
      <c r="BR491" s="17">
        <v>0.190487761870585</v>
      </c>
      <c r="BS491" s="17"/>
      <c r="BT491" s="17">
        <v>0.152441696272403</v>
      </c>
      <c r="BU491" s="17"/>
      <c r="BV491" s="17">
        <v>0.141938328415909</v>
      </c>
      <c r="BW491" s="17">
        <v>0.14399953422883599</v>
      </c>
      <c r="BX491" s="17">
        <v>0.122989493811387</v>
      </c>
      <c r="BY491" s="17"/>
      <c r="BZ491" s="17">
        <v>0</v>
      </c>
      <c r="CA491" s="17">
        <v>0</v>
      </c>
      <c r="CB491" s="17">
        <v>1</v>
      </c>
      <c r="CC491" s="17">
        <v>0</v>
      </c>
      <c r="CD491" s="17">
        <v>0</v>
      </c>
      <c r="CE491" s="17">
        <v>0</v>
      </c>
      <c r="CF491" s="17">
        <v>0</v>
      </c>
      <c r="CG491" s="17"/>
      <c r="CH491" s="17">
        <v>4.0900629326819302E-2</v>
      </c>
      <c r="CI491" s="17">
        <v>8.1689742459054096E-2</v>
      </c>
      <c r="CJ491" s="17">
        <v>0.19997602249990501</v>
      </c>
      <c r="CK491" s="17">
        <v>0.17986039224445399</v>
      </c>
      <c r="CL491" s="17">
        <v>5.9697231525287497E-2</v>
      </c>
    </row>
    <row r="492" spans="2:90" x14ac:dyDescent="0.3">
      <c r="B492" t="s">
        <v>82</v>
      </c>
      <c r="C492" s="17">
        <v>0.13386427474406201</v>
      </c>
      <c r="D492" s="17">
        <v>0.14091038521878399</v>
      </c>
      <c r="E492" s="17">
        <v>0.126128009722589</v>
      </c>
      <c r="F492" s="17"/>
      <c r="G492" s="17">
        <v>0.1735175373392</v>
      </c>
      <c r="H492" s="17">
        <v>0.12124947834520899</v>
      </c>
      <c r="I492" s="17">
        <v>0.139303921741977</v>
      </c>
      <c r="J492" s="17">
        <v>0.123611681464594</v>
      </c>
      <c r="K492" s="17">
        <v>0.13682161327136799</v>
      </c>
      <c r="L492" s="17">
        <v>0.119712572679136</v>
      </c>
      <c r="M492" s="17"/>
      <c r="N492" s="17">
        <v>0.12762690491582401</v>
      </c>
      <c r="O492" s="17">
        <v>0.120986924340189</v>
      </c>
      <c r="P492" s="17">
        <v>0.16233902469240999</v>
      </c>
      <c r="Q492" s="17">
        <v>0.1260705018078</v>
      </c>
      <c r="R492" s="17"/>
      <c r="S492" s="17">
        <v>0.11348371309680499</v>
      </c>
      <c r="T492" s="17">
        <v>0.128882558145587</v>
      </c>
      <c r="U492" s="17">
        <v>0.12611535075960301</v>
      </c>
      <c r="V492" s="17">
        <v>0.116982250293409</v>
      </c>
      <c r="W492" s="17">
        <v>0.130190079253686</v>
      </c>
      <c r="X492" s="17">
        <v>0.12675508895569701</v>
      </c>
      <c r="Y492" s="17">
        <v>0.14570841383512301</v>
      </c>
      <c r="Z492" s="17">
        <v>0.111998899713367</v>
      </c>
      <c r="AA492" s="17">
        <v>0.19012787826983399</v>
      </c>
      <c r="AB492" s="17">
        <v>0.13465607331196</v>
      </c>
      <c r="AC492" s="17">
        <v>9.5593769451079794E-2</v>
      </c>
      <c r="AD492" s="17">
        <v>0.20394562119185</v>
      </c>
      <c r="AE492" s="17"/>
      <c r="AF492" s="17">
        <v>0.14003957601191699</v>
      </c>
      <c r="AG492" s="17">
        <v>0.13448497478174501</v>
      </c>
      <c r="AH492" s="17">
        <v>0.10367720401222</v>
      </c>
      <c r="AI492" s="17"/>
      <c r="AJ492" s="17">
        <v>0.14035390726849201</v>
      </c>
      <c r="AK492" s="17">
        <v>0.131358050200621</v>
      </c>
      <c r="AL492" s="17">
        <v>0.18075949217353601</v>
      </c>
      <c r="AM492" s="17">
        <v>0.103875697591871</v>
      </c>
      <c r="AN492" s="17">
        <v>0.136961166599159</v>
      </c>
      <c r="AO492" s="17"/>
      <c r="AP492" s="17">
        <v>0.104750925160303</v>
      </c>
      <c r="AQ492" s="17">
        <v>0.14540316580375001</v>
      </c>
      <c r="AR492" s="17">
        <v>0.16994781271043899</v>
      </c>
      <c r="AS492" s="17">
        <v>0.12654324517102999</v>
      </c>
      <c r="AT492" s="17">
        <v>0.16174242682725201</v>
      </c>
      <c r="AU492" s="17">
        <v>0.12870471491100399</v>
      </c>
      <c r="AV492" s="17"/>
      <c r="AW492" s="17">
        <v>0.15719484745485901</v>
      </c>
      <c r="AX492" s="17">
        <v>0.12197616368715999</v>
      </c>
      <c r="AY492" s="17">
        <v>0.145554791876393</v>
      </c>
      <c r="AZ492" s="17">
        <v>0.137688036866323</v>
      </c>
      <c r="BA492" s="17">
        <v>0.16743666081052599</v>
      </c>
      <c r="BB492" s="17">
        <v>0.11316805692613401</v>
      </c>
      <c r="BC492" s="17">
        <v>0.16587466713969501</v>
      </c>
      <c r="BD492" s="17">
        <v>0.20103653029744301</v>
      </c>
      <c r="BE492" s="17">
        <v>0.146089039853736</v>
      </c>
      <c r="BF492" s="17">
        <v>0.16065190609775301</v>
      </c>
      <c r="BG492" s="17">
        <v>0.12949018426967901</v>
      </c>
      <c r="BH492" s="17">
        <v>0.141276166824021</v>
      </c>
      <c r="BI492" s="17">
        <v>0.11304387160663</v>
      </c>
      <c r="BJ492" s="17">
        <v>5.0061294457623598E-2</v>
      </c>
      <c r="BK492" s="17">
        <v>0.14219376673605599</v>
      </c>
      <c r="BL492" s="17">
        <v>5.0141584680126E-2</v>
      </c>
      <c r="BM492" s="17"/>
      <c r="BN492" s="17">
        <v>0.12587132778652199</v>
      </c>
      <c r="BO492" s="17">
        <v>0.14450813207118901</v>
      </c>
      <c r="BP492" s="17"/>
      <c r="BQ492" s="17">
        <v>0.103426337135941</v>
      </c>
      <c r="BR492" s="17">
        <v>0.178508953472581</v>
      </c>
      <c r="BS492" s="17"/>
      <c r="BT492" s="17">
        <v>0.14775725423337099</v>
      </c>
      <c r="BU492" s="17"/>
      <c r="BV492" s="17">
        <v>0.119598048208386</v>
      </c>
      <c r="BW492" s="17">
        <v>0.127539137791818</v>
      </c>
      <c r="BX492" s="17">
        <v>0.14262750367927199</v>
      </c>
      <c r="BY492" s="17"/>
      <c r="BZ492" s="17">
        <v>0</v>
      </c>
      <c r="CA492" s="17">
        <v>0</v>
      </c>
      <c r="CB492" s="17">
        <v>0</v>
      </c>
      <c r="CC492" s="17">
        <v>1</v>
      </c>
      <c r="CD492" s="17">
        <v>0</v>
      </c>
      <c r="CE492" s="17">
        <v>0</v>
      </c>
      <c r="CF492" s="17">
        <v>0</v>
      </c>
      <c r="CG492" s="17"/>
      <c r="CH492" s="17">
        <v>9.0552049104897905E-2</v>
      </c>
      <c r="CI492" s="17">
        <v>0.119658071245949</v>
      </c>
      <c r="CJ492" s="17">
        <v>0.19903609485801901</v>
      </c>
      <c r="CK492" s="17">
        <v>7.5592984181893294E-2</v>
      </c>
      <c r="CL492" s="17">
        <v>0</v>
      </c>
    </row>
    <row r="493" spans="2:90" x14ac:dyDescent="0.3">
      <c r="B493" t="s">
        <v>83</v>
      </c>
      <c r="C493" s="17">
        <v>0.165948947842643</v>
      </c>
      <c r="D493" s="17">
        <v>0.18848270404230799</v>
      </c>
      <c r="E493" s="17">
        <v>0.14524213253684601</v>
      </c>
      <c r="F493" s="17"/>
      <c r="G493" s="17">
        <v>0.12904993570450601</v>
      </c>
      <c r="H493" s="17">
        <v>0.15372690728496499</v>
      </c>
      <c r="I493" s="17">
        <v>0.15504696179088201</v>
      </c>
      <c r="J493" s="17">
        <v>0.13894473828350501</v>
      </c>
      <c r="K493" s="17">
        <v>0.18353688207395</v>
      </c>
      <c r="L493" s="17">
        <v>0.219494266111456</v>
      </c>
      <c r="M493" s="17"/>
      <c r="N493" s="17">
        <v>0.142900474529566</v>
      </c>
      <c r="O493" s="17">
        <v>0.19965081336959201</v>
      </c>
      <c r="P493" s="17">
        <v>0.201033128126935</v>
      </c>
      <c r="Q493" s="17">
        <v>0.124684569528488</v>
      </c>
      <c r="R493" s="17"/>
      <c r="S493" s="17">
        <v>0.12052833925742901</v>
      </c>
      <c r="T493" s="17">
        <v>0.18018012728094701</v>
      </c>
      <c r="U493" s="17">
        <v>0.16413919215568001</v>
      </c>
      <c r="V493" s="17">
        <v>0.16339530573116201</v>
      </c>
      <c r="W493" s="17">
        <v>0.19770566196227299</v>
      </c>
      <c r="X493" s="17">
        <v>0.20939464975709199</v>
      </c>
      <c r="Y493" s="17">
        <v>0.238920240200647</v>
      </c>
      <c r="Z493" s="17">
        <v>0.18496932208550201</v>
      </c>
      <c r="AA493" s="17">
        <v>0.153907787087987</v>
      </c>
      <c r="AB493" s="17">
        <v>0.109740706283755</v>
      </c>
      <c r="AC493" s="17">
        <v>0.16333654544711901</v>
      </c>
      <c r="AD493" s="17">
        <v>0.122193750676996</v>
      </c>
      <c r="AE493" s="17"/>
      <c r="AF493" s="17">
        <v>0.19513546706596599</v>
      </c>
      <c r="AG493" s="17">
        <v>0.16734025156207999</v>
      </c>
      <c r="AH493" s="17">
        <v>0.122952258217869</v>
      </c>
      <c r="AI493" s="17"/>
      <c r="AJ493" s="17">
        <v>0.200583201003981</v>
      </c>
      <c r="AK493" s="17">
        <v>0.18359679508711901</v>
      </c>
      <c r="AL493" s="17">
        <v>0.16762929487095801</v>
      </c>
      <c r="AM493" s="17">
        <v>0.15158224050888999</v>
      </c>
      <c r="AN493" s="17">
        <v>0.14527079536093401</v>
      </c>
      <c r="AO493" s="17"/>
      <c r="AP493" s="17">
        <v>0.19415539262529</v>
      </c>
      <c r="AQ493" s="17">
        <v>0.19845580915439701</v>
      </c>
      <c r="AR493" s="17">
        <v>0.140892769868911</v>
      </c>
      <c r="AS493" s="17">
        <v>0.171073086183088</v>
      </c>
      <c r="AT493" s="17">
        <v>0.13936198233181599</v>
      </c>
      <c r="AU493" s="17">
        <v>0.12241435579014</v>
      </c>
      <c r="AV493" s="17"/>
      <c r="AW493" s="17">
        <v>0</v>
      </c>
      <c r="AX493" s="17">
        <v>3.2105480494609297E-2</v>
      </c>
      <c r="AY493" s="17">
        <v>9.6635767165780304E-2</v>
      </c>
      <c r="AZ493" s="17">
        <v>0.11887745244018399</v>
      </c>
      <c r="BA493" s="17">
        <v>0.18166054660924699</v>
      </c>
      <c r="BB493" s="17">
        <v>0.19213856957521899</v>
      </c>
      <c r="BC493" s="17">
        <v>0.20671545989439999</v>
      </c>
      <c r="BD493" s="17">
        <v>0.22295861907777501</v>
      </c>
      <c r="BE493" s="17">
        <v>0.19949663006756499</v>
      </c>
      <c r="BF493" s="17">
        <v>0.237599130220775</v>
      </c>
      <c r="BG493" s="17">
        <v>0.23525759746577701</v>
      </c>
      <c r="BH493" s="17">
        <v>0.17722950137764201</v>
      </c>
      <c r="BI493" s="17">
        <v>0.21531265649338399</v>
      </c>
      <c r="BJ493" s="17">
        <v>0.23815185414114001</v>
      </c>
      <c r="BK493" s="17">
        <v>0.13150304519616801</v>
      </c>
      <c r="BL493" s="17">
        <v>8.04250981473211E-2</v>
      </c>
      <c r="BM493" s="17"/>
      <c r="BN493" s="17">
        <v>0.17905073830502599</v>
      </c>
      <c r="BO493" s="17">
        <v>0.14775006775225599</v>
      </c>
      <c r="BP493" s="17"/>
      <c r="BQ493" s="17">
        <v>0.20631888878898899</v>
      </c>
      <c r="BR493" s="17">
        <v>0.156220950547727</v>
      </c>
      <c r="BS493" s="17"/>
      <c r="BT493" s="17">
        <v>0.21934537058943501</v>
      </c>
      <c r="BU493" s="17"/>
      <c r="BV493" s="17">
        <v>0.14822675483907699</v>
      </c>
      <c r="BW493" s="17">
        <v>0.17324659797983399</v>
      </c>
      <c r="BX493" s="17">
        <v>0.17729225616833999</v>
      </c>
      <c r="BY493" s="17"/>
      <c r="BZ493" s="17">
        <v>0</v>
      </c>
      <c r="CA493" s="17">
        <v>0</v>
      </c>
      <c r="CB493" s="17">
        <v>0</v>
      </c>
      <c r="CC493" s="17">
        <v>0</v>
      </c>
      <c r="CD493" s="17">
        <v>1</v>
      </c>
      <c r="CE493" s="17">
        <v>0</v>
      </c>
      <c r="CF493" s="17">
        <v>0</v>
      </c>
      <c r="CG493" s="17"/>
      <c r="CH493" s="17">
        <v>0.194433248926699</v>
      </c>
      <c r="CI493" s="17">
        <v>0.222503531583331</v>
      </c>
      <c r="CJ493" s="17">
        <v>0.169841414000134</v>
      </c>
      <c r="CK493" s="17">
        <v>4.6851790492079902E-2</v>
      </c>
      <c r="CL493" s="17">
        <v>0</v>
      </c>
    </row>
    <row r="494" spans="2:90" x14ac:dyDescent="0.3">
      <c r="B494" t="s">
        <v>84</v>
      </c>
      <c r="C494" s="17">
        <v>0.12123846387295401</v>
      </c>
      <c r="D494" s="17">
        <v>0.15225814160020101</v>
      </c>
      <c r="E494" s="17">
        <v>9.1883915851448894E-2</v>
      </c>
      <c r="F494" s="17"/>
      <c r="G494" s="17">
        <v>0.107949893311953</v>
      </c>
      <c r="H494" s="17">
        <v>0.12106115128414401</v>
      </c>
      <c r="I494" s="17">
        <v>0.124017006839639</v>
      </c>
      <c r="J494" s="17">
        <v>0.10142859734148001</v>
      </c>
      <c r="K494" s="17">
        <v>0.10697261128650901</v>
      </c>
      <c r="L494" s="17">
        <v>0.153583981843225</v>
      </c>
      <c r="M494" s="17"/>
      <c r="N494" s="17">
        <v>0.165549421078488</v>
      </c>
      <c r="O494" s="17">
        <v>0.14592794638074899</v>
      </c>
      <c r="P494" s="17">
        <v>0.105567485466652</v>
      </c>
      <c r="Q494" s="17">
        <v>6.2846414798572295E-2</v>
      </c>
      <c r="R494" s="17"/>
      <c r="S494" s="17">
        <v>0.17037585105148301</v>
      </c>
      <c r="T494" s="17">
        <v>0.123080625582729</v>
      </c>
      <c r="U494" s="17">
        <v>0.113400832453055</v>
      </c>
      <c r="V494" s="17">
        <v>9.8553347062785707E-2</v>
      </c>
      <c r="W494" s="17">
        <v>0.13412022336570401</v>
      </c>
      <c r="X494" s="17">
        <v>9.85060139689099E-2</v>
      </c>
      <c r="Y494" s="17">
        <v>9.6399294794077703E-2</v>
      </c>
      <c r="Z494" s="17">
        <v>0.10005335448708801</v>
      </c>
      <c r="AA494" s="17">
        <v>0.123414196565284</v>
      </c>
      <c r="AB494" s="17">
        <v>0.12926975677105401</v>
      </c>
      <c r="AC494" s="17">
        <v>0.11440190261628599</v>
      </c>
      <c r="AD494" s="17">
        <v>8.3965914586072193E-2</v>
      </c>
      <c r="AE494" s="17"/>
      <c r="AF494" s="17">
        <v>0.110562462570164</v>
      </c>
      <c r="AG494" s="17">
        <v>0.14664706437182601</v>
      </c>
      <c r="AH494" s="17">
        <v>0.106113605669599</v>
      </c>
      <c r="AI494" s="17"/>
      <c r="AJ494" s="17">
        <v>0.15496112995095601</v>
      </c>
      <c r="AK494" s="17">
        <v>0.12939516501934201</v>
      </c>
      <c r="AL494" s="17">
        <v>0.14129957950473199</v>
      </c>
      <c r="AM494" s="17">
        <v>0.11238064160503</v>
      </c>
      <c r="AN494" s="17">
        <v>0.11180726947047399</v>
      </c>
      <c r="AO494" s="17"/>
      <c r="AP494" s="17">
        <v>0.166719743040839</v>
      </c>
      <c r="AQ494" s="17">
        <v>0.13163600583478499</v>
      </c>
      <c r="AR494" s="17">
        <v>0.115862605977613</v>
      </c>
      <c r="AS494" s="17">
        <v>0.10411812200163501</v>
      </c>
      <c r="AT494" s="17">
        <v>0.102353036225901</v>
      </c>
      <c r="AU494" s="17">
        <v>0.10638066820136401</v>
      </c>
      <c r="AV494" s="17"/>
      <c r="AW494" s="17">
        <v>4.9495413906588903E-2</v>
      </c>
      <c r="AX494" s="17">
        <v>1.0393899464898699E-2</v>
      </c>
      <c r="AY494" s="17">
        <v>2.0468389513989601E-2</v>
      </c>
      <c r="AZ494" s="17">
        <v>5.4739172721355901E-2</v>
      </c>
      <c r="BA494" s="17">
        <v>0.10413439664128001</v>
      </c>
      <c r="BB494" s="17">
        <v>8.6621439294642402E-2</v>
      </c>
      <c r="BC494" s="17">
        <v>0.120281105691771</v>
      </c>
      <c r="BD494" s="17">
        <v>0.14941611797382601</v>
      </c>
      <c r="BE494" s="17">
        <v>0.180632686633205</v>
      </c>
      <c r="BF494" s="17">
        <v>0.171058213581643</v>
      </c>
      <c r="BG494" s="17">
        <v>0.19383210997140299</v>
      </c>
      <c r="BH494" s="17">
        <v>0.23250762889562501</v>
      </c>
      <c r="BI494" s="17">
        <v>0.12978571354884</v>
      </c>
      <c r="BJ494" s="17">
        <v>0.24800635384033401</v>
      </c>
      <c r="BK494" s="17">
        <v>0.17290008621970401</v>
      </c>
      <c r="BL494" s="17">
        <v>0.16090815886787099</v>
      </c>
      <c r="BM494" s="17"/>
      <c r="BN494" s="17">
        <v>0.13339751811408401</v>
      </c>
      <c r="BO494" s="17">
        <v>0.10511385034451499</v>
      </c>
      <c r="BP494" s="17"/>
      <c r="BQ494" s="17">
        <v>0.16686041274750299</v>
      </c>
      <c r="BR494" s="17">
        <v>5.5778950805255301E-2</v>
      </c>
      <c r="BS494" s="17"/>
      <c r="BT494" s="17">
        <v>0.123586576235781</v>
      </c>
      <c r="BU494" s="17"/>
      <c r="BV494" s="17">
        <v>0.113334550901473</v>
      </c>
      <c r="BW494" s="17">
        <v>0.11445736566607601</v>
      </c>
      <c r="BX494" s="17">
        <v>0.12977379742022099</v>
      </c>
      <c r="BY494" s="17"/>
      <c r="BZ494" s="17">
        <v>0</v>
      </c>
      <c r="CA494" s="17">
        <v>0</v>
      </c>
      <c r="CB494" s="17">
        <v>0</v>
      </c>
      <c r="CC494" s="17">
        <v>0</v>
      </c>
      <c r="CD494" s="17">
        <v>0</v>
      </c>
      <c r="CE494" s="17">
        <v>1</v>
      </c>
      <c r="CF494" s="17">
        <v>0</v>
      </c>
      <c r="CG494" s="17"/>
      <c r="CH494" s="17">
        <v>0.200679601121422</v>
      </c>
      <c r="CI494" s="17">
        <v>0.209678182891641</v>
      </c>
      <c r="CJ494" s="17">
        <v>6.3197898867576693E-2</v>
      </c>
      <c r="CK494" s="17">
        <v>2.8735172758255399E-2</v>
      </c>
      <c r="CL494" s="17">
        <v>0</v>
      </c>
    </row>
    <row r="495" spans="2:90" x14ac:dyDescent="0.3">
      <c r="B495" t="s">
        <v>85</v>
      </c>
      <c r="C495" s="17">
        <v>0.119361315094186</v>
      </c>
      <c r="D495" s="17">
        <v>0.15922725089943299</v>
      </c>
      <c r="E495" s="17">
        <v>8.1346417111980499E-2</v>
      </c>
      <c r="F495" s="17"/>
      <c r="G495" s="17">
        <v>0.115373824891792</v>
      </c>
      <c r="H495" s="17">
        <v>0.202284386965563</v>
      </c>
      <c r="I495" s="17">
        <v>0.14239737054991999</v>
      </c>
      <c r="J495" s="17">
        <v>6.84955821897065E-2</v>
      </c>
      <c r="K495" s="17">
        <v>7.1417585335102798E-2</v>
      </c>
      <c r="L495" s="17">
        <v>0.108843078817388</v>
      </c>
      <c r="M495" s="17"/>
      <c r="N495" s="17">
        <v>0.27417587451494102</v>
      </c>
      <c r="O495" s="17">
        <v>7.4815230062898905E-2</v>
      </c>
      <c r="P495" s="17">
        <v>7.6508936362239502E-2</v>
      </c>
      <c r="Q495" s="17">
        <v>3.76137627361414E-2</v>
      </c>
      <c r="R495" s="17"/>
      <c r="S495" s="17">
        <v>0.199608338186647</v>
      </c>
      <c r="T495" s="17">
        <v>0.102673943506219</v>
      </c>
      <c r="U495" s="17">
        <v>9.6051010847335402E-2</v>
      </c>
      <c r="V495" s="17">
        <v>0.13441697443235301</v>
      </c>
      <c r="W495" s="17">
        <v>0.106594333402527</v>
      </c>
      <c r="X495" s="17">
        <v>0.107031281657449</v>
      </c>
      <c r="Y495" s="17">
        <v>8.9680975277549702E-2</v>
      </c>
      <c r="Z495" s="17">
        <v>0.105308971519581</v>
      </c>
      <c r="AA495" s="17">
        <v>8.8517816836053198E-2</v>
      </c>
      <c r="AB495" s="17">
        <v>0.161579535916343</v>
      </c>
      <c r="AC495" s="17">
        <v>7.8327199067709893E-2</v>
      </c>
      <c r="AD495" s="17">
        <v>5.31156614329222E-2</v>
      </c>
      <c r="AE495" s="17"/>
      <c r="AF495" s="17">
        <v>9.7060577132508499E-2</v>
      </c>
      <c r="AG495" s="17">
        <v>0.14137144485588299</v>
      </c>
      <c r="AH495" s="17">
        <v>0.119662869260427</v>
      </c>
      <c r="AI495" s="17"/>
      <c r="AJ495" s="17">
        <v>0.13988944889768901</v>
      </c>
      <c r="AK495" s="17">
        <v>0.14090192182021399</v>
      </c>
      <c r="AL495" s="17">
        <v>0.13756642524965201</v>
      </c>
      <c r="AM495" s="17">
        <v>0.106547111337999</v>
      </c>
      <c r="AN495" s="17">
        <v>8.1984087567979799E-2</v>
      </c>
      <c r="AO495" s="17"/>
      <c r="AP495" s="17">
        <v>0.16593093559908101</v>
      </c>
      <c r="AQ495" s="17">
        <v>0.16088752440294901</v>
      </c>
      <c r="AR495" s="17">
        <v>0.121489414322437</v>
      </c>
      <c r="AS495" s="17">
        <v>9.5107368559926894E-2</v>
      </c>
      <c r="AT495" s="17">
        <v>7.6688119170225305E-2</v>
      </c>
      <c r="AU495" s="17">
        <v>7.56840447962462E-2</v>
      </c>
      <c r="AV495" s="17"/>
      <c r="AW495" s="17">
        <v>9.3597859657018695E-2</v>
      </c>
      <c r="AX495" s="17">
        <v>0</v>
      </c>
      <c r="AY495" s="17">
        <v>1.98374493058294E-2</v>
      </c>
      <c r="AZ495" s="17">
        <v>8.4944296547419303E-3</v>
      </c>
      <c r="BA495" s="17">
        <v>1.31619499182283E-2</v>
      </c>
      <c r="BB495" s="17">
        <v>3.6489956786843698E-2</v>
      </c>
      <c r="BC495" s="17">
        <v>5.0923822675230199E-2</v>
      </c>
      <c r="BD495" s="17">
        <v>9.3690344254502594E-2</v>
      </c>
      <c r="BE495" s="17">
        <v>6.4774004242729999E-2</v>
      </c>
      <c r="BF495" s="17">
        <v>9.8866749721707503E-2</v>
      </c>
      <c r="BG495" s="17">
        <v>0.15679154332741399</v>
      </c>
      <c r="BH495" s="17">
        <v>0.21674354305159599</v>
      </c>
      <c r="BI495" s="17">
        <v>0.33478262840185902</v>
      </c>
      <c r="BJ495" s="17">
        <v>0.33447467643448398</v>
      </c>
      <c r="BK495" s="17">
        <v>0.40804255159191299</v>
      </c>
      <c r="BL495" s="17">
        <v>0.52676866668982503</v>
      </c>
      <c r="BM495" s="17"/>
      <c r="BN495" s="17">
        <v>0.13763088173298499</v>
      </c>
      <c r="BO495" s="17">
        <v>9.40737047348605E-2</v>
      </c>
      <c r="BP495" s="17"/>
      <c r="BQ495" s="17">
        <v>0.17052062949617799</v>
      </c>
      <c r="BR495" s="17">
        <v>0.107974203733297</v>
      </c>
      <c r="BS495" s="17"/>
      <c r="BT495" s="17">
        <v>0.16463778717586799</v>
      </c>
      <c r="BU495" s="17"/>
      <c r="BV495" s="17">
        <v>5.9259042593190599E-2</v>
      </c>
      <c r="BW495" s="17">
        <v>9.4475911372874199E-2</v>
      </c>
      <c r="BX495" s="17">
        <v>0.15477404321224</v>
      </c>
      <c r="BY495" s="17"/>
      <c r="BZ495" s="17">
        <v>0</v>
      </c>
      <c r="CA495" s="17">
        <v>0</v>
      </c>
      <c r="CB495" s="17">
        <v>0</v>
      </c>
      <c r="CC495" s="17">
        <v>0</v>
      </c>
      <c r="CD495" s="17">
        <v>0</v>
      </c>
      <c r="CE495" s="17">
        <v>0</v>
      </c>
      <c r="CF495" s="17">
        <v>1</v>
      </c>
      <c r="CG495" s="17"/>
      <c r="CH495" s="17">
        <v>0.36950231362212399</v>
      </c>
      <c r="CI495" s="17">
        <v>0.19202760196700899</v>
      </c>
      <c r="CJ495" s="17">
        <v>4.1869185961916897E-2</v>
      </c>
      <c r="CK495" s="17">
        <v>0</v>
      </c>
      <c r="CL495" s="17">
        <v>1.0821031476282E-2</v>
      </c>
    </row>
    <row r="496" spans="2:90" x14ac:dyDescent="0.3">
      <c r="B496" t="s">
        <v>151</v>
      </c>
      <c r="C496" s="17">
        <v>4.6272455804194298E-2</v>
      </c>
      <c r="D496" s="17">
        <v>3.8887428278968697E-2</v>
      </c>
      <c r="E496" s="17">
        <v>5.1747159853689301E-2</v>
      </c>
      <c r="F496" s="17"/>
      <c r="G496" s="17">
        <v>3.9357209449284503E-2</v>
      </c>
      <c r="H496" s="17">
        <v>3.07935577642512E-2</v>
      </c>
      <c r="I496" s="17">
        <v>2.6273223089732602E-2</v>
      </c>
      <c r="J496" s="17">
        <v>4.6743396688762803E-2</v>
      </c>
      <c r="K496" s="17">
        <v>7.82087748390001E-2</v>
      </c>
      <c r="L496" s="17">
        <v>5.8084612953830501E-2</v>
      </c>
      <c r="M496" s="17"/>
      <c r="N496" s="17">
        <v>4.55172217106493E-2</v>
      </c>
      <c r="O496" s="17">
        <v>4.7096031586431997E-2</v>
      </c>
      <c r="P496" s="17">
        <v>5.9307823830087099E-2</v>
      </c>
      <c r="Q496" s="17">
        <v>3.3161145558681798E-2</v>
      </c>
      <c r="R496" s="17"/>
      <c r="S496" s="17">
        <v>4.8156626122107797E-2</v>
      </c>
      <c r="T496" s="17">
        <v>5.5246181072218403E-2</v>
      </c>
      <c r="U496" s="17">
        <v>7.23831692088618E-2</v>
      </c>
      <c r="V496" s="17">
        <v>2.6934695477047001E-2</v>
      </c>
      <c r="W496" s="17">
        <v>3.8314582584017598E-2</v>
      </c>
      <c r="X496" s="17">
        <v>5.51140848867126E-2</v>
      </c>
      <c r="Y496" s="17">
        <v>2.85106002952542E-2</v>
      </c>
      <c r="Z496" s="17">
        <v>8.6151571897867693E-2</v>
      </c>
      <c r="AA496" s="17">
        <v>2.5901225344137802E-2</v>
      </c>
      <c r="AB496" s="17">
        <v>6.0439410575757399E-2</v>
      </c>
      <c r="AC496" s="17">
        <v>3.9197085538542002E-2</v>
      </c>
      <c r="AD496" s="17">
        <v>1.7354441263866701E-2</v>
      </c>
      <c r="AE496" s="17"/>
      <c r="AF496" s="17">
        <v>4.93786705807506E-2</v>
      </c>
      <c r="AG496" s="17">
        <v>3.9658288383310397E-2</v>
      </c>
      <c r="AH496" s="17">
        <v>3.2392358810989501E-2</v>
      </c>
      <c r="AI496" s="17"/>
      <c r="AJ496" s="17">
        <v>5.8158311092168603E-2</v>
      </c>
      <c r="AK496" s="17">
        <v>2.7792948957246301E-2</v>
      </c>
      <c r="AL496" s="17">
        <v>6.2978761220590401E-2</v>
      </c>
      <c r="AM496" s="17">
        <v>3.24105139207604E-2</v>
      </c>
      <c r="AN496" s="17">
        <v>2.9615403223176101E-2</v>
      </c>
      <c r="AO496" s="17"/>
      <c r="AP496" s="17">
        <v>2.3063208867812199E-2</v>
      </c>
      <c r="AQ496" s="17">
        <v>4.9789319357275201E-2</v>
      </c>
      <c r="AR496" s="17">
        <v>4.7219347156124497E-2</v>
      </c>
      <c r="AS496" s="17">
        <v>3.7554540792605402E-2</v>
      </c>
      <c r="AT496" s="17">
        <v>1.3659356801723499E-2</v>
      </c>
      <c r="AU496" s="17">
        <v>0.13823987873237401</v>
      </c>
      <c r="AV496" s="17"/>
      <c r="AW496" s="17">
        <v>5.3573089408536299E-2</v>
      </c>
      <c r="AX496" s="17">
        <v>1.12949652024286E-2</v>
      </c>
      <c r="AY496" s="17">
        <v>2.6293413039085198E-2</v>
      </c>
      <c r="AZ496" s="17">
        <v>2.23233919426346E-2</v>
      </c>
      <c r="BA496" s="17">
        <v>2.4992583078252101E-2</v>
      </c>
      <c r="BB496" s="17">
        <v>5.36507296690878E-2</v>
      </c>
      <c r="BC496" s="17">
        <v>1.9040094852337E-2</v>
      </c>
      <c r="BD496" s="17">
        <v>5.11462786198323E-2</v>
      </c>
      <c r="BE496" s="17">
        <v>2.9358230009469799E-2</v>
      </c>
      <c r="BF496" s="17">
        <v>3.0685322937012201E-2</v>
      </c>
      <c r="BG496" s="17">
        <v>2.7467551530918899E-2</v>
      </c>
      <c r="BH496" s="17">
        <v>3.8763363667329201E-2</v>
      </c>
      <c r="BI496" s="17">
        <v>3.6119196249812802E-2</v>
      </c>
      <c r="BJ496" s="17">
        <v>0</v>
      </c>
      <c r="BK496" s="17">
        <v>0</v>
      </c>
      <c r="BL496" s="17">
        <v>3.0049172247443998E-2</v>
      </c>
      <c r="BM496" s="17"/>
      <c r="BN496" s="17">
        <v>3.9753501940870101E-2</v>
      </c>
      <c r="BO496" s="17">
        <v>5.26367098999194E-2</v>
      </c>
      <c r="BP496" s="17"/>
      <c r="BQ496" s="17">
        <v>2.21594769452244E-2</v>
      </c>
      <c r="BR496" s="17">
        <v>1.04048763520912E-2</v>
      </c>
      <c r="BS496" s="17"/>
      <c r="BT496" s="17">
        <v>1.28806565980543E-2</v>
      </c>
      <c r="BU496" s="17"/>
      <c r="BV496" s="17">
        <v>4.3105719935834501E-2</v>
      </c>
      <c r="BW496" s="17">
        <v>3.47303246165463E-2</v>
      </c>
      <c r="BX496" s="17">
        <v>5.0841492617121002E-2</v>
      </c>
      <c r="BY496" s="17"/>
      <c r="BZ496" s="17">
        <v>0</v>
      </c>
      <c r="CA496" s="17">
        <v>0</v>
      </c>
      <c r="CB496" s="17">
        <v>0</v>
      </c>
      <c r="CC496" s="17">
        <v>0</v>
      </c>
      <c r="CD496" s="17">
        <v>0</v>
      </c>
      <c r="CE496" s="17">
        <v>0</v>
      </c>
      <c r="CF496" s="17">
        <v>0</v>
      </c>
      <c r="CG496" s="17"/>
      <c r="CH496" s="17">
        <v>4.0615837141339997E-2</v>
      </c>
      <c r="CI496" s="17">
        <v>6.4149946942806402E-2</v>
      </c>
      <c r="CJ496" s="17">
        <v>4.1717744778211802E-2</v>
      </c>
      <c r="CK496" s="17">
        <v>2.02533619803307E-2</v>
      </c>
      <c r="CL496" s="17">
        <v>3.7532303135175901E-2</v>
      </c>
    </row>
    <row r="497" spans="2:90" x14ac:dyDescent="0.3">
      <c r="B497" t="s">
        <v>202</v>
      </c>
      <c r="C497" s="17">
        <v>3.6530387473558898E-2</v>
      </c>
      <c r="D497" s="17">
        <v>2.5930051163348702E-2</v>
      </c>
      <c r="E497" s="17">
        <v>4.7179699196102397E-2</v>
      </c>
      <c r="F497" s="17"/>
      <c r="G497" s="17">
        <v>4.0080876096470999E-2</v>
      </c>
      <c r="H497" s="17">
        <v>2.03605701275511E-2</v>
      </c>
      <c r="I497" s="17">
        <v>3.03847469194496E-2</v>
      </c>
      <c r="J497" s="17">
        <v>3.5833377355796697E-2</v>
      </c>
      <c r="K497" s="17">
        <v>3.9542920864369599E-2</v>
      </c>
      <c r="L497" s="17">
        <v>5.0960232073216802E-2</v>
      </c>
      <c r="M497" s="17"/>
      <c r="N497" s="17">
        <v>3.5195077434586997E-2</v>
      </c>
      <c r="O497" s="17">
        <v>4.0550026299628499E-2</v>
      </c>
      <c r="P497" s="17">
        <v>3.9589652938118503E-2</v>
      </c>
      <c r="Q497" s="17">
        <v>2.96115155718281E-2</v>
      </c>
      <c r="R497" s="17"/>
      <c r="S497" s="17">
        <v>1.2028799522746599E-2</v>
      </c>
      <c r="T497" s="17">
        <v>2.9488219900929799E-2</v>
      </c>
      <c r="U497" s="17">
        <v>3.57915336960112E-2</v>
      </c>
      <c r="V497" s="17">
        <v>6.2275885643832497E-2</v>
      </c>
      <c r="W497" s="17">
        <v>4.8267530353257697E-2</v>
      </c>
      <c r="X497" s="17">
        <v>3.9477571142070303E-2</v>
      </c>
      <c r="Y497" s="17">
        <v>3.4859844668670099E-2</v>
      </c>
      <c r="Z497" s="17">
        <v>4.2697186195696103E-2</v>
      </c>
      <c r="AA497" s="17">
        <v>3.3855030377416703E-2</v>
      </c>
      <c r="AB497" s="17">
        <v>5.1786810789007598E-2</v>
      </c>
      <c r="AC497" s="17">
        <v>5.4972359426996902E-2</v>
      </c>
      <c r="AD497" s="17">
        <v>0</v>
      </c>
      <c r="AE497" s="17"/>
      <c r="AF497" s="17">
        <v>2.7550478437874101E-2</v>
      </c>
      <c r="AG497" s="17">
        <v>3.5634784351096502E-2</v>
      </c>
      <c r="AH497" s="17">
        <v>4.32064945290008E-2</v>
      </c>
      <c r="AI497" s="17"/>
      <c r="AJ497" s="17">
        <v>2.70337573508708E-2</v>
      </c>
      <c r="AK497" s="17">
        <v>2.4839713524203499E-2</v>
      </c>
      <c r="AL497" s="17">
        <v>5.48227932686388E-2</v>
      </c>
      <c r="AM497" s="17">
        <v>3.8360348124376803E-2</v>
      </c>
      <c r="AN497" s="17">
        <v>3.8653307094818401E-2</v>
      </c>
      <c r="AO497" s="17"/>
      <c r="AP497" s="17">
        <v>2.3681631368989101E-2</v>
      </c>
      <c r="AQ497" s="17">
        <v>1.4863627304934599E-2</v>
      </c>
      <c r="AR497" s="17">
        <v>5.3089079007199301E-2</v>
      </c>
      <c r="AS497" s="17">
        <v>3.0788590451884999E-2</v>
      </c>
      <c r="AT497" s="17">
        <v>7.0214346746988093E-2</v>
      </c>
      <c r="AU497" s="17">
        <v>7.6590877460182394E-2</v>
      </c>
      <c r="AV497" s="17"/>
      <c r="AW497" s="17">
        <v>9.8340716838249895E-2</v>
      </c>
      <c r="AX497" s="17">
        <v>3.1176768295898102E-2</v>
      </c>
      <c r="AY497" s="17">
        <v>5.9977138674003998E-2</v>
      </c>
      <c r="AZ497" s="17">
        <v>2.2281810772695199E-2</v>
      </c>
      <c r="BA497" s="17">
        <v>3.2646047912980702E-2</v>
      </c>
      <c r="BB497" s="17">
        <v>1.8383869972997301E-2</v>
      </c>
      <c r="BC497" s="17">
        <v>5.0820537053904401E-2</v>
      </c>
      <c r="BD497" s="17">
        <v>3.8916550272239003E-2</v>
      </c>
      <c r="BE497" s="17">
        <v>1.7258887720217199E-2</v>
      </c>
      <c r="BF497" s="17">
        <v>3.1404797386278903E-2</v>
      </c>
      <c r="BG497" s="17">
        <v>1.37165606370087E-2</v>
      </c>
      <c r="BH497" s="17">
        <v>0</v>
      </c>
      <c r="BI497" s="17">
        <v>4.6881283944166699E-2</v>
      </c>
      <c r="BJ497" s="17">
        <v>1.52891783380738E-2</v>
      </c>
      <c r="BK497" s="17">
        <v>3.9320259312482703E-2</v>
      </c>
      <c r="BL497" s="17">
        <v>8.3505932078314395E-3</v>
      </c>
      <c r="BM497" s="17"/>
      <c r="BN497" s="17">
        <v>3.0422935641847899E-2</v>
      </c>
      <c r="BO497" s="17">
        <v>4.4302165911744899E-2</v>
      </c>
      <c r="BP497" s="17"/>
      <c r="BQ497" s="17">
        <v>2.44574522579129E-2</v>
      </c>
      <c r="BR497" s="17">
        <v>1.7980498988007999E-2</v>
      </c>
      <c r="BS497" s="17"/>
      <c r="BT497" s="17">
        <v>7.8176835558625406E-3</v>
      </c>
      <c r="BU497" s="17"/>
      <c r="BV497" s="17">
        <v>3.8920774242973098E-2</v>
      </c>
      <c r="BW497" s="17">
        <v>3.0557633836476701E-2</v>
      </c>
      <c r="BX497" s="17">
        <v>3.52746617770925E-2</v>
      </c>
      <c r="BY497" s="17"/>
      <c r="BZ497" s="17">
        <v>0</v>
      </c>
      <c r="CA497" s="17">
        <v>0</v>
      </c>
      <c r="CB497" s="17">
        <v>0</v>
      </c>
      <c r="CC497" s="17">
        <v>0</v>
      </c>
      <c r="CD497" s="17">
        <v>0</v>
      </c>
      <c r="CE497" s="17">
        <v>0</v>
      </c>
      <c r="CF497" s="17">
        <v>0</v>
      </c>
      <c r="CG497" s="17"/>
      <c r="CH497" s="17">
        <v>4.52761959523871E-3</v>
      </c>
      <c r="CI497" s="17">
        <v>4.9283299571634798E-2</v>
      </c>
      <c r="CJ497" s="17">
        <v>4.0714844930044299E-2</v>
      </c>
      <c r="CK497" s="17">
        <v>2.2416339772471101E-2</v>
      </c>
      <c r="CL497" s="17">
        <v>1.2968922104025201E-2</v>
      </c>
    </row>
    <row r="498" spans="2:90" x14ac:dyDescent="0.3">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row>
    <row r="499" spans="2:90" x14ac:dyDescent="0.3">
      <c r="B499" s="6" t="s">
        <v>257</v>
      </c>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row>
    <row r="500" spans="2:90" x14ac:dyDescent="0.3">
      <c r="B500" s="24" t="s">
        <v>268</v>
      </c>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row>
    <row r="501" spans="2:90" x14ac:dyDescent="0.3">
      <c r="B501" t="s">
        <v>247</v>
      </c>
      <c r="C501" s="17">
        <v>0.46741662964219399</v>
      </c>
      <c r="D501" s="17">
        <v>0.47192979216000303</v>
      </c>
      <c r="E501" s="17">
        <v>0.46445135733840198</v>
      </c>
      <c r="F501" s="17"/>
      <c r="G501" s="17">
        <v>0.37800083251679101</v>
      </c>
      <c r="H501" s="17">
        <v>0.45522138121911099</v>
      </c>
      <c r="I501" s="17">
        <v>0.46384059298903801</v>
      </c>
      <c r="J501" s="17">
        <v>0.47832640135603</v>
      </c>
      <c r="K501" s="17">
        <v>0.45656285077930397</v>
      </c>
      <c r="L501" s="17">
        <v>0.52412195782459103</v>
      </c>
      <c r="M501" s="17"/>
      <c r="N501" s="17">
        <v>0.49231717135150899</v>
      </c>
      <c r="O501" s="17">
        <v>0.49481710041940102</v>
      </c>
      <c r="P501" s="17">
        <v>0.43932128520517499</v>
      </c>
      <c r="Q501" s="17">
        <v>0.41901280169215399</v>
      </c>
      <c r="R501" s="17"/>
      <c r="S501" s="17">
        <v>0.44462754068676802</v>
      </c>
      <c r="T501" s="17">
        <v>0.57893568324573497</v>
      </c>
      <c r="U501" s="17">
        <v>0.46640644752933602</v>
      </c>
      <c r="V501" s="17">
        <v>0.41449462432767198</v>
      </c>
      <c r="W501" s="17">
        <v>0.48688520303900401</v>
      </c>
      <c r="X501" s="17">
        <v>0.44179693756694799</v>
      </c>
      <c r="Y501" s="17">
        <v>0.46024755796105599</v>
      </c>
      <c r="Z501" s="17">
        <v>0.42703204845586401</v>
      </c>
      <c r="AA501" s="17">
        <v>0.47242381588054599</v>
      </c>
      <c r="AB501" s="17">
        <v>0.44149050365937798</v>
      </c>
      <c r="AC501" s="17">
        <v>0.40351272817863798</v>
      </c>
      <c r="AD501" s="17">
        <v>0.46848467422040202</v>
      </c>
      <c r="AE501" s="17"/>
      <c r="AF501" s="17">
        <v>0.47165559840747601</v>
      </c>
      <c r="AG501" s="17">
        <v>0.49547680896041901</v>
      </c>
      <c r="AH501" s="17">
        <v>0.43073591304854703</v>
      </c>
      <c r="AI501" s="17"/>
      <c r="AJ501" s="17">
        <v>0.474716114503827</v>
      </c>
      <c r="AK501" s="17">
        <v>0.49126637488645297</v>
      </c>
      <c r="AL501" s="17">
        <v>0.43487336225436102</v>
      </c>
      <c r="AM501" s="17">
        <v>0.46442249763653098</v>
      </c>
      <c r="AN501" s="17">
        <v>0.36957419515533801</v>
      </c>
      <c r="AO501" s="17"/>
      <c r="AP501" s="17">
        <v>0.50124438441776697</v>
      </c>
      <c r="AQ501" s="17">
        <v>0.49459269703186998</v>
      </c>
      <c r="AR501" s="17">
        <v>0.46006625485381603</v>
      </c>
      <c r="AS501" s="17">
        <v>0.44575336467800902</v>
      </c>
      <c r="AT501" s="17">
        <v>0.36756388283334801</v>
      </c>
      <c r="AU501" s="17">
        <v>0.48626967499278101</v>
      </c>
      <c r="AV501" s="17"/>
      <c r="AW501" s="17">
        <v>0.51096325706198797</v>
      </c>
      <c r="AX501" s="17">
        <v>0.26678982727598799</v>
      </c>
      <c r="AY501" s="17">
        <v>0.40643868936273903</v>
      </c>
      <c r="AZ501" s="17">
        <v>0.37911571728629001</v>
      </c>
      <c r="BA501" s="17">
        <v>0.39059382903476098</v>
      </c>
      <c r="BB501" s="17">
        <v>0.45585143836818998</v>
      </c>
      <c r="BC501" s="17">
        <v>0.50619451725462705</v>
      </c>
      <c r="BD501" s="17">
        <v>0.46563180235887502</v>
      </c>
      <c r="BE501" s="17">
        <v>0.45774737270065502</v>
      </c>
      <c r="BF501" s="17">
        <v>0.54654384074479101</v>
      </c>
      <c r="BG501" s="17">
        <v>0.52016522358921102</v>
      </c>
      <c r="BH501" s="17">
        <v>0.59481380056640698</v>
      </c>
      <c r="BI501" s="17">
        <v>0.46568429243170401</v>
      </c>
      <c r="BJ501" s="17">
        <v>0.56848156976966102</v>
      </c>
      <c r="BK501" s="17">
        <v>0.66651680039380001</v>
      </c>
      <c r="BL501" s="17">
        <v>0.423518345235041</v>
      </c>
      <c r="BM501" s="17"/>
      <c r="BN501" s="17">
        <v>0.47639689575542499</v>
      </c>
      <c r="BO501" s="17">
        <v>0.45196396083872897</v>
      </c>
      <c r="BP501" s="17"/>
      <c r="BQ501" s="17">
        <v>0.51729670515047799</v>
      </c>
      <c r="BR501" s="17">
        <v>0.42014586539695897</v>
      </c>
      <c r="BS501" s="17"/>
      <c r="BT501" s="17">
        <v>0.43169840414976901</v>
      </c>
      <c r="BU501" s="17"/>
      <c r="BV501" s="17">
        <v>0.39597820072130802</v>
      </c>
      <c r="BW501" s="17">
        <v>0.45802522001239598</v>
      </c>
      <c r="BX501" s="17">
        <v>0.50017730985756004</v>
      </c>
      <c r="BY501" s="17"/>
      <c r="BZ501" s="17">
        <v>0.44078365828457</v>
      </c>
      <c r="CA501" s="17">
        <v>0.360593069815554</v>
      </c>
      <c r="CB501" s="17">
        <v>0.422627607330605</v>
      </c>
      <c r="CC501" s="17">
        <v>0.46960691359733098</v>
      </c>
      <c r="CD501" s="17">
        <v>0.50890350614186097</v>
      </c>
      <c r="CE501" s="17">
        <v>0.53497601408202999</v>
      </c>
      <c r="CF501" s="17">
        <v>0.50765516424979595</v>
      </c>
      <c r="CG501" s="17"/>
      <c r="CH501" s="17">
        <v>0.43538828762727799</v>
      </c>
      <c r="CI501" s="17">
        <v>0.52588181087056296</v>
      </c>
      <c r="CJ501" s="17">
        <v>0.43353190538942199</v>
      </c>
      <c r="CK501" s="17">
        <v>0.33843546966930999</v>
      </c>
      <c r="CL501" s="17">
        <v>0.26758989005304901</v>
      </c>
    </row>
    <row r="502" spans="2:90" x14ac:dyDescent="0.3">
      <c r="B502" t="s">
        <v>248</v>
      </c>
      <c r="C502" s="17">
        <v>0.29049513545221201</v>
      </c>
      <c r="D502" s="17">
        <v>0.33943058349486399</v>
      </c>
      <c r="E502" s="17">
        <v>0.23996127766356001</v>
      </c>
      <c r="F502" s="17"/>
      <c r="G502" s="17">
        <v>0.20367352072902001</v>
      </c>
      <c r="H502" s="17">
        <v>0.33931759793782101</v>
      </c>
      <c r="I502" s="17">
        <v>0.300971511155119</v>
      </c>
      <c r="J502" s="17">
        <v>0.28501121328047702</v>
      </c>
      <c r="K502" s="17">
        <v>0.30877123162098802</v>
      </c>
      <c r="L502" s="17">
        <v>0.28491712068130098</v>
      </c>
      <c r="M502" s="17"/>
      <c r="N502" s="17">
        <v>0.34514357194335099</v>
      </c>
      <c r="O502" s="17">
        <v>0.27297584684638998</v>
      </c>
      <c r="P502" s="17">
        <v>0.28577401014618098</v>
      </c>
      <c r="Q502" s="17">
        <v>0.23186176356119201</v>
      </c>
      <c r="R502" s="17"/>
      <c r="S502" s="17">
        <v>0.32756664217192499</v>
      </c>
      <c r="T502" s="17">
        <v>0.28311004121238298</v>
      </c>
      <c r="U502" s="17">
        <v>0.248911184620561</v>
      </c>
      <c r="V502" s="17">
        <v>0.25545705641881</v>
      </c>
      <c r="W502" s="17">
        <v>0.40444320970551401</v>
      </c>
      <c r="X502" s="17">
        <v>0.27868322875407803</v>
      </c>
      <c r="Y502" s="17">
        <v>0.28500651331159899</v>
      </c>
      <c r="Z502" s="17">
        <v>0.272638527570852</v>
      </c>
      <c r="AA502" s="17">
        <v>0.28102932444642398</v>
      </c>
      <c r="AB502" s="17">
        <v>0.27343356925381201</v>
      </c>
      <c r="AC502" s="17">
        <v>0.24813268209551001</v>
      </c>
      <c r="AD502" s="17">
        <v>0.312664191161523</v>
      </c>
      <c r="AE502" s="17"/>
      <c r="AF502" s="17">
        <v>0.29175642951199099</v>
      </c>
      <c r="AG502" s="17">
        <v>0.33587527324879701</v>
      </c>
      <c r="AH502" s="17">
        <v>0.234946997005578</v>
      </c>
      <c r="AI502" s="17"/>
      <c r="AJ502" s="17">
        <v>0.27328537925782198</v>
      </c>
      <c r="AK502" s="17">
        <v>0.34466459664806698</v>
      </c>
      <c r="AL502" s="17">
        <v>0.31682720848284301</v>
      </c>
      <c r="AM502" s="17">
        <v>0.29861624796040098</v>
      </c>
      <c r="AN502" s="17">
        <v>0.14555100435075899</v>
      </c>
      <c r="AO502" s="17"/>
      <c r="AP502" s="17">
        <v>0.34951771997215803</v>
      </c>
      <c r="AQ502" s="17">
        <v>0.30382110245511201</v>
      </c>
      <c r="AR502" s="17">
        <v>0.29605583373913502</v>
      </c>
      <c r="AS502" s="17">
        <v>0.28771363670019701</v>
      </c>
      <c r="AT502" s="17">
        <v>0.13920249233292101</v>
      </c>
      <c r="AU502" s="17">
        <v>0.28598304352806198</v>
      </c>
      <c r="AV502" s="17"/>
      <c r="AW502" s="17">
        <v>0.12596221102718999</v>
      </c>
      <c r="AX502" s="17">
        <v>0.17734181214117101</v>
      </c>
      <c r="AY502" s="17">
        <v>0.19080131607286699</v>
      </c>
      <c r="AZ502" s="17">
        <v>0.24337983552945699</v>
      </c>
      <c r="BA502" s="17">
        <v>0.248335099681504</v>
      </c>
      <c r="BB502" s="17">
        <v>0.22497071422329101</v>
      </c>
      <c r="BC502" s="17">
        <v>0.26487444043639902</v>
      </c>
      <c r="BD502" s="17">
        <v>0.26689255028113801</v>
      </c>
      <c r="BE502" s="17">
        <v>0.36426632483739302</v>
      </c>
      <c r="BF502" s="17">
        <v>0.311649661365904</v>
      </c>
      <c r="BG502" s="17">
        <v>0.34366544652146003</v>
      </c>
      <c r="BH502" s="17">
        <v>0.34198947628147203</v>
      </c>
      <c r="BI502" s="17">
        <v>0.33075890111863998</v>
      </c>
      <c r="BJ502" s="17">
        <v>0.52430607641605098</v>
      </c>
      <c r="BK502" s="17">
        <v>0.33717323308497399</v>
      </c>
      <c r="BL502" s="17">
        <v>0.34821504591234698</v>
      </c>
      <c r="BM502" s="17"/>
      <c r="BN502" s="17">
        <v>0.32904275894905799</v>
      </c>
      <c r="BO502" s="17">
        <v>0.225170970368756</v>
      </c>
      <c r="BP502" s="17"/>
      <c r="BQ502" s="17">
        <v>0.34231851051009898</v>
      </c>
      <c r="BR502" s="17">
        <v>0.32145618673859799</v>
      </c>
      <c r="BS502" s="17"/>
      <c r="BT502" s="17">
        <v>0.34110690438624502</v>
      </c>
      <c r="BU502" s="17"/>
      <c r="BV502" s="17">
        <v>0.23969116218785499</v>
      </c>
      <c r="BW502" s="17">
        <v>0.283090333528486</v>
      </c>
      <c r="BX502" s="17">
        <v>0.31606657765525198</v>
      </c>
      <c r="BY502" s="17"/>
      <c r="BZ502" s="17">
        <v>0.17112564023653001</v>
      </c>
      <c r="CA502" s="17">
        <v>0.207197505619931</v>
      </c>
      <c r="CB502" s="17">
        <v>0.18407710747049899</v>
      </c>
      <c r="CC502" s="17">
        <v>0.32165334968501302</v>
      </c>
      <c r="CD502" s="17">
        <v>0.33903170230075802</v>
      </c>
      <c r="CE502" s="17">
        <v>0.36561464290660201</v>
      </c>
      <c r="CF502" s="17">
        <v>0.30489257936297298</v>
      </c>
      <c r="CG502" s="17"/>
      <c r="CH502" s="17">
        <v>0.305797717786429</v>
      </c>
      <c r="CI502" s="17">
        <v>0.32003560626881</v>
      </c>
      <c r="CJ502" s="17">
        <v>0.26878727570743199</v>
      </c>
      <c r="CK502" s="17">
        <v>0.19258453781347601</v>
      </c>
      <c r="CL502" s="17">
        <v>0.19184830828354599</v>
      </c>
    </row>
    <row r="503" spans="2:90" x14ac:dyDescent="0.3">
      <c r="B503" t="s">
        <v>249</v>
      </c>
      <c r="C503" s="17">
        <v>0.27545644282038301</v>
      </c>
      <c r="D503" s="17">
        <v>0.27663955680666702</v>
      </c>
      <c r="E503" s="17">
        <v>0.27336988112805299</v>
      </c>
      <c r="F503" s="17"/>
      <c r="G503" s="17">
        <v>0.24304693075502201</v>
      </c>
      <c r="H503" s="17">
        <v>0.32434022309514599</v>
      </c>
      <c r="I503" s="17">
        <v>0.31682110803768398</v>
      </c>
      <c r="J503" s="17">
        <v>0.31549314357869501</v>
      </c>
      <c r="K503" s="17">
        <v>0.26596587044379699</v>
      </c>
      <c r="L503" s="17">
        <v>0.21266685346987199</v>
      </c>
      <c r="M503" s="17"/>
      <c r="N503" s="17">
        <v>0.27725536039634302</v>
      </c>
      <c r="O503" s="17">
        <v>0.29826393574755899</v>
      </c>
      <c r="P503" s="17">
        <v>0.24411003334193501</v>
      </c>
      <c r="Q503" s="17">
        <v>0.27500035156026897</v>
      </c>
      <c r="R503" s="17"/>
      <c r="S503" s="17">
        <v>0.334348908449634</v>
      </c>
      <c r="T503" s="17">
        <v>0.29647685418360298</v>
      </c>
      <c r="U503" s="17">
        <v>0.319417870129864</v>
      </c>
      <c r="V503" s="17">
        <v>0.24174734053712801</v>
      </c>
      <c r="W503" s="17">
        <v>0.326359867280204</v>
      </c>
      <c r="X503" s="17">
        <v>0.24669915400932299</v>
      </c>
      <c r="Y503" s="17">
        <v>0.225199993537855</v>
      </c>
      <c r="Z503" s="17">
        <v>0.205465343839906</v>
      </c>
      <c r="AA503" s="17">
        <v>0.19596547390000599</v>
      </c>
      <c r="AB503" s="17">
        <v>0.28322930806449897</v>
      </c>
      <c r="AC503" s="17">
        <v>0.26054720284013799</v>
      </c>
      <c r="AD503" s="17">
        <v>0.34352871919870198</v>
      </c>
      <c r="AE503" s="17"/>
      <c r="AF503" s="17">
        <v>0.24551636787055001</v>
      </c>
      <c r="AG503" s="17">
        <v>0.30404577222733897</v>
      </c>
      <c r="AH503" s="17">
        <v>0.31231514918568698</v>
      </c>
      <c r="AI503" s="17"/>
      <c r="AJ503" s="17">
        <v>0.23895628892679399</v>
      </c>
      <c r="AK503" s="17">
        <v>0.287903486604207</v>
      </c>
      <c r="AL503" s="17">
        <v>0.30985392558390401</v>
      </c>
      <c r="AM503" s="17">
        <v>0.24281621604696699</v>
      </c>
      <c r="AN503" s="17">
        <v>0.31268979314742301</v>
      </c>
      <c r="AO503" s="17"/>
      <c r="AP503" s="17">
        <v>0.29772979314857601</v>
      </c>
      <c r="AQ503" s="17">
        <v>0.27533586409537902</v>
      </c>
      <c r="AR503" s="17">
        <v>0.29812730774559498</v>
      </c>
      <c r="AS503" s="17">
        <v>0.24122113488626801</v>
      </c>
      <c r="AT503" s="17">
        <v>0.330751597173087</v>
      </c>
      <c r="AU503" s="17">
        <v>0.247660063267059</v>
      </c>
      <c r="AV503" s="17"/>
      <c r="AW503" s="17">
        <v>0.37002127256364098</v>
      </c>
      <c r="AX503" s="17">
        <v>0.26645563933417898</v>
      </c>
      <c r="AY503" s="17">
        <v>0.234089194854876</v>
      </c>
      <c r="AZ503" s="17">
        <v>0.32650337331429102</v>
      </c>
      <c r="BA503" s="17">
        <v>0.25111918974193198</v>
      </c>
      <c r="BB503" s="17">
        <v>0.26479000699587002</v>
      </c>
      <c r="BC503" s="17">
        <v>0.25521946043668797</v>
      </c>
      <c r="BD503" s="17">
        <v>0.27900703480429501</v>
      </c>
      <c r="BE503" s="17">
        <v>0.33838889393756</v>
      </c>
      <c r="BF503" s="17">
        <v>0.30362168551108198</v>
      </c>
      <c r="BG503" s="17">
        <v>0.30353908981838301</v>
      </c>
      <c r="BH503" s="17">
        <v>0.26717347523631801</v>
      </c>
      <c r="BI503" s="17">
        <v>0.23342077934729299</v>
      </c>
      <c r="BJ503" s="17">
        <v>0.307632291966911</v>
      </c>
      <c r="BK503" s="17">
        <v>0.28674785124443603</v>
      </c>
      <c r="BL503" s="17">
        <v>0.309481851475639</v>
      </c>
      <c r="BM503" s="17"/>
      <c r="BN503" s="17">
        <v>0.29065741648563698</v>
      </c>
      <c r="BO503" s="17">
        <v>0.25386953497710701</v>
      </c>
      <c r="BP503" s="17"/>
      <c r="BQ503" s="17">
        <v>0.29974207414711301</v>
      </c>
      <c r="BR503" s="17">
        <v>0.27076984721907099</v>
      </c>
      <c r="BS503" s="17"/>
      <c r="BT503" s="17">
        <v>0.31181824192055602</v>
      </c>
      <c r="BU503" s="17"/>
      <c r="BV503" s="17">
        <v>0.223379960058805</v>
      </c>
      <c r="BW503" s="17">
        <v>0.21587056297745</v>
      </c>
      <c r="BX503" s="17">
        <v>0.30780158504923799</v>
      </c>
      <c r="BY503" s="17"/>
      <c r="BZ503" s="17">
        <v>0.26831679469174802</v>
      </c>
      <c r="CA503" s="17">
        <v>0.35909794976572701</v>
      </c>
      <c r="CB503" s="17">
        <v>0.33799431079664899</v>
      </c>
      <c r="CC503" s="17">
        <v>0.26705501839069601</v>
      </c>
      <c r="CD503" s="17">
        <v>0.28757797585919398</v>
      </c>
      <c r="CE503" s="17">
        <v>0.21658472060474601</v>
      </c>
      <c r="CF503" s="17">
        <v>0.27487759601436601</v>
      </c>
      <c r="CG503" s="17"/>
      <c r="CH503" s="17">
        <v>0.24575426433074701</v>
      </c>
      <c r="CI503" s="17">
        <v>0.20534466289730799</v>
      </c>
      <c r="CJ503" s="17">
        <v>0.35324406565910199</v>
      </c>
      <c r="CK503" s="17">
        <v>0.39097439162437297</v>
      </c>
      <c r="CL503" s="17">
        <v>0.240916530441002</v>
      </c>
    </row>
    <row r="504" spans="2:90" x14ac:dyDescent="0.3">
      <c r="B504" t="s">
        <v>250</v>
      </c>
      <c r="C504" s="17">
        <v>0.23827151098137</v>
      </c>
      <c r="D504" s="17">
        <v>0.20446164635042699</v>
      </c>
      <c r="E504" s="17">
        <v>0.272175127745793</v>
      </c>
      <c r="F504" s="17"/>
      <c r="G504" s="17">
        <v>0.31620565027466602</v>
      </c>
      <c r="H504" s="17">
        <v>0.28131388052004802</v>
      </c>
      <c r="I504" s="17">
        <v>0.25733585278983001</v>
      </c>
      <c r="J504" s="17">
        <v>0.197365141765239</v>
      </c>
      <c r="K504" s="17">
        <v>0.20666795123210699</v>
      </c>
      <c r="L504" s="17">
        <v>0.19824116964739899</v>
      </c>
      <c r="M504" s="17"/>
      <c r="N504" s="17">
        <v>0.27498657313063302</v>
      </c>
      <c r="O504" s="17">
        <v>0.22673620781696399</v>
      </c>
      <c r="P504" s="17">
        <v>0.20235968329558801</v>
      </c>
      <c r="Q504" s="17">
        <v>0.24202623653453101</v>
      </c>
      <c r="R504" s="17"/>
      <c r="S504" s="17">
        <v>0.257114044091454</v>
      </c>
      <c r="T504" s="17">
        <v>0.226427031539391</v>
      </c>
      <c r="U504" s="17">
        <v>0.21397164485224801</v>
      </c>
      <c r="V504" s="17">
        <v>0.20853388031874101</v>
      </c>
      <c r="W504" s="17">
        <v>0.17388814573867101</v>
      </c>
      <c r="X504" s="17">
        <v>0.19577214488258701</v>
      </c>
      <c r="Y504" s="17">
        <v>0.15766586946938599</v>
      </c>
      <c r="Z504" s="17">
        <v>0.23252152231481801</v>
      </c>
      <c r="AA504" s="17">
        <v>0.35518008704669701</v>
      </c>
      <c r="AB504" s="17">
        <v>0.255401181942364</v>
      </c>
      <c r="AC504" s="17">
        <v>0.25712389590700602</v>
      </c>
      <c r="AD504" s="17">
        <v>0.38268149193183498</v>
      </c>
      <c r="AE504" s="17"/>
      <c r="AF504" s="17">
        <v>0.22103473080007999</v>
      </c>
      <c r="AG504" s="17">
        <v>0.23279893566948401</v>
      </c>
      <c r="AH504" s="17">
        <v>0.26359155353274799</v>
      </c>
      <c r="AI504" s="17"/>
      <c r="AJ504" s="17">
        <v>0.186817801122794</v>
      </c>
      <c r="AK504" s="17">
        <v>0.27368472191800602</v>
      </c>
      <c r="AL504" s="17">
        <v>0.155471296839017</v>
      </c>
      <c r="AM504" s="17">
        <v>0.233850032340879</v>
      </c>
      <c r="AN504" s="17">
        <v>0.34420257165630402</v>
      </c>
      <c r="AO504" s="17"/>
      <c r="AP504" s="17">
        <v>0.27650150093020298</v>
      </c>
      <c r="AQ504" s="17">
        <v>0.21961157841159301</v>
      </c>
      <c r="AR504" s="17">
        <v>0.20984850629194901</v>
      </c>
      <c r="AS504" s="17">
        <v>0.19118891435191199</v>
      </c>
      <c r="AT504" s="17">
        <v>0.30781835055124002</v>
      </c>
      <c r="AU504" s="17">
        <v>0.26140994137468698</v>
      </c>
      <c r="AV504" s="17"/>
      <c r="AW504" s="17">
        <v>0.39161450376676199</v>
      </c>
      <c r="AX504" s="17">
        <v>0.15785282695502501</v>
      </c>
      <c r="AY504" s="17">
        <v>0.217602751335221</v>
      </c>
      <c r="AZ504" s="17">
        <v>0.242320494974161</v>
      </c>
      <c r="BA504" s="17">
        <v>0.28214048121537399</v>
      </c>
      <c r="BB504" s="17">
        <v>0.16608809865598501</v>
      </c>
      <c r="BC504" s="17">
        <v>0.16252208652262001</v>
      </c>
      <c r="BD504" s="17">
        <v>0.22067160157108301</v>
      </c>
      <c r="BE504" s="17">
        <v>0.21688876777194899</v>
      </c>
      <c r="BF504" s="17">
        <v>0.30189606480099201</v>
      </c>
      <c r="BG504" s="17">
        <v>0.28198876111504001</v>
      </c>
      <c r="BH504" s="17">
        <v>0.228595852593454</v>
      </c>
      <c r="BI504" s="17">
        <v>0.29292702703114798</v>
      </c>
      <c r="BJ504" s="17">
        <v>0.38182145035439502</v>
      </c>
      <c r="BK504" s="17">
        <v>0.23123199549319801</v>
      </c>
      <c r="BL504" s="17">
        <v>0.26899559396504202</v>
      </c>
      <c r="BM504" s="17"/>
      <c r="BN504" s="17">
        <v>0.253189286013147</v>
      </c>
      <c r="BO504" s="17">
        <v>0.209811283677347</v>
      </c>
      <c r="BP504" s="17"/>
      <c r="BQ504" s="17">
        <v>0.27476415161509898</v>
      </c>
      <c r="BR504" s="17">
        <v>0.277197720743874</v>
      </c>
      <c r="BS504" s="17"/>
      <c r="BT504" s="17">
        <v>0.28867055280188197</v>
      </c>
      <c r="BU504" s="17"/>
      <c r="BV504" s="17">
        <v>0.23744873444709599</v>
      </c>
      <c r="BW504" s="17">
        <v>0.30475597659058001</v>
      </c>
      <c r="BX504" s="17">
        <v>0.22003153585392801</v>
      </c>
      <c r="BY504" s="17"/>
      <c r="BZ504" s="17">
        <v>0.21950537771117701</v>
      </c>
      <c r="CA504" s="17">
        <v>0.25080592129335799</v>
      </c>
      <c r="CB504" s="17">
        <v>0.25578349961435398</v>
      </c>
      <c r="CC504" s="17">
        <v>0.25463139342297197</v>
      </c>
      <c r="CD504" s="17">
        <v>0.24872451254219999</v>
      </c>
      <c r="CE504" s="17">
        <v>0.23669551353951099</v>
      </c>
      <c r="CF504" s="17">
        <v>0.20740524160207699</v>
      </c>
      <c r="CG504" s="17"/>
      <c r="CH504" s="17">
        <v>0.28647996509580698</v>
      </c>
      <c r="CI504" s="17">
        <v>0.21915882842811801</v>
      </c>
      <c r="CJ504" s="17">
        <v>0.25019057552250601</v>
      </c>
      <c r="CK504" s="17">
        <v>0.22101835929073299</v>
      </c>
      <c r="CL504" s="17">
        <v>0.19184830828354599</v>
      </c>
    </row>
    <row r="505" spans="2:90" x14ac:dyDescent="0.3">
      <c r="B505" t="s">
        <v>251</v>
      </c>
      <c r="C505" s="17">
        <v>0.21131801401495201</v>
      </c>
      <c r="D505" s="17">
        <v>0.22229938572518501</v>
      </c>
      <c r="E505" s="17">
        <v>0.198313072692968</v>
      </c>
      <c r="F505" s="17"/>
      <c r="G505" s="17">
        <v>0.248747818532075</v>
      </c>
      <c r="H505" s="17">
        <v>0.33373554601956301</v>
      </c>
      <c r="I505" s="17">
        <v>0.20508856726872801</v>
      </c>
      <c r="J505" s="17">
        <v>0.205063762224867</v>
      </c>
      <c r="K505" s="17">
        <v>0.18281880131838399</v>
      </c>
      <c r="L505" s="17">
        <v>0.128329767605493</v>
      </c>
      <c r="M505" s="17"/>
      <c r="N505" s="17">
        <v>0.19697131038934501</v>
      </c>
      <c r="O505" s="17">
        <v>0.20267590212153</v>
      </c>
      <c r="P505" s="17">
        <v>0.19140171207434101</v>
      </c>
      <c r="Q505" s="17">
        <v>0.27556705846694701</v>
      </c>
      <c r="R505" s="17"/>
      <c r="S505" s="17">
        <v>0.26915245651520697</v>
      </c>
      <c r="T505" s="17">
        <v>0.17220148344657299</v>
      </c>
      <c r="U505" s="17">
        <v>0.20688595871846399</v>
      </c>
      <c r="V505" s="17">
        <v>0.19233158900095801</v>
      </c>
      <c r="W505" s="17">
        <v>0.15956313943251199</v>
      </c>
      <c r="X505" s="17">
        <v>0.21184183840090601</v>
      </c>
      <c r="Y505" s="17">
        <v>0.18185786283581401</v>
      </c>
      <c r="Z505" s="17">
        <v>0.30327228082719998</v>
      </c>
      <c r="AA505" s="17">
        <v>0.177317413108498</v>
      </c>
      <c r="AB505" s="17">
        <v>0.211907440313749</v>
      </c>
      <c r="AC505" s="17">
        <v>0.25725837263066498</v>
      </c>
      <c r="AD505" s="17">
        <v>0.34065803675270301</v>
      </c>
      <c r="AE505" s="17"/>
      <c r="AF505" s="17">
        <v>0.18739436278491001</v>
      </c>
      <c r="AG505" s="17">
        <v>0.19857372202673201</v>
      </c>
      <c r="AH505" s="17">
        <v>0.28531985679502903</v>
      </c>
      <c r="AI505" s="17"/>
      <c r="AJ505" s="17">
        <v>0.18888392208697999</v>
      </c>
      <c r="AK505" s="17">
        <v>0.21714694967002399</v>
      </c>
      <c r="AL505" s="17">
        <v>0.14734597998826501</v>
      </c>
      <c r="AM505" s="17">
        <v>0.239853304732499</v>
      </c>
      <c r="AN505" s="17">
        <v>0.20474752681835201</v>
      </c>
      <c r="AO505" s="17"/>
      <c r="AP505" s="17">
        <v>0.23743796891087801</v>
      </c>
      <c r="AQ505" s="17">
        <v>0.220123579603341</v>
      </c>
      <c r="AR505" s="17">
        <v>0.19371275930009901</v>
      </c>
      <c r="AS505" s="17">
        <v>0.21898671730646399</v>
      </c>
      <c r="AT505" s="17">
        <v>0.21170178012111099</v>
      </c>
      <c r="AU505" s="17">
        <v>0.128193284848621</v>
      </c>
      <c r="AV505" s="17"/>
      <c r="AW505" s="17">
        <v>0.38878970942237401</v>
      </c>
      <c r="AX505" s="17">
        <v>0.34618401503059798</v>
      </c>
      <c r="AY505" s="17">
        <v>0.347754578543504</v>
      </c>
      <c r="AZ505" s="17">
        <v>0.22756349950593199</v>
      </c>
      <c r="BA505" s="17">
        <v>0.196875787674192</v>
      </c>
      <c r="BB505" s="17">
        <v>0.26120773714066903</v>
      </c>
      <c r="BC505" s="17">
        <v>0.20569349616896701</v>
      </c>
      <c r="BD505" s="17">
        <v>0.20803065260627099</v>
      </c>
      <c r="BE505" s="17">
        <v>0.152331807451516</v>
      </c>
      <c r="BF505" s="17">
        <v>0.152300134912258</v>
      </c>
      <c r="BG505" s="17">
        <v>0.123937981900856</v>
      </c>
      <c r="BH505" s="17">
        <v>0.18307886599760201</v>
      </c>
      <c r="BI505" s="17">
        <v>0.11437596180788499</v>
      </c>
      <c r="BJ505" s="17">
        <v>0.21008715408181899</v>
      </c>
      <c r="BK505" s="17">
        <v>0.31143281403969197</v>
      </c>
      <c r="BL505" s="17">
        <v>0.28177782703476201</v>
      </c>
      <c r="BM505" s="17"/>
      <c r="BN505" s="17">
        <v>0.209254273138473</v>
      </c>
      <c r="BO505" s="17">
        <v>0.21808472084783401</v>
      </c>
      <c r="BP505" s="17"/>
      <c r="BQ505" s="17">
        <v>0.230244766325329</v>
      </c>
      <c r="BR505" s="17">
        <v>0.202723722811785</v>
      </c>
      <c r="BS505" s="17"/>
      <c r="BT505" s="17">
        <v>0.24755171504927501</v>
      </c>
      <c r="BU505" s="17"/>
      <c r="BV505" s="17">
        <v>0.18967655698597899</v>
      </c>
      <c r="BW505" s="17">
        <v>0.26180391277069598</v>
      </c>
      <c r="BX505" s="17">
        <v>0.19680702917934301</v>
      </c>
      <c r="BY505" s="17"/>
      <c r="BZ505" s="17">
        <v>0.374848454723618</v>
      </c>
      <c r="CA505" s="17">
        <v>0.40865489648585002</v>
      </c>
      <c r="CB505" s="17">
        <v>0.25285291152800998</v>
      </c>
      <c r="CC505" s="17">
        <v>0.173686394384031</v>
      </c>
      <c r="CD505" s="17">
        <v>0.18160447902465701</v>
      </c>
      <c r="CE505" s="17">
        <v>0.161676962205241</v>
      </c>
      <c r="CF505" s="17">
        <v>0.189508984489168</v>
      </c>
      <c r="CG505" s="17"/>
      <c r="CH505" s="17">
        <v>0.192904568486337</v>
      </c>
      <c r="CI505" s="17">
        <v>0.15065629342628001</v>
      </c>
      <c r="CJ505" s="17">
        <v>0.242012272973816</v>
      </c>
      <c r="CK505" s="17">
        <v>0.446706542192155</v>
      </c>
      <c r="CL505" s="17">
        <v>0.53870160316985904</v>
      </c>
    </row>
    <row r="506" spans="2:90" x14ac:dyDescent="0.3">
      <c r="B506" t="s">
        <v>252</v>
      </c>
      <c r="C506" s="17">
        <v>0.17863647147339801</v>
      </c>
      <c r="D506" s="17">
        <v>0.18513969548699999</v>
      </c>
      <c r="E506" s="17">
        <v>0.17147554053520001</v>
      </c>
      <c r="F506" s="17"/>
      <c r="G506" s="17">
        <v>0.23160354362139601</v>
      </c>
      <c r="H506" s="17">
        <v>0.10031404584046801</v>
      </c>
      <c r="I506" s="17">
        <v>0.105392130714617</v>
      </c>
      <c r="J506" s="17">
        <v>0.16633310463373099</v>
      </c>
      <c r="K506" s="17">
        <v>0.19704792433901</v>
      </c>
      <c r="L506" s="17">
        <v>0.250919875792948</v>
      </c>
      <c r="M506" s="17"/>
      <c r="N506" s="17">
        <v>0.168260668199918</v>
      </c>
      <c r="O506" s="17">
        <v>0.148284674526276</v>
      </c>
      <c r="P506" s="17">
        <v>0.225691462485724</v>
      </c>
      <c r="Q506" s="17">
        <v>0.185257945236697</v>
      </c>
      <c r="R506" s="17"/>
      <c r="S506" s="17">
        <v>0.13384386626752801</v>
      </c>
      <c r="T506" s="17">
        <v>0.13326000592373899</v>
      </c>
      <c r="U506" s="17">
        <v>0.228189557342481</v>
      </c>
      <c r="V506" s="17">
        <v>0.25810546585264499</v>
      </c>
      <c r="W506" s="17">
        <v>0.17686149014823099</v>
      </c>
      <c r="X506" s="17">
        <v>0.18983756855231901</v>
      </c>
      <c r="Y506" s="17">
        <v>0.213551790489035</v>
      </c>
      <c r="Z506" s="17">
        <v>0.16463140608778501</v>
      </c>
      <c r="AA506" s="17">
        <v>0.21104662014987199</v>
      </c>
      <c r="AB506" s="17">
        <v>0.140697678190084</v>
      </c>
      <c r="AC506" s="17">
        <v>0.188729957038309</v>
      </c>
      <c r="AD506" s="17">
        <v>9.6345259026656901E-2</v>
      </c>
      <c r="AE506" s="17"/>
      <c r="AF506" s="17">
        <v>0.19626893365252501</v>
      </c>
      <c r="AG506" s="17">
        <v>0.16179665661395501</v>
      </c>
      <c r="AH506" s="17">
        <v>0.165072005415905</v>
      </c>
      <c r="AI506" s="17"/>
      <c r="AJ506" s="17">
        <v>0.19889861593963401</v>
      </c>
      <c r="AK506" s="17">
        <v>0.16339053695421499</v>
      </c>
      <c r="AL506" s="17">
        <v>0.21302167094563501</v>
      </c>
      <c r="AM506" s="17">
        <v>0.17758239530148601</v>
      </c>
      <c r="AN506" s="17">
        <v>0.18407083386113299</v>
      </c>
      <c r="AO506" s="17"/>
      <c r="AP506" s="17">
        <v>0.13073213864611499</v>
      </c>
      <c r="AQ506" s="17">
        <v>0.14015731702582701</v>
      </c>
      <c r="AR506" s="17">
        <v>0.20526238864694099</v>
      </c>
      <c r="AS506" s="17">
        <v>0.22598329302438799</v>
      </c>
      <c r="AT506" s="17">
        <v>0.18743720962791999</v>
      </c>
      <c r="AU506" s="17">
        <v>0.22127954824229401</v>
      </c>
      <c r="AV506" s="17"/>
      <c r="AW506" s="17">
        <v>0.11402033249416101</v>
      </c>
      <c r="AX506" s="17">
        <v>0.198175795159928</v>
      </c>
      <c r="AY506" s="17">
        <v>0.22326863645827399</v>
      </c>
      <c r="AZ506" s="17">
        <v>0.16029886950667599</v>
      </c>
      <c r="BA506" s="17">
        <v>0.229743319713684</v>
      </c>
      <c r="BB506" s="17">
        <v>0.23503290363106799</v>
      </c>
      <c r="BC506" s="17">
        <v>0.130222229338125</v>
      </c>
      <c r="BD506" s="17">
        <v>0.201537467905885</v>
      </c>
      <c r="BE506" s="17">
        <v>0.166020132652239</v>
      </c>
      <c r="BF506" s="17">
        <v>0.154683150577479</v>
      </c>
      <c r="BG506" s="17">
        <v>0.132024993220722</v>
      </c>
      <c r="BH506" s="17">
        <v>0.142066341734123</v>
      </c>
      <c r="BI506" s="17">
        <v>0.187468591496846</v>
      </c>
      <c r="BJ506" s="17">
        <v>9.6066160928201805E-2</v>
      </c>
      <c r="BK506" s="17">
        <v>0.15183966482937999</v>
      </c>
      <c r="BL506" s="17">
        <v>0.169025400637594</v>
      </c>
      <c r="BM506" s="17"/>
      <c r="BN506" s="17">
        <v>0.17456715533627801</v>
      </c>
      <c r="BO506" s="17">
        <v>0.18674755813455199</v>
      </c>
      <c r="BP506" s="17"/>
      <c r="BQ506" s="17">
        <v>0.13283492035109901</v>
      </c>
      <c r="BR506" s="17">
        <v>0.22359269836717199</v>
      </c>
      <c r="BS506" s="17"/>
      <c r="BT506" s="17">
        <v>0.18249540078606</v>
      </c>
      <c r="BU506" s="17"/>
      <c r="BV506" s="17">
        <v>0.20508094170921001</v>
      </c>
      <c r="BW506" s="17">
        <v>0.156383125461414</v>
      </c>
      <c r="BX506" s="17">
        <v>0.178360128347889</v>
      </c>
      <c r="BY506" s="17"/>
      <c r="BZ506" s="17">
        <v>2.3334854100425399E-2</v>
      </c>
      <c r="CA506" s="17">
        <v>0.10845265647946201</v>
      </c>
      <c r="CB506" s="17">
        <v>0.18703786480377699</v>
      </c>
      <c r="CC506" s="17">
        <v>0.16005123963289</v>
      </c>
      <c r="CD506" s="17">
        <v>0.18906613962187199</v>
      </c>
      <c r="CE506" s="17">
        <v>0.178588487131634</v>
      </c>
      <c r="CF506" s="17">
        <v>0.22615805387237101</v>
      </c>
      <c r="CG506" s="17"/>
      <c r="CH506" s="17">
        <v>0.24905370588999101</v>
      </c>
      <c r="CI506" s="17">
        <v>0.19234214051758999</v>
      </c>
      <c r="CJ506" s="17">
        <v>0.153646899098381</v>
      </c>
      <c r="CK506" s="17">
        <v>9.0544549553252002E-2</v>
      </c>
      <c r="CL506" s="17">
        <v>0.19207791968597199</v>
      </c>
    </row>
    <row r="507" spans="2:90" x14ac:dyDescent="0.3">
      <c r="B507" t="s">
        <v>253</v>
      </c>
      <c r="C507" s="17">
        <v>0.15487366361027499</v>
      </c>
      <c r="D507" s="17">
        <v>0.15599514747916601</v>
      </c>
      <c r="E507" s="17">
        <v>0.15338970237501401</v>
      </c>
      <c r="F507" s="17"/>
      <c r="G507" s="17">
        <v>0.13404137370157901</v>
      </c>
      <c r="H507" s="17">
        <v>0.23293236310488399</v>
      </c>
      <c r="I507" s="17">
        <v>0.13415616481545201</v>
      </c>
      <c r="J507" s="17">
        <v>0.110326944422526</v>
      </c>
      <c r="K507" s="17">
        <v>0.10395772438794</v>
      </c>
      <c r="L507" s="17">
        <v>0.17861083321014701</v>
      </c>
      <c r="M507" s="17"/>
      <c r="N507" s="17">
        <v>0.19774195788412799</v>
      </c>
      <c r="O507" s="17">
        <v>0.15591352035807399</v>
      </c>
      <c r="P507" s="17">
        <v>0.113319992829286</v>
      </c>
      <c r="Q507" s="17">
        <v>0.13575601020752201</v>
      </c>
      <c r="R507" s="17"/>
      <c r="S507" s="17">
        <v>0.27160570548878599</v>
      </c>
      <c r="T507" s="17">
        <v>0.15744248049764001</v>
      </c>
      <c r="U507" s="17">
        <v>0.15427627662901899</v>
      </c>
      <c r="V507" s="17">
        <v>0.120161509278521</v>
      </c>
      <c r="W507" s="17">
        <v>0.13037577651225099</v>
      </c>
      <c r="X507" s="17">
        <v>0.16269266843131799</v>
      </c>
      <c r="Y507" s="17">
        <v>9.7339038907703998E-2</v>
      </c>
      <c r="Z507" s="17">
        <v>0.13425401529997599</v>
      </c>
      <c r="AA507" s="17">
        <v>0.12844420652308999</v>
      </c>
      <c r="AB507" s="17">
        <v>0.127591661391636</v>
      </c>
      <c r="AC507" s="17">
        <v>0.14434038188016099</v>
      </c>
      <c r="AD507" s="17">
        <v>0.104780644907513</v>
      </c>
      <c r="AE507" s="17"/>
      <c r="AF507" s="17">
        <v>0.131152406171787</v>
      </c>
      <c r="AG507" s="17">
        <v>0.18477247229970301</v>
      </c>
      <c r="AH507" s="17">
        <v>0.15762494526969101</v>
      </c>
      <c r="AI507" s="17"/>
      <c r="AJ507" s="17">
        <v>0.140676062399991</v>
      </c>
      <c r="AK507" s="17">
        <v>0.17074967174356501</v>
      </c>
      <c r="AL507" s="17">
        <v>0.122250647073794</v>
      </c>
      <c r="AM507" s="17">
        <v>0.14984964762776901</v>
      </c>
      <c r="AN507" s="17">
        <v>0.198019538287179</v>
      </c>
      <c r="AO507" s="17"/>
      <c r="AP507" s="17">
        <v>0.161509727772287</v>
      </c>
      <c r="AQ507" s="17">
        <v>0.17798802917759801</v>
      </c>
      <c r="AR507" s="17">
        <v>0.13473895781494399</v>
      </c>
      <c r="AS507" s="17">
        <v>0.139185197450923</v>
      </c>
      <c r="AT507" s="17">
        <v>0.14984828941894901</v>
      </c>
      <c r="AU507" s="17">
        <v>0.137587743045476</v>
      </c>
      <c r="AV507" s="17"/>
      <c r="AW507" s="17">
        <v>0.112188912048667</v>
      </c>
      <c r="AX507" s="17">
        <v>0.17504440543371899</v>
      </c>
      <c r="AY507" s="17">
        <v>0.169395262662732</v>
      </c>
      <c r="AZ507" s="17">
        <v>0.17692165712609501</v>
      </c>
      <c r="BA507" s="17">
        <v>0.143730715332477</v>
      </c>
      <c r="BB507" s="17">
        <v>0.12139280002448399</v>
      </c>
      <c r="BC507" s="17">
        <v>0.179563898323362</v>
      </c>
      <c r="BD507" s="17">
        <v>0.100749737054509</v>
      </c>
      <c r="BE507" s="17">
        <v>0.18584258596712</v>
      </c>
      <c r="BF507" s="17">
        <v>0.19722429521991999</v>
      </c>
      <c r="BG507" s="17">
        <v>0.133407204817135</v>
      </c>
      <c r="BH507" s="17">
        <v>0.123143590025438</v>
      </c>
      <c r="BI507" s="17">
        <v>0.150892053335031</v>
      </c>
      <c r="BJ507" s="17">
        <v>0.178291680134046</v>
      </c>
      <c r="BK507" s="17">
        <v>0.102869533400295</v>
      </c>
      <c r="BL507" s="17">
        <v>0.241894810115383</v>
      </c>
      <c r="BM507" s="17"/>
      <c r="BN507" s="17">
        <v>0.16459899469341099</v>
      </c>
      <c r="BO507" s="17">
        <v>0.14015828373547901</v>
      </c>
      <c r="BP507" s="17"/>
      <c r="BQ507" s="17">
        <v>0.175384971325168</v>
      </c>
      <c r="BR507" s="17">
        <v>0.16967019512576301</v>
      </c>
      <c r="BS507" s="17"/>
      <c r="BT507" s="17">
        <v>0.19783757813720501</v>
      </c>
      <c r="BU507" s="17"/>
      <c r="BV507" s="17">
        <v>0.166268164204674</v>
      </c>
      <c r="BW507" s="17">
        <v>0.186954233403095</v>
      </c>
      <c r="BX507" s="17">
        <v>0.13797400226510001</v>
      </c>
      <c r="BY507" s="17"/>
      <c r="BZ507" s="17">
        <v>0.15013585708272201</v>
      </c>
      <c r="CA507" s="17">
        <v>0.21416817189700399</v>
      </c>
      <c r="CB507" s="17">
        <v>0.16825053511948801</v>
      </c>
      <c r="CC507" s="17">
        <v>0.14176701670707001</v>
      </c>
      <c r="CD507" s="17">
        <v>0.131128207252727</v>
      </c>
      <c r="CE507" s="17">
        <v>0.15661011030245001</v>
      </c>
      <c r="CF507" s="17">
        <v>0.17421235116255199</v>
      </c>
      <c r="CG507" s="17"/>
      <c r="CH507" s="17">
        <v>0.17871378541605901</v>
      </c>
      <c r="CI507" s="17">
        <v>0.12201430538449801</v>
      </c>
      <c r="CJ507" s="17">
        <v>0.18518303016936999</v>
      </c>
      <c r="CK507" s="17">
        <v>0.187844499917352</v>
      </c>
      <c r="CL507" s="17">
        <v>0</v>
      </c>
    </row>
    <row r="508" spans="2:90" x14ac:dyDescent="0.3">
      <c r="B508" t="s">
        <v>254</v>
      </c>
      <c r="C508" s="17">
        <v>0.118972270751201</v>
      </c>
      <c r="D508" s="17">
        <v>0.12756566495189101</v>
      </c>
      <c r="E508" s="17">
        <v>0.110567925154146</v>
      </c>
      <c r="F508" s="17"/>
      <c r="G508" s="17">
        <v>0.13293243930443199</v>
      </c>
      <c r="H508" s="17">
        <v>0.14558651032824199</v>
      </c>
      <c r="I508" s="17">
        <v>0.195813978704899</v>
      </c>
      <c r="J508" s="17">
        <v>0.13195655136635701</v>
      </c>
      <c r="K508" s="17">
        <v>0.110537688765126</v>
      </c>
      <c r="L508" s="17">
        <v>4.14318200988813E-2</v>
      </c>
      <c r="M508" s="17"/>
      <c r="N508" s="17">
        <v>9.9351288168333801E-2</v>
      </c>
      <c r="O508" s="17">
        <v>0.14979926010987499</v>
      </c>
      <c r="P508" s="17">
        <v>0.10269343154497</v>
      </c>
      <c r="Q508" s="17">
        <v>0.125771225171633</v>
      </c>
      <c r="R508" s="17"/>
      <c r="S508" s="17">
        <v>0.130269782152584</v>
      </c>
      <c r="T508" s="17">
        <v>0.12988693146341601</v>
      </c>
      <c r="U508" s="17">
        <v>7.97526476067352E-2</v>
      </c>
      <c r="V508" s="17">
        <v>0.123414478968291</v>
      </c>
      <c r="W508" s="17">
        <v>0.104863915491703</v>
      </c>
      <c r="X508" s="17">
        <v>0.157823988161791</v>
      </c>
      <c r="Y508" s="17">
        <v>5.4250119359993798E-2</v>
      </c>
      <c r="Z508" s="17">
        <v>0.13555028338111499</v>
      </c>
      <c r="AA508" s="17">
        <v>0.103659717671827</v>
      </c>
      <c r="AB508" s="17">
        <v>0.158498773415547</v>
      </c>
      <c r="AC508" s="17">
        <v>9.0483634355897402E-2</v>
      </c>
      <c r="AD508" s="17">
        <v>0.16914658444724001</v>
      </c>
      <c r="AE508" s="17"/>
      <c r="AF508" s="17">
        <v>0.112667106688987</v>
      </c>
      <c r="AG508" s="17">
        <v>0.124754313654138</v>
      </c>
      <c r="AH508" s="17">
        <v>0.113150355773493</v>
      </c>
      <c r="AI508" s="17"/>
      <c r="AJ508" s="17">
        <v>0.124992390929309</v>
      </c>
      <c r="AK508" s="17">
        <v>0.13100846915728701</v>
      </c>
      <c r="AL508" s="17">
        <v>9.0013464696037396E-2</v>
      </c>
      <c r="AM508" s="17">
        <v>0.13098038060306499</v>
      </c>
      <c r="AN508" s="17">
        <v>9.6137961953003004E-2</v>
      </c>
      <c r="AO508" s="17"/>
      <c r="AP508" s="17">
        <v>0.14146962626502399</v>
      </c>
      <c r="AQ508" s="17">
        <v>0.14805481839603099</v>
      </c>
      <c r="AR508" s="17">
        <v>9.3938565796404694E-2</v>
      </c>
      <c r="AS508" s="17">
        <v>0.117775259695258</v>
      </c>
      <c r="AT508" s="17">
        <v>8.0189076109224697E-2</v>
      </c>
      <c r="AU508" s="17">
        <v>5.0654897024427298E-2</v>
      </c>
      <c r="AV508" s="17"/>
      <c r="AW508" s="17">
        <v>0.112188912048667</v>
      </c>
      <c r="AX508" s="17">
        <v>0.127910230506524</v>
      </c>
      <c r="AY508" s="17">
        <v>0.11094745421034501</v>
      </c>
      <c r="AZ508" s="17">
        <v>0.14759601785134499</v>
      </c>
      <c r="BA508" s="17">
        <v>7.1271399376372793E-2</v>
      </c>
      <c r="BB508" s="17">
        <v>0.14156497588720501</v>
      </c>
      <c r="BC508" s="17">
        <v>0.102497492682238</v>
      </c>
      <c r="BD508" s="17">
        <v>6.86761437551235E-2</v>
      </c>
      <c r="BE508" s="17">
        <v>0.18092237319275301</v>
      </c>
      <c r="BF508" s="17">
        <v>0.15621941092060501</v>
      </c>
      <c r="BG508" s="17">
        <v>0.158118641826687</v>
      </c>
      <c r="BH508" s="17">
        <v>9.5031295730517495E-2</v>
      </c>
      <c r="BI508" s="17">
        <v>0.16415753694539401</v>
      </c>
      <c r="BJ508" s="17">
        <v>0.148658732383224</v>
      </c>
      <c r="BK508" s="17">
        <v>8.6721463637498095E-2</v>
      </c>
      <c r="BL508" s="17">
        <v>0.107301468964639</v>
      </c>
      <c r="BM508" s="17"/>
      <c r="BN508" s="17">
        <v>0.116571423990127</v>
      </c>
      <c r="BO508" s="17">
        <v>0.12282888652495801</v>
      </c>
      <c r="BP508" s="17"/>
      <c r="BQ508" s="17">
        <v>0.13842003571592401</v>
      </c>
      <c r="BR508" s="17">
        <v>0.12577460489728001</v>
      </c>
      <c r="BS508" s="17"/>
      <c r="BT508" s="17">
        <v>0.154940219057421</v>
      </c>
      <c r="BU508" s="17"/>
      <c r="BV508" s="17">
        <v>7.2751453266620206E-2</v>
      </c>
      <c r="BW508" s="17">
        <v>0.162278308842843</v>
      </c>
      <c r="BX508" s="17">
        <v>0.120488243990963</v>
      </c>
      <c r="BY508" s="17"/>
      <c r="BZ508" s="17">
        <v>0.29146371663987602</v>
      </c>
      <c r="CA508" s="17">
        <v>0.23571583282206901</v>
      </c>
      <c r="CB508" s="17">
        <v>0.11117611434605</v>
      </c>
      <c r="CC508" s="17">
        <v>0.134509423424131</v>
      </c>
      <c r="CD508" s="17">
        <v>0.107457922925543</v>
      </c>
      <c r="CE508" s="17">
        <v>0.10628056721300901</v>
      </c>
      <c r="CF508" s="17">
        <v>8.5248974348650294E-2</v>
      </c>
      <c r="CG508" s="17"/>
      <c r="CH508" s="17">
        <v>8.8501251469299894E-2</v>
      </c>
      <c r="CI508" s="17">
        <v>8.3928142035279305E-2</v>
      </c>
      <c r="CJ508" s="17">
        <v>0.135419103961499</v>
      </c>
      <c r="CK508" s="17">
        <v>0.30021564879916202</v>
      </c>
      <c r="CL508" s="17">
        <v>0.27369183340804099</v>
      </c>
    </row>
    <row r="509" spans="2:90" x14ac:dyDescent="0.3">
      <c r="B509" t="s">
        <v>255</v>
      </c>
      <c r="C509" s="17">
        <v>9.2557336293709602E-2</v>
      </c>
      <c r="D509" s="17">
        <v>0.118916219907512</v>
      </c>
      <c r="E509" s="17">
        <v>6.4895678703124002E-2</v>
      </c>
      <c r="F509" s="17"/>
      <c r="G509" s="17">
        <v>0.17255512030092501</v>
      </c>
      <c r="H509" s="17">
        <v>0.18162887183792201</v>
      </c>
      <c r="I509" s="17">
        <v>0.19903947929382501</v>
      </c>
      <c r="J509" s="17">
        <v>3.1771923155336002E-2</v>
      </c>
      <c r="K509" s="17">
        <v>9.3768155389325203E-3</v>
      </c>
      <c r="L509" s="17">
        <v>5.3444894041316197E-3</v>
      </c>
      <c r="M509" s="17"/>
      <c r="N509" s="17">
        <v>0.11003734127369</v>
      </c>
      <c r="O509" s="17">
        <v>0.114517341583694</v>
      </c>
      <c r="P509" s="17">
        <v>6.05440947543157E-2</v>
      </c>
      <c r="Q509" s="17">
        <v>7.2730762760871301E-2</v>
      </c>
      <c r="R509" s="17"/>
      <c r="S509" s="17">
        <v>0.146093136113529</v>
      </c>
      <c r="T509" s="17">
        <v>9.2619307467373402E-2</v>
      </c>
      <c r="U509" s="17">
        <v>5.6652034671862903E-2</v>
      </c>
      <c r="V509" s="17">
        <v>6.4846328678022702E-2</v>
      </c>
      <c r="W509" s="17">
        <v>8.1765085267651097E-2</v>
      </c>
      <c r="X509" s="17">
        <v>0.13474723475710801</v>
      </c>
      <c r="Y509" s="17">
        <v>3.9499573976662899E-2</v>
      </c>
      <c r="Z509" s="17">
        <v>0.10120595118291</v>
      </c>
      <c r="AA509" s="17">
        <v>7.3202251681126901E-2</v>
      </c>
      <c r="AB509" s="17">
        <v>0.125640679005424</v>
      </c>
      <c r="AC509" s="17">
        <v>7.6164230600722693E-2</v>
      </c>
      <c r="AD509" s="17">
        <v>5.4586410652513503E-2</v>
      </c>
      <c r="AE509" s="17"/>
      <c r="AF509" s="17">
        <v>5.6277195883059399E-2</v>
      </c>
      <c r="AG509" s="17">
        <v>0.112277187275434</v>
      </c>
      <c r="AH509" s="17">
        <v>0.10876343842547299</v>
      </c>
      <c r="AI509" s="17"/>
      <c r="AJ509" s="17">
        <v>9.5095500550985701E-2</v>
      </c>
      <c r="AK509" s="17">
        <v>0.10891373213295399</v>
      </c>
      <c r="AL509" s="17">
        <v>3.7469810236590601E-2</v>
      </c>
      <c r="AM509" s="17">
        <v>8.5904672981210906E-2</v>
      </c>
      <c r="AN509" s="17">
        <v>0.17140760679598099</v>
      </c>
      <c r="AO509" s="17"/>
      <c r="AP509" s="17">
        <v>0.13433799933746399</v>
      </c>
      <c r="AQ509" s="17">
        <v>0.10694430000306</v>
      </c>
      <c r="AR509" s="17">
        <v>7.2102809774599305E-2</v>
      </c>
      <c r="AS509" s="17">
        <v>6.3183339249398895E-2</v>
      </c>
      <c r="AT509" s="17">
        <v>0.166741353278786</v>
      </c>
      <c r="AU509" s="17">
        <v>2.6239475966011401E-2</v>
      </c>
      <c r="AV509" s="17"/>
      <c r="AW509" s="17">
        <v>0.12596221102718999</v>
      </c>
      <c r="AX509" s="17">
        <v>9.44462174891742E-2</v>
      </c>
      <c r="AY509" s="17">
        <v>3.3711820579530802E-2</v>
      </c>
      <c r="AZ509" s="17">
        <v>7.8951837639225003E-2</v>
      </c>
      <c r="BA509" s="17">
        <v>4.1640274736898901E-2</v>
      </c>
      <c r="BB509" s="17">
        <v>6.9313933523713497E-2</v>
      </c>
      <c r="BC509" s="17">
        <v>0.14198235931713599</v>
      </c>
      <c r="BD509" s="17">
        <v>6.4753851043715296E-2</v>
      </c>
      <c r="BE509" s="17">
        <v>6.2178879370823698E-2</v>
      </c>
      <c r="BF509" s="17">
        <v>6.7588035270014807E-2</v>
      </c>
      <c r="BG509" s="17">
        <v>0.11559214472974701</v>
      </c>
      <c r="BH509" s="17">
        <v>0.14007453987983101</v>
      </c>
      <c r="BI509" s="17">
        <v>8.7110743814825795E-2</v>
      </c>
      <c r="BJ509" s="17">
        <v>0.112103375174867</v>
      </c>
      <c r="BK509" s="17">
        <v>0.10509471734975501</v>
      </c>
      <c r="BL509" s="17">
        <v>0.19380053991221999</v>
      </c>
      <c r="BM509" s="17"/>
      <c r="BN509" s="17">
        <v>9.2853018593670206E-2</v>
      </c>
      <c r="BO509" s="17">
        <v>9.3586008337514903E-2</v>
      </c>
      <c r="BP509" s="17"/>
      <c r="BQ509" s="17">
        <v>0.13574541773712601</v>
      </c>
      <c r="BR509" s="17">
        <v>6.3566826499705006E-2</v>
      </c>
      <c r="BS509" s="17"/>
      <c r="BT509" s="17">
        <v>0.134578685464498</v>
      </c>
      <c r="BU509" s="17"/>
      <c r="BV509" s="17">
        <v>7.4847141785297305E-2</v>
      </c>
      <c r="BW509" s="17">
        <v>0.113839253893494</v>
      </c>
      <c r="BX509" s="17">
        <v>9.1557392396663301E-2</v>
      </c>
      <c r="BY509" s="17"/>
      <c r="BZ509" s="17">
        <v>0.14885902632645001</v>
      </c>
      <c r="CA509" s="17">
        <v>9.7247085186622798E-2</v>
      </c>
      <c r="CB509" s="17">
        <v>5.8360995224682501E-2</v>
      </c>
      <c r="CC509" s="17">
        <v>8.1160228290681896E-2</v>
      </c>
      <c r="CD509" s="17">
        <v>7.5908082633334401E-2</v>
      </c>
      <c r="CE509" s="17">
        <v>0.12429289900205</v>
      </c>
      <c r="CF509" s="17">
        <v>0.13342385748379801</v>
      </c>
      <c r="CG509" s="17"/>
      <c r="CH509" s="17">
        <v>0.177575164735676</v>
      </c>
      <c r="CI509" s="17">
        <v>8.6883117073585606E-2</v>
      </c>
      <c r="CJ509" s="17">
        <v>7.6078458224915199E-2</v>
      </c>
      <c r="CK509" s="17">
        <v>5.1502152604463398E-2</v>
      </c>
      <c r="CL509" s="17">
        <v>0.19581305957946299</v>
      </c>
    </row>
    <row r="510" spans="2:90" x14ac:dyDescent="0.3">
      <c r="B510" t="s">
        <v>256</v>
      </c>
      <c r="C510" s="17">
        <v>9.0868844260701201E-2</v>
      </c>
      <c r="D510" s="17">
        <v>0.108089353152046</v>
      </c>
      <c r="E510" s="17">
        <v>7.3007349564303201E-2</v>
      </c>
      <c r="F510" s="17"/>
      <c r="G510" s="17">
        <v>0.198480122374771</v>
      </c>
      <c r="H510" s="17">
        <v>0.18418156062595401</v>
      </c>
      <c r="I510" s="17">
        <v>0.146805836581168</v>
      </c>
      <c r="J510" s="17">
        <v>2.97932031344392E-2</v>
      </c>
      <c r="K510" s="17">
        <v>2.55360421005798E-2</v>
      </c>
      <c r="L510" s="17">
        <v>8.0074933554094493E-3</v>
      </c>
      <c r="M510" s="17"/>
      <c r="N510" s="17">
        <v>0.13925240222496499</v>
      </c>
      <c r="O510" s="17">
        <v>7.6171221458413305E-2</v>
      </c>
      <c r="P510" s="17">
        <v>7.2521876794117895E-2</v>
      </c>
      <c r="Q510" s="17">
        <v>5.5775609468592099E-2</v>
      </c>
      <c r="R510" s="17"/>
      <c r="S510" s="17">
        <v>0.16921915983214</v>
      </c>
      <c r="T510" s="17">
        <v>4.6613714875513697E-2</v>
      </c>
      <c r="U510" s="17">
        <v>7.8155728907615296E-2</v>
      </c>
      <c r="V510" s="17">
        <v>8.4499682343099694E-2</v>
      </c>
      <c r="W510" s="17">
        <v>8.0358461838536996E-2</v>
      </c>
      <c r="X510" s="17">
        <v>0.12796399210749401</v>
      </c>
      <c r="Y510" s="17">
        <v>7.0980147705228494E-2</v>
      </c>
      <c r="Z510" s="17">
        <v>4.6479455834236703E-2</v>
      </c>
      <c r="AA510" s="17">
        <v>7.7378872561202405E-2</v>
      </c>
      <c r="AB510" s="17">
        <v>7.3850645330799297E-2</v>
      </c>
      <c r="AC510" s="17">
        <v>0.109668626829792</v>
      </c>
      <c r="AD510" s="17">
        <v>7.62737442803334E-2</v>
      </c>
      <c r="AE510" s="17"/>
      <c r="AF510" s="17">
        <v>4.6000758187634001E-2</v>
      </c>
      <c r="AG510" s="17">
        <v>9.7037117648444596E-2</v>
      </c>
      <c r="AH510" s="17">
        <v>0.145032506197319</v>
      </c>
      <c r="AI510" s="17"/>
      <c r="AJ510" s="17">
        <v>7.1670248480271495E-2</v>
      </c>
      <c r="AK510" s="17">
        <v>0.115331804159004</v>
      </c>
      <c r="AL510" s="17">
        <v>2.9563629871063701E-2</v>
      </c>
      <c r="AM510" s="17">
        <v>9.5241621429185006E-2</v>
      </c>
      <c r="AN510" s="17">
        <v>8.6211527156681497E-2</v>
      </c>
      <c r="AO510" s="17"/>
      <c r="AP510" s="17">
        <v>0.13350512720022401</v>
      </c>
      <c r="AQ510" s="17">
        <v>9.9203626395073699E-2</v>
      </c>
      <c r="AR510" s="17">
        <v>3.5545902429263303E-2</v>
      </c>
      <c r="AS510" s="17">
        <v>8.3699282090909502E-2</v>
      </c>
      <c r="AT510" s="17">
        <v>0.10253757831432</v>
      </c>
      <c r="AU510" s="17">
        <v>4.9355997899840402E-2</v>
      </c>
      <c r="AV510" s="17"/>
      <c r="AW510" s="17">
        <v>0.12596221102718999</v>
      </c>
      <c r="AX510" s="17">
        <v>4.9216116764361599E-2</v>
      </c>
      <c r="AY510" s="17">
        <v>9.8400127166584597E-2</v>
      </c>
      <c r="AZ510" s="17">
        <v>8.9447214506029896E-2</v>
      </c>
      <c r="BA510" s="17">
        <v>7.9562389504064704E-2</v>
      </c>
      <c r="BB510" s="17">
        <v>6.4102374098394296E-2</v>
      </c>
      <c r="BC510" s="17">
        <v>6.6332992669811505E-2</v>
      </c>
      <c r="BD510" s="17">
        <v>7.53828414823767E-2</v>
      </c>
      <c r="BE510" s="17">
        <v>7.2632455161144693E-2</v>
      </c>
      <c r="BF510" s="17">
        <v>9.49360959498632E-2</v>
      </c>
      <c r="BG510" s="17">
        <v>3.3365075723312203E-2</v>
      </c>
      <c r="BH510" s="17">
        <v>0.12886465504608499</v>
      </c>
      <c r="BI510" s="17">
        <v>6.7705786049476302E-2</v>
      </c>
      <c r="BJ510" s="17">
        <v>0.13592699725700799</v>
      </c>
      <c r="BK510" s="17">
        <v>0.17564480008914601</v>
      </c>
      <c r="BL510" s="17">
        <v>0.20806443707035899</v>
      </c>
      <c r="BM510" s="17"/>
      <c r="BN510" s="17">
        <v>9.2434539013412698E-2</v>
      </c>
      <c r="BO510" s="17">
        <v>8.8184725294080196E-2</v>
      </c>
      <c r="BP510" s="17"/>
      <c r="BQ510" s="17">
        <v>0.13031423939615699</v>
      </c>
      <c r="BR510" s="17">
        <v>9.46339272586674E-2</v>
      </c>
      <c r="BS510" s="17"/>
      <c r="BT510" s="17">
        <v>0.18746853796385601</v>
      </c>
      <c r="BU510" s="17"/>
      <c r="BV510" s="17">
        <v>7.3991887383450597E-2</v>
      </c>
      <c r="BW510" s="17">
        <v>0.16121787317271599</v>
      </c>
      <c r="BX510" s="17">
        <v>7.7843910138223296E-2</v>
      </c>
      <c r="BY510" s="17"/>
      <c r="BZ510" s="17">
        <v>0.11441349319373501</v>
      </c>
      <c r="CA510" s="17">
        <v>9.8517997013508898E-2</v>
      </c>
      <c r="CB510" s="17">
        <v>5.6964238071582303E-2</v>
      </c>
      <c r="CC510" s="17">
        <v>0.104906598650666</v>
      </c>
      <c r="CD510" s="17">
        <v>6.9168932098714095E-2</v>
      </c>
      <c r="CE510" s="17">
        <v>7.8545873160896298E-2</v>
      </c>
      <c r="CF510" s="17">
        <v>0.167814081023719</v>
      </c>
      <c r="CG510" s="17"/>
      <c r="CH510" s="17">
        <v>0.17854983416240999</v>
      </c>
      <c r="CI510" s="17">
        <v>8.8217184207156102E-2</v>
      </c>
      <c r="CJ510" s="17">
        <v>7.2002289260607505E-2</v>
      </c>
      <c r="CK510" s="17">
        <v>3.9546993991897997E-2</v>
      </c>
      <c r="CL510" s="17">
        <v>0.17591296165245199</v>
      </c>
    </row>
    <row r="511" spans="2:90" x14ac:dyDescent="0.3">
      <c r="B511" t="s">
        <v>131</v>
      </c>
      <c r="C511" s="17">
        <v>2.6232332205134899E-2</v>
      </c>
      <c r="D511" s="17">
        <v>2.8672573714747698E-2</v>
      </c>
      <c r="E511" s="17">
        <v>2.3793575123164799E-2</v>
      </c>
      <c r="F511" s="17"/>
      <c r="G511" s="17">
        <v>4.6878958851257401E-3</v>
      </c>
      <c r="H511" s="17">
        <v>0</v>
      </c>
      <c r="I511" s="17">
        <v>2.6873654873774199E-2</v>
      </c>
      <c r="J511" s="17">
        <v>3.8903670356850897E-2</v>
      </c>
      <c r="K511" s="17">
        <v>4.1294984576153097E-2</v>
      </c>
      <c r="L511" s="17">
        <v>3.93453996860752E-2</v>
      </c>
      <c r="M511" s="17"/>
      <c r="N511" s="17">
        <v>2.20491780013954E-2</v>
      </c>
      <c r="O511" s="17">
        <v>2.67933202693161E-2</v>
      </c>
      <c r="P511" s="17">
        <v>3.10520689306341E-2</v>
      </c>
      <c r="Q511" s="17">
        <v>2.6954214898158899E-2</v>
      </c>
      <c r="R511" s="17"/>
      <c r="S511" s="17">
        <v>2.9637241108653699E-2</v>
      </c>
      <c r="T511" s="17">
        <v>4.9275802574356202E-2</v>
      </c>
      <c r="U511" s="17">
        <v>0</v>
      </c>
      <c r="V511" s="17">
        <v>2.84804161738034E-2</v>
      </c>
      <c r="W511" s="17">
        <v>1.7835150321516301E-2</v>
      </c>
      <c r="X511" s="17">
        <v>7.7578732584544403E-3</v>
      </c>
      <c r="Y511" s="17">
        <v>1.58049704464556E-2</v>
      </c>
      <c r="Z511" s="17">
        <v>3.1379971322612499E-2</v>
      </c>
      <c r="AA511" s="17">
        <v>3.6039647358788701E-2</v>
      </c>
      <c r="AB511" s="17">
        <v>1.98427049764319E-2</v>
      </c>
      <c r="AC511" s="17">
        <v>5.6070144277440802E-2</v>
      </c>
      <c r="AD511" s="17">
        <v>0</v>
      </c>
      <c r="AE511" s="17"/>
      <c r="AF511" s="17">
        <v>2.0605000577901E-2</v>
      </c>
      <c r="AG511" s="17">
        <v>3.6870675328047997E-2</v>
      </c>
      <c r="AH511" s="17">
        <v>1.55546087806954E-2</v>
      </c>
      <c r="AI511" s="17"/>
      <c r="AJ511" s="17">
        <v>1.6760542116270701E-2</v>
      </c>
      <c r="AK511" s="17">
        <v>2.23751579211919E-2</v>
      </c>
      <c r="AL511" s="17">
        <v>3.92885670785511E-2</v>
      </c>
      <c r="AM511" s="17">
        <v>4.0052968791542701E-2</v>
      </c>
      <c r="AN511" s="17">
        <v>2.22027336716893E-2</v>
      </c>
      <c r="AO511" s="17"/>
      <c r="AP511" s="17">
        <v>1.7804365654292598E-2</v>
      </c>
      <c r="AQ511" s="17">
        <v>1.4123835483454399E-2</v>
      </c>
      <c r="AR511" s="17">
        <v>5.3506737384773899E-2</v>
      </c>
      <c r="AS511" s="17">
        <v>3.4435068856636698E-2</v>
      </c>
      <c r="AT511" s="17">
        <v>1.6252176491428402E-2</v>
      </c>
      <c r="AU511" s="17">
        <v>3.9886887970824798E-2</v>
      </c>
      <c r="AV511" s="17"/>
      <c r="AW511" s="17">
        <v>0.10936411770427901</v>
      </c>
      <c r="AX511" s="17">
        <v>2.5321241949400601E-2</v>
      </c>
      <c r="AY511" s="17">
        <v>2.66058451913752E-2</v>
      </c>
      <c r="AZ511" s="17">
        <v>7.9778913684445299E-2</v>
      </c>
      <c r="BA511" s="17">
        <v>1.8340213977187401E-2</v>
      </c>
      <c r="BB511" s="17">
        <v>2.7988054946599599E-2</v>
      </c>
      <c r="BC511" s="17">
        <v>1.36028858489146E-2</v>
      </c>
      <c r="BD511" s="17">
        <v>1.44268374977426E-2</v>
      </c>
      <c r="BE511" s="17">
        <v>3.3065194640095601E-2</v>
      </c>
      <c r="BF511" s="17">
        <v>3.2898567853279097E-2</v>
      </c>
      <c r="BG511" s="17">
        <v>1.68885063680266E-2</v>
      </c>
      <c r="BH511" s="17">
        <v>1.98342286169855E-2</v>
      </c>
      <c r="BI511" s="17">
        <v>3.2134660662358101E-2</v>
      </c>
      <c r="BJ511" s="17">
        <v>0</v>
      </c>
      <c r="BK511" s="17">
        <v>2.06105807608272E-2</v>
      </c>
      <c r="BL511" s="17">
        <v>2.4590118754913501E-2</v>
      </c>
      <c r="BM511" s="17"/>
      <c r="BN511" s="17">
        <v>2.17698462655352E-2</v>
      </c>
      <c r="BO511" s="17">
        <v>3.2149098920982E-2</v>
      </c>
      <c r="BP511" s="17"/>
      <c r="BQ511" s="17">
        <v>1.9566159057890699E-2</v>
      </c>
      <c r="BR511" s="17">
        <v>3.5628245291874902E-2</v>
      </c>
      <c r="BS511" s="17"/>
      <c r="BT511" s="17">
        <v>1.47862535252095E-2</v>
      </c>
      <c r="BU511" s="17"/>
      <c r="BV511" s="17">
        <v>2.8805805693182199E-2</v>
      </c>
      <c r="BW511" s="17">
        <v>3.01512825553161E-2</v>
      </c>
      <c r="BX511" s="17">
        <v>2.0441484147778601E-2</v>
      </c>
      <c r="BY511" s="17"/>
      <c r="BZ511" s="17">
        <v>0</v>
      </c>
      <c r="CA511" s="17">
        <v>2.33431234073938E-2</v>
      </c>
      <c r="CB511" s="17">
        <v>1.4215031679510499E-2</v>
      </c>
      <c r="CC511" s="17">
        <v>1.3091091515334E-2</v>
      </c>
      <c r="CD511" s="17">
        <v>3.03977632075609E-2</v>
      </c>
      <c r="CE511" s="17">
        <v>2.3199547905954E-2</v>
      </c>
      <c r="CF511" s="17">
        <v>4.5517259958416899E-2</v>
      </c>
      <c r="CG511" s="17"/>
      <c r="CH511" s="17">
        <v>3.7720276847760102E-2</v>
      </c>
      <c r="CI511" s="17">
        <v>3.2208574901883197E-2</v>
      </c>
      <c r="CJ511" s="17">
        <v>1.6961353141651699E-2</v>
      </c>
      <c r="CK511" s="17">
        <v>8.8642915608575304E-3</v>
      </c>
      <c r="CL511" s="17">
        <v>7.7434673363342699E-2</v>
      </c>
    </row>
    <row r="512" spans="2:90" x14ac:dyDescent="0.3">
      <c r="B512" t="s">
        <v>151</v>
      </c>
      <c r="C512" s="17">
        <v>1.6240367383190499E-2</v>
      </c>
      <c r="D512" s="17">
        <v>1.6971573050809E-2</v>
      </c>
      <c r="E512" s="17">
        <v>1.41134924686405E-2</v>
      </c>
      <c r="F512" s="17"/>
      <c r="G512" s="17">
        <v>3.32298769573433E-2</v>
      </c>
      <c r="H512" s="17">
        <v>2.2940872416848199E-2</v>
      </c>
      <c r="I512" s="17">
        <v>2.1111373486851302E-2</v>
      </c>
      <c r="J512" s="17">
        <v>1.7545300987645601E-2</v>
      </c>
      <c r="K512" s="17">
        <v>1.0077856918112501E-2</v>
      </c>
      <c r="L512" s="17">
        <v>2.5971053274806899E-3</v>
      </c>
      <c r="M512" s="17"/>
      <c r="N512" s="17">
        <v>1.5447366488988101E-2</v>
      </c>
      <c r="O512" s="17">
        <v>2.4415154316245299E-2</v>
      </c>
      <c r="P512" s="17">
        <v>7.8408877910655806E-3</v>
      </c>
      <c r="Q512" s="17">
        <v>1.301721180286E-2</v>
      </c>
      <c r="R512" s="17"/>
      <c r="S512" s="17">
        <v>1.8624709329871099E-2</v>
      </c>
      <c r="T512" s="17">
        <v>7.8351508297541499E-3</v>
      </c>
      <c r="U512" s="17">
        <v>1.55031190178615E-2</v>
      </c>
      <c r="V512" s="17">
        <v>1.3700071385974E-2</v>
      </c>
      <c r="W512" s="17">
        <v>8.1655480669748804E-3</v>
      </c>
      <c r="X512" s="17">
        <v>8.6832068312755108E-3</v>
      </c>
      <c r="Y512" s="17">
        <v>3.2859664248533198E-2</v>
      </c>
      <c r="Z512" s="17">
        <v>1.7505916501253101E-2</v>
      </c>
      <c r="AA512" s="17">
        <v>1.49731601063368E-2</v>
      </c>
      <c r="AB512" s="17">
        <v>3.5600588982618198E-2</v>
      </c>
      <c r="AC512" s="17">
        <v>1.3327827679437101E-2</v>
      </c>
      <c r="AD512" s="17">
        <v>0</v>
      </c>
      <c r="AE512" s="17"/>
      <c r="AF512" s="17">
        <v>2.0619520488424001E-2</v>
      </c>
      <c r="AG512" s="17">
        <v>7.5626044736902898E-3</v>
      </c>
      <c r="AH512" s="17">
        <v>2.1302311691731898E-2</v>
      </c>
      <c r="AI512" s="17"/>
      <c r="AJ512" s="17">
        <v>1.14818397633762E-2</v>
      </c>
      <c r="AK512" s="17">
        <v>1.3202020006516499E-2</v>
      </c>
      <c r="AL512" s="17">
        <v>1.6878670713484801E-2</v>
      </c>
      <c r="AM512" s="17">
        <v>1.4754000941766E-2</v>
      </c>
      <c r="AN512" s="17">
        <v>2.4529852811032201E-2</v>
      </c>
      <c r="AO512" s="17"/>
      <c r="AP512" s="17">
        <v>1.58066351767738E-2</v>
      </c>
      <c r="AQ512" s="17">
        <v>1.3888403910663301E-2</v>
      </c>
      <c r="AR512" s="17">
        <v>9.6386633775585005E-3</v>
      </c>
      <c r="AS512" s="17">
        <v>1.6424905714232298E-2</v>
      </c>
      <c r="AT512" s="17">
        <v>1.7955604165174999E-2</v>
      </c>
      <c r="AU512" s="17">
        <v>1.5299975027402501E-2</v>
      </c>
      <c r="AV512" s="17"/>
      <c r="AW512" s="17">
        <v>0</v>
      </c>
      <c r="AX512" s="17">
        <v>5.2039841538419403E-2</v>
      </c>
      <c r="AY512" s="17">
        <v>1.91279926432565E-2</v>
      </c>
      <c r="AZ512" s="17">
        <v>4.0528792102280199E-2</v>
      </c>
      <c r="BA512" s="17">
        <v>6.0928676038999301E-3</v>
      </c>
      <c r="BB512" s="17">
        <v>1.6873232807037401E-2</v>
      </c>
      <c r="BC512" s="17">
        <v>7.4700568275607501E-3</v>
      </c>
      <c r="BD512" s="17">
        <v>8.3619920371761202E-3</v>
      </c>
      <c r="BE512" s="17">
        <v>0</v>
      </c>
      <c r="BF512" s="17">
        <v>3.3583830106207899E-2</v>
      </c>
      <c r="BG512" s="17">
        <v>1.68935631311849E-2</v>
      </c>
      <c r="BH512" s="17">
        <v>0</v>
      </c>
      <c r="BI512" s="17">
        <v>1.4062632988566999E-2</v>
      </c>
      <c r="BJ512" s="17">
        <v>0</v>
      </c>
      <c r="BK512" s="17">
        <v>0</v>
      </c>
      <c r="BL512" s="17">
        <v>1.59942246912382E-2</v>
      </c>
      <c r="BM512" s="17"/>
      <c r="BN512" s="17">
        <v>7.5417401241952902E-3</v>
      </c>
      <c r="BO512" s="17">
        <v>3.0536818683861999E-2</v>
      </c>
      <c r="BP512" s="17"/>
      <c r="BQ512" s="17">
        <v>1.73707473798283E-2</v>
      </c>
      <c r="BR512" s="17">
        <v>0</v>
      </c>
      <c r="BS512" s="17"/>
      <c r="BT512" s="17">
        <v>5.21197042241548E-3</v>
      </c>
      <c r="BU512" s="17"/>
      <c r="BV512" s="17">
        <v>2.0662862543064101E-2</v>
      </c>
      <c r="BW512" s="17">
        <v>3.2911364650710401E-2</v>
      </c>
      <c r="BX512" s="17">
        <v>9.65276574962016E-3</v>
      </c>
      <c r="BY512" s="17"/>
      <c r="BZ512" s="17">
        <v>2.3397253774572E-2</v>
      </c>
      <c r="CA512" s="17">
        <v>7.4422818595994899E-3</v>
      </c>
      <c r="CB512" s="17">
        <v>1.0677716358112901E-2</v>
      </c>
      <c r="CC512" s="17">
        <v>4.3657535538136902E-3</v>
      </c>
      <c r="CD512" s="17">
        <v>1.5705210631472E-2</v>
      </c>
      <c r="CE512" s="17">
        <v>0</v>
      </c>
      <c r="CF512" s="17">
        <v>7.8600522483789695E-3</v>
      </c>
      <c r="CG512" s="17"/>
      <c r="CH512" s="17">
        <v>1.7006582303592699E-2</v>
      </c>
      <c r="CI512" s="17">
        <v>1.5807135610335098E-2</v>
      </c>
      <c r="CJ512" s="17">
        <v>1.4728041807507201E-2</v>
      </c>
      <c r="CK512" s="17">
        <v>2.7063857633541001E-2</v>
      </c>
      <c r="CL512" s="17">
        <v>0</v>
      </c>
    </row>
    <row r="513" spans="2:90" x14ac:dyDescent="0.3">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row>
    <row r="514" spans="2:90" x14ac:dyDescent="0.3">
      <c r="B514" s="6" t="s">
        <v>267</v>
      </c>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row>
    <row r="515" spans="2:90" x14ac:dyDescent="0.3">
      <c r="B515" s="24" t="s">
        <v>801</v>
      </c>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row>
    <row r="516" spans="2:90" x14ac:dyDescent="0.3">
      <c r="B516" t="s">
        <v>258</v>
      </c>
      <c r="C516" s="17">
        <v>0.57737524885904301</v>
      </c>
      <c r="D516" s="17">
        <v>0.60382725173673102</v>
      </c>
      <c r="E516" s="17">
        <v>0.55119774606859695</v>
      </c>
      <c r="F516" s="17"/>
      <c r="G516" s="17">
        <v>0.41683745041036402</v>
      </c>
      <c r="H516" s="17">
        <v>0.55532431492787804</v>
      </c>
      <c r="I516" s="17">
        <v>0.49560674930364201</v>
      </c>
      <c r="J516" s="17">
        <v>0.49584513865239999</v>
      </c>
      <c r="K516" s="17">
        <v>0.64168467931860096</v>
      </c>
      <c r="L516" s="17">
        <v>0.79203062370827204</v>
      </c>
      <c r="M516" s="17"/>
      <c r="N516" s="17">
        <v>0.681391045631484</v>
      </c>
      <c r="O516" s="17">
        <v>0.61553529824858</v>
      </c>
      <c r="P516" s="17">
        <v>0.60577452576540203</v>
      </c>
      <c r="Q516" s="17">
        <v>0.398277578771211</v>
      </c>
      <c r="R516" s="17"/>
      <c r="S516" s="17">
        <v>0.53469372093805401</v>
      </c>
      <c r="T516" s="17">
        <v>0.67315982346501402</v>
      </c>
      <c r="U516" s="17">
        <v>0.63814396673547802</v>
      </c>
      <c r="V516" s="17">
        <v>0.59206109175272204</v>
      </c>
      <c r="W516" s="17">
        <v>0.61066681007729595</v>
      </c>
      <c r="X516" s="17">
        <v>0.52531377994041795</v>
      </c>
      <c r="Y516" s="17">
        <v>0.61114602810569596</v>
      </c>
      <c r="Z516" s="17">
        <v>0.48864504587365998</v>
      </c>
      <c r="AA516" s="17">
        <v>0.563951403936643</v>
      </c>
      <c r="AB516" s="17">
        <v>0.54885357092402098</v>
      </c>
      <c r="AC516" s="17">
        <v>0.53744319500093196</v>
      </c>
      <c r="AD516" s="17">
        <v>0.462802692703003</v>
      </c>
      <c r="AE516" s="17"/>
      <c r="AF516" s="17">
        <v>0.60898493965027301</v>
      </c>
      <c r="AG516" s="17">
        <v>0.624018547323689</v>
      </c>
      <c r="AH516" s="17">
        <v>0.46187031049522898</v>
      </c>
      <c r="AI516" s="17"/>
      <c r="AJ516" s="17">
        <v>0.67109199393164998</v>
      </c>
      <c r="AK516" s="17">
        <v>0.601742794758928</v>
      </c>
      <c r="AL516" s="17">
        <v>0.68780560749094</v>
      </c>
      <c r="AM516" s="17">
        <v>0.54842494499159899</v>
      </c>
      <c r="AN516" s="17">
        <v>0.53610449289615603</v>
      </c>
      <c r="AO516" s="17"/>
      <c r="AP516" s="17">
        <v>0.60984055625544997</v>
      </c>
      <c r="AQ516" s="17">
        <v>0.63586242379580105</v>
      </c>
      <c r="AR516" s="17">
        <v>0.63476496369629398</v>
      </c>
      <c r="AS516" s="17">
        <v>0.55449104782172798</v>
      </c>
      <c r="AT516" s="17">
        <v>0.56895236881015299</v>
      </c>
      <c r="AU516" s="17">
        <v>0.59085021002946903</v>
      </c>
      <c r="AV516" s="17"/>
      <c r="AW516" s="17">
        <v>0.30776479165585902</v>
      </c>
      <c r="AX516" s="17">
        <v>0.28443774074162398</v>
      </c>
      <c r="AY516" s="17">
        <v>0.44026598240051001</v>
      </c>
      <c r="AZ516" s="17">
        <v>0.39512758115750501</v>
      </c>
      <c r="BA516" s="17">
        <v>0.51189632861507905</v>
      </c>
      <c r="BB516" s="17">
        <v>0.53433945255669402</v>
      </c>
      <c r="BC516" s="17">
        <v>0.57565821116202798</v>
      </c>
      <c r="BD516" s="17">
        <v>0.66507791274037598</v>
      </c>
      <c r="BE516" s="17">
        <v>0.58823897495836397</v>
      </c>
      <c r="BF516" s="17">
        <v>0.73101637691021604</v>
      </c>
      <c r="BG516" s="17">
        <v>0.67446394992198799</v>
      </c>
      <c r="BH516" s="17">
        <v>0.69592577442770798</v>
      </c>
      <c r="BI516" s="17">
        <v>0.75883792464711597</v>
      </c>
      <c r="BJ516" s="17">
        <v>0.72743130415199997</v>
      </c>
      <c r="BK516" s="17">
        <v>0.78924571265985799</v>
      </c>
      <c r="BL516" s="17">
        <v>0.73294616955305503</v>
      </c>
      <c r="BM516" s="17"/>
      <c r="BN516" s="17">
        <v>0.61870676556289295</v>
      </c>
      <c r="BO516" s="17">
        <v>0.51873388639296103</v>
      </c>
      <c r="BP516" s="17"/>
      <c r="BQ516" s="17">
        <v>0.63605475861236804</v>
      </c>
      <c r="BR516" s="17">
        <v>0.52685131060786305</v>
      </c>
      <c r="BS516" s="17"/>
      <c r="BT516" s="17">
        <v>0.63488497558191204</v>
      </c>
      <c r="BU516" s="17"/>
      <c r="BV516" s="17">
        <v>0.48255189629246997</v>
      </c>
      <c r="BW516" s="17">
        <v>0.48522181724744401</v>
      </c>
      <c r="BX516" s="17">
        <v>0.65580753023228</v>
      </c>
      <c r="BY516" s="17"/>
      <c r="BZ516" s="17">
        <v>0.127753469248577</v>
      </c>
      <c r="CA516" s="17">
        <v>0.25266486884209099</v>
      </c>
      <c r="CB516" s="17">
        <v>0.57013213356172998</v>
      </c>
      <c r="CC516" s="17">
        <v>0.64726469735507897</v>
      </c>
      <c r="CD516" s="17">
        <v>0.75997183993597495</v>
      </c>
      <c r="CE516" s="17">
        <v>0.78861713291009305</v>
      </c>
      <c r="CF516" s="17">
        <v>0.79867871695732795</v>
      </c>
      <c r="CG516" s="17"/>
      <c r="CH516" s="17">
        <v>0.68979946947201198</v>
      </c>
      <c r="CI516" s="17">
        <v>0.77239527363434801</v>
      </c>
      <c r="CJ516" s="17">
        <v>0.56378230457438505</v>
      </c>
      <c r="CK516" s="17">
        <v>0.20701886142738199</v>
      </c>
      <c r="CL516" s="17">
        <v>6.13093911032183E-2</v>
      </c>
    </row>
    <row r="517" spans="2:90" x14ac:dyDescent="0.3">
      <c r="B517" t="s">
        <v>259</v>
      </c>
      <c r="C517" s="17">
        <v>0.31807537977803702</v>
      </c>
      <c r="D517" s="17">
        <v>0.34252886242200498</v>
      </c>
      <c r="E517" s="17">
        <v>0.29476807161878299</v>
      </c>
      <c r="F517" s="17"/>
      <c r="G517" s="17">
        <v>0.233460500879002</v>
      </c>
      <c r="H517" s="17">
        <v>0.29672425275907699</v>
      </c>
      <c r="I517" s="17">
        <v>0.43483863338894801</v>
      </c>
      <c r="J517" s="17">
        <v>0.33395900649186</v>
      </c>
      <c r="K517" s="17">
        <v>0.30149299667660601</v>
      </c>
      <c r="L517" s="17">
        <v>0.29434704942720902</v>
      </c>
      <c r="M517" s="17"/>
      <c r="N517" s="17">
        <v>0.39754145211442599</v>
      </c>
      <c r="O517" s="17">
        <v>0.30078544231299698</v>
      </c>
      <c r="P517" s="17">
        <v>0.29875671454493402</v>
      </c>
      <c r="Q517" s="17">
        <v>0.26423249952619399</v>
      </c>
      <c r="R517" s="17"/>
      <c r="S517" s="17">
        <v>0.32869241431220098</v>
      </c>
      <c r="T517" s="17">
        <v>0.32926743531304098</v>
      </c>
      <c r="U517" s="17">
        <v>0.34980154216332099</v>
      </c>
      <c r="V517" s="17">
        <v>0.304351305405272</v>
      </c>
      <c r="W517" s="17">
        <v>0.31726162544828401</v>
      </c>
      <c r="X517" s="17">
        <v>0.29264767346785397</v>
      </c>
      <c r="Y517" s="17">
        <v>0.27725456847878299</v>
      </c>
      <c r="Z517" s="17">
        <v>0.33213816928073497</v>
      </c>
      <c r="AA517" s="17">
        <v>0.29658235337657202</v>
      </c>
      <c r="AB517" s="17">
        <v>0.31493221728788101</v>
      </c>
      <c r="AC517" s="17">
        <v>0.29949564329867201</v>
      </c>
      <c r="AD517" s="17">
        <v>0.46408083640873499</v>
      </c>
      <c r="AE517" s="17"/>
      <c r="AF517" s="17">
        <v>0.32373651514166202</v>
      </c>
      <c r="AG517" s="17">
        <v>0.355482143809489</v>
      </c>
      <c r="AH517" s="17">
        <v>0.26271196012097398</v>
      </c>
      <c r="AI517" s="17"/>
      <c r="AJ517" s="17">
        <v>0.31112551623281298</v>
      </c>
      <c r="AK517" s="17">
        <v>0.35665549242147498</v>
      </c>
      <c r="AL517" s="17">
        <v>0.30142553054816101</v>
      </c>
      <c r="AM517" s="17">
        <v>0.32989385690656797</v>
      </c>
      <c r="AN517" s="17">
        <v>0.37682822715955899</v>
      </c>
      <c r="AO517" s="17"/>
      <c r="AP517" s="17">
        <v>0.37181186591465099</v>
      </c>
      <c r="AQ517" s="17">
        <v>0.32349230840752802</v>
      </c>
      <c r="AR517" s="17">
        <v>0.32074326005004</v>
      </c>
      <c r="AS517" s="17">
        <v>0.30656080864566199</v>
      </c>
      <c r="AT517" s="17">
        <v>0.29583813081557297</v>
      </c>
      <c r="AU517" s="17">
        <v>0.30451691742140202</v>
      </c>
      <c r="AV517" s="17"/>
      <c r="AW517" s="17">
        <v>0.23911123024316899</v>
      </c>
      <c r="AX517" s="17">
        <v>0.11497173710073</v>
      </c>
      <c r="AY517" s="17">
        <v>0.22567037496919501</v>
      </c>
      <c r="AZ517" s="17">
        <v>0.241936206570673</v>
      </c>
      <c r="BA517" s="17">
        <v>0.231307726400897</v>
      </c>
      <c r="BB517" s="17">
        <v>0.31969289483691099</v>
      </c>
      <c r="BC517" s="17">
        <v>0.38574884376192198</v>
      </c>
      <c r="BD517" s="17">
        <v>0.27094467581131798</v>
      </c>
      <c r="BE517" s="17">
        <v>0.40851061080079998</v>
      </c>
      <c r="BF517" s="17">
        <v>0.34333763628610098</v>
      </c>
      <c r="BG517" s="17">
        <v>0.39022086600058298</v>
      </c>
      <c r="BH517" s="17">
        <v>0.36617121818002601</v>
      </c>
      <c r="BI517" s="17">
        <v>0.39785461998468102</v>
      </c>
      <c r="BJ517" s="17">
        <v>0.45481255054979403</v>
      </c>
      <c r="BK517" s="17">
        <v>0.38532537507540099</v>
      </c>
      <c r="BL517" s="17">
        <v>0.45530433993144898</v>
      </c>
      <c r="BM517" s="17"/>
      <c r="BN517" s="17">
        <v>0.348397954225665</v>
      </c>
      <c r="BO517" s="17">
        <v>0.27721348868517298</v>
      </c>
      <c r="BP517" s="17"/>
      <c r="BQ517" s="17">
        <v>0.37798260559921398</v>
      </c>
      <c r="BR517" s="17">
        <v>0.30366610511418002</v>
      </c>
      <c r="BS517" s="17"/>
      <c r="BT517" s="17">
        <v>0.33812777267355199</v>
      </c>
      <c r="BU517" s="17"/>
      <c r="BV517" s="17">
        <v>0.26491107417026999</v>
      </c>
      <c r="BW517" s="17">
        <v>0.31647248491434998</v>
      </c>
      <c r="BX517" s="17">
        <v>0.34905145377933999</v>
      </c>
      <c r="BY517" s="17"/>
      <c r="BZ517" s="17">
        <v>0.249716229664627</v>
      </c>
      <c r="CA517" s="17">
        <v>0.32836219617060403</v>
      </c>
      <c r="CB517" s="17">
        <v>0.29155440946933597</v>
      </c>
      <c r="CC517" s="17">
        <v>0.40779760110553798</v>
      </c>
      <c r="CD517" s="17">
        <v>0.34336779862724198</v>
      </c>
      <c r="CE517" s="17">
        <v>0.30257946895260501</v>
      </c>
      <c r="CF517" s="17">
        <v>0.34843884107838602</v>
      </c>
      <c r="CG517" s="17"/>
      <c r="CH517" s="17">
        <v>0.32700315730631102</v>
      </c>
      <c r="CI517" s="17">
        <v>0.30420270153705098</v>
      </c>
      <c r="CJ517" s="17">
        <v>0.352435213962631</v>
      </c>
      <c r="CK517" s="17">
        <v>0.30645123939531299</v>
      </c>
      <c r="CL517" s="17">
        <v>0.15428240158838499</v>
      </c>
    </row>
    <row r="518" spans="2:90" x14ac:dyDescent="0.3">
      <c r="B518" t="s">
        <v>260</v>
      </c>
      <c r="C518" s="17">
        <v>0.163206910574103</v>
      </c>
      <c r="D518" s="17">
        <v>0.15002451113788401</v>
      </c>
      <c r="E518" s="17">
        <v>0.17451404826827399</v>
      </c>
      <c r="F518" s="17"/>
      <c r="G518" s="17">
        <v>0.343802097448837</v>
      </c>
      <c r="H518" s="17">
        <v>0.21124761725007599</v>
      </c>
      <c r="I518" s="17">
        <v>0.19698085122856801</v>
      </c>
      <c r="J518" s="17">
        <v>0.16296077252414401</v>
      </c>
      <c r="K518" s="17">
        <v>7.6031554064224904E-2</v>
      </c>
      <c r="L518" s="17">
        <v>3.5007202264517E-2</v>
      </c>
      <c r="M518" s="17"/>
      <c r="N518" s="17">
        <v>0.14610610349283901</v>
      </c>
      <c r="O518" s="17">
        <v>0.17790197643142999</v>
      </c>
      <c r="P518" s="17">
        <v>0.113942098691746</v>
      </c>
      <c r="Q518" s="17">
        <v>0.21137320581001501</v>
      </c>
      <c r="R518" s="17"/>
      <c r="S518" s="17">
        <v>0.207751182663755</v>
      </c>
      <c r="T518" s="17">
        <v>0.130560253559353</v>
      </c>
      <c r="U518" s="17">
        <v>0.14152170612717699</v>
      </c>
      <c r="V518" s="17">
        <v>0.17614924792644801</v>
      </c>
      <c r="W518" s="17">
        <v>0.135989665395258</v>
      </c>
      <c r="X518" s="17">
        <v>0.16320931432274099</v>
      </c>
      <c r="Y518" s="17">
        <v>0.115217765386428</v>
      </c>
      <c r="Z518" s="17">
        <v>0.16584379502889701</v>
      </c>
      <c r="AA518" s="17">
        <v>0.20887063551313101</v>
      </c>
      <c r="AB518" s="17">
        <v>0.161294894712395</v>
      </c>
      <c r="AC518" s="17">
        <v>0.14619366232311601</v>
      </c>
      <c r="AD518" s="17">
        <v>0.16946999210351699</v>
      </c>
      <c r="AE518" s="17"/>
      <c r="AF518" s="17">
        <v>0.10974877847282299</v>
      </c>
      <c r="AG518" s="17">
        <v>0.139484062784132</v>
      </c>
      <c r="AH518" s="17">
        <v>0.21164099867956901</v>
      </c>
      <c r="AI518" s="17"/>
      <c r="AJ518" s="17">
        <v>0.104238995439459</v>
      </c>
      <c r="AK518" s="17">
        <v>0.16901111646258499</v>
      </c>
      <c r="AL518" s="17">
        <v>0.125301685153691</v>
      </c>
      <c r="AM518" s="17">
        <v>0.135926845758535</v>
      </c>
      <c r="AN518" s="17">
        <v>0.294359405082117</v>
      </c>
      <c r="AO518" s="17"/>
      <c r="AP518" s="17">
        <v>0.17311955782186</v>
      </c>
      <c r="AQ518" s="17">
        <v>0.142752026631493</v>
      </c>
      <c r="AR518" s="17">
        <v>0.19115541506058001</v>
      </c>
      <c r="AS518" s="17">
        <v>0.10894396234517</v>
      </c>
      <c r="AT518" s="17">
        <v>0.30650280376703398</v>
      </c>
      <c r="AU518" s="17">
        <v>0.120824162570697</v>
      </c>
      <c r="AV518" s="17"/>
      <c r="AW518" s="17">
        <v>0.32131392162258399</v>
      </c>
      <c r="AX518" s="17">
        <v>0.28725925352750098</v>
      </c>
      <c r="AY518" s="17">
        <v>0.20391610225683299</v>
      </c>
      <c r="AZ518" s="17">
        <v>0.18551943087307801</v>
      </c>
      <c r="BA518" s="17">
        <v>0.16750763979870101</v>
      </c>
      <c r="BB518" s="17">
        <v>0.17445029897970299</v>
      </c>
      <c r="BC518" s="17">
        <v>0.15426998828541499</v>
      </c>
      <c r="BD518" s="17">
        <v>0.141354252366022</v>
      </c>
      <c r="BE518" s="17">
        <v>0.13107844839489699</v>
      </c>
      <c r="BF518" s="17">
        <v>0.12769300274537701</v>
      </c>
      <c r="BG518" s="17">
        <v>0.151369780279278</v>
      </c>
      <c r="BH518" s="17">
        <v>0.170995980459234</v>
      </c>
      <c r="BI518" s="17">
        <v>9.7366444996567506E-2</v>
      </c>
      <c r="BJ518" s="17">
        <v>0.14825336980576101</v>
      </c>
      <c r="BK518" s="17">
        <v>8.3908343067778807E-2</v>
      </c>
      <c r="BL518" s="17">
        <v>0.11349550769507299</v>
      </c>
      <c r="BM518" s="17"/>
      <c r="BN518" s="17">
        <v>0.133125636557966</v>
      </c>
      <c r="BO518" s="17">
        <v>0.20593936927868001</v>
      </c>
      <c r="BP518" s="17"/>
      <c r="BQ518" s="17">
        <v>0.16755439354396501</v>
      </c>
      <c r="BR518" s="17">
        <v>0.176159926444447</v>
      </c>
      <c r="BS518" s="17"/>
      <c r="BT518" s="17">
        <v>0.13915321474969899</v>
      </c>
      <c r="BU518" s="17"/>
      <c r="BV518" s="17">
        <v>0.227058494320692</v>
      </c>
      <c r="BW518" s="17">
        <v>0.22921181056926301</v>
      </c>
      <c r="BX518" s="17">
        <v>0.111668627885018</v>
      </c>
      <c r="BY518" s="17"/>
      <c r="BZ518" s="17">
        <v>0.35404726561247402</v>
      </c>
      <c r="CA518" s="17">
        <v>0.260009266833857</v>
      </c>
      <c r="CB518" s="17">
        <v>0.213044902670007</v>
      </c>
      <c r="CC518" s="17">
        <v>0.14886771647723299</v>
      </c>
      <c r="CD518" s="17">
        <v>9.7956613919450097E-2</v>
      </c>
      <c r="CE518" s="17">
        <v>8.3372891414233499E-2</v>
      </c>
      <c r="CF518" s="17">
        <v>6.3330333527377006E-2</v>
      </c>
      <c r="CG518" s="17"/>
      <c r="CH518" s="17">
        <v>9.2001448563919397E-2</v>
      </c>
      <c r="CI518" s="17">
        <v>9.3349236463638602E-2</v>
      </c>
      <c r="CJ518" s="17">
        <v>0.18239806460344901</v>
      </c>
      <c r="CK518" s="17">
        <v>0.307594199913651</v>
      </c>
      <c r="CL518" s="17">
        <v>0.24606112727337601</v>
      </c>
    </row>
    <row r="519" spans="2:90" x14ac:dyDescent="0.3">
      <c r="B519" t="s">
        <v>261</v>
      </c>
      <c r="C519" s="17">
        <v>0.16204585635662599</v>
      </c>
      <c r="D519" s="17">
        <v>0.13625398258075999</v>
      </c>
      <c r="E519" s="17">
        <v>0.18355833418190701</v>
      </c>
      <c r="F519" s="17"/>
      <c r="G519" s="17">
        <v>0.21337944961660099</v>
      </c>
      <c r="H519" s="17">
        <v>0.15166802754287401</v>
      </c>
      <c r="I519" s="17">
        <v>0.177197285088111</v>
      </c>
      <c r="J519" s="17">
        <v>0.16975960608639401</v>
      </c>
      <c r="K519" s="17">
        <v>0.19252185199454699</v>
      </c>
      <c r="L519" s="17">
        <v>9.7312724894419902E-2</v>
      </c>
      <c r="M519" s="17"/>
      <c r="N519" s="17">
        <v>0.147779041259225</v>
      </c>
      <c r="O519" s="17">
        <v>0.17659103174817201</v>
      </c>
      <c r="P519" s="17">
        <v>0.137543729691015</v>
      </c>
      <c r="Q519" s="17">
        <v>0.185509921004502</v>
      </c>
      <c r="R519" s="17"/>
      <c r="S519" s="17">
        <v>0.174864364304399</v>
      </c>
      <c r="T519" s="17">
        <v>0.16670744813934099</v>
      </c>
      <c r="U519" s="17">
        <v>0.20866155837689801</v>
      </c>
      <c r="V519" s="17">
        <v>0.181264976824517</v>
      </c>
      <c r="W519" s="17">
        <v>0.11206136611376</v>
      </c>
      <c r="X519" s="17">
        <v>0.164492499490867</v>
      </c>
      <c r="Y519" s="17">
        <v>0.110401037427849</v>
      </c>
      <c r="Z519" s="17">
        <v>0.123623451374498</v>
      </c>
      <c r="AA519" s="17">
        <v>0.15373702110408799</v>
      </c>
      <c r="AB519" s="17">
        <v>0.14809919230548599</v>
      </c>
      <c r="AC519" s="17">
        <v>0.210632571218836</v>
      </c>
      <c r="AD519" s="17">
        <v>0.18946609250532701</v>
      </c>
      <c r="AE519" s="17"/>
      <c r="AF519" s="17">
        <v>0.140477566974959</v>
      </c>
      <c r="AG519" s="17">
        <v>0.15946933246966599</v>
      </c>
      <c r="AH519" s="17">
        <v>0.18905773446042901</v>
      </c>
      <c r="AI519" s="17"/>
      <c r="AJ519" s="17">
        <v>0.13811662243209499</v>
      </c>
      <c r="AK519" s="17">
        <v>0.14617748084289001</v>
      </c>
      <c r="AL519" s="17">
        <v>0.14921490776847601</v>
      </c>
      <c r="AM519" s="17">
        <v>0.130408955048855</v>
      </c>
      <c r="AN519" s="17">
        <v>0.26043357702447001</v>
      </c>
      <c r="AO519" s="17"/>
      <c r="AP519" s="17">
        <v>0.155014585848402</v>
      </c>
      <c r="AQ519" s="17">
        <v>0.14450857221775201</v>
      </c>
      <c r="AR519" s="17">
        <v>0.17280011070149601</v>
      </c>
      <c r="AS519" s="17">
        <v>0.15335652896852101</v>
      </c>
      <c r="AT519" s="17">
        <v>0.25827738570042003</v>
      </c>
      <c r="AU519" s="17">
        <v>0.121196927135532</v>
      </c>
      <c r="AV519" s="17"/>
      <c r="AW519" s="17">
        <v>0.31738658152508697</v>
      </c>
      <c r="AX519" s="17">
        <v>0.191631813389295</v>
      </c>
      <c r="AY519" s="17">
        <v>0.26454154502287103</v>
      </c>
      <c r="AZ519" s="17">
        <v>0.25402100468898697</v>
      </c>
      <c r="BA519" s="17">
        <v>0.15287027990916799</v>
      </c>
      <c r="BB519" s="17">
        <v>0.18646548296269699</v>
      </c>
      <c r="BC519" s="17">
        <v>0.16686643917522201</v>
      </c>
      <c r="BD519" s="17">
        <v>0.15568435786666801</v>
      </c>
      <c r="BE519" s="17">
        <v>0.13078265035353301</v>
      </c>
      <c r="BF519" s="17">
        <v>0.119526033035344</v>
      </c>
      <c r="BG519" s="17">
        <v>0.14301276377972699</v>
      </c>
      <c r="BH519" s="17">
        <v>0.13358098939569901</v>
      </c>
      <c r="BI519" s="17">
        <v>0.10215967553101001</v>
      </c>
      <c r="BJ519" s="17">
        <v>0.11715015652028</v>
      </c>
      <c r="BK519" s="17">
        <v>8.3113835125530805E-2</v>
      </c>
      <c r="BL519" s="17">
        <v>8.8859672408036702E-2</v>
      </c>
      <c r="BM519" s="17"/>
      <c r="BN519" s="17">
        <v>0.155460283399943</v>
      </c>
      <c r="BO519" s="17">
        <v>0.17119004792192699</v>
      </c>
      <c r="BP519" s="17"/>
      <c r="BQ519" s="17">
        <v>0.141520557871984</v>
      </c>
      <c r="BR519" s="17">
        <v>0.17170148112626801</v>
      </c>
      <c r="BS519" s="17"/>
      <c r="BT519" s="17">
        <v>0.150553803451626</v>
      </c>
      <c r="BU519" s="17"/>
      <c r="BV519" s="17">
        <v>0.18435157163081001</v>
      </c>
      <c r="BW519" s="17">
        <v>0.18878179477085999</v>
      </c>
      <c r="BX519" s="17">
        <v>0.14010012886332501</v>
      </c>
      <c r="BY519" s="17"/>
      <c r="BZ519" s="17">
        <v>0.23834825425953601</v>
      </c>
      <c r="CA519" s="17">
        <v>0.26366964265375697</v>
      </c>
      <c r="CB519" s="17">
        <v>0.22187123817813001</v>
      </c>
      <c r="CC519" s="17">
        <v>0.14601156301877</v>
      </c>
      <c r="CD519" s="17">
        <v>0.12755061123464501</v>
      </c>
      <c r="CE519" s="17">
        <v>9.6858576126992293E-2</v>
      </c>
      <c r="CF519" s="17">
        <v>6.3428811357313097E-2</v>
      </c>
      <c r="CG519" s="17"/>
      <c r="CH519" s="17">
        <v>8.9115966065984306E-2</v>
      </c>
      <c r="CI519" s="17">
        <v>9.6773310824759803E-2</v>
      </c>
      <c r="CJ519" s="17">
        <v>0.19448808882799601</v>
      </c>
      <c r="CK519" s="17">
        <v>0.279557567183846</v>
      </c>
      <c r="CL519" s="17">
        <v>0.189573292141823</v>
      </c>
    </row>
    <row r="520" spans="2:90" x14ac:dyDescent="0.3">
      <c r="B520" t="s">
        <v>262</v>
      </c>
      <c r="C520" s="17">
        <v>0.124340980900446</v>
      </c>
      <c r="D520" s="17">
        <v>0.12906208809310801</v>
      </c>
      <c r="E520" s="17">
        <v>0.118666015507343</v>
      </c>
      <c r="F520" s="17"/>
      <c r="G520" s="17">
        <v>0.21977634547145999</v>
      </c>
      <c r="H520" s="17">
        <v>0.150286121701837</v>
      </c>
      <c r="I520" s="17">
        <v>0.13498468791603399</v>
      </c>
      <c r="J520" s="17">
        <v>0.11170587274923</v>
      </c>
      <c r="K520" s="17">
        <v>9.8032265256931594E-2</v>
      </c>
      <c r="L520" s="17">
        <v>5.8932823110388298E-2</v>
      </c>
      <c r="M520" s="17"/>
      <c r="N520" s="17">
        <v>0.12219132417609201</v>
      </c>
      <c r="O520" s="17">
        <v>0.13394401456555899</v>
      </c>
      <c r="P520" s="17">
        <v>0.102904506414927</v>
      </c>
      <c r="Q520" s="17">
        <v>0.134884362304242</v>
      </c>
      <c r="R520" s="17"/>
      <c r="S520" s="17">
        <v>0.175487975502779</v>
      </c>
      <c r="T520" s="17">
        <v>9.4336222360176802E-2</v>
      </c>
      <c r="U520" s="17">
        <v>6.9890401078131006E-2</v>
      </c>
      <c r="V520" s="17">
        <v>0.14174514752356901</v>
      </c>
      <c r="W520" s="17">
        <v>9.0456508044003806E-2</v>
      </c>
      <c r="X520" s="17">
        <v>0.149733931209412</v>
      </c>
      <c r="Y520" s="17">
        <v>0.115783793845796</v>
      </c>
      <c r="Z520" s="17">
        <v>0.148535552082427</v>
      </c>
      <c r="AA520" s="17">
        <v>0.11221965517645301</v>
      </c>
      <c r="AB520" s="17">
        <v>0.13325037676368101</v>
      </c>
      <c r="AC520" s="17">
        <v>0.12203545227233401</v>
      </c>
      <c r="AD520" s="17">
        <v>0.12351803043545501</v>
      </c>
      <c r="AE520" s="17"/>
      <c r="AF520" s="17">
        <v>9.9190431674889307E-2</v>
      </c>
      <c r="AG520" s="17">
        <v>0.12603758790567801</v>
      </c>
      <c r="AH520" s="17">
        <v>0.12377704170904</v>
      </c>
      <c r="AI520" s="17"/>
      <c r="AJ520" s="17">
        <v>0.11240988424307199</v>
      </c>
      <c r="AK520" s="17">
        <v>0.122751385988858</v>
      </c>
      <c r="AL520" s="17">
        <v>0.102525000868547</v>
      </c>
      <c r="AM520" s="17">
        <v>0.12467531396708199</v>
      </c>
      <c r="AN520" s="17">
        <v>0.22367960611152701</v>
      </c>
      <c r="AO520" s="17"/>
      <c r="AP520" s="17">
        <v>0.141697908583999</v>
      </c>
      <c r="AQ520" s="17">
        <v>0.122925540018439</v>
      </c>
      <c r="AR520" s="17">
        <v>0.12659036394440701</v>
      </c>
      <c r="AS520" s="17">
        <v>0.11991137100745899</v>
      </c>
      <c r="AT520" s="17">
        <v>0.20240175957356599</v>
      </c>
      <c r="AU520" s="17">
        <v>6.1141074722257598E-2</v>
      </c>
      <c r="AV520" s="17"/>
      <c r="AW520" s="17">
        <v>0.15040530418494899</v>
      </c>
      <c r="AX520" s="17">
        <v>0.13108291998118199</v>
      </c>
      <c r="AY520" s="17">
        <v>0.11260186537156</v>
      </c>
      <c r="AZ520" s="17">
        <v>0.11257679180269201</v>
      </c>
      <c r="BA520" s="17">
        <v>0.107722448884103</v>
      </c>
      <c r="BB520" s="17">
        <v>0.12393788886885899</v>
      </c>
      <c r="BC520" s="17">
        <v>0.18914210759337599</v>
      </c>
      <c r="BD520" s="17">
        <v>0.148076822094002</v>
      </c>
      <c r="BE520" s="17">
        <v>0.15885650806548601</v>
      </c>
      <c r="BF520" s="17">
        <v>0.11185534649856201</v>
      </c>
      <c r="BG520" s="17">
        <v>0.117643053469802</v>
      </c>
      <c r="BH520" s="17">
        <v>0.101259399846125</v>
      </c>
      <c r="BI520" s="17">
        <v>0.144865045976491</v>
      </c>
      <c r="BJ520" s="17">
        <v>5.0011019866396798E-2</v>
      </c>
      <c r="BK520" s="17">
        <v>6.8583695906385106E-2</v>
      </c>
      <c r="BL520" s="17">
        <v>0.13075325835552401</v>
      </c>
      <c r="BM520" s="17"/>
      <c r="BN520" s="17">
        <v>0.10869956979706499</v>
      </c>
      <c r="BO520" s="17">
        <v>0.14651586130841501</v>
      </c>
      <c r="BP520" s="17"/>
      <c r="BQ520" s="17">
        <v>0.13843491334890301</v>
      </c>
      <c r="BR520" s="17">
        <v>0.102021762499451</v>
      </c>
      <c r="BS520" s="17"/>
      <c r="BT520" s="17">
        <v>0.148648044227876</v>
      </c>
      <c r="BU520" s="17"/>
      <c r="BV520" s="17">
        <v>0.107857527747662</v>
      </c>
      <c r="BW520" s="17">
        <v>0.192474871397946</v>
      </c>
      <c r="BX520" s="17">
        <v>0.100015977584015</v>
      </c>
      <c r="BY520" s="17"/>
      <c r="BZ520" s="17">
        <v>0.22667919374449899</v>
      </c>
      <c r="CA520" s="17">
        <v>0.19359568991729101</v>
      </c>
      <c r="CB520" s="17">
        <v>0.13403408832698999</v>
      </c>
      <c r="CC520" s="17">
        <v>0.11461810365368701</v>
      </c>
      <c r="CD520" s="17">
        <v>0.123431658079811</v>
      </c>
      <c r="CE520" s="17">
        <v>6.5369682273087995E-2</v>
      </c>
      <c r="CF520" s="17">
        <v>7.5162331727241197E-2</v>
      </c>
      <c r="CG520" s="17"/>
      <c r="CH520" s="17">
        <v>0.128484313826814</v>
      </c>
      <c r="CI520" s="17">
        <v>7.99445493483424E-2</v>
      </c>
      <c r="CJ520" s="17">
        <v>0.13227062650319801</v>
      </c>
      <c r="CK520" s="17">
        <v>0.19256459096928899</v>
      </c>
      <c r="CL520" s="17">
        <v>0.187354431918867</v>
      </c>
    </row>
    <row r="521" spans="2:90" x14ac:dyDescent="0.3">
      <c r="B521" t="s">
        <v>263</v>
      </c>
      <c r="C521" s="17">
        <v>0.12177732604757301</v>
      </c>
      <c r="D521" s="17">
        <v>0.108375807069052</v>
      </c>
      <c r="E521" s="17">
        <v>0.132970196812048</v>
      </c>
      <c r="F521" s="17"/>
      <c r="G521" s="17">
        <v>0.18731700497015699</v>
      </c>
      <c r="H521" s="17">
        <v>0.20526033277622899</v>
      </c>
      <c r="I521" s="17">
        <v>0.16193794057642699</v>
      </c>
      <c r="J521" s="17">
        <v>9.5455339557120197E-2</v>
      </c>
      <c r="K521" s="17">
        <v>5.5465581698972199E-2</v>
      </c>
      <c r="L521" s="17">
        <v>4.2991858728829303E-2</v>
      </c>
      <c r="M521" s="17"/>
      <c r="N521" s="17">
        <v>0.126382150607289</v>
      </c>
      <c r="O521" s="17">
        <v>0.127723510313977</v>
      </c>
      <c r="P521" s="17">
        <v>0.10395105300490499</v>
      </c>
      <c r="Q521" s="17">
        <v>0.12754607944169599</v>
      </c>
      <c r="R521" s="17"/>
      <c r="S521" s="17">
        <v>0.17353324288388999</v>
      </c>
      <c r="T521" s="17">
        <v>0.106074720180446</v>
      </c>
      <c r="U521" s="17">
        <v>0.11197901238628501</v>
      </c>
      <c r="V521" s="17">
        <v>9.4610817590846094E-2</v>
      </c>
      <c r="W521" s="17">
        <v>8.2338014787873601E-2</v>
      </c>
      <c r="X521" s="17">
        <v>0.110251119797797</v>
      </c>
      <c r="Y521" s="17">
        <v>0.114287876120638</v>
      </c>
      <c r="Z521" s="17">
        <v>0.15231133573212999</v>
      </c>
      <c r="AA521" s="17">
        <v>0.116044647398934</v>
      </c>
      <c r="AB521" s="17">
        <v>0.111952434046473</v>
      </c>
      <c r="AC521" s="17">
        <v>0.166176113914033</v>
      </c>
      <c r="AD521" s="17">
        <v>0.137779740316892</v>
      </c>
      <c r="AE521" s="17"/>
      <c r="AF521" s="17">
        <v>0.10185339009227599</v>
      </c>
      <c r="AG521" s="17">
        <v>0.125296128875546</v>
      </c>
      <c r="AH521" s="17">
        <v>0.102878283603688</v>
      </c>
      <c r="AI521" s="17"/>
      <c r="AJ521" s="17">
        <v>0.102634500160382</v>
      </c>
      <c r="AK521" s="17">
        <v>0.13652724478219599</v>
      </c>
      <c r="AL521" s="17">
        <v>9.6239162316067897E-2</v>
      </c>
      <c r="AM521" s="17">
        <v>0.130854264851619</v>
      </c>
      <c r="AN521" s="17">
        <v>0.13914533198805201</v>
      </c>
      <c r="AO521" s="17"/>
      <c r="AP521" s="17">
        <v>0.1507771552229</v>
      </c>
      <c r="AQ521" s="17">
        <v>0.130547516111502</v>
      </c>
      <c r="AR521" s="17">
        <v>0.10231896004553601</v>
      </c>
      <c r="AS521" s="17">
        <v>0.103463104081185</v>
      </c>
      <c r="AT521" s="17">
        <v>0.14001964045937501</v>
      </c>
      <c r="AU521" s="17">
        <v>5.6647744964658603E-2</v>
      </c>
      <c r="AV521" s="17"/>
      <c r="AW521" s="17">
        <v>0.15380685071286701</v>
      </c>
      <c r="AX521" s="17">
        <v>3.0377299936061398E-2</v>
      </c>
      <c r="AY521" s="17">
        <v>0.12196456249877501</v>
      </c>
      <c r="AZ521" s="17">
        <v>0.15722535794110101</v>
      </c>
      <c r="BA521" s="17">
        <v>0.12981952123964699</v>
      </c>
      <c r="BB521" s="17">
        <v>0.150701510392831</v>
      </c>
      <c r="BC521" s="17">
        <v>0.108118880480644</v>
      </c>
      <c r="BD521" s="17">
        <v>0.14413695405777699</v>
      </c>
      <c r="BE521" s="17">
        <v>0.13484187349267099</v>
      </c>
      <c r="BF521" s="17">
        <v>8.3111840880272403E-2</v>
      </c>
      <c r="BG521" s="17">
        <v>0.12046017153019301</v>
      </c>
      <c r="BH521" s="17">
        <v>9.5147140503518399E-2</v>
      </c>
      <c r="BI521" s="17">
        <v>7.88435300472696E-2</v>
      </c>
      <c r="BJ521" s="17">
        <v>0.16851822039867201</v>
      </c>
      <c r="BK521" s="17">
        <v>0.110928561098755</v>
      </c>
      <c r="BL521" s="17">
        <v>0.16883477084379001</v>
      </c>
      <c r="BM521" s="17"/>
      <c r="BN521" s="17">
        <v>0.12877958293939001</v>
      </c>
      <c r="BO521" s="17">
        <v>0.11276047148332</v>
      </c>
      <c r="BP521" s="17"/>
      <c r="BQ521" s="17">
        <v>0.14444408065929301</v>
      </c>
      <c r="BR521" s="17">
        <v>0.12558207043987901</v>
      </c>
      <c r="BS521" s="17"/>
      <c r="BT521" s="17">
        <v>0.15578689429363601</v>
      </c>
      <c r="BU521" s="17"/>
      <c r="BV521" s="17">
        <v>8.9491180777212603E-2</v>
      </c>
      <c r="BW521" s="17">
        <v>0.16224921405173701</v>
      </c>
      <c r="BX521" s="17">
        <v>0.11631866267254</v>
      </c>
      <c r="BY521" s="17"/>
      <c r="BZ521" s="17">
        <v>0.19809283050416501</v>
      </c>
      <c r="CA521" s="17">
        <v>0.15264013112677499</v>
      </c>
      <c r="CB521" s="17">
        <v>0.107091240329692</v>
      </c>
      <c r="CC521" s="17">
        <v>0.12507573520721399</v>
      </c>
      <c r="CD521" s="17">
        <v>0.13335862011371699</v>
      </c>
      <c r="CE521" s="17">
        <v>0.107354000398517</v>
      </c>
      <c r="CF521" s="17">
        <v>9.2011127073259702E-2</v>
      </c>
      <c r="CG521" s="17"/>
      <c r="CH521" s="17">
        <v>0.14964668799103001</v>
      </c>
      <c r="CI521" s="17">
        <v>9.1301566269420806E-2</v>
      </c>
      <c r="CJ521" s="17">
        <v>0.13224991186958901</v>
      </c>
      <c r="CK521" s="17">
        <v>0.163673397585201</v>
      </c>
      <c r="CL521" s="17">
        <v>7.6664710557920998E-2</v>
      </c>
    </row>
    <row r="522" spans="2:90" x14ac:dyDescent="0.3">
      <c r="B522" t="s">
        <v>264</v>
      </c>
      <c r="C522" s="17">
        <v>9.0414641582040003E-2</v>
      </c>
      <c r="D522" s="17">
        <v>7.0684338403025196E-2</v>
      </c>
      <c r="E522" s="17">
        <v>0.11041383374249999</v>
      </c>
      <c r="F522" s="17"/>
      <c r="G522" s="17">
        <v>0.117088089024052</v>
      </c>
      <c r="H522" s="17">
        <v>0.10066411580878799</v>
      </c>
      <c r="I522" s="17">
        <v>0.12955983831109699</v>
      </c>
      <c r="J522" s="17">
        <v>0.13064780469838899</v>
      </c>
      <c r="K522" s="17">
        <v>5.5140612146911003E-2</v>
      </c>
      <c r="L522" s="17">
        <v>2.3272665643870101E-2</v>
      </c>
      <c r="M522" s="17"/>
      <c r="N522" s="17">
        <v>3.6906378372272897E-2</v>
      </c>
      <c r="O522" s="17">
        <v>9.5174711607915602E-2</v>
      </c>
      <c r="P522" s="17">
        <v>7.4059977646395797E-2</v>
      </c>
      <c r="Q522" s="17">
        <v>0.15845184731449799</v>
      </c>
      <c r="R522" s="17"/>
      <c r="S522" s="17">
        <v>0.10179498942971001</v>
      </c>
      <c r="T522" s="17">
        <v>6.3585008133195994E-2</v>
      </c>
      <c r="U522" s="17">
        <v>5.9236312781709703E-2</v>
      </c>
      <c r="V522" s="17">
        <v>7.4501250542287401E-2</v>
      </c>
      <c r="W522" s="17">
        <v>0.113531684189306</v>
      </c>
      <c r="X522" s="17">
        <v>9.2572874506235206E-2</v>
      </c>
      <c r="Y522" s="17">
        <v>0.10374425174980299</v>
      </c>
      <c r="Z522" s="17">
        <v>6.5664207453202894E-2</v>
      </c>
      <c r="AA522" s="17">
        <v>0.126348924492488</v>
      </c>
      <c r="AB522" s="17">
        <v>6.9287493845110598E-2</v>
      </c>
      <c r="AC522" s="17">
        <v>0.110541603800393</v>
      </c>
      <c r="AD522" s="17">
        <v>0.119238730398642</v>
      </c>
      <c r="AE522" s="17"/>
      <c r="AF522" s="17">
        <v>8.4785894062636702E-2</v>
      </c>
      <c r="AG522" s="17">
        <v>7.7811229228558196E-2</v>
      </c>
      <c r="AH522" s="17">
        <v>0.13570361007243401</v>
      </c>
      <c r="AI522" s="17"/>
      <c r="AJ522" s="17">
        <v>5.46348408876208E-2</v>
      </c>
      <c r="AK522" s="17">
        <v>8.1956443442426502E-2</v>
      </c>
      <c r="AL522" s="17">
        <v>5.0407103935424601E-2</v>
      </c>
      <c r="AM522" s="17">
        <v>0.11053793240797</v>
      </c>
      <c r="AN522" s="17">
        <v>0.113585881961378</v>
      </c>
      <c r="AO522" s="17"/>
      <c r="AP522" s="17">
        <v>5.6073874155897901E-2</v>
      </c>
      <c r="AQ522" s="17">
        <v>4.7604271313124599E-2</v>
      </c>
      <c r="AR522" s="17">
        <v>9.0848867798033694E-2</v>
      </c>
      <c r="AS522" s="17">
        <v>0.114661713271242</v>
      </c>
      <c r="AT522" s="17">
        <v>0.15099357700143701</v>
      </c>
      <c r="AU522" s="17">
        <v>8.2723301239138403E-2</v>
      </c>
      <c r="AV522" s="17"/>
      <c r="AW522" s="17">
        <v>9.9875307875853594E-2</v>
      </c>
      <c r="AX522" s="17">
        <v>0.25947870498655001</v>
      </c>
      <c r="AY522" s="17">
        <v>0.15241305652278</v>
      </c>
      <c r="AZ522" s="17">
        <v>0.16153273315271299</v>
      </c>
      <c r="BA522" s="17">
        <v>0.124940387508635</v>
      </c>
      <c r="BB522" s="17">
        <v>0.12958812248068699</v>
      </c>
      <c r="BC522" s="17">
        <v>7.2051368512114702E-2</v>
      </c>
      <c r="BD522" s="17">
        <v>5.1795416658496803E-2</v>
      </c>
      <c r="BE522" s="17">
        <v>6.02103129805929E-2</v>
      </c>
      <c r="BF522" s="17">
        <v>3.9476417248486703E-2</v>
      </c>
      <c r="BG522" s="17">
        <v>5.3877587985278197E-2</v>
      </c>
      <c r="BH522" s="17">
        <v>4.6641046897259703E-2</v>
      </c>
      <c r="BI522" s="17">
        <v>1.2042630764478601E-2</v>
      </c>
      <c r="BJ522" s="17">
        <v>5.02182979330692E-2</v>
      </c>
      <c r="BK522" s="17">
        <v>0</v>
      </c>
      <c r="BL522" s="17">
        <v>5.0806354453656201E-2</v>
      </c>
      <c r="BM522" s="17"/>
      <c r="BN522" s="17">
        <v>9.0917304451131706E-2</v>
      </c>
      <c r="BO522" s="17">
        <v>8.9835229001109906E-2</v>
      </c>
      <c r="BP522" s="17"/>
      <c r="BQ522" s="17">
        <v>5.18282957536201E-2</v>
      </c>
      <c r="BR522" s="17">
        <v>0.137626187218335</v>
      </c>
      <c r="BS522" s="17"/>
      <c r="BT522" s="17">
        <v>7.5189214598520598E-2</v>
      </c>
      <c r="BU522" s="17"/>
      <c r="BV522" s="17">
        <v>0.135246145411201</v>
      </c>
      <c r="BW522" s="17">
        <v>0.102343350787183</v>
      </c>
      <c r="BX522" s="17">
        <v>6.4626148054483301E-2</v>
      </c>
      <c r="BY522" s="17"/>
      <c r="BZ522" s="17">
        <v>0.33512509577946697</v>
      </c>
      <c r="CA522" s="17">
        <v>0.178376431641738</v>
      </c>
      <c r="CB522" s="17">
        <v>7.3921049679504594E-2</v>
      </c>
      <c r="CC522" s="17">
        <v>5.4285380895560502E-2</v>
      </c>
      <c r="CD522" s="17">
        <v>3.7774885626904398E-2</v>
      </c>
      <c r="CE522" s="17">
        <v>3.2936932637057298E-2</v>
      </c>
      <c r="CF522" s="17">
        <v>1.62097984759908E-2</v>
      </c>
      <c r="CG522" s="17"/>
      <c r="CH522" s="17">
        <v>6.7972288770739395E-2</v>
      </c>
      <c r="CI522" s="17">
        <v>2.78121608026623E-2</v>
      </c>
      <c r="CJ522" s="17">
        <v>6.4760234088562602E-2</v>
      </c>
      <c r="CK522" s="17">
        <v>0.24149238771520501</v>
      </c>
      <c r="CL522" s="17">
        <v>0.37314968103873403</v>
      </c>
    </row>
    <row r="523" spans="2:90" x14ac:dyDescent="0.3">
      <c r="B523" t="s">
        <v>265</v>
      </c>
      <c r="C523" s="17">
        <v>6.9765796411328504E-2</v>
      </c>
      <c r="D523" s="17">
        <v>7.7418287962274804E-2</v>
      </c>
      <c r="E523" s="17">
        <v>6.2840032216365999E-2</v>
      </c>
      <c r="F523" s="17"/>
      <c r="G523" s="17">
        <v>0.12158965162556901</v>
      </c>
      <c r="H523" s="17">
        <v>7.9574369014806301E-2</v>
      </c>
      <c r="I523" s="17">
        <v>0.10192453258126399</v>
      </c>
      <c r="J523" s="17">
        <v>7.2452092757613204E-2</v>
      </c>
      <c r="K523" s="17">
        <v>2.61868030322591E-2</v>
      </c>
      <c r="L523" s="17">
        <v>2.8043750791539201E-2</v>
      </c>
      <c r="M523" s="17"/>
      <c r="N523" s="17">
        <v>6.3621715372082305E-2</v>
      </c>
      <c r="O523" s="17">
        <v>7.1858228212450997E-2</v>
      </c>
      <c r="P523" s="17">
        <v>7.2632053436900004E-2</v>
      </c>
      <c r="Q523" s="17">
        <v>7.2392523343681098E-2</v>
      </c>
      <c r="R523" s="17"/>
      <c r="S523" s="17">
        <v>9.9284796645060097E-2</v>
      </c>
      <c r="T523" s="17">
        <v>5.77175545128202E-2</v>
      </c>
      <c r="U523" s="17">
        <v>8.8710639971298702E-2</v>
      </c>
      <c r="V523" s="17">
        <v>5.8587672937905601E-2</v>
      </c>
      <c r="W523" s="17">
        <v>3.0522033593026399E-2</v>
      </c>
      <c r="X523" s="17">
        <v>5.8497994074432201E-2</v>
      </c>
      <c r="Y523" s="17">
        <v>4.5655250159210702E-2</v>
      </c>
      <c r="Z523" s="17">
        <v>7.7534283092790104E-2</v>
      </c>
      <c r="AA523" s="17">
        <v>7.6187175414240998E-2</v>
      </c>
      <c r="AB523" s="17">
        <v>7.5801832619906195E-2</v>
      </c>
      <c r="AC523" s="17">
        <v>8.1104074405851101E-2</v>
      </c>
      <c r="AD523" s="17">
        <v>8.5593744170713804E-2</v>
      </c>
      <c r="AE523" s="17"/>
      <c r="AF523" s="17">
        <v>5.9537081295646402E-2</v>
      </c>
      <c r="AG523" s="17">
        <v>7.248590624588E-2</v>
      </c>
      <c r="AH523" s="17">
        <v>8.4524987310482899E-2</v>
      </c>
      <c r="AI523" s="17"/>
      <c r="AJ523" s="17">
        <v>8.4784933679363905E-2</v>
      </c>
      <c r="AK523" s="17">
        <v>7.4891044981561794E-2</v>
      </c>
      <c r="AL523" s="17">
        <v>4.22302195554538E-2</v>
      </c>
      <c r="AM523" s="17">
        <v>6.1984470446112397E-2</v>
      </c>
      <c r="AN523" s="17">
        <v>6.4902060640819506E-2</v>
      </c>
      <c r="AO523" s="17"/>
      <c r="AP523" s="17">
        <v>9.2714670223023002E-2</v>
      </c>
      <c r="AQ523" s="17">
        <v>7.2335745837419002E-2</v>
      </c>
      <c r="AR523" s="17">
        <v>3.8056695060593698E-2</v>
      </c>
      <c r="AS523" s="17">
        <v>7.6631334849204105E-2</v>
      </c>
      <c r="AT523" s="17">
        <v>5.3807638820096301E-2</v>
      </c>
      <c r="AU523" s="17">
        <v>3.7659238594484397E-2</v>
      </c>
      <c r="AV523" s="17"/>
      <c r="AW523" s="17">
        <v>9.1654998968241905E-2</v>
      </c>
      <c r="AX523" s="17">
        <v>9.3247186150193104E-2</v>
      </c>
      <c r="AY523" s="17">
        <v>6.5751844235244702E-2</v>
      </c>
      <c r="AZ523" s="17">
        <v>5.2332417326238202E-2</v>
      </c>
      <c r="BA523" s="17">
        <v>9.0451883411252196E-2</v>
      </c>
      <c r="BB523" s="17">
        <v>3.6729998051502198E-2</v>
      </c>
      <c r="BC523" s="17">
        <v>6.2527901998973401E-2</v>
      </c>
      <c r="BD523" s="17">
        <v>5.8959174839351598E-2</v>
      </c>
      <c r="BE523" s="17">
        <v>9.5573511374348802E-2</v>
      </c>
      <c r="BF523" s="17">
        <v>5.3678180976595997E-2</v>
      </c>
      <c r="BG523" s="17">
        <v>9.3814241641539106E-2</v>
      </c>
      <c r="BH523" s="17">
        <v>9.4315262541379105E-2</v>
      </c>
      <c r="BI523" s="17">
        <v>8.3660096310887E-2</v>
      </c>
      <c r="BJ523" s="17">
        <v>6.8573511394863895E-2</v>
      </c>
      <c r="BK523" s="17">
        <v>9.0776304020120394E-2</v>
      </c>
      <c r="BL523" s="17">
        <v>6.9962853434982403E-2</v>
      </c>
      <c r="BM523" s="17"/>
      <c r="BN523" s="17">
        <v>7.5075569555342503E-2</v>
      </c>
      <c r="BO523" s="17">
        <v>6.3441576521543502E-2</v>
      </c>
      <c r="BP523" s="17"/>
      <c r="BQ523" s="17">
        <v>8.6253452915572404E-2</v>
      </c>
      <c r="BR523" s="17">
        <v>6.6654818285006995E-2</v>
      </c>
      <c r="BS523" s="17"/>
      <c r="BT523" s="17">
        <v>0.104016786270811</v>
      </c>
      <c r="BU523" s="17"/>
      <c r="BV523" s="17">
        <v>6.5815143894848105E-2</v>
      </c>
      <c r="BW523" s="17">
        <v>8.7136083856975993E-2</v>
      </c>
      <c r="BX523" s="17">
        <v>6.4775652372262502E-2</v>
      </c>
      <c r="BY523" s="17"/>
      <c r="BZ523" s="17">
        <v>0.12670658568929299</v>
      </c>
      <c r="CA523" s="17">
        <v>8.5134395173842206E-2</v>
      </c>
      <c r="CB523" s="17">
        <v>7.6701754706573602E-2</v>
      </c>
      <c r="CC523" s="17">
        <v>7.3833799508368103E-2</v>
      </c>
      <c r="CD523" s="17">
        <v>6.5530509813150395E-2</v>
      </c>
      <c r="CE523" s="17">
        <v>4.0105761853930701E-2</v>
      </c>
      <c r="CF523" s="17">
        <v>7.22350315299638E-2</v>
      </c>
      <c r="CG523" s="17"/>
      <c r="CH523" s="17">
        <v>7.5634329235924405E-2</v>
      </c>
      <c r="CI523" s="17">
        <v>4.2956465055191698E-2</v>
      </c>
      <c r="CJ523" s="17">
        <v>8.0131719596902906E-2</v>
      </c>
      <c r="CK523" s="17">
        <v>0.113097409638999</v>
      </c>
      <c r="CL523" s="17">
        <v>3.9822073473824701E-2</v>
      </c>
    </row>
    <row r="524" spans="2:90" x14ac:dyDescent="0.3">
      <c r="B524" t="s">
        <v>266</v>
      </c>
      <c r="C524" s="17">
        <v>6.30455212011901E-2</v>
      </c>
      <c r="D524" s="17">
        <v>5.92802142026723E-2</v>
      </c>
      <c r="E524" s="17">
        <v>6.7225127871587201E-2</v>
      </c>
      <c r="F524" s="17"/>
      <c r="G524" s="17">
        <v>0.118562155501997</v>
      </c>
      <c r="H524" s="17">
        <v>8.5923365118557499E-2</v>
      </c>
      <c r="I524" s="17">
        <v>6.3201573690441396E-2</v>
      </c>
      <c r="J524" s="17">
        <v>6.1887429364897703E-2</v>
      </c>
      <c r="K524" s="17">
        <v>4.0611841723581503E-2</v>
      </c>
      <c r="L524" s="17">
        <v>2.3334688512952301E-2</v>
      </c>
      <c r="M524" s="17"/>
      <c r="N524" s="17">
        <v>3.5461448476265603E-2</v>
      </c>
      <c r="O524" s="17">
        <v>8.0275773392448901E-2</v>
      </c>
      <c r="P524" s="17">
        <v>5.9839414772413002E-2</v>
      </c>
      <c r="Q524" s="17">
        <v>7.8347978693467907E-2</v>
      </c>
      <c r="R524" s="17"/>
      <c r="S524" s="17">
        <v>7.9777208234485406E-2</v>
      </c>
      <c r="T524" s="17">
        <v>7.5655413145586395E-2</v>
      </c>
      <c r="U524" s="17">
        <v>7.5213401793277596E-2</v>
      </c>
      <c r="V524" s="17">
        <v>4.92040308791164E-2</v>
      </c>
      <c r="W524" s="17">
        <v>3.8880051473978897E-2</v>
      </c>
      <c r="X524" s="17">
        <v>3.8731513247958302E-2</v>
      </c>
      <c r="Y524" s="17">
        <v>6.0635019147359699E-2</v>
      </c>
      <c r="Z524" s="17">
        <v>9.3453651632138895E-2</v>
      </c>
      <c r="AA524" s="17">
        <v>5.1017948259083103E-2</v>
      </c>
      <c r="AB524" s="17">
        <v>7.21849294162136E-2</v>
      </c>
      <c r="AC524" s="17">
        <v>6.4299573101090399E-2</v>
      </c>
      <c r="AD524" s="17">
        <v>4.8912666815252602E-2</v>
      </c>
      <c r="AE524" s="17"/>
      <c r="AF524" s="17">
        <v>6.18643241525745E-2</v>
      </c>
      <c r="AG524" s="17">
        <v>4.0482113779099702E-2</v>
      </c>
      <c r="AH524" s="17">
        <v>9.0015287397403401E-2</v>
      </c>
      <c r="AI524" s="17"/>
      <c r="AJ524" s="17">
        <v>3.9799094316028003E-2</v>
      </c>
      <c r="AK524" s="17">
        <v>6.15870515982559E-2</v>
      </c>
      <c r="AL524" s="17">
        <v>7.3742186765918705E-2</v>
      </c>
      <c r="AM524" s="17">
        <v>8.9656737066682299E-2</v>
      </c>
      <c r="AN524" s="17">
        <v>4.5829784841174899E-2</v>
      </c>
      <c r="AO524" s="17"/>
      <c r="AP524" s="17">
        <v>4.7935267849401102E-2</v>
      </c>
      <c r="AQ524" s="17">
        <v>3.40007058037421E-2</v>
      </c>
      <c r="AR524" s="17">
        <v>9.2490177923946801E-2</v>
      </c>
      <c r="AS524" s="17">
        <v>8.8258316728715605E-2</v>
      </c>
      <c r="AT524" s="17">
        <v>8.3489790811319506E-2</v>
      </c>
      <c r="AU524" s="17">
        <v>4.84185568963693E-2</v>
      </c>
      <c r="AV524" s="17"/>
      <c r="AW524" s="17">
        <v>0.10036889793712001</v>
      </c>
      <c r="AX524" s="17">
        <v>0.121744205873503</v>
      </c>
      <c r="AY524" s="17">
        <v>8.9468979393473702E-2</v>
      </c>
      <c r="AZ524" s="17">
        <v>0.146037847389583</v>
      </c>
      <c r="BA524" s="17">
        <v>8.8247132228491301E-2</v>
      </c>
      <c r="BB524" s="17">
        <v>7.4634627306275306E-2</v>
      </c>
      <c r="BC524" s="17">
        <v>7.8988540645158895E-2</v>
      </c>
      <c r="BD524" s="17">
        <v>6.9000970208420095E-2</v>
      </c>
      <c r="BE524" s="17">
        <v>1.6551017047106702E-2</v>
      </c>
      <c r="BF524" s="17">
        <v>1.9062004902802202E-2</v>
      </c>
      <c r="BG524" s="17">
        <v>3.8196572534785402E-2</v>
      </c>
      <c r="BH524" s="17">
        <v>5.6994440834176797E-2</v>
      </c>
      <c r="BI524" s="17">
        <v>2.4062973863701501E-2</v>
      </c>
      <c r="BJ524" s="17">
        <v>4.7633839213967903E-2</v>
      </c>
      <c r="BK524" s="17">
        <v>0</v>
      </c>
      <c r="BL524" s="17">
        <v>2.2178879843986699E-2</v>
      </c>
      <c r="BM524" s="17"/>
      <c r="BN524" s="17">
        <v>4.7762127471830097E-2</v>
      </c>
      <c r="BO524" s="17">
        <v>8.5076167830135205E-2</v>
      </c>
      <c r="BP524" s="17"/>
      <c r="BQ524" s="17">
        <v>4.6547750782588201E-2</v>
      </c>
      <c r="BR524" s="17">
        <v>9.93772605239229E-2</v>
      </c>
      <c r="BS524" s="17"/>
      <c r="BT524" s="17">
        <v>6.6998555275473506E-2</v>
      </c>
      <c r="BU524" s="17"/>
      <c r="BV524" s="17">
        <v>8.3501922397674497E-2</v>
      </c>
      <c r="BW524" s="17">
        <v>7.94276667149071E-2</v>
      </c>
      <c r="BX524" s="17">
        <v>4.9608811298707797E-2</v>
      </c>
      <c r="BY524" s="17"/>
      <c r="BZ524" s="17">
        <v>0.20930369486828199</v>
      </c>
      <c r="CA524" s="17">
        <v>0.10189981524936299</v>
      </c>
      <c r="CB524" s="17">
        <v>7.5896821901542996E-2</v>
      </c>
      <c r="CC524" s="17">
        <v>4.7782337061674299E-2</v>
      </c>
      <c r="CD524" s="17">
        <v>3.7847837594370298E-2</v>
      </c>
      <c r="CE524" s="17">
        <v>2.4627083573594999E-2</v>
      </c>
      <c r="CF524" s="17">
        <v>1.5530014252224099E-2</v>
      </c>
      <c r="CG524" s="17"/>
      <c r="CH524" s="17">
        <v>6.4847940339331001E-2</v>
      </c>
      <c r="CI524" s="17">
        <v>2.18100799927353E-2</v>
      </c>
      <c r="CJ524" s="17">
        <v>5.6809460115516998E-2</v>
      </c>
      <c r="CK524" s="17">
        <v>0.15422235039447599</v>
      </c>
      <c r="CL524" s="17">
        <v>0.14302034218620799</v>
      </c>
    </row>
    <row r="525" spans="2:90" x14ac:dyDescent="0.3">
      <c r="B525" t="s">
        <v>202</v>
      </c>
      <c r="C525" s="17">
        <v>2.8584772428336701E-2</v>
      </c>
      <c r="D525" s="17">
        <v>2.6089119094573399E-2</v>
      </c>
      <c r="E525" s="17">
        <v>3.02918032125532E-2</v>
      </c>
      <c r="F525" s="17"/>
      <c r="G525" s="17">
        <v>3.7865165780847899E-2</v>
      </c>
      <c r="H525" s="17">
        <v>2.6327860244194801E-2</v>
      </c>
      <c r="I525" s="17">
        <v>3.6549588573999398E-2</v>
      </c>
      <c r="J525" s="17">
        <v>3.2032951474481999E-2</v>
      </c>
      <c r="K525" s="17">
        <v>2.9622737226907E-2</v>
      </c>
      <c r="L525" s="17">
        <v>1.4246599047508499E-2</v>
      </c>
      <c r="M525" s="17"/>
      <c r="N525" s="17">
        <v>1.47905934884367E-2</v>
      </c>
      <c r="O525" s="17">
        <v>1.9881448721868301E-2</v>
      </c>
      <c r="P525" s="17">
        <v>2.18262554675593E-2</v>
      </c>
      <c r="Q525" s="17">
        <v>5.68631886944252E-2</v>
      </c>
      <c r="R525" s="17"/>
      <c r="S525" s="17">
        <v>2.9886647603016299E-2</v>
      </c>
      <c r="T525" s="17">
        <v>2.0387520295766601E-2</v>
      </c>
      <c r="U525" s="17">
        <v>4.1700127339703297E-2</v>
      </c>
      <c r="V525" s="17">
        <v>1.6794212834847201E-2</v>
      </c>
      <c r="W525" s="17">
        <v>6.7334913554484696E-3</v>
      </c>
      <c r="X525" s="17">
        <v>3.2636952356641401E-2</v>
      </c>
      <c r="Y525" s="17">
        <v>3.3240560853585399E-2</v>
      </c>
      <c r="Z525" s="17">
        <v>4.4354502730001702E-2</v>
      </c>
      <c r="AA525" s="17">
        <v>1.5088586559013101E-2</v>
      </c>
      <c r="AB525" s="17">
        <v>4.5499056380967698E-2</v>
      </c>
      <c r="AC525" s="17">
        <v>5.4210106203321201E-2</v>
      </c>
      <c r="AD525" s="17">
        <v>2.0184241908547101E-2</v>
      </c>
      <c r="AE525" s="17"/>
      <c r="AF525" s="17">
        <v>2.0730188126386901E-2</v>
      </c>
      <c r="AG525" s="17">
        <v>2.5561288055079501E-2</v>
      </c>
      <c r="AH525" s="17">
        <v>4.3351269641644298E-2</v>
      </c>
      <c r="AI525" s="17"/>
      <c r="AJ525" s="17">
        <v>1.7011407246845502E-2</v>
      </c>
      <c r="AK525" s="17">
        <v>1.95702035070251E-2</v>
      </c>
      <c r="AL525" s="17">
        <v>1.21857001425924E-2</v>
      </c>
      <c r="AM525" s="17">
        <v>2.91625449344163E-2</v>
      </c>
      <c r="AN525" s="17">
        <v>4.3795602253337798E-2</v>
      </c>
      <c r="AO525" s="17"/>
      <c r="AP525" s="17">
        <v>1.9929443237635999E-2</v>
      </c>
      <c r="AQ525" s="17">
        <v>8.8736399101995503E-3</v>
      </c>
      <c r="AR525" s="17">
        <v>2.3009766380507699E-2</v>
      </c>
      <c r="AS525" s="17">
        <v>2.3881455060171801E-2</v>
      </c>
      <c r="AT525" s="17">
        <v>3.7490154903775101E-2</v>
      </c>
      <c r="AU525" s="17">
        <v>5.4979668620176503E-2</v>
      </c>
      <c r="AV525" s="17"/>
      <c r="AW525" s="17">
        <v>9.5202857795061893E-2</v>
      </c>
      <c r="AX525" s="17">
        <v>9.5941607253882205E-2</v>
      </c>
      <c r="AY525" s="17">
        <v>4.3182710728316899E-2</v>
      </c>
      <c r="AZ525" s="17">
        <v>4.4350120088775202E-2</v>
      </c>
      <c r="BA525" s="17">
        <v>3.0171433959623701E-2</v>
      </c>
      <c r="BB525" s="17">
        <v>2.8488138376339699E-2</v>
      </c>
      <c r="BC525" s="17">
        <v>2.2922712284503498E-2</v>
      </c>
      <c r="BD525" s="17">
        <v>1.8626438378380201E-2</v>
      </c>
      <c r="BE525" s="17">
        <v>3.8187708046824698E-2</v>
      </c>
      <c r="BF525" s="17">
        <v>1.9313845815062802E-2</v>
      </c>
      <c r="BG525" s="17">
        <v>0</v>
      </c>
      <c r="BH525" s="17">
        <v>0</v>
      </c>
      <c r="BI525" s="17">
        <v>0</v>
      </c>
      <c r="BJ525" s="17">
        <v>0</v>
      </c>
      <c r="BK525" s="17">
        <v>0</v>
      </c>
      <c r="BL525" s="17">
        <v>1.4375090905541401E-2</v>
      </c>
      <c r="BM525" s="17"/>
      <c r="BN525" s="17">
        <v>1.77238349607955E-2</v>
      </c>
      <c r="BO525" s="17">
        <v>4.2955836414258999E-2</v>
      </c>
      <c r="BP525" s="17"/>
      <c r="BQ525" s="17">
        <v>1.6622671289341199E-2</v>
      </c>
      <c r="BR525" s="17">
        <v>1.79249886894895E-2</v>
      </c>
      <c r="BS525" s="17"/>
      <c r="BT525" s="17">
        <v>1.10112708742682E-2</v>
      </c>
      <c r="BU525" s="17"/>
      <c r="BV525" s="17">
        <v>3.97142914345485E-2</v>
      </c>
      <c r="BW525" s="17">
        <v>4.7651269222370299E-2</v>
      </c>
      <c r="BX525" s="17">
        <v>1.38029482112569E-2</v>
      </c>
      <c r="BY525" s="17"/>
      <c r="BZ525" s="17">
        <v>6.0272673692067097E-2</v>
      </c>
      <c r="CA525" s="17">
        <v>6.6820685848592104E-2</v>
      </c>
      <c r="CB525" s="17">
        <v>1.71725500192597E-2</v>
      </c>
      <c r="CC525" s="17">
        <v>1.4760370069369101E-2</v>
      </c>
      <c r="CD525" s="17">
        <v>1.12740885501921E-2</v>
      </c>
      <c r="CE525" s="17">
        <v>7.7326424046703802E-3</v>
      </c>
      <c r="CF525" s="17">
        <v>0</v>
      </c>
      <c r="CG525" s="17"/>
      <c r="CH525" s="17">
        <v>1.2629967794073899E-2</v>
      </c>
      <c r="CI525" s="17">
        <v>1.4317023679306699E-2</v>
      </c>
      <c r="CJ525" s="17">
        <v>3.0229693206593501E-2</v>
      </c>
      <c r="CK525" s="17">
        <v>5.0377120866124503E-2</v>
      </c>
      <c r="CL525" s="17">
        <v>0.100060533170324</v>
      </c>
    </row>
    <row r="526" spans="2:90" x14ac:dyDescent="0.3">
      <c r="B526" t="s">
        <v>131</v>
      </c>
      <c r="C526" s="17">
        <v>7.79840721514984E-3</v>
      </c>
      <c r="D526" s="17">
        <v>7.4516945547971596E-3</v>
      </c>
      <c r="E526" s="17">
        <v>8.1990684527485803E-3</v>
      </c>
      <c r="F526" s="17"/>
      <c r="G526" s="17">
        <v>3.29533901685158E-3</v>
      </c>
      <c r="H526" s="17">
        <v>0</v>
      </c>
      <c r="I526" s="17">
        <v>0</v>
      </c>
      <c r="J526" s="17">
        <v>5.1968044119399303E-3</v>
      </c>
      <c r="K526" s="17">
        <v>1.7450552299770699E-2</v>
      </c>
      <c r="L526" s="17">
        <v>1.9184122450781899E-2</v>
      </c>
      <c r="M526" s="17"/>
      <c r="N526" s="17">
        <v>7.0625774416172397E-3</v>
      </c>
      <c r="O526" s="17">
        <v>8.4592375911544393E-3</v>
      </c>
      <c r="P526" s="17">
        <v>1.09157796426894E-2</v>
      </c>
      <c r="Q526" s="17">
        <v>5.2403861166418703E-3</v>
      </c>
      <c r="R526" s="17"/>
      <c r="S526" s="17">
        <v>1.8307018165885501E-2</v>
      </c>
      <c r="T526" s="17">
        <v>4.1724414990908804E-3</v>
      </c>
      <c r="U526" s="17">
        <v>5.9685072554855299E-3</v>
      </c>
      <c r="V526" s="17">
        <v>0</v>
      </c>
      <c r="W526" s="17">
        <v>6.2545206328466201E-3</v>
      </c>
      <c r="X526" s="17">
        <v>1.03562943584453E-2</v>
      </c>
      <c r="Y526" s="17">
        <v>0</v>
      </c>
      <c r="Z526" s="17">
        <v>3.0795896121427E-2</v>
      </c>
      <c r="AA526" s="17">
        <v>1.0171976538217199E-2</v>
      </c>
      <c r="AB526" s="17">
        <v>5.4485068203131704E-3</v>
      </c>
      <c r="AC526" s="17">
        <v>0</v>
      </c>
      <c r="AD526" s="17">
        <v>0</v>
      </c>
      <c r="AE526" s="17"/>
      <c r="AF526" s="17">
        <v>1.0779390228241099E-2</v>
      </c>
      <c r="AG526" s="17">
        <v>6.3124845917900104E-3</v>
      </c>
      <c r="AH526" s="17">
        <v>6.9585450491597804E-3</v>
      </c>
      <c r="AI526" s="17"/>
      <c r="AJ526" s="17">
        <v>9.8602837330237694E-3</v>
      </c>
      <c r="AK526" s="17">
        <v>8.3194811351053801E-3</v>
      </c>
      <c r="AL526" s="17">
        <v>6.7507852108945401E-3</v>
      </c>
      <c r="AM526" s="17">
        <v>8.0704834039757103E-3</v>
      </c>
      <c r="AN526" s="17">
        <v>0</v>
      </c>
      <c r="AO526" s="17"/>
      <c r="AP526" s="17">
        <v>1.18314431539957E-2</v>
      </c>
      <c r="AQ526" s="17">
        <v>1.17250671622034E-2</v>
      </c>
      <c r="AR526" s="17">
        <v>0</v>
      </c>
      <c r="AS526" s="17">
        <v>4.3013533756809802E-3</v>
      </c>
      <c r="AT526" s="17">
        <v>0</v>
      </c>
      <c r="AU526" s="17">
        <v>1.1456709525899699E-2</v>
      </c>
      <c r="AV526" s="17"/>
      <c r="AW526" s="17">
        <v>0</v>
      </c>
      <c r="AX526" s="17">
        <v>0</v>
      </c>
      <c r="AY526" s="17">
        <v>0</v>
      </c>
      <c r="AZ526" s="17">
        <v>0</v>
      </c>
      <c r="BA526" s="17">
        <v>0</v>
      </c>
      <c r="BB526" s="17">
        <v>8.5848741614890506E-3</v>
      </c>
      <c r="BC526" s="17">
        <v>0</v>
      </c>
      <c r="BD526" s="17">
        <v>2.70982388523665E-2</v>
      </c>
      <c r="BE526" s="17">
        <v>1.8895993220145599E-2</v>
      </c>
      <c r="BF526" s="17">
        <v>8.4261536595836694E-3</v>
      </c>
      <c r="BG526" s="17">
        <v>5.55802530042869E-3</v>
      </c>
      <c r="BH526" s="17">
        <v>0</v>
      </c>
      <c r="BI526" s="17">
        <v>0</v>
      </c>
      <c r="BJ526" s="17">
        <v>0</v>
      </c>
      <c r="BK526" s="17">
        <v>0</v>
      </c>
      <c r="BL526" s="17">
        <v>2.3397435650154699E-2</v>
      </c>
      <c r="BM526" s="17"/>
      <c r="BN526" s="17">
        <v>7.0197500842470503E-3</v>
      </c>
      <c r="BO526" s="17">
        <v>8.9873496482711004E-3</v>
      </c>
      <c r="BP526" s="17"/>
      <c r="BQ526" s="17">
        <v>1.3250449088554699E-2</v>
      </c>
      <c r="BR526" s="17">
        <v>0</v>
      </c>
      <c r="BS526" s="17"/>
      <c r="BT526" s="17">
        <v>0</v>
      </c>
      <c r="BU526" s="17"/>
      <c r="BV526" s="17">
        <v>6.6886084705785201E-3</v>
      </c>
      <c r="BW526" s="17">
        <v>7.3547271958719603E-3</v>
      </c>
      <c r="BX526" s="17">
        <v>9.0286738124514994E-3</v>
      </c>
      <c r="BY526" s="17"/>
      <c r="BZ526" s="17">
        <v>0</v>
      </c>
      <c r="CA526" s="17">
        <v>3.8964932205918499E-3</v>
      </c>
      <c r="CB526" s="17">
        <v>0</v>
      </c>
      <c r="CC526" s="17">
        <v>0</v>
      </c>
      <c r="CD526" s="17">
        <v>3.1393632061020799E-3</v>
      </c>
      <c r="CE526" s="17">
        <v>2.1561868816909201E-2</v>
      </c>
      <c r="CF526" s="17">
        <v>1.5607937353319201E-2</v>
      </c>
      <c r="CG526" s="17"/>
      <c r="CH526" s="17">
        <v>2.0853333620507598E-2</v>
      </c>
      <c r="CI526" s="17">
        <v>1.23520646278021E-2</v>
      </c>
      <c r="CJ526" s="17">
        <v>2.3062663628988702E-3</v>
      </c>
      <c r="CK526" s="17">
        <v>3.7109633902018598E-3</v>
      </c>
      <c r="CL526" s="17">
        <v>0</v>
      </c>
    </row>
    <row r="527" spans="2:90" x14ac:dyDescent="0.3">
      <c r="B527" t="s">
        <v>151</v>
      </c>
      <c r="C527" s="17">
        <v>1.0584389856864201E-2</v>
      </c>
      <c r="D527" s="17">
        <v>1.19143063718687E-2</v>
      </c>
      <c r="E527" s="17">
        <v>9.3685618089321895E-3</v>
      </c>
      <c r="F527" s="17"/>
      <c r="G527" s="17">
        <v>9.2884258110296908E-3</v>
      </c>
      <c r="H527" s="17">
        <v>1.05853306905057E-2</v>
      </c>
      <c r="I527" s="17">
        <v>1.4864123337251E-2</v>
      </c>
      <c r="J527" s="17">
        <v>1.5788271653123999E-2</v>
      </c>
      <c r="K527" s="17">
        <v>9.65276555428193E-3</v>
      </c>
      <c r="L527" s="17">
        <v>4.3411465575950202E-3</v>
      </c>
      <c r="M527" s="17"/>
      <c r="N527" s="17">
        <v>9.2199427440542506E-3</v>
      </c>
      <c r="O527" s="17">
        <v>8.1146505889871396E-3</v>
      </c>
      <c r="P527" s="17">
        <v>1.46746792934306E-2</v>
      </c>
      <c r="Q527" s="17">
        <v>1.1125242398920101E-2</v>
      </c>
      <c r="R527" s="17"/>
      <c r="S527" s="17">
        <v>6.4974014845132601E-3</v>
      </c>
      <c r="T527" s="17">
        <v>1.0730273944729999E-2</v>
      </c>
      <c r="U527" s="17">
        <v>5.48332861627116E-3</v>
      </c>
      <c r="V527" s="17">
        <v>4.9939902843711397E-3</v>
      </c>
      <c r="W527" s="17">
        <v>1.31161746888626E-2</v>
      </c>
      <c r="X527" s="17">
        <v>1.6998478086113999E-2</v>
      </c>
      <c r="Y527" s="17">
        <v>1.22937600583512E-2</v>
      </c>
      <c r="Z527" s="17">
        <v>1.0408090358017199E-2</v>
      </c>
      <c r="AA527" s="17">
        <v>4.7470339647882002E-3</v>
      </c>
      <c r="AB527" s="17">
        <v>2.9051293987341902E-2</v>
      </c>
      <c r="AC527" s="17">
        <v>8.2376787845529296E-3</v>
      </c>
      <c r="AD527" s="17">
        <v>0</v>
      </c>
      <c r="AE527" s="17"/>
      <c r="AF527" s="17">
        <v>1.41909136654831E-2</v>
      </c>
      <c r="AG527" s="17">
        <v>7.21877320619594E-3</v>
      </c>
      <c r="AH527" s="17">
        <v>1.5065022916083999E-2</v>
      </c>
      <c r="AI527" s="17"/>
      <c r="AJ527" s="17">
        <v>7.2092986573404202E-3</v>
      </c>
      <c r="AK527" s="17">
        <v>6.9176703288843103E-3</v>
      </c>
      <c r="AL527" s="17">
        <v>0</v>
      </c>
      <c r="AM527" s="17">
        <v>1.4403002969956599E-2</v>
      </c>
      <c r="AN527" s="17">
        <v>9.8280756362184307E-3</v>
      </c>
      <c r="AO527" s="17"/>
      <c r="AP527" s="17">
        <v>8.0355385893802408E-3</v>
      </c>
      <c r="AQ527" s="17">
        <v>7.9381523944619201E-3</v>
      </c>
      <c r="AR527" s="17">
        <v>0</v>
      </c>
      <c r="AS527" s="17">
        <v>9.59710235338577E-3</v>
      </c>
      <c r="AT527" s="17">
        <v>7.1354662878816699E-3</v>
      </c>
      <c r="AU527" s="17">
        <v>2.7198564732302501E-2</v>
      </c>
      <c r="AV527" s="17"/>
      <c r="AW527" s="17">
        <v>0</v>
      </c>
      <c r="AX527" s="17">
        <v>1.18296175124311E-2</v>
      </c>
      <c r="AY527" s="17">
        <v>0</v>
      </c>
      <c r="AZ527" s="17">
        <v>8.8827023256935304E-3</v>
      </c>
      <c r="BA527" s="17">
        <v>3.8647377439379898E-3</v>
      </c>
      <c r="BB527" s="17">
        <v>4.2059708627322102E-3</v>
      </c>
      <c r="BC527" s="17">
        <v>0</v>
      </c>
      <c r="BD527" s="17">
        <v>6.9923790068971096E-3</v>
      </c>
      <c r="BE527" s="17">
        <v>0</v>
      </c>
      <c r="BF527" s="17">
        <v>9.3406977638587595E-3</v>
      </c>
      <c r="BG527" s="17">
        <v>7.2062710752133002E-3</v>
      </c>
      <c r="BH527" s="17">
        <v>0</v>
      </c>
      <c r="BI527" s="17">
        <v>2.5226692029278502E-2</v>
      </c>
      <c r="BJ527" s="17">
        <v>0</v>
      </c>
      <c r="BK527" s="17">
        <v>0</v>
      </c>
      <c r="BL527" s="17">
        <v>1.1341780708206401E-2</v>
      </c>
      <c r="BM527" s="17"/>
      <c r="BN527" s="17">
        <v>7.7568913950009201E-3</v>
      </c>
      <c r="BO527" s="17">
        <v>1.46445053481408E-2</v>
      </c>
      <c r="BP527" s="17"/>
      <c r="BQ527" s="17">
        <v>8.9992821325216403E-3</v>
      </c>
      <c r="BR527" s="17">
        <v>0</v>
      </c>
      <c r="BS527" s="17"/>
      <c r="BT527" s="17">
        <v>4.2458786989644504E-3</v>
      </c>
      <c r="BU527" s="17"/>
      <c r="BV527" s="17">
        <v>1.7637083804364701E-2</v>
      </c>
      <c r="BW527" s="17">
        <v>6.6318580134159802E-3</v>
      </c>
      <c r="BX527" s="17">
        <v>8.9677433361449507E-3</v>
      </c>
      <c r="BY527" s="17"/>
      <c r="BZ527" s="17">
        <v>4.1604291834915199E-3</v>
      </c>
      <c r="CA527" s="17">
        <v>3.3151718113421402E-3</v>
      </c>
      <c r="CB527" s="17">
        <v>1.1208177815830099E-2</v>
      </c>
      <c r="CC527" s="17">
        <v>0</v>
      </c>
      <c r="CD527" s="17">
        <v>2.10572073723047E-3</v>
      </c>
      <c r="CE527" s="17">
        <v>0</v>
      </c>
      <c r="CF527" s="17">
        <v>1.15285628748883E-2</v>
      </c>
      <c r="CG527" s="17"/>
      <c r="CH527" s="17">
        <v>1.48598687359632E-2</v>
      </c>
      <c r="CI527" s="17">
        <v>9.2630052989817295E-3</v>
      </c>
      <c r="CJ527" s="17">
        <v>1.2565265154426301E-2</v>
      </c>
      <c r="CK527" s="17">
        <v>3.15732134707813E-3</v>
      </c>
      <c r="CL527" s="17">
        <v>2.3230566686622399E-2</v>
      </c>
    </row>
    <row r="528" spans="2:90" x14ac:dyDescent="0.3">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row>
    <row r="529" spans="2:90" x14ac:dyDescent="0.3">
      <c r="B529" s="6" t="s">
        <v>278</v>
      </c>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row>
    <row r="530" spans="2:90" ht="28.8" x14ac:dyDescent="0.3">
      <c r="B530" s="25" t="s">
        <v>804</v>
      </c>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row>
    <row r="531" spans="2:90" x14ac:dyDescent="0.3">
      <c r="B531" t="s">
        <v>269</v>
      </c>
      <c r="C531" s="17">
        <v>0.26419091622292901</v>
      </c>
      <c r="D531" s="17">
        <v>0.25022983502983698</v>
      </c>
      <c r="E531" s="17">
        <v>0.27882282665528302</v>
      </c>
      <c r="F531" s="17"/>
      <c r="G531" s="17">
        <v>0.229551316139158</v>
      </c>
      <c r="H531" s="17">
        <v>0.22818626305862699</v>
      </c>
      <c r="I531" s="17">
        <v>0.25562356990721902</v>
      </c>
      <c r="J531" s="17">
        <v>0.31698667253907398</v>
      </c>
      <c r="K531" s="17">
        <v>0.284203153497181</v>
      </c>
      <c r="L531" s="17">
        <v>0.292015597710651</v>
      </c>
      <c r="M531" s="17"/>
      <c r="N531" s="17">
        <v>0.201187995912781</v>
      </c>
      <c r="O531" s="17">
        <v>0.25317595427700301</v>
      </c>
      <c r="P531" s="17">
        <v>0.274399518060499</v>
      </c>
      <c r="Q531" s="17">
        <v>0.37538307097713403</v>
      </c>
      <c r="R531" s="17"/>
      <c r="S531" s="17">
        <v>0.18721215622082801</v>
      </c>
      <c r="T531" s="17">
        <v>0.21728778649453701</v>
      </c>
      <c r="U531" s="17">
        <v>0.27273323070313599</v>
      </c>
      <c r="V531" s="17">
        <v>0.29682649117249199</v>
      </c>
      <c r="W531" s="17">
        <v>0.302867696438124</v>
      </c>
      <c r="X531" s="17">
        <v>0.27394225258306598</v>
      </c>
      <c r="Y531" s="17">
        <v>0.21659195004090501</v>
      </c>
      <c r="Z531" s="17">
        <v>0.23308912239578999</v>
      </c>
      <c r="AA531" s="17">
        <v>0.25114430200606402</v>
      </c>
      <c r="AB531" s="17">
        <v>0.36919738331587199</v>
      </c>
      <c r="AC531" s="17">
        <v>0.30951099550301198</v>
      </c>
      <c r="AD531" s="17">
        <v>0.43472317224721502</v>
      </c>
      <c r="AE531" s="17"/>
      <c r="AF531" s="17">
        <v>0.24000636677459</v>
      </c>
      <c r="AG531" s="17">
        <v>0.255638592851614</v>
      </c>
      <c r="AH531" s="17">
        <v>0.307881099657765</v>
      </c>
      <c r="AI531" s="17"/>
      <c r="AJ531" s="17">
        <v>0.23232429246796199</v>
      </c>
      <c r="AK531" s="17">
        <v>0.23963493758101201</v>
      </c>
      <c r="AL531" s="17">
        <v>0.30519325413286202</v>
      </c>
      <c r="AM531" s="17">
        <v>0.27636510518324803</v>
      </c>
      <c r="AN531" s="17">
        <v>0.21923467881758199</v>
      </c>
      <c r="AO531" s="17"/>
      <c r="AP531" s="17">
        <v>0.22334053092887901</v>
      </c>
      <c r="AQ531" s="17">
        <v>0.21207588096027599</v>
      </c>
      <c r="AR531" s="17">
        <v>0.31622920580851999</v>
      </c>
      <c r="AS531" s="17">
        <v>0.25707676085980302</v>
      </c>
      <c r="AT531" s="17">
        <v>0.28391381463882798</v>
      </c>
      <c r="AU531" s="17">
        <v>0.340288877644285</v>
      </c>
      <c r="AV531" s="17"/>
      <c r="AW531" s="17" t="s">
        <v>234</v>
      </c>
      <c r="AX531" s="17">
        <v>0.18811519633909199</v>
      </c>
      <c r="AY531" s="17">
        <v>0.21747226511124401</v>
      </c>
      <c r="AZ531" s="17">
        <v>0.29689187514886001</v>
      </c>
      <c r="BA531" s="17">
        <v>0.28215334330477898</v>
      </c>
      <c r="BB531" s="17">
        <v>0.27066288566737201</v>
      </c>
      <c r="BC531" s="17">
        <v>0.27682568331900498</v>
      </c>
      <c r="BD531" s="17">
        <v>0.247692666087309</v>
      </c>
      <c r="BE531" s="17">
        <v>0.42978459743937197</v>
      </c>
      <c r="BF531" s="17">
        <v>0.17863304945941</v>
      </c>
      <c r="BG531" s="17">
        <v>0.28499953631542702</v>
      </c>
      <c r="BH531" s="17">
        <v>0.23334651132668799</v>
      </c>
      <c r="BI531" s="17">
        <v>0.198364233891452</v>
      </c>
      <c r="BJ531" s="17">
        <v>0.28558937465331502</v>
      </c>
      <c r="BK531" s="17">
        <v>0.24694275708848901</v>
      </c>
      <c r="BL531" s="17">
        <v>0.21962409979937</v>
      </c>
      <c r="BM531" s="17"/>
      <c r="BN531" s="17">
        <v>0.259420692768561</v>
      </c>
      <c r="BO531" s="17">
        <v>0.26588221436325399</v>
      </c>
      <c r="BP531" s="17"/>
      <c r="BQ531" s="17">
        <v>0.205272728097011</v>
      </c>
      <c r="BR531" s="17">
        <v>0.30361219532327999</v>
      </c>
      <c r="BS531" s="17"/>
      <c r="BT531" s="17">
        <v>0.20249675361896799</v>
      </c>
      <c r="BU531" s="17"/>
      <c r="BV531" s="17">
        <v>0.24964876903340999</v>
      </c>
      <c r="BW531" s="17">
        <v>0.27630872742096502</v>
      </c>
      <c r="BX531" s="17">
        <v>0.26425376916228499</v>
      </c>
      <c r="BY531" s="17"/>
      <c r="BZ531" s="17">
        <v>0.33138906835494802</v>
      </c>
      <c r="CA531" s="17">
        <v>0.27341853133128502</v>
      </c>
      <c r="CB531" s="17">
        <v>0.30685416722676301</v>
      </c>
      <c r="CC531" s="17">
        <v>0.18125922758625901</v>
      </c>
      <c r="CD531" s="17">
        <v>0.27194479755742201</v>
      </c>
      <c r="CE531" s="17">
        <v>0.26388244448670001</v>
      </c>
      <c r="CF531" s="17">
        <v>0.22224780224340501</v>
      </c>
      <c r="CG531" s="17"/>
      <c r="CH531" s="17">
        <v>0.15930837673973799</v>
      </c>
      <c r="CI531" s="17">
        <v>0.25325177361504497</v>
      </c>
      <c r="CJ531" s="17">
        <v>0.29449879366849402</v>
      </c>
      <c r="CK531" s="17">
        <v>0.28094632885159598</v>
      </c>
      <c r="CL531" s="17">
        <v>0.31748673596226501</v>
      </c>
    </row>
    <row r="532" spans="2:90" x14ac:dyDescent="0.3">
      <c r="B532" t="s">
        <v>270</v>
      </c>
      <c r="C532" s="17">
        <v>0.22864159156310801</v>
      </c>
      <c r="D532" s="17">
        <v>0.23264922528494</v>
      </c>
      <c r="E532" s="17">
        <v>0.221590534639522</v>
      </c>
      <c r="F532" s="17"/>
      <c r="G532" s="17">
        <v>0.175178781411645</v>
      </c>
      <c r="H532" s="17">
        <v>0.24161927858340801</v>
      </c>
      <c r="I532" s="17">
        <v>0.21382826363287599</v>
      </c>
      <c r="J532" s="17">
        <v>0.25476610618861401</v>
      </c>
      <c r="K532" s="17">
        <v>0.22925158417785299</v>
      </c>
      <c r="L532" s="17">
        <v>0.27838843011335901</v>
      </c>
      <c r="M532" s="17"/>
      <c r="N532" s="17">
        <v>0.28333541702209403</v>
      </c>
      <c r="O532" s="17">
        <v>0.22959070289713099</v>
      </c>
      <c r="P532" s="17">
        <v>0.215749409754808</v>
      </c>
      <c r="Q532" s="17">
        <v>0.15514322704036501</v>
      </c>
      <c r="R532" s="17"/>
      <c r="S532" s="17">
        <v>0.25420465552343902</v>
      </c>
      <c r="T532" s="17">
        <v>0.266942702848112</v>
      </c>
      <c r="U532" s="17">
        <v>0.21285968967428401</v>
      </c>
      <c r="V532" s="17">
        <v>0.23310151576896199</v>
      </c>
      <c r="W532" s="17">
        <v>0.24018345751394601</v>
      </c>
      <c r="X532" s="17">
        <v>0.18385666212075599</v>
      </c>
      <c r="Y532" s="17">
        <v>0.258268705770138</v>
      </c>
      <c r="Z532" s="17">
        <v>0.20456520475276499</v>
      </c>
      <c r="AA532" s="17">
        <v>0.227906823912219</v>
      </c>
      <c r="AB532" s="17">
        <v>0.216386720720742</v>
      </c>
      <c r="AC532" s="17">
        <v>0.20761717756140199</v>
      </c>
      <c r="AD532" s="17">
        <v>0.116474415095337</v>
      </c>
      <c r="AE532" s="17"/>
      <c r="AF532" s="17">
        <v>0.23071152138387399</v>
      </c>
      <c r="AG532" s="17">
        <v>0.24362886168303699</v>
      </c>
      <c r="AH532" s="17">
        <v>0.198024224300233</v>
      </c>
      <c r="AI532" s="17"/>
      <c r="AJ532" s="17">
        <v>0.24239598302103699</v>
      </c>
      <c r="AK532" s="17">
        <v>0.24283312222601999</v>
      </c>
      <c r="AL532" s="17">
        <v>0.16822534901260999</v>
      </c>
      <c r="AM532" s="17">
        <v>0.245434085788583</v>
      </c>
      <c r="AN532" s="17">
        <v>0.21385206688891101</v>
      </c>
      <c r="AO532" s="17"/>
      <c r="AP532" s="17">
        <v>0.218715193965107</v>
      </c>
      <c r="AQ532" s="17">
        <v>0.301725953726387</v>
      </c>
      <c r="AR532" s="17">
        <v>0.21948118241900599</v>
      </c>
      <c r="AS532" s="17">
        <v>0.236640958305394</v>
      </c>
      <c r="AT532" s="17">
        <v>0.233434955646835</v>
      </c>
      <c r="AU532" s="17">
        <v>0.23681799048390401</v>
      </c>
      <c r="AV532" s="17"/>
      <c r="AW532" s="17" t="s">
        <v>234</v>
      </c>
      <c r="AX532" s="17">
        <v>0.16004008152952601</v>
      </c>
      <c r="AY532" s="17">
        <v>0.18889260111713399</v>
      </c>
      <c r="AZ532" s="17">
        <v>0.12925959647934099</v>
      </c>
      <c r="BA532" s="17">
        <v>0.17289964385595499</v>
      </c>
      <c r="BB532" s="17">
        <v>0.247983796162207</v>
      </c>
      <c r="BC532" s="17">
        <v>0.18275629932795201</v>
      </c>
      <c r="BD532" s="17">
        <v>0.245659757050192</v>
      </c>
      <c r="BE532" s="17">
        <v>0.153848385712022</v>
      </c>
      <c r="BF532" s="17">
        <v>0.27591411395976601</v>
      </c>
      <c r="BG532" s="17">
        <v>0.24543746242775799</v>
      </c>
      <c r="BH532" s="17">
        <v>0.26714370955541999</v>
      </c>
      <c r="BI532" s="17">
        <v>0.28646379610728301</v>
      </c>
      <c r="BJ532" s="17">
        <v>0.25268474251310202</v>
      </c>
      <c r="BK532" s="17">
        <v>0.418788677305174</v>
      </c>
      <c r="BL532" s="17">
        <v>0.29754347350836002</v>
      </c>
      <c r="BM532" s="17"/>
      <c r="BN532" s="17">
        <v>0.245170568571315</v>
      </c>
      <c r="BO532" s="17">
        <v>0.206636060733834</v>
      </c>
      <c r="BP532" s="17"/>
      <c r="BQ532" s="17">
        <v>0.22592939661328401</v>
      </c>
      <c r="BR532" s="17">
        <v>0.28696694397203398</v>
      </c>
      <c r="BS532" s="17"/>
      <c r="BT532" s="17">
        <v>0.27495149412405301</v>
      </c>
      <c r="BU532" s="17"/>
      <c r="BV532" s="17">
        <v>0.170618756206564</v>
      </c>
      <c r="BW532" s="17">
        <v>0.19391890260398301</v>
      </c>
      <c r="BX532" s="17">
        <v>0.26177337484054802</v>
      </c>
      <c r="BY532" s="17"/>
      <c r="BZ532" s="17">
        <v>0.218056686720216</v>
      </c>
      <c r="CA532" s="17">
        <v>0.15516160284717101</v>
      </c>
      <c r="CB532" s="17">
        <v>0.214427046073593</v>
      </c>
      <c r="CC532" s="17">
        <v>0.22184751895051599</v>
      </c>
      <c r="CD532" s="17">
        <v>0.20879092391297199</v>
      </c>
      <c r="CE532" s="17">
        <v>0.26466323467123698</v>
      </c>
      <c r="CF532" s="17">
        <v>0.31845984021899898</v>
      </c>
      <c r="CG532" s="17"/>
      <c r="CH532" s="17">
        <v>0.20842253007903599</v>
      </c>
      <c r="CI532" s="17">
        <v>0.27234158095661798</v>
      </c>
      <c r="CJ532" s="17">
        <v>0.231010375584464</v>
      </c>
      <c r="CK532" s="17">
        <v>0.163374405824186</v>
      </c>
      <c r="CL532" s="17">
        <v>9.0502575358651999E-2</v>
      </c>
    </row>
    <row r="533" spans="2:90" x14ac:dyDescent="0.3">
      <c r="B533" t="s">
        <v>271</v>
      </c>
      <c r="C533" s="17">
        <v>0.17518217217137899</v>
      </c>
      <c r="D533" s="17">
        <v>0.177763969244529</v>
      </c>
      <c r="E533" s="17">
        <v>0.174066608991676</v>
      </c>
      <c r="F533" s="17"/>
      <c r="G533" s="17">
        <v>0.170757027468282</v>
      </c>
      <c r="H533" s="17">
        <v>0.20164557653609</v>
      </c>
      <c r="I533" s="17">
        <v>0.18594669782084</v>
      </c>
      <c r="J533" s="17">
        <v>0.166534537838569</v>
      </c>
      <c r="K533" s="17">
        <v>0.15405981078821801</v>
      </c>
      <c r="L533" s="17">
        <v>0.11104284622685601</v>
      </c>
      <c r="M533" s="17"/>
      <c r="N533" s="17">
        <v>0.18231450365632701</v>
      </c>
      <c r="O533" s="17">
        <v>0.17325260560639899</v>
      </c>
      <c r="P533" s="17">
        <v>0.180287107411222</v>
      </c>
      <c r="Q533" s="17">
        <v>0.15418029275193901</v>
      </c>
      <c r="R533" s="17"/>
      <c r="S533" s="17">
        <v>0.17487375451184001</v>
      </c>
      <c r="T533" s="17">
        <v>0.18877543391145901</v>
      </c>
      <c r="U533" s="17">
        <v>0.21229703352832599</v>
      </c>
      <c r="V533" s="17">
        <v>0.179763564037901</v>
      </c>
      <c r="W533" s="17">
        <v>0.19130609980920699</v>
      </c>
      <c r="X533" s="17">
        <v>0.140149501547226</v>
      </c>
      <c r="Y533" s="17">
        <v>0.182115581537521</v>
      </c>
      <c r="Z533" s="17">
        <v>0.16881057162156801</v>
      </c>
      <c r="AA533" s="17">
        <v>0.15370575696670899</v>
      </c>
      <c r="AB533" s="17">
        <v>0.17098582012378599</v>
      </c>
      <c r="AC533" s="17">
        <v>0.16552619486078499</v>
      </c>
      <c r="AD533" s="17">
        <v>0.17762244740621899</v>
      </c>
      <c r="AE533" s="17"/>
      <c r="AF533" s="17">
        <v>0.189012326018906</v>
      </c>
      <c r="AG533" s="17">
        <v>0.17040540380618999</v>
      </c>
      <c r="AH533" s="17">
        <v>0.17558451028160099</v>
      </c>
      <c r="AI533" s="17"/>
      <c r="AJ533" s="17">
        <v>0.15596373732198299</v>
      </c>
      <c r="AK533" s="17">
        <v>0.20622155578912699</v>
      </c>
      <c r="AL533" s="17">
        <v>0.19843099632995601</v>
      </c>
      <c r="AM533" s="17">
        <v>0.15072618272212199</v>
      </c>
      <c r="AN533" s="17">
        <v>0.120262807925031</v>
      </c>
      <c r="AO533" s="17"/>
      <c r="AP533" s="17">
        <v>0.21861278066202799</v>
      </c>
      <c r="AQ533" s="17">
        <v>0.138137770860566</v>
      </c>
      <c r="AR533" s="17">
        <v>0.128231992500142</v>
      </c>
      <c r="AS533" s="17">
        <v>0.174041072746588</v>
      </c>
      <c r="AT533" s="17">
        <v>9.3345399704753002E-2</v>
      </c>
      <c r="AU533" s="17">
        <v>0.184325063311925</v>
      </c>
      <c r="AV533" s="17"/>
      <c r="AW533" s="17" t="s">
        <v>234</v>
      </c>
      <c r="AX533" s="17">
        <v>0.220340899567184</v>
      </c>
      <c r="AY533" s="17">
        <v>9.8071996336468903E-2</v>
      </c>
      <c r="AZ533" s="17">
        <v>0.18975405667308301</v>
      </c>
      <c r="BA533" s="17">
        <v>0.115646532153449</v>
      </c>
      <c r="BB533" s="17">
        <v>0.137073097455014</v>
      </c>
      <c r="BC533" s="17">
        <v>0.189880399840374</v>
      </c>
      <c r="BD533" s="17">
        <v>0.19901700621287199</v>
      </c>
      <c r="BE533" s="17">
        <v>0.22946027262223401</v>
      </c>
      <c r="BF533" s="17">
        <v>0.22797078874589599</v>
      </c>
      <c r="BG533" s="17">
        <v>0.17978057071077899</v>
      </c>
      <c r="BH533" s="17">
        <v>0.18316112302732701</v>
      </c>
      <c r="BI533" s="17">
        <v>0.19344458467616499</v>
      </c>
      <c r="BJ533" s="17">
        <v>0.19168653618703901</v>
      </c>
      <c r="BK533" s="17">
        <v>0.197370531750589</v>
      </c>
      <c r="BL533" s="17">
        <v>0.17981637279096099</v>
      </c>
      <c r="BM533" s="17"/>
      <c r="BN533" s="17">
        <v>0.191868683363391</v>
      </c>
      <c r="BO533" s="17">
        <v>0.15388418569148399</v>
      </c>
      <c r="BP533" s="17"/>
      <c r="BQ533" s="17">
        <v>0.228404680519397</v>
      </c>
      <c r="BR533" s="17">
        <v>0.14826053288903401</v>
      </c>
      <c r="BS533" s="17"/>
      <c r="BT533" s="17">
        <v>0.22285548936147201</v>
      </c>
      <c r="BU533" s="17"/>
      <c r="BV533" s="17">
        <v>0.181465610164183</v>
      </c>
      <c r="BW533" s="17">
        <v>0.17253855943883301</v>
      </c>
      <c r="BX533" s="17">
        <v>0.17747771419112901</v>
      </c>
      <c r="BY533" s="17"/>
      <c r="BZ533" s="17">
        <v>0.18438885159219001</v>
      </c>
      <c r="CA533" s="17">
        <v>0.123456557530553</v>
      </c>
      <c r="CB533" s="17">
        <v>0.16434180676527299</v>
      </c>
      <c r="CC533" s="17">
        <v>0.19672610821352199</v>
      </c>
      <c r="CD533" s="17">
        <v>0.18771773494524999</v>
      </c>
      <c r="CE533" s="17">
        <v>0.19232782182216901</v>
      </c>
      <c r="CF533" s="17">
        <v>0.17801593171358401</v>
      </c>
      <c r="CG533" s="17"/>
      <c r="CH533" s="17">
        <v>0.163869164348249</v>
      </c>
      <c r="CI533" s="17">
        <v>0.20082474781586099</v>
      </c>
      <c r="CJ533" s="17">
        <v>0.162066805204375</v>
      </c>
      <c r="CK533" s="17">
        <v>0.15207294421584</v>
      </c>
      <c r="CL533" s="17">
        <v>0.18620367920771499</v>
      </c>
    </row>
    <row r="534" spans="2:90" x14ac:dyDescent="0.3">
      <c r="B534" t="s">
        <v>272</v>
      </c>
      <c r="C534" s="17">
        <v>9.6963754320441603E-2</v>
      </c>
      <c r="D534" s="17">
        <v>0.12012101302568599</v>
      </c>
      <c r="E534" s="17">
        <v>7.2210563903933295E-2</v>
      </c>
      <c r="F534" s="17"/>
      <c r="G534" s="17">
        <v>0.12399734083356399</v>
      </c>
      <c r="H534" s="17">
        <v>0.12557313429132999</v>
      </c>
      <c r="I534" s="17">
        <v>0.10567061617773001</v>
      </c>
      <c r="J534" s="17">
        <v>5.6218864917702997E-2</v>
      </c>
      <c r="K534" s="17">
        <v>7.5974581344173897E-2</v>
      </c>
      <c r="L534" s="17">
        <v>7.6804551493730902E-2</v>
      </c>
      <c r="M534" s="17"/>
      <c r="N534" s="17">
        <v>0.100325558247497</v>
      </c>
      <c r="O534" s="17">
        <v>0.111542526834394</v>
      </c>
      <c r="P534" s="17">
        <v>8.8858434675865405E-2</v>
      </c>
      <c r="Q534" s="17">
        <v>8.0094822396161003E-2</v>
      </c>
      <c r="R534" s="17"/>
      <c r="S534" s="17">
        <v>0.11385727478877899</v>
      </c>
      <c r="T534" s="17">
        <v>0.101211800207801</v>
      </c>
      <c r="U534" s="17">
        <v>7.9442208116963606E-2</v>
      </c>
      <c r="V534" s="17">
        <v>7.9863006722450905E-2</v>
      </c>
      <c r="W534" s="17">
        <v>5.9528044373870298E-2</v>
      </c>
      <c r="X534" s="17">
        <v>0.12595772665228799</v>
      </c>
      <c r="Y534" s="17">
        <v>7.9706647864928606E-2</v>
      </c>
      <c r="Z534" s="17">
        <v>0.15858070978313901</v>
      </c>
      <c r="AA534" s="17">
        <v>0.115676973688252</v>
      </c>
      <c r="AB534" s="17">
        <v>8.2103040036385397E-2</v>
      </c>
      <c r="AC534" s="17">
        <v>8.1055807570352995E-2</v>
      </c>
      <c r="AD534" s="17">
        <v>4.5508132196934899E-2</v>
      </c>
      <c r="AE534" s="17"/>
      <c r="AF534" s="17">
        <v>9.4679864660688506E-2</v>
      </c>
      <c r="AG534" s="17">
        <v>0.10791098352609101</v>
      </c>
      <c r="AH534" s="17">
        <v>7.8802685019389002E-2</v>
      </c>
      <c r="AI534" s="17"/>
      <c r="AJ534" s="17">
        <v>0.151595586997605</v>
      </c>
      <c r="AK534" s="17">
        <v>9.2180054203594403E-2</v>
      </c>
      <c r="AL534" s="17">
        <v>0.113451812380177</v>
      </c>
      <c r="AM534" s="17">
        <v>6.8222369719087406E-2</v>
      </c>
      <c r="AN534" s="17">
        <v>0.166679258903286</v>
      </c>
      <c r="AO534" s="17"/>
      <c r="AP534" s="17">
        <v>9.6311615271902698E-2</v>
      </c>
      <c r="AQ534" s="17">
        <v>0.13514356824644499</v>
      </c>
      <c r="AR534" s="17">
        <v>0.14771787719691301</v>
      </c>
      <c r="AS534" s="17">
        <v>7.6719566334726194E-2</v>
      </c>
      <c r="AT534" s="17">
        <v>0.115945686531013</v>
      </c>
      <c r="AU534" s="17">
        <v>6.0460209741886699E-2</v>
      </c>
      <c r="AV534" s="17"/>
      <c r="AW534" s="17" t="s">
        <v>234</v>
      </c>
      <c r="AX534" s="17">
        <v>0</v>
      </c>
      <c r="AY534" s="17">
        <v>0.14725936521897101</v>
      </c>
      <c r="AZ534" s="17">
        <v>0.12208820828511099</v>
      </c>
      <c r="BA534" s="17">
        <v>9.6832777607714804E-2</v>
      </c>
      <c r="BB534" s="17">
        <v>7.6998168970884406E-2</v>
      </c>
      <c r="BC534" s="17">
        <v>0.124354902408125</v>
      </c>
      <c r="BD534" s="17">
        <v>0.118344272981043</v>
      </c>
      <c r="BE534" s="17">
        <v>1.07030665906726E-2</v>
      </c>
      <c r="BF534" s="17">
        <v>0.100345484122477</v>
      </c>
      <c r="BG534" s="17">
        <v>0.107565893727906</v>
      </c>
      <c r="BH534" s="17">
        <v>6.5339562086813394E-2</v>
      </c>
      <c r="BI534" s="17">
        <v>0.10984376942336201</v>
      </c>
      <c r="BJ534" s="17">
        <v>9.1152393022871203E-2</v>
      </c>
      <c r="BK534" s="17">
        <v>6.6508850434475297E-2</v>
      </c>
      <c r="BL534" s="17">
        <v>0.148669696868135</v>
      </c>
      <c r="BM534" s="17"/>
      <c r="BN534" s="17">
        <v>0.105878097624635</v>
      </c>
      <c r="BO534" s="17">
        <v>8.5636080978771595E-2</v>
      </c>
      <c r="BP534" s="17"/>
      <c r="BQ534" s="17">
        <v>9.9336352723875504E-2</v>
      </c>
      <c r="BR534" s="17">
        <v>8.4953213669064401E-2</v>
      </c>
      <c r="BS534" s="17"/>
      <c r="BT534" s="17">
        <v>0.110365773656063</v>
      </c>
      <c r="BU534" s="17"/>
      <c r="BV534" s="17">
        <v>8.70582258410071E-2</v>
      </c>
      <c r="BW534" s="17">
        <v>0.108589208729715</v>
      </c>
      <c r="BX534" s="17">
        <v>9.0423818704302703E-2</v>
      </c>
      <c r="BY534" s="17"/>
      <c r="BZ534" s="17">
        <v>4.8262099807125203E-2</v>
      </c>
      <c r="CA534" s="17">
        <v>7.3829176282022305E-2</v>
      </c>
      <c r="CB534" s="17">
        <v>4.82337175626028E-2</v>
      </c>
      <c r="CC534" s="17">
        <v>0.165523177504105</v>
      </c>
      <c r="CD534" s="17">
        <v>0.121490807522559</v>
      </c>
      <c r="CE534" s="17">
        <v>0.119611150807987</v>
      </c>
      <c r="CF534" s="17">
        <v>0.102766515312026</v>
      </c>
      <c r="CG534" s="17"/>
      <c r="CH534" s="17">
        <v>0.159692121883351</v>
      </c>
      <c r="CI534" s="17">
        <v>0.106555758347797</v>
      </c>
      <c r="CJ534" s="17">
        <v>7.0397296778019494E-2</v>
      </c>
      <c r="CK534" s="17">
        <v>0.10015835158428101</v>
      </c>
      <c r="CL534" s="17">
        <v>7.0708173247003694E-2</v>
      </c>
    </row>
    <row r="535" spans="2:90" x14ac:dyDescent="0.3">
      <c r="B535" t="s">
        <v>273</v>
      </c>
      <c r="C535" s="17">
        <v>5.5818654980025403E-2</v>
      </c>
      <c r="D535" s="17">
        <v>6.04497397016064E-2</v>
      </c>
      <c r="E535" s="17">
        <v>5.1232782649710901E-2</v>
      </c>
      <c r="F535" s="17"/>
      <c r="G535" s="17">
        <v>7.6033246403997598E-2</v>
      </c>
      <c r="H535" s="17">
        <v>5.9337434608062997E-2</v>
      </c>
      <c r="I535" s="17">
        <v>8.2604984809148296E-2</v>
      </c>
      <c r="J535" s="17">
        <v>2.9751372984078001E-2</v>
      </c>
      <c r="K535" s="17">
        <v>3.9478143708510001E-2</v>
      </c>
      <c r="L535" s="17">
        <v>1.4057345299890601E-2</v>
      </c>
      <c r="M535" s="17"/>
      <c r="N535" s="17">
        <v>7.4657517746717805E-2</v>
      </c>
      <c r="O535" s="17">
        <v>6.3030368263075301E-2</v>
      </c>
      <c r="P535" s="17">
        <v>3.6665376278985598E-2</v>
      </c>
      <c r="Q535" s="17">
        <v>3.6456364027064099E-2</v>
      </c>
      <c r="R535" s="17"/>
      <c r="S535" s="17">
        <v>8.3117443744419095E-2</v>
      </c>
      <c r="T535" s="17">
        <v>5.7499200365773301E-2</v>
      </c>
      <c r="U535" s="17">
        <v>3.0140061503299599E-2</v>
      </c>
      <c r="V535" s="17">
        <v>4.78914505609657E-2</v>
      </c>
      <c r="W535" s="17">
        <v>4.5509544175264198E-2</v>
      </c>
      <c r="X535" s="17">
        <v>6.2081473133491702E-2</v>
      </c>
      <c r="Y535" s="17">
        <v>3.4182181737678299E-2</v>
      </c>
      <c r="Z535" s="17">
        <v>8.3656827972474396E-2</v>
      </c>
      <c r="AA535" s="17">
        <v>7.2568819030476503E-2</v>
      </c>
      <c r="AB535" s="17">
        <v>3.2447926922830897E-2</v>
      </c>
      <c r="AC535" s="17">
        <v>1.53153568693452E-2</v>
      </c>
      <c r="AD535" s="17">
        <v>6.7787672530318296E-2</v>
      </c>
      <c r="AE535" s="17"/>
      <c r="AF535" s="17">
        <v>6.2949880237861897E-2</v>
      </c>
      <c r="AG535" s="17">
        <v>6.1506359884666503E-2</v>
      </c>
      <c r="AH535" s="17">
        <v>4.63515842733591E-2</v>
      </c>
      <c r="AI535" s="17"/>
      <c r="AJ535" s="17">
        <v>7.0613094502209206E-2</v>
      </c>
      <c r="AK535" s="17">
        <v>6.4017388986530505E-2</v>
      </c>
      <c r="AL535" s="17">
        <v>5.78993743089882E-2</v>
      </c>
      <c r="AM535" s="17">
        <v>4.97819165936947E-2</v>
      </c>
      <c r="AN535" s="17">
        <v>7.5094991695818195E-2</v>
      </c>
      <c r="AO535" s="17"/>
      <c r="AP535" s="17">
        <v>7.7347415248737394E-2</v>
      </c>
      <c r="AQ535" s="17">
        <v>5.8452459407610798E-2</v>
      </c>
      <c r="AR535" s="17">
        <v>4.9666297833839398E-2</v>
      </c>
      <c r="AS535" s="17">
        <v>5.25924605608106E-2</v>
      </c>
      <c r="AT535" s="17">
        <v>5.85348555883713E-2</v>
      </c>
      <c r="AU535" s="17">
        <v>4.1274582227659097E-2</v>
      </c>
      <c r="AV535" s="17"/>
      <c r="AW535" s="17" t="s">
        <v>234</v>
      </c>
      <c r="AX535" s="17">
        <v>6.1605067369298799E-2</v>
      </c>
      <c r="AY535" s="17">
        <v>3.1734152180690797E-2</v>
      </c>
      <c r="AZ535" s="17">
        <v>3.6405163632120298E-2</v>
      </c>
      <c r="BA535" s="17">
        <v>7.7502009343697095E-2</v>
      </c>
      <c r="BB535" s="17">
        <v>3.1573407261835801E-2</v>
      </c>
      <c r="BC535" s="17">
        <v>5.4062641022044701E-2</v>
      </c>
      <c r="BD535" s="17">
        <v>5.2773142817062899E-2</v>
      </c>
      <c r="BE535" s="17">
        <v>4.7970676949053499E-2</v>
      </c>
      <c r="BF535" s="17">
        <v>4.0202429796613898E-2</v>
      </c>
      <c r="BG535" s="17">
        <v>8.9633165356366895E-2</v>
      </c>
      <c r="BH535" s="17">
        <v>9.2993546354566303E-2</v>
      </c>
      <c r="BI535" s="17">
        <v>7.5218633403786303E-2</v>
      </c>
      <c r="BJ535" s="17">
        <v>7.1321341882255501E-2</v>
      </c>
      <c r="BK535" s="17">
        <v>4.8912344068762499E-2</v>
      </c>
      <c r="BL535" s="17">
        <v>4.3384665297808503E-2</v>
      </c>
      <c r="BM535" s="17"/>
      <c r="BN535" s="17">
        <v>5.7034362016145597E-2</v>
      </c>
      <c r="BO535" s="17">
        <v>5.0833185734958201E-2</v>
      </c>
      <c r="BP535" s="17"/>
      <c r="BQ535" s="17">
        <v>7.8486463842804097E-2</v>
      </c>
      <c r="BR535" s="17">
        <v>3.7380912780329303E-2</v>
      </c>
      <c r="BS535" s="17"/>
      <c r="BT535" s="17">
        <v>6.0983647557307202E-2</v>
      </c>
      <c r="BU535" s="17"/>
      <c r="BV535" s="17">
        <v>4.8219946645155699E-2</v>
      </c>
      <c r="BW535" s="17">
        <v>6.4677772024576405E-2</v>
      </c>
      <c r="BX535" s="17">
        <v>5.4856832523072802E-2</v>
      </c>
      <c r="BY535" s="17"/>
      <c r="BZ535" s="17">
        <v>1.51845774851349E-2</v>
      </c>
      <c r="CA535" s="17">
        <v>4.6988306296453702E-2</v>
      </c>
      <c r="CB535" s="17">
        <v>4.45161541050417E-2</v>
      </c>
      <c r="CC535" s="17">
        <v>7.6121346628421099E-2</v>
      </c>
      <c r="CD535" s="17">
        <v>7.07962977982909E-2</v>
      </c>
      <c r="CE535" s="17">
        <v>7.6965832165616796E-2</v>
      </c>
      <c r="CF535" s="17">
        <v>6.6111979867581896E-2</v>
      </c>
      <c r="CG535" s="17"/>
      <c r="CH535" s="17">
        <v>0.147446902650258</v>
      </c>
      <c r="CI535" s="17">
        <v>4.6799603641420502E-2</v>
      </c>
      <c r="CJ535" s="17">
        <v>4.6894595166772801E-2</v>
      </c>
      <c r="CK535" s="17">
        <v>3.8645993800999298E-2</v>
      </c>
      <c r="CL535" s="17">
        <v>1.99009676115771E-2</v>
      </c>
    </row>
    <row r="536" spans="2:90" x14ac:dyDescent="0.3">
      <c r="B536" t="s">
        <v>274</v>
      </c>
      <c r="C536" s="17">
        <v>2.1272083880722201E-2</v>
      </c>
      <c r="D536" s="17">
        <v>2.6787928890620299E-2</v>
      </c>
      <c r="E536" s="17">
        <v>1.53578598654817E-2</v>
      </c>
      <c r="F536" s="17"/>
      <c r="G536" s="17">
        <v>1.92804862832151E-2</v>
      </c>
      <c r="H536" s="17">
        <v>2.0784260134903101E-2</v>
      </c>
      <c r="I536" s="17">
        <v>1.9992771541828901E-2</v>
      </c>
      <c r="J536" s="17">
        <v>2.5128939942642699E-2</v>
      </c>
      <c r="K536" s="17">
        <v>1.6321241944751302E-2</v>
      </c>
      <c r="L536" s="17">
        <v>3.2882825465865101E-2</v>
      </c>
      <c r="M536" s="17"/>
      <c r="N536" s="17">
        <v>2.1133501377133899E-2</v>
      </c>
      <c r="O536" s="17">
        <v>1.1308896086848E-2</v>
      </c>
      <c r="P536" s="17">
        <v>3.9726266276611501E-2</v>
      </c>
      <c r="Q536" s="17">
        <v>1.5909527852944201E-2</v>
      </c>
      <c r="R536" s="17"/>
      <c r="S536" s="17">
        <v>3.6182952355347402E-2</v>
      </c>
      <c r="T536" s="17">
        <v>2.3725556615239899E-2</v>
      </c>
      <c r="U536" s="17">
        <v>1.99011917589621E-2</v>
      </c>
      <c r="V536" s="17">
        <v>9.2958613734624492E-3</v>
      </c>
      <c r="W536" s="17">
        <v>4.06392771752207E-2</v>
      </c>
      <c r="X536" s="17">
        <v>2.35026559414763E-2</v>
      </c>
      <c r="Y536" s="17">
        <v>1.0490496087440499E-2</v>
      </c>
      <c r="Z536" s="17">
        <v>0</v>
      </c>
      <c r="AA536" s="17">
        <v>2.37004094026773E-2</v>
      </c>
      <c r="AB536" s="17">
        <v>0</v>
      </c>
      <c r="AC536" s="17">
        <v>0</v>
      </c>
      <c r="AD536" s="17">
        <v>4.6557795528093797E-2</v>
      </c>
      <c r="AE536" s="17"/>
      <c r="AF536" s="17">
        <v>2.1369705670921699E-2</v>
      </c>
      <c r="AG536" s="17">
        <v>2.2806124245629E-2</v>
      </c>
      <c r="AH536" s="17">
        <v>3.1855171812549599E-2</v>
      </c>
      <c r="AI536" s="17"/>
      <c r="AJ536" s="17">
        <v>2.8824340194277299E-2</v>
      </c>
      <c r="AK536" s="17">
        <v>2.2270751789698499E-2</v>
      </c>
      <c r="AL536" s="17">
        <v>2.9402880675406199E-2</v>
      </c>
      <c r="AM536" s="17">
        <v>1.22346585644693E-2</v>
      </c>
      <c r="AN536" s="17">
        <v>3.321919338946E-2</v>
      </c>
      <c r="AO536" s="17"/>
      <c r="AP536" s="17">
        <v>2.9704640669356099E-2</v>
      </c>
      <c r="AQ536" s="17">
        <v>3.0957541428237801E-2</v>
      </c>
      <c r="AR536" s="17">
        <v>1.6053301966606301E-2</v>
      </c>
      <c r="AS536" s="17">
        <v>1.39850417941168E-2</v>
      </c>
      <c r="AT536" s="17">
        <v>2.5304223188468401E-2</v>
      </c>
      <c r="AU536" s="17">
        <v>0</v>
      </c>
      <c r="AV536" s="17"/>
      <c r="AW536" s="17" t="s">
        <v>234</v>
      </c>
      <c r="AX536" s="17">
        <v>3.2869631367166897E-2</v>
      </c>
      <c r="AY536" s="17">
        <v>1.3610386841876701E-2</v>
      </c>
      <c r="AZ536" s="17">
        <v>0</v>
      </c>
      <c r="BA536" s="17">
        <v>1.8518473211956099E-2</v>
      </c>
      <c r="BB536" s="17">
        <v>3.71763038306267E-2</v>
      </c>
      <c r="BC536" s="17">
        <v>2.6784662809078302E-2</v>
      </c>
      <c r="BD536" s="17">
        <v>9.8013131598469801E-3</v>
      </c>
      <c r="BE536" s="17">
        <v>4.5623903355625203E-2</v>
      </c>
      <c r="BF536" s="17">
        <v>4.3250717589486398E-2</v>
      </c>
      <c r="BG536" s="17">
        <v>1.45865119786074E-2</v>
      </c>
      <c r="BH536" s="17">
        <v>0</v>
      </c>
      <c r="BI536" s="17">
        <v>4.36783849147711E-2</v>
      </c>
      <c r="BJ536" s="17">
        <v>2.01621616273201E-2</v>
      </c>
      <c r="BK536" s="17">
        <v>0</v>
      </c>
      <c r="BL536" s="17">
        <v>1.5492408917908001E-2</v>
      </c>
      <c r="BM536" s="17"/>
      <c r="BN536" s="17">
        <v>2.2145938552953201E-2</v>
      </c>
      <c r="BO536" s="17">
        <v>2.0336681816584601E-2</v>
      </c>
      <c r="BP536" s="17"/>
      <c r="BQ536" s="17">
        <v>3.3514205447153098E-2</v>
      </c>
      <c r="BR536" s="17">
        <v>0</v>
      </c>
      <c r="BS536" s="17"/>
      <c r="BT536" s="17">
        <v>2.48936067593226E-2</v>
      </c>
      <c r="BU536" s="17"/>
      <c r="BV536" s="17">
        <v>3.9013570604519397E-2</v>
      </c>
      <c r="BW536" s="17">
        <v>2.3496613218321999E-2</v>
      </c>
      <c r="BX536" s="17">
        <v>1.5040079032219E-2</v>
      </c>
      <c r="BY536" s="17"/>
      <c r="BZ536" s="17">
        <v>0</v>
      </c>
      <c r="CA536" s="17">
        <v>3.48057746723155E-2</v>
      </c>
      <c r="CB536" s="17">
        <v>2.57032192537133E-2</v>
      </c>
      <c r="CC536" s="17">
        <v>2.0708105673345099E-2</v>
      </c>
      <c r="CD536" s="17">
        <v>2.24481018320845E-2</v>
      </c>
      <c r="CE536" s="17">
        <v>2.3753750207593901E-2</v>
      </c>
      <c r="CF536" s="17">
        <v>2.5177136842672299E-2</v>
      </c>
      <c r="CG536" s="17"/>
      <c r="CH536" s="17">
        <v>2.49156973463018E-2</v>
      </c>
      <c r="CI536" s="17">
        <v>1.8045246843585799E-2</v>
      </c>
      <c r="CJ536" s="17">
        <v>2.0361397660341399E-2</v>
      </c>
      <c r="CK536" s="17">
        <v>3.4020971384819298E-2</v>
      </c>
      <c r="CL536" s="17">
        <v>0</v>
      </c>
    </row>
    <row r="537" spans="2:90" x14ac:dyDescent="0.3">
      <c r="B537" t="s">
        <v>275</v>
      </c>
      <c r="C537" s="17">
        <v>1.07166745984907E-2</v>
      </c>
      <c r="D537" s="17">
        <v>5.5729235643202299E-3</v>
      </c>
      <c r="E537" s="17">
        <v>1.6537551035976501E-2</v>
      </c>
      <c r="F537" s="17"/>
      <c r="G537" s="17">
        <v>1.08017708819206E-2</v>
      </c>
      <c r="H537" s="17">
        <v>1.7586681836846502E-2</v>
      </c>
      <c r="I537" s="17">
        <v>1.6220301988161202E-2</v>
      </c>
      <c r="J537" s="17">
        <v>3.40282214512463E-3</v>
      </c>
      <c r="K537" s="17">
        <v>5.0403986016692602E-3</v>
      </c>
      <c r="L537" s="17">
        <v>0</v>
      </c>
      <c r="M537" s="17"/>
      <c r="N537" s="17">
        <v>1.38215783773743E-2</v>
      </c>
      <c r="O537" s="17">
        <v>5.9490127182349802E-3</v>
      </c>
      <c r="P537" s="17">
        <v>3.3068049358802201E-3</v>
      </c>
      <c r="Q537" s="17">
        <v>2.1154460847691101E-2</v>
      </c>
      <c r="R537" s="17"/>
      <c r="S537" s="17">
        <v>2.6214519625344199E-2</v>
      </c>
      <c r="T537" s="17">
        <v>6.5483755375100004E-3</v>
      </c>
      <c r="U537" s="17">
        <v>0</v>
      </c>
      <c r="V537" s="17">
        <v>1.8498566585227E-2</v>
      </c>
      <c r="W537" s="17">
        <v>0</v>
      </c>
      <c r="X537" s="17">
        <v>1.67000989063858E-2</v>
      </c>
      <c r="Y537" s="17">
        <v>0</v>
      </c>
      <c r="Z537" s="17">
        <v>1.6480414899684302E-2</v>
      </c>
      <c r="AA537" s="17">
        <v>8.7061318334848495E-3</v>
      </c>
      <c r="AB537" s="17">
        <v>9.4166455880819108E-3</v>
      </c>
      <c r="AC537" s="17">
        <v>0</v>
      </c>
      <c r="AD537" s="17">
        <v>0</v>
      </c>
      <c r="AE537" s="17"/>
      <c r="AF537" s="17">
        <v>7.47557812590056E-3</v>
      </c>
      <c r="AG537" s="17">
        <v>1.7900873303321501E-2</v>
      </c>
      <c r="AH537" s="17">
        <v>5.09928584772169E-3</v>
      </c>
      <c r="AI537" s="17"/>
      <c r="AJ537" s="17">
        <v>1.58622951521602E-2</v>
      </c>
      <c r="AK537" s="17">
        <v>1.43416891084907E-2</v>
      </c>
      <c r="AL537" s="17">
        <v>1.15748114513082E-2</v>
      </c>
      <c r="AM537" s="17">
        <v>6.62403809373852E-3</v>
      </c>
      <c r="AN537" s="17">
        <v>1.39556285803175E-2</v>
      </c>
      <c r="AO537" s="17"/>
      <c r="AP537" s="17">
        <v>1.6392301456833399E-2</v>
      </c>
      <c r="AQ537" s="17">
        <v>1.7952648341837199E-2</v>
      </c>
      <c r="AR537" s="17">
        <v>0</v>
      </c>
      <c r="AS537" s="17">
        <v>1.40138989419769E-2</v>
      </c>
      <c r="AT537" s="17">
        <v>0</v>
      </c>
      <c r="AU537" s="17">
        <v>0</v>
      </c>
      <c r="AV537" s="17"/>
      <c r="AW537" s="17" t="s">
        <v>234</v>
      </c>
      <c r="AX537" s="17">
        <v>2.9548391319735599E-2</v>
      </c>
      <c r="AY537" s="17">
        <v>1.8127498716265799E-2</v>
      </c>
      <c r="AZ537" s="17">
        <v>1.68861553388664E-2</v>
      </c>
      <c r="BA537" s="17">
        <v>1.7411667869616201E-2</v>
      </c>
      <c r="BB537" s="17">
        <v>8.4151361645572603E-3</v>
      </c>
      <c r="BC537" s="17">
        <v>7.24252804648794E-3</v>
      </c>
      <c r="BD537" s="17">
        <v>0</v>
      </c>
      <c r="BE537" s="17">
        <v>1.26506378578807E-2</v>
      </c>
      <c r="BF537" s="17">
        <v>1.3514878444323799E-2</v>
      </c>
      <c r="BG537" s="17">
        <v>0</v>
      </c>
      <c r="BH537" s="17">
        <v>1.2612900935434899E-2</v>
      </c>
      <c r="BI537" s="17">
        <v>2.7674661923247999E-2</v>
      </c>
      <c r="BJ537" s="17">
        <v>1.9751575137091502E-2</v>
      </c>
      <c r="BK537" s="17">
        <v>0</v>
      </c>
      <c r="BL537" s="17">
        <v>6.8494578523642597E-3</v>
      </c>
      <c r="BM537" s="17"/>
      <c r="BN537" s="17">
        <v>1.17086653889292E-2</v>
      </c>
      <c r="BO537" s="17">
        <v>9.4550347311343104E-3</v>
      </c>
      <c r="BP537" s="17"/>
      <c r="BQ537" s="17">
        <v>1.8494583553159399E-2</v>
      </c>
      <c r="BR537" s="17">
        <v>7.8468674819250905E-3</v>
      </c>
      <c r="BS537" s="17"/>
      <c r="BT537" s="17">
        <v>1.9304771120680801E-2</v>
      </c>
      <c r="BU537" s="17"/>
      <c r="BV537" s="17">
        <v>9.0681573195340297E-3</v>
      </c>
      <c r="BW537" s="17">
        <v>1.49406668329609E-2</v>
      </c>
      <c r="BX537" s="17">
        <v>1.0514547151413801E-2</v>
      </c>
      <c r="BY537" s="17"/>
      <c r="BZ537" s="17">
        <v>3.2261470295183003E-2</v>
      </c>
      <c r="CA537" s="17">
        <v>1.17753762310611E-2</v>
      </c>
      <c r="CB537" s="17">
        <v>1.17633210747823E-2</v>
      </c>
      <c r="CC537" s="17">
        <v>4.4386224942424097E-3</v>
      </c>
      <c r="CD537" s="17">
        <v>1.4532037546155899E-2</v>
      </c>
      <c r="CE537" s="17">
        <v>5.9061985872471698E-3</v>
      </c>
      <c r="CF537" s="17">
        <v>4.4121404579631502E-3</v>
      </c>
      <c r="CG537" s="17"/>
      <c r="CH537" s="17">
        <v>2.58668200314283E-2</v>
      </c>
      <c r="CI537" s="17">
        <v>8.9217052032655696E-3</v>
      </c>
      <c r="CJ537" s="17">
        <v>9.2164208486324398E-3</v>
      </c>
      <c r="CK537" s="17">
        <v>5.0319705727986204E-3</v>
      </c>
      <c r="CL537" s="17">
        <v>1.9793058620016599E-2</v>
      </c>
    </row>
    <row r="538" spans="2:90" x14ac:dyDescent="0.3">
      <c r="B538" t="s">
        <v>276</v>
      </c>
      <c r="C538" s="17">
        <v>2.2787828383072899E-2</v>
      </c>
      <c r="D538" s="17">
        <v>1.9021242074835298E-2</v>
      </c>
      <c r="E538" s="17">
        <v>2.7199694086123698E-2</v>
      </c>
      <c r="F538" s="17"/>
      <c r="G538" s="17">
        <v>1.05163428235448E-2</v>
      </c>
      <c r="H538" s="17">
        <v>1.4596175162762501E-2</v>
      </c>
      <c r="I538" s="17">
        <v>1.39831149099971E-2</v>
      </c>
      <c r="J538" s="17">
        <v>4.0588260425763398E-2</v>
      </c>
      <c r="K538" s="17">
        <v>3.9308170710867903E-2</v>
      </c>
      <c r="L538" s="17">
        <v>1.5063099811833999E-2</v>
      </c>
      <c r="M538" s="17"/>
      <c r="N538" s="17">
        <v>2.69017679910891E-2</v>
      </c>
      <c r="O538" s="17">
        <v>2.7026130583154E-2</v>
      </c>
      <c r="P538" s="17">
        <v>2.1430438056303701E-2</v>
      </c>
      <c r="Q538" s="17">
        <v>1.1572481294375801E-2</v>
      </c>
      <c r="R538" s="17"/>
      <c r="S538" s="17">
        <v>1.45879868555534E-2</v>
      </c>
      <c r="T538" s="17">
        <v>2.3906573566660799E-2</v>
      </c>
      <c r="U538" s="17">
        <v>3.2937224387821297E-2</v>
      </c>
      <c r="V538" s="17">
        <v>8.5287473859929092E-3</v>
      </c>
      <c r="W538" s="17">
        <v>9.4412607543847508E-3</v>
      </c>
      <c r="X538" s="17">
        <v>1.7738762426970402E-2</v>
      </c>
      <c r="Y538" s="17">
        <v>3.46562690041997E-2</v>
      </c>
      <c r="Z538" s="17">
        <v>0</v>
      </c>
      <c r="AA538" s="17">
        <v>6.1916427341672603E-2</v>
      </c>
      <c r="AB538" s="17">
        <v>2.4519987907080501E-2</v>
      </c>
      <c r="AC538" s="17">
        <v>0</v>
      </c>
      <c r="AD538" s="17">
        <v>2.0989205536565299E-2</v>
      </c>
      <c r="AE538" s="17"/>
      <c r="AF538" s="17">
        <v>3.7980948751120597E-2</v>
      </c>
      <c r="AG538" s="17">
        <v>1.9725276430177501E-2</v>
      </c>
      <c r="AH538" s="17">
        <v>1.0876076075618499E-2</v>
      </c>
      <c r="AI538" s="17"/>
      <c r="AJ538" s="17">
        <v>1.25316211815547E-2</v>
      </c>
      <c r="AK538" s="17">
        <v>1.05691145840033E-2</v>
      </c>
      <c r="AL538" s="17">
        <v>1.1695289215742401E-2</v>
      </c>
      <c r="AM538" s="17">
        <v>4.3778018757339998E-2</v>
      </c>
      <c r="AN538" s="17">
        <v>1.8276829281754399E-2</v>
      </c>
      <c r="AO538" s="17"/>
      <c r="AP538" s="17">
        <v>1.39113678044799E-2</v>
      </c>
      <c r="AQ538" s="17">
        <v>1.38123527265634E-2</v>
      </c>
      <c r="AR538" s="17">
        <v>2.11389379565897E-2</v>
      </c>
      <c r="AS538" s="17">
        <v>3.5214333168530801E-2</v>
      </c>
      <c r="AT538" s="17">
        <v>2.6972444149093201E-2</v>
      </c>
      <c r="AU538" s="17">
        <v>2.9892199535839901E-2</v>
      </c>
      <c r="AV538" s="17"/>
      <c r="AW538" s="17" t="s">
        <v>234</v>
      </c>
      <c r="AX538" s="17">
        <v>2.87456468048734E-2</v>
      </c>
      <c r="AY538" s="17">
        <v>4.7630833813439501E-2</v>
      </c>
      <c r="AZ538" s="17">
        <v>5.0705134181789797E-2</v>
      </c>
      <c r="BA538" s="17">
        <v>1.5281961576084401E-2</v>
      </c>
      <c r="BB538" s="17">
        <v>2.45626472661458E-2</v>
      </c>
      <c r="BC538" s="17">
        <v>1.6034957329256899E-2</v>
      </c>
      <c r="BD538" s="17">
        <v>3.0295451695305599E-2</v>
      </c>
      <c r="BE538" s="17">
        <v>0</v>
      </c>
      <c r="BF538" s="17">
        <v>3.15501135408012E-2</v>
      </c>
      <c r="BG538" s="17">
        <v>8.8552501288718301E-3</v>
      </c>
      <c r="BH538" s="17">
        <v>3.9857255030732501E-2</v>
      </c>
      <c r="BI538" s="17">
        <v>1.4003821646371499E-2</v>
      </c>
      <c r="BJ538" s="17">
        <v>0</v>
      </c>
      <c r="BK538" s="17">
        <v>0</v>
      </c>
      <c r="BL538" s="17">
        <v>2.4074524042748902E-2</v>
      </c>
      <c r="BM538" s="17"/>
      <c r="BN538" s="17">
        <v>1.98710444176253E-2</v>
      </c>
      <c r="BO538" s="17">
        <v>2.7305128947447899E-2</v>
      </c>
      <c r="BP538" s="17"/>
      <c r="BQ538" s="17">
        <v>9.5408962528448008E-3</v>
      </c>
      <c r="BR538" s="17">
        <v>7.13090160903165E-3</v>
      </c>
      <c r="BS538" s="17"/>
      <c r="BT538" s="17">
        <v>1.0125111294495399E-2</v>
      </c>
      <c r="BU538" s="17"/>
      <c r="BV538" s="17">
        <v>2.83254094278001E-2</v>
      </c>
      <c r="BW538" s="17">
        <v>1.2249601427439199E-2</v>
      </c>
      <c r="BX538" s="17">
        <v>2.2463907491932399E-2</v>
      </c>
      <c r="BY538" s="17"/>
      <c r="BZ538" s="17">
        <v>9.3643277182198399E-3</v>
      </c>
      <c r="CA538" s="17">
        <v>3.97416401887212E-2</v>
      </c>
      <c r="CB538" s="17">
        <v>1.43643782284303E-2</v>
      </c>
      <c r="CC538" s="17">
        <v>3.98937678869596E-2</v>
      </c>
      <c r="CD538" s="17">
        <v>8.1486196590976594E-3</v>
      </c>
      <c r="CE538" s="17">
        <v>1.8234626966120802E-2</v>
      </c>
      <c r="CF538" s="17">
        <v>2.0689103016709901E-2</v>
      </c>
      <c r="CG538" s="17"/>
      <c r="CH538" s="17">
        <v>3.5361038853742401E-2</v>
      </c>
      <c r="CI538" s="17">
        <v>1.77625245511886E-2</v>
      </c>
      <c r="CJ538" s="17">
        <v>1.49317830314685E-2</v>
      </c>
      <c r="CK538" s="17">
        <v>3.9088487757192598E-2</v>
      </c>
      <c r="CL538" s="17">
        <v>5.1343425077362601E-2</v>
      </c>
    </row>
    <row r="539" spans="2:90" x14ac:dyDescent="0.3">
      <c r="B539" t="s">
        <v>277</v>
      </c>
      <c r="C539" s="17">
        <v>0.10185717693531</v>
      </c>
      <c r="D539" s="17">
        <v>9.0647958804799394E-2</v>
      </c>
      <c r="E539" s="17">
        <v>0.113729615211473</v>
      </c>
      <c r="F539" s="17"/>
      <c r="G539" s="17">
        <v>0.15792778740962399</v>
      </c>
      <c r="H539" s="17">
        <v>7.3262240097560896E-2</v>
      </c>
      <c r="I539" s="17">
        <v>8.2510845739844199E-2</v>
      </c>
      <c r="J539" s="17">
        <v>7.5743562597916106E-2</v>
      </c>
      <c r="K539" s="17">
        <v>0.134879028705088</v>
      </c>
      <c r="L539" s="17">
        <v>0.17974530387781301</v>
      </c>
      <c r="M539" s="17"/>
      <c r="N539" s="17">
        <v>7.7513532769546895E-2</v>
      </c>
      <c r="O539" s="17">
        <v>0.103740230156965</v>
      </c>
      <c r="P539" s="17">
        <v>0.123949566770731</v>
      </c>
      <c r="Q539" s="17">
        <v>0.115382799146148</v>
      </c>
      <c r="R539" s="17"/>
      <c r="S539" s="17">
        <v>8.9003162263381799E-2</v>
      </c>
      <c r="T539" s="17">
        <v>9.6464313173822605E-2</v>
      </c>
      <c r="U539" s="17">
        <v>9.2411889192583793E-2</v>
      </c>
      <c r="V539" s="17">
        <v>0.108113616477592</v>
      </c>
      <c r="W539" s="17">
        <v>0.110524619759982</v>
      </c>
      <c r="X539" s="17">
        <v>0.13030328386856499</v>
      </c>
      <c r="Y539" s="17">
        <v>0.13152464582225701</v>
      </c>
      <c r="Z539" s="17">
        <v>6.7866936885830606E-2</v>
      </c>
      <c r="AA539" s="17">
        <v>7.7156996469272196E-2</v>
      </c>
      <c r="AB539" s="17">
        <v>8.5525829797139297E-2</v>
      </c>
      <c r="AC539" s="17">
        <v>0.22097446763510301</v>
      </c>
      <c r="AD539" s="17">
        <v>4.3866726226270802E-2</v>
      </c>
      <c r="AE539" s="17"/>
      <c r="AF539" s="17">
        <v>9.4477480408888107E-2</v>
      </c>
      <c r="AG539" s="17">
        <v>8.2241175241989595E-2</v>
      </c>
      <c r="AH539" s="17">
        <v>0.111572650593943</v>
      </c>
      <c r="AI539" s="17"/>
      <c r="AJ539" s="17">
        <v>6.5739592951457093E-2</v>
      </c>
      <c r="AK539" s="17">
        <v>9.0376366405306205E-2</v>
      </c>
      <c r="AL539" s="17">
        <v>9.3086809171189E-2</v>
      </c>
      <c r="AM539" s="17">
        <v>0.12815528546327701</v>
      </c>
      <c r="AN539" s="17">
        <v>0.108823508682898</v>
      </c>
      <c r="AO539" s="17"/>
      <c r="AP539" s="17">
        <v>8.9321984639723601E-2</v>
      </c>
      <c r="AQ539" s="17">
        <v>6.5299429146922897E-2</v>
      </c>
      <c r="AR539" s="17">
        <v>7.0995935234363206E-2</v>
      </c>
      <c r="AS539" s="17">
        <v>0.12964106618183899</v>
      </c>
      <c r="AT539" s="17">
        <v>0.110064095967832</v>
      </c>
      <c r="AU539" s="17">
        <v>6.8088775284611394E-2</v>
      </c>
      <c r="AV539" s="17"/>
      <c r="AW539" s="17" t="s">
        <v>234</v>
      </c>
      <c r="AX539" s="17">
        <v>0.15856685173062399</v>
      </c>
      <c r="AY539" s="17">
        <v>0.17842306081838599</v>
      </c>
      <c r="AZ539" s="17">
        <v>0.14186241908802399</v>
      </c>
      <c r="BA539" s="17">
        <v>0.15615318962307301</v>
      </c>
      <c r="BB539" s="17">
        <v>0.15766130337134299</v>
      </c>
      <c r="BC539" s="17">
        <v>0.122057925897676</v>
      </c>
      <c r="BD539" s="17">
        <v>9.6416389996367605E-2</v>
      </c>
      <c r="BE539" s="17">
        <v>4.8040242652226901E-2</v>
      </c>
      <c r="BF539" s="17">
        <v>8.8618424341225396E-2</v>
      </c>
      <c r="BG539" s="17">
        <v>6.9141609354284997E-2</v>
      </c>
      <c r="BH539" s="17">
        <v>6.5320203623026804E-2</v>
      </c>
      <c r="BI539" s="17">
        <v>1.2989172710737899E-2</v>
      </c>
      <c r="BJ539" s="17">
        <v>4.9417648182034299E-2</v>
      </c>
      <c r="BK539" s="17">
        <v>2.14768393525097E-2</v>
      </c>
      <c r="BL539" s="17">
        <v>4.7531184903753201E-2</v>
      </c>
      <c r="BM539" s="17"/>
      <c r="BN539" s="17">
        <v>7.5349418170955904E-2</v>
      </c>
      <c r="BO539" s="17">
        <v>0.141345077223303</v>
      </c>
      <c r="BP539" s="17"/>
      <c r="BQ539" s="17">
        <v>8.5858183550965694E-2</v>
      </c>
      <c r="BR539" s="17">
        <v>0.10427762644097301</v>
      </c>
      <c r="BS539" s="17"/>
      <c r="BT539" s="17">
        <v>6.9180369880675205E-2</v>
      </c>
      <c r="BU539" s="17"/>
      <c r="BV539" s="17">
        <v>0.15351952893932999</v>
      </c>
      <c r="BW539" s="17">
        <v>0.108068576912129</v>
      </c>
      <c r="BX539" s="17">
        <v>8.4436826044484298E-2</v>
      </c>
      <c r="BY539" s="17"/>
      <c r="BZ539" s="17">
        <v>0.13753678672210201</v>
      </c>
      <c r="CA539" s="17">
        <v>0.21276877774807201</v>
      </c>
      <c r="CB539" s="17">
        <v>0.15048641565503801</v>
      </c>
      <c r="CC539" s="17">
        <v>7.3139847484156598E-2</v>
      </c>
      <c r="CD539" s="17">
        <v>7.5900724656992297E-2</v>
      </c>
      <c r="CE539" s="17">
        <v>3.4654940285328603E-2</v>
      </c>
      <c r="CF539" s="17">
        <v>4.7511620664788097E-2</v>
      </c>
      <c r="CG539" s="17"/>
      <c r="CH539" s="17">
        <v>6.8681727388565997E-2</v>
      </c>
      <c r="CI539" s="17">
        <v>6.2867264915914198E-2</v>
      </c>
      <c r="CJ539" s="17">
        <v>0.12143117387274099</v>
      </c>
      <c r="CK539" s="17">
        <v>0.13863189201116899</v>
      </c>
      <c r="CL539" s="17">
        <v>0.24406138491540699</v>
      </c>
    </row>
    <row r="540" spans="2:90" x14ac:dyDescent="0.3">
      <c r="B540" t="s">
        <v>118</v>
      </c>
      <c r="C540" s="17">
        <v>2.2569146944520099E-2</v>
      </c>
      <c r="D540" s="17">
        <v>1.6756164378826599E-2</v>
      </c>
      <c r="E540" s="17">
        <v>2.92519629608201E-2</v>
      </c>
      <c r="F540" s="17"/>
      <c r="G540" s="17">
        <v>2.5955900345048199E-2</v>
      </c>
      <c r="H540" s="17">
        <v>1.7408955690408099E-2</v>
      </c>
      <c r="I540" s="17">
        <v>2.3618833472356E-2</v>
      </c>
      <c r="J540" s="17">
        <v>3.0878860420515599E-2</v>
      </c>
      <c r="K540" s="17">
        <v>2.1483886521687E-2</v>
      </c>
      <c r="L540" s="17">
        <v>0</v>
      </c>
      <c r="M540" s="17"/>
      <c r="N540" s="17">
        <v>1.8808626899439199E-2</v>
      </c>
      <c r="O540" s="17">
        <v>2.1383572576796701E-2</v>
      </c>
      <c r="P540" s="17">
        <v>1.5627077779094299E-2</v>
      </c>
      <c r="Q540" s="17">
        <v>3.4722953666177003E-2</v>
      </c>
      <c r="R540" s="17"/>
      <c r="S540" s="17">
        <v>2.0746094111068002E-2</v>
      </c>
      <c r="T540" s="17">
        <v>1.7638257279084298E-2</v>
      </c>
      <c r="U540" s="17">
        <v>4.7277471134623897E-2</v>
      </c>
      <c r="V540" s="17">
        <v>1.8117179914954699E-2</v>
      </c>
      <c r="W540" s="17">
        <v>0</v>
      </c>
      <c r="X540" s="17">
        <v>2.5767582819775599E-2</v>
      </c>
      <c r="Y540" s="17">
        <v>5.2463522134931898E-2</v>
      </c>
      <c r="Z540" s="17">
        <v>6.6950211688749803E-2</v>
      </c>
      <c r="AA540" s="17">
        <v>7.5173593491732402E-3</v>
      </c>
      <c r="AB540" s="17">
        <v>9.4166455880819108E-3</v>
      </c>
      <c r="AC540" s="17">
        <v>0</v>
      </c>
      <c r="AD540" s="17">
        <v>4.64704332330464E-2</v>
      </c>
      <c r="AE540" s="17"/>
      <c r="AF540" s="17">
        <v>2.1336327967248599E-2</v>
      </c>
      <c r="AG540" s="17">
        <v>1.82363490272851E-2</v>
      </c>
      <c r="AH540" s="17">
        <v>3.3952712137820897E-2</v>
      </c>
      <c r="AI540" s="17"/>
      <c r="AJ540" s="17">
        <v>2.4149456209754401E-2</v>
      </c>
      <c r="AK540" s="17">
        <v>1.7555019326218099E-2</v>
      </c>
      <c r="AL540" s="17">
        <v>1.1039423321761201E-2</v>
      </c>
      <c r="AM540" s="17">
        <v>1.8678339114439599E-2</v>
      </c>
      <c r="AN540" s="17">
        <v>3.0601035834942E-2</v>
      </c>
      <c r="AO540" s="17"/>
      <c r="AP540" s="17">
        <v>1.6342169352953E-2</v>
      </c>
      <c r="AQ540" s="17">
        <v>2.6442395155153901E-2</v>
      </c>
      <c r="AR540" s="17">
        <v>3.0485269084021199E-2</v>
      </c>
      <c r="AS540" s="17">
        <v>1.0074841106214301E-2</v>
      </c>
      <c r="AT540" s="17">
        <v>5.2484524584805403E-2</v>
      </c>
      <c r="AU540" s="17">
        <v>3.8852301769888901E-2</v>
      </c>
      <c r="AV540" s="17"/>
      <c r="AW540" s="17" t="s">
        <v>234</v>
      </c>
      <c r="AX540" s="17">
        <v>0.120168233972499</v>
      </c>
      <c r="AY540" s="17">
        <v>5.8777839845524503E-2</v>
      </c>
      <c r="AZ540" s="17">
        <v>1.6147391172804899E-2</v>
      </c>
      <c r="BA540" s="17">
        <v>4.7600401453676201E-2</v>
      </c>
      <c r="BB540" s="17">
        <v>7.8932538500136196E-3</v>
      </c>
      <c r="BC540" s="17">
        <v>0</v>
      </c>
      <c r="BD540" s="17">
        <v>0</v>
      </c>
      <c r="BE540" s="17">
        <v>2.1918216820912901E-2</v>
      </c>
      <c r="BF540" s="17">
        <v>0</v>
      </c>
      <c r="BG540" s="17">
        <v>0</v>
      </c>
      <c r="BH540" s="17">
        <v>4.02251880599915E-2</v>
      </c>
      <c r="BI540" s="17">
        <v>3.8318941302822297E-2</v>
      </c>
      <c r="BJ540" s="17">
        <v>1.8234226794971699E-2</v>
      </c>
      <c r="BK540" s="17">
        <v>0</v>
      </c>
      <c r="BL540" s="17">
        <v>1.7014116018590299E-2</v>
      </c>
      <c r="BM540" s="17"/>
      <c r="BN540" s="17">
        <v>1.1552529125489401E-2</v>
      </c>
      <c r="BO540" s="17">
        <v>3.8686349779229197E-2</v>
      </c>
      <c r="BP540" s="17"/>
      <c r="BQ540" s="17">
        <v>1.51625093995053E-2</v>
      </c>
      <c r="BR540" s="17">
        <v>1.9570805834328998E-2</v>
      </c>
      <c r="BS540" s="17"/>
      <c r="BT540" s="17">
        <v>4.8429826269620396E-3</v>
      </c>
      <c r="BU540" s="17"/>
      <c r="BV540" s="17">
        <v>3.3062025818496397E-2</v>
      </c>
      <c r="BW540" s="17">
        <v>2.5211371391075401E-2</v>
      </c>
      <c r="BX540" s="17">
        <v>1.87591308586131E-2</v>
      </c>
      <c r="BY540" s="17"/>
      <c r="BZ540" s="17">
        <v>2.3556131304881999E-2</v>
      </c>
      <c r="CA540" s="17">
        <v>2.8054256872345001E-2</v>
      </c>
      <c r="CB540" s="17">
        <v>1.93097740547628E-2</v>
      </c>
      <c r="CC540" s="17">
        <v>2.0342277578473501E-2</v>
      </c>
      <c r="CD540" s="17">
        <v>1.8229954569176199E-2</v>
      </c>
      <c r="CE540" s="17">
        <v>0</v>
      </c>
      <c r="CF540" s="17">
        <v>1.4607929662271001E-2</v>
      </c>
      <c r="CG540" s="17"/>
      <c r="CH540" s="17">
        <v>6.4356206793305297E-3</v>
      </c>
      <c r="CI540" s="17">
        <v>1.26297941093049E-2</v>
      </c>
      <c r="CJ540" s="17">
        <v>2.9191358184691301E-2</v>
      </c>
      <c r="CK540" s="17">
        <v>4.8028653997118503E-2</v>
      </c>
      <c r="CL540" s="17">
        <v>0</v>
      </c>
    </row>
    <row r="541" spans="2:90" x14ac:dyDescent="0.3">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row>
    <row r="542" spans="2:90" x14ac:dyDescent="0.3">
      <c r="B542" s="6" t="s">
        <v>286</v>
      </c>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row>
    <row r="543" spans="2:90" ht="28.8" x14ac:dyDescent="0.3">
      <c r="B543" s="25" t="s">
        <v>804</v>
      </c>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row>
    <row r="544" spans="2:90" x14ac:dyDescent="0.3">
      <c r="B544" t="s">
        <v>279</v>
      </c>
      <c r="C544" s="17">
        <v>0.13785156724522499</v>
      </c>
      <c r="D544" s="17">
        <v>0.146956797334623</v>
      </c>
      <c r="E544" s="17">
        <v>0.12911636471520599</v>
      </c>
      <c r="F544" s="17"/>
      <c r="G544" s="17">
        <v>0.14230635067101399</v>
      </c>
      <c r="H544" s="17">
        <v>0.15809340120681101</v>
      </c>
      <c r="I544" s="17">
        <v>0.13542794736284</v>
      </c>
      <c r="J544" s="17">
        <v>0.137304010028029</v>
      </c>
      <c r="K544" s="17">
        <v>0.114978708708911</v>
      </c>
      <c r="L544" s="17">
        <v>0.10859657687787901</v>
      </c>
      <c r="M544" s="17"/>
      <c r="N544" s="17">
        <v>0.154932282088142</v>
      </c>
      <c r="O544" s="17">
        <v>0.15054648042045199</v>
      </c>
      <c r="P544" s="17">
        <v>0.117435129899383</v>
      </c>
      <c r="Q544" s="17">
        <v>0.11565472948822</v>
      </c>
      <c r="R544" s="17"/>
      <c r="S544" s="17">
        <v>0.14267710860539001</v>
      </c>
      <c r="T544" s="17">
        <v>0.123939649234845</v>
      </c>
      <c r="U544" s="17">
        <v>0.16031459062453801</v>
      </c>
      <c r="V544" s="17">
        <v>0.12511208855295999</v>
      </c>
      <c r="W544" s="17">
        <v>0.198281475073838</v>
      </c>
      <c r="X544" s="17">
        <v>0.122696299694473</v>
      </c>
      <c r="Y544" s="17">
        <v>0.121808761778208</v>
      </c>
      <c r="Z544" s="17">
        <v>0.134728671860255</v>
      </c>
      <c r="AA544" s="17">
        <v>0.12159481716798499</v>
      </c>
      <c r="AB544" s="17">
        <v>0.131747642755702</v>
      </c>
      <c r="AC544" s="17">
        <v>0.210873648561439</v>
      </c>
      <c r="AD544" s="17">
        <v>6.5512954661596998E-2</v>
      </c>
      <c r="AE544" s="17"/>
      <c r="AF544" s="17">
        <v>0.115106702979799</v>
      </c>
      <c r="AG544" s="17">
        <v>0.133154907117737</v>
      </c>
      <c r="AH544" s="17">
        <v>0.171219222406535</v>
      </c>
      <c r="AI544" s="17"/>
      <c r="AJ544" s="17">
        <v>0.14800263098104499</v>
      </c>
      <c r="AK544" s="17">
        <v>0.13545649189518699</v>
      </c>
      <c r="AL544" s="17">
        <v>0.100702220092298</v>
      </c>
      <c r="AM544" s="17">
        <v>0.14053061059317501</v>
      </c>
      <c r="AN544" s="17">
        <v>0.15394542127903299</v>
      </c>
      <c r="AO544" s="17"/>
      <c r="AP544" s="17">
        <v>0.14320570905993699</v>
      </c>
      <c r="AQ544" s="17">
        <v>0.15630673320243499</v>
      </c>
      <c r="AR544" s="17">
        <v>0.110201996925398</v>
      </c>
      <c r="AS544" s="17">
        <v>0.122038092387814</v>
      </c>
      <c r="AT544" s="17">
        <v>0.15859420740137101</v>
      </c>
      <c r="AU544" s="17">
        <v>0.12561597327131399</v>
      </c>
      <c r="AV544" s="17"/>
      <c r="AW544" s="17" t="s">
        <v>234</v>
      </c>
      <c r="AX544" s="17">
        <v>0</v>
      </c>
      <c r="AY544" s="17">
        <v>3.2758950134392201E-2</v>
      </c>
      <c r="AZ544" s="17">
        <v>6.9348337854722303E-2</v>
      </c>
      <c r="BA544" s="17">
        <v>0.13219590177438301</v>
      </c>
      <c r="BB544" s="17">
        <v>0.10869651259056699</v>
      </c>
      <c r="BC544" s="17">
        <v>0.15986188756620401</v>
      </c>
      <c r="BD544" s="17">
        <v>0.13241884983386501</v>
      </c>
      <c r="BE544" s="17">
        <v>0.12629531161212801</v>
      </c>
      <c r="BF544" s="17">
        <v>7.4022155403419901E-2</v>
      </c>
      <c r="BG544" s="17">
        <v>0.19218721930521801</v>
      </c>
      <c r="BH544" s="17">
        <v>0.131042474468617</v>
      </c>
      <c r="BI544" s="17">
        <v>0.21776105477691801</v>
      </c>
      <c r="BJ544" s="17">
        <v>0.244684688007968</v>
      </c>
      <c r="BK544" s="17">
        <v>0.22490848217248399</v>
      </c>
      <c r="BL544" s="17">
        <v>0.17430532739385901</v>
      </c>
      <c r="BM544" s="17"/>
      <c r="BN544" s="17">
        <v>0.12591298054936301</v>
      </c>
      <c r="BO544" s="17">
        <v>0.15523593796759899</v>
      </c>
      <c r="BP544" s="17"/>
      <c r="BQ544" s="17">
        <v>0.15013178130989499</v>
      </c>
      <c r="BR544" s="17">
        <v>0.128728992888165</v>
      </c>
      <c r="BS544" s="17"/>
      <c r="BT544" s="17">
        <v>0.128551662524341</v>
      </c>
      <c r="BU544" s="17"/>
      <c r="BV544" s="17">
        <v>0.11197424436940701</v>
      </c>
      <c r="BW544" s="17">
        <v>0.12241786023032999</v>
      </c>
      <c r="BX544" s="17">
        <v>0.149684349420281</v>
      </c>
      <c r="BY544" s="17"/>
      <c r="BZ544" s="17">
        <v>0.16944710121047399</v>
      </c>
      <c r="CA544" s="17">
        <v>5.3695482431438298E-2</v>
      </c>
      <c r="CB544" s="17">
        <v>9.7233803147292103E-2</v>
      </c>
      <c r="CC544" s="17">
        <v>0.10732129071252799</v>
      </c>
      <c r="CD544" s="17">
        <v>0.17364684721999599</v>
      </c>
      <c r="CE544" s="17">
        <v>0.14396466360342899</v>
      </c>
      <c r="CF544" s="17">
        <v>0.21399201402182899</v>
      </c>
      <c r="CG544" s="17"/>
      <c r="CH544" s="17">
        <v>0.18369187639665299</v>
      </c>
      <c r="CI544" s="17">
        <v>0.17551732539805101</v>
      </c>
      <c r="CJ544" s="17">
        <v>0.103828090784958</v>
      </c>
      <c r="CK544" s="17">
        <v>8.9234652208019599E-2</v>
      </c>
      <c r="CL544" s="17">
        <v>0.17246480518552801</v>
      </c>
    </row>
    <row r="545" spans="2:90" x14ac:dyDescent="0.3">
      <c r="B545" t="s">
        <v>270</v>
      </c>
      <c r="C545" s="17">
        <v>0.27998013571536101</v>
      </c>
      <c r="D545" s="17">
        <v>0.29590530508075902</v>
      </c>
      <c r="E545" s="17">
        <v>0.26337069727006102</v>
      </c>
      <c r="F545" s="17"/>
      <c r="G545" s="17">
        <v>0.23446814488540799</v>
      </c>
      <c r="H545" s="17">
        <v>0.221894148415515</v>
      </c>
      <c r="I545" s="17">
        <v>0.29472552351055498</v>
      </c>
      <c r="J545" s="17">
        <v>0.30718908997439698</v>
      </c>
      <c r="K545" s="17">
        <v>0.33366997861112702</v>
      </c>
      <c r="L545" s="17">
        <v>0.34788937367279199</v>
      </c>
      <c r="M545" s="17"/>
      <c r="N545" s="17">
        <v>0.28776827532411903</v>
      </c>
      <c r="O545" s="17">
        <v>0.297096504986466</v>
      </c>
      <c r="P545" s="17">
        <v>0.255301503765752</v>
      </c>
      <c r="Q545" s="17">
        <v>0.27294609805150699</v>
      </c>
      <c r="R545" s="17"/>
      <c r="S545" s="17">
        <v>0.20496686363594299</v>
      </c>
      <c r="T545" s="17">
        <v>0.24935926717218901</v>
      </c>
      <c r="U545" s="17">
        <v>0.29431348578814598</v>
      </c>
      <c r="V545" s="17">
        <v>0.28307146512895698</v>
      </c>
      <c r="W545" s="17">
        <v>0.244642490926644</v>
      </c>
      <c r="X545" s="17">
        <v>0.29997373281767697</v>
      </c>
      <c r="Y545" s="17">
        <v>0.28438498573624299</v>
      </c>
      <c r="Z545" s="17">
        <v>0.254792753168746</v>
      </c>
      <c r="AA545" s="17">
        <v>0.31476246353271498</v>
      </c>
      <c r="AB545" s="17">
        <v>0.33353828139208402</v>
      </c>
      <c r="AC545" s="17">
        <v>0.27756560246359102</v>
      </c>
      <c r="AD545" s="17">
        <v>0.51030188399939902</v>
      </c>
      <c r="AE545" s="17"/>
      <c r="AF545" s="17">
        <v>0.30247169888794601</v>
      </c>
      <c r="AG545" s="17">
        <v>0.278555336386962</v>
      </c>
      <c r="AH545" s="17">
        <v>0.28087507560145603</v>
      </c>
      <c r="AI545" s="17"/>
      <c r="AJ545" s="17">
        <v>0.247245717482768</v>
      </c>
      <c r="AK545" s="17">
        <v>0.290997022418514</v>
      </c>
      <c r="AL545" s="17">
        <v>0.27962289946612301</v>
      </c>
      <c r="AM545" s="17">
        <v>0.29300012989802199</v>
      </c>
      <c r="AN545" s="17">
        <v>0.24233370775944199</v>
      </c>
      <c r="AO545" s="17"/>
      <c r="AP545" s="17">
        <v>0.279485855441864</v>
      </c>
      <c r="AQ545" s="17">
        <v>0.23392693043914101</v>
      </c>
      <c r="AR545" s="17">
        <v>0.28261745586063097</v>
      </c>
      <c r="AS545" s="17">
        <v>0.29692387286030397</v>
      </c>
      <c r="AT545" s="17">
        <v>0.26671906378995103</v>
      </c>
      <c r="AU545" s="17">
        <v>0.33650584332037298</v>
      </c>
      <c r="AV545" s="17"/>
      <c r="AW545" s="17" t="s">
        <v>234</v>
      </c>
      <c r="AX545" s="17">
        <v>0.19569073063219999</v>
      </c>
      <c r="AY545" s="17">
        <v>0.19995471887250099</v>
      </c>
      <c r="AZ545" s="17">
        <v>0.27250183554957702</v>
      </c>
      <c r="BA545" s="17">
        <v>0.20605842322106299</v>
      </c>
      <c r="BB545" s="17">
        <v>0.25353718534506198</v>
      </c>
      <c r="BC545" s="17">
        <v>0.25790540754285501</v>
      </c>
      <c r="BD545" s="17">
        <v>0.28207627059795598</v>
      </c>
      <c r="BE545" s="17">
        <v>0.36936197087823103</v>
      </c>
      <c r="BF545" s="17">
        <v>0.356821727665463</v>
      </c>
      <c r="BG545" s="17">
        <v>0.31057361334345901</v>
      </c>
      <c r="BH545" s="17">
        <v>0.36205322027686898</v>
      </c>
      <c r="BI545" s="17">
        <v>0.27147507165154899</v>
      </c>
      <c r="BJ545" s="17">
        <v>0.29507915935590801</v>
      </c>
      <c r="BK545" s="17">
        <v>0.38608527640693902</v>
      </c>
      <c r="BL545" s="17">
        <v>0.28802205015391302</v>
      </c>
      <c r="BM545" s="17"/>
      <c r="BN545" s="17">
        <v>0.302876689672676</v>
      </c>
      <c r="BO545" s="17">
        <v>0.24187825638195501</v>
      </c>
      <c r="BP545" s="17"/>
      <c r="BQ545" s="17">
        <v>0.27663540581041601</v>
      </c>
      <c r="BR545" s="17">
        <v>0.31241630761765798</v>
      </c>
      <c r="BS545" s="17"/>
      <c r="BT545" s="17">
        <v>0.270940673977905</v>
      </c>
      <c r="BU545" s="17"/>
      <c r="BV545" s="17">
        <v>0.241092429617242</v>
      </c>
      <c r="BW545" s="17">
        <v>0.25145941420088802</v>
      </c>
      <c r="BX545" s="17">
        <v>0.306017466487431</v>
      </c>
      <c r="BY545" s="17"/>
      <c r="BZ545" s="17">
        <v>0.25242644240637202</v>
      </c>
      <c r="CA545" s="17">
        <v>0.172003875576656</v>
      </c>
      <c r="CB545" s="17">
        <v>0.29866952655124901</v>
      </c>
      <c r="CC545" s="17">
        <v>0.27525875352607698</v>
      </c>
      <c r="CD545" s="17">
        <v>0.296605943218051</v>
      </c>
      <c r="CE545" s="17">
        <v>0.36456525795710998</v>
      </c>
      <c r="CF545" s="17">
        <v>0.320626584137228</v>
      </c>
      <c r="CG545" s="17"/>
      <c r="CH545" s="17">
        <v>0.208072466541039</v>
      </c>
      <c r="CI545" s="17">
        <v>0.327977727571029</v>
      </c>
      <c r="CJ545" s="17">
        <v>0.28352138248980802</v>
      </c>
      <c r="CK545" s="17">
        <v>0.23146613761402099</v>
      </c>
      <c r="CL545" s="17">
        <v>0.18275142569111999</v>
      </c>
    </row>
    <row r="546" spans="2:90" x14ac:dyDescent="0.3">
      <c r="B546" t="s">
        <v>280</v>
      </c>
      <c r="C546" s="17">
        <v>0.17132211309230799</v>
      </c>
      <c r="D546" s="17">
        <v>0.16860066348487501</v>
      </c>
      <c r="E546" s="17">
        <v>0.176058787208622</v>
      </c>
      <c r="F546" s="17"/>
      <c r="G546" s="17">
        <v>0.18259366376344699</v>
      </c>
      <c r="H546" s="17">
        <v>0.24448927333326401</v>
      </c>
      <c r="I546" s="17">
        <v>0.122935605528492</v>
      </c>
      <c r="J546" s="17">
        <v>0.19149144535750801</v>
      </c>
      <c r="K546" s="17">
        <v>0.107425223355578</v>
      </c>
      <c r="L546" s="17">
        <v>0.115315339947399</v>
      </c>
      <c r="M546" s="17"/>
      <c r="N546" s="17">
        <v>0.200893365006</v>
      </c>
      <c r="O546" s="17">
        <v>0.165329098002509</v>
      </c>
      <c r="P546" s="17">
        <v>0.136596136639098</v>
      </c>
      <c r="Q546" s="17">
        <v>0.168997919815392</v>
      </c>
      <c r="R546" s="17"/>
      <c r="S546" s="17">
        <v>0.20309171476885701</v>
      </c>
      <c r="T546" s="17">
        <v>0.21488243553138101</v>
      </c>
      <c r="U546" s="17">
        <v>0.125027220798482</v>
      </c>
      <c r="V546" s="17">
        <v>0.17321884443376701</v>
      </c>
      <c r="W546" s="17">
        <v>0.118546195919534</v>
      </c>
      <c r="X546" s="17">
        <v>0.130660284399823</v>
      </c>
      <c r="Y546" s="17">
        <v>0.12676911602163499</v>
      </c>
      <c r="Z546" s="17">
        <v>0.22073939729028599</v>
      </c>
      <c r="AA546" s="17">
        <v>0.18613612350374301</v>
      </c>
      <c r="AB546" s="17">
        <v>0.20624727018862199</v>
      </c>
      <c r="AC546" s="17">
        <v>0.14841065479965099</v>
      </c>
      <c r="AD546" s="17">
        <v>9.0404591739085605E-2</v>
      </c>
      <c r="AE546" s="17"/>
      <c r="AF546" s="17">
        <v>0.13282753207414599</v>
      </c>
      <c r="AG546" s="17">
        <v>0.20714490748539499</v>
      </c>
      <c r="AH546" s="17">
        <v>0.13390400745353201</v>
      </c>
      <c r="AI546" s="17"/>
      <c r="AJ546" s="17">
        <v>0.13076818247923599</v>
      </c>
      <c r="AK546" s="17">
        <v>0.20796961697967301</v>
      </c>
      <c r="AL546" s="17">
        <v>0.175266670476832</v>
      </c>
      <c r="AM546" s="17">
        <v>0.135485460985833</v>
      </c>
      <c r="AN546" s="17">
        <v>0.199071482250707</v>
      </c>
      <c r="AO546" s="17"/>
      <c r="AP546" s="17">
        <v>0.211091870411136</v>
      </c>
      <c r="AQ546" s="17">
        <v>0.14982120593953099</v>
      </c>
      <c r="AR546" s="17">
        <v>0.20355272469750299</v>
      </c>
      <c r="AS546" s="17">
        <v>0.137477687131598</v>
      </c>
      <c r="AT546" s="17">
        <v>0.216637018245456</v>
      </c>
      <c r="AU546" s="17">
        <v>0.102443419014184</v>
      </c>
      <c r="AV546" s="17"/>
      <c r="AW546" s="17" t="s">
        <v>234</v>
      </c>
      <c r="AX546" s="17">
        <v>0.15130464162585899</v>
      </c>
      <c r="AY546" s="17">
        <v>9.9987017745131399E-2</v>
      </c>
      <c r="AZ546" s="17">
        <v>9.6178387135701399E-2</v>
      </c>
      <c r="BA546" s="17">
        <v>0.13056843039038701</v>
      </c>
      <c r="BB546" s="17">
        <v>0.28404930773868903</v>
      </c>
      <c r="BC546" s="17">
        <v>0.143325067161686</v>
      </c>
      <c r="BD546" s="17">
        <v>0.13583367797361301</v>
      </c>
      <c r="BE546" s="17">
        <v>0.18760361956353</v>
      </c>
      <c r="BF546" s="17">
        <v>0.210557647142914</v>
      </c>
      <c r="BG546" s="17">
        <v>0.152342420241531</v>
      </c>
      <c r="BH546" s="17">
        <v>0.18048902540248701</v>
      </c>
      <c r="BI546" s="17">
        <v>0.14913001730783099</v>
      </c>
      <c r="BJ546" s="17">
        <v>0.191193260031888</v>
      </c>
      <c r="BK546" s="17">
        <v>8.7474661967125195E-2</v>
      </c>
      <c r="BL546" s="17">
        <v>0.23986439582025801</v>
      </c>
      <c r="BM546" s="17"/>
      <c r="BN546" s="17">
        <v>0.185316551064623</v>
      </c>
      <c r="BO546" s="17">
        <v>0.1518574410405</v>
      </c>
      <c r="BP546" s="17"/>
      <c r="BQ546" s="17">
        <v>0.217834522135192</v>
      </c>
      <c r="BR546" s="17">
        <v>0.18351230929881401</v>
      </c>
      <c r="BS546" s="17"/>
      <c r="BT546" s="17">
        <v>0.26139669312186797</v>
      </c>
      <c r="BU546" s="17"/>
      <c r="BV546" s="17">
        <v>0.155172323606315</v>
      </c>
      <c r="BW546" s="17">
        <v>0.219868268245443</v>
      </c>
      <c r="BX546" s="17">
        <v>0.16500646579366601</v>
      </c>
      <c r="BY546" s="17"/>
      <c r="BZ546" s="17">
        <v>0.16126831399393701</v>
      </c>
      <c r="CA546" s="17">
        <v>0.23098033895358699</v>
      </c>
      <c r="CB546" s="17">
        <v>0.17379940414401801</v>
      </c>
      <c r="CC546" s="17">
        <v>0.176350408729502</v>
      </c>
      <c r="CD546" s="17">
        <v>0.15995698451554699</v>
      </c>
      <c r="CE546" s="17">
        <v>0.146099346719363</v>
      </c>
      <c r="CF546" s="17">
        <v>0.17940011153392199</v>
      </c>
      <c r="CG546" s="17"/>
      <c r="CH546" s="17">
        <v>0.19314369681223501</v>
      </c>
      <c r="CI546" s="17">
        <v>0.154854167270573</v>
      </c>
      <c r="CJ546" s="17">
        <v>0.19959010977229899</v>
      </c>
      <c r="CK546" s="17">
        <v>0.13566886973372699</v>
      </c>
      <c r="CL546" s="17">
        <v>0.11085497973134199</v>
      </c>
    </row>
    <row r="547" spans="2:90" x14ac:dyDescent="0.3">
      <c r="B547" t="s">
        <v>281</v>
      </c>
      <c r="C547" s="17">
        <v>9.0354053636459E-2</v>
      </c>
      <c r="D547" s="17">
        <v>0.111046410016678</v>
      </c>
      <c r="E547" s="17">
        <v>6.8272762661446398E-2</v>
      </c>
      <c r="F547" s="17"/>
      <c r="G547" s="17">
        <v>0.17574427531769299</v>
      </c>
      <c r="H547" s="17">
        <v>0.110838681350361</v>
      </c>
      <c r="I547" s="17">
        <v>0.112384672236649</v>
      </c>
      <c r="J547" s="17">
        <v>4.1576369544502702E-2</v>
      </c>
      <c r="K547" s="17">
        <v>3.8348374986278903E-2</v>
      </c>
      <c r="L547" s="17">
        <v>0</v>
      </c>
      <c r="M547" s="17"/>
      <c r="N547" s="17">
        <v>9.6586996594537594E-2</v>
      </c>
      <c r="O547" s="17">
        <v>8.7651933542591001E-2</v>
      </c>
      <c r="P547" s="17">
        <v>0.11273521583493901</v>
      </c>
      <c r="Q547" s="17">
        <v>6.0259305712240599E-2</v>
      </c>
      <c r="R547" s="17"/>
      <c r="S547" s="17">
        <v>0.111581052405666</v>
      </c>
      <c r="T547" s="17">
        <v>7.5355247377398293E-2</v>
      </c>
      <c r="U547" s="17">
        <v>4.5795467076676699E-2</v>
      </c>
      <c r="V547" s="17">
        <v>3.4855510400543098E-2</v>
      </c>
      <c r="W547" s="17">
        <v>0.13468915328995401</v>
      </c>
      <c r="X547" s="17">
        <v>0.14700620224886601</v>
      </c>
      <c r="Y547" s="17">
        <v>0.118274939463571</v>
      </c>
      <c r="Z547" s="17">
        <v>0.10306715757177699</v>
      </c>
      <c r="AA547" s="17">
        <v>0.10392184871168</v>
      </c>
      <c r="AB547" s="17">
        <v>3.7333192251470498E-2</v>
      </c>
      <c r="AC547" s="17">
        <v>8.5525409046596404E-2</v>
      </c>
      <c r="AD547" s="17">
        <v>6.5679413547044596E-2</v>
      </c>
      <c r="AE547" s="17"/>
      <c r="AF547" s="17">
        <v>8.8480136525776895E-2</v>
      </c>
      <c r="AG547" s="17">
        <v>7.5842699477043196E-2</v>
      </c>
      <c r="AH547" s="17">
        <v>0.10770406632243899</v>
      </c>
      <c r="AI547" s="17"/>
      <c r="AJ547" s="17">
        <v>0.134316986825259</v>
      </c>
      <c r="AK547" s="17">
        <v>9.4387372059983696E-2</v>
      </c>
      <c r="AL547" s="17">
        <v>5.23396350841824E-2</v>
      </c>
      <c r="AM547" s="17">
        <v>8.0950331680925997E-2</v>
      </c>
      <c r="AN547" s="17">
        <v>7.6436210550578004E-2</v>
      </c>
      <c r="AO547" s="17"/>
      <c r="AP547" s="17">
        <v>0.11689065497374</v>
      </c>
      <c r="AQ547" s="17">
        <v>0.143369422083029</v>
      </c>
      <c r="AR547" s="17">
        <v>4.42651423053338E-2</v>
      </c>
      <c r="AS547" s="17">
        <v>8.0525873555830504E-2</v>
      </c>
      <c r="AT547" s="17">
        <v>5.9634187281134898E-2</v>
      </c>
      <c r="AU547" s="17">
        <v>3.8406770278130498E-2</v>
      </c>
      <c r="AV547" s="17"/>
      <c r="AW547" s="17" t="s">
        <v>234</v>
      </c>
      <c r="AX547" s="17">
        <v>9.5559363528044297E-2</v>
      </c>
      <c r="AY547" s="17">
        <v>0.14565933378493201</v>
      </c>
      <c r="AZ547" s="17">
        <v>9.0309297873926303E-2</v>
      </c>
      <c r="BA547" s="17">
        <v>0.12635158796558399</v>
      </c>
      <c r="BB547" s="17">
        <v>5.6483870296307297E-2</v>
      </c>
      <c r="BC547" s="17">
        <v>0.113988660966951</v>
      </c>
      <c r="BD547" s="17">
        <v>0.107377162147687</v>
      </c>
      <c r="BE547" s="17">
        <v>8.9557797116337101E-2</v>
      </c>
      <c r="BF547" s="17">
        <v>7.3286942515267503E-2</v>
      </c>
      <c r="BG547" s="17">
        <v>4.5961593699747401E-2</v>
      </c>
      <c r="BH547" s="17">
        <v>8.0750030108995896E-2</v>
      </c>
      <c r="BI547" s="17">
        <v>0.115476626038112</v>
      </c>
      <c r="BJ547" s="17">
        <v>0.100529018019222</v>
      </c>
      <c r="BK547" s="17">
        <v>8.8729218208177196E-2</v>
      </c>
      <c r="BL547" s="17">
        <v>8.1853256048669096E-2</v>
      </c>
      <c r="BM547" s="17"/>
      <c r="BN547" s="17">
        <v>9.9695946444256694E-2</v>
      </c>
      <c r="BO547" s="17">
        <v>7.8315592530967704E-2</v>
      </c>
      <c r="BP547" s="17"/>
      <c r="BQ547" s="17">
        <v>0.11646899395656</v>
      </c>
      <c r="BR547" s="17">
        <v>5.2128961070251702E-2</v>
      </c>
      <c r="BS547" s="17"/>
      <c r="BT547" s="17">
        <v>0.11297379945404599</v>
      </c>
      <c r="BU547" s="17"/>
      <c r="BV547" s="17">
        <v>7.9406456408930695E-2</v>
      </c>
      <c r="BW547" s="17">
        <v>9.3224506482346897E-2</v>
      </c>
      <c r="BX547" s="17">
        <v>8.74237651475651E-2</v>
      </c>
      <c r="BY547" s="17"/>
      <c r="BZ547" s="17">
        <v>3.9682434281164802E-2</v>
      </c>
      <c r="CA547" s="17">
        <v>9.3102907645489605E-2</v>
      </c>
      <c r="CB547" s="17">
        <v>5.9856514441648398E-2</v>
      </c>
      <c r="CC547" s="17">
        <v>0.16551236618528001</v>
      </c>
      <c r="CD547" s="17">
        <v>8.9683121274260702E-2</v>
      </c>
      <c r="CE547" s="17">
        <v>8.9226423715675907E-2</v>
      </c>
      <c r="CF547" s="17">
        <v>9.0858769055813193E-2</v>
      </c>
      <c r="CG547" s="17"/>
      <c r="CH547" s="17">
        <v>0.12494137368909</v>
      </c>
      <c r="CI547" s="17">
        <v>0.102911517022638</v>
      </c>
      <c r="CJ547" s="17">
        <v>7.0267471562026798E-2</v>
      </c>
      <c r="CK547" s="17">
        <v>9.0555307528529999E-2</v>
      </c>
      <c r="CL547" s="17">
        <v>6.6777186735457197E-2</v>
      </c>
    </row>
    <row r="548" spans="2:90" x14ac:dyDescent="0.3">
      <c r="B548" t="s">
        <v>282</v>
      </c>
      <c r="C548" s="17">
        <v>4.1679099551958199E-2</v>
      </c>
      <c r="D548" s="17">
        <v>4.92760432419466E-2</v>
      </c>
      <c r="E548" s="17">
        <v>3.3657315985309501E-2</v>
      </c>
      <c r="F548" s="17"/>
      <c r="G548" s="17">
        <v>5.5045370565636603E-2</v>
      </c>
      <c r="H548" s="17">
        <v>6.0940032951201303E-2</v>
      </c>
      <c r="I548" s="17">
        <v>6.83546932184812E-2</v>
      </c>
      <c r="J548" s="17">
        <v>1.6307279679144301E-2</v>
      </c>
      <c r="K548" s="17">
        <v>5.4338019616208596E-3</v>
      </c>
      <c r="L548" s="17">
        <v>0</v>
      </c>
      <c r="M548" s="17"/>
      <c r="N548" s="17">
        <v>6.3156712132320394E-2</v>
      </c>
      <c r="O548" s="17">
        <v>2.8723876913892301E-2</v>
      </c>
      <c r="P548" s="17">
        <v>3.1446946527200897E-2</v>
      </c>
      <c r="Q548" s="17">
        <v>3.7804023903174902E-2</v>
      </c>
      <c r="R548" s="17"/>
      <c r="S548" s="17">
        <v>6.7597957887065796E-2</v>
      </c>
      <c r="T548" s="17">
        <v>2.3782827608726E-2</v>
      </c>
      <c r="U548" s="17">
        <v>3.8097571086506E-2</v>
      </c>
      <c r="V548" s="17">
        <v>5.0868927865578402E-2</v>
      </c>
      <c r="W548" s="17">
        <v>4.0989409920265597E-2</v>
      </c>
      <c r="X548" s="17">
        <v>4.2632495025086502E-2</v>
      </c>
      <c r="Y548" s="17">
        <v>3.4790564627300902E-2</v>
      </c>
      <c r="Z548" s="17">
        <v>3.4261910022136001E-2</v>
      </c>
      <c r="AA548" s="17">
        <v>4.9110419043061501E-2</v>
      </c>
      <c r="AB548" s="17">
        <v>3.2188505326316001E-2</v>
      </c>
      <c r="AC548" s="17">
        <v>1.6915590608452599E-2</v>
      </c>
      <c r="AD548" s="17">
        <v>2.3156693690451799E-2</v>
      </c>
      <c r="AE548" s="17"/>
      <c r="AF548" s="17">
        <v>4.0176010899393599E-2</v>
      </c>
      <c r="AG548" s="17">
        <v>4.2399526513602397E-2</v>
      </c>
      <c r="AH548" s="17">
        <v>4.5201071555678103E-2</v>
      </c>
      <c r="AI548" s="17"/>
      <c r="AJ548" s="17">
        <v>7.9078450057428903E-2</v>
      </c>
      <c r="AK548" s="17">
        <v>3.8918728512575503E-2</v>
      </c>
      <c r="AL548" s="17">
        <v>7.7276092359918197E-2</v>
      </c>
      <c r="AM548" s="17">
        <v>1.89150599863218E-2</v>
      </c>
      <c r="AN548" s="17">
        <v>6.1245565108919799E-2</v>
      </c>
      <c r="AO548" s="17"/>
      <c r="AP548" s="17">
        <v>4.3380789055061701E-2</v>
      </c>
      <c r="AQ548" s="17">
        <v>8.1653215593693401E-2</v>
      </c>
      <c r="AR548" s="17">
        <v>7.0184881774111696E-2</v>
      </c>
      <c r="AS548" s="17">
        <v>3.4962971082111403E-2</v>
      </c>
      <c r="AT548" s="17">
        <v>1.34788645563538E-2</v>
      </c>
      <c r="AU548" s="17">
        <v>0</v>
      </c>
      <c r="AV548" s="17"/>
      <c r="AW548" s="17" t="s">
        <v>234</v>
      </c>
      <c r="AX548" s="17">
        <v>0</v>
      </c>
      <c r="AY548" s="17">
        <v>5.71834633327028E-2</v>
      </c>
      <c r="AZ548" s="17">
        <v>0</v>
      </c>
      <c r="BA548" s="17">
        <v>5.1565378425026301E-2</v>
      </c>
      <c r="BB548" s="17">
        <v>6.6822254389359102E-3</v>
      </c>
      <c r="BC548" s="17">
        <v>2.31091038537443E-2</v>
      </c>
      <c r="BD548" s="17">
        <v>4.0732909420860497E-2</v>
      </c>
      <c r="BE548" s="17">
        <v>5.9536316230615997E-2</v>
      </c>
      <c r="BF548" s="17">
        <v>4.0383661826588403E-2</v>
      </c>
      <c r="BG548" s="17">
        <v>5.7019435276511099E-2</v>
      </c>
      <c r="BH548" s="17">
        <v>4.9075023526899797E-2</v>
      </c>
      <c r="BI548" s="17">
        <v>5.8507244425934198E-2</v>
      </c>
      <c r="BJ548" s="17">
        <v>3.7938224883658098E-2</v>
      </c>
      <c r="BK548" s="17">
        <v>5.0038520025088497E-2</v>
      </c>
      <c r="BL548" s="17">
        <v>7.4703964968379694E-2</v>
      </c>
      <c r="BM548" s="17"/>
      <c r="BN548" s="17">
        <v>4.72336043839559E-2</v>
      </c>
      <c r="BO548" s="17">
        <v>3.4342126263324599E-2</v>
      </c>
      <c r="BP548" s="17"/>
      <c r="BQ548" s="17">
        <v>4.0163681174846699E-2</v>
      </c>
      <c r="BR548" s="17">
        <v>4.6771113977211197E-2</v>
      </c>
      <c r="BS548" s="17"/>
      <c r="BT548" s="17">
        <v>5.1819763847899901E-2</v>
      </c>
      <c r="BU548" s="17"/>
      <c r="BV548" s="17">
        <v>5.3507039937760702E-2</v>
      </c>
      <c r="BW548" s="17">
        <v>2.7784871669885001E-2</v>
      </c>
      <c r="BX548" s="17">
        <v>4.4925337765237799E-2</v>
      </c>
      <c r="BY548" s="17"/>
      <c r="BZ548" s="17">
        <v>6.8375770769724901E-3</v>
      </c>
      <c r="CA548" s="17">
        <v>1.8213406799504301E-2</v>
      </c>
      <c r="CB548" s="17">
        <v>4.4563870073510002E-2</v>
      </c>
      <c r="CC548" s="17">
        <v>5.3951641544561099E-2</v>
      </c>
      <c r="CD548" s="17">
        <v>3.5840437474627299E-2</v>
      </c>
      <c r="CE548" s="17">
        <v>7.8857862566434705E-2</v>
      </c>
      <c r="CF548" s="17">
        <v>5.6717508311657699E-2</v>
      </c>
      <c r="CG548" s="17"/>
      <c r="CH548" s="17">
        <v>0.11613913938557401</v>
      </c>
      <c r="CI548" s="17">
        <v>3.4695932907922E-2</v>
      </c>
      <c r="CJ548" s="17">
        <v>2.8597673696213501E-2</v>
      </c>
      <c r="CK548" s="17">
        <v>4.0365831846212501E-2</v>
      </c>
      <c r="CL548" s="17">
        <v>1.99009676115771E-2</v>
      </c>
    </row>
    <row r="549" spans="2:90" x14ac:dyDescent="0.3">
      <c r="B549" t="s">
        <v>283</v>
      </c>
      <c r="C549" s="17">
        <v>1.6204887850777502E-2</v>
      </c>
      <c r="D549" s="17">
        <v>1.43853124309708E-2</v>
      </c>
      <c r="E549" s="17">
        <v>1.83881658349592E-2</v>
      </c>
      <c r="F549" s="17"/>
      <c r="G549" s="17">
        <v>2.5744948252552701E-2</v>
      </c>
      <c r="H549" s="17">
        <v>2.4209277378989699E-2</v>
      </c>
      <c r="I549" s="17">
        <v>2.0649940104566802E-2</v>
      </c>
      <c r="J549" s="17">
        <v>7.3049821855929497E-3</v>
      </c>
      <c r="K549" s="17">
        <v>5.0403986016692602E-3</v>
      </c>
      <c r="L549" s="17">
        <v>0</v>
      </c>
      <c r="M549" s="17"/>
      <c r="N549" s="17">
        <v>1.4532236266590901E-2</v>
      </c>
      <c r="O549" s="17">
        <v>1.49581929459673E-2</v>
      </c>
      <c r="P549" s="17">
        <v>2.47775710384384E-2</v>
      </c>
      <c r="Q549" s="17">
        <v>1.1396859186715401E-2</v>
      </c>
      <c r="R549" s="17"/>
      <c r="S549" s="17">
        <v>2.8503841226030099E-2</v>
      </c>
      <c r="T549" s="17">
        <v>1.16259137682272E-2</v>
      </c>
      <c r="U549" s="17">
        <v>9.8455308317661402E-3</v>
      </c>
      <c r="V549" s="17">
        <v>1.91702256783612E-2</v>
      </c>
      <c r="W549" s="17">
        <v>9.5726952573922299E-3</v>
      </c>
      <c r="X549" s="17">
        <v>2.6373874166118302E-2</v>
      </c>
      <c r="Y549" s="17">
        <v>2.1876945838264401E-2</v>
      </c>
      <c r="Z549" s="17">
        <v>1.6859451643649801E-2</v>
      </c>
      <c r="AA549" s="17">
        <v>7.5163150128299697E-3</v>
      </c>
      <c r="AB549" s="17">
        <v>1.79424660002616E-2</v>
      </c>
      <c r="AC549" s="17">
        <v>0</v>
      </c>
      <c r="AD549" s="17">
        <v>0</v>
      </c>
      <c r="AE549" s="17"/>
      <c r="AF549" s="17">
        <v>1.9297188060189398E-2</v>
      </c>
      <c r="AG549" s="17">
        <v>2.3988821258294699E-2</v>
      </c>
      <c r="AH549" s="17">
        <v>0</v>
      </c>
      <c r="AI549" s="17"/>
      <c r="AJ549" s="17">
        <v>8.3618942502733905E-3</v>
      </c>
      <c r="AK549" s="17">
        <v>2.6066238435633798E-2</v>
      </c>
      <c r="AL549" s="17">
        <v>1.1337321505343299E-2</v>
      </c>
      <c r="AM549" s="17">
        <v>1.2496839149365399E-2</v>
      </c>
      <c r="AN549" s="17">
        <v>3.19384421700806E-2</v>
      </c>
      <c r="AO549" s="17"/>
      <c r="AP549" s="17">
        <v>3.4767045748783802E-2</v>
      </c>
      <c r="AQ549" s="17">
        <v>9.3715211048913099E-3</v>
      </c>
      <c r="AR549" s="17">
        <v>0</v>
      </c>
      <c r="AS549" s="17">
        <v>1.0479452691440501E-2</v>
      </c>
      <c r="AT549" s="17">
        <v>2.4328630123214699E-2</v>
      </c>
      <c r="AU549" s="17">
        <v>0</v>
      </c>
      <c r="AV549" s="17"/>
      <c r="AW549" s="17" t="s">
        <v>234</v>
      </c>
      <c r="AX549" s="17">
        <v>0</v>
      </c>
      <c r="AY549" s="17">
        <v>1.3610386841876701E-2</v>
      </c>
      <c r="AZ549" s="17">
        <v>1.5716268436983798E-2</v>
      </c>
      <c r="BA549" s="17">
        <v>8.7558814861412194E-3</v>
      </c>
      <c r="BB549" s="17">
        <v>1.6034191061755299E-2</v>
      </c>
      <c r="BC549" s="17">
        <v>2.5161333211382898E-2</v>
      </c>
      <c r="BD549" s="17">
        <v>2.7914105938536202E-2</v>
      </c>
      <c r="BE549" s="17">
        <v>1.26506378578807E-2</v>
      </c>
      <c r="BF549" s="17">
        <v>1.3514878444323799E-2</v>
      </c>
      <c r="BG549" s="17">
        <v>2.51592698290132E-2</v>
      </c>
      <c r="BH549" s="17">
        <v>1.3770133577831601E-2</v>
      </c>
      <c r="BI549" s="17">
        <v>1.4003821646371499E-2</v>
      </c>
      <c r="BJ549" s="17">
        <v>2.33622340415982E-2</v>
      </c>
      <c r="BK549" s="17">
        <v>2.3349300800072099E-2</v>
      </c>
      <c r="BL549" s="17">
        <v>7.535159696276E-3</v>
      </c>
      <c r="BM549" s="17"/>
      <c r="BN549" s="17">
        <v>1.6544736448251201E-2</v>
      </c>
      <c r="BO549" s="17">
        <v>1.59590872512895E-2</v>
      </c>
      <c r="BP549" s="17"/>
      <c r="BQ549" s="17">
        <v>3.9225854538524903E-2</v>
      </c>
      <c r="BR549" s="17">
        <v>0</v>
      </c>
      <c r="BS549" s="17"/>
      <c r="BT549" s="17">
        <v>2.4786139798414802E-2</v>
      </c>
      <c r="BU549" s="17"/>
      <c r="BV549" s="17">
        <v>8.1110145921300305E-3</v>
      </c>
      <c r="BW549" s="17">
        <v>2.2669441380845701E-2</v>
      </c>
      <c r="BX549" s="17">
        <v>1.49554422171247E-2</v>
      </c>
      <c r="BY549" s="17"/>
      <c r="BZ549" s="17">
        <v>7.7961864036679299E-3</v>
      </c>
      <c r="CA549" s="17">
        <v>1.1610922257912199E-2</v>
      </c>
      <c r="CB549" s="17">
        <v>5.8538122008025698E-3</v>
      </c>
      <c r="CC549" s="17">
        <v>4.9294437130847097E-3</v>
      </c>
      <c r="CD549" s="17">
        <v>3.3141211664774101E-2</v>
      </c>
      <c r="CE549" s="17">
        <v>1.72307175022385E-2</v>
      </c>
      <c r="CF549" s="17">
        <v>3.0898299931388901E-2</v>
      </c>
      <c r="CG549" s="17"/>
      <c r="CH549" s="17">
        <v>4.1328101906864097E-2</v>
      </c>
      <c r="CI549" s="17">
        <v>1.7816355279437E-2</v>
      </c>
      <c r="CJ549" s="17">
        <v>8.6134544260014403E-3</v>
      </c>
      <c r="CK549" s="17">
        <v>1.6408844672419001E-2</v>
      </c>
      <c r="CL549" s="17">
        <v>0</v>
      </c>
    </row>
    <row r="550" spans="2:90" x14ac:dyDescent="0.3">
      <c r="B550" t="s">
        <v>284</v>
      </c>
      <c r="C550" s="17">
        <v>8.2667920306909205E-3</v>
      </c>
      <c r="D550" s="17">
        <v>6.6285898037761696E-3</v>
      </c>
      <c r="E550" s="17">
        <v>1.0169198066415299E-2</v>
      </c>
      <c r="F550" s="17"/>
      <c r="G550" s="17">
        <v>9.9307238769822895E-3</v>
      </c>
      <c r="H550" s="17">
        <v>1.3009117526327199E-2</v>
      </c>
      <c r="I550" s="17">
        <v>3.6134020362440398E-3</v>
      </c>
      <c r="J550" s="17">
        <v>1.10709648562502E-2</v>
      </c>
      <c r="K550" s="17">
        <v>5.0462320985772101E-3</v>
      </c>
      <c r="L550" s="17">
        <v>0</v>
      </c>
      <c r="M550" s="17"/>
      <c r="N550" s="17">
        <v>8.6576667445499595E-3</v>
      </c>
      <c r="O550" s="17">
        <v>5.7087389908306203E-3</v>
      </c>
      <c r="P550" s="17">
        <v>7.3866563154145201E-3</v>
      </c>
      <c r="Q550" s="17">
        <v>1.2517019368207901E-2</v>
      </c>
      <c r="R550" s="17"/>
      <c r="S550" s="17">
        <v>1.2989957828329599E-2</v>
      </c>
      <c r="T550" s="17">
        <v>0</v>
      </c>
      <c r="U550" s="17">
        <v>2.02498580870944E-2</v>
      </c>
      <c r="V550" s="17">
        <v>0</v>
      </c>
      <c r="W550" s="17">
        <v>0</v>
      </c>
      <c r="X550" s="17">
        <v>9.0086350383592109E-3</v>
      </c>
      <c r="Y550" s="17">
        <v>1.23574561856627E-2</v>
      </c>
      <c r="Z550" s="17">
        <v>0</v>
      </c>
      <c r="AA550" s="17">
        <v>8.7061318334848495E-3</v>
      </c>
      <c r="AB550" s="17">
        <v>0</v>
      </c>
      <c r="AC550" s="17">
        <v>2.7605636118814902E-2</v>
      </c>
      <c r="AD550" s="17">
        <v>2.0989205536565299E-2</v>
      </c>
      <c r="AE550" s="17"/>
      <c r="AF550" s="17">
        <v>1.19018229452431E-2</v>
      </c>
      <c r="AG550" s="17">
        <v>9.4836799103478701E-3</v>
      </c>
      <c r="AH550" s="17">
        <v>3.4004074191272002E-3</v>
      </c>
      <c r="AI550" s="17"/>
      <c r="AJ550" s="17">
        <v>1.0659976562551301E-2</v>
      </c>
      <c r="AK550" s="17">
        <v>1.07971064554357E-2</v>
      </c>
      <c r="AL550" s="17">
        <v>1.0465953423053599E-2</v>
      </c>
      <c r="AM550" s="17">
        <v>5.7350124179702203E-3</v>
      </c>
      <c r="AN550" s="17">
        <v>0</v>
      </c>
      <c r="AO550" s="17"/>
      <c r="AP550" s="17">
        <v>1.17021248665905E-2</v>
      </c>
      <c r="AQ550" s="17">
        <v>7.6613434150277996E-3</v>
      </c>
      <c r="AR550" s="17">
        <v>9.30018877838764E-3</v>
      </c>
      <c r="AS550" s="17">
        <v>3.31146011227042E-3</v>
      </c>
      <c r="AT550" s="17">
        <v>2.11790188108101E-2</v>
      </c>
      <c r="AU550" s="17">
        <v>0</v>
      </c>
      <c r="AV550" s="17"/>
      <c r="AW550" s="17" t="s">
        <v>234</v>
      </c>
      <c r="AX550" s="17">
        <v>0</v>
      </c>
      <c r="AY550" s="17">
        <v>3.1869679585740697E-2</v>
      </c>
      <c r="AZ550" s="17">
        <v>1.6620821419434099E-2</v>
      </c>
      <c r="BA550" s="17">
        <v>1.6438963258180901E-2</v>
      </c>
      <c r="BB550" s="17">
        <v>0</v>
      </c>
      <c r="BC550" s="17">
        <v>1.5171443045024499E-2</v>
      </c>
      <c r="BD550" s="17">
        <v>1.0643998677103901E-2</v>
      </c>
      <c r="BE550" s="17">
        <v>0</v>
      </c>
      <c r="BF550" s="17">
        <v>0</v>
      </c>
      <c r="BG550" s="17">
        <v>0</v>
      </c>
      <c r="BH550" s="17">
        <v>1.24805859417523E-2</v>
      </c>
      <c r="BI550" s="17">
        <v>1.0104782574820399E-2</v>
      </c>
      <c r="BJ550" s="17">
        <v>2.01621616273201E-2</v>
      </c>
      <c r="BK550" s="17">
        <v>0</v>
      </c>
      <c r="BL550" s="17">
        <v>0</v>
      </c>
      <c r="BM550" s="17"/>
      <c r="BN550" s="17">
        <v>1.02449456318975E-2</v>
      </c>
      <c r="BO550" s="17">
        <v>5.55601590795189E-3</v>
      </c>
      <c r="BP550" s="17"/>
      <c r="BQ550" s="17">
        <v>1.32029005606435E-2</v>
      </c>
      <c r="BR550" s="17">
        <v>7.7391288461572802E-3</v>
      </c>
      <c r="BS550" s="17"/>
      <c r="BT550" s="17">
        <v>5.4311345579930699E-3</v>
      </c>
      <c r="BU550" s="17"/>
      <c r="BV550" s="17">
        <v>1.7300850568925E-2</v>
      </c>
      <c r="BW550" s="17">
        <v>0</v>
      </c>
      <c r="BX550" s="17">
        <v>6.2892234913366103E-3</v>
      </c>
      <c r="BY550" s="17"/>
      <c r="BZ550" s="17">
        <v>9.3539944905344403E-3</v>
      </c>
      <c r="CA550" s="17">
        <v>2.3147788646108901E-2</v>
      </c>
      <c r="CB550" s="17">
        <v>0</v>
      </c>
      <c r="CC550" s="17">
        <v>1.5267368378022599E-2</v>
      </c>
      <c r="CD550" s="17">
        <v>0</v>
      </c>
      <c r="CE550" s="17">
        <v>6.02897387639243E-3</v>
      </c>
      <c r="CF550" s="17">
        <v>9.1404703005582098E-3</v>
      </c>
      <c r="CG550" s="17"/>
      <c r="CH550" s="17">
        <v>7.5013154283897999E-3</v>
      </c>
      <c r="CI550" s="17">
        <v>5.8105185710695699E-3</v>
      </c>
      <c r="CJ550" s="17">
        <v>1.05132192102239E-2</v>
      </c>
      <c r="CK550" s="17">
        <v>1.10889640080345E-2</v>
      </c>
      <c r="CL550" s="17">
        <v>0</v>
      </c>
    </row>
    <row r="551" spans="2:90" x14ac:dyDescent="0.3">
      <c r="B551" t="s">
        <v>285</v>
      </c>
      <c r="C551" s="17">
        <v>7.5010974358117504E-3</v>
      </c>
      <c r="D551" s="17">
        <v>5.5649406160614198E-3</v>
      </c>
      <c r="E551" s="17">
        <v>9.7268125162743701E-3</v>
      </c>
      <c r="F551" s="17"/>
      <c r="G551" s="17">
        <v>9.5747907331602995E-3</v>
      </c>
      <c r="H551" s="17">
        <v>3.50255321958954E-3</v>
      </c>
      <c r="I551" s="17">
        <v>3.25288013325518E-3</v>
      </c>
      <c r="J551" s="17">
        <v>6.6383717897161203E-3</v>
      </c>
      <c r="K551" s="17">
        <v>2.28549965273394E-2</v>
      </c>
      <c r="L551" s="17">
        <v>0</v>
      </c>
      <c r="M551" s="17"/>
      <c r="N551" s="17">
        <v>9.3769469895078495E-3</v>
      </c>
      <c r="O551" s="17">
        <v>3.0382053123027401E-3</v>
      </c>
      <c r="P551" s="17">
        <v>1.4150790505693799E-2</v>
      </c>
      <c r="Q551" s="17">
        <v>3.7165001740878702E-3</v>
      </c>
      <c r="R551" s="17"/>
      <c r="S551" s="17">
        <v>4.7999503578995796E-3</v>
      </c>
      <c r="T551" s="17">
        <v>1.6227707988951599E-2</v>
      </c>
      <c r="U551" s="17">
        <v>1.9272870839772499E-2</v>
      </c>
      <c r="V551" s="17">
        <v>1.0461237468442399E-2</v>
      </c>
      <c r="W551" s="17">
        <v>9.7409647249710792E-3</v>
      </c>
      <c r="X551" s="17">
        <v>0</v>
      </c>
      <c r="Y551" s="17">
        <v>0</v>
      </c>
      <c r="Z551" s="17">
        <v>0</v>
      </c>
      <c r="AA551" s="17">
        <v>8.0568903928916503E-3</v>
      </c>
      <c r="AB551" s="17">
        <v>0</v>
      </c>
      <c r="AC551" s="17">
        <v>0</v>
      </c>
      <c r="AD551" s="17">
        <v>2.2107030359292901E-2</v>
      </c>
      <c r="AE551" s="17"/>
      <c r="AF551" s="17">
        <v>1.7043408091817602E-2</v>
      </c>
      <c r="AG551" s="17">
        <v>1.61120048378363E-3</v>
      </c>
      <c r="AH551" s="17">
        <v>0</v>
      </c>
      <c r="AI551" s="17"/>
      <c r="AJ551" s="17">
        <v>0</v>
      </c>
      <c r="AK551" s="17">
        <v>2.1203847977445899E-3</v>
      </c>
      <c r="AL551" s="17">
        <v>9.9155251089249104E-3</v>
      </c>
      <c r="AM551" s="17">
        <v>3.1099055423777298E-2</v>
      </c>
      <c r="AN551" s="17">
        <v>0</v>
      </c>
      <c r="AO551" s="17"/>
      <c r="AP551" s="17">
        <v>2.8281608583551501E-3</v>
      </c>
      <c r="AQ551" s="17">
        <v>0</v>
      </c>
      <c r="AR551" s="17">
        <v>0</v>
      </c>
      <c r="AS551" s="17">
        <v>2.12779482237388E-2</v>
      </c>
      <c r="AT551" s="17">
        <v>0</v>
      </c>
      <c r="AU551" s="17">
        <v>8.9570980953036401E-3</v>
      </c>
      <c r="AV551" s="17"/>
      <c r="AW551" s="17" t="s">
        <v>234</v>
      </c>
      <c r="AX551" s="17">
        <v>2.83775284404729E-2</v>
      </c>
      <c r="AY551" s="17">
        <v>0</v>
      </c>
      <c r="AZ551" s="17">
        <v>1.4661978191630801E-2</v>
      </c>
      <c r="BA551" s="17">
        <v>8.01963347546014E-3</v>
      </c>
      <c r="BB551" s="17">
        <v>1.51774870138567E-2</v>
      </c>
      <c r="BC551" s="17">
        <v>7.28201329800206E-3</v>
      </c>
      <c r="BD551" s="17">
        <v>1.04616922819328E-2</v>
      </c>
      <c r="BE551" s="17">
        <v>1.0685104149305199E-2</v>
      </c>
      <c r="BF551" s="17">
        <v>0</v>
      </c>
      <c r="BG551" s="17">
        <v>0</v>
      </c>
      <c r="BH551" s="17">
        <v>1.4283650556910599E-2</v>
      </c>
      <c r="BI551" s="17">
        <v>1.52150721814716E-2</v>
      </c>
      <c r="BJ551" s="17">
        <v>0</v>
      </c>
      <c r="BK551" s="17">
        <v>0</v>
      </c>
      <c r="BL551" s="17">
        <v>0</v>
      </c>
      <c r="BM551" s="17"/>
      <c r="BN551" s="17">
        <v>7.8306281534407194E-3</v>
      </c>
      <c r="BO551" s="17">
        <v>7.1406134344234803E-3</v>
      </c>
      <c r="BP551" s="17"/>
      <c r="BQ551" s="17">
        <v>3.1908672149766801E-3</v>
      </c>
      <c r="BR551" s="17">
        <v>0</v>
      </c>
      <c r="BS551" s="17"/>
      <c r="BT551" s="17">
        <v>0</v>
      </c>
      <c r="BU551" s="17"/>
      <c r="BV551" s="17">
        <v>3.7884759630559101E-3</v>
      </c>
      <c r="BW551" s="17">
        <v>1.4977743689802E-2</v>
      </c>
      <c r="BX551" s="17">
        <v>6.5439891016905102E-3</v>
      </c>
      <c r="BY551" s="17"/>
      <c r="BZ551" s="17">
        <v>7.1115641967464099E-3</v>
      </c>
      <c r="CA551" s="17">
        <v>5.1961934847509104E-3</v>
      </c>
      <c r="CB551" s="17">
        <v>2.61232453572533E-2</v>
      </c>
      <c r="CC551" s="17">
        <v>1.0527791759438399E-2</v>
      </c>
      <c r="CD551" s="17">
        <v>8.6011915779741297E-3</v>
      </c>
      <c r="CE551" s="17">
        <v>0</v>
      </c>
      <c r="CF551" s="17">
        <v>0</v>
      </c>
      <c r="CG551" s="17"/>
      <c r="CH551" s="17">
        <v>0</v>
      </c>
      <c r="CI551" s="17">
        <v>1.9649616334789098E-3</v>
      </c>
      <c r="CJ551" s="17">
        <v>1.2487305324901801E-2</v>
      </c>
      <c r="CK551" s="17">
        <v>1.5872476080799999E-2</v>
      </c>
      <c r="CL551" s="17">
        <v>0</v>
      </c>
    </row>
    <row r="552" spans="2:90" x14ac:dyDescent="0.3">
      <c r="B552" t="s">
        <v>201</v>
      </c>
      <c r="C552" s="17">
        <v>5.7710194976008503E-2</v>
      </c>
      <c r="D552" s="17">
        <v>4.5985984789471399E-2</v>
      </c>
      <c r="E552" s="17">
        <v>6.9713096782731798E-2</v>
      </c>
      <c r="F552" s="17"/>
      <c r="G552" s="17">
        <v>2.6242920791186598E-2</v>
      </c>
      <c r="H552" s="17">
        <v>3.9565335329110302E-2</v>
      </c>
      <c r="I552" s="17">
        <v>5.7926638720123803E-2</v>
      </c>
      <c r="J552" s="17">
        <v>6.3265751385606694E-2</v>
      </c>
      <c r="K552" s="17">
        <v>8.8794969806787E-2</v>
      </c>
      <c r="L552" s="17">
        <v>0.120908032315358</v>
      </c>
      <c r="M552" s="17"/>
      <c r="N552" s="17">
        <v>4.0664447424177297E-2</v>
      </c>
      <c r="O552" s="17">
        <v>3.67855346135686E-2</v>
      </c>
      <c r="P552" s="17">
        <v>7.9861878353199495E-2</v>
      </c>
      <c r="Q552" s="17">
        <v>9.2577613326400396E-2</v>
      </c>
      <c r="R552" s="17"/>
      <c r="S552" s="17">
        <v>5.13072924544625E-2</v>
      </c>
      <c r="T552" s="17">
        <v>8.8306891369218501E-2</v>
      </c>
      <c r="U552" s="17">
        <v>4.9715465969538998E-2</v>
      </c>
      <c r="V552" s="17">
        <v>7.3309486498182197E-2</v>
      </c>
      <c r="W552" s="17">
        <v>6.0187977985691303E-2</v>
      </c>
      <c r="X552" s="17">
        <v>5.0977387961465198E-2</v>
      </c>
      <c r="Y552" s="17">
        <v>9.8176961390147005E-2</v>
      </c>
      <c r="Z552" s="17">
        <v>3.3132368104974198E-2</v>
      </c>
      <c r="AA552" s="17">
        <v>3.8417485384934898E-2</v>
      </c>
      <c r="AB552" s="17">
        <v>1.4937214842495499E-2</v>
      </c>
      <c r="AC552" s="17">
        <v>7.5129712734591902E-2</v>
      </c>
      <c r="AD552" s="17">
        <v>6.9276992996109801E-2</v>
      </c>
      <c r="AE552" s="17"/>
      <c r="AF552" s="17">
        <v>6.3755472115894302E-2</v>
      </c>
      <c r="AG552" s="17">
        <v>5.6490007130830099E-2</v>
      </c>
      <c r="AH552" s="17">
        <v>5.62462022740206E-2</v>
      </c>
      <c r="AI552" s="17"/>
      <c r="AJ552" s="17">
        <v>7.32108958918124E-2</v>
      </c>
      <c r="AK552" s="17">
        <v>3.2811103018245899E-2</v>
      </c>
      <c r="AL552" s="17">
        <v>4.2254588181609501E-2</v>
      </c>
      <c r="AM552" s="17">
        <v>6.3283104401790705E-2</v>
      </c>
      <c r="AN552" s="17">
        <v>8.4983463072007104E-2</v>
      </c>
      <c r="AO552" s="17"/>
      <c r="AP552" s="17">
        <v>3.8793008803203403E-2</v>
      </c>
      <c r="AQ552" s="17">
        <v>3.5890930411963902E-2</v>
      </c>
      <c r="AR552" s="17">
        <v>4.4767274717664403E-2</v>
      </c>
      <c r="AS552" s="17">
        <v>8.4590171176039494E-2</v>
      </c>
      <c r="AT552" s="17">
        <v>6.7963911008174893E-2</v>
      </c>
      <c r="AU552" s="17">
        <v>4.6647253482689902E-2</v>
      </c>
      <c r="AV552" s="17"/>
      <c r="AW552" s="17" t="s">
        <v>234</v>
      </c>
      <c r="AX552" s="17">
        <v>0.24952743336642499</v>
      </c>
      <c r="AY552" s="17">
        <v>0.113818363068464</v>
      </c>
      <c r="AZ552" s="17">
        <v>0.109604334774196</v>
      </c>
      <c r="BA552" s="17">
        <v>5.0639589732311002E-2</v>
      </c>
      <c r="BB552" s="17">
        <v>7.3636709317576002E-2</v>
      </c>
      <c r="BC552" s="17">
        <v>0.12972554149340201</v>
      </c>
      <c r="BD552" s="17">
        <v>2.7322826915279201E-2</v>
      </c>
      <c r="BE552" s="17">
        <v>2.5546198761459301E-2</v>
      </c>
      <c r="BF552" s="17">
        <v>7.1347214699679695E-2</v>
      </c>
      <c r="BG552" s="17">
        <v>3.9715037297625898E-2</v>
      </c>
      <c r="BH552" s="17">
        <v>1.2381647301768699E-2</v>
      </c>
      <c r="BI552" s="17">
        <v>4.2678778602754E-2</v>
      </c>
      <c r="BJ552" s="17">
        <v>1.4596869641283001E-2</v>
      </c>
      <c r="BK552" s="17">
        <v>0</v>
      </c>
      <c r="BL552" s="17">
        <v>0</v>
      </c>
      <c r="BM552" s="17"/>
      <c r="BN552" s="17">
        <v>4.4210285101498603E-2</v>
      </c>
      <c r="BO552" s="17">
        <v>7.7907460696337499E-2</v>
      </c>
      <c r="BP552" s="17"/>
      <c r="BQ552" s="17">
        <v>2.8484256282161301E-2</v>
      </c>
      <c r="BR552" s="17">
        <v>4.62749869116343E-2</v>
      </c>
      <c r="BS552" s="17"/>
      <c r="BT552" s="17">
        <v>1.59477357645871E-2</v>
      </c>
      <c r="BU552" s="17"/>
      <c r="BV552" s="17">
        <v>9.6366068314662295E-2</v>
      </c>
      <c r="BW552" s="17">
        <v>3.4745529336002702E-2</v>
      </c>
      <c r="BX552" s="17">
        <v>4.6363297727033903E-2</v>
      </c>
      <c r="BY552" s="17"/>
      <c r="BZ552" s="17">
        <v>0.113487898439023</v>
      </c>
      <c r="CA552" s="17">
        <v>0.145147227952412</v>
      </c>
      <c r="CB552" s="17">
        <v>7.4835427585998301E-2</v>
      </c>
      <c r="CC552" s="17">
        <v>2.7904453531366401E-2</v>
      </c>
      <c r="CD552" s="17">
        <v>3.0228961671582601E-2</v>
      </c>
      <c r="CE552" s="17">
        <v>2.8142875776833599E-2</v>
      </c>
      <c r="CF552" s="17">
        <v>1.41286163688939E-2</v>
      </c>
      <c r="CG552" s="17"/>
      <c r="CH552" s="17">
        <v>1.40548514574505E-2</v>
      </c>
      <c r="CI552" s="17">
        <v>2.6663274390841801E-2</v>
      </c>
      <c r="CJ552" s="17">
        <v>5.9504093674407198E-2</v>
      </c>
      <c r="CK552" s="17">
        <v>0.11961403621472599</v>
      </c>
      <c r="CL552" s="17">
        <v>0.24104177972790999</v>
      </c>
    </row>
    <row r="553" spans="2:90" x14ac:dyDescent="0.3">
      <c r="B553" t="s">
        <v>118</v>
      </c>
      <c r="C553" s="17">
        <v>0.18913005846540101</v>
      </c>
      <c r="D553" s="17">
        <v>0.15564995320083899</v>
      </c>
      <c r="E553" s="17">
        <v>0.22152679895897401</v>
      </c>
      <c r="F553" s="17"/>
      <c r="G553" s="17">
        <v>0.13834881114292</v>
      </c>
      <c r="H553" s="17">
        <v>0.12345817928883</v>
      </c>
      <c r="I553" s="17">
        <v>0.180728697148793</v>
      </c>
      <c r="J553" s="17">
        <v>0.21785173519925299</v>
      </c>
      <c r="K553" s="17">
        <v>0.27840731534211199</v>
      </c>
      <c r="L553" s="17">
        <v>0.30729067718657199</v>
      </c>
      <c r="M553" s="17"/>
      <c r="N553" s="17">
        <v>0.12343107143005599</v>
      </c>
      <c r="O553" s="17">
        <v>0.21016143427142001</v>
      </c>
      <c r="P553" s="17">
        <v>0.220308171120882</v>
      </c>
      <c r="Q553" s="17">
        <v>0.22412993097405401</v>
      </c>
      <c r="R553" s="17"/>
      <c r="S553" s="17">
        <v>0.17248426083035701</v>
      </c>
      <c r="T553" s="17">
        <v>0.19652005994906399</v>
      </c>
      <c r="U553" s="17">
        <v>0.23736793889747901</v>
      </c>
      <c r="V553" s="17">
        <v>0.22993221397320901</v>
      </c>
      <c r="W553" s="17">
        <v>0.18334963690170999</v>
      </c>
      <c r="X553" s="17">
        <v>0.17067108864813199</v>
      </c>
      <c r="Y553" s="17">
        <v>0.18156026895896901</v>
      </c>
      <c r="Z553" s="17">
        <v>0.20241829033817699</v>
      </c>
      <c r="AA553" s="17">
        <v>0.16177750541667399</v>
      </c>
      <c r="AB553" s="17">
        <v>0.22606542724304801</v>
      </c>
      <c r="AC553" s="17">
        <v>0.15797374566686301</v>
      </c>
      <c r="AD553" s="17">
        <v>0.13257123347045399</v>
      </c>
      <c r="AE553" s="17"/>
      <c r="AF553" s="17">
        <v>0.20894002741979401</v>
      </c>
      <c r="AG553" s="17">
        <v>0.17132891423600299</v>
      </c>
      <c r="AH553" s="17">
        <v>0.201449946967212</v>
      </c>
      <c r="AI553" s="17"/>
      <c r="AJ553" s="17">
        <v>0.16835526546962601</v>
      </c>
      <c r="AK553" s="17">
        <v>0.160475935427007</v>
      </c>
      <c r="AL553" s="17">
        <v>0.240819094301716</v>
      </c>
      <c r="AM553" s="17">
        <v>0.218504395462818</v>
      </c>
      <c r="AN553" s="17">
        <v>0.15004570780923299</v>
      </c>
      <c r="AO553" s="17"/>
      <c r="AP553" s="17">
        <v>0.11785478078132899</v>
      </c>
      <c r="AQ553" s="17">
        <v>0.18199869781028699</v>
      </c>
      <c r="AR553" s="17">
        <v>0.235110334940971</v>
      </c>
      <c r="AS553" s="17">
        <v>0.208412470778853</v>
      </c>
      <c r="AT553" s="17">
        <v>0.171465098783533</v>
      </c>
      <c r="AU553" s="17">
        <v>0.341423642538004</v>
      </c>
      <c r="AV553" s="17"/>
      <c r="AW553" s="17" t="s">
        <v>234</v>
      </c>
      <c r="AX553" s="17">
        <v>0.27954030240699901</v>
      </c>
      <c r="AY553" s="17">
        <v>0.30515808663425897</v>
      </c>
      <c r="AZ553" s="17">
        <v>0.31505873876382801</v>
      </c>
      <c r="BA553" s="17">
        <v>0.269406210271463</v>
      </c>
      <c r="BB553" s="17">
        <v>0.18570251119725101</v>
      </c>
      <c r="BC553" s="17">
        <v>0.124469541860749</v>
      </c>
      <c r="BD553" s="17">
        <v>0.225218506213167</v>
      </c>
      <c r="BE553" s="17">
        <v>0.118763043830513</v>
      </c>
      <c r="BF553" s="17">
        <v>0.16006577230234401</v>
      </c>
      <c r="BG553" s="17">
        <v>0.177041411006894</v>
      </c>
      <c r="BH553" s="17">
        <v>0.14367420883786799</v>
      </c>
      <c r="BI553" s="17">
        <v>0.105647530794238</v>
      </c>
      <c r="BJ553" s="17">
        <v>7.24543843911543E-2</v>
      </c>
      <c r="BK553" s="17">
        <v>0.139414540420114</v>
      </c>
      <c r="BL553" s="17">
        <v>0.13371584591864499</v>
      </c>
      <c r="BM553" s="17"/>
      <c r="BN553" s="17">
        <v>0.16013363255003801</v>
      </c>
      <c r="BO553" s="17">
        <v>0.23180746852565201</v>
      </c>
      <c r="BP553" s="17"/>
      <c r="BQ553" s="17">
        <v>0.114661737016784</v>
      </c>
      <c r="BR553" s="17">
        <v>0.22242819939010799</v>
      </c>
      <c r="BS553" s="17"/>
      <c r="BT553" s="17">
        <v>0.128152396952945</v>
      </c>
      <c r="BU553" s="17"/>
      <c r="BV553" s="17">
        <v>0.23328109662157101</v>
      </c>
      <c r="BW553" s="17">
        <v>0.21285236476445701</v>
      </c>
      <c r="BX553" s="17">
        <v>0.17279066284863401</v>
      </c>
      <c r="BY553" s="17"/>
      <c r="BZ553" s="17">
        <v>0.232588487501108</v>
      </c>
      <c r="CA553" s="17">
        <v>0.24690185625214001</v>
      </c>
      <c r="CB553" s="17">
        <v>0.21906439649822901</v>
      </c>
      <c r="CC553" s="17">
        <v>0.162976481920141</v>
      </c>
      <c r="CD553" s="17">
        <v>0.17229530138318699</v>
      </c>
      <c r="CE553" s="17">
        <v>0.12588387828252301</v>
      </c>
      <c r="CF553" s="17">
        <v>8.4237626338708696E-2</v>
      </c>
      <c r="CG553" s="17"/>
      <c r="CH553" s="17">
        <v>0.111127178382705</v>
      </c>
      <c r="CI553" s="17">
        <v>0.15178821995496</v>
      </c>
      <c r="CJ553" s="17">
        <v>0.22307719905916101</v>
      </c>
      <c r="CK553" s="17">
        <v>0.24972488009350999</v>
      </c>
      <c r="CL553" s="17">
        <v>0.20620885531706501</v>
      </c>
    </row>
    <row r="554" spans="2:90" x14ac:dyDescent="0.3">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row>
    <row r="555" spans="2:90" x14ac:dyDescent="0.3">
      <c r="B555" s="6" t="s">
        <v>301</v>
      </c>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row>
    <row r="556" spans="2:90" x14ac:dyDescent="0.3">
      <c r="B556" s="24" t="s">
        <v>110</v>
      </c>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row>
    <row r="557" spans="2:90" x14ac:dyDescent="0.3">
      <c r="B557" t="s">
        <v>296</v>
      </c>
      <c r="C557" s="17">
        <v>1.8050956388985E-2</v>
      </c>
      <c r="D557" s="17">
        <v>2.21067507643695E-2</v>
      </c>
      <c r="E557" s="17">
        <v>1.42303088010707E-2</v>
      </c>
      <c r="F557" s="17"/>
      <c r="G557" s="17">
        <v>4.6792083478928402E-2</v>
      </c>
      <c r="H557" s="17">
        <v>1.9752102663551398E-2</v>
      </c>
      <c r="I557" s="17">
        <v>1.0788985998850699E-2</v>
      </c>
      <c r="J557" s="17">
        <v>1.08236312297753E-2</v>
      </c>
      <c r="K557" s="17">
        <v>1.8690828872390399E-2</v>
      </c>
      <c r="L557" s="17">
        <v>8.9518142143273204E-3</v>
      </c>
      <c r="M557" s="17"/>
      <c r="N557" s="17">
        <v>1.6550263914558799E-2</v>
      </c>
      <c r="O557" s="17">
        <v>1.51710008361024E-2</v>
      </c>
      <c r="P557" s="17">
        <v>1.2825366072695301E-2</v>
      </c>
      <c r="Q557" s="17">
        <v>2.74371257825335E-2</v>
      </c>
      <c r="R557" s="17"/>
      <c r="S557" s="17">
        <v>2.6976828354559699E-2</v>
      </c>
      <c r="T557" s="17">
        <v>2.8746566828558601E-2</v>
      </c>
      <c r="U557" s="17">
        <v>1.1584068486478701E-2</v>
      </c>
      <c r="V557" s="17">
        <v>2.63330129023285E-2</v>
      </c>
      <c r="W557" s="17">
        <v>6.3726740094826196E-3</v>
      </c>
      <c r="X557" s="17">
        <v>5.0925479608208701E-3</v>
      </c>
      <c r="Y557" s="17">
        <v>1.7496857529362E-2</v>
      </c>
      <c r="Z557" s="17">
        <v>1.30852983020265E-2</v>
      </c>
      <c r="AA557" s="17">
        <v>2.3561705516174199E-2</v>
      </c>
      <c r="AB557" s="17">
        <v>1.4857843232957E-2</v>
      </c>
      <c r="AC557" s="17">
        <v>9.4273251530591594E-3</v>
      </c>
      <c r="AD557" s="17">
        <v>0</v>
      </c>
      <c r="AE557" s="17"/>
      <c r="AF557" s="17">
        <v>1.5740020380744998E-2</v>
      </c>
      <c r="AG557" s="17">
        <v>2.3502635828189899E-2</v>
      </c>
      <c r="AH557" s="17">
        <v>3.3450023625686501E-3</v>
      </c>
      <c r="AI557" s="17"/>
      <c r="AJ557" s="17">
        <v>1.40628385291865E-2</v>
      </c>
      <c r="AK557" s="17">
        <v>1.9578433776759298E-2</v>
      </c>
      <c r="AL557" s="17">
        <v>1.0857507160108901E-2</v>
      </c>
      <c r="AM557" s="17">
        <v>3.11247976066929E-2</v>
      </c>
      <c r="AN557" s="17">
        <v>1.9332436418056299E-2</v>
      </c>
      <c r="AO557" s="17"/>
      <c r="AP557" s="17">
        <v>1.2008279565955999E-2</v>
      </c>
      <c r="AQ557" s="17">
        <v>2.2594338748186001E-2</v>
      </c>
      <c r="AR557" s="17">
        <v>9.7515645770752495E-3</v>
      </c>
      <c r="AS557" s="17">
        <v>2.5421067517743499E-2</v>
      </c>
      <c r="AT557" s="17">
        <v>3.20894786679045E-2</v>
      </c>
      <c r="AU557" s="17">
        <v>1.10162634634284E-2</v>
      </c>
      <c r="AV557" s="17"/>
      <c r="AW557" s="17">
        <v>0</v>
      </c>
      <c r="AX557" s="17">
        <v>7.8221839478480201E-2</v>
      </c>
      <c r="AY557" s="17">
        <v>6.4202328675028097E-3</v>
      </c>
      <c r="AZ557" s="17">
        <v>2.98278456372611E-2</v>
      </c>
      <c r="BA557" s="17">
        <v>1.28743063509811E-2</v>
      </c>
      <c r="BB557" s="17">
        <v>1.35449838578334E-2</v>
      </c>
      <c r="BC557" s="17">
        <v>5.0912767481796403E-3</v>
      </c>
      <c r="BD557" s="17">
        <v>1.2353340627611399E-2</v>
      </c>
      <c r="BE557" s="17">
        <v>0</v>
      </c>
      <c r="BF557" s="17">
        <v>9.4273452219250601E-3</v>
      </c>
      <c r="BG557" s="17">
        <v>6.6740590131268603E-3</v>
      </c>
      <c r="BH557" s="17">
        <v>5.7526535430738303E-2</v>
      </c>
      <c r="BI557" s="17">
        <v>2.20631305417089E-2</v>
      </c>
      <c r="BJ557" s="17">
        <v>0</v>
      </c>
      <c r="BK557" s="17">
        <v>0</v>
      </c>
      <c r="BL557" s="17">
        <v>3.6767522103558103E-2</v>
      </c>
      <c r="BM557" s="17"/>
      <c r="BN557" s="17">
        <v>1.9145592673810202E-2</v>
      </c>
      <c r="BO557" s="17">
        <v>1.68003980228566E-2</v>
      </c>
      <c r="BP557" s="17"/>
      <c r="BQ557" s="17">
        <v>9.4622535314234507E-3</v>
      </c>
      <c r="BR557" s="17">
        <v>4.2158786997504298E-2</v>
      </c>
      <c r="BS557" s="17"/>
      <c r="BT557" s="17">
        <v>2.2987716848067101E-2</v>
      </c>
      <c r="BU557" s="17"/>
      <c r="BV557" s="17">
        <v>1.12482540920861E-2</v>
      </c>
      <c r="BW557" s="17">
        <v>2.2668818682661001E-2</v>
      </c>
      <c r="BX557" s="17">
        <v>1.9856647458790601E-2</v>
      </c>
      <c r="BY557" s="17"/>
      <c r="BZ557" s="17">
        <v>3.7851734156482103E-2</v>
      </c>
      <c r="CA557" s="17">
        <v>2.3593081222588699E-2</v>
      </c>
      <c r="CB557" s="17">
        <v>2.1702812961185699E-2</v>
      </c>
      <c r="CC557" s="17">
        <v>1.4278365155059E-2</v>
      </c>
      <c r="CD557" s="17">
        <v>1.37220996628107E-2</v>
      </c>
      <c r="CE557" s="17">
        <v>7.34760524116739E-3</v>
      </c>
      <c r="CF557" s="17">
        <v>2.45119385622923E-2</v>
      </c>
      <c r="CG557" s="17"/>
      <c r="CH557" s="17">
        <v>5.4954101707244303E-2</v>
      </c>
      <c r="CI557" s="17">
        <v>5.3423623168262898E-3</v>
      </c>
      <c r="CJ557" s="17">
        <v>9.15454183919584E-3</v>
      </c>
      <c r="CK557" s="17">
        <v>5.07085432272543E-2</v>
      </c>
      <c r="CL557" s="17">
        <v>0</v>
      </c>
    </row>
    <row r="558" spans="2:90" x14ac:dyDescent="0.3">
      <c r="B558" t="s">
        <v>297</v>
      </c>
      <c r="C558" s="17">
        <v>4.0919615508813699E-2</v>
      </c>
      <c r="D558" s="17">
        <v>5.08078344753293E-2</v>
      </c>
      <c r="E558" s="17">
        <v>3.1580205263316501E-2</v>
      </c>
      <c r="F558" s="17"/>
      <c r="G558" s="17">
        <v>5.6053412522577499E-2</v>
      </c>
      <c r="H558" s="17">
        <v>7.06253599928231E-2</v>
      </c>
      <c r="I558" s="17">
        <v>6.2823710962202697E-2</v>
      </c>
      <c r="J558" s="17">
        <v>1.04232692395087E-2</v>
      </c>
      <c r="K558" s="17">
        <v>2.98498387215336E-2</v>
      </c>
      <c r="L558" s="17">
        <v>2.0837717467205499E-2</v>
      </c>
      <c r="M558" s="17"/>
      <c r="N558" s="17">
        <v>4.4814011802617598E-2</v>
      </c>
      <c r="O558" s="17">
        <v>3.2354043465086302E-2</v>
      </c>
      <c r="P558" s="17">
        <v>3.9418851067053798E-2</v>
      </c>
      <c r="Q558" s="17">
        <v>4.50114889730572E-2</v>
      </c>
      <c r="R558" s="17"/>
      <c r="S558" s="17">
        <v>4.8077503575521499E-2</v>
      </c>
      <c r="T558" s="17">
        <v>4.2272650794102702E-2</v>
      </c>
      <c r="U558" s="17">
        <v>2.87849030322785E-2</v>
      </c>
      <c r="V558" s="17">
        <v>1.6808339089613201E-2</v>
      </c>
      <c r="W558" s="17">
        <v>3.6542991583875098E-2</v>
      </c>
      <c r="X558" s="17">
        <v>4.9874011937218701E-2</v>
      </c>
      <c r="Y558" s="17">
        <v>3.7138309670057303E-2</v>
      </c>
      <c r="Z558" s="17">
        <v>3.5444331082622703E-2</v>
      </c>
      <c r="AA558" s="17">
        <v>5.5268109955497698E-2</v>
      </c>
      <c r="AB558" s="17">
        <v>4.75646941512025E-2</v>
      </c>
      <c r="AC558" s="17">
        <v>4.97052315053138E-2</v>
      </c>
      <c r="AD558" s="17">
        <v>1.9512139861373099E-2</v>
      </c>
      <c r="AE558" s="17"/>
      <c r="AF558" s="17">
        <v>3.7464029322193899E-2</v>
      </c>
      <c r="AG558" s="17">
        <v>5.1498594451132397E-2</v>
      </c>
      <c r="AH558" s="17">
        <v>3.0011732008566699E-2</v>
      </c>
      <c r="AI558" s="17"/>
      <c r="AJ558" s="17">
        <v>3.0857348606646198E-2</v>
      </c>
      <c r="AK558" s="17">
        <v>6.4480193909450104E-2</v>
      </c>
      <c r="AL558" s="17">
        <v>3.6379643151596502E-2</v>
      </c>
      <c r="AM558" s="17">
        <v>2.39816794783193E-2</v>
      </c>
      <c r="AN558" s="17">
        <v>6.8831980885732294E-2</v>
      </c>
      <c r="AO558" s="17"/>
      <c r="AP558" s="17">
        <v>7.4253680847072998E-2</v>
      </c>
      <c r="AQ558" s="17">
        <v>3.3941223412390802E-2</v>
      </c>
      <c r="AR558" s="17">
        <v>2.1355590159535899E-2</v>
      </c>
      <c r="AS558" s="17">
        <v>3.7958137312573803E-2</v>
      </c>
      <c r="AT558" s="17">
        <v>4.32178033501152E-2</v>
      </c>
      <c r="AU558" s="17">
        <v>2.7540885210878999E-2</v>
      </c>
      <c r="AV558" s="17"/>
      <c r="AW558" s="17">
        <v>4.7033378847753701E-2</v>
      </c>
      <c r="AX558" s="17">
        <v>7.3124961961666096E-2</v>
      </c>
      <c r="AY558" s="17">
        <v>4.7503550976485599E-2</v>
      </c>
      <c r="AZ558" s="17">
        <v>3.1594620940462601E-2</v>
      </c>
      <c r="BA558" s="17">
        <v>3.7133347485565397E-2</v>
      </c>
      <c r="BB558" s="17">
        <v>4.5440261218054001E-2</v>
      </c>
      <c r="BC558" s="17">
        <v>5.13530739110407E-2</v>
      </c>
      <c r="BD558" s="17">
        <v>1.4225612798484199E-2</v>
      </c>
      <c r="BE558" s="17">
        <v>5.9578027623145902E-2</v>
      </c>
      <c r="BF558" s="17">
        <v>3.2707747983306598E-2</v>
      </c>
      <c r="BG558" s="17">
        <v>6.3924158269237197E-2</v>
      </c>
      <c r="BH558" s="17">
        <v>4.0245602211660202E-2</v>
      </c>
      <c r="BI558" s="17">
        <v>1.6031055739193799E-2</v>
      </c>
      <c r="BJ558" s="17">
        <v>0</v>
      </c>
      <c r="BK558" s="17">
        <v>4.5255501636052999E-2</v>
      </c>
      <c r="BL558" s="17">
        <v>3.9393902211182399E-2</v>
      </c>
      <c r="BM558" s="17"/>
      <c r="BN558" s="17">
        <v>4.6179920105999403E-2</v>
      </c>
      <c r="BO558" s="17">
        <v>3.4245319970250897E-2</v>
      </c>
      <c r="BP558" s="17"/>
      <c r="BQ558" s="17">
        <v>7.4029216593416297E-2</v>
      </c>
      <c r="BR558" s="17">
        <v>5.25691943840998E-2</v>
      </c>
      <c r="BS558" s="17"/>
      <c r="BT558" s="17">
        <v>9.3667472966742799E-2</v>
      </c>
      <c r="BU558" s="17"/>
      <c r="BV558" s="17">
        <v>3.87322958460148E-2</v>
      </c>
      <c r="BW558" s="17">
        <v>6.8733435410049407E-2</v>
      </c>
      <c r="BX558" s="17">
        <v>3.1134684450871399E-2</v>
      </c>
      <c r="BY558" s="17"/>
      <c r="BZ558" s="17">
        <v>2.8768693864567801E-2</v>
      </c>
      <c r="CA558" s="17">
        <v>5.2794002536905298E-2</v>
      </c>
      <c r="CB558" s="17">
        <v>4.93929794513615E-2</v>
      </c>
      <c r="CC558" s="17">
        <v>5.36091348816084E-2</v>
      </c>
      <c r="CD558" s="17">
        <v>4.8325315064287798E-2</v>
      </c>
      <c r="CE558" s="17">
        <v>2.85464604511672E-2</v>
      </c>
      <c r="CF558" s="17">
        <v>3.2097760007970801E-2</v>
      </c>
      <c r="CG558" s="17"/>
      <c r="CH558" s="17">
        <v>0.121348244909861</v>
      </c>
      <c r="CI558" s="17">
        <v>4.4907040747279497E-2</v>
      </c>
      <c r="CJ558" s="17">
        <v>2.1456587364770401E-2</v>
      </c>
      <c r="CK558" s="17">
        <v>2.38473640101204E-2</v>
      </c>
      <c r="CL558" s="17">
        <v>5.2762747375669501E-2</v>
      </c>
    </row>
    <row r="559" spans="2:90" x14ac:dyDescent="0.3">
      <c r="B559" t="s">
        <v>220</v>
      </c>
      <c r="C559" s="17">
        <v>0.132051875669915</v>
      </c>
      <c r="D559" s="17">
        <v>0.138937630559193</v>
      </c>
      <c r="E559" s="17">
        <v>0.12533783407708499</v>
      </c>
      <c r="F559" s="17"/>
      <c r="G559" s="17">
        <v>0.26531319747524101</v>
      </c>
      <c r="H559" s="17">
        <v>0.19500374441197599</v>
      </c>
      <c r="I559" s="17">
        <v>0.142745537100333</v>
      </c>
      <c r="J559" s="17">
        <v>0.10208242449044699</v>
      </c>
      <c r="K559" s="17">
        <v>5.6594067731474199E-2</v>
      </c>
      <c r="L559" s="17">
        <v>5.8278270740663801E-2</v>
      </c>
      <c r="M559" s="17"/>
      <c r="N559" s="17">
        <v>0.15618627201463101</v>
      </c>
      <c r="O559" s="17">
        <v>0.113865814714916</v>
      </c>
      <c r="P559" s="17">
        <v>0.13452794860209299</v>
      </c>
      <c r="Q559" s="17">
        <v>0.122219392111025</v>
      </c>
      <c r="R559" s="17"/>
      <c r="S559" s="17">
        <v>0.19028396405782699</v>
      </c>
      <c r="T559" s="17">
        <v>0.102837684207653</v>
      </c>
      <c r="U559" s="17">
        <v>9.3890793618426796E-2</v>
      </c>
      <c r="V559" s="17">
        <v>0.13878041767839</v>
      </c>
      <c r="W559" s="17">
        <v>0.143892796305259</v>
      </c>
      <c r="X559" s="17">
        <v>0.12728531972153001</v>
      </c>
      <c r="Y559" s="17">
        <v>0.126246132357965</v>
      </c>
      <c r="Z559" s="17">
        <v>0.121441143431398</v>
      </c>
      <c r="AA559" s="17">
        <v>0.118208551791658</v>
      </c>
      <c r="AB559" s="17">
        <v>0.114924367460222</v>
      </c>
      <c r="AC559" s="17">
        <v>0.173237990568026</v>
      </c>
      <c r="AD559" s="17">
        <v>0.118021497338401</v>
      </c>
      <c r="AE559" s="17"/>
      <c r="AF559" s="17">
        <v>0.106280220130897</v>
      </c>
      <c r="AG559" s="17">
        <v>0.114027889223777</v>
      </c>
      <c r="AH559" s="17">
        <v>0.17173385071803099</v>
      </c>
      <c r="AI559" s="17"/>
      <c r="AJ559" s="17">
        <v>0.12191902270980901</v>
      </c>
      <c r="AK559" s="17">
        <v>0.13346336609607801</v>
      </c>
      <c r="AL559" s="17">
        <v>7.2426036225531704E-2</v>
      </c>
      <c r="AM559" s="17">
        <v>0.110089360457409</v>
      </c>
      <c r="AN559" s="17">
        <v>0.18407667305884601</v>
      </c>
      <c r="AO559" s="17"/>
      <c r="AP559" s="17">
        <v>0.13397534632469399</v>
      </c>
      <c r="AQ559" s="17">
        <v>0.137461243552433</v>
      </c>
      <c r="AR559" s="17">
        <v>0.101826180932327</v>
      </c>
      <c r="AS559" s="17">
        <v>0.115456380718229</v>
      </c>
      <c r="AT559" s="17">
        <v>0.179538829365396</v>
      </c>
      <c r="AU559" s="17">
        <v>0.11346025914624799</v>
      </c>
      <c r="AV559" s="17"/>
      <c r="AW559" s="17">
        <v>0.25862235556797503</v>
      </c>
      <c r="AX559" s="17">
        <v>0.15265792233827799</v>
      </c>
      <c r="AY559" s="17">
        <v>0.146644631013712</v>
      </c>
      <c r="AZ559" s="17">
        <v>8.5214200769137993E-2</v>
      </c>
      <c r="BA559" s="17">
        <v>0.166144043605089</v>
      </c>
      <c r="BB559" s="17">
        <v>9.4122124999470605E-2</v>
      </c>
      <c r="BC559" s="17">
        <v>9.2767489071167303E-2</v>
      </c>
      <c r="BD559" s="17">
        <v>0.108497031631275</v>
      </c>
      <c r="BE559" s="17">
        <v>0.14244164835093201</v>
      </c>
      <c r="BF559" s="17">
        <v>0.120743803919189</v>
      </c>
      <c r="BG559" s="17">
        <v>0.156318934217583</v>
      </c>
      <c r="BH559" s="17">
        <v>0.165138348794136</v>
      </c>
      <c r="BI559" s="17">
        <v>0.15118769471475699</v>
      </c>
      <c r="BJ559" s="17">
        <v>0.109861687742159</v>
      </c>
      <c r="BK559" s="17">
        <v>0.122286438851149</v>
      </c>
      <c r="BL559" s="17">
        <v>0.14802021864712001</v>
      </c>
      <c r="BM559" s="17"/>
      <c r="BN559" s="17">
        <v>0.11900042013801999</v>
      </c>
      <c r="BO559" s="17">
        <v>0.15089092527078601</v>
      </c>
      <c r="BP559" s="17"/>
      <c r="BQ559" s="17">
        <v>0.124410594619071</v>
      </c>
      <c r="BR559" s="17">
        <v>0.14210017569074801</v>
      </c>
      <c r="BS559" s="17"/>
      <c r="BT559" s="17">
        <v>0.141852542905267</v>
      </c>
      <c r="BU559" s="17"/>
      <c r="BV559" s="17">
        <v>0.12747181655662099</v>
      </c>
      <c r="BW559" s="17">
        <v>0.15809264412474799</v>
      </c>
      <c r="BX559" s="17">
        <v>0.11924990113577499</v>
      </c>
      <c r="BY559" s="17"/>
      <c r="BZ559" s="17">
        <v>0.108588987032399</v>
      </c>
      <c r="CA559" s="17">
        <v>0.10221809609296501</v>
      </c>
      <c r="CB559" s="17">
        <v>0.113353574896845</v>
      </c>
      <c r="CC559" s="17">
        <v>0.154505314310699</v>
      </c>
      <c r="CD559" s="17">
        <v>0.10189188730295699</v>
      </c>
      <c r="CE559" s="17">
        <v>0.16633769065391399</v>
      </c>
      <c r="CF559" s="17">
        <v>0.16721816916015</v>
      </c>
      <c r="CG559" s="17"/>
      <c r="CH559" s="17">
        <v>0.236937594565514</v>
      </c>
      <c r="CI559" s="17">
        <v>0.126824523396529</v>
      </c>
      <c r="CJ559" s="17">
        <v>0.119606212774423</v>
      </c>
      <c r="CK559" s="17">
        <v>0.126403691538751</v>
      </c>
      <c r="CL559" s="17">
        <v>6.0343111340894103E-2</v>
      </c>
    </row>
    <row r="560" spans="2:90" x14ac:dyDescent="0.3">
      <c r="B560" t="s">
        <v>298</v>
      </c>
      <c r="C560" s="17">
        <v>0.334706595746113</v>
      </c>
      <c r="D560" s="17">
        <v>0.33256538914449602</v>
      </c>
      <c r="E560" s="17">
        <v>0.33848074801787897</v>
      </c>
      <c r="F560" s="17"/>
      <c r="G560" s="17">
        <v>0.27127582684893198</v>
      </c>
      <c r="H560" s="17">
        <v>0.360974507251412</v>
      </c>
      <c r="I560" s="17">
        <v>0.30530822518260298</v>
      </c>
      <c r="J560" s="17">
        <v>0.331461098555839</v>
      </c>
      <c r="K560" s="17">
        <v>0.32699108561290902</v>
      </c>
      <c r="L560" s="17">
        <v>0.387265502198895</v>
      </c>
      <c r="M560" s="17"/>
      <c r="N560" s="17">
        <v>0.37271614921080698</v>
      </c>
      <c r="O560" s="17">
        <v>0.360394541831625</v>
      </c>
      <c r="P560" s="17">
        <v>0.32076628625391901</v>
      </c>
      <c r="Q560" s="17">
        <v>0.28062056575335698</v>
      </c>
      <c r="R560" s="17"/>
      <c r="S560" s="17">
        <v>0.357792442369054</v>
      </c>
      <c r="T560" s="17">
        <v>0.347092014334694</v>
      </c>
      <c r="U560" s="17">
        <v>0.38314433568390099</v>
      </c>
      <c r="V560" s="17">
        <v>0.32042734083323798</v>
      </c>
      <c r="W560" s="17">
        <v>0.29265328911865102</v>
      </c>
      <c r="X560" s="17">
        <v>0.35946046332957399</v>
      </c>
      <c r="Y560" s="17">
        <v>0.347244175706513</v>
      </c>
      <c r="Z560" s="17">
        <v>0.28451626105550099</v>
      </c>
      <c r="AA560" s="17">
        <v>0.30208763570458902</v>
      </c>
      <c r="AB560" s="17">
        <v>0.35332197877661398</v>
      </c>
      <c r="AC560" s="17">
        <v>0.32121737578811999</v>
      </c>
      <c r="AD560" s="17">
        <v>0.23048666849649099</v>
      </c>
      <c r="AE560" s="17"/>
      <c r="AF560" s="17">
        <v>0.3274518507584</v>
      </c>
      <c r="AG560" s="17">
        <v>0.34405535199890902</v>
      </c>
      <c r="AH560" s="17">
        <v>0.35012716110143399</v>
      </c>
      <c r="AI560" s="17"/>
      <c r="AJ560" s="17">
        <v>0.395462235583386</v>
      </c>
      <c r="AK560" s="17">
        <v>0.35751532068480202</v>
      </c>
      <c r="AL560" s="17">
        <v>0.33583909264503198</v>
      </c>
      <c r="AM560" s="17">
        <v>0.277218819584026</v>
      </c>
      <c r="AN560" s="17">
        <v>0.33096761506883998</v>
      </c>
      <c r="AO560" s="17"/>
      <c r="AP560" s="17">
        <v>0.384309844089956</v>
      </c>
      <c r="AQ560" s="17">
        <v>0.40299296757852798</v>
      </c>
      <c r="AR560" s="17">
        <v>0.35746414084570999</v>
      </c>
      <c r="AS560" s="17">
        <v>0.28445815964113602</v>
      </c>
      <c r="AT560" s="17">
        <v>0.25702052742922599</v>
      </c>
      <c r="AU560" s="17">
        <v>0.29198822908063199</v>
      </c>
      <c r="AV560" s="17"/>
      <c r="AW560" s="17">
        <v>0.25154918568289097</v>
      </c>
      <c r="AX560" s="17">
        <v>0.26145863320553198</v>
      </c>
      <c r="AY560" s="17">
        <v>0.295610236401672</v>
      </c>
      <c r="AZ560" s="17">
        <v>0.27906979580994001</v>
      </c>
      <c r="BA560" s="17">
        <v>0.27805444755581699</v>
      </c>
      <c r="BB560" s="17">
        <v>0.29572519531109498</v>
      </c>
      <c r="BC560" s="17">
        <v>0.35022808514577802</v>
      </c>
      <c r="BD560" s="17">
        <v>0.41165043128262702</v>
      </c>
      <c r="BE560" s="17">
        <v>0.36571312824368601</v>
      </c>
      <c r="BF560" s="17">
        <v>0.42068902626785498</v>
      </c>
      <c r="BG560" s="17">
        <v>0.33701620292380802</v>
      </c>
      <c r="BH560" s="17">
        <v>0.30543143625247399</v>
      </c>
      <c r="BI560" s="17">
        <v>0.349062717920053</v>
      </c>
      <c r="BJ560" s="17">
        <v>0.468616639856756</v>
      </c>
      <c r="BK560" s="17">
        <v>0.48662877818890299</v>
      </c>
      <c r="BL560" s="17">
        <v>0.39975125237521703</v>
      </c>
      <c r="BM560" s="17"/>
      <c r="BN560" s="17">
        <v>0.36108301892191302</v>
      </c>
      <c r="BO560" s="17">
        <v>0.29979216831218802</v>
      </c>
      <c r="BP560" s="17"/>
      <c r="BQ560" s="17">
        <v>0.404177996009494</v>
      </c>
      <c r="BR560" s="17">
        <v>0.27097133312309901</v>
      </c>
      <c r="BS560" s="17"/>
      <c r="BT560" s="17">
        <v>0.38282487166888102</v>
      </c>
      <c r="BU560" s="17"/>
      <c r="BV560" s="17">
        <v>0.30939821465213602</v>
      </c>
      <c r="BW560" s="17">
        <v>0.33239357229935201</v>
      </c>
      <c r="BX560" s="17">
        <v>0.35387992050362899</v>
      </c>
      <c r="BY560" s="17"/>
      <c r="BZ560" s="17">
        <v>0.24096134196194099</v>
      </c>
      <c r="CA560" s="17">
        <v>0.24918669009271299</v>
      </c>
      <c r="CB560" s="17">
        <v>0.30485174411398003</v>
      </c>
      <c r="CC560" s="17">
        <v>0.31044339606037502</v>
      </c>
      <c r="CD560" s="17">
        <v>0.39066134159176602</v>
      </c>
      <c r="CE560" s="17">
        <v>0.40189847388741501</v>
      </c>
      <c r="CF560" s="17">
        <v>0.45222025598085303</v>
      </c>
      <c r="CG560" s="17"/>
      <c r="CH560" s="17">
        <v>0.32556883782342699</v>
      </c>
      <c r="CI560" s="17">
        <v>0.42201413506558499</v>
      </c>
      <c r="CJ560" s="17">
        <v>0.30966144412720598</v>
      </c>
      <c r="CK560" s="17">
        <v>0.23615318054331999</v>
      </c>
      <c r="CL560" s="17">
        <v>0.16087213818476401</v>
      </c>
    </row>
    <row r="561" spans="2:90" x14ac:dyDescent="0.3">
      <c r="B561" t="s">
        <v>299</v>
      </c>
      <c r="C561" s="17">
        <v>0.34925389844595001</v>
      </c>
      <c r="D561" s="17">
        <v>0.32725897507427099</v>
      </c>
      <c r="E561" s="17">
        <v>0.36955510275199599</v>
      </c>
      <c r="F561" s="17"/>
      <c r="G561" s="17">
        <v>0.17895753856834801</v>
      </c>
      <c r="H561" s="17">
        <v>0.26463305424302602</v>
      </c>
      <c r="I561" s="17">
        <v>0.33249771117339999</v>
      </c>
      <c r="J561" s="17">
        <v>0.40512569871537402</v>
      </c>
      <c r="K561" s="17">
        <v>0.49052691533465798</v>
      </c>
      <c r="L561" s="17">
        <v>0.40512601109225199</v>
      </c>
      <c r="M561" s="17"/>
      <c r="N561" s="17">
        <v>0.31383769264790301</v>
      </c>
      <c r="O561" s="17">
        <v>0.356099268812063</v>
      </c>
      <c r="P561" s="17">
        <v>0.39274914194001298</v>
      </c>
      <c r="Q561" s="17">
        <v>0.34368469727769801</v>
      </c>
      <c r="R561" s="17"/>
      <c r="S561" s="17">
        <v>0.30844670690941101</v>
      </c>
      <c r="T561" s="17">
        <v>0.34812956836422299</v>
      </c>
      <c r="U561" s="17">
        <v>0.32728781035386301</v>
      </c>
      <c r="V561" s="17">
        <v>0.29836790859051998</v>
      </c>
      <c r="W561" s="17">
        <v>0.41957526957449598</v>
      </c>
      <c r="X561" s="17">
        <v>0.36157691681732701</v>
      </c>
      <c r="Y561" s="17">
        <v>0.39708466602492998</v>
      </c>
      <c r="Z561" s="17">
        <v>0.43613031238357602</v>
      </c>
      <c r="AA561" s="17">
        <v>0.38656116839131299</v>
      </c>
      <c r="AB561" s="17">
        <v>0.32256507172965099</v>
      </c>
      <c r="AC561" s="17">
        <v>0.29332365742969801</v>
      </c>
      <c r="AD561" s="17">
        <v>0.34794888071008201</v>
      </c>
      <c r="AE561" s="17"/>
      <c r="AF561" s="17">
        <v>0.39348370498602098</v>
      </c>
      <c r="AG561" s="17">
        <v>0.365652548020026</v>
      </c>
      <c r="AH561" s="17">
        <v>0.311871226399491</v>
      </c>
      <c r="AI561" s="17"/>
      <c r="AJ561" s="17">
        <v>0.33663912446434202</v>
      </c>
      <c r="AK561" s="17">
        <v>0.34472567172176499</v>
      </c>
      <c r="AL561" s="17">
        <v>0.38202564009575002</v>
      </c>
      <c r="AM561" s="17">
        <v>0.414267343835653</v>
      </c>
      <c r="AN561" s="17">
        <v>0.21959726461269199</v>
      </c>
      <c r="AO561" s="17"/>
      <c r="AP561" s="17">
        <v>0.32603060039939702</v>
      </c>
      <c r="AQ561" s="17">
        <v>0.31401682383028201</v>
      </c>
      <c r="AR561" s="17">
        <v>0.36639506415400103</v>
      </c>
      <c r="AS561" s="17">
        <v>0.406331173841745</v>
      </c>
      <c r="AT561" s="17">
        <v>0.277825151028884</v>
      </c>
      <c r="AU561" s="17">
        <v>0.39849646272406503</v>
      </c>
      <c r="AV561" s="17"/>
      <c r="AW561" s="17">
        <v>0.29503032292435899</v>
      </c>
      <c r="AX561" s="17">
        <v>0.28024204239684603</v>
      </c>
      <c r="AY561" s="17">
        <v>0.31023344799494601</v>
      </c>
      <c r="AZ561" s="17">
        <v>0.42222904113918203</v>
      </c>
      <c r="BA561" s="17">
        <v>0.349520420065697</v>
      </c>
      <c r="BB561" s="17">
        <v>0.36383848809045799</v>
      </c>
      <c r="BC561" s="17">
        <v>0.40150222736598601</v>
      </c>
      <c r="BD561" s="17">
        <v>0.35212576207767199</v>
      </c>
      <c r="BE561" s="17">
        <v>0.339015724469512</v>
      </c>
      <c r="BF561" s="17">
        <v>0.35459645389463101</v>
      </c>
      <c r="BG561" s="17">
        <v>0.35814928907976301</v>
      </c>
      <c r="BH561" s="17">
        <v>0.35366349913609602</v>
      </c>
      <c r="BI561" s="17">
        <v>0.332799126705138</v>
      </c>
      <c r="BJ561" s="17">
        <v>0.35645241975769898</v>
      </c>
      <c r="BK561" s="17">
        <v>0.30479871861617702</v>
      </c>
      <c r="BL561" s="17">
        <v>0.305483055303165</v>
      </c>
      <c r="BM561" s="17"/>
      <c r="BN561" s="17">
        <v>0.37147056236460202</v>
      </c>
      <c r="BO561" s="17">
        <v>0.31473666629991498</v>
      </c>
      <c r="BP561" s="17"/>
      <c r="BQ561" s="17">
        <v>0.31700797215380999</v>
      </c>
      <c r="BR561" s="17">
        <v>0.37669034080985297</v>
      </c>
      <c r="BS561" s="17"/>
      <c r="BT561" s="17">
        <v>0.31660918647081499</v>
      </c>
      <c r="BU561" s="17"/>
      <c r="BV561" s="17">
        <v>0.321748667996966</v>
      </c>
      <c r="BW561" s="17">
        <v>0.28664462822030701</v>
      </c>
      <c r="BX561" s="17">
        <v>0.38037581553163802</v>
      </c>
      <c r="BY561" s="17"/>
      <c r="BZ561" s="17">
        <v>0.44416791323473798</v>
      </c>
      <c r="CA561" s="17">
        <v>0.413268119855703</v>
      </c>
      <c r="CB561" s="17">
        <v>0.36857663083451297</v>
      </c>
      <c r="CC561" s="17">
        <v>0.36921716964196999</v>
      </c>
      <c r="CD561" s="17">
        <v>0.33003898498860601</v>
      </c>
      <c r="CE561" s="17">
        <v>0.30420118605435598</v>
      </c>
      <c r="CF561" s="17">
        <v>0.26115433962659301</v>
      </c>
      <c r="CG561" s="17"/>
      <c r="CH561" s="17">
        <v>0.20575155737658099</v>
      </c>
      <c r="CI561" s="17">
        <v>0.29749047761473602</v>
      </c>
      <c r="CJ561" s="17">
        <v>0.39525673147252999</v>
      </c>
      <c r="CK561" s="17">
        <v>0.40564691060407099</v>
      </c>
      <c r="CL561" s="17">
        <v>0.53838046385170002</v>
      </c>
    </row>
    <row r="562" spans="2:90" x14ac:dyDescent="0.3">
      <c r="B562" t="s">
        <v>223</v>
      </c>
      <c r="C562" s="17">
        <v>0.110248095454414</v>
      </c>
      <c r="D562" s="17">
        <v>0.115370276982626</v>
      </c>
      <c r="E562" s="17">
        <v>0.104155159350378</v>
      </c>
      <c r="F562" s="17"/>
      <c r="G562" s="17">
        <v>0.14583474028948001</v>
      </c>
      <c r="H562" s="17">
        <v>6.5943275907679705E-2</v>
      </c>
      <c r="I562" s="17">
        <v>0.122084482678313</v>
      </c>
      <c r="J562" s="17">
        <v>0.13245674969631299</v>
      </c>
      <c r="K562" s="17">
        <v>7.3793756675051905E-2</v>
      </c>
      <c r="L562" s="17">
        <v>0.119540684286657</v>
      </c>
      <c r="M562" s="17"/>
      <c r="N562" s="17">
        <v>8.6545920672865803E-2</v>
      </c>
      <c r="O562" s="17">
        <v>0.107467407579713</v>
      </c>
      <c r="P562" s="17">
        <v>9.1110031420450294E-2</v>
      </c>
      <c r="Q562" s="17">
        <v>0.15471586423036701</v>
      </c>
      <c r="R562" s="17"/>
      <c r="S562" s="17">
        <v>5.6661970990930503E-2</v>
      </c>
      <c r="T562" s="17">
        <v>0.120400842603529</v>
      </c>
      <c r="U562" s="17">
        <v>0.15530808882505201</v>
      </c>
      <c r="V562" s="17">
        <v>0.17298891862274501</v>
      </c>
      <c r="W562" s="17">
        <v>8.6771603190254995E-2</v>
      </c>
      <c r="X562" s="17">
        <v>9.2562270873963598E-2</v>
      </c>
      <c r="Y562" s="17">
        <v>6.3848900611547799E-2</v>
      </c>
      <c r="Z562" s="17">
        <v>9.9416666482042407E-2</v>
      </c>
      <c r="AA562" s="17">
        <v>9.9325734692624804E-2</v>
      </c>
      <c r="AB562" s="17">
        <v>0.11500412906711301</v>
      </c>
      <c r="AC562" s="17">
        <v>0.117974164735864</v>
      </c>
      <c r="AD562" s="17">
        <v>0.267752698678829</v>
      </c>
      <c r="AE562" s="17"/>
      <c r="AF562" s="17">
        <v>0.111880486770477</v>
      </c>
      <c r="AG562" s="17">
        <v>9.0654011948380894E-2</v>
      </c>
      <c r="AH562" s="17">
        <v>0.111743667821428</v>
      </c>
      <c r="AI562" s="17"/>
      <c r="AJ562" s="17">
        <v>9.6190125711660704E-2</v>
      </c>
      <c r="AK562" s="17">
        <v>7.0258908824260696E-2</v>
      </c>
      <c r="AL562" s="17">
        <v>0.149645737206097</v>
      </c>
      <c r="AM562" s="17">
        <v>0.123887831312464</v>
      </c>
      <c r="AN562" s="17">
        <v>0.16851618187009901</v>
      </c>
      <c r="AO562" s="17"/>
      <c r="AP562" s="17">
        <v>5.8787316843009099E-2</v>
      </c>
      <c r="AQ562" s="17">
        <v>8.0266325915186704E-2</v>
      </c>
      <c r="AR562" s="17">
        <v>0.12570272139434099</v>
      </c>
      <c r="AS562" s="17">
        <v>0.119559629769802</v>
      </c>
      <c r="AT562" s="17">
        <v>0.191009938083013</v>
      </c>
      <c r="AU562" s="17">
        <v>0.121668300375643</v>
      </c>
      <c r="AV562" s="17"/>
      <c r="AW562" s="17">
        <v>0.14776475697702199</v>
      </c>
      <c r="AX562" s="17">
        <v>0.110388359349432</v>
      </c>
      <c r="AY562" s="17">
        <v>0.18612505518750799</v>
      </c>
      <c r="AZ562" s="17">
        <v>0.14455345601450501</v>
      </c>
      <c r="BA562" s="17">
        <v>0.136867297657184</v>
      </c>
      <c r="BB562" s="17">
        <v>0.160159634200157</v>
      </c>
      <c r="BC562" s="17">
        <v>9.2955070839068094E-2</v>
      </c>
      <c r="BD562" s="17">
        <v>0.10114782158233</v>
      </c>
      <c r="BE562" s="17">
        <v>9.3251471312724696E-2</v>
      </c>
      <c r="BF562" s="17">
        <v>5.2494924949234897E-2</v>
      </c>
      <c r="BG562" s="17">
        <v>7.1147282461316699E-2</v>
      </c>
      <c r="BH562" s="17">
        <v>6.7775656638416296E-2</v>
      </c>
      <c r="BI562" s="17">
        <v>0.12885627437914901</v>
      </c>
      <c r="BJ562" s="17">
        <v>6.5069252643385603E-2</v>
      </c>
      <c r="BK562" s="17">
        <v>4.1030562707717599E-2</v>
      </c>
      <c r="BL562" s="17">
        <v>4.1147845030166497E-2</v>
      </c>
      <c r="BM562" s="17"/>
      <c r="BN562" s="17">
        <v>7.5600687838462993E-2</v>
      </c>
      <c r="BO562" s="17">
        <v>0.15853559341776599</v>
      </c>
      <c r="BP562" s="17"/>
      <c r="BQ562" s="17">
        <v>6.1438160297460097E-2</v>
      </c>
      <c r="BR562" s="17">
        <v>0.10147837755042299</v>
      </c>
      <c r="BS562" s="17"/>
      <c r="BT562" s="17">
        <v>3.7758856961458302E-2</v>
      </c>
      <c r="BU562" s="17"/>
      <c r="BV562" s="17">
        <v>0.163275537161718</v>
      </c>
      <c r="BW562" s="17">
        <v>0.11639206749148</v>
      </c>
      <c r="BX562" s="17">
        <v>8.5961798058656294E-2</v>
      </c>
      <c r="BY562" s="17"/>
      <c r="BZ562" s="17">
        <v>0.12925323903878999</v>
      </c>
      <c r="CA562" s="17">
        <v>0.146572400060551</v>
      </c>
      <c r="CB562" s="17">
        <v>0.120263809032104</v>
      </c>
      <c r="CC562" s="17">
        <v>8.5807375955126303E-2</v>
      </c>
      <c r="CD562" s="17">
        <v>0.10923284804051001</v>
      </c>
      <c r="CE562" s="17">
        <v>8.7820074347817495E-2</v>
      </c>
      <c r="CF562" s="17">
        <v>4.8785170594466402E-2</v>
      </c>
      <c r="CG562" s="17"/>
      <c r="CH562" s="17">
        <v>3.5518887045665498E-2</v>
      </c>
      <c r="CI562" s="17">
        <v>9.3266248834556698E-2</v>
      </c>
      <c r="CJ562" s="17">
        <v>0.12771487819194699</v>
      </c>
      <c r="CK562" s="17">
        <v>0.136556135437087</v>
      </c>
      <c r="CL562" s="17">
        <v>0.18764153924697299</v>
      </c>
    </row>
    <row r="563" spans="2:90" x14ac:dyDescent="0.3">
      <c r="B563" t="s">
        <v>118</v>
      </c>
      <c r="C563" s="17">
        <v>1.47689627858093E-2</v>
      </c>
      <c r="D563" s="17">
        <v>1.2953142999715299E-2</v>
      </c>
      <c r="E563" s="17">
        <v>1.66606417382749E-2</v>
      </c>
      <c r="F563" s="17"/>
      <c r="G563" s="17">
        <v>3.5773200816493898E-2</v>
      </c>
      <c r="H563" s="17">
        <v>2.3067955529531801E-2</v>
      </c>
      <c r="I563" s="17">
        <v>2.37513469042979E-2</v>
      </c>
      <c r="J563" s="17">
        <v>7.6271280727430099E-3</v>
      </c>
      <c r="K563" s="17">
        <v>3.5535070519821699E-3</v>
      </c>
      <c r="L563" s="17">
        <v>0</v>
      </c>
      <c r="M563" s="17"/>
      <c r="N563" s="17">
        <v>9.3496897366174402E-3</v>
      </c>
      <c r="O563" s="17">
        <v>1.46479227604948E-2</v>
      </c>
      <c r="P563" s="17">
        <v>8.6023746437753797E-3</v>
      </c>
      <c r="Q563" s="17">
        <v>2.6310865871962501E-2</v>
      </c>
      <c r="R563" s="17"/>
      <c r="S563" s="17">
        <v>1.17605837426971E-2</v>
      </c>
      <c r="T563" s="17">
        <v>1.0520672867240099E-2</v>
      </c>
      <c r="U563" s="17">
        <v>0</v>
      </c>
      <c r="V563" s="17">
        <v>2.6294062283165599E-2</v>
      </c>
      <c r="W563" s="17">
        <v>1.4191376217980599E-2</v>
      </c>
      <c r="X563" s="17">
        <v>4.1484693595651902E-3</v>
      </c>
      <c r="Y563" s="17">
        <v>1.09409580996242E-2</v>
      </c>
      <c r="Z563" s="17">
        <v>9.9659872628335092E-3</v>
      </c>
      <c r="AA563" s="17">
        <v>1.4987093948142899E-2</v>
      </c>
      <c r="AB563" s="17">
        <v>3.1761915582241701E-2</v>
      </c>
      <c r="AC563" s="17">
        <v>3.51142548199187E-2</v>
      </c>
      <c r="AD563" s="17">
        <v>1.6278114914823599E-2</v>
      </c>
      <c r="AE563" s="17"/>
      <c r="AF563" s="17">
        <v>7.6996876512661202E-3</v>
      </c>
      <c r="AG563" s="17">
        <v>1.06089685295851E-2</v>
      </c>
      <c r="AH563" s="17">
        <v>2.1167359588481101E-2</v>
      </c>
      <c r="AI563" s="17"/>
      <c r="AJ563" s="17">
        <v>4.8693043949701699E-3</v>
      </c>
      <c r="AK563" s="17">
        <v>9.9781049868842998E-3</v>
      </c>
      <c r="AL563" s="17">
        <v>1.2826343515883999E-2</v>
      </c>
      <c r="AM563" s="17">
        <v>1.94301677254347E-2</v>
      </c>
      <c r="AN563" s="17">
        <v>8.6778480857348499E-3</v>
      </c>
      <c r="AO563" s="17"/>
      <c r="AP563" s="17">
        <v>1.06349319299156E-2</v>
      </c>
      <c r="AQ563" s="17">
        <v>8.7270769629932098E-3</v>
      </c>
      <c r="AR563" s="17">
        <v>1.7504737937010101E-2</v>
      </c>
      <c r="AS563" s="17">
        <v>1.0815451198770599E-2</v>
      </c>
      <c r="AT563" s="17">
        <v>1.9298272075460601E-2</v>
      </c>
      <c r="AU563" s="17">
        <v>3.5829599999104601E-2</v>
      </c>
      <c r="AV563" s="17"/>
      <c r="AW563" s="17">
        <v>0</v>
      </c>
      <c r="AX563" s="17">
        <v>4.3906241269765098E-2</v>
      </c>
      <c r="AY563" s="17">
        <v>7.46284555817438E-3</v>
      </c>
      <c r="AZ563" s="17">
        <v>7.5110396895113202E-3</v>
      </c>
      <c r="BA563" s="17">
        <v>1.9406137279666998E-2</v>
      </c>
      <c r="BB563" s="17">
        <v>2.7169312322932099E-2</v>
      </c>
      <c r="BC563" s="17">
        <v>6.1027769187802696E-3</v>
      </c>
      <c r="BD563" s="17">
        <v>0</v>
      </c>
      <c r="BE563" s="17">
        <v>0</v>
      </c>
      <c r="BF563" s="17">
        <v>9.3406977638587595E-3</v>
      </c>
      <c r="BG563" s="17">
        <v>6.7700740351658703E-3</v>
      </c>
      <c r="BH563" s="17">
        <v>1.02189215364798E-2</v>
      </c>
      <c r="BI563" s="17">
        <v>0</v>
      </c>
      <c r="BJ563" s="17">
        <v>0</v>
      </c>
      <c r="BK563" s="17">
        <v>0</v>
      </c>
      <c r="BL563" s="17">
        <v>2.94362043295898E-2</v>
      </c>
      <c r="BM563" s="17"/>
      <c r="BN563" s="17">
        <v>7.5197979571926697E-3</v>
      </c>
      <c r="BO563" s="17">
        <v>2.4998928706237201E-2</v>
      </c>
      <c r="BP563" s="17"/>
      <c r="BQ563" s="17">
        <v>9.4738067953249391E-3</v>
      </c>
      <c r="BR563" s="17">
        <v>1.4031791444271901E-2</v>
      </c>
      <c r="BS563" s="17"/>
      <c r="BT563" s="17">
        <v>4.2993521787688801E-3</v>
      </c>
      <c r="BU563" s="17"/>
      <c r="BV563" s="17">
        <v>2.81252136944584E-2</v>
      </c>
      <c r="BW563" s="17">
        <v>1.50748337714025E-2</v>
      </c>
      <c r="BX563" s="17">
        <v>9.5412328606394106E-3</v>
      </c>
      <c r="BY563" s="17"/>
      <c r="BZ563" s="17">
        <v>1.0408090711082301E-2</v>
      </c>
      <c r="CA563" s="17">
        <v>1.23676101385742E-2</v>
      </c>
      <c r="CB563" s="17">
        <v>2.1858448710010799E-2</v>
      </c>
      <c r="CC563" s="17">
        <v>1.21392439951619E-2</v>
      </c>
      <c r="CD563" s="17">
        <v>6.1275233490630096E-3</v>
      </c>
      <c r="CE563" s="17">
        <v>3.8485093641633899E-3</v>
      </c>
      <c r="CF563" s="17">
        <v>1.40123660676739E-2</v>
      </c>
      <c r="CG563" s="17"/>
      <c r="CH563" s="17">
        <v>1.99207765717072E-2</v>
      </c>
      <c r="CI563" s="17">
        <v>1.0155212024487501E-2</v>
      </c>
      <c r="CJ563" s="17">
        <v>1.7149604229927499E-2</v>
      </c>
      <c r="CK563" s="17">
        <v>2.0684174639396501E-2</v>
      </c>
      <c r="CL563" s="17">
        <v>0</v>
      </c>
    </row>
    <row r="564" spans="2:90" x14ac:dyDescent="0.3">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row>
    <row r="565" spans="2:90" x14ac:dyDescent="0.3">
      <c r="B565" s="6" t="s">
        <v>302</v>
      </c>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row>
    <row r="566" spans="2:90" x14ac:dyDescent="0.3">
      <c r="B566" s="24" t="s">
        <v>110</v>
      </c>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row>
    <row r="567" spans="2:90" x14ac:dyDescent="0.3">
      <c r="B567" t="s">
        <v>296</v>
      </c>
      <c r="C567" s="17">
        <v>2.1656294721522799E-2</v>
      </c>
      <c r="D567" s="17">
        <v>2.2371192067712601E-2</v>
      </c>
      <c r="E567" s="17">
        <v>2.1129293591289001E-2</v>
      </c>
      <c r="F567" s="17"/>
      <c r="G567" s="17">
        <v>5.5032762814341302E-2</v>
      </c>
      <c r="H567" s="17">
        <v>2.0479021861728799E-2</v>
      </c>
      <c r="I567" s="17">
        <v>1.6754340896298101E-2</v>
      </c>
      <c r="J567" s="17">
        <v>1.59301330373041E-2</v>
      </c>
      <c r="K567" s="17">
        <v>2.1814219076779301E-2</v>
      </c>
      <c r="L567" s="17">
        <v>9.0019226025987095E-3</v>
      </c>
      <c r="M567" s="17"/>
      <c r="N567" s="17">
        <v>1.7071226454242201E-2</v>
      </c>
      <c r="O567" s="17">
        <v>1.16607773611493E-2</v>
      </c>
      <c r="P567" s="17">
        <v>1.27305804887764E-2</v>
      </c>
      <c r="Q567" s="17">
        <v>4.5045536805750998E-2</v>
      </c>
      <c r="R567" s="17"/>
      <c r="S567" s="17">
        <v>2.76059489483239E-2</v>
      </c>
      <c r="T567" s="17">
        <v>3.0845422024458499E-2</v>
      </c>
      <c r="U567" s="17">
        <v>1.6761245056362301E-2</v>
      </c>
      <c r="V567" s="17">
        <v>1.5659501317360099E-2</v>
      </c>
      <c r="W567" s="17">
        <v>0</v>
      </c>
      <c r="X567" s="17">
        <v>1.6137823430312E-2</v>
      </c>
      <c r="Y567" s="17">
        <v>1.1633769775429501E-2</v>
      </c>
      <c r="Z567" s="17">
        <v>2.2561736628055801E-2</v>
      </c>
      <c r="AA567" s="17">
        <v>2.84045519334136E-2</v>
      </c>
      <c r="AB567" s="17">
        <v>3.5383009611076301E-2</v>
      </c>
      <c r="AC567" s="17">
        <v>2.8516924499360299E-2</v>
      </c>
      <c r="AD567" s="17">
        <v>0</v>
      </c>
      <c r="AE567" s="17"/>
      <c r="AF567" s="17">
        <v>2.1020162198879599E-2</v>
      </c>
      <c r="AG567" s="17">
        <v>2.3469216011513298E-2</v>
      </c>
      <c r="AH567" s="17">
        <v>1.8896448146559702E-2</v>
      </c>
      <c r="AI567" s="17"/>
      <c r="AJ567" s="17">
        <v>7.5313171227150699E-3</v>
      </c>
      <c r="AK567" s="17">
        <v>2.86355830625598E-2</v>
      </c>
      <c r="AL567" s="17">
        <v>1.14032247845204E-2</v>
      </c>
      <c r="AM567" s="17">
        <v>3.45693697704441E-2</v>
      </c>
      <c r="AN567" s="17">
        <v>8.7618786546960203E-3</v>
      </c>
      <c r="AO567" s="17"/>
      <c r="AP567" s="17">
        <v>2.6604570250354301E-2</v>
      </c>
      <c r="AQ567" s="17">
        <v>2.2717987019790602E-2</v>
      </c>
      <c r="AR567" s="17">
        <v>1.49857425931215E-2</v>
      </c>
      <c r="AS567" s="17">
        <v>2.0913496199337901E-2</v>
      </c>
      <c r="AT567" s="17">
        <v>1.3849390584984E-2</v>
      </c>
      <c r="AU567" s="17">
        <v>1.6023253011901099E-2</v>
      </c>
      <c r="AV567" s="17"/>
      <c r="AW567" s="17">
        <v>4.7033378847753701E-2</v>
      </c>
      <c r="AX567" s="17">
        <v>0.11605386807804199</v>
      </c>
      <c r="AY567" s="17">
        <v>1.232228099313E-2</v>
      </c>
      <c r="AZ567" s="17">
        <v>3.0950639150380901E-2</v>
      </c>
      <c r="BA567" s="17">
        <v>1.72453130522775E-2</v>
      </c>
      <c r="BB567" s="17">
        <v>1.7887458908144801E-2</v>
      </c>
      <c r="BC567" s="17">
        <v>4.8912898699886697E-3</v>
      </c>
      <c r="BD567" s="17">
        <v>1.2619529004012701E-2</v>
      </c>
      <c r="BE567" s="17">
        <v>1.7010857724329E-2</v>
      </c>
      <c r="BF567" s="17">
        <v>2.0474256662823501E-2</v>
      </c>
      <c r="BG567" s="17">
        <v>6.6740590131268603E-3</v>
      </c>
      <c r="BH567" s="17">
        <v>4.85190399968745E-2</v>
      </c>
      <c r="BI567" s="17">
        <v>1.15628706678782E-2</v>
      </c>
      <c r="BJ567" s="17">
        <v>0</v>
      </c>
      <c r="BK567" s="17">
        <v>0</v>
      </c>
      <c r="BL567" s="17">
        <v>2.8486559804433501E-2</v>
      </c>
      <c r="BM567" s="17"/>
      <c r="BN567" s="17">
        <v>2.03946939174427E-2</v>
      </c>
      <c r="BO567" s="17">
        <v>2.3713504761947401E-2</v>
      </c>
      <c r="BP567" s="17"/>
      <c r="BQ567" s="17">
        <v>2.8083689169707399E-2</v>
      </c>
      <c r="BR567" s="17">
        <v>3.2985251713540997E-2</v>
      </c>
      <c r="BS567" s="17"/>
      <c r="BT567" s="17">
        <v>3.8572818944535903E-2</v>
      </c>
      <c r="BU567" s="17"/>
      <c r="BV567" s="17">
        <v>1.96616574292355E-2</v>
      </c>
      <c r="BW567" s="17">
        <v>3.7584289217210902E-2</v>
      </c>
      <c r="BX567" s="17">
        <v>1.7807019096684799E-2</v>
      </c>
      <c r="BY567" s="17"/>
      <c r="BZ567" s="17">
        <v>6.5505193164173595E-2</v>
      </c>
      <c r="CA567" s="17">
        <v>2.8209744788453301E-2</v>
      </c>
      <c r="CB567" s="17">
        <v>2.4428915022558902E-2</v>
      </c>
      <c r="CC567" s="17">
        <v>2.04135302690393E-2</v>
      </c>
      <c r="CD567" s="17">
        <v>1.09507079854113E-2</v>
      </c>
      <c r="CE567" s="17">
        <v>7.3243024929649904E-3</v>
      </c>
      <c r="CF567" s="17">
        <v>2.01829565299168E-2</v>
      </c>
      <c r="CG567" s="17"/>
      <c r="CH567" s="17">
        <v>6.1723747890181202E-2</v>
      </c>
      <c r="CI567" s="17">
        <v>4.3559729458717E-3</v>
      </c>
      <c r="CJ567" s="17">
        <v>1.35243739344091E-2</v>
      </c>
      <c r="CK567" s="17">
        <v>5.3588427227405297E-2</v>
      </c>
      <c r="CL567" s="17">
        <v>3.4392294693603498E-2</v>
      </c>
    </row>
    <row r="568" spans="2:90" x14ac:dyDescent="0.3">
      <c r="B568" t="s">
        <v>297</v>
      </c>
      <c r="C568" s="17">
        <v>4.4426851775194197E-2</v>
      </c>
      <c r="D568" s="17">
        <v>4.8017888881830902E-2</v>
      </c>
      <c r="E568" s="17">
        <v>4.1269494764856501E-2</v>
      </c>
      <c r="F568" s="17"/>
      <c r="G568" s="17">
        <v>6.5676402655703306E-2</v>
      </c>
      <c r="H568" s="17">
        <v>6.1897073510720803E-2</v>
      </c>
      <c r="I568" s="17">
        <v>4.7820849956738298E-2</v>
      </c>
      <c r="J568" s="17">
        <v>3.8750795634577603E-2</v>
      </c>
      <c r="K568" s="17">
        <v>2.63724342787417E-2</v>
      </c>
      <c r="L568" s="17">
        <v>2.99758321265946E-2</v>
      </c>
      <c r="M568" s="17"/>
      <c r="N568" s="17">
        <v>4.0949558544169901E-2</v>
      </c>
      <c r="O568" s="17">
        <v>4.6947726475595301E-2</v>
      </c>
      <c r="P568" s="17">
        <v>3.8156919559049603E-2</v>
      </c>
      <c r="Q568" s="17">
        <v>4.9189614830919499E-2</v>
      </c>
      <c r="R568" s="17"/>
      <c r="S568" s="17">
        <v>4.8248874974440199E-2</v>
      </c>
      <c r="T568" s="17">
        <v>4.7308971911210099E-2</v>
      </c>
      <c r="U568" s="17">
        <v>1.72906191267394E-2</v>
      </c>
      <c r="V568" s="17">
        <v>4.8236888953268199E-2</v>
      </c>
      <c r="W568" s="17">
        <v>2.48642941733139E-2</v>
      </c>
      <c r="X568" s="17">
        <v>6.5564202402229793E-2</v>
      </c>
      <c r="Y568" s="17">
        <v>5.3793964343069801E-2</v>
      </c>
      <c r="Z568" s="17">
        <v>4.8183540947233899E-2</v>
      </c>
      <c r="AA568" s="17">
        <v>4.0351320815845901E-2</v>
      </c>
      <c r="AB568" s="17">
        <v>4.1231522656910997E-2</v>
      </c>
      <c r="AC568" s="17">
        <v>4.3089181899314301E-2</v>
      </c>
      <c r="AD568" s="17">
        <v>5.3995341994010002E-2</v>
      </c>
      <c r="AE568" s="17"/>
      <c r="AF568" s="17">
        <v>4.8508412079571198E-2</v>
      </c>
      <c r="AG568" s="17">
        <v>5.1673663201957799E-2</v>
      </c>
      <c r="AH568" s="17">
        <v>2.32663379632909E-2</v>
      </c>
      <c r="AI568" s="17"/>
      <c r="AJ568" s="17">
        <v>2.2506627220085802E-2</v>
      </c>
      <c r="AK568" s="17">
        <v>5.44610910452627E-2</v>
      </c>
      <c r="AL568" s="17">
        <v>4.81521602765815E-2</v>
      </c>
      <c r="AM568" s="17">
        <v>5.5189993885829798E-2</v>
      </c>
      <c r="AN568" s="17">
        <v>6.8343745199128406E-2</v>
      </c>
      <c r="AO568" s="17"/>
      <c r="AP568" s="17">
        <v>5.1054974025568002E-2</v>
      </c>
      <c r="AQ568" s="17">
        <v>3.2650175920306501E-2</v>
      </c>
      <c r="AR568" s="17">
        <v>3.0914201739564301E-2</v>
      </c>
      <c r="AS568" s="17">
        <v>6.0536800817154297E-2</v>
      </c>
      <c r="AT568" s="17">
        <v>5.5986748238897502E-2</v>
      </c>
      <c r="AU568" s="17">
        <v>3.2967670127445399E-2</v>
      </c>
      <c r="AV568" s="17"/>
      <c r="AW568" s="17">
        <v>4.8533099071081998E-2</v>
      </c>
      <c r="AX568" s="17">
        <v>5.5620112858440901E-2</v>
      </c>
      <c r="AY568" s="17">
        <v>6.7868760516941698E-2</v>
      </c>
      <c r="AZ568" s="17">
        <v>3.8589981577973997E-2</v>
      </c>
      <c r="BA568" s="17">
        <v>3.40311180098542E-2</v>
      </c>
      <c r="BB568" s="17">
        <v>4.0783490214812999E-2</v>
      </c>
      <c r="BC568" s="17">
        <v>4.1745066607246799E-2</v>
      </c>
      <c r="BD568" s="17">
        <v>3.1751149902388899E-2</v>
      </c>
      <c r="BE568" s="17">
        <v>5.1332526271168903E-2</v>
      </c>
      <c r="BF568" s="17">
        <v>5.0248311713269003E-2</v>
      </c>
      <c r="BG568" s="17">
        <v>3.8464598309047603E-2</v>
      </c>
      <c r="BH568" s="17">
        <v>5.9211490156970997E-2</v>
      </c>
      <c r="BI568" s="17">
        <v>2.4735117159602599E-2</v>
      </c>
      <c r="BJ568" s="17">
        <v>0</v>
      </c>
      <c r="BK568" s="17">
        <v>6.6434695169856395E-2</v>
      </c>
      <c r="BL568" s="17">
        <v>7.6107055982076899E-2</v>
      </c>
      <c r="BM568" s="17"/>
      <c r="BN568" s="17">
        <v>4.8809661960560399E-2</v>
      </c>
      <c r="BO568" s="17">
        <v>3.9015811374511301E-2</v>
      </c>
      <c r="BP568" s="17"/>
      <c r="BQ568" s="17">
        <v>4.9699590943551697E-2</v>
      </c>
      <c r="BR568" s="17">
        <v>6.5790734644068899E-2</v>
      </c>
      <c r="BS568" s="17"/>
      <c r="BT568" s="17">
        <v>9.3025932909907794E-2</v>
      </c>
      <c r="BU568" s="17"/>
      <c r="BV568" s="17">
        <v>5.1659847530141703E-2</v>
      </c>
      <c r="BW568" s="17">
        <v>4.84284792240183E-2</v>
      </c>
      <c r="BX568" s="17">
        <v>3.8470966202932798E-2</v>
      </c>
      <c r="BY568" s="17"/>
      <c r="BZ568" s="17">
        <v>2.8366603029900701E-2</v>
      </c>
      <c r="CA568" s="17">
        <v>4.9945674062773802E-2</v>
      </c>
      <c r="CB568" s="17">
        <v>6.7194820906178301E-2</v>
      </c>
      <c r="CC568" s="17">
        <v>6.0710913613252503E-2</v>
      </c>
      <c r="CD568" s="17">
        <v>4.7711605935717001E-2</v>
      </c>
      <c r="CE568" s="17">
        <v>1.6808781785674E-2</v>
      </c>
      <c r="CF568" s="17">
        <v>4.1610092816478303E-2</v>
      </c>
      <c r="CG568" s="17"/>
      <c r="CH568" s="17">
        <v>0.107530841222299</v>
      </c>
      <c r="CI568" s="17">
        <v>5.1322173013563802E-2</v>
      </c>
      <c r="CJ568" s="17">
        <v>2.1586532976598301E-2</v>
      </c>
      <c r="CK568" s="17">
        <v>4.68070593251231E-2</v>
      </c>
      <c r="CL568" s="17">
        <v>2.6632933367013899E-2</v>
      </c>
    </row>
    <row r="569" spans="2:90" x14ac:dyDescent="0.3">
      <c r="B569" t="s">
        <v>220</v>
      </c>
      <c r="C569" s="17">
        <v>0.13421230495466299</v>
      </c>
      <c r="D569" s="17">
        <v>0.14280601417466801</v>
      </c>
      <c r="E569" s="17">
        <v>0.12687755494938499</v>
      </c>
      <c r="F569" s="17"/>
      <c r="G569" s="17">
        <v>0.23373522804449201</v>
      </c>
      <c r="H569" s="17">
        <v>0.20224109933759299</v>
      </c>
      <c r="I569" s="17">
        <v>0.15785062186597901</v>
      </c>
      <c r="J569" s="17">
        <v>8.8230977986179002E-2</v>
      </c>
      <c r="K569" s="17">
        <v>5.7984482691355199E-2</v>
      </c>
      <c r="L569" s="17">
        <v>8.1615976542282004E-2</v>
      </c>
      <c r="M569" s="17"/>
      <c r="N569" s="17">
        <v>0.174723228993728</v>
      </c>
      <c r="O569" s="17">
        <v>0.12574852781366899</v>
      </c>
      <c r="P569" s="17">
        <v>0.117160488484341</v>
      </c>
      <c r="Q569" s="17">
        <v>0.113840340909375</v>
      </c>
      <c r="R569" s="17"/>
      <c r="S569" s="17">
        <v>0.186752968132679</v>
      </c>
      <c r="T569" s="17">
        <v>0.101719731378088</v>
      </c>
      <c r="U569" s="17">
        <v>0.116752970798881</v>
      </c>
      <c r="V569" s="17">
        <v>0.15363295416613801</v>
      </c>
      <c r="W569" s="17">
        <v>0.111432681353048</v>
      </c>
      <c r="X569" s="17">
        <v>0.12148670892817</v>
      </c>
      <c r="Y569" s="17">
        <v>0.14860325724759699</v>
      </c>
      <c r="Z569" s="17">
        <v>0.13264979979866001</v>
      </c>
      <c r="AA569" s="17">
        <v>0.127602896899844</v>
      </c>
      <c r="AB569" s="17">
        <v>0.122089279789064</v>
      </c>
      <c r="AC569" s="17">
        <v>0.16323696064068599</v>
      </c>
      <c r="AD569" s="17">
        <v>8.5160299158982003E-2</v>
      </c>
      <c r="AE569" s="17"/>
      <c r="AF569" s="17">
        <v>9.9103446919221794E-2</v>
      </c>
      <c r="AG569" s="17">
        <v>0.13410623778754399</v>
      </c>
      <c r="AH569" s="17">
        <v>0.15498453097189699</v>
      </c>
      <c r="AI569" s="17"/>
      <c r="AJ569" s="17">
        <v>0.13327319728551801</v>
      </c>
      <c r="AK569" s="17">
        <v>0.14999222498279099</v>
      </c>
      <c r="AL569" s="17">
        <v>0.120538966784124</v>
      </c>
      <c r="AM569" s="17">
        <v>7.3037686957615394E-2</v>
      </c>
      <c r="AN569" s="17">
        <v>0.15035840431339001</v>
      </c>
      <c r="AO569" s="17"/>
      <c r="AP569" s="17">
        <v>0.16473793825116001</v>
      </c>
      <c r="AQ569" s="17">
        <v>0.144860340489251</v>
      </c>
      <c r="AR569" s="17">
        <v>0.137835404313815</v>
      </c>
      <c r="AS569" s="17">
        <v>8.306482497954E-2</v>
      </c>
      <c r="AT569" s="17">
        <v>0.146010862251126</v>
      </c>
      <c r="AU569" s="17">
        <v>0.12441030433123899</v>
      </c>
      <c r="AV569" s="17"/>
      <c r="AW569" s="17">
        <v>0.16059384259030399</v>
      </c>
      <c r="AX569" s="17">
        <v>0.109957962594666</v>
      </c>
      <c r="AY569" s="17">
        <v>0.146001987239401</v>
      </c>
      <c r="AZ569" s="17">
        <v>0.131450047565459</v>
      </c>
      <c r="BA569" s="17">
        <v>0.168447060352098</v>
      </c>
      <c r="BB569" s="17">
        <v>9.5290263178877399E-2</v>
      </c>
      <c r="BC569" s="17">
        <v>0.10905420408341</v>
      </c>
      <c r="BD569" s="17">
        <v>5.2191877576383203E-2</v>
      </c>
      <c r="BE569" s="17">
        <v>0.144656724727595</v>
      </c>
      <c r="BF569" s="17">
        <v>0.118928045239308</v>
      </c>
      <c r="BG569" s="17">
        <v>0.19471199151865201</v>
      </c>
      <c r="BH569" s="17">
        <v>0.16280276887876</v>
      </c>
      <c r="BI569" s="17">
        <v>0.166045142408588</v>
      </c>
      <c r="BJ569" s="17">
        <v>0.16535167484920901</v>
      </c>
      <c r="BK569" s="17">
        <v>0.16833729726137101</v>
      </c>
      <c r="BL569" s="17">
        <v>0.122773044151194</v>
      </c>
      <c r="BM569" s="17"/>
      <c r="BN569" s="17">
        <v>0.120245182175404</v>
      </c>
      <c r="BO569" s="17">
        <v>0.154347814935928</v>
      </c>
      <c r="BP569" s="17"/>
      <c r="BQ569" s="17">
        <v>0.15640122711076801</v>
      </c>
      <c r="BR569" s="17">
        <v>0.13278240944094899</v>
      </c>
      <c r="BS569" s="17"/>
      <c r="BT569" s="17">
        <v>0.146449359793761</v>
      </c>
      <c r="BU569" s="17"/>
      <c r="BV569" s="17">
        <v>0.14414851889904701</v>
      </c>
      <c r="BW569" s="17">
        <v>0.14934574341784301</v>
      </c>
      <c r="BX569" s="17">
        <v>0.124137190474223</v>
      </c>
      <c r="BY569" s="17"/>
      <c r="BZ569" s="17">
        <v>7.7957360548975396E-2</v>
      </c>
      <c r="CA569" s="17">
        <v>0.11219064122755699</v>
      </c>
      <c r="CB569" s="17">
        <v>0.109208069589022</v>
      </c>
      <c r="CC569" s="17">
        <v>0.12759092331695901</v>
      </c>
      <c r="CD569" s="17">
        <v>0.13622235702680299</v>
      </c>
      <c r="CE569" s="17">
        <v>0.19390312153664499</v>
      </c>
      <c r="CF569" s="17">
        <v>0.148959837928623</v>
      </c>
      <c r="CG569" s="17"/>
      <c r="CH569" s="17">
        <v>0.26468441469563497</v>
      </c>
      <c r="CI569" s="17">
        <v>0.144563014005892</v>
      </c>
      <c r="CJ569" s="17">
        <v>0.117764468635978</v>
      </c>
      <c r="CK569" s="17">
        <v>9.1136387857879197E-2</v>
      </c>
      <c r="CL569" s="17">
        <v>3.8145178204085299E-2</v>
      </c>
    </row>
    <row r="570" spans="2:90" x14ac:dyDescent="0.3">
      <c r="B570" t="s">
        <v>298</v>
      </c>
      <c r="C570" s="17">
        <v>0.35724121693746602</v>
      </c>
      <c r="D570" s="17">
        <v>0.37494248370945898</v>
      </c>
      <c r="E570" s="17">
        <v>0.33966343032963903</v>
      </c>
      <c r="F570" s="17"/>
      <c r="G570" s="17">
        <v>0.29467015655502599</v>
      </c>
      <c r="H570" s="17">
        <v>0.36363130125943399</v>
      </c>
      <c r="I570" s="17">
        <v>0.32941994094244698</v>
      </c>
      <c r="J570" s="17">
        <v>0.35582039869691501</v>
      </c>
      <c r="K570" s="17">
        <v>0.35280126946517198</v>
      </c>
      <c r="L570" s="17">
        <v>0.42049988092000701</v>
      </c>
      <c r="M570" s="17"/>
      <c r="N570" s="17">
        <v>0.37858122218499002</v>
      </c>
      <c r="O570" s="17">
        <v>0.37800580912189202</v>
      </c>
      <c r="P570" s="17">
        <v>0.38515765723998902</v>
      </c>
      <c r="Q570" s="17">
        <v>0.289626807664706</v>
      </c>
      <c r="R570" s="17"/>
      <c r="S570" s="17">
        <v>0.34803562840984198</v>
      </c>
      <c r="T570" s="17">
        <v>0.34980696614850598</v>
      </c>
      <c r="U570" s="17">
        <v>0.43668932283871198</v>
      </c>
      <c r="V570" s="17">
        <v>0.350041397411055</v>
      </c>
      <c r="W570" s="17">
        <v>0.40260231345363801</v>
      </c>
      <c r="X570" s="17">
        <v>0.38487288702869599</v>
      </c>
      <c r="Y570" s="17">
        <v>0.32602091078411899</v>
      </c>
      <c r="Z570" s="17">
        <v>0.31377129577055901</v>
      </c>
      <c r="AA570" s="17">
        <v>0.31008978201819698</v>
      </c>
      <c r="AB570" s="17">
        <v>0.36061241817731698</v>
      </c>
      <c r="AC570" s="17">
        <v>0.34632482125441699</v>
      </c>
      <c r="AD570" s="17">
        <v>0.37663899269277301</v>
      </c>
      <c r="AE570" s="17"/>
      <c r="AF570" s="17">
        <v>0.352211047163147</v>
      </c>
      <c r="AG570" s="17">
        <v>0.37092902122430499</v>
      </c>
      <c r="AH570" s="17">
        <v>0.35123434296060402</v>
      </c>
      <c r="AI570" s="17"/>
      <c r="AJ570" s="17">
        <v>0.41986839863396802</v>
      </c>
      <c r="AK570" s="17">
        <v>0.347596185615547</v>
      </c>
      <c r="AL570" s="17">
        <v>0.35604411122621099</v>
      </c>
      <c r="AM570" s="17">
        <v>0.305578455128309</v>
      </c>
      <c r="AN570" s="17">
        <v>0.37940701337077798</v>
      </c>
      <c r="AO570" s="17"/>
      <c r="AP570" s="17">
        <v>0.39321169878871198</v>
      </c>
      <c r="AQ570" s="17">
        <v>0.410353115584215</v>
      </c>
      <c r="AR570" s="17">
        <v>0.33007781420474103</v>
      </c>
      <c r="AS570" s="17">
        <v>0.31354894768830099</v>
      </c>
      <c r="AT570" s="17">
        <v>0.35357442928437499</v>
      </c>
      <c r="AU570" s="17">
        <v>0.31267589145551899</v>
      </c>
      <c r="AV570" s="17"/>
      <c r="AW570" s="17">
        <v>0.297680644340793</v>
      </c>
      <c r="AX570" s="17">
        <v>0.247966610628334</v>
      </c>
      <c r="AY570" s="17">
        <v>0.29786779852269701</v>
      </c>
      <c r="AZ570" s="17">
        <v>0.30661397032141902</v>
      </c>
      <c r="BA570" s="17">
        <v>0.32125249446929999</v>
      </c>
      <c r="BB570" s="17">
        <v>0.35300046293351101</v>
      </c>
      <c r="BC570" s="17">
        <v>0.37578213745813599</v>
      </c>
      <c r="BD570" s="17">
        <v>0.469988503296634</v>
      </c>
      <c r="BE570" s="17">
        <v>0.35848862303302698</v>
      </c>
      <c r="BF570" s="17">
        <v>0.40682789390258001</v>
      </c>
      <c r="BG570" s="17">
        <v>0.35368869598251901</v>
      </c>
      <c r="BH570" s="17">
        <v>0.34415636334015598</v>
      </c>
      <c r="BI570" s="17">
        <v>0.40039336432263201</v>
      </c>
      <c r="BJ570" s="17">
        <v>0.44321298544080101</v>
      </c>
      <c r="BK570" s="17">
        <v>0.35629715119386801</v>
      </c>
      <c r="BL570" s="17">
        <v>0.42271070588773801</v>
      </c>
      <c r="BM570" s="17"/>
      <c r="BN570" s="17">
        <v>0.365590500302306</v>
      </c>
      <c r="BO570" s="17">
        <v>0.34632115363341298</v>
      </c>
      <c r="BP570" s="17"/>
      <c r="BQ570" s="17">
        <v>0.39818256041239802</v>
      </c>
      <c r="BR570" s="17">
        <v>0.265015534184526</v>
      </c>
      <c r="BS570" s="17"/>
      <c r="BT570" s="17">
        <v>0.330275562460982</v>
      </c>
      <c r="BU570" s="17"/>
      <c r="BV570" s="17">
        <v>0.33168454464929698</v>
      </c>
      <c r="BW570" s="17">
        <v>0.36270242270054998</v>
      </c>
      <c r="BX570" s="17">
        <v>0.37623983134932099</v>
      </c>
      <c r="BY570" s="17"/>
      <c r="BZ570" s="17">
        <v>0.22690214284697099</v>
      </c>
      <c r="CA570" s="17">
        <v>0.296848292144264</v>
      </c>
      <c r="CB570" s="17">
        <v>0.281139001871126</v>
      </c>
      <c r="CC570" s="17">
        <v>0.34191722472080999</v>
      </c>
      <c r="CD570" s="17">
        <v>0.42657958888173703</v>
      </c>
      <c r="CE570" s="17">
        <v>0.40425962009606498</v>
      </c>
      <c r="CF570" s="17">
        <v>0.50514083728396197</v>
      </c>
      <c r="CG570" s="17"/>
      <c r="CH570" s="17">
        <v>0.34635118096225498</v>
      </c>
      <c r="CI570" s="17">
        <v>0.44679837505423098</v>
      </c>
      <c r="CJ570" s="17">
        <v>0.33139445802870199</v>
      </c>
      <c r="CK570" s="17">
        <v>0.24536469999959701</v>
      </c>
      <c r="CL570" s="17">
        <v>0.22630448474597101</v>
      </c>
    </row>
    <row r="571" spans="2:90" x14ac:dyDescent="0.3">
      <c r="B571" t="s">
        <v>299</v>
      </c>
      <c r="C571" s="17">
        <v>0.39908236263262198</v>
      </c>
      <c r="D571" s="17">
        <v>0.37622477792403602</v>
      </c>
      <c r="E571" s="17">
        <v>0.421728758416197</v>
      </c>
      <c r="F571" s="17"/>
      <c r="G571" s="17">
        <v>0.20799318557589599</v>
      </c>
      <c r="H571" s="17">
        <v>0.298806843452882</v>
      </c>
      <c r="I571" s="17">
        <v>0.40585593973342099</v>
      </c>
      <c r="J571" s="17">
        <v>0.47377648500567798</v>
      </c>
      <c r="K571" s="17">
        <v>0.52966004758012597</v>
      </c>
      <c r="L571" s="17">
        <v>0.45418660508548903</v>
      </c>
      <c r="M571" s="17"/>
      <c r="N571" s="17">
        <v>0.36392245317905297</v>
      </c>
      <c r="O571" s="17">
        <v>0.380967856908421</v>
      </c>
      <c r="P571" s="17">
        <v>0.42314716229710703</v>
      </c>
      <c r="Q571" s="17">
        <v>0.43674230059866398</v>
      </c>
      <c r="R571" s="17"/>
      <c r="S571" s="17">
        <v>0.336382587756345</v>
      </c>
      <c r="T571" s="17">
        <v>0.45145169960114201</v>
      </c>
      <c r="U571" s="17">
        <v>0.36241046450994802</v>
      </c>
      <c r="V571" s="17">
        <v>0.38688008018978698</v>
      </c>
      <c r="W571" s="17">
        <v>0.42665567835284401</v>
      </c>
      <c r="X571" s="17">
        <v>0.32827811563370501</v>
      </c>
      <c r="Y571" s="17">
        <v>0.42627202687440602</v>
      </c>
      <c r="Z571" s="17">
        <v>0.47117800793096098</v>
      </c>
      <c r="AA571" s="17">
        <v>0.459251481329569</v>
      </c>
      <c r="AB571" s="17">
        <v>0.38997577311053899</v>
      </c>
      <c r="AC571" s="17">
        <v>0.37986645850297601</v>
      </c>
      <c r="AD571" s="17">
        <v>0.41651854777333303</v>
      </c>
      <c r="AE571" s="17"/>
      <c r="AF571" s="17">
        <v>0.45833394841584901</v>
      </c>
      <c r="AG571" s="17">
        <v>0.39973045713177902</v>
      </c>
      <c r="AH571" s="17">
        <v>0.38014832008341198</v>
      </c>
      <c r="AI571" s="17"/>
      <c r="AJ571" s="17">
        <v>0.40664129762964502</v>
      </c>
      <c r="AK571" s="17">
        <v>0.38753956365054598</v>
      </c>
      <c r="AL571" s="17">
        <v>0.43954897941612298</v>
      </c>
      <c r="AM571" s="17">
        <v>0.47060324066922998</v>
      </c>
      <c r="AN571" s="17">
        <v>0.33804566466338198</v>
      </c>
      <c r="AO571" s="17"/>
      <c r="AP571" s="17">
        <v>0.33801837262267997</v>
      </c>
      <c r="AQ571" s="17">
        <v>0.377378015017658</v>
      </c>
      <c r="AR571" s="17">
        <v>0.42748463718806401</v>
      </c>
      <c r="AS571" s="17">
        <v>0.48068154721901502</v>
      </c>
      <c r="AT571" s="17">
        <v>0.33565442727649702</v>
      </c>
      <c r="AU571" s="17">
        <v>0.45747070524112499</v>
      </c>
      <c r="AV571" s="17"/>
      <c r="AW571" s="17">
        <v>0.388520049342931</v>
      </c>
      <c r="AX571" s="17">
        <v>0.426287693375202</v>
      </c>
      <c r="AY571" s="17">
        <v>0.41282616906064601</v>
      </c>
      <c r="AZ571" s="17">
        <v>0.42657353412070598</v>
      </c>
      <c r="BA571" s="17">
        <v>0.41935185853353901</v>
      </c>
      <c r="BB571" s="17">
        <v>0.42781502229944302</v>
      </c>
      <c r="BC571" s="17">
        <v>0.44470010950640598</v>
      </c>
      <c r="BD571" s="17">
        <v>0.41996790452240201</v>
      </c>
      <c r="BE571" s="17">
        <v>0.41106677752134801</v>
      </c>
      <c r="BF571" s="17">
        <v>0.38372651766303101</v>
      </c>
      <c r="BG571" s="17">
        <v>0.37939688031378499</v>
      </c>
      <c r="BH571" s="17">
        <v>0.34562222421426703</v>
      </c>
      <c r="BI571" s="17">
        <v>0.31905930519194697</v>
      </c>
      <c r="BJ571" s="17">
        <v>0.39143533970999</v>
      </c>
      <c r="BK571" s="17">
        <v>0.40893085637490501</v>
      </c>
      <c r="BL571" s="17">
        <v>0.31712568676327402</v>
      </c>
      <c r="BM571" s="17"/>
      <c r="BN571" s="17">
        <v>0.43038047912959698</v>
      </c>
      <c r="BO571" s="17">
        <v>0.35279820073069301</v>
      </c>
      <c r="BP571" s="17"/>
      <c r="BQ571" s="17">
        <v>0.34020037008757797</v>
      </c>
      <c r="BR571" s="17">
        <v>0.457190268607712</v>
      </c>
      <c r="BS571" s="17"/>
      <c r="BT571" s="17">
        <v>0.37947606197435002</v>
      </c>
      <c r="BU571" s="17"/>
      <c r="BV571" s="17">
        <v>0.38727670890462701</v>
      </c>
      <c r="BW571" s="17">
        <v>0.34015244491181101</v>
      </c>
      <c r="BX571" s="17">
        <v>0.41905975641801302</v>
      </c>
      <c r="BY571" s="17"/>
      <c r="BZ571" s="17">
        <v>0.54608730364893099</v>
      </c>
      <c r="CA571" s="17">
        <v>0.48980790927930201</v>
      </c>
      <c r="CB571" s="17">
        <v>0.46282573339296401</v>
      </c>
      <c r="CC571" s="17">
        <v>0.425965420612676</v>
      </c>
      <c r="CD571" s="17">
        <v>0.348964796349651</v>
      </c>
      <c r="CE571" s="17">
        <v>0.33476597943584702</v>
      </c>
      <c r="CF571" s="17">
        <v>0.26497993505275103</v>
      </c>
      <c r="CG571" s="17"/>
      <c r="CH571" s="17">
        <v>0.190863558778256</v>
      </c>
      <c r="CI571" s="17">
        <v>0.31718628638269503</v>
      </c>
      <c r="CJ571" s="17">
        <v>0.46217642723883001</v>
      </c>
      <c r="CK571" s="17">
        <v>0.52185110650663002</v>
      </c>
      <c r="CL571" s="17">
        <v>0.61008127650315103</v>
      </c>
    </row>
    <row r="572" spans="2:90" x14ac:dyDescent="0.3">
      <c r="B572" t="s">
        <v>223</v>
      </c>
      <c r="C572" s="17">
        <v>3.3048202378124003E-2</v>
      </c>
      <c r="D572" s="17">
        <v>2.8869909766364599E-2</v>
      </c>
      <c r="E572" s="17">
        <v>3.5432677699095701E-2</v>
      </c>
      <c r="F572" s="17"/>
      <c r="G572" s="17">
        <v>0.112263024514488</v>
      </c>
      <c r="H572" s="17">
        <v>3.4421709038380301E-2</v>
      </c>
      <c r="I572" s="17">
        <v>3.3424463581649397E-2</v>
      </c>
      <c r="J572" s="17">
        <v>2.2209317728714002E-2</v>
      </c>
      <c r="K572" s="17">
        <v>7.8140398558438802E-3</v>
      </c>
      <c r="L572" s="17">
        <v>4.7197827230290503E-3</v>
      </c>
      <c r="M572" s="17"/>
      <c r="N572" s="17">
        <v>2.3084554575208499E-2</v>
      </c>
      <c r="O572" s="17">
        <v>4.2118798629277102E-2</v>
      </c>
      <c r="P572" s="17">
        <v>1.3477768894812E-2</v>
      </c>
      <c r="Q572" s="17">
        <v>5.0012692333136897E-2</v>
      </c>
      <c r="R572" s="17"/>
      <c r="S572" s="17">
        <v>4.5403509776087002E-2</v>
      </c>
      <c r="T572" s="17">
        <v>1.8867208936595901E-2</v>
      </c>
      <c r="U572" s="17">
        <v>3.3632926583299097E-2</v>
      </c>
      <c r="V572" s="17">
        <v>2.48702961755543E-2</v>
      </c>
      <c r="W572" s="17">
        <v>1.4077052927352699E-2</v>
      </c>
      <c r="X572" s="17">
        <v>7.7145247297749298E-2</v>
      </c>
      <c r="Y572" s="17">
        <v>2.8072857497021701E-2</v>
      </c>
      <c r="Z572" s="17">
        <v>1.16556189245308E-2</v>
      </c>
      <c r="AA572" s="17">
        <v>2.4419004866105602E-2</v>
      </c>
      <c r="AB572" s="17">
        <v>3.3633209491080403E-2</v>
      </c>
      <c r="AC572" s="17">
        <v>2.8381971408507001E-2</v>
      </c>
      <c r="AD572" s="17">
        <v>5.1408703466078801E-2</v>
      </c>
      <c r="AE572" s="17"/>
      <c r="AF572" s="17">
        <v>1.5512523728390199E-2</v>
      </c>
      <c r="AG572" s="17">
        <v>1.46261646860008E-2</v>
      </c>
      <c r="AH572" s="17">
        <v>5.3907780652573803E-2</v>
      </c>
      <c r="AI572" s="17"/>
      <c r="AJ572" s="17">
        <v>1.0179162108067999E-2</v>
      </c>
      <c r="AK572" s="17">
        <v>2.49361787724292E-2</v>
      </c>
      <c r="AL572" s="17">
        <v>1.7751798786306401E-2</v>
      </c>
      <c r="AM572" s="17">
        <v>4.5395097429460997E-2</v>
      </c>
      <c r="AN572" s="17">
        <v>3.67443182647475E-2</v>
      </c>
      <c r="AO572" s="17"/>
      <c r="AP572" s="17">
        <v>2.39737530820286E-2</v>
      </c>
      <c r="AQ572" s="17">
        <v>9.1034794921929004E-3</v>
      </c>
      <c r="AR572" s="17">
        <v>4.20042828111966E-2</v>
      </c>
      <c r="AS572" s="17">
        <v>3.2479239012785703E-2</v>
      </c>
      <c r="AT572" s="17">
        <v>5.5591740974927702E-2</v>
      </c>
      <c r="AU572" s="17">
        <v>3.4797202188872597E-2</v>
      </c>
      <c r="AV572" s="17"/>
      <c r="AW572" s="17">
        <v>5.7638985807136202E-2</v>
      </c>
      <c r="AX572" s="17">
        <v>2.0425938643792701E-2</v>
      </c>
      <c r="AY572" s="17">
        <v>6.3113003667183504E-2</v>
      </c>
      <c r="AZ572" s="17">
        <v>4.0416159241249798E-2</v>
      </c>
      <c r="BA572" s="17">
        <v>3.1740532336996002E-2</v>
      </c>
      <c r="BB572" s="17">
        <v>6.0481120774408599E-2</v>
      </c>
      <c r="BC572" s="17">
        <v>1.7724415556031398E-2</v>
      </c>
      <c r="BD572" s="17">
        <v>1.34810356981785E-2</v>
      </c>
      <c r="BE572" s="17">
        <v>1.7444490722531701E-2</v>
      </c>
      <c r="BF572" s="17">
        <v>1.0454277055129199E-2</v>
      </c>
      <c r="BG572" s="17">
        <v>2.0293700827703601E-2</v>
      </c>
      <c r="BH572" s="17">
        <v>2.94691918764905E-2</v>
      </c>
      <c r="BI572" s="17">
        <v>5.7633443998685703E-2</v>
      </c>
      <c r="BJ572" s="17">
        <v>0</v>
      </c>
      <c r="BK572" s="17">
        <v>0</v>
      </c>
      <c r="BL572" s="17">
        <v>1.55218533451911E-2</v>
      </c>
      <c r="BM572" s="17"/>
      <c r="BN572" s="17">
        <v>9.6058314990782896E-3</v>
      </c>
      <c r="BO572" s="17">
        <v>6.5916498468868906E-2</v>
      </c>
      <c r="BP572" s="17"/>
      <c r="BQ572" s="17">
        <v>2.4746181689097299E-2</v>
      </c>
      <c r="BR572" s="17">
        <v>2.8294978875869101E-2</v>
      </c>
      <c r="BS572" s="17"/>
      <c r="BT572" s="17">
        <v>7.9009117376942408E-3</v>
      </c>
      <c r="BU572" s="17"/>
      <c r="BV572" s="17">
        <v>4.7882915351081003E-2</v>
      </c>
      <c r="BW572" s="17">
        <v>5.6344551737720898E-2</v>
      </c>
      <c r="BX572" s="17">
        <v>1.62454890125893E-2</v>
      </c>
      <c r="BY572" s="17"/>
      <c r="BZ572" s="17">
        <v>3.98647136564029E-2</v>
      </c>
      <c r="CA572" s="17">
        <v>2.29977384976492E-2</v>
      </c>
      <c r="CB572" s="17">
        <v>3.7098676252359901E-2</v>
      </c>
      <c r="CC572" s="17">
        <v>1.50323123566356E-2</v>
      </c>
      <c r="CD572" s="17">
        <v>2.9570943820681001E-2</v>
      </c>
      <c r="CE572" s="17">
        <v>3.8528671127100601E-2</v>
      </c>
      <c r="CF572" s="17">
        <v>8.1079686640909195E-3</v>
      </c>
      <c r="CG572" s="17"/>
      <c r="CH572" s="17">
        <v>1.1207292337247E-2</v>
      </c>
      <c r="CI572" s="17">
        <v>2.8165050151548601E-2</v>
      </c>
      <c r="CJ572" s="17">
        <v>4.1138257352447201E-2</v>
      </c>
      <c r="CK572" s="17">
        <v>3.1280213637518803E-2</v>
      </c>
      <c r="CL572" s="17">
        <v>6.4443832486176106E-2</v>
      </c>
    </row>
    <row r="573" spans="2:90" x14ac:dyDescent="0.3">
      <c r="B573" t="s">
        <v>118</v>
      </c>
      <c r="C573" s="17">
        <v>1.0332766600408499E-2</v>
      </c>
      <c r="D573" s="17">
        <v>6.7677334759282002E-3</v>
      </c>
      <c r="E573" s="17">
        <v>1.38987902495373E-2</v>
      </c>
      <c r="F573" s="17"/>
      <c r="G573" s="17">
        <v>3.0629239840053699E-2</v>
      </c>
      <c r="H573" s="17">
        <v>1.8522951539261499E-2</v>
      </c>
      <c r="I573" s="17">
        <v>8.8738430234670002E-3</v>
      </c>
      <c r="J573" s="17">
        <v>5.2818919106318802E-3</v>
      </c>
      <c r="K573" s="17">
        <v>3.5535070519821699E-3</v>
      </c>
      <c r="L573" s="17">
        <v>0</v>
      </c>
      <c r="M573" s="17"/>
      <c r="N573" s="17">
        <v>1.66775606860875E-3</v>
      </c>
      <c r="O573" s="17">
        <v>1.45505036899953E-2</v>
      </c>
      <c r="P573" s="17">
        <v>1.0169423035924999E-2</v>
      </c>
      <c r="Q573" s="17">
        <v>1.5542706857447301E-2</v>
      </c>
      <c r="R573" s="17"/>
      <c r="S573" s="17">
        <v>7.5704820022826696E-3</v>
      </c>
      <c r="T573" s="17">
        <v>0</v>
      </c>
      <c r="U573" s="17">
        <v>1.6462451086058701E-2</v>
      </c>
      <c r="V573" s="17">
        <v>2.0678881786837199E-2</v>
      </c>
      <c r="W573" s="17">
        <v>2.0367979739804198E-2</v>
      </c>
      <c r="X573" s="17">
        <v>6.5150152791373598E-3</v>
      </c>
      <c r="Y573" s="17">
        <v>5.60321347835715E-3</v>
      </c>
      <c r="Z573" s="17">
        <v>0</v>
      </c>
      <c r="AA573" s="17">
        <v>9.8809621370242306E-3</v>
      </c>
      <c r="AB573" s="17">
        <v>1.7074787164011999E-2</v>
      </c>
      <c r="AC573" s="17">
        <v>1.05836817947394E-2</v>
      </c>
      <c r="AD573" s="17">
        <v>1.6278114914823599E-2</v>
      </c>
      <c r="AE573" s="17"/>
      <c r="AF573" s="17">
        <v>5.3104594949409398E-3</v>
      </c>
      <c r="AG573" s="17">
        <v>5.4652399569008201E-3</v>
      </c>
      <c r="AH573" s="17">
        <v>1.75622392216629E-2</v>
      </c>
      <c r="AI573" s="17"/>
      <c r="AJ573" s="17">
        <v>0</v>
      </c>
      <c r="AK573" s="17">
        <v>6.8391728708642402E-3</v>
      </c>
      <c r="AL573" s="17">
        <v>6.5607587261332402E-3</v>
      </c>
      <c r="AM573" s="17">
        <v>1.5626156159110099E-2</v>
      </c>
      <c r="AN573" s="17">
        <v>1.8338975533876801E-2</v>
      </c>
      <c r="AO573" s="17"/>
      <c r="AP573" s="17">
        <v>2.3986929794972199E-3</v>
      </c>
      <c r="AQ573" s="17">
        <v>2.9368864765852301E-3</v>
      </c>
      <c r="AR573" s="17">
        <v>1.6697917149497199E-2</v>
      </c>
      <c r="AS573" s="17">
        <v>8.7751440838657307E-3</v>
      </c>
      <c r="AT573" s="17">
        <v>3.9332401389191897E-2</v>
      </c>
      <c r="AU573" s="17">
        <v>2.16549736438983E-2</v>
      </c>
      <c r="AV573" s="17"/>
      <c r="AW573" s="17">
        <v>0</v>
      </c>
      <c r="AX573" s="17">
        <v>2.36878138215223E-2</v>
      </c>
      <c r="AY573" s="17">
        <v>0</v>
      </c>
      <c r="AZ573" s="17">
        <v>2.5405668022810801E-2</v>
      </c>
      <c r="BA573" s="17">
        <v>7.9316232459349396E-3</v>
      </c>
      <c r="BB573" s="17">
        <v>4.7421816908021696E-3</v>
      </c>
      <c r="BC573" s="17">
        <v>6.1027769187802696E-3</v>
      </c>
      <c r="BD573" s="17">
        <v>0</v>
      </c>
      <c r="BE573" s="17">
        <v>0</v>
      </c>
      <c r="BF573" s="17">
        <v>9.3406977638587595E-3</v>
      </c>
      <c r="BG573" s="17">
        <v>6.7700740351658703E-3</v>
      </c>
      <c r="BH573" s="17">
        <v>1.02189215364798E-2</v>
      </c>
      <c r="BI573" s="17">
        <v>2.05707562506669E-2</v>
      </c>
      <c r="BJ573" s="17">
        <v>0</v>
      </c>
      <c r="BK573" s="17">
        <v>0</v>
      </c>
      <c r="BL573" s="17">
        <v>1.7275094066093101E-2</v>
      </c>
      <c r="BM573" s="17"/>
      <c r="BN573" s="17">
        <v>4.9736510156114704E-3</v>
      </c>
      <c r="BO573" s="17">
        <v>1.78870160946384E-2</v>
      </c>
      <c r="BP573" s="17"/>
      <c r="BQ573" s="17">
        <v>2.6863805868996898E-3</v>
      </c>
      <c r="BR573" s="17">
        <v>1.7940822533334198E-2</v>
      </c>
      <c r="BS573" s="17"/>
      <c r="BT573" s="17">
        <v>4.2993521787688801E-3</v>
      </c>
      <c r="BU573" s="17"/>
      <c r="BV573" s="17">
        <v>1.76858072365704E-2</v>
      </c>
      <c r="BW573" s="17">
        <v>5.44206879084576E-3</v>
      </c>
      <c r="BX573" s="17">
        <v>8.0397474462362492E-3</v>
      </c>
      <c r="BY573" s="17"/>
      <c r="BZ573" s="17">
        <v>1.5316683104645E-2</v>
      </c>
      <c r="CA573" s="17">
        <v>0</v>
      </c>
      <c r="CB573" s="17">
        <v>1.8104782965790999E-2</v>
      </c>
      <c r="CC573" s="17">
        <v>8.3696751106274395E-3</v>
      </c>
      <c r="CD573" s="17">
        <v>0</v>
      </c>
      <c r="CE573" s="17">
        <v>4.4095235257038401E-3</v>
      </c>
      <c r="CF573" s="17">
        <v>1.10183717241778E-2</v>
      </c>
      <c r="CG573" s="17"/>
      <c r="CH573" s="17">
        <v>1.7638964114126798E-2</v>
      </c>
      <c r="CI573" s="17">
        <v>7.6091284461983402E-3</v>
      </c>
      <c r="CJ573" s="17">
        <v>1.24154818330353E-2</v>
      </c>
      <c r="CK573" s="17">
        <v>9.9721054458466307E-3</v>
      </c>
      <c r="CL573" s="17">
        <v>0</v>
      </c>
    </row>
    <row r="574" spans="2:90" x14ac:dyDescent="0.3">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row>
    <row r="575" spans="2:90" x14ac:dyDescent="0.3">
      <c r="B575" s="6" t="s">
        <v>303</v>
      </c>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row>
    <row r="576" spans="2:90" x14ac:dyDescent="0.3">
      <c r="B576" s="24" t="s">
        <v>110</v>
      </c>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row>
    <row r="577" spans="2:90" x14ac:dyDescent="0.3">
      <c r="B577" t="s">
        <v>296</v>
      </c>
      <c r="C577" s="17">
        <v>1.3637415999994599E-2</v>
      </c>
      <c r="D577" s="17">
        <v>1.39950303254713E-2</v>
      </c>
      <c r="E577" s="17">
        <v>1.3396022661053501E-2</v>
      </c>
      <c r="F577" s="17"/>
      <c r="G577" s="17">
        <v>2.96118238675055E-2</v>
      </c>
      <c r="H577" s="17">
        <v>1.09895209041881E-2</v>
      </c>
      <c r="I577" s="17">
        <v>1.4239959323747E-2</v>
      </c>
      <c r="J577" s="17">
        <v>1.31064372414971E-2</v>
      </c>
      <c r="K577" s="17">
        <v>1.0591187296293301E-2</v>
      </c>
      <c r="L577" s="17">
        <v>7.1699323330615397E-3</v>
      </c>
      <c r="M577" s="17"/>
      <c r="N577" s="17">
        <v>1.17988250544775E-2</v>
      </c>
      <c r="O577" s="17">
        <v>5.8561472742870296E-3</v>
      </c>
      <c r="P577" s="17">
        <v>8.5257878008017807E-3</v>
      </c>
      <c r="Q577" s="17">
        <v>2.8330980951836001E-2</v>
      </c>
      <c r="R577" s="17"/>
      <c r="S577" s="17">
        <v>2.3269759676292402E-2</v>
      </c>
      <c r="T577" s="17">
        <v>2.1400688510359599E-2</v>
      </c>
      <c r="U577" s="17">
        <v>1.14045680650661E-2</v>
      </c>
      <c r="V577" s="17">
        <v>1.15009891566856E-2</v>
      </c>
      <c r="W577" s="17">
        <v>0</v>
      </c>
      <c r="X577" s="17">
        <v>2.0737851700486198E-2</v>
      </c>
      <c r="Y577" s="17">
        <v>2.3129906461413201E-2</v>
      </c>
      <c r="Z577" s="17">
        <v>1.2426300900209301E-2</v>
      </c>
      <c r="AA577" s="17">
        <v>8.7144352071529107E-3</v>
      </c>
      <c r="AB577" s="17">
        <v>0</v>
      </c>
      <c r="AC577" s="17">
        <v>9.4273251530591594E-3</v>
      </c>
      <c r="AD577" s="17">
        <v>0</v>
      </c>
      <c r="AE577" s="17"/>
      <c r="AF577" s="17">
        <v>1.3297851589671301E-2</v>
      </c>
      <c r="AG577" s="17">
        <v>1.0862468016594601E-2</v>
      </c>
      <c r="AH577" s="17">
        <v>1.6002410825482299E-2</v>
      </c>
      <c r="AI577" s="17"/>
      <c r="AJ577" s="17">
        <v>7.5313171227150699E-3</v>
      </c>
      <c r="AK577" s="17">
        <v>1.42764450458379E-2</v>
      </c>
      <c r="AL577" s="17">
        <v>5.5304409539971896E-3</v>
      </c>
      <c r="AM577" s="17">
        <v>2.48668654954914E-2</v>
      </c>
      <c r="AN577" s="17">
        <v>1.7670037233593401E-2</v>
      </c>
      <c r="AO577" s="17"/>
      <c r="AP577" s="17">
        <v>7.5574884852982497E-3</v>
      </c>
      <c r="AQ577" s="17">
        <v>2.1843452232359801E-2</v>
      </c>
      <c r="AR577" s="17">
        <v>1.44495174119442E-2</v>
      </c>
      <c r="AS577" s="17">
        <v>1.5293661096956899E-2</v>
      </c>
      <c r="AT577" s="17">
        <v>2.0316970564993601E-2</v>
      </c>
      <c r="AU577" s="17">
        <v>1.6665907096041498E-2</v>
      </c>
      <c r="AV577" s="17"/>
      <c r="AW577" s="17">
        <v>4.7033378847753701E-2</v>
      </c>
      <c r="AX577" s="17">
        <v>4.4820174677060801E-2</v>
      </c>
      <c r="AY577" s="17">
        <v>5.9554199296509404E-3</v>
      </c>
      <c r="AZ577" s="17">
        <v>2.2973719626238599E-2</v>
      </c>
      <c r="BA577" s="17">
        <v>2.89328729383725E-2</v>
      </c>
      <c r="BB577" s="17">
        <v>8.8721842638698391E-3</v>
      </c>
      <c r="BC577" s="17">
        <v>5.6726113520385096E-3</v>
      </c>
      <c r="BD577" s="17">
        <v>0</v>
      </c>
      <c r="BE577" s="17">
        <v>0</v>
      </c>
      <c r="BF577" s="17">
        <v>0</v>
      </c>
      <c r="BG577" s="17">
        <v>1.29817082411583E-2</v>
      </c>
      <c r="BH577" s="17">
        <v>1.9671131932598802E-2</v>
      </c>
      <c r="BI577" s="17">
        <v>1.15628706678782E-2</v>
      </c>
      <c r="BJ577" s="17">
        <v>0</v>
      </c>
      <c r="BK577" s="17">
        <v>0</v>
      </c>
      <c r="BL577" s="17">
        <v>2.06542359412617E-2</v>
      </c>
      <c r="BM577" s="17"/>
      <c r="BN577" s="17">
        <v>1.64661877338248E-2</v>
      </c>
      <c r="BO577" s="17">
        <v>9.92688659755726E-3</v>
      </c>
      <c r="BP577" s="17"/>
      <c r="BQ577" s="17">
        <v>8.4638970164821505E-3</v>
      </c>
      <c r="BR577" s="17">
        <v>3.1206354684272498E-2</v>
      </c>
      <c r="BS577" s="17"/>
      <c r="BT577" s="17">
        <v>2.2192436300508801E-2</v>
      </c>
      <c r="BU577" s="17"/>
      <c r="BV577" s="17">
        <v>8.7241999549677197E-3</v>
      </c>
      <c r="BW577" s="17">
        <v>2.2469494648595299E-2</v>
      </c>
      <c r="BX577" s="17">
        <v>1.03682875824562E-2</v>
      </c>
      <c r="BY577" s="17"/>
      <c r="BZ577" s="17">
        <v>4.2379196395727202E-2</v>
      </c>
      <c r="CA577" s="17">
        <v>9.9206279715759894E-3</v>
      </c>
      <c r="CB577" s="17">
        <v>1.8624968010849601E-2</v>
      </c>
      <c r="CC577" s="17">
        <v>1.05750432529965E-2</v>
      </c>
      <c r="CD577" s="17">
        <v>8.8608159226554808E-3</v>
      </c>
      <c r="CE577" s="17">
        <v>1.0573037762496599E-2</v>
      </c>
      <c r="CF577" s="17">
        <v>1.13718478380308E-2</v>
      </c>
      <c r="CG577" s="17"/>
      <c r="CH577" s="17">
        <v>2.4173745704678399E-2</v>
      </c>
      <c r="CI577" s="17">
        <v>1.3732733007405999E-3</v>
      </c>
      <c r="CJ577" s="17">
        <v>9.3346409454710001E-3</v>
      </c>
      <c r="CK577" s="17">
        <v>4.6823829513747403E-2</v>
      </c>
      <c r="CL577" s="17">
        <v>1.17005044974946E-2</v>
      </c>
    </row>
    <row r="578" spans="2:90" x14ac:dyDescent="0.3">
      <c r="B578" t="s">
        <v>297</v>
      </c>
      <c r="C578" s="17">
        <v>4.2845465420164E-2</v>
      </c>
      <c r="D578" s="17">
        <v>4.7260070634974199E-2</v>
      </c>
      <c r="E578" s="17">
        <v>3.8870697597038997E-2</v>
      </c>
      <c r="F578" s="17"/>
      <c r="G578" s="17">
        <v>7.6031154660726602E-2</v>
      </c>
      <c r="H578" s="17">
        <v>4.5374923415156303E-2</v>
      </c>
      <c r="I578" s="17">
        <v>5.5204522030774597E-2</v>
      </c>
      <c r="J578" s="17">
        <v>2.7586033142148799E-2</v>
      </c>
      <c r="K578" s="17">
        <v>2.4606242076305601E-2</v>
      </c>
      <c r="L578" s="17">
        <v>3.3233330131481997E-2</v>
      </c>
      <c r="M578" s="17"/>
      <c r="N578" s="17">
        <v>2.9092356275529901E-2</v>
      </c>
      <c r="O578" s="17">
        <v>4.48197799561868E-2</v>
      </c>
      <c r="P578" s="17">
        <v>5.2491743287447698E-2</v>
      </c>
      <c r="Q578" s="17">
        <v>4.52308087444179E-2</v>
      </c>
      <c r="R578" s="17"/>
      <c r="S578" s="17">
        <v>4.1530663474800701E-2</v>
      </c>
      <c r="T578" s="17">
        <v>4.6544598939897798E-2</v>
      </c>
      <c r="U578" s="17">
        <v>2.3222980859860898E-2</v>
      </c>
      <c r="V578" s="17">
        <v>4.7368275403684303E-2</v>
      </c>
      <c r="W578" s="17">
        <v>6.2737552922377704E-2</v>
      </c>
      <c r="X578" s="17">
        <v>4.4447874827853999E-2</v>
      </c>
      <c r="Y578" s="17">
        <v>3.10200954822329E-2</v>
      </c>
      <c r="Z578" s="17">
        <v>7.0057033407858904E-2</v>
      </c>
      <c r="AA578" s="17">
        <v>5.0037041530756297E-2</v>
      </c>
      <c r="AB578" s="17">
        <v>2.5780280443587902E-2</v>
      </c>
      <c r="AC578" s="17">
        <v>4.4968117274899203E-2</v>
      </c>
      <c r="AD578" s="17">
        <v>3.6880252576256801E-2</v>
      </c>
      <c r="AE578" s="17"/>
      <c r="AF578" s="17">
        <v>4.8339631242094401E-2</v>
      </c>
      <c r="AG578" s="17">
        <v>4.9835865131995102E-2</v>
      </c>
      <c r="AH578" s="17">
        <v>2.9821472898970101E-2</v>
      </c>
      <c r="AI578" s="17"/>
      <c r="AJ578" s="17">
        <v>3.7883368991496601E-2</v>
      </c>
      <c r="AK578" s="17">
        <v>5.07447693812976E-2</v>
      </c>
      <c r="AL578" s="17">
        <v>3.8387879839076697E-2</v>
      </c>
      <c r="AM578" s="17">
        <v>4.9991902583699302E-2</v>
      </c>
      <c r="AN578" s="17">
        <v>5.5202664012556898E-2</v>
      </c>
      <c r="AO578" s="17"/>
      <c r="AP578" s="17">
        <v>6.5516319899651995E-2</v>
      </c>
      <c r="AQ578" s="17">
        <v>3.9745641787358198E-2</v>
      </c>
      <c r="AR578" s="17">
        <v>2.77867403953822E-2</v>
      </c>
      <c r="AS578" s="17">
        <v>4.9627003815179101E-2</v>
      </c>
      <c r="AT578" s="17">
        <v>3.3664247053660501E-2</v>
      </c>
      <c r="AU578" s="17">
        <v>1.8078920215453001E-2</v>
      </c>
      <c r="AV578" s="17"/>
      <c r="AW578" s="17">
        <v>0</v>
      </c>
      <c r="AX578" s="17">
        <v>7.3786395657635007E-2</v>
      </c>
      <c r="AY578" s="17">
        <v>8.59896602278859E-2</v>
      </c>
      <c r="AZ578" s="17">
        <v>2.1843934399534901E-2</v>
      </c>
      <c r="BA578" s="17">
        <v>3.8194730205471199E-2</v>
      </c>
      <c r="BB578" s="17">
        <v>4.6464210761753499E-2</v>
      </c>
      <c r="BC578" s="17">
        <v>3.93364975267987E-2</v>
      </c>
      <c r="BD578" s="17">
        <v>2.6380777524945699E-2</v>
      </c>
      <c r="BE578" s="17">
        <v>3.5098569035708301E-2</v>
      </c>
      <c r="BF578" s="17">
        <v>7.1987146568272001E-2</v>
      </c>
      <c r="BG578" s="17">
        <v>2.6152850457106198E-2</v>
      </c>
      <c r="BH578" s="17">
        <v>7.8600498862668497E-2</v>
      </c>
      <c r="BI578" s="17">
        <v>2.8397207677133701E-2</v>
      </c>
      <c r="BJ578" s="17">
        <v>0</v>
      </c>
      <c r="BK578" s="17">
        <v>2.14550580257458E-2</v>
      </c>
      <c r="BL578" s="17">
        <v>3.3299270196419303E-2</v>
      </c>
      <c r="BM578" s="17"/>
      <c r="BN578" s="17">
        <v>5.4087348225118702E-2</v>
      </c>
      <c r="BO578" s="17">
        <v>2.7934716311268801E-2</v>
      </c>
      <c r="BP578" s="17"/>
      <c r="BQ578" s="17">
        <v>5.8321188615015E-2</v>
      </c>
      <c r="BR578" s="17">
        <v>4.34966634658236E-2</v>
      </c>
      <c r="BS578" s="17"/>
      <c r="BT578" s="17">
        <v>7.8693444579085503E-2</v>
      </c>
      <c r="BU578" s="17"/>
      <c r="BV578" s="17">
        <v>4.7403167384691899E-2</v>
      </c>
      <c r="BW578" s="17">
        <v>6.6117928354385E-2</v>
      </c>
      <c r="BX578" s="17">
        <v>3.38511815844596E-2</v>
      </c>
      <c r="BY578" s="17"/>
      <c r="BZ578" s="17">
        <v>2.3640558844287701E-2</v>
      </c>
      <c r="CA578" s="17">
        <v>6.4733989133903505E-2</v>
      </c>
      <c r="CB578" s="17">
        <v>5.8738913665900998E-2</v>
      </c>
      <c r="CC578" s="17">
        <v>4.26512162606488E-2</v>
      </c>
      <c r="CD578" s="17">
        <v>5.55729976858957E-2</v>
      </c>
      <c r="CE578" s="17">
        <v>2.8576808716705801E-2</v>
      </c>
      <c r="CF578" s="17">
        <v>2.9621244549392599E-2</v>
      </c>
      <c r="CG578" s="17"/>
      <c r="CH578" s="17">
        <v>0.116062999347469</v>
      </c>
      <c r="CI578" s="17">
        <v>4.0450844741216997E-2</v>
      </c>
      <c r="CJ578" s="17">
        <v>2.8102366919041499E-2</v>
      </c>
      <c r="CK578" s="17">
        <v>4.12611951922447E-2</v>
      </c>
      <c r="CL578" s="17">
        <v>2.7663068690277098E-2</v>
      </c>
    </row>
    <row r="579" spans="2:90" x14ac:dyDescent="0.3">
      <c r="B579" t="s">
        <v>220</v>
      </c>
      <c r="C579" s="17">
        <v>0.17838396943071999</v>
      </c>
      <c r="D579" s="17">
        <v>0.17353897553028999</v>
      </c>
      <c r="E579" s="17">
        <v>0.18453304653915001</v>
      </c>
      <c r="F579" s="17"/>
      <c r="G579" s="17">
        <v>0.23799281924686999</v>
      </c>
      <c r="H579" s="17">
        <v>0.29283737804912302</v>
      </c>
      <c r="I579" s="17">
        <v>0.17898365099458</v>
      </c>
      <c r="J579" s="17">
        <v>0.130473584304027</v>
      </c>
      <c r="K579" s="17">
        <v>0.119054959096171</v>
      </c>
      <c r="L579" s="17">
        <v>0.123468601530081</v>
      </c>
      <c r="M579" s="17"/>
      <c r="N579" s="17">
        <v>0.18535879391035201</v>
      </c>
      <c r="O579" s="17">
        <v>0.184174739794978</v>
      </c>
      <c r="P579" s="17">
        <v>0.14752683215069701</v>
      </c>
      <c r="Q579" s="17">
        <v>0.191958099357349</v>
      </c>
      <c r="R579" s="17"/>
      <c r="S579" s="17">
        <v>0.21433769584295401</v>
      </c>
      <c r="T579" s="17">
        <v>0.101719087334603</v>
      </c>
      <c r="U579" s="17">
        <v>0.13033494754473801</v>
      </c>
      <c r="V579" s="17">
        <v>0.19910873168071799</v>
      </c>
      <c r="W579" s="17">
        <v>0.193910654606745</v>
      </c>
      <c r="X579" s="17">
        <v>0.17747140743971199</v>
      </c>
      <c r="Y579" s="17">
        <v>0.18252870272501701</v>
      </c>
      <c r="Z579" s="17">
        <v>0.15480525745542001</v>
      </c>
      <c r="AA579" s="17">
        <v>0.196069898197125</v>
      </c>
      <c r="AB579" s="17">
        <v>0.20945252898989</v>
      </c>
      <c r="AC579" s="17">
        <v>0.22705606710186199</v>
      </c>
      <c r="AD579" s="17">
        <v>0.156878880545372</v>
      </c>
      <c r="AE579" s="17"/>
      <c r="AF579" s="17">
        <v>0.131567379990505</v>
      </c>
      <c r="AG579" s="17">
        <v>0.17485355982648501</v>
      </c>
      <c r="AH579" s="17">
        <v>0.23811201359898199</v>
      </c>
      <c r="AI579" s="17"/>
      <c r="AJ579" s="17">
        <v>0.160448277362569</v>
      </c>
      <c r="AK579" s="17">
        <v>0.193487145422893</v>
      </c>
      <c r="AL579" s="17">
        <v>0.16908039404787301</v>
      </c>
      <c r="AM579" s="17">
        <v>0.122501632387648</v>
      </c>
      <c r="AN579" s="17">
        <v>0.20541479226842599</v>
      </c>
      <c r="AO579" s="17"/>
      <c r="AP579" s="17">
        <v>0.20982865948722401</v>
      </c>
      <c r="AQ579" s="17">
        <v>0.18205296306289101</v>
      </c>
      <c r="AR579" s="17">
        <v>0.193226363218856</v>
      </c>
      <c r="AS579" s="17">
        <v>0.131176173143602</v>
      </c>
      <c r="AT579" s="17">
        <v>0.21402123421376201</v>
      </c>
      <c r="AU579" s="17">
        <v>0.15121111398893899</v>
      </c>
      <c r="AV579" s="17"/>
      <c r="AW579" s="17">
        <v>0.312827908302173</v>
      </c>
      <c r="AX579" s="17">
        <v>0.22912500741160399</v>
      </c>
      <c r="AY579" s="17">
        <v>0.233149515279438</v>
      </c>
      <c r="AZ579" s="17">
        <v>0.18786961639664601</v>
      </c>
      <c r="BA579" s="17">
        <v>0.19097082481660399</v>
      </c>
      <c r="BB579" s="17">
        <v>0.17534923859839499</v>
      </c>
      <c r="BC579" s="17">
        <v>0.16109909372762299</v>
      </c>
      <c r="BD579" s="17">
        <v>0.17652720414536999</v>
      </c>
      <c r="BE579" s="17">
        <v>0.115442825312863</v>
      </c>
      <c r="BF579" s="17">
        <v>0.15239917128000699</v>
      </c>
      <c r="BG579" s="17">
        <v>0.200757542164544</v>
      </c>
      <c r="BH579" s="17">
        <v>0.14497700647327599</v>
      </c>
      <c r="BI579" s="17">
        <v>0.18696204470955599</v>
      </c>
      <c r="BJ579" s="17">
        <v>0.17882058419353</v>
      </c>
      <c r="BK579" s="17">
        <v>0.171297311576805</v>
      </c>
      <c r="BL579" s="17">
        <v>0.17254191075863401</v>
      </c>
      <c r="BM579" s="17"/>
      <c r="BN579" s="17">
        <v>0.16429395352405099</v>
      </c>
      <c r="BO579" s="17">
        <v>0.196908532989854</v>
      </c>
      <c r="BP579" s="17"/>
      <c r="BQ579" s="17">
        <v>0.208046948988175</v>
      </c>
      <c r="BR579" s="17">
        <v>0.14957817466929199</v>
      </c>
      <c r="BS579" s="17"/>
      <c r="BT579" s="17">
        <v>0.20460222982471199</v>
      </c>
      <c r="BU579" s="17"/>
      <c r="BV579" s="17">
        <v>0.19726381382996899</v>
      </c>
      <c r="BW579" s="17">
        <v>0.19803399305626099</v>
      </c>
      <c r="BX579" s="17">
        <v>0.16468151866522199</v>
      </c>
      <c r="BY579" s="17"/>
      <c r="BZ579" s="17">
        <v>0.18503227321601001</v>
      </c>
      <c r="CA579" s="17">
        <v>0.15932550251899999</v>
      </c>
      <c r="CB579" s="17">
        <v>0.16667126584328401</v>
      </c>
      <c r="CC579" s="17">
        <v>0.1854750926904</v>
      </c>
      <c r="CD579" s="17">
        <v>0.16488619326894</v>
      </c>
      <c r="CE579" s="17">
        <v>0.21170969231456799</v>
      </c>
      <c r="CF579" s="17">
        <v>0.17381773065205899</v>
      </c>
      <c r="CG579" s="17"/>
      <c r="CH579" s="17">
        <v>0.284990273239763</v>
      </c>
      <c r="CI579" s="17">
        <v>0.18968910116961499</v>
      </c>
      <c r="CJ579" s="17">
        <v>0.16337857243194601</v>
      </c>
      <c r="CK579" s="17">
        <v>0.14846776419299099</v>
      </c>
      <c r="CL579" s="17">
        <v>6.7134275774999294E-2</v>
      </c>
    </row>
    <row r="580" spans="2:90" x14ac:dyDescent="0.3">
      <c r="B580" t="s">
        <v>298</v>
      </c>
      <c r="C580" s="17">
        <v>0.36602567836796801</v>
      </c>
      <c r="D580" s="17">
        <v>0.38592927541822802</v>
      </c>
      <c r="E580" s="17">
        <v>0.34747230291157499</v>
      </c>
      <c r="F580" s="17"/>
      <c r="G580" s="17">
        <v>0.282574259073398</v>
      </c>
      <c r="H580" s="17">
        <v>0.33942639581370099</v>
      </c>
      <c r="I580" s="17">
        <v>0.34384616861983602</v>
      </c>
      <c r="J580" s="17">
        <v>0.38376559501157897</v>
      </c>
      <c r="K580" s="17">
        <v>0.38065327814383698</v>
      </c>
      <c r="L580" s="17">
        <v>0.43714586731285598</v>
      </c>
      <c r="M580" s="17"/>
      <c r="N580" s="17">
        <v>0.42151201611253297</v>
      </c>
      <c r="O580" s="17">
        <v>0.35824005511748003</v>
      </c>
      <c r="P580" s="17">
        <v>0.40037994432367702</v>
      </c>
      <c r="Q580" s="17">
        <v>0.28772138595598901</v>
      </c>
      <c r="R580" s="17"/>
      <c r="S580" s="17">
        <v>0.324438491990442</v>
      </c>
      <c r="T580" s="17">
        <v>0.40751283445603698</v>
      </c>
      <c r="U580" s="17">
        <v>0.49158485015992798</v>
      </c>
      <c r="V580" s="17">
        <v>0.40644893656743902</v>
      </c>
      <c r="W580" s="17">
        <v>0.377813394916793</v>
      </c>
      <c r="X580" s="17">
        <v>0.39901257185345501</v>
      </c>
      <c r="Y580" s="17">
        <v>0.35804027838751901</v>
      </c>
      <c r="Z580" s="17">
        <v>0.35768440894214198</v>
      </c>
      <c r="AA580" s="17">
        <v>0.31852681048440401</v>
      </c>
      <c r="AB580" s="17">
        <v>0.33471811956307701</v>
      </c>
      <c r="AC580" s="17">
        <v>0.36306390914397701</v>
      </c>
      <c r="AD580" s="17">
        <v>0.10397087278190401</v>
      </c>
      <c r="AE580" s="17"/>
      <c r="AF580" s="17">
        <v>0.37912589009825398</v>
      </c>
      <c r="AG580" s="17">
        <v>0.38519175216332302</v>
      </c>
      <c r="AH580" s="17">
        <v>0.33733781770750998</v>
      </c>
      <c r="AI580" s="17"/>
      <c r="AJ580" s="17">
        <v>0.40902124405135099</v>
      </c>
      <c r="AK580" s="17">
        <v>0.39532667338461802</v>
      </c>
      <c r="AL580" s="17">
        <v>0.38336771622782101</v>
      </c>
      <c r="AM580" s="17">
        <v>0.332044870633599</v>
      </c>
      <c r="AN580" s="17">
        <v>0.35525018486156501</v>
      </c>
      <c r="AO580" s="17"/>
      <c r="AP580" s="17">
        <v>0.393845502145866</v>
      </c>
      <c r="AQ580" s="17">
        <v>0.42030716784026501</v>
      </c>
      <c r="AR580" s="17">
        <v>0.34708188471051199</v>
      </c>
      <c r="AS580" s="17">
        <v>0.34681780537664098</v>
      </c>
      <c r="AT580" s="17">
        <v>0.33624227703451398</v>
      </c>
      <c r="AU580" s="17">
        <v>0.33976980060459699</v>
      </c>
      <c r="AV580" s="17"/>
      <c r="AW580" s="17">
        <v>0.244382862946037</v>
      </c>
      <c r="AX580" s="17">
        <v>0.26502932353146003</v>
      </c>
      <c r="AY580" s="17">
        <v>0.26278231110625699</v>
      </c>
      <c r="AZ580" s="17">
        <v>0.35153373269356802</v>
      </c>
      <c r="BA580" s="17">
        <v>0.34275317961263402</v>
      </c>
      <c r="BB580" s="17">
        <v>0.28663043031125102</v>
      </c>
      <c r="BC580" s="17">
        <v>0.376026810541921</v>
      </c>
      <c r="BD580" s="17">
        <v>0.43004330531323498</v>
      </c>
      <c r="BE580" s="17">
        <v>0.38959439735231799</v>
      </c>
      <c r="BF580" s="17">
        <v>0.37233950494714901</v>
      </c>
      <c r="BG580" s="17">
        <v>0.45285010518390101</v>
      </c>
      <c r="BH580" s="17">
        <v>0.37706949578562199</v>
      </c>
      <c r="BI580" s="17">
        <v>0.44270136860523401</v>
      </c>
      <c r="BJ580" s="17">
        <v>0.44607754579749498</v>
      </c>
      <c r="BK580" s="17">
        <v>0.49972729854422698</v>
      </c>
      <c r="BL580" s="17">
        <v>0.46242975115195001</v>
      </c>
      <c r="BM580" s="17"/>
      <c r="BN580" s="17">
        <v>0.39515374643443901</v>
      </c>
      <c r="BO580" s="17">
        <v>0.32544616368457802</v>
      </c>
      <c r="BP580" s="17"/>
      <c r="BQ580" s="17">
        <v>0.41189567196264698</v>
      </c>
      <c r="BR580" s="17">
        <v>0.39043357709785098</v>
      </c>
      <c r="BS580" s="17"/>
      <c r="BT580" s="17">
        <v>0.384526733792729</v>
      </c>
      <c r="BU580" s="17"/>
      <c r="BV580" s="17">
        <v>0.315651394384377</v>
      </c>
      <c r="BW580" s="17">
        <v>0.35798642867177799</v>
      </c>
      <c r="BX580" s="17">
        <v>0.39478621464675201</v>
      </c>
      <c r="BY580" s="17"/>
      <c r="BZ580" s="17">
        <v>0.20522083570761401</v>
      </c>
      <c r="CA580" s="17">
        <v>0.28546595854054702</v>
      </c>
      <c r="CB580" s="17">
        <v>0.31862112320214597</v>
      </c>
      <c r="CC580" s="17">
        <v>0.37759896135016402</v>
      </c>
      <c r="CD580" s="17">
        <v>0.45017520867604299</v>
      </c>
      <c r="CE580" s="17">
        <v>0.36442560729221901</v>
      </c>
      <c r="CF580" s="17">
        <v>0.54034308097266504</v>
      </c>
      <c r="CG580" s="17"/>
      <c r="CH580" s="17">
        <v>0.32577930779678399</v>
      </c>
      <c r="CI580" s="17">
        <v>0.45420601056467003</v>
      </c>
      <c r="CJ580" s="17">
        <v>0.36444441360346602</v>
      </c>
      <c r="CK580" s="17">
        <v>0.22628837046879</v>
      </c>
      <c r="CL580" s="17">
        <v>0.205391881649784</v>
      </c>
    </row>
    <row r="581" spans="2:90" x14ac:dyDescent="0.3">
      <c r="B581" t="s">
        <v>299</v>
      </c>
      <c r="C581" s="17">
        <v>0.304225153215196</v>
      </c>
      <c r="D581" s="17">
        <v>0.29497659220585398</v>
      </c>
      <c r="E581" s="17">
        <v>0.31265191198546799</v>
      </c>
      <c r="F581" s="17"/>
      <c r="G581" s="17">
        <v>0.19008289922074201</v>
      </c>
      <c r="H581" s="17">
        <v>0.21137001083413801</v>
      </c>
      <c r="I581" s="17">
        <v>0.31413926393826003</v>
      </c>
      <c r="J581" s="17">
        <v>0.33016621889784797</v>
      </c>
      <c r="K581" s="17">
        <v>0.40964763840170199</v>
      </c>
      <c r="L581" s="17">
        <v>0.35602399141347502</v>
      </c>
      <c r="M581" s="17"/>
      <c r="N581" s="17">
        <v>0.28837827624037499</v>
      </c>
      <c r="O581" s="17">
        <v>0.29392965674444199</v>
      </c>
      <c r="P581" s="17">
        <v>0.32249915229756698</v>
      </c>
      <c r="Q581" s="17">
        <v>0.31689376263871299</v>
      </c>
      <c r="R581" s="17"/>
      <c r="S581" s="17">
        <v>0.34756621930815901</v>
      </c>
      <c r="T581" s="17">
        <v>0.362378383144283</v>
      </c>
      <c r="U581" s="17">
        <v>0.291131375180607</v>
      </c>
      <c r="V581" s="17">
        <v>0.27378481030219698</v>
      </c>
      <c r="W581" s="17">
        <v>0.31778550109338</v>
      </c>
      <c r="X581" s="17">
        <v>0.268296172288565</v>
      </c>
      <c r="Y581" s="17">
        <v>0.35946289628835798</v>
      </c>
      <c r="Z581" s="17">
        <v>0.37009539884336901</v>
      </c>
      <c r="AA581" s="17">
        <v>0.37669172287209501</v>
      </c>
      <c r="AB581" s="17">
        <v>0.12206836318238599</v>
      </c>
      <c r="AC581" s="17">
        <v>0.29605640291513302</v>
      </c>
      <c r="AD581" s="17">
        <v>0.10874471808677801</v>
      </c>
      <c r="AE581" s="17"/>
      <c r="AF581" s="17">
        <v>0.37400146102251602</v>
      </c>
      <c r="AG581" s="17">
        <v>0.28618821102707398</v>
      </c>
      <c r="AH581" s="17">
        <v>0.249985739715223</v>
      </c>
      <c r="AI581" s="17"/>
      <c r="AJ581" s="17">
        <v>0.34338428971889601</v>
      </c>
      <c r="AK581" s="17">
        <v>0.27517223108674899</v>
      </c>
      <c r="AL581" s="17">
        <v>0.35002680472226899</v>
      </c>
      <c r="AM581" s="17">
        <v>0.39122413021292601</v>
      </c>
      <c r="AN581" s="17">
        <v>0.25089428582208601</v>
      </c>
      <c r="AO581" s="17"/>
      <c r="AP581" s="17">
        <v>0.25278055537421301</v>
      </c>
      <c r="AQ581" s="17">
        <v>0.29268853934161798</v>
      </c>
      <c r="AR581" s="17">
        <v>0.32751144205702498</v>
      </c>
      <c r="AS581" s="17">
        <v>0.38921168073654799</v>
      </c>
      <c r="AT581" s="17">
        <v>0.233291801922965</v>
      </c>
      <c r="AU581" s="17">
        <v>0.35608686676724499</v>
      </c>
      <c r="AV581" s="17"/>
      <c r="AW581" s="17">
        <v>0.28862145019031099</v>
      </c>
      <c r="AX581" s="17">
        <v>0.25821139721511599</v>
      </c>
      <c r="AY581" s="17">
        <v>0.28162263429739898</v>
      </c>
      <c r="AZ581" s="17">
        <v>0.34440944583570698</v>
      </c>
      <c r="BA581" s="17">
        <v>0.31829984685802798</v>
      </c>
      <c r="BB581" s="17">
        <v>0.35386915155263099</v>
      </c>
      <c r="BC581" s="17">
        <v>0.36022228758101899</v>
      </c>
      <c r="BD581" s="17">
        <v>0.31386594206162099</v>
      </c>
      <c r="BE581" s="17">
        <v>0.34477400236176903</v>
      </c>
      <c r="BF581" s="17">
        <v>0.31328897350762402</v>
      </c>
      <c r="BG581" s="17">
        <v>0.21449508084478699</v>
      </c>
      <c r="BH581" s="17">
        <v>0.28306349714238299</v>
      </c>
      <c r="BI581" s="17">
        <v>0.21394966144010799</v>
      </c>
      <c r="BJ581" s="17">
        <v>0.34382325243251599</v>
      </c>
      <c r="BK581" s="17">
        <v>0.28419213758289003</v>
      </c>
      <c r="BL581" s="17">
        <v>0.245513900370632</v>
      </c>
      <c r="BM581" s="17"/>
      <c r="BN581" s="17">
        <v>0.311305545814759</v>
      </c>
      <c r="BO581" s="17">
        <v>0.29460855049636803</v>
      </c>
      <c r="BP581" s="17"/>
      <c r="BQ581" s="17">
        <v>0.24934480247739901</v>
      </c>
      <c r="BR581" s="17">
        <v>0.30185878994795701</v>
      </c>
      <c r="BS581" s="17"/>
      <c r="BT581" s="17">
        <v>0.276623481319276</v>
      </c>
      <c r="BU581" s="17"/>
      <c r="BV581" s="17">
        <v>0.297510310751537</v>
      </c>
      <c r="BW581" s="17">
        <v>0.25772751943362698</v>
      </c>
      <c r="BX581" s="17">
        <v>0.319867025942148</v>
      </c>
      <c r="BY581" s="17"/>
      <c r="BZ581" s="17">
        <v>0.42135538111988602</v>
      </c>
      <c r="CA581" s="17">
        <v>0.37640460542298398</v>
      </c>
      <c r="CB581" s="17">
        <v>0.344803724596074</v>
      </c>
      <c r="CC581" s="17">
        <v>0.29163827085805999</v>
      </c>
      <c r="CD581" s="17">
        <v>0.25836286024166799</v>
      </c>
      <c r="CE581" s="17">
        <v>0.28693504464445402</v>
      </c>
      <c r="CF581" s="17">
        <v>0.19793811148685</v>
      </c>
      <c r="CG581" s="17"/>
      <c r="CH581" s="17">
        <v>0.20500799482294299</v>
      </c>
      <c r="CI581" s="17">
        <v>0.23791993262531699</v>
      </c>
      <c r="CJ581" s="17">
        <v>0.32225095366415601</v>
      </c>
      <c r="CK581" s="17">
        <v>0.41299354333372201</v>
      </c>
      <c r="CL581" s="17">
        <v>0.57286820319395404</v>
      </c>
    </row>
    <row r="582" spans="2:90" x14ac:dyDescent="0.3">
      <c r="B582" t="s">
        <v>223</v>
      </c>
      <c r="C582" s="17">
        <v>7.5071097951685803E-2</v>
      </c>
      <c r="D582" s="17">
        <v>7.0150523394309106E-2</v>
      </c>
      <c r="E582" s="17">
        <v>7.7574574080998202E-2</v>
      </c>
      <c r="F582" s="17"/>
      <c r="G582" s="17">
        <v>0.137402854603487</v>
      </c>
      <c r="H582" s="17">
        <v>6.7924104394301604E-2</v>
      </c>
      <c r="I582" s="17">
        <v>6.6461117887234203E-2</v>
      </c>
      <c r="J582" s="17">
        <v>9.8470319365088099E-2</v>
      </c>
      <c r="K582" s="17">
        <v>5.5446694985691901E-2</v>
      </c>
      <c r="L582" s="17">
        <v>4.0725398087735502E-2</v>
      </c>
      <c r="M582" s="17"/>
      <c r="N582" s="17">
        <v>5.1324833044124898E-2</v>
      </c>
      <c r="O582" s="17">
        <v>9.0342606666241401E-2</v>
      </c>
      <c r="P582" s="17">
        <v>5.60218369955542E-2</v>
      </c>
      <c r="Q582" s="17">
        <v>0.100418299140311</v>
      </c>
      <c r="R582" s="17"/>
      <c r="S582" s="17">
        <v>3.4104707665165497E-2</v>
      </c>
      <c r="T582" s="17">
        <v>4.29226138315024E-2</v>
      </c>
      <c r="U582" s="17">
        <v>4.5703499025600898E-2</v>
      </c>
      <c r="V582" s="17">
        <v>4.0344163127191301E-2</v>
      </c>
      <c r="W582" s="17">
        <v>2.1012242711416999E-2</v>
      </c>
      <c r="X582" s="17">
        <v>7.3967314532246697E-2</v>
      </c>
      <c r="Y582" s="17">
        <v>3.3387154762047601E-2</v>
      </c>
      <c r="Z582" s="17">
        <v>2.3311237849061601E-2</v>
      </c>
      <c r="AA582" s="17">
        <v>3.01598789721042E-2</v>
      </c>
      <c r="AB582" s="17">
        <v>0.25766915187761902</v>
      </c>
      <c r="AC582" s="17">
        <v>3.8613234012418701E-2</v>
      </c>
      <c r="AD582" s="17">
        <v>0.57724716109486596</v>
      </c>
      <c r="AE582" s="17"/>
      <c r="AF582" s="17">
        <v>4.4326379146443697E-2</v>
      </c>
      <c r="AG582" s="17">
        <v>7.4941059985283706E-2</v>
      </c>
      <c r="AH582" s="17">
        <v>9.4178678730895499E-2</v>
      </c>
      <c r="AI582" s="17"/>
      <c r="AJ582" s="17">
        <v>3.4213226026335301E-2</v>
      </c>
      <c r="AK582" s="17">
        <v>5.9667162401812801E-2</v>
      </c>
      <c r="AL582" s="17">
        <v>4.04818824358677E-2</v>
      </c>
      <c r="AM582" s="17">
        <v>6.3597886928663E-2</v>
      </c>
      <c r="AN582" s="17">
        <v>8.7692818563689698E-2</v>
      </c>
      <c r="AO582" s="17"/>
      <c r="AP582" s="17">
        <v>5.84963234570577E-2</v>
      </c>
      <c r="AQ582" s="17">
        <v>3.4349697714012299E-2</v>
      </c>
      <c r="AR582" s="17">
        <v>6.73957939683789E-2</v>
      </c>
      <c r="AS582" s="17">
        <v>5.2779801105544699E-2</v>
      </c>
      <c r="AT582" s="17">
        <v>0.120229651820401</v>
      </c>
      <c r="AU582" s="17">
        <v>7.7027705129387905E-2</v>
      </c>
      <c r="AV582" s="17"/>
      <c r="AW582" s="17">
        <v>0.107134399713725</v>
      </c>
      <c r="AX582" s="17">
        <v>9.5126955765281102E-2</v>
      </c>
      <c r="AY582" s="17">
        <v>0.116719670896062</v>
      </c>
      <c r="AZ582" s="17">
        <v>4.5963883025494201E-2</v>
      </c>
      <c r="BA582" s="17">
        <v>6.0196444561076499E-2</v>
      </c>
      <c r="BB582" s="17">
        <v>9.7383312123102098E-2</v>
      </c>
      <c r="BC582" s="17">
        <v>4.0762852980644901E-2</v>
      </c>
      <c r="BD582" s="17">
        <v>3.8907293732705302E-2</v>
      </c>
      <c r="BE582" s="17">
        <v>0.115090205937342</v>
      </c>
      <c r="BF582" s="17">
        <v>7.9482639430882004E-2</v>
      </c>
      <c r="BG582" s="17">
        <v>8.6166746958355606E-2</v>
      </c>
      <c r="BH582" s="17">
        <v>8.6399448266971907E-2</v>
      </c>
      <c r="BI582" s="17">
        <v>0.11642684690009</v>
      </c>
      <c r="BJ582" s="17">
        <v>1.5732025993982001E-2</v>
      </c>
      <c r="BK582" s="17">
        <v>2.33281942703321E-2</v>
      </c>
      <c r="BL582" s="17">
        <v>3.5376108458958597E-2</v>
      </c>
      <c r="BM582" s="17"/>
      <c r="BN582" s="17">
        <v>4.7864087374774003E-2</v>
      </c>
      <c r="BO582" s="17">
        <v>0.112666547544749</v>
      </c>
      <c r="BP582" s="17"/>
      <c r="BQ582" s="17">
        <v>5.5131099009714399E-2</v>
      </c>
      <c r="BR582" s="17">
        <v>6.8202774283109599E-2</v>
      </c>
      <c r="BS582" s="17"/>
      <c r="BT582" s="17">
        <v>2.46701926237697E-2</v>
      </c>
      <c r="BU582" s="17"/>
      <c r="BV582" s="17">
        <v>9.2593828791910193E-2</v>
      </c>
      <c r="BW582" s="17">
        <v>7.5843318407603499E-2</v>
      </c>
      <c r="BX582" s="17">
        <v>6.5977397920326003E-2</v>
      </c>
      <c r="BY582" s="17"/>
      <c r="BZ582" s="17">
        <v>9.6641428217503697E-2</v>
      </c>
      <c r="CA582" s="17">
        <v>8.7901945461923994E-2</v>
      </c>
      <c r="CB582" s="17">
        <v>7.0681555971734894E-2</v>
      </c>
      <c r="CC582" s="17">
        <v>7.9617316941846206E-2</v>
      </c>
      <c r="CD582" s="17">
        <v>5.59155240937253E-2</v>
      </c>
      <c r="CE582" s="17">
        <v>8.1842773223195997E-2</v>
      </c>
      <c r="CF582" s="17">
        <v>3.3339612104270701E-2</v>
      </c>
      <c r="CG582" s="17"/>
      <c r="CH582" s="17">
        <v>2.2969482189383699E-2</v>
      </c>
      <c r="CI582" s="17">
        <v>6.3155619298221902E-2</v>
      </c>
      <c r="CJ582" s="17">
        <v>9.5235121750373505E-2</v>
      </c>
      <c r="CK582" s="17">
        <v>8.4988400392380897E-2</v>
      </c>
      <c r="CL582" s="17">
        <v>8.9139746858293206E-2</v>
      </c>
    </row>
    <row r="583" spans="2:90" x14ac:dyDescent="0.3">
      <c r="B583" t="s">
        <v>118</v>
      </c>
      <c r="C583" s="17">
        <v>1.9811219614271399E-2</v>
      </c>
      <c r="D583" s="17">
        <v>1.4149532490874001E-2</v>
      </c>
      <c r="E583" s="17">
        <v>2.5501444224716199E-2</v>
      </c>
      <c r="F583" s="17"/>
      <c r="G583" s="17">
        <v>4.6304189327271497E-2</v>
      </c>
      <c r="H583" s="17">
        <v>3.2077666589391499E-2</v>
      </c>
      <c r="I583" s="17">
        <v>2.7125317205568399E-2</v>
      </c>
      <c r="J583" s="17">
        <v>1.6431812037811501E-2</v>
      </c>
      <c r="K583" s="17">
        <v>0</v>
      </c>
      <c r="L583" s="17">
        <v>2.2328791913099701E-3</v>
      </c>
      <c r="M583" s="17"/>
      <c r="N583" s="17">
        <v>1.25348993626078E-2</v>
      </c>
      <c r="O583" s="17">
        <v>2.26370144463841E-2</v>
      </c>
      <c r="P583" s="17">
        <v>1.2554703144254799E-2</v>
      </c>
      <c r="Q583" s="17">
        <v>2.9446663211383801E-2</v>
      </c>
      <c r="R583" s="17"/>
      <c r="S583" s="17">
        <v>1.47524620421865E-2</v>
      </c>
      <c r="T583" s="17">
        <v>1.75217937833167E-2</v>
      </c>
      <c r="U583" s="17">
        <v>6.6177791641988896E-3</v>
      </c>
      <c r="V583" s="17">
        <v>2.1444093762085E-2</v>
      </c>
      <c r="W583" s="17">
        <v>2.6740653749286799E-2</v>
      </c>
      <c r="X583" s="17">
        <v>1.6066807357680301E-2</v>
      </c>
      <c r="Y583" s="17">
        <v>1.24309658934132E-2</v>
      </c>
      <c r="Z583" s="17">
        <v>1.16203626019405E-2</v>
      </c>
      <c r="AA583" s="17">
        <v>1.9800212736362299E-2</v>
      </c>
      <c r="AB583" s="17">
        <v>5.0311555943439598E-2</v>
      </c>
      <c r="AC583" s="17">
        <v>2.08149443986511E-2</v>
      </c>
      <c r="AD583" s="17">
        <v>1.6278114914823599E-2</v>
      </c>
      <c r="AE583" s="17"/>
      <c r="AF583" s="17">
        <v>9.3414069105159803E-3</v>
      </c>
      <c r="AG583" s="17">
        <v>1.8127083849245398E-2</v>
      </c>
      <c r="AH583" s="17">
        <v>3.4561866522936698E-2</v>
      </c>
      <c r="AI583" s="17"/>
      <c r="AJ583" s="17">
        <v>7.5182767266374498E-3</v>
      </c>
      <c r="AK583" s="17">
        <v>1.13255732767924E-2</v>
      </c>
      <c r="AL583" s="17">
        <v>1.3124881773094701E-2</v>
      </c>
      <c r="AM583" s="17">
        <v>1.5772711757973502E-2</v>
      </c>
      <c r="AN583" s="17">
        <v>2.7875217238082499E-2</v>
      </c>
      <c r="AO583" s="17"/>
      <c r="AP583" s="17">
        <v>1.1975151150689201E-2</v>
      </c>
      <c r="AQ583" s="17">
        <v>9.0125380214948706E-3</v>
      </c>
      <c r="AR583" s="17">
        <v>2.2548258237901901E-2</v>
      </c>
      <c r="AS583" s="17">
        <v>1.5093874725528001E-2</v>
      </c>
      <c r="AT583" s="17">
        <v>4.2233817389704401E-2</v>
      </c>
      <c r="AU583" s="17">
        <v>4.1159686198335897E-2</v>
      </c>
      <c r="AV583" s="17"/>
      <c r="AW583" s="17">
        <v>0</v>
      </c>
      <c r="AX583" s="17">
        <v>3.3900745741843499E-2</v>
      </c>
      <c r="AY583" s="17">
        <v>1.3780788263306899E-2</v>
      </c>
      <c r="AZ583" s="17">
        <v>2.5405668022810801E-2</v>
      </c>
      <c r="BA583" s="17">
        <v>2.0652101007814099E-2</v>
      </c>
      <c r="BB583" s="17">
        <v>3.1431472388997302E-2</v>
      </c>
      <c r="BC583" s="17">
        <v>1.68798462899554E-2</v>
      </c>
      <c r="BD583" s="17">
        <v>1.42754772221226E-2</v>
      </c>
      <c r="BE583" s="17">
        <v>0</v>
      </c>
      <c r="BF583" s="17">
        <v>1.0502564266066199E-2</v>
      </c>
      <c r="BG583" s="17">
        <v>6.5959661501483503E-3</v>
      </c>
      <c r="BH583" s="17">
        <v>1.02189215364798E-2</v>
      </c>
      <c r="BI583" s="17">
        <v>0</v>
      </c>
      <c r="BJ583" s="17">
        <v>1.55465915824777E-2</v>
      </c>
      <c r="BK583" s="17">
        <v>0</v>
      </c>
      <c r="BL583" s="17">
        <v>3.0184823122144201E-2</v>
      </c>
      <c r="BM583" s="17"/>
      <c r="BN583" s="17">
        <v>1.0829130893034E-2</v>
      </c>
      <c r="BO583" s="17">
        <v>3.2508602375624598E-2</v>
      </c>
      <c r="BP583" s="17"/>
      <c r="BQ583" s="17">
        <v>8.7963919305684892E-3</v>
      </c>
      <c r="BR583" s="17">
        <v>1.5223665851694001E-2</v>
      </c>
      <c r="BS583" s="17"/>
      <c r="BT583" s="17">
        <v>8.6914815599189107E-3</v>
      </c>
      <c r="BU583" s="17"/>
      <c r="BV583" s="17">
        <v>4.0853284902546999E-2</v>
      </c>
      <c r="BW583" s="17">
        <v>2.1821317427750501E-2</v>
      </c>
      <c r="BX583" s="17">
        <v>1.0468373658635901E-2</v>
      </c>
      <c r="BY583" s="17"/>
      <c r="BZ583" s="17">
        <v>2.5730326498971001E-2</v>
      </c>
      <c r="CA583" s="17">
        <v>1.6247370950064899E-2</v>
      </c>
      <c r="CB583" s="17">
        <v>2.1858448710010799E-2</v>
      </c>
      <c r="CC583" s="17">
        <v>1.24440986458843E-2</v>
      </c>
      <c r="CD583" s="17">
        <v>6.2264001110716198E-3</v>
      </c>
      <c r="CE583" s="17">
        <v>1.59370360463604E-2</v>
      </c>
      <c r="CF583" s="17">
        <v>1.3568372396731801E-2</v>
      </c>
      <c r="CG583" s="17"/>
      <c r="CH583" s="17">
        <v>2.1016196898980401E-2</v>
      </c>
      <c r="CI583" s="17">
        <v>1.3205218300217701E-2</v>
      </c>
      <c r="CJ583" s="17">
        <v>1.7253930685545999E-2</v>
      </c>
      <c r="CK583" s="17">
        <v>3.9176896906124102E-2</v>
      </c>
      <c r="CL583" s="17">
        <v>2.6102319335197001E-2</v>
      </c>
    </row>
    <row r="584" spans="2:90" x14ac:dyDescent="0.3">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row>
    <row r="585" spans="2:90" x14ac:dyDescent="0.3">
      <c r="B585" s="6" t="s">
        <v>304</v>
      </c>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row>
    <row r="586" spans="2:90" x14ac:dyDescent="0.3">
      <c r="B586" s="24" t="s">
        <v>110</v>
      </c>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row>
    <row r="587" spans="2:90" x14ac:dyDescent="0.3">
      <c r="B587" t="s">
        <v>296</v>
      </c>
      <c r="C587" s="17">
        <v>2.2005591614075001E-2</v>
      </c>
      <c r="D587" s="17">
        <v>2.3895534462123402E-2</v>
      </c>
      <c r="E587" s="17">
        <v>2.0332984507788001E-2</v>
      </c>
      <c r="F587" s="17"/>
      <c r="G587" s="17">
        <v>3.2821988565921598E-2</v>
      </c>
      <c r="H587" s="17">
        <v>3.1475980088097801E-2</v>
      </c>
      <c r="I587" s="17">
        <v>1.7162133070961899E-2</v>
      </c>
      <c r="J587" s="17">
        <v>1.6158682911507599E-2</v>
      </c>
      <c r="K587" s="17">
        <v>3.5623804101584403E-2</v>
      </c>
      <c r="L587" s="17">
        <v>6.6596166073849003E-3</v>
      </c>
      <c r="M587" s="17"/>
      <c r="N587" s="17">
        <v>1.7437408545508699E-2</v>
      </c>
      <c r="O587" s="17">
        <v>1.22484307998039E-2</v>
      </c>
      <c r="P587" s="17">
        <v>3.0068375840041899E-2</v>
      </c>
      <c r="Q587" s="17">
        <v>3.0182831684492699E-2</v>
      </c>
      <c r="R587" s="17"/>
      <c r="S587" s="17">
        <v>2.8216408433484101E-2</v>
      </c>
      <c r="T587" s="17">
        <v>1.8620955965220599E-2</v>
      </c>
      <c r="U587" s="17">
        <v>1.6855254064887599E-2</v>
      </c>
      <c r="V587" s="17">
        <v>2.6935225185936901E-2</v>
      </c>
      <c r="W587" s="17">
        <v>3.1257883736629397E-2</v>
      </c>
      <c r="X587" s="17">
        <v>1.08951288522167E-2</v>
      </c>
      <c r="Y587" s="17">
        <v>1.7496857529362E-2</v>
      </c>
      <c r="Z587" s="17">
        <v>1.05844176586074E-2</v>
      </c>
      <c r="AA587" s="17">
        <v>3.6696584977377003E-2</v>
      </c>
      <c r="AB587" s="17">
        <v>2.5751105815814301E-2</v>
      </c>
      <c r="AC587" s="17">
        <v>0</v>
      </c>
      <c r="AD587" s="17">
        <v>1.69119861369483E-2</v>
      </c>
      <c r="AE587" s="17"/>
      <c r="AF587" s="17">
        <v>2.2276095893416101E-2</v>
      </c>
      <c r="AG587" s="17">
        <v>2.6055650310144798E-2</v>
      </c>
      <c r="AH587" s="17">
        <v>1.3778729135316199E-2</v>
      </c>
      <c r="AI587" s="17"/>
      <c r="AJ587" s="17">
        <v>2.2485068226711698E-2</v>
      </c>
      <c r="AK587" s="17">
        <v>2.3839250475696599E-2</v>
      </c>
      <c r="AL587" s="17">
        <v>5.8727838305231697E-3</v>
      </c>
      <c r="AM587" s="17">
        <v>2.3955381436960198E-2</v>
      </c>
      <c r="AN587" s="17">
        <v>3.77253645995018E-2</v>
      </c>
      <c r="AO587" s="17"/>
      <c r="AP587" s="17">
        <v>2.9452861450545799E-2</v>
      </c>
      <c r="AQ587" s="17">
        <v>1.81164628962431E-2</v>
      </c>
      <c r="AR587" s="17">
        <v>2.7835004238552102E-2</v>
      </c>
      <c r="AS587" s="17">
        <v>1.6925586011764301E-2</v>
      </c>
      <c r="AT587" s="17">
        <v>3.4877716494186702E-2</v>
      </c>
      <c r="AU587" s="17">
        <v>1.07975690617403E-2</v>
      </c>
      <c r="AV587" s="17"/>
      <c r="AW587" s="17">
        <v>4.7033378847753701E-2</v>
      </c>
      <c r="AX587" s="17">
        <v>4.04329813593872E-2</v>
      </c>
      <c r="AY587" s="17">
        <v>1.9139754222612201E-2</v>
      </c>
      <c r="AZ587" s="17">
        <v>1.5886405246806502E-2</v>
      </c>
      <c r="BA587" s="17">
        <v>1.8669652910186699E-2</v>
      </c>
      <c r="BB587" s="17">
        <v>2.77374633628318E-2</v>
      </c>
      <c r="BC587" s="17">
        <v>1.1073760387246201E-2</v>
      </c>
      <c r="BD587" s="17">
        <v>1.26794867256709E-2</v>
      </c>
      <c r="BE587" s="17">
        <v>0</v>
      </c>
      <c r="BF587" s="17">
        <v>1.0785975339871899E-2</v>
      </c>
      <c r="BG587" s="17">
        <v>3.8002120278191102E-2</v>
      </c>
      <c r="BH587" s="17">
        <v>2.8818475962455199E-2</v>
      </c>
      <c r="BI587" s="17">
        <v>2.4321977167047901E-2</v>
      </c>
      <c r="BJ587" s="17">
        <v>1.5335386712746099E-2</v>
      </c>
      <c r="BK587" s="17">
        <v>1.8436395206703302E-2</v>
      </c>
      <c r="BL587" s="17">
        <v>5.0763020984652997E-2</v>
      </c>
      <c r="BM587" s="17"/>
      <c r="BN587" s="17">
        <v>3.02360591277363E-2</v>
      </c>
      <c r="BO587" s="17">
        <v>9.9057710068797006E-3</v>
      </c>
      <c r="BP587" s="17"/>
      <c r="BQ587" s="17">
        <v>2.8999053998137202E-2</v>
      </c>
      <c r="BR587" s="17">
        <v>1.96097133451189E-2</v>
      </c>
      <c r="BS587" s="17"/>
      <c r="BT587" s="17">
        <v>3.6839668303409102E-2</v>
      </c>
      <c r="BU587" s="17"/>
      <c r="BV587" s="17">
        <v>2.2852079621190902E-2</v>
      </c>
      <c r="BW587" s="17">
        <v>2.6688181295398E-2</v>
      </c>
      <c r="BX587" s="17">
        <v>2.0115991223889299E-2</v>
      </c>
      <c r="BY587" s="17"/>
      <c r="BZ587" s="17">
        <v>2.80736072706303E-2</v>
      </c>
      <c r="CA587" s="17">
        <v>2.6320427309000301E-2</v>
      </c>
      <c r="CB587" s="17">
        <v>2.5203836503651999E-2</v>
      </c>
      <c r="CC587" s="17">
        <v>2.21558123954263E-2</v>
      </c>
      <c r="CD587" s="17">
        <v>2.0404363768792601E-2</v>
      </c>
      <c r="CE587" s="17">
        <v>1.09266224552193E-2</v>
      </c>
      <c r="CF587" s="17">
        <v>2.8780868487337401E-2</v>
      </c>
      <c r="CG587" s="17"/>
      <c r="CH587" s="17">
        <v>7.8152527917633302E-2</v>
      </c>
      <c r="CI587" s="17">
        <v>1.7715248450882098E-2</v>
      </c>
      <c r="CJ587" s="17">
        <v>9.7532346174147404E-3</v>
      </c>
      <c r="CK587" s="17">
        <v>2.85123737305518E-2</v>
      </c>
      <c r="CL587" s="17">
        <v>1.17005044974946E-2</v>
      </c>
    </row>
    <row r="588" spans="2:90" x14ac:dyDescent="0.3">
      <c r="B588" t="s">
        <v>297</v>
      </c>
      <c r="C588" s="17">
        <v>4.1952362131759798E-2</v>
      </c>
      <c r="D588" s="17">
        <v>5.2705235040039503E-2</v>
      </c>
      <c r="E588" s="17">
        <v>3.17761100623455E-2</v>
      </c>
      <c r="F588" s="17"/>
      <c r="G588" s="17">
        <v>0.12648943861221601</v>
      </c>
      <c r="H588" s="17">
        <v>6.0440475431375901E-2</v>
      </c>
      <c r="I588" s="17">
        <v>3.8563411183820499E-2</v>
      </c>
      <c r="J588" s="17">
        <v>2.4883988692003301E-2</v>
      </c>
      <c r="K588" s="17">
        <v>1.62324760847644E-2</v>
      </c>
      <c r="L588" s="17">
        <v>4.5706768370465398E-3</v>
      </c>
      <c r="M588" s="17"/>
      <c r="N588" s="17">
        <v>4.2571142748580801E-2</v>
      </c>
      <c r="O588" s="17">
        <v>4.6045673149464797E-2</v>
      </c>
      <c r="P588" s="17">
        <v>3.6112911121553702E-2</v>
      </c>
      <c r="Q588" s="17">
        <v>4.0263800324486197E-2</v>
      </c>
      <c r="R588" s="17"/>
      <c r="S588" s="17">
        <v>5.2905040962310301E-2</v>
      </c>
      <c r="T588" s="17">
        <v>3.8358846846578698E-2</v>
      </c>
      <c r="U588" s="17">
        <v>1.70304613182479E-2</v>
      </c>
      <c r="V588" s="17">
        <v>4.2415033563042298E-2</v>
      </c>
      <c r="W588" s="17">
        <v>4.7582092022561202E-2</v>
      </c>
      <c r="X588" s="17">
        <v>7.9004969566272801E-2</v>
      </c>
      <c r="Y588" s="17">
        <v>1.9483872584419099E-2</v>
      </c>
      <c r="Z588" s="17">
        <v>3.6964514279307102E-2</v>
      </c>
      <c r="AA588" s="17">
        <v>4.6656925123884703E-2</v>
      </c>
      <c r="AB588" s="17">
        <v>3.5233068875579997E-2</v>
      </c>
      <c r="AC588" s="17">
        <v>2.9158935176142001E-2</v>
      </c>
      <c r="AD588" s="17">
        <v>3.7786929971989999E-2</v>
      </c>
      <c r="AE588" s="17"/>
      <c r="AF588" s="17">
        <v>3.0809117802575201E-2</v>
      </c>
      <c r="AG588" s="17">
        <v>4.0997145990157198E-2</v>
      </c>
      <c r="AH588" s="17">
        <v>4.8676479540697301E-2</v>
      </c>
      <c r="AI588" s="17"/>
      <c r="AJ588" s="17">
        <v>4.7244815985695097E-2</v>
      </c>
      <c r="AK588" s="17">
        <v>4.5650973613419202E-2</v>
      </c>
      <c r="AL588" s="17">
        <v>1.1012417494645099E-2</v>
      </c>
      <c r="AM588" s="17">
        <v>4.3792039880940499E-2</v>
      </c>
      <c r="AN588" s="17">
        <v>2.6476895752874999E-2</v>
      </c>
      <c r="AO588" s="17"/>
      <c r="AP588" s="17">
        <v>5.7840297144572901E-2</v>
      </c>
      <c r="AQ588" s="17">
        <v>4.1100530258696401E-2</v>
      </c>
      <c r="AR588" s="17">
        <v>9.3460253893830995E-3</v>
      </c>
      <c r="AS588" s="17">
        <v>5.0160077754742197E-2</v>
      </c>
      <c r="AT588" s="17">
        <v>4.07625978427128E-2</v>
      </c>
      <c r="AU588" s="17">
        <v>2.1645266068270799E-2</v>
      </c>
      <c r="AV588" s="17"/>
      <c r="AW588" s="17">
        <v>0</v>
      </c>
      <c r="AX588" s="17">
        <v>5.6278523721882898E-2</v>
      </c>
      <c r="AY588" s="17">
        <v>8.1006526941376597E-2</v>
      </c>
      <c r="AZ588" s="17">
        <v>3.8025591974480702E-2</v>
      </c>
      <c r="BA588" s="17">
        <v>5.9311899429983897E-2</v>
      </c>
      <c r="BB588" s="17">
        <v>1.41158208350231E-2</v>
      </c>
      <c r="BC588" s="17">
        <v>5.4976769292617397E-2</v>
      </c>
      <c r="BD588" s="17">
        <v>7.6244162480427605E-2</v>
      </c>
      <c r="BE588" s="17">
        <v>2.4612118098423501E-2</v>
      </c>
      <c r="BF588" s="17">
        <v>1.0068340764501501E-2</v>
      </c>
      <c r="BG588" s="17">
        <v>5.2287400719672701E-2</v>
      </c>
      <c r="BH588" s="17">
        <v>4.9830749605287501E-2</v>
      </c>
      <c r="BI588" s="17">
        <v>2.4214415978124602E-2</v>
      </c>
      <c r="BJ588" s="17">
        <v>1.6811706971526601E-2</v>
      </c>
      <c r="BK588" s="17">
        <v>2.2250414799914599E-2</v>
      </c>
      <c r="BL588" s="17">
        <v>3.5652633459560802E-2</v>
      </c>
      <c r="BM588" s="17"/>
      <c r="BN588" s="17">
        <v>3.5723182874282298E-2</v>
      </c>
      <c r="BO588" s="17">
        <v>5.1167379210723E-2</v>
      </c>
      <c r="BP588" s="17"/>
      <c r="BQ588" s="17">
        <v>5.1121969863560199E-2</v>
      </c>
      <c r="BR588" s="17">
        <v>4.7192279032633698E-2</v>
      </c>
      <c r="BS588" s="17"/>
      <c r="BT588" s="17">
        <v>6.0743669333993597E-2</v>
      </c>
      <c r="BU588" s="17"/>
      <c r="BV588" s="17">
        <v>3.5722071096194297E-2</v>
      </c>
      <c r="BW588" s="17">
        <v>7.8092628259387994E-2</v>
      </c>
      <c r="BX588" s="17">
        <v>2.8652033103340399E-2</v>
      </c>
      <c r="BY588" s="17"/>
      <c r="BZ588" s="17">
        <v>5.1192303287919502E-2</v>
      </c>
      <c r="CA588" s="17">
        <v>2.8968489876624301E-2</v>
      </c>
      <c r="CB588" s="17">
        <v>3.1318340103205097E-2</v>
      </c>
      <c r="CC588" s="17">
        <v>6.5942981602407497E-2</v>
      </c>
      <c r="CD588" s="17">
        <v>5.2307575972721301E-2</v>
      </c>
      <c r="CE588" s="17">
        <v>4.62405411141266E-2</v>
      </c>
      <c r="CF588" s="17">
        <v>3.3786126973177198E-2</v>
      </c>
      <c r="CG588" s="17"/>
      <c r="CH588" s="17">
        <v>8.1968304663518204E-2</v>
      </c>
      <c r="CI588" s="17">
        <v>3.7960286195688503E-2</v>
      </c>
      <c r="CJ588" s="17">
        <v>3.3014974485312203E-2</v>
      </c>
      <c r="CK588" s="17">
        <v>4.5328289466944803E-2</v>
      </c>
      <c r="CL588" s="17">
        <v>5.0135052393170801E-2</v>
      </c>
    </row>
    <row r="589" spans="2:90" x14ac:dyDescent="0.3">
      <c r="B589" t="s">
        <v>220</v>
      </c>
      <c r="C589" s="17">
        <v>0.18095601673699599</v>
      </c>
      <c r="D589" s="17">
        <v>0.19270642804589799</v>
      </c>
      <c r="E589" s="17">
        <v>0.16779660012754499</v>
      </c>
      <c r="F589" s="17"/>
      <c r="G589" s="17">
        <v>0.224029722155308</v>
      </c>
      <c r="H589" s="17">
        <v>0.268430071823682</v>
      </c>
      <c r="I589" s="17">
        <v>0.253180628648634</v>
      </c>
      <c r="J589" s="17">
        <v>0.194156797446074</v>
      </c>
      <c r="K589" s="17">
        <v>0.107443695218299</v>
      </c>
      <c r="L589" s="17">
        <v>6.0328888602291103E-2</v>
      </c>
      <c r="M589" s="17"/>
      <c r="N589" s="17">
        <v>0.22213831780649201</v>
      </c>
      <c r="O589" s="17">
        <v>0.160226550927558</v>
      </c>
      <c r="P589" s="17">
        <v>0.17487984233454801</v>
      </c>
      <c r="Q589" s="17">
        <v>0.16523527533580101</v>
      </c>
      <c r="R589" s="17"/>
      <c r="S589" s="17">
        <v>0.20388082963436399</v>
      </c>
      <c r="T589" s="17">
        <v>0.14417822286825099</v>
      </c>
      <c r="U589" s="17">
        <v>0.15913346123552699</v>
      </c>
      <c r="V589" s="17">
        <v>0.16364736711389</v>
      </c>
      <c r="W589" s="17">
        <v>0.20211050417575999</v>
      </c>
      <c r="X589" s="17">
        <v>0.22894439089586699</v>
      </c>
      <c r="Y589" s="17">
        <v>0.19252035581973201</v>
      </c>
      <c r="Z589" s="17">
        <v>0.188576267680066</v>
      </c>
      <c r="AA589" s="17">
        <v>0.160157271030302</v>
      </c>
      <c r="AB589" s="17">
        <v>0.14003289097365501</v>
      </c>
      <c r="AC589" s="17">
        <v>0.25757810651798102</v>
      </c>
      <c r="AD589" s="17">
        <v>0.18104510171877</v>
      </c>
      <c r="AE589" s="17"/>
      <c r="AF589" s="17">
        <v>0.147030904636517</v>
      </c>
      <c r="AG589" s="17">
        <v>0.20433815907947001</v>
      </c>
      <c r="AH589" s="17">
        <v>0.190252831467255</v>
      </c>
      <c r="AI589" s="17"/>
      <c r="AJ589" s="17">
        <v>0.14668711378350599</v>
      </c>
      <c r="AK589" s="17">
        <v>0.21249276050868501</v>
      </c>
      <c r="AL589" s="17">
        <v>0.163707278091695</v>
      </c>
      <c r="AM589" s="17">
        <v>0.173084782591609</v>
      </c>
      <c r="AN589" s="17">
        <v>0.23976400817482199</v>
      </c>
      <c r="AO589" s="17"/>
      <c r="AP589" s="17">
        <v>0.215246665469182</v>
      </c>
      <c r="AQ589" s="17">
        <v>0.18568704038608</v>
      </c>
      <c r="AR589" s="17">
        <v>0.19521557096719899</v>
      </c>
      <c r="AS589" s="17">
        <v>0.154780940680566</v>
      </c>
      <c r="AT589" s="17">
        <v>0.22620590474081201</v>
      </c>
      <c r="AU589" s="17">
        <v>0.145775258090724</v>
      </c>
      <c r="AV589" s="17"/>
      <c r="AW589" s="17">
        <v>0.111137744166542</v>
      </c>
      <c r="AX589" s="17">
        <v>0.15602666256162501</v>
      </c>
      <c r="AY589" s="17">
        <v>0.18465755468245501</v>
      </c>
      <c r="AZ589" s="17">
        <v>9.7152771155227205E-2</v>
      </c>
      <c r="BA589" s="17">
        <v>0.18532465222549399</v>
      </c>
      <c r="BB589" s="17">
        <v>0.119386132567031</v>
      </c>
      <c r="BC589" s="17">
        <v>0.20590651938228599</v>
      </c>
      <c r="BD589" s="17">
        <v>0.13351209779721701</v>
      </c>
      <c r="BE589" s="17">
        <v>0.22840710794215099</v>
      </c>
      <c r="BF589" s="17">
        <v>0.19155727996299299</v>
      </c>
      <c r="BG589" s="17">
        <v>0.20418202263559099</v>
      </c>
      <c r="BH589" s="17">
        <v>0.20467757691733901</v>
      </c>
      <c r="BI589" s="17">
        <v>0.24424613882325899</v>
      </c>
      <c r="BJ589" s="17">
        <v>0.147359166208854</v>
      </c>
      <c r="BK589" s="17">
        <v>0.33234576816318101</v>
      </c>
      <c r="BL589" s="17">
        <v>0.244571530768944</v>
      </c>
      <c r="BM589" s="17"/>
      <c r="BN589" s="17">
        <v>0.175078108406856</v>
      </c>
      <c r="BO589" s="17">
        <v>0.19046246942237099</v>
      </c>
      <c r="BP589" s="17"/>
      <c r="BQ589" s="17">
        <v>0.219534071412962</v>
      </c>
      <c r="BR589" s="17">
        <v>0.223168412465065</v>
      </c>
      <c r="BS589" s="17"/>
      <c r="BT589" s="17">
        <v>0.236072379477553</v>
      </c>
      <c r="BU589" s="17"/>
      <c r="BV589" s="17">
        <v>0.18641939726706799</v>
      </c>
      <c r="BW589" s="17">
        <v>0.204980930683129</v>
      </c>
      <c r="BX589" s="17">
        <v>0.174903393286931</v>
      </c>
      <c r="BY589" s="17"/>
      <c r="BZ589" s="17">
        <v>0.112793179618343</v>
      </c>
      <c r="CA589" s="17">
        <v>0.188054202736994</v>
      </c>
      <c r="CB589" s="17">
        <v>0.157055052859885</v>
      </c>
      <c r="CC589" s="17">
        <v>0.217430984065071</v>
      </c>
      <c r="CD589" s="17">
        <v>0.19839241726700599</v>
      </c>
      <c r="CE589" s="17">
        <v>0.19717562784804299</v>
      </c>
      <c r="CF589" s="17">
        <v>0.18453259335170299</v>
      </c>
      <c r="CG589" s="17"/>
      <c r="CH589" s="17">
        <v>0.242765964048796</v>
      </c>
      <c r="CI589" s="17">
        <v>0.18483575580738401</v>
      </c>
      <c r="CJ589" s="17">
        <v>0.19958621527211201</v>
      </c>
      <c r="CK589" s="17">
        <v>0.113394290310337</v>
      </c>
      <c r="CL589" s="17">
        <v>8.6153533797253504E-2</v>
      </c>
    </row>
    <row r="590" spans="2:90" x14ac:dyDescent="0.3">
      <c r="B590" t="s">
        <v>298</v>
      </c>
      <c r="C590" s="17">
        <v>0.23083969544455901</v>
      </c>
      <c r="D590" s="17">
        <v>0.243506498085752</v>
      </c>
      <c r="E590" s="17">
        <v>0.21834833413993701</v>
      </c>
      <c r="F590" s="17"/>
      <c r="G590" s="17">
        <v>0.219126725236298</v>
      </c>
      <c r="H590" s="17">
        <v>0.28981070227428901</v>
      </c>
      <c r="I590" s="17">
        <v>0.31767342150817801</v>
      </c>
      <c r="J590" s="17">
        <v>0.27943261838773198</v>
      </c>
      <c r="K590" s="17">
        <v>0.19349910009812199</v>
      </c>
      <c r="L590" s="17">
        <v>0.104941900480354</v>
      </c>
      <c r="M590" s="17"/>
      <c r="N590" s="17">
        <v>0.20907863193286499</v>
      </c>
      <c r="O590" s="17">
        <v>0.24572904519914801</v>
      </c>
      <c r="P590" s="17">
        <v>0.207201131550831</v>
      </c>
      <c r="Q590" s="17">
        <v>0.26195331004583</v>
      </c>
      <c r="R590" s="17"/>
      <c r="S590" s="17">
        <v>0.213045750252149</v>
      </c>
      <c r="T590" s="17">
        <v>0.26734783845719101</v>
      </c>
      <c r="U590" s="17">
        <v>0.222874807793385</v>
      </c>
      <c r="V590" s="17">
        <v>0.21534281958954499</v>
      </c>
      <c r="W590" s="17">
        <v>0.24942939101282899</v>
      </c>
      <c r="X590" s="17">
        <v>0.22750177577449601</v>
      </c>
      <c r="Y590" s="17">
        <v>0.16257613275560501</v>
      </c>
      <c r="Z590" s="17">
        <v>0.213453871376243</v>
      </c>
      <c r="AA590" s="17">
        <v>0.240205341346861</v>
      </c>
      <c r="AB590" s="17">
        <v>0.29206006712296101</v>
      </c>
      <c r="AC590" s="17">
        <v>0.170050535793625</v>
      </c>
      <c r="AD590" s="17">
        <v>0.278108378263693</v>
      </c>
      <c r="AE590" s="17"/>
      <c r="AF590" s="17">
        <v>0.207954618420746</v>
      </c>
      <c r="AG590" s="17">
        <v>0.21958524086301801</v>
      </c>
      <c r="AH590" s="17">
        <v>0.29069339304156899</v>
      </c>
      <c r="AI590" s="17"/>
      <c r="AJ590" s="17">
        <v>0.183667991416609</v>
      </c>
      <c r="AK590" s="17">
        <v>0.26607177324206099</v>
      </c>
      <c r="AL590" s="17">
        <v>0.236789257657293</v>
      </c>
      <c r="AM590" s="17">
        <v>0.17972703409690099</v>
      </c>
      <c r="AN590" s="17">
        <v>0.21562110772958901</v>
      </c>
      <c r="AO590" s="17"/>
      <c r="AP590" s="17">
        <v>0.27602936599970102</v>
      </c>
      <c r="AQ590" s="17">
        <v>0.20017445820422</v>
      </c>
      <c r="AR590" s="17">
        <v>0.21584293514139399</v>
      </c>
      <c r="AS590" s="17">
        <v>0.200395958800998</v>
      </c>
      <c r="AT590" s="17">
        <v>0.241612987990696</v>
      </c>
      <c r="AU590" s="17">
        <v>0.216496771409842</v>
      </c>
      <c r="AV590" s="17"/>
      <c r="AW590" s="17">
        <v>0.19453333424417099</v>
      </c>
      <c r="AX590" s="17">
        <v>0.15951249685707</v>
      </c>
      <c r="AY590" s="17">
        <v>0.22248526446648401</v>
      </c>
      <c r="AZ590" s="17">
        <v>0.29456435819910498</v>
      </c>
      <c r="BA590" s="17">
        <v>0.21974664716426301</v>
      </c>
      <c r="BB590" s="17">
        <v>0.29986887718609601</v>
      </c>
      <c r="BC590" s="17">
        <v>0.17464335906939901</v>
      </c>
      <c r="BD590" s="17">
        <v>0.17706190762475299</v>
      </c>
      <c r="BE590" s="17">
        <v>0.210952153837868</v>
      </c>
      <c r="BF590" s="17">
        <v>0.232259269178508</v>
      </c>
      <c r="BG590" s="17">
        <v>0.29204037026388402</v>
      </c>
      <c r="BH590" s="17">
        <v>0.21032215254620901</v>
      </c>
      <c r="BI590" s="17">
        <v>0.21671769259017901</v>
      </c>
      <c r="BJ590" s="17">
        <v>0.33625035364482098</v>
      </c>
      <c r="BK590" s="17">
        <v>0.23538278574791699</v>
      </c>
      <c r="BL590" s="17">
        <v>0.234982315083373</v>
      </c>
      <c r="BM590" s="17"/>
      <c r="BN590" s="17">
        <v>0.22953141343911801</v>
      </c>
      <c r="BO590" s="17">
        <v>0.23361733200805301</v>
      </c>
      <c r="BP590" s="17"/>
      <c r="BQ590" s="17">
        <v>0.27819657280024701</v>
      </c>
      <c r="BR590" s="17">
        <v>0.24700594567997899</v>
      </c>
      <c r="BS590" s="17"/>
      <c r="BT590" s="17">
        <v>0.31362109816967099</v>
      </c>
      <c r="BU590" s="17"/>
      <c r="BV590" s="17">
        <v>0.22080302553313599</v>
      </c>
      <c r="BW590" s="17">
        <v>0.25110245857076502</v>
      </c>
      <c r="BX590" s="17">
        <v>0.22781026040113</v>
      </c>
      <c r="BY590" s="17"/>
      <c r="BZ590" s="17">
        <v>0.24938198034088899</v>
      </c>
      <c r="CA590" s="17">
        <v>0.24861068583840601</v>
      </c>
      <c r="CB590" s="17">
        <v>0.26588657483276901</v>
      </c>
      <c r="CC590" s="17">
        <v>0.21589017814932501</v>
      </c>
      <c r="CD590" s="17">
        <v>0.24033978945988399</v>
      </c>
      <c r="CE590" s="17">
        <v>0.182899347474276</v>
      </c>
      <c r="CF590" s="17">
        <v>0.248502812357945</v>
      </c>
      <c r="CG590" s="17"/>
      <c r="CH590" s="17">
        <v>0.17510337671551199</v>
      </c>
      <c r="CI590" s="17">
        <v>0.187982564006139</v>
      </c>
      <c r="CJ590" s="17">
        <v>0.27528589899004702</v>
      </c>
      <c r="CK590" s="17">
        <v>0.27696518247121998</v>
      </c>
      <c r="CL590" s="17">
        <v>0.176409692558746</v>
      </c>
    </row>
    <row r="591" spans="2:90" x14ac:dyDescent="0.3">
      <c r="B591" t="s">
        <v>299</v>
      </c>
      <c r="C591" s="17">
        <v>0.176897387989917</v>
      </c>
      <c r="D591" s="17">
        <v>0.159719395518193</v>
      </c>
      <c r="E591" s="17">
        <v>0.193171389716668</v>
      </c>
      <c r="F591" s="17"/>
      <c r="G591" s="17">
        <v>0.22702833088150301</v>
      </c>
      <c r="H591" s="17">
        <v>0.21207566916210299</v>
      </c>
      <c r="I591" s="17">
        <v>0.24759310294384901</v>
      </c>
      <c r="J591" s="17">
        <v>0.215942643589633</v>
      </c>
      <c r="K591" s="17">
        <v>0.116400276980761</v>
      </c>
      <c r="L591" s="17">
        <v>6.5853245292323295E-2</v>
      </c>
      <c r="M591" s="17"/>
      <c r="N591" s="17">
        <v>0.17365587271878699</v>
      </c>
      <c r="O591" s="17">
        <v>0.20156506293954499</v>
      </c>
      <c r="P591" s="17">
        <v>0.15029795307211999</v>
      </c>
      <c r="Q591" s="17">
        <v>0.178049664505113</v>
      </c>
      <c r="R591" s="17"/>
      <c r="S591" s="17">
        <v>0.24378809284216699</v>
      </c>
      <c r="T591" s="17">
        <v>0.18244715800344199</v>
      </c>
      <c r="U591" s="17">
        <v>0.143578490708196</v>
      </c>
      <c r="V591" s="17">
        <v>0.14537180026066601</v>
      </c>
      <c r="W591" s="17">
        <v>0.12144719903083299</v>
      </c>
      <c r="X591" s="17">
        <v>0.12702006412786601</v>
      </c>
      <c r="Y591" s="17">
        <v>0.168653354885519</v>
      </c>
      <c r="Z591" s="17">
        <v>0.25571803181450098</v>
      </c>
      <c r="AA591" s="17">
        <v>0.207185901057128</v>
      </c>
      <c r="AB591" s="17">
        <v>0.146793545229115</v>
      </c>
      <c r="AC591" s="17">
        <v>0.18977978699078901</v>
      </c>
      <c r="AD591" s="17">
        <v>0.176117635708675</v>
      </c>
      <c r="AE591" s="17"/>
      <c r="AF591" s="17">
        <v>0.148744734310163</v>
      </c>
      <c r="AG591" s="17">
        <v>0.18402348514278699</v>
      </c>
      <c r="AH591" s="17">
        <v>0.199518237711406</v>
      </c>
      <c r="AI591" s="17"/>
      <c r="AJ591" s="17">
        <v>0.13272739959163299</v>
      </c>
      <c r="AK591" s="17">
        <v>0.17457339311467299</v>
      </c>
      <c r="AL591" s="17">
        <v>0.16704433988651701</v>
      </c>
      <c r="AM591" s="17">
        <v>0.219920369655732</v>
      </c>
      <c r="AN591" s="17">
        <v>0.189931495730326</v>
      </c>
      <c r="AO591" s="17"/>
      <c r="AP591" s="17">
        <v>0.189053133476276</v>
      </c>
      <c r="AQ591" s="17">
        <v>0.159427364275714</v>
      </c>
      <c r="AR591" s="17">
        <v>0.16932658941276699</v>
      </c>
      <c r="AS591" s="17">
        <v>0.19050464656413801</v>
      </c>
      <c r="AT591" s="17">
        <v>0.166244730996844</v>
      </c>
      <c r="AU591" s="17">
        <v>0.144958383149145</v>
      </c>
      <c r="AV591" s="17"/>
      <c r="AW591" s="17">
        <v>0.154135892016459</v>
      </c>
      <c r="AX591" s="17">
        <v>0.28942901194022902</v>
      </c>
      <c r="AY591" s="17">
        <v>0.19761561844349801</v>
      </c>
      <c r="AZ591" s="17">
        <v>0.19998258312098799</v>
      </c>
      <c r="BA591" s="17">
        <v>0.16726093640230999</v>
      </c>
      <c r="BB591" s="17">
        <v>0.186545786121038</v>
      </c>
      <c r="BC591" s="17">
        <v>0.237770688812665</v>
      </c>
      <c r="BD591" s="17">
        <v>0.11605829847476901</v>
      </c>
      <c r="BE591" s="17">
        <v>0.17914168255523499</v>
      </c>
      <c r="BF591" s="17">
        <v>0.108180760024557</v>
      </c>
      <c r="BG591" s="17">
        <v>0.13248086054797001</v>
      </c>
      <c r="BH591" s="17">
        <v>0.18198718656311</v>
      </c>
      <c r="BI591" s="17">
        <v>0.16566266390887199</v>
      </c>
      <c r="BJ591" s="17">
        <v>0.24299309294681801</v>
      </c>
      <c r="BK591" s="17">
        <v>0.12675444274884101</v>
      </c>
      <c r="BL591" s="17">
        <v>0.18792081276134601</v>
      </c>
      <c r="BM591" s="17"/>
      <c r="BN591" s="17">
        <v>0.16538641952586</v>
      </c>
      <c r="BO591" s="17">
        <v>0.19320920879456899</v>
      </c>
      <c r="BP591" s="17"/>
      <c r="BQ591" s="17">
        <v>0.170801793576176</v>
      </c>
      <c r="BR591" s="17">
        <v>0.163716238178095</v>
      </c>
      <c r="BS591" s="17"/>
      <c r="BT591" s="17">
        <v>0.17840314127190601</v>
      </c>
      <c r="BU591" s="17"/>
      <c r="BV591" s="17">
        <v>0.156949308363941</v>
      </c>
      <c r="BW591" s="17">
        <v>0.222005725646853</v>
      </c>
      <c r="BX591" s="17">
        <v>0.16150644254820201</v>
      </c>
      <c r="BY591" s="17"/>
      <c r="BZ591" s="17">
        <v>0.384041245693238</v>
      </c>
      <c r="CA591" s="17">
        <v>0.24889443554881399</v>
      </c>
      <c r="CB591" s="17">
        <v>0.19913302293274099</v>
      </c>
      <c r="CC591" s="17">
        <v>0.14029485380995901</v>
      </c>
      <c r="CD591" s="17">
        <v>0.101774058051243</v>
      </c>
      <c r="CE591" s="17">
        <v>0.135184734783103</v>
      </c>
      <c r="CF591" s="17">
        <v>0.13169671802197799</v>
      </c>
      <c r="CG591" s="17"/>
      <c r="CH591" s="17">
        <v>0.116349201868114</v>
      </c>
      <c r="CI591" s="17">
        <v>0.102336293354319</v>
      </c>
      <c r="CJ591" s="17">
        <v>0.183830623148272</v>
      </c>
      <c r="CK591" s="17">
        <v>0.312471135571598</v>
      </c>
      <c r="CL591" s="17">
        <v>0.424851050943854</v>
      </c>
    </row>
    <row r="592" spans="2:90" x14ac:dyDescent="0.3">
      <c r="B592" t="s">
        <v>223</v>
      </c>
      <c r="C592" s="17">
        <v>0.32826099280633703</v>
      </c>
      <c r="D592" s="17">
        <v>0.31568513609023602</v>
      </c>
      <c r="E592" s="17">
        <v>0.34219496946432199</v>
      </c>
      <c r="F592" s="17"/>
      <c r="G592" s="17">
        <v>0.109929102365903</v>
      </c>
      <c r="H592" s="17">
        <v>0.103899501584183</v>
      </c>
      <c r="I592" s="17">
        <v>0.117233066996783</v>
      </c>
      <c r="J592" s="17">
        <v>0.26412442708455502</v>
      </c>
      <c r="K592" s="17">
        <v>0.52743890782073699</v>
      </c>
      <c r="L592" s="17">
        <v>0.74786021569848804</v>
      </c>
      <c r="M592" s="17"/>
      <c r="N592" s="17">
        <v>0.31653707413915499</v>
      </c>
      <c r="O592" s="17">
        <v>0.30908884487086102</v>
      </c>
      <c r="P592" s="17">
        <v>0.390893270919976</v>
      </c>
      <c r="Q592" s="17">
        <v>0.30506978009603902</v>
      </c>
      <c r="R592" s="17"/>
      <c r="S592" s="17">
        <v>0.23374260512660699</v>
      </c>
      <c r="T592" s="17">
        <v>0.34210658978223302</v>
      </c>
      <c r="U592" s="17">
        <v>0.42827577640152797</v>
      </c>
      <c r="V592" s="17">
        <v>0.39566601516954097</v>
      </c>
      <c r="W592" s="17">
        <v>0.30546115198555102</v>
      </c>
      <c r="X592" s="17">
        <v>0.30911587245945399</v>
      </c>
      <c r="Y592" s="17">
        <v>0.42707346896904702</v>
      </c>
      <c r="Z592" s="17">
        <v>0.26266559909067899</v>
      </c>
      <c r="AA592" s="17">
        <v>0.28888381325721701</v>
      </c>
      <c r="AB592" s="17">
        <v>0.329363973472451</v>
      </c>
      <c r="AC592" s="17">
        <v>0.34284895372672303</v>
      </c>
      <c r="AD592" s="17">
        <v>0.29375185328510001</v>
      </c>
      <c r="AE592" s="17"/>
      <c r="AF592" s="17">
        <v>0.42985237608035798</v>
      </c>
      <c r="AG592" s="17">
        <v>0.31606468160384599</v>
      </c>
      <c r="AH592" s="17">
        <v>0.22578295855475899</v>
      </c>
      <c r="AI592" s="17"/>
      <c r="AJ592" s="17">
        <v>0.46175483240333998</v>
      </c>
      <c r="AK592" s="17">
        <v>0.26397508035211198</v>
      </c>
      <c r="AL592" s="17">
        <v>0.403686098107082</v>
      </c>
      <c r="AM592" s="17">
        <v>0.336213371939376</v>
      </c>
      <c r="AN592" s="17">
        <v>0.26237760443170799</v>
      </c>
      <c r="AO592" s="17"/>
      <c r="AP592" s="17">
        <v>0.21902231306404499</v>
      </c>
      <c r="AQ592" s="17">
        <v>0.38708901745677299</v>
      </c>
      <c r="AR592" s="17">
        <v>0.36035668409093802</v>
      </c>
      <c r="AS592" s="17">
        <v>0.37253633873086101</v>
      </c>
      <c r="AT592" s="17">
        <v>0.236189657784764</v>
      </c>
      <c r="AU592" s="17">
        <v>0.43722337450578003</v>
      </c>
      <c r="AV592" s="17"/>
      <c r="AW592" s="17">
        <v>0.4425784130505</v>
      </c>
      <c r="AX592" s="17">
        <v>0.265304684802877</v>
      </c>
      <c r="AY592" s="17">
        <v>0.29509528124357398</v>
      </c>
      <c r="AZ592" s="17">
        <v>0.30586391597343099</v>
      </c>
      <c r="BA592" s="17">
        <v>0.33278716742134501</v>
      </c>
      <c r="BB592" s="17">
        <v>0.34280528046866998</v>
      </c>
      <c r="BC592" s="17">
        <v>0.309744986721053</v>
      </c>
      <c r="BD592" s="17">
        <v>0.47777677960063503</v>
      </c>
      <c r="BE592" s="17">
        <v>0.34848663664282897</v>
      </c>
      <c r="BF592" s="17">
        <v>0.42638762062699098</v>
      </c>
      <c r="BG592" s="17">
        <v>0.28100722555469099</v>
      </c>
      <c r="BH592" s="17">
        <v>0.296278708156129</v>
      </c>
      <c r="BI592" s="17">
        <v>0.31298245839395999</v>
      </c>
      <c r="BJ592" s="17">
        <v>0.21942517400560599</v>
      </c>
      <c r="BK592" s="17">
        <v>0.26483019333344299</v>
      </c>
      <c r="BL592" s="17">
        <v>0.22883459287603</v>
      </c>
      <c r="BM592" s="17"/>
      <c r="BN592" s="17">
        <v>0.35266048782742399</v>
      </c>
      <c r="BO592" s="17">
        <v>0.29162937227612301</v>
      </c>
      <c r="BP592" s="17"/>
      <c r="BQ592" s="17">
        <v>0.23638939741266601</v>
      </c>
      <c r="BR592" s="17">
        <v>0.285359621994349</v>
      </c>
      <c r="BS592" s="17"/>
      <c r="BT592" s="17">
        <v>0.15772232664181801</v>
      </c>
      <c r="BU592" s="17"/>
      <c r="BV592" s="17">
        <v>0.34186050376170302</v>
      </c>
      <c r="BW592" s="17">
        <v>0.19444411486543001</v>
      </c>
      <c r="BX592" s="17">
        <v>0.37761892722067097</v>
      </c>
      <c r="BY592" s="17"/>
      <c r="BZ592" s="17">
        <v>0.130551449363494</v>
      </c>
      <c r="CA592" s="17">
        <v>0.25242048964651898</v>
      </c>
      <c r="CB592" s="17">
        <v>0.29287233625048198</v>
      </c>
      <c r="CC592" s="17">
        <v>0.32670002200447501</v>
      </c>
      <c r="CD592" s="17">
        <v>0.38070881583317601</v>
      </c>
      <c r="CE592" s="17">
        <v>0.41385941633034601</v>
      </c>
      <c r="CF592" s="17">
        <v>0.368757458269662</v>
      </c>
      <c r="CG592" s="17"/>
      <c r="CH592" s="17">
        <v>0.28906369673155702</v>
      </c>
      <c r="CI592" s="17">
        <v>0.45897933038341898</v>
      </c>
      <c r="CJ592" s="17">
        <v>0.27474386469456902</v>
      </c>
      <c r="CK592" s="17">
        <v>0.197892350675199</v>
      </c>
      <c r="CL592" s="17">
        <v>0.21085186126671199</v>
      </c>
    </row>
    <row r="593" spans="2:90" x14ac:dyDescent="0.3">
      <c r="B593" t="s">
        <v>118</v>
      </c>
      <c r="C593" s="17">
        <v>1.9087953276355599E-2</v>
      </c>
      <c r="D593" s="17">
        <v>1.17817727577574E-2</v>
      </c>
      <c r="E593" s="17">
        <v>2.6379611981394199E-2</v>
      </c>
      <c r="F593" s="17"/>
      <c r="G593" s="17">
        <v>6.0574692182850901E-2</v>
      </c>
      <c r="H593" s="17">
        <v>3.3867599636269799E-2</v>
      </c>
      <c r="I593" s="17">
        <v>8.5942356477722408E-3</v>
      </c>
      <c r="J593" s="17">
        <v>5.3008418884951001E-3</v>
      </c>
      <c r="K593" s="17">
        <v>3.3617396957329698E-3</v>
      </c>
      <c r="L593" s="17">
        <v>9.7854564821128701E-3</v>
      </c>
      <c r="M593" s="17"/>
      <c r="N593" s="17">
        <v>1.85815521086111E-2</v>
      </c>
      <c r="O593" s="17">
        <v>2.5096392113618599E-2</v>
      </c>
      <c r="P593" s="17">
        <v>1.05465151609295E-2</v>
      </c>
      <c r="Q593" s="17">
        <v>1.9245338008238098E-2</v>
      </c>
      <c r="R593" s="17"/>
      <c r="S593" s="17">
        <v>2.44212727489194E-2</v>
      </c>
      <c r="T593" s="17">
        <v>6.9403880770840601E-3</v>
      </c>
      <c r="U593" s="17">
        <v>1.22517484782282E-2</v>
      </c>
      <c r="V593" s="17">
        <v>1.0621739117379301E-2</v>
      </c>
      <c r="W593" s="17">
        <v>4.2711778035835597E-2</v>
      </c>
      <c r="X593" s="17">
        <v>1.7517798323828E-2</v>
      </c>
      <c r="Y593" s="17">
        <v>1.21959574563159E-2</v>
      </c>
      <c r="Z593" s="17">
        <v>3.20372981005968E-2</v>
      </c>
      <c r="AA593" s="17">
        <v>2.02141632072305E-2</v>
      </c>
      <c r="AB593" s="17">
        <v>3.0765348510422699E-2</v>
      </c>
      <c r="AC593" s="17">
        <v>1.05836817947394E-2</v>
      </c>
      <c r="AD593" s="17">
        <v>1.6278114914823599E-2</v>
      </c>
      <c r="AE593" s="17"/>
      <c r="AF593" s="17">
        <v>1.3332152856224201E-2</v>
      </c>
      <c r="AG593" s="17">
        <v>8.9356370105780295E-3</v>
      </c>
      <c r="AH593" s="17">
        <v>3.1297370548997297E-2</v>
      </c>
      <c r="AI593" s="17"/>
      <c r="AJ593" s="17">
        <v>5.4327785925055803E-3</v>
      </c>
      <c r="AK593" s="17">
        <v>1.3396768693352001E-2</v>
      </c>
      <c r="AL593" s="17">
        <v>1.1887824932245E-2</v>
      </c>
      <c r="AM593" s="17">
        <v>2.3307020398481999E-2</v>
      </c>
      <c r="AN593" s="17">
        <v>2.8103523581178399E-2</v>
      </c>
      <c r="AO593" s="17"/>
      <c r="AP593" s="17">
        <v>1.3355363395677699E-2</v>
      </c>
      <c r="AQ593" s="17">
        <v>8.4051265222727205E-3</v>
      </c>
      <c r="AR593" s="17">
        <v>2.2077190759766999E-2</v>
      </c>
      <c r="AS593" s="17">
        <v>1.4696451456929801E-2</v>
      </c>
      <c r="AT593" s="17">
        <v>5.4106404149985098E-2</v>
      </c>
      <c r="AU593" s="17">
        <v>2.3103377714497501E-2</v>
      </c>
      <c r="AV593" s="17"/>
      <c r="AW593" s="17">
        <v>5.0581237674573801E-2</v>
      </c>
      <c r="AX593" s="17">
        <v>3.3015638756927999E-2</v>
      </c>
      <c r="AY593" s="17">
        <v>0</v>
      </c>
      <c r="AZ593" s="17">
        <v>4.8524374329961997E-2</v>
      </c>
      <c r="BA593" s="17">
        <v>1.6899044446418099E-2</v>
      </c>
      <c r="BB593" s="17">
        <v>9.5406394593100206E-3</v>
      </c>
      <c r="BC593" s="17">
        <v>5.8839163347323602E-3</v>
      </c>
      <c r="BD593" s="17">
        <v>6.6672672965276698E-3</v>
      </c>
      <c r="BE593" s="17">
        <v>8.4003009234928597E-3</v>
      </c>
      <c r="BF593" s="17">
        <v>2.0760754102576801E-2</v>
      </c>
      <c r="BG593" s="17">
        <v>0</v>
      </c>
      <c r="BH593" s="17">
        <v>2.8085150249469799E-2</v>
      </c>
      <c r="BI593" s="17">
        <v>1.18546531385581E-2</v>
      </c>
      <c r="BJ593" s="17">
        <v>2.1825119509628399E-2</v>
      </c>
      <c r="BK593" s="17">
        <v>0</v>
      </c>
      <c r="BL593" s="17">
        <v>1.7275094066093101E-2</v>
      </c>
      <c r="BM593" s="17"/>
      <c r="BN593" s="17">
        <v>1.13843287987236E-2</v>
      </c>
      <c r="BO593" s="17">
        <v>3.0008467281281301E-2</v>
      </c>
      <c r="BP593" s="17"/>
      <c r="BQ593" s="17">
        <v>1.49571409362525E-2</v>
      </c>
      <c r="BR593" s="17">
        <v>1.39477893047591E-2</v>
      </c>
      <c r="BS593" s="17"/>
      <c r="BT593" s="17">
        <v>1.6597716801648298E-2</v>
      </c>
      <c r="BU593" s="17"/>
      <c r="BV593" s="17">
        <v>3.5393614356766197E-2</v>
      </c>
      <c r="BW593" s="17">
        <v>2.2685960679037099E-2</v>
      </c>
      <c r="BX593" s="17">
        <v>9.3929522158358696E-3</v>
      </c>
      <c r="BY593" s="17"/>
      <c r="BZ593" s="17">
        <v>4.3966234425487201E-2</v>
      </c>
      <c r="CA593" s="17">
        <v>6.7312690436420698E-3</v>
      </c>
      <c r="CB593" s="17">
        <v>2.8530836517266601E-2</v>
      </c>
      <c r="CC593" s="17">
        <v>1.15851679733356E-2</v>
      </c>
      <c r="CD593" s="17">
        <v>6.0729796471776301E-3</v>
      </c>
      <c r="CE593" s="17">
        <v>1.3713709994884599E-2</v>
      </c>
      <c r="CF593" s="17">
        <v>3.9434225381983403E-3</v>
      </c>
      <c r="CG593" s="17"/>
      <c r="CH593" s="17">
        <v>1.6596928054869699E-2</v>
      </c>
      <c r="CI593" s="17">
        <v>1.0190521802167901E-2</v>
      </c>
      <c r="CJ593" s="17">
        <v>2.37851887922736E-2</v>
      </c>
      <c r="CK593" s="17">
        <v>2.5436377774149602E-2</v>
      </c>
      <c r="CL593" s="17">
        <v>3.9898304542769401E-2</v>
      </c>
    </row>
    <row r="594" spans="2:90" x14ac:dyDescent="0.3">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row>
    <row r="595" spans="2:90" x14ac:dyDescent="0.3">
      <c r="B595" s="6" t="s">
        <v>305</v>
      </c>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row>
    <row r="596" spans="2:90" x14ac:dyDescent="0.3">
      <c r="B596" s="24" t="s">
        <v>123</v>
      </c>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row>
    <row r="597" spans="2:90" x14ac:dyDescent="0.3">
      <c r="B597" t="s">
        <v>296</v>
      </c>
      <c r="C597" s="17">
        <v>2.9002753277410101E-2</v>
      </c>
      <c r="D597" s="17">
        <v>3.0369106518178701E-2</v>
      </c>
      <c r="E597" s="17">
        <v>2.7830112331613199E-2</v>
      </c>
      <c r="F597" s="17"/>
      <c r="G597" s="17">
        <v>0.15848710020619899</v>
      </c>
      <c r="H597" s="17">
        <v>3.6370938802023398E-2</v>
      </c>
      <c r="I597" s="17">
        <v>2.6776467579937499E-2</v>
      </c>
      <c r="J597" s="17">
        <v>3.6314312904642598E-2</v>
      </c>
      <c r="K597" s="17">
        <v>2.23843882200482E-2</v>
      </c>
      <c r="L597" s="17">
        <v>0</v>
      </c>
      <c r="M597" s="17"/>
      <c r="N597" s="17">
        <v>2.6579517834318299E-2</v>
      </c>
      <c r="O597" s="17">
        <v>2.0482452985777E-2</v>
      </c>
      <c r="P597" s="17">
        <v>3.18977024424432E-2</v>
      </c>
      <c r="Q597" s="17">
        <v>3.6536836779003601E-2</v>
      </c>
      <c r="R597" s="17"/>
      <c r="S597" s="17">
        <v>1.9871351814005601E-2</v>
      </c>
      <c r="T597" s="17">
        <v>5.3403707087328597E-2</v>
      </c>
      <c r="U597" s="17">
        <v>0</v>
      </c>
      <c r="V597" s="17">
        <v>1.9169476235835401E-2</v>
      </c>
      <c r="W597" s="17">
        <v>2.2626613513450099E-2</v>
      </c>
      <c r="X597" s="17">
        <v>3.6814657305057397E-2</v>
      </c>
      <c r="Y597" s="17">
        <v>2.8840434394476901E-2</v>
      </c>
      <c r="Z597" s="17">
        <v>3.4301529694440197E-2</v>
      </c>
      <c r="AA597" s="17">
        <v>2.6898723750881499E-2</v>
      </c>
      <c r="AB597" s="17">
        <v>1.01230856074963E-2</v>
      </c>
      <c r="AC597" s="17">
        <v>6.4411706641744795E-2</v>
      </c>
      <c r="AD597" s="17">
        <v>6.1735238303206701E-2</v>
      </c>
      <c r="AE597" s="17"/>
      <c r="AF597" s="17">
        <v>1.9638756366413601E-2</v>
      </c>
      <c r="AG597" s="17">
        <v>3.8820390630722297E-2</v>
      </c>
      <c r="AH597" s="17">
        <v>2.5583628161280601E-2</v>
      </c>
      <c r="AI597" s="17"/>
      <c r="AJ597" s="17">
        <v>2.9913452764898998E-2</v>
      </c>
      <c r="AK597" s="17">
        <v>2.55059662293508E-2</v>
      </c>
      <c r="AL597" s="17">
        <v>1.8906953773805E-2</v>
      </c>
      <c r="AM597" s="17">
        <v>5.0211404986215999E-2</v>
      </c>
      <c r="AN597" s="17">
        <v>4.0508776665284699E-2</v>
      </c>
      <c r="AO597" s="17"/>
      <c r="AP597" s="17">
        <v>1.54351501533362E-2</v>
      </c>
      <c r="AQ597" s="17">
        <v>4.7241230362000099E-2</v>
      </c>
      <c r="AR597" s="17">
        <v>2.7662197513331099E-2</v>
      </c>
      <c r="AS597" s="17">
        <v>3.6050260620178902E-2</v>
      </c>
      <c r="AT597" s="17">
        <v>5.95105232851217E-2</v>
      </c>
      <c r="AU597" s="17">
        <v>0</v>
      </c>
      <c r="AV597" s="17"/>
      <c r="AW597" s="17">
        <v>0</v>
      </c>
      <c r="AX597" s="17">
        <v>2.1984696658955201E-2</v>
      </c>
      <c r="AY597" s="17">
        <v>1.4263086936224099E-2</v>
      </c>
      <c r="AZ597" s="17">
        <v>4.8193384628482001E-2</v>
      </c>
      <c r="BA597" s="17">
        <v>5.1432104489729499E-2</v>
      </c>
      <c r="BB597" s="17">
        <v>1.6173365696102698E-2</v>
      </c>
      <c r="BC597" s="17">
        <v>0</v>
      </c>
      <c r="BD597" s="17">
        <v>3.9049354382815003E-2</v>
      </c>
      <c r="BE597" s="17">
        <v>0</v>
      </c>
      <c r="BF597" s="17">
        <v>3.0750023783603399E-2</v>
      </c>
      <c r="BG597" s="17">
        <v>3.9178478979297097E-2</v>
      </c>
      <c r="BH597" s="17">
        <v>2.95987166055054E-2</v>
      </c>
      <c r="BI597" s="17">
        <v>2.2539161231122901E-2</v>
      </c>
      <c r="BJ597" s="17">
        <v>2.3555219922252402E-2</v>
      </c>
      <c r="BK597" s="17">
        <v>0</v>
      </c>
      <c r="BL597" s="17">
        <v>7.4848987651291596E-2</v>
      </c>
      <c r="BM597" s="17"/>
      <c r="BN597" s="17">
        <v>2.9116433280668302E-2</v>
      </c>
      <c r="BO597" s="17" t="s">
        <v>234</v>
      </c>
      <c r="BP597" s="17"/>
      <c r="BQ597" s="17">
        <v>1.3755419978962799E-2</v>
      </c>
      <c r="BR597" s="17">
        <v>6.4761692422204906E-2</v>
      </c>
      <c r="BS597" s="17"/>
      <c r="BT597" s="17">
        <v>3.1448765599021301E-2</v>
      </c>
      <c r="BU597" s="17"/>
      <c r="BV597" s="17">
        <v>9.5153749506579604E-3</v>
      </c>
      <c r="BW597" s="17">
        <v>5.3589544792904099E-2</v>
      </c>
      <c r="BX597" s="17">
        <v>2.2353759679963801E-2</v>
      </c>
      <c r="BY597" s="17"/>
      <c r="BZ597" s="17">
        <v>3.0185703131207199E-2</v>
      </c>
      <c r="CA597" s="17">
        <v>1.8249134707314599E-2</v>
      </c>
      <c r="CB597" s="17">
        <v>3.9641595562446702E-2</v>
      </c>
      <c r="CC597" s="17">
        <v>4.4428660882389802E-2</v>
      </c>
      <c r="CD597" s="17">
        <v>1.9370596637356598E-2</v>
      </c>
      <c r="CE597" s="17">
        <v>3.3962773002764401E-2</v>
      </c>
      <c r="CF597" s="17">
        <v>3.6188262172905702E-2</v>
      </c>
      <c r="CG597" s="17"/>
      <c r="CH597" s="17">
        <v>6.8504156752565895E-2</v>
      </c>
      <c r="CI597" s="17">
        <v>2.3542886787737E-2</v>
      </c>
      <c r="CJ597" s="17">
        <v>1.72968641046168E-2</v>
      </c>
      <c r="CK597" s="17">
        <v>4.47775252719173E-2</v>
      </c>
      <c r="CL597" s="17">
        <v>2.8117396968107E-2</v>
      </c>
    </row>
    <row r="598" spans="2:90" x14ac:dyDescent="0.3">
      <c r="B598" t="s">
        <v>297</v>
      </c>
      <c r="C598" s="17">
        <v>2.98082491257513E-2</v>
      </c>
      <c r="D598" s="17">
        <v>3.2840411408274497E-2</v>
      </c>
      <c r="E598" s="17">
        <v>2.71513965341789E-2</v>
      </c>
      <c r="F598" s="17"/>
      <c r="G598" s="17">
        <v>0.11563599266756699</v>
      </c>
      <c r="H598" s="17">
        <v>5.5311615779422202E-2</v>
      </c>
      <c r="I598" s="17">
        <v>5.6779926379693403E-2</v>
      </c>
      <c r="J598" s="17">
        <v>1.43305184444873E-2</v>
      </c>
      <c r="K598" s="17">
        <v>1.0323317698358999E-2</v>
      </c>
      <c r="L598" s="17">
        <v>0</v>
      </c>
      <c r="M598" s="17"/>
      <c r="N598" s="17">
        <v>4.8767923626985697E-2</v>
      </c>
      <c r="O598" s="17">
        <v>2.6420753640697799E-2</v>
      </c>
      <c r="P598" s="17">
        <v>1.6195535195578401E-2</v>
      </c>
      <c r="Q598" s="17">
        <v>2.35373413113137E-2</v>
      </c>
      <c r="R598" s="17"/>
      <c r="S598" s="17">
        <v>6.7863207185821006E-2</v>
      </c>
      <c r="T598" s="17">
        <v>2.9886679498340001E-2</v>
      </c>
      <c r="U598" s="17">
        <v>9.7473818263603094E-3</v>
      </c>
      <c r="V598" s="17">
        <v>1.6079644300348299E-2</v>
      </c>
      <c r="W598" s="17">
        <v>3.8811590035793202E-2</v>
      </c>
      <c r="X598" s="17">
        <v>5.0275184275873797E-2</v>
      </c>
      <c r="Y598" s="17">
        <v>1.15389044026674E-2</v>
      </c>
      <c r="Z598" s="17">
        <v>3.8526414111468399E-2</v>
      </c>
      <c r="AA598" s="17">
        <v>8.1325427315452996E-3</v>
      </c>
      <c r="AB598" s="17">
        <v>3.0681136705218701E-2</v>
      </c>
      <c r="AC598" s="17">
        <v>1.59432608808119E-2</v>
      </c>
      <c r="AD598" s="17">
        <v>3.3174143999295802E-2</v>
      </c>
      <c r="AE598" s="17"/>
      <c r="AF598" s="17">
        <v>2.55716989892486E-2</v>
      </c>
      <c r="AG598" s="17">
        <v>3.3277876826815399E-2</v>
      </c>
      <c r="AH598" s="17">
        <v>2.51023827003936E-2</v>
      </c>
      <c r="AI598" s="17"/>
      <c r="AJ598" s="17">
        <v>2.4399773851695599E-2</v>
      </c>
      <c r="AK598" s="17">
        <v>4.31562338509471E-2</v>
      </c>
      <c r="AL598" s="17">
        <v>2.08044767989705E-2</v>
      </c>
      <c r="AM598" s="17">
        <v>1.8032160500807901E-2</v>
      </c>
      <c r="AN598" s="17">
        <v>7.2986406945387106E-2</v>
      </c>
      <c r="AO598" s="17"/>
      <c r="AP598" s="17">
        <v>6.1186347974443001E-2</v>
      </c>
      <c r="AQ598" s="17">
        <v>2.4542611356602E-2</v>
      </c>
      <c r="AR598" s="17">
        <v>1.9523909724516699E-2</v>
      </c>
      <c r="AS598" s="17">
        <v>2.04268218867905E-2</v>
      </c>
      <c r="AT598" s="17">
        <v>3.8815499361510297E-2</v>
      </c>
      <c r="AU598" s="17">
        <v>0</v>
      </c>
      <c r="AV598" s="17"/>
      <c r="AW598" s="17">
        <v>0</v>
      </c>
      <c r="AX598" s="17">
        <v>9.5226896207232806E-2</v>
      </c>
      <c r="AY598" s="17">
        <v>1.8278713890426099E-2</v>
      </c>
      <c r="AZ598" s="17">
        <v>1.5234067196656501E-2</v>
      </c>
      <c r="BA598" s="17">
        <v>7.7152069124642496E-3</v>
      </c>
      <c r="BB598" s="17">
        <v>2.4200559328414001E-2</v>
      </c>
      <c r="BC598" s="17">
        <v>2.7254498356666101E-2</v>
      </c>
      <c r="BD598" s="17">
        <v>4.1208799327889199E-2</v>
      </c>
      <c r="BE598" s="17">
        <v>2.2740585783540199E-2</v>
      </c>
      <c r="BF598" s="17">
        <v>4.5704253752276602E-2</v>
      </c>
      <c r="BG598" s="17">
        <v>7.9654999644123106E-2</v>
      </c>
      <c r="BH598" s="17">
        <v>1.7491462319345001E-2</v>
      </c>
      <c r="BI598" s="17">
        <v>3.9666471594456201E-2</v>
      </c>
      <c r="BJ598" s="17">
        <v>0</v>
      </c>
      <c r="BK598" s="17">
        <v>0</v>
      </c>
      <c r="BL598" s="17">
        <v>3.2300161393701697E-2</v>
      </c>
      <c r="BM598" s="17"/>
      <c r="BN598" s="17">
        <v>2.99250863730748E-2</v>
      </c>
      <c r="BO598" s="17" t="s">
        <v>234</v>
      </c>
      <c r="BP598" s="17"/>
      <c r="BQ598" s="17">
        <v>5.0987701862722001E-2</v>
      </c>
      <c r="BR598" s="17">
        <v>3.68920779760687E-2</v>
      </c>
      <c r="BS598" s="17"/>
      <c r="BT598" s="17">
        <v>5.0330205267694397E-2</v>
      </c>
      <c r="BU598" s="17"/>
      <c r="BV598" s="17">
        <v>3.7324078581909198E-2</v>
      </c>
      <c r="BW598" s="17">
        <v>4.0670247215630097E-2</v>
      </c>
      <c r="BX598" s="17">
        <v>2.2032997458138699E-2</v>
      </c>
      <c r="BY598" s="17"/>
      <c r="BZ598" s="17">
        <v>6.6746581353582898E-2</v>
      </c>
      <c r="CA598" s="17">
        <v>3.5562743650161502E-2</v>
      </c>
      <c r="CB598" s="17">
        <v>3.59900948917087E-2</v>
      </c>
      <c r="CC598" s="17">
        <v>4.1350857624052599E-2</v>
      </c>
      <c r="CD598" s="17">
        <v>1.8361229653290002E-2</v>
      </c>
      <c r="CE598" s="17">
        <v>4.05504653756791E-2</v>
      </c>
      <c r="CF598" s="17">
        <v>5.2048809036091496E-3</v>
      </c>
      <c r="CG598" s="17"/>
      <c r="CH598" s="17">
        <v>0.10426021848098101</v>
      </c>
      <c r="CI598" s="17">
        <v>2.0692176987753799E-2</v>
      </c>
      <c r="CJ598" s="17">
        <v>1.30493917680601E-2</v>
      </c>
      <c r="CK598" s="17">
        <v>3.5523821464024503E-2</v>
      </c>
      <c r="CL598" s="17">
        <v>5.3006036377249197E-2</v>
      </c>
    </row>
    <row r="599" spans="2:90" x14ac:dyDescent="0.3">
      <c r="B599" t="s">
        <v>220</v>
      </c>
      <c r="C599" s="17">
        <v>0.14373346041927501</v>
      </c>
      <c r="D599" s="17">
        <v>0.17016557340799901</v>
      </c>
      <c r="E599" s="17">
        <v>0.11881036570491001</v>
      </c>
      <c r="F599" s="17"/>
      <c r="G599" s="17">
        <v>0.17372381395203099</v>
      </c>
      <c r="H599" s="17">
        <v>0.222935381156186</v>
      </c>
      <c r="I599" s="17">
        <v>0.288409891358619</v>
      </c>
      <c r="J599" s="17">
        <v>0.20205380178642099</v>
      </c>
      <c r="K599" s="17">
        <v>5.0641082483605097E-2</v>
      </c>
      <c r="L599" s="17">
        <v>9.1845360255629702E-3</v>
      </c>
      <c r="M599" s="17"/>
      <c r="N599" s="17">
        <v>0.17731169295714999</v>
      </c>
      <c r="O599" s="17">
        <v>0.136275668635985</v>
      </c>
      <c r="P599" s="17">
        <v>0.12627218809639201</v>
      </c>
      <c r="Q599" s="17">
        <v>0.127006360392696</v>
      </c>
      <c r="R599" s="17"/>
      <c r="S599" s="17">
        <v>0.16794650890037199</v>
      </c>
      <c r="T599" s="17">
        <v>0.110345610605179</v>
      </c>
      <c r="U599" s="17">
        <v>0.109065649762645</v>
      </c>
      <c r="V599" s="17">
        <v>0.12635711202088901</v>
      </c>
      <c r="W599" s="17">
        <v>0.165032217225522</v>
      </c>
      <c r="X599" s="17">
        <v>0.25148174654820199</v>
      </c>
      <c r="Y599" s="17">
        <v>0.137386423766334</v>
      </c>
      <c r="Z599" s="17">
        <v>5.5371040361687003E-2</v>
      </c>
      <c r="AA599" s="17">
        <v>0.191448720548197</v>
      </c>
      <c r="AB599" s="17">
        <v>8.0832359369249193E-2</v>
      </c>
      <c r="AC599" s="17">
        <v>0.111948164239836</v>
      </c>
      <c r="AD599" s="17">
        <v>0.152218201461264</v>
      </c>
      <c r="AE599" s="17"/>
      <c r="AF599" s="17">
        <v>9.6246320536080399E-2</v>
      </c>
      <c r="AG599" s="17">
        <v>0.16657766563080301</v>
      </c>
      <c r="AH599" s="17">
        <v>0.2261086310122</v>
      </c>
      <c r="AI599" s="17"/>
      <c r="AJ599" s="17">
        <v>0.106384328168731</v>
      </c>
      <c r="AK599" s="17">
        <v>0.17826646000035901</v>
      </c>
      <c r="AL599" s="17">
        <v>8.9417598357629594E-2</v>
      </c>
      <c r="AM599" s="17">
        <v>0.11457134613582801</v>
      </c>
      <c r="AN599" s="17">
        <v>0.249131148517206</v>
      </c>
      <c r="AO599" s="17"/>
      <c r="AP599" s="17">
        <v>0.19865981251641199</v>
      </c>
      <c r="AQ599" s="17">
        <v>0.124399601661714</v>
      </c>
      <c r="AR599" s="17">
        <v>0.11708561483230399</v>
      </c>
      <c r="AS599" s="17">
        <v>0.112997136077744</v>
      </c>
      <c r="AT599" s="17">
        <v>0.20927350859610599</v>
      </c>
      <c r="AU599" s="17">
        <v>6.8504344699641298E-2</v>
      </c>
      <c r="AV599" s="17"/>
      <c r="AW599" s="17">
        <v>0</v>
      </c>
      <c r="AX599" s="17">
        <v>0.14781185011624101</v>
      </c>
      <c r="AY599" s="17">
        <v>0.102994119478426</v>
      </c>
      <c r="AZ599" s="17">
        <v>6.5111615535835499E-2</v>
      </c>
      <c r="BA599" s="17">
        <v>9.2826750859644105E-2</v>
      </c>
      <c r="BB599" s="17">
        <v>0.161212724881511</v>
      </c>
      <c r="BC599" s="17">
        <v>0.102714500995209</v>
      </c>
      <c r="BD599" s="17">
        <v>0.14361392962608799</v>
      </c>
      <c r="BE599" s="17">
        <v>0.155879318262968</v>
      </c>
      <c r="BF599" s="17">
        <v>0.13770380281154601</v>
      </c>
      <c r="BG599" s="17">
        <v>0.18973666498170599</v>
      </c>
      <c r="BH599" s="17">
        <v>0.19343607507409499</v>
      </c>
      <c r="BI599" s="17">
        <v>0.31662742944023298</v>
      </c>
      <c r="BJ599" s="17">
        <v>0.19686058338326501</v>
      </c>
      <c r="BK599" s="17">
        <v>0.32369679846256899</v>
      </c>
      <c r="BL599" s="17">
        <v>7.9875541899784602E-2</v>
      </c>
      <c r="BM599" s="17"/>
      <c r="BN599" s="17">
        <v>0.14429684211247201</v>
      </c>
      <c r="BO599" s="17" t="s">
        <v>234</v>
      </c>
      <c r="BP599" s="17"/>
      <c r="BQ599" s="17">
        <v>0.19982654110067199</v>
      </c>
      <c r="BR599" s="17">
        <v>0.15391554136583199</v>
      </c>
      <c r="BS599" s="17"/>
      <c r="BT599" s="17">
        <v>0.225581478538049</v>
      </c>
      <c r="BU599" s="17"/>
      <c r="BV599" s="17">
        <v>0.12956271232575101</v>
      </c>
      <c r="BW599" s="17">
        <v>0.159998338878971</v>
      </c>
      <c r="BX599" s="17">
        <v>0.14787646858225101</v>
      </c>
      <c r="BY599" s="17"/>
      <c r="BZ599" s="17">
        <v>0.12596605665299801</v>
      </c>
      <c r="CA599" s="17">
        <v>0.13693524472197999</v>
      </c>
      <c r="CB599" s="17">
        <v>0.110752318756138</v>
      </c>
      <c r="CC599" s="17">
        <v>0.188922322284689</v>
      </c>
      <c r="CD599" s="17">
        <v>0.15137005559911401</v>
      </c>
      <c r="CE599" s="17">
        <v>0.160524162060218</v>
      </c>
      <c r="CF599" s="17">
        <v>0.143120617330905</v>
      </c>
      <c r="CG599" s="17"/>
      <c r="CH599" s="17">
        <v>0.15783875137584599</v>
      </c>
      <c r="CI599" s="17">
        <v>0.142798274981534</v>
      </c>
      <c r="CJ599" s="17">
        <v>0.163332847583088</v>
      </c>
      <c r="CK599" s="17">
        <v>0.101629818056737</v>
      </c>
      <c r="CL599" s="17">
        <v>6.2332853669660002E-2</v>
      </c>
    </row>
    <row r="600" spans="2:90" x14ac:dyDescent="0.3">
      <c r="B600" t="s">
        <v>298</v>
      </c>
      <c r="C600" s="17">
        <v>0.14923349302059</v>
      </c>
      <c r="D600" s="17">
        <v>0.17627159141148999</v>
      </c>
      <c r="E600" s="17">
        <v>0.125357973470693</v>
      </c>
      <c r="F600" s="17"/>
      <c r="G600" s="17">
        <v>0.26652599997934701</v>
      </c>
      <c r="H600" s="17">
        <v>0.37143244906815498</v>
      </c>
      <c r="I600" s="17">
        <v>0.26058709505898697</v>
      </c>
      <c r="J600" s="17">
        <v>7.3917400072441006E-2</v>
      </c>
      <c r="K600" s="17">
        <v>6.9892991788321895E-2</v>
      </c>
      <c r="L600" s="17">
        <v>8.9927304219636107E-3</v>
      </c>
      <c r="M600" s="17"/>
      <c r="N600" s="17">
        <v>0.22608194983235799</v>
      </c>
      <c r="O600" s="17">
        <v>0.13927880482168001</v>
      </c>
      <c r="P600" s="17">
        <v>0.117140817299903</v>
      </c>
      <c r="Q600" s="17">
        <v>9.6462521879459695E-2</v>
      </c>
      <c r="R600" s="17"/>
      <c r="S600" s="17">
        <v>0.28256299503244697</v>
      </c>
      <c r="T600" s="17">
        <v>0.13488410155969599</v>
      </c>
      <c r="U600" s="17">
        <v>0.10339752635656101</v>
      </c>
      <c r="V600" s="17">
        <v>9.9291611557440401E-2</v>
      </c>
      <c r="W600" s="17">
        <v>9.0958113928723799E-2</v>
      </c>
      <c r="X600" s="17">
        <v>0.15551043836193501</v>
      </c>
      <c r="Y600" s="17">
        <v>0.120746272557854</v>
      </c>
      <c r="Z600" s="17">
        <v>0.17004552018281399</v>
      </c>
      <c r="AA600" s="17">
        <v>0.13214836098436</v>
      </c>
      <c r="AB600" s="17">
        <v>0.13002397722576201</v>
      </c>
      <c r="AC600" s="17">
        <v>0.151298575729792</v>
      </c>
      <c r="AD600" s="17">
        <v>0.22333941333709501</v>
      </c>
      <c r="AE600" s="17"/>
      <c r="AF600" s="17">
        <v>0.12062296094876</v>
      </c>
      <c r="AG600" s="17">
        <v>0.15734971784441801</v>
      </c>
      <c r="AH600" s="17">
        <v>0.18182616525172901</v>
      </c>
      <c r="AI600" s="17"/>
      <c r="AJ600" s="17">
        <v>0.12677155364447601</v>
      </c>
      <c r="AK600" s="17">
        <v>0.20427813763270899</v>
      </c>
      <c r="AL600" s="17">
        <v>0.127549027215661</v>
      </c>
      <c r="AM600" s="17">
        <v>9.8152237732949399E-2</v>
      </c>
      <c r="AN600" s="17">
        <v>0.19742824065488401</v>
      </c>
      <c r="AO600" s="17"/>
      <c r="AP600" s="17">
        <v>0.25003271304361802</v>
      </c>
      <c r="AQ600" s="17">
        <v>0.14718712635213901</v>
      </c>
      <c r="AR600" s="17">
        <v>6.2560444489292003E-2</v>
      </c>
      <c r="AS600" s="17">
        <v>0.109174854441245</v>
      </c>
      <c r="AT600" s="17">
        <v>0.19706345427583699</v>
      </c>
      <c r="AU600" s="17">
        <v>7.9714395673862098E-2</v>
      </c>
      <c r="AV600" s="17"/>
      <c r="AW600" s="17">
        <v>0.208000471492859</v>
      </c>
      <c r="AX600" s="17">
        <v>9.31998410865474E-2</v>
      </c>
      <c r="AY600" s="17">
        <v>3.4134960247831699E-2</v>
      </c>
      <c r="AZ600" s="17">
        <v>0.16373665370181001</v>
      </c>
      <c r="BA600" s="17">
        <v>9.8139408150457894E-2</v>
      </c>
      <c r="BB600" s="17">
        <v>0.103679069037679</v>
      </c>
      <c r="BC600" s="17">
        <v>0.13185235281891799</v>
      </c>
      <c r="BD600" s="17">
        <v>9.0099522312898306E-2</v>
      </c>
      <c r="BE600" s="17">
        <v>0.119950232248903</v>
      </c>
      <c r="BF600" s="17">
        <v>0.108329933021393</v>
      </c>
      <c r="BG600" s="17">
        <v>0.175078549403966</v>
      </c>
      <c r="BH600" s="17">
        <v>0.164359241885291</v>
      </c>
      <c r="BI600" s="17">
        <v>0.17324012699616601</v>
      </c>
      <c r="BJ600" s="17">
        <v>0.14075374884932801</v>
      </c>
      <c r="BK600" s="17">
        <v>0.28620566076328402</v>
      </c>
      <c r="BL600" s="17">
        <v>0.41273354716692601</v>
      </c>
      <c r="BM600" s="17"/>
      <c r="BN600" s="17">
        <v>0.149818432795464</v>
      </c>
      <c r="BO600" s="17" t="s">
        <v>234</v>
      </c>
      <c r="BP600" s="17"/>
      <c r="BQ600" s="17">
        <v>0.25508724944371902</v>
      </c>
      <c r="BR600" s="17">
        <v>9.3470518709156597E-2</v>
      </c>
      <c r="BS600" s="17"/>
      <c r="BT600" s="17">
        <v>0.27308658612014602</v>
      </c>
      <c r="BU600" s="17"/>
      <c r="BV600" s="17">
        <v>9.4850766844390103E-2</v>
      </c>
      <c r="BW600" s="17">
        <v>0.19961505540532401</v>
      </c>
      <c r="BX600" s="17">
        <v>0.15393052770125601</v>
      </c>
      <c r="BY600" s="17"/>
      <c r="BZ600" s="17">
        <v>0.10635909578654699</v>
      </c>
      <c r="CA600" s="17">
        <v>8.73265799474056E-2</v>
      </c>
      <c r="CB600" s="17">
        <v>0.13770820295640099</v>
      </c>
      <c r="CC600" s="17">
        <v>0.16419255547115699</v>
      </c>
      <c r="CD600" s="17">
        <v>0.109248596205862</v>
      </c>
      <c r="CE600" s="17">
        <v>0.15779563739008001</v>
      </c>
      <c r="CF600" s="17">
        <v>0.31044258083669002</v>
      </c>
      <c r="CG600" s="17"/>
      <c r="CH600" s="17">
        <v>0.17207121659534599</v>
      </c>
      <c r="CI600" s="17">
        <v>0.199309683946546</v>
      </c>
      <c r="CJ600" s="17">
        <v>0.103724626589119</v>
      </c>
      <c r="CK600" s="17">
        <v>0.113531481303207</v>
      </c>
      <c r="CL600" s="17">
        <v>8.8123828680535504E-2</v>
      </c>
    </row>
    <row r="601" spans="2:90" x14ac:dyDescent="0.3">
      <c r="B601" t="s">
        <v>299</v>
      </c>
      <c r="C601" s="17">
        <v>0.100368187999836</v>
      </c>
      <c r="D601" s="17">
        <v>0.10490644455937401</v>
      </c>
      <c r="E601" s="17">
        <v>9.6479710784098102E-2</v>
      </c>
      <c r="F601" s="17"/>
      <c r="G601" s="17">
        <v>0.194197478033446</v>
      </c>
      <c r="H601" s="17">
        <v>0.26216287435526497</v>
      </c>
      <c r="I601" s="17">
        <v>0.16316839477169401</v>
      </c>
      <c r="J601" s="17">
        <v>4.6895219660727697E-2</v>
      </c>
      <c r="K601" s="17">
        <v>3.4859981545096397E-2</v>
      </c>
      <c r="L601" s="17">
        <v>1.24892203222025E-2</v>
      </c>
      <c r="M601" s="17"/>
      <c r="N601" s="17">
        <v>0.171637614665623</v>
      </c>
      <c r="O601" s="17">
        <v>8.3391836575224906E-2</v>
      </c>
      <c r="P601" s="17">
        <v>7.9125424094470403E-2</v>
      </c>
      <c r="Q601" s="17">
        <v>4.94297328281555E-2</v>
      </c>
      <c r="R601" s="17"/>
      <c r="S601" s="17">
        <v>0.172621992132833</v>
      </c>
      <c r="T601" s="17">
        <v>7.5900400883894797E-2</v>
      </c>
      <c r="U601" s="17">
        <v>6.8745042028330705E-2</v>
      </c>
      <c r="V601" s="17">
        <v>9.32009905390183E-2</v>
      </c>
      <c r="W601" s="17">
        <v>8.7948241374283503E-2</v>
      </c>
      <c r="X601" s="17">
        <v>5.2059556632677001E-2</v>
      </c>
      <c r="Y601" s="17">
        <v>2.0693956586233301E-2</v>
      </c>
      <c r="Z601" s="17">
        <v>5.22974344573338E-2</v>
      </c>
      <c r="AA601" s="17">
        <v>0.12985844952449599</v>
      </c>
      <c r="AB601" s="17">
        <v>0.16690029795903499</v>
      </c>
      <c r="AC601" s="17">
        <v>0.12117556746644299</v>
      </c>
      <c r="AD601" s="17">
        <v>0.13233044148432199</v>
      </c>
      <c r="AE601" s="17"/>
      <c r="AF601" s="17">
        <v>7.4325967671220294E-2</v>
      </c>
      <c r="AG601" s="17">
        <v>0.11221480668257</v>
      </c>
      <c r="AH601" s="17">
        <v>0.118667276396706</v>
      </c>
      <c r="AI601" s="17"/>
      <c r="AJ601" s="17">
        <v>9.0926717094378301E-2</v>
      </c>
      <c r="AK601" s="17">
        <v>0.110849688833035</v>
      </c>
      <c r="AL601" s="17">
        <v>7.1637202506285802E-2</v>
      </c>
      <c r="AM601" s="17">
        <v>0.105846037878338</v>
      </c>
      <c r="AN601" s="17">
        <v>4.2756628993415299E-2</v>
      </c>
      <c r="AO601" s="17"/>
      <c r="AP601" s="17">
        <v>0.121394930281032</v>
      </c>
      <c r="AQ601" s="17">
        <v>0.123503544732339</v>
      </c>
      <c r="AR601" s="17">
        <v>0.10838151193973999</v>
      </c>
      <c r="AS601" s="17">
        <v>8.4467301571999595E-2</v>
      </c>
      <c r="AT601" s="17">
        <v>0.117538151817704</v>
      </c>
      <c r="AU601" s="17">
        <v>3.7073573431862503E-2</v>
      </c>
      <c r="AV601" s="17"/>
      <c r="AW601" s="17">
        <v>0.208263845341944</v>
      </c>
      <c r="AX601" s="17">
        <v>0.117564444856831</v>
      </c>
      <c r="AY601" s="17">
        <v>1.28171983751932E-2</v>
      </c>
      <c r="AZ601" s="17">
        <v>5.0985445500938101E-2</v>
      </c>
      <c r="BA601" s="17">
        <v>8.3980574051871495E-2</v>
      </c>
      <c r="BB601" s="17">
        <v>5.6458210257013898E-2</v>
      </c>
      <c r="BC601" s="17">
        <v>0.12531018311358799</v>
      </c>
      <c r="BD601" s="17">
        <v>4.85261586400852E-2</v>
      </c>
      <c r="BE601" s="17">
        <v>0.122556719171188</v>
      </c>
      <c r="BF601" s="17">
        <v>7.95333946721615E-2</v>
      </c>
      <c r="BG601" s="17">
        <v>6.0524233439165499E-2</v>
      </c>
      <c r="BH601" s="17">
        <v>0.11901165985341</v>
      </c>
      <c r="BI601" s="17">
        <v>0.188958865429523</v>
      </c>
      <c r="BJ601" s="17">
        <v>0.213598198582056</v>
      </c>
      <c r="BK601" s="17">
        <v>3.1056672063140899E-2</v>
      </c>
      <c r="BL601" s="17">
        <v>0.26906985835430097</v>
      </c>
      <c r="BM601" s="17"/>
      <c r="BN601" s="17">
        <v>0.100761593957874</v>
      </c>
      <c r="BO601" s="17" t="s">
        <v>234</v>
      </c>
      <c r="BP601" s="17"/>
      <c r="BQ601" s="17">
        <v>0.11826870571570799</v>
      </c>
      <c r="BR601" s="17">
        <v>0.109845855044799</v>
      </c>
      <c r="BS601" s="17"/>
      <c r="BT601" s="17">
        <v>0.15446516936002699</v>
      </c>
      <c r="BU601" s="17"/>
      <c r="BV601" s="17">
        <v>9.5220802644429697E-2</v>
      </c>
      <c r="BW601" s="17">
        <v>9.9872573187919506E-2</v>
      </c>
      <c r="BX601" s="17">
        <v>0.106294145460582</v>
      </c>
      <c r="BY601" s="17"/>
      <c r="BZ601" s="17">
        <v>0.219201942930807</v>
      </c>
      <c r="CA601" s="17">
        <v>8.9117880009836406E-2</v>
      </c>
      <c r="CB601" s="17">
        <v>5.761715458247E-2</v>
      </c>
      <c r="CC601" s="17">
        <v>8.2342516171545199E-2</v>
      </c>
      <c r="CD601" s="17">
        <v>7.0792838951050499E-2</v>
      </c>
      <c r="CE601" s="17">
        <v>0.102786086710002</v>
      </c>
      <c r="CF601" s="17">
        <v>0.16830504796856199</v>
      </c>
      <c r="CG601" s="17"/>
      <c r="CH601" s="17">
        <v>0.219357278969254</v>
      </c>
      <c r="CI601" s="17">
        <v>6.9604589141638903E-2</v>
      </c>
      <c r="CJ601" s="17">
        <v>9.1859237093364104E-2</v>
      </c>
      <c r="CK601" s="17">
        <v>0.101909210770756</v>
      </c>
      <c r="CL601" s="17">
        <v>0.17100928952435801</v>
      </c>
    </row>
    <row r="602" spans="2:90" x14ac:dyDescent="0.3">
      <c r="B602" t="s">
        <v>223</v>
      </c>
      <c r="C602" s="17">
        <v>0.53164776924489598</v>
      </c>
      <c r="D602" s="17">
        <v>0.46850947736184001</v>
      </c>
      <c r="E602" s="17">
        <v>0.58879090401752598</v>
      </c>
      <c r="F602" s="17"/>
      <c r="G602" s="17">
        <v>7.5720695200975199E-2</v>
      </c>
      <c r="H602" s="17">
        <v>4.7859519160694003E-2</v>
      </c>
      <c r="I602" s="17">
        <v>0.18155062202175401</v>
      </c>
      <c r="J602" s="17">
        <v>0.61265702226563201</v>
      </c>
      <c r="K602" s="17">
        <v>0.79607414300440904</v>
      </c>
      <c r="L602" s="17">
        <v>0.94842037370440202</v>
      </c>
      <c r="M602" s="17"/>
      <c r="N602" s="17">
        <v>0.33951648657545802</v>
      </c>
      <c r="O602" s="17">
        <v>0.58594100540778804</v>
      </c>
      <c r="P602" s="17">
        <v>0.60668570167439295</v>
      </c>
      <c r="Q602" s="17">
        <v>0.64293076578185704</v>
      </c>
      <c r="R602" s="17"/>
      <c r="S602" s="17">
        <v>0.27479851607456002</v>
      </c>
      <c r="T602" s="17">
        <v>0.57779901956773105</v>
      </c>
      <c r="U602" s="17">
        <v>0.69925315733309201</v>
      </c>
      <c r="V602" s="17">
        <v>0.618918608985219</v>
      </c>
      <c r="W602" s="17">
        <v>0.56033819086744796</v>
      </c>
      <c r="X602" s="17">
        <v>0.44622018214755899</v>
      </c>
      <c r="Y602" s="17">
        <v>0.67015796884198198</v>
      </c>
      <c r="Z602" s="17">
        <v>0.61379143331798602</v>
      </c>
      <c r="AA602" s="17">
        <v>0.51151320246052101</v>
      </c>
      <c r="AB602" s="17">
        <v>0.57232502177376399</v>
      </c>
      <c r="AC602" s="17">
        <v>0.51967327529137397</v>
      </c>
      <c r="AD602" s="17">
        <v>0.33614500900594502</v>
      </c>
      <c r="AE602" s="17"/>
      <c r="AF602" s="17">
        <v>0.64571069082210397</v>
      </c>
      <c r="AG602" s="17">
        <v>0.47810189461673802</v>
      </c>
      <c r="AH602" s="17">
        <v>0.39816857606425499</v>
      </c>
      <c r="AI602" s="17"/>
      <c r="AJ602" s="17">
        <v>0.61459581906435101</v>
      </c>
      <c r="AK602" s="17">
        <v>0.43155096933860698</v>
      </c>
      <c r="AL602" s="17">
        <v>0.67168474134764899</v>
      </c>
      <c r="AM602" s="17">
        <v>0.58219938890372602</v>
      </c>
      <c r="AN602" s="17">
        <v>0.35447949867482098</v>
      </c>
      <c r="AO602" s="17"/>
      <c r="AP602" s="17">
        <v>0.33815213356427598</v>
      </c>
      <c r="AQ602" s="17">
        <v>0.52862584522008405</v>
      </c>
      <c r="AR602" s="17">
        <v>0.66478632150081696</v>
      </c>
      <c r="AS602" s="17">
        <v>0.61737215236142495</v>
      </c>
      <c r="AT602" s="17">
        <v>0.31780033804409502</v>
      </c>
      <c r="AU602" s="17">
        <v>0.78742343156331196</v>
      </c>
      <c r="AV602" s="17"/>
      <c r="AW602" s="17">
        <v>0.39521634312856302</v>
      </c>
      <c r="AX602" s="17">
        <v>0.47410890004018602</v>
      </c>
      <c r="AY602" s="17">
        <v>0.78605279768971703</v>
      </c>
      <c r="AZ602" s="17">
        <v>0.65673883343627804</v>
      </c>
      <c r="BA602" s="17">
        <v>0.634109930067288</v>
      </c>
      <c r="BB602" s="17">
        <v>0.62950346946748703</v>
      </c>
      <c r="BC602" s="17">
        <v>0.59255713258377596</v>
      </c>
      <c r="BD602" s="17">
        <v>0.618394403297999</v>
      </c>
      <c r="BE602" s="17">
        <v>0.56705759234423303</v>
      </c>
      <c r="BF602" s="17">
        <v>0.58368740363767302</v>
      </c>
      <c r="BG602" s="17">
        <v>0.44551440042864299</v>
      </c>
      <c r="BH602" s="17">
        <v>0.46367320164798498</v>
      </c>
      <c r="BI602" s="17">
        <v>0.25896794530849898</v>
      </c>
      <c r="BJ602" s="17">
        <v>0.42523224926309799</v>
      </c>
      <c r="BK602" s="17">
        <v>0.35904086871100499</v>
      </c>
      <c r="BL602" s="17">
        <v>0.115048258180649</v>
      </c>
      <c r="BM602" s="17"/>
      <c r="BN602" s="17">
        <v>0.52981200273648899</v>
      </c>
      <c r="BO602" s="17" t="s">
        <v>234</v>
      </c>
      <c r="BP602" s="17"/>
      <c r="BQ602" s="17">
        <v>0.35243822301216698</v>
      </c>
      <c r="BR602" s="17">
        <v>0.54111431448193903</v>
      </c>
      <c r="BS602" s="17"/>
      <c r="BT602" s="17">
        <v>0.26508779511506197</v>
      </c>
      <c r="BU602" s="17"/>
      <c r="BV602" s="17">
        <v>0.58778898465834695</v>
      </c>
      <c r="BW602" s="17">
        <v>0.43063108890894602</v>
      </c>
      <c r="BX602" s="17">
        <v>0.54041911345044402</v>
      </c>
      <c r="BY602" s="17"/>
      <c r="BZ602" s="17">
        <v>0.44034564768710599</v>
      </c>
      <c r="CA602" s="17">
        <v>0.60841973039262598</v>
      </c>
      <c r="CB602" s="17">
        <v>0.58848976075656201</v>
      </c>
      <c r="CC602" s="17">
        <v>0.47876308756616598</v>
      </c>
      <c r="CD602" s="17">
        <v>0.612435784237926</v>
      </c>
      <c r="CE602" s="17">
        <v>0.49172062531119398</v>
      </c>
      <c r="CF602" s="17">
        <v>0.32675194200192598</v>
      </c>
      <c r="CG602" s="17"/>
      <c r="CH602" s="17">
        <v>0.27189377587617902</v>
      </c>
      <c r="CI602" s="17">
        <v>0.52790721924210404</v>
      </c>
      <c r="CJ602" s="17">
        <v>0.59398702385768198</v>
      </c>
      <c r="CK602" s="17">
        <v>0.58174506700281003</v>
      </c>
      <c r="CL602" s="17">
        <v>0.570950450638115</v>
      </c>
    </row>
    <row r="603" spans="2:90" x14ac:dyDescent="0.3">
      <c r="B603" t="s">
        <v>118</v>
      </c>
      <c r="C603" s="17">
        <v>1.62060869122422E-2</v>
      </c>
      <c r="D603" s="17">
        <v>1.6937395332843701E-2</v>
      </c>
      <c r="E603" s="17">
        <v>1.55795371569812E-2</v>
      </c>
      <c r="F603" s="17"/>
      <c r="G603" s="17">
        <v>1.5708919960434501E-2</v>
      </c>
      <c r="H603" s="17">
        <v>3.9272216782553397E-3</v>
      </c>
      <c r="I603" s="17">
        <v>2.2727602829314599E-2</v>
      </c>
      <c r="J603" s="17">
        <v>1.3831724865647901E-2</v>
      </c>
      <c r="K603" s="17">
        <v>1.5824095260160799E-2</v>
      </c>
      <c r="L603" s="17">
        <v>2.0913139525868998E-2</v>
      </c>
      <c r="M603" s="17"/>
      <c r="N603" s="17">
        <v>1.01048145081066E-2</v>
      </c>
      <c r="O603" s="17">
        <v>8.2094779328472593E-3</v>
      </c>
      <c r="P603" s="17">
        <v>2.2682631196821301E-2</v>
      </c>
      <c r="Q603" s="17">
        <v>2.40964410275149E-2</v>
      </c>
      <c r="R603" s="17"/>
      <c r="S603" s="17">
        <v>1.43354288599617E-2</v>
      </c>
      <c r="T603" s="17">
        <v>1.77804807978309E-2</v>
      </c>
      <c r="U603" s="17">
        <v>9.7912426930107706E-3</v>
      </c>
      <c r="V603" s="17">
        <v>2.6982556361250298E-2</v>
      </c>
      <c r="W603" s="17">
        <v>3.4285033054779798E-2</v>
      </c>
      <c r="X603" s="17">
        <v>7.6382347286957598E-3</v>
      </c>
      <c r="Y603" s="17">
        <v>1.0636039450452099E-2</v>
      </c>
      <c r="Z603" s="17">
        <v>3.56666278742701E-2</v>
      </c>
      <c r="AA603" s="17">
        <v>0</v>
      </c>
      <c r="AB603" s="17">
        <v>9.1141213594759501E-3</v>
      </c>
      <c r="AC603" s="17">
        <v>1.55494497499989E-2</v>
      </c>
      <c r="AD603" s="17">
        <v>6.1057552408872201E-2</v>
      </c>
      <c r="AE603" s="17"/>
      <c r="AF603" s="17">
        <v>1.78836046661731E-2</v>
      </c>
      <c r="AG603" s="17">
        <v>1.3657647767933699E-2</v>
      </c>
      <c r="AH603" s="17">
        <v>2.4543340413435401E-2</v>
      </c>
      <c r="AI603" s="17"/>
      <c r="AJ603" s="17">
        <v>7.0083554114696899E-3</v>
      </c>
      <c r="AK603" s="17">
        <v>6.3925441149920298E-3</v>
      </c>
      <c r="AL603" s="17">
        <v>0</v>
      </c>
      <c r="AM603" s="17">
        <v>3.0987423862134499E-2</v>
      </c>
      <c r="AN603" s="17">
        <v>4.2709299549001198E-2</v>
      </c>
      <c r="AO603" s="17"/>
      <c r="AP603" s="17">
        <v>1.51389124668827E-2</v>
      </c>
      <c r="AQ603" s="17">
        <v>4.5000403151221804E-3</v>
      </c>
      <c r="AR603" s="17">
        <v>0</v>
      </c>
      <c r="AS603" s="17">
        <v>1.9511473040616099E-2</v>
      </c>
      <c r="AT603" s="17">
        <v>5.9998524619626702E-2</v>
      </c>
      <c r="AU603" s="17">
        <v>2.7284254631322301E-2</v>
      </c>
      <c r="AV603" s="17"/>
      <c r="AW603" s="17">
        <v>0.18851934003663301</v>
      </c>
      <c r="AX603" s="17">
        <v>5.0103371034005903E-2</v>
      </c>
      <c r="AY603" s="17">
        <v>3.1459123382182097E-2</v>
      </c>
      <c r="AZ603" s="17">
        <v>0</v>
      </c>
      <c r="BA603" s="17">
        <v>3.1796025468545E-2</v>
      </c>
      <c r="BB603" s="17">
        <v>8.7726013317930805E-3</v>
      </c>
      <c r="BC603" s="17">
        <v>2.0311332131843801E-2</v>
      </c>
      <c r="BD603" s="17">
        <v>1.9107832412225498E-2</v>
      </c>
      <c r="BE603" s="17">
        <v>1.1815552189168001E-2</v>
      </c>
      <c r="BF603" s="17">
        <v>1.42911883213471E-2</v>
      </c>
      <c r="BG603" s="17">
        <v>1.03126731230985E-2</v>
      </c>
      <c r="BH603" s="17">
        <v>1.2429642614368601E-2</v>
      </c>
      <c r="BI603" s="17">
        <v>0</v>
      </c>
      <c r="BJ603" s="17">
        <v>0</v>
      </c>
      <c r="BK603" s="17">
        <v>0</v>
      </c>
      <c r="BL603" s="17">
        <v>1.6123645353346799E-2</v>
      </c>
      <c r="BM603" s="17"/>
      <c r="BN603" s="17">
        <v>1.6269608743958199E-2</v>
      </c>
      <c r="BO603" s="17" t="s">
        <v>234</v>
      </c>
      <c r="BP603" s="17"/>
      <c r="BQ603" s="17">
        <v>9.6361588860492103E-3</v>
      </c>
      <c r="BR603" s="17">
        <v>0</v>
      </c>
      <c r="BS603" s="17"/>
      <c r="BT603" s="17">
        <v>0</v>
      </c>
      <c r="BU603" s="17"/>
      <c r="BV603" s="17">
        <v>4.5737279994514699E-2</v>
      </c>
      <c r="BW603" s="17">
        <v>1.5623151610306E-2</v>
      </c>
      <c r="BX603" s="17">
        <v>7.09298766736478E-3</v>
      </c>
      <c r="BY603" s="17"/>
      <c r="BZ603" s="17">
        <v>1.1194972457752399E-2</v>
      </c>
      <c r="CA603" s="17">
        <v>2.43886865706755E-2</v>
      </c>
      <c r="CB603" s="17">
        <v>2.9800872494273201E-2</v>
      </c>
      <c r="CC603" s="17">
        <v>0</v>
      </c>
      <c r="CD603" s="17">
        <v>1.8420898715401299E-2</v>
      </c>
      <c r="CE603" s="17">
        <v>1.26602501500627E-2</v>
      </c>
      <c r="CF603" s="17">
        <v>9.98666878540172E-3</v>
      </c>
      <c r="CG603" s="17"/>
      <c r="CH603" s="17">
        <v>6.07460194982796E-3</v>
      </c>
      <c r="CI603" s="17">
        <v>1.61451689126853E-2</v>
      </c>
      <c r="CJ603" s="17">
        <v>1.6750009004070102E-2</v>
      </c>
      <c r="CK603" s="17">
        <v>2.0883076130548801E-2</v>
      </c>
      <c r="CL603" s="17">
        <v>2.64601441419752E-2</v>
      </c>
    </row>
    <row r="604" spans="2:90" x14ac:dyDescent="0.3">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row>
    <row r="605" spans="2:90" x14ac:dyDescent="0.3">
      <c r="B605" s="6" t="s">
        <v>306</v>
      </c>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row>
    <row r="606" spans="2:90" x14ac:dyDescent="0.3">
      <c r="B606" s="24" t="s">
        <v>110</v>
      </c>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row>
    <row r="607" spans="2:90" x14ac:dyDescent="0.3">
      <c r="B607" t="s">
        <v>296</v>
      </c>
      <c r="C607" s="17">
        <v>1.65551698231781E-2</v>
      </c>
      <c r="D607" s="17">
        <v>1.8183776230064799E-2</v>
      </c>
      <c r="E607" s="17">
        <v>1.50947618803529E-2</v>
      </c>
      <c r="F607" s="17"/>
      <c r="G607" s="17">
        <v>3.3719604334480499E-2</v>
      </c>
      <c r="H607" s="17">
        <v>1.42035181911945E-2</v>
      </c>
      <c r="I607" s="17">
        <v>1.3516972259857299E-2</v>
      </c>
      <c r="J607" s="17">
        <v>1.8757603098916002E-2</v>
      </c>
      <c r="K607" s="17">
        <v>1.4517186694168399E-2</v>
      </c>
      <c r="L607" s="17">
        <v>9.14147428230286E-3</v>
      </c>
      <c r="M607" s="17"/>
      <c r="N607" s="17">
        <v>1.7122109326683801E-2</v>
      </c>
      <c r="O607" s="17">
        <v>5.6976047786410902E-3</v>
      </c>
      <c r="P607" s="17">
        <v>1.0665641729989499E-2</v>
      </c>
      <c r="Q607" s="17">
        <v>3.25624979748661E-2</v>
      </c>
      <c r="R607" s="17"/>
      <c r="S607" s="17">
        <v>3.4371511744884099E-2</v>
      </c>
      <c r="T607" s="17">
        <v>1.43440988242922E-2</v>
      </c>
      <c r="U607" s="17">
        <v>1.72377637619818E-2</v>
      </c>
      <c r="V607" s="17">
        <v>1.46857495051124E-2</v>
      </c>
      <c r="W607" s="17">
        <v>2.6983108018660499E-2</v>
      </c>
      <c r="X607" s="17">
        <v>5.1567898412412704E-3</v>
      </c>
      <c r="Y607" s="17">
        <v>1.7367424696729899E-2</v>
      </c>
      <c r="Z607" s="17">
        <v>0</v>
      </c>
      <c r="AA607" s="17">
        <v>1.8694924774948499E-2</v>
      </c>
      <c r="AB607" s="17">
        <v>0</v>
      </c>
      <c r="AC607" s="17">
        <v>2.7401769368763301E-2</v>
      </c>
      <c r="AD607" s="17">
        <v>0</v>
      </c>
      <c r="AE607" s="17"/>
      <c r="AF607" s="17">
        <v>1.5783249031327402E-2</v>
      </c>
      <c r="AG607" s="17">
        <v>1.5890429377475E-2</v>
      </c>
      <c r="AH607" s="17">
        <v>1.02345205640269E-2</v>
      </c>
      <c r="AI607" s="17"/>
      <c r="AJ607" s="17">
        <v>1.19845084875014E-2</v>
      </c>
      <c r="AK607" s="17">
        <v>1.9461801210790799E-2</v>
      </c>
      <c r="AL607" s="17">
        <v>5.5304409539971896E-3</v>
      </c>
      <c r="AM607" s="17">
        <v>1.9166312421361801E-2</v>
      </c>
      <c r="AN607" s="17">
        <v>1.7942929093576501E-2</v>
      </c>
      <c r="AO607" s="17"/>
      <c r="AP607" s="17">
        <v>1.36540101604486E-2</v>
      </c>
      <c r="AQ607" s="17">
        <v>2.5733127128937699E-2</v>
      </c>
      <c r="AR607" s="17">
        <v>9.7515645770752495E-3</v>
      </c>
      <c r="AS607" s="17">
        <v>1.87905930012911E-2</v>
      </c>
      <c r="AT607" s="17">
        <v>1.3849390584984E-2</v>
      </c>
      <c r="AU607" s="17">
        <v>2.5734678417152001E-2</v>
      </c>
      <c r="AV607" s="17"/>
      <c r="AW607" s="17">
        <v>9.6528792754342604E-2</v>
      </c>
      <c r="AX607" s="17">
        <v>6.7235551321979503E-2</v>
      </c>
      <c r="AY607" s="17">
        <v>6.4947948166122803E-3</v>
      </c>
      <c r="AZ607" s="17">
        <v>7.7174772910042402E-3</v>
      </c>
      <c r="BA607" s="17">
        <v>2.96515275095511E-2</v>
      </c>
      <c r="BB607" s="17">
        <v>8.8985639229082498E-3</v>
      </c>
      <c r="BC607" s="17">
        <v>1.5794720575956399E-2</v>
      </c>
      <c r="BD607" s="17">
        <v>0</v>
      </c>
      <c r="BE607" s="17">
        <v>0</v>
      </c>
      <c r="BF607" s="17">
        <v>3.0289528901809502E-2</v>
      </c>
      <c r="BG607" s="17">
        <v>6.6740590131268603E-3</v>
      </c>
      <c r="BH607" s="17">
        <v>1.9312088114685801E-2</v>
      </c>
      <c r="BI607" s="17">
        <v>0</v>
      </c>
      <c r="BJ607" s="17">
        <v>0</v>
      </c>
      <c r="BK607" s="17">
        <v>0</v>
      </c>
      <c r="BL607" s="17">
        <v>2.7372776646677401E-2</v>
      </c>
      <c r="BM607" s="17"/>
      <c r="BN607" s="17">
        <v>1.8962445644755799E-2</v>
      </c>
      <c r="BO607" s="17">
        <v>1.3469319082195E-2</v>
      </c>
      <c r="BP607" s="17"/>
      <c r="BQ607" s="17">
        <v>9.1269915934695592E-3</v>
      </c>
      <c r="BR607" s="17">
        <v>3.3489405835490101E-2</v>
      </c>
      <c r="BS607" s="17"/>
      <c r="BT607" s="17">
        <v>3.0769790907514399E-2</v>
      </c>
      <c r="BU607" s="17"/>
      <c r="BV607" s="17">
        <v>1.9362082895957301E-2</v>
      </c>
      <c r="BW607" s="17">
        <v>2.5200809028107701E-2</v>
      </c>
      <c r="BX607" s="17">
        <v>1.20970952699927E-2</v>
      </c>
      <c r="BY607" s="17"/>
      <c r="BZ607" s="17">
        <v>5.7197464883509699E-2</v>
      </c>
      <c r="CA607" s="17">
        <v>2.0723477560374001E-2</v>
      </c>
      <c r="CB607" s="17">
        <v>1.42308386390543E-2</v>
      </c>
      <c r="CC607" s="17">
        <v>1.4249751873239199E-2</v>
      </c>
      <c r="CD607" s="17">
        <v>5.2126761503552398E-3</v>
      </c>
      <c r="CE607" s="17">
        <v>1.4955144065755901E-2</v>
      </c>
      <c r="CF607" s="17">
        <v>1.19400701368646E-2</v>
      </c>
      <c r="CG607" s="17"/>
      <c r="CH607" s="17">
        <v>2.9234487512111201E-2</v>
      </c>
      <c r="CI607" s="17">
        <v>6.6510604374280498E-3</v>
      </c>
      <c r="CJ607" s="17">
        <v>6.8769829679930601E-3</v>
      </c>
      <c r="CK607" s="17">
        <v>4.9936714935694897E-2</v>
      </c>
      <c r="CL607" s="17">
        <v>3.6153676578545402E-2</v>
      </c>
    </row>
    <row r="608" spans="2:90" x14ac:dyDescent="0.3">
      <c r="B608" t="s">
        <v>297</v>
      </c>
      <c r="C608" s="17">
        <v>4.4402012009365902E-2</v>
      </c>
      <c r="D608" s="17">
        <v>4.5700993561869699E-2</v>
      </c>
      <c r="E608" s="17">
        <v>4.3484489622733498E-2</v>
      </c>
      <c r="F608" s="17"/>
      <c r="G608" s="17">
        <v>6.2247913007184998E-2</v>
      </c>
      <c r="H608" s="17">
        <v>3.9827600398120402E-2</v>
      </c>
      <c r="I608" s="17">
        <v>4.6050771038448603E-2</v>
      </c>
      <c r="J608" s="17">
        <v>4.0663795876566898E-2</v>
      </c>
      <c r="K608" s="17">
        <v>4.4611100348854099E-2</v>
      </c>
      <c r="L608" s="17">
        <v>3.7828119298605398E-2</v>
      </c>
      <c r="M608" s="17"/>
      <c r="N608" s="17">
        <v>3.09879982883755E-2</v>
      </c>
      <c r="O608" s="17">
        <v>6.2449190609456001E-2</v>
      </c>
      <c r="P608" s="17">
        <v>3.1167282915109201E-2</v>
      </c>
      <c r="Q608" s="17">
        <v>5.22199291367395E-2</v>
      </c>
      <c r="R608" s="17"/>
      <c r="S608" s="17">
        <v>5.16795823398346E-2</v>
      </c>
      <c r="T608" s="17">
        <v>5.3027068098903403E-2</v>
      </c>
      <c r="U608" s="17">
        <v>4.0667074863784902E-2</v>
      </c>
      <c r="V608" s="17">
        <v>4.9417500085810098E-2</v>
      </c>
      <c r="W608" s="17">
        <v>1.8993868362113898E-2</v>
      </c>
      <c r="X608" s="17">
        <v>5.3243727930895199E-2</v>
      </c>
      <c r="Y608" s="17">
        <v>3.61029559055773E-2</v>
      </c>
      <c r="Z608" s="17">
        <v>6.0130105488416102E-2</v>
      </c>
      <c r="AA608" s="17">
        <v>4.0892237089674502E-2</v>
      </c>
      <c r="AB608" s="17">
        <v>4.0447280841978697E-2</v>
      </c>
      <c r="AC608" s="17">
        <v>2.8293959788892299E-2</v>
      </c>
      <c r="AD608" s="17">
        <v>5.3271844693704502E-2</v>
      </c>
      <c r="AE608" s="17"/>
      <c r="AF608" s="17">
        <v>4.4987238048698197E-2</v>
      </c>
      <c r="AG608" s="17">
        <v>4.8903802870906898E-2</v>
      </c>
      <c r="AH608" s="17">
        <v>4.40486939624367E-2</v>
      </c>
      <c r="AI608" s="17"/>
      <c r="AJ608" s="17">
        <v>3.6085715926749501E-2</v>
      </c>
      <c r="AK608" s="17">
        <v>3.8343761586498402E-2</v>
      </c>
      <c r="AL608" s="17">
        <v>4.7021679904833899E-2</v>
      </c>
      <c r="AM608" s="17">
        <v>7.5563541077560303E-2</v>
      </c>
      <c r="AN608" s="17">
        <v>7.0380921391829498E-2</v>
      </c>
      <c r="AO608" s="17"/>
      <c r="AP608" s="17">
        <v>4.5078935178132301E-2</v>
      </c>
      <c r="AQ608" s="17">
        <v>4.0352042886503903E-2</v>
      </c>
      <c r="AR608" s="17">
        <v>4.0978834695457399E-2</v>
      </c>
      <c r="AS608" s="17">
        <v>5.5223647803837601E-2</v>
      </c>
      <c r="AT608" s="17">
        <v>4.3495076522232202E-2</v>
      </c>
      <c r="AU608" s="17">
        <v>3.3800971193977403E-2</v>
      </c>
      <c r="AV608" s="17"/>
      <c r="AW608" s="17">
        <v>0</v>
      </c>
      <c r="AX608" s="17">
        <v>8.5758492992593E-2</v>
      </c>
      <c r="AY608" s="17">
        <v>6.7298580316851597E-2</v>
      </c>
      <c r="AZ608" s="17">
        <v>3.7882691646710598E-2</v>
      </c>
      <c r="BA608" s="17">
        <v>4.8417752285494602E-2</v>
      </c>
      <c r="BB608" s="17">
        <v>3.1233517683815801E-2</v>
      </c>
      <c r="BC608" s="17">
        <v>5.7554333672419702E-2</v>
      </c>
      <c r="BD608" s="17">
        <v>3.9798133999396197E-2</v>
      </c>
      <c r="BE608" s="17">
        <v>3.4217913614188397E-2</v>
      </c>
      <c r="BF608" s="17">
        <v>6.9231893693835797E-2</v>
      </c>
      <c r="BG608" s="17">
        <v>3.2539790399491397E-2</v>
      </c>
      <c r="BH608" s="17">
        <v>8.09428019627145E-2</v>
      </c>
      <c r="BI608" s="17">
        <v>4.6020533680067699E-2</v>
      </c>
      <c r="BJ608" s="17">
        <v>0</v>
      </c>
      <c r="BK608" s="17">
        <v>0</v>
      </c>
      <c r="BL608" s="17">
        <v>1.9899407310522199E-2</v>
      </c>
      <c r="BM608" s="17"/>
      <c r="BN608" s="17">
        <v>4.6826320295682497E-2</v>
      </c>
      <c r="BO608" s="17">
        <v>4.1696556172655497E-2</v>
      </c>
      <c r="BP608" s="17"/>
      <c r="BQ608" s="17">
        <v>4.15226855657174E-2</v>
      </c>
      <c r="BR608" s="17">
        <v>4.2734778044878498E-2</v>
      </c>
      <c r="BS608" s="17"/>
      <c r="BT608" s="17">
        <v>5.1959062251161203E-2</v>
      </c>
      <c r="BU608" s="17"/>
      <c r="BV608" s="17">
        <v>3.8569924852179201E-2</v>
      </c>
      <c r="BW608" s="17">
        <v>8.0307164453944799E-2</v>
      </c>
      <c r="BX608" s="17">
        <v>2.9772848336856901E-2</v>
      </c>
      <c r="BY608" s="17"/>
      <c r="BZ608" s="17">
        <v>2.4771251450902899E-2</v>
      </c>
      <c r="CA608" s="17">
        <v>5.17914926772374E-2</v>
      </c>
      <c r="CB608" s="17">
        <v>7.5292045917851894E-2</v>
      </c>
      <c r="CC608" s="17">
        <v>5.9699149711048297E-2</v>
      </c>
      <c r="CD608" s="17">
        <v>5.2887208427841101E-2</v>
      </c>
      <c r="CE608" s="17">
        <v>3.4276227119322898E-2</v>
      </c>
      <c r="CF608" s="17">
        <v>2.41629160705908E-2</v>
      </c>
      <c r="CG608" s="17"/>
      <c r="CH608" s="17">
        <v>8.6449157664099302E-2</v>
      </c>
      <c r="CI608" s="17">
        <v>4.14291886433968E-2</v>
      </c>
      <c r="CJ608" s="17">
        <v>3.3602223208524601E-2</v>
      </c>
      <c r="CK608" s="17">
        <v>5.5093779844092097E-2</v>
      </c>
      <c r="CL608" s="17">
        <v>2.6632933367013899E-2</v>
      </c>
    </row>
    <row r="609" spans="2:90" x14ac:dyDescent="0.3">
      <c r="B609" t="s">
        <v>220</v>
      </c>
      <c r="C609" s="17">
        <v>0.23145809949257001</v>
      </c>
      <c r="D609" s="17">
        <v>0.243684721781636</v>
      </c>
      <c r="E609" s="17">
        <v>0.22037208473470199</v>
      </c>
      <c r="F609" s="17"/>
      <c r="G609" s="17">
        <v>0.26394479505695401</v>
      </c>
      <c r="H609" s="17">
        <v>0.29784687722020903</v>
      </c>
      <c r="I609" s="17">
        <v>0.23845467193299799</v>
      </c>
      <c r="J609" s="17">
        <v>0.24202662003582601</v>
      </c>
      <c r="K609" s="17">
        <v>0.17972465308034699</v>
      </c>
      <c r="L609" s="17">
        <v>0.176031469616865</v>
      </c>
      <c r="M609" s="17"/>
      <c r="N609" s="17">
        <v>0.21251897679089701</v>
      </c>
      <c r="O609" s="17">
        <v>0.234700029163325</v>
      </c>
      <c r="P609" s="17">
        <v>0.23252975531953099</v>
      </c>
      <c r="Q609" s="17">
        <v>0.24804656448697299</v>
      </c>
      <c r="R609" s="17"/>
      <c r="S609" s="17">
        <v>0.246392567714942</v>
      </c>
      <c r="T609" s="17">
        <v>0.21753244754434301</v>
      </c>
      <c r="U609" s="17">
        <v>0.25118826044266801</v>
      </c>
      <c r="V609" s="17">
        <v>0.19160047746932601</v>
      </c>
      <c r="W609" s="17">
        <v>0.20764830885237001</v>
      </c>
      <c r="X609" s="17">
        <v>0.27619153671983199</v>
      </c>
      <c r="Y609" s="17">
        <v>0.21661360501253199</v>
      </c>
      <c r="Z609" s="17">
        <v>0.19377831316823799</v>
      </c>
      <c r="AA609" s="17">
        <v>0.224874717231941</v>
      </c>
      <c r="AB609" s="17">
        <v>0.273003747744959</v>
      </c>
      <c r="AC609" s="17">
        <v>0.234921899485695</v>
      </c>
      <c r="AD609" s="17">
        <v>0.194054407337618</v>
      </c>
      <c r="AE609" s="17"/>
      <c r="AF609" s="17">
        <v>0.19462713909322801</v>
      </c>
      <c r="AG609" s="17">
        <v>0.23379450374115399</v>
      </c>
      <c r="AH609" s="17">
        <v>0.29346636243768498</v>
      </c>
      <c r="AI609" s="17"/>
      <c r="AJ609" s="17">
        <v>0.20463528389595101</v>
      </c>
      <c r="AK609" s="17">
        <v>0.24579390825358299</v>
      </c>
      <c r="AL609" s="17">
        <v>0.23802781719441399</v>
      </c>
      <c r="AM609" s="17">
        <v>0.16943832311712001</v>
      </c>
      <c r="AN609" s="17">
        <v>0.283539433791757</v>
      </c>
      <c r="AO609" s="17"/>
      <c r="AP609" s="17">
        <v>0.23534489302259101</v>
      </c>
      <c r="AQ609" s="17">
        <v>0.21305130563845301</v>
      </c>
      <c r="AR609" s="17">
        <v>0.20558206972526599</v>
      </c>
      <c r="AS609" s="17">
        <v>0.209363119137806</v>
      </c>
      <c r="AT609" s="17">
        <v>0.30287321408736501</v>
      </c>
      <c r="AU609" s="17">
        <v>0.19963875684409299</v>
      </c>
      <c r="AV609" s="17"/>
      <c r="AW609" s="17">
        <v>0.36160629981638198</v>
      </c>
      <c r="AX609" s="17">
        <v>0.27302380962289502</v>
      </c>
      <c r="AY609" s="17">
        <v>0.27149808718514701</v>
      </c>
      <c r="AZ609" s="17">
        <v>0.20956916130931499</v>
      </c>
      <c r="BA609" s="17">
        <v>0.22728016631188699</v>
      </c>
      <c r="BB609" s="17">
        <v>0.21822846423343001</v>
      </c>
      <c r="BC609" s="17">
        <v>0.19408658363661699</v>
      </c>
      <c r="BD609" s="17">
        <v>0.155910104014889</v>
      </c>
      <c r="BE609" s="17">
        <v>0.289339526300261</v>
      </c>
      <c r="BF609" s="17">
        <v>0.304571880524455</v>
      </c>
      <c r="BG609" s="17">
        <v>0.28326754901446299</v>
      </c>
      <c r="BH609" s="17">
        <v>0.15968454832777301</v>
      </c>
      <c r="BI609" s="17">
        <v>0.26746554422598301</v>
      </c>
      <c r="BJ609" s="17">
        <v>0.22315139423303201</v>
      </c>
      <c r="BK609" s="17">
        <v>0.27267215786988502</v>
      </c>
      <c r="BL609" s="17">
        <v>0.19474137630598001</v>
      </c>
      <c r="BM609" s="17"/>
      <c r="BN609" s="17">
        <v>0.218068627242159</v>
      </c>
      <c r="BO609" s="17">
        <v>0.25223112835066203</v>
      </c>
      <c r="BP609" s="17"/>
      <c r="BQ609" s="17">
        <v>0.23803368945466999</v>
      </c>
      <c r="BR609" s="17">
        <v>0.25319218795984</v>
      </c>
      <c r="BS609" s="17"/>
      <c r="BT609" s="17">
        <v>0.244890074659568</v>
      </c>
      <c r="BU609" s="17"/>
      <c r="BV609" s="17">
        <v>0.27298274786216797</v>
      </c>
      <c r="BW609" s="17">
        <v>0.22391655911655101</v>
      </c>
      <c r="BX609" s="17">
        <v>0.22148231173339999</v>
      </c>
      <c r="BY609" s="17"/>
      <c r="BZ609" s="17">
        <v>0.210425032288103</v>
      </c>
      <c r="CA609" s="17">
        <v>0.20978609817854499</v>
      </c>
      <c r="CB609" s="17">
        <v>0.17187960028851601</v>
      </c>
      <c r="CC609" s="17">
        <v>0.25611305760671299</v>
      </c>
      <c r="CD609" s="17">
        <v>0.25780740286663301</v>
      </c>
      <c r="CE609" s="17">
        <v>0.25891299224950698</v>
      </c>
      <c r="CF609" s="17">
        <v>0.23054700733626499</v>
      </c>
      <c r="CG609" s="17"/>
      <c r="CH609" s="17">
        <v>0.31103065565978999</v>
      </c>
      <c r="CI609" s="17">
        <v>0.22253027771689399</v>
      </c>
      <c r="CJ609" s="17">
        <v>0.25568620939546199</v>
      </c>
      <c r="CK609" s="17">
        <v>0.185464365868031</v>
      </c>
      <c r="CL609" s="17">
        <v>7.6329512479266198E-2</v>
      </c>
    </row>
    <row r="610" spans="2:90" x14ac:dyDescent="0.3">
      <c r="B610" t="s">
        <v>298</v>
      </c>
      <c r="C610" s="17">
        <v>0.45896164386244398</v>
      </c>
      <c r="D610" s="17">
        <v>0.46999052123693702</v>
      </c>
      <c r="E610" s="17">
        <v>0.44772186423738602</v>
      </c>
      <c r="F610" s="17"/>
      <c r="G610" s="17">
        <v>0.33347672217215701</v>
      </c>
      <c r="H610" s="17">
        <v>0.40942759587190802</v>
      </c>
      <c r="I610" s="17">
        <v>0.39168379430682798</v>
      </c>
      <c r="J610" s="17">
        <v>0.48121252801655201</v>
      </c>
      <c r="K610" s="17">
        <v>0.52817053008787895</v>
      </c>
      <c r="L610" s="17">
        <v>0.57339829769464901</v>
      </c>
      <c r="M610" s="17"/>
      <c r="N610" s="17">
        <v>0.515996443765664</v>
      </c>
      <c r="O610" s="17">
        <v>0.44110275361099599</v>
      </c>
      <c r="P610" s="17">
        <v>0.47730975467735598</v>
      </c>
      <c r="Q610" s="17">
        <v>0.40006585496136898</v>
      </c>
      <c r="R610" s="17"/>
      <c r="S610" s="17">
        <v>0.383306044791484</v>
      </c>
      <c r="T610" s="17">
        <v>0.48186821873746599</v>
      </c>
      <c r="U610" s="17">
        <v>0.49339736839085802</v>
      </c>
      <c r="V610" s="17">
        <v>0.52213416812685198</v>
      </c>
      <c r="W610" s="17">
        <v>0.47955526742439197</v>
      </c>
      <c r="X610" s="17">
        <v>0.483404717240076</v>
      </c>
      <c r="Y610" s="17">
        <v>0.47776136947269898</v>
      </c>
      <c r="Z610" s="17">
        <v>0.47851671255793399</v>
      </c>
      <c r="AA610" s="17">
        <v>0.410194787816824</v>
      </c>
      <c r="AB610" s="17">
        <v>0.45980230448415499</v>
      </c>
      <c r="AC610" s="17">
        <v>0.441395072748346</v>
      </c>
      <c r="AD610" s="17">
        <v>0.44107199817630799</v>
      </c>
      <c r="AE610" s="17"/>
      <c r="AF610" s="17">
        <v>0.492619326840876</v>
      </c>
      <c r="AG610" s="17">
        <v>0.477143606372047</v>
      </c>
      <c r="AH610" s="17">
        <v>0.36445778139878499</v>
      </c>
      <c r="AI610" s="17"/>
      <c r="AJ610" s="17">
        <v>0.50918405141506995</v>
      </c>
      <c r="AK610" s="17">
        <v>0.48588874400434301</v>
      </c>
      <c r="AL610" s="17">
        <v>0.43658546062669701</v>
      </c>
      <c r="AM610" s="17">
        <v>0.45071526023062902</v>
      </c>
      <c r="AN610" s="17">
        <v>0.41240682393480599</v>
      </c>
      <c r="AO610" s="17"/>
      <c r="AP610" s="17">
        <v>0.47873561959671201</v>
      </c>
      <c r="AQ610" s="17">
        <v>0.47993955041258601</v>
      </c>
      <c r="AR610" s="17">
        <v>0.454817458294484</v>
      </c>
      <c r="AS610" s="17">
        <v>0.46053357132960998</v>
      </c>
      <c r="AT610" s="17">
        <v>0.36598333058223798</v>
      </c>
      <c r="AU610" s="17">
        <v>0.53134940895275595</v>
      </c>
      <c r="AV610" s="17"/>
      <c r="AW610" s="17">
        <v>0.25440875571962901</v>
      </c>
      <c r="AX610" s="17">
        <v>0.23477186529025401</v>
      </c>
      <c r="AY610" s="17">
        <v>0.39188124086546999</v>
      </c>
      <c r="AZ610" s="17">
        <v>0.45252983646536299</v>
      </c>
      <c r="BA610" s="17">
        <v>0.41678983760891503</v>
      </c>
      <c r="BB610" s="17">
        <v>0.49449197501237702</v>
      </c>
      <c r="BC610" s="17">
        <v>0.47138363586373999</v>
      </c>
      <c r="BD610" s="17">
        <v>0.57229769630734495</v>
      </c>
      <c r="BE610" s="17">
        <v>0.41445311760896802</v>
      </c>
      <c r="BF610" s="17">
        <v>0.48332967059298798</v>
      </c>
      <c r="BG610" s="17">
        <v>0.45009559945991401</v>
      </c>
      <c r="BH610" s="17">
        <v>0.50398153278223601</v>
      </c>
      <c r="BI610" s="17">
        <v>0.53207566115032201</v>
      </c>
      <c r="BJ610" s="17">
        <v>0.59729185885522695</v>
      </c>
      <c r="BK610" s="17">
        <v>0.55637948791846303</v>
      </c>
      <c r="BL610" s="17">
        <v>0.49755742929687602</v>
      </c>
      <c r="BM610" s="17"/>
      <c r="BN610" s="17">
        <v>0.48140648743532999</v>
      </c>
      <c r="BO610" s="17">
        <v>0.42339375693449299</v>
      </c>
      <c r="BP610" s="17"/>
      <c r="BQ610" s="17">
        <v>0.50043442690801498</v>
      </c>
      <c r="BR610" s="17">
        <v>0.45229058591828802</v>
      </c>
      <c r="BS610" s="17"/>
      <c r="BT610" s="17">
        <v>0.465121996763804</v>
      </c>
      <c r="BU610" s="17"/>
      <c r="BV610" s="17">
        <v>0.43017415387786401</v>
      </c>
      <c r="BW610" s="17">
        <v>0.41304998013072203</v>
      </c>
      <c r="BX610" s="17">
        <v>0.49442952074318702</v>
      </c>
      <c r="BY610" s="17"/>
      <c r="BZ610" s="17">
        <v>0.31909698129395198</v>
      </c>
      <c r="CA610" s="17">
        <v>0.40181069045525902</v>
      </c>
      <c r="CB610" s="17">
        <v>0.46276972486569601</v>
      </c>
      <c r="CC610" s="17">
        <v>0.43571166915186699</v>
      </c>
      <c r="CD610" s="17">
        <v>0.51274167800510895</v>
      </c>
      <c r="CE610" s="17">
        <v>0.50694817298004402</v>
      </c>
      <c r="CF610" s="17">
        <v>0.555969331027243</v>
      </c>
      <c r="CG610" s="17"/>
      <c r="CH610" s="17">
        <v>0.34592659222813599</v>
      </c>
      <c r="CI610" s="17">
        <v>0.55729553919783603</v>
      </c>
      <c r="CJ610" s="17">
        <v>0.45824511595379702</v>
      </c>
      <c r="CK610" s="17">
        <v>0.328351095975629</v>
      </c>
      <c r="CL610" s="17">
        <v>0.33856009371946399</v>
      </c>
    </row>
    <row r="611" spans="2:90" x14ac:dyDescent="0.3">
      <c r="B611" t="s">
        <v>299</v>
      </c>
      <c r="C611" s="17">
        <v>0.21075338254800699</v>
      </c>
      <c r="D611" s="17">
        <v>0.19792925555822599</v>
      </c>
      <c r="E611" s="17">
        <v>0.223059737828846</v>
      </c>
      <c r="F611" s="17"/>
      <c r="G611" s="17">
        <v>0.21203768728995001</v>
      </c>
      <c r="H611" s="17">
        <v>0.188019485725717</v>
      </c>
      <c r="I611" s="17">
        <v>0.26038509624390599</v>
      </c>
      <c r="J611" s="17">
        <v>0.20088118029138599</v>
      </c>
      <c r="K611" s="17">
        <v>0.22283815136738999</v>
      </c>
      <c r="L611" s="17">
        <v>0.187738912761442</v>
      </c>
      <c r="M611" s="17"/>
      <c r="N611" s="17">
        <v>0.205451698064087</v>
      </c>
      <c r="O611" s="17">
        <v>0.21797359446891401</v>
      </c>
      <c r="P611" s="17">
        <v>0.212181538172099</v>
      </c>
      <c r="Q611" s="17">
        <v>0.20605216707891499</v>
      </c>
      <c r="R611" s="17"/>
      <c r="S611" s="17">
        <v>0.23974143087576699</v>
      </c>
      <c r="T611" s="17">
        <v>0.204696431231222</v>
      </c>
      <c r="U611" s="17">
        <v>0.174429302290451</v>
      </c>
      <c r="V611" s="17">
        <v>0.20067365625032799</v>
      </c>
      <c r="W611" s="17">
        <v>0.21871252660666801</v>
      </c>
      <c r="X611" s="17">
        <v>0.121482354455936</v>
      </c>
      <c r="Y611" s="17">
        <v>0.23016683460119799</v>
      </c>
      <c r="Z611" s="17">
        <v>0.23385751009355901</v>
      </c>
      <c r="AA611" s="17">
        <v>0.26627617036534401</v>
      </c>
      <c r="AB611" s="17">
        <v>0.191371789398362</v>
      </c>
      <c r="AC611" s="17">
        <v>0.20418723154028301</v>
      </c>
      <c r="AD611" s="17">
        <v>0.25971635021199302</v>
      </c>
      <c r="AE611" s="17"/>
      <c r="AF611" s="17">
        <v>0.22369135239419499</v>
      </c>
      <c r="AG611" s="17">
        <v>0.201117360437535</v>
      </c>
      <c r="AH611" s="17">
        <v>0.24103264785781101</v>
      </c>
      <c r="AI611" s="17"/>
      <c r="AJ611" s="17">
        <v>0.21829819660990399</v>
      </c>
      <c r="AK611" s="17">
        <v>0.18728236183437399</v>
      </c>
      <c r="AL611" s="17">
        <v>0.247504031124401</v>
      </c>
      <c r="AM611" s="17">
        <v>0.23431707819261699</v>
      </c>
      <c r="AN611" s="17">
        <v>0.17694158380500699</v>
      </c>
      <c r="AO611" s="17"/>
      <c r="AP611" s="17">
        <v>0.203129436694621</v>
      </c>
      <c r="AQ611" s="17">
        <v>0.22012219169318401</v>
      </c>
      <c r="AR611" s="17">
        <v>0.23970232369070801</v>
      </c>
      <c r="AS611" s="17">
        <v>0.22827295413867099</v>
      </c>
      <c r="AT611" s="17">
        <v>0.19175920542557001</v>
      </c>
      <c r="AU611" s="17">
        <v>0.166993272340063</v>
      </c>
      <c r="AV611" s="17"/>
      <c r="AW611" s="17">
        <v>0.18446712310720101</v>
      </c>
      <c r="AX611" s="17">
        <v>0.25164446630710802</v>
      </c>
      <c r="AY611" s="17">
        <v>0.197562068236984</v>
      </c>
      <c r="AZ611" s="17">
        <v>0.25069827871143602</v>
      </c>
      <c r="BA611" s="17">
        <v>0.23868955612165499</v>
      </c>
      <c r="BB611" s="17">
        <v>0.20348139887254299</v>
      </c>
      <c r="BC611" s="17">
        <v>0.25507794933248701</v>
      </c>
      <c r="BD611" s="17">
        <v>0.21862009656531001</v>
      </c>
      <c r="BE611" s="17">
        <v>0.24617149105226699</v>
      </c>
      <c r="BF611" s="17">
        <v>0.112577026286912</v>
      </c>
      <c r="BG611" s="17">
        <v>0.202541193629247</v>
      </c>
      <c r="BH611" s="17">
        <v>0.21634586407796</v>
      </c>
      <c r="BI611" s="17">
        <v>0.12162668019339</v>
      </c>
      <c r="BJ611" s="17">
        <v>0.179556746911742</v>
      </c>
      <c r="BK611" s="17">
        <v>0.170948354211652</v>
      </c>
      <c r="BL611" s="17">
        <v>0.22759434374561799</v>
      </c>
      <c r="BM611" s="17"/>
      <c r="BN611" s="17">
        <v>0.21600697568000299</v>
      </c>
      <c r="BO611" s="17">
        <v>0.20434488426657099</v>
      </c>
      <c r="BP611" s="17"/>
      <c r="BQ611" s="17">
        <v>0.19073373995775</v>
      </c>
      <c r="BR611" s="17">
        <v>0.185889391646474</v>
      </c>
      <c r="BS611" s="17"/>
      <c r="BT611" s="17">
        <v>0.20295972323918399</v>
      </c>
      <c r="BU611" s="17"/>
      <c r="BV611" s="17">
        <v>0.17882687580982601</v>
      </c>
      <c r="BW611" s="17">
        <v>0.199828990919411</v>
      </c>
      <c r="BX611" s="17">
        <v>0.22377021085309001</v>
      </c>
      <c r="BY611" s="17"/>
      <c r="BZ611" s="17">
        <v>0.32793528337630401</v>
      </c>
      <c r="CA611" s="17">
        <v>0.29242122060106901</v>
      </c>
      <c r="CB611" s="17">
        <v>0.22872118892512</v>
      </c>
      <c r="CC611" s="17">
        <v>0.20649565715962101</v>
      </c>
      <c r="CD611" s="17">
        <v>0.15197008634650999</v>
      </c>
      <c r="CE611" s="17">
        <v>0.168364546535654</v>
      </c>
      <c r="CF611" s="17">
        <v>0.15955327515811699</v>
      </c>
      <c r="CG611" s="17"/>
      <c r="CH611" s="17">
        <v>0.185343200489268</v>
      </c>
      <c r="CI611" s="17">
        <v>0.14688330317502499</v>
      </c>
      <c r="CJ611" s="17">
        <v>0.21476912495919101</v>
      </c>
      <c r="CK611" s="17">
        <v>0.32517211902082099</v>
      </c>
      <c r="CL611" s="17">
        <v>0.38272735005380898</v>
      </c>
    </row>
    <row r="612" spans="2:90" x14ac:dyDescent="0.3">
      <c r="B612" t="s">
        <v>223</v>
      </c>
      <c r="C612" s="17">
        <v>2.4431200598043899E-2</v>
      </c>
      <c r="D612" s="17">
        <v>1.5268478582092199E-2</v>
      </c>
      <c r="E612" s="17">
        <v>3.2621048566729698E-2</v>
      </c>
      <c r="F612" s="17"/>
      <c r="G612" s="17">
        <v>6.5812471501723799E-2</v>
      </c>
      <c r="H612" s="17">
        <v>3.2657879580589098E-2</v>
      </c>
      <c r="I612" s="17">
        <v>2.3182321163081301E-2</v>
      </c>
      <c r="J612" s="17">
        <v>1.12529793758256E-2</v>
      </c>
      <c r="K612" s="17">
        <v>3.6757498917771398E-3</v>
      </c>
      <c r="L612" s="17">
        <v>1.58617263461363E-2</v>
      </c>
      <c r="M612" s="17"/>
      <c r="N612" s="17">
        <v>1.32108022253566E-2</v>
      </c>
      <c r="O612" s="17">
        <v>2.37457671016881E-2</v>
      </c>
      <c r="P612" s="17">
        <v>2.5976604149990399E-2</v>
      </c>
      <c r="Q612" s="17">
        <v>3.61226268932857E-2</v>
      </c>
      <c r="R612" s="17"/>
      <c r="S612" s="17">
        <v>3.6957121066069E-2</v>
      </c>
      <c r="T612" s="17">
        <v>1.83139673020777E-2</v>
      </c>
      <c r="U612" s="17">
        <v>6.2380209539702703E-3</v>
      </c>
      <c r="V612" s="17">
        <v>5.4676652455473602E-3</v>
      </c>
      <c r="W612" s="17">
        <v>2.0907942572376902E-2</v>
      </c>
      <c r="X612" s="17">
        <v>5.4005858532882998E-2</v>
      </c>
      <c r="Y612" s="17">
        <v>1.6384596832906599E-2</v>
      </c>
      <c r="Z612" s="17">
        <v>3.3717358691853098E-2</v>
      </c>
      <c r="AA612" s="17">
        <v>2.9396089004709001E-2</v>
      </c>
      <c r="AB612" s="17">
        <v>1.49123309757794E-2</v>
      </c>
      <c r="AC612" s="17">
        <v>2.50444817041824E-2</v>
      </c>
      <c r="AD612" s="17">
        <v>3.56072846655534E-2</v>
      </c>
      <c r="AE612" s="17"/>
      <c r="AF612" s="17">
        <v>2.0151830337878499E-2</v>
      </c>
      <c r="AG612" s="17">
        <v>1.15093451374376E-2</v>
      </c>
      <c r="AH612" s="17">
        <v>2.78315603264477E-2</v>
      </c>
      <c r="AI612" s="17"/>
      <c r="AJ612" s="17">
        <v>1.6958872624112602E-2</v>
      </c>
      <c r="AK612" s="17">
        <v>1.93451330158395E-2</v>
      </c>
      <c r="AL612" s="17">
        <v>0</v>
      </c>
      <c r="AM612" s="17">
        <v>3.1668836439674698E-2</v>
      </c>
      <c r="AN612" s="17">
        <v>3.0110459897288899E-2</v>
      </c>
      <c r="AO612" s="17"/>
      <c r="AP612" s="17">
        <v>2.18814192742082E-2</v>
      </c>
      <c r="AQ612" s="17">
        <v>1.44718932907102E-2</v>
      </c>
      <c r="AR612" s="17">
        <v>1.09937518105842E-2</v>
      </c>
      <c r="AS612" s="17">
        <v>1.9047804660868001E-2</v>
      </c>
      <c r="AT612" s="17">
        <v>6.3453919989277893E-2</v>
      </c>
      <c r="AU612" s="17">
        <v>2.6529953511350301E-2</v>
      </c>
      <c r="AV612" s="17"/>
      <c r="AW612" s="17">
        <v>0.10298902860244501</v>
      </c>
      <c r="AX612" s="17">
        <v>5.3872505115726603E-2</v>
      </c>
      <c r="AY612" s="17">
        <v>4.5670935986423598E-2</v>
      </c>
      <c r="AZ612" s="17">
        <v>1.7309519249126701E-2</v>
      </c>
      <c r="BA612" s="17">
        <v>2.6457269574509001E-2</v>
      </c>
      <c r="BB612" s="17">
        <v>2.84784959304233E-2</v>
      </c>
      <c r="BC612" s="17">
        <v>0</v>
      </c>
      <c r="BD612" s="17">
        <v>7.0422434305355301E-3</v>
      </c>
      <c r="BE612" s="17">
        <v>1.5817951424316801E-2</v>
      </c>
      <c r="BF612" s="17">
        <v>0</v>
      </c>
      <c r="BG612" s="17">
        <v>2.4881808483758001E-2</v>
      </c>
      <c r="BH612" s="17">
        <v>9.5142431981511798E-3</v>
      </c>
      <c r="BI612" s="17">
        <v>1.22408244995699E-2</v>
      </c>
      <c r="BJ612" s="17">
        <v>0</v>
      </c>
      <c r="BK612" s="17">
        <v>0</v>
      </c>
      <c r="BL612" s="17">
        <v>2.4484073486494801E-2</v>
      </c>
      <c r="BM612" s="17"/>
      <c r="BN612" s="17">
        <v>1.18046402716468E-2</v>
      </c>
      <c r="BO612" s="17">
        <v>4.2230946033066097E-2</v>
      </c>
      <c r="BP612" s="17"/>
      <c r="BQ612" s="17">
        <v>2.01484665203784E-2</v>
      </c>
      <c r="BR612" s="17">
        <v>1.8878666346048501E-2</v>
      </c>
      <c r="BS612" s="17"/>
      <c r="BT612" s="17">
        <v>0</v>
      </c>
      <c r="BU612" s="17"/>
      <c r="BV612" s="17">
        <v>2.87522974598362E-2</v>
      </c>
      <c r="BW612" s="17">
        <v>4.5718031816591002E-2</v>
      </c>
      <c r="BX612" s="17">
        <v>1.24264584400955E-2</v>
      </c>
      <c r="BY612" s="17"/>
      <c r="BZ612" s="17">
        <v>3.9851059642203902E-2</v>
      </c>
      <c r="CA612" s="17">
        <v>1.72008268675897E-2</v>
      </c>
      <c r="CB612" s="17">
        <v>3.1809220577458101E-2</v>
      </c>
      <c r="CC612" s="17">
        <v>1.6399038825749501E-2</v>
      </c>
      <c r="CD612" s="17">
        <v>1.3318265868956399E-2</v>
      </c>
      <c r="CE612" s="17">
        <v>9.1695180649401208E-3</v>
      </c>
      <c r="CF612" s="17">
        <v>1.0984586493195701E-2</v>
      </c>
      <c r="CG612" s="17"/>
      <c r="CH612" s="17">
        <v>3.1305661069692702E-2</v>
      </c>
      <c r="CI612" s="17">
        <v>1.6030154017545001E-2</v>
      </c>
      <c r="CJ612" s="17">
        <v>1.6332647994356499E-2</v>
      </c>
      <c r="CK612" s="17">
        <v>3.5929628888276499E-2</v>
      </c>
      <c r="CL612" s="17">
        <v>0.115387047951389</v>
      </c>
    </row>
    <row r="613" spans="2:90" x14ac:dyDescent="0.3">
      <c r="B613" t="s">
        <v>118</v>
      </c>
      <c r="C613" s="17">
        <v>1.3438491666391401E-2</v>
      </c>
      <c r="D613" s="17">
        <v>9.2422530491740301E-3</v>
      </c>
      <c r="E613" s="17">
        <v>1.7646013129249901E-2</v>
      </c>
      <c r="F613" s="17"/>
      <c r="G613" s="17">
        <v>2.87608066375496E-2</v>
      </c>
      <c r="H613" s="17">
        <v>1.8017043012262601E-2</v>
      </c>
      <c r="I613" s="17">
        <v>2.6726373054880199E-2</v>
      </c>
      <c r="J613" s="17">
        <v>5.2052933049279897E-3</v>
      </c>
      <c r="K613" s="17">
        <v>6.4626285295840196E-3</v>
      </c>
      <c r="L613" s="17">
        <v>0</v>
      </c>
      <c r="M613" s="17"/>
      <c r="N613" s="17">
        <v>4.7119715389359502E-3</v>
      </c>
      <c r="O613" s="17">
        <v>1.43310602669802E-2</v>
      </c>
      <c r="P613" s="17">
        <v>1.0169423035924999E-2</v>
      </c>
      <c r="Q613" s="17">
        <v>2.49303594678516E-2</v>
      </c>
      <c r="R613" s="17"/>
      <c r="S613" s="17">
        <v>7.5517414670191203E-3</v>
      </c>
      <c r="T613" s="17">
        <v>1.0217768261695299E-2</v>
      </c>
      <c r="U613" s="17">
        <v>1.6842209296287301E-2</v>
      </c>
      <c r="V613" s="17">
        <v>1.60207833170244E-2</v>
      </c>
      <c r="W613" s="17">
        <v>2.71989781634186E-2</v>
      </c>
      <c r="X613" s="17">
        <v>6.5150152791373598E-3</v>
      </c>
      <c r="Y613" s="17">
        <v>5.60321347835715E-3</v>
      </c>
      <c r="Z613" s="17">
        <v>0</v>
      </c>
      <c r="AA613" s="17">
        <v>9.6710737165587504E-3</v>
      </c>
      <c r="AB613" s="17">
        <v>2.0462546554766099E-2</v>
      </c>
      <c r="AC613" s="17">
        <v>3.8755585363837497E-2</v>
      </c>
      <c r="AD613" s="17">
        <v>1.6278114914823599E-2</v>
      </c>
      <c r="AE613" s="17"/>
      <c r="AF613" s="17">
        <v>8.1398642537961006E-3</v>
      </c>
      <c r="AG613" s="17">
        <v>1.16409520634447E-2</v>
      </c>
      <c r="AH613" s="17">
        <v>1.8928433452808101E-2</v>
      </c>
      <c r="AI613" s="17"/>
      <c r="AJ613" s="17">
        <v>2.85337104071121E-3</v>
      </c>
      <c r="AK613" s="17">
        <v>3.8842900945713198E-3</v>
      </c>
      <c r="AL613" s="17">
        <v>2.5330570195655801E-2</v>
      </c>
      <c r="AM613" s="17">
        <v>1.9130648521036998E-2</v>
      </c>
      <c r="AN613" s="17">
        <v>8.6778480857348499E-3</v>
      </c>
      <c r="AO613" s="17"/>
      <c r="AP613" s="17">
        <v>2.1756860732868801E-3</v>
      </c>
      <c r="AQ613" s="17">
        <v>6.3298889496251802E-3</v>
      </c>
      <c r="AR613" s="17">
        <v>3.8173997206425302E-2</v>
      </c>
      <c r="AS613" s="17">
        <v>8.7683099279168095E-3</v>
      </c>
      <c r="AT613" s="17">
        <v>1.8585862808332899E-2</v>
      </c>
      <c r="AU613" s="17">
        <v>1.5952958740609199E-2</v>
      </c>
      <c r="AV613" s="17"/>
      <c r="AW613" s="17">
        <v>0</v>
      </c>
      <c r="AX613" s="17">
        <v>3.3693309349443902E-2</v>
      </c>
      <c r="AY613" s="17">
        <v>1.9594292592511001E-2</v>
      </c>
      <c r="AZ613" s="17">
        <v>2.42930353270434E-2</v>
      </c>
      <c r="BA613" s="17">
        <v>1.27138905879885E-2</v>
      </c>
      <c r="BB613" s="17">
        <v>1.5187584344502399E-2</v>
      </c>
      <c r="BC613" s="17">
        <v>6.1027769187802696E-3</v>
      </c>
      <c r="BD613" s="17">
        <v>6.3317256825253599E-3</v>
      </c>
      <c r="BE613" s="17">
        <v>0</v>
      </c>
      <c r="BF613" s="17">
        <v>0</v>
      </c>
      <c r="BG613" s="17">
        <v>0</v>
      </c>
      <c r="BH613" s="17">
        <v>1.02189215364798E-2</v>
      </c>
      <c r="BI613" s="17">
        <v>2.05707562506669E-2</v>
      </c>
      <c r="BJ613" s="17">
        <v>0</v>
      </c>
      <c r="BK613" s="17">
        <v>0</v>
      </c>
      <c r="BL613" s="17">
        <v>8.3505932078314395E-3</v>
      </c>
      <c r="BM613" s="17"/>
      <c r="BN613" s="17">
        <v>6.9245034304232303E-3</v>
      </c>
      <c r="BO613" s="17">
        <v>2.2633409160357401E-2</v>
      </c>
      <c r="BP613" s="17"/>
      <c r="BQ613" s="17">
        <v>0</v>
      </c>
      <c r="BR613" s="17">
        <v>1.3524984248981201E-2</v>
      </c>
      <c r="BS613" s="17"/>
      <c r="BT613" s="17">
        <v>4.2993521787688801E-3</v>
      </c>
      <c r="BU613" s="17"/>
      <c r="BV613" s="17">
        <v>3.1331917242169202E-2</v>
      </c>
      <c r="BW613" s="17">
        <v>1.1978464534672001E-2</v>
      </c>
      <c r="BX613" s="17">
        <v>6.0215546233780897E-3</v>
      </c>
      <c r="BY613" s="17"/>
      <c r="BZ613" s="17">
        <v>2.07229270650248E-2</v>
      </c>
      <c r="CA613" s="17">
        <v>6.2661936599253502E-3</v>
      </c>
      <c r="CB613" s="17">
        <v>1.5297380786304901E-2</v>
      </c>
      <c r="CC613" s="17">
        <v>1.13316756717618E-2</v>
      </c>
      <c r="CD613" s="17">
        <v>6.0626823345949496E-3</v>
      </c>
      <c r="CE613" s="17">
        <v>7.3733989847759697E-3</v>
      </c>
      <c r="CF613" s="17">
        <v>6.8428137777239396E-3</v>
      </c>
      <c r="CG613" s="17"/>
      <c r="CH613" s="17">
        <v>1.0710245376903099E-2</v>
      </c>
      <c r="CI613" s="17">
        <v>9.1804768118765798E-3</v>
      </c>
      <c r="CJ613" s="17">
        <v>1.4487695520675799E-2</v>
      </c>
      <c r="CK613" s="17">
        <v>2.0052295467454701E-2</v>
      </c>
      <c r="CL613" s="17">
        <v>2.4209385850512698E-2</v>
      </c>
    </row>
    <row r="614" spans="2:90" x14ac:dyDescent="0.3">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row>
    <row r="615" spans="2:90" x14ac:dyDescent="0.3">
      <c r="B615" s="6" t="s">
        <v>307</v>
      </c>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row>
    <row r="616" spans="2:90" x14ac:dyDescent="0.3">
      <c r="B616" s="24" t="s">
        <v>110</v>
      </c>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row>
    <row r="617" spans="2:90" x14ac:dyDescent="0.3">
      <c r="B617" t="s">
        <v>296</v>
      </c>
      <c r="C617" s="17">
        <v>2.2014419514969501E-2</v>
      </c>
      <c r="D617" s="17">
        <v>2.55872616524194E-2</v>
      </c>
      <c r="E617" s="17">
        <v>1.7738611457997499E-2</v>
      </c>
      <c r="F617" s="17"/>
      <c r="G617" s="17">
        <v>3.9800108411421099E-2</v>
      </c>
      <c r="H617" s="17">
        <v>1.38359322855066E-2</v>
      </c>
      <c r="I617" s="17">
        <v>2.5678772174849901E-2</v>
      </c>
      <c r="J617" s="17">
        <v>3.2661002215427101E-2</v>
      </c>
      <c r="K617" s="17">
        <v>1.26814701386709E-2</v>
      </c>
      <c r="L617" s="17">
        <v>1.14997925896716E-2</v>
      </c>
      <c r="M617" s="17"/>
      <c r="N617" s="17">
        <v>1.81000525999407E-2</v>
      </c>
      <c r="O617" s="17">
        <v>1.3717108202166499E-2</v>
      </c>
      <c r="P617" s="17">
        <v>1.6438215370529301E-2</v>
      </c>
      <c r="Q617" s="17">
        <v>3.9973920034317198E-2</v>
      </c>
      <c r="R617" s="17"/>
      <c r="S617" s="17">
        <v>3.3623311665247603E-2</v>
      </c>
      <c r="T617" s="17">
        <v>2.13940434734366E-2</v>
      </c>
      <c r="U617" s="17">
        <v>3.0041334509155099E-2</v>
      </c>
      <c r="V617" s="17">
        <v>3.1561146901738002E-2</v>
      </c>
      <c r="W617" s="17">
        <v>1.1536498929987E-2</v>
      </c>
      <c r="X617" s="17">
        <v>9.57928218722587E-3</v>
      </c>
      <c r="Y617" s="17">
        <v>2.3837382746867801E-2</v>
      </c>
      <c r="Z617" s="17">
        <v>1.09061177035249E-2</v>
      </c>
      <c r="AA617" s="17">
        <v>2.3332532514344299E-2</v>
      </c>
      <c r="AB617" s="17">
        <v>1.98973073123207E-2</v>
      </c>
      <c r="AC617" s="17">
        <v>1.8112852231070498E-2</v>
      </c>
      <c r="AD617" s="17">
        <v>0</v>
      </c>
      <c r="AE617" s="17"/>
      <c r="AF617" s="17">
        <v>1.9559120116101902E-2</v>
      </c>
      <c r="AG617" s="17">
        <v>2.1745646583369301E-2</v>
      </c>
      <c r="AH617" s="17">
        <v>1.9733714134120301E-2</v>
      </c>
      <c r="AI617" s="17"/>
      <c r="AJ617" s="17">
        <v>2.1064179389514399E-2</v>
      </c>
      <c r="AK617" s="17">
        <v>1.6678677144872499E-2</v>
      </c>
      <c r="AL617" s="17">
        <v>1.1795207870570701E-2</v>
      </c>
      <c r="AM617" s="17">
        <v>2.5994088097258099E-2</v>
      </c>
      <c r="AN617" s="17">
        <v>1.95672126499025E-2</v>
      </c>
      <c r="AO617" s="17"/>
      <c r="AP617" s="17">
        <v>1.8062376560610001E-2</v>
      </c>
      <c r="AQ617" s="17">
        <v>3.04182503021652E-2</v>
      </c>
      <c r="AR617" s="17">
        <v>1.5335101485067001E-2</v>
      </c>
      <c r="AS617" s="17">
        <v>2.0538591535878899E-2</v>
      </c>
      <c r="AT617" s="17">
        <v>2.1048462956673699E-2</v>
      </c>
      <c r="AU617" s="17">
        <v>2.0848513608460101E-2</v>
      </c>
      <c r="AV617" s="17"/>
      <c r="AW617" s="17">
        <v>9.7614616522327502E-2</v>
      </c>
      <c r="AX617" s="17">
        <v>5.4049135150684199E-2</v>
      </c>
      <c r="AY617" s="17">
        <v>2.5056252379954999E-2</v>
      </c>
      <c r="AZ617" s="17">
        <v>3.1849004602799699E-2</v>
      </c>
      <c r="BA617" s="17">
        <v>1.20893676233454E-2</v>
      </c>
      <c r="BB617" s="17">
        <v>2.2753111049480301E-2</v>
      </c>
      <c r="BC617" s="17">
        <v>9.2167759829300897E-3</v>
      </c>
      <c r="BD617" s="17">
        <v>2.5605592215437099E-2</v>
      </c>
      <c r="BE617" s="17">
        <v>8.4003009234928597E-3</v>
      </c>
      <c r="BF617" s="17">
        <v>0</v>
      </c>
      <c r="BG617" s="17">
        <v>2.7208621219198099E-2</v>
      </c>
      <c r="BH617" s="17">
        <v>2.7575462948694399E-2</v>
      </c>
      <c r="BI617" s="17">
        <v>2.20631305417089E-2</v>
      </c>
      <c r="BJ617" s="17">
        <v>0</v>
      </c>
      <c r="BK617" s="17">
        <v>0</v>
      </c>
      <c r="BL617" s="17">
        <v>3.5114172269619E-2</v>
      </c>
      <c r="BM617" s="17"/>
      <c r="BN617" s="17">
        <v>2.1420233873294201E-2</v>
      </c>
      <c r="BO617" s="17">
        <v>2.3154696683438399E-2</v>
      </c>
      <c r="BP617" s="17"/>
      <c r="BQ617" s="17">
        <v>1.39554819024157E-2</v>
      </c>
      <c r="BR617" s="17">
        <v>2.2929157247410601E-2</v>
      </c>
      <c r="BS617" s="17"/>
      <c r="BT617" s="17">
        <v>1.92537735707549E-2</v>
      </c>
      <c r="BU617" s="17"/>
      <c r="BV617" s="17">
        <v>1.9884724600692499E-2</v>
      </c>
      <c r="BW617" s="17">
        <v>2.8225000049020801E-2</v>
      </c>
      <c r="BX617" s="17">
        <v>2.1023435893620501E-2</v>
      </c>
      <c r="BY617" s="17"/>
      <c r="BZ617" s="17">
        <v>6.5999816040446593E-2</v>
      </c>
      <c r="CA617" s="17">
        <v>1.56832746147791E-2</v>
      </c>
      <c r="CB617" s="17">
        <v>2.9411885851206299E-2</v>
      </c>
      <c r="CC617" s="17">
        <v>2.32999804466111E-2</v>
      </c>
      <c r="CD617" s="17">
        <v>1.69757482055777E-2</v>
      </c>
      <c r="CE617" s="17">
        <v>3.6737880459316598E-3</v>
      </c>
      <c r="CF617" s="17">
        <v>2.0463514518081601E-2</v>
      </c>
      <c r="CG617" s="17"/>
      <c r="CH617" s="17">
        <v>5.0300045814884002E-2</v>
      </c>
      <c r="CI617" s="17">
        <v>5.1091222153678397E-3</v>
      </c>
      <c r="CJ617" s="17">
        <v>7.8193616810555092E-3</v>
      </c>
      <c r="CK617" s="17">
        <v>6.50017461352492E-2</v>
      </c>
      <c r="CL617" s="17">
        <v>7.2538895198452399E-2</v>
      </c>
    </row>
    <row r="618" spans="2:90" x14ac:dyDescent="0.3">
      <c r="B618" t="s">
        <v>297</v>
      </c>
      <c r="C618" s="17">
        <v>3.7692683515362799E-2</v>
      </c>
      <c r="D618" s="17">
        <v>3.7086258613755099E-2</v>
      </c>
      <c r="E618" s="17">
        <v>3.8584134584296603E-2</v>
      </c>
      <c r="F618" s="17"/>
      <c r="G618" s="17">
        <v>8.7434821884439407E-2</v>
      </c>
      <c r="H618" s="17">
        <v>5.3886666031834597E-2</v>
      </c>
      <c r="I618" s="17">
        <v>3.5474568583289998E-2</v>
      </c>
      <c r="J618" s="17">
        <v>1.33394667187582E-2</v>
      </c>
      <c r="K618" s="17">
        <v>4.6037315475245102E-2</v>
      </c>
      <c r="L618" s="17">
        <v>7.4034799774705101E-3</v>
      </c>
      <c r="M618" s="17"/>
      <c r="N618" s="17">
        <v>2.3307519812247698E-2</v>
      </c>
      <c r="O618" s="17">
        <v>3.03941116202683E-2</v>
      </c>
      <c r="P618" s="17">
        <v>4.2065260872016903E-2</v>
      </c>
      <c r="Q618" s="17">
        <v>5.7304866375727001E-2</v>
      </c>
      <c r="R618" s="17"/>
      <c r="S618" s="17">
        <v>5.59810136879711E-2</v>
      </c>
      <c r="T618" s="17">
        <v>9.6375593878595695E-3</v>
      </c>
      <c r="U618" s="17">
        <v>4.6255507302122002E-2</v>
      </c>
      <c r="V618" s="17">
        <v>4.3179856821138202E-2</v>
      </c>
      <c r="W618" s="17">
        <v>1.2765411786873401E-2</v>
      </c>
      <c r="X618" s="17">
        <v>5.3042386385967803E-2</v>
      </c>
      <c r="Y618" s="17">
        <v>1.2592039906826001E-2</v>
      </c>
      <c r="Z618" s="17">
        <v>7.2760617898737695E-2</v>
      </c>
      <c r="AA618" s="17">
        <v>5.5045871007289797E-2</v>
      </c>
      <c r="AB618" s="17">
        <v>3.5410725454165598E-2</v>
      </c>
      <c r="AC618" s="17">
        <v>3.3338978272136499E-2</v>
      </c>
      <c r="AD618" s="17">
        <v>1.7269093917870199E-2</v>
      </c>
      <c r="AE618" s="17"/>
      <c r="AF618" s="17">
        <v>3.37652642723918E-2</v>
      </c>
      <c r="AG618" s="17">
        <v>4.06773004077065E-2</v>
      </c>
      <c r="AH618" s="17">
        <v>3.9094504838662503E-2</v>
      </c>
      <c r="AI618" s="17"/>
      <c r="AJ618" s="17">
        <v>3.0232390414776999E-2</v>
      </c>
      <c r="AK618" s="17">
        <v>4.6629281202163197E-2</v>
      </c>
      <c r="AL618" s="17">
        <v>1.8729471937905199E-2</v>
      </c>
      <c r="AM618" s="17">
        <v>4.6470876552708797E-2</v>
      </c>
      <c r="AN618" s="17">
        <v>4.8328630114100102E-2</v>
      </c>
      <c r="AO618" s="17"/>
      <c r="AP618" s="17">
        <v>5.1188708213984198E-2</v>
      </c>
      <c r="AQ618" s="17">
        <v>3.4271192424002998E-2</v>
      </c>
      <c r="AR618" s="17">
        <v>1.56578313586818E-2</v>
      </c>
      <c r="AS618" s="17">
        <v>4.4126529343319398E-2</v>
      </c>
      <c r="AT618" s="17">
        <v>5.7961614363703499E-2</v>
      </c>
      <c r="AU618" s="17">
        <v>1.10292914815045E-2</v>
      </c>
      <c r="AV618" s="17"/>
      <c r="AW618" s="17">
        <v>9.8028512977670901E-2</v>
      </c>
      <c r="AX618" s="17">
        <v>7.5782615245046397E-2</v>
      </c>
      <c r="AY618" s="17">
        <v>6.1483863064294202E-2</v>
      </c>
      <c r="AZ618" s="17">
        <v>2.9142219429027699E-2</v>
      </c>
      <c r="BA618" s="17">
        <v>4.9022434320789197E-2</v>
      </c>
      <c r="BB618" s="17">
        <v>4.0826571240510597E-2</v>
      </c>
      <c r="BC618" s="17">
        <v>4.6156038722826899E-2</v>
      </c>
      <c r="BD618" s="17">
        <v>6.8147134328956603E-3</v>
      </c>
      <c r="BE618" s="17">
        <v>3.2021595186369399E-2</v>
      </c>
      <c r="BF618" s="17">
        <v>4.1902466438870203E-2</v>
      </c>
      <c r="BG618" s="17">
        <v>2.5609388580853099E-2</v>
      </c>
      <c r="BH618" s="17">
        <v>6.1202043926317798E-2</v>
      </c>
      <c r="BI618" s="17">
        <v>1.23661519379399E-2</v>
      </c>
      <c r="BJ618" s="17">
        <v>0</v>
      </c>
      <c r="BK618" s="17">
        <v>0</v>
      </c>
      <c r="BL618" s="17">
        <v>3.7806347949446699E-2</v>
      </c>
      <c r="BM618" s="17"/>
      <c r="BN618" s="17">
        <v>4.1156354524925297E-2</v>
      </c>
      <c r="BO618" s="17">
        <v>3.3453881376258099E-2</v>
      </c>
      <c r="BP618" s="17"/>
      <c r="BQ618" s="17">
        <v>4.8771108398667301E-2</v>
      </c>
      <c r="BR618" s="17">
        <v>4.6040872309829402E-2</v>
      </c>
      <c r="BS618" s="17"/>
      <c r="BT618" s="17">
        <v>8.0653808256700599E-2</v>
      </c>
      <c r="BU618" s="17"/>
      <c r="BV618" s="17">
        <v>4.0515856788383098E-2</v>
      </c>
      <c r="BW618" s="17">
        <v>5.8272548107802899E-2</v>
      </c>
      <c r="BX618" s="17">
        <v>2.64976903193214E-2</v>
      </c>
      <c r="BY618" s="17"/>
      <c r="BZ618" s="17">
        <v>4.3725240212396599E-2</v>
      </c>
      <c r="CA618" s="17">
        <v>4.7269568353301698E-2</v>
      </c>
      <c r="CB618" s="17">
        <v>7.0251595605969802E-2</v>
      </c>
      <c r="CC618" s="17">
        <v>3.9888712499308802E-2</v>
      </c>
      <c r="CD618" s="17">
        <v>2.0916729749941E-2</v>
      </c>
      <c r="CE618" s="17">
        <v>2.8411601657501E-2</v>
      </c>
      <c r="CF618" s="17">
        <v>2.9001023254244699E-2</v>
      </c>
      <c r="CG618" s="17"/>
      <c r="CH618" s="17">
        <v>7.6455285353582494E-2</v>
      </c>
      <c r="CI618" s="17">
        <v>2.4875330786058698E-2</v>
      </c>
      <c r="CJ618" s="17">
        <v>3.91456846555579E-2</v>
      </c>
      <c r="CK618" s="17">
        <v>3.1324224392291197E-2</v>
      </c>
      <c r="CL618" s="17">
        <v>7.3530314254520696E-2</v>
      </c>
    </row>
    <row r="619" spans="2:90" x14ac:dyDescent="0.3">
      <c r="B619" t="s">
        <v>220</v>
      </c>
      <c r="C619" s="17">
        <v>0.11872827238200501</v>
      </c>
      <c r="D619" s="17">
        <v>0.115127797527704</v>
      </c>
      <c r="E619" s="17">
        <v>0.12318818627596299</v>
      </c>
      <c r="F619" s="17"/>
      <c r="G619" s="17">
        <v>0.20498640834183601</v>
      </c>
      <c r="H619" s="17">
        <v>0.21362707095979599</v>
      </c>
      <c r="I619" s="17">
        <v>0.113114431536239</v>
      </c>
      <c r="J619" s="17">
        <v>8.3213715604474103E-2</v>
      </c>
      <c r="K619" s="17">
        <v>6.6046549257731402E-2</v>
      </c>
      <c r="L619" s="17">
        <v>5.2654119154941198E-2</v>
      </c>
      <c r="M619" s="17"/>
      <c r="N619" s="17">
        <v>0.13084347144824199</v>
      </c>
      <c r="O619" s="17">
        <v>9.8452047317606095E-2</v>
      </c>
      <c r="P619" s="17">
        <v>0.140241406658066</v>
      </c>
      <c r="Q619" s="17">
        <v>0.107136223819378</v>
      </c>
      <c r="R619" s="17"/>
      <c r="S619" s="17">
        <v>0.184983418666609</v>
      </c>
      <c r="T619" s="17">
        <v>8.9953997367531999E-2</v>
      </c>
      <c r="U619" s="17">
        <v>8.6079363101980597E-2</v>
      </c>
      <c r="V619" s="17">
        <v>0.12258890132471401</v>
      </c>
      <c r="W619" s="17">
        <v>0.13180923294251701</v>
      </c>
      <c r="X619" s="17">
        <v>0.124515829036069</v>
      </c>
      <c r="Y619" s="17">
        <v>9.7641124834078899E-2</v>
      </c>
      <c r="Z619" s="17">
        <v>6.3664900724356002E-2</v>
      </c>
      <c r="AA619" s="17">
        <v>0.14116638457365799</v>
      </c>
      <c r="AB619" s="17">
        <v>8.7697800147663499E-2</v>
      </c>
      <c r="AC619" s="17">
        <v>0.13814426784543701</v>
      </c>
      <c r="AD619" s="17">
        <v>6.8939360536004093E-2</v>
      </c>
      <c r="AE619" s="17"/>
      <c r="AF619" s="17">
        <v>8.7525496508611897E-2</v>
      </c>
      <c r="AG619" s="17">
        <v>0.10496518918591601</v>
      </c>
      <c r="AH619" s="17">
        <v>0.179644038870586</v>
      </c>
      <c r="AI619" s="17"/>
      <c r="AJ619" s="17">
        <v>0.105452300625985</v>
      </c>
      <c r="AK619" s="17">
        <v>0.121950367676061</v>
      </c>
      <c r="AL619" s="17">
        <v>0.102549012523811</v>
      </c>
      <c r="AM619" s="17">
        <v>0.10714812547090601</v>
      </c>
      <c r="AN619" s="17">
        <v>0.15506544070296999</v>
      </c>
      <c r="AO619" s="17"/>
      <c r="AP619" s="17">
        <v>0.120512032578137</v>
      </c>
      <c r="AQ619" s="17">
        <v>0.116044628614604</v>
      </c>
      <c r="AR619" s="17">
        <v>0.123336377028911</v>
      </c>
      <c r="AS619" s="17">
        <v>0.105699071893524</v>
      </c>
      <c r="AT619" s="17">
        <v>0.17308386027251099</v>
      </c>
      <c r="AU619" s="17">
        <v>0.10423612556325799</v>
      </c>
      <c r="AV619" s="17"/>
      <c r="AW619" s="17">
        <v>4.76532522633972E-2</v>
      </c>
      <c r="AX619" s="17">
        <v>0.14003602381564101</v>
      </c>
      <c r="AY619" s="17">
        <v>0.14037019145507801</v>
      </c>
      <c r="AZ619" s="17">
        <v>0.118491240464831</v>
      </c>
      <c r="BA619" s="17">
        <v>0.14675337412950001</v>
      </c>
      <c r="BB619" s="17">
        <v>8.9078493334042802E-2</v>
      </c>
      <c r="BC619" s="17">
        <v>0.120428083026937</v>
      </c>
      <c r="BD619" s="17">
        <v>0.103995182723419</v>
      </c>
      <c r="BE619" s="17">
        <v>8.6333747990622905E-2</v>
      </c>
      <c r="BF619" s="17">
        <v>0.11254893442986599</v>
      </c>
      <c r="BG619" s="17">
        <v>0.14111267444297501</v>
      </c>
      <c r="BH619" s="17">
        <v>0.122310404464885</v>
      </c>
      <c r="BI619" s="17">
        <v>0.11697318103755799</v>
      </c>
      <c r="BJ619" s="17">
        <v>0.110682691953504</v>
      </c>
      <c r="BK619" s="17">
        <v>0.17012043681469899</v>
      </c>
      <c r="BL619" s="17">
        <v>0.112327806548476</v>
      </c>
      <c r="BM619" s="17"/>
      <c r="BN619" s="17">
        <v>0.105391656876962</v>
      </c>
      <c r="BO619" s="17">
        <v>0.13652851890159201</v>
      </c>
      <c r="BP619" s="17"/>
      <c r="BQ619" s="17">
        <v>0.11966666267659</v>
      </c>
      <c r="BR619" s="17">
        <v>0.14424005307205001</v>
      </c>
      <c r="BS619" s="17"/>
      <c r="BT619" s="17">
        <v>0.14993357274899299</v>
      </c>
      <c r="BU619" s="17"/>
      <c r="BV619" s="17">
        <v>0.133474461268968</v>
      </c>
      <c r="BW619" s="17">
        <v>0.129662061755107</v>
      </c>
      <c r="BX619" s="17">
        <v>0.11088604665376001</v>
      </c>
      <c r="BY619" s="17"/>
      <c r="BZ619" s="17">
        <v>7.5713795795987499E-2</v>
      </c>
      <c r="CA619" s="17">
        <v>0.108825858294478</v>
      </c>
      <c r="CB619" s="17">
        <v>9.5363708098895703E-2</v>
      </c>
      <c r="CC619" s="17">
        <v>0.129413997479596</v>
      </c>
      <c r="CD619" s="17">
        <v>0.130266405228573</v>
      </c>
      <c r="CE619" s="17">
        <v>0.14993604699957899</v>
      </c>
      <c r="CF619" s="17">
        <v>0.121832961837596</v>
      </c>
      <c r="CG619" s="17"/>
      <c r="CH619" s="17">
        <v>0.23148935297836601</v>
      </c>
      <c r="CI619" s="17">
        <v>0.12928879396390799</v>
      </c>
      <c r="CJ619" s="17">
        <v>9.9270982593867005E-2</v>
      </c>
      <c r="CK619" s="17">
        <v>8.6018384492913796E-2</v>
      </c>
      <c r="CL619" s="17">
        <v>5.1274509130882301E-2</v>
      </c>
    </row>
    <row r="620" spans="2:90" x14ac:dyDescent="0.3">
      <c r="B620" t="s">
        <v>298</v>
      </c>
      <c r="C620" s="17">
        <v>0.357597645706973</v>
      </c>
      <c r="D620" s="17">
        <v>0.41150965341317502</v>
      </c>
      <c r="E620" s="17">
        <v>0.30463383836309199</v>
      </c>
      <c r="F620" s="17"/>
      <c r="G620" s="17">
        <v>0.28721634669013502</v>
      </c>
      <c r="H620" s="17">
        <v>0.32646540566278698</v>
      </c>
      <c r="I620" s="17">
        <v>0.36582055764723498</v>
      </c>
      <c r="J620" s="17">
        <v>0.31939261265742402</v>
      </c>
      <c r="K620" s="17">
        <v>0.36108061306206402</v>
      </c>
      <c r="L620" s="17">
        <v>0.45172726854373402</v>
      </c>
      <c r="M620" s="17"/>
      <c r="N620" s="17">
        <v>0.39328811836490701</v>
      </c>
      <c r="O620" s="17">
        <v>0.36481382323573902</v>
      </c>
      <c r="P620" s="17">
        <v>0.34923074375198099</v>
      </c>
      <c r="Q620" s="17">
        <v>0.32024087410806301</v>
      </c>
      <c r="R620" s="17"/>
      <c r="S620" s="17">
        <v>0.30904492679072099</v>
      </c>
      <c r="T620" s="17">
        <v>0.38477449832894201</v>
      </c>
      <c r="U620" s="17">
        <v>0.38067027365470302</v>
      </c>
      <c r="V620" s="17">
        <v>0.37548796412621699</v>
      </c>
      <c r="W620" s="17">
        <v>0.35672351208448499</v>
      </c>
      <c r="X620" s="17">
        <v>0.36752249906993201</v>
      </c>
      <c r="Y620" s="17">
        <v>0.41875449416085597</v>
      </c>
      <c r="Z620" s="17">
        <v>0.354774274287741</v>
      </c>
      <c r="AA620" s="17">
        <v>0.32234816004446498</v>
      </c>
      <c r="AB620" s="17">
        <v>0.36768552105121899</v>
      </c>
      <c r="AC620" s="17">
        <v>0.311943701548895</v>
      </c>
      <c r="AD620" s="17">
        <v>0.34015781123851402</v>
      </c>
      <c r="AE620" s="17"/>
      <c r="AF620" s="17">
        <v>0.36414898396850698</v>
      </c>
      <c r="AG620" s="17">
        <v>0.37290432071406199</v>
      </c>
      <c r="AH620" s="17">
        <v>0.319799794094701</v>
      </c>
      <c r="AI620" s="17"/>
      <c r="AJ620" s="17">
        <v>0.38894847403272997</v>
      </c>
      <c r="AK620" s="17">
        <v>0.36570041937541098</v>
      </c>
      <c r="AL620" s="17">
        <v>0.43254321839146498</v>
      </c>
      <c r="AM620" s="17">
        <v>0.29510440318050002</v>
      </c>
      <c r="AN620" s="17">
        <v>0.40627911060591698</v>
      </c>
      <c r="AO620" s="17"/>
      <c r="AP620" s="17">
        <v>0.41520215075296102</v>
      </c>
      <c r="AQ620" s="17">
        <v>0.38717606226379397</v>
      </c>
      <c r="AR620" s="17">
        <v>0.34453540785607201</v>
      </c>
      <c r="AS620" s="17">
        <v>0.29656423700337597</v>
      </c>
      <c r="AT620" s="17">
        <v>0.30590956620686499</v>
      </c>
      <c r="AU620" s="17">
        <v>0.36784280414822201</v>
      </c>
      <c r="AV620" s="17"/>
      <c r="AW620" s="17">
        <v>0.25284877719662502</v>
      </c>
      <c r="AX620" s="17">
        <v>0.227929504796308</v>
      </c>
      <c r="AY620" s="17">
        <v>0.36502328707810699</v>
      </c>
      <c r="AZ620" s="17">
        <v>0.29315027111959602</v>
      </c>
      <c r="BA620" s="17">
        <v>0.31629017304232998</v>
      </c>
      <c r="BB620" s="17">
        <v>0.331833802737933</v>
      </c>
      <c r="BC620" s="17">
        <v>0.32878685094459997</v>
      </c>
      <c r="BD620" s="17">
        <v>0.43373102698567101</v>
      </c>
      <c r="BE620" s="17">
        <v>0.40027418452304903</v>
      </c>
      <c r="BF620" s="17">
        <v>0.41117543654920202</v>
      </c>
      <c r="BG620" s="17">
        <v>0.39552918696344702</v>
      </c>
      <c r="BH620" s="17">
        <v>0.35877367822928702</v>
      </c>
      <c r="BI620" s="17">
        <v>0.40217829690534401</v>
      </c>
      <c r="BJ620" s="17">
        <v>0.42154205067532802</v>
      </c>
      <c r="BK620" s="17">
        <v>0.37784989028975602</v>
      </c>
      <c r="BL620" s="17">
        <v>0.40259435550505701</v>
      </c>
      <c r="BM620" s="17"/>
      <c r="BN620" s="17">
        <v>0.35928783996847802</v>
      </c>
      <c r="BO620" s="17">
        <v>0.35601407015136499</v>
      </c>
      <c r="BP620" s="17"/>
      <c r="BQ620" s="17">
        <v>0.42909220297654199</v>
      </c>
      <c r="BR620" s="17">
        <v>0.24813915192254299</v>
      </c>
      <c r="BS620" s="17"/>
      <c r="BT620" s="17">
        <v>0.33565995801861598</v>
      </c>
      <c r="BU620" s="17"/>
      <c r="BV620" s="17">
        <v>0.37553074807555198</v>
      </c>
      <c r="BW620" s="17">
        <v>0.34338128324440498</v>
      </c>
      <c r="BX620" s="17">
        <v>0.35934470323629097</v>
      </c>
      <c r="BY620" s="17"/>
      <c r="BZ620" s="17">
        <v>0.21384589503253301</v>
      </c>
      <c r="CA620" s="17">
        <v>0.26216374966877498</v>
      </c>
      <c r="CB620" s="17">
        <v>0.29164401665812001</v>
      </c>
      <c r="CC620" s="17">
        <v>0.35707075618974599</v>
      </c>
      <c r="CD620" s="17">
        <v>0.42359892680723699</v>
      </c>
      <c r="CE620" s="17">
        <v>0.43003041543752601</v>
      </c>
      <c r="CF620" s="17">
        <v>0.46176135011282798</v>
      </c>
      <c r="CG620" s="17"/>
      <c r="CH620" s="17">
        <v>0.328685917279739</v>
      </c>
      <c r="CI620" s="17">
        <v>0.47545047005810098</v>
      </c>
      <c r="CJ620" s="17">
        <v>0.32587719245667601</v>
      </c>
      <c r="CK620" s="17">
        <v>0.22167351503116201</v>
      </c>
      <c r="CL620" s="17">
        <v>0.15567873857766101</v>
      </c>
    </row>
    <row r="621" spans="2:90" x14ac:dyDescent="0.3">
      <c r="B621" t="s">
        <v>299</v>
      </c>
      <c r="C621" s="17">
        <v>0.44401211343295999</v>
      </c>
      <c r="D621" s="17">
        <v>0.38941170575242801</v>
      </c>
      <c r="E621" s="17">
        <v>0.49703462238187901</v>
      </c>
      <c r="F621" s="17"/>
      <c r="G621" s="17">
        <v>0.32640234025329101</v>
      </c>
      <c r="H621" s="17">
        <v>0.37141600744567099</v>
      </c>
      <c r="I621" s="17">
        <v>0.43067270905085903</v>
      </c>
      <c r="J621" s="17">
        <v>0.53947140197036803</v>
      </c>
      <c r="K621" s="17">
        <v>0.51048643308109498</v>
      </c>
      <c r="L621" s="17">
        <v>0.47030502970973498</v>
      </c>
      <c r="M621" s="17"/>
      <c r="N621" s="17">
        <v>0.41383445812780101</v>
      </c>
      <c r="O621" s="17">
        <v>0.47063253424023199</v>
      </c>
      <c r="P621" s="17">
        <v>0.43907183108716302</v>
      </c>
      <c r="Q621" s="17">
        <v>0.453723510064027</v>
      </c>
      <c r="R621" s="17"/>
      <c r="S621" s="17">
        <v>0.39123406484048001</v>
      </c>
      <c r="T621" s="17">
        <v>0.480854312410396</v>
      </c>
      <c r="U621" s="17">
        <v>0.43376363883869101</v>
      </c>
      <c r="V621" s="17">
        <v>0.41622631737920701</v>
      </c>
      <c r="W621" s="17">
        <v>0.472973968038157</v>
      </c>
      <c r="X621" s="17">
        <v>0.40243321840893198</v>
      </c>
      <c r="Y621" s="17">
        <v>0.42880389009603398</v>
      </c>
      <c r="Z621" s="17">
        <v>0.48627372678370001</v>
      </c>
      <c r="AA621" s="17">
        <v>0.44872899116658399</v>
      </c>
      <c r="AB621" s="17">
        <v>0.45506603231940301</v>
      </c>
      <c r="AC621" s="17">
        <v>0.48907324275845099</v>
      </c>
      <c r="AD621" s="17">
        <v>0.55735561939278799</v>
      </c>
      <c r="AE621" s="17"/>
      <c r="AF621" s="17">
        <v>0.47886068015966998</v>
      </c>
      <c r="AG621" s="17">
        <v>0.44276362221736398</v>
      </c>
      <c r="AH621" s="17">
        <v>0.42066108375450401</v>
      </c>
      <c r="AI621" s="17"/>
      <c r="AJ621" s="17">
        <v>0.445402990091262</v>
      </c>
      <c r="AK621" s="17">
        <v>0.431150549897934</v>
      </c>
      <c r="AL621" s="17">
        <v>0.42249190002317599</v>
      </c>
      <c r="AM621" s="17">
        <v>0.50027169557708895</v>
      </c>
      <c r="AN621" s="17">
        <v>0.351216926150071</v>
      </c>
      <c r="AO621" s="17"/>
      <c r="AP621" s="17">
        <v>0.38146139482793501</v>
      </c>
      <c r="AQ621" s="17">
        <v>0.415175806399599</v>
      </c>
      <c r="AR621" s="17">
        <v>0.48360025334829998</v>
      </c>
      <c r="AS621" s="17">
        <v>0.51502245233625399</v>
      </c>
      <c r="AT621" s="17">
        <v>0.40284617955651902</v>
      </c>
      <c r="AU621" s="17">
        <v>0.471335949597952</v>
      </c>
      <c r="AV621" s="17"/>
      <c r="AW621" s="17">
        <v>0.50385484103997902</v>
      </c>
      <c r="AX621" s="17">
        <v>0.47851490717079798</v>
      </c>
      <c r="AY621" s="17">
        <v>0.38895963279154699</v>
      </c>
      <c r="AZ621" s="17">
        <v>0.48796094692595199</v>
      </c>
      <c r="BA621" s="17">
        <v>0.46316759264284402</v>
      </c>
      <c r="BB621" s="17">
        <v>0.48004973734914702</v>
      </c>
      <c r="BC621" s="17">
        <v>0.48930947440392603</v>
      </c>
      <c r="BD621" s="17">
        <v>0.40322466679284302</v>
      </c>
      <c r="BE621" s="17">
        <v>0.47297017137646602</v>
      </c>
      <c r="BF621" s="17">
        <v>0.43437316258206199</v>
      </c>
      <c r="BG621" s="17">
        <v>0.41054012879352703</v>
      </c>
      <c r="BH621" s="17">
        <v>0.42018982401749799</v>
      </c>
      <c r="BI621" s="17">
        <v>0.39941364293748899</v>
      </c>
      <c r="BJ621" s="17">
        <v>0.46777525737116799</v>
      </c>
      <c r="BK621" s="17">
        <v>0.45202967289554502</v>
      </c>
      <c r="BL621" s="17">
        <v>0.40380672451957</v>
      </c>
      <c r="BM621" s="17"/>
      <c r="BN621" s="17">
        <v>0.46269248566226301</v>
      </c>
      <c r="BO621" s="17">
        <v>0.416921530159718</v>
      </c>
      <c r="BP621" s="17"/>
      <c r="BQ621" s="17">
        <v>0.37331328673348202</v>
      </c>
      <c r="BR621" s="17">
        <v>0.51402076555834497</v>
      </c>
      <c r="BS621" s="17"/>
      <c r="BT621" s="17">
        <v>0.40580740584501601</v>
      </c>
      <c r="BU621" s="17"/>
      <c r="BV621" s="17">
        <v>0.39538554111359298</v>
      </c>
      <c r="BW621" s="17">
        <v>0.41133862203256499</v>
      </c>
      <c r="BX621" s="17">
        <v>0.47522769210746701</v>
      </c>
      <c r="BY621" s="17"/>
      <c r="BZ621" s="17">
        <v>0.59094790146433296</v>
      </c>
      <c r="CA621" s="17">
        <v>0.54575789080151804</v>
      </c>
      <c r="CB621" s="17">
        <v>0.494882575766521</v>
      </c>
      <c r="CC621" s="17">
        <v>0.435305233127119</v>
      </c>
      <c r="CD621" s="17">
        <v>0.39680300185283401</v>
      </c>
      <c r="CE621" s="17">
        <v>0.38395641425669302</v>
      </c>
      <c r="CF621" s="17">
        <v>0.34576415063280602</v>
      </c>
      <c r="CG621" s="17"/>
      <c r="CH621" s="17">
        <v>0.30397049926400999</v>
      </c>
      <c r="CI621" s="17">
        <v>0.34575386104468298</v>
      </c>
      <c r="CJ621" s="17">
        <v>0.50683985391412101</v>
      </c>
      <c r="CK621" s="17">
        <v>0.57568821160768802</v>
      </c>
      <c r="CL621" s="17">
        <v>0.60776951604712803</v>
      </c>
    </row>
    <row r="622" spans="2:90" x14ac:dyDescent="0.3">
      <c r="B622" t="s">
        <v>223</v>
      </c>
      <c r="C622" s="17">
        <v>1.12182147198631E-2</v>
      </c>
      <c r="D622" s="17">
        <v>9.7061504264836299E-3</v>
      </c>
      <c r="E622" s="17">
        <v>1.2784885844148299E-2</v>
      </c>
      <c r="F622" s="17"/>
      <c r="G622" s="17">
        <v>2.9604886610049199E-2</v>
      </c>
      <c r="H622" s="17">
        <v>3.25470761398958E-3</v>
      </c>
      <c r="I622" s="17">
        <v>2.0365117984059398E-2</v>
      </c>
      <c r="J622" s="17">
        <v>9.1603918943217507E-3</v>
      </c>
      <c r="K622" s="17">
        <v>3.6676189851934998E-3</v>
      </c>
      <c r="L622" s="17">
        <v>4.7552876239238297E-3</v>
      </c>
      <c r="M622" s="17"/>
      <c r="N622" s="17">
        <v>1.1650618787948E-2</v>
      </c>
      <c r="O622" s="17">
        <v>1.3898327065549399E-2</v>
      </c>
      <c r="P622" s="17">
        <v>4.7483531928961802E-3</v>
      </c>
      <c r="Q622" s="17">
        <v>1.3775786810574699E-2</v>
      </c>
      <c r="R622" s="17"/>
      <c r="S622" s="17">
        <v>2.1373463448570801E-2</v>
      </c>
      <c r="T622" s="17">
        <v>7.1486490957987396E-3</v>
      </c>
      <c r="U622" s="17">
        <v>1.29654524612603E-2</v>
      </c>
      <c r="V622" s="17">
        <v>5.7241695384351197E-3</v>
      </c>
      <c r="W622" s="17">
        <v>0</v>
      </c>
      <c r="X622" s="17">
        <v>4.2906784911873497E-2</v>
      </c>
      <c r="Y622" s="17">
        <v>1.15433158402816E-2</v>
      </c>
      <c r="Z622" s="17">
        <v>0</v>
      </c>
      <c r="AA622" s="17">
        <v>4.8131187882194098E-3</v>
      </c>
      <c r="AB622" s="17">
        <v>4.7739332879734404E-3</v>
      </c>
      <c r="AC622" s="17">
        <v>0</v>
      </c>
      <c r="AD622" s="17">
        <v>0</v>
      </c>
      <c r="AE622" s="17"/>
      <c r="AF622" s="17">
        <v>9.8244321823242903E-3</v>
      </c>
      <c r="AG622" s="17">
        <v>1.14345097984236E-2</v>
      </c>
      <c r="AH622" s="17">
        <v>3.4686864812077198E-3</v>
      </c>
      <c r="AI622" s="17"/>
      <c r="AJ622" s="17">
        <v>7.1469163663502597E-3</v>
      </c>
      <c r="AK622" s="17">
        <v>1.2437878184801699E-2</v>
      </c>
      <c r="AL622" s="17">
        <v>1.1891189253073199E-2</v>
      </c>
      <c r="AM622" s="17">
        <v>1.2779561870977001E-2</v>
      </c>
      <c r="AN622" s="17">
        <v>1.9542679777039999E-2</v>
      </c>
      <c r="AO622" s="17"/>
      <c r="AP622" s="17">
        <v>1.3573337066373399E-2</v>
      </c>
      <c r="AQ622" s="17">
        <v>1.1892943366174099E-2</v>
      </c>
      <c r="AR622" s="17">
        <v>1.14618994351183E-2</v>
      </c>
      <c r="AS622" s="17">
        <v>6.8111671682977003E-3</v>
      </c>
      <c r="AT622" s="17">
        <v>2.0564453835394899E-2</v>
      </c>
      <c r="AU622" s="17">
        <v>1.03000361418994E-2</v>
      </c>
      <c r="AV622" s="17"/>
      <c r="AW622" s="17">
        <v>0</v>
      </c>
      <c r="AX622" s="17">
        <v>0</v>
      </c>
      <c r="AY622" s="17">
        <v>1.9106773231018101E-2</v>
      </c>
      <c r="AZ622" s="17">
        <v>3.1895277768282097E-2</v>
      </c>
      <c r="BA622" s="17">
        <v>4.5416790615698498E-3</v>
      </c>
      <c r="BB622" s="17">
        <v>2.30681961521279E-2</v>
      </c>
      <c r="BC622" s="17">
        <v>0</v>
      </c>
      <c r="BD622" s="17">
        <v>1.9395584058146901E-2</v>
      </c>
      <c r="BE622" s="17">
        <v>0</v>
      </c>
      <c r="BF622" s="17">
        <v>0</v>
      </c>
      <c r="BG622" s="17">
        <v>0</v>
      </c>
      <c r="BH622" s="17">
        <v>9.9485864133175908E-3</v>
      </c>
      <c r="BI622" s="17">
        <v>2.6434840389293002E-2</v>
      </c>
      <c r="BJ622" s="17">
        <v>0</v>
      </c>
      <c r="BK622" s="17">
        <v>0</v>
      </c>
      <c r="BL622" s="17">
        <v>0</v>
      </c>
      <c r="BM622" s="17"/>
      <c r="BN622" s="17">
        <v>5.9506732584455402E-3</v>
      </c>
      <c r="BO622" s="17">
        <v>1.86587854451776E-2</v>
      </c>
      <c r="BP622" s="17"/>
      <c r="BQ622" s="17">
        <v>1.5201257312302799E-2</v>
      </c>
      <c r="BR622" s="17">
        <v>5.6434177903858102E-3</v>
      </c>
      <c r="BS622" s="17"/>
      <c r="BT622" s="17">
        <v>0</v>
      </c>
      <c r="BU622" s="17"/>
      <c r="BV622" s="17">
        <v>2.0076443728319199E-2</v>
      </c>
      <c r="BW622" s="17">
        <v>1.0292668023196399E-2</v>
      </c>
      <c r="BX622" s="17">
        <v>3.6329321991214899E-3</v>
      </c>
      <c r="BY622" s="17"/>
      <c r="BZ622" s="17">
        <v>0</v>
      </c>
      <c r="CA622" s="17">
        <v>1.70594054138694E-2</v>
      </c>
      <c r="CB622" s="17">
        <v>7.3555306943244598E-3</v>
      </c>
      <c r="CC622" s="17">
        <v>6.9585393258996698E-3</v>
      </c>
      <c r="CD622" s="17">
        <v>1.1439188155838401E-2</v>
      </c>
      <c r="CE622" s="17">
        <v>3.9917336027691904E-3</v>
      </c>
      <c r="CF622" s="17">
        <v>4.72160606580914E-3</v>
      </c>
      <c r="CG622" s="17"/>
      <c r="CH622" s="17">
        <v>5.4447048858436804E-3</v>
      </c>
      <c r="CI622" s="17">
        <v>1.09329268582741E-2</v>
      </c>
      <c r="CJ622" s="17">
        <v>1.3326339103513499E-2</v>
      </c>
      <c r="CK622" s="17">
        <v>3.4017584854917401E-3</v>
      </c>
      <c r="CL622" s="17">
        <v>3.9208026791355703E-2</v>
      </c>
    </row>
    <row r="623" spans="2:90" x14ac:dyDescent="0.3">
      <c r="B623" t="s">
        <v>118</v>
      </c>
      <c r="C623" s="17">
        <v>8.7366507278663595E-3</v>
      </c>
      <c r="D623" s="17">
        <v>1.15711726140354E-2</v>
      </c>
      <c r="E623" s="17">
        <v>6.0357210926237602E-3</v>
      </c>
      <c r="F623" s="17"/>
      <c r="G623" s="17">
        <v>2.4555087808828601E-2</v>
      </c>
      <c r="H623" s="17">
        <v>1.7514210000414501E-2</v>
      </c>
      <c r="I623" s="17">
        <v>8.8738430234670002E-3</v>
      </c>
      <c r="J623" s="17">
        <v>2.7614089392261698E-3</v>
      </c>
      <c r="K623" s="17">
        <v>0</v>
      </c>
      <c r="L623" s="17">
        <v>1.65502240052339E-3</v>
      </c>
      <c r="M623" s="17"/>
      <c r="N623" s="17">
        <v>8.9757608589144094E-3</v>
      </c>
      <c r="O623" s="17">
        <v>8.0920483184387694E-3</v>
      </c>
      <c r="P623" s="17">
        <v>8.2041890673476697E-3</v>
      </c>
      <c r="Q623" s="17">
        <v>7.8448187879120307E-3</v>
      </c>
      <c r="R623" s="17"/>
      <c r="S623" s="17">
        <v>3.7598009004010998E-3</v>
      </c>
      <c r="T623" s="17">
        <v>6.2369399360353798E-3</v>
      </c>
      <c r="U623" s="17">
        <v>1.0224430132088401E-2</v>
      </c>
      <c r="V623" s="17">
        <v>5.2316439085509699E-3</v>
      </c>
      <c r="W623" s="17">
        <v>1.4191376217980599E-2</v>
      </c>
      <c r="X623" s="17">
        <v>0</v>
      </c>
      <c r="Y623" s="17">
        <v>6.8277524150561E-3</v>
      </c>
      <c r="Z623" s="17">
        <v>1.16203626019405E-2</v>
      </c>
      <c r="AA623" s="17">
        <v>4.5649419054400401E-3</v>
      </c>
      <c r="AB623" s="17">
        <v>2.9468680427255301E-2</v>
      </c>
      <c r="AC623" s="17">
        <v>9.3869573440096207E-3</v>
      </c>
      <c r="AD623" s="17">
        <v>1.6278114914823599E-2</v>
      </c>
      <c r="AE623" s="17"/>
      <c r="AF623" s="17">
        <v>6.3160227923935103E-3</v>
      </c>
      <c r="AG623" s="17">
        <v>5.5094110931584199E-3</v>
      </c>
      <c r="AH623" s="17">
        <v>1.7598177826218399E-2</v>
      </c>
      <c r="AI623" s="17"/>
      <c r="AJ623" s="17">
        <v>1.7527490793814301E-3</v>
      </c>
      <c r="AK623" s="17">
        <v>5.4528265187562099E-3</v>
      </c>
      <c r="AL623" s="17">
        <v>0</v>
      </c>
      <c r="AM623" s="17">
        <v>1.2231249250562E-2</v>
      </c>
      <c r="AN623" s="17">
        <v>0</v>
      </c>
      <c r="AO623" s="17"/>
      <c r="AP623" s="17">
        <v>0</v>
      </c>
      <c r="AQ623" s="17">
        <v>5.0211166296596603E-3</v>
      </c>
      <c r="AR623" s="17">
        <v>6.0731294878503296E-3</v>
      </c>
      <c r="AS623" s="17">
        <v>1.1237950719350199E-2</v>
      </c>
      <c r="AT623" s="17">
        <v>1.8585862808332899E-2</v>
      </c>
      <c r="AU623" s="17">
        <v>1.4407279458704E-2</v>
      </c>
      <c r="AV623" s="17"/>
      <c r="AW623" s="17">
        <v>0</v>
      </c>
      <c r="AX623" s="17">
        <v>2.36878138215223E-2</v>
      </c>
      <c r="AY623" s="17">
        <v>0</v>
      </c>
      <c r="AZ623" s="17">
        <v>7.5110396895113202E-3</v>
      </c>
      <c r="BA623" s="17">
        <v>8.1353791796215207E-3</v>
      </c>
      <c r="BB623" s="17">
        <v>1.23900881367575E-2</v>
      </c>
      <c r="BC623" s="17">
        <v>6.1027769187802696E-3</v>
      </c>
      <c r="BD623" s="17">
        <v>7.2332337915870697E-3</v>
      </c>
      <c r="BE623" s="17">
        <v>0</v>
      </c>
      <c r="BF623" s="17">
        <v>0</v>
      </c>
      <c r="BG623" s="17">
        <v>0</v>
      </c>
      <c r="BH623" s="17">
        <v>0</v>
      </c>
      <c r="BI623" s="17">
        <v>2.05707562506669E-2</v>
      </c>
      <c r="BJ623" s="17">
        <v>0</v>
      </c>
      <c r="BK623" s="17">
        <v>0</v>
      </c>
      <c r="BL623" s="17">
        <v>8.3505932078314395E-3</v>
      </c>
      <c r="BM623" s="17"/>
      <c r="BN623" s="17">
        <v>4.1007558356315902E-3</v>
      </c>
      <c r="BO623" s="17">
        <v>1.52685172824511E-2</v>
      </c>
      <c r="BP623" s="17"/>
      <c r="BQ623" s="17">
        <v>0</v>
      </c>
      <c r="BR623" s="17">
        <v>1.89865820994361E-2</v>
      </c>
      <c r="BS623" s="17"/>
      <c r="BT623" s="17">
        <v>8.6914815599189107E-3</v>
      </c>
      <c r="BU623" s="17"/>
      <c r="BV623" s="17">
        <v>1.51322244244926E-2</v>
      </c>
      <c r="BW623" s="17">
        <v>1.8827816787902501E-2</v>
      </c>
      <c r="BX623" s="17">
        <v>3.38749959041922E-3</v>
      </c>
      <c r="BY623" s="17"/>
      <c r="BZ623" s="17">
        <v>9.76735145430291E-3</v>
      </c>
      <c r="CA623" s="17">
        <v>3.2402528532782999E-3</v>
      </c>
      <c r="CB623" s="17">
        <v>1.10906873249625E-2</v>
      </c>
      <c r="CC623" s="17">
        <v>8.0627809317203002E-3</v>
      </c>
      <c r="CD623" s="17">
        <v>0</v>
      </c>
      <c r="CE623" s="17">
        <v>0</v>
      </c>
      <c r="CF623" s="17">
        <v>1.6455393578634299E-2</v>
      </c>
      <c r="CG623" s="17"/>
      <c r="CH623" s="17">
        <v>3.6541944235743799E-3</v>
      </c>
      <c r="CI623" s="17">
        <v>8.5894950736080302E-3</v>
      </c>
      <c r="CJ623" s="17">
        <v>7.72058559520833E-3</v>
      </c>
      <c r="CK623" s="17">
        <v>1.6892159855202999E-2</v>
      </c>
      <c r="CL623" s="17">
        <v>0</v>
      </c>
    </row>
    <row r="624" spans="2:90" x14ac:dyDescent="0.3">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row>
    <row r="625" spans="2:90" x14ac:dyDescent="0.3">
      <c r="B625" s="6" t="s">
        <v>308</v>
      </c>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row>
    <row r="626" spans="2:90" x14ac:dyDescent="0.3">
      <c r="B626" s="24" t="s">
        <v>110</v>
      </c>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row>
    <row r="627" spans="2:90" x14ac:dyDescent="0.3">
      <c r="B627" t="s">
        <v>296</v>
      </c>
      <c r="C627" s="17">
        <v>2.2559289305680099E-2</v>
      </c>
      <c r="D627" s="17">
        <v>2.6160820364052598E-2</v>
      </c>
      <c r="E627" s="17">
        <v>1.9218332003556101E-2</v>
      </c>
      <c r="F627" s="17"/>
      <c r="G627" s="17">
        <v>4.6296558566458798E-2</v>
      </c>
      <c r="H627" s="17">
        <v>2.4283559016114599E-2</v>
      </c>
      <c r="I627" s="17">
        <v>1.69695783977163E-2</v>
      </c>
      <c r="J627" s="17">
        <v>2.1757716303582201E-2</v>
      </c>
      <c r="K627" s="17">
        <v>1.7189751749398002E-2</v>
      </c>
      <c r="L627" s="17">
        <v>1.42115145185232E-2</v>
      </c>
      <c r="M627" s="17"/>
      <c r="N627" s="17">
        <v>2.0527575310366902E-2</v>
      </c>
      <c r="O627" s="17">
        <v>1.18263959881362E-2</v>
      </c>
      <c r="P627" s="17">
        <v>1.98434062910526E-2</v>
      </c>
      <c r="Q627" s="17">
        <v>3.8505790202167399E-2</v>
      </c>
      <c r="R627" s="17"/>
      <c r="S627" s="17">
        <v>4.1111109047340402E-2</v>
      </c>
      <c r="T627" s="17">
        <v>2.2484896715283101E-2</v>
      </c>
      <c r="U627" s="17">
        <v>2.26996197613809E-2</v>
      </c>
      <c r="V627" s="17">
        <v>4.1585121606744404E-3</v>
      </c>
      <c r="W627" s="17">
        <v>2.0839561202446202E-2</v>
      </c>
      <c r="X627" s="17">
        <v>0</v>
      </c>
      <c r="Y627" s="17">
        <v>2.28123398944058E-2</v>
      </c>
      <c r="Z627" s="17">
        <v>0</v>
      </c>
      <c r="AA627" s="17">
        <v>4.8204263106137901E-2</v>
      </c>
      <c r="AB627" s="17">
        <v>2.4185158949188199E-2</v>
      </c>
      <c r="AC627" s="17">
        <v>1.8112852231070498E-2</v>
      </c>
      <c r="AD627" s="17">
        <v>0</v>
      </c>
      <c r="AE627" s="17"/>
      <c r="AF627" s="17">
        <v>2.18164867971074E-2</v>
      </c>
      <c r="AG627" s="17">
        <v>2.74198821459695E-2</v>
      </c>
      <c r="AH627" s="17">
        <v>3.3659233342103801E-3</v>
      </c>
      <c r="AI627" s="17"/>
      <c r="AJ627" s="17">
        <v>2.5299638248319899E-2</v>
      </c>
      <c r="AK627" s="17">
        <v>1.7935369529303202E-2</v>
      </c>
      <c r="AL627" s="17">
        <v>1.0857507160108901E-2</v>
      </c>
      <c r="AM627" s="17">
        <v>3.9365410023815398E-2</v>
      </c>
      <c r="AN627" s="17">
        <v>3.7177628931121198E-2</v>
      </c>
      <c r="AO627" s="17"/>
      <c r="AP627" s="17">
        <v>1.7229283892466401E-2</v>
      </c>
      <c r="AQ627" s="17">
        <v>3.8412716178884497E-2</v>
      </c>
      <c r="AR627" s="17">
        <v>1.5794847195767799E-2</v>
      </c>
      <c r="AS627" s="17">
        <v>2.34057932466918E-2</v>
      </c>
      <c r="AT627" s="17">
        <v>3.9873042176222E-2</v>
      </c>
      <c r="AU627" s="17">
        <v>1.53270874863271E-2</v>
      </c>
      <c r="AV627" s="17"/>
      <c r="AW627" s="17">
        <v>0.14689424030576401</v>
      </c>
      <c r="AX627" s="17">
        <v>6.2313449802377498E-2</v>
      </c>
      <c r="AY627" s="17">
        <v>7.0771920992289301E-3</v>
      </c>
      <c r="AZ627" s="17">
        <v>2.2740531257828999E-2</v>
      </c>
      <c r="BA627" s="17">
        <v>2.6655604236702001E-2</v>
      </c>
      <c r="BB627" s="17">
        <v>2.2920179480832699E-2</v>
      </c>
      <c r="BC627" s="17">
        <v>0</v>
      </c>
      <c r="BD627" s="17">
        <v>1.9203936999291099E-2</v>
      </c>
      <c r="BE627" s="17">
        <v>3.3998810751090902E-2</v>
      </c>
      <c r="BF627" s="17">
        <v>1.06662742524167E-2</v>
      </c>
      <c r="BG627" s="17">
        <v>1.3257449035757001E-2</v>
      </c>
      <c r="BH627" s="17">
        <v>2.6385049827507799E-2</v>
      </c>
      <c r="BI627" s="17">
        <v>0</v>
      </c>
      <c r="BJ627" s="17">
        <v>0</v>
      </c>
      <c r="BK627" s="17">
        <v>0</v>
      </c>
      <c r="BL627" s="17">
        <v>6.01190930715182E-2</v>
      </c>
      <c r="BM627" s="17"/>
      <c r="BN627" s="17">
        <v>2.45851282792862E-2</v>
      </c>
      <c r="BO627" s="17">
        <v>2.0087538767327998E-2</v>
      </c>
      <c r="BP627" s="17"/>
      <c r="BQ627" s="17">
        <v>1.3131066324433401E-2</v>
      </c>
      <c r="BR627" s="17">
        <v>1.9210579460048099E-2</v>
      </c>
      <c r="BS627" s="17"/>
      <c r="BT627" s="17">
        <v>1.92537735707549E-2</v>
      </c>
      <c r="BU627" s="17"/>
      <c r="BV627" s="17">
        <v>2.68279394790161E-2</v>
      </c>
      <c r="BW627" s="17">
        <v>2.0462700783171601E-2</v>
      </c>
      <c r="BX627" s="17">
        <v>2.0113395705785402E-2</v>
      </c>
      <c r="BY627" s="17"/>
      <c r="BZ627" s="17">
        <v>6.6404843400520205E-2</v>
      </c>
      <c r="CA627" s="17">
        <v>2.7546718187306599E-2</v>
      </c>
      <c r="CB627" s="17">
        <v>1.37573662536635E-2</v>
      </c>
      <c r="CC627" s="17">
        <v>2.16244414530808E-2</v>
      </c>
      <c r="CD627" s="17">
        <v>8.4166612860470998E-3</v>
      </c>
      <c r="CE627" s="17">
        <v>1.6662123354804201E-2</v>
      </c>
      <c r="CF627" s="17">
        <v>3.2456351856638803E-2</v>
      </c>
      <c r="CG627" s="17"/>
      <c r="CH627" s="17">
        <v>8.0740719080556106E-2</v>
      </c>
      <c r="CI627" s="17">
        <v>1.2870486683088001E-3</v>
      </c>
      <c r="CJ627" s="17">
        <v>1.23484362242695E-2</v>
      </c>
      <c r="CK627" s="17">
        <v>4.98248588845061E-2</v>
      </c>
      <c r="CL627" s="17">
        <v>6.5285842138755407E-2</v>
      </c>
    </row>
    <row r="628" spans="2:90" x14ac:dyDescent="0.3">
      <c r="B628" t="s">
        <v>297</v>
      </c>
      <c r="C628" s="17">
        <v>5.36381855101851E-2</v>
      </c>
      <c r="D628" s="17">
        <v>5.2183726570194697E-2</v>
      </c>
      <c r="E628" s="17">
        <v>5.5484822586318698E-2</v>
      </c>
      <c r="F628" s="17"/>
      <c r="G628" s="17">
        <v>7.8593713067376295E-2</v>
      </c>
      <c r="H628" s="17">
        <v>7.2497733584934707E-2</v>
      </c>
      <c r="I628" s="17">
        <v>7.6947685422675702E-2</v>
      </c>
      <c r="J628" s="17">
        <v>2.63152893118123E-2</v>
      </c>
      <c r="K628" s="17">
        <v>3.9610097406480402E-2</v>
      </c>
      <c r="L628" s="17">
        <v>3.4151047591651197E-2</v>
      </c>
      <c r="M628" s="17"/>
      <c r="N628" s="17">
        <v>5.1681334483162901E-2</v>
      </c>
      <c r="O628" s="17">
        <v>6.6509905136466901E-2</v>
      </c>
      <c r="P628" s="17">
        <v>4.1297261053793201E-2</v>
      </c>
      <c r="Q628" s="17">
        <v>5.37832213219612E-2</v>
      </c>
      <c r="R628" s="17"/>
      <c r="S628" s="17">
        <v>2.55992781656161E-2</v>
      </c>
      <c r="T628" s="17">
        <v>5.4408263259890101E-2</v>
      </c>
      <c r="U628" s="17">
        <v>5.8080454143436697E-2</v>
      </c>
      <c r="V628" s="17">
        <v>3.9937011405695E-2</v>
      </c>
      <c r="W628" s="17">
        <v>6.9823864302176505E-2</v>
      </c>
      <c r="X628" s="17">
        <v>4.8164686910492201E-2</v>
      </c>
      <c r="Y628" s="17">
        <v>7.9048953871813807E-2</v>
      </c>
      <c r="Z628" s="17">
        <v>7.12151252143403E-2</v>
      </c>
      <c r="AA628" s="17">
        <v>7.16855058916233E-2</v>
      </c>
      <c r="AB628" s="17">
        <v>5.1599067880887098E-2</v>
      </c>
      <c r="AC628" s="17">
        <v>2.3673464083860601E-2</v>
      </c>
      <c r="AD628" s="17">
        <v>8.7907000474326299E-2</v>
      </c>
      <c r="AE628" s="17"/>
      <c r="AF628" s="17">
        <v>4.58873760102032E-2</v>
      </c>
      <c r="AG628" s="17">
        <v>5.7590921269745798E-2</v>
      </c>
      <c r="AH628" s="17">
        <v>3.6358225445584799E-2</v>
      </c>
      <c r="AI628" s="17"/>
      <c r="AJ628" s="17">
        <v>4.14092373272609E-2</v>
      </c>
      <c r="AK628" s="17">
        <v>6.2962615701599306E-2</v>
      </c>
      <c r="AL628" s="17">
        <v>4.7564198006372599E-2</v>
      </c>
      <c r="AM628" s="17">
        <v>5.1549319377182198E-2</v>
      </c>
      <c r="AN628" s="17">
        <v>4.8561407981561E-2</v>
      </c>
      <c r="AO628" s="17"/>
      <c r="AP628" s="17">
        <v>6.2528601923890398E-2</v>
      </c>
      <c r="AQ628" s="17">
        <v>5.4777991226608397E-2</v>
      </c>
      <c r="AR628" s="17">
        <v>3.5474748794760202E-2</v>
      </c>
      <c r="AS628" s="17">
        <v>4.4100162830124599E-2</v>
      </c>
      <c r="AT628" s="17">
        <v>8.2494789123390699E-2</v>
      </c>
      <c r="AU628" s="17">
        <v>3.8370678880942297E-2</v>
      </c>
      <c r="AV628" s="17"/>
      <c r="AW628" s="17">
        <v>4.8533099071081998E-2</v>
      </c>
      <c r="AX628" s="17">
        <v>8.5457694890236705E-2</v>
      </c>
      <c r="AY628" s="17">
        <v>7.2558746222538106E-2</v>
      </c>
      <c r="AZ628" s="17">
        <v>7.2752101230649499E-2</v>
      </c>
      <c r="BA628" s="17">
        <v>6.7741618263154099E-2</v>
      </c>
      <c r="BB628" s="17">
        <v>3.3062674649717502E-2</v>
      </c>
      <c r="BC628" s="17">
        <v>4.0688897686939299E-2</v>
      </c>
      <c r="BD628" s="17">
        <v>5.73764608900212E-2</v>
      </c>
      <c r="BE628" s="17">
        <v>2.5288495308860601E-2</v>
      </c>
      <c r="BF628" s="17">
        <v>6.0192030412224602E-2</v>
      </c>
      <c r="BG628" s="17">
        <v>5.99953581397452E-2</v>
      </c>
      <c r="BH628" s="17">
        <v>5.0198091923653002E-2</v>
      </c>
      <c r="BI628" s="17">
        <v>9.5083771302710701E-2</v>
      </c>
      <c r="BJ628" s="17">
        <v>4.3344739494778801E-2</v>
      </c>
      <c r="BK628" s="17">
        <v>3.9442553527488898E-2</v>
      </c>
      <c r="BL628" s="17">
        <v>2.0005287877699E-2</v>
      </c>
      <c r="BM628" s="17"/>
      <c r="BN628" s="17">
        <v>5.0737936877365497E-2</v>
      </c>
      <c r="BO628" s="17">
        <v>5.84233250823969E-2</v>
      </c>
      <c r="BP628" s="17"/>
      <c r="BQ628" s="17">
        <v>6.5310699125059907E-2</v>
      </c>
      <c r="BR628" s="17">
        <v>7.6451447687683902E-2</v>
      </c>
      <c r="BS628" s="17"/>
      <c r="BT628" s="17">
        <v>7.7338918805029896E-2</v>
      </c>
      <c r="BU628" s="17"/>
      <c r="BV628" s="17">
        <v>6.5870608926601196E-2</v>
      </c>
      <c r="BW628" s="17">
        <v>7.8765763043811707E-2</v>
      </c>
      <c r="BX628" s="17">
        <v>4.1933025935661401E-2</v>
      </c>
      <c r="BY628" s="17"/>
      <c r="BZ628" s="17">
        <v>2.4144583326649101E-2</v>
      </c>
      <c r="CA628" s="17">
        <v>5.50251530305923E-2</v>
      </c>
      <c r="CB628" s="17">
        <v>7.6028379829601797E-2</v>
      </c>
      <c r="CC628" s="17">
        <v>5.2172359271989002E-2</v>
      </c>
      <c r="CD628" s="17">
        <v>7.4589198159183301E-2</v>
      </c>
      <c r="CE628" s="17">
        <v>5.0610120080647997E-2</v>
      </c>
      <c r="CF628" s="17">
        <v>4.0567189508496297E-2</v>
      </c>
      <c r="CG628" s="17"/>
      <c r="CH628" s="17">
        <v>6.5147768563060607E-2</v>
      </c>
      <c r="CI628" s="17">
        <v>6.3143746461548703E-2</v>
      </c>
      <c r="CJ628" s="17">
        <v>4.6932852293791703E-2</v>
      </c>
      <c r="CK628" s="17">
        <v>5.0629506929437303E-2</v>
      </c>
      <c r="CL628" s="17">
        <v>1.04811218407849E-2</v>
      </c>
    </row>
    <row r="629" spans="2:90" x14ac:dyDescent="0.3">
      <c r="B629" t="s">
        <v>220</v>
      </c>
      <c r="C629" s="17">
        <v>0.20260501045937601</v>
      </c>
      <c r="D629" s="17">
        <v>0.224997973283321</v>
      </c>
      <c r="E629" s="17">
        <v>0.18032333339201401</v>
      </c>
      <c r="F629" s="17"/>
      <c r="G629" s="17">
        <v>0.23654191467909999</v>
      </c>
      <c r="H629" s="17">
        <v>0.23161906568690399</v>
      </c>
      <c r="I629" s="17">
        <v>0.17124347567541801</v>
      </c>
      <c r="J629" s="17">
        <v>0.15907175028852699</v>
      </c>
      <c r="K629" s="17">
        <v>0.18597842563186401</v>
      </c>
      <c r="L629" s="17">
        <v>0.228523785933269</v>
      </c>
      <c r="M629" s="17"/>
      <c r="N629" s="17">
        <v>0.199939427859817</v>
      </c>
      <c r="O629" s="17">
        <v>0.170244598234671</v>
      </c>
      <c r="P629" s="17">
        <v>0.25343807649174399</v>
      </c>
      <c r="Q629" s="17">
        <v>0.19452725824009801</v>
      </c>
      <c r="R629" s="17"/>
      <c r="S629" s="17">
        <v>0.257547955171742</v>
      </c>
      <c r="T629" s="17">
        <v>0.15879276656414501</v>
      </c>
      <c r="U629" s="17">
        <v>0.24203887449966599</v>
      </c>
      <c r="V629" s="17">
        <v>0.23257440061429199</v>
      </c>
      <c r="W629" s="17">
        <v>0.193028037987649</v>
      </c>
      <c r="X629" s="17">
        <v>0.20728489722325599</v>
      </c>
      <c r="Y629" s="17">
        <v>0.22184859757542399</v>
      </c>
      <c r="Z629" s="17">
        <v>0.13240489508939199</v>
      </c>
      <c r="AA629" s="17">
        <v>0.192216642551509</v>
      </c>
      <c r="AB629" s="17">
        <v>0.15728132315506099</v>
      </c>
      <c r="AC629" s="17">
        <v>0.228773255093603</v>
      </c>
      <c r="AD629" s="17">
        <v>0.122003848331181</v>
      </c>
      <c r="AE629" s="17"/>
      <c r="AF629" s="17">
        <v>0.192592581089856</v>
      </c>
      <c r="AG629" s="17">
        <v>0.20118217092652199</v>
      </c>
      <c r="AH629" s="17">
        <v>0.24419885249232801</v>
      </c>
      <c r="AI629" s="17"/>
      <c r="AJ629" s="17">
        <v>0.22039299783087099</v>
      </c>
      <c r="AK629" s="17">
        <v>0.207165655868258</v>
      </c>
      <c r="AL629" s="17">
        <v>0.20934859978495901</v>
      </c>
      <c r="AM629" s="17">
        <v>0.177716660312632</v>
      </c>
      <c r="AN629" s="17">
        <v>0.23101908786070899</v>
      </c>
      <c r="AO629" s="17"/>
      <c r="AP629" s="17">
        <v>0.20741166828733601</v>
      </c>
      <c r="AQ629" s="17">
        <v>0.209725455691362</v>
      </c>
      <c r="AR629" s="17">
        <v>0.18894153958725099</v>
      </c>
      <c r="AS629" s="17">
        <v>0.19251455760687</v>
      </c>
      <c r="AT629" s="17">
        <v>0.225664860115455</v>
      </c>
      <c r="AU629" s="17">
        <v>0.19455223831073801</v>
      </c>
      <c r="AV629" s="17"/>
      <c r="AW629" s="17">
        <v>0.14417748176821099</v>
      </c>
      <c r="AX629" s="17">
        <v>0.15837063432129</v>
      </c>
      <c r="AY629" s="17">
        <v>0.19578098141895001</v>
      </c>
      <c r="AZ629" s="17">
        <v>0.144216148431205</v>
      </c>
      <c r="BA629" s="17">
        <v>0.21372778774100201</v>
      </c>
      <c r="BB629" s="17">
        <v>0.213313302007022</v>
      </c>
      <c r="BC629" s="17">
        <v>0.22559744163846401</v>
      </c>
      <c r="BD629" s="17">
        <v>0.21694986224816601</v>
      </c>
      <c r="BE629" s="17">
        <v>0.201106239234391</v>
      </c>
      <c r="BF629" s="17">
        <v>0.223471016813937</v>
      </c>
      <c r="BG629" s="17">
        <v>0.216125189277208</v>
      </c>
      <c r="BH629" s="17">
        <v>0.20776537225214001</v>
      </c>
      <c r="BI629" s="17">
        <v>0.173584493183849</v>
      </c>
      <c r="BJ629" s="17">
        <v>0.19755675502013001</v>
      </c>
      <c r="BK629" s="17">
        <v>0.27234027907687602</v>
      </c>
      <c r="BL629" s="17">
        <v>0.185159667597558</v>
      </c>
      <c r="BM629" s="17"/>
      <c r="BN629" s="17">
        <v>0.20713104766194401</v>
      </c>
      <c r="BO629" s="17">
        <v>0.193807480544509</v>
      </c>
      <c r="BP629" s="17"/>
      <c r="BQ629" s="17">
        <v>0.20665944161413399</v>
      </c>
      <c r="BR629" s="17">
        <v>0.221160084429639</v>
      </c>
      <c r="BS629" s="17"/>
      <c r="BT629" s="17">
        <v>0.177599954048999</v>
      </c>
      <c r="BU629" s="17"/>
      <c r="BV629" s="17">
        <v>0.19286709179233699</v>
      </c>
      <c r="BW629" s="17">
        <v>0.225659541520771</v>
      </c>
      <c r="BX629" s="17">
        <v>0.19920400035702199</v>
      </c>
      <c r="BY629" s="17"/>
      <c r="BZ629" s="17">
        <v>9.5682620856679598E-2</v>
      </c>
      <c r="CA629" s="17">
        <v>0.173154178518443</v>
      </c>
      <c r="CB629" s="17">
        <v>0.195155661795411</v>
      </c>
      <c r="CC629" s="17">
        <v>0.193715246779539</v>
      </c>
      <c r="CD629" s="17">
        <v>0.22923193808916301</v>
      </c>
      <c r="CE629" s="17">
        <v>0.26719444684555199</v>
      </c>
      <c r="CF629" s="17">
        <v>0.21318640802498501</v>
      </c>
      <c r="CG629" s="17"/>
      <c r="CH629" s="17">
        <v>0.29246680771374101</v>
      </c>
      <c r="CI629" s="17">
        <v>0.23811744642029301</v>
      </c>
      <c r="CJ629" s="17">
        <v>0.18713572571336601</v>
      </c>
      <c r="CK629" s="17">
        <v>0.118710493347115</v>
      </c>
      <c r="CL629" s="17">
        <v>0.122640444666934</v>
      </c>
    </row>
    <row r="630" spans="2:90" x14ac:dyDescent="0.3">
      <c r="B630" t="s">
        <v>298</v>
      </c>
      <c r="C630" s="17">
        <v>0.40544600546218301</v>
      </c>
      <c r="D630" s="17">
        <v>0.41477736041392599</v>
      </c>
      <c r="E630" s="17">
        <v>0.397430922442299</v>
      </c>
      <c r="F630" s="17"/>
      <c r="G630" s="17">
        <v>0.32379587693351902</v>
      </c>
      <c r="H630" s="17">
        <v>0.39440777841140701</v>
      </c>
      <c r="I630" s="17">
        <v>0.390797079678883</v>
      </c>
      <c r="J630" s="17">
        <v>0.43958637437508802</v>
      </c>
      <c r="K630" s="17">
        <v>0.436982634579132</v>
      </c>
      <c r="L630" s="17">
        <v>0.431835353405291</v>
      </c>
      <c r="M630" s="17"/>
      <c r="N630" s="17">
        <v>0.444028510049432</v>
      </c>
      <c r="O630" s="17">
        <v>0.40469575067376501</v>
      </c>
      <c r="P630" s="17">
        <v>0.37927903210807201</v>
      </c>
      <c r="Q630" s="17">
        <v>0.38732114498583498</v>
      </c>
      <c r="R630" s="17"/>
      <c r="S630" s="17">
        <v>0.380976497129146</v>
      </c>
      <c r="T630" s="17">
        <v>0.42620972069469698</v>
      </c>
      <c r="U630" s="17">
        <v>0.33736439613482599</v>
      </c>
      <c r="V630" s="17">
        <v>0.45007180872903002</v>
      </c>
      <c r="W630" s="17">
        <v>0.420757214139859</v>
      </c>
      <c r="X630" s="17">
        <v>0.46627469546967698</v>
      </c>
      <c r="Y630" s="17">
        <v>0.378134125740477</v>
      </c>
      <c r="Z630" s="17">
        <v>0.35878307562743</v>
      </c>
      <c r="AA630" s="17">
        <v>0.35753346891591697</v>
      </c>
      <c r="AB630" s="17">
        <v>0.44626752939369302</v>
      </c>
      <c r="AC630" s="17">
        <v>0.39095539306847799</v>
      </c>
      <c r="AD630" s="17">
        <v>0.47238339512403998</v>
      </c>
      <c r="AE630" s="17"/>
      <c r="AF630" s="17">
        <v>0.41538393807185697</v>
      </c>
      <c r="AG630" s="17">
        <v>0.410035039496499</v>
      </c>
      <c r="AH630" s="17">
        <v>0.39001788478976401</v>
      </c>
      <c r="AI630" s="17"/>
      <c r="AJ630" s="17">
        <v>0.41407479887156801</v>
      </c>
      <c r="AK630" s="17">
        <v>0.41244445049514</v>
      </c>
      <c r="AL630" s="17">
        <v>0.45725429624606501</v>
      </c>
      <c r="AM630" s="17">
        <v>0.376890374735671</v>
      </c>
      <c r="AN630" s="17">
        <v>0.41598516254245499</v>
      </c>
      <c r="AO630" s="17"/>
      <c r="AP630" s="17">
        <v>0.42608010128912499</v>
      </c>
      <c r="AQ630" s="17">
        <v>0.42055626476108598</v>
      </c>
      <c r="AR630" s="17">
        <v>0.43412016497040701</v>
      </c>
      <c r="AS630" s="17">
        <v>0.36950874629838398</v>
      </c>
      <c r="AT630" s="17">
        <v>0.34816858635401698</v>
      </c>
      <c r="AU630" s="17">
        <v>0.44184695522562101</v>
      </c>
      <c r="AV630" s="17"/>
      <c r="AW630" s="17">
        <v>0.26112378933935498</v>
      </c>
      <c r="AX630" s="17">
        <v>0.29108971971206798</v>
      </c>
      <c r="AY630" s="17">
        <v>0.41314639841727302</v>
      </c>
      <c r="AZ630" s="17">
        <v>0.40826074900804499</v>
      </c>
      <c r="BA630" s="17">
        <v>0.37018254236049603</v>
      </c>
      <c r="BB630" s="17">
        <v>0.36344683820130302</v>
      </c>
      <c r="BC630" s="17">
        <v>0.41007833355557399</v>
      </c>
      <c r="BD630" s="17">
        <v>0.43627899189710601</v>
      </c>
      <c r="BE630" s="17">
        <v>0.42955873560848501</v>
      </c>
      <c r="BF630" s="17">
        <v>0.47299063886937198</v>
      </c>
      <c r="BG630" s="17">
        <v>0.43061219943922302</v>
      </c>
      <c r="BH630" s="17">
        <v>0.40442586484262799</v>
      </c>
      <c r="BI630" s="17">
        <v>0.46849694261935299</v>
      </c>
      <c r="BJ630" s="17">
        <v>0.47924769837459402</v>
      </c>
      <c r="BK630" s="17">
        <v>0.50349375419080999</v>
      </c>
      <c r="BL630" s="17">
        <v>0.44619219613463401</v>
      </c>
      <c r="BM630" s="17"/>
      <c r="BN630" s="17">
        <v>0.41278671151535701</v>
      </c>
      <c r="BO630" s="17">
        <v>0.39666019972440503</v>
      </c>
      <c r="BP630" s="17"/>
      <c r="BQ630" s="17">
        <v>0.43867739425709201</v>
      </c>
      <c r="BR630" s="17">
        <v>0.35121993780623001</v>
      </c>
      <c r="BS630" s="17"/>
      <c r="BT630" s="17">
        <v>0.43289134733505902</v>
      </c>
      <c r="BU630" s="17"/>
      <c r="BV630" s="17">
        <v>0.38340076232068498</v>
      </c>
      <c r="BW630" s="17">
        <v>0.38053705175964597</v>
      </c>
      <c r="BX630" s="17">
        <v>0.43083555416715702</v>
      </c>
      <c r="BY630" s="17"/>
      <c r="BZ630" s="17">
        <v>0.33167265443840199</v>
      </c>
      <c r="CA630" s="17">
        <v>0.355441488938396</v>
      </c>
      <c r="CB630" s="17">
        <v>0.34542855005917</v>
      </c>
      <c r="CC630" s="17">
        <v>0.46742467841329999</v>
      </c>
      <c r="CD630" s="17">
        <v>0.42224228364319299</v>
      </c>
      <c r="CE630" s="17">
        <v>0.42337657033338499</v>
      </c>
      <c r="CF630" s="17">
        <v>0.481973583769715</v>
      </c>
      <c r="CG630" s="17"/>
      <c r="CH630" s="17">
        <v>0.34676476479477297</v>
      </c>
      <c r="CI630" s="17">
        <v>0.45042969674267902</v>
      </c>
      <c r="CJ630" s="17">
        <v>0.43162678395575299</v>
      </c>
      <c r="CK630" s="17">
        <v>0.31979166084518901</v>
      </c>
      <c r="CL630" s="17">
        <v>0.22465141868243199</v>
      </c>
    </row>
    <row r="631" spans="2:90" x14ac:dyDescent="0.3">
      <c r="B631" t="s">
        <v>299</v>
      </c>
      <c r="C631" s="17">
        <v>0.23555893695420699</v>
      </c>
      <c r="D631" s="17">
        <v>0.22530086812664701</v>
      </c>
      <c r="E631" s="17">
        <v>0.244595542004762</v>
      </c>
      <c r="F631" s="17"/>
      <c r="G631" s="17">
        <v>0.26430509498249599</v>
      </c>
      <c r="H631" s="17">
        <v>0.20920687521203099</v>
      </c>
      <c r="I631" s="17">
        <v>0.27033049928115599</v>
      </c>
      <c r="J631" s="17">
        <v>0.26554230362827502</v>
      </c>
      <c r="K631" s="17">
        <v>0.25295327493632103</v>
      </c>
      <c r="L631" s="17">
        <v>0.17351535744125901</v>
      </c>
      <c r="M631" s="17"/>
      <c r="N631" s="17">
        <v>0.23807645871171601</v>
      </c>
      <c r="O631" s="17">
        <v>0.27645111985193299</v>
      </c>
      <c r="P631" s="17">
        <v>0.222757347295195</v>
      </c>
      <c r="Q631" s="17">
        <v>0.20210644396431601</v>
      </c>
      <c r="R631" s="17"/>
      <c r="S631" s="17">
        <v>0.22924181944654601</v>
      </c>
      <c r="T631" s="17">
        <v>0.25084160283352303</v>
      </c>
      <c r="U631" s="17">
        <v>0.246097787527709</v>
      </c>
      <c r="V631" s="17">
        <v>0.18227099857255699</v>
      </c>
      <c r="W631" s="17">
        <v>0.22055886696687901</v>
      </c>
      <c r="X631" s="17">
        <v>0.17748186646519401</v>
      </c>
      <c r="Y631" s="17">
        <v>0.219595745272124</v>
      </c>
      <c r="Z631" s="17">
        <v>0.351907212383127</v>
      </c>
      <c r="AA631" s="17">
        <v>0.270286879930139</v>
      </c>
      <c r="AB631" s="17">
        <v>0.225106738556831</v>
      </c>
      <c r="AC631" s="17">
        <v>0.27416445182613502</v>
      </c>
      <c r="AD631" s="17">
        <v>0.26622067700146301</v>
      </c>
      <c r="AE631" s="17"/>
      <c r="AF631" s="17">
        <v>0.23615568041597601</v>
      </c>
      <c r="AG631" s="17">
        <v>0.239541104216526</v>
      </c>
      <c r="AH631" s="17">
        <v>0.21287459049565299</v>
      </c>
      <c r="AI631" s="17"/>
      <c r="AJ631" s="17">
        <v>0.22857685534264399</v>
      </c>
      <c r="AK631" s="17">
        <v>0.22938500184359101</v>
      </c>
      <c r="AL631" s="17">
        <v>0.21595057587274</v>
      </c>
      <c r="AM631" s="17">
        <v>0.28341148869965099</v>
      </c>
      <c r="AN631" s="17">
        <v>0.19865816510652601</v>
      </c>
      <c r="AO631" s="17"/>
      <c r="AP631" s="17">
        <v>0.22674062094172201</v>
      </c>
      <c r="AQ631" s="17">
        <v>0.21396190862262601</v>
      </c>
      <c r="AR631" s="17">
        <v>0.23990354496963701</v>
      </c>
      <c r="AS631" s="17">
        <v>0.28112593026132798</v>
      </c>
      <c r="AT631" s="17">
        <v>0.24015242915375401</v>
      </c>
      <c r="AU631" s="17">
        <v>0.21927742745370099</v>
      </c>
      <c r="AV631" s="17"/>
      <c r="AW631" s="17">
        <v>0.253532491278537</v>
      </c>
      <c r="AX631" s="17">
        <v>0.238684754495749</v>
      </c>
      <c r="AY631" s="17">
        <v>0.16829279138457301</v>
      </c>
      <c r="AZ631" s="17">
        <v>0.202618857052658</v>
      </c>
      <c r="BA631" s="17">
        <v>0.22467056446984701</v>
      </c>
      <c r="BB631" s="17">
        <v>0.246757939194237</v>
      </c>
      <c r="BC631" s="17">
        <v>0.27971635542522</v>
      </c>
      <c r="BD631" s="17">
        <v>0.22406932649339001</v>
      </c>
      <c r="BE631" s="17">
        <v>0.27653521828448901</v>
      </c>
      <c r="BF631" s="17">
        <v>0.18044382676034201</v>
      </c>
      <c r="BG631" s="17">
        <v>0.234668169094881</v>
      </c>
      <c r="BH631" s="17">
        <v>0.28218358170479702</v>
      </c>
      <c r="BI631" s="17">
        <v>0.25059396839451797</v>
      </c>
      <c r="BJ631" s="17">
        <v>0.24613517177687</v>
      </c>
      <c r="BK631" s="17">
        <v>0.18472341320482399</v>
      </c>
      <c r="BL631" s="17">
        <v>0.26898234802986498</v>
      </c>
      <c r="BM631" s="17"/>
      <c r="BN631" s="17">
        <v>0.22982198066638501</v>
      </c>
      <c r="BO631" s="17">
        <v>0.244744055803226</v>
      </c>
      <c r="BP631" s="17"/>
      <c r="BQ631" s="17">
        <v>0.21554982307864801</v>
      </c>
      <c r="BR631" s="17">
        <v>0.248972585362983</v>
      </c>
      <c r="BS631" s="17"/>
      <c r="BT631" s="17">
        <v>0.25696117456780698</v>
      </c>
      <c r="BU631" s="17"/>
      <c r="BV631" s="17">
        <v>0.17525750434962101</v>
      </c>
      <c r="BW631" s="17">
        <v>0.22259329451192</v>
      </c>
      <c r="BX631" s="17">
        <v>0.26432561925647302</v>
      </c>
      <c r="BY631" s="17"/>
      <c r="BZ631" s="17">
        <v>0.352888720188206</v>
      </c>
      <c r="CA631" s="17">
        <v>0.287978228704589</v>
      </c>
      <c r="CB631" s="17">
        <v>0.25310018612638802</v>
      </c>
      <c r="CC631" s="17">
        <v>0.21688766272512799</v>
      </c>
      <c r="CD631" s="17">
        <v>0.20341469960595401</v>
      </c>
      <c r="CE631" s="17">
        <v>0.21339431200547801</v>
      </c>
      <c r="CF631" s="17">
        <v>0.19602209933288101</v>
      </c>
      <c r="CG631" s="17"/>
      <c r="CH631" s="17">
        <v>0.16311027583777399</v>
      </c>
      <c r="CI631" s="17">
        <v>0.19378329798917601</v>
      </c>
      <c r="CJ631" s="17">
        <v>0.24593798910883499</v>
      </c>
      <c r="CK631" s="17">
        <v>0.330297512856701</v>
      </c>
      <c r="CL631" s="17">
        <v>0.33558374767245303</v>
      </c>
    </row>
    <row r="632" spans="2:90" x14ac:dyDescent="0.3">
      <c r="B632" t="s">
        <v>223</v>
      </c>
      <c r="C632" s="17">
        <v>6.7102463134388293E-2</v>
      </c>
      <c r="D632" s="17">
        <v>4.8038346825422899E-2</v>
      </c>
      <c r="E632" s="17">
        <v>8.5307223891108105E-2</v>
      </c>
      <c r="F632" s="17"/>
      <c r="G632" s="17">
        <v>2.90922760244606E-2</v>
      </c>
      <c r="H632" s="17">
        <v>4.1221491442460102E-2</v>
      </c>
      <c r="I632" s="17">
        <v>5.2412888401121897E-2</v>
      </c>
      <c r="J632" s="17">
        <v>8.2488056204547702E-2</v>
      </c>
      <c r="K632" s="17">
        <v>6.7285815696804793E-2</v>
      </c>
      <c r="L632" s="17">
        <v>0.112915853626362</v>
      </c>
      <c r="M632" s="17"/>
      <c r="N632" s="17">
        <v>3.6108211658282298E-2</v>
      </c>
      <c r="O632" s="17">
        <v>5.9640247040579103E-2</v>
      </c>
      <c r="P632" s="17">
        <v>7.4420935688843004E-2</v>
      </c>
      <c r="Q632" s="17">
        <v>0.102490815314428</v>
      </c>
      <c r="R632" s="17"/>
      <c r="S632" s="17">
        <v>5.3762757296913502E-2</v>
      </c>
      <c r="T632" s="17">
        <v>7.6897692281506502E-2</v>
      </c>
      <c r="U632" s="17">
        <v>8.7705140408724097E-2</v>
      </c>
      <c r="V632" s="17">
        <v>8.6080092340656694E-2</v>
      </c>
      <c r="W632" s="17">
        <v>4.66432598863935E-2</v>
      </c>
      <c r="X632" s="17">
        <v>8.9667612066958904E-2</v>
      </c>
      <c r="Y632" s="17">
        <v>7.1732485230699194E-2</v>
      </c>
      <c r="Z632" s="17">
        <v>7.4069329083769703E-2</v>
      </c>
      <c r="AA632" s="17">
        <v>5.0018078284039903E-2</v>
      </c>
      <c r="AB632" s="17">
        <v>6.6091501637084202E-2</v>
      </c>
      <c r="AC632" s="17">
        <v>4.5649772467854198E-2</v>
      </c>
      <c r="AD632" s="17">
        <v>3.52069641541655E-2</v>
      </c>
      <c r="AE632" s="17"/>
      <c r="AF632" s="17">
        <v>8.1512380666351802E-2</v>
      </c>
      <c r="AG632" s="17">
        <v>5.24747350346806E-2</v>
      </c>
      <c r="AH632" s="17">
        <v>9.4747834082129806E-2</v>
      </c>
      <c r="AI632" s="17"/>
      <c r="AJ632" s="17">
        <v>5.9657068824881698E-2</v>
      </c>
      <c r="AK632" s="17">
        <v>6.2655144403955101E-2</v>
      </c>
      <c r="AL632" s="17">
        <v>5.3084719296943701E-2</v>
      </c>
      <c r="AM632" s="17">
        <v>5.8184466315756099E-2</v>
      </c>
      <c r="AN632" s="17">
        <v>6.8598547577627594E-2</v>
      </c>
      <c r="AO632" s="17"/>
      <c r="AP632" s="17">
        <v>5.5419147547623199E-2</v>
      </c>
      <c r="AQ632" s="17">
        <v>5.0266813082599303E-2</v>
      </c>
      <c r="AR632" s="17">
        <v>7.4397847523278507E-2</v>
      </c>
      <c r="AS632" s="17">
        <v>7.3675653040972705E-2</v>
      </c>
      <c r="AT632" s="17">
        <v>5.7439032909700899E-2</v>
      </c>
      <c r="AU632" s="17">
        <v>5.9890393759257497E-2</v>
      </c>
      <c r="AV632" s="17"/>
      <c r="AW632" s="17">
        <v>9.5157660562477001E-2</v>
      </c>
      <c r="AX632" s="17">
        <v>0.11959481780023901</v>
      </c>
      <c r="AY632" s="17">
        <v>0.12235882711462399</v>
      </c>
      <c r="AZ632" s="17">
        <v>0.13449578292693001</v>
      </c>
      <c r="BA632" s="17">
        <v>8.0774783690988602E-2</v>
      </c>
      <c r="BB632" s="17">
        <v>0.102732347245891</v>
      </c>
      <c r="BC632" s="17">
        <v>3.7816194775022502E-2</v>
      </c>
      <c r="BD632" s="17">
        <v>3.8888187680438897E-2</v>
      </c>
      <c r="BE632" s="17">
        <v>2.5266216805868699E-2</v>
      </c>
      <c r="BF632" s="17">
        <v>5.22362128917074E-2</v>
      </c>
      <c r="BG632" s="17">
        <v>4.5341635013185701E-2</v>
      </c>
      <c r="BH632" s="17">
        <v>1.8482156820979499E-2</v>
      </c>
      <c r="BI632" s="17">
        <v>1.22408244995699E-2</v>
      </c>
      <c r="BJ632" s="17">
        <v>3.3715635333627703E-2</v>
      </c>
      <c r="BK632" s="17">
        <v>0</v>
      </c>
      <c r="BL632" s="17">
        <v>1.1190814080894101E-2</v>
      </c>
      <c r="BM632" s="17"/>
      <c r="BN632" s="17">
        <v>6.4322048324204198E-2</v>
      </c>
      <c r="BO632" s="17">
        <v>6.95779069707822E-2</v>
      </c>
      <c r="BP632" s="17"/>
      <c r="BQ632" s="17">
        <v>5.7967055351218398E-2</v>
      </c>
      <c r="BR632" s="17">
        <v>6.2951181787694502E-2</v>
      </c>
      <c r="BS632" s="17"/>
      <c r="BT632" s="17">
        <v>2.3394809013355101E-2</v>
      </c>
      <c r="BU632" s="17"/>
      <c r="BV632" s="17">
        <v>0.129105406823912</v>
      </c>
      <c r="BW632" s="17">
        <v>5.2796593157745597E-2</v>
      </c>
      <c r="BX632" s="17">
        <v>3.7865005137479701E-2</v>
      </c>
      <c r="BY632" s="17"/>
      <c r="BZ632" s="17">
        <v>0.10470657282385799</v>
      </c>
      <c r="CA632" s="17">
        <v>9.7828291814026205E-2</v>
      </c>
      <c r="CB632" s="17">
        <v>9.8182132627364999E-2</v>
      </c>
      <c r="CC632" s="17">
        <v>3.2950371883780603E-2</v>
      </c>
      <c r="CD632" s="17">
        <v>5.8547123468422703E-2</v>
      </c>
      <c r="CE632" s="17">
        <v>2.4258800215032201E-2</v>
      </c>
      <c r="CF632" s="17">
        <v>2.5083218519291E-2</v>
      </c>
      <c r="CG632" s="17"/>
      <c r="CH632" s="17">
        <v>5.17696640100943E-2</v>
      </c>
      <c r="CI632" s="17">
        <v>4.6783227255052302E-2</v>
      </c>
      <c r="CJ632" s="17">
        <v>6.3859143628009304E-2</v>
      </c>
      <c r="CK632" s="17">
        <v>9.7239818053486402E-2</v>
      </c>
      <c r="CL632" s="17">
        <v>0.205757618081781</v>
      </c>
    </row>
    <row r="633" spans="2:90" x14ac:dyDescent="0.3">
      <c r="B633" t="s">
        <v>118</v>
      </c>
      <c r="C633" s="17">
        <v>1.3090109173981001E-2</v>
      </c>
      <c r="D633" s="17">
        <v>8.5409044164356292E-3</v>
      </c>
      <c r="E633" s="17">
        <v>1.7639823679941598E-2</v>
      </c>
      <c r="F633" s="17"/>
      <c r="G633" s="17">
        <v>2.1374565746589799E-2</v>
      </c>
      <c r="H633" s="17">
        <v>2.6763496646149298E-2</v>
      </c>
      <c r="I633" s="17">
        <v>2.1298793143030001E-2</v>
      </c>
      <c r="J633" s="17">
        <v>5.2385098881672504E-3</v>
      </c>
      <c r="K633" s="17">
        <v>0</v>
      </c>
      <c r="L633" s="17">
        <v>4.8470874836441897E-3</v>
      </c>
      <c r="M633" s="17"/>
      <c r="N633" s="17">
        <v>9.6384819272224698E-3</v>
      </c>
      <c r="O633" s="17">
        <v>1.06319830744493E-2</v>
      </c>
      <c r="P633" s="17">
        <v>8.9639410712992595E-3</v>
      </c>
      <c r="Q633" s="17">
        <v>2.1265325971194699E-2</v>
      </c>
      <c r="R633" s="17"/>
      <c r="S633" s="17">
        <v>1.17605837426971E-2</v>
      </c>
      <c r="T633" s="17">
        <v>1.0365057650954501E-2</v>
      </c>
      <c r="U633" s="17">
        <v>6.0137275242579096E-3</v>
      </c>
      <c r="V633" s="17">
        <v>4.9071761770943401E-3</v>
      </c>
      <c r="W633" s="17">
        <v>2.8349195514597199E-2</v>
      </c>
      <c r="X633" s="17">
        <v>1.11262418644215E-2</v>
      </c>
      <c r="Y633" s="17">
        <v>6.8277524150561E-3</v>
      </c>
      <c r="Z633" s="17">
        <v>1.16203626019405E-2</v>
      </c>
      <c r="AA633" s="17">
        <v>1.0055161320634101E-2</v>
      </c>
      <c r="AB633" s="17">
        <v>2.9468680427255301E-2</v>
      </c>
      <c r="AC633" s="17">
        <v>1.8670811228998399E-2</v>
      </c>
      <c r="AD633" s="17">
        <v>1.6278114914823599E-2</v>
      </c>
      <c r="AE633" s="17"/>
      <c r="AF633" s="17">
        <v>6.6515569486489097E-3</v>
      </c>
      <c r="AG633" s="17">
        <v>1.1756146910057601E-2</v>
      </c>
      <c r="AH633" s="17">
        <v>1.8436689360330799E-2</v>
      </c>
      <c r="AI633" s="17"/>
      <c r="AJ633" s="17">
        <v>1.0589403554454599E-2</v>
      </c>
      <c r="AK633" s="17">
        <v>7.4517621581538102E-3</v>
      </c>
      <c r="AL633" s="17">
        <v>5.9401036328103202E-3</v>
      </c>
      <c r="AM633" s="17">
        <v>1.2882280535293E-2</v>
      </c>
      <c r="AN633" s="17">
        <v>0</v>
      </c>
      <c r="AO633" s="17"/>
      <c r="AP633" s="17">
        <v>4.5905761178375503E-3</v>
      </c>
      <c r="AQ633" s="17">
        <v>1.22988504368346E-2</v>
      </c>
      <c r="AR633" s="17">
        <v>1.13673069588986E-2</v>
      </c>
      <c r="AS633" s="17">
        <v>1.5669156715629001E-2</v>
      </c>
      <c r="AT633" s="17">
        <v>6.2072601674606504E-3</v>
      </c>
      <c r="AU633" s="17">
        <v>3.0735218883413198E-2</v>
      </c>
      <c r="AV633" s="17"/>
      <c r="AW633" s="17">
        <v>5.0581237674573801E-2</v>
      </c>
      <c r="AX633" s="17">
        <v>4.4488928978039202E-2</v>
      </c>
      <c r="AY633" s="17">
        <v>2.07850633428136E-2</v>
      </c>
      <c r="AZ633" s="17">
        <v>1.49158300926842E-2</v>
      </c>
      <c r="BA633" s="17">
        <v>1.6247099237811299E-2</v>
      </c>
      <c r="BB633" s="17">
        <v>1.7766719220997901E-2</v>
      </c>
      <c r="BC633" s="17">
        <v>6.1027769187802696E-3</v>
      </c>
      <c r="BD633" s="17">
        <v>7.2332337915870697E-3</v>
      </c>
      <c r="BE633" s="17">
        <v>8.2462840068143299E-3</v>
      </c>
      <c r="BF633" s="17">
        <v>0</v>
      </c>
      <c r="BG633" s="17">
        <v>0</v>
      </c>
      <c r="BH633" s="17">
        <v>1.0559882628294799E-2</v>
      </c>
      <c r="BI633" s="17">
        <v>0</v>
      </c>
      <c r="BJ633" s="17">
        <v>0</v>
      </c>
      <c r="BK633" s="17">
        <v>0</v>
      </c>
      <c r="BL633" s="17">
        <v>8.3505932078314395E-3</v>
      </c>
      <c r="BM633" s="17"/>
      <c r="BN633" s="17">
        <v>1.06151466754589E-2</v>
      </c>
      <c r="BO633" s="17">
        <v>1.6699493107352002E-2</v>
      </c>
      <c r="BP633" s="17"/>
      <c r="BQ633" s="17">
        <v>2.7045202494143401E-3</v>
      </c>
      <c r="BR633" s="17">
        <v>2.0034183465721899E-2</v>
      </c>
      <c r="BS633" s="17"/>
      <c r="BT633" s="17">
        <v>1.25600226589953E-2</v>
      </c>
      <c r="BU633" s="17"/>
      <c r="BV633" s="17">
        <v>2.6670686307827499E-2</v>
      </c>
      <c r="BW633" s="17">
        <v>1.9185055222933199E-2</v>
      </c>
      <c r="BX633" s="17">
        <v>5.7233994404211402E-3</v>
      </c>
      <c r="BY633" s="17"/>
      <c r="BZ633" s="17">
        <v>2.4500004965685399E-2</v>
      </c>
      <c r="CA633" s="17">
        <v>3.0259408066470499E-3</v>
      </c>
      <c r="CB633" s="17">
        <v>1.8347723308400499E-2</v>
      </c>
      <c r="CC633" s="17">
        <v>1.5225239473182901E-2</v>
      </c>
      <c r="CD633" s="17">
        <v>3.55809574803745E-3</v>
      </c>
      <c r="CE633" s="17">
        <v>4.50362716510091E-3</v>
      </c>
      <c r="CF633" s="17">
        <v>1.0711148987993999E-2</v>
      </c>
      <c r="CG633" s="17"/>
      <c r="CH633" s="17">
        <v>0</v>
      </c>
      <c r="CI633" s="17">
        <v>6.4555364629421304E-3</v>
      </c>
      <c r="CJ633" s="17">
        <v>1.2159069075975699E-2</v>
      </c>
      <c r="CK633" s="17">
        <v>3.3506149083565098E-2</v>
      </c>
      <c r="CL633" s="17">
        <v>3.5599806916858899E-2</v>
      </c>
    </row>
    <row r="634" spans="2:90" x14ac:dyDescent="0.3">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row>
    <row r="635" spans="2:90" x14ac:dyDescent="0.3">
      <c r="B635" s="6" t="s">
        <v>309</v>
      </c>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row>
    <row r="636" spans="2:90" x14ac:dyDescent="0.3">
      <c r="B636" s="24" t="s">
        <v>110</v>
      </c>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row>
    <row r="637" spans="2:90" x14ac:dyDescent="0.3">
      <c r="B637" t="s">
        <v>296</v>
      </c>
      <c r="C637" s="17">
        <v>3.12407474637349E-2</v>
      </c>
      <c r="D637" s="17">
        <v>3.2921295653877997E-2</v>
      </c>
      <c r="E637" s="17">
        <v>2.9845989503636299E-2</v>
      </c>
      <c r="F637" s="17"/>
      <c r="G637" s="17">
        <v>5.78860160615342E-2</v>
      </c>
      <c r="H637" s="17">
        <v>3.63057517275771E-2</v>
      </c>
      <c r="I637" s="17">
        <v>1.92610758056284E-2</v>
      </c>
      <c r="J637" s="17">
        <v>8.1183803082195295E-3</v>
      </c>
      <c r="K637" s="17">
        <v>6.4924892258687902E-2</v>
      </c>
      <c r="L637" s="17">
        <v>1.53842196844848E-2</v>
      </c>
      <c r="M637" s="17"/>
      <c r="N637" s="17">
        <v>3.06492304176284E-2</v>
      </c>
      <c r="O637" s="17">
        <v>3.24994425957792E-2</v>
      </c>
      <c r="P637" s="17">
        <v>3.3933209646329801E-2</v>
      </c>
      <c r="Q637" s="17">
        <v>2.8514918046329302E-2</v>
      </c>
      <c r="R637" s="17"/>
      <c r="S637" s="17">
        <v>4.4943193933983799E-2</v>
      </c>
      <c r="T637" s="17">
        <v>3.4681925662341399E-2</v>
      </c>
      <c r="U637" s="17">
        <v>1.7640720864469901E-2</v>
      </c>
      <c r="V637" s="17">
        <v>4.12529955192623E-2</v>
      </c>
      <c r="W637" s="17">
        <v>3.9574675091058303E-2</v>
      </c>
      <c r="X637" s="17">
        <v>1.15309451824528E-2</v>
      </c>
      <c r="Y637" s="17">
        <v>3.9485102352735099E-2</v>
      </c>
      <c r="Z637" s="17">
        <v>1.0570724712027101E-2</v>
      </c>
      <c r="AA637" s="17">
        <v>4.5118664967620202E-2</v>
      </c>
      <c r="AB637" s="17">
        <v>2.1260960061450802E-2</v>
      </c>
      <c r="AC637" s="17">
        <v>2.0689022686745301E-2</v>
      </c>
      <c r="AD637" s="17">
        <v>0</v>
      </c>
      <c r="AE637" s="17"/>
      <c r="AF637" s="17">
        <v>2.79864848159673E-2</v>
      </c>
      <c r="AG637" s="17">
        <v>4.2223231155537E-2</v>
      </c>
      <c r="AH637" s="17">
        <v>1.95020744746058E-2</v>
      </c>
      <c r="AI637" s="17"/>
      <c r="AJ637" s="17">
        <v>3.2997387693064401E-2</v>
      </c>
      <c r="AK637" s="17">
        <v>3.2398260923475301E-2</v>
      </c>
      <c r="AL637" s="17">
        <v>3.9104166319804803E-2</v>
      </c>
      <c r="AM637" s="17">
        <v>4.2860356065817402E-2</v>
      </c>
      <c r="AN637" s="17">
        <v>2.08845334968954E-2</v>
      </c>
      <c r="AO637" s="17"/>
      <c r="AP637" s="17">
        <v>3.0347536095883001E-2</v>
      </c>
      <c r="AQ637" s="17">
        <v>4.6077636011680197E-2</v>
      </c>
      <c r="AR637" s="17">
        <v>5.0130451956620699E-2</v>
      </c>
      <c r="AS637" s="17">
        <v>3.1875375955699101E-2</v>
      </c>
      <c r="AT637" s="17">
        <v>2.2650787536729701E-2</v>
      </c>
      <c r="AU637" s="17">
        <v>2.09436652974067E-2</v>
      </c>
      <c r="AV637" s="17"/>
      <c r="AW637" s="17">
        <v>9.6528792754342604E-2</v>
      </c>
      <c r="AX637" s="17">
        <v>5.5658650968467997E-2</v>
      </c>
      <c r="AY637" s="17">
        <v>1.4163918808991999E-2</v>
      </c>
      <c r="AZ637" s="17">
        <v>4.7385490939432298E-2</v>
      </c>
      <c r="BA637" s="17">
        <v>3.7922430433625101E-2</v>
      </c>
      <c r="BB637" s="17">
        <v>4.07866796582219E-2</v>
      </c>
      <c r="BC637" s="17">
        <v>2.2403850800941399E-2</v>
      </c>
      <c r="BD637" s="17">
        <v>1.9059862141687402E-2</v>
      </c>
      <c r="BE637" s="17">
        <v>9.1130009563281499E-3</v>
      </c>
      <c r="BF637" s="17">
        <v>2.0200866504831001E-2</v>
      </c>
      <c r="BG637" s="17">
        <v>2.66438676632656E-2</v>
      </c>
      <c r="BH637" s="17">
        <v>4.6125988334711099E-2</v>
      </c>
      <c r="BI637" s="17">
        <v>4.8574248009839102E-2</v>
      </c>
      <c r="BJ637" s="17">
        <v>0</v>
      </c>
      <c r="BK637" s="17">
        <v>0</v>
      </c>
      <c r="BL637" s="17">
        <v>5.67195938540246E-2</v>
      </c>
      <c r="BM637" s="17"/>
      <c r="BN637" s="17">
        <v>3.6010491121595802E-2</v>
      </c>
      <c r="BO637" s="17">
        <v>2.3946339929914899E-2</v>
      </c>
      <c r="BP637" s="17"/>
      <c r="BQ637" s="17">
        <v>2.1009109149657701E-2</v>
      </c>
      <c r="BR637" s="17">
        <v>5.8467702641902299E-2</v>
      </c>
      <c r="BS637" s="17"/>
      <c r="BT637" s="17">
        <v>4.5851487712285401E-2</v>
      </c>
      <c r="BU637" s="17"/>
      <c r="BV637" s="17">
        <v>2.0964326028028699E-2</v>
      </c>
      <c r="BW637" s="17">
        <v>4.6191168902340603E-2</v>
      </c>
      <c r="BX637" s="17">
        <v>2.93355687132771E-2</v>
      </c>
      <c r="BY637" s="17"/>
      <c r="BZ637" s="17">
        <v>2.9882701409472998E-2</v>
      </c>
      <c r="CA637" s="17">
        <v>4.81559518714001E-2</v>
      </c>
      <c r="CB637" s="17">
        <v>2.4208375279253701E-2</v>
      </c>
      <c r="CC637" s="17">
        <v>2.0882806503094799E-2</v>
      </c>
      <c r="CD637" s="17">
        <v>4.6010018445676898E-2</v>
      </c>
      <c r="CE637" s="17">
        <v>2.0042756192929698E-2</v>
      </c>
      <c r="CF637" s="17">
        <v>3.6051005469719698E-2</v>
      </c>
      <c r="CG637" s="17"/>
      <c r="CH637" s="17">
        <v>7.1083162441259506E-2</v>
      </c>
      <c r="CI637" s="17">
        <v>2.4153198013679499E-2</v>
      </c>
      <c r="CJ637" s="17">
        <v>2.2879825222648899E-2</v>
      </c>
      <c r="CK637" s="17">
        <v>4.4444491171581703E-2</v>
      </c>
      <c r="CL637" s="17">
        <v>2.4880364443928701E-2</v>
      </c>
    </row>
    <row r="638" spans="2:90" x14ac:dyDescent="0.3">
      <c r="B638" t="s">
        <v>297</v>
      </c>
      <c r="C638" s="17">
        <v>3.8282442726994902E-2</v>
      </c>
      <c r="D638" s="17">
        <v>4.0512394780025898E-2</v>
      </c>
      <c r="E638" s="17">
        <v>3.64065706548172E-2</v>
      </c>
      <c r="F638" s="17"/>
      <c r="G638" s="17">
        <v>9.4118647560859997E-2</v>
      </c>
      <c r="H638" s="17">
        <v>6.1458474500631001E-2</v>
      </c>
      <c r="I638" s="17">
        <v>5.0925652114575899E-2</v>
      </c>
      <c r="J638" s="17">
        <v>1.8855204981895499E-2</v>
      </c>
      <c r="K638" s="17">
        <v>7.3288753944396904E-3</v>
      </c>
      <c r="L638" s="17">
        <v>8.4337709336635893E-3</v>
      </c>
      <c r="M638" s="17"/>
      <c r="N638" s="17">
        <v>4.4227933291736903E-2</v>
      </c>
      <c r="O638" s="17">
        <v>3.6968734201751799E-2</v>
      </c>
      <c r="P638" s="17">
        <v>2.6383430213301501E-2</v>
      </c>
      <c r="Q638" s="17">
        <v>4.1759888810463601E-2</v>
      </c>
      <c r="R638" s="17"/>
      <c r="S638" s="17">
        <v>7.6552216453113706E-2</v>
      </c>
      <c r="T638" s="17">
        <v>1.6766273127565502E-2</v>
      </c>
      <c r="U638" s="17">
        <v>1.1287578163297399E-2</v>
      </c>
      <c r="V638" s="17">
        <v>3.2485961078474603E-2</v>
      </c>
      <c r="W638" s="17">
        <v>5.2599430370286401E-2</v>
      </c>
      <c r="X638" s="17">
        <v>7.3045874044152498E-2</v>
      </c>
      <c r="Y638" s="17">
        <v>2.9402291684383599E-2</v>
      </c>
      <c r="Z638" s="17">
        <v>4.65500907876195E-2</v>
      </c>
      <c r="AA638" s="17">
        <v>2.54332490661782E-2</v>
      </c>
      <c r="AB638" s="17">
        <v>2.1978492259338001E-2</v>
      </c>
      <c r="AC638" s="17">
        <v>3.4509278632308099E-2</v>
      </c>
      <c r="AD638" s="17">
        <v>1.9512139861373099E-2</v>
      </c>
      <c r="AE638" s="17"/>
      <c r="AF638" s="17">
        <v>3.3218549160284098E-2</v>
      </c>
      <c r="AG638" s="17">
        <v>3.6931032494356399E-2</v>
      </c>
      <c r="AH638" s="17">
        <v>5.7876504562716598E-2</v>
      </c>
      <c r="AI638" s="17"/>
      <c r="AJ638" s="17">
        <v>4.1615186213070102E-2</v>
      </c>
      <c r="AK638" s="17">
        <v>4.35021786975636E-2</v>
      </c>
      <c r="AL638" s="17">
        <v>1.2730068896935599E-2</v>
      </c>
      <c r="AM638" s="17">
        <v>4.6864726750923603E-2</v>
      </c>
      <c r="AN638" s="17">
        <v>6.62566897862438E-2</v>
      </c>
      <c r="AO638" s="17"/>
      <c r="AP638" s="17">
        <v>5.4401051271325003E-2</v>
      </c>
      <c r="AQ638" s="17">
        <v>5.1282890453156003E-2</v>
      </c>
      <c r="AR638" s="17">
        <v>1.2295233184337799E-2</v>
      </c>
      <c r="AS638" s="17">
        <v>3.9141097011734599E-2</v>
      </c>
      <c r="AT638" s="17">
        <v>4.1248257752757499E-2</v>
      </c>
      <c r="AU638" s="17">
        <v>1.6461698418763701E-2</v>
      </c>
      <c r="AV638" s="17"/>
      <c r="AW638" s="17">
        <v>0</v>
      </c>
      <c r="AX638" s="17">
        <v>6.6601215477665898E-2</v>
      </c>
      <c r="AY638" s="17">
        <v>4.9722684098124401E-2</v>
      </c>
      <c r="AZ638" s="17">
        <v>1.6647861892440399E-2</v>
      </c>
      <c r="BA638" s="17">
        <v>3.3336253095681903E-2</v>
      </c>
      <c r="BB638" s="17">
        <v>3.2887886864216898E-2</v>
      </c>
      <c r="BC638" s="17">
        <v>3.3849250842239199E-2</v>
      </c>
      <c r="BD638" s="17">
        <v>4.4584493508343301E-2</v>
      </c>
      <c r="BE638" s="17">
        <v>4.98213284853921E-2</v>
      </c>
      <c r="BF638" s="17">
        <v>1.0088662396978599E-2</v>
      </c>
      <c r="BG638" s="17">
        <v>4.9848535702333899E-2</v>
      </c>
      <c r="BH638" s="17">
        <v>6.5304995824305698E-2</v>
      </c>
      <c r="BI638" s="17">
        <v>3.2824827551197998E-2</v>
      </c>
      <c r="BJ638" s="17">
        <v>1.8088440116868301E-2</v>
      </c>
      <c r="BK638" s="17">
        <v>5.2568680249270201E-2</v>
      </c>
      <c r="BL638" s="17">
        <v>5.8788583751703601E-2</v>
      </c>
      <c r="BM638" s="17"/>
      <c r="BN638" s="17">
        <v>4.0941187977250798E-2</v>
      </c>
      <c r="BO638" s="17">
        <v>3.5164312993162798E-2</v>
      </c>
      <c r="BP638" s="17"/>
      <c r="BQ638" s="17">
        <v>4.9926426252617298E-2</v>
      </c>
      <c r="BR638" s="17">
        <v>3.79110852087867E-2</v>
      </c>
      <c r="BS638" s="17"/>
      <c r="BT638" s="17">
        <v>6.6849724084678694E-2</v>
      </c>
      <c r="BU638" s="17"/>
      <c r="BV638" s="17">
        <v>3.5639604516058201E-2</v>
      </c>
      <c r="BW638" s="17">
        <v>4.9983486501207798E-2</v>
      </c>
      <c r="BX638" s="17">
        <v>2.9007014600916599E-2</v>
      </c>
      <c r="BY638" s="17"/>
      <c r="BZ638" s="17">
        <v>2.8919912935843499E-2</v>
      </c>
      <c r="CA638" s="17">
        <v>3.4872060185407699E-2</v>
      </c>
      <c r="CB638" s="17">
        <v>4.62876990786803E-2</v>
      </c>
      <c r="CC638" s="17">
        <v>5.1684681996760698E-2</v>
      </c>
      <c r="CD638" s="17">
        <v>3.7623785152663403E-2</v>
      </c>
      <c r="CE638" s="17">
        <v>4.7057295856361099E-2</v>
      </c>
      <c r="CF638" s="17">
        <v>4.4698898645043797E-2</v>
      </c>
      <c r="CG638" s="17"/>
      <c r="CH638" s="17">
        <v>0.10900930147825</v>
      </c>
      <c r="CI638" s="17">
        <v>3.32716063273946E-2</v>
      </c>
      <c r="CJ638" s="17">
        <v>2.2682750056054201E-2</v>
      </c>
      <c r="CK638" s="17">
        <v>4.6188903109394899E-2</v>
      </c>
      <c r="CL638" s="17">
        <v>2.4298999665490401E-2</v>
      </c>
    </row>
    <row r="639" spans="2:90" x14ac:dyDescent="0.3">
      <c r="B639" t="s">
        <v>220</v>
      </c>
      <c r="C639" s="17">
        <v>0.263417465479586</v>
      </c>
      <c r="D639" s="17">
        <v>0.29911508445847401</v>
      </c>
      <c r="E639" s="17">
        <v>0.22765738482829301</v>
      </c>
      <c r="F639" s="17"/>
      <c r="G639" s="17">
        <v>0.31698747515567999</v>
      </c>
      <c r="H639" s="17">
        <v>0.31116487992867198</v>
      </c>
      <c r="I639" s="17">
        <v>0.29646138890424201</v>
      </c>
      <c r="J639" s="17">
        <v>0.230962287545627</v>
      </c>
      <c r="K639" s="17">
        <v>0.24145451273511301</v>
      </c>
      <c r="L639" s="17">
        <v>0.20283690632469001</v>
      </c>
      <c r="M639" s="17"/>
      <c r="N639" s="17">
        <v>0.26719091332398898</v>
      </c>
      <c r="O639" s="17">
        <v>0.26219270665539202</v>
      </c>
      <c r="P639" s="17">
        <v>0.27335208470274203</v>
      </c>
      <c r="Q639" s="17">
        <v>0.25451269810124999</v>
      </c>
      <c r="R639" s="17"/>
      <c r="S639" s="17">
        <v>0.266029777699619</v>
      </c>
      <c r="T639" s="17">
        <v>0.24209556443393601</v>
      </c>
      <c r="U639" s="17">
        <v>0.20053852883538301</v>
      </c>
      <c r="V639" s="17">
        <v>0.24380631740765299</v>
      </c>
      <c r="W639" s="17">
        <v>0.27941324353078401</v>
      </c>
      <c r="X639" s="17">
        <v>0.27233741910710701</v>
      </c>
      <c r="Y639" s="17">
        <v>0.28218368499233498</v>
      </c>
      <c r="Z639" s="17">
        <v>0.27106039900262802</v>
      </c>
      <c r="AA639" s="17">
        <v>0.26751030647764601</v>
      </c>
      <c r="AB639" s="17">
        <v>0.255529549555706</v>
      </c>
      <c r="AC639" s="17">
        <v>0.318380273762852</v>
      </c>
      <c r="AD639" s="17">
        <v>0.36312028022042497</v>
      </c>
      <c r="AE639" s="17"/>
      <c r="AF639" s="17">
        <v>0.21206076055318099</v>
      </c>
      <c r="AG639" s="17">
        <v>0.285906860625252</v>
      </c>
      <c r="AH639" s="17">
        <v>0.27588932219866102</v>
      </c>
      <c r="AI639" s="17"/>
      <c r="AJ639" s="17">
        <v>0.24092443338733199</v>
      </c>
      <c r="AK639" s="17">
        <v>0.314144361235207</v>
      </c>
      <c r="AL639" s="17">
        <v>0.26322314084147402</v>
      </c>
      <c r="AM639" s="17">
        <v>0.21972884640644</v>
      </c>
      <c r="AN639" s="17">
        <v>0.222887715831348</v>
      </c>
      <c r="AO639" s="17"/>
      <c r="AP639" s="17">
        <v>0.301322699930477</v>
      </c>
      <c r="AQ639" s="17">
        <v>0.257752971034719</v>
      </c>
      <c r="AR639" s="17">
        <v>0.28034071487097101</v>
      </c>
      <c r="AS639" s="17">
        <v>0.229165637905685</v>
      </c>
      <c r="AT639" s="17">
        <v>0.25171956238332999</v>
      </c>
      <c r="AU639" s="17">
        <v>0.18470660222601701</v>
      </c>
      <c r="AV639" s="17"/>
      <c r="AW639" s="17">
        <v>0.26304276857482001</v>
      </c>
      <c r="AX639" s="17">
        <v>0.26334631667367903</v>
      </c>
      <c r="AY639" s="17">
        <v>0.251449364548751</v>
      </c>
      <c r="AZ639" s="17">
        <v>0.28684553397738599</v>
      </c>
      <c r="BA639" s="17">
        <v>0.23977003881817299</v>
      </c>
      <c r="BB639" s="17">
        <v>0.224228366168883</v>
      </c>
      <c r="BC639" s="17">
        <v>0.27990878315046802</v>
      </c>
      <c r="BD639" s="17">
        <v>0.25886380847256701</v>
      </c>
      <c r="BE639" s="17">
        <v>0.194609774283624</v>
      </c>
      <c r="BF639" s="17">
        <v>0.29529630287109299</v>
      </c>
      <c r="BG639" s="17">
        <v>0.34054185613661803</v>
      </c>
      <c r="BH639" s="17">
        <v>0.262271744769909</v>
      </c>
      <c r="BI639" s="17">
        <v>0.33326170481709799</v>
      </c>
      <c r="BJ639" s="17">
        <v>0.35814265377048599</v>
      </c>
      <c r="BK639" s="17">
        <v>0.29646315658230898</v>
      </c>
      <c r="BL639" s="17">
        <v>0.21596048460155101</v>
      </c>
      <c r="BM639" s="17"/>
      <c r="BN639" s="17">
        <v>0.264180876155727</v>
      </c>
      <c r="BO639" s="17">
        <v>0.26494413566927499</v>
      </c>
      <c r="BP639" s="17"/>
      <c r="BQ639" s="17">
        <v>0.31529531439811098</v>
      </c>
      <c r="BR639" s="17">
        <v>0.31976751807303699</v>
      </c>
      <c r="BS639" s="17"/>
      <c r="BT639" s="17">
        <v>0.32548223836025397</v>
      </c>
      <c r="BU639" s="17"/>
      <c r="BV639" s="17">
        <v>0.27950951805844199</v>
      </c>
      <c r="BW639" s="17">
        <v>0.25713071948270999</v>
      </c>
      <c r="BX639" s="17">
        <v>0.26675870326649298</v>
      </c>
      <c r="BY639" s="17"/>
      <c r="BZ639" s="17">
        <v>0.223758896877643</v>
      </c>
      <c r="CA639" s="17">
        <v>0.26339156626275101</v>
      </c>
      <c r="CB639" s="17">
        <v>0.28396510037091099</v>
      </c>
      <c r="CC639" s="17">
        <v>0.26070433565016199</v>
      </c>
      <c r="CD639" s="17">
        <v>0.28471724043529401</v>
      </c>
      <c r="CE639" s="17">
        <v>0.32127836808413901</v>
      </c>
      <c r="CF639" s="17">
        <v>0.22244462519380601</v>
      </c>
      <c r="CG639" s="17"/>
      <c r="CH639" s="17">
        <v>0.26933782376068</v>
      </c>
      <c r="CI639" s="17">
        <v>0.27833507390185702</v>
      </c>
      <c r="CJ639" s="17">
        <v>0.27874170338083398</v>
      </c>
      <c r="CK639" s="17">
        <v>0.21444673529129701</v>
      </c>
      <c r="CL639" s="17">
        <v>0.16055558599948</v>
      </c>
    </row>
    <row r="640" spans="2:90" x14ac:dyDescent="0.3">
      <c r="B640" t="s">
        <v>298</v>
      </c>
      <c r="C640" s="17">
        <v>0.19435941196832701</v>
      </c>
      <c r="D640" s="17">
        <v>0.20270848909085601</v>
      </c>
      <c r="E640" s="17">
        <v>0.186633409241304</v>
      </c>
      <c r="F640" s="17"/>
      <c r="G640" s="17">
        <v>0.240862863736615</v>
      </c>
      <c r="H640" s="17">
        <v>0.26250621353618497</v>
      </c>
      <c r="I640" s="17">
        <v>0.27963516657080401</v>
      </c>
      <c r="J640" s="17">
        <v>0.197302740351255</v>
      </c>
      <c r="K640" s="17">
        <v>0.19824817970389599</v>
      </c>
      <c r="L640" s="17">
        <v>3.2962905227427397E-2</v>
      </c>
      <c r="M640" s="17"/>
      <c r="N640" s="17">
        <v>0.242520117493529</v>
      </c>
      <c r="O640" s="17">
        <v>0.209405804331835</v>
      </c>
      <c r="P640" s="17">
        <v>0.16615947921132099</v>
      </c>
      <c r="Q640" s="17">
        <v>0.15358355108468699</v>
      </c>
      <c r="R640" s="17"/>
      <c r="S640" s="17">
        <v>0.24135199491734999</v>
      </c>
      <c r="T640" s="17">
        <v>0.17099329249942699</v>
      </c>
      <c r="U640" s="17">
        <v>0.196075619026821</v>
      </c>
      <c r="V640" s="17">
        <v>0.25039955298150701</v>
      </c>
      <c r="W640" s="17">
        <v>0.177031157911474</v>
      </c>
      <c r="X640" s="17">
        <v>0.24386763950295501</v>
      </c>
      <c r="Y640" s="17">
        <v>0.15991536993644601</v>
      </c>
      <c r="Z640" s="17">
        <v>0.236489653720347</v>
      </c>
      <c r="AA640" s="17">
        <v>0.21803263719694899</v>
      </c>
      <c r="AB640" s="17">
        <v>0.13340111261176399</v>
      </c>
      <c r="AC640" s="17">
        <v>7.7250204146534399E-2</v>
      </c>
      <c r="AD640" s="17">
        <v>0.12167829991266201</v>
      </c>
      <c r="AE640" s="17"/>
      <c r="AF640" s="17">
        <v>0.174520596495818</v>
      </c>
      <c r="AG640" s="17">
        <v>0.181477602288349</v>
      </c>
      <c r="AH640" s="17">
        <v>0.23261994886332699</v>
      </c>
      <c r="AI640" s="17"/>
      <c r="AJ640" s="17">
        <v>0.17444727213636399</v>
      </c>
      <c r="AK640" s="17">
        <v>0.21831571607049399</v>
      </c>
      <c r="AL640" s="17">
        <v>0.15449695897043</v>
      </c>
      <c r="AM640" s="17">
        <v>0.19412556908183501</v>
      </c>
      <c r="AN640" s="17">
        <v>0.2562654601712</v>
      </c>
      <c r="AO640" s="17"/>
      <c r="AP640" s="17">
        <v>0.24730359622174</v>
      </c>
      <c r="AQ640" s="17">
        <v>0.17054235548950999</v>
      </c>
      <c r="AR640" s="17">
        <v>0.17562746307836399</v>
      </c>
      <c r="AS640" s="17">
        <v>0.19458004609009899</v>
      </c>
      <c r="AT640" s="17">
        <v>0.23567272420337401</v>
      </c>
      <c r="AU640" s="17">
        <v>0.171073932708173</v>
      </c>
      <c r="AV640" s="17"/>
      <c r="AW640" s="17">
        <v>0.14870426844610499</v>
      </c>
      <c r="AX640" s="17">
        <v>0.13868945988292899</v>
      </c>
      <c r="AY640" s="17">
        <v>0.15257377053347099</v>
      </c>
      <c r="AZ640" s="17">
        <v>0.139454572873669</v>
      </c>
      <c r="BA640" s="17">
        <v>0.18053878986518601</v>
      </c>
      <c r="BB640" s="17">
        <v>0.16659763746960099</v>
      </c>
      <c r="BC640" s="17">
        <v>0.208144915023665</v>
      </c>
      <c r="BD640" s="17">
        <v>0.17763086001692099</v>
      </c>
      <c r="BE640" s="17">
        <v>0.22506459396696599</v>
      </c>
      <c r="BF640" s="17">
        <v>0.27754780151826303</v>
      </c>
      <c r="BG640" s="17">
        <v>0.163087977972939</v>
      </c>
      <c r="BH640" s="17">
        <v>0.18564116584950999</v>
      </c>
      <c r="BI640" s="17">
        <v>0.27605339404368001</v>
      </c>
      <c r="BJ640" s="17">
        <v>0.29622840992928501</v>
      </c>
      <c r="BK640" s="17">
        <v>0.244615897568003</v>
      </c>
      <c r="BL640" s="17">
        <v>0.31107372116930498</v>
      </c>
      <c r="BM640" s="17"/>
      <c r="BN640" s="17">
        <v>0.18695671002571801</v>
      </c>
      <c r="BO640" s="17">
        <v>0.20279954836519501</v>
      </c>
      <c r="BP640" s="17"/>
      <c r="BQ640" s="17">
        <v>0.245874733303624</v>
      </c>
      <c r="BR640" s="17">
        <v>0.17975461333127099</v>
      </c>
      <c r="BS640" s="17"/>
      <c r="BT640" s="17">
        <v>0.25994848475419602</v>
      </c>
      <c r="BU640" s="17"/>
      <c r="BV640" s="17">
        <v>0.160886785456891</v>
      </c>
      <c r="BW640" s="17">
        <v>0.22986490914396601</v>
      </c>
      <c r="BX640" s="17">
        <v>0.19668044602337401</v>
      </c>
      <c r="BY640" s="17"/>
      <c r="BZ640" s="17">
        <v>0.185241882580753</v>
      </c>
      <c r="CA640" s="17">
        <v>0.14642762171513499</v>
      </c>
      <c r="CB640" s="17">
        <v>0.14761071090915101</v>
      </c>
      <c r="CC640" s="17">
        <v>0.216234380011077</v>
      </c>
      <c r="CD640" s="17">
        <v>0.206151363861521</v>
      </c>
      <c r="CE640" s="17">
        <v>0.19308115602432499</v>
      </c>
      <c r="CF640" s="17">
        <v>0.30654595490256897</v>
      </c>
      <c r="CG640" s="17"/>
      <c r="CH640" s="17">
        <v>0.15334838957858801</v>
      </c>
      <c r="CI640" s="17">
        <v>0.21437399418695</v>
      </c>
      <c r="CJ640" s="17">
        <v>0.188443355049142</v>
      </c>
      <c r="CK640" s="17">
        <v>0.18556280152775101</v>
      </c>
      <c r="CL640" s="17">
        <v>0.19751947222992799</v>
      </c>
    </row>
    <row r="641" spans="2:90" x14ac:dyDescent="0.3">
      <c r="B641" t="s">
        <v>299</v>
      </c>
      <c r="C641" s="17">
        <v>9.5267542685940704E-2</v>
      </c>
      <c r="D641" s="17">
        <v>9.0411122966878393E-2</v>
      </c>
      <c r="E641" s="17">
        <v>0.100768920994714</v>
      </c>
      <c r="F641" s="17"/>
      <c r="G641" s="17">
        <v>0.124561015885439</v>
      </c>
      <c r="H641" s="17">
        <v>0.13990036643393799</v>
      </c>
      <c r="I641" s="17">
        <v>0.13457173629819699</v>
      </c>
      <c r="J641" s="17">
        <v>0.10731547931273799</v>
      </c>
      <c r="K641" s="17">
        <v>7.2052035639245102E-2</v>
      </c>
      <c r="L641" s="17">
        <v>1.2951105992961599E-2</v>
      </c>
      <c r="M641" s="17"/>
      <c r="N641" s="17">
        <v>0.109861639472752</v>
      </c>
      <c r="O641" s="17">
        <v>9.0080205644103198E-2</v>
      </c>
      <c r="P641" s="17">
        <v>8.9210496869638403E-2</v>
      </c>
      <c r="Q641" s="17">
        <v>8.9343336656185199E-2</v>
      </c>
      <c r="R641" s="17"/>
      <c r="S641" s="17">
        <v>0.116737349197215</v>
      </c>
      <c r="T641" s="17">
        <v>0.109550833294791</v>
      </c>
      <c r="U641" s="17">
        <v>7.1926993415964896E-2</v>
      </c>
      <c r="V641" s="17">
        <v>6.03616924988526E-2</v>
      </c>
      <c r="W641" s="17">
        <v>9.9495130066920595E-2</v>
      </c>
      <c r="X641" s="17">
        <v>5.04307378809302E-2</v>
      </c>
      <c r="Y641" s="17">
        <v>9.7448224294605507E-2</v>
      </c>
      <c r="Z641" s="17">
        <v>0.188080051106255</v>
      </c>
      <c r="AA641" s="17">
        <v>0.13265405616523801</v>
      </c>
      <c r="AB641" s="17">
        <v>6.1024708788125902E-2</v>
      </c>
      <c r="AC641" s="17">
        <v>7.7336429970159201E-2</v>
      </c>
      <c r="AD641" s="17">
        <v>8.9559803785766195E-2</v>
      </c>
      <c r="AE641" s="17"/>
      <c r="AF641" s="17">
        <v>9.5328480601842805E-2</v>
      </c>
      <c r="AG641" s="17">
        <v>9.1691801364580203E-2</v>
      </c>
      <c r="AH641" s="17">
        <v>9.4107613078315402E-2</v>
      </c>
      <c r="AI641" s="17"/>
      <c r="AJ641" s="17">
        <v>6.7085624983360695E-2</v>
      </c>
      <c r="AK641" s="17">
        <v>0.10424710596532299</v>
      </c>
      <c r="AL641" s="17">
        <v>6.7711204556189702E-2</v>
      </c>
      <c r="AM641" s="17">
        <v>0.14213313501930899</v>
      </c>
      <c r="AN641" s="17">
        <v>8.7206557237713006E-2</v>
      </c>
      <c r="AO641" s="17"/>
      <c r="AP641" s="17">
        <v>0.123728787908109</v>
      </c>
      <c r="AQ641" s="17">
        <v>8.0865300297864304E-2</v>
      </c>
      <c r="AR641" s="17">
        <v>6.5667533671467201E-2</v>
      </c>
      <c r="AS641" s="17">
        <v>0.10876531113968201</v>
      </c>
      <c r="AT641" s="17">
        <v>0.106125049035805</v>
      </c>
      <c r="AU641" s="17">
        <v>6.2966640922676495E-2</v>
      </c>
      <c r="AV641" s="17"/>
      <c r="AW641" s="17">
        <v>0</v>
      </c>
      <c r="AX641" s="17">
        <v>7.2439325859472006E-2</v>
      </c>
      <c r="AY641" s="17">
        <v>8.1709213395637206E-2</v>
      </c>
      <c r="AZ641" s="17">
        <v>6.6512627463578597E-2</v>
      </c>
      <c r="BA641" s="17">
        <v>9.9168297202925207E-2</v>
      </c>
      <c r="BB641" s="17">
        <v>9.9829837443358202E-2</v>
      </c>
      <c r="BC641" s="17">
        <v>0.120435890645406</v>
      </c>
      <c r="BD641" s="17">
        <v>0.114891319987693</v>
      </c>
      <c r="BE641" s="17">
        <v>9.2583437464153095E-2</v>
      </c>
      <c r="BF641" s="17">
        <v>6.2766263084254301E-2</v>
      </c>
      <c r="BG641" s="17">
        <v>6.4811244272795096E-2</v>
      </c>
      <c r="BH641" s="17">
        <v>0.117359492759985</v>
      </c>
      <c r="BI641" s="17">
        <v>6.28721872502742E-2</v>
      </c>
      <c r="BJ641" s="17">
        <v>0.13382533954737599</v>
      </c>
      <c r="BK641" s="17">
        <v>8.2165173206283207E-2</v>
      </c>
      <c r="BL641" s="17">
        <v>0.17596637313872701</v>
      </c>
      <c r="BM641" s="17"/>
      <c r="BN641" s="17">
        <v>9.2568107834313698E-2</v>
      </c>
      <c r="BO641" s="17">
        <v>9.9329602511896195E-2</v>
      </c>
      <c r="BP641" s="17"/>
      <c r="BQ641" s="17">
        <v>0.11752912745182301</v>
      </c>
      <c r="BR641" s="17">
        <v>8.9589579125310501E-2</v>
      </c>
      <c r="BS641" s="17"/>
      <c r="BT641" s="17">
        <v>0.12606574552803601</v>
      </c>
      <c r="BU641" s="17"/>
      <c r="BV641" s="17">
        <v>6.0975108638977801E-2</v>
      </c>
      <c r="BW641" s="17">
        <v>0.110747584230404</v>
      </c>
      <c r="BX641" s="17">
        <v>0.104032134001242</v>
      </c>
      <c r="BY641" s="17"/>
      <c r="BZ641" s="17">
        <v>0.181263945913719</v>
      </c>
      <c r="CA641" s="17">
        <v>0.103072193385168</v>
      </c>
      <c r="CB641" s="17">
        <v>9.7209768156614001E-2</v>
      </c>
      <c r="CC641" s="17">
        <v>9.6734076957021395E-2</v>
      </c>
      <c r="CD641" s="17">
        <v>5.6768093554724501E-2</v>
      </c>
      <c r="CE641" s="17">
        <v>8.3401712541783204E-2</v>
      </c>
      <c r="CF641" s="17">
        <v>0.11144710665977101</v>
      </c>
      <c r="CG641" s="17"/>
      <c r="CH641" s="17">
        <v>0.141829521030443</v>
      </c>
      <c r="CI641" s="17">
        <v>5.5236177367461503E-2</v>
      </c>
      <c r="CJ641" s="17">
        <v>9.1142479775738097E-2</v>
      </c>
      <c r="CK641" s="17">
        <v>0.158905650553267</v>
      </c>
      <c r="CL641" s="17">
        <v>0.142658656176337</v>
      </c>
    </row>
    <row r="642" spans="2:90" x14ac:dyDescent="0.3">
      <c r="B642" t="s">
        <v>223</v>
      </c>
      <c r="C642" s="17">
        <v>0.35776685666734098</v>
      </c>
      <c r="D642" s="17">
        <v>0.32008262307616397</v>
      </c>
      <c r="E642" s="17">
        <v>0.39453127125586401</v>
      </c>
      <c r="F642" s="17"/>
      <c r="G642" s="17">
        <v>0.13567268762662099</v>
      </c>
      <c r="H642" s="17">
        <v>0.16883847009219899</v>
      </c>
      <c r="I642" s="17">
        <v>0.186657742706307</v>
      </c>
      <c r="J642" s="17">
        <v>0.415866995408538</v>
      </c>
      <c r="K642" s="17">
        <v>0.40249789982860401</v>
      </c>
      <c r="L642" s="17">
        <v>0.72261500806193202</v>
      </c>
      <c r="M642" s="17"/>
      <c r="N642" s="17">
        <v>0.28677156462019499</v>
      </c>
      <c r="O642" s="17">
        <v>0.35032832256908097</v>
      </c>
      <c r="P642" s="17">
        <v>0.38969419567218699</v>
      </c>
      <c r="Q642" s="17">
        <v>0.411692591395033</v>
      </c>
      <c r="R642" s="17"/>
      <c r="S642" s="17">
        <v>0.236167337797901</v>
      </c>
      <c r="T642" s="17">
        <v>0.40474135705942699</v>
      </c>
      <c r="U642" s="17">
        <v>0.49695943497422701</v>
      </c>
      <c r="V642" s="17">
        <v>0.36109621115704499</v>
      </c>
      <c r="W642" s="17">
        <v>0.30890086777030801</v>
      </c>
      <c r="X642" s="17">
        <v>0.32856430627695898</v>
      </c>
      <c r="Y642" s="17">
        <v>0.374012131197617</v>
      </c>
      <c r="Z642" s="17">
        <v>0.23724023553048401</v>
      </c>
      <c r="AA642" s="17">
        <v>0.29620653264848801</v>
      </c>
      <c r="AB642" s="17">
        <v>0.471504267775334</v>
      </c>
      <c r="AC642" s="17">
        <v>0.45160228638820499</v>
      </c>
      <c r="AD642" s="17">
        <v>0.38985136130495002</v>
      </c>
      <c r="AE642" s="17"/>
      <c r="AF642" s="17">
        <v>0.44074587836073498</v>
      </c>
      <c r="AG642" s="17">
        <v>0.34391687002197902</v>
      </c>
      <c r="AH642" s="17">
        <v>0.288952608726115</v>
      </c>
      <c r="AI642" s="17"/>
      <c r="AJ642" s="17">
        <v>0.435368764592303</v>
      </c>
      <c r="AK642" s="17">
        <v>0.274697856924428</v>
      </c>
      <c r="AL642" s="17">
        <v>0.45152639648840798</v>
      </c>
      <c r="AM642" s="17">
        <v>0.33401743892775998</v>
      </c>
      <c r="AN642" s="17">
        <v>0.318409239626192</v>
      </c>
      <c r="AO642" s="17"/>
      <c r="AP642" s="17">
        <v>0.230741200064456</v>
      </c>
      <c r="AQ642" s="17">
        <v>0.38478073993623002</v>
      </c>
      <c r="AR642" s="17">
        <v>0.38914354315821298</v>
      </c>
      <c r="AS642" s="17">
        <v>0.38068913770541202</v>
      </c>
      <c r="AT642" s="17">
        <v>0.31567109299117702</v>
      </c>
      <c r="AU642" s="17">
        <v>0.50165862846383003</v>
      </c>
      <c r="AV642" s="17"/>
      <c r="AW642" s="17">
        <v>0.44114293255015902</v>
      </c>
      <c r="AX642" s="17">
        <v>0.360036460460537</v>
      </c>
      <c r="AY642" s="17">
        <v>0.44291820305684998</v>
      </c>
      <c r="AZ642" s="17">
        <v>0.43591297311666199</v>
      </c>
      <c r="BA642" s="17">
        <v>0.39266859072933202</v>
      </c>
      <c r="BB642" s="17">
        <v>0.40399656573012199</v>
      </c>
      <c r="BC642" s="17">
        <v>0.32915453261849997</v>
      </c>
      <c r="BD642" s="17">
        <v>0.37919049949464401</v>
      </c>
      <c r="BE642" s="17">
        <v>0.411495869516532</v>
      </c>
      <c r="BF642" s="17">
        <v>0.33410010362458098</v>
      </c>
      <c r="BG642" s="17">
        <v>0.33451072587187303</v>
      </c>
      <c r="BH642" s="17">
        <v>0.31414926843172303</v>
      </c>
      <c r="BI642" s="17">
        <v>0.234558985189353</v>
      </c>
      <c r="BJ642" s="17">
        <v>0.19371515663598299</v>
      </c>
      <c r="BK642" s="17">
        <v>0.28171746526318397</v>
      </c>
      <c r="BL642" s="17">
        <v>0.15854325646144601</v>
      </c>
      <c r="BM642" s="17"/>
      <c r="BN642" s="17">
        <v>0.36288538163739897</v>
      </c>
      <c r="BO642" s="17">
        <v>0.350628980873056</v>
      </c>
      <c r="BP642" s="17"/>
      <c r="BQ642" s="17">
        <v>0.239188961062891</v>
      </c>
      <c r="BR642" s="17">
        <v>0.29915414774309801</v>
      </c>
      <c r="BS642" s="17"/>
      <c r="BT642" s="17">
        <v>0.16700493660342999</v>
      </c>
      <c r="BU642" s="17"/>
      <c r="BV642" s="17">
        <v>0.39371281536590702</v>
      </c>
      <c r="BW642" s="17">
        <v>0.28584120950546699</v>
      </c>
      <c r="BX642" s="17">
        <v>0.364606599937355</v>
      </c>
      <c r="BY642" s="17"/>
      <c r="BZ642" s="17">
        <v>0.311589864780902</v>
      </c>
      <c r="CA642" s="17">
        <v>0.39413373239977501</v>
      </c>
      <c r="CB642" s="17">
        <v>0.38307419678023802</v>
      </c>
      <c r="CC642" s="17">
        <v>0.34121737924450601</v>
      </c>
      <c r="CD642" s="17">
        <v>0.36301340106725699</v>
      </c>
      <c r="CE642" s="17">
        <v>0.31943722272943798</v>
      </c>
      <c r="CF642" s="17">
        <v>0.25969154109626102</v>
      </c>
      <c r="CG642" s="17"/>
      <c r="CH642" s="17">
        <v>0.21670828318513499</v>
      </c>
      <c r="CI642" s="17">
        <v>0.38781431219064499</v>
      </c>
      <c r="CJ642" s="17">
        <v>0.37212970143997198</v>
      </c>
      <c r="CK642" s="17">
        <v>0.33032604839235202</v>
      </c>
      <c r="CL642" s="17">
        <v>0.39896999689858997</v>
      </c>
    </row>
    <row r="643" spans="2:90" x14ac:dyDescent="0.3">
      <c r="B643" t="s">
        <v>118</v>
      </c>
      <c r="C643" s="17">
        <v>1.9665533008076198E-2</v>
      </c>
      <c r="D643" s="17">
        <v>1.4248989973723E-2</v>
      </c>
      <c r="E643" s="17">
        <v>2.4156453521372301E-2</v>
      </c>
      <c r="F643" s="17"/>
      <c r="G643" s="17">
        <v>2.9911293973251901E-2</v>
      </c>
      <c r="H643" s="17">
        <v>1.9825843780798599E-2</v>
      </c>
      <c r="I643" s="17">
        <v>3.2487237600246403E-2</v>
      </c>
      <c r="J643" s="17">
        <v>2.1578912091726798E-2</v>
      </c>
      <c r="K643" s="17">
        <v>1.3493604440014E-2</v>
      </c>
      <c r="L643" s="17">
        <v>4.8160837748409003E-3</v>
      </c>
      <c r="M643" s="17"/>
      <c r="N643" s="17">
        <v>1.8778601380170099E-2</v>
      </c>
      <c r="O643" s="17">
        <v>1.8524784002057901E-2</v>
      </c>
      <c r="P643" s="17">
        <v>2.1267103684480398E-2</v>
      </c>
      <c r="Q643" s="17">
        <v>2.0593015906051101E-2</v>
      </c>
      <c r="R643" s="17"/>
      <c r="S643" s="17">
        <v>1.8218130000817401E-2</v>
      </c>
      <c r="T643" s="17">
        <v>2.1170753922512799E-2</v>
      </c>
      <c r="U643" s="17">
        <v>5.5711247198357797E-3</v>
      </c>
      <c r="V643" s="17">
        <v>1.05972693572056E-2</v>
      </c>
      <c r="W643" s="17">
        <v>4.2985495259168699E-2</v>
      </c>
      <c r="X643" s="17">
        <v>2.0223078005443498E-2</v>
      </c>
      <c r="Y643" s="17">
        <v>1.7553195541878001E-2</v>
      </c>
      <c r="Z643" s="17">
        <v>1.00088451406391E-2</v>
      </c>
      <c r="AA643" s="17">
        <v>1.5044553477881299E-2</v>
      </c>
      <c r="AB643" s="17">
        <v>3.5300908948281501E-2</v>
      </c>
      <c r="AC643" s="17">
        <v>2.02325044131966E-2</v>
      </c>
      <c r="AD643" s="17">
        <v>1.6278114914823599E-2</v>
      </c>
      <c r="AE643" s="17"/>
      <c r="AF643" s="17">
        <v>1.61392500121725E-2</v>
      </c>
      <c r="AG643" s="17">
        <v>1.78526020499465E-2</v>
      </c>
      <c r="AH643" s="17">
        <v>3.1051928096258698E-2</v>
      </c>
      <c r="AI643" s="17"/>
      <c r="AJ643" s="17">
        <v>7.5613309945061604E-3</v>
      </c>
      <c r="AK643" s="17">
        <v>1.2694520183508E-2</v>
      </c>
      <c r="AL643" s="17">
        <v>1.12080639267579E-2</v>
      </c>
      <c r="AM643" s="17">
        <v>2.02699277479154E-2</v>
      </c>
      <c r="AN643" s="17">
        <v>2.8089803850407599E-2</v>
      </c>
      <c r="AO643" s="17"/>
      <c r="AP643" s="17">
        <v>1.215512850801E-2</v>
      </c>
      <c r="AQ643" s="17">
        <v>8.6981067768412499E-3</v>
      </c>
      <c r="AR643" s="17">
        <v>2.6795060080025399E-2</v>
      </c>
      <c r="AS643" s="17">
        <v>1.5783394191688199E-2</v>
      </c>
      <c r="AT643" s="17">
        <v>2.6912526096826601E-2</v>
      </c>
      <c r="AU643" s="17">
        <v>4.2188831963133201E-2</v>
      </c>
      <c r="AV643" s="17"/>
      <c r="AW643" s="17">
        <v>5.0581237674573801E-2</v>
      </c>
      <c r="AX643" s="17">
        <v>4.3228570677249202E-2</v>
      </c>
      <c r="AY643" s="17">
        <v>7.46284555817438E-3</v>
      </c>
      <c r="AZ643" s="17">
        <v>7.2409397368307597E-3</v>
      </c>
      <c r="BA643" s="17">
        <v>1.65955998550768E-2</v>
      </c>
      <c r="BB643" s="17">
        <v>3.1673026665597001E-2</v>
      </c>
      <c r="BC643" s="17">
        <v>6.1027769187802696E-3</v>
      </c>
      <c r="BD643" s="17">
        <v>5.7791563781442604E-3</v>
      </c>
      <c r="BE643" s="17">
        <v>1.7311995327005499E-2</v>
      </c>
      <c r="BF643" s="17">
        <v>0</v>
      </c>
      <c r="BG643" s="17">
        <v>2.0555792380176099E-2</v>
      </c>
      <c r="BH643" s="17">
        <v>9.1473440298564194E-3</v>
      </c>
      <c r="BI643" s="17">
        <v>1.18546531385581E-2</v>
      </c>
      <c r="BJ643" s="17">
        <v>0</v>
      </c>
      <c r="BK643" s="17">
        <v>4.2469627130949997E-2</v>
      </c>
      <c r="BL643" s="17">
        <v>2.2947987023242099E-2</v>
      </c>
      <c r="BM643" s="17"/>
      <c r="BN643" s="17">
        <v>1.64572452479958E-2</v>
      </c>
      <c r="BO643" s="17">
        <v>2.3187079657499499E-2</v>
      </c>
      <c r="BP643" s="17"/>
      <c r="BQ643" s="17">
        <v>1.11763283812763E-2</v>
      </c>
      <c r="BR643" s="17">
        <v>1.5355353876594299E-2</v>
      </c>
      <c r="BS643" s="17"/>
      <c r="BT643" s="17">
        <v>8.7973829571194196E-3</v>
      </c>
      <c r="BU643" s="17"/>
      <c r="BV643" s="17">
        <v>4.8311841935694502E-2</v>
      </c>
      <c r="BW643" s="17">
        <v>2.0240922233905299E-2</v>
      </c>
      <c r="BX643" s="17">
        <v>9.5795334573422503E-3</v>
      </c>
      <c r="BY643" s="17"/>
      <c r="BZ643" s="17">
        <v>3.9342795501667201E-2</v>
      </c>
      <c r="CA643" s="17">
        <v>9.9468741803626706E-3</v>
      </c>
      <c r="CB643" s="17">
        <v>1.76441494251522E-2</v>
      </c>
      <c r="CC643" s="17">
        <v>1.2542339637377499E-2</v>
      </c>
      <c r="CD643" s="17">
        <v>5.7160974828636604E-3</v>
      </c>
      <c r="CE643" s="17">
        <v>1.5701488571023801E-2</v>
      </c>
      <c r="CF643" s="17">
        <v>1.9120868032830501E-2</v>
      </c>
      <c r="CG643" s="17"/>
      <c r="CH643" s="17">
        <v>3.86835185256445E-2</v>
      </c>
      <c r="CI643" s="17">
        <v>6.8156380120128297E-3</v>
      </c>
      <c r="CJ643" s="17">
        <v>2.3980185075610502E-2</v>
      </c>
      <c r="CK643" s="17">
        <v>2.0125369954356501E-2</v>
      </c>
      <c r="CL643" s="17">
        <v>5.11169245862459E-2</v>
      </c>
    </row>
    <row r="644" spans="2:90" x14ac:dyDescent="0.3">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row>
    <row r="645" spans="2:90" x14ac:dyDescent="0.3">
      <c r="B645" s="6" t="s">
        <v>315</v>
      </c>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row>
    <row r="646" spans="2:90" x14ac:dyDescent="0.3">
      <c r="B646" s="24" t="s">
        <v>110</v>
      </c>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row>
    <row r="647" spans="2:90" x14ac:dyDescent="0.3">
      <c r="B647" t="s">
        <v>310</v>
      </c>
      <c r="C647" s="17">
        <v>6.0816781910911798E-2</v>
      </c>
      <c r="D647" s="17">
        <v>5.7980217243125097E-2</v>
      </c>
      <c r="E647" s="17">
        <v>6.3131509818968007E-2</v>
      </c>
      <c r="F647" s="17"/>
      <c r="G647" s="17">
        <v>4.5321150443427098E-2</v>
      </c>
      <c r="H647" s="17">
        <v>2.9386120413147799E-2</v>
      </c>
      <c r="I647" s="17">
        <v>8.9626872250963302E-2</v>
      </c>
      <c r="J647" s="17">
        <v>6.20217919569492E-2</v>
      </c>
      <c r="K647" s="17">
        <v>7.5772136417201E-2</v>
      </c>
      <c r="L647" s="17">
        <v>6.2188312240955702E-2</v>
      </c>
      <c r="M647" s="17"/>
      <c r="N647" s="17">
        <v>3.43497196514203E-2</v>
      </c>
      <c r="O647" s="17">
        <v>4.8674801962680599E-2</v>
      </c>
      <c r="P647" s="17">
        <v>6.8081674841659098E-2</v>
      </c>
      <c r="Q647" s="17">
        <v>9.6166712252958905E-2</v>
      </c>
      <c r="R647" s="17"/>
      <c r="S647" s="17">
        <v>4.0240403318295002E-2</v>
      </c>
      <c r="T647" s="17">
        <v>7.0012581568059298E-2</v>
      </c>
      <c r="U647" s="17">
        <v>7.0787998755161202E-2</v>
      </c>
      <c r="V647" s="17">
        <v>3.2739667441430198E-2</v>
      </c>
      <c r="W647" s="17">
        <v>5.1543288064473898E-2</v>
      </c>
      <c r="X647" s="17">
        <v>7.2216821616250398E-2</v>
      </c>
      <c r="Y647" s="17">
        <v>6.9114427595216105E-2</v>
      </c>
      <c r="Z647" s="17">
        <v>8.3459330439395296E-2</v>
      </c>
      <c r="AA647" s="17">
        <v>8.3014416192517995E-2</v>
      </c>
      <c r="AB647" s="17">
        <v>4.5399570541394998E-2</v>
      </c>
      <c r="AC647" s="17">
        <v>6.5375007563321694E-2</v>
      </c>
      <c r="AD647" s="17">
        <v>6.6844189889701797E-2</v>
      </c>
      <c r="AE647" s="17"/>
      <c r="AF647" s="17">
        <v>8.7291815321384497E-2</v>
      </c>
      <c r="AG647" s="17">
        <v>5.45967487753262E-2</v>
      </c>
      <c r="AH647" s="17">
        <v>3.3878622969978803E-2</v>
      </c>
      <c r="AI647" s="17"/>
      <c r="AJ647" s="17">
        <v>6.3991731729445805E-2</v>
      </c>
      <c r="AK647" s="17">
        <v>4.95734339580364E-2</v>
      </c>
      <c r="AL647" s="17">
        <v>4.2774255637537499E-2</v>
      </c>
      <c r="AM647" s="17">
        <v>0.106256896032591</v>
      </c>
      <c r="AN647" s="17">
        <v>5.73589293694673E-2</v>
      </c>
      <c r="AO647" s="17"/>
      <c r="AP647" s="17">
        <v>4.4570674213959403E-2</v>
      </c>
      <c r="AQ647" s="17">
        <v>4.59499518322532E-2</v>
      </c>
      <c r="AR647" s="17">
        <v>5.4228127181080298E-2</v>
      </c>
      <c r="AS647" s="17">
        <v>0.10199576155022599</v>
      </c>
      <c r="AT647" s="17">
        <v>3.3154657630698497E-2</v>
      </c>
      <c r="AU647" s="17">
        <v>3.8737105730081101E-2</v>
      </c>
      <c r="AV647" s="17"/>
      <c r="AW647" s="17">
        <v>9.6528792754342604E-2</v>
      </c>
      <c r="AX647" s="17">
        <v>0.143421786522618</v>
      </c>
      <c r="AY647" s="17">
        <v>6.5451937466304705E-2</v>
      </c>
      <c r="AZ647" s="17">
        <v>7.3514154717576802E-2</v>
      </c>
      <c r="BA647" s="17">
        <v>9.4122435499940496E-2</v>
      </c>
      <c r="BB647" s="17">
        <v>4.2160709881955097E-2</v>
      </c>
      <c r="BC647" s="17">
        <v>6.3953805072401906E-2</v>
      </c>
      <c r="BD647" s="17">
        <v>7.8581436725791806E-2</v>
      </c>
      <c r="BE647" s="17">
        <v>3.4555078111876199E-2</v>
      </c>
      <c r="BF647" s="17">
        <v>2.1336505122803402E-2</v>
      </c>
      <c r="BG647" s="17">
        <v>6.29030142958623E-2</v>
      </c>
      <c r="BH647" s="17">
        <v>7.4728410704965401E-2</v>
      </c>
      <c r="BI647" s="17">
        <v>3.5026465227095301E-2</v>
      </c>
      <c r="BJ647" s="17">
        <v>3.3038565398639697E-2</v>
      </c>
      <c r="BK647" s="17">
        <v>2.0141768729958199E-2</v>
      </c>
      <c r="BL647" s="17">
        <v>4.5164822627876598E-2</v>
      </c>
      <c r="BM647" s="17"/>
      <c r="BN647" s="17">
        <v>6.7040689400185594E-2</v>
      </c>
      <c r="BO647" s="17">
        <v>5.3099748889545897E-2</v>
      </c>
      <c r="BP647" s="17"/>
      <c r="BQ647" s="17">
        <v>3.8220274054646897E-2</v>
      </c>
      <c r="BR647" s="17">
        <v>6.4567753890907603E-2</v>
      </c>
      <c r="BS647" s="17"/>
      <c r="BT647" s="17">
        <v>4.5046042528932698E-2</v>
      </c>
      <c r="BU647" s="17"/>
      <c r="BV647" s="17">
        <v>5.5327683079751597E-2</v>
      </c>
      <c r="BW647" s="17">
        <v>4.6559127261798297E-2</v>
      </c>
      <c r="BX647" s="17">
        <v>6.8569205065953195E-2</v>
      </c>
      <c r="BY647" s="17"/>
      <c r="BZ647" s="17">
        <v>0.12181874248348599</v>
      </c>
      <c r="CA647" s="17">
        <v>7.9640950351851897E-2</v>
      </c>
      <c r="CB647" s="17">
        <v>7.2885046614067195E-2</v>
      </c>
      <c r="CC647" s="17">
        <v>8.2644711768859902E-2</v>
      </c>
      <c r="CD647" s="17">
        <v>4.9807781278743302E-2</v>
      </c>
      <c r="CE647" s="17">
        <v>1.6903482025066901E-2</v>
      </c>
      <c r="CF647" s="17">
        <v>4.0294499256453398E-2</v>
      </c>
      <c r="CG647" s="17"/>
      <c r="CH647" s="17">
        <v>4.7146126992949101E-2</v>
      </c>
      <c r="CI647" s="17">
        <v>2.9333361959360201E-2</v>
      </c>
      <c r="CJ647" s="17">
        <v>5.5981269804594003E-2</v>
      </c>
      <c r="CK647" s="17">
        <v>0.113635173386961</v>
      </c>
      <c r="CL647" s="17">
        <v>0.22520694102928299</v>
      </c>
    </row>
    <row r="648" spans="2:90" x14ac:dyDescent="0.3">
      <c r="B648" t="s">
        <v>311</v>
      </c>
      <c r="C648" s="17">
        <v>0.135110629248614</v>
      </c>
      <c r="D648" s="17">
        <v>0.13159309185615001</v>
      </c>
      <c r="E648" s="17">
        <v>0.138660782053182</v>
      </c>
      <c r="F648" s="17"/>
      <c r="G648" s="17">
        <v>0.108683236535376</v>
      </c>
      <c r="H648" s="17">
        <v>0.110835927354869</v>
      </c>
      <c r="I648" s="17">
        <v>0.139835051393328</v>
      </c>
      <c r="J648" s="17">
        <v>0.14003449610034199</v>
      </c>
      <c r="K648" s="17">
        <v>0.17730772757124</v>
      </c>
      <c r="L648" s="17">
        <v>0.13632854967738001</v>
      </c>
      <c r="M648" s="17"/>
      <c r="N648" s="17">
        <v>0.110144670711502</v>
      </c>
      <c r="O648" s="17">
        <v>0.12101570105581</v>
      </c>
      <c r="P648" s="17">
        <v>0.175038092836801</v>
      </c>
      <c r="Q648" s="17">
        <v>0.142869406350634</v>
      </c>
      <c r="R648" s="17"/>
      <c r="S648" s="17">
        <v>0.14833889198852501</v>
      </c>
      <c r="T648" s="17">
        <v>0.12589086656201801</v>
      </c>
      <c r="U648" s="17">
        <v>0.1296985179532</v>
      </c>
      <c r="V648" s="17">
        <v>0.11330264147980799</v>
      </c>
      <c r="W648" s="17">
        <v>0.19848045216709101</v>
      </c>
      <c r="X648" s="17">
        <v>0.125637676409185</v>
      </c>
      <c r="Y648" s="17">
        <v>0.15358845344222599</v>
      </c>
      <c r="Z648" s="17">
        <v>0.13704435065550599</v>
      </c>
      <c r="AA648" s="17">
        <v>0.131171425268748</v>
      </c>
      <c r="AB648" s="17">
        <v>0.14346347673780499</v>
      </c>
      <c r="AC648" s="17">
        <v>9.9607342909469002E-2</v>
      </c>
      <c r="AD648" s="17">
        <v>7.04478610801062E-2</v>
      </c>
      <c r="AE648" s="17"/>
      <c r="AF648" s="17">
        <v>0.16373661217917199</v>
      </c>
      <c r="AG648" s="17">
        <v>0.117081441301933</v>
      </c>
      <c r="AH648" s="17">
        <v>0.121121853748656</v>
      </c>
      <c r="AI648" s="17"/>
      <c r="AJ648" s="17">
        <v>0.14200853320878301</v>
      </c>
      <c r="AK648" s="17">
        <v>0.122695161762002</v>
      </c>
      <c r="AL648" s="17">
        <v>0.117613049420823</v>
      </c>
      <c r="AM648" s="17">
        <v>0.17279935546123301</v>
      </c>
      <c r="AN648" s="17">
        <v>0.13571326288296001</v>
      </c>
      <c r="AO648" s="17"/>
      <c r="AP648" s="17">
        <v>0.107364841179695</v>
      </c>
      <c r="AQ648" s="17">
        <v>0.159642511788747</v>
      </c>
      <c r="AR648" s="17">
        <v>0.10535589702534</v>
      </c>
      <c r="AS648" s="17">
        <v>0.16819393052064599</v>
      </c>
      <c r="AT648" s="17">
        <v>0.12859542653134801</v>
      </c>
      <c r="AU648" s="17">
        <v>0.145032362639579</v>
      </c>
      <c r="AV648" s="17"/>
      <c r="AW648" s="17">
        <v>0.146675958258279</v>
      </c>
      <c r="AX648" s="17">
        <v>0.106947341323685</v>
      </c>
      <c r="AY648" s="17">
        <v>0.14616774464055299</v>
      </c>
      <c r="AZ648" s="17">
        <v>0.14201923014568299</v>
      </c>
      <c r="BA648" s="17">
        <v>0.14036717285120401</v>
      </c>
      <c r="BB648" s="17">
        <v>0.126711163106874</v>
      </c>
      <c r="BC648" s="17">
        <v>0.15522794159355299</v>
      </c>
      <c r="BD648" s="17">
        <v>0.12276410483117101</v>
      </c>
      <c r="BE648" s="17">
        <v>0.17755076411717799</v>
      </c>
      <c r="BF648" s="17">
        <v>0.13370604642890599</v>
      </c>
      <c r="BG648" s="17">
        <v>0.12695513209093401</v>
      </c>
      <c r="BH648" s="17">
        <v>0.113196419702515</v>
      </c>
      <c r="BI648" s="17">
        <v>8.8541738198311098E-2</v>
      </c>
      <c r="BJ648" s="17">
        <v>0.12950426075642299</v>
      </c>
      <c r="BK648" s="17">
        <v>0.25410178024698199</v>
      </c>
      <c r="BL648" s="17">
        <v>7.2991950745642104E-2</v>
      </c>
      <c r="BM648" s="17"/>
      <c r="BN648" s="17">
        <v>0.15575411200355499</v>
      </c>
      <c r="BO648" s="17">
        <v>0.10611959205733799</v>
      </c>
      <c r="BP648" s="17"/>
      <c r="BQ648" s="17">
        <v>0.109047537351339</v>
      </c>
      <c r="BR648" s="17">
        <v>0.143799412597828</v>
      </c>
      <c r="BS648" s="17"/>
      <c r="BT648" s="17">
        <v>0.13800221679312499</v>
      </c>
      <c r="BU648" s="17"/>
      <c r="BV648" s="17">
        <v>0.108350410296399</v>
      </c>
      <c r="BW648" s="17">
        <v>0.14287889839330001</v>
      </c>
      <c r="BX648" s="17">
        <v>0.14164433910291299</v>
      </c>
      <c r="BY648" s="17"/>
      <c r="BZ648" s="17">
        <v>0.14126898182469799</v>
      </c>
      <c r="CA648" s="17">
        <v>0.17767479113427001</v>
      </c>
      <c r="CB648" s="17">
        <v>0.156546924390701</v>
      </c>
      <c r="CC648" s="17">
        <v>0.154765724821321</v>
      </c>
      <c r="CD648" s="17">
        <v>0.12879048990449901</v>
      </c>
      <c r="CE648" s="17">
        <v>8.9731152048004401E-2</v>
      </c>
      <c r="CF648" s="17">
        <v>8.9626778478473904E-2</v>
      </c>
      <c r="CG648" s="17"/>
      <c r="CH648" s="17">
        <v>0.10658636545896601</v>
      </c>
      <c r="CI648" s="17">
        <v>0.116026914642695</v>
      </c>
      <c r="CJ648" s="17">
        <v>0.14338445992169599</v>
      </c>
      <c r="CK648" s="17">
        <v>0.18686190314685</v>
      </c>
      <c r="CL648" s="17">
        <v>0.103876661009964</v>
      </c>
    </row>
    <row r="649" spans="2:90" x14ac:dyDescent="0.3">
      <c r="B649" t="s">
        <v>220</v>
      </c>
      <c r="C649" s="17">
        <v>0.50070201375076695</v>
      </c>
      <c r="D649" s="17">
        <v>0.48377650687405299</v>
      </c>
      <c r="E649" s="17">
        <v>0.51928295570057104</v>
      </c>
      <c r="F649" s="17"/>
      <c r="G649" s="17">
        <v>0.34773315647377201</v>
      </c>
      <c r="H649" s="17">
        <v>0.40782497802059298</v>
      </c>
      <c r="I649" s="17">
        <v>0.43645373608561899</v>
      </c>
      <c r="J649" s="17">
        <v>0.55418381377787695</v>
      </c>
      <c r="K649" s="17">
        <v>0.59938078862133903</v>
      </c>
      <c r="L649" s="17">
        <v>0.621210398314752</v>
      </c>
      <c r="M649" s="17"/>
      <c r="N649" s="17">
        <v>0.49695727510492499</v>
      </c>
      <c r="O649" s="17">
        <v>0.54882575661400901</v>
      </c>
      <c r="P649" s="17">
        <v>0.51052040431952095</v>
      </c>
      <c r="Q649" s="17">
        <v>0.44492584160107801</v>
      </c>
      <c r="R649" s="17"/>
      <c r="S649" s="17">
        <v>0.429006524232732</v>
      </c>
      <c r="T649" s="17">
        <v>0.54521118930174495</v>
      </c>
      <c r="U649" s="17">
        <v>0.485491337878037</v>
      </c>
      <c r="V649" s="17">
        <v>0.56062499819314304</v>
      </c>
      <c r="W649" s="17">
        <v>0.51656391900007004</v>
      </c>
      <c r="X649" s="17">
        <v>0.54288905792249098</v>
      </c>
      <c r="Y649" s="17">
        <v>0.48742482317432601</v>
      </c>
      <c r="Z649" s="17">
        <v>0.57542754065815604</v>
      </c>
      <c r="AA649" s="17">
        <v>0.440514275471936</v>
      </c>
      <c r="AB649" s="17">
        <v>0.52841740832805695</v>
      </c>
      <c r="AC649" s="17">
        <v>0.499279680278992</v>
      </c>
      <c r="AD649" s="17">
        <v>0.41676477717405203</v>
      </c>
      <c r="AE649" s="17"/>
      <c r="AF649" s="17">
        <v>0.51771817054835301</v>
      </c>
      <c r="AG649" s="17">
        <v>0.53434635095225103</v>
      </c>
      <c r="AH649" s="17">
        <v>0.46719665037178398</v>
      </c>
      <c r="AI649" s="17"/>
      <c r="AJ649" s="17">
        <v>0.52706171223843501</v>
      </c>
      <c r="AK649" s="17">
        <v>0.50058476391722995</v>
      </c>
      <c r="AL649" s="17">
        <v>0.56482770276982897</v>
      </c>
      <c r="AM649" s="17">
        <v>0.47991496963360902</v>
      </c>
      <c r="AN649" s="17">
        <v>0.41377093501069401</v>
      </c>
      <c r="AO649" s="17"/>
      <c r="AP649" s="17">
        <v>0.47318416740928898</v>
      </c>
      <c r="AQ649" s="17">
        <v>0.50793016845818295</v>
      </c>
      <c r="AR649" s="17">
        <v>0.57807551237149002</v>
      </c>
      <c r="AS649" s="17">
        <v>0.494387729863077</v>
      </c>
      <c r="AT649" s="17">
        <v>0.415432281426242</v>
      </c>
      <c r="AU649" s="17">
        <v>0.57095778585019696</v>
      </c>
      <c r="AV649" s="17"/>
      <c r="AW649" s="17">
        <v>0.45618864840815898</v>
      </c>
      <c r="AX649" s="17">
        <v>0.29977017393958599</v>
      </c>
      <c r="AY649" s="17">
        <v>0.46316813260906797</v>
      </c>
      <c r="AZ649" s="17">
        <v>0.47712385906992599</v>
      </c>
      <c r="BA649" s="17">
        <v>0.49595812085393798</v>
      </c>
      <c r="BB649" s="17">
        <v>0.52461231123549101</v>
      </c>
      <c r="BC649" s="17">
        <v>0.473536816080462</v>
      </c>
      <c r="BD649" s="17">
        <v>0.55162303625295805</v>
      </c>
      <c r="BE649" s="17">
        <v>0.51404040149874797</v>
      </c>
      <c r="BF649" s="17">
        <v>0.62162032220039498</v>
      </c>
      <c r="BG649" s="17">
        <v>0.55780696038065103</v>
      </c>
      <c r="BH649" s="17">
        <v>0.48309284815697601</v>
      </c>
      <c r="BI649" s="17">
        <v>0.57655556826072896</v>
      </c>
      <c r="BJ649" s="17">
        <v>0.47988452371241902</v>
      </c>
      <c r="BK649" s="17">
        <v>0.54536432236856502</v>
      </c>
      <c r="BL649" s="17">
        <v>0.40281710451269198</v>
      </c>
      <c r="BM649" s="17"/>
      <c r="BN649" s="17">
        <v>0.50566373666409503</v>
      </c>
      <c r="BO649" s="17">
        <v>0.49598243054152202</v>
      </c>
      <c r="BP649" s="17"/>
      <c r="BQ649" s="17">
        <v>0.487536651252514</v>
      </c>
      <c r="BR649" s="17">
        <v>0.493199984137078</v>
      </c>
      <c r="BS649" s="17"/>
      <c r="BT649" s="17">
        <v>0.41032401473580499</v>
      </c>
      <c r="BU649" s="17"/>
      <c r="BV649" s="17">
        <v>0.51926113375327099</v>
      </c>
      <c r="BW649" s="17">
        <v>0.39496187781238401</v>
      </c>
      <c r="BX649" s="17">
        <v>0.52792022625639701</v>
      </c>
      <c r="BY649" s="17"/>
      <c r="BZ649" s="17">
        <v>0.405516837391378</v>
      </c>
      <c r="CA649" s="17">
        <v>0.47914594760478002</v>
      </c>
      <c r="CB649" s="17">
        <v>0.52981405927213998</v>
      </c>
      <c r="CC649" s="17">
        <v>0.44604384630944199</v>
      </c>
      <c r="CD649" s="17">
        <v>0.51102619816941297</v>
      </c>
      <c r="CE649" s="17">
        <v>0.58994407824318296</v>
      </c>
      <c r="CF649" s="17">
        <v>0.51834403316423405</v>
      </c>
      <c r="CG649" s="17"/>
      <c r="CH649" s="17">
        <v>0.399067087285852</v>
      </c>
      <c r="CI649" s="17">
        <v>0.57344393607231903</v>
      </c>
      <c r="CJ649" s="17">
        <v>0.51377243620186497</v>
      </c>
      <c r="CK649" s="17">
        <v>0.40301490968637399</v>
      </c>
      <c r="CL649" s="17">
        <v>0.33469044312248297</v>
      </c>
    </row>
    <row r="650" spans="2:90" x14ac:dyDescent="0.3">
      <c r="B650" t="s">
        <v>312</v>
      </c>
      <c r="C650" s="17">
        <v>0.105816134699995</v>
      </c>
      <c r="D650" s="17">
        <v>0.115819383813768</v>
      </c>
      <c r="E650" s="17">
        <v>9.4740267808777007E-2</v>
      </c>
      <c r="F650" s="17"/>
      <c r="G650" s="17">
        <v>0.15134762074689301</v>
      </c>
      <c r="H650" s="17">
        <v>0.22132180686694</v>
      </c>
      <c r="I650" s="17">
        <v>0.139045244930699</v>
      </c>
      <c r="J650" s="17">
        <v>5.4896983782259101E-2</v>
      </c>
      <c r="K650" s="17">
        <v>4.88973979991685E-2</v>
      </c>
      <c r="L650" s="17">
        <v>3.3498786840556398E-2</v>
      </c>
      <c r="M650" s="17"/>
      <c r="N650" s="17">
        <v>0.15673625229153301</v>
      </c>
      <c r="O650" s="17">
        <v>8.9040765147849199E-2</v>
      </c>
      <c r="P650" s="17">
        <v>9.5624482169032299E-2</v>
      </c>
      <c r="Q650" s="17">
        <v>7.8363897105689695E-2</v>
      </c>
      <c r="R650" s="17"/>
      <c r="S650" s="17">
        <v>0.15566004107855699</v>
      </c>
      <c r="T650" s="17">
        <v>7.5245683224245602E-2</v>
      </c>
      <c r="U650" s="17">
        <v>9.1421581663164803E-2</v>
      </c>
      <c r="V650" s="17">
        <v>7.8344509229321194E-2</v>
      </c>
      <c r="W650" s="17">
        <v>0.102172482659143</v>
      </c>
      <c r="X650" s="17">
        <v>0.10272675030789701</v>
      </c>
      <c r="Y650" s="17">
        <v>0.14138099055311901</v>
      </c>
      <c r="Z650" s="17">
        <v>3.0712509665541E-2</v>
      </c>
      <c r="AA650" s="17">
        <v>0.127482136952562</v>
      </c>
      <c r="AB650" s="17">
        <v>8.0311248426734802E-2</v>
      </c>
      <c r="AC650" s="17">
        <v>0.11662358777691099</v>
      </c>
      <c r="AD650" s="17">
        <v>0.12792605028578999</v>
      </c>
      <c r="AE650" s="17"/>
      <c r="AF650" s="17">
        <v>5.9091989496779997E-2</v>
      </c>
      <c r="AG650" s="17">
        <v>0.10905103534206</v>
      </c>
      <c r="AH650" s="17">
        <v>0.16621440251943101</v>
      </c>
      <c r="AI650" s="17"/>
      <c r="AJ650" s="17">
        <v>0.12115622432210001</v>
      </c>
      <c r="AK650" s="17">
        <v>0.12820657334103799</v>
      </c>
      <c r="AL650" s="17">
        <v>0.101717508512358</v>
      </c>
      <c r="AM650" s="17">
        <v>6.0298658289510497E-2</v>
      </c>
      <c r="AN650" s="17">
        <v>0.14066842643632499</v>
      </c>
      <c r="AO650" s="17"/>
      <c r="AP650" s="17">
        <v>0.16329384074351799</v>
      </c>
      <c r="AQ650" s="17">
        <v>0.13724172885288499</v>
      </c>
      <c r="AR650" s="17">
        <v>7.9227191771025093E-2</v>
      </c>
      <c r="AS650" s="17">
        <v>6.0366843126170598E-2</v>
      </c>
      <c r="AT650" s="17">
        <v>0.118082250174491</v>
      </c>
      <c r="AU650" s="17">
        <v>4.9503313803419102E-2</v>
      </c>
      <c r="AV650" s="17"/>
      <c r="AW650" s="17">
        <v>4.4621620120488099E-2</v>
      </c>
      <c r="AX650" s="17">
        <v>0.10274884650116101</v>
      </c>
      <c r="AY650" s="17">
        <v>8.6115256923527797E-2</v>
      </c>
      <c r="AZ650" s="17">
        <v>8.6070004723011198E-2</v>
      </c>
      <c r="BA650" s="17">
        <v>7.4524293204865102E-2</v>
      </c>
      <c r="BB650" s="17">
        <v>7.9520599759411004E-2</v>
      </c>
      <c r="BC650" s="17">
        <v>0.124500876404842</v>
      </c>
      <c r="BD650" s="17">
        <v>9.8897349472020002E-2</v>
      </c>
      <c r="BE650" s="17">
        <v>0.106521878287458</v>
      </c>
      <c r="BF650" s="17">
        <v>0.10032135024173</v>
      </c>
      <c r="BG650" s="17">
        <v>0.112410356258398</v>
      </c>
      <c r="BH650" s="17">
        <v>0.15398842190536699</v>
      </c>
      <c r="BI650" s="17">
        <v>0.109307104285072</v>
      </c>
      <c r="BJ650" s="17">
        <v>0.16789434360151501</v>
      </c>
      <c r="BK650" s="17">
        <v>6.5144589379374798E-2</v>
      </c>
      <c r="BL650" s="17">
        <v>0.236464648810784</v>
      </c>
      <c r="BM650" s="17"/>
      <c r="BN650" s="17">
        <v>0.11760932509473999</v>
      </c>
      <c r="BO650" s="17">
        <v>8.8495431211266004E-2</v>
      </c>
      <c r="BP650" s="17"/>
      <c r="BQ650" s="17">
        <v>0.16241506009142601</v>
      </c>
      <c r="BR650" s="17">
        <v>7.8414510310049701E-2</v>
      </c>
      <c r="BS650" s="17"/>
      <c r="BT650" s="17">
        <v>0.181311094448492</v>
      </c>
      <c r="BU650" s="17"/>
      <c r="BV650" s="17">
        <v>7.8677953090761102E-2</v>
      </c>
      <c r="BW650" s="17">
        <v>0.180522872763378</v>
      </c>
      <c r="BX650" s="17">
        <v>9.4264412680041598E-2</v>
      </c>
      <c r="BY650" s="17"/>
      <c r="BZ650" s="17">
        <v>9.5893931520583398E-2</v>
      </c>
      <c r="CA650" s="17">
        <v>5.21665634726627E-2</v>
      </c>
      <c r="CB650" s="17">
        <v>7.0027985225903006E-2</v>
      </c>
      <c r="CC650" s="17">
        <v>0.11417842279311601</v>
      </c>
      <c r="CD650" s="17">
        <v>0.122278476749559</v>
      </c>
      <c r="CE650" s="17">
        <v>0.15331523793226601</v>
      </c>
      <c r="CF650" s="17">
        <v>0.17880500000055899</v>
      </c>
      <c r="CG650" s="17"/>
      <c r="CH650" s="17">
        <v>0.194760322396764</v>
      </c>
      <c r="CI650" s="17">
        <v>0.121162382433494</v>
      </c>
      <c r="CJ650" s="17">
        <v>8.9086472563048399E-2</v>
      </c>
      <c r="CK650" s="17">
        <v>6.4156191795068901E-2</v>
      </c>
      <c r="CL650" s="17">
        <v>6.2109791159829002E-2</v>
      </c>
    </row>
    <row r="651" spans="2:90" x14ac:dyDescent="0.3">
      <c r="B651" t="s">
        <v>313</v>
      </c>
      <c r="C651" s="17">
        <v>6.07088028307253E-2</v>
      </c>
      <c r="D651" s="17">
        <v>7.8631327192731901E-2</v>
      </c>
      <c r="E651" s="17">
        <v>4.3674315379855902E-2</v>
      </c>
      <c r="F651" s="17"/>
      <c r="G651" s="17">
        <v>0.12778412757103599</v>
      </c>
      <c r="H651" s="17">
        <v>0.12640251952267401</v>
      </c>
      <c r="I651" s="17">
        <v>6.3929078091598507E-2</v>
      </c>
      <c r="J651" s="17">
        <v>3.68030783203094E-2</v>
      </c>
      <c r="K651" s="17">
        <v>6.5621578291685601E-3</v>
      </c>
      <c r="L651" s="17">
        <v>1.5565159164658299E-2</v>
      </c>
      <c r="M651" s="17"/>
      <c r="N651" s="17">
        <v>0.100100575760453</v>
      </c>
      <c r="O651" s="17">
        <v>4.5939491808541698E-2</v>
      </c>
      <c r="P651" s="17">
        <v>4.45227807759003E-2</v>
      </c>
      <c r="Q651" s="17">
        <v>4.6566702601852597E-2</v>
      </c>
      <c r="R651" s="17"/>
      <c r="S651" s="17">
        <v>0.12709586831759101</v>
      </c>
      <c r="T651" s="17">
        <v>4.1850907974209497E-2</v>
      </c>
      <c r="U651" s="17">
        <v>2.3810729167848099E-2</v>
      </c>
      <c r="V651" s="17">
        <v>4.0643301147228902E-2</v>
      </c>
      <c r="W651" s="17">
        <v>1.3598070440780201E-2</v>
      </c>
      <c r="X651" s="17">
        <v>4.8215304263438799E-2</v>
      </c>
      <c r="Y651" s="17">
        <v>5.0218112569827299E-2</v>
      </c>
      <c r="Z651" s="17">
        <v>8.7170547041338101E-2</v>
      </c>
      <c r="AA651" s="17">
        <v>0.103664811104351</v>
      </c>
      <c r="AB651" s="17">
        <v>3.6743539454839901E-2</v>
      </c>
      <c r="AC651" s="17">
        <v>6.68654850496051E-2</v>
      </c>
      <c r="AD651" s="17">
        <v>3.3947931541783501E-2</v>
      </c>
      <c r="AE651" s="17"/>
      <c r="AF651" s="17">
        <v>4.2875722685027699E-2</v>
      </c>
      <c r="AG651" s="17">
        <v>6.9603578823785095E-2</v>
      </c>
      <c r="AH651" s="17">
        <v>7.8672860362746094E-2</v>
      </c>
      <c r="AI651" s="17"/>
      <c r="AJ651" s="17">
        <v>5.51688497127878E-2</v>
      </c>
      <c r="AK651" s="17">
        <v>9.0741437179126E-2</v>
      </c>
      <c r="AL651" s="17">
        <v>1.7458019970391099E-2</v>
      </c>
      <c r="AM651" s="17">
        <v>4.1839427305169402E-2</v>
      </c>
      <c r="AN651" s="17">
        <v>5.8312695281839001E-2</v>
      </c>
      <c r="AO651" s="17"/>
      <c r="AP651" s="17">
        <v>0.12461348011224101</v>
      </c>
      <c r="AQ651" s="17">
        <v>6.2592515427955797E-2</v>
      </c>
      <c r="AR651" s="17">
        <v>3.3584999312063699E-2</v>
      </c>
      <c r="AS651" s="17">
        <v>3.4109209290250103E-2</v>
      </c>
      <c r="AT651" s="17">
        <v>4.94431537190421E-2</v>
      </c>
      <c r="AU651" s="17">
        <v>2.55170283603872E-2</v>
      </c>
      <c r="AV651" s="17"/>
      <c r="AW651" s="17">
        <v>0</v>
      </c>
      <c r="AX651" s="17">
        <v>9.5803386354094494E-2</v>
      </c>
      <c r="AY651" s="17">
        <v>1.35018280384866E-2</v>
      </c>
      <c r="AZ651" s="17">
        <v>3.6217364301499702E-2</v>
      </c>
      <c r="BA651" s="17">
        <v>4.0309622738348198E-2</v>
      </c>
      <c r="BB651" s="17">
        <v>5.3891917945206001E-2</v>
      </c>
      <c r="BC651" s="17">
        <v>7.7271760723957902E-2</v>
      </c>
      <c r="BD651" s="17">
        <v>3.88392227036682E-2</v>
      </c>
      <c r="BE651" s="17">
        <v>4.4396302233015598E-2</v>
      </c>
      <c r="BF651" s="17">
        <v>5.8877089696712903E-2</v>
      </c>
      <c r="BG651" s="17">
        <v>5.05853942888553E-2</v>
      </c>
      <c r="BH651" s="17">
        <v>5.8277477612375402E-2</v>
      </c>
      <c r="BI651" s="17">
        <v>7.4342274106290906E-2</v>
      </c>
      <c r="BJ651" s="17">
        <v>0.12262747819233</v>
      </c>
      <c r="BK651" s="17">
        <v>9.4358745297360394E-2</v>
      </c>
      <c r="BL651" s="17">
        <v>0.186721672222283</v>
      </c>
      <c r="BM651" s="17"/>
      <c r="BN651" s="17">
        <v>6.0394417456874398E-2</v>
      </c>
      <c r="BO651" s="17">
        <v>5.9865621011363598E-2</v>
      </c>
      <c r="BP651" s="17"/>
      <c r="BQ651" s="17">
        <v>0.118003190073701</v>
      </c>
      <c r="BR651" s="17">
        <v>4.7559994026404401E-2</v>
      </c>
      <c r="BS651" s="17"/>
      <c r="BT651" s="17">
        <v>0.147849833133995</v>
      </c>
      <c r="BU651" s="17"/>
      <c r="BV651" s="17">
        <v>3.93310153511367E-2</v>
      </c>
      <c r="BW651" s="17">
        <v>7.3773804356855904E-2</v>
      </c>
      <c r="BX651" s="17">
        <v>6.2821236138498604E-2</v>
      </c>
      <c r="BY651" s="17"/>
      <c r="BZ651" s="17">
        <v>3.8435217496515198E-2</v>
      </c>
      <c r="CA651" s="17">
        <v>5.5628534522763201E-2</v>
      </c>
      <c r="CB651" s="17">
        <v>2.8356261825586399E-2</v>
      </c>
      <c r="CC651" s="17">
        <v>9.1402923664768695E-2</v>
      </c>
      <c r="CD651" s="17">
        <v>6.81898759231747E-2</v>
      </c>
      <c r="CE651" s="17">
        <v>5.76140261271628E-2</v>
      </c>
      <c r="CF651" s="17">
        <v>0.10579512074323399</v>
      </c>
      <c r="CG651" s="17"/>
      <c r="CH651" s="17">
        <v>0.186274121815863</v>
      </c>
      <c r="CI651" s="17">
        <v>4.7626429697930003E-2</v>
      </c>
      <c r="CJ651" s="17">
        <v>4.2752689013476099E-2</v>
      </c>
      <c r="CK651" s="17">
        <v>4.99612796604628E-2</v>
      </c>
      <c r="CL651" s="17">
        <v>8.2161205441227694E-2</v>
      </c>
    </row>
    <row r="652" spans="2:90" x14ac:dyDescent="0.3">
      <c r="B652" t="s">
        <v>223</v>
      </c>
      <c r="C652" s="17">
        <v>0.107819734394155</v>
      </c>
      <c r="D652" s="17">
        <v>0.108652698228335</v>
      </c>
      <c r="E652" s="17">
        <v>0.105899411631135</v>
      </c>
      <c r="F652" s="17"/>
      <c r="G652" s="17">
        <v>0.13811381328111899</v>
      </c>
      <c r="H652" s="17">
        <v>6.8206562720927802E-2</v>
      </c>
      <c r="I652" s="17">
        <v>0.104234176812109</v>
      </c>
      <c r="J652" s="17">
        <v>0.12222174476483701</v>
      </c>
      <c r="K652" s="17">
        <v>8.4773677017476207E-2</v>
      </c>
      <c r="L652" s="17">
        <v>0.12676570251671401</v>
      </c>
      <c r="M652" s="17"/>
      <c r="N652" s="17">
        <v>7.9238200827769098E-2</v>
      </c>
      <c r="O652" s="17">
        <v>0.10456905961179901</v>
      </c>
      <c r="P652" s="17">
        <v>9.0595963834790696E-2</v>
      </c>
      <c r="Q652" s="17">
        <v>0.15632643648205599</v>
      </c>
      <c r="R652" s="17"/>
      <c r="S652" s="17">
        <v>7.5657443350701903E-2</v>
      </c>
      <c r="T652" s="17">
        <v>0.12412275589692399</v>
      </c>
      <c r="U652" s="17">
        <v>0.15022192062711001</v>
      </c>
      <c r="V652" s="17">
        <v>0.16384833149792</v>
      </c>
      <c r="W652" s="17">
        <v>8.1392145176948399E-2</v>
      </c>
      <c r="X652" s="17">
        <v>7.6348389760443197E-2</v>
      </c>
      <c r="Y652" s="17">
        <v>6.9051297045894799E-2</v>
      </c>
      <c r="Z652" s="17">
        <v>8.6185721540063195E-2</v>
      </c>
      <c r="AA652" s="17">
        <v>9.4500161160250895E-2</v>
      </c>
      <c r="AB652" s="17">
        <v>9.97795331068356E-2</v>
      </c>
      <c r="AC652" s="17">
        <v>0.107855838443407</v>
      </c>
      <c r="AD652" s="17">
        <v>0.267791075113744</v>
      </c>
      <c r="AE652" s="17"/>
      <c r="AF652" s="17">
        <v>0.110452618097276</v>
      </c>
      <c r="AG652" s="17">
        <v>9.0756883153673404E-2</v>
      </c>
      <c r="AH652" s="17">
        <v>9.0647711840704095E-2</v>
      </c>
      <c r="AI652" s="17"/>
      <c r="AJ652" s="17">
        <v>8.3862787887004006E-2</v>
      </c>
      <c r="AK652" s="17">
        <v>8.0297977622851804E-2</v>
      </c>
      <c r="AL652" s="17">
        <v>0.14372163875681601</v>
      </c>
      <c r="AM652" s="17">
        <v>0.116491173791236</v>
      </c>
      <c r="AN652" s="17">
        <v>0.15806503305903</v>
      </c>
      <c r="AO652" s="17"/>
      <c r="AP652" s="17">
        <v>6.4625629351966501E-2</v>
      </c>
      <c r="AQ652" s="17">
        <v>7.2511133680133899E-2</v>
      </c>
      <c r="AR652" s="17">
        <v>0.12020539480390401</v>
      </c>
      <c r="AS652" s="17">
        <v>0.112584377392606</v>
      </c>
      <c r="AT652" s="17">
        <v>0.18439467449108499</v>
      </c>
      <c r="AU652" s="17">
        <v>0.13371810709305701</v>
      </c>
      <c r="AV652" s="17"/>
      <c r="AW652" s="17">
        <v>0.20540374278415799</v>
      </c>
      <c r="AX652" s="17">
        <v>0.174535828848632</v>
      </c>
      <c r="AY652" s="17">
        <v>0.16322435852567199</v>
      </c>
      <c r="AZ652" s="17">
        <v>0.135944820520355</v>
      </c>
      <c r="BA652" s="17">
        <v>0.141630244935739</v>
      </c>
      <c r="BB652" s="17">
        <v>0.14712499018852501</v>
      </c>
      <c r="BC652" s="17">
        <v>8.7209117803044398E-2</v>
      </c>
      <c r="BD652" s="17">
        <v>9.5336877545681806E-2</v>
      </c>
      <c r="BE652" s="17">
        <v>9.8665693266065599E-2</v>
      </c>
      <c r="BF652" s="17">
        <v>5.2494924949234897E-2</v>
      </c>
      <c r="BG652" s="17">
        <v>7.7914963959193506E-2</v>
      </c>
      <c r="BH652" s="17">
        <v>7.8675232065995498E-2</v>
      </c>
      <c r="BI652" s="17">
        <v>9.5656093671834794E-2</v>
      </c>
      <c r="BJ652" s="17">
        <v>4.9337226649403598E-2</v>
      </c>
      <c r="BK652" s="17">
        <v>2.08887939777594E-2</v>
      </c>
      <c r="BL652" s="17">
        <v>3.8564707014628698E-2</v>
      </c>
      <c r="BM652" s="17"/>
      <c r="BN652" s="17">
        <v>7.6635362700556806E-2</v>
      </c>
      <c r="BO652" s="17">
        <v>0.15128733867998301</v>
      </c>
      <c r="BP652" s="17"/>
      <c r="BQ652" s="17">
        <v>6.2186312641001898E-2</v>
      </c>
      <c r="BR652" s="17">
        <v>0.129609921531737</v>
      </c>
      <c r="BS652" s="17"/>
      <c r="BT652" s="17">
        <v>6.0625665258334099E-2</v>
      </c>
      <c r="BU652" s="17"/>
      <c r="BV652" s="17">
        <v>0.156785222277701</v>
      </c>
      <c r="BW652" s="17">
        <v>0.113315847629991</v>
      </c>
      <c r="BX652" s="17">
        <v>8.7952280254832996E-2</v>
      </c>
      <c r="BY652" s="17"/>
      <c r="BZ652" s="17">
        <v>0.130945091031061</v>
      </c>
      <c r="CA652" s="17">
        <v>0.12709740975221201</v>
      </c>
      <c r="CB652" s="17">
        <v>0.124711502657605</v>
      </c>
      <c r="CC652" s="17">
        <v>8.7562471837077605E-2</v>
      </c>
      <c r="CD652" s="17">
        <v>0.106896691365129</v>
      </c>
      <c r="CE652" s="17">
        <v>8.4071212281279006E-2</v>
      </c>
      <c r="CF652" s="17">
        <v>5.0610095528002899E-2</v>
      </c>
      <c r="CG652" s="17"/>
      <c r="CH652" s="17">
        <v>5.0048748627951903E-2</v>
      </c>
      <c r="CI652" s="17">
        <v>8.66001655627711E-2</v>
      </c>
      <c r="CJ652" s="17">
        <v>0.12612506852869601</v>
      </c>
      <c r="CK652" s="17">
        <v>0.14276674643730899</v>
      </c>
      <c r="CL652" s="17">
        <v>0.14154139021724699</v>
      </c>
    </row>
    <row r="653" spans="2:90" x14ac:dyDescent="0.3">
      <c r="B653" t="s">
        <v>118</v>
      </c>
      <c r="C653" s="17">
        <v>2.9025903164832601E-2</v>
      </c>
      <c r="D653" s="17">
        <v>2.35467747918367E-2</v>
      </c>
      <c r="E653" s="17">
        <v>3.4610757607510999E-2</v>
      </c>
      <c r="F653" s="17"/>
      <c r="G653" s="17">
        <v>8.1016894948377896E-2</v>
      </c>
      <c r="H653" s="17">
        <v>3.6022085100847902E-2</v>
      </c>
      <c r="I653" s="17">
        <v>2.6875840435683099E-2</v>
      </c>
      <c r="J653" s="17">
        <v>2.98380912974264E-2</v>
      </c>
      <c r="K653" s="17">
        <v>7.3061145444063202E-3</v>
      </c>
      <c r="L653" s="17">
        <v>4.4430912449833198E-3</v>
      </c>
      <c r="M653" s="17"/>
      <c r="N653" s="17">
        <v>2.2473305652397701E-2</v>
      </c>
      <c r="O653" s="17">
        <v>4.19344237993102E-2</v>
      </c>
      <c r="P653" s="17">
        <v>1.5616601222295899E-2</v>
      </c>
      <c r="Q653" s="17">
        <v>3.47810036057302E-2</v>
      </c>
      <c r="R653" s="17"/>
      <c r="S653" s="17">
        <v>2.4000827713598301E-2</v>
      </c>
      <c r="T653" s="17">
        <v>1.76660154727999E-2</v>
      </c>
      <c r="U653" s="17">
        <v>4.85679139554787E-2</v>
      </c>
      <c r="V653" s="17">
        <v>1.04965510111493E-2</v>
      </c>
      <c r="W653" s="17">
        <v>3.62496424914939E-2</v>
      </c>
      <c r="X653" s="17">
        <v>3.1965999720295499E-2</v>
      </c>
      <c r="Y653" s="17">
        <v>2.9221895619390401E-2</v>
      </c>
      <c r="Z653" s="17">
        <v>0</v>
      </c>
      <c r="AA653" s="17">
        <v>1.9652773849633199E-2</v>
      </c>
      <c r="AB653" s="17">
        <v>6.5885223404333407E-2</v>
      </c>
      <c r="AC653" s="17">
        <v>4.4393057978294598E-2</v>
      </c>
      <c r="AD653" s="17">
        <v>1.6278114914823599E-2</v>
      </c>
      <c r="AE653" s="17"/>
      <c r="AF653" s="17">
        <v>1.8833071672006998E-2</v>
      </c>
      <c r="AG653" s="17">
        <v>2.4563961650972001E-2</v>
      </c>
      <c r="AH653" s="17">
        <v>4.2267898186700903E-2</v>
      </c>
      <c r="AI653" s="17"/>
      <c r="AJ653" s="17">
        <v>6.7501609014444103E-3</v>
      </c>
      <c r="AK653" s="17">
        <v>2.7900652219715501E-2</v>
      </c>
      <c r="AL653" s="17">
        <v>1.1887824932245E-2</v>
      </c>
      <c r="AM653" s="17">
        <v>2.2399519486651798E-2</v>
      </c>
      <c r="AN653" s="17">
        <v>3.6110717959683701E-2</v>
      </c>
      <c r="AO653" s="17"/>
      <c r="AP653" s="17">
        <v>2.23473669893311E-2</v>
      </c>
      <c r="AQ653" s="17">
        <v>1.41319899598428E-2</v>
      </c>
      <c r="AR653" s="17">
        <v>2.9322877535098098E-2</v>
      </c>
      <c r="AS653" s="17">
        <v>2.8362148257024201E-2</v>
      </c>
      <c r="AT653" s="17">
        <v>7.0897556027092606E-2</v>
      </c>
      <c r="AU653" s="17">
        <v>3.6534296523279698E-2</v>
      </c>
      <c r="AV653" s="17"/>
      <c r="AW653" s="17">
        <v>5.0581237674573801E-2</v>
      </c>
      <c r="AX653" s="17">
        <v>7.6772636510224299E-2</v>
      </c>
      <c r="AY653" s="17">
        <v>6.2370741796388199E-2</v>
      </c>
      <c r="AZ653" s="17">
        <v>4.9110566521948201E-2</v>
      </c>
      <c r="BA653" s="17">
        <v>1.30881099159644E-2</v>
      </c>
      <c r="BB653" s="17">
        <v>2.59783078825374E-2</v>
      </c>
      <c r="BC653" s="17">
        <v>1.82996823217393E-2</v>
      </c>
      <c r="BD653" s="17">
        <v>1.39579724687086E-2</v>
      </c>
      <c r="BE653" s="17">
        <v>2.4269882485657798E-2</v>
      </c>
      <c r="BF653" s="17">
        <v>1.1643761360217501E-2</v>
      </c>
      <c r="BG653" s="17">
        <v>1.14241787261057E-2</v>
      </c>
      <c r="BH653" s="17">
        <v>3.8041189851806198E-2</v>
      </c>
      <c r="BI653" s="17">
        <v>2.05707562506669E-2</v>
      </c>
      <c r="BJ653" s="17">
        <v>1.77136016892693E-2</v>
      </c>
      <c r="BK653" s="17">
        <v>0</v>
      </c>
      <c r="BL653" s="17">
        <v>1.7275094066093101E-2</v>
      </c>
      <c r="BM653" s="17"/>
      <c r="BN653" s="17">
        <v>1.6902356679993399E-2</v>
      </c>
      <c r="BO653" s="17">
        <v>4.51498376089811E-2</v>
      </c>
      <c r="BP653" s="17"/>
      <c r="BQ653" s="17">
        <v>2.2590974535371601E-2</v>
      </c>
      <c r="BR653" s="17">
        <v>4.2848423505995201E-2</v>
      </c>
      <c r="BS653" s="17"/>
      <c r="BT653" s="17">
        <v>1.6841133101317001E-2</v>
      </c>
      <c r="BU653" s="17"/>
      <c r="BV653" s="17">
        <v>4.2266582150979302E-2</v>
      </c>
      <c r="BW653" s="17">
        <v>4.7987571782292501E-2</v>
      </c>
      <c r="BX653" s="17">
        <v>1.68283005013635E-2</v>
      </c>
      <c r="BY653" s="17"/>
      <c r="BZ653" s="17">
        <v>6.6121198252276803E-2</v>
      </c>
      <c r="CA653" s="17">
        <v>2.8645803161459499E-2</v>
      </c>
      <c r="CB653" s="17">
        <v>1.7658220013996799E-2</v>
      </c>
      <c r="CC653" s="17">
        <v>2.3401898805415901E-2</v>
      </c>
      <c r="CD653" s="17">
        <v>1.30104866094807E-2</v>
      </c>
      <c r="CE653" s="17">
        <v>8.4208113430383705E-3</v>
      </c>
      <c r="CF653" s="17">
        <v>1.6524472829042899E-2</v>
      </c>
      <c r="CG653" s="17"/>
      <c r="CH653" s="17">
        <v>1.6117227421654699E-2</v>
      </c>
      <c r="CI653" s="17">
        <v>2.5806809631430901E-2</v>
      </c>
      <c r="CJ653" s="17">
        <v>2.8897603966624101E-2</v>
      </c>
      <c r="CK653" s="17">
        <v>3.9603795886974803E-2</v>
      </c>
      <c r="CL653" s="17">
        <v>5.0413568019967603E-2</v>
      </c>
    </row>
    <row r="654" spans="2:90" x14ac:dyDescent="0.3">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row>
    <row r="655" spans="2:90" x14ac:dyDescent="0.3">
      <c r="B655" s="6" t="s">
        <v>316</v>
      </c>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row>
    <row r="656" spans="2:90" x14ac:dyDescent="0.3">
      <c r="B656" s="24" t="s">
        <v>110</v>
      </c>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row>
    <row r="657" spans="2:90" x14ac:dyDescent="0.3">
      <c r="B657" t="s">
        <v>310</v>
      </c>
      <c r="C657" s="17">
        <v>7.1057488909564898E-2</v>
      </c>
      <c r="D657" s="17">
        <v>6.9981134603442005E-2</v>
      </c>
      <c r="E657" s="17">
        <v>7.1733137155645804E-2</v>
      </c>
      <c r="F657" s="17"/>
      <c r="G657" s="17">
        <v>6.5345602204693307E-2</v>
      </c>
      <c r="H657" s="17">
        <v>3.61026375303104E-2</v>
      </c>
      <c r="I657" s="17">
        <v>0.11016678495032101</v>
      </c>
      <c r="J657" s="17">
        <v>7.0534433266662602E-2</v>
      </c>
      <c r="K657" s="17">
        <v>9.6472645165169194E-2</v>
      </c>
      <c r="L657" s="17">
        <v>5.4761547017957199E-2</v>
      </c>
      <c r="M657" s="17"/>
      <c r="N657" s="17">
        <v>3.5959459360438699E-2</v>
      </c>
      <c r="O657" s="17">
        <v>6.3767625145961696E-2</v>
      </c>
      <c r="P657" s="17">
        <v>7.8462621049239206E-2</v>
      </c>
      <c r="Q657" s="17">
        <v>0.110654101956325</v>
      </c>
      <c r="R657" s="17"/>
      <c r="S657" s="17">
        <v>3.28968538653557E-2</v>
      </c>
      <c r="T657" s="17">
        <v>8.1176092980119297E-2</v>
      </c>
      <c r="U657" s="17">
        <v>7.0485040793570694E-2</v>
      </c>
      <c r="V657" s="17">
        <v>4.9342464120870497E-2</v>
      </c>
      <c r="W657" s="17">
        <v>7.0754671539549494E-2</v>
      </c>
      <c r="X657" s="17">
        <v>8.1359251530659496E-2</v>
      </c>
      <c r="Y657" s="17">
        <v>8.6931106558608306E-2</v>
      </c>
      <c r="Z657" s="17">
        <v>7.6175042420504005E-2</v>
      </c>
      <c r="AA657" s="17">
        <v>8.3046642208146795E-2</v>
      </c>
      <c r="AB657" s="17">
        <v>7.54634438122809E-2</v>
      </c>
      <c r="AC657" s="17">
        <v>9.3221325358150198E-2</v>
      </c>
      <c r="AD657" s="17">
        <v>9.8765987954989906E-2</v>
      </c>
      <c r="AE657" s="17"/>
      <c r="AF657" s="17">
        <v>9.3668385194699999E-2</v>
      </c>
      <c r="AG657" s="17">
        <v>6.9220333661078604E-2</v>
      </c>
      <c r="AH657" s="17">
        <v>4.20031613686166E-2</v>
      </c>
      <c r="AI657" s="17"/>
      <c r="AJ657" s="17">
        <v>7.0767396495836896E-2</v>
      </c>
      <c r="AK657" s="17">
        <v>6.8476062366881404E-2</v>
      </c>
      <c r="AL657" s="17">
        <v>4.17947760434026E-2</v>
      </c>
      <c r="AM657" s="17">
        <v>0.11000510028353901</v>
      </c>
      <c r="AN657" s="17">
        <v>7.6593941149094805E-2</v>
      </c>
      <c r="AO657" s="17"/>
      <c r="AP657" s="17">
        <v>5.0525081757025601E-2</v>
      </c>
      <c r="AQ657" s="17">
        <v>5.6648621248062102E-2</v>
      </c>
      <c r="AR657" s="17">
        <v>6.4307754959115906E-2</v>
      </c>
      <c r="AS657" s="17">
        <v>0.110219890904476</v>
      </c>
      <c r="AT657" s="17">
        <v>8.8635878236334398E-2</v>
      </c>
      <c r="AU657" s="17">
        <v>4.8432222822950399E-2</v>
      </c>
      <c r="AV657" s="17"/>
      <c r="AW657" s="17">
        <v>4.7033378847753701E-2</v>
      </c>
      <c r="AX657" s="17">
        <v>0.13859074907911201</v>
      </c>
      <c r="AY657" s="17">
        <v>8.5831731355045099E-2</v>
      </c>
      <c r="AZ657" s="17">
        <v>0.107599267671826</v>
      </c>
      <c r="BA657" s="17">
        <v>0.11403069695693099</v>
      </c>
      <c r="BB657" s="17">
        <v>4.2034017734193199E-2</v>
      </c>
      <c r="BC657" s="17">
        <v>9.1752767140472605E-2</v>
      </c>
      <c r="BD657" s="17">
        <v>8.3232352897056702E-2</v>
      </c>
      <c r="BE657" s="17">
        <v>4.3532621856361899E-2</v>
      </c>
      <c r="BF657" s="17">
        <v>3.0751396287762502E-2</v>
      </c>
      <c r="BG657" s="17">
        <v>4.9397232961957499E-2</v>
      </c>
      <c r="BH657" s="17">
        <v>7.3851562698585393E-2</v>
      </c>
      <c r="BI657" s="17">
        <v>3.5026465227095301E-2</v>
      </c>
      <c r="BJ657" s="17">
        <v>3.3038565398639697E-2</v>
      </c>
      <c r="BK657" s="17">
        <v>6.1967971698726497E-2</v>
      </c>
      <c r="BL657" s="17">
        <v>4.5164822627876598E-2</v>
      </c>
      <c r="BM657" s="17"/>
      <c r="BN657" s="17">
        <v>7.6707842355460201E-2</v>
      </c>
      <c r="BO657" s="17">
        <v>6.3231971089293904E-2</v>
      </c>
      <c r="BP657" s="17"/>
      <c r="BQ657" s="17">
        <v>4.5015814694002801E-2</v>
      </c>
      <c r="BR657" s="17">
        <v>0.11552971140754099</v>
      </c>
      <c r="BS657" s="17"/>
      <c r="BT657" s="17">
        <v>6.1088693288481398E-2</v>
      </c>
      <c r="BU657" s="17"/>
      <c r="BV657" s="17">
        <v>7.0179564040744102E-2</v>
      </c>
      <c r="BW657" s="17">
        <v>4.3802436918860599E-2</v>
      </c>
      <c r="BX657" s="17">
        <v>7.8948103247645299E-2</v>
      </c>
      <c r="BY657" s="17"/>
      <c r="BZ657" s="17">
        <v>0.171523691621213</v>
      </c>
      <c r="CA657" s="17">
        <v>0.10403003965713201</v>
      </c>
      <c r="CB657" s="17">
        <v>7.7284568525749497E-2</v>
      </c>
      <c r="CC657" s="17">
        <v>8.1491287873189003E-2</v>
      </c>
      <c r="CD657" s="17">
        <v>4.8465123332313502E-2</v>
      </c>
      <c r="CE657" s="17">
        <v>2.7367832522099299E-2</v>
      </c>
      <c r="CF657" s="17">
        <v>3.5475085921956098E-2</v>
      </c>
      <c r="CG657" s="17"/>
      <c r="CH657" s="17">
        <v>7.5053373887915997E-2</v>
      </c>
      <c r="CI657" s="17">
        <v>2.6100275395838101E-2</v>
      </c>
      <c r="CJ657" s="17">
        <v>6.8074302329615394E-2</v>
      </c>
      <c r="CK657" s="17">
        <v>0.133343426056626</v>
      </c>
      <c r="CL657" s="17">
        <v>0.26344174364748801</v>
      </c>
    </row>
    <row r="658" spans="2:90" x14ac:dyDescent="0.3">
      <c r="B658" t="s">
        <v>311</v>
      </c>
      <c r="C658" s="17">
        <v>0.14688718664783601</v>
      </c>
      <c r="D658" s="17">
        <v>0.153594975343471</v>
      </c>
      <c r="E658" s="17">
        <v>0.140388906026121</v>
      </c>
      <c r="F658" s="17"/>
      <c r="G658" s="17">
        <v>0.13770257355019699</v>
      </c>
      <c r="H658" s="17">
        <v>0.13907011863614699</v>
      </c>
      <c r="I658" s="17">
        <v>0.14356961437774901</v>
      </c>
      <c r="J658" s="17">
        <v>0.144663172735531</v>
      </c>
      <c r="K658" s="17">
        <v>0.14489092717570801</v>
      </c>
      <c r="L658" s="17">
        <v>0.16523608928693301</v>
      </c>
      <c r="M658" s="17"/>
      <c r="N658" s="17">
        <v>0.116345481636371</v>
      </c>
      <c r="O658" s="17">
        <v>0.11985745742285001</v>
      </c>
      <c r="P658" s="17">
        <v>0.19899784915844801</v>
      </c>
      <c r="Q658" s="17">
        <v>0.161565985485943</v>
      </c>
      <c r="R658" s="17"/>
      <c r="S658" s="17">
        <v>0.163513952975437</v>
      </c>
      <c r="T658" s="17">
        <v>0.130619507321378</v>
      </c>
      <c r="U658" s="17">
        <v>0.123899781131259</v>
      </c>
      <c r="V658" s="17">
        <v>0.15455513334961399</v>
      </c>
      <c r="W658" s="17">
        <v>0.18571964056464699</v>
      </c>
      <c r="X658" s="17">
        <v>0.13982575312496301</v>
      </c>
      <c r="Y658" s="17">
        <v>0.177540625308237</v>
      </c>
      <c r="Z658" s="17">
        <v>0.15451934656522101</v>
      </c>
      <c r="AA658" s="17">
        <v>0.120931272986904</v>
      </c>
      <c r="AB658" s="17">
        <v>0.143583761266902</v>
      </c>
      <c r="AC658" s="17">
        <v>0.16254131420378801</v>
      </c>
      <c r="AD658" s="17">
        <v>9.6157479745590801E-2</v>
      </c>
      <c r="AE658" s="17"/>
      <c r="AF658" s="17">
        <v>0.18003986538869499</v>
      </c>
      <c r="AG658" s="17">
        <v>0.122076769045511</v>
      </c>
      <c r="AH658" s="17">
        <v>0.15090928078045701</v>
      </c>
      <c r="AI658" s="17"/>
      <c r="AJ658" s="17">
        <v>0.167089612047328</v>
      </c>
      <c r="AK658" s="17">
        <v>0.12326129974717399</v>
      </c>
      <c r="AL658" s="17">
        <v>0.13325891132803799</v>
      </c>
      <c r="AM658" s="17">
        <v>0.18472412938662999</v>
      </c>
      <c r="AN658" s="17">
        <v>0.13280311814965801</v>
      </c>
      <c r="AO658" s="17"/>
      <c r="AP658" s="17">
        <v>0.111413542192339</v>
      </c>
      <c r="AQ658" s="17">
        <v>0.15440098022634099</v>
      </c>
      <c r="AR658" s="17">
        <v>0.111767085688594</v>
      </c>
      <c r="AS658" s="17">
        <v>0.19649111271049899</v>
      </c>
      <c r="AT658" s="17">
        <v>0.120141098828148</v>
      </c>
      <c r="AU658" s="17">
        <v>0.16417488735147501</v>
      </c>
      <c r="AV658" s="17"/>
      <c r="AW658" s="17">
        <v>0.34374743421378801</v>
      </c>
      <c r="AX658" s="17">
        <v>0.148660899207332</v>
      </c>
      <c r="AY658" s="17">
        <v>0.18857471852302901</v>
      </c>
      <c r="AZ658" s="17">
        <v>0.150745426203472</v>
      </c>
      <c r="BA658" s="17">
        <v>0.150006711748359</v>
      </c>
      <c r="BB658" s="17">
        <v>0.136228569507264</v>
      </c>
      <c r="BC658" s="17">
        <v>0.164815988637352</v>
      </c>
      <c r="BD658" s="17">
        <v>0.165583073206098</v>
      </c>
      <c r="BE658" s="17">
        <v>0.18221485135725399</v>
      </c>
      <c r="BF658" s="17">
        <v>0.113467545435097</v>
      </c>
      <c r="BG658" s="17">
        <v>0.14014310820485201</v>
      </c>
      <c r="BH658" s="17">
        <v>7.1747505902875097E-2</v>
      </c>
      <c r="BI658" s="17">
        <v>8.7729647286473894E-2</v>
      </c>
      <c r="BJ658" s="17">
        <v>0.13060508219775399</v>
      </c>
      <c r="BK658" s="17">
        <v>0.209412171989699</v>
      </c>
      <c r="BL658" s="17">
        <v>6.3197897957277593E-2</v>
      </c>
      <c r="BM658" s="17"/>
      <c r="BN658" s="17">
        <v>0.151952368684039</v>
      </c>
      <c r="BO658" s="17">
        <v>0.14082316727924499</v>
      </c>
      <c r="BP658" s="17"/>
      <c r="BQ658" s="17">
        <v>0.10623809730230301</v>
      </c>
      <c r="BR658" s="17">
        <v>0.14361085276961799</v>
      </c>
      <c r="BS658" s="17"/>
      <c r="BT658" s="17">
        <v>0.130030299855521</v>
      </c>
      <c r="BU658" s="17"/>
      <c r="BV658" s="17">
        <v>0.14264280511247901</v>
      </c>
      <c r="BW658" s="17">
        <v>0.16696345681740099</v>
      </c>
      <c r="BX658" s="17">
        <v>0.13944851304315301</v>
      </c>
      <c r="BY658" s="17"/>
      <c r="BZ658" s="17">
        <v>0.162658001024691</v>
      </c>
      <c r="CA658" s="17">
        <v>0.18676106566944001</v>
      </c>
      <c r="CB658" s="17">
        <v>0.18391835321550201</v>
      </c>
      <c r="CC658" s="17">
        <v>0.18880751296238699</v>
      </c>
      <c r="CD658" s="17">
        <v>0.127687606502389</v>
      </c>
      <c r="CE658" s="17">
        <v>9.26561428648143E-2</v>
      </c>
      <c r="CF658" s="17">
        <v>7.1922433403635397E-2</v>
      </c>
      <c r="CG658" s="17"/>
      <c r="CH658" s="17">
        <v>0.12377839887695501</v>
      </c>
      <c r="CI658" s="17">
        <v>0.124783453956555</v>
      </c>
      <c r="CJ658" s="17">
        <v>0.159577244430187</v>
      </c>
      <c r="CK658" s="17">
        <v>0.19956590376184599</v>
      </c>
      <c r="CL658" s="17">
        <v>8.6173130594356107E-2</v>
      </c>
    </row>
    <row r="659" spans="2:90" x14ac:dyDescent="0.3">
      <c r="B659" t="s">
        <v>220</v>
      </c>
      <c r="C659" s="17">
        <v>0.54811207158796804</v>
      </c>
      <c r="D659" s="17">
        <v>0.53649436811423201</v>
      </c>
      <c r="E659" s="17">
        <v>0.56188150452816599</v>
      </c>
      <c r="F659" s="17"/>
      <c r="G659" s="17">
        <v>0.35629190835716901</v>
      </c>
      <c r="H659" s="17">
        <v>0.40762178486822198</v>
      </c>
      <c r="I659" s="17">
        <v>0.47231212795248301</v>
      </c>
      <c r="J659" s="17">
        <v>0.62548851073670597</v>
      </c>
      <c r="K659" s="17">
        <v>0.65948266265908395</v>
      </c>
      <c r="L659" s="17">
        <v>0.71488169377607702</v>
      </c>
      <c r="M659" s="17"/>
      <c r="N659" s="17">
        <v>0.53255196816977901</v>
      </c>
      <c r="O659" s="17">
        <v>0.59694394698367603</v>
      </c>
      <c r="P659" s="17">
        <v>0.54715743612566603</v>
      </c>
      <c r="Q659" s="17">
        <v>0.51662308455613304</v>
      </c>
      <c r="R659" s="17"/>
      <c r="S659" s="17">
        <v>0.46161121925870302</v>
      </c>
      <c r="T659" s="17">
        <v>0.61830389601208302</v>
      </c>
      <c r="U659" s="17">
        <v>0.61398725964351397</v>
      </c>
      <c r="V659" s="17">
        <v>0.63090195485868195</v>
      </c>
      <c r="W659" s="17">
        <v>0.54986303664703096</v>
      </c>
      <c r="X659" s="17">
        <v>0.55169677249430604</v>
      </c>
      <c r="Y659" s="17">
        <v>0.492806160425174</v>
      </c>
      <c r="Z659" s="17">
        <v>0.58482231883505997</v>
      </c>
      <c r="AA659" s="17">
        <v>0.53010771800140499</v>
      </c>
      <c r="AB659" s="17">
        <v>0.54979627330990499</v>
      </c>
      <c r="AC659" s="17">
        <v>0.487932949771061</v>
      </c>
      <c r="AD659" s="17">
        <v>0.46910965646980801</v>
      </c>
      <c r="AE659" s="17"/>
      <c r="AF659" s="17">
        <v>0.56217897149129403</v>
      </c>
      <c r="AG659" s="17">
        <v>0.58992111208152498</v>
      </c>
      <c r="AH659" s="17">
        <v>0.49515226185141897</v>
      </c>
      <c r="AI659" s="17"/>
      <c r="AJ659" s="17">
        <v>0.56765078607439901</v>
      </c>
      <c r="AK659" s="17">
        <v>0.52235663182164704</v>
      </c>
      <c r="AL659" s="17">
        <v>0.67534405912676898</v>
      </c>
      <c r="AM659" s="17">
        <v>0.52126963629685696</v>
      </c>
      <c r="AN659" s="17">
        <v>0.51378498790129001</v>
      </c>
      <c r="AO659" s="17"/>
      <c r="AP659" s="17">
        <v>0.50503406186824396</v>
      </c>
      <c r="AQ659" s="17">
        <v>0.55763826533543304</v>
      </c>
      <c r="AR659" s="17">
        <v>0.64639252909454803</v>
      </c>
      <c r="AS659" s="17">
        <v>0.51721202147599099</v>
      </c>
      <c r="AT659" s="17">
        <v>0.52052730390870505</v>
      </c>
      <c r="AU659" s="17">
        <v>0.64322600198135305</v>
      </c>
      <c r="AV659" s="17"/>
      <c r="AW659" s="17">
        <v>0.50695858101083402</v>
      </c>
      <c r="AX659" s="17">
        <v>0.431852537546421</v>
      </c>
      <c r="AY659" s="17">
        <v>0.52700956340625404</v>
      </c>
      <c r="AZ659" s="17">
        <v>0.52101570934910701</v>
      </c>
      <c r="BA659" s="17">
        <v>0.54603388195903402</v>
      </c>
      <c r="BB659" s="17">
        <v>0.59140668641366601</v>
      </c>
      <c r="BC659" s="17">
        <v>0.53904412494295895</v>
      </c>
      <c r="BD659" s="17">
        <v>0.58179277714811195</v>
      </c>
      <c r="BE659" s="17">
        <v>0.56394690144979598</v>
      </c>
      <c r="BF659" s="17">
        <v>0.67855864755973005</v>
      </c>
      <c r="BG659" s="17">
        <v>0.57446871811198397</v>
      </c>
      <c r="BH659" s="17">
        <v>0.61003179978174604</v>
      </c>
      <c r="BI659" s="17">
        <v>0.59221541788552101</v>
      </c>
      <c r="BJ659" s="17">
        <v>0.47853144134986902</v>
      </c>
      <c r="BK659" s="17">
        <v>0.52022994531060496</v>
      </c>
      <c r="BL659" s="17">
        <v>0.425759877437273</v>
      </c>
      <c r="BM659" s="17"/>
      <c r="BN659" s="17">
        <v>0.544136530988648</v>
      </c>
      <c r="BO659" s="17">
        <v>0.55172674036233504</v>
      </c>
      <c r="BP659" s="17"/>
      <c r="BQ659" s="17">
        <v>0.51505265289103497</v>
      </c>
      <c r="BR659" s="17">
        <v>0.52453379401272604</v>
      </c>
      <c r="BS659" s="17"/>
      <c r="BT659" s="17">
        <v>0.41033782408439201</v>
      </c>
      <c r="BU659" s="17"/>
      <c r="BV659" s="17">
        <v>0.56132629430094305</v>
      </c>
      <c r="BW659" s="17">
        <v>0.48142294358822402</v>
      </c>
      <c r="BX659" s="17">
        <v>0.56994483781197303</v>
      </c>
      <c r="BY659" s="17"/>
      <c r="BZ659" s="17">
        <v>0.44317560558485602</v>
      </c>
      <c r="CA659" s="17">
        <v>0.53979639419621905</v>
      </c>
      <c r="CB659" s="17">
        <v>0.56581983707155703</v>
      </c>
      <c r="CC659" s="17">
        <v>0.484634083136744</v>
      </c>
      <c r="CD659" s="17">
        <v>0.58978857242943605</v>
      </c>
      <c r="CE659" s="17">
        <v>0.63237528202336102</v>
      </c>
      <c r="CF659" s="17">
        <v>0.55048859274746698</v>
      </c>
      <c r="CG659" s="17"/>
      <c r="CH659" s="17">
        <v>0.42470299184596799</v>
      </c>
      <c r="CI659" s="17">
        <v>0.613206488694513</v>
      </c>
      <c r="CJ659" s="17">
        <v>0.565632385111005</v>
      </c>
      <c r="CK659" s="17">
        <v>0.46397701249441797</v>
      </c>
      <c r="CL659" s="17">
        <v>0.41262810272906603</v>
      </c>
    </row>
    <row r="660" spans="2:90" x14ac:dyDescent="0.3">
      <c r="B660" t="s">
        <v>312</v>
      </c>
      <c r="C660" s="17">
        <v>0.113117454038825</v>
      </c>
      <c r="D660" s="17">
        <v>0.124982283343092</v>
      </c>
      <c r="E660" s="17">
        <v>0.10138725730595601</v>
      </c>
      <c r="F660" s="17"/>
      <c r="G660" s="17">
        <v>0.16315404396347999</v>
      </c>
      <c r="H660" s="17">
        <v>0.224404402450846</v>
      </c>
      <c r="I660" s="17">
        <v>0.14602287742845499</v>
      </c>
      <c r="J660" s="17">
        <v>6.7781034004002802E-2</v>
      </c>
      <c r="K660" s="17">
        <v>5.3639733829895897E-2</v>
      </c>
      <c r="L660" s="17">
        <v>3.8704461254823803E-2</v>
      </c>
      <c r="M660" s="17"/>
      <c r="N660" s="17">
        <v>0.18242100315646601</v>
      </c>
      <c r="O660" s="17">
        <v>9.2728670685869E-2</v>
      </c>
      <c r="P660" s="17">
        <v>9.3013858028031304E-2</v>
      </c>
      <c r="Q660" s="17">
        <v>7.8394124240262E-2</v>
      </c>
      <c r="R660" s="17"/>
      <c r="S660" s="17">
        <v>0.16545414435042299</v>
      </c>
      <c r="T660" s="17">
        <v>7.5655942273698804E-2</v>
      </c>
      <c r="U660" s="17">
        <v>8.0832631616078898E-2</v>
      </c>
      <c r="V660" s="17">
        <v>8.9602165798584002E-2</v>
      </c>
      <c r="W660" s="17">
        <v>9.6984991016873801E-2</v>
      </c>
      <c r="X660" s="17">
        <v>0.10049771567514</v>
      </c>
      <c r="Y660" s="17">
        <v>0.13904468008162499</v>
      </c>
      <c r="Z660" s="17">
        <v>7.6407666287066606E-2</v>
      </c>
      <c r="AA660" s="17">
        <v>0.13916629333581099</v>
      </c>
      <c r="AB660" s="17">
        <v>8.88482341661435E-2</v>
      </c>
      <c r="AC660" s="17">
        <v>0.116743378601598</v>
      </c>
      <c r="AD660" s="17">
        <v>0.213733535205688</v>
      </c>
      <c r="AE660" s="17"/>
      <c r="AF660" s="17">
        <v>7.7459227379558598E-2</v>
      </c>
      <c r="AG660" s="17">
        <v>0.112452331170592</v>
      </c>
      <c r="AH660" s="17">
        <v>0.172683194805971</v>
      </c>
      <c r="AI660" s="17"/>
      <c r="AJ660" s="17">
        <v>0.12328068180927999</v>
      </c>
      <c r="AK660" s="17">
        <v>0.147141692447113</v>
      </c>
      <c r="AL660" s="17">
        <v>7.9662704886443197E-2</v>
      </c>
      <c r="AM660" s="17">
        <v>7.1901973545101694E-2</v>
      </c>
      <c r="AN660" s="17">
        <v>0.15356717031569</v>
      </c>
      <c r="AO660" s="17"/>
      <c r="AP660" s="17">
        <v>0.184984426114566</v>
      </c>
      <c r="AQ660" s="17">
        <v>0.150733223475465</v>
      </c>
      <c r="AR660" s="17">
        <v>7.2796430685032096E-2</v>
      </c>
      <c r="AS660" s="17">
        <v>6.8413185804413704E-2</v>
      </c>
      <c r="AT660" s="17">
        <v>9.7029002470656406E-2</v>
      </c>
      <c r="AU660" s="17">
        <v>3.6429038279053402E-2</v>
      </c>
      <c r="AV660" s="17"/>
      <c r="AW660" s="17">
        <v>4.4621620120488099E-2</v>
      </c>
      <c r="AX660" s="17">
        <v>6.7213621440870897E-2</v>
      </c>
      <c r="AY660" s="17">
        <v>7.6231065987504107E-2</v>
      </c>
      <c r="AZ660" s="17">
        <v>0.100152469106102</v>
      </c>
      <c r="BA660" s="17">
        <v>8.7632953203191505E-2</v>
      </c>
      <c r="BB660" s="17">
        <v>9.4470001189681393E-2</v>
      </c>
      <c r="BC660" s="17">
        <v>0.110084120192892</v>
      </c>
      <c r="BD660" s="17">
        <v>8.9437468893223696E-2</v>
      </c>
      <c r="BE660" s="17">
        <v>0.12574773044541299</v>
      </c>
      <c r="BF660" s="17">
        <v>9.7654492164130094E-2</v>
      </c>
      <c r="BG660" s="17">
        <v>0.13728324951773399</v>
      </c>
      <c r="BH660" s="17">
        <v>0.117366271083374</v>
      </c>
      <c r="BI660" s="17">
        <v>0.14133037713164701</v>
      </c>
      <c r="BJ660" s="17">
        <v>0.21677367724111399</v>
      </c>
      <c r="BK660" s="17">
        <v>0.14396804814537201</v>
      </c>
      <c r="BL660" s="17">
        <v>0.26800442540851099</v>
      </c>
      <c r="BM660" s="17"/>
      <c r="BN660" s="17">
        <v>0.131182722669059</v>
      </c>
      <c r="BO660" s="17">
        <v>8.8476431720915197E-2</v>
      </c>
      <c r="BP660" s="17"/>
      <c r="BQ660" s="17">
        <v>0.18415262218814499</v>
      </c>
      <c r="BR660" s="17">
        <v>8.6138648443288196E-2</v>
      </c>
      <c r="BS660" s="17"/>
      <c r="BT660" s="17">
        <v>0.225582366665142</v>
      </c>
      <c r="BU660" s="17"/>
      <c r="BV660" s="17">
        <v>8.5718336288550301E-2</v>
      </c>
      <c r="BW660" s="17">
        <v>0.14997662349695801</v>
      </c>
      <c r="BX660" s="17">
        <v>0.11161170496358799</v>
      </c>
      <c r="BY660" s="17"/>
      <c r="BZ660" s="17">
        <v>6.6941881288716906E-2</v>
      </c>
      <c r="CA660" s="17">
        <v>5.6969446993247998E-2</v>
      </c>
      <c r="CB660" s="17">
        <v>8.3360479188566705E-2</v>
      </c>
      <c r="CC660" s="17">
        <v>0.14064186724018499</v>
      </c>
      <c r="CD660" s="17">
        <v>0.13781523020431499</v>
      </c>
      <c r="CE660" s="17">
        <v>0.122289533972849</v>
      </c>
      <c r="CF660" s="17">
        <v>0.211005276980025</v>
      </c>
      <c r="CG660" s="17"/>
      <c r="CH660" s="17">
        <v>0.179192360848766</v>
      </c>
      <c r="CI660" s="17">
        <v>0.13075944566316</v>
      </c>
      <c r="CJ660" s="17">
        <v>0.101189892769111</v>
      </c>
      <c r="CK660" s="17">
        <v>6.8419503495420003E-2</v>
      </c>
      <c r="CL660" s="17">
        <v>7.1758374447999998E-2</v>
      </c>
    </row>
    <row r="661" spans="2:90" x14ac:dyDescent="0.3">
      <c r="B661" t="s">
        <v>313</v>
      </c>
      <c r="C661" s="17">
        <v>5.9192460395552399E-2</v>
      </c>
      <c r="D661" s="17">
        <v>6.51919901268634E-2</v>
      </c>
      <c r="E661" s="17">
        <v>5.2839755527020499E-2</v>
      </c>
      <c r="F661" s="17"/>
      <c r="G661" s="17">
        <v>9.3848012516620505E-2</v>
      </c>
      <c r="H661" s="17">
        <v>0.12660247873689601</v>
      </c>
      <c r="I661" s="17">
        <v>7.5893657661270403E-2</v>
      </c>
      <c r="J661" s="17">
        <v>3.09657979673485E-2</v>
      </c>
      <c r="K661" s="17">
        <v>2.2537570135294401E-2</v>
      </c>
      <c r="L661" s="17">
        <v>1.49177634602282E-2</v>
      </c>
      <c r="M661" s="17"/>
      <c r="N661" s="17">
        <v>9.3095782887800696E-2</v>
      </c>
      <c r="O661" s="17">
        <v>4.5978928557766301E-2</v>
      </c>
      <c r="P661" s="17">
        <v>4.6007113100075499E-2</v>
      </c>
      <c r="Q661" s="17">
        <v>4.66962537323002E-2</v>
      </c>
      <c r="R661" s="17"/>
      <c r="S661" s="17">
        <v>0.11004906046646799</v>
      </c>
      <c r="T661" s="17">
        <v>4.8623670047304599E-2</v>
      </c>
      <c r="U661" s="17">
        <v>4.0798580476732099E-2</v>
      </c>
      <c r="V661" s="17">
        <v>2.4411858060252201E-2</v>
      </c>
      <c r="W661" s="17">
        <v>4.0394981414405999E-2</v>
      </c>
      <c r="X661" s="17">
        <v>3.8414407651943198E-2</v>
      </c>
      <c r="Y661" s="17">
        <v>2.9128910816132201E-2</v>
      </c>
      <c r="Z661" s="17">
        <v>8.5513889264093298E-2</v>
      </c>
      <c r="AA661" s="17">
        <v>7.7183594121730897E-2</v>
      </c>
      <c r="AB661" s="17">
        <v>5.7724526606910298E-2</v>
      </c>
      <c r="AC661" s="17">
        <v>9.2343163517288204E-2</v>
      </c>
      <c r="AD661" s="17">
        <v>5.4546522243020902E-2</v>
      </c>
      <c r="AE661" s="17"/>
      <c r="AF661" s="17">
        <v>5.12917308130032E-2</v>
      </c>
      <c r="AG661" s="17">
        <v>6.2018915636616698E-2</v>
      </c>
      <c r="AH661" s="17">
        <v>5.8253317159489303E-2</v>
      </c>
      <c r="AI661" s="17"/>
      <c r="AJ661" s="17">
        <v>4.8942316456801499E-2</v>
      </c>
      <c r="AK661" s="17">
        <v>8.2824760774982104E-2</v>
      </c>
      <c r="AL661" s="17">
        <v>4.5759696626986597E-2</v>
      </c>
      <c r="AM661" s="17">
        <v>4.7528294346481099E-2</v>
      </c>
      <c r="AN661" s="17">
        <v>3.9407830962327701E-2</v>
      </c>
      <c r="AO661" s="17"/>
      <c r="AP661" s="17">
        <v>9.9595900734882503E-2</v>
      </c>
      <c r="AQ661" s="17">
        <v>5.4114761309879897E-2</v>
      </c>
      <c r="AR661" s="17">
        <v>3.4900449737804803E-2</v>
      </c>
      <c r="AS661" s="17">
        <v>5.0996297512746001E-2</v>
      </c>
      <c r="AT661" s="17">
        <v>4.7895998939248903E-2</v>
      </c>
      <c r="AU661" s="17">
        <v>1.9566661849506901E-2</v>
      </c>
      <c r="AV661" s="17"/>
      <c r="AW661" s="17">
        <v>0</v>
      </c>
      <c r="AX661" s="17">
        <v>8.7365727696127896E-2</v>
      </c>
      <c r="AY661" s="17">
        <v>2.50071579025401E-2</v>
      </c>
      <c r="AZ661" s="17">
        <v>3.9322551216219297E-2</v>
      </c>
      <c r="BA661" s="17">
        <v>4.4272282717070198E-2</v>
      </c>
      <c r="BB661" s="17">
        <v>6.39404173506673E-2</v>
      </c>
      <c r="BC661" s="17">
        <v>6.4671540344390405E-2</v>
      </c>
      <c r="BD661" s="17">
        <v>5.3048079554295503E-2</v>
      </c>
      <c r="BE661" s="17">
        <v>3.6127400795489401E-2</v>
      </c>
      <c r="BF661" s="17">
        <v>4.9237353652233397E-2</v>
      </c>
      <c r="BG661" s="17">
        <v>5.8848390028799401E-2</v>
      </c>
      <c r="BH661" s="17">
        <v>5.85992656425657E-2</v>
      </c>
      <c r="BI661" s="17">
        <v>5.4524197307936201E-2</v>
      </c>
      <c r="BJ661" s="17">
        <v>9.0688933504044195E-2</v>
      </c>
      <c r="BK661" s="17">
        <v>6.4421862855596895E-2</v>
      </c>
      <c r="BL661" s="17">
        <v>0.165076029157778</v>
      </c>
      <c r="BM661" s="17"/>
      <c r="BN661" s="17">
        <v>6.9028404027502793E-2</v>
      </c>
      <c r="BO661" s="17">
        <v>4.5352656293160702E-2</v>
      </c>
      <c r="BP661" s="17"/>
      <c r="BQ661" s="17">
        <v>0.10349264461173301</v>
      </c>
      <c r="BR661" s="17">
        <v>4.5422013472994301E-2</v>
      </c>
      <c r="BS661" s="17"/>
      <c r="BT661" s="17">
        <v>0.141000756243223</v>
      </c>
      <c r="BU661" s="17"/>
      <c r="BV661" s="17">
        <v>4.7170804614139E-2</v>
      </c>
      <c r="BW661" s="17">
        <v>6.4279562931050693E-2</v>
      </c>
      <c r="BX661" s="17">
        <v>6.7045080169563495E-2</v>
      </c>
      <c r="BY661" s="17"/>
      <c r="BZ661" s="17">
        <v>6.2166178929829702E-2</v>
      </c>
      <c r="CA661" s="17">
        <v>6.0615573374473902E-2</v>
      </c>
      <c r="CB661" s="17">
        <v>3.1656681280762503E-2</v>
      </c>
      <c r="CC661" s="17">
        <v>5.88854644529056E-2</v>
      </c>
      <c r="CD661" s="17">
        <v>5.2967135309582802E-2</v>
      </c>
      <c r="CE661" s="17">
        <v>7.7977923477757796E-2</v>
      </c>
      <c r="CF661" s="17">
        <v>0.10107376306647101</v>
      </c>
      <c r="CG661" s="17"/>
      <c r="CH661" s="17">
        <v>0.16849260347328901</v>
      </c>
      <c r="CI661" s="17">
        <v>5.2787112626223501E-2</v>
      </c>
      <c r="CJ661" s="17">
        <v>3.5025537329911399E-2</v>
      </c>
      <c r="CK661" s="17">
        <v>6.1690938429317901E-2</v>
      </c>
      <c r="CL661" s="17">
        <v>6.3724354230595706E-2</v>
      </c>
    </row>
    <row r="662" spans="2:90" x14ac:dyDescent="0.3">
      <c r="B662" t="s">
        <v>223</v>
      </c>
      <c r="C662" s="17">
        <v>3.5917892713963902E-2</v>
      </c>
      <c r="D662" s="17">
        <v>2.9096633617804599E-2</v>
      </c>
      <c r="E662" s="17">
        <v>4.0908093761307197E-2</v>
      </c>
      <c r="F662" s="17"/>
      <c r="G662" s="17">
        <v>0.11203174415548001</v>
      </c>
      <c r="H662" s="17">
        <v>3.9084553796520399E-2</v>
      </c>
      <c r="I662" s="17">
        <v>3.1459060827615903E-2</v>
      </c>
      <c r="J662" s="17">
        <v>2.46510480153996E-2</v>
      </c>
      <c r="K662" s="17">
        <v>1.5670346490441599E-2</v>
      </c>
      <c r="L662" s="17">
        <v>9.1460834180382301E-3</v>
      </c>
      <c r="M662" s="17"/>
      <c r="N662" s="17">
        <v>1.84453393128199E-2</v>
      </c>
      <c r="O662" s="17">
        <v>4.6466991781946201E-2</v>
      </c>
      <c r="P662" s="17">
        <v>1.6724900676996699E-2</v>
      </c>
      <c r="Q662" s="17">
        <v>5.8721452391240603E-2</v>
      </c>
      <c r="R662" s="17"/>
      <c r="S662" s="17">
        <v>4.5132799969892501E-2</v>
      </c>
      <c r="T662" s="17">
        <v>2.1178492041941901E-2</v>
      </c>
      <c r="U662" s="17">
        <v>3.4772638456815198E-2</v>
      </c>
      <c r="V662" s="17">
        <v>3.5074692304519497E-2</v>
      </c>
      <c r="W662" s="17">
        <v>4.1828183235251899E-2</v>
      </c>
      <c r="X662" s="17">
        <v>5.6416639294860502E-2</v>
      </c>
      <c r="Y662" s="17">
        <v>5.6418680848876197E-2</v>
      </c>
      <c r="Z662" s="17">
        <v>1.16556189245308E-2</v>
      </c>
      <c r="AA662" s="17">
        <v>3.0204718519268502E-2</v>
      </c>
      <c r="AB662" s="17">
        <v>2.3472470721497499E-2</v>
      </c>
      <c r="AC662" s="17">
        <v>1.9009778845041399E-2</v>
      </c>
      <c r="AD662" s="17">
        <v>5.1408703466078801E-2</v>
      </c>
      <c r="AE662" s="17"/>
      <c r="AF662" s="17">
        <v>1.9597612587342099E-2</v>
      </c>
      <c r="AG662" s="17">
        <v>2.11404322453853E-2</v>
      </c>
      <c r="AH662" s="17">
        <v>5.6090743437691999E-2</v>
      </c>
      <c r="AI662" s="17"/>
      <c r="AJ662" s="17">
        <v>1.7321638377737401E-2</v>
      </c>
      <c r="AK662" s="17">
        <v>3.2176631419455197E-2</v>
      </c>
      <c r="AL662" s="17">
        <v>1.7619093262226999E-2</v>
      </c>
      <c r="AM662" s="17">
        <v>3.75480687012563E-2</v>
      </c>
      <c r="AN662" s="17">
        <v>4.66269443009351E-2</v>
      </c>
      <c r="AO662" s="17"/>
      <c r="AP662" s="17">
        <v>2.8007242774570801E-2</v>
      </c>
      <c r="AQ662" s="17">
        <v>1.1842726074055201E-2</v>
      </c>
      <c r="AR662" s="17">
        <v>3.6506734059734897E-2</v>
      </c>
      <c r="AS662" s="17">
        <v>3.8502219487729701E-2</v>
      </c>
      <c r="AT662" s="17">
        <v>5.4209307823819497E-2</v>
      </c>
      <c r="AU662" s="17">
        <v>4.5303051753430003E-2</v>
      </c>
      <c r="AV662" s="17"/>
      <c r="AW662" s="17">
        <v>5.7638985807136202E-2</v>
      </c>
      <c r="AX662" s="17">
        <v>8.1979010738096797E-2</v>
      </c>
      <c r="AY662" s="17">
        <v>4.1107608390986698E-2</v>
      </c>
      <c r="AZ662" s="17">
        <v>4.0416159241249798E-2</v>
      </c>
      <c r="BA662" s="17">
        <v>4.4935363499449398E-2</v>
      </c>
      <c r="BB662" s="17">
        <v>4.5941999921990599E-2</v>
      </c>
      <c r="BC662" s="17">
        <v>2.37475424072012E-2</v>
      </c>
      <c r="BD662" s="17">
        <v>0</v>
      </c>
      <c r="BE662" s="17">
        <v>3.2913979830611298E-2</v>
      </c>
      <c r="BF662" s="17">
        <v>1.9828000634979699E-2</v>
      </c>
      <c r="BG662" s="17">
        <v>3.3247706710610198E-2</v>
      </c>
      <c r="BH662" s="17">
        <v>1.94628296114688E-2</v>
      </c>
      <c r="BI662" s="17">
        <v>5.7633443998685703E-2</v>
      </c>
      <c r="BJ662" s="17">
        <v>3.26486986193096E-2</v>
      </c>
      <c r="BK662" s="17">
        <v>0</v>
      </c>
      <c r="BL662" s="17">
        <v>1.55218533451911E-2</v>
      </c>
      <c r="BM662" s="17"/>
      <c r="BN662" s="17">
        <v>1.2563569991900199E-2</v>
      </c>
      <c r="BO662" s="17">
        <v>6.8706163741152099E-2</v>
      </c>
      <c r="BP662" s="17"/>
      <c r="BQ662" s="17">
        <v>2.5593607194827499E-2</v>
      </c>
      <c r="BR662" s="17">
        <v>5.1653377425864497E-2</v>
      </c>
      <c r="BS662" s="17"/>
      <c r="BT662" s="17">
        <v>1.5632197679823798E-2</v>
      </c>
      <c r="BU662" s="17"/>
      <c r="BV662" s="17">
        <v>6.0107466563567601E-2</v>
      </c>
      <c r="BW662" s="17">
        <v>4.8237960086874102E-2</v>
      </c>
      <c r="BX662" s="17">
        <v>1.6744266533518001E-2</v>
      </c>
      <c r="BY662" s="17"/>
      <c r="BZ662" s="17">
        <v>4.7956653238081202E-2</v>
      </c>
      <c r="CA662" s="17">
        <v>2.3181676948028002E-2</v>
      </c>
      <c r="CB662" s="17">
        <v>4.02374604270134E-2</v>
      </c>
      <c r="CC662" s="17">
        <v>3.7084043085169098E-2</v>
      </c>
      <c r="CD662" s="17">
        <v>2.43992020908427E-2</v>
      </c>
      <c r="CE662" s="17">
        <v>4.3467867057795803E-2</v>
      </c>
      <c r="CF662" s="17">
        <v>8.1079686640909195E-3</v>
      </c>
      <c r="CG662" s="17"/>
      <c r="CH662" s="17">
        <v>1.6404307665176001E-2</v>
      </c>
      <c r="CI662" s="17">
        <v>2.6524495982848E-2</v>
      </c>
      <c r="CJ662" s="17">
        <v>4.5567876400717397E-2</v>
      </c>
      <c r="CK662" s="17">
        <v>4.0479785143852899E-2</v>
      </c>
      <c r="CL662" s="17">
        <v>6.4443832486176106E-2</v>
      </c>
    </row>
    <row r="663" spans="2:90" x14ac:dyDescent="0.3">
      <c r="B663" t="s">
        <v>118</v>
      </c>
      <c r="C663" s="17">
        <v>2.5715445706290099E-2</v>
      </c>
      <c r="D663" s="17">
        <v>2.0658614851094902E-2</v>
      </c>
      <c r="E663" s="17">
        <v>3.08613456957837E-2</v>
      </c>
      <c r="F663" s="17"/>
      <c r="G663" s="17">
        <v>7.1626115252359804E-2</v>
      </c>
      <c r="H663" s="17">
        <v>2.71140239810591E-2</v>
      </c>
      <c r="I663" s="17">
        <v>2.0575876802106801E-2</v>
      </c>
      <c r="J663" s="17">
        <v>3.5916003274348997E-2</v>
      </c>
      <c r="K663" s="17">
        <v>7.3061145444063202E-3</v>
      </c>
      <c r="L663" s="17">
        <v>2.3523617859431199E-3</v>
      </c>
      <c r="M663" s="17"/>
      <c r="N663" s="17">
        <v>2.11809654763251E-2</v>
      </c>
      <c r="O663" s="17">
        <v>3.4256379421931202E-2</v>
      </c>
      <c r="P663" s="17">
        <v>1.96362218615438E-2</v>
      </c>
      <c r="Q663" s="17">
        <v>2.73449976377966E-2</v>
      </c>
      <c r="R663" s="17"/>
      <c r="S663" s="17">
        <v>2.1341969113721201E-2</v>
      </c>
      <c r="T663" s="17">
        <v>2.4442399323474001E-2</v>
      </c>
      <c r="U663" s="17">
        <v>3.5224067882029898E-2</v>
      </c>
      <c r="V663" s="17">
        <v>1.6111731507477699E-2</v>
      </c>
      <c r="W663" s="17">
        <v>1.4454495582240901E-2</v>
      </c>
      <c r="X663" s="17">
        <v>3.1789460228128799E-2</v>
      </c>
      <c r="Y663" s="17">
        <v>1.8129835961347401E-2</v>
      </c>
      <c r="Z663" s="17">
        <v>1.09061177035249E-2</v>
      </c>
      <c r="AA663" s="17">
        <v>1.93597608267339E-2</v>
      </c>
      <c r="AB663" s="17">
        <v>6.1111290116359997E-2</v>
      </c>
      <c r="AC663" s="17">
        <v>2.8208089703072699E-2</v>
      </c>
      <c r="AD663" s="17">
        <v>1.6278114914823599E-2</v>
      </c>
      <c r="AE663" s="17"/>
      <c r="AF663" s="17">
        <v>1.5764207145407098E-2</v>
      </c>
      <c r="AG663" s="17">
        <v>2.3170106159291898E-2</v>
      </c>
      <c r="AH663" s="17">
        <v>2.4908040596354899E-2</v>
      </c>
      <c r="AI663" s="17"/>
      <c r="AJ663" s="17">
        <v>4.94756873861693E-3</v>
      </c>
      <c r="AK663" s="17">
        <v>2.37629214227475E-2</v>
      </c>
      <c r="AL663" s="17">
        <v>6.5607587261332402E-3</v>
      </c>
      <c r="AM663" s="17">
        <v>2.7022797440135499E-2</v>
      </c>
      <c r="AN663" s="17">
        <v>3.7216007221004398E-2</v>
      </c>
      <c r="AO663" s="17"/>
      <c r="AP663" s="17">
        <v>2.04397445583725E-2</v>
      </c>
      <c r="AQ663" s="17">
        <v>1.46214223307634E-2</v>
      </c>
      <c r="AR663" s="17">
        <v>3.3329015775169897E-2</v>
      </c>
      <c r="AS663" s="17">
        <v>1.8165272104144502E-2</v>
      </c>
      <c r="AT663" s="17">
        <v>7.1561409793087796E-2</v>
      </c>
      <c r="AU663" s="17">
        <v>4.2868135962231199E-2</v>
      </c>
      <c r="AV663" s="17"/>
      <c r="AW663" s="17">
        <v>0</v>
      </c>
      <c r="AX663" s="17">
        <v>4.4337454292038898E-2</v>
      </c>
      <c r="AY663" s="17">
        <v>5.62381544346406E-2</v>
      </c>
      <c r="AZ663" s="17">
        <v>4.07484172120239E-2</v>
      </c>
      <c r="BA663" s="17">
        <v>1.30881099159644E-2</v>
      </c>
      <c r="BB663" s="17">
        <v>2.59783078825374E-2</v>
      </c>
      <c r="BC663" s="17">
        <v>5.8839163347323602E-3</v>
      </c>
      <c r="BD663" s="17">
        <v>2.6906248301214599E-2</v>
      </c>
      <c r="BE663" s="17">
        <v>1.5516514265075E-2</v>
      </c>
      <c r="BF663" s="17">
        <v>1.0502564266066199E-2</v>
      </c>
      <c r="BG663" s="17">
        <v>6.6115944640630303E-3</v>
      </c>
      <c r="BH663" s="17">
        <v>4.8940765279385401E-2</v>
      </c>
      <c r="BI663" s="17">
        <v>3.1540451162641099E-2</v>
      </c>
      <c r="BJ663" s="17">
        <v>1.77136016892693E-2</v>
      </c>
      <c r="BK663" s="17">
        <v>0</v>
      </c>
      <c r="BL663" s="17">
        <v>1.7275094066093101E-2</v>
      </c>
      <c r="BM663" s="17"/>
      <c r="BN663" s="17">
        <v>1.4428561283391501E-2</v>
      </c>
      <c r="BO663" s="17">
        <v>4.16828695138977E-2</v>
      </c>
      <c r="BP663" s="17"/>
      <c r="BQ663" s="17">
        <v>2.0454561117954601E-2</v>
      </c>
      <c r="BR663" s="17">
        <v>3.3111602467967398E-2</v>
      </c>
      <c r="BS663" s="17"/>
      <c r="BT663" s="17">
        <v>1.63278621834166E-2</v>
      </c>
      <c r="BU663" s="17"/>
      <c r="BV663" s="17">
        <v>3.2854729079576601E-2</v>
      </c>
      <c r="BW663" s="17">
        <v>4.53170161606316E-2</v>
      </c>
      <c r="BX663" s="17">
        <v>1.6257494230559302E-2</v>
      </c>
      <c r="BY663" s="17"/>
      <c r="BZ663" s="17">
        <v>4.5577988312611999E-2</v>
      </c>
      <c r="CA663" s="17">
        <v>2.8645803161459499E-2</v>
      </c>
      <c r="CB663" s="17">
        <v>1.7722620290848898E-2</v>
      </c>
      <c r="CC663" s="17">
        <v>8.4557412494209293E-3</v>
      </c>
      <c r="CD663" s="17">
        <v>1.8877130131119999E-2</v>
      </c>
      <c r="CE663" s="17">
        <v>3.8654180813228801E-3</v>
      </c>
      <c r="CF663" s="17">
        <v>2.1926879216354202E-2</v>
      </c>
      <c r="CG663" s="17"/>
      <c r="CH663" s="17">
        <v>1.2375963401930401E-2</v>
      </c>
      <c r="CI663" s="17">
        <v>2.5838727680862001E-2</v>
      </c>
      <c r="CJ663" s="17">
        <v>2.49327616294533E-2</v>
      </c>
      <c r="CK663" s="17">
        <v>3.2523430618520199E-2</v>
      </c>
      <c r="CL663" s="17">
        <v>3.7830461864317502E-2</v>
      </c>
    </row>
    <row r="664" spans="2:90" x14ac:dyDescent="0.3">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row>
    <row r="665" spans="2:90" x14ac:dyDescent="0.3">
      <c r="B665" s="6" t="s">
        <v>317</v>
      </c>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row>
    <row r="666" spans="2:90" x14ac:dyDescent="0.3">
      <c r="B666" s="24" t="s">
        <v>110</v>
      </c>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row>
    <row r="667" spans="2:90" x14ac:dyDescent="0.3">
      <c r="B667" t="s">
        <v>310</v>
      </c>
      <c r="C667" s="17">
        <v>6.2891082582362604E-2</v>
      </c>
      <c r="D667" s="17">
        <v>6.1487795917465997E-2</v>
      </c>
      <c r="E667" s="17">
        <v>6.4761056735325104E-2</v>
      </c>
      <c r="F667" s="17"/>
      <c r="G667" s="17">
        <v>3.7457261657187102E-2</v>
      </c>
      <c r="H667" s="17">
        <v>3.22662371034022E-2</v>
      </c>
      <c r="I667" s="17">
        <v>9.0193957706679997E-2</v>
      </c>
      <c r="J667" s="17">
        <v>6.6090895184703E-2</v>
      </c>
      <c r="K667" s="17">
        <v>9.1801973200674097E-2</v>
      </c>
      <c r="L667" s="17">
        <v>6.0460033814707798E-2</v>
      </c>
      <c r="M667" s="17"/>
      <c r="N667" s="17">
        <v>4.0274042695243997E-2</v>
      </c>
      <c r="O667" s="17">
        <v>4.2609673774307702E-2</v>
      </c>
      <c r="P667" s="17">
        <v>8.41923690325318E-2</v>
      </c>
      <c r="Q667" s="17">
        <v>9.0208132673112298E-2</v>
      </c>
      <c r="R667" s="17"/>
      <c r="S667" s="17">
        <v>7.2400740291066606E-2</v>
      </c>
      <c r="T667" s="17">
        <v>7.4416531372323694E-2</v>
      </c>
      <c r="U667" s="17">
        <v>6.5026553906248494E-2</v>
      </c>
      <c r="V667" s="17">
        <v>4.4317585494696797E-2</v>
      </c>
      <c r="W667" s="17">
        <v>4.99172001740519E-2</v>
      </c>
      <c r="X667" s="17">
        <v>6.0562209251456701E-2</v>
      </c>
      <c r="Y667" s="17">
        <v>9.1539191770258904E-2</v>
      </c>
      <c r="Z667" s="17">
        <v>5.49133780448533E-2</v>
      </c>
      <c r="AA667" s="17">
        <v>8.1846781783812397E-2</v>
      </c>
      <c r="AB667" s="17">
        <v>1.45184836944896E-2</v>
      </c>
      <c r="AC667" s="17">
        <v>8.1629496211365199E-2</v>
      </c>
      <c r="AD667" s="17">
        <v>3.3818227705464499E-2</v>
      </c>
      <c r="AE667" s="17"/>
      <c r="AF667" s="17">
        <v>8.90830162154745E-2</v>
      </c>
      <c r="AG667" s="17">
        <v>5.6631280493110198E-2</v>
      </c>
      <c r="AH667" s="17">
        <v>4.0089647769836E-2</v>
      </c>
      <c r="AI667" s="17"/>
      <c r="AJ667" s="17">
        <v>5.5798069322468197E-2</v>
      </c>
      <c r="AK667" s="17">
        <v>5.7993186265000697E-2</v>
      </c>
      <c r="AL667" s="17">
        <v>6.0503772200765298E-2</v>
      </c>
      <c r="AM667" s="17">
        <v>0.104467765258676</v>
      </c>
      <c r="AN667" s="17">
        <v>6.7230136157499204E-2</v>
      </c>
      <c r="AO667" s="17"/>
      <c r="AP667" s="17">
        <v>3.64608732646855E-2</v>
      </c>
      <c r="AQ667" s="17">
        <v>5.0267651278223101E-2</v>
      </c>
      <c r="AR667" s="17">
        <v>6.8723524960151106E-2</v>
      </c>
      <c r="AS667" s="17">
        <v>0.104059886768834</v>
      </c>
      <c r="AT667" s="17">
        <v>3.99658017536531E-2</v>
      </c>
      <c r="AU667" s="17">
        <v>6.21512974305466E-2</v>
      </c>
      <c r="AV667" s="17"/>
      <c r="AW667" s="17">
        <v>9.6347406553655701E-2</v>
      </c>
      <c r="AX667" s="17">
        <v>8.4306469767535905E-2</v>
      </c>
      <c r="AY667" s="17">
        <v>8.5508047787127298E-2</v>
      </c>
      <c r="AZ667" s="17">
        <v>9.9830990674463396E-2</v>
      </c>
      <c r="BA667" s="17">
        <v>8.0291510320755502E-2</v>
      </c>
      <c r="BB667" s="17">
        <v>6.6279660301371293E-2</v>
      </c>
      <c r="BC667" s="17">
        <v>5.8195167125570602E-2</v>
      </c>
      <c r="BD667" s="17">
        <v>5.8602644941161103E-2</v>
      </c>
      <c r="BE667" s="17">
        <v>4.5457929223724297E-2</v>
      </c>
      <c r="BF667" s="17">
        <v>4.0915656486974497E-2</v>
      </c>
      <c r="BG667" s="17">
        <v>4.31294027800459E-2</v>
      </c>
      <c r="BH667" s="17">
        <v>3.7820489451613502E-2</v>
      </c>
      <c r="BI667" s="17">
        <v>2.27981643346554E-2</v>
      </c>
      <c r="BJ667" s="17">
        <v>6.6181278367972898E-2</v>
      </c>
      <c r="BK667" s="17">
        <v>2.0141768729958199E-2</v>
      </c>
      <c r="BL667" s="17">
        <v>6.7689457039046302E-2</v>
      </c>
      <c r="BM667" s="17"/>
      <c r="BN667" s="17">
        <v>6.7021799804650395E-2</v>
      </c>
      <c r="BO667" s="17">
        <v>5.5814109669015302E-2</v>
      </c>
      <c r="BP667" s="17"/>
      <c r="BQ667" s="17">
        <v>2.6737855357574E-2</v>
      </c>
      <c r="BR667" s="17">
        <v>0.10868768832989401</v>
      </c>
      <c r="BS667" s="17"/>
      <c r="BT667" s="17">
        <v>6.3391267502425894E-2</v>
      </c>
      <c r="BU667" s="17"/>
      <c r="BV667" s="17">
        <v>5.7380791244986198E-2</v>
      </c>
      <c r="BW667" s="17">
        <v>4.6744389851241901E-2</v>
      </c>
      <c r="BX667" s="17">
        <v>6.8909556869665906E-2</v>
      </c>
      <c r="BY667" s="17"/>
      <c r="BZ667" s="17">
        <v>0.136658434509873</v>
      </c>
      <c r="CA667" s="17">
        <v>8.4831068868507803E-2</v>
      </c>
      <c r="CB667" s="17">
        <v>7.45236017003056E-2</v>
      </c>
      <c r="CC667" s="17">
        <v>8.4157981932130699E-2</v>
      </c>
      <c r="CD667" s="17">
        <v>3.4899400031908501E-2</v>
      </c>
      <c r="CE667" s="17">
        <v>8.47910492892677E-3</v>
      </c>
      <c r="CF667" s="17">
        <v>4.8918931926047002E-2</v>
      </c>
      <c r="CG667" s="17"/>
      <c r="CH667" s="17">
        <v>6.4364518630405196E-2</v>
      </c>
      <c r="CI667" s="17">
        <v>2.6077399800534602E-2</v>
      </c>
      <c r="CJ667" s="17">
        <v>5.6282103759657101E-2</v>
      </c>
      <c r="CK667" s="17">
        <v>0.13136627359527001</v>
      </c>
      <c r="CL667" s="17">
        <v>0.19481904454448101</v>
      </c>
    </row>
    <row r="668" spans="2:90" x14ac:dyDescent="0.3">
      <c r="B668" t="s">
        <v>311</v>
      </c>
      <c r="C668" s="17">
        <v>0.170525185524703</v>
      </c>
      <c r="D668" s="17">
        <v>0.17578306298091001</v>
      </c>
      <c r="E668" s="17">
        <v>0.16673840490543901</v>
      </c>
      <c r="F668" s="17"/>
      <c r="G668" s="17">
        <v>0.104267280680463</v>
      </c>
      <c r="H668" s="17">
        <v>9.7705495528750505E-2</v>
      </c>
      <c r="I668" s="17">
        <v>0.163836162417344</v>
      </c>
      <c r="J668" s="17">
        <v>0.191241838902138</v>
      </c>
      <c r="K668" s="17">
        <v>0.24184882962478599</v>
      </c>
      <c r="L668" s="17">
        <v>0.21485453568701801</v>
      </c>
      <c r="M668" s="17"/>
      <c r="N668" s="17">
        <v>0.15238305939956401</v>
      </c>
      <c r="O668" s="17">
        <v>0.166512717762208</v>
      </c>
      <c r="P668" s="17">
        <v>0.199757594053355</v>
      </c>
      <c r="Q668" s="17">
        <v>0.17022807137510601</v>
      </c>
      <c r="R668" s="17"/>
      <c r="S668" s="17">
        <v>0.14638320795749801</v>
      </c>
      <c r="T668" s="17">
        <v>0.21411576660392401</v>
      </c>
      <c r="U668" s="17">
        <v>0.181331965034146</v>
      </c>
      <c r="V668" s="17">
        <v>0.18916534304659899</v>
      </c>
      <c r="W668" s="17">
        <v>0.19780474075660501</v>
      </c>
      <c r="X668" s="17">
        <v>0.15215936529242299</v>
      </c>
      <c r="Y668" s="17">
        <v>0.21406505163558601</v>
      </c>
      <c r="Z668" s="17">
        <v>0.179009269472056</v>
      </c>
      <c r="AA668" s="17">
        <v>0.205753697175107</v>
      </c>
      <c r="AB668" s="17">
        <v>8.7331753777592599E-2</v>
      </c>
      <c r="AC668" s="17">
        <v>0.13507466369613499</v>
      </c>
      <c r="AD668" s="17">
        <v>5.2182568934560303E-2</v>
      </c>
      <c r="AE668" s="17"/>
      <c r="AF668" s="17">
        <v>0.22020391369092299</v>
      </c>
      <c r="AG668" s="17">
        <v>0.155997672426154</v>
      </c>
      <c r="AH668" s="17">
        <v>0.128314713418726</v>
      </c>
      <c r="AI668" s="17"/>
      <c r="AJ668" s="17">
        <v>0.180259423337257</v>
      </c>
      <c r="AK668" s="17">
        <v>0.152224916191353</v>
      </c>
      <c r="AL668" s="17">
        <v>0.19103869253422801</v>
      </c>
      <c r="AM668" s="17">
        <v>0.23210389650003299</v>
      </c>
      <c r="AN668" s="17">
        <v>0.165701676018156</v>
      </c>
      <c r="AO668" s="17"/>
      <c r="AP668" s="17">
        <v>0.131324384771662</v>
      </c>
      <c r="AQ668" s="17">
        <v>0.17370624599186399</v>
      </c>
      <c r="AR668" s="17">
        <v>0.19944124879185701</v>
      </c>
      <c r="AS668" s="17">
        <v>0.21867766960052201</v>
      </c>
      <c r="AT668" s="17">
        <v>0.13719243122205499</v>
      </c>
      <c r="AU668" s="17">
        <v>0.19149647643211201</v>
      </c>
      <c r="AV668" s="17"/>
      <c r="AW668" s="17">
        <v>0.19570264739062601</v>
      </c>
      <c r="AX668" s="17">
        <v>0.17086653385961501</v>
      </c>
      <c r="AY668" s="17">
        <v>0.16417846625445801</v>
      </c>
      <c r="AZ668" s="17">
        <v>0.19497933859779201</v>
      </c>
      <c r="BA668" s="17">
        <v>0.17126825699752499</v>
      </c>
      <c r="BB668" s="17">
        <v>0.147623612951058</v>
      </c>
      <c r="BC668" s="17">
        <v>0.228837337828566</v>
      </c>
      <c r="BD668" s="17">
        <v>0.17228458538435601</v>
      </c>
      <c r="BE668" s="17">
        <v>0.17539038400990101</v>
      </c>
      <c r="BF668" s="17">
        <v>0.122728124728572</v>
      </c>
      <c r="BG668" s="17">
        <v>0.21008127820276401</v>
      </c>
      <c r="BH668" s="17">
        <v>0.219255688398273</v>
      </c>
      <c r="BI668" s="17">
        <v>8.1286623210264503E-2</v>
      </c>
      <c r="BJ668" s="17">
        <v>0.146150447560633</v>
      </c>
      <c r="BK668" s="17">
        <v>0.168315871309351</v>
      </c>
      <c r="BL668" s="17">
        <v>9.7749011277340106E-2</v>
      </c>
      <c r="BM668" s="17"/>
      <c r="BN668" s="17">
        <v>0.17868186708915901</v>
      </c>
      <c r="BO668" s="17">
        <v>0.15921057549888701</v>
      </c>
      <c r="BP668" s="17"/>
      <c r="BQ668" s="17">
        <v>0.13621320756736999</v>
      </c>
      <c r="BR668" s="17">
        <v>0.17656926392387301</v>
      </c>
      <c r="BS668" s="17"/>
      <c r="BT668" s="17">
        <v>0.13173590693123599</v>
      </c>
      <c r="BU668" s="17"/>
      <c r="BV668" s="17">
        <v>0.17262005291736701</v>
      </c>
      <c r="BW668" s="17">
        <v>0.160847352872764</v>
      </c>
      <c r="BX668" s="17">
        <v>0.17474870573724799</v>
      </c>
      <c r="BY668" s="17"/>
      <c r="BZ668" s="17">
        <v>0.18850786217463</v>
      </c>
      <c r="CA668" s="17">
        <v>0.188696135803575</v>
      </c>
      <c r="CB668" s="17">
        <v>0.20401014838484299</v>
      </c>
      <c r="CC668" s="17">
        <v>0.16462564063929699</v>
      </c>
      <c r="CD668" s="17">
        <v>0.17620301251214501</v>
      </c>
      <c r="CE668" s="17">
        <v>0.187897019391813</v>
      </c>
      <c r="CF668" s="17">
        <v>0.102183123403607</v>
      </c>
      <c r="CG668" s="17"/>
      <c r="CH668" s="17">
        <v>0.100084380960987</v>
      </c>
      <c r="CI668" s="17">
        <v>0.154958536677477</v>
      </c>
      <c r="CJ668" s="17">
        <v>0.187349842208997</v>
      </c>
      <c r="CK668" s="17">
        <v>0.22144498177813299</v>
      </c>
      <c r="CL668" s="17">
        <v>0.133790557364174</v>
      </c>
    </row>
    <row r="669" spans="2:90" x14ac:dyDescent="0.3">
      <c r="B669" t="s">
        <v>220</v>
      </c>
      <c r="C669" s="17">
        <v>0.50795727049064499</v>
      </c>
      <c r="D669" s="17">
        <v>0.49242735083118999</v>
      </c>
      <c r="E669" s="17">
        <v>0.52427324484478899</v>
      </c>
      <c r="F669" s="17"/>
      <c r="G669" s="17">
        <v>0.40525392561016399</v>
      </c>
      <c r="H669" s="17">
        <v>0.44278002023334101</v>
      </c>
      <c r="I669" s="17">
        <v>0.45697391770753598</v>
      </c>
      <c r="J669" s="17">
        <v>0.52329305696582196</v>
      </c>
      <c r="K669" s="17">
        <v>0.55711804365522899</v>
      </c>
      <c r="L669" s="17">
        <v>0.62575867030301502</v>
      </c>
      <c r="M669" s="17"/>
      <c r="N669" s="17">
        <v>0.47664549489546498</v>
      </c>
      <c r="O669" s="17">
        <v>0.55184211571807695</v>
      </c>
      <c r="P669" s="17">
        <v>0.53545674695315404</v>
      </c>
      <c r="Q669" s="17">
        <v>0.47314243687547097</v>
      </c>
      <c r="R669" s="17"/>
      <c r="S669" s="17">
        <v>0.43744322731500401</v>
      </c>
      <c r="T669" s="17">
        <v>0.51543229791814904</v>
      </c>
      <c r="U669" s="17">
        <v>0.58725566099490201</v>
      </c>
      <c r="V669" s="17">
        <v>0.57441179912421603</v>
      </c>
      <c r="W669" s="17">
        <v>0.55701108827646395</v>
      </c>
      <c r="X669" s="17">
        <v>0.54505960352378502</v>
      </c>
      <c r="Y669" s="17">
        <v>0.50708594006974606</v>
      </c>
      <c r="Z669" s="17">
        <v>0.54932143504032305</v>
      </c>
      <c r="AA669" s="17">
        <v>0.48239813663174602</v>
      </c>
      <c r="AB669" s="17">
        <v>0.48261354213927499</v>
      </c>
      <c r="AC669" s="17">
        <v>0.52410139105187703</v>
      </c>
      <c r="AD669" s="17">
        <v>0.25952478319276101</v>
      </c>
      <c r="AE669" s="17"/>
      <c r="AF669" s="17">
        <v>0.50839414232101399</v>
      </c>
      <c r="AG669" s="17">
        <v>0.53222804835982995</v>
      </c>
      <c r="AH669" s="17">
        <v>0.48503934454567998</v>
      </c>
      <c r="AI669" s="17"/>
      <c r="AJ669" s="17">
        <v>0.56961843865727302</v>
      </c>
      <c r="AK669" s="17">
        <v>0.49549284625071599</v>
      </c>
      <c r="AL669" s="17">
        <v>0.57662268180785903</v>
      </c>
      <c r="AM669" s="17">
        <v>0.44478999322978502</v>
      </c>
      <c r="AN669" s="17">
        <v>0.45970004407996801</v>
      </c>
      <c r="AO669" s="17"/>
      <c r="AP669" s="17">
        <v>0.482751591833608</v>
      </c>
      <c r="AQ669" s="17">
        <v>0.53175101722908802</v>
      </c>
      <c r="AR669" s="17">
        <v>0.54468114682413904</v>
      </c>
      <c r="AS669" s="17">
        <v>0.50043737547116796</v>
      </c>
      <c r="AT669" s="17">
        <v>0.50030493620167105</v>
      </c>
      <c r="AU669" s="17">
        <v>0.57251624744851803</v>
      </c>
      <c r="AV669" s="17"/>
      <c r="AW669" s="17">
        <v>0.50582847867008396</v>
      </c>
      <c r="AX669" s="17">
        <v>0.44299124607118201</v>
      </c>
      <c r="AY669" s="17">
        <v>0.50718204697672398</v>
      </c>
      <c r="AZ669" s="17">
        <v>0.50578471509881595</v>
      </c>
      <c r="BA669" s="17">
        <v>0.53006193063933404</v>
      </c>
      <c r="BB669" s="17">
        <v>0.54527072700063395</v>
      </c>
      <c r="BC669" s="17">
        <v>0.48450175375358001</v>
      </c>
      <c r="BD669" s="17">
        <v>0.56991128529705504</v>
      </c>
      <c r="BE669" s="17">
        <v>0.52395655522984397</v>
      </c>
      <c r="BF669" s="17">
        <v>0.62036812124388097</v>
      </c>
      <c r="BG669" s="17">
        <v>0.50879864171043798</v>
      </c>
      <c r="BH669" s="17">
        <v>0.44568663678849502</v>
      </c>
      <c r="BI669" s="17">
        <v>0.62536713005484301</v>
      </c>
      <c r="BJ669" s="17">
        <v>0.46540392980018902</v>
      </c>
      <c r="BK669" s="17">
        <v>0.57540643238426603</v>
      </c>
      <c r="BL669" s="17">
        <v>0.33485396853914801</v>
      </c>
      <c r="BM669" s="17"/>
      <c r="BN669" s="17">
        <v>0.51052738162424605</v>
      </c>
      <c r="BO669" s="17">
        <v>0.506239044718783</v>
      </c>
      <c r="BP669" s="17"/>
      <c r="BQ669" s="17">
        <v>0.48545572695335099</v>
      </c>
      <c r="BR669" s="17">
        <v>0.50274475264473595</v>
      </c>
      <c r="BS669" s="17"/>
      <c r="BT669" s="17">
        <v>0.42260144116382498</v>
      </c>
      <c r="BU669" s="17"/>
      <c r="BV669" s="17">
        <v>0.53850201995377101</v>
      </c>
      <c r="BW669" s="17">
        <v>0.43733942919667201</v>
      </c>
      <c r="BX669" s="17">
        <v>0.52741472398464995</v>
      </c>
      <c r="BY669" s="17"/>
      <c r="BZ669" s="17">
        <v>0.39811825296542003</v>
      </c>
      <c r="CA669" s="17">
        <v>0.53186079697741695</v>
      </c>
      <c r="CB669" s="17">
        <v>0.51718891778180598</v>
      </c>
      <c r="CC669" s="17">
        <v>0.479089011325464</v>
      </c>
      <c r="CD669" s="17">
        <v>0.548706222613904</v>
      </c>
      <c r="CE669" s="17">
        <v>0.57052005372649695</v>
      </c>
      <c r="CF669" s="17">
        <v>0.44771855675313799</v>
      </c>
      <c r="CG669" s="17"/>
      <c r="CH669" s="17">
        <v>0.39933776918070002</v>
      </c>
      <c r="CI669" s="17">
        <v>0.57075236725324097</v>
      </c>
      <c r="CJ669" s="17">
        <v>0.522607948005129</v>
      </c>
      <c r="CK669" s="17">
        <v>0.42338379654012698</v>
      </c>
      <c r="CL669" s="17">
        <v>0.38577453357308999</v>
      </c>
    </row>
    <row r="670" spans="2:90" x14ac:dyDescent="0.3">
      <c r="B670" t="s">
        <v>312</v>
      </c>
      <c r="C670" s="17">
        <v>0.107962189309044</v>
      </c>
      <c r="D670" s="17">
        <v>0.115677413771081</v>
      </c>
      <c r="E670" s="17">
        <v>9.9139426346083095E-2</v>
      </c>
      <c r="F670" s="17"/>
      <c r="G670" s="17">
        <v>0.14931780721885499</v>
      </c>
      <c r="H670" s="17">
        <v>0.216892055733241</v>
      </c>
      <c r="I670" s="17">
        <v>0.14210083000683099</v>
      </c>
      <c r="J670" s="17">
        <v>6.6428873843085406E-2</v>
      </c>
      <c r="K670" s="17">
        <v>5.2307579704848402E-2</v>
      </c>
      <c r="L670" s="17">
        <v>3.45805736156116E-2</v>
      </c>
      <c r="M670" s="17"/>
      <c r="N670" s="17">
        <v>0.16301840074219801</v>
      </c>
      <c r="O670" s="17">
        <v>0.105266641416719</v>
      </c>
      <c r="P670" s="17">
        <v>7.0588244724138605E-2</v>
      </c>
      <c r="Q670" s="17">
        <v>8.3047365247881796E-2</v>
      </c>
      <c r="R670" s="17"/>
      <c r="S670" s="17">
        <v>0.173775627163896</v>
      </c>
      <c r="T670" s="17">
        <v>9.7688978447961095E-2</v>
      </c>
      <c r="U670" s="17">
        <v>6.90380020331188E-2</v>
      </c>
      <c r="V670" s="17">
        <v>8.9351846187341794E-2</v>
      </c>
      <c r="W670" s="17">
        <v>0.11027520747123699</v>
      </c>
      <c r="X670" s="17">
        <v>0.10733386673760401</v>
      </c>
      <c r="Y670" s="17">
        <v>8.53342910620907E-2</v>
      </c>
      <c r="Z670" s="17">
        <v>8.5782165184830506E-2</v>
      </c>
      <c r="AA670" s="17">
        <v>0.109287663982171</v>
      </c>
      <c r="AB670" s="17">
        <v>8.4975786674283793E-2</v>
      </c>
      <c r="AC670" s="17">
        <v>0.14594556131097</v>
      </c>
      <c r="AD670" s="17">
        <v>9.1232480044032505E-2</v>
      </c>
      <c r="AE670" s="17"/>
      <c r="AF670" s="17">
        <v>8.4868345515561106E-2</v>
      </c>
      <c r="AG670" s="17">
        <v>0.10378546204957501</v>
      </c>
      <c r="AH670" s="17">
        <v>0.157076168639015</v>
      </c>
      <c r="AI670" s="17"/>
      <c r="AJ670" s="17">
        <v>0.109825095063875</v>
      </c>
      <c r="AK670" s="17">
        <v>0.14042545190280001</v>
      </c>
      <c r="AL670" s="17">
        <v>7.8524733430706303E-2</v>
      </c>
      <c r="AM670" s="17">
        <v>0.10886680872521599</v>
      </c>
      <c r="AN670" s="17">
        <v>0.11890558052849499</v>
      </c>
      <c r="AO670" s="17"/>
      <c r="AP670" s="17">
        <v>0.172453818071304</v>
      </c>
      <c r="AQ670" s="17">
        <v>0.13760342249527699</v>
      </c>
      <c r="AR670" s="17">
        <v>7.1060580488602795E-2</v>
      </c>
      <c r="AS670" s="17">
        <v>8.3766245068693193E-2</v>
      </c>
      <c r="AT670" s="17">
        <v>8.1305226598860997E-2</v>
      </c>
      <c r="AU670" s="17">
        <v>3.4292790491292503E-2</v>
      </c>
      <c r="AV670" s="17"/>
      <c r="AW670" s="17">
        <v>9.4987067671909203E-2</v>
      </c>
      <c r="AX670" s="17">
        <v>8.9769590605455002E-2</v>
      </c>
      <c r="AY670" s="17">
        <v>7.6650036470885904E-2</v>
      </c>
      <c r="AZ670" s="17">
        <v>7.4569824784514904E-2</v>
      </c>
      <c r="BA670" s="17">
        <v>7.8440528081586705E-2</v>
      </c>
      <c r="BB670" s="17">
        <v>7.0057129892836495E-2</v>
      </c>
      <c r="BC670" s="17">
        <v>0.12700468776375701</v>
      </c>
      <c r="BD670" s="17">
        <v>8.7935725941982207E-2</v>
      </c>
      <c r="BE670" s="17">
        <v>0.10868354377155499</v>
      </c>
      <c r="BF670" s="17">
        <v>0.12640012615322499</v>
      </c>
      <c r="BG670" s="17">
        <v>0.113650419746344</v>
      </c>
      <c r="BH670" s="17">
        <v>0.14974151575762201</v>
      </c>
      <c r="BI670" s="17">
        <v>0.11315233400272499</v>
      </c>
      <c r="BJ670" s="17">
        <v>0.18022625799252301</v>
      </c>
      <c r="BK670" s="17">
        <v>0.114273304971134</v>
      </c>
      <c r="BL670" s="17">
        <v>0.25857722854026199</v>
      </c>
      <c r="BM670" s="17"/>
      <c r="BN670" s="17">
        <v>0.11818373523060099</v>
      </c>
      <c r="BO670" s="17">
        <v>9.5405718195766195E-2</v>
      </c>
      <c r="BP670" s="17"/>
      <c r="BQ670" s="17">
        <v>0.17863868079956</v>
      </c>
      <c r="BR670" s="17">
        <v>9.3570563273008195E-2</v>
      </c>
      <c r="BS670" s="17"/>
      <c r="BT670" s="17">
        <v>0.197934639715386</v>
      </c>
      <c r="BU670" s="17"/>
      <c r="BV670" s="17">
        <v>6.6451482183292901E-2</v>
      </c>
      <c r="BW670" s="17">
        <v>0.167346398672931</v>
      </c>
      <c r="BX670" s="17">
        <v>0.103957575773789</v>
      </c>
      <c r="BY670" s="17"/>
      <c r="BZ670" s="17">
        <v>9.0627518278053001E-2</v>
      </c>
      <c r="CA670" s="17">
        <v>4.4490055376735602E-2</v>
      </c>
      <c r="CB670" s="17">
        <v>7.4837937599247298E-2</v>
      </c>
      <c r="CC670" s="17">
        <v>0.114986759162874</v>
      </c>
      <c r="CD670" s="17">
        <v>0.12991598912755001</v>
      </c>
      <c r="CE670" s="17">
        <v>0.10146381873113</v>
      </c>
      <c r="CF670" s="17">
        <v>0.23754793420974701</v>
      </c>
      <c r="CG670" s="17"/>
      <c r="CH670" s="17">
        <v>0.21316824972901299</v>
      </c>
      <c r="CI670" s="17">
        <v>0.123606210403883</v>
      </c>
      <c r="CJ670" s="17">
        <v>8.8508501109585094E-2</v>
      </c>
      <c r="CK670" s="17">
        <v>5.28133932403934E-2</v>
      </c>
      <c r="CL670" s="17">
        <v>9.9519643087937301E-2</v>
      </c>
    </row>
    <row r="671" spans="2:90" x14ac:dyDescent="0.3">
      <c r="B671" t="s">
        <v>313</v>
      </c>
      <c r="C671" s="17">
        <v>5.9460734690395402E-2</v>
      </c>
      <c r="D671" s="17">
        <v>7.4820870248129903E-2</v>
      </c>
      <c r="E671" s="17">
        <v>4.4920582661888003E-2</v>
      </c>
      <c r="F671" s="17"/>
      <c r="G671" s="17">
        <v>0.12949185470184199</v>
      </c>
      <c r="H671" s="17">
        <v>0.12911032932657099</v>
      </c>
      <c r="I671" s="17">
        <v>6.5729796741893096E-2</v>
      </c>
      <c r="J671" s="17">
        <v>2.47670950989991E-2</v>
      </c>
      <c r="K671" s="17">
        <v>5.9695570457174302E-3</v>
      </c>
      <c r="L671" s="17">
        <v>1.4941406148543101E-2</v>
      </c>
      <c r="M671" s="17"/>
      <c r="N671" s="17">
        <v>0.102729057485514</v>
      </c>
      <c r="O671" s="17">
        <v>4.0625218130358499E-2</v>
      </c>
      <c r="P671" s="17">
        <v>4.2675587865965703E-2</v>
      </c>
      <c r="Q671" s="17">
        <v>4.5875184170772597E-2</v>
      </c>
      <c r="R671" s="17"/>
      <c r="S671" s="17">
        <v>0.107484237385227</v>
      </c>
      <c r="T671" s="17">
        <v>3.49022922261506E-2</v>
      </c>
      <c r="U671" s="17">
        <v>2.7887660789399599E-2</v>
      </c>
      <c r="V671" s="17">
        <v>3.0535008489014699E-2</v>
      </c>
      <c r="W671" s="17">
        <v>3.70489304665488E-2</v>
      </c>
      <c r="X671" s="17">
        <v>5.4423572515037398E-2</v>
      </c>
      <c r="Y671" s="17">
        <v>5.1676754622149601E-2</v>
      </c>
      <c r="Z671" s="17">
        <v>9.8623462118409305E-2</v>
      </c>
      <c r="AA671" s="17">
        <v>7.6687674092622796E-2</v>
      </c>
      <c r="AB671" s="17">
        <v>6.6554417728554097E-2</v>
      </c>
      <c r="AC671" s="17">
        <v>6.7186623788200506E-2</v>
      </c>
      <c r="AD671" s="17">
        <v>5.0697509333221001E-2</v>
      </c>
      <c r="AE671" s="17"/>
      <c r="AF671" s="17">
        <v>4.5991202284894402E-2</v>
      </c>
      <c r="AG671" s="17">
        <v>6.0066797304184197E-2</v>
      </c>
      <c r="AH671" s="17">
        <v>7.6842817842929997E-2</v>
      </c>
      <c r="AI671" s="17"/>
      <c r="AJ671" s="17">
        <v>4.6245914507214297E-2</v>
      </c>
      <c r="AK671" s="17">
        <v>8.5911435391683597E-2</v>
      </c>
      <c r="AL671" s="17">
        <v>2.8839247732663699E-2</v>
      </c>
      <c r="AM671" s="17">
        <v>4.48091623821259E-2</v>
      </c>
      <c r="AN671" s="17">
        <v>5.6726973300648798E-2</v>
      </c>
      <c r="AO671" s="17"/>
      <c r="AP671" s="17">
        <v>0.118608264225882</v>
      </c>
      <c r="AQ671" s="17">
        <v>6.3991242401908094E-2</v>
      </c>
      <c r="AR671" s="17">
        <v>1.4733269459507901E-2</v>
      </c>
      <c r="AS671" s="17">
        <v>3.0994739200647301E-2</v>
      </c>
      <c r="AT671" s="17">
        <v>6.1787908699869103E-2</v>
      </c>
      <c r="AU671" s="17">
        <v>2.7055418209513901E-2</v>
      </c>
      <c r="AV671" s="17"/>
      <c r="AW671" s="17">
        <v>4.9495413906588903E-2</v>
      </c>
      <c r="AX671" s="17">
        <v>9.5805103251640003E-2</v>
      </c>
      <c r="AY671" s="17">
        <v>2.17296121233574E-2</v>
      </c>
      <c r="AZ671" s="17">
        <v>4.6094920562841001E-2</v>
      </c>
      <c r="BA671" s="17">
        <v>5.4215638388057298E-2</v>
      </c>
      <c r="BB671" s="17">
        <v>5.3409363790729802E-2</v>
      </c>
      <c r="BC671" s="17">
        <v>4.8707368608122199E-2</v>
      </c>
      <c r="BD671" s="17">
        <v>6.6352812052148394E-2</v>
      </c>
      <c r="BE671" s="17">
        <v>4.8803296171620401E-2</v>
      </c>
      <c r="BF671" s="17">
        <v>1.94460297203242E-2</v>
      </c>
      <c r="BG671" s="17">
        <v>4.1200476421227698E-2</v>
      </c>
      <c r="BH671" s="17">
        <v>3.1400106668364902E-2</v>
      </c>
      <c r="BI671" s="17">
        <v>6.5826626846510097E-2</v>
      </c>
      <c r="BJ671" s="17">
        <v>9.2705931589994503E-2</v>
      </c>
      <c r="BK671" s="17">
        <v>7.8312099190912698E-2</v>
      </c>
      <c r="BL671" s="17">
        <v>0.19842417421571901</v>
      </c>
      <c r="BM671" s="17"/>
      <c r="BN671" s="17">
        <v>6.40033924550346E-2</v>
      </c>
      <c r="BO671" s="17">
        <v>5.4046913891251699E-2</v>
      </c>
      <c r="BP671" s="17"/>
      <c r="BQ671" s="17">
        <v>0.119900068527122</v>
      </c>
      <c r="BR671" s="17">
        <v>3.1228295918597802E-2</v>
      </c>
      <c r="BS671" s="17"/>
      <c r="BT671" s="17">
        <v>0.14908035165147901</v>
      </c>
      <c r="BU671" s="17"/>
      <c r="BV671" s="17">
        <v>4.7220573351526199E-2</v>
      </c>
      <c r="BW671" s="17">
        <v>6.6545971538967505E-2</v>
      </c>
      <c r="BX671" s="17">
        <v>5.9879063753112999E-2</v>
      </c>
      <c r="BY671" s="17"/>
      <c r="BZ671" s="17">
        <v>4.68720981505341E-2</v>
      </c>
      <c r="CA671" s="17">
        <v>4.7800314913936499E-2</v>
      </c>
      <c r="CB671" s="17">
        <v>4.0890258665429703E-2</v>
      </c>
      <c r="CC671" s="17">
        <v>7.8674927410973705E-2</v>
      </c>
      <c r="CD671" s="17">
        <v>5.2181758021343297E-2</v>
      </c>
      <c r="CE671" s="17">
        <v>6.5920515654764006E-2</v>
      </c>
      <c r="CF671" s="17">
        <v>0.116576866668642</v>
      </c>
      <c r="CG671" s="17"/>
      <c r="CH671" s="17">
        <v>0.18432281464006101</v>
      </c>
      <c r="CI671" s="17">
        <v>5.4161007308076103E-2</v>
      </c>
      <c r="CJ671" s="17">
        <v>3.41112800817625E-2</v>
      </c>
      <c r="CK671" s="17">
        <v>6.0292734508460601E-2</v>
      </c>
      <c r="CL671" s="17">
        <v>3.2964888235513003E-2</v>
      </c>
    </row>
    <row r="672" spans="2:90" x14ac:dyDescent="0.3">
      <c r="B672" t="s">
        <v>223</v>
      </c>
      <c r="C672" s="17">
        <v>6.3162792468459794E-2</v>
      </c>
      <c r="D672" s="17">
        <v>5.7243118097445297E-2</v>
      </c>
      <c r="E672" s="17">
        <v>6.6548293969100503E-2</v>
      </c>
      <c r="F672" s="17"/>
      <c r="G672" s="17">
        <v>0.106396297540024</v>
      </c>
      <c r="H672" s="17">
        <v>5.8746918771069898E-2</v>
      </c>
      <c r="I672" s="17">
        <v>5.1608309448884997E-2</v>
      </c>
      <c r="J672" s="17">
        <v>9.3359077519488701E-2</v>
      </c>
      <c r="K672" s="17">
        <v>4.4401439648185402E-2</v>
      </c>
      <c r="L672" s="17">
        <v>3.5588043030736802E-2</v>
      </c>
      <c r="M672" s="17"/>
      <c r="N672" s="17">
        <v>3.8872186584787902E-2</v>
      </c>
      <c r="O672" s="17">
        <v>6.9529376108978802E-2</v>
      </c>
      <c r="P672" s="17">
        <v>4.6566888939298903E-2</v>
      </c>
      <c r="Q672" s="17">
        <v>9.6062067865616399E-2</v>
      </c>
      <c r="R672" s="17"/>
      <c r="S672" s="17">
        <v>4.1794978594228198E-2</v>
      </c>
      <c r="T672" s="17">
        <v>3.4951932396818298E-2</v>
      </c>
      <c r="U672" s="17">
        <v>4.0929754893334003E-2</v>
      </c>
      <c r="V672" s="17">
        <v>4.5710570815151799E-2</v>
      </c>
      <c r="W672" s="17">
        <v>3.5135689460340201E-2</v>
      </c>
      <c r="X672" s="17">
        <v>6.0418645339661702E-2</v>
      </c>
      <c r="Y672" s="17">
        <v>3.9173838427198002E-2</v>
      </c>
      <c r="Z672" s="17">
        <v>1.16556189245308E-2</v>
      </c>
      <c r="AA672" s="17">
        <v>1.9287637521469E-2</v>
      </c>
      <c r="AB672" s="17">
        <v>0.17200294192491</v>
      </c>
      <c r="AC672" s="17">
        <v>1.8995014064497402E-2</v>
      </c>
      <c r="AD672" s="17">
        <v>0.51254443078996104</v>
      </c>
      <c r="AE672" s="17"/>
      <c r="AF672" s="17">
        <v>3.2955422064997297E-2</v>
      </c>
      <c r="AG672" s="17">
        <v>6.8542011715421E-2</v>
      </c>
      <c r="AH672" s="17">
        <v>7.4598968913551E-2</v>
      </c>
      <c r="AI672" s="17"/>
      <c r="AJ672" s="17">
        <v>2.4330003726143402E-2</v>
      </c>
      <c r="AK672" s="17">
        <v>4.2357626394445499E-2</v>
      </c>
      <c r="AL672" s="17">
        <v>4.5993161460399203E-2</v>
      </c>
      <c r="AM672" s="17">
        <v>3.8734695400642498E-2</v>
      </c>
      <c r="AN672" s="17">
        <v>0.103848369042164</v>
      </c>
      <c r="AO672" s="17"/>
      <c r="AP672" s="17">
        <v>3.4239151147761299E-2</v>
      </c>
      <c r="AQ672" s="17">
        <v>2.2955880052112101E-2</v>
      </c>
      <c r="AR672" s="17">
        <v>7.3439379620180198E-2</v>
      </c>
      <c r="AS672" s="17">
        <v>3.7879219239357498E-2</v>
      </c>
      <c r="AT672" s="17">
        <v>0.116252415124559</v>
      </c>
      <c r="AU672" s="17">
        <v>8.1534275936798295E-2</v>
      </c>
      <c r="AV672" s="17"/>
      <c r="AW672" s="17">
        <v>5.7638985807136202E-2</v>
      </c>
      <c r="AX672" s="17">
        <v>0.105647870441231</v>
      </c>
      <c r="AY672" s="17">
        <v>6.3881716519758602E-2</v>
      </c>
      <c r="AZ672" s="17">
        <v>6.3371283222224906E-2</v>
      </c>
      <c r="BA672" s="17">
        <v>5.2229873401520903E-2</v>
      </c>
      <c r="BB672" s="17">
        <v>8.0649518688326594E-2</v>
      </c>
      <c r="BC672" s="17">
        <v>4.6869768585672399E-2</v>
      </c>
      <c r="BD672" s="17">
        <v>3.8371365574361702E-2</v>
      </c>
      <c r="BE672" s="17">
        <v>7.3438409107697597E-2</v>
      </c>
      <c r="BF672" s="17">
        <v>7.01419416670232E-2</v>
      </c>
      <c r="BG672" s="17">
        <v>7.1715602413074897E-2</v>
      </c>
      <c r="BH672" s="17">
        <v>7.6779372013191904E-2</v>
      </c>
      <c r="BI672" s="17">
        <v>7.0998365300335195E-2</v>
      </c>
      <c r="BJ672" s="17">
        <v>1.5732025993982001E-2</v>
      </c>
      <c r="BK672" s="17">
        <v>2.0222329144046699E-2</v>
      </c>
      <c r="BL672" s="17">
        <v>2.54310663223919E-2</v>
      </c>
      <c r="BM672" s="17"/>
      <c r="BN672" s="17">
        <v>4.4975346249172099E-2</v>
      </c>
      <c r="BO672" s="17">
        <v>8.7267521170001805E-2</v>
      </c>
      <c r="BP672" s="17"/>
      <c r="BQ672" s="17">
        <v>3.0861236185897398E-2</v>
      </c>
      <c r="BR672" s="17">
        <v>5.5801771599862403E-2</v>
      </c>
      <c r="BS672" s="17"/>
      <c r="BT672" s="17">
        <v>2.36292644692233E-2</v>
      </c>
      <c r="BU672" s="17"/>
      <c r="BV672" s="17">
        <v>8.1298307486219107E-2</v>
      </c>
      <c r="BW672" s="17">
        <v>6.3277730270948698E-2</v>
      </c>
      <c r="BX672" s="17">
        <v>5.3014545964421497E-2</v>
      </c>
      <c r="BY672" s="17"/>
      <c r="BZ672" s="17">
        <v>0.103278613672731</v>
      </c>
      <c r="CA672" s="17">
        <v>6.0747232477979599E-2</v>
      </c>
      <c r="CB672" s="17">
        <v>6.3210675154128995E-2</v>
      </c>
      <c r="CC672" s="17">
        <v>7.0314792930561795E-2</v>
      </c>
      <c r="CD672" s="17">
        <v>3.9235305357763803E-2</v>
      </c>
      <c r="CE672" s="17">
        <v>6.1854069485546802E-2</v>
      </c>
      <c r="CF672" s="17">
        <v>2.6716957073632301E-2</v>
      </c>
      <c r="CG672" s="17"/>
      <c r="CH672" s="17">
        <v>2.4263127662480798E-2</v>
      </c>
      <c r="CI672" s="17">
        <v>4.4706801321441503E-2</v>
      </c>
      <c r="CJ672" s="17">
        <v>8.1262367261936197E-2</v>
      </c>
      <c r="CK672" s="17">
        <v>7.1847831412223603E-2</v>
      </c>
      <c r="CL672" s="17">
        <v>0.12959953434982999</v>
      </c>
    </row>
    <row r="673" spans="2:90" x14ac:dyDescent="0.3">
      <c r="B673" t="s">
        <v>118</v>
      </c>
      <c r="C673" s="17">
        <v>2.8040744934389902E-2</v>
      </c>
      <c r="D673" s="17">
        <v>2.2560388153777599E-2</v>
      </c>
      <c r="E673" s="17">
        <v>3.3618990537374702E-2</v>
      </c>
      <c r="F673" s="17"/>
      <c r="G673" s="17">
        <v>6.7815572591465201E-2</v>
      </c>
      <c r="H673" s="17">
        <v>2.2498943303623301E-2</v>
      </c>
      <c r="I673" s="17">
        <v>2.95570259708311E-2</v>
      </c>
      <c r="J673" s="17">
        <v>3.4819162485763701E-2</v>
      </c>
      <c r="K673" s="17">
        <v>6.5525771205595896E-3</v>
      </c>
      <c r="L673" s="17">
        <v>1.38167374003678E-2</v>
      </c>
      <c r="M673" s="17"/>
      <c r="N673" s="17">
        <v>2.60777581972279E-2</v>
      </c>
      <c r="O673" s="17">
        <v>2.36142570893502E-2</v>
      </c>
      <c r="P673" s="17">
        <v>2.0762568431555498E-2</v>
      </c>
      <c r="Q673" s="17">
        <v>4.1436741792039898E-2</v>
      </c>
      <c r="R673" s="17"/>
      <c r="S673" s="17">
        <v>2.0717981293080698E-2</v>
      </c>
      <c r="T673" s="17">
        <v>2.8492201034673099E-2</v>
      </c>
      <c r="U673" s="17">
        <v>2.8530402348851399E-2</v>
      </c>
      <c r="V673" s="17">
        <v>2.6507846842979601E-2</v>
      </c>
      <c r="W673" s="17">
        <v>1.28071433947542E-2</v>
      </c>
      <c r="X673" s="17">
        <v>2.00427373400325E-2</v>
      </c>
      <c r="Y673" s="17">
        <v>1.1124932412970299E-2</v>
      </c>
      <c r="Z673" s="17">
        <v>2.0694671214997198E-2</v>
      </c>
      <c r="AA673" s="17">
        <v>2.4738408813071901E-2</v>
      </c>
      <c r="AB673" s="17">
        <v>9.2003074060894904E-2</v>
      </c>
      <c r="AC673" s="17">
        <v>2.7067249876954799E-2</v>
      </c>
      <c r="AD673" s="17">
        <v>0</v>
      </c>
      <c r="AE673" s="17"/>
      <c r="AF673" s="17">
        <v>1.85039579071355E-2</v>
      </c>
      <c r="AG673" s="17">
        <v>2.2748727651725899E-2</v>
      </c>
      <c r="AH673" s="17">
        <v>3.8038338870262603E-2</v>
      </c>
      <c r="AI673" s="17"/>
      <c r="AJ673" s="17">
        <v>1.3923055385769999E-2</v>
      </c>
      <c r="AK673" s="17">
        <v>2.5594537604000999E-2</v>
      </c>
      <c r="AL673" s="17">
        <v>1.84777108333786E-2</v>
      </c>
      <c r="AM673" s="17">
        <v>2.6227678503520799E-2</v>
      </c>
      <c r="AN673" s="17">
        <v>2.7887220873070499E-2</v>
      </c>
      <c r="AO673" s="17"/>
      <c r="AP673" s="17">
        <v>2.4161916685097901E-2</v>
      </c>
      <c r="AQ673" s="17">
        <v>1.9724540551527898E-2</v>
      </c>
      <c r="AR673" s="17">
        <v>2.7920849855561099E-2</v>
      </c>
      <c r="AS673" s="17">
        <v>2.41848646507783E-2</v>
      </c>
      <c r="AT673" s="17">
        <v>6.3191280399331098E-2</v>
      </c>
      <c r="AU673" s="17">
        <v>3.0953494051218201E-2</v>
      </c>
      <c r="AV673" s="17"/>
      <c r="AW673" s="17">
        <v>0</v>
      </c>
      <c r="AX673" s="17">
        <v>1.0613186003341501E-2</v>
      </c>
      <c r="AY673" s="17">
        <v>8.0870073867688103E-2</v>
      </c>
      <c r="AZ673" s="17">
        <v>1.5368927059348E-2</v>
      </c>
      <c r="BA673" s="17">
        <v>3.3492262171221102E-2</v>
      </c>
      <c r="BB673" s="17">
        <v>3.67099873750431E-2</v>
      </c>
      <c r="BC673" s="17">
        <v>5.8839163347323602E-3</v>
      </c>
      <c r="BD673" s="17">
        <v>6.5415808089352703E-3</v>
      </c>
      <c r="BE673" s="17">
        <v>2.4269882485657798E-2</v>
      </c>
      <c r="BF673" s="17">
        <v>0</v>
      </c>
      <c r="BG673" s="17">
        <v>1.14241787261057E-2</v>
      </c>
      <c r="BH673" s="17">
        <v>3.9316190922439202E-2</v>
      </c>
      <c r="BI673" s="17">
        <v>2.05707562506669E-2</v>
      </c>
      <c r="BJ673" s="17">
        <v>3.3600128694706202E-2</v>
      </c>
      <c r="BK673" s="17">
        <v>2.33281942703321E-2</v>
      </c>
      <c r="BL673" s="17">
        <v>1.7275094066093101E-2</v>
      </c>
      <c r="BM673" s="17"/>
      <c r="BN673" s="17">
        <v>1.66064775471363E-2</v>
      </c>
      <c r="BO673" s="17">
        <v>4.2016116856295298E-2</v>
      </c>
      <c r="BP673" s="17"/>
      <c r="BQ673" s="17">
        <v>2.2193224609126899E-2</v>
      </c>
      <c r="BR673" s="17">
        <v>3.1397664310028502E-2</v>
      </c>
      <c r="BS673" s="17"/>
      <c r="BT673" s="17">
        <v>1.1627128566424699E-2</v>
      </c>
      <c r="BU673" s="17"/>
      <c r="BV673" s="17">
        <v>3.65267728628378E-2</v>
      </c>
      <c r="BW673" s="17">
        <v>5.78987275964747E-2</v>
      </c>
      <c r="BX673" s="17">
        <v>1.2075827917112701E-2</v>
      </c>
      <c r="BY673" s="17"/>
      <c r="BZ673" s="17">
        <v>3.5937220248759401E-2</v>
      </c>
      <c r="CA673" s="17">
        <v>4.1574395581848E-2</v>
      </c>
      <c r="CB673" s="17">
        <v>2.53384607142399E-2</v>
      </c>
      <c r="CC673" s="17">
        <v>8.1508865986984896E-3</v>
      </c>
      <c r="CD673" s="17">
        <v>1.8858312335385499E-2</v>
      </c>
      <c r="CE673" s="17">
        <v>3.8654180813228801E-3</v>
      </c>
      <c r="CF673" s="17">
        <v>2.0337629965186999E-2</v>
      </c>
      <c r="CG673" s="17"/>
      <c r="CH673" s="17">
        <v>1.44591391963529E-2</v>
      </c>
      <c r="CI673" s="17">
        <v>2.5737677235347301E-2</v>
      </c>
      <c r="CJ673" s="17">
        <v>2.9877957572932601E-2</v>
      </c>
      <c r="CK673" s="17">
        <v>3.88509889253911E-2</v>
      </c>
      <c r="CL673" s="17">
        <v>2.3531798844974899E-2</v>
      </c>
    </row>
    <row r="674" spans="2:90" x14ac:dyDescent="0.3">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row>
    <row r="675" spans="2:90" x14ac:dyDescent="0.3">
      <c r="B675" s="6" t="s">
        <v>318</v>
      </c>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row>
    <row r="676" spans="2:90" x14ac:dyDescent="0.3">
      <c r="B676" s="24" t="s">
        <v>110</v>
      </c>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row>
    <row r="677" spans="2:90" x14ac:dyDescent="0.3">
      <c r="B677" t="s">
        <v>310</v>
      </c>
      <c r="C677" s="17">
        <v>4.2769402404805201E-2</v>
      </c>
      <c r="D677" s="17">
        <v>3.7015232903864201E-2</v>
      </c>
      <c r="E677" s="17">
        <v>4.7792450816495198E-2</v>
      </c>
      <c r="F677" s="17"/>
      <c r="G677" s="17">
        <v>6.4661006174945704E-2</v>
      </c>
      <c r="H677" s="17">
        <v>4.1907316243081999E-2</v>
      </c>
      <c r="I677" s="17">
        <v>5.5850991857395803E-2</v>
      </c>
      <c r="J677" s="17">
        <v>2.9452639082607701E-2</v>
      </c>
      <c r="K677" s="17">
        <v>5.4876492370536697E-2</v>
      </c>
      <c r="L677" s="17">
        <v>2.0906358554862298E-2</v>
      </c>
      <c r="M677" s="17"/>
      <c r="N677" s="17">
        <v>2.6145606470480798E-2</v>
      </c>
      <c r="O677" s="17">
        <v>4.3962794006573103E-2</v>
      </c>
      <c r="P677" s="17">
        <v>3.1404219746554399E-2</v>
      </c>
      <c r="Q677" s="17">
        <v>6.9880168702680601E-2</v>
      </c>
      <c r="R677" s="17"/>
      <c r="S677" s="17">
        <v>3.8614820206593001E-2</v>
      </c>
      <c r="T677" s="17">
        <v>5.6881513509656499E-2</v>
      </c>
      <c r="U677" s="17">
        <v>3.9952589863068599E-2</v>
      </c>
      <c r="V677" s="17">
        <v>1.15226838718603E-2</v>
      </c>
      <c r="W677" s="17">
        <v>4.0185121021386098E-2</v>
      </c>
      <c r="X677" s="17">
        <v>4.4530993945479901E-2</v>
      </c>
      <c r="Y677" s="17">
        <v>5.7810349435810301E-2</v>
      </c>
      <c r="Z677" s="17">
        <v>8.6265391632115704E-2</v>
      </c>
      <c r="AA677" s="17">
        <v>4.4996813740722098E-2</v>
      </c>
      <c r="AB677" s="17">
        <v>2.15952566318315E-2</v>
      </c>
      <c r="AC677" s="17">
        <v>4.7504044589576799E-2</v>
      </c>
      <c r="AD677" s="17">
        <v>5.2166074631347703E-2</v>
      </c>
      <c r="AE677" s="17"/>
      <c r="AF677" s="17">
        <v>5.5236899523662501E-2</v>
      </c>
      <c r="AG677" s="17">
        <v>3.7921118559822498E-2</v>
      </c>
      <c r="AH677" s="17">
        <v>2.0250930596205401E-2</v>
      </c>
      <c r="AI677" s="17"/>
      <c r="AJ677" s="17">
        <v>2.4359045528330299E-2</v>
      </c>
      <c r="AK677" s="17">
        <v>3.5982496812133599E-2</v>
      </c>
      <c r="AL677" s="17">
        <v>3.6323713220539199E-2</v>
      </c>
      <c r="AM677" s="17">
        <v>7.4282789689576995E-2</v>
      </c>
      <c r="AN677" s="17">
        <v>5.7401468061363502E-2</v>
      </c>
      <c r="AO677" s="17"/>
      <c r="AP677" s="17">
        <v>4.0806134843765003E-2</v>
      </c>
      <c r="AQ677" s="17">
        <v>2.4322183637666601E-2</v>
      </c>
      <c r="AR677" s="17">
        <v>2.7280536736411901E-2</v>
      </c>
      <c r="AS677" s="17">
        <v>6.2908243365622896E-2</v>
      </c>
      <c r="AT677" s="17">
        <v>6.6879010702643807E-2</v>
      </c>
      <c r="AU677" s="17">
        <v>1.5377034071536301E-2</v>
      </c>
      <c r="AV677" s="17"/>
      <c r="AW677" s="17">
        <v>4.7033378847753701E-2</v>
      </c>
      <c r="AX677" s="17">
        <v>0.117779100031812</v>
      </c>
      <c r="AY677" s="17">
        <v>3.9573206769802298E-2</v>
      </c>
      <c r="AZ677" s="17">
        <v>0.11074441899873599</v>
      </c>
      <c r="BA677" s="17">
        <v>5.8363348867898797E-2</v>
      </c>
      <c r="BB677" s="17">
        <v>3.42411531865544E-2</v>
      </c>
      <c r="BC677" s="17">
        <v>3.2881958679013099E-2</v>
      </c>
      <c r="BD677" s="17">
        <v>1.9168054060506999E-2</v>
      </c>
      <c r="BE677" s="17">
        <v>2.6903716257776499E-2</v>
      </c>
      <c r="BF677" s="17">
        <v>1.9345204230483099E-2</v>
      </c>
      <c r="BG677" s="17">
        <v>3.6089820737344999E-2</v>
      </c>
      <c r="BH677" s="17">
        <v>1.8494725315372999E-2</v>
      </c>
      <c r="BI677" s="17">
        <v>2.3896291218737899E-2</v>
      </c>
      <c r="BJ677" s="17">
        <v>3.5674347675602402E-2</v>
      </c>
      <c r="BK677" s="17">
        <v>2.0141768729958199E-2</v>
      </c>
      <c r="BL677" s="17">
        <v>5.3969069582762298E-2</v>
      </c>
      <c r="BM677" s="17"/>
      <c r="BN677" s="17">
        <v>3.7280287397212897E-2</v>
      </c>
      <c r="BO677" s="17">
        <v>4.9924293501031697E-2</v>
      </c>
      <c r="BP677" s="17"/>
      <c r="BQ677" s="17">
        <v>3.1697613087457603E-2</v>
      </c>
      <c r="BR677" s="17">
        <v>4.02596652989256E-2</v>
      </c>
      <c r="BS677" s="17"/>
      <c r="BT677" s="17">
        <v>3.8338196495463099E-2</v>
      </c>
      <c r="BU677" s="17"/>
      <c r="BV677" s="17">
        <v>3.5977590943650203E-2</v>
      </c>
      <c r="BW677" s="17">
        <v>4.2880219138634601E-2</v>
      </c>
      <c r="BX677" s="17">
        <v>4.2958824064215903E-2</v>
      </c>
      <c r="BY677" s="17"/>
      <c r="BZ677" s="17">
        <v>0.11958771273</v>
      </c>
      <c r="CA677" s="17">
        <v>6.2856395474724297E-2</v>
      </c>
      <c r="CB677" s="17">
        <v>4.2913808411343297E-2</v>
      </c>
      <c r="CC677" s="17">
        <v>4.0854745049368403E-2</v>
      </c>
      <c r="CD677" s="17">
        <v>2.3598124798114701E-2</v>
      </c>
      <c r="CE677" s="17">
        <v>1.68818108154726E-2</v>
      </c>
      <c r="CF677" s="17">
        <v>2.4971843741052799E-2</v>
      </c>
      <c r="CG677" s="17"/>
      <c r="CH677" s="17">
        <v>4.8055621532167997E-2</v>
      </c>
      <c r="CI677" s="17">
        <v>1.2780545335354899E-2</v>
      </c>
      <c r="CJ677" s="17">
        <v>2.7966856864306999E-2</v>
      </c>
      <c r="CK677" s="17">
        <v>0.111863470682054</v>
      </c>
      <c r="CL677" s="17">
        <v>0.17487769241332299</v>
      </c>
    </row>
    <row r="678" spans="2:90" x14ac:dyDescent="0.3">
      <c r="B678" t="s">
        <v>311</v>
      </c>
      <c r="C678" s="17">
        <v>0.10437117533035301</v>
      </c>
      <c r="D678" s="17">
        <v>0.11378582996785799</v>
      </c>
      <c r="E678" s="17">
        <v>9.5038992909141598E-2</v>
      </c>
      <c r="F678" s="17"/>
      <c r="G678" s="17">
        <v>0.13567654222365999</v>
      </c>
      <c r="H678" s="17">
        <v>9.4962562434080397E-2</v>
      </c>
      <c r="I678" s="17">
        <v>0.16084097699334099</v>
      </c>
      <c r="J678" s="17">
        <v>0.104411002231972</v>
      </c>
      <c r="K678" s="17">
        <v>9.4904629133764795E-2</v>
      </c>
      <c r="L678" s="17">
        <v>5.1338475628609298E-2</v>
      </c>
      <c r="M678" s="17"/>
      <c r="N678" s="17">
        <v>7.1530280172475896E-2</v>
      </c>
      <c r="O678" s="17">
        <v>0.109090123059134</v>
      </c>
      <c r="P678" s="17">
        <v>0.10295255174225799</v>
      </c>
      <c r="Q678" s="17">
        <v>0.137167493078898</v>
      </c>
      <c r="R678" s="17"/>
      <c r="S678" s="17">
        <v>0.109885317475082</v>
      </c>
      <c r="T678" s="17">
        <v>7.1289922148302196E-2</v>
      </c>
      <c r="U678" s="17">
        <v>0.107856518619744</v>
      </c>
      <c r="V678" s="17">
        <v>8.9249792431733699E-2</v>
      </c>
      <c r="W678" s="17">
        <v>0.107756363346712</v>
      </c>
      <c r="X678" s="17">
        <v>0.15030627826576701</v>
      </c>
      <c r="Y678" s="17">
        <v>0.103657025812259</v>
      </c>
      <c r="Z678" s="17">
        <v>0.11280955427429901</v>
      </c>
      <c r="AA678" s="17">
        <v>9.4010421438875003E-2</v>
      </c>
      <c r="AB678" s="17">
        <v>0.12954013565355599</v>
      </c>
      <c r="AC678" s="17">
        <v>8.0543637816197597E-2</v>
      </c>
      <c r="AD678" s="17">
        <v>0.10582815607986799</v>
      </c>
      <c r="AE678" s="17"/>
      <c r="AF678" s="17">
        <v>0.10837564306319999</v>
      </c>
      <c r="AG678" s="17">
        <v>8.8741088670777499E-2</v>
      </c>
      <c r="AH678" s="17">
        <v>0.11572309452799</v>
      </c>
      <c r="AI678" s="17"/>
      <c r="AJ678" s="17">
        <v>9.5238999136336405E-2</v>
      </c>
      <c r="AK678" s="17">
        <v>0.103864077881149</v>
      </c>
      <c r="AL678" s="17">
        <v>9.8957471497057206E-2</v>
      </c>
      <c r="AM678" s="17">
        <v>0.13039605252238801</v>
      </c>
      <c r="AN678" s="17">
        <v>0.11379559557483</v>
      </c>
      <c r="AO678" s="17"/>
      <c r="AP678" s="17">
        <v>9.4218789521985299E-2</v>
      </c>
      <c r="AQ678" s="17">
        <v>0.106354899270135</v>
      </c>
      <c r="AR678" s="17">
        <v>0.104272986112461</v>
      </c>
      <c r="AS678" s="17">
        <v>0.132820368724303</v>
      </c>
      <c r="AT678" s="17">
        <v>9.1051779846973296E-2</v>
      </c>
      <c r="AU678" s="17">
        <v>9.0065403593119403E-2</v>
      </c>
      <c r="AV678" s="17"/>
      <c r="AW678" s="17">
        <v>0.10046521077538299</v>
      </c>
      <c r="AX678" s="17">
        <v>0.144377784312298</v>
      </c>
      <c r="AY678" s="17">
        <v>8.3654810825089701E-2</v>
      </c>
      <c r="AZ678" s="17">
        <v>0.12500064867208199</v>
      </c>
      <c r="BA678" s="17">
        <v>0.117393335952081</v>
      </c>
      <c r="BB678" s="17">
        <v>0.147535975138056</v>
      </c>
      <c r="BC678" s="17">
        <v>0.144706887083277</v>
      </c>
      <c r="BD678" s="17">
        <v>0.108216140309009</v>
      </c>
      <c r="BE678" s="17">
        <v>0.111633187615333</v>
      </c>
      <c r="BF678" s="17">
        <v>0.108118563057334</v>
      </c>
      <c r="BG678" s="17">
        <v>9.7102918086542395E-2</v>
      </c>
      <c r="BH678" s="17">
        <v>6.7802762461533203E-2</v>
      </c>
      <c r="BI678" s="17">
        <v>7.51762060895734E-2</v>
      </c>
      <c r="BJ678" s="17">
        <v>6.4212140575693105E-2</v>
      </c>
      <c r="BK678" s="17">
        <v>8.5868436050082195E-2</v>
      </c>
      <c r="BL678" s="17">
        <v>2.6508596631414302E-2</v>
      </c>
      <c r="BM678" s="17"/>
      <c r="BN678" s="17">
        <v>0.102831501073255</v>
      </c>
      <c r="BO678" s="17">
        <v>0.106815981869632</v>
      </c>
      <c r="BP678" s="17"/>
      <c r="BQ678" s="17">
        <v>8.5164431960564599E-2</v>
      </c>
      <c r="BR678" s="17">
        <v>0.12549138005389299</v>
      </c>
      <c r="BS678" s="17"/>
      <c r="BT678" s="17">
        <v>0.120073441695094</v>
      </c>
      <c r="BU678" s="17"/>
      <c r="BV678" s="17">
        <v>0.123973123971958</v>
      </c>
      <c r="BW678" s="17">
        <v>0.11439536448859799</v>
      </c>
      <c r="BX678" s="17">
        <v>8.8166722300925093E-2</v>
      </c>
      <c r="BY678" s="17"/>
      <c r="BZ678" s="17">
        <v>0.175160641986077</v>
      </c>
      <c r="CA678" s="17">
        <v>0.18622359511276401</v>
      </c>
      <c r="CB678" s="17">
        <v>0.116118593607712</v>
      </c>
      <c r="CC678" s="17">
        <v>0.10549553551588001</v>
      </c>
      <c r="CD678" s="17">
        <v>6.9970900927865995E-2</v>
      </c>
      <c r="CE678" s="17">
        <v>5.7264071405326099E-2</v>
      </c>
      <c r="CF678" s="17">
        <v>7.6444870159564998E-2</v>
      </c>
      <c r="CG678" s="17"/>
      <c r="CH678" s="17">
        <v>7.6532154598756105E-2</v>
      </c>
      <c r="CI678" s="17">
        <v>6.1275490235947097E-2</v>
      </c>
      <c r="CJ678" s="17">
        <v>0.12705556644266</v>
      </c>
      <c r="CK678" s="17">
        <v>0.16040744127352</v>
      </c>
      <c r="CL678" s="17">
        <v>0.145461476467724</v>
      </c>
    </row>
    <row r="679" spans="2:90" x14ac:dyDescent="0.3">
      <c r="B679" t="s">
        <v>220</v>
      </c>
      <c r="C679" s="17">
        <v>0.35953101898023299</v>
      </c>
      <c r="D679" s="17">
        <v>0.35352691853285101</v>
      </c>
      <c r="E679" s="17">
        <v>0.36317852095412101</v>
      </c>
      <c r="F679" s="17"/>
      <c r="G679" s="17">
        <v>0.312247115411868</v>
      </c>
      <c r="H679" s="17">
        <v>0.44442204507403499</v>
      </c>
      <c r="I679" s="17">
        <v>0.43234950575509701</v>
      </c>
      <c r="J679" s="17">
        <v>0.51392351838967798</v>
      </c>
      <c r="K679" s="17">
        <v>0.33340952944604302</v>
      </c>
      <c r="L679" s="17">
        <v>0.154163652488781</v>
      </c>
      <c r="M679" s="17"/>
      <c r="N679" s="17">
        <v>0.352788435941081</v>
      </c>
      <c r="O679" s="17">
        <v>0.39725795115053902</v>
      </c>
      <c r="P679" s="17">
        <v>0.35012621040296099</v>
      </c>
      <c r="Q679" s="17">
        <v>0.337676199494505</v>
      </c>
      <c r="R679" s="17"/>
      <c r="S679" s="17">
        <v>0.311590821624468</v>
      </c>
      <c r="T679" s="17">
        <v>0.41442328957818803</v>
      </c>
      <c r="U679" s="17">
        <v>0.33485688317148199</v>
      </c>
      <c r="V679" s="17">
        <v>0.41796782166402602</v>
      </c>
      <c r="W679" s="17">
        <v>0.39421068220833999</v>
      </c>
      <c r="X679" s="17">
        <v>0.33157772717273498</v>
      </c>
      <c r="Y679" s="17">
        <v>0.26104392198811899</v>
      </c>
      <c r="Z679" s="17">
        <v>0.37426504118397702</v>
      </c>
      <c r="AA679" s="17">
        <v>0.39120845480329303</v>
      </c>
      <c r="AB679" s="17">
        <v>0.35578176357982899</v>
      </c>
      <c r="AC679" s="17">
        <v>0.358837286348555</v>
      </c>
      <c r="AD679" s="17">
        <v>0.37743712227271198</v>
      </c>
      <c r="AE679" s="17"/>
      <c r="AF679" s="17">
        <v>0.31025960999241398</v>
      </c>
      <c r="AG679" s="17">
        <v>0.37022645718314001</v>
      </c>
      <c r="AH679" s="17">
        <v>0.44947645515128498</v>
      </c>
      <c r="AI679" s="17"/>
      <c r="AJ679" s="17">
        <v>0.28896789729288502</v>
      </c>
      <c r="AK679" s="17">
        <v>0.37380559662357199</v>
      </c>
      <c r="AL679" s="17">
        <v>0.40481444633733699</v>
      </c>
      <c r="AM679" s="17">
        <v>0.346705547156204</v>
      </c>
      <c r="AN679" s="17">
        <v>0.388269846532245</v>
      </c>
      <c r="AO679" s="17"/>
      <c r="AP679" s="17">
        <v>0.37955047045816198</v>
      </c>
      <c r="AQ679" s="17">
        <v>0.30560492417452401</v>
      </c>
      <c r="AR679" s="17">
        <v>0.41010192552055702</v>
      </c>
      <c r="AS679" s="17">
        <v>0.33039219196283698</v>
      </c>
      <c r="AT679" s="17">
        <v>0.382095618454736</v>
      </c>
      <c r="AU679" s="17">
        <v>0.34372718189893697</v>
      </c>
      <c r="AV679" s="17"/>
      <c r="AW679" s="17">
        <v>0.30633966807333801</v>
      </c>
      <c r="AX679" s="17">
        <v>0.249254663998184</v>
      </c>
      <c r="AY679" s="17">
        <v>0.42475626561739699</v>
      </c>
      <c r="AZ679" s="17">
        <v>0.30848704398314802</v>
      </c>
      <c r="BA679" s="17">
        <v>0.34110810995135599</v>
      </c>
      <c r="BB679" s="17">
        <v>0.33805543837153601</v>
      </c>
      <c r="BC679" s="17">
        <v>0.35670073247570999</v>
      </c>
      <c r="BD679" s="17">
        <v>0.31853998888930102</v>
      </c>
      <c r="BE679" s="17">
        <v>0.368679953684864</v>
      </c>
      <c r="BF679" s="17">
        <v>0.38831227022284598</v>
      </c>
      <c r="BG679" s="17">
        <v>0.44450133365696998</v>
      </c>
      <c r="BH679" s="17">
        <v>0.36844681119844302</v>
      </c>
      <c r="BI679" s="17">
        <v>0.39283950730171102</v>
      </c>
      <c r="BJ679" s="17">
        <v>0.49040426885812799</v>
      </c>
      <c r="BK679" s="17">
        <v>0.39281552370259598</v>
      </c>
      <c r="BL679" s="17">
        <v>0.32179054436242999</v>
      </c>
      <c r="BM679" s="17"/>
      <c r="BN679" s="17">
        <v>0.348843096116494</v>
      </c>
      <c r="BO679" s="17">
        <v>0.37485025811338102</v>
      </c>
      <c r="BP679" s="17"/>
      <c r="BQ679" s="17">
        <v>0.37257526844307698</v>
      </c>
      <c r="BR679" s="17">
        <v>0.39226108610441701</v>
      </c>
      <c r="BS679" s="17"/>
      <c r="BT679" s="17">
        <v>0.34925582763927399</v>
      </c>
      <c r="BU679" s="17"/>
      <c r="BV679" s="17">
        <v>0.37618218164536299</v>
      </c>
      <c r="BW679" s="17">
        <v>0.38228843868575502</v>
      </c>
      <c r="BX679" s="17">
        <v>0.34578411344891702</v>
      </c>
      <c r="BY679" s="17"/>
      <c r="BZ679" s="17">
        <v>0.38598170340917598</v>
      </c>
      <c r="CA679" s="17">
        <v>0.39945941840036697</v>
      </c>
      <c r="CB679" s="17">
        <v>0.40755437978696402</v>
      </c>
      <c r="CC679" s="17">
        <v>0.342405774457546</v>
      </c>
      <c r="CD679" s="17">
        <v>0.35635122640703898</v>
      </c>
      <c r="CE679" s="17">
        <v>0.333332870078004</v>
      </c>
      <c r="CF679" s="17">
        <v>0.277701040850865</v>
      </c>
      <c r="CG679" s="17"/>
      <c r="CH679" s="17">
        <v>0.22166348906571001</v>
      </c>
      <c r="CI679" s="17">
        <v>0.32411916636869198</v>
      </c>
      <c r="CJ679" s="17">
        <v>0.442026702146534</v>
      </c>
      <c r="CK679" s="17">
        <v>0.35817622389924902</v>
      </c>
      <c r="CL679" s="17">
        <v>0.27247646519815499</v>
      </c>
    </row>
    <row r="680" spans="2:90" x14ac:dyDescent="0.3">
      <c r="B680" t="s">
        <v>312</v>
      </c>
      <c r="C680" s="17">
        <v>9.0108079442839106E-2</v>
      </c>
      <c r="D680" s="17">
        <v>0.107683431505756</v>
      </c>
      <c r="E680" s="17">
        <v>7.36459328822201E-2</v>
      </c>
      <c r="F680" s="17"/>
      <c r="G680" s="17">
        <v>0.174290289290951</v>
      </c>
      <c r="H680" s="17">
        <v>0.17113574635385401</v>
      </c>
      <c r="I680" s="17">
        <v>0.11490396909647201</v>
      </c>
      <c r="J680" s="17">
        <v>6.7889215182252605E-2</v>
      </c>
      <c r="K680" s="17">
        <v>2.3656718280609002E-2</v>
      </c>
      <c r="L680" s="17">
        <v>1.0289397704406201E-2</v>
      </c>
      <c r="M680" s="17"/>
      <c r="N680" s="17">
        <v>0.12397839666579499</v>
      </c>
      <c r="O680" s="17">
        <v>8.4772585572802706E-2</v>
      </c>
      <c r="P680" s="17">
        <v>8.4779825002607695E-2</v>
      </c>
      <c r="Q680" s="17">
        <v>6.4724064815421797E-2</v>
      </c>
      <c r="R680" s="17"/>
      <c r="S680" s="17">
        <v>0.13884518398783699</v>
      </c>
      <c r="T680" s="17">
        <v>6.0294890412174201E-2</v>
      </c>
      <c r="U680" s="17">
        <v>6.0711828189522497E-2</v>
      </c>
      <c r="V680" s="17">
        <v>3.53309554863145E-2</v>
      </c>
      <c r="W680" s="17">
        <v>0.10931627241175799</v>
      </c>
      <c r="X680" s="17">
        <v>9.2283589552715706E-2</v>
      </c>
      <c r="Y680" s="17">
        <v>9.5449392758307702E-2</v>
      </c>
      <c r="Z680" s="17">
        <v>6.6549249457828405E-2</v>
      </c>
      <c r="AA680" s="17">
        <v>0.115056848818042</v>
      </c>
      <c r="AB680" s="17">
        <v>7.2626110085494994E-2</v>
      </c>
      <c r="AC680" s="17">
        <v>0.135010245077128</v>
      </c>
      <c r="AD680" s="17">
        <v>8.5810268888601396E-2</v>
      </c>
      <c r="AE680" s="17"/>
      <c r="AF680" s="17">
        <v>5.6544052632035303E-2</v>
      </c>
      <c r="AG680" s="17">
        <v>9.6031913173716704E-2</v>
      </c>
      <c r="AH680" s="17">
        <v>0.12092700513341501</v>
      </c>
      <c r="AI680" s="17"/>
      <c r="AJ680" s="17">
        <v>9.2007441326787107E-2</v>
      </c>
      <c r="AK680" s="17">
        <v>0.13345018994423199</v>
      </c>
      <c r="AL680" s="17">
        <v>4.8278326061398397E-2</v>
      </c>
      <c r="AM680" s="17">
        <v>5.2518516913925999E-2</v>
      </c>
      <c r="AN680" s="17">
        <v>6.8392848272588805E-2</v>
      </c>
      <c r="AO680" s="17"/>
      <c r="AP680" s="17">
        <v>0.14584515852389299</v>
      </c>
      <c r="AQ680" s="17">
        <v>0.11813894180071501</v>
      </c>
      <c r="AR680" s="17">
        <v>5.133423969927E-2</v>
      </c>
      <c r="AS680" s="17">
        <v>5.9081595883421399E-2</v>
      </c>
      <c r="AT680" s="17">
        <v>8.7192901933929201E-2</v>
      </c>
      <c r="AU680" s="17">
        <v>4.8568880731981803E-2</v>
      </c>
      <c r="AV680" s="17"/>
      <c r="AW680" s="17">
        <v>4.4621620120488099E-2</v>
      </c>
      <c r="AX680" s="17">
        <v>8.26069951056351E-2</v>
      </c>
      <c r="AY680" s="17">
        <v>6.9350431912620497E-2</v>
      </c>
      <c r="AZ680" s="17">
        <v>9.2820314104422999E-2</v>
      </c>
      <c r="BA680" s="17">
        <v>7.5512900623168996E-2</v>
      </c>
      <c r="BB680" s="17">
        <v>5.9870568110845603E-2</v>
      </c>
      <c r="BC680" s="17">
        <v>9.8756199698615904E-2</v>
      </c>
      <c r="BD680" s="17">
        <v>3.28315890567119E-2</v>
      </c>
      <c r="BE680" s="17">
        <v>0.107309886365947</v>
      </c>
      <c r="BF680" s="17">
        <v>9.7729249451164804E-2</v>
      </c>
      <c r="BG680" s="17">
        <v>0.107471850735949</v>
      </c>
      <c r="BH680" s="17">
        <v>0.10915120585937101</v>
      </c>
      <c r="BI680" s="17">
        <v>0.11125361107117999</v>
      </c>
      <c r="BJ680" s="17">
        <v>9.4057786020135495E-2</v>
      </c>
      <c r="BK680" s="17">
        <v>0.16855493049019901</v>
      </c>
      <c r="BL680" s="17">
        <v>0.17812619254225001</v>
      </c>
      <c r="BM680" s="17"/>
      <c r="BN680" s="17">
        <v>8.3894376964211606E-2</v>
      </c>
      <c r="BO680" s="17">
        <v>9.8891552189607004E-2</v>
      </c>
      <c r="BP680" s="17"/>
      <c r="BQ680" s="17">
        <v>0.158612442993567</v>
      </c>
      <c r="BR680" s="17">
        <v>0.105050356157241</v>
      </c>
      <c r="BS680" s="17"/>
      <c r="BT680" s="17">
        <v>0.193348482889561</v>
      </c>
      <c r="BU680" s="17"/>
      <c r="BV680" s="17">
        <v>6.6130188021355105E-2</v>
      </c>
      <c r="BW680" s="17">
        <v>0.128958238054346</v>
      </c>
      <c r="BX680" s="17">
        <v>8.5545135058613303E-2</v>
      </c>
      <c r="BY680" s="17"/>
      <c r="BZ680" s="17">
        <v>7.1896823164991297E-2</v>
      </c>
      <c r="CA680" s="17">
        <v>3.90786721144155E-2</v>
      </c>
      <c r="CB680" s="17">
        <v>5.7700383413362602E-2</v>
      </c>
      <c r="CC680" s="17">
        <v>0.13678232897606801</v>
      </c>
      <c r="CD680" s="17">
        <v>0.101360109808559</v>
      </c>
      <c r="CE680" s="17">
        <v>0.106999645814847</v>
      </c>
      <c r="CF680" s="17">
        <v>0.13308003601978799</v>
      </c>
      <c r="CG680" s="17"/>
      <c r="CH680" s="17">
        <v>0.18203093473241599</v>
      </c>
      <c r="CI680" s="17">
        <v>8.5021196411183705E-2</v>
      </c>
      <c r="CJ680" s="17">
        <v>8.5473349093044201E-2</v>
      </c>
      <c r="CK680" s="17">
        <v>5.70583089943184E-2</v>
      </c>
      <c r="CL680" s="17">
        <v>8.4186052977824E-2</v>
      </c>
    </row>
    <row r="681" spans="2:90" x14ac:dyDescent="0.3">
      <c r="B681" t="s">
        <v>313</v>
      </c>
      <c r="C681" s="17">
        <v>5.7064386630134301E-2</v>
      </c>
      <c r="D681" s="17">
        <v>6.3860717839538506E-2</v>
      </c>
      <c r="E681" s="17">
        <v>5.0874665758150799E-2</v>
      </c>
      <c r="F681" s="17"/>
      <c r="G681" s="17">
        <v>0.114156091378812</v>
      </c>
      <c r="H681" s="17">
        <v>0.12993259466485399</v>
      </c>
      <c r="I681" s="17">
        <v>8.0267546459567907E-2</v>
      </c>
      <c r="J681" s="17">
        <v>2.2549687176286599E-2</v>
      </c>
      <c r="K681" s="17">
        <v>7.2664400886597799E-3</v>
      </c>
      <c r="L681" s="17">
        <v>2.0216545145120501E-3</v>
      </c>
      <c r="M681" s="17"/>
      <c r="N681" s="17">
        <v>8.5238068030132702E-2</v>
      </c>
      <c r="O681" s="17">
        <v>4.7805262461304503E-2</v>
      </c>
      <c r="P681" s="17">
        <v>4.7537523100917203E-2</v>
      </c>
      <c r="Q681" s="17">
        <v>4.3399311451988297E-2</v>
      </c>
      <c r="R681" s="17"/>
      <c r="S681" s="17">
        <v>0.11845329034725401</v>
      </c>
      <c r="T681" s="17">
        <v>4.5996358636603597E-2</v>
      </c>
      <c r="U681" s="17">
        <v>2.8908877089735701E-2</v>
      </c>
      <c r="V681" s="17">
        <v>4.0043321058040302E-2</v>
      </c>
      <c r="W681" s="17">
        <v>2.7650095430849599E-2</v>
      </c>
      <c r="X681" s="17">
        <v>4.4446320995013E-2</v>
      </c>
      <c r="Y681" s="17">
        <v>5.8973382923331798E-2</v>
      </c>
      <c r="Z681" s="17">
        <v>0.109212756999091</v>
      </c>
      <c r="AA681" s="17">
        <v>5.6539731490629401E-2</v>
      </c>
      <c r="AB681" s="17">
        <v>4.5734304225958797E-2</v>
      </c>
      <c r="AC681" s="17">
        <v>4.3682751787582803E-2</v>
      </c>
      <c r="AD681" s="17">
        <v>3.3947931541783501E-2</v>
      </c>
      <c r="AE681" s="17"/>
      <c r="AF681" s="17">
        <v>3.8352964793715499E-2</v>
      </c>
      <c r="AG681" s="17">
        <v>6.8486405745406403E-2</v>
      </c>
      <c r="AH681" s="17">
        <v>6.9811097498122004E-2</v>
      </c>
      <c r="AI681" s="17"/>
      <c r="AJ681" s="17">
        <v>3.4498845346088901E-2</v>
      </c>
      <c r="AK681" s="17">
        <v>7.7246683971110994E-2</v>
      </c>
      <c r="AL681" s="17">
        <v>3.6298624176266697E-2</v>
      </c>
      <c r="AM681" s="17">
        <v>5.1187352008422997E-2</v>
      </c>
      <c r="AN681" s="17">
        <v>6.7064045355545596E-2</v>
      </c>
      <c r="AO681" s="17"/>
      <c r="AP681" s="17">
        <v>0.104042001675565</v>
      </c>
      <c r="AQ681" s="17">
        <v>5.2940670601328302E-2</v>
      </c>
      <c r="AR681" s="17">
        <v>3.9363708402385997E-2</v>
      </c>
      <c r="AS681" s="17">
        <v>4.03692335031813E-2</v>
      </c>
      <c r="AT681" s="17">
        <v>4.9903243603053898E-2</v>
      </c>
      <c r="AU681" s="17">
        <v>9.1781759732667799E-3</v>
      </c>
      <c r="AV681" s="17"/>
      <c r="AW681" s="17">
        <v>0</v>
      </c>
      <c r="AX681" s="17">
        <v>0.14363351518812401</v>
      </c>
      <c r="AY681" s="17">
        <v>3.2011942025672098E-2</v>
      </c>
      <c r="AZ681" s="17">
        <v>3.9616639775356101E-2</v>
      </c>
      <c r="BA681" s="17">
        <v>5.0379355606303397E-2</v>
      </c>
      <c r="BB681" s="17">
        <v>4.18186880851696E-2</v>
      </c>
      <c r="BC681" s="17">
        <v>5.0617283426375503E-2</v>
      </c>
      <c r="BD681" s="17">
        <v>4.9028863307254901E-2</v>
      </c>
      <c r="BE681" s="17">
        <v>4.5303393359313902E-2</v>
      </c>
      <c r="BF681" s="17">
        <v>9.3737235798505899E-3</v>
      </c>
      <c r="BG681" s="17">
        <v>4.5849590542214297E-2</v>
      </c>
      <c r="BH681" s="17">
        <v>6.0700732273677102E-2</v>
      </c>
      <c r="BI681" s="17">
        <v>5.24056477141552E-2</v>
      </c>
      <c r="BJ681" s="17">
        <v>9.6226282864835005E-2</v>
      </c>
      <c r="BK681" s="17">
        <v>6.2545843942846194E-2</v>
      </c>
      <c r="BL681" s="17">
        <v>0.183890781491685</v>
      </c>
      <c r="BM681" s="17"/>
      <c r="BN681" s="17">
        <v>6.08024098959997E-2</v>
      </c>
      <c r="BO681" s="17">
        <v>5.2727521346958399E-2</v>
      </c>
      <c r="BP681" s="17"/>
      <c r="BQ681" s="17">
        <v>9.9299040522136298E-2</v>
      </c>
      <c r="BR681" s="17">
        <v>4.6095942511175797E-2</v>
      </c>
      <c r="BS681" s="17"/>
      <c r="BT681" s="17">
        <v>0.11907026407540799</v>
      </c>
      <c r="BU681" s="17"/>
      <c r="BV681" s="17">
        <v>5.07442371686724E-2</v>
      </c>
      <c r="BW681" s="17">
        <v>7.3206615837232106E-2</v>
      </c>
      <c r="BX681" s="17">
        <v>5.4456495288220899E-2</v>
      </c>
      <c r="BY681" s="17"/>
      <c r="BZ681" s="17">
        <v>6.4583092839809897E-2</v>
      </c>
      <c r="CA681" s="17">
        <v>4.3739649192078699E-2</v>
      </c>
      <c r="CB681" s="17">
        <v>5.0519662035754601E-2</v>
      </c>
      <c r="CC681" s="17">
        <v>5.5614016657788798E-2</v>
      </c>
      <c r="CD681" s="17">
        <v>3.6322830861739402E-2</v>
      </c>
      <c r="CE681" s="17">
        <v>7.0420368624423094E-2</v>
      </c>
      <c r="CF681" s="17">
        <v>0.11488045932381601</v>
      </c>
      <c r="CG681" s="17"/>
      <c r="CH681" s="17">
        <v>0.18069347664656699</v>
      </c>
      <c r="CI681" s="17">
        <v>5.5153403748397799E-2</v>
      </c>
      <c r="CJ681" s="17">
        <v>2.4083958775219901E-2</v>
      </c>
      <c r="CK681" s="17">
        <v>5.0993707186199597E-2</v>
      </c>
      <c r="CL681" s="17">
        <v>9.9372714612910196E-2</v>
      </c>
    </row>
    <row r="682" spans="2:90" x14ac:dyDescent="0.3">
      <c r="B682" t="s">
        <v>223</v>
      </c>
      <c r="C682" s="17">
        <v>0.31845941248708298</v>
      </c>
      <c r="D682" s="17">
        <v>0.301683291422779</v>
      </c>
      <c r="E682" s="17">
        <v>0.336420620532285</v>
      </c>
      <c r="F682" s="17"/>
      <c r="G682" s="17">
        <v>0.12857005069329899</v>
      </c>
      <c r="H682" s="17">
        <v>9.6919933076820605E-2</v>
      </c>
      <c r="I682" s="17">
        <v>0.12029123123057101</v>
      </c>
      <c r="J682" s="17">
        <v>0.23529887192163099</v>
      </c>
      <c r="K682" s="17">
        <v>0.47933361355982701</v>
      </c>
      <c r="L682" s="17">
        <v>0.74746301324916598</v>
      </c>
      <c r="M682" s="17"/>
      <c r="N682" s="17">
        <v>0.31569656969376098</v>
      </c>
      <c r="O682" s="17">
        <v>0.29718541265878501</v>
      </c>
      <c r="P682" s="17">
        <v>0.35457109124104902</v>
      </c>
      <c r="Q682" s="17">
        <v>0.30861989709660098</v>
      </c>
      <c r="R682" s="17"/>
      <c r="S682" s="17">
        <v>0.25046787619120597</v>
      </c>
      <c r="T682" s="17">
        <v>0.32675883498170899</v>
      </c>
      <c r="U682" s="17">
        <v>0.399858849436731</v>
      </c>
      <c r="V682" s="17">
        <v>0.39562652810105498</v>
      </c>
      <c r="W682" s="17">
        <v>0.299955662438736</v>
      </c>
      <c r="X682" s="17">
        <v>0.31647498778202299</v>
      </c>
      <c r="Y682" s="17">
        <v>0.41075533192132402</v>
      </c>
      <c r="Z682" s="17">
        <v>0.21924922621767001</v>
      </c>
      <c r="AA682" s="17">
        <v>0.27300886898573801</v>
      </c>
      <c r="AB682" s="17">
        <v>0.29460390431094802</v>
      </c>
      <c r="AC682" s="17">
        <v>0.31720621981414898</v>
      </c>
      <c r="AD682" s="17">
        <v>0.32853233167086299</v>
      </c>
      <c r="AE682" s="17"/>
      <c r="AF682" s="17">
        <v>0.41466296437715999</v>
      </c>
      <c r="AG682" s="17">
        <v>0.31373289876354599</v>
      </c>
      <c r="AH682" s="17">
        <v>0.191197670897712</v>
      </c>
      <c r="AI682" s="17"/>
      <c r="AJ682" s="17">
        <v>0.44563927521283497</v>
      </c>
      <c r="AK682" s="17">
        <v>0.25506664230807602</v>
      </c>
      <c r="AL682" s="17">
        <v>0.369562447714883</v>
      </c>
      <c r="AM682" s="17">
        <v>0.32641143380863402</v>
      </c>
      <c r="AN682" s="17">
        <v>0.28747427771207101</v>
      </c>
      <c r="AO682" s="17"/>
      <c r="AP682" s="17">
        <v>0.21371605057697299</v>
      </c>
      <c r="AQ682" s="17">
        <v>0.37546880519989101</v>
      </c>
      <c r="AR682" s="17">
        <v>0.35105611169758499</v>
      </c>
      <c r="AS682" s="17">
        <v>0.34554717891465703</v>
      </c>
      <c r="AT682" s="17">
        <v>0.26407670401104599</v>
      </c>
      <c r="AU682" s="17">
        <v>0.462464151799518</v>
      </c>
      <c r="AV682" s="17"/>
      <c r="AW682" s="17">
        <v>0.35611342780656602</v>
      </c>
      <c r="AX682" s="17">
        <v>0.21965425434442001</v>
      </c>
      <c r="AY682" s="17">
        <v>0.28862671758929698</v>
      </c>
      <c r="AZ682" s="17">
        <v>0.29750911035930799</v>
      </c>
      <c r="BA682" s="17">
        <v>0.33166975292275802</v>
      </c>
      <c r="BB682" s="17">
        <v>0.347041757186484</v>
      </c>
      <c r="BC682" s="17">
        <v>0.31023416171822799</v>
      </c>
      <c r="BD682" s="17">
        <v>0.45882478499713802</v>
      </c>
      <c r="BE682" s="17">
        <v>0.33215159206973499</v>
      </c>
      <c r="BF682" s="17">
        <v>0.36778029169446202</v>
      </c>
      <c r="BG682" s="17">
        <v>0.25622603674781302</v>
      </c>
      <c r="BH682" s="17">
        <v>0.32991084982977398</v>
      </c>
      <c r="BI682" s="17">
        <v>0.31200332721541801</v>
      </c>
      <c r="BJ682" s="17">
        <v>0.21942517400560599</v>
      </c>
      <c r="BK682" s="17">
        <v>0.25036311243280801</v>
      </c>
      <c r="BL682" s="17">
        <v>0.218439721323366</v>
      </c>
      <c r="BM682" s="17"/>
      <c r="BN682" s="17">
        <v>0.34821889061405398</v>
      </c>
      <c r="BO682" s="17">
        <v>0.27547384972071698</v>
      </c>
      <c r="BP682" s="17"/>
      <c r="BQ682" s="17">
        <v>0.23482358610411899</v>
      </c>
      <c r="BR682" s="17">
        <v>0.26734525206173598</v>
      </c>
      <c r="BS682" s="17"/>
      <c r="BT682" s="17">
        <v>0.15913820576495</v>
      </c>
      <c r="BU682" s="17"/>
      <c r="BV682" s="17">
        <v>0.31432727191322002</v>
      </c>
      <c r="BW682" s="17">
        <v>0.20828768084576799</v>
      </c>
      <c r="BX682" s="17">
        <v>0.36474763495791901</v>
      </c>
      <c r="BY682" s="17"/>
      <c r="BZ682" s="17">
        <v>0.14422982546601101</v>
      </c>
      <c r="CA682" s="17">
        <v>0.23647015865030699</v>
      </c>
      <c r="CB682" s="17">
        <v>0.29576758502302802</v>
      </c>
      <c r="CC682" s="17">
        <v>0.29270898417602198</v>
      </c>
      <c r="CD682" s="17">
        <v>0.39938632058720103</v>
      </c>
      <c r="CE682" s="17">
        <v>0.40298015710379598</v>
      </c>
      <c r="CF682" s="17">
        <v>0.35542209747770098</v>
      </c>
      <c r="CG682" s="17"/>
      <c r="CH682" s="17">
        <v>0.27032289614341198</v>
      </c>
      <c r="CI682" s="17">
        <v>0.44060511307167399</v>
      </c>
      <c r="CJ682" s="17">
        <v>0.26463108165521698</v>
      </c>
      <c r="CK682" s="17">
        <v>0.218265398381503</v>
      </c>
      <c r="CL682" s="17">
        <v>0.18751069332943901</v>
      </c>
    </row>
    <row r="683" spans="2:90" x14ac:dyDescent="0.3">
      <c r="B683" t="s">
        <v>118</v>
      </c>
      <c r="C683" s="17">
        <v>2.76965247245523E-2</v>
      </c>
      <c r="D683" s="17">
        <v>2.2444577827353401E-2</v>
      </c>
      <c r="E683" s="17">
        <v>3.3048816147586799E-2</v>
      </c>
      <c r="F683" s="17"/>
      <c r="G683" s="17">
        <v>7.0398904826464798E-2</v>
      </c>
      <c r="H683" s="17">
        <v>2.0719802153273799E-2</v>
      </c>
      <c r="I683" s="17">
        <v>3.5495778607556303E-2</v>
      </c>
      <c r="J683" s="17">
        <v>2.6475066015572198E-2</v>
      </c>
      <c r="K683" s="17">
        <v>6.5525771205595896E-3</v>
      </c>
      <c r="L683" s="17">
        <v>1.38174478596629E-2</v>
      </c>
      <c r="M683" s="17"/>
      <c r="N683" s="17">
        <v>2.46226430262728E-2</v>
      </c>
      <c r="O683" s="17">
        <v>1.99258710908621E-2</v>
      </c>
      <c r="P683" s="17">
        <v>2.8628578763652501E-2</v>
      </c>
      <c r="Q683" s="17">
        <v>3.8532865359905501E-2</v>
      </c>
      <c r="R683" s="17"/>
      <c r="S683" s="17">
        <v>3.2142690167560398E-2</v>
      </c>
      <c r="T683" s="17">
        <v>2.4355190733366502E-2</v>
      </c>
      <c r="U683" s="17">
        <v>2.7854453629716901E-2</v>
      </c>
      <c r="V683" s="17">
        <v>1.0258897386969499E-2</v>
      </c>
      <c r="W683" s="17">
        <v>2.0925803142218698E-2</v>
      </c>
      <c r="X683" s="17">
        <v>2.0380102286267202E-2</v>
      </c>
      <c r="Y683" s="17">
        <v>1.23105951608473E-2</v>
      </c>
      <c r="Z683" s="17">
        <v>3.1648780235019297E-2</v>
      </c>
      <c r="AA683" s="17">
        <v>2.51788607227004E-2</v>
      </c>
      <c r="AB683" s="17">
        <v>8.0118525512382105E-2</v>
      </c>
      <c r="AC683" s="17">
        <v>1.7215814566810501E-2</v>
      </c>
      <c r="AD683" s="17">
        <v>1.6278114914823599E-2</v>
      </c>
      <c r="AE683" s="17"/>
      <c r="AF683" s="17">
        <v>1.6567865617812299E-2</v>
      </c>
      <c r="AG683" s="17">
        <v>2.4860117903591099E-2</v>
      </c>
      <c r="AH683" s="17">
        <v>3.2613746195269501E-2</v>
      </c>
      <c r="AI683" s="17"/>
      <c r="AJ683" s="17">
        <v>1.9288496156738E-2</v>
      </c>
      <c r="AK683" s="17">
        <v>2.0584312459725501E-2</v>
      </c>
      <c r="AL683" s="17">
        <v>5.7649709925189502E-3</v>
      </c>
      <c r="AM683" s="17">
        <v>1.84983079008488E-2</v>
      </c>
      <c r="AN683" s="17">
        <v>1.7601918491355902E-2</v>
      </c>
      <c r="AO683" s="17"/>
      <c r="AP683" s="17">
        <v>2.1821394399656701E-2</v>
      </c>
      <c r="AQ683" s="17">
        <v>1.7169575315741301E-2</v>
      </c>
      <c r="AR683" s="17">
        <v>1.65904918313299E-2</v>
      </c>
      <c r="AS683" s="17">
        <v>2.8881187645977701E-2</v>
      </c>
      <c r="AT683" s="17">
        <v>5.8800741447618203E-2</v>
      </c>
      <c r="AU683" s="17">
        <v>3.0619171931639998E-2</v>
      </c>
      <c r="AV683" s="17"/>
      <c r="AW683" s="17">
        <v>0.14542669437647199</v>
      </c>
      <c r="AX683" s="17">
        <v>4.2693687019526E-2</v>
      </c>
      <c r="AY683" s="17">
        <v>6.2026625260122002E-2</v>
      </c>
      <c r="AZ683" s="17">
        <v>2.5821824106946702E-2</v>
      </c>
      <c r="BA683" s="17">
        <v>2.55731960764328E-2</v>
      </c>
      <c r="BB683" s="17">
        <v>3.1436419921354597E-2</v>
      </c>
      <c r="BC683" s="17">
        <v>6.1027769187802696E-3</v>
      </c>
      <c r="BD683" s="17">
        <v>1.3390579380078199E-2</v>
      </c>
      <c r="BE683" s="17">
        <v>8.0182706470299705E-3</v>
      </c>
      <c r="BF683" s="17">
        <v>9.3406977638587595E-3</v>
      </c>
      <c r="BG683" s="17">
        <v>1.2758449493166299E-2</v>
      </c>
      <c r="BH683" s="17">
        <v>4.5492913061828601E-2</v>
      </c>
      <c r="BI683" s="17">
        <v>3.2425409389225002E-2</v>
      </c>
      <c r="BJ683" s="17">
        <v>0</v>
      </c>
      <c r="BK683" s="17">
        <v>1.9710384651510999E-2</v>
      </c>
      <c r="BL683" s="17">
        <v>1.7275094066093101E-2</v>
      </c>
      <c r="BM683" s="17"/>
      <c r="BN683" s="17">
        <v>1.8129437938772999E-2</v>
      </c>
      <c r="BO683" s="17">
        <v>4.1316543258672803E-2</v>
      </c>
      <c r="BP683" s="17"/>
      <c r="BQ683" s="17">
        <v>1.7827616889077701E-2</v>
      </c>
      <c r="BR683" s="17">
        <v>2.34963178126123E-2</v>
      </c>
      <c r="BS683" s="17"/>
      <c r="BT683" s="17">
        <v>2.07755814402504E-2</v>
      </c>
      <c r="BU683" s="17"/>
      <c r="BV683" s="17">
        <v>3.2665406335781501E-2</v>
      </c>
      <c r="BW683" s="17">
        <v>4.9983442949665599E-2</v>
      </c>
      <c r="BX683" s="17">
        <v>1.83410748811891E-2</v>
      </c>
      <c r="BY683" s="17"/>
      <c r="BZ683" s="17">
        <v>3.8560200403933501E-2</v>
      </c>
      <c r="CA683" s="17">
        <v>3.2172111055343698E-2</v>
      </c>
      <c r="CB683" s="17">
        <v>2.9425587721835199E-2</v>
      </c>
      <c r="CC683" s="17">
        <v>2.6138615167326702E-2</v>
      </c>
      <c r="CD683" s="17">
        <v>1.30104866094807E-2</v>
      </c>
      <c r="CE683" s="17">
        <v>1.21210761581309E-2</v>
      </c>
      <c r="CF683" s="17">
        <v>1.7499652427212801E-2</v>
      </c>
      <c r="CG683" s="17"/>
      <c r="CH683" s="17">
        <v>2.0701427280971199E-2</v>
      </c>
      <c r="CI683" s="17">
        <v>2.1045084828750098E-2</v>
      </c>
      <c r="CJ683" s="17">
        <v>2.87624850230183E-2</v>
      </c>
      <c r="CK683" s="17">
        <v>4.3235449583156497E-2</v>
      </c>
      <c r="CL683" s="17">
        <v>3.6114905000624899E-2</v>
      </c>
    </row>
    <row r="684" spans="2:90" x14ac:dyDescent="0.3">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row>
    <row r="685" spans="2:90" x14ac:dyDescent="0.3">
      <c r="B685" s="6" t="s">
        <v>319</v>
      </c>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row>
    <row r="686" spans="2:90" x14ac:dyDescent="0.3">
      <c r="B686" s="24" t="s">
        <v>803</v>
      </c>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row>
    <row r="687" spans="2:90" x14ac:dyDescent="0.3">
      <c r="B687" t="s">
        <v>310</v>
      </c>
      <c r="C687" s="17">
        <v>2.2639646185256601E-2</v>
      </c>
      <c r="D687" s="17">
        <v>3.2037498102130101E-2</v>
      </c>
      <c r="E687" s="17">
        <v>1.4294874264995001E-2</v>
      </c>
      <c r="F687" s="17"/>
      <c r="G687" s="17">
        <v>7.3242095263850102E-2</v>
      </c>
      <c r="H687" s="17">
        <v>2.69618363579502E-2</v>
      </c>
      <c r="I687" s="17">
        <v>4.18628751593502E-2</v>
      </c>
      <c r="J687" s="17">
        <v>1.8674454297431899E-2</v>
      </c>
      <c r="K687" s="17">
        <v>1.07590619212387E-2</v>
      </c>
      <c r="L687" s="17">
        <v>6.2780093419044503E-3</v>
      </c>
      <c r="M687" s="17"/>
      <c r="N687" s="17">
        <v>2.2673690153593499E-2</v>
      </c>
      <c r="O687" s="17">
        <v>1.32446963977879E-2</v>
      </c>
      <c r="P687" s="17">
        <v>1.9272660279870499E-2</v>
      </c>
      <c r="Q687" s="17">
        <v>3.4424758100095897E-2</v>
      </c>
      <c r="R687" s="17"/>
      <c r="S687" s="17">
        <v>2.7597901909704799E-2</v>
      </c>
      <c r="T687" s="17">
        <v>2.3776803018294299E-2</v>
      </c>
      <c r="U687" s="17">
        <v>0</v>
      </c>
      <c r="V687" s="17">
        <v>9.0837720294538894E-3</v>
      </c>
      <c r="W687" s="17">
        <v>2.1629239446072899E-2</v>
      </c>
      <c r="X687" s="17">
        <v>3.7131304220627097E-2</v>
      </c>
      <c r="Y687" s="17">
        <v>1.9661075727541499E-2</v>
      </c>
      <c r="Z687" s="17">
        <v>1.75957873740153E-2</v>
      </c>
      <c r="AA687" s="17">
        <v>4.5184629028030297E-2</v>
      </c>
      <c r="AB687" s="17">
        <v>9.1687032539057994E-3</v>
      </c>
      <c r="AC687" s="17">
        <v>3.4612641522869497E-2</v>
      </c>
      <c r="AD687" s="17">
        <v>0</v>
      </c>
      <c r="AE687" s="17"/>
      <c r="AF687" s="17">
        <v>3.1496971909697899E-2</v>
      </c>
      <c r="AG687" s="17">
        <v>1.76062560054887E-2</v>
      </c>
      <c r="AH687" s="17">
        <v>1.7938744466274099E-2</v>
      </c>
      <c r="AI687" s="17"/>
      <c r="AJ687" s="17">
        <v>1.50988315192381E-2</v>
      </c>
      <c r="AK687" s="17">
        <v>2.2985582710062499E-2</v>
      </c>
      <c r="AL687" s="17">
        <v>2.02482347533888E-2</v>
      </c>
      <c r="AM687" s="17">
        <v>4.6249403949457202E-2</v>
      </c>
      <c r="AN687" s="17">
        <v>0</v>
      </c>
      <c r="AO687" s="17"/>
      <c r="AP687" s="17">
        <v>1.92851306758988E-2</v>
      </c>
      <c r="AQ687" s="17">
        <v>2.62390415452399E-2</v>
      </c>
      <c r="AR687" s="17">
        <v>1.0385474360820501E-2</v>
      </c>
      <c r="AS687" s="17">
        <v>3.7566400062093303E-2</v>
      </c>
      <c r="AT687" s="17">
        <v>0</v>
      </c>
      <c r="AU687" s="17">
        <v>0</v>
      </c>
      <c r="AV687" s="17"/>
      <c r="AW687" s="17">
        <v>0</v>
      </c>
      <c r="AX687" s="17">
        <v>4.8768620164667598E-2</v>
      </c>
      <c r="AY687" s="17">
        <v>0</v>
      </c>
      <c r="AZ687" s="17">
        <v>6.3911031633492599E-2</v>
      </c>
      <c r="BA687" s="17">
        <v>3.9607342075756502E-2</v>
      </c>
      <c r="BB687" s="17">
        <v>0</v>
      </c>
      <c r="BC687" s="17">
        <v>1.7801777038477299E-2</v>
      </c>
      <c r="BD687" s="17">
        <v>0</v>
      </c>
      <c r="BE687" s="17">
        <v>1.15102158195187E-2</v>
      </c>
      <c r="BF687" s="17">
        <v>1.6502450749229298E-2</v>
      </c>
      <c r="BG687" s="17">
        <v>3.3949743494521803E-2</v>
      </c>
      <c r="BH687" s="17">
        <v>4.4139126645827101E-2</v>
      </c>
      <c r="BI687" s="17">
        <v>2.1273495637420099E-2</v>
      </c>
      <c r="BJ687" s="17">
        <v>0</v>
      </c>
      <c r="BK687" s="17">
        <v>2.7600609326157099E-2</v>
      </c>
      <c r="BL687" s="17">
        <v>3.9462830706753001E-2</v>
      </c>
      <c r="BM687" s="17"/>
      <c r="BN687" s="17">
        <v>2.2728385175913399E-2</v>
      </c>
      <c r="BO687" s="17" t="s">
        <v>234</v>
      </c>
      <c r="BP687" s="17"/>
      <c r="BQ687" s="17">
        <v>1.7961979087759799E-2</v>
      </c>
      <c r="BR687" s="17">
        <v>3.3810678082972799E-2</v>
      </c>
      <c r="BS687" s="17"/>
      <c r="BT687" s="17">
        <v>2.22448247140224E-2</v>
      </c>
      <c r="BU687" s="17"/>
      <c r="BV687" s="17">
        <v>1.53630433739834E-2</v>
      </c>
      <c r="BW687" s="17">
        <v>9.5734664544134592E-3</v>
      </c>
      <c r="BX687" s="17">
        <v>2.4187218713083498E-2</v>
      </c>
      <c r="BY687" s="17"/>
      <c r="BZ687" s="17">
        <v>8.3986871171032096E-2</v>
      </c>
      <c r="CA687" s="17">
        <v>6.7805476311003201E-3</v>
      </c>
      <c r="CB687" s="17">
        <v>3.169191128078E-2</v>
      </c>
      <c r="CC687" s="17">
        <v>2.6360158201074901E-2</v>
      </c>
      <c r="CD687" s="17">
        <v>4.7337135423781403E-3</v>
      </c>
      <c r="CE687" s="17">
        <v>2.3141323247201601E-2</v>
      </c>
      <c r="CF687" s="17">
        <v>1.7721259257675301E-2</v>
      </c>
      <c r="CG687" s="17"/>
      <c r="CH687" s="17">
        <v>4.4397574135222898E-2</v>
      </c>
      <c r="CI687" s="17">
        <v>1.0392094378644899E-2</v>
      </c>
      <c r="CJ687" s="17">
        <v>1.2040909049544199E-2</v>
      </c>
      <c r="CK687" s="17">
        <v>6.2215342515849197E-2</v>
      </c>
      <c r="CL687" s="17">
        <v>5.8622266078721501E-2</v>
      </c>
    </row>
    <row r="688" spans="2:90" x14ac:dyDescent="0.3">
      <c r="B688" t="s">
        <v>311</v>
      </c>
      <c r="C688" s="17">
        <v>5.6690109984218397E-2</v>
      </c>
      <c r="D688" s="17">
        <v>5.7432150733150701E-2</v>
      </c>
      <c r="E688" s="17">
        <v>5.6117925132401401E-2</v>
      </c>
      <c r="F688" s="17"/>
      <c r="G688" s="17">
        <v>0.167908388448021</v>
      </c>
      <c r="H688" s="17">
        <v>6.8018406592174702E-2</v>
      </c>
      <c r="I688" s="17">
        <v>9.9544621264002903E-2</v>
      </c>
      <c r="J688" s="17">
        <v>4.7479888613414997E-2</v>
      </c>
      <c r="K688" s="17">
        <v>5.8093647074114102E-2</v>
      </c>
      <c r="L688" s="17">
        <v>4.0300531694616596E-3</v>
      </c>
      <c r="M688" s="17"/>
      <c r="N688" s="17">
        <v>4.0115079512820701E-2</v>
      </c>
      <c r="O688" s="17">
        <v>5.70700404218401E-2</v>
      </c>
      <c r="P688" s="17">
        <v>5.1303331747765697E-2</v>
      </c>
      <c r="Q688" s="17">
        <v>8.2439517998924502E-2</v>
      </c>
      <c r="R688" s="17"/>
      <c r="S688" s="17">
        <v>9.5257504345878194E-2</v>
      </c>
      <c r="T688" s="17">
        <v>5.3794843024140497E-2</v>
      </c>
      <c r="U688" s="17">
        <v>3.8905509861431702E-2</v>
      </c>
      <c r="V688" s="17">
        <v>7.4806600607052104E-2</v>
      </c>
      <c r="W688" s="17">
        <v>5.0027332518975398E-2</v>
      </c>
      <c r="X688" s="17">
        <v>7.0440954867201394E-2</v>
      </c>
      <c r="Y688" s="17">
        <v>0</v>
      </c>
      <c r="Z688" s="17">
        <v>3.3654960249818802E-2</v>
      </c>
      <c r="AA688" s="17">
        <v>3.9762902350306398E-2</v>
      </c>
      <c r="AB688" s="17">
        <v>8.2597708043211204E-2</v>
      </c>
      <c r="AC688" s="17">
        <v>5.9040735930067298E-2</v>
      </c>
      <c r="AD688" s="17">
        <v>6.2312057430367399E-2</v>
      </c>
      <c r="AE688" s="17"/>
      <c r="AF688" s="17">
        <v>5.11376097692266E-2</v>
      </c>
      <c r="AG688" s="17">
        <v>5.20928706906605E-2</v>
      </c>
      <c r="AH688" s="17">
        <v>8.71076527965816E-2</v>
      </c>
      <c r="AI688" s="17"/>
      <c r="AJ688" s="17">
        <v>4.3855336562930503E-2</v>
      </c>
      <c r="AK688" s="17">
        <v>5.2962030166479698E-2</v>
      </c>
      <c r="AL688" s="17">
        <v>6.4823958620454106E-2</v>
      </c>
      <c r="AM688" s="17">
        <v>7.1889632448628796E-2</v>
      </c>
      <c r="AN688" s="17">
        <v>0.102975331059183</v>
      </c>
      <c r="AO688" s="17"/>
      <c r="AP688" s="17">
        <v>5.8338600374193202E-2</v>
      </c>
      <c r="AQ688" s="17">
        <v>3.5914348814139102E-2</v>
      </c>
      <c r="AR688" s="17">
        <v>6.05557723095793E-2</v>
      </c>
      <c r="AS688" s="17">
        <v>6.3804499589744199E-2</v>
      </c>
      <c r="AT688" s="17">
        <v>9.95699424619714E-2</v>
      </c>
      <c r="AU688" s="17">
        <v>3.9719625374805598E-2</v>
      </c>
      <c r="AV688" s="17"/>
      <c r="AW688" s="17">
        <v>0.41626431683480403</v>
      </c>
      <c r="AX688" s="17">
        <v>6.9393928043044506E-2</v>
      </c>
      <c r="AY688" s="17">
        <v>1.48797847219542E-2</v>
      </c>
      <c r="AZ688" s="17">
        <v>6.7040562642613793E-2</v>
      </c>
      <c r="BA688" s="17">
        <v>7.3577260091742494E-2</v>
      </c>
      <c r="BB688" s="17">
        <v>7.1691719759254105E-2</v>
      </c>
      <c r="BC688" s="17">
        <v>9.08496076241746E-2</v>
      </c>
      <c r="BD688" s="17">
        <v>1.9600340687554001E-2</v>
      </c>
      <c r="BE688" s="17">
        <v>5.4098163133353201E-2</v>
      </c>
      <c r="BF688" s="17">
        <v>2.98103447997644E-2</v>
      </c>
      <c r="BG688" s="17">
        <v>8.0501695065943998E-2</v>
      </c>
      <c r="BH688" s="17">
        <v>7.57153730162613E-2</v>
      </c>
      <c r="BI688" s="17">
        <v>2.4295879369109E-2</v>
      </c>
      <c r="BJ688" s="17">
        <v>4.5008782395782397E-2</v>
      </c>
      <c r="BK688" s="17">
        <v>5.8626577080547297E-2</v>
      </c>
      <c r="BL688" s="17">
        <v>3.5743255710030501E-2</v>
      </c>
      <c r="BM688" s="17"/>
      <c r="BN688" s="17">
        <v>5.60201939179358E-2</v>
      </c>
      <c r="BO688" s="17" t="s">
        <v>234</v>
      </c>
      <c r="BP688" s="17"/>
      <c r="BQ688" s="17">
        <v>5.3380851541618597E-2</v>
      </c>
      <c r="BR688" s="17">
        <v>5.9489985319767499E-2</v>
      </c>
      <c r="BS688" s="17"/>
      <c r="BT688" s="17">
        <v>6.3739886574363594E-2</v>
      </c>
      <c r="BU688" s="17"/>
      <c r="BV688" s="17">
        <v>6.9171437157695206E-2</v>
      </c>
      <c r="BW688" s="17">
        <v>6.7641032391912395E-2</v>
      </c>
      <c r="BX688" s="17">
        <v>4.7520244173111598E-2</v>
      </c>
      <c r="BY688" s="17"/>
      <c r="BZ688" s="17">
        <v>0.17507911715375199</v>
      </c>
      <c r="CA688" s="17">
        <v>8.2051279710063096E-2</v>
      </c>
      <c r="CB688" s="17">
        <v>5.8672146941579503E-2</v>
      </c>
      <c r="CC688" s="17">
        <v>4.8961350211803999E-2</v>
      </c>
      <c r="CD688" s="17">
        <v>1.4823211048162199E-2</v>
      </c>
      <c r="CE688" s="17">
        <v>4.86077382403029E-2</v>
      </c>
      <c r="CF688" s="17">
        <v>4.0183025715607099E-2</v>
      </c>
      <c r="CG688" s="17"/>
      <c r="CH688" s="17">
        <v>9.1364090711973406E-2</v>
      </c>
      <c r="CI688" s="17">
        <v>3.4983407393476197E-2</v>
      </c>
      <c r="CJ688" s="17">
        <v>5.4475978382875802E-2</v>
      </c>
      <c r="CK688" s="17">
        <v>8.7200230642079296E-2</v>
      </c>
      <c r="CL688" s="17">
        <v>0.112476013075774</v>
      </c>
    </row>
    <row r="689" spans="2:90" x14ac:dyDescent="0.3">
      <c r="B689" t="s">
        <v>220</v>
      </c>
      <c r="C689" s="17">
        <v>0.22016103785090901</v>
      </c>
      <c r="D689" s="17">
        <v>0.24288967589202301</v>
      </c>
      <c r="E689" s="17">
        <v>0.19866121390189301</v>
      </c>
      <c r="F689" s="17"/>
      <c r="G689" s="17">
        <v>0.19289794762646101</v>
      </c>
      <c r="H689" s="17">
        <v>0.34037650145542803</v>
      </c>
      <c r="I689" s="17">
        <v>0.39650459570329499</v>
      </c>
      <c r="J689" s="17">
        <v>0.28864930217959101</v>
      </c>
      <c r="K689" s="17">
        <v>0.14217894610076501</v>
      </c>
      <c r="L689" s="17">
        <v>3.60860082243772E-2</v>
      </c>
      <c r="M689" s="17"/>
      <c r="N689" s="17">
        <v>0.26240846952110097</v>
      </c>
      <c r="O689" s="17">
        <v>0.22607890167532499</v>
      </c>
      <c r="P689" s="17">
        <v>0.219293138294399</v>
      </c>
      <c r="Q689" s="17">
        <v>0.163609726055818</v>
      </c>
      <c r="R689" s="17"/>
      <c r="S689" s="17">
        <v>0.267624103686878</v>
      </c>
      <c r="T689" s="17">
        <v>0.21588337869837401</v>
      </c>
      <c r="U689" s="17">
        <v>0.145789861802887</v>
      </c>
      <c r="V689" s="17">
        <v>0.21853629215725101</v>
      </c>
      <c r="W689" s="17">
        <v>0.288753325249752</v>
      </c>
      <c r="X689" s="17">
        <v>0.312717055831152</v>
      </c>
      <c r="Y689" s="17">
        <v>0.18695826753921799</v>
      </c>
      <c r="Z689" s="17">
        <v>0.159039157483606</v>
      </c>
      <c r="AA689" s="17">
        <v>0.20205032148291499</v>
      </c>
      <c r="AB689" s="17">
        <v>0.17037918031219901</v>
      </c>
      <c r="AC689" s="17">
        <v>0.17706214690997299</v>
      </c>
      <c r="AD689" s="17">
        <v>0.28471117584794903</v>
      </c>
      <c r="AE689" s="17"/>
      <c r="AF689" s="17">
        <v>0.190531475106266</v>
      </c>
      <c r="AG689" s="17">
        <v>0.24490456134168101</v>
      </c>
      <c r="AH689" s="17">
        <v>0.24114525239755399</v>
      </c>
      <c r="AI689" s="17"/>
      <c r="AJ689" s="17">
        <v>0.20791754932319001</v>
      </c>
      <c r="AK689" s="17">
        <v>0.25302430589427999</v>
      </c>
      <c r="AL689" s="17">
        <v>0.19734807714803099</v>
      </c>
      <c r="AM689" s="17">
        <v>0.21484064961368801</v>
      </c>
      <c r="AN689" s="17">
        <v>0.23459485554040499</v>
      </c>
      <c r="AO689" s="17"/>
      <c r="AP689" s="17">
        <v>0.27873290126046002</v>
      </c>
      <c r="AQ689" s="17">
        <v>0.23274627166672601</v>
      </c>
      <c r="AR689" s="17">
        <v>0.15479138734592901</v>
      </c>
      <c r="AS689" s="17">
        <v>0.189011806464147</v>
      </c>
      <c r="AT689" s="17">
        <v>0.27486232112831599</v>
      </c>
      <c r="AU689" s="17">
        <v>0.166549866910331</v>
      </c>
      <c r="AV689" s="17"/>
      <c r="AW689" s="17">
        <v>0</v>
      </c>
      <c r="AX689" s="17">
        <v>0.16740099483236301</v>
      </c>
      <c r="AY689" s="17">
        <v>0.172689258585802</v>
      </c>
      <c r="AZ689" s="17">
        <v>0.110668648991187</v>
      </c>
      <c r="BA689" s="17">
        <v>0.20232320353611399</v>
      </c>
      <c r="BB689" s="17">
        <v>0.25720903228744002</v>
      </c>
      <c r="BC689" s="17">
        <v>0.145347580873397</v>
      </c>
      <c r="BD689" s="17">
        <v>0.243763150324459</v>
      </c>
      <c r="BE689" s="17">
        <v>0.22207634806302601</v>
      </c>
      <c r="BF689" s="17">
        <v>0.21973318097326899</v>
      </c>
      <c r="BG689" s="17">
        <v>0.23548183721135599</v>
      </c>
      <c r="BH689" s="17">
        <v>0.26137474763539598</v>
      </c>
      <c r="BI689" s="17">
        <v>0.33800169765668903</v>
      </c>
      <c r="BJ689" s="17">
        <v>0.282853324873446</v>
      </c>
      <c r="BK689" s="17">
        <v>0.40734816758655801</v>
      </c>
      <c r="BL689" s="17">
        <v>0.22148563246564201</v>
      </c>
      <c r="BM689" s="17"/>
      <c r="BN689" s="17">
        <v>0.22102398721509001</v>
      </c>
      <c r="BO689" s="17" t="s">
        <v>234</v>
      </c>
      <c r="BP689" s="17"/>
      <c r="BQ689" s="17">
        <v>0.28331759436161702</v>
      </c>
      <c r="BR689" s="17">
        <v>0.187920832096205</v>
      </c>
      <c r="BS689" s="17"/>
      <c r="BT689" s="17">
        <v>0.25983129544494699</v>
      </c>
      <c r="BU689" s="17"/>
      <c r="BV689" s="17">
        <v>0.182235278156994</v>
      </c>
      <c r="BW689" s="17">
        <v>0.22077024898566799</v>
      </c>
      <c r="BX689" s="17">
        <v>0.237131088808545</v>
      </c>
      <c r="BY689" s="17"/>
      <c r="BZ689" s="17">
        <v>0.20258141510219499</v>
      </c>
      <c r="CA689" s="17">
        <v>0.21541555760247399</v>
      </c>
      <c r="CB689" s="17">
        <v>0.21089649365219301</v>
      </c>
      <c r="CC689" s="17">
        <v>0.30192946645362401</v>
      </c>
      <c r="CD689" s="17">
        <v>0.15481003333919899</v>
      </c>
      <c r="CE689" s="17">
        <v>0.25281462643831898</v>
      </c>
      <c r="CF689" s="17">
        <v>0.23703296968745</v>
      </c>
      <c r="CG689" s="17"/>
      <c r="CH689" s="17">
        <v>0.22165066051833601</v>
      </c>
      <c r="CI689" s="17">
        <v>0.219433706599756</v>
      </c>
      <c r="CJ689" s="17">
        <v>0.229603705864177</v>
      </c>
      <c r="CK689" s="17">
        <v>0.21389293273626001</v>
      </c>
      <c r="CL689" s="17">
        <v>0.14500483745859599</v>
      </c>
    </row>
    <row r="690" spans="2:90" x14ac:dyDescent="0.3">
      <c r="B690" t="s">
        <v>312</v>
      </c>
      <c r="C690" s="17">
        <v>9.6685352263084806E-2</v>
      </c>
      <c r="D690" s="17">
        <v>0.12340416723065301</v>
      </c>
      <c r="E690" s="17">
        <v>7.3011565404954598E-2</v>
      </c>
      <c r="F690" s="17"/>
      <c r="G690" s="17">
        <v>0.298760427884457</v>
      </c>
      <c r="H690" s="17">
        <v>0.28870223883662099</v>
      </c>
      <c r="I690" s="17">
        <v>0.13726033929807099</v>
      </c>
      <c r="J690" s="17">
        <v>2.3407432299498401E-2</v>
      </c>
      <c r="K690" s="17">
        <v>1.6212408966092998E-2</v>
      </c>
      <c r="L690" s="17">
        <v>5.1863737785379296E-3</v>
      </c>
      <c r="M690" s="17"/>
      <c r="N690" s="17">
        <v>0.18107039229375499</v>
      </c>
      <c r="O690" s="17">
        <v>0.101112257258821</v>
      </c>
      <c r="P690" s="17">
        <v>5.3639703932352699E-2</v>
      </c>
      <c r="Q690" s="17">
        <v>3.3247857460411603E-2</v>
      </c>
      <c r="R690" s="17"/>
      <c r="S690" s="17">
        <v>0.18531205952494501</v>
      </c>
      <c r="T690" s="17">
        <v>7.9371576440376401E-2</v>
      </c>
      <c r="U690" s="17">
        <v>9.42483007882782E-2</v>
      </c>
      <c r="V690" s="17">
        <v>5.2993242739547301E-2</v>
      </c>
      <c r="W690" s="17">
        <v>7.8938756249910799E-2</v>
      </c>
      <c r="X690" s="17">
        <v>9.7230616883633103E-2</v>
      </c>
      <c r="Y690" s="17">
        <v>4.0214266985934798E-2</v>
      </c>
      <c r="Z690" s="17">
        <v>6.8467485455716501E-2</v>
      </c>
      <c r="AA690" s="17">
        <v>0.116509875752825</v>
      </c>
      <c r="AB690" s="17">
        <v>9.5888661202827699E-2</v>
      </c>
      <c r="AC690" s="17">
        <v>7.2271102643193294E-2</v>
      </c>
      <c r="AD690" s="17">
        <v>0.13358708507898301</v>
      </c>
      <c r="AE690" s="17"/>
      <c r="AF690" s="17">
        <v>4.0310169643914102E-2</v>
      </c>
      <c r="AG690" s="17">
        <v>0.113045188017122</v>
      </c>
      <c r="AH690" s="17">
        <v>0.17288193876849201</v>
      </c>
      <c r="AI690" s="17"/>
      <c r="AJ690" s="17">
        <v>7.5711684983394298E-2</v>
      </c>
      <c r="AK690" s="17">
        <v>0.140687322235165</v>
      </c>
      <c r="AL690" s="17">
        <v>0.102159046271264</v>
      </c>
      <c r="AM690" s="17">
        <v>5.7524273563120801E-2</v>
      </c>
      <c r="AN690" s="17">
        <v>0.11660166772389099</v>
      </c>
      <c r="AO690" s="17"/>
      <c r="AP690" s="17">
        <v>0.16605384962942099</v>
      </c>
      <c r="AQ690" s="17">
        <v>0.120693038239903</v>
      </c>
      <c r="AR690" s="17">
        <v>7.7573900932570106E-2</v>
      </c>
      <c r="AS690" s="17">
        <v>5.3604200605844601E-2</v>
      </c>
      <c r="AT690" s="17">
        <v>0.146775886485636</v>
      </c>
      <c r="AU690" s="17">
        <v>2.08673601853165E-2</v>
      </c>
      <c r="AV690" s="17"/>
      <c r="AW690" s="17">
        <v>0</v>
      </c>
      <c r="AX690" s="17">
        <v>7.1048297543810104E-2</v>
      </c>
      <c r="AY690" s="17">
        <v>3.0833799877774602E-2</v>
      </c>
      <c r="AZ690" s="17">
        <v>8.5196658017402394E-2</v>
      </c>
      <c r="BA690" s="17">
        <v>3.34893013123495E-2</v>
      </c>
      <c r="BB690" s="17">
        <v>1.5418884934248899E-2</v>
      </c>
      <c r="BC690" s="17">
        <v>0.105177243133194</v>
      </c>
      <c r="BD690" s="17">
        <v>7.1148189716157606E-2</v>
      </c>
      <c r="BE690" s="17">
        <v>6.3077480329718993E-2</v>
      </c>
      <c r="BF690" s="17">
        <v>8.5168063017379905E-2</v>
      </c>
      <c r="BG690" s="17">
        <v>0.120186019974064</v>
      </c>
      <c r="BH690" s="17">
        <v>8.4957521283590201E-2</v>
      </c>
      <c r="BI690" s="17">
        <v>0.22133404917525801</v>
      </c>
      <c r="BJ690" s="17">
        <v>0.15184911689080999</v>
      </c>
      <c r="BK690" s="17">
        <v>8.9751403094333701E-2</v>
      </c>
      <c r="BL690" s="17">
        <v>0.32762940091505999</v>
      </c>
      <c r="BM690" s="17"/>
      <c r="BN690" s="17">
        <v>9.7064322875121595E-2</v>
      </c>
      <c r="BO690" s="17" t="s">
        <v>234</v>
      </c>
      <c r="BP690" s="17"/>
      <c r="BQ690" s="17">
        <v>0.17144793568134001</v>
      </c>
      <c r="BR690" s="17">
        <v>0.10654853442354199</v>
      </c>
      <c r="BS690" s="17"/>
      <c r="BT690" s="17">
        <v>0.185135810451722</v>
      </c>
      <c r="BU690" s="17"/>
      <c r="BV690" s="17">
        <v>5.1028299212156597E-2</v>
      </c>
      <c r="BW690" s="17">
        <v>0.144881321960874</v>
      </c>
      <c r="BX690" s="17">
        <v>9.7103657218577194E-2</v>
      </c>
      <c r="BY690" s="17"/>
      <c r="BZ690" s="17">
        <v>5.1435624944028799E-2</v>
      </c>
      <c r="CA690" s="17">
        <v>3.9788898839161202E-2</v>
      </c>
      <c r="CB690" s="17">
        <v>3.7990971431760903E-2</v>
      </c>
      <c r="CC690" s="17">
        <v>9.79874240507317E-2</v>
      </c>
      <c r="CD690" s="17">
        <v>0.122086648858464</v>
      </c>
      <c r="CE690" s="17">
        <v>0.13518959013026399</v>
      </c>
      <c r="CF690" s="17">
        <v>0.20221905553496</v>
      </c>
      <c r="CG690" s="17"/>
      <c r="CH690" s="17">
        <v>0.12877208062222401</v>
      </c>
      <c r="CI690" s="17">
        <v>0.13211910856782599</v>
      </c>
      <c r="CJ690" s="17">
        <v>7.5047896155906096E-2</v>
      </c>
      <c r="CK690" s="17">
        <v>3.49949930518186E-2</v>
      </c>
      <c r="CL690" s="17">
        <v>3.1094581834044101E-2</v>
      </c>
    </row>
    <row r="691" spans="2:90" x14ac:dyDescent="0.3">
      <c r="B691" t="s">
        <v>313</v>
      </c>
      <c r="C691" s="17">
        <v>7.0811476862687406E-2</v>
      </c>
      <c r="D691" s="17">
        <v>8.6259289381984502E-2</v>
      </c>
      <c r="E691" s="17">
        <v>5.7147734520975803E-2</v>
      </c>
      <c r="F691" s="17"/>
      <c r="G691" s="17">
        <v>0.19554057643380099</v>
      </c>
      <c r="H691" s="17">
        <v>0.20592529886379299</v>
      </c>
      <c r="I691" s="17">
        <v>0.11841362334818401</v>
      </c>
      <c r="J691" s="17">
        <v>1.8937703524127599E-2</v>
      </c>
      <c r="K691" s="17">
        <v>5.2489199385387601E-3</v>
      </c>
      <c r="L691" s="17">
        <v>2.1811578108363798E-3</v>
      </c>
      <c r="M691" s="17"/>
      <c r="N691" s="17">
        <v>0.14590015632619899</v>
      </c>
      <c r="O691" s="17">
        <v>3.9079542273514602E-2</v>
      </c>
      <c r="P691" s="17">
        <v>4.6996987537704801E-2</v>
      </c>
      <c r="Q691" s="17">
        <v>3.0903572403778699E-2</v>
      </c>
      <c r="R691" s="17"/>
      <c r="S691" s="17">
        <v>0.143262946178638</v>
      </c>
      <c r="T691" s="17">
        <v>5.1788307839050599E-2</v>
      </c>
      <c r="U691" s="17">
        <v>3.0145848315239199E-2</v>
      </c>
      <c r="V691" s="17">
        <v>4.5994214726134103E-2</v>
      </c>
      <c r="W691" s="17">
        <v>2.0892106957182199E-2</v>
      </c>
      <c r="X691" s="17">
        <v>7.1276253207323004E-2</v>
      </c>
      <c r="Y691" s="17">
        <v>6.0261166919867597E-2</v>
      </c>
      <c r="Z691" s="17">
        <v>8.6319698630835301E-2</v>
      </c>
      <c r="AA691" s="17">
        <v>7.64538106806045E-2</v>
      </c>
      <c r="AB691" s="17">
        <v>7.9785738985258703E-2</v>
      </c>
      <c r="AC691" s="17">
        <v>0.103681830200494</v>
      </c>
      <c r="AD691" s="17">
        <v>6.3572938476350302E-2</v>
      </c>
      <c r="AE691" s="17"/>
      <c r="AF691" s="17">
        <v>4.9805711184856501E-2</v>
      </c>
      <c r="AG691" s="17">
        <v>8.2582102939256496E-2</v>
      </c>
      <c r="AH691" s="17">
        <v>7.9931558245814396E-2</v>
      </c>
      <c r="AI691" s="17"/>
      <c r="AJ691" s="17">
        <v>6.6520656272837098E-2</v>
      </c>
      <c r="AK691" s="17">
        <v>9.6488669798735799E-2</v>
      </c>
      <c r="AL691" s="17">
        <v>1.8823249065998499E-2</v>
      </c>
      <c r="AM691" s="17">
        <v>4.2094168656891598E-2</v>
      </c>
      <c r="AN691" s="17">
        <v>0.121582203722785</v>
      </c>
      <c r="AO691" s="17"/>
      <c r="AP691" s="17">
        <v>0.13610959542491399</v>
      </c>
      <c r="AQ691" s="17">
        <v>9.4024130985170304E-2</v>
      </c>
      <c r="AR691" s="17">
        <v>4.5131996048091497E-2</v>
      </c>
      <c r="AS691" s="17">
        <v>3.4692015794431201E-2</v>
      </c>
      <c r="AT691" s="17">
        <v>7.9665082087333194E-2</v>
      </c>
      <c r="AU691" s="17">
        <v>8.6301785880004908E-3</v>
      </c>
      <c r="AV691" s="17"/>
      <c r="AW691" s="17">
        <v>0</v>
      </c>
      <c r="AX691" s="17">
        <v>4.7449066764975997E-2</v>
      </c>
      <c r="AY691" s="17">
        <v>0</v>
      </c>
      <c r="AZ691" s="17">
        <v>3.2359273775502101E-2</v>
      </c>
      <c r="BA691" s="17">
        <v>3.1452808964697203E-2</v>
      </c>
      <c r="BB691" s="17">
        <v>5.9527226391744098E-2</v>
      </c>
      <c r="BC691" s="17">
        <v>2.7890810405144201E-2</v>
      </c>
      <c r="BD691" s="17">
        <v>2.00409513009134E-2</v>
      </c>
      <c r="BE691" s="17">
        <v>3.89895483720685E-2</v>
      </c>
      <c r="BF691" s="17">
        <v>7.6515709843440596E-2</v>
      </c>
      <c r="BG691" s="17">
        <v>7.2398576356408298E-2</v>
      </c>
      <c r="BH691" s="17">
        <v>4.5375264520104597E-2</v>
      </c>
      <c r="BI691" s="17">
        <v>0.11358777162190201</v>
      </c>
      <c r="BJ691" s="17">
        <v>0.117142378448059</v>
      </c>
      <c r="BK691" s="17">
        <v>0.142198134459736</v>
      </c>
      <c r="BL691" s="17">
        <v>0.28917330763822902</v>
      </c>
      <c r="BM691" s="17"/>
      <c r="BN691" s="17">
        <v>7.1089031508740297E-2</v>
      </c>
      <c r="BO691" s="17" t="s">
        <v>234</v>
      </c>
      <c r="BP691" s="17"/>
      <c r="BQ691" s="17">
        <v>0.12526532033177601</v>
      </c>
      <c r="BR691" s="17">
        <v>5.29327570534949E-2</v>
      </c>
      <c r="BS691" s="17"/>
      <c r="BT691" s="17">
        <v>0.16359626590211401</v>
      </c>
      <c r="BU691" s="17"/>
      <c r="BV691" s="17">
        <v>4.5755406660105101E-2</v>
      </c>
      <c r="BW691" s="17">
        <v>7.9025853607519098E-2</v>
      </c>
      <c r="BX691" s="17">
        <v>7.5662877051158095E-2</v>
      </c>
      <c r="BY691" s="17"/>
      <c r="BZ691" s="17">
        <v>1.9128502515585899E-2</v>
      </c>
      <c r="CA691" s="17">
        <v>5.1989570163031601E-2</v>
      </c>
      <c r="CB691" s="17">
        <v>4.2505051133540098E-2</v>
      </c>
      <c r="CC691" s="17">
        <v>5.0513165072567499E-2</v>
      </c>
      <c r="CD691" s="17">
        <v>8.0499568985279005E-2</v>
      </c>
      <c r="CE691" s="17">
        <v>6.8711194416870305E-2</v>
      </c>
      <c r="CF691" s="17">
        <v>0.185679900031574</v>
      </c>
      <c r="CG691" s="17"/>
      <c r="CH691" s="17">
        <v>0.23818753026640499</v>
      </c>
      <c r="CI691" s="17">
        <v>6.7580735295987196E-2</v>
      </c>
      <c r="CJ691" s="17">
        <v>4.56835468087535E-2</v>
      </c>
      <c r="CK691" s="17">
        <v>1.3252423222746E-2</v>
      </c>
      <c r="CL691" s="17">
        <v>5.37613987837584E-2</v>
      </c>
    </row>
    <row r="692" spans="2:90" x14ac:dyDescent="0.3">
      <c r="B692" t="s">
        <v>223</v>
      </c>
      <c r="C692" s="17">
        <v>0.51448973830947098</v>
      </c>
      <c r="D692" s="17">
        <v>0.45439819982385099</v>
      </c>
      <c r="E692" s="17">
        <v>0.56888883615570096</v>
      </c>
      <c r="F692" s="17"/>
      <c r="G692" s="17">
        <v>4.0284156104442602E-2</v>
      </c>
      <c r="H692" s="17">
        <v>5.38152997639115E-2</v>
      </c>
      <c r="I692" s="17">
        <v>0.18231683393054601</v>
      </c>
      <c r="J692" s="17">
        <v>0.55971236543582703</v>
      </c>
      <c r="K692" s="17">
        <v>0.76750701599925097</v>
      </c>
      <c r="L692" s="17">
        <v>0.937308978206432</v>
      </c>
      <c r="M692" s="17"/>
      <c r="N692" s="17">
        <v>0.34225335002759899</v>
      </c>
      <c r="O692" s="17">
        <v>0.54279009912157505</v>
      </c>
      <c r="P692" s="17">
        <v>0.58368705673555898</v>
      </c>
      <c r="Q692" s="17">
        <v>0.63029459310233305</v>
      </c>
      <c r="R692" s="17"/>
      <c r="S692" s="17">
        <v>0.25365181998558201</v>
      </c>
      <c r="T692" s="17">
        <v>0.56320135704416097</v>
      </c>
      <c r="U692" s="17">
        <v>0.65167604697464399</v>
      </c>
      <c r="V692" s="17">
        <v>0.58959752386298003</v>
      </c>
      <c r="W692" s="17">
        <v>0.52888903059753301</v>
      </c>
      <c r="X692" s="17">
        <v>0.40067574249055199</v>
      </c>
      <c r="Y692" s="17">
        <v>0.67124044364979996</v>
      </c>
      <c r="Z692" s="17">
        <v>0.59818326245836595</v>
      </c>
      <c r="AA692" s="17">
        <v>0.51222700902947504</v>
      </c>
      <c r="AB692" s="17">
        <v>0.54247983033823999</v>
      </c>
      <c r="AC692" s="17">
        <v>0.55333154279340302</v>
      </c>
      <c r="AD692" s="17">
        <v>0.39475919075747801</v>
      </c>
      <c r="AE692" s="17"/>
      <c r="AF692" s="17">
        <v>0.62062509505348995</v>
      </c>
      <c r="AG692" s="17">
        <v>0.47155354180989101</v>
      </c>
      <c r="AH692" s="17">
        <v>0.38044598786599398</v>
      </c>
      <c r="AI692" s="17"/>
      <c r="AJ692" s="17">
        <v>0.58755048686876199</v>
      </c>
      <c r="AK692" s="17">
        <v>0.42174727783430099</v>
      </c>
      <c r="AL692" s="17">
        <v>0.59659743414086397</v>
      </c>
      <c r="AM692" s="17">
        <v>0.547988916200839</v>
      </c>
      <c r="AN692" s="17">
        <v>0.40309309877616301</v>
      </c>
      <c r="AO692" s="17"/>
      <c r="AP692" s="17">
        <v>0.325336005552747</v>
      </c>
      <c r="AQ692" s="17">
        <v>0.48119969022241899</v>
      </c>
      <c r="AR692" s="17">
        <v>0.64224769503761403</v>
      </c>
      <c r="AS692" s="17">
        <v>0.59728781820647603</v>
      </c>
      <c r="AT692" s="17">
        <v>0.36055861961454999</v>
      </c>
      <c r="AU692" s="17">
        <v>0.74614601439311401</v>
      </c>
      <c r="AV692" s="17"/>
      <c r="AW692" s="17">
        <v>0.39521634312856302</v>
      </c>
      <c r="AX692" s="17">
        <v>0.49935305634079702</v>
      </c>
      <c r="AY692" s="17">
        <v>0.76501781815424097</v>
      </c>
      <c r="AZ692" s="17">
        <v>0.60620130078272905</v>
      </c>
      <c r="BA692" s="17">
        <v>0.59550199606323595</v>
      </c>
      <c r="BB692" s="17">
        <v>0.58863107331434406</v>
      </c>
      <c r="BC692" s="17">
        <v>0.59313033278448501</v>
      </c>
      <c r="BD692" s="17">
        <v>0.62509419393710197</v>
      </c>
      <c r="BE692" s="17">
        <v>0.58490931853466399</v>
      </c>
      <c r="BF692" s="17">
        <v>0.57227025061691705</v>
      </c>
      <c r="BG692" s="17">
        <v>0.44691407546136402</v>
      </c>
      <c r="BH692" s="17">
        <v>0.473053897136266</v>
      </c>
      <c r="BI692" s="17">
        <v>0.28150710653962202</v>
      </c>
      <c r="BJ692" s="17">
        <v>0.37763546699655898</v>
      </c>
      <c r="BK692" s="17">
        <v>0.24765818285581401</v>
      </c>
      <c r="BL692" s="17">
        <v>8.6505572564286204E-2</v>
      </c>
      <c r="BM692" s="17"/>
      <c r="BN692" s="17">
        <v>0.51347883891051505</v>
      </c>
      <c r="BO692" s="17" t="s">
        <v>234</v>
      </c>
      <c r="BP692" s="17"/>
      <c r="BQ692" s="17">
        <v>0.33789207369229302</v>
      </c>
      <c r="BR692" s="17">
        <v>0.53959360219320496</v>
      </c>
      <c r="BS692" s="17"/>
      <c r="BT692" s="17">
        <v>0.28116538247494499</v>
      </c>
      <c r="BU692" s="17"/>
      <c r="BV692" s="17">
        <v>0.59921201156273296</v>
      </c>
      <c r="BW692" s="17">
        <v>0.46806152023967801</v>
      </c>
      <c r="BX692" s="17">
        <v>0.50288776649253197</v>
      </c>
      <c r="BY692" s="17"/>
      <c r="BZ692" s="17">
        <v>0.41406907253971798</v>
      </c>
      <c r="CA692" s="17">
        <v>0.57358167618399303</v>
      </c>
      <c r="CB692" s="17">
        <v>0.588493631769064</v>
      </c>
      <c r="CC692" s="17">
        <v>0.44587425067103098</v>
      </c>
      <c r="CD692" s="17">
        <v>0.618357414949541</v>
      </c>
      <c r="CE692" s="17">
        <v>0.47153552752704297</v>
      </c>
      <c r="CF692" s="17">
        <v>0.311607757285081</v>
      </c>
      <c r="CG692" s="17"/>
      <c r="CH692" s="17">
        <v>0.26837653085970697</v>
      </c>
      <c r="CI692" s="17">
        <v>0.52482675455577499</v>
      </c>
      <c r="CJ692" s="17">
        <v>0.56333992586019499</v>
      </c>
      <c r="CK692" s="17">
        <v>0.54166478539809704</v>
      </c>
      <c r="CL692" s="17">
        <v>0.57258075862713098</v>
      </c>
    </row>
    <row r="693" spans="2:90" x14ac:dyDescent="0.3">
      <c r="B693" t="s">
        <v>118</v>
      </c>
      <c r="C693" s="17">
        <v>1.8522638544372302E-2</v>
      </c>
      <c r="D693" s="17">
        <v>3.5790188362074399E-3</v>
      </c>
      <c r="E693" s="17">
        <v>3.1877850619079301E-2</v>
      </c>
      <c r="F693" s="17"/>
      <c r="G693" s="17">
        <v>3.1366408238967601E-2</v>
      </c>
      <c r="H693" s="17">
        <v>1.62004181301212E-2</v>
      </c>
      <c r="I693" s="17">
        <v>2.4097111296550899E-2</v>
      </c>
      <c r="J693" s="17">
        <v>4.3138853650109901E-2</v>
      </c>
      <c r="K693" s="17">
        <v>0</v>
      </c>
      <c r="L693" s="17">
        <v>8.9294194684509005E-3</v>
      </c>
      <c r="M693" s="17"/>
      <c r="N693" s="17">
        <v>5.5788621649317301E-3</v>
      </c>
      <c r="O693" s="17">
        <v>2.0624462851135599E-2</v>
      </c>
      <c r="P693" s="17">
        <v>2.5807121472348E-2</v>
      </c>
      <c r="Q693" s="17">
        <v>2.5079974878638601E-2</v>
      </c>
      <c r="R693" s="17"/>
      <c r="S693" s="17">
        <v>2.72936643683739E-2</v>
      </c>
      <c r="T693" s="17">
        <v>1.21837339356033E-2</v>
      </c>
      <c r="U693" s="17">
        <v>3.9234432257520303E-2</v>
      </c>
      <c r="V693" s="17">
        <v>8.9883538775817496E-3</v>
      </c>
      <c r="W693" s="17">
        <v>1.0870208980574E-2</v>
      </c>
      <c r="X693" s="17">
        <v>1.05280724995121E-2</v>
      </c>
      <c r="Y693" s="17">
        <v>2.1664779177637698E-2</v>
      </c>
      <c r="Z693" s="17">
        <v>3.6739648347642401E-2</v>
      </c>
      <c r="AA693" s="17">
        <v>7.8114516758433896E-3</v>
      </c>
      <c r="AB693" s="17">
        <v>1.9700177864357599E-2</v>
      </c>
      <c r="AC693" s="17">
        <v>0</v>
      </c>
      <c r="AD693" s="17">
        <v>6.1057552408872201E-2</v>
      </c>
      <c r="AE693" s="17"/>
      <c r="AF693" s="17">
        <v>1.6092967332549599E-2</v>
      </c>
      <c r="AG693" s="17">
        <v>1.8215479195899699E-2</v>
      </c>
      <c r="AH693" s="17">
        <v>2.0548865459289301E-2</v>
      </c>
      <c r="AI693" s="17"/>
      <c r="AJ693" s="17">
        <v>3.3454544696477802E-3</v>
      </c>
      <c r="AK693" s="17">
        <v>1.2104811360976299E-2</v>
      </c>
      <c r="AL693" s="17">
        <v>0</v>
      </c>
      <c r="AM693" s="17">
        <v>1.9412955567374102E-2</v>
      </c>
      <c r="AN693" s="17">
        <v>2.1152843177572898E-2</v>
      </c>
      <c r="AO693" s="17"/>
      <c r="AP693" s="17">
        <v>1.61439170823666E-2</v>
      </c>
      <c r="AQ693" s="17">
        <v>9.1834785264027392E-3</v>
      </c>
      <c r="AR693" s="17">
        <v>9.3137739653962898E-3</v>
      </c>
      <c r="AS693" s="17">
        <v>2.4033259277264699E-2</v>
      </c>
      <c r="AT693" s="17">
        <v>3.8568148222193503E-2</v>
      </c>
      <c r="AU693" s="17">
        <v>1.8086954548432399E-2</v>
      </c>
      <c r="AV693" s="17"/>
      <c r="AW693" s="17">
        <v>0.18851934003663301</v>
      </c>
      <c r="AX693" s="17">
        <v>9.6586036310342002E-2</v>
      </c>
      <c r="AY693" s="17">
        <v>1.6579338660227899E-2</v>
      </c>
      <c r="AZ693" s="17">
        <v>3.4622524157073398E-2</v>
      </c>
      <c r="BA693" s="17">
        <v>2.4048087956104101E-2</v>
      </c>
      <c r="BB693" s="17">
        <v>7.52206331296863E-3</v>
      </c>
      <c r="BC693" s="17">
        <v>1.98026481411279E-2</v>
      </c>
      <c r="BD693" s="17">
        <v>2.0353174033813599E-2</v>
      </c>
      <c r="BE693" s="17">
        <v>2.5338925747650301E-2</v>
      </c>
      <c r="BF693" s="17">
        <v>0</v>
      </c>
      <c r="BG693" s="17">
        <v>1.05680524363419E-2</v>
      </c>
      <c r="BH693" s="17">
        <v>1.53840697625546E-2</v>
      </c>
      <c r="BI693" s="17">
        <v>0</v>
      </c>
      <c r="BJ693" s="17">
        <v>2.5510930395344002E-2</v>
      </c>
      <c r="BK693" s="17">
        <v>2.6816925596853398E-2</v>
      </c>
      <c r="BL693" s="17">
        <v>0</v>
      </c>
      <c r="BM693" s="17"/>
      <c r="BN693" s="17">
        <v>1.85952403966839E-2</v>
      </c>
      <c r="BO693" s="17" t="s">
        <v>234</v>
      </c>
      <c r="BP693" s="17"/>
      <c r="BQ693" s="17">
        <v>1.0734245303596301E-2</v>
      </c>
      <c r="BR693" s="17">
        <v>1.97036108308121E-2</v>
      </c>
      <c r="BS693" s="17"/>
      <c r="BT693" s="17">
        <v>2.42865344378859E-2</v>
      </c>
      <c r="BU693" s="17"/>
      <c r="BV693" s="17">
        <v>3.7234523876333199E-2</v>
      </c>
      <c r="BW693" s="17">
        <v>1.0046556359935E-2</v>
      </c>
      <c r="BX693" s="17">
        <v>1.55071475429927E-2</v>
      </c>
      <c r="BY693" s="17"/>
      <c r="BZ693" s="17">
        <v>5.3719396573688502E-2</v>
      </c>
      <c r="CA693" s="17">
        <v>3.0392469870176301E-2</v>
      </c>
      <c r="CB693" s="17">
        <v>2.9749793791082401E-2</v>
      </c>
      <c r="CC693" s="17">
        <v>2.8374185339167499E-2</v>
      </c>
      <c r="CD693" s="17">
        <v>4.6894092769767699E-3</v>
      </c>
      <c r="CE693" s="17">
        <v>0</v>
      </c>
      <c r="CF693" s="17">
        <v>5.5560324876531703E-3</v>
      </c>
      <c r="CG693" s="17"/>
      <c r="CH693" s="17">
        <v>7.251532886132E-3</v>
      </c>
      <c r="CI693" s="17">
        <v>1.06641932085352E-2</v>
      </c>
      <c r="CJ693" s="17">
        <v>1.9808037878548301E-2</v>
      </c>
      <c r="CK693" s="17">
        <v>4.6779292433149502E-2</v>
      </c>
      <c r="CL693" s="17">
        <v>2.64601441419752E-2</v>
      </c>
    </row>
    <row r="694" spans="2:90" x14ac:dyDescent="0.3">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row>
    <row r="695" spans="2:90" x14ac:dyDescent="0.3">
      <c r="B695" s="6" t="s">
        <v>320</v>
      </c>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row>
    <row r="696" spans="2:90" x14ac:dyDescent="0.3">
      <c r="B696" s="24" t="s">
        <v>110</v>
      </c>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row>
    <row r="697" spans="2:90" x14ac:dyDescent="0.3">
      <c r="B697" t="s">
        <v>310</v>
      </c>
      <c r="C697" s="17">
        <v>4.4027198410305703E-2</v>
      </c>
      <c r="D697" s="17">
        <v>4.0301829761520198E-2</v>
      </c>
      <c r="E697" s="17">
        <v>4.8017014676096197E-2</v>
      </c>
      <c r="F697" s="17"/>
      <c r="G697" s="17">
        <v>3.2684082183334899E-2</v>
      </c>
      <c r="H697" s="17">
        <v>2.5240486180010901E-2</v>
      </c>
      <c r="I697" s="17">
        <v>6.9462521188335194E-2</v>
      </c>
      <c r="J697" s="17">
        <v>4.7159992687066998E-2</v>
      </c>
      <c r="K697" s="17">
        <v>6.0771309805826103E-2</v>
      </c>
      <c r="L697" s="17">
        <v>3.2308774978270602E-2</v>
      </c>
      <c r="M697" s="17"/>
      <c r="N697" s="17">
        <v>2.9760080477379498E-2</v>
      </c>
      <c r="O697" s="17">
        <v>3.8590889901878998E-2</v>
      </c>
      <c r="P697" s="17">
        <v>4.24265686294907E-2</v>
      </c>
      <c r="Q697" s="17">
        <v>6.6898865964967497E-2</v>
      </c>
      <c r="R697" s="17"/>
      <c r="S697" s="17">
        <v>1.8060622060979699E-2</v>
      </c>
      <c r="T697" s="17">
        <v>5.8272188604685499E-2</v>
      </c>
      <c r="U697" s="17">
        <v>5.3586495146697999E-2</v>
      </c>
      <c r="V697" s="17">
        <v>1.7724569683517599E-2</v>
      </c>
      <c r="W697" s="17">
        <v>6.5090506146293095E-2</v>
      </c>
      <c r="X697" s="17">
        <v>5.6063413701718898E-2</v>
      </c>
      <c r="Y697" s="17">
        <v>5.86665923047342E-2</v>
      </c>
      <c r="Z697" s="17">
        <v>3.1568394286471603E-2</v>
      </c>
      <c r="AA697" s="17">
        <v>6.2629538244748206E-2</v>
      </c>
      <c r="AB697" s="17">
        <v>1.3943174333729101E-2</v>
      </c>
      <c r="AC697" s="17">
        <v>5.5681671075980002E-2</v>
      </c>
      <c r="AD697" s="17">
        <v>5.1720184840161901E-2</v>
      </c>
      <c r="AE697" s="17"/>
      <c r="AF697" s="17">
        <v>6.4778155865373305E-2</v>
      </c>
      <c r="AG697" s="17">
        <v>3.5188528875919799E-2</v>
      </c>
      <c r="AH697" s="17">
        <v>2.71235241944318E-2</v>
      </c>
      <c r="AI697" s="17"/>
      <c r="AJ697" s="17">
        <v>3.4463628826259599E-2</v>
      </c>
      <c r="AK697" s="17">
        <v>3.6546224921001798E-2</v>
      </c>
      <c r="AL697" s="17">
        <v>3.6807899927707E-2</v>
      </c>
      <c r="AM697" s="17">
        <v>9.16557714067191E-2</v>
      </c>
      <c r="AN697" s="17">
        <v>4.5999088145156602E-2</v>
      </c>
      <c r="AO697" s="17"/>
      <c r="AP697" s="17">
        <v>2.9911918639090498E-2</v>
      </c>
      <c r="AQ697" s="17">
        <v>3.7867132183642502E-2</v>
      </c>
      <c r="AR697" s="17">
        <v>4.4024165808035497E-2</v>
      </c>
      <c r="AS697" s="17">
        <v>7.3314607873688403E-2</v>
      </c>
      <c r="AT697" s="17">
        <v>1.9570260699011601E-2</v>
      </c>
      <c r="AU697" s="17">
        <v>2.0363276394526598E-2</v>
      </c>
      <c r="AV697" s="17"/>
      <c r="AW697" s="17">
        <v>4.7033378847753701E-2</v>
      </c>
      <c r="AX697" s="17">
        <v>0.122008029079434</v>
      </c>
      <c r="AY697" s="17">
        <v>3.3218649058839901E-2</v>
      </c>
      <c r="AZ697" s="17">
        <v>8.5709032014366998E-2</v>
      </c>
      <c r="BA697" s="17">
        <v>6.3839152169074306E-2</v>
      </c>
      <c r="BB697" s="17">
        <v>2.8740305190035401E-2</v>
      </c>
      <c r="BC697" s="17">
        <v>5.2656665454381697E-2</v>
      </c>
      <c r="BD697" s="17">
        <v>4.46913616046919E-2</v>
      </c>
      <c r="BE697" s="17">
        <v>2.5989660938831101E-2</v>
      </c>
      <c r="BF697" s="17">
        <v>4.0770547532296003E-2</v>
      </c>
      <c r="BG697" s="17">
        <v>3.5205539054087902E-2</v>
      </c>
      <c r="BH697" s="17">
        <v>2.7603537711189799E-2</v>
      </c>
      <c r="BI697" s="17">
        <v>1.2042630764478601E-2</v>
      </c>
      <c r="BJ697" s="17">
        <v>1.7152038393202802E-2</v>
      </c>
      <c r="BK697" s="17">
        <v>5.8447737217288E-2</v>
      </c>
      <c r="BL697" s="17">
        <v>3.9717445202923099E-2</v>
      </c>
      <c r="BM697" s="17"/>
      <c r="BN697" s="17">
        <v>4.7426288888126999E-2</v>
      </c>
      <c r="BO697" s="17">
        <v>3.8920032622955202E-2</v>
      </c>
      <c r="BP697" s="17"/>
      <c r="BQ697" s="17">
        <v>2.4120017574245201E-2</v>
      </c>
      <c r="BR697" s="17">
        <v>5.5393485730283999E-2</v>
      </c>
      <c r="BS697" s="17"/>
      <c r="BT697" s="17">
        <v>3.8650526808664598E-2</v>
      </c>
      <c r="BU697" s="17"/>
      <c r="BV697" s="17">
        <v>3.3824071451771999E-2</v>
      </c>
      <c r="BW697" s="17">
        <v>3.1071698649301E-2</v>
      </c>
      <c r="BX697" s="17">
        <v>5.0985970047677603E-2</v>
      </c>
      <c r="BY697" s="17"/>
      <c r="BZ697" s="17">
        <v>0.122315825086699</v>
      </c>
      <c r="CA697" s="17">
        <v>7.7200089926949406E-2</v>
      </c>
      <c r="CB697" s="17">
        <v>5.1735938618138001E-2</v>
      </c>
      <c r="CC697" s="17">
        <v>4.0413349755179503E-2</v>
      </c>
      <c r="CD697" s="17">
        <v>1.9891875839230501E-2</v>
      </c>
      <c r="CE697" s="17">
        <v>1.21517584194719E-2</v>
      </c>
      <c r="CF697" s="17">
        <v>2.3772464803860398E-2</v>
      </c>
      <c r="CG697" s="17"/>
      <c r="CH697" s="17">
        <v>4.5879655653737403E-2</v>
      </c>
      <c r="CI697" s="17">
        <v>1.2554933492476701E-2</v>
      </c>
      <c r="CJ697" s="17">
        <v>3.6457017350516402E-2</v>
      </c>
      <c r="CK697" s="17">
        <v>9.25054126563013E-2</v>
      </c>
      <c r="CL697" s="17">
        <v>0.21244184594077101</v>
      </c>
    </row>
    <row r="698" spans="2:90" x14ac:dyDescent="0.3">
      <c r="B698" t="s">
        <v>311</v>
      </c>
      <c r="C698" s="17">
        <v>0.14604786075328599</v>
      </c>
      <c r="D698" s="17">
        <v>0.13500981560830899</v>
      </c>
      <c r="E698" s="17">
        <v>0.157993093206238</v>
      </c>
      <c r="F698" s="17"/>
      <c r="G698" s="17">
        <v>0.156557214527271</v>
      </c>
      <c r="H698" s="17">
        <v>0.113365426597936</v>
      </c>
      <c r="I698" s="17">
        <v>0.14306413855222699</v>
      </c>
      <c r="J698" s="17">
        <v>0.17304724111254199</v>
      </c>
      <c r="K698" s="17">
        <v>0.173674867564139</v>
      </c>
      <c r="L698" s="17">
        <v>0.12776558536993801</v>
      </c>
      <c r="M698" s="17"/>
      <c r="N698" s="17">
        <v>0.109109841310707</v>
      </c>
      <c r="O698" s="17">
        <v>0.130958637247547</v>
      </c>
      <c r="P698" s="17">
        <v>0.159371750498568</v>
      </c>
      <c r="Q698" s="17">
        <v>0.18728942675445001</v>
      </c>
      <c r="R698" s="17"/>
      <c r="S698" s="17">
        <v>0.17261428175969001</v>
      </c>
      <c r="T698" s="17">
        <v>0.13610712017782201</v>
      </c>
      <c r="U698" s="17">
        <v>0.112775129923773</v>
      </c>
      <c r="V698" s="17">
        <v>0.144905040135377</v>
      </c>
      <c r="W698" s="17">
        <v>0.14470282722504901</v>
      </c>
      <c r="X698" s="17">
        <v>0.107667304752477</v>
      </c>
      <c r="Y698" s="17">
        <v>0.17592569996447599</v>
      </c>
      <c r="Z698" s="17">
        <v>0.17554097584032</v>
      </c>
      <c r="AA698" s="17">
        <v>0.13198356510609799</v>
      </c>
      <c r="AB698" s="17">
        <v>0.13746861748223099</v>
      </c>
      <c r="AC698" s="17">
        <v>0.22661429876518399</v>
      </c>
      <c r="AD698" s="17">
        <v>9.9578299780396506E-2</v>
      </c>
      <c r="AE698" s="17"/>
      <c r="AF698" s="17">
        <v>0.16054732096631599</v>
      </c>
      <c r="AG698" s="17">
        <v>0.13362503631675099</v>
      </c>
      <c r="AH698" s="17">
        <v>0.14938273926547299</v>
      </c>
      <c r="AI698" s="17"/>
      <c r="AJ698" s="17">
        <v>0.153355460345731</v>
      </c>
      <c r="AK698" s="17">
        <v>0.122202820932114</v>
      </c>
      <c r="AL698" s="17">
        <v>0.13721408434099999</v>
      </c>
      <c r="AM698" s="17">
        <v>0.162848795949421</v>
      </c>
      <c r="AN698" s="17">
        <v>0.117971273062215</v>
      </c>
      <c r="AO698" s="17"/>
      <c r="AP698" s="17">
        <v>0.108276334911341</v>
      </c>
      <c r="AQ698" s="17">
        <v>0.14119418263002501</v>
      </c>
      <c r="AR698" s="17">
        <v>0.133476131846545</v>
      </c>
      <c r="AS698" s="17">
        <v>0.19442814057034299</v>
      </c>
      <c r="AT698" s="17">
        <v>0.17221606892723801</v>
      </c>
      <c r="AU698" s="17">
        <v>0.13902276474667799</v>
      </c>
      <c r="AV698" s="17"/>
      <c r="AW698" s="17">
        <v>0.33786417812694902</v>
      </c>
      <c r="AX698" s="17">
        <v>0.17567605867277</v>
      </c>
      <c r="AY698" s="17">
        <v>0.142855756274576</v>
      </c>
      <c r="AZ698" s="17">
        <v>0.182576227470228</v>
      </c>
      <c r="BA698" s="17">
        <v>0.199776914403482</v>
      </c>
      <c r="BB698" s="17">
        <v>0.150332431022205</v>
      </c>
      <c r="BC698" s="17">
        <v>0.18304368299381901</v>
      </c>
      <c r="BD698" s="17">
        <v>0.11787305203953</v>
      </c>
      <c r="BE698" s="17">
        <v>0.150137532140212</v>
      </c>
      <c r="BF698" s="17">
        <v>9.4344114813343302E-2</v>
      </c>
      <c r="BG698" s="17">
        <v>0.15164313088429901</v>
      </c>
      <c r="BH698" s="17">
        <v>0.12849290988805701</v>
      </c>
      <c r="BI698" s="17">
        <v>7.0427309651233894E-2</v>
      </c>
      <c r="BJ698" s="17">
        <v>0.173553216250104</v>
      </c>
      <c r="BK698" s="17">
        <v>0.142812115170494</v>
      </c>
      <c r="BL698" s="17">
        <v>4.1467282067413798E-2</v>
      </c>
      <c r="BM698" s="17"/>
      <c r="BN698" s="17">
        <v>0.142205655779815</v>
      </c>
      <c r="BO698" s="17">
        <v>0.15109653348403701</v>
      </c>
      <c r="BP698" s="17"/>
      <c r="BQ698" s="17">
        <v>0.103351059173767</v>
      </c>
      <c r="BR698" s="17">
        <v>0.16540398759320599</v>
      </c>
      <c r="BS698" s="17"/>
      <c r="BT698" s="17">
        <v>0.138696894873098</v>
      </c>
      <c r="BU698" s="17"/>
      <c r="BV698" s="17">
        <v>0.168788569524987</v>
      </c>
      <c r="BW698" s="17">
        <v>0.15543320571571301</v>
      </c>
      <c r="BX698" s="17">
        <v>0.134032721619392</v>
      </c>
      <c r="BY698" s="17"/>
      <c r="BZ698" s="17">
        <v>0.181092989177777</v>
      </c>
      <c r="CA698" s="17">
        <v>0.194730638804263</v>
      </c>
      <c r="CB698" s="17">
        <v>0.172851760583632</v>
      </c>
      <c r="CC698" s="17">
        <v>0.19338415379818799</v>
      </c>
      <c r="CD698" s="17">
        <v>0.119894981047456</v>
      </c>
      <c r="CE698" s="17">
        <v>9.6507139435975803E-2</v>
      </c>
      <c r="CF698" s="17">
        <v>8.2171359127843402E-2</v>
      </c>
      <c r="CG698" s="17"/>
      <c r="CH698" s="17">
        <v>0.13662114217910201</v>
      </c>
      <c r="CI698" s="17">
        <v>0.100337817254687</v>
      </c>
      <c r="CJ698" s="17">
        <v>0.16199276442785401</v>
      </c>
      <c r="CK698" s="17">
        <v>0.219631281718215</v>
      </c>
      <c r="CL698" s="17">
        <v>0.15973091745749801</v>
      </c>
    </row>
    <row r="699" spans="2:90" x14ac:dyDescent="0.3">
      <c r="B699" t="s">
        <v>220</v>
      </c>
      <c r="C699" s="17">
        <v>0.52820428097642202</v>
      </c>
      <c r="D699" s="17">
        <v>0.51580274913962998</v>
      </c>
      <c r="E699" s="17">
        <v>0.53872286929242397</v>
      </c>
      <c r="F699" s="17"/>
      <c r="G699" s="17">
        <v>0.37178960202162098</v>
      </c>
      <c r="H699" s="17">
        <v>0.39587893870718799</v>
      </c>
      <c r="I699" s="17">
        <v>0.50262691814035798</v>
      </c>
      <c r="J699" s="17">
        <v>0.57338311156261801</v>
      </c>
      <c r="K699" s="17">
        <v>0.60403780793848805</v>
      </c>
      <c r="L699" s="17">
        <v>0.67362895818509305</v>
      </c>
      <c r="M699" s="17"/>
      <c r="N699" s="17">
        <v>0.48356397037207299</v>
      </c>
      <c r="O699" s="17">
        <v>0.57224277609400398</v>
      </c>
      <c r="P699" s="17">
        <v>0.55801277036991004</v>
      </c>
      <c r="Q699" s="17">
        <v>0.50549993989613695</v>
      </c>
      <c r="R699" s="17"/>
      <c r="S699" s="17">
        <v>0.45427939939904899</v>
      </c>
      <c r="T699" s="17">
        <v>0.569674164774153</v>
      </c>
      <c r="U699" s="17">
        <v>0.57696316264574399</v>
      </c>
      <c r="V699" s="17">
        <v>0.59448542436490204</v>
      </c>
      <c r="W699" s="17">
        <v>0.48562195750838</v>
      </c>
      <c r="X699" s="17">
        <v>0.55179032342849799</v>
      </c>
      <c r="Y699" s="17">
        <v>0.52164334710844495</v>
      </c>
      <c r="Z699" s="17">
        <v>0.518770138159526</v>
      </c>
      <c r="AA699" s="17">
        <v>0.51696237497673903</v>
      </c>
      <c r="AB699" s="17">
        <v>0.57610941160688101</v>
      </c>
      <c r="AC699" s="17">
        <v>0.47398987471015802</v>
      </c>
      <c r="AD699" s="17">
        <v>0.41186711960103201</v>
      </c>
      <c r="AE699" s="17"/>
      <c r="AF699" s="17">
        <v>0.55808227890254103</v>
      </c>
      <c r="AG699" s="17">
        <v>0.54497514518694001</v>
      </c>
      <c r="AH699" s="17">
        <v>0.477875468488483</v>
      </c>
      <c r="AI699" s="17"/>
      <c r="AJ699" s="17">
        <v>0.52547996296991695</v>
      </c>
      <c r="AK699" s="17">
        <v>0.53104097300105901</v>
      </c>
      <c r="AL699" s="17">
        <v>0.60647798179776602</v>
      </c>
      <c r="AM699" s="17">
        <v>0.52316181937519401</v>
      </c>
      <c r="AN699" s="17">
        <v>0.55262908557038004</v>
      </c>
      <c r="AO699" s="17"/>
      <c r="AP699" s="17">
        <v>0.48496150403112298</v>
      </c>
      <c r="AQ699" s="17">
        <v>0.53458477031302098</v>
      </c>
      <c r="AR699" s="17">
        <v>0.57873526743389603</v>
      </c>
      <c r="AS699" s="17">
        <v>0.52487120764284501</v>
      </c>
      <c r="AT699" s="17">
        <v>0.52862766702981701</v>
      </c>
      <c r="AU699" s="17">
        <v>0.59675260937186803</v>
      </c>
      <c r="AV699" s="17"/>
      <c r="AW699" s="17">
        <v>0.41712634675094301</v>
      </c>
      <c r="AX699" s="17">
        <v>0.39798774171790202</v>
      </c>
      <c r="AY699" s="17">
        <v>0.55728193725714703</v>
      </c>
      <c r="AZ699" s="17">
        <v>0.52712271328956595</v>
      </c>
      <c r="BA699" s="17">
        <v>0.55204620154547401</v>
      </c>
      <c r="BB699" s="17">
        <v>0.54577539452673196</v>
      </c>
      <c r="BC699" s="17">
        <v>0.47209844770374498</v>
      </c>
      <c r="BD699" s="17">
        <v>0.58562172268747503</v>
      </c>
      <c r="BE699" s="17">
        <v>0.58365403550864303</v>
      </c>
      <c r="BF699" s="17">
        <v>0.61182837081391195</v>
      </c>
      <c r="BG699" s="17">
        <v>0.46371603587459798</v>
      </c>
      <c r="BH699" s="17">
        <v>0.56934384155718398</v>
      </c>
      <c r="BI699" s="17">
        <v>0.60585646600885901</v>
      </c>
      <c r="BJ699" s="17">
        <v>0.46020077464300402</v>
      </c>
      <c r="BK699" s="17">
        <v>0.55068603109103997</v>
      </c>
      <c r="BL699" s="17">
        <v>0.38730815445391198</v>
      </c>
      <c r="BM699" s="17"/>
      <c r="BN699" s="17">
        <v>0.51460869426056099</v>
      </c>
      <c r="BO699" s="17">
        <v>0.54664644797295103</v>
      </c>
      <c r="BP699" s="17"/>
      <c r="BQ699" s="17">
        <v>0.50059961167928302</v>
      </c>
      <c r="BR699" s="17">
        <v>0.57672935102185097</v>
      </c>
      <c r="BS699" s="17"/>
      <c r="BT699" s="17">
        <v>0.44514744906773002</v>
      </c>
      <c r="BU699" s="17"/>
      <c r="BV699" s="17">
        <v>0.55798214321523298</v>
      </c>
      <c r="BW699" s="17">
        <v>0.45461686420855801</v>
      </c>
      <c r="BX699" s="17">
        <v>0.54380585831010197</v>
      </c>
      <c r="BY699" s="17"/>
      <c r="BZ699" s="17">
        <v>0.45241347119945402</v>
      </c>
      <c r="CA699" s="17">
        <v>0.51556804066376305</v>
      </c>
      <c r="CB699" s="17">
        <v>0.538116171318474</v>
      </c>
      <c r="CC699" s="17">
        <v>0.48307955291730698</v>
      </c>
      <c r="CD699" s="17">
        <v>0.60683354630684505</v>
      </c>
      <c r="CE699" s="17">
        <v>0.56320726282554101</v>
      </c>
      <c r="CF699" s="17">
        <v>0.462299445378902</v>
      </c>
      <c r="CG699" s="17"/>
      <c r="CH699" s="17">
        <v>0.37117777362653398</v>
      </c>
      <c r="CI699" s="17">
        <v>0.58204661885357101</v>
      </c>
      <c r="CJ699" s="17">
        <v>0.55043632991448299</v>
      </c>
      <c r="CK699" s="17">
        <v>0.51084232884742997</v>
      </c>
      <c r="CL699" s="17">
        <v>0.275070141860558</v>
      </c>
    </row>
    <row r="700" spans="2:90" x14ac:dyDescent="0.3">
      <c r="B700" t="s">
        <v>312</v>
      </c>
      <c r="C700" s="17">
        <v>0.16319808885923701</v>
      </c>
      <c r="D700" s="17">
        <v>0.185227492366176</v>
      </c>
      <c r="E700" s="17">
        <v>0.14082389940207299</v>
      </c>
      <c r="F700" s="17"/>
      <c r="G700" s="17">
        <v>0.180057519817335</v>
      </c>
      <c r="H700" s="17">
        <v>0.259798715597505</v>
      </c>
      <c r="I700" s="17">
        <v>0.16311907515896301</v>
      </c>
      <c r="J700" s="17">
        <v>0.123373136752606</v>
      </c>
      <c r="K700" s="17">
        <v>0.132038880642116</v>
      </c>
      <c r="L700" s="17">
        <v>0.126364295555598</v>
      </c>
      <c r="M700" s="17"/>
      <c r="N700" s="17">
        <v>0.22551761226030301</v>
      </c>
      <c r="O700" s="17">
        <v>0.16172337246631399</v>
      </c>
      <c r="P700" s="17">
        <v>0.13443455767170401</v>
      </c>
      <c r="Q700" s="17">
        <v>0.124492286582363</v>
      </c>
      <c r="R700" s="17"/>
      <c r="S700" s="17">
        <v>0.163193823038988</v>
      </c>
      <c r="T700" s="17">
        <v>0.137199212389714</v>
      </c>
      <c r="U700" s="17">
        <v>0.16271927933710201</v>
      </c>
      <c r="V700" s="17">
        <v>0.160299096327775</v>
      </c>
      <c r="W700" s="17">
        <v>0.216446168564179</v>
      </c>
      <c r="X700" s="17">
        <v>0.15866684002217499</v>
      </c>
      <c r="Y700" s="17">
        <v>0.14642359935225999</v>
      </c>
      <c r="Z700" s="17">
        <v>0.17721193852106401</v>
      </c>
      <c r="AA700" s="17">
        <v>0.17160417520110299</v>
      </c>
      <c r="AB700" s="17">
        <v>0.13449356842520899</v>
      </c>
      <c r="AC700" s="17">
        <v>0.14816466294485101</v>
      </c>
      <c r="AD700" s="17">
        <v>0.28189890157914899</v>
      </c>
      <c r="AE700" s="17"/>
      <c r="AF700" s="17">
        <v>0.131699190767187</v>
      </c>
      <c r="AG700" s="17">
        <v>0.171167065640486</v>
      </c>
      <c r="AH700" s="17">
        <v>0.199745404868722</v>
      </c>
      <c r="AI700" s="17"/>
      <c r="AJ700" s="17">
        <v>0.191351553715323</v>
      </c>
      <c r="AK700" s="17">
        <v>0.17553800796476399</v>
      </c>
      <c r="AL700" s="17">
        <v>0.15694696510728301</v>
      </c>
      <c r="AM700" s="17">
        <v>0.120647493886957</v>
      </c>
      <c r="AN700" s="17">
        <v>0.19796089290845401</v>
      </c>
      <c r="AO700" s="17"/>
      <c r="AP700" s="17">
        <v>0.21266620196786801</v>
      </c>
      <c r="AQ700" s="17">
        <v>0.180103516978464</v>
      </c>
      <c r="AR700" s="17">
        <v>0.15276741954904699</v>
      </c>
      <c r="AS700" s="17">
        <v>0.122962820696657</v>
      </c>
      <c r="AT700" s="17">
        <v>0.16906185113146699</v>
      </c>
      <c r="AU700" s="17">
        <v>0.117021818697431</v>
      </c>
      <c r="AV700" s="17"/>
      <c r="AW700" s="17">
        <v>0.140337110467218</v>
      </c>
      <c r="AX700" s="17">
        <v>0.107735811500188</v>
      </c>
      <c r="AY700" s="17">
        <v>0.14523228036729599</v>
      </c>
      <c r="AZ700" s="17">
        <v>0.109180061414325</v>
      </c>
      <c r="BA700" s="17">
        <v>8.1466748065482195E-2</v>
      </c>
      <c r="BB700" s="17">
        <v>0.16438471237149199</v>
      </c>
      <c r="BC700" s="17">
        <v>0.17358786175796301</v>
      </c>
      <c r="BD700" s="17">
        <v>0.16419937690469899</v>
      </c>
      <c r="BE700" s="17">
        <v>0.17235136691988501</v>
      </c>
      <c r="BF700" s="17">
        <v>0.194176307055904</v>
      </c>
      <c r="BG700" s="17">
        <v>0.263075115385141</v>
      </c>
      <c r="BH700" s="17">
        <v>0.137849435583389</v>
      </c>
      <c r="BI700" s="17">
        <v>0.216419000380838</v>
      </c>
      <c r="BJ700" s="17">
        <v>0.2685540435721</v>
      </c>
      <c r="BK700" s="17">
        <v>0.173405755875329</v>
      </c>
      <c r="BL700" s="17">
        <v>0.26768522069328898</v>
      </c>
      <c r="BM700" s="17"/>
      <c r="BN700" s="17">
        <v>0.18667894026683801</v>
      </c>
      <c r="BO700" s="17">
        <v>0.13115822757539999</v>
      </c>
      <c r="BP700" s="17"/>
      <c r="BQ700" s="17">
        <v>0.207756833961734</v>
      </c>
      <c r="BR700" s="17">
        <v>0.112228037727054</v>
      </c>
      <c r="BS700" s="17"/>
      <c r="BT700" s="17">
        <v>0.190347586378631</v>
      </c>
      <c r="BU700" s="17"/>
      <c r="BV700" s="17">
        <v>0.138365005884138</v>
      </c>
      <c r="BW700" s="17">
        <v>0.21272071425320899</v>
      </c>
      <c r="BX700" s="17">
        <v>0.160850975033661</v>
      </c>
      <c r="BY700" s="17"/>
      <c r="BZ700" s="17">
        <v>0.121976842902166</v>
      </c>
      <c r="CA700" s="17">
        <v>0.116386536163313</v>
      </c>
      <c r="CB700" s="17">
        <v>0.123294644404744</v>
      </c>
      <c r="CC700" s="17">
        <v>0.181215650997405</v>
      </c>
      <c r="CD700" s="17">
        <v>0.16594833808158399</v>
      </c>
      <c r="CE700" s="17">
        <v>0.242884703801064</v>
      </c>
      <c r="CF700" s="17">
        <v>0.25063875776708699</v>
      </c>
      <c r="CG700" s="17"/>
      <c r="CH700" s="17">
        <v>0.22681958179939701</v>
      </c>
      <c r="CI700" s="17">
        <v>0.189150442357433</v>
      </c>
      <c r="CJ700" s="17">
        <v>0.16845650178864099</v>
      </c>
      <c r="CK700" s="17">
        <v>6.2548937974921795E-2</v>
      </c>
      <c r="CL700" s="17">
        <v>0.11119578102637601</v>
      </c>
    </row>
    <row r="701" spans="2:90" x14ac:dyDescent="0.3">
      <c r="B701" t="s">
        <v>313</v>
      </c>
      <c r="C701" s="17">
        <v>6.9685895017546504E-2</v>
      </c>
      <c r="D701" s="17">
        <v>8.8875110547844E-2</v>
      </c>
      <c r="E701" s="17">
        <v>5.1484628730515201E-2</v>
      </c>
      <c r="F701" s="17"/>
      <c r="G701" s="17">
        <v>0.130895233547065</v>
      </c>
      <c r="H701" s="17">
        <v>0.13882703105111399</v>
      </c>
      <c r="I701" s="17">
        <v>8.1064794766242995E-2</v>
      </c>
      <c r="J701" s="17">
        <v>4.7380385932193299E-2</v>
      </c>
      <c r="K701" s="17">
        <v>1.9033428552489701E-2</v>
      </c>
      <c r="L701" s="17">
        <v>1.5298900823242499E-2</v>
      </c>
      <c r="M701" s="17"/>
      <c r="N701" s="17">
        <v>0.11437173102400899</v>
      </c>
      <c r="O701" s="17">
        <v>3.7046687551546602E-2</v>
      </c>
      <c r="P701" s="17">
        <v>6.1115518789590297E-2</v>
      </c>
      <c r="Q701" s="17">
        <v>6.1773749894859301E-2</v>
      </c>
      <c r="R701" s="17"/>
      <c r="S701" s="17">
        <v>0.13718631928847699</v>
      </c>
      <c r="T701" s="17">
        <v>7.0740335474597696E-2</v>
      </c>
      <c r="U701" s="17">
        <v>4.0038909803355699E-2</v>
      </c>
      <c r="V701" s="17">
        <v>4.5320930014410399E-2</v>
      </c>
      <c r="W701" s="17">
        <v>2.5277774909379599E-2</v>
      </c>
      <c r="X701" s="17">
        <v>4.9874466450041899E-2</v>
      </c>
      <c r="Y701" s="17">
        <v>3.9795953851540798E-2</v>
      </c>
      <c r="Z701" s="17">
        <v>6.1676144742771603E-2</v>
      </c>
      <c r="AA701" s="17">
        <v>8.8418093125220906E-2</v>
      </c>
      <c r="AB701" s="17">
        <v>6.0586960267942802E-2</v>
      </c>
      <c r="AC701" s="17">
        <v>7.5578853365078302E-2</v>
      </c>
      <c r="AD701" s="17">
        <v>0.10305009461888399</v>
      </c>
      <c r="AE701" s="17"/>
      <c r="AF701" s="17">
        <v>4.6182383312081403E-2</v>
      </c>
      <c r="AG701" s="17">
        <v>7.9305976956142901E-2</v>
      </c>
      <c r="AH701" s="17">
        <v>8.4117158759587293E-2</v>
      </c>
      <c r="AI701" s="17"/>
      <c r="AJ701" s="17">
        <v>6.8800585358910898E-2</v>
      </c>
      <c r="AK701" s="17">
        <v>9.0721134841613094E-2</v>
      </c>
      <c r="AL701" s="17">
        <v>3.6693978532750103E-2</v>
      </c>
      <c r="AM701" s="17">
        <v>5.5278133872372702E-2</v>
      </c>
      <c r="AN701" s="17">
        <v>2.0237345268426899E-2</v>
      </c>
      <c r="AO701" s="17"/>
      <c r="AP701" s="17">
        <v>0.12527754493245999</v>
      </c>
      <c r="AQ701" s="17">
        <v>7.3722800630723104E-2</v>
      </c>
      <c r="AR701" s="17">
        <v>5.1817038187845797E-2</v>
      </c>
      <c r="AS701" s="17">
        <v>3.8836441864716201E-2</v>
      </c>
      <c r="AT701" s="17">
        <v>2.8172807402555702E-2</v>
      </c>
      <c r="AU701" s="17">
        <v>4.8038903844337601E-2</v>
      </c>
      <c r="AV701" s="17"/>
      <c r="AW701" s="17">
        <v>0</v>
      </c>
      <c r="AX701" s="17">
        <v>8.6289045594661398E-2</v>
      </c>
      <c r="AY701" s="17">
        <v>4.56444441650753E-2</v>
      </c>
      <c r="AZ701" s="17">
        <v>3.1070918643607798E-2</v>
      </c>
      <c r="BA701" s="17">
        <v>6.6480554582254894E-2</v>
      </c>
      <c r="BB701" s="17">
        <v>4.7891139546986101E-2</v>
      </c>
      <c r="BC701" s="17">
        <v>7.4254428125197905E-2</v>
      </c>
      <c r="BD701" s="17">
        <v>7.4581951948784003E-2</v>
      </c>
      <c r="BE701" s="17">
        <v>4.3597522006770702E-2</v>
      </c>
      <c r="BF701" s="17">
        <v>4.9539962020686099E-2</v>
      </c>
      <c r="BG701" s="17">
        <v>5.2224866673855598E-2</v>
      </c>
      <c r="BH701" s="17">
        <v>6.8609282171986696E-2</v>
      </c>
      <c r="BI701" s="17">
        <v>8.3013768695020404E-2</v>
      </c>
      <c r="BJ701" s="17">
        <v>6.2826325452319906E-2</v>
      </c>
      <c r="BK701" s="17">
        <v>7.4648360645849302E-2</v>
      </c>
      <c r="BL701" s="17">
        <v>0.238661199814171</v>
      </c>
      <c r="BM701" s="17"/>
      <c r="BN701" s="17">
        <v>7.8645886378931801E-2</v>
      </c>
      <c r="BO701" s="17">
        <v>5.7208552482891299E-2</v>
      </c>
      <c r="BP701" s="17"/>
      <c r="BQ701" s="17">
        <v>0.12499309868510899</v>
      </c>
      <c r="BR701" s="17">
        <v>3.2207933266582299E-2</v>
      </c>
      <c r="BS701" s="17"/>
      <c r="BT701" s="17">
        <v>0.14701591823812399</v>
      </c>
      <c r="BU701" s="17"/>
      <c r="BV701" s="17">
        <v>3.8820717462273002E-2</v>
      </c>
      <c r="BW701" s="17">
        <v>7.1195893358997106E-2</v>
      </c>
      <c r="BX701" s="17">
        <v>8.0407913069451595E-2</v>
      </c>
      <c r="BY701" s="17"/>
      <c r="BZ701" s="17">
        <v>6.08071717227101E-2</v>
      </c>
      <c r="CA701" s="17">
        <v>4.4171172136898702E-2</v>
      </c>
      <c r="CB701" s="17">
        <v>5.9813382057963202E-2</v>
      </c>
      <c r="CC701" s="17">
        <v>5.96762623053919E-2</v>
      </c>
      <c r="CD701" s="17">
        <v>6.2638518878586097E-2</v>
      </c>
      <c r="CE701" s="17">
        <v>7.7729288588758799E-2</v>
      </c>
      <c r="CF701" s="17">
        <v>0.14944264261543899</v>
      </c>
      <c r="CG701" s="17"/>
      <c r="CH701" s="17">
        <v>0.18565601572238699</v>
      </c>
      <c r="CI701" s="17">
        <v>7.6477806691110706E-2</v>
      </c>
      <c r="CJ701" s="17">
        <v>3.0541309644549899E-2</v>
      </c>
      <c r="CK701" s="17">
        <v>5.2613521716035602E-2</v>
      </c>
      <c r="CL701" s="17">
        <v>0.149612711788043</v>
      </c>
    </row>
    <row r="702" spans="2:90" x14ac:dyDescent="0.3">
      <c r="B702" t="s">
        <v>223</v>
      </c>
      <c r="C702" s="17">
        <v>2.63964886796055E-2</v>
      </c>
      <c r="D702" s="17">
        <v>1.86333997112209E-2</v>
      </c>
      <c r="E702" s="17">
        <v>3.41926200163137E-2</v>
      </c>
      <c r="F702" s="17"/>
      <c r="G702" s="17">
        <v>5.9560666375276801E-2</v>
      </c>
      <c r="H702" s="17">
        <v>3.5801679322470602E-2</v>
      </c>
      <c r="I702" s="17">
        <v>2.6140907837396098E-2</v>
      </c>
      <c r="J702" s="17">
        <v>1.6771519250439799E-2</v>
      </c>
      <c r="K702" s="17">
        <v>6.9460350717638402E-3</v>
      </c>
      <c r="L702" s="17">
        <v>1.7749983374803699E-2</v>
      </c>
      <c r="M702" s="17"/>
      <c r="N702" s="17">
        <v>1.27652342188886E-2</v>
      </c>
      <c r="O702" s="17">
        <v>2.9681372565103999E-2</v>
      </c>
      <c r="P702" s="17">
        <v>3.0477776731932301E-2</v>
      </c>
      <c r="Q702" s="17">
        <v>3.4353702915859499E-2</v>
      </c>
      <c r="R702" s="17"/>
      <c r="S702" s="17">
        <v>3.7119958757973498E-2</v>
      </c>
      <c r="T702" s="17">
        <v>6.9822906635696397E-3</v>
      </c>
      <c r="U702" s="17">
        <v>2.9642543671079099E-2</v>
      </c>
      <c r="V702" s="17">
        <v>2.7039305281095799E-2</v>
      </c>
      <c r="W702" s="17">
        <v>4.1672778709030502E-2</v>
      </c>
      <c r="X702" s="17">
        <v>4.3661904262623501E-2</v>
      </c>
      <c r="Y702" s="17">
        <v>3.3926125277511501E-2</v>
      </c>
      <c r="Z702" s="17">
        <v>3.5232408449846001E-2</v>
      </c>
      <c r="AA702" s="17">
        <v>1.38556113075761E-2</v>
      </c>
      <c r="AB702" s="17">
        <v>1.6286977767647402E-2</v>
      </c>
      <c r="AC702" s="17">
        <v>9.3869573440096207E-3</v>
      </c>
      <c r="AD702" s="17">
        <v>3.56072846655534E-2</v>
      </c>
      <c r="AE702" s="17"/>
      <c r="AF702" s="17">
        <v>2.1533924552248E-2</v>
      </c>
      <c r="AG702" s="17">
        <v>2.0325781662952399E-2</v>
      </c>
      <c r="AH702" s="17">
        <v>2.9999315914710601E-2</v>
      </c>
      <c r="AI702" s="17"/>
      <c r="AJ702" s="17">
        <v>2.1204612728686401E-2</v>
      </c>
      <c r="AK702" s="17">
        <v>2.4164100531820699E-2</v>
      </c>
      <c r="AL702" s="17">
        <v>1.3378216214519E-2</v>
      </c>
      <c r="AM702" s="17">
        <v>2.4171306770851098E-2</v>
      </c>
      <c r="AN702" s="17">
        <v>4.7600396554011402E-2</v>
      </c>
      <c r="AO702" s="17"/>
      <c r="AP702" s="17">
        <v>2.25653113311645E-2</v>
      </c>
      <c r="AQ702" s="17">
        <v>1.74345371944374E-2</v>
      </c>
      <c r="AR702" s="17">
        <v>2.1880231473087298E-2</v>
      </c>
      <c r="AS702" s="17">
        <v>2.3254321369750999E-2</v>
      </c>
      <c r="AT702" s="17">
        <v>3.5599719637059699E-2</v>
      </c>
      <c r="AU702" s="17">
        <v>4.8181455013519003E-2</v>
      </c>
      <c r="AV702" s="17"/>
      <c r="AW702" s="17">
        <v>5.7638985807136202E-2</v>
      </c>
      <c r="AX702" s="17">
        <v>5.57620881083273E-2</v>
      </c>
      <c r="AY702" s="17">
        <v>1.9782883268465098E-2</v>
      </c>
      <c r="AZ702" s="17">
        <v>3.9618346158190799E-2</v>
      </c>
      <c r="BA702" s="17">
        <v>1.8357476521146401E-2</v>
      </c>
      <c r="BB702" s="17">
        <v>4.1370435563378903E-2</v>
      </c>
      <c r="BC702" s="17">
        <v>3.8474997630160199E-2</v>
      </c>
      <c r="BD702" s="17">
        <v>5.7993010232323802E-3</v>
      </c>
      <c r="BE702" s="17">
        <v>0</v>
      </c>
      <c r="BF702" s="17">
        <v>0</v>
      </c>
      <c r="BG702" s="17">
        <v>2.7523717663955099E-2</v>
      </c>
      <c r="BH702" s="17">
        <v>3.8013354997485503E-2</v>
      </c>
      <c r="BI702" s="17">
        <v>1.22408244995699E-2</v>
      </c>
      <c r="BJ702" s="17">
        <v>0</v>
      </c>
      <c r="BK702" s="17">
        <v>0</v>
      </c>
      <c r="BL702" s="17">
        <v>7.8856037021974093E-3</v>
      </c>
      <c r="BM702" s="17"/>
      <c r="BN702" s="17">
        <v>1.7676324381741298E-2</v>
      </c>
      <c r="BO702" s="17">
        <v>3.88275076416928E-2</v>
      </c>
      <c r="BP702" s="17"/>
      <c r="BQ702" s="17">
        <v>2.0878312327509699E-2</v>
      </c>
      <c r="BR702" s="17">
        <v>3.4062577899419702E-2</v>
      </c>
      <c r="BS702" s="17"/>
      <c r="BT702" s="17">
        <v>2.75998437112033E-2</v>
      </c>
      <c r="BU702" s="17"/>
      <c r="BV702" s="17">
        <v>3.5675093716029102E-2</v>
      </c>
      <c r="BW702" s="17">
        <v>3.4737680302554301E-2</v>
      </c>
      <c r="BX702" s="17">
        <v>1.6383077862407901E-2</v>
      </c>
      <c r="BY702" s="17"/>
      <c r="BZ702" s="17">
        <v>2.9495048489403101E-2</v>
      </c>
      <c r="CA702" s="17">
        <v>2.6582973169669299E-2</v>
      </c>
      <c r="CB702" s="17">
        <v>3.6465482726200003E-2</v>
      </c>
      <c r="CC702" s="17">
        <v>2.2791236990245298E-2</v>
      </c>
      <c r="CD702" s="17">
        <v>8.9462803900393906E-3</v>
      </c>
      <c r="CE702" s="17">
        <v>7.51984692918876E-3</v>
      </c>
      <c r="CF702" s="17">
        <v>2.4961914195578298E-2</v>
      </c>
      <c r="CG702" s="17"/>
      <c r="CH702" s="17">
        <v>2.14698676169125E-2</v>
      </c>
      <c r="CI702" s="17">
        <v>1.7589352882352301E-2</v>
      </c>
      <c r="CJ702" s="17">
        <v>3.1138263884382102E-2</v>
      </c>
      <c r="CK702" s="17">
        <v>2.9056478396380699E-2</v>
      </c>
      <c r="CL702" s="17">
        <v>6.6367474609697594E-2</v>
      </c>
    </row>
    <row r="703" spans="2:90" x14ac:dyDescent="0.3">
      <c r="B703" t="s">
        <v>118</v>
      </c>
      <c r="C703" s="17">
        <v>2.24401873035978E-2</v>
      </c>
      <c r="D703" s="17">
        <v>1.6149602865300001E-2</v>
      </c>
      <c r="E703" s="17">
        <v>2.87658746763398E-2</v>
      </c>
      <c r="F703" s="17"/>
      <c r="G703" s="17">
        <v>6.8455681528097403E-2</v>
      </c>
      <c r="H703" s="17">
        <v>3.1087722543776501E-2</v>
      </c>
      <c r="I703" s="17">
        <v>1.45216443564779E-2</v>
      </c>
      <c r="J703" s="17">
        <v>1.8884612702534099E-2</v>
      </c>
      <c r="K703" s="17">
        <v>3.4976704251768599E-3</v>
      </c>
      <c r="L703" s="17">
        <v>6.8835017130536103E-3</v>
      </c>
      <c r="M703" s="17"/>
      <c r="N703" s="17">
        <v>2.49115303366403E-2</v>
      </c>
      <c r="O703" s="17">
        <v>2.9756264173605999E-2</v>
      </c>
      <c r="P703" s="17">
        <v>1.41610573088047E-2</v>
      </c>
      <c r="Q703" s="17">
        <v>1.96920279913636E-2</v>
      </c>
      <c r="R703" s="17"/>
      <c r="S703" s="17">
        <v>1.75455956948436E-2</v>
      </c>
      <c r="T703" s="17">
        <v>2.10246879154573E-2</v>
      </c>
      <c r="U703" s="17">
        <v>2.4274479472248499E-2</v>
      </c>
      <c r="V703" s="17">
        <v>1.0225634192922099E-2</v>
      </c>
      <c r="W703" s="17">
        <v>2.1187986937689401E-2</v>
      </c>
      <c r="X703" s="17">
        <v>3.2275747382465698E-2</v>
      </c>
      <c r="Y703" s="17">
        <v>2.3618682141033302E-2</v>
      </c>
      <c r="Z703" s="17">
        <v>0</v>
      </c>
      <c r="AA703" s="17">
        <v>1.4546642038514499E-2</v>
      </c>
      <c r="AB703" s="17">
        <v>6.1111290116359997E-2</v>
      </c>
      <c r="AC703" s="17">
        <v>1.05836817947394E-2</v>
      </c>
      <c r="AD703" s="17">
        <v>1.6278114914823599E-2</v>
      </c>
      <c r="AE703" s="17"/>
      <c r="AF703" s="17">
        <v>1.71767456342529E-2</v>
      </c>
      <c r="AG703" s="17">
        <v>1.54124653608083E-2</v>
      </c>
      <c r="AH703" s="17">
        <v>3.1756388508593102E-2</v>
      </c>
      <c r="AI703" s="17"/>
      <c r="AJ703" s="17">
        <v>5.3441960551726701E-3</v>
      </c>
      <c r="AK703" s="17">
        <v>1.9786737807627401E-2</v>
      </c>
      <c r="AL703" s="17">
        <v>1.2480874078974901E-2</v>
      </c>
      <c r="AM703" s="17">
        <v>2.2236678738484401E-2</v>
      </c>
      <c r="AN703" s="17">
        <v>1.7601918491355902E-2</v>
      </c>
      <c r="AO703" s="17"/>
      <c r="AP703" s="17">
        <v>1.6341184186952101E-2</v>
      </c>
      <c r="AQ703" s="17">
        <v>1.50930600696862E-2</v>
      </c>
      <c r="AR703" s="17">
        <v>1.7299745701542898E-2</v>
      </c>
      <c r="AS703" s="17">
        <v>2.23324599819992E-2</v>
      </c>
      <c r="AT703" s="17">
        <v>4.6751625172850697E-2</v>
      </c>
      <c r="AU703" s="17">
        <v>3.0619171931639998E-2</v>
      </c>
      <c r="AV703" s="17"/>
      <c r="AW703" s="17">
        <v>0</v>
      </c>
      <c r="AX703" s="17">
        <v>5.4541225326718297E-2</v>
      </c>
      <c r="AY703" s="17">
        <v>5.5984049608601399E-2</v>
      </c>
      <c r="AZ703" s="17">
        <v>2.4722701009715301E-2</v>
      </c>
      <c r="BA703" s="17">
        <v>1.8032952713086099E-2</v>
      </c>
      <c r="BB703" s="17">
        <v>2.1505581779171199E-2</v>
      </c>
      <c r="BC703" s="17">
        <v>5.8839163347323602E-3</v>
      </c>
      <c r="BD703" s="17">
        <v>7.2332337915870697E-3</v>
      </c>
      <c r="BE703" s="17">
        <v>2.4269882485657798E-2</v>
      </c>
      <c r="BF703" s="17">
        <v>9.3406977638587595E-3</v>
      </c>
      <c r="BG703" s="17">
        <v>6.6115944640630303E-3</v>
      </c>
      <c r="BH703" s="17">
        <v>3.0087638090707799E-2</v>
      </c>
      <c r="BI703" s="17">
        <v>0</v>
      </c>
      <c r="BJ703" s="17">
        <v>1.77136016892693E-2</v>
      </c>
      <c r="BK703" s="17">
        <v>0</v>
      </c>
      <c r="BL703" s="17">
        <v>1.7275094066093101E-2</v>
      </c>
      <c r="BM703" s="17"/>
      <c r="BN703" s="17">
        <v>1.27582100439866E-2</v>
      </c>
      <c r="BO703" s="17">
        <v>3.6142698220072503E-2</v>
      </c>
      <c r="BP703" s="17"/>
      <c r="BQ703" s="17">
        <v>1.8301066598353E-2</v>
      </c>
      <c r="BR703" s="17">
        <v>2.3974626761603501E-2</v>
      </c>
      <c r="BS703" s="17"/>
      <c r="BT703" s="17">
        <v>1.2541780922548099E-2</v>
      </c>
      <c r="BU703" s="17"/>
      <c r="BV703" s="17">
        <v>2.6544398745568101E-2</v>
      </c>
      <c r="BW703" s="17">
        <v>4.0223943511668497E-2</v>
      </c>
      <c r="BX703" s="17">
        <v>1.35334840573076E-2</v>
      </c>
      <c r="BY703" s="17"/>
      <c r="BZ703" s="17">
        <v>3.1898651421791303E-2</v>
      </c>
      <c r="CA703" s="17">
        <v>2.5360549135143601E-2</v>
      </c>
      <c r="CB703" s="17">
        <v>1.7722620290848898E-2</v>
      </c>
      <c r="CC703" s="17">
        <v>1.9439793236282799E-2</v>
      </c>
      <c r="CD703" s="17">
        <v>1.5846459456258701E-2</v>
      </c>
      <c r="CE703" s="17">
        <v>0</v>
      </c>
      <c r="CF703" s="17">
        <v>6.7134161112904897E-3</v>
      </c>
      <c r="CG703" s="17"/>
      <c r="CH703" s="17">
        <v>1.2375963401930401E-2</v>
      </c>
      <c r="CI703" s="17">
        <v>2.18430284683689E-2</v>
      </c>
      <c r="CJ703" s="17">
        <v>2.0977812989574001E-2</v>
      </c>
      <c r="CK703" s="17">
        <v>3.2802038690716198E-2</v>
      </c>
      <c r="CL703" s="17">
        <v>2.5581127317056401E-2</v>
      </c>
    </row>
    <row r="704" spans="2:90" x14ac:dyDescent="0.3">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row>
    <row r="705" spans="2:90" x14ac:dyDescent="0.3">
      <c r="B705" s="6" t="s">
        <v>321</v>
      </c>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row>
    <row r="706" spans="2:90" x14ac:dyDescent="0.3">
      <c r="B706" s="24" t="s">
        <v>110</v>
      </c>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row>
    <row r="707" spans="2:90" x14ac:dyDescent="0.3">
      <c r="B707" t="s">
        <v>310</v>
      </c>
      <c r="C707" s="17">
        <v>7.5957043140143496E-2</v>
      </c>
      <c r="D707" s="17">
        <v>6.4807345528639301E-2</v>
      </c>
      <c r="E707" s="17">
        <v>8.6497213444425805E-2</v>
      </c>
      <c r="F707" s="17"/>
      <c r="G707" s="17">
        <v>4.46870834995532E-2</v>
      </c>
      <c r="H707" s="17">
        <v>4.0123294441520303E-2</v>
      </c>
      <c r="I707" s="17">
        <v>0.121446962370462</v>
      </c>
      <c r="J707" s="17">
        <v>9.0515731851041198E-2</v>
      </c>
      <c r="K707" s="17">
        <v>9.6533057519770593E-2</v>
      </c>
      <c r="L707" s="17">
        <v>6.3137379396640006E-2</v>
      </c>
      <c r="M707" s="17"/>
      <c r="N707" s="17">
        <v>3.5739570880305098E-2</v>
      </c>
      <c r="O707" s="17">
        <v>6.2420039381557997E-2</v>
      </c>
      <c r="P707" s="17">
        <v>7.8979608707407098E-2</v>
      </c>
      <c r="Q707" s="17">
        <v>0.13146260086987099</v>
      </c>
      <c r="R707" s="17"/>
      <c r="S707" s="17">
        <v>4.8398664054082101E-2</v>
      </c>
      <c r="T707" s="17">
        <v>8.1702815957052102E-2</v>
      </c>
      <c r="U707" s="17">
        <v>8.3085185889144597E-2</v>
      </c>
      <c r="V707" s="17">
        <v>3.9556103001411998E-2</v>
      </c>
      <c r="W707" s="17">
        <v>8.2310873227458406E-2</v>
      </c>
      <c r="X707" s="17">
        <v>7.2084673062365906E-2</v>
      </c>
      <c r="Y707" s="17">
        <v>9.2554744433091196E-2</v>
      </c>
      <c r="Z707" s="17">
        <v>5.2419102341386102E-2</v>
      </c>
      <c r="AA707" s="17">
        <v>0.12298413057476799</v>
      </c>
      <c r="AB707" s="17">
        <v>6.1367959707370801E-2</v>
      </c>
      <c r="AC707" s="17">
        <v>9.1516551027409396E-2</v>
      </c>
      <c r="AD707" s="17">
        <v>9.8765987954989906E-2</v>
      </c>
      <c r="AE707" s="17"/>
      <c r="AF707" s="17">
        <v>0.101159663875005</v>
      </c>
      <c r="AG707" s="17">
        <v>6.4964804131066298E-2</v>
      </c>
      <c r="AH707" s="17">
        <v>7.1715243617841595E-2</v>
      </c>
      <c r="AI707" s="17"/>
      <c r="AJ707" s="17">
        <v>6.3257861584096603E-2</v>
      </c>
      <c r="AK707" s="17">
        <v>5.9797945298763498E-2</v>
      </c>
      <c r="AL707" s="17">
        <v>4.2060318128841999E-2</v>
      </c>
      <c r="AM707" s="17">
        <v>0.115172827378564</v>
      </c>
      <c r="AN707" s="17">
        <v>9.9185002333625399E-2</v>
      </c>
      <c r="AO707" s="17"/>
      <c r="AP707" s="17">
        <v>4.4892438211708498E-2</v>
      </c>
      <c r="AQ707" s="17">
        <v>6.1329449905755999E-2</v>
      </c>
      <c r="AR707" s="17">
        <v>6.0263451257810297E-2</v>
      </c>
      <c r="AS707" s="17">
        <v>0.112564266812792</v>
      </c>
      <c r="AT707" s="17">
        <v>6.9119285766112107E-2</v>
      </c>
      <c r="AU707" s="17">
        <v>6.0526650605850101E-2</v>
      </c>
      <c r="AV707" s="17"/>
      <c r="AW707" s="17">
        <v>0.19095803064199901</v>
      </c>
      <c r="AX707" s="17">
        <v>0.15189328563792101</v>
      </c>
      <c r="AY707" s="17">
        <v>9.4232609594307903E-2</v>
      </c>
      <c r="AZ707" s="17">
        <v>0.12995958639107999</v>
      </c>
      <c r="BA707" s="17">
        <v>8.7683356721917793E-2</v>
      </c>
      <c r="BB707" s="17">
        <v>8.9841530205450201E-2</v>
      </c>
      <c r="BC707" s="17">
        <v>7.9905629399733794E-2</v>
      </c>
      <c r="BD707" s="17">
        <v>7.0904971269419206E-2</v>
      </c>
      <c r="BE707" s="17">
        <v>5.4062885174112701E-2</v>
      </c>
      <c r="BF707" s="17">
        <v>5.2026454657066998E-2</v>
      </c>
      <c r="BG707" s="17">
        <v>7.5057939596562706E-2</v>
      </c>
      <c r="BH707" s="17">
        <v>3.7073325463885101E-2</v>
      </c>
      <c r="BI707" s="17">
        <v>2.5981861159509199E-2</v>
      </c>
      <c r="BJ707" s="17">
        <v>0</v>
      </c>
      <c r="BK707" s="17">
        <v>6.0286901639789801E-2</v>
      </c>
      <c r="BL707" s="17">
        <v>5.3445784927001201E-2</v>
      </c>
      <c r="BM707" s="17"/>
      <c r="BN707" s="17">
        <v>8.62685479818672E-2</v>
      </c>
      <c r="BO707" s="17">
        <v>6.1762561021569302E-2</v>
      </c>
      <c r="BP707" s="17"/>
      <c r="BQ707" s="17">
        <v>3.1440953581871899E-2</v>
      </c>
      <c r="BR707" s="17">
        <v>9.4294119139657503E-2</v>
      </c>
      <c r="BS707" s="17"/>
      <c r="BT707" s="17">
        <v>6.9184769234500898E-2</v>
      </c>
      <c r="BU707" s="17"/>
      <c r="BV707" s="17">
        <v>5.8474482969233597E-2</v>
      </c>
      <c r="BW707" s="17">
        <v>5.9035601385007602E-2</v>
      </c>
      <c r="BX707" s="17">
        <v>9.1431676608616397E-2</v>
      </c>
      <c r="BY707" s="17"/>
      <c r="BZ707" s="17">
        <v>0.199455792367384</v>
      </c>
      <c r="CA707" s="17">
        <v>0.14113419064866001</v>
      </c>
      <c r="CB707" s="17">
        <v>8.3868982383851501E-2</v>
      </c>
      <c r="CC707" s="17">
        <v>8.0550813647790501E-2</v>
      </c>
      <c r="CD707" s="17">
        <v>3.4297179271063301E-2</v>
      </c>
      <c r="CE707" s="17">
        <v>2.8232851826877601E-2</v>
      </c>
      <c r="CF707" s="17">
        <v>2.4683732696993199E-2</v>
      </c>
      <c r="CG707" s="17"/>
      <c r="CH707" s="17">
        <v>3.13512677820613E-2</v>
      </c>
      <c r="CI707" s="17">
        <v>3.3044710199281603E-2</v>
      </c>
      <c r="CJ707" s="17">
        <v>5.7400205224788198E-2</v>
      </c>
      <c r="CK707" s="17">
        <v>0.18476632962064601</v>
      </c>
      <c r="CL707" s="17">
        <v>0.32980753658956202</v>
      </c>
    </row>
    <row r="708" spans="2:90" x14ac:dyDescent="0.3">
      <c r="B708" t="s">
        <v>311</v>
      </c>
      <c r="C708" s="17">
        <v>0.22321002811833199</v>
      </c>
      <c r="D708" s="17">
        <v>0.21123493449421299</v>
      </c>
      <c r="E708" s="17">
        <v>0.232661973861154</v>
      </c>
      <c r="F708" s="17"/>
      <c r="G708" s="17">
        <v>0.21326262548393801</v>
      </c>
      <c r="H708" s="17">
        <v>0.17430208453815599</v>
      </c>
      <c r="I708" s="17">
        <v>0.213223608627258</v>
      </c>
      <c r="J708" s="17">
        <v>0.24811509442436899</v>
      </c>
      <c r="K708" s="17">
        <v>0.26231762136958298</v>
      </c>
      <c r="L708" s="17">
        <v>0.23150678346177</v>
      </c>
      <c r="M708" s="17"/>
      <c r="N708" s="17">
        <v>0.16087344953992699</v>
      </c>
      <c r="O708" s="17">
        <v>0.24869062957402699</v>
      </c>
      <c r="P708" s="17">
        <v>0.26007886287175502</v>
      </c>
      <c r="Q708" s="17">
        <v>0.22977183262443601</v>
      </c>
      <c r="R708" s="17"/>
      <c r="S708" s="17">
        <v>0.20547985735161001</v>
      </c>
      <c r="T708" s="17">
        <v>0.22425498339870001</v>
      </c>
      <c r="U708" s="17">
        <v>0.24342971286158699</v>
      </c>
      <c r="V708" s="17">
        <v>0.224124646529475</v>
      </c>
      <c r="W708" s="17">
        <v>0.19134828056095099</v>
      </c>
      <c r="X708" s="17">
        <v>0.22052772102630799</v>
      </c>
      <c r="Y708" s="17">
        <v>0.24367488245476199</v>
      </c>
      <c r="Z708" s="17">
        <v>0.30461773254650898</v>
      </c>
      <c r="AA708" s="17">
        <v>0.170864233674627</v>
      </c>
      <c r="AB708" s="17">
        <v>0.23939661355804001</v>
      </c>
      <c r="AC708" s="17">
        <v>0.23371880728925001</v>
      </c>
      <c r="AD708" s="17">
        <v>0.29103425779495601</v>
      </c>
      <c r="AE708" s="17"/>
      <c r="AF708" s="17">
        <v>0.25735384074470402</v>
      </c>
      <c r="AG708" s="17">
        <v>0.19905465120232099</v>
      </c>
      <c r="AH708" s="17">
        <v>0.218135188828635</v>
      </c>
      <c r="AI708" s="17"/>
      <c r="AJ708" s="17">
        <v>0.20471231393672401</v>
      </c>
      <c r="AK708" s="17">
        <v>0.19651765412670399</v>
      </c>
      <c r="AL708" s="17">
        <v>0.23587407189437601</v>
      </c>
      <c r="AM708" s="17">
        <v>0.26509116375944602</v>
      </c>
      <c r="AN708" s="17">
        <v>0.271422933874923</v>
      </c>
      <c r="AO708" s="17"/>
      <c r="AP708" s="17">
        <v>0.18227269981861699</v>
      </c>
      <c r="AQ708" s="17">
        <v>0.21061639635865301</v>
      </c>
      <c r="AR708" s="17">
        <v>0.206162999501043</v>
      </c>
      <c r="AS708" s="17">
        <v>0.25955010901037501</v>
      </c>
      <c r="AT708" s="17">
        <v>0.23969648118543899</v>
      </c>
      <c r="AU708" s="17">
        <v>0.266866228168328</v>
      </c>
      <c r="AV708" s="17"/>
      <c r="AW708" s="17">
        <v>0.25972036445651597</v>
      </c>
      <c r="AX708" s="17">
        <v>0.191679351420486</v>
      </c>
      <c r="AY708" s="17">
        <v>0.21394424402220699</v>
      </c>
      <c r="AZ708" s="17">
        <v>0.22339613871997499</v>
      </c>
      <c r="BA708" s="17">
        <v>0.26549381225885799</v>
      </c>
      <c r="BB708" s="17">
        <v>0.255217588195296</v>
      </c>
      <c r="BC708" s="17">
        <v>0.23099403612293201</v>
      </c>
      <c r="BD708" s="17">
        <v>0.23895003307655199</v>
      </c>
      <c r="BE708" s="17">
        <v>0.20705312976169901</v>
      </c>
      <c r="BF708" s="17">
        <v>0.26088608592117601</v>
      </c>
      <c r="BG708" s="17">
        <v>0.23039248224308101</v>
      </c>
      <c r="BH708" s="17">
        <v>0.21398806329387399</v>
      </c>
      <c r="BI708" s="17">
        <v>0.14511302144586899</v>
      </c>
      <c r="BJ708" s="17">
        <v>0.204443664614852</v>
      </c>
      <c r="BK708" s="17">
        <v>0.21400921391287001</v>
      </c>
      <c r="BL708" s="17">
        <v>9.6378759447889206E-2</v>
      </c>
      <c r="BM708" s="17"/>
      <c r="BN708" s="17">
        <v>0.20791711133013699</v>
      </c>
      <c r="BO708" s="17">
        <v>0.24382594679734901</v>
      </c>
      <c r="BP708" s="17"/>
      <c r="BQ708" s="17">
        <v>0.177781016192534</v>
      </c>
      <c r="BR708" s="17">
        <v>0.21310319595824501</v>
      </c>
      <c r="BS708" s="17"/>
      <c r="BT708" s="17">
        <v>0.1870170759815</v>
      </c>
      <c r="BU708" s="17"/>
      <c r="BV708" s="17">
        <v>0.23418229213816399</v>
      </c>
      <c r="BW708" s="17">
        <v>0.23374364147455601</v>
      </c>
      <c r="BX708" s="17">
        <v>0.211348805343711</v>
      </c>
      <c r="BY708" s="17"/>
      <c r="BZ708" s="17">
        <v>0.26053135607176697</v>
      </c>
      <c r="CA708" s="17">
        <v>0.28190086037359702</v>
      </c>
      <c r="CB708" s="17">
        <v>0.25246194611824102</v>
      </c>
      <c r="CC708" s="17">
        <v>0.23290629765568299</v>
      </c>
      <c r="CD708" s="17">
        <v>0.20414481858653799</v>
      </c>
      <c r="CE708" s="17">
        <v>0.18306886217868801</v>
      </c>
      <c r="CF708" s="17">
        <v>0.13937053623699699</v>
      </c>
      <c r="CG708" s="17"/>
      <c r="CH708" s="17">
        <v>0.15571343447932001</v>
      </c>
      <c r="CI708" s="17">
        <v>0.16668695473592199</v>
      </c>
      <c r="CJ708" s="17">
        <v>0.25657677640861698</v>
      </c>
      <c r="CK708" s="17">
        <v>0.32228347200169799</v>
      </c>
      <c r="CL708" s="17">
        <v>0.21962799011763001</v>
      </c>
    </row>
    <row r="709" spans="2:90" x14ac:dyDescent="0.3">
      <c r="B709" t="s">
        <v>220</v>
      </c>
      <c r="C709" s="17">
        <v>0.46035257838552202</v>
      </c>
      <c r="D709" s="17">
        <v>0.459221791022768</v>
      </c>
      <c r="E709" s="17">
        <v>0.46319056105223799</v>
      </c>
      <c r="F709" s="17"/>
      <c r="G709" s="17">
        <v>0.293654060386566</v>
      </c>
      <c r="H709" s="17">
        <v>0.35215566687733502</v>
      </c>
      <c r="I709" s="17">
        <v>0.35420714324925301</v>
      </c>
      <c r="J709" s="17">
        <v>0.53243579372784</v>
      </c>
      <c r="K709" s="17">
        <v>0.55223826823873201</v>
      </c>
      <c r="L709" s="17">
        <v>0.62626515825533702</v>
      </c>
      <c r="M709" s="17"/>
      <c r="N709" s="17">
        <v>0.47160151181603499</v>
      </c>
      <c r="O709" s="17">
        <v>0.45878548063424601</v>
      </c>
      <c r="P709" s="17">
        <v>0.46692730062170401</v>
      </c>
      <c r="Q709" s="17">
        <v>0.444505435706053</v>
      </c>
      <c r="R709" s="17"/>
      <c r="S709" s="17">
        <v>0.358132385514357</v>
      </c>
      <c r="T709" s="17">
        <v>0.47585319238553297</v>
      </c>
      <c r="U709" s="17">
        <v>0.48190985386398399</v>
      </c>
      <c r="V709" s="17">
        <v>0.56282153981278404</v>
      </c>
      <c r="W709" s="17">
        <v>0.54721837217790703</v>
      </c>
      <c r="X709" s="17">
        <v>0.45385621149520999</v>
      </c>
      <c r="Y709" s="17">
        <v>0.44592234774336498</v>
      </c>
      <c r="Z709" s="17">
        <v>0.44891839221322899</v>
      </c>
      <c r="AA709" s="17">
        <v>0.481883183124382</v>
      </c>
      <c r="AB709" s="17">
        <v>0.46902399685429202</v>
      </c>
      <c r="AC709" s="17">
        <v>0.42798259211269202</v>
      </c>
      <c r="AD709" s="17">
        <v>0.325934154454673</v>
      </c>
      <c r="AE709" s="17"/>
      <c r="AF709" s="17">
        <v>0.491041413841521</v>
      </c>
      <c r="AG709" s="17">
        <v>0.476463342746414</v>
      </c>
      <c r="AH709" s="17">
        <v>0.396860203620364</v>
      </c>
      <c r="AI709" s="17"/>
      <c r="AJ709" s="17">
        <v>0.52918162956300696</v>
      </c>
      <c r="AK709" s="17">
        <v>0.42627024702732702</v>
      </c>
      <c r="AL709" s="17">
        <v>0.571779495264365</v>
      </c>
      <c r="AM709" s="17">
        <v>0.444253320950525</v>
      </c>
      <c r="AN709" s="17">
        <v>0.37920215368666998</v>
      </c>
      <c r="AO709" s="17"/>
      <c r="AP709" s="17">
        <v>0.40912577216441798</v>
      </c>
      <c r="AQ709" s="17">
        <v>0.48795051309873599</v>
      </c>
      <c r="AR709" s="17">
        <v>0.55953085789141699</v>
      </c>
      <c r="AS709" s="17">
        <v>0.462303471221929</v>
      </c>
      <c r="AT709" s="17">
        <v>0.39728139667238099</v>
      </c>
      <c r="AU709" s="17">
        <v>0.51441200162983802</v>
      </c>
      <c r="AV709" s="17"/>
      <c r="AW709" s="17">
        <v>0.344792942038114</v>
      </c>
      <c r="AX709" s="17">
        <v>0.27620803041516001</v>
      </c>
      <c r="AY709" s="17">
        <v>0.51813575451423399</v>
      </c>
      <c r="AZ709" s="17">
        <v>0.45827295277699998</v>
      </c>
      <c r="BA709" s="17">
        <v>0.44002397377251801</v>
      </c>
      <c r="BB709" s="17">
        <v>0.463591914180423</v>
      </c>
      <c r="BC709" s="17">
        <v>0.476609363780236</v>
      </c>
      <c r="BD709" s="17">
        <v>0.53896426058448899</v>
      </c>
      <c r="BE709" s="17">
        <v>0.511472829055998</v>
      </c>
      <c r="BF709" s="17">
        <v>0.45889166543631998</v>
      </c>
      <c r="BG709" s="17">
        <v>0.46223822706293999</v>
      </c>
      <c r="BH709" s="17">
        <v>0.49440744232445</v>
      </c>
      <c r="BI709" s="17">
        <v>0.54362031051114401</v>
      </c>
      <c r="BJ709" s="17">
        <v>0.46435330111036799</v>
      </c>
      <c r="BK709" s="17">
        <v>0.50203160238740496</v>
      </c>
      <c r="BL709" s="17">
        <v>0.30017956225508102</v>
      </c>
      <c r="BM709" s="17"/>
      <c r="BN709" s="17">
        <v>0.46475805368718698</v>
      </c>
      <c r="BO709" s="17">
        <v>0.45320350236804002</v>
      </c>
      <c r="BP709" s="17"/>
      <c r="BQ709" s="17">
        <v>0.42802717216414898</v>
      </c>
      <c r="BR709" s="17">
        <v>0.44408178673013199</v>
      </c>
      <c r="BS709" s="17"/>
      <c r="BT709" s="17">
        <v>0.32336688941257202</v>
      </c>
      <c r="BU709" s="17"/>
      <c r="BV709" s="17">
        <v>0.467802414880156</v>
      </c>
      <c r="BW709" s="17">
        <v>0.38808728358417499</v>
      </c>
      <c r="BX709" s="17">
        <v>0.48231223257797201</v>
      </c>
      <c r="BY709" s="17"/>
      <c r="BZ709" s="17">
        <v>0.32916177076386799</v>
      </c>
      <c r="CA709" s="17">
        <v>0.41548721153903601</v>
      </c>
      <c r="CB709" s="17">
        <v>0.48446535475339197</v>
      </c>
      <c r="CC709" s="17">
        <v>0.43496636123451099</v>
      </c>
      <c r="CD709" s="17">
        <v>0.51190967481375105</v>
      </c>
      <c r="CE709" s="17">
        <v>0.51050913698020595</v>
      </c>
      <c r="CF709" s="17">
        <v>0.43679109900892399</v>
      </c>
      <c r="CG709" s="17"/>
      <c r="CH709" s="17">
        <v>0.33683670198175297</v>
      </c>
      <c r="CI709" s="17">
        <v>0.53456168846393903</v>
      </c>
      <c r="CJ709" s="17">
        <v>0.49339226135145697</v>
      </c>
      <c r="CK709" s="17">
        <v>0.34188375666659399</v>
      </c>
      <c r="CL709" s="17">
        <v>0.23170664067670199</v>
      </c>
    </row>
    <row r="710" spans="2:90" x14ac:dyDescent="0.3">
      <c r="B710" t="s">
        <v>312</v>
      </c>
      <c r="C710" s="17">
        <v>0.13372863652228301</v>
      </c>
      <c r="D710" s="17">
        <v>0.15130006821542999</v>
      </c>
      <c r="E710" s="17">
        <v>0.117616102221278</v>
      </c>
      <c r="F710" s="17"/>
      <c r="G710" s="17">
        <v>0.223718834876939</v>
      </c>
      <c r="H710" s="17">
        <v>0.22794964167262199</v>
      </c>
      <c r="I710" s="17">
        <v>0.18204329448332501</v>
      </c>
      <c r="J710" s="17">
        <v>6.3659150150273403E-2</v>
      </c>
      <c r="K710" s="17">
        <v>6.4306380059555301E-2</v>
      </c>
      <c r="L710" s="17">
        <v>6.0845013672797203E-2</v>
      </c>
      <c r="M710" s="17"/>
      <c r="N710" s="17">
        <v>0.177639910639077</v>
      </c>
      <c r="O710" s="17">
        <v>0.14733776441513599</v>
      </c>
      <c r="P710" s="17">
        <v>0.116691098122658</v>
      </c>
      <c r="Q710" s="17">
        <v>8.8596328428490606E-2</v>
      </c>
      <c r="R710" s="17"/>
      <c r="S710" s="17">
        <v>0.213005148525205</v>
      </c>
      <c r="T710" s="17">
        <v>0.14158416377321101</v>
      </c>
      <c r="U710" s="17">
        <v>0.109233091024974</v>
      </c>
      <c r="V710" s="17">
        <v>0.106986940651388</v>
      </c>
      <c r="W710" s="17">
        <v>0.13826935211944899</v>
      </c>
      <c r="X710" s="17">
        <v>0.14392197388149899</v>
      </c>
      <c r="Y710" s="17">
        <v>7.7571303654470999E-2</v>
      </c>
      <c r="Z710" s="17">
        <v>9.6190567651870298E-2</v>
      </c>
      <c r="AA710" s="17">
        <v>0.104854197486744</v>
      </c>
      <c r="AB710" s="17">
        <v>0.110146176193125</v>
      </c>
      <c r="AC710" s="17">
        <v>0.15069241184638901</v>
      </c>
      <c r="AD710" s="17">
        <v>0.18127800299963301</v>
      </c>
      <c r="AE710" s="17"/>
      <c r="AF710" s="17">
        <v>7.9076817563972807E-2</v>
      </c>
      <c r="AG710" s="17">
        <v>0.147139852920536</v>
      </c>
      <c r="AH710" s="17">
        <v>0.17027481723954399</v>
      </c>
      <c r="AI710" s="17"/>
      <c r="AJ710" s="17">
        <v>0.137507435403594</v>
      </c>
      <c r="AK710" s="17">
        <v>0.19146142314682599</v>
      </c>
      <c r="AL710" s="17">
        <v>7.7653186231918706E-2</v>
      </c>
      <c r="AM710" s="17">
        <v>6.6184484587035297E-2</v>
      </c>
      <c r="AN710" s="17">
        <v>0.14712911179361801</v>
      </c>
      <c r="AO710" s="17"/>
      <c r="AP710" s="17">
        <v>0.21372809295487799</v>
      </c>
      <c r="AQ710" s="17">
        <v>0.144828971426856</v>
      </c>
      <c r="AR710" s="17">
        <v>9.2612836133673299E-2</v>
      </c>
      <c r="AS710" s="17">
        <v>8.1823636744564304E-2</v>
      </c>
      <c r="AT710" s="17">
        <v>0.15479033418892699</v>
      </c>
      <c r="AU710" s="17">
        <v>0.108482107787223</v>
      </c>
      <c r="AV710" s="17"/>
      <c r="AW710" s="17">
        <v>0.15416321531195001</v>
      </c>
      <c r="AX710" s="17">
        <v>0.12955526171154799</v>
      </c>
      <c r="AY710" s="17">
        <v>6.3460123569534094E-2</v>
      </c>
      <c r="AZ710" s="17">
        <v>9.2845650425480097E-2</v>
      </c>
      <c r="BA710" s="17">
        <v>0.141605015725282</v>
      </c>
      <c r="BB710" s="17">
        <v>0.10411098311485301</v>
      </c>
      <c r="BC710" s="17">
        <v>0.130804908257242</v>
      </c>
      <c r="BD710" s="17">
        <v>8.81087434136653E-2</v>
      </c>
      <c r="BE710" s="17">
        <v>0.115625016706511</v>
      </c>
      <c r="BF710" s="17">
        <v>0.152036100399109</v>
      </c>
      <c r="BG710" s="17">
        <v>0.15804793246771601</v>
      </c>
      <c r="BH710" s="17">
        <v>0.117514234476778</v>
      </c>
      <c r="BI710" s="17">
        <v>0.19267371295063701</v>
      </c>
      <c r="BJ710" s="17">
        <v>0.26818757213182698</v>
      </c>
      <c r="BK710" s="17">
        <v>0.121448881656329</v>
      </c>
      <c r="BL710" s="17">
        <v>0.28059876268960698</v>
      </c>
      <c r="BM710" s="17"/>
      <c r="BN710" s="17">
        <v>0.142381807904496</v>
      </c>
      <c r="BO710" s="17">
        <v>0.122856650815423</v>
      </c>
      <c r="BP710" s="17"/>
      <c r="BQ710" s="17">
        <v>0.21737031212388799</v>
      </c>
      <c r="BR710" s="17">
        <v>0.15690765296463899</v>
      </c>
      <c r="BS710" s="17"/>
      <c r="BT710" s="17">
        <v>0.25507361424528402</v>
      </c>
      <c r="BU710" s="17"/>
      <c r="BV710" s="17">
        <v>0.11712367134849901</v>
      </c>
      <c r="BW710" s="17">
        <v>0.186326373213686</v>
      </c>
      <c r="BX710" s="17">
        <v>0.12702659081055601</v>
      </c>
      <c r="BY710" s="17"/>
      <c r="BZ710" s="17">
        <v>7.61065118967066E-2</v>
      </c>
      <c r="CA710" s="17">
        <v>5.9514654964180097E-2</v>
      </c>
      <c r="CB710" s="17">
        <v>9.5879394810994001E-2</v>
      </c>
      <c r="CC710" s="17">
        <v>0.15293205678090399</v>
      </c>
      <c r="CD710" s="17">
        <v>0.15390812314267299</v>
      </c>
      <c r="CE710" s="17">
        <v>0.20429080111728701</v>
      </c>
      <c r="CF710" s="17">
        <v>0.223740669510507</v>
      </c>
      <c r="CG710" s="17"/>
      <c r="CH710" s="17">
        <v>0.26952276000936398</v>
      </c>
      <c r="CI710" s="17">
        <v>0.16130910235927601</v>
      </c>
      <c r="CJ710" s="17">
        <v>0.107464384375655</v>
      </c>
      <c r="CK710" s="17">
        <v>6.7217075701751797E-2</v>
      </c>
      <c r="CL710" s="17">
        <v>4.6398130653239E-2</v>
      </c>
    </row>
    <row r="711" spans="2:90" x14ac:dyDescent="0.3">
      <c r="B711" t="s">
        <v>313</v>
      </c>
      <c r="C711" s="17">
        <v>7.7304718702425695E-2</v>
      </c>
      <c r="D711" s="17">
        <v>8.5784704937057504E-2</v>
      </c>
      <c r="E711" s="17">
        <v>6.8598649283057297E-2</v>
      </c>
      <c r="F711" s="17"/>
      <c r="G711" s="17">
        <v>0.13783176672051101</v>
      </c>
      <c r="H711" s="17">
        <v>0.17483688641415199</v>
      </c>
      <c r="I711" s="17">
        <v>9.3801337891688596E-2</v>
      </c>
      <c r="J711" s="17">
        <v>4.3550720755215197E-2</v>
      </c>
      <c r="K711" s="17">
        <v>1.40353052570267E-2</v>
      </c>
      <c r="L711" s="17">
        <v>1.37398938294444E-2</v>
      </c>
      <c r="M711" s="17"/>
      <c r="N711" s="17">
        <v>0.124204584639227</v>
      </c>
      <c r="O711" s="17">
        <v>4.9285863947094499E-2</v>
      </c>
      <c r="P711" s="17">
        <v>5.7189475159813097E-2</v>
      </c>
      <c r="Q711" s="17">
        <v>7.2445594674905495E-2</v>
      </c>
      <c r="R711" s="17"/>
      <c r="S711" s="17">
        <v>0.140188091788188</v>
      </c>
      <c r="T711" s="17">
        <v>4.8744899320150401E-2</v>
      </c>
      <c r="U711" s="17">
        <v>4.7193974847260498E-2</v>
      </c>
      <c r="V711" s="17">
        <v>5.5554956557955698E-2</v>
      </c>
      <c r="W711" s="17">
        <v>2.7469500728713601E-2</v>
      </c>
      <c r="X711" s="17">
        <v>6.0821482220374298E-2</v>
      </c>
      <c r="Y711" s="17">
        <v>0.11260761639858401</v>
      </c>
      <c r="Z711" s="17">
        <v>9.7854205247005097E-2</v>
      </c>
      <c r="AA711" s="17">
        <v>9.5712725984181804E-2</v>
      </c>
      <c r="AB711" s="17">
        <v>6.4393326424442995E-2</v>
      </c>
      <c r="AC711" s="17">
        <v>6.59035096603236E-2</v>
      </c>
      <c r="AD711" s="17">
        <v>8.6709481880925102E-2</v>
      </c>
      <c r="AE711" s="17"/>
      <c r="AF711" s="17">
        <v>4.8811750140991803E-2</v>
      </c>
      <c r="AG711" s="17">
        <v>8.4554347684621903E-2</v>
      </c>
      <c r="AH711" s="17">
        <v>0.107659866781924</v>
      </c>
      <c r="AI711" s="17"/>
      <c r="AJ711" s="17">
        <v>5.3282647564831601E-2</v>
      </c>
      <c r="AK711" s="17">
        <v>9.6136255355603994E-2</v>
      </c>
      <c r="AL711" s="17">
        <v>5.9508046707403797E-2</v>
      </c>
      <c r="AM711" s="17">
        <v>7.4291829184974303E-2</v>
      </c>
      <c r="AN711" s="17">
        <v>8.5458879819807695E-2</v>
      </c>
      <c r="AO711" s="17"/>
      <c r="AP711" s="17">
        <v>0.12144841540196601</v>
      </c>
      <c r="AQ711" s="17">
        <v>7.7435984572720398E-2</v>
      </c>
      <c r="AR711" s="17">
        <v>6.3659042036379204E-2</v>
      </c>
      <c r="AS711" s="17">
        <v>6.1475432349495297E-2</v>
      </c>
      <c r="AT711" s="17">
        <v>7.0006878932353397E-2</v>
      </c>
      <c r="AU711" s="17">
        <v>1.44716591090501E-2</v>
      </c>
      <c r="AV711" s="17"/>
      <c r="AW711" s="17">
        <v>0</v>
      </c>
      <c r="AX711" s="17">
        <v>0.18515125328024801</v>
      </c>
      <c r="AY711" s="17">
        <v>5.3989113865076703E-2</v>
      </c>
      <c r="AZ711" s="17">
        <v>4.5188603674283498E-2</v>
      </c>
      <c r="BA711" s="17">
        <v>5.6338230065955099E-2</v>
      </c>
      <c r="BB711" s="17">
        <v>6.0686871505971698E-2</v>
      </c>
      <c r="BC711" s="17">
        <v>6.5268491991420499E-2</v>
      </c>
      <c r="BD711" s="17">
        <v>4.4386925345737502E-2</v>
      </c>
      <c r="BE711" s="17">
        <v>8.7516256816021903E-2</v>
      </c>
      <c r="BF711" s="17">
        <v>7.6159693586328597E-2</v>
      </c>
      <c r="BG711" s="17">
        <v>5.4591998943166201E-2</v>
      </c>
      <c r="BH711" s="17">
        <v>9.7673687492759995E-2</v>
      </c>
      <c r="BI711" s="17">
        <v>5.9799513182604201E-2</v>
      </c>
      <c r="BJ711" s="17">
        <v>6.30154621429527E-2</v>
      </c>
      <c r="BK711" s="17">
        <v>0.102223400403607</v>
      </c>
      <c r="BL711" s="17">
        <v>0.24563381930798101</v>
      </c>
      <c r="BM711" s="17"/>
      <c r="BN711" s="17">
        <v>8.0142079541499003E-2</v>
      </c>
      <c r="BO711" s="17">
        <v>7.3397161922606799E-2</v>
      </c>
      <c r="BP711" s="17"/>
      <c r="BQ711" s="17">
        <v>0.11828270820691</v>
      </c>
      <c r="BR711" s="17">
        <v>6.5733509019567496E-2</v>
      </c>
      <c r="BS711" s="17"/>
      <c r="BT711" s="17">
        <v>0.146140566328994</v>
      </c>
      <c r="BU711" s="17"/>
      <c r="BV711" s="17">
        <v>6.96823077586365E-2</v>
      </c>
      <c r="BW711" s="17">
        <v>9.7867206427786499E-2</v>
      </c>
      <c r="BX711" s="17">
        <v>7.1852098905204095E-2</v>
      </c>
      <c r="BY711" s="17"/>
      <c r="BZ711" s="17">
        <v>9.2834286653022402E-2</v>
      </c>
      <c r="CA711" s="17">
        <v>6.97904508874055E-2</v>
      </c>
      <c r="CB711" s="17">
        <v>6.5079626268349594E-2</v>
      </c>
      <c r="CC711" s="17">
        <v>6.5719984382651198E-2</v>
      </c>
      <c r="CD711" s="17">
        <v>6.5590802943306395E-2</v>
      </c>
      <c r="CE711" s="17">
        <v>6.9906614294172997E-2</v>
      </c>
      <c r="CF711" s="17">
        <v>0.16185773265756501</v>
      </c>
      <c r="CG711" s="17"/>
      <c r="CH711" s="17">
        <v>0.18875516745972801</v>
      </c>
      <c r="CI711" s="17">
        <v>7.2184676590396596E-2</v>
      </c>
      <c r="CJ711" s="17">
        <v>5.4865266330480097E-2</v>
      </c>
      <c r="CK711" s="17">
        <v>5.4283058320658398E-2</v>
      </c>
      <c r="CL711" s="17">
        <v>0.14859413150950401</v>
      </c>
    </row>
    <row r="712" spans="2:90" x14ac:dyDescent="0.3">
      <c r="B712" t="s">
        <v>223</v>
      </c>
      <c r="C712" s="17">
        <v>1.0255061457666701E-2</v>
      </c>
      <c r="D712" s="17">
        <v>1.1649402836409899E-2</v>
      </c>
      <c r="E712" s="17">
        <v>8.9736602403590604E-3</v>
      </c>
      <c r="F712" s="17"/>
      <c r="G712" s="17">
        <v>2.97674243710431E-2</v>
      </c>
      <c r="H712" s="17">
        <v>9.5422095794588796E-3</v>
      </c>
      <c r="I712" s="17">
        <v>1.7648981969385399E-2</v>
      </c>
      <c r="J712" s="17">
        <v>5.62202821997905E-3</v>
      </c>
      <c r="K712" s="17">
        <v>3.6676189851934998E-3</v>
      </c>
      <c r="L712" s="17">
        <v>0</v>
      </c>
      <c r="M712" s="17"/>
      <c r="N712" s="17">
        <v>1.2363701194943901E-2</v>
      </c>
      <c r="O712" s="17">
        <v>1.5307551333332701E-2</v>
      </c>
      <c r="P712" s="17">
        <v>2.3471848817227998E-3</v>
      </c>
      <c r="Q712" s="17">
        <v>9.7989453313478796E-3</v>
      </c>
      <c r="R712" s="17"/>
      <c r="S712" s="17">
        <v>1.7486307635631401E-2</v>
      </c>
      <c r="T712" s="17">
        <v>7.1486490957987396E-3</v>
      </c>
      <c r="U712" s="17">
        <v>6.6177791641988896E-3</v>
      </c>
      <c r="V712" s="17">
        <v>5.7241695384351197E-3</v>
      </c>
      <c r="W712" s="17">
        <v>0</v>
      </c>
      <c r="X712" s="17">
        <v>2.2230185695072999E-2</v>
      </c>
      <c r="Y712" s="17">
        <v>2.2237533468026201E-2</v>
      </c>
      <c r="Z712" s="17">
        <v>0</v>
      </c>
      <c r="AA712" s="17">
        <v>1.38205670182716E-2</v>
      </c>
      <c r="AB712" s="17">
        <v>0</v>
      </c>
      <c r="AC712" s="17">
        <v>1.05836817947394E-2</v>
      </c>
      <c r="AD712" s="17">
        <v>0</v>
      </c>
      <c r="AE712" s="17"/>
      <c r="AF712" s="17">
        <v>9.7757047211604192E-3</v>
      </c>
      <c r="AG712" s="17">
        <v>1.12780191186662E-2</v>
      </c>
      <c r="AH712" s="17">
        <v>1.34399754384652E-2</v>
      </c>
      <c r="AI712" s="17"/>
      <c r="AJ712" s="17">
        <v>9.3166474177923293E-3</v>
      </c>
      <c r="AK712" s="17">
        <v>1.37004260101533E-2</v>
      </c>
      <c r="AL712" s="17">
        <v>6.5641230469614701E-3</v>
      </c>
      <c r="AM712" s="17">
        <v>8.7064686542931008E-3</v>
      </c>
      <c r="AN712" s="17">
        <v>0</v>
      </c>
      <c r="AO712" s="17"/>
      <c r="AP712" s="17">
        <v>1.4379725292558401E-2</v>
      </c>
      <c r="AQ712" s="17">
        <v>8.8971648841534006E-3</v>
      </c>
      <c r="AR712" s="17">
        <v>5.8503410884046996E-3</v>
      </c>
      <c r="AS712" s="17">
        <v>6.2217780998311302E-3</v>
      </c>
      <c r="AT712" s="17">
        <v>1.8781369651204E-2</v>
      </c>
      <c r="AU712" s="17">
        <v>5.0634541617013496E-3</v>
      </c>
      <c r="AV712" s="17"/>
      <c r="AW712" s="17">
        <v>0</v>
      </c>
      <c r="AX712" s="17">
        <v>3.2146955450516497E-2</v>
      </c>
      <c r="AY712" s="17">
        <v>0</v>
      </c>
      <c r="AZ712" s="17">
        <v>2.5614367002465301E-2</v>
      </c>
      <c r="BA712" s="17">
        <v>4.8148056384045004E-3</v>
      </c>
      <c r="BB712" s="17">
        <v>5.0455310188354504E-3</v>
      </c>
      <c r="BC712" s="17">
        <v>1.6417570448435101E-2</v>
      </c>
      <c r="BD712" s="17">
        <v>1.2353340627611399E-2</v>
      </c>
      <c r="BE712" s="17">
        <v>0</v>
      </c>
      <c r="BF712" s="17">
        <v>0</v>
      </c>
      <c r="BG712" s="17">
        <v>1.3059825222472E-2</v>
      </c>
      <c r="BH712" s="17">
        <v>9.9485864133175908E-3</v>
      </c>
      <c r="BI712" s="17">
        <v>1.22408244995699E-2</v>
      </c>
      <c r="BJ712" s="17">
        <v>0</v>
      </c>
      <c r="BK712" s="17">
        <v>0</v>
      </c>
      <c r="BL712" s="17">
        <v>6.4882173063476696E-3</v>
      </c>
      <c r="BM712" s="17"/>
      <c r="BN712" s="17">
        <v>8.5122648727911192E-3</v>
      </c>
      <c r="BO712" s="17">
        <v>1.2811732259205601E-2</v>
      </c>
      <c r="BP712" s="17"/>
      <c r="BQ712" s="17">
        <v>1.36841839321726E-2</v>
      </c>
      <c r="BR712" s="17">
        <v>1.3356204732796299E-2</v>
      </c>
      <c r="BS712" s="17"/>
      <c r="BT712" s="17">
        <v>1.15283157496321E-2</v>
      </c>
      <c r="BU712" s="17"/>
      <c r="BV712" s="17">
        <v>2.0182657191144902E-2</v>
      </c>
      <c r="BW712" s="17">
        <v>0</v>
      </c>
      <c r="BX712" s="17">
        <v>7.0543085524162902E-3</v>
      </c>
      <c r="BY712" s="17"/>
      <c r="BZ712" s="17">
        <v>1.04552402230641E-2</v>
      </c>
      <c r="CA712" s="17">
        <v>3.5718295986984601E-3</v>
      </c>
      <c r="CB712" s="17">
        <v>4.1518524703447798E-3</v>
      </c>
      <c r="CC712" s="17">
        <v>2.85431685842964E-2</v>
      </c>
      <c r="CD712" s="17">
        <v>1.1548656904594E-2</v>
      </c>
      <c r="CE712" s="17">
        <v>3.9917336027691904E-3</v>
      </c>
      <c r="CF712" s="17">
        <v>0</v>
      </c>
      <c r="CG712" s="17"/>
      <c r="CH712" s="17">
        <v>5.4447048858436804E-3</v>
      </c>
      <c r="CI712" s="17">
        <v>1.3361930305356999E-2</v>
      </c>
      <c r="CJ712" s="17">
        <v>9.4721540465440707E-3</v>
      </c>
      <c r="CK712" s="17">
        <v>7.1271607098659503E-3</v>
      </c>
      <c r="CL712" s="17">
        <v>1.2583106155650101E-2</v>
      </c>
    </row>
    <row r="713" spans="2:90" x14ac:dyDescent="0.3">
      <c r="B713" t="s">
        <v>118</v>
      </c>
      <c r="C713" s="17">
        <v>1.9191933673626701E-2</v>
      </c>
      <c r="D713" s="17">
        <v>1.6001752965482601E-2</v>
      </c>
      <c r="E713" s="17">
        <v>2.2461839897487901E-2</v>
      </c>
      <c r="F713" s="17"/>
      <c r="G713" s="17">
        <v>5.7078204661449798E-2</v>
      </c>
      <c r="H713" s="17">
        <v>2.1090216476756001E-2</v>
      </c>
      <c r="I713" s="17">
        <v>1.7628671408628501E-2</v>
      </c>
      <c r="J713" s="17">
        <v>1.61014808712816E-2</v>
      </c>
      <c r="K713" s="17">
        <v>6.9017485701385797E-3</v>
      </c>
      <c r="L713" s="17">
        <v>4.5057713840118401E-3</v>
      </c>
      <c r="M713" s="17"/>
      <c r="N713" s="17">
        <v>1.7577271290486099E-2</v>
      </c>
      <c r="O713" s="17">
        <v>1.8172670714605699E-2</v>
      </c>
      <c r="P713" s="17">
        <v>1.77864696349396E-2</v>
      </c>
      <c r="Q713" s="17">
        <v>2.3419262364896901E-2</v>
      </c>
      <c r="R713" s="17"/>
      <c r="S713" s="17">
        <v>1.73095451309263E-2</v>
      </c>
      <c r="T713" s="17">
        <v>2.07112960695554E-2</v>
      </c>
      <c r="U713" s="17">
        <v>2.8530402348851399E-2</v>
      </c>
      <c r="V713" s="17">
        <v>5.2316439085509699E-3</v>
      </c>
      <c r="W713" s="17">
        <v>1.33836211855219E-2</v>
      </c>
      <c r="X713" s="17">
        <v>2.6557752619169799E-2</v>
      </c>
      <c r="Y713" s="17">
        <v>5.4315718477003696E-3</v>
      </c>
      <c r="Z713" s="17">
        <v>0</v>
      </c>
      <c r="AA713" s="17">
        <v>9.8809621370242306E-3</v>
      </c>
      <c r="AB713" s="17">
        <v>5.56719272627288E-2</v>
      </c>
      <c r="AC713" s="17">
        <v>1.96024462691958E-2</v>
      </c>
      <c r="AD713" s="17">
        <v>1.6278114914823599E-2</v>
      </c>
      <c r="AE713" s="17"/>
      <c r="AF713" s="17">
        <v>1.27808091126448E-2</v>
      </c>
      <c r="AG713" s="17">
        <v>1.6544982196374802E-2</v>
      </c>
      <c r="AH713" s="17">
        <v>2.1914704473225299E-2</v>
      </c>
      <c r="AI713" s="17"/>
      <c r="AJ713" s="17">
        <v>2.74146452995481E-3</v>
      </c>
      <c r="AK713" s="17">
        <v>1.6116049034621899E-2</v>
      </c>
      <c r="AL713" s="17">
        <v>6.5607587261332402E-3</v>
      </c>
      <c r="AM713" s="17">
        <v>2.6299905485162499E-2</v>
      </c>
      <c r="AN713" s="17">
        <v>1.7601918491355902E-2</v>
      </c>
      <c r="AO713" s="17"/>
      <c r="AP713" s="17">
        <v>1.4152856155854401E-2</v>
      </c>
      <c r="AQ713" s="17">
        <v>8.9415197531254806E-3</v>
      </c>
      <c r="AR713" s="17">
        <v>1.19204720912731E-2</v>
      </c>
      <c r="AS713" s="17">
        <v>1.6061305761012602E-2</v>
      </c>
      <c r="AT713" s="17">
        <v>5.0324253603583197E-2</v>
      </c>
      <c r="AU713" s="17">
        <v>3.0177898538008899E-2</v>
      </c>
      <c r="AV713" s="17"/>
      <c r="AW713" s="17">
        <v>5.0365447551421E-2</v>
      </c>
      <c r="AX713" s="17">
        <v>3.3365862084120297E-2</v>
      </c>
      <c r="AY713" s="17">
        <v>5.62381544346406E-2</v>
      </c>
      <c r="AZ713" s="17">
        <v>2.4722701009715301E-2</v>
      </c>
      <c r="BA713" s="17">
        <v>4.0408058170643404E-3</v>
      </c>
      <c r="BB713" s="17">
        <v>2.1505581779171199E-2</v>
      </c>
      <c r="BC713" s="17">
        <v>0</v>
      </c>
      <c r="BD713" s="17">
        <v>6.3317256825253599E-3</v>
      </c>
      <c r="BE713" s="17">
        <v>2.4269882485657798E-2</v>
      </c>
      <c r="BF713" s="17">
        <v>0</v>
      </c>
      <c r="BG713" s="17">
        <v>6.6115944640630303E-3</v>
      </c>
      <c r="BH713" s="17">
        <v>2.9394660534935401E-2</v>
      </c>
      <c r="BI713" s="17">
        <v>2.05707562506669E-2</v>
      </c>
      <c r="BJ713" s="17">
        <v>0</v>
      </c>
      <c r="BK713" s="17">
        <v>0</v>
      </c>
      <c r="BL713" s="17">
        <v>1.7275094066093101E-2</v>
      </c>
      <c r="BM713" s="17"/>
      <c r="BN713" s="17">
        <v>1.0020134682023001E-2</v>
      </c>
      <c r="BO713" s="17">
        <v>3.21424448158062E-2</v>
      </c>
      <c r="BP713" s="17"/>
      <c r="BQ713" s="17">
        <v>1.34136537984737E-2</v>
      </c>
      <c r="BR713" s="17">
        <v>1.2523531454963099E-2</v>
      </c>
      <c r="BS713" s="17"/>
      <c r="BT713" s="17">
        <v>7.6887690475169503E-3</v>
      </c>
      <c r="BU713" s="17"/>
      <c r="BV713" s="17">
        <v>3.2552173714166403E-2</v>
      </c>
      <c r="BW713" s="17">
        <v>3.4939893914789397E-2</v>
      </c>
      <c r="BX713" s="17">
        <v>8.9742872015238905E-3</v>
      </c>
      <c r="BY713" s="17"/>
      <c r="BZ713" s="17">
        <v>3.1455042024188397E-2</v>
      </c>
      <c r="CA713" s="17">
        <v>2.8600801988421898E-2</v>
      </c>
      <c r="CB713" s="17">
        <v>1.4092843194826499E-2</v>
      </c>
      <c r="CC713" s="17">
        <v>4.3813177141640404E-3</v>
      </c>
      <c r="CD713" s="17">
        <v>1.8600744338073998E-2</v>
      </c>
      <c r="CE713" s="17">
        <v>0</v>
      </c>
      <c r="CF713" s="17">
        <v>1.35562298890144E-2</v>
      </c>
      <c r="CG713" s="17"/>
      <c r="CH713" s="17">
        <v>1.2375963401930401E-2</v>
      </c>
      <c r="CI713" s="17">
        <v>1.8850937345827799E-2</v>
      </c>
      <c r="CJ713" s="17">
        <v>2.0828952262458001E-2</v>
      </c>
      <c r="CK713" s="17">
        <v>2.2439146978785698E-2</v>
      </c>
      <c r="CL713" s="17">
        <v>1.1282464297713801E-2</v>
      </c>
    </row>
    <row r="714" spans="2:90" x14ac:dyDescent="0.3">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row>
    <row r="715" spans="2:90" x14ac:dyDescent="0.3">
      <c r="B715" s="6" t="s">
        <v>322</v>
      </c>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row>
    <row r="716" spans="2:90" x14ac:dyDescent="0.3">
      <c r="B716" s="24" t="s">
        <v>110</v>
      </c>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row>
    <row r="717" spans="2:90" x14ac:dyDescent="0.3">
      <c r="B717" t="s">
        <v>310</v>
      </c>
      <c r="C717" s="17">
        <v>6.24949783360794E-2</v>
      </c>
      <c r="D717" s="17">
        <v>6.6559395254972301E-2</v>
      </c>
      <c r="E717" s="17">
        <v>5.8078663061440397E-2</v>
      </c>
      <c r="F717" s="17"/>
      <c r="G717" s="17">
        <v>7.4061301805116497E-2</v>
      </c>
      <c r="H717" s="17">
        <v>6.4577538119135802E-2</v>
      </c>
      <c r="I717" s="17">
        <v>8.1345683865993501E-2</v>
      </c>
      <c r="J717" s="17">
        <v>5.2701703552480501E-2</v>
      </c>
      <c r="K717" s="17">
        <v>7.5625969170029797E-2</v>
      </c>
      <c r="L717" s="17">
        <v>3.6814366332328402E-2</v>
      </c>
      <c r="M717" s="17"/>
      <c r="N717" s="17">
        <v>4.2289430067770202E-2</v>
      </c>
      <c r="O717" s="17">
        <v>5.9924193029326098E-2</v>
      </c>
      <c r="P717" s="17">
        <v>7.1649669508932701E-2</v>
      </c>
      <c r="Q717" s="17">
        <v>7.7451674437329004E-2</v>
      </c>
      <c r="R717" s="17"/>
      <c r="S717" s="17">
        <v>5.9193671594376197E-2</v>
      </c>
      <c r="T717" s="17">
        <v>6.2539777729023693E-2</v>
      </c>
      <c r="U717" s="17">
        <v>5.3210754931174803E-2</v>
      </c>
      <c r="V717" s="17">
        <v>3.3762811980823801E-2</v>
      </c>
      <c r="W717" s="17">
        <v>4.0192961427408101E-2</v>
      </c>
      <c r="X717" s="17">
        <v>6.3742592127526101E-2</v>
      </c>
      <c r="Y717" s="17">
        <v>6.3823180006111202E-2</v>
      </c>
      <c r="Z717" s="17">
        <v>7.4272475350685194E-2</v>
      </c>
      <c r="AA717" s="17">
        <v>9.8863838210261207E-2</v>
      </c>
      <c r="AB717" s="17">
        <v>4.09324027258142E-2</v>
      </c>
      <c r="AC717" s="17">
        <v>0.100659808406784</v>
      </c>
      <c r="AD717" s="17">
        <v>8.4899895364331998E-2</v>
      </c>
      <c r="AE717" s="17"/>
      <c r="AF717" s="17">
        <v>7.2335298538542703E-2</v>
      </c>
      <c r="AG717" s="17">
        <v>6.1048175897754603E-2</v>
      </c>
      <c r="AH717" s="17">
        <v>3.8017021119588199E-2</v>
      </c>
      <c r="AI717" s="17"/>
      <c r="AJ717" s="17">
        <v>5.40128113353818E-2</v>
      </c>
      <c r="AK717" s="17">
        <v>6.2913843975799896E-2</v>
      </c>
      <c r="AL717" s="17">
        <v>5.0113837923036697E-2</v>
      </c>
      <c r="AM717" s="17">
        <v>9.1560454682913697E-2</v>
      </c>
      <c r="AN717" s="17">
        <v>5.1365970953963599E-2</v>
      </c>
      <c r="AO717" s="17"/>
      <c r="AP717" s="17">
        <v>5.26351744019425E-2</v>
      </c>
      <c r="AQ717" s="17">
        <v>5.6002240485219901E-2</v>
      </c>
      <c r="AR717" s="17">
        <v>3.8485889319508602E-2</v>
      </c>
      <c r="AS717" s="17">
        <v>9.5050297064278297E-2</v>
      </c>
      <c r="AT717" s="17">
        <v>7.9206636842554107E-2</v>
      </c>
      <c r="AU717" s="17">
        <v>3.2082014191721998E-2</v>
      </c>
      <c r="AV717" s="17"/>
      <c r="AW717" s="17">
        <v>0.10060646825628999</v>
      </c>
      <c r="AX717" s="17">
        <v>0.13928126452615799</v>
      </c>
      <c r="AY717" s="17">
        <v>7.2934582718982094E-2</v>
      </c>
      <c r="AZ717" s="17">
        <v>8.5352360146247405E-2</v>
      </c>
      <c r="BA717" s="17">
        <v>7.5152286442050895E-2</v>
      </c>
      <c r="BB717" s="17">
        <v>4.7659053833259399E-2</v>
      </c>
      <c r="BC717" s="17">
        <v>8.5364532904981694E-2</v>
      </c>
      <c r="BD717" s="17">
        <v>4.59645141696121E-2</v>
      </c>
      <c r="BE717" s="17">
        <v>7.9263377808109797E-2</v>
      </c>
      <c r="BF717" s="17">
        <v>5.2005288221246601E-2</v>
      </c>
      <c r="BG717" s="17">
        <v>4.24218690128325E-2</v>
      </c>
      <c r="BH717" s="17">
        <v>3.7073325463885101E-2</v>
      </c>
      <c r="BI717" s="17">
        <v>1.2042630764478601E-2</v>
      </c>
      <c r="BJ717" s="17">
        <v>6.8477547306367001E-2</v>
      </c>
      <c r="BK717" s="17">
        <v>3.9304113128578302E-2</v>
      </c>
      <c r="BL717" s="17">
        <v>4.6319712820318999E-2</v>
      </c>
      <c r="BM717" s="17"/>
      <c r="BN717" s="17">
        <v>6.0928999596221799E-2</v>
      </c>
      <c r="BO717" s="17">
        <v>6.45156328127309E-2</v>
      </c>
      <c r="BP717" s="17"/>
      <c r="BQ717" s="17">
        <v>4.7230527376781302E-2</v>
      </c>
      <c r="BR717" s="17">
        <v>0.100932695447201</v>
      </c>
      <c r="BS717" s="17"/>
      <c r="BT717" s="17">
        <v>8.29951637774307E-2</v>
      </c>
      <c r="BU717" s="17"/>
      <c r="BV717" s="17">
        <v>6.0673223361947401E-2</v>
      </c>
      <c r="BW717" s="17">
        <v>5.12998927720087E-2</v>
      </c>
      <c r="BX717" s="17">
        <v>6.5981060224790999E-2</v>
      </c>
      <c r="BY717" s="17"/>
      <c r="BZ717" s="17">
        <v>0.13045227551809199</v>
      </c>
      <c r="CA717" s="17">
        <v>0.10758396871477</v>
      </c>
      <c r="CB717" s="17">
        <v>6.2207823899854603E-2</v>
      </c>
      <c r="CC717" s="17">
        <v>8.1158220432666794E-2</v>
      </c>
      <c r="CD717" s="17">
        <v>2.7780293476100601E-2</v>
      </c>
      <c r="CE717" s="17">
        <v>4.0639215733859403E-2</v>
      </c>
      <c r="CF717" s="17">
        <v>2.50548419425605E-2</v>
      </c>
      <c r="CG717" s="17"/>
      <c r="CH717" s="17">
        <v>7.5391420184545102E-2</v>
      </c>
      <c r="CI717" s="17">
        <v>2.9136851677025701E-2</v>
      </c>
      <c r="CJ717" s="17">
        <v>5.0268443819655902E-2</v>
      </c>
      <c r="CK717" s="17">
        <v>0.12922970159241801</v>
      </c>
      <c r="CL717" s="17">
        <v>0.19281582415460999</v>
      </c>
    </row>
    <row r="718" spans="2:90" x14ac:dyDescent="0.3">
      <c r="B718" t="s">
        <v>311</v>
      </c>
      <c r="C718" s="17">
        <v>0.201950082486727</v>
      </c>
      <c r="D718" s="17">
        <v>0.18846045049916399</v>
      </c>
      <c r="E718" s="17">
        <v>0.21462489059203199</v>
      </c>
      <c r="F718" s="17"/>
      <c r="G718" s="17">
        <v>0.183650370682888</v>
      </c>
      <c r="H718" s="17">
        <v>0.21041611913501099</v>
      </c>
      <c r="I718" s="17">
        <v>0.21696549447594701</v>
      </c>
      <c r="J718" s="17">
        <v>0.20327046251591299</v>
      </c>
      <c r="K718" s="17">
        <v>0.20421437460476799</v>
      </c>
      <c r="L718" s="17">
        <v>0.19230350445856501</v>
      </c>
      <c r="M718" s="17"/>
      <c r="N718" s="17">
        <v>0.18570681098877601</v>
      </c>
      <c r="O718" s="17">
        <v>0.213526069057521</v>
      </c>
      <c r="P718" s="17">
        <v>0.22572617718086499</v>
      </c>
      <c r="Q718" s="17">
        <v>0.18854099259505999</v>
      </c>
      <c r="R718" s="17"/>
      <c r="S718" s="17">
        <v>0.201597230522821</v>
      </c>
      <c r="T718" s="17">
        <v>0.19221915891791999</v>
      </c>
      <c r="U718" s="17">
        <v>0.240198970428599</v>
      </c>
      <c r="V718" s="17">
        <v>0.159059966558069</v>
      </c>
      <c r="W718" s="17">
        <v>0.22721186157832099</v>
      </c>
      <c r="X718" s="17">
        <v>0.210631537845587</v>
      </c>
      <c r="Y718" s="17">
        <v>0.185550888472997</v>
      </c>
      <c r="Z718" s="17">
        <v>0.19189978688457099</v>
      </c>
      <c r="AA718" s="17">
        <v>0.192739131739806</v>
      </c>
      <c r="AB718" s="17">
        <v>0.210145873591911</v>
      </c>
      <c r="AC718" s="17">
        <v>0.24037887156624599</v>
      </c>
      <c r="AD718" s="17">
        <v>0.190034841049567</v>
      </c>
      <c r="AE718" s="17"/>
      <c r="AF718" s="17">
        <v>0.21354700336858301</v>
      </c>
      <c r="AG718" s="17">
        <v>0.19635860345529699</v>
      </c>
      <c r="AH718" s="17">
        <v>0.161978959694731</v>
      </c>
      <c r="AI718" s="17"/>
      <c r="AJ718" s="17">
        <v>0.20358276752625001</v>
      </c>
      <c r="AK718" s="17">
        <v>0.18743444924179201</v>
      </c>
      <c r="AL718" s="17">
        <v>0.22748840305877499</v>
      </c>
      <c r="AM718" s="17">
        <v>0.22395659186366701</v>
      </c>
      <c r="AN718" s="17">
        <v>0.19704747493972799</v>
      </c>
      <c r="AO718" s="17"/>
      <c r="AP718" s="17">
        <v>0.16523445336053999</v>
      </c>
      <c r="AQ718" s="17">
        <v>0.17248995847917101</v>
      </c>
      <c r="AR718" s="17">
        <v>0.218962903211747</v>
      </c>
      <c r="AS718" s="17">
        <v>0.24505123537194701</v>
      </c>
      <c r="AT718" s="17">
        <v>0.21360586132300999</v>
      </c>
      <c r="AU718" s="17">
        <v>0.23012003004392101</v>
      </c>
      <c r="AV718" s="17"/>
      <c r="AW718" s="17">
        <v>0.31136294031214301</v>
      </c>
      <c r="AX718" s="17">
        <v>0.155856247908392</v>
      </c>
      <c r="AY718" s="17">
        <v>0.18752356527233399</v>
      </c>
      <c r="AZ718" s="17">
        <v>0.196680603212255</v>
      </c>
      <c r="BA718" s="17">
        <v>0.18730761783821401</v>
      </c>
      <c r="BB718" s="17">
        <v>0.21630828193498899</v>
      </c>
      <c r="BC718" s="17">
        <v>0.22249020252307899</v>
      </c>
      <c r="BD718" s="17">
        <v>0.19727477027676901</v>
      </c>
      <c r="BE718" s="17">
        <v>0.208483726176558</v>
      </c>
      <c r="BF718" s="17">
        <v>0.18632262137653499</v>
      </c>
      <c r="BG718" s="17">
        <v>0.29237787004232402</v>
      </c>
      <c r="BH718" s="17">
        <v>0.173685773196527</v>
      </c>
      <c r="BI718" s="17">
        <v>0.22699945666754501</v>
      </c>
      <c r="BJ718" s="17">
        <v>0.16170725388631399</v>
      </c>
      <c r="BK718" s="17">
        <v>0.31126520942917801</v>
      </c>
      <c r="BL718" s="17">
        <v>0.118302837383891</v>
      </c>
      <c r="BM718" s="17"/>
      <c r="BN718" s="17">
        <v>0.194812351589781</v>
      </c>
      <c r="BO718" s="17">
        <v>0.21354480315659299</v>
      </c>
      <c r="BP718" s="17"/>
      <c r="BQ718" s="17">
        <v>0.15806155004283501</v>
      </c>
      <c r="BR718" s="17">
        <v>0.22796119835126999</v>
      </c>
      <c r="BS718" s="17"/>
      <c r="BT718" s="17">
        <v>0.19168954786974399</v>
      </c>
      <c r="BU718" s="17"/>
      <c r="BV718" s="17">
        <v>0.20583266096278</v>
      </c>
      <c r="BW718" s="17">
        <v>0.19355721034471801</v>
      </c>
      <c r="BX718" s="17">
        <v>0.19934316501099</v>
      </c>
      <c r="BY718" s="17"/>
      <c r="BZ718" s="17">
        <v>0.267365792443368</v>
      </c>
      <c r="CA718" s="17">
        <v>0.225734426136249</v>
      </c>
      <c r="CB718" s="17">
        <v>0.220917582523151</v>
      </c>
      <c r="CC718" s="17">
        <v>0.24263834381322899</v>
      </c>
      <c r="CD718" s="17">
        <v>0.18995913561248101</v>
      </c>
      <c r="CE718" s="17">
        <v>0.14025521065403401</v>
      </c>
      <c r="CF718" s="17">
        <v>0.14200045750569801</v>
      </c>
      <c r="CG718" s="17"/>
      <c r="CH718" s="17">
        <v>0.103769157913261</v>
      </c>
      <c r="CI718" s="17">
        <v>0.18031361183279099</v>
      </c>
      <c r="CJ718" s="17">
        <v>0.24134609932339399</v>
      </c>
      <c r="CK718" s="17">
        <v>0.234600464004353</v>
      </c>
      <c r="CL718" s="17">
        <v>0.153305286413535</v>
      </c>
    </row>
    <row r="719" spans="2:90" x14ac:dyDescent="0.3">
      <c r="B719" t="s">
        <v>220</v>
      </c>
      <c r="C719" s="17">
        <v>0.46907113550951801</v>
      </c>
      <c r="D719" s="17">
        <v>0.46498262675506102</v>
      </c>
      <c r="E719" s="17">
        <v>0.473897139822338</v>
      </c>
      <c r="F719" s="17"/>
      <c r="G719" s="17">
        <v>0.36623386867228203</v>
      </c>
      <c r="H719" s="17">
        <v>0.34715996080234302</v>
      </c>
      <c r="I719" s="17">
        <v>0.378593051415965</v>
      </c>
      <c r="J719" s="17">
        <v>0.52277593555622404</v>
      </c>
      <c r="K719" s="17">
        <v>0.58020664865649196</v>
      </c>
      <c r="L719" s="17">
        <v>0.592940281033568</v>
      </c>
      <c r="M719" s="17"/>
      <c r="N719" s="17">
        <v>0.45347343916493499</v>
      </c>
      <c r="O719" s="17">
        <v>0.48529270317094497</v>
      </c>
      <c r="P719" s="17">
        <v>0.48626491987718201</v>
      </c>
      <c r="Q719" s="17">
        <v>0.454859828944082</v>
      </c>
      <c r="R719" s="17"/>
      <c r="S719" s="17">
        <v>0.34673251138571298</v>
      </c>
      <c r="T719" s="17">
        <v>0.49307958800163498</v>
      </c>
      <c r="U719" s="17">
        <v>0.50559949986001396</v>
      </c>
      <c r="V719" s="17">
        <v>0.58381561255718295</v>
      </c>
      <c r="W719" s="17">
        <v>0.45852105060323101</v>
      </c>
      <c r="X719" s="17">
        <v>0.464912877333296</v>
      </c>
      <c r="Y719" s="17">
        <v>0.49517517499478497</v>
      </c>
      <c r="Z719" s="17">
        <v>0.48528809089918401</v>
      </c>
      <c r="AA719" s="17">
        <v>0.430151234947314</v>
      </c>
      <c r="AB719" s="17">
        <v>0.50756255706228803</v>
      </c>
      <c r="AC719" s="17">
        <v>0.417055474904933</v>
      </c>
      <c r="AD719" s="17">
        <v>0.55636025817907098</v>
      </c>
      <c r="AE719" s="17"/>
      <c r="AF719" s="17">
        <v>0.50570075834890005</v>
      </c>
      <c r="AG719" s="17">
        <v>0.480040457619479</v>
      </c>
      <c r="AH719" s="17">
        <v>0.43624267856196602</v>
      </c>
      <c r="AI719" s="17"/>
      <c r="AJ719" s="17">
        <v>0.48139358246598302</v>
      </c>
      <c r="AK719" s="17">
        <v>0.45091607415950102</v>
      </c>
      <c r="AL719" s="17">
        <v>0.56784401346008695</v>
      </c>
      <c r="AM719" s="17">
        <v>0.48268547618045998</v>
      </c>
      <c r="AN719" s="17">
        <v>0.43089446833311201</v>
      </c>
      <c r="AO719" s="17"/>
      <c r="AP719" s="17">
        <v>0.42758219302248002</v>
      </c>
      <c r="AQ719" s="17">
        <v>0.48329014240795598</v>
      </c>
      <c r="AR719" s="17">
        <v>0.53312032538292298</v>
      </c>
      <c r="AS719" s="17">
        <v>0.47328451654232101</v>
      </c>
      <c r="AT719" s="17">
        <v>0.424736083952857</v>
      </c>
      <c r="AU719" s="17">
        <v>0.51648089661333296</v>
      </c>
      <c r="AV719" s="17"/>
      <c r="AW719" s="17">
        <v>0.38569333392277999</v>
      </c>
      <c r="AX719" s="17">
        <v>0.31230413810724</v>
      </c>
      <c r="AY719" s="17">
        <v>0.46108281540240997</v>
      </c>
      <c r="AZ719" s="17">
        <v>0.41450030945642902</v>
      </c>
      <c r="BA719" s="17">
        <v>0.51584568802713804</v>
      </c>
      <c r="BB719" s="17">
        <v>0.49079920612772499</v>
      </c>
      <c r="BC719" s="17">
        <v>0.45805946357226501</v>
      </c>
      <c r="BD719" s="17">
        <v>0.58814107330771104</v>
      </c>
      <c r="BE719" s="17">
        <v>0.47115080618661298</v>
      </c>
      <c r="BF719" s="17">
        <v>0.58796732392116902</v>
      </c>
      <c r="BG719" s="17">
        <v>0.40957707441955399</v>
      </c>
      <c r="BH719" s="17">
        <v>0.55262179262689404</v>
      </c>
      <c r="BI719" s="17">
        <v>0.57170774267187796</v>
      </c>
      <c r="BJ719" s="17">
        <v>0.41893266187032102</v>
      </c>
      <c r="BK719" s="17">
        <v>0.37987104185364701</v>
      </c>
      <c r="BL719" s="17">
        <v>0.35552720377052299</v>
      </c>
      <c r="BM719" s="17"/>
      <c r="BN719" s="17">
        <v>0.47374843392231097</v>
      </c>
      <c r="BO719" s="17">
        <v>0.461813590887377</v>
      </c>
      <c r="BP719" s="17"/>
      <c r="BQ719" s="17">
        <v>0.43714075400427699</v>
      </c>
      <c r="BR719" s="17">
        <v>0.48081285632488902</v>
      </c>
      <c r="BS719" s="17"/>
      <c r="BT719" s="17">
        <v>0.38008873762376499</v>
      </c>
      <c r="BU719" s="17"/>
      <c r="BV719" s="17">
        <v>0.461057136807978</v>
      </c>
      <c r="BW719" s="17">
        <v>0.40799491283568601</v>
      </c>
      <c r="BX719" s="17">
        <v>0.50627591467660604</v>
      </c>
      <c r="BY719" s="17"/>
      <c r="BZ719" s="17">
        <v>0.29563967433953903</v>
      </c>
      <c r="CA719" s="17">
        <v>0.43907930392101102</v>
      </c>
      <c r="CB719" s="17">
        <v>0.52301171718446005</v>
      </c>
      <c r="CC719" s="17">
        <v>0.43118753322384201</v>
      </c>
      <c r="CD719" s="17">
        <v>0.49654517925601799</v>
      </c>
      <c r="CE719" s="17">
        <v>0.55877096836495199</v>
      </c>
      <c r="CF719" s="17">
        <v>0.48410014903381998</v>
      </c>
      <c r="CG719" s="17"/>
      <c r="CH719" s="17">
        <v>0.42575472843645101</v>
      </c>
      <c r="CI719" s="17">
        <v>0.52744874146587195</v>
      </c>
      <c r="CJ719" s="17">
        <v>0.47268432665079801</v>
      </c>
      <c r="CK719" s="17">
        <v>0.39008073813051902</v>
      </c>
      <c r="CL719" s="17">
        <v>0.30774195224133499</v>
      </c>
    </row>
    <row r="720" spans="2:90" x14ac:dyDescent="0.3">
      <c r="B720" t="s">
        <v>312</v>
      </c>
      <c r="C720" s="17">
        <v>0.118066743225739</v>
      </c>
      <c r="D720" s="17">
        <v>0.14271504203961</v>
      </c>
      <c r="E720" s="17">
        <v>9.3882463404848099E-2</v>
      </c>
      <c r="F720" s="17"/>
      <c r="G720" s="17">
        <v>0.17753182529886499</v>
      </c>
      <c r="H720" s="17">
        <v>0.19233903700888499</v>
      </c>
      <c r="I720" s="17">
        <v>0.16352936400170601</v>
      </c>
      <c r="J720" s="17">
        <v>9.1063459249890399E-2</v>
      </c>
      <c r="K720" s="17">
        <v>4.4283397242296102E-2</v>
      </c>
      <c r="L720" s="17">
        <v>5.20651932226599E-2</v>
      </c>
      <c r="M720" s="17"/>
      <c r="N720" s="17">
        <v>0.18496476858698799</v>
      </c>
      <c r="O720" s="17">
        <v>9.9094128951791094E-2</v>
      </c>
      <c r="P720" s="17">
        <v>8.3885058454567105E-2</v>
      </c>
      <c r="Q720" s="17">
        <v>9.69047955335577E-2</v>
      </c>
      <c r="R720" s="17"/>
      <c r="S720" s="17">
        <v>0.211083373938901</v>
      </c>
      <c r="T720" s="17">
        <v>0.107393202074336</v>
      </c>
      <c r="U720" s="17">
        <v>9.3272315449638904E-2</v>
      </c>
      <c r="V720" s="17">
        <v>9.6694105432252597E-2</v>
      </c>
      <c r="W720" s="17">
        <v>0.126225227489241</v>
      </c>
      <c r="X720" s="17">
        <v>0.11512929228839</v>
      </c>
      <c r="Y720" s="17">
        <v>0.110953822318532</v>
      </c>
      <c r="Z720" s="17">
        <v>0.10666985172764901</v>
      </c>
      <c r="AA720" s="17">
        <v>0.10317012845765799</v>
      </c>
      <c r="AB720" s="17">
        <v>8.4935207946301494E-2</v>
      </c>
      <c r="AC720" s="17">
        <v>8.9553331476354997E-2</v>
      </c>
      <c r="AD720" s="17">
        <v>8.4829203683419896E-2</v>
      </c>
      <c r="AE720" s="17"/>
      <c r="AF720" s="17">
        <v>7.2941194664928599E-2</v>
      </c>
      <c r="AG720" s="17">
        <v>0.125828208708441</v>
      </c>
      <c r="AH720" s="17">
        <v>0.17731277239409901</v>
      </c>
      <c r="AI720" s="17"/>
      <c r="AJ720" s="17">
        <v>0.13302624280994199</v>
      </c>
      <c r="AK720" s="17">
        <v>0.142725047085276</v>
      </c>
      <c r="AL720" s="17">
        <v>5.8898142259045001E-2</v>
      </c>
      <c r="AM720" s="17">
        <v>8.6990561967919405E-2</v>
      </c>
      <c r="AN720" s="17">
        <v>0.15038567275169601</v>
      </c>
      <c r="AO720" s="17"/>
      <c r="AP720" s="17">
        <v>0.18307857342707201</v>
      </c>
      <c r="AQ720" s="17">
        <v>0.15218293596353</v>
      </c>
      <c r="AR720" s="17">
        <v>7.5776601043408998E-2</v>
      </c>
      <c r="AS720" s="17">
        <v>7.7487170980009595E-2</v>
      </c>
      <c r="AT720" s="17">
        <v>0.11593816591221</v>
      </c>
      <c r="AU720" s="17">
        <v>6.2940461363340403E-2</v>
      </c>
      <c r="AV720" s="17"/>
      <c r="AW720" s="17">
        <v>0.151756019834213</v>
      </c>
      <c r="AX720" s="17">
        <v>0.111344136081301</v>
      </c>
      <c r="AY720" s="17">
        <v>8.0795379028886505E-2</v>
      </c>
      <c r="AZ720" s="17">
        <v>0.13244763393592299</v>
      </c>
      <c r="BA720" s="17">
        <v>6.7796187527171495E-2</v>
      </c>
      <c r="BB720" s="17">
        <v>6.6279614410635401E-2</v>
      </c>
      <c r="BC720" s="17">
        <v>0.14743550043552001</v>
      </c>
      <c r="BD720" s="17">
        <v>7.0270909943382198E-2</v>
      </c>
      <c r="BE720" s="17">
        <v>0.14403057810557701</v>
      </c>
      <c r="BF720" s="17">
        <v>0.103045597546923</v>
      </c>
      <c r="BG720" s="17">
        <v>0.18231323031111499</v>
      </c>
      <c r="BH720" s="17">
        <v>0.100873035223229</v>
      </c>
      <c r="BI720" s="17">
        <v>9.6261455308605595E-2</v>
      </c>
      <c r="BJ720" s="17">
        <v>0.21671409432205199</v>
      </c>
      <c r="BK720" s="17">
        <v>0.20576634900320401</v>
      </c>
      <c r="BL720" s="17">
        <v>0.24438849961734599</v>
      </c>
      <c r="BM720" s="17"/>
      <c r="BN720" s="17">
        <v>0.130833534633082</v>
      </c>
      <c r="BO720" s="17">
        <v>0.102140228628983</v>
      </c>
      <c r="BP720" s="17"/>
      <c r="BQ720" s="17">
        <v>0.182867385334367</v>
      </c>
      <c r="BR720" s="17">
        <v>8.6335644128030298E-2</v>
      </c>
      <c r="BS720" s="17"/>
      <c r="BT720" s="17">
        <v>0.191400907444565</v>
      </c>
      <c r="BU720" s="17"/>
      <c r="BV720" s="17">
        <v>8.2901904546370794E-2</v>
      </c>
      <c r="BW720" s="17">
        <v>0.18582077630501501</v>
      </c>
      <c r="BX720" s="17">
        <v>0.11137128631413</v>
      </c>
      <c r="BY720" s="17"/>
      <c r="BZ720" s="17">
        <v>8.4249269973458801E-2</v>
      </c>
      <c r="CA720" s="17">
        <v>6.1942002023067898E-2</v>
      </c>
      <c r="CB720" s="17">
        <v>8.4689225000135301E-2</v>
      </c>
      <c r="CC720" s="17">
        <v>0.12896272221907201</v>
      </c>
      <c r="CD720" s="17">
        <v>0.13442526627926699</v>
      </c>
      <c r="CE720" s="17">
        <v>0.16564514717356499</v>
      </c>
      <c r="CF720" s="17">
        <v>0.204816964052008</v>
      </c>
      <c r="CG720" s="17"/>
      <c r="CH720" s="17">
        <v>0.180738647316881</v>
      </c>
      <c r="CI720" s="17">
        <v>0.13374861028579699</v>
      </c>
      <c r="CJ720" s="17">
        <v>0.109979381369011</v>
      </c>
      <c r="CK720" s="17">
        <v>7.0730699242318604E-2</v>
      </c>
      <c r="CL720" s="17">
        <v>7.8246834093609594E-2</v>
      </c>
    </row>
    <row r="721" spans="2:90" x14ac:dyDescent="0.3">
      <c r="B721" t="s">
        <v>313</v>
      </c>
      <c r="C721" s="17">
        <v>6.0394010731139501E-2</v>
      </c>
      <c r="D721" s="17">
        <v>6.6227538832096894E-2</v>
      </c>
      <c r="E721" s="17">
        <v>5.51716336894056E-2</v>
      </c>
      <c r="F721" s="17"/>
      <c r="G721" s="17">
        <v>0.108644595177501</v>
      </c>
      <c r="H721" s="17">
        <v>0.13221880888444101</v>
      </c>
      <c r="I721" s="17">
        <v>7.6422238791917299E-2</v>
      </c>
      <c r="J721" s="17">
        <v>3.1537865853908997E-2</v>
      </c>
      <c r="K721" s="17">
        <v>1.31589730237396E-2</v>
      </c>
      <c r="L721" s="17">
        <v>1.1640248577374199E-2</v>
      </c>
      <c r="M721" s="17"/>
      <c r="N721" s="17">
        <v>8.8749652235315002E-2</v>
      </c>
      <c r="O721" s="17">
        <v>5.8955072126635498E-2</v>
      </c>
      <c r="P721" s="17">
        <v>4.5833531104186399E-2</v>
      </c>
      <c r="Q721" s="17">
        <v>4.2878308351938003E-2</v>
      </c>
      <c r="R721" s="17"/>
      <c r="S721" s="17">
        <v>0.11103421609672701</v>
      </c>
      <c r="T721" s="17">
        <v>6.6645611102876506E-2</v>
      </c>
      <c r="U721" s="17">
        <v>1.2074913117446099E-2</v>
      </c>
      <c r="V721" s="17">
        <v>3.00479380817807E-2</v>
      </c>
      <c r="W721" s="17">
        <v>5.3880103039732202E-2</v>
      </c>
      <c r="X721" s="17">
        <v>5.5591247319474797E-2</v>
      </c>
      <c r="Y721" s="17">
        <v>3.9169934209766201E-2</v>
      </c>
      <c r="Z721" s="17">
        <v>7.7690425294060603E-2</v>
      </c>
      <c r="AA721" s="17">
        <v>7.1350184728487906E-2</v>
      </c>
      <c r="AB721" s="17">
        <v>4.7958559081157502E-2</v>
      </c>
      <c r="AC721" s="17">
        <v>8.5643547645051998E-2</v>
      </c>
      <c r="AD721" s="17">
        <v>3.3947931541783501E-2</v>
      </c>
      <c r="AE721" s="17"/>
      <c r="AF721" s="17">
        <v>4.1501494498165502E-2</v>
      </c>
      <c r="AG721" s="17">
        <v>6.7601265765398696E-2</v>
      </c>
      <c r="AH721" s="17">
        <v>7.1476106139147705E-2</v>
      </c>
      <c r="AI721" s="17"/>
      <c r="AJ721" s="17">
        <v>5.71602419295901E-2</v>
      </c>
      <c r="AK721" s="17">
        <v>7.9235341157757599E-2</v>
      </c>
      <c r="AL721" s="17">
        <v>3.5351272491804198E-2</v>
      </c>
      <c r="AM721" s="17">
        <v>3.8620893960587203E-2</v>
      </c>
      <c r="AN721" s="17">
        <v>4.8971258014589299E-2</v>
      </c>
      <c r="AO721" s="17"/>
      <c r="AP721" s="17">
        <v>0.100798742667094</v>
      </c>
      <c r="AQ721" s="17">
        <v>7.8019625439882001E-2</v>
      </c>
      <c r="AR721" s="17">
        <v>4.2317198304981402E-2</v>
      </c>
      <c r="AS721" s="17">
        <v>2.04542618005807E-2</v>
      </c>
      <c r="AT721" s="17">
        <v>5.5597669873995399E-2</v>
      </c>
      <c r="AU721" s="17">
        <v>4.0151535722790198E-2</v>
      </c>
      <c r="AV721" s="17"/>
      <c r="AW721" s="17">
        <v>0</v>
      </c>
      <c r="AX721" s="17">
        <v>8.5955447414463398E-2</v>
      </c>
      <c r="AY721" s="17">
        <v>1.44448318087284E-2</v>
      </c>
      <c r="AZ721" s="17">
        <v>2.3173489865613E-2</v>
      </c>
      <c r="BA721" s="17">
        <v>4.5523919083268902E-2</v>
      </c>
      <c r="BB721" s="17">
        <v>6.7700038655133896E-2</v>
      </c>
      <c r="BC721" s="17">
        <v>4.2849854735028697E-2</v>
      </c>
      <c r="BD721" s="17">
        <v>6.5512403815348397E-2</v>
      </c>
      <c r="BE721" s="17">
        <v>4.6875863273221498E-2</v>
      </c>
      <c r="BF721" s="17">
        <v>9.3737235798505899E-3</v>
      </c>
      <c r="BG721" s="17">
        <v>4.66541374627642E-2</v>
      </c>
      <c r="BH721" s="17">
        <v>7.8299572369732395E-2</v>
      </c>
      <c r="BI721" s="17">
        <v>6.6851174297244298E-2</v>
      </c>
      <c r="BJ721" s="17">
        <v>0.11682964081785201</v>
      </c>
      <c r="BK721" s="17">
        <v>6.3793286585392003E-2</v>
      </c>
      <c r="BL721" s="17">
        <v>0.18302563614235301</v>
      </c>
      <c r="BM721" s="17"/>
      <c r="BN721" s="17">
        <v>6.24237283917458E-2</v>
      </c>
      <c r="BO721" s="17">
        <v>5.7357030796508203E-2</v>
      </c>
      <c r="BP721" s="17"/>
      <c r="BQ721" s="17">
        <v>9.99463724524602E-2</v>
      </c>
      <c r="BR721" s="17">
        <v>3.8745108173207199E-2</v>
      </c>
      <c r="BS721" s="17"/>
      <c r="BT721" s="17">
        <v>0.12760623937825299</v>
      </c>
      <c r="BU721" s="17"/>
      <c r="BV721" s="17">
        <v>3.5083377310473E-2</v>
      </c>
      <c r="BW721" s="17">
        <v>7.9454000507512196E-2</v>
      </c>
      <c r="BX721" s="17">
        <v>6.4613604779561601E-2</v>
      </c>
      <c r="BY721" s="17"/>
      <c r="BZ721" s="17">
        <v>6.7107934001025701E-2</v>
      </c>
      <c r="CA721" s="17">
        <v>4.9177232425778698E-2</v>
      </c>
      <c r="CB721" s="17">
        <v>3.5684219055694501E-2</v>
      </c>
      <c r="CC721" s="17">
        <v>4.9006178444495799E-2</v>
      </c>
      <c r="CD721" s="17">
        <v>7.8504886196899298E-2</v>
      </c>
      <c r="CE721" s="17">
        <v>4.7639351973804103E-2</v>
      </c>
      <c r="CF721" s="17">
        <v>0.103258829382523</v>
      </c>
      <c r="CG721" s="17"/>
      <c r="CH721" s="17">
        <v>0.17847616806830299</v>
      </c>
      <c r="CI721" s="17">
        <v>6.1155605758926701E-2</v>
      </c>
      <c r="CJ721" s="17">
        <v>3.29962324029177E-2</v>
      </c>
      <c r="CK721" s="17">
        <v>4.9127342717780201E-2</v>
      </c>
      <c r="CL721" s="17">
        <v>6.0328589651725301E-2</v>
      </c>
    </row>
    <row r="722" spans="2:90" x14ac:dyDescent="0.3">
      <c r="B722" t="s">
        <v>223</v>
      </c>
      <c r="C722" s="17">
        <v>6.7328137061342899E-2</v>
      </c>
      <c r="D722" s="17">
        <v>5.2624144982824202E-2</v>
      </c>
      <c r="E722" s="17">
        <v>8.1273526607563595E-2</v>
      </c>
      <c r="F722" s="17"/>
      <c r="G722" s="17">
        <v>4.4449271093750499E-2</v>
      </c>
      <c r="H722" s="17">
        <v>3.45810378331666E-2</v>
      </c>
      <c r="I722" s="17">
        <v>5.6314147231181E-2</v>
      </c>
      <c r="J722" s="17">
        <v>8.2558624559280397E-2</v>
      </c>
      <c r="K722" s="17">
        <v>7.5954416492875196E-2</v>
      </c>
      <c r="L722" s="17">
        <v>0.10015213953682001</v>
      </c>
      <c r="M722" s="17"/>
      <c r="N722" s="17">
        <v>2.8509594840922501E-2</v>
      </c>
      <c r="O722" s="17">
        <v>5.7124965401714203E-2</v>
      </c>
      <c r="P722" s="17">
        <v>7.25603414045074E-2</v>
      </c>
      <c r="Q722" s="17">
        <v>0.113503459330017</v>
      </c>
      <c r="R722" s="17"/>
      <c r="S722" s="17">
        <v>5.62782507829825E-2</v>
      </c>
      <c r="T722" s="17">
        <v>5.3907248241209703E-2</v>
      </c>
      <c r="U722" s="17">
        <v>6.4372121535104396E-2</v>
      </c>
      <c r="V722" s="17">
        <v>8.6010394609191299E-2</v>
      </c>
      <c r="W722" s="17">
        <v>6.5586653643212603E-2</v>
      </c>
      <c r="X722" s="17">
        <v>7.5020597900584796E-2</v>
      </c>
      <c r="Y722" s="17">
        <v>9.9895428150107504E-2</v>
      </c>
      <c r="Z722" s="17">
        <v>6.4179369843849102E-2</v>
      </c>
      <c r="AA722" s="17">
        <v>8.3757689709167901E-2</v>
      </c>
      <c r="AB722" s="17">
        <v>5.7059243040530103E-2</v>
      </c>
      <c r="AC722" s="17">
        <v>4.58940216019788E-2</v>
      </c>
      <c r="AD722" s="17">
        <v>3.3649755267002902E-2</v>
      </c>
      <c r="AE722" s="17"/>
      <c r="AF722" s="17">
        <v>7.8099152666773697E-2</v>
      </c>
      <c r="AG722" s="17">
        <v>4.8616015340139401E-2</v>
      </c>
      <c r="AH722" s="17">
        <v>0.102945806957717</v>
      </c>
      <c r="AI722" s="17"/>
      <c r="AJ722" s="17">
        <v>5.2804861285594203E-2</v>
      </c>
      <c r="AK722" s="17">
        <v>5.9915154854980703E-2</v>
      </c>
      <c r="AL722" s="17">
        <v>4.7477987291368803E-2</v>
      </c>
      <c r="AM722" s="17">
        <v>5.7687713443604002E-2</v>
      </c>
      <c r="AN722" s="17">
        <v>9.3902285132962698E-2</v>
      </c>
      <c r="AO722" s="17"/>
      <c r="AP722" s="17">
        <v>5.2636482559221397E-2</v>
      </c>
      <c r="AQ722" s="17">
        <v>4.22416240833434E-2</v>
      </c>
      <c r="AR722" s="17">
        <v>6.9085049148682895E-2</v>
      </c>
      <c r="AS722" s="17">
        <v>7.08853645638792E-2</v>
      </c>
      <c r="AT722" s="17">
        <v>6.4163956922522303E-2</v>
      </c>
      <c r="AU722" s="17">
        <v>7.5213328440118798E-2</v>
      </c>
      <c r="AV722" s="17"/>
      <c r="AW722" s="17">
        <v>5.0581237674573801E-2</v>
      </c>
      <c r="AX722" s="17">
        <v>0.161892903878326</v>
      </c>
      <c r="AY722" s="17">
        <v>0.128935908480768</v>
      </c>
      <c r="AZ722" s="17">
        <v>0.13120877214524099</v>
      </c>
      <c r="BA722" s="17">
        <v>8.1538989975036794E-2</v>
      </c>
      <c r="BB722" s="17">
        <v>8.4371592174845703E-2</v>
      </c>
      <c r="BC722" s="17">
        <v>4.3800445829125102E-2</v>
      </c>
      <c r="BD722" s="17">
        <v>2.61115898100551E-2</v>
      </c>
      <c r="BE722" s="17">
        <v>1.7679481957448701E-2</v>
      </c>
      <c r="BF722" s="17">
        <v>5.19447475904165E-2</v>
      </c>
      <c r="BG722" s="17">
        <v>2.0044224287347701E-2</v>
      </c>
      <c r="BH722" s="17">
        <v>3.67597787397657E-2</v>
      </c>
      <c r="BI722" s="17">
        <v>2.6137540290248201E-2</v>
      </c>
      <c r="BJ722" s="17">
        <v>1.7338801797094301E-2</v>
      </c>
      <c r="BK722" s="17">
        <v>0</v>
      </c>
      <c r="BL722" s="17">
        <v>3.5161016199474898E-2</v>
      </c>
      <c r="BM722" s="17"/>
      <c r="BN722" s="17">
        <v>6.3334588560676697E-2</v>
      </c>
      <c r="BO722" s="17">
        <v>7.1318336367471993E-2</v>
      </c>
      <c r="BP722" s="17"/>
      <c r="BQ722" s="17">
        <v>5.4556074051447002E-2</v>
      </c>
      <c r="BR722" s="17">
        <v>6.0867720652534603E-2</v>
      </c>
      <c r="BS722" s="17"/>
      <c r="BT722" s="17">
        <v>2.21564308432626E-2</v>
      </c>
      <c r="BU722" s="17"/>
      <c r="BV722" s="17">
        <v>0.134121990151713</v>
      </c>
      <c r="BW722" s="17">
        <v>4.3403521815393399E-2</v>
      </c>
      <c r="BX722" s="17">
        <v>3.8046208897475099E-2</v>
      </c>
      <c r="BY722" s="17"/>
      <c r="BZ722" s="17">
        <v>0.12476699657017901</v>
      </c>
      <c r="CA722" s="17">
        <v>9.0621318047069799E-2</v>
      </c>
      <c r="CB722" s="17">
        <v>5.8700621082146603E-2</v>
      </c>
      <c r="CC722" s="17">
        <v>5.0585742778736703E-2</v>
      </c>
      <c r="CD722" s="17">
        <v>5.9774752569753301E-2</v>
      </c>
      <c r="CE722" s="17">
        <v>4.35117939593846E-2</v>
      </c>
      <c r="CF722" s="17">
        <v>3.00576090953967E-2</v>
      </c>
      <c r="CG722" s="17"/>
      <c r="CH722" s="17">
        <v>2.9676540460293801E-2</v>
      </c>
      <c r="CI722" s="17">
        <v>5.0115839402232902E-2</v>
      </c>
      <c r="CJ722" s="17">
        <v>6.9781784450693399E-2</v>
      </c>
      <c r="CK722" s="17">
        <v>9.7274381171732302E-2</v>
      </c>
      <c r="CL722" s="17">
        <v>0.180038619716405</v>
      </c>
    </row>
    <row r="723" spans="2:90" x14ac:dyDescent="0.3">
      <c r="B723" t="s">
        <v>118</v>
      </c>
      <c r="C723" s="17">
        <v>2.0694912649454798E-2</v>
      </c>
      <c r="D723" s="17">
        <v>1.8430801636271699E-2</v>
      </c>
      <c r="E723" s="17">
        <v>2.3071682822372399E-2</v>
      </c>
      <c r="F723" s="17"/>
      <c r="G723" s="17">
        <v>4.5428767269597103E-2</v>
      </c>
      <c r="H723" s="17">
        <v>1.8707498217018299E-2</v>
      </c>
      <c r="I723" s="17">
        <v>2.6830020217291101E-2</v>
      </c>
      <c r="J723" s="17">
        <v>1.6091948712302101E-2</v>
      </c>
      <c r="K723" s="17">
        <v>6.5562208097991702E-3</v>
      </c>
      <c r="L723" s="17">
        <v>1.40842668386854E-2</v>
      </c>
      <c r="M723" s="17"/>
      <c r="N723" s="17">
        <v>1.6306304115294101E-2</v>
      </c>
      <c r="O723" s="17">
        <v>2.6082868262067301E-2</v>
      </c>
      <c r="P723" s="17">
        <v>1.40803024697587E-2</v>
      </c>
      <c r="Q723" s="17">
        <v>2.5860940808015199E-2</v>
      </c>
      <c r="R723" s="17"/>
      <c r="S723" s="17">
        <v>1.40807456784789E-2</v>
      </c>
      <c r="T723" s="17">
        <v>2.4215413932999499E-2</v>
      </c>
      <c r="U723" s="17">
        <v>3.1271424678023199E-2</v>
      </c>
      <c r="V723" s="17">
        <v>1.06091707806996E-2</v>
      </c>
      <c r="W723" s="17">
        <v>2.8382142218854E-2</v>
      </c>
      <c r="X723" s="17">
        <v>1.49718551851415E-2</v>
      </c>
      <c r="Y723" s="17">
        <v>5.4315718477003696E-3</v>
      </c>
      <c r="Z723" s="17">
        <v>0</v>
      </c>
      <c r="AA723" s="17">
        <v>1.9967792207305199E-2</v>
      </c>
      <c r="AB723" s="17">
        <v>5.1406156551997803E-2</v>
      </c>
      <c r="AC723" s="17">
        <v>2.08149443986511E-2</v>
      </c>
      <c r="AD723" s="17">
        <v>1.6278114914823599E-2</v>
      </c>
      <c r="AE723" s="17"/>
      <c r="AF723" s="17">
        <v>1.5875097914106601E-2</v>
      </c>
      <c r="AG723" s="17">
        <v>2.0507273213489999E-2</v>
      </c>
      <c r="AH723" s="17">
        <v>1.2026655132750899E-2</v>
      </c>
      <c r="AI723" s="17"/>
      <c r="AJ723" s="17">
        <v>1.8019492647260001E-2</v>
      </c>
      <c r="AK723" s="17">
        <v>1.6860089524892999E-2</v>
      </c>
      <c r="AL723" s="17">
        <v>1.2826343515883999E-2</v>
      </c>
      <c r="AM723" s="17">
        <v>1.84983079008488E-2</v>
      </c>
      <c r="AN723" s="17">
        <v>2.7432869873948801E-2</v>
      </c>
      <c r="AO723" s="17"/>
      <c r="AP723" s="17">
        <v>1.80343805616512E-2</v>
      </c>
      <c r="AQ723" s="17">
        <v>1.57734731408978E-2</v>
      </c>
      <c r="AR723" s="17">
        <v>2.22520335887482E-2</v>
      </c>
      <c r="AS723" s="17">
        <v>1.7787153676984E-2</v>
      </c>
      <c r="AT723" s="17">
        <v>4.6751625172850697E-2</v>
      </c>
      <c r="AU723" s="17">
        <v>4.3011733624774499E-2</v>
      </c>
      <c r="AV723" s="17"/>
      <c r="AW723" s="17">
        <v>0</v>
      </c>
      <c r="AX723" s="17">
        <v>3.3365862084120297E-2</v>
      </c>
      <c r="AY723" s="17">
        <v>5.42829172878911E-2</v>
      </c>
      <c r="AZ723" s="17">
        <v>1.6636831238291801E-2</v>
      </c>
      <c r="BA723" s="17">
        <v>2.6835311107119401E-2</v>
      </c>
      <c r="BB723" s="17">
        <v>2.6882212863411501E-2</v>
      </c>
      <c r="BC723" s="17">
        <v>0</v>
      </c>
      <c r="BD723" s="17">
        <v>6.7247386771215204E-3</v>
      </c>
      <c r="BE723" s="17">
        <v>3.2516166492472201E-2</v>
      </c>
      <c r="BF723" s="17">
        <v>9.3406977638587595E-3</v>
      </c>
      <c r="BG723" s="17">
        <v>6.6115944640630303E-3</v>
      </c>
      <c r="BH723" s="17">
        <v>2.06867223799665E-2</v>
      </c>
      <c r="BI723" s="17">
        <v>0</v>
      </c>
      <c r="BJ723" s="17">
        <v>0</v>
      </c>
      <c r="BK723" s="17">
        <v>0</v>
      </c>
      <c r="BL723" s="17">
        <v>1.7275094066093101E-2</v>
      </c>
      <c r="BM723" s="17"/>
      <c r="BN723" s="17">
        <v>1.3918363306181099E-2</v>
      </c>
      <c r="BO723" s="17">
        <v>2.93103773503362E-2</v>
      </c>
      <c r="BP723" s="17"/>
      <c r="BQ723" s="17">
        <v>2.0197336737832899E-2</v>
      </c>
      <c r="BR723" s="17">
        <v>4.3447769228679598E-3</v>
      </c>
      <c r="BS723" s="17"/>
      <c r="BT723" s="17">
        <v>4.0629730629807301E-3</v>
      </c>
      <c r="BU723" s="17"/>
      <c r="BV723" s="17">
        <v>2.0329706858737601E-2</v>
      </c>
      <c r="BW723" s="17">
        <v>3.8469685419666499E-2</v>
      </c>
      <c r="BX723" s="17">
        <v>1.43687600964468E-2</v>
      </c>
      <c r="BY723" s="17"/>
      <c r="BZ723" s="17">
        <v>3.04180571543381E-2</v>
      </c>
      <c r="CA723" s="17">
        <v>2.5861748732053699E-2</v>
      </c>
      <c r="CB723" s="17">
        <v>1.4788811254558601E-2</v>
      </c>
      <c r="CC723" s="17">
        <v>1.6461259087957099E-2</v>
      </c>
      <c r="CD723" s="17">
        <v>1.30104866094807E-2</v>
      </c>
      <c r="CE723" s="17">
        <v>3.5383121404020299E-3</v>
      </c>
      <c r="CF723" s="17">
        <v>1.0711148987993999E-2</v>
      </c>
      <c r="CG723" s="17"/>
      <c r="CH723" s="17">
        <v>6.1933376202659802E-3</v>
      </c>
      <c r="CI723" s="17">
        <v>1.80807395773552E-2</v>
      </c>
      <c r="CJ723" s="17">
        <v>2.2943731983529999E-2</v>
      </c>
      <c r="CK723" s="17">
        <v>2.8956673140879598E-2</v>
      </c>
      <c r="CL723" s="17">
        <v>2.7522893728779699E-2</v>
      </c>
    </row>
    <row r="724" spans="2:90" x14ac:dyDescent="0.3">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row>
    <row r="725" spans="2:90" x14ac:dyDescent="0.3">
      <c r="B725" s="6" t="s">
        <v>323</v>
      </c>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row>
    <row r="726" spans="2:90" x14ac:dyDescent="0.3">
      <c r="B726" s="24" t="s">
        <v>110</v>
      </c>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row>
    <row r="727" spans="2:90" x14ac:dyDescent="0.3">
      <c r="B727" t="s">
        <v>310</v>
      </c>
      <c r="C727" s="17">
        <v>2.5183083238912999E-2</v>
      </c>
      <c r="D727" s="17">
        <v>3.2167839255057999E-2</v>
      </c>
      <c r="E727" s="17">
        <v>1.8556490724237401E-2</v>
      </c>
      <c r="F727" s="17"/>
      <c r="G727" s="17">
        <v>4.6746545372881199E-2</v>
      </c>
      <c r="H727" s="17">
        <v>1.5511271259014499E-2</v>
      </c>
      <c r="I727" s="17">
        <v>2.9659811700169399E-2</v>
      </c>
      <c r="J727" s="17">
        <v>3.01966480156113E-2</v>
      </c>
      <c r="K727" s="17">
        <v>2.70361553005912E-2</v>
      </c>
      <c r="L727" s="17">
        <v>9.7823081206983107E-3</v>
      </c>
      <c r="M727" s="17"/>
      <c r="N727" s="17">
        <v>1.32065278942684E-2</v>
      </c>
      <c r="O727" s="17">
        <v>2.0476772104387898E-2</v>
      </c>
      <c r="P727" s="17">
        <v>2.5774390084926099E-2</v>
      </c>
      <c r="Q727" s="17">
        <v>4.2710441665974597E-2</v>
      </c>
      <c r="R727" s="17"/>
      <c r="S727" s="17">
        <v>2.73867705491629E-2</v>
      </c>
      <c r="T727" s="17">
        <v>3.72988279658397E-2</v>
      </c>
      <c r="U727" s="17">
        <v>2.37168619217402E-2</v>
      </c>
      <c r="V727" s="17">
        <v>5.2601015963236204E-3</v>
      </c>
      <c r="W727" s="17">
        <v>2.67052019024272E-2</v>
      </c>
      <c r="X727" s="17">
        <v>2.8603174105616601E-2</v>
      </c>
      <c r="Y727" s="17">
        <v>2.9828475005969E-2</v>
      </c>
      <c r="Z727" s="17">
        <v>4.1931974921908699E-2</v>
      </c>
      <c r="AA727" s="17">
        <v>3.8775816204285898E-2</v>
      </c>
      <c r="AB727" s="17">
        <v>9.6849993887694E-3</v>
      </c>
      <c r="AC727" s="17">
        <v>9.4273251530591594E-3</v>
      </c>
      <c r="AD727" s="17">
        <v>0</v>
      </c>
      <c r="AE727" s="17"/>
      <c r="AF727" s="17">
        <v>2.87362168705276E-2</v>
      </c>
      <c r="AG727" s="17">
        <v>2.2543291476506199E-2</v>
      </c>
      <c r="AH727" s="17">
        <v>2.26317554605149E-2</v>
      </c>
      <c r="AI727" s="17"/>
      <c r="AJ727" s="17">
        <v>2.47733083167949E-2</v>
      </c>
      <c r="AK727" s="17">
        <v>1.72275497946019E-2</v>
      </c>
      <c r="AL727" s="17">
        <v>1.8503030670607601E-2</v>
      </c>
      <c r="AM727" s="17">
        <v>5.1301451736820602E-2</v>
      </c>
      <c r="AN727" s="17">
        <v>2.6920030604295399E-2</v>
      </c>
      <c r="AO727" s="17"/>
      <c r="AP727" s="17">
        <v>1.6455763345671202E-2</v>
      </c>
      <c r="AQ727" s="17">
        <v>2.3335307469032798E-2</v>
      </c>
      <c r="AR727" s="17">
        <v>2.2309596776719901E-2</v>
      </c>
      <c r="AS727" s="17">
        <v>3.6650750133622699E-2</v>
      </c>
      <c r="AT727" s="17">
        <v>2.6383176970540101E-2</v>
      </c>
      <c r="AU727" s="17">
        <v>2.64780946760972E-2</v>
      </c>
      <c r="AV727" s="17"/>
      <c r="AW727" s="17">
        <v>4.7033378847753701E-2</v>
      </c>
      <c r="AX727" s="17">
        <v>0.107131695340132</v>
      </c>
      <c r="AY727" s="17">
        <v>1.3371528016101201E-2</v>
      </c>
      <c r="AZ727" s="17">
        <v>3.4941560199218603E-2</v>
      </c>
      <c r="BA727" s="17">
        <v>3.9533484723998598E-2</v>
      </c>
      <c r="BB727" s="17">
        <v>1.9184731645261799E-2</v>
      </c>
      <c r="BC727" s="17">
        <v>2.18804673154975E-2</v>
      </c>
      <c r="BD727" s="17">
        <v>1.43514829870029E-2</v>
      </c>
      <c r="BE727" s="17">
        <v>0</v>
      </c>
      <c r="BF727" s="17">
        <v>2.04428982474033E-2</v>
      </c>
      <c r="BG727" s="17">
        <v>2.17412547189927E-2</v>
      </c>
      <c r="BH727" s="17">
        <v>9.0249375626776807E-3</v>
      </c>
      <c r="BI727" s="17">
        <v>0</v>
      </c>
      <c r="BJ727" s="17">
        <v>1.60068066534889E-2</v>
      </c>
      <c r="BK727" s="17">
        <v>2.0141768729958199E-2</v>
      </c>
      <c r="BL727" s="17">
        <v>5.3969069582762298E-2</v>
      </c>
      <c r="BM727" s="17"/>
      <c r="BN727" s="17">
        <v>2.19543860791056E-2</v>
      </c>
      <c r="BO727" s="17">
        <v>2.89597948962028E-2</v>
      </c>
      <c r="BP727" s="17"/>
      <c r="BQ727" s="17">
        <v>1.37066375642306E-2</v>
      </c>
      <c r="BR727" s="17">
        <v>2.12472084886083E-2</v>
      </c>
      <c r="BS727" s="17"/>
      <c r="BT727" s="17">
        <v>2.0217357710097101E-2</v>
      </c>
      <c r="BU727" s="17"/>
      <c r="BV727" s="17">
        <v>2.21366906317714E-2</v>
      </c>
      <c r="BW727" s="17">
        <v>2.1316902034664E-2</v>
      </c>
      <c r="BX727" s="17">
        <v>2.64009499984031E-2</v>
      </c>
      <c r="BY727" s="17"/>
      <c r="BZ727" s="17">
        <v>5.3298945478514E-2</v>
      </c>
      <c r="CA727" s="17">
        <v>2.1140624711191099E-2</v>
      </c>
      <c r="CB727" s="17">
        <v>4.35359096518688E-2</v>
      </c>
      <c r="CC727" s="17">
        <v>3.3004036890215097E-2</v>
      </c>
      <c r="CD727" s="17">
        <v>1.3156179291645099E-2</v>
      </c>
      <c r="CE727" s="17">
        <v>8.47910492892677E-3</v>
      </c>
      <c r="CF727" s="17">
        <v>2.4971843741052799E-2</v>
      </c>
      <c r="CG727" s="17"/>
      <c r="CH727" s="17">
        <v>4.5443960325888898E-2</v>
      </c>
      <c r="CI727" s="17">
        <v>1.09100423947542E-2</v>
      </c>
      <c r="CJ727" s="17">
        <v>1.09752154298171E-2</v>
      </c>
      <c r="CK727" s="17">
        <v>6.1101845228308103E-2</v>
      </c>
      <c r="CL727" s="17">
        <v>9.8667591425120105E-2</v>
      </c>
    </row>
    <row r="728" spans="2:90" x14ac:dyDescent="0.3">
      <c r="B728" t="s">
        <v>311</v>
      </c>
      <c r="C728" s="17">
        <v>6.5593121218571304E-2</v>
      </c>
      <c r="D728" s="17">
        <v>5.5162491699769001E-2</v>
      </c>
      <c r="E728" s="17">
        <v>7.6306958844443398E-2</v>
      </c>
      <c r="F728" s="17"/>
      <c r="G728" s="17">
        <v>7.9965344205982197E-2</v>
      </c>
      <c r="H728" s="17">
        <v>8.7323876562354297E-2</v>
      </c>
      <c r="I728" s="17">
        <v>9.9806795080823907E-2</v>
      </c>
      <c r="J728" s="17">
        <v>6.2709007569829806E-2</v>
      </c>
      <c r="K728" s="17">
        <v>4.2858284316992498E-2</v>
      </c>
      <c r="L728" s="17">
        <v>2.7866050954877101E-2</v>
      </c>
      <c r="M728" s="17"/>
      <c r="N728" s="17">
        <v>5.22705073705396E-2</v>
      </c>
      <c r="O728" s="17">
        <v>7.0496914059033702E-2</v>
      </c>
      <c r="P728" s="17">
        <v>7.1887080700844194E-2</v>
      </c>
      <c r="Q728" s="17">
        <v>6.9982008846134994E-2</v>
      </c>
      <c r="R728" s="17"/>
      <c r="S728" s="17">
        <v>4.7031757867358102E-2</v>
      </c>
      <c r="T728" s="17">
        <v>4.7065080293786497E-2</v>
      </c>
      <c r="U728" s="17">
        <v>7.0618351109146202E-2</v>
      </c>
      <c r="V728" s="17">
        <v>5.95958103825939E-2</v>
      </c>
      <c r="W728" s="17">
        <v>0.102323792712794</v>
      </c>
      <c r="X728" s="17">
        <v>8.6782641757832499E-2</v>
      </c>
      <c r="Y728" s="17">
        <v>6.2606681373180401E-2</v>
      </c>
      <c r="Z728" s="17">
        <v>0.158041730598247</v>
      </c>
      <c r="AA728" s="17">
        <v>7.5255881988808906E-2</v>
      </c>
      <c r="AB728" s="17">
        <v>4.77069842938595E-2</v>
      </c>
      <c r="AC728" s="17">
        <v>4.9696852194009003E-2</v>
      </c>
      <c r="AD728" s="17">
        <v>1.7712522685118099E-2</v>
      </c>
      <c r="AE728" s="17"/>
      <c r="AF728" s="17">
        <v>6.9359667459942195E-2</v>
      </c>
      <c r="AG728" s="17">
        <v>6.5665774304373398E-2</v>
      </c>
      <c r="AH728" s="17">
        <v>6.8497935484452502E-2</v>
      </c>
      <c r="AI728" s="17"/>
      <c r="AJ728" s="17">
        <v>5.9167935995817302E-2</v>
      </c>
      <c r="AK728" s="17">
        <v>6.8472934106210095E-2</v>
      </c>
      <c r="AL728" s="17">
        <v>6.5139152745029794E-2</v>
      </c>
      <c r="AM728" s="17">
        <v>8.2061054973721098E-2</v>
      </c>
      <c r="AN728" s="17">
        <v>0.118421691597032</v>
      </c>
      <c r="AO728" s="17"/>
      <c r="AP728" s="17">
        <v>7.8648693493691704E-2</v>
      </c>
      <c r="AQ728" s="17">
        <v>5.7542587146784598E-2</v>
      </c>
      <c r="AR728" s="17">
        <v>5.1510685247799698E-2</v>
      </c>
      <c r="AS728" s="17">
        <v>8.2920078627529703E-2</v>
      </c>
      <c r="AT728" s="17">
        <v>7.99338251749417E-2</v>
      </c>
      <c r="AU728" s="17">
        <v>6.3051609644363807E-2</v>
      </c>
      <c r="AV728" s="17"/>
      <c r="AW728" s="17">
        <v>5.0099763223961501E-2</v>
      </c>
      <c r="AX728" s="17">
        <v>4.5158700665337698E-2</v>
      </c>
      <c r="AY728" s="17">
        <v>7.3653811791572002E-2</v>
      </c>
      <c r="AZ728" s="17">
        <v>8.5093959258849702E-2</v>
      </c>
      <c r="BA728" s="17">
        <v>8.1968585241440295E-2</v>
      </c>
      <c r="BB728" s="17">
        <v>4.3595956112666603E-2</v>
      </c>
      <c r="BC728" s="17">
        <v>7.9841668806321403E-2</v>
      </c>
      <c r="BD728" s="17">
        <v>7.6208393555035697E-2</v>
      </c>
      <c r="BE728" s="17">
        <v>0.11190222061987801</v>
      </c>
      <c r="BF728" s="17">
        <v>5.8740406108699697E-2</v>
      </c>
      <c r="BG728" s="17">
        <v>5.8612237420909097E-2</v>
      </c>
      <c r="BH728" s="17">
        <v>6.6275271339200595E-2</v>
      </c>
      <c r="BI728" s="17">
        <v>4.9397317149218599E-2</v>
      </c>
      <c r="BJ728" s="17">
        <v>3.2205850963401499E-2</v>
      </c>
      <c r="BK728" s="17">
        <v>8.4670441022499696E-2</v>
      </c>
      <c r="BL728" s="17">
        <v>4.0784546246989198E-2</v>
      </c>
      <c r="BM728" s="17"/>
      <c r="BN728" s="17">
        <v>6.08973689480286E-2</v>
      </c>
      <c r="BO728" s="17">
        <v>7.1850474214891005E-2</v>
      </c>
      <c r="BP728" s="17"/>
      <c r="BQ728" s="17">
        <v>7.87394041788851E-2</v>
      </c>
      <c r="BR728" s="17">
        <v>5.6759280174665999E-2</v>
      </c>
      <c r="BS728" s="17"/>
      <c r="BT728" s="17">
        <v>7.6769440082319299E-2</v>
      </c>
      <c r="BU728" s="17"/>
      <c r="BV728" s="17">
        <v>6.06828127317635E-2</v>
      </c>
      <c r="BW728" s="17">
        <v>7.5335678642590206E-2</v>
      </c>
      <c r="BX728" s="17">
        <v>5.6261709606872601E-2</v>
      </c>
      <c r="BY728" s="17"/>
      <c r="BZ728" s="17">
        <v>0.10293710827231101</v>
      </c>
      <c r="CA728" s="17">
        <v>6.7342177897343897E-2</v>
      </c>
      <c r="CB728" s="17">
        <v>8.9087599892999497E-2</v>
      </c>
      <c r="CC728" s="17">
        <v>0.105175998741627</v>
      </c>
      <c r="CD728" s="17">
        <v>5.1979670189089E-2</v>
      </c>
      <c r="CE728" s="17">
        <v>3.9821033868574003E-2</v>
      </c>
      <c r="CF728" s="17">
        <v>2.9442091240661401E-2</v>
      </c>
      <c r="CG728" s="17"/>
      <c r="CH728" s="17">
        <v>6.99080847475054E-2</v>
      </c>
      <c r="CI728" s="17">
        <v>5.5384865882259701E-2</v>
      </c>
      <c r="CJ728" s="17">
        <v>6.1139679051575302E-2</v>
      </c>
      <c r="CK728" s="17">
        <v>9.5439874458495E-2</v>
      </c>
      <c r="CL728" s="17">
        <v>7.4232218607125797E-2</v>
      </c>
    </row>
    <row r="729" spans="2:90" x14ac:dyDescent="0.3">
      <c r="B729" t="s">
        <v>220</v>
      </c>
      <c r="C729" s="17">
        <v>0.45712565624576101</v>
      </c>
      <c r="D729" s="17">
        <v>0.46569103668679301</v>
      </c>
      <c r="E729" s="17">
        <v>0.44742460282950702</v>
      </c>
      <c r="F729" s="17"/>
      <c r="G729" s="17">
        <v>0.38077972102565699</v>
      </c>
      <c r="H729" s="17">
        <v>0.44670504510431902</v>
      </c>
      <c r="I729" s="17">
        <v>0.46498799848758299</v>
      </c>
      <c r="J729" s="17">
        <v>0.48881584087438801</v>
      </c>
      <c r="K729" s="17">
        <v>0.54102107024238399</v>
      </c>
      <c r="L729" s="17">
        <v>0.42791989002294201</v>
      </c>
      <c r="M729" s="17"/>
      <c r="N729" s="17">
        <v>0.46021894325187901</v>
      </c>
      <c r="O729" s="17">
        <v>0.52584841144528005</v>
      </c>
      <c r="P729" s="17">
        <v>0.43576328715882201</v>
      </c>
      <c r="Q729" s="17">
        <v>0.40399270416807398</v>
      </c>
      <c r="R729" s="17"/>
      <c r="S729" s="17">
        <v>0.40427261137298198</v>
      </c>
      <c r="T729" s="17">
        <v>0.49835903155436201</v>
      </c>
      <c r="U729" s="17">
        <v>0.431020290375983</v>
      </c>
      <c r="V729" s="17">
        <v>0.55005413484333698</v>
      </c>
      <c r="W729" s="17">
        <v>0.48768845064217198</v>
      </c>
      <c r="X729" s="17">
        <v>0.50741913467367705</v>
      </c>
      <c r="Y729" s="17">
        <v>0.434044221203231</v>
      </c>
      <c r="Z729" s="17">
        <v>0.43086227580029302</v>
      </c>
      <c r="AA729" s="17">
        <v>0.44730809941532002</v>
      </c>
      <c r="AB729" s="17">
        <v>0.41587722292365098</v>
      </c>
      <c r="AC729" s="17">
        <v>0.38631512247213101</v>
      </c>
      <c r="AD729" s="17">
        <v>0.46841888063313702</v>
      </c>
      <c r="AE729" s="17"/>
      <c r="AF729" s="17">
        <v>0.467905988736254</v>
      </c>
      <c r="AG729" s="17">
        <v>0.458039983533025</v>
      </c>
      <c r="AH729" s="17">
        <v>0.43788506013983503</v>
      </c>
      <c r="AI729" s="17"/>
      <c r="AJ729" s="17">
        <v>0.45956839509621</v>
      </c>
      <c r="AK729" s="17">
        <v>0.46148581087903201</v>
      </c>
      <c r="AL729" s="17">
        <v>0.48734425340867199</v>
      </c>
      <c r="AM729" s="17">
        <v>0.471627609926001</v>
      </c>
      <c r="AN729" s="17">
        <v>0.424782366594951</v>
      </c>
      <c r="AO729" s="17"/>
      <c r="AP729" s="17">
        <v>0.46269990357721102</v>
      </c>
      <c r="AQ729" s="17">
        <v>0.44724315088492</v>
      </c>
      <c r="AR729" s="17">
        <v>0.472491163538792</v>
      </c>
      <c r="AS729" s="17">
        <v>0.46470619642154298</v>
      </c>
      <c r="AT729" s="17">
        <v>0.444559781346273</v>
      </c>
      <c r="AU729" s="17">
        <v>0.42138241356967199</v>
      </c>
      <c r="AV729" s="17"/>
      <c r="AW729" s="17">
        <v>0.41057378016192603</v>
      </c>
      <c r="AX729" s="17">
        <v>0.33548982293683999</v>
      </c>
      <c r="AY729" s="17">
        <v>0.40609176097517902</v>
      </c>
      <c r="AZ729" s="17">
        <v>0.51061479227640005</v>
      </c>
      <c r="BA729" s="17">
        <v>0.45027081720282902</v>
      </c>
      <c r="BB729" s="17">
        <v>0.44504693878654</v>
      </c>
      <c r="BC729" s="17">
        <v>0.44185901013222001</v>
      </c>
      <c r="BD729" s="17">
        <v>0.51307581253521894</v>
      </c>
      <c r="BE729" s="17">
        <v>0.42917892208028402</v>
      </c>
      <c r="BF729" s="17">
        <v>0.48689136454029203</v>
      </c>
      <c r="BG729" s="17">
        <v>0.49292934895382501</v>
      </c>
      <c r="BH729" s="17">
        <v>0.53817620510820596</v>
      </c>
      <c r="BI729" s="17">
        <v>0.57436181942814302</v>
      </c>
      <c r="BJ729" s="17">
        <v>0.50849764546507104</v>
      </c>
      <c r="BK729" s="17">
        <v>0.47519718012449302</v>
      </c>
      <c r="BL729" s="17">
        <v>0.37657886867793799</v>
      </c>
      <c r="BM729" s="17"/>
      <c r="BN729" s="17">
        <v>0.45910539707086501</v>
      </c>
      <c r="BO729" s="17">
        <v>0.45672043240780402</v>
      </c>
      <c r="BP729" s="17"/>
      <c r="BQ729" s="17">
        <v>0.46244723993373099</v>
      </c>
      <c r="BR729" s="17">
        <v>0.47718511719998502</v>
      </c>
      <c r="BS729" s="17"/>
      <c r="BT729" s="17">
        <v>0.43371212874842102</v>
      </c>
      <c r="BU729" s="17"/>
      <c r="BV729" s="17">
        <v>0.46426478860798998</v>
      </c>
      <c r="BW729" s="17">
        <v>0.42114922946072197</v>
      </c>
      <c r="BX729" s="17">
        <v>0.47670267708854402</v>
      </c>
      <c r="BY729" s="17"/>
      <c r="BZ729" s="17">
        <v>0.44111402146539203</v>
      </c>
      <c r="CA729" s="17">
        <v>0.46635222469982202</v>
      </c>
      <c r="CB729" s="17">
        <v>0.462700578575788</v>
      </c>
      <c r="CC729" s="17">
        <v>0.40571359656804601</v>
      </c>
      <c r="CD729" s="17">
        <v>0.48989914752952501</v>
      </c>
      <c r="CE729" s="17">
        <v>0.51851926994049002</v>
      </c>
      <c r="CF729" s="17">
        <v>0.43999292973270199</v>
      </c>
      <c r="CG729" s="17"/>
      <c r="CH729" s="17">
        <v>0.35818649533579899</v>
      </c>
      <c r="CI729" s="17">
        <v>0.489943348397818</v>
      </c>
      <c r="CJ729" s="17">
        <v>0.46410886708131799</v>
      </c>
      <c r="CK729" s="17">
        <v>0.454401952558109</v>
      </c>
      <c r="CL729" s="17">
        <v>0.34049569112330502</v>
      </c>
    </row>
    <row r="730" spans="2:90" x14ac:dyDescent="0.3">
      <c r="B730" t="s">
        <v>312</v>
      </c>
      <c r="C730" s="17">
        <v>0.106391216689428</v>
      </c>
      <c r="D730" s="17">
        <v>0.118772400407424</v>
      </c>
      <c r="E730" s="17">
        <v>9.5134420320587804E-2</v>
      </c>
      <c r="F730" s="17"/>
      <c r="G730" s="17">
        <v>0.20442687650876201</v>
      </c>
      <c r="H730" s="17">
        <v>0.210697035168778</v>
      </c>
      <c r="I730" s="17">
        <v>0.13259077763572799</v>
      </c>
      <c r="J730" s="17">
        <v>5.6069045380142402E-2</v>
      </c>
      <c r="K730" s="17">
        <v>4.7060521249324798E-2</v>
      </c>
      <c r="L730" s="17">
        <v>1.52354040681959E-2</v>
      </c>
      <c r="M730" s="17"/>
      <c r="N730" s="17">
        <v>0.178256844021764</v>
      </c>
      <c r="O730" s="17">
        <v>7.8829376276653707E-2</v>
      </c>
      <c r="P730" s="17">
        <v>8.7096480632747497E-2</v>
      </c>
      <c r="Q730" s="17">
        <v>7.5572540670404004E-2</v>
      </c>
      <c r="R730" s="17"/>
      <c r="S730" s="17">
        <v>0.190117236142891</v>
      </c>
      <c r="T730" s="17">
        <v>8.04984364452664E-2</v>
      </c>
      <c r="U730" s="17">
        <v>5.6961851041655999E-2</v>
      </c>
      <c r="V730" s="17">
        <v>9.3050536431310199E-2</v>
      </c>
      <c r="W730" s="17">
        <v>0.1071261297166</v>
      </c>
      <c r="X730" s="17">
        <v>8.4620966980548204E-2</v>
      </c>
      <c r="Y730" s="17">
        <v>8.9524062884441896E-2</v>
      </c>
      <c r="Z730" s="17">
        <v>8.8064815314763401E-2</v>
      </c>
      <c r="AA730" s="17">
        <v>0.12157291127981799</v>
      </c>
      <c r="AB730" s="17">
        <v>8.7223413441108996E-2</v>
      </c>
      <c r="AC730" s="17">
        <v>0.132234948829525</v>
      </c>
      <c r="AD730" s="17">
        <v>9.0272972289789394E-2</v>
      </c>
      <c r="AE730" s="17"/>
      <c r="AF730" s="17">
        <v>6.5995050315809795E-2</v>
      </c>
      <c r="AG730" s="17">
        <v>0.111746096806083</v>
      </c>
      <c r="AH730" s="17">
        <v>0.13701866419693401</v>
      </c>
      <c r="AI730" s="17"/>
      <c r="AJ730" s="17">
        <v>0.107641300352407</v>
      </c>
      <c r="AK730" s="17">
        <v>0.14755216804144</v>
      </c>
      <c r="AL730" s="17">
        <v>8.7700678055318407E-2</v>
      </c>
      <c r="AM730" s="17">
        <v>7.2125448078950202E-2</v>
      </c>
      <c r="AN730" s="17">
        <v>0.107620149242223</v>
      </c>
      <c r="AO730" s="17"/>
      <c r="AP730" s="17">
        <v>0.156907370324677</v>
      </c>
      <c r="AQ730" s="17">
        <v>0.13707415651164301</v>
      </c>
      <c r="AR730" s="17">
        <v>0.108062439487169</v>
      </c>
      <c r="AS730" s="17">
        <v>6.5805418827817194E-2</v>
      </c>
      <c r="AT730" s="17">
        <v>0.13044121882191001</v>
      </c>
      <c r="AU730" s="17">
        <v>3.0187561467274301E-2</v>
      </c>
      <c r="AV730" s="17"/>
      <c r="AW730" s="17">
        <v>4.4621620120488099E-2</v>
      </c>
      <c r="AX730" s="17">
        <v>9.9464413924152006E-2</v>
      </c>
      <c r="AY730" s="17">
        <v>4.6465866405695798E-2</v>
      </c>
      <c r="AZ730" s="17">
        <v>7.3659055776350499E-2</v>
      </c>
      <c r="BA730" s="17">
        <v>6.6943348481612694E-2</v>
      </c>
      <c r="BB730" s="17">
        <v>9.3275665743587796E-2</v>
      </c>
      <c r="BC730" s="17">
        <v>0.14625212724843301</v>
      </c>
      <c r="BD730" s="17">
        <v>9.26372867480241E-2</v>
      </c>
      <c r="BE730" s="17">
        <v>0.10432185089849901</v>
      </c>
      <c r="BF730" s="17">
        <v>0.119136551323667</v>
      </c>
      <c r="BG730" s="17">
        <v>0.13187584694104701</v>
      </c>
      <c r="BH730" s="17">
        <v>8.8667455768869002E-2</v>
      </c>
      <c r="BI730" s="17">
        <v>0.110500091360016</v>
      </c>
      <c r="BJ730" s="17">
        <v>0.16295208804143799</v>
      </c>
      <c r="BK730" s="17">
        <v>8.2553880444294306E-2</v>
      </c>
      <c r="BL730" s="17">
        <v>0.27740756544760298</v>
      </c>
      <c r="BM730" s="17"/>
      <c r="BN730" s="17">
        <v>0.11503826852320501</v>
      </c>
      <c r="BO730" s="17">
        <v>9.4754753255073904E-2</v>
      </c>
      <c r="BP730" s="17"/>
      <c r="BQ730" s="17">
        <v>0.164765945394059</v>
      </c>
      <c r="BR730" s="17">
        <v>0.14066438341352899</v>
      </c>
      <c r="BS730" s="17"/>
      <c r="BT730" s="17">
        <v>0.22200398161364299</v>
      </c>
      <c r="BU730" s="17"/>
      <c r="BV730" s="17">
        <v>9.2250416353653497E-2</v>
      </c>
      <c r="BW730" s="17">
        <v>0.12973368395125001</v>
      </c>
      <c r="BX730" s="17">
        <v>0.10508592658564</v>
      </c>
      <c r="BY730" s="17"/>
      <c r="BZ730" s="17">
        <v>9.0861019254377104E-2</v>
      </c>
      <c r="CA730" s="17">
        <v>7.0926794235100704E-2</v>
      </c>
      <c r="CB730" s="17">
        <v>6.8513215795835095E-2</v>
      </c>
      <c r="CC730" s="17">
        <v>0.15259127000483499</v>
      </c>
      <c r="CD730" s="17">
        <v>0.103843514744722</v>
      </c>
      <c r="CE730" s="17">
        <v>9.6984569584427097E-2</v>
      </c>
      <c r="CF730" s="17">
        <v>0.19774529544956701</v>
      </c>
      <c r="CG730" s="17"/>
      <c r="CH730" s="17">
        <v>0.15843954848800501</v>
      </c>
      <c r="CI730" s="17">
        <v>0.10787009807205</v>
      </c>
      <c r="CJ730" s="17">
        <v>0.106974793353451</v>
      </c>
      <c r="CK730" s="17">
        <v>7.1134829173188502E-2</v>
      </c>
      <c r="CL730" s="17">
        <v>9.76660584661143E-2</v>
      </c>
    </row>
    <row r="731" spans="2:90" x14ac:dyDescent="0.3">
      <c r="B731" t="s">
        <v>313</v>
      </c>
      <c r="C731" s="17">
        <v>4.9250398976935297E-2</v>
      </c>
      <c r="D731" s="17">
        <v>5.7261421353630798E-2</v>
      </c>
      <c r="E731" s="17">
        <v>4.0780262035692599E-2</v>
      </c>
      <c r="F731" s="17"/>
      <c r="G731" s="17">
        <v>9.7337506788087905E-2</v>
      </c>
      <c r="H731" s="17">
        <v>8.6952609429154198E-2</v>
      </c>
      <c r="I731" s="17">
        <v>7.8379147173185407E-2</v>
      </c>
      <c r="J731" s="17">
        <v>1.9926110590145599E-2</v>
      </c>
      <c r="K731" s="17">
        <v>1.54909978260767E-2</v>
      </c>
      <c r="L731" s="17">
        <v>9.0970154961564197E-3</v>
      </c>
      <c r="M731" s="17"/>
      <c r="N731" s="17">
        <v>7.2038043218140793E-2</v>
      </c>
      <c r="O731" s="17">
        <v>4.2266199161868898E-2</v>
      </c>
      <c r="P731" s="17">
        <v>4.0910205362999698E-2</v>
      </c>
      <c r="Q731" s="17">
        <v>3.7907690974781999E-2</v>
      </c>
      <c r="R731" s="17"/>
      <c r="S731" s="17">
        <v>9.54460217057847E-2</v>
      </c>
      <c r="T731" s="17">
        <v>2.1856187182324599E-2</v>
      </c>
      <c r="U731" s="17">
        <v>2.4706959132608401E-2</v>
      </c>
      <c r="V731" s="17">
        <v>3.6234439911593599E-2</v>
      </c>
      <c r="W731" s="17">
        <v>3.1839784207095399E-2</v>
      </c>
      <c r="X731" s="17">
        <v>3.18162502593686E-2</v>
      </c>
      <c r="Y731" s="17">
        <v>5.7779199157342302E-2</v>
      </c>
      <c r="Z731" s="17">
        <v>8.8074453050386303E-2</v>
      </c>
      <c r="AA731" s="17">
        <v>4.9220965292453699E-2</v>
      </c>
      <c r="AB731" s="17">
        <v>5.2571837597537398E-2</v>
      </c>
      <c r="AC731" s="17">
        <v>5.7359780533937803E-2</v>
      </c>
      <c r="AD731" s="17">
        <v>5.1614201208547601E-2</v>
      </c>
      <c r="AE731" s="17"/>
      <c r="AF731" s="17">
        <v>2.8324055473550599E-2</v>
      </c>
      <c r="AG731" s="17">
        <v>6.5264902450308304E-2</v>
      </c>
      <c r="AH731" s="17">
        <v>5.0946996464656898E-2</v>
      </c>
      <c r="AI731" s="17"/>
      <c r="AJ731" s="17">
        <v>3.5389673802120401E-2</v>
      </c>
      <c r="AK731" s="17">
        <v>7.5391651831317699E-2</v>
      </c>
      <c r="AL731" s="17">
        <v>1.83320095051384E-2</v>
      </c>
      <c r="AM731" s="17">
        <v>4.8407734065147499E-2</v>
      </c>
      <c r="AN731" s="17">
        <v>2.9583302293926798E-2</v>
      </c>
      <c r="AO731" s="17"/>
      <c r="AP731" s="17">
        <v>0.10327370775041</v>
      </c>
      <c r="AQ731" s="17">
        <v>4.4884202884762699E-2</v>
      </c>
      <c r="AR731" s="17">
        <v>2.6368071073738598E-2</v>
      </c>
      <c r="AS731" s="17">
        <v>3.0110871609511401E-2</v>
      </c>
      <c r="AT731" s="17">
        <v>3.9670173562314802E-2</v>
      </c>
      <c r="AU731" s="17">
        <v>1.02230179102043E-2</v>
      </c>
      <c r="AV731" s="17"/>
      <c r="AW731" s="17">
        <v>0</v>
      </c>
      <c r="AX731" s="17">
        <v>6.6247454828741698E-2</v>
      </c>
      <c r="AY731" s="17">
        <v>4.8906376327182997E-2</v>
      </c>
      <c r="AZ731" s="17">
        <v>1.66314794088065E-2</v>
      </c>
      <c r="BA731" s="17">
        <v>4.9952247865827103E-2</v>
      </c>
      <c r="BB731" s="17">
        <v>4.32083138132607E-2</v>
      </c>
      <c r="BC731" s="17">
        <v>4.9715192587015601E-2</v>
      </c>
      <c r="BD731" s="17">
        <v>6.4989143267857796E-3</v>
      </c>
      <c r="BE731" s="17">
        <v>2.3380233425946299E-2</v>
      </c>
      <c r="BF731" s="17">
        <v>4.01767928913263E-2</v>
      </c>
      <c r="BG731" s="17">
        <v>2.6880454250138599E-2</v>
      </c>
      <c r="BH731" s="17">
        <v>9.5973778630604106E-2</v>
      </c>
      <c r="BI731" s="17">
        <v>5.24056477141552E-2</v>
      </c>
      <c r="BJ731" s="17">
        <v>0.11887375919311199</v>
      </c>
      <c r="BK731" s="17">
        <v>6.1277411598309198E-2</v>
      </c>
      <c r="BL731" s="17">
        <v>0.148384200164556</v>
      </c>
      <c r="BM731" s="17"/>
      <c r="BN731" s="17">
        <v>5.30574737874661E-2</v>
      </c>
      <c r="BO731" s="17">
        <v>4.3596109260745301E-2</v>
      </c>
      <c r="BP731" s="17"/>
      <c r="BQ731" s="17">
        <v>9.2377318011781798E-2</v>
      </c>
      <c r="BR731" s="17">
        <v>3.8651935996368403E-2</v>
      </c>
      <c r="BS731" s="17"/>
      <c r="BT731" s="17">
        <v>0.109876849253982</v>
      </c>
      <c r="BU731" s="17"/>
      <c r="BV731" s="17">
        <v>2.3905702235884101E-2</v>
      </c>
      <c r="BW731" s="17">
        <v>7.4684010559532304E-2</v>
      </c>
      <c r="BX731" s="17">
        <v>5.2740811294040298E-2</v>
      </c>
      <c r="BY731" s="17"/>
      <c r="BZ731" s="17">
        <v>2.83449012077206E-2</v>
      </c>
      <c r="CA731" s="17">
        <v>4.00328872683011E-2</v>
      </c>
      <c r="CB731" s="17">
        <v>3.6083857513567803E-2</v>
      </c>
      <c r="CC731" s="17">
        <v>5.3036193742762E-2</v>
      </c>
      <c r="CD731" s="17">
        <v>2.9074350523300398E-2</v>
      </c>
      <c r="CE731" s="17">
        <v>7.6827774453175998E-2</v>
      </c>
      <c r="CF731" s="17">
        <v>0.107906963853331</v>
      </c>
      <c r="CG731" s="17"/>
      <c r="CH731" s="17">
        <v>0.16988416850215701</v>
      </c>
      <c r="CI731" s="17">
        <v>4.0149651534981901E-2</v>
      </c>
      <c r="CJ731" s="17">
        <v>3.2873018769470901E-2</v>
      </c>
      <c r="CK731" s="17">
        <v>3.7407455373216603E-2</v>
      </c>
      <c r="CL731" s="17">
        <v>3.54686061823766E-2</v>
      </c>
    </row>
    <row r="732" spans="2:90" x14ac:dyDescent="0.3">
      <c r="B732" t="s">
        <v>223</v>
      </c>
      <c r="C732" s="17">
        <v>0.26749448444075302</v>
      </c>
      <c r="D732" s="17">
        <v>0.24382459545698701</v>
      </c>
      <c r="E732" s="17">
        <v>0.29080562432322798</v>
      </c>
      <c r="F732" s="17"/>
      <c r="G732" s="17">
        <v>0.13006069386468599</v>
      </c>
      <c r="H732" s="17">
        <v>0.12953720476571301</v>
      </c>
      <c r="I732" s="17">
        <v>0.152420108214182</v>
      </c>
      <c r="J732" s="17">
        <v>0.315414538615019</v>
      </c>
      <c r="K732" s="17">
        <v>0.30951148077604401</v>
      </c>
      <c r="L732" s="17">
        <v>0.4986566502773</v>
      </c>
      <c r="M732" s="17"/>
      <c r="N732" s="17">
        <v>0.20103411445571101</v>
      </c>
      <c r="O732" s="17">
        <v>0.23209857235172099</v>
      </c>
      <c r="P732" s="17">
        <v>0.29873642194355299</v>
      </c>
      <c r="Q732" s="17">
        <v>0.34475517131014799</v>
      </c>
      <c r="R732" s="17"/>
      <c r="S732" s="17">
        <v>0.211219788317032</v>
      </c>
      <c r="T732" s="17">
        <v>0.29413830986028799</v>
      </c>
      <c r="U732" s="17">
        <v>0.36977453820140099</v>
      </c>
      <c r="V732" s="17">
        <v>0.25018979633851302</v>
      </c>
      <c r="W732" s="17">
        <v>0.19657172156540401</v>
      </c>
      <c r="X732" s="17">
        <v>0.224664113987567</v>
      </c>
      <c r="Y732" s="17">
        <v>0.30843596792901901</v>
      </c>
      <c r="Z732" s="17">
        <v>0.172109787470238</v>
      </c>
      <c r="AA732" s="17">
        <v>0.24340086492139601</v>
      </c>
      <c r="AB732" s="17">
        <v>0.31513059659190501</v>
      </c>
      <c r="AC732" s="17">
        <v>0.32532989825728098</v>
      </c>
      <c r="AD732" s="17">
        <v>0.35570330826858498</v>
      </c>
      <c r="AE732" s="17"/>
      <c r="AF732" s="17">
        <v>0.32039778158346099</v>
      </c>
      <c r="AG732" s="17">
        <v>0.250850369552574</v>
      </c>
      <c r="AH732" s="17">
        <v>0.245266527290007</v>
      </c>
      <c r="AI732" s="17"/>
      <c r="AJ732" s="17">
        <v>0.298345788730835</v>
      </c>
      <c r="AK732" s="17">
        <v>0.21009888759725101</v>
      </c>
      <c r="AL732" s="17">
        <v>0.305212052962342</v>
      </c>
      <c r="AM732" s="17">
        <v>0.24383691383447201</v>
      </c>
      <c r="AN732" s="17">
        <v>0.236169358270021</v>
      </c>
      <c r="AO732" s="17"/>
      <c r="AP732" s="17">
        <v>0.16191513862648199</v>
      </c>
      <c r="AQ732" s="17">
        <v>0.27528041536763798</v>
      </c>
      <c r="AR732" s="17">
        <v>0.282263176024458</v>
      </c>
      <c r="AS732" s="17">
        <v>0.28578441301809698</v>
      </c>
      <c r="AT732" s="17">
        <v>0.22578094561419801</v>
      </c>
      <c r="AU732" s="17">
        <v>0.407238088209813</v>
      </c>
      <c r="AV732" s="17"/>
      <c r="AW732" s="17">
        <v>0.44767145764587102</v>
      </c>
      <c r="AX732" s="17">
        <v>0.293179905614461</v>
      </c>
      <c r="AY732" s="17">
        <v>0.36070170554358999</v>
      </c>
      <c r="AZ732" s="17">
        <v>0.263960325973707</v>
      </c>
      <c r="BA732" s="17">
        <v>0.29913605284164901</v>
      </c>
      <c r="BB732" s="17">
        <v>0.31638837250123703</v>
      </c>
      <c r="BC732" s="17">
        <v>0.25434875699173098</v>
      </c>
      <c r="BD732" s="17">
        <v>0.27824932990970502</v>
      </c>
      <c r="BE732" s="17">
        <v>0.30641173452495701</v>
      </c>
      <c r="BF732" s="17">
        <v>0.264109422622545</v>
      </c>
      <c r="BG732" s="17">
        <v>0.24063587552255</v>
      </c>
      <c r="BH732" s="17">
        <v>0.14261769908888799</v>
      </c>
      <c r="BI732" s="17">
        <v>0.190510776297934</v>
      </c>
      <c r="BJ732" s="17">
        <v>0.16146384968348801</v>
      </c>
      <c r="BK732" s="17">
        <v>0.23326125464391201</v>
      </c>
      <c r="BL732" s="17">
        <v>8.5600655814058693E-2</v>
      </c>
      <c r="BM732" s="17"/>
      <c r="BN732" s="17">
        <v>0.26843247101191697</v>
      </c>
      <c r="BO732" s="17">
        <v>0.26564306716011299</v>
      </c>
      <c r="BP732" s="17"/>
      <c r="BQ732" s="17">
        <v>0.170319959923733</v>
      </c>
      <c r="BR732" s="17">
        <v>0.24013466848088599</v>
      </c>
      <c r="BS732" s="17"/>
      <c r="BT732" s="17">
        <v>0.116615057763211</v>
      </c>
      <c r="BU732" s="17"/>
      <c r="BV732" s="17">
        <v>0.30591683998524599</v>
      </c>
      <c r="BW732" s="17">
        <v>0.22487669359140899</v>
      </c>
      <c r="BX732" s="17">
        <v>0.26150841543723302</v>
      </c>
      <c r="BY732" s="17"/>
      <c r="BZ732" s="17">
        <v>0.24060928386581101</v>
      </c>
      <c r="CA732" s="17">
        <v>0.304421855337347</v>
      </c>
      <c r="CB732" s="17">
        <v>0.275242899919451</v>
      </c>
      <c r="CC732" s="17">
        <v>0.23020434623396599</v>
      </c>
      <c r="CD732" s="17">
        <v>0.29063567160357701</v>
      </c>
      <c r="CE732" s="17">
        <v>0.24676268413046701</v>
      </c>
      <c r="CF732" s="17">
        <v>0.177943902889867</v>
      </c>
      <c r="CG732" s="17"/>
      <c r="CH732" s="17">
        <v>0.17349195171081</v>
      </c>
      <c r="CI732" s="17">
        <v>0.27367082165045897</v>
      </c>
      <c r="CJ732" s="17">
        <v>0.28758462746540903</v>
      </c>
      <c r="CK732" s="17">
        <v>0.24543368877442101</v>
      </c>
      <c r="CL732" s="17">
        <v>0.34173559773246298</v>
      </c>
    </row>
    <row r="733" spans="2:90" x14ac:dyDescent="0.3">
      <c r="B733" t="s">
        <v>118</v>
      </c>
      <c r="C733" s="17">
        <v>2.8962039189638199E-2</v>
      </c>
      <c r="D733" s="17">
        <v>2.71202151403384E-2</v>
      </c>
      <c r="E733" s="17">
        <v>3.0991640922303099E-2</v>
      </c>
      <c r="F733" s="17"/>
      <c r="G733" s="17">
        <v>6.0683312233943701E-2</v>
      </c>
      <c r="H733" s="17">
        <v>2.3272957710667699E-2</v>
      </c>
      <c r="I733" s="17">
        <v>4.2155361708329099E-2</v>
      </c>
      <c r="J733" s="17">
        <v>2.6868808954864199E-2</v>
      </c>
      <c r="K733" s="17">
        <v>1.7021490288586301E-2</v>
      </c>
      <c r="L733" s="17">
        <v>1.1442681059830101E-2</v>
      </c>
      <c r="M733" s="17"/>
      <c r="N733" s="17">
        <v>2.2975019787698399E-2</v>
      </c>
      <c r="O733" s="17">
        <v>2.9983754601055401E-2</v>
      </c>
      <c r="P733" s="17">
        <v>3.9832134116106997E-2</v>
      </c>
      <c r="Q733" s="17">
        <v>2.5079442364482198E-2</v>
      </c>
      <c r="R733" s="17"/>
      <c r="S733" s="17">
        <v>2.4525814044788999E-2</v>
      </c>
      <c r="T733" s="17">
        <v>2.0784126698132802E-2</v>
      </c>
      <c r="U733" s="17">
        <v>2.3201148217464201E-2</v>
      </c>
      <c r="V733" s="17">
        <v>5.6151804963284297E-3</v>
      </c>
      <c r="W733" s="17">
        <v>4.7744919253509099E-2</v>
      </c>
      <c r="X733" s="17">
        <v>3.6093718235390398E-2</v>
      </c>
      <c r="Y733" s="17">
        <v>1.7781392446815598E-2</v>
      </c>
      <c r="Z733" s="17">
        <v>2.0914962844164098E-2</v>
      </c>
      <c r="AA733" s="17">
        <v>2.44654608979171E-2</v>
      </c>
      <c r="AB733" s="17">
        <v>7.1804945763169495E-2</v>
      </c>
      <c r="AC733" s="17">
        <v>3.9636072560056503E-2</v>
      </c>
      <c r="AD733" s="17">
        <v>1.6278114914823599E-2</v>
      </c>
      <c r="AE733" s="17"/>
      <c r="AF733" s="17">
        <v>1.9281239560454601E-2</v>
      </c>
      <c r="AG733" s="17">
        <v>2.58895818771301E-2</v>
      </c>
      <c r="AH733" s="17">
        <v>3.7753060963599601E-2</v>
      </c>
      <c r="AI733" s="17"/>
      <c r="AJ733" s="17">
        <v>1.5113597705816099E-2</v>
      </c>
      <c r="AK733" s="17">
        <v>1.9770997750147901E-2</v>
      </c>
      <c r="AL733" s="17">
        <v>1.77688226528912E-2</v>
      </c>
      <c r="AM733" s="17">
        <v>3.06397873848872E-2</v>
      </c>
      <c r="AN733" s="17">
        <v>5.6503101397550701E-2</v>
      </c>
      <c r="AO733" s="17"/>
      <c r="AP733" s="17">
        <v>2.00994228818583E-2</v>
      </c>
      <c r="AQ733" s="17">
        <v>1.4640179735218899E-2</v>
      </c>
      <c r="AR733" s="17">
        <v>3.6994867851322701E-2</v>
      </c>
      <c r="AS733" s="17">
        <v>3.4022271361878603E-2</v>
      </c>
      <c r="AT733" s="17">
        <v>5.32308785098227E-2</v>
      </c>
      <c r="AU733" s="17">
        <v>4.1439214522575402E-2</v>
      </c>
      <c r="AV733" s="17"/>
      <c r="AW733" s="17">
        <v>0</v>
      </c>
      <c r="AX733" s="17">
        <v>5.3328006690335203E-2</v>
      </c>
      <c r="AY733" s="17">
        <v>5.0808950940679498E-2</v>
      </c>
      <c r="AZ733" s="17">
        <v>1.5098827106667399E-2</v>
      </c>
      <c r="BA733" s="17">
        <v>1.2195463642642901E-2</v>
      </c>
      <c r="BB733" s="17">
        <v>3.9300021397446698E-2</v>
      </c>
      <c r="BC733" s="17">
        <v>6.1027769187802696E-3</v>
      </c>
      <c r="BD733" s="17">
        <v>1.89787799382275E-2</v>
      </c>
      <c r="BE733" s="17">
        <v>2.4805038450435399E-2</v>
      </c>
      <c r="BF733" s="17">
        <v>1.0502564266066199E-2</v>
      </c>
      <c r="BG733" s="17">
        <v>2.7324982192538198E-2</v>
      </c>
      <c r="BH733" s="17">
        <v>5.9264652501554403E-2</v>
      </c>
      <c r="BI733" s="17">
        <v>2.2824348050532399E-2</v>
      </c>
      <c r="BJ733" s="17">
        <v>0</v>
      </c>
      <c r="BK733" s="17">
        <v>4.28980634365329E-2</v>
      </c>
      <c r="BL733" s="17">
        <v>1.7275094066093101E-2</v>
      </c>
      <c r="BM733" s="17"/>
      <c r="BN733" s="17">
        <v>2.1514634579411902E-2</v>
      </c>
      <c r="BO733" s="17">
        <v>3.84753688051701E-2</v>
      </c>
      <c r="BP733" s="17"/>
      <c r="BQ733" s="17">
        <v>1.7643494993579801E-2</v>
      </c>
      <c r="BR733" s="17">
        <v>2.53574062459569E-2</v>
      </c>
      <c r="BS733" s="17"/>
      <c r="BT733" s="17">
        <v>2.0805184828326499E-2</v>
      </c>
      <c r="BU733" s="17"/>
      <c r="BV733" s="17">
        <v>3.0842749453691299E-2</v>
      </c>
      <c r="BW733" s="17">
        <v>5.2903801759833301E-2</v>
      </c>
      <c r="BX733" s="17">
        <v>2.12995099892665E-2</v>
      </c>
      <c r="BY733" s="17"/>
      <c r="BZ733" s="17">
        <v>4.2834720455874303E-2</v>
      </c>
      <c r="CA733" s="17">
        <v>2.9783435850894002E-2</v>
      </c>
      <c r="CB733" s="17">
        <v>2.4835938650489098E-2</v>
      </c>
      <c r="CC733" s="17">
        <v>2.02745578185494E-2</v>
      </c>
      <c r="CD733" s="17">
        <v>2.1411466118141001E-2</v>
      </c>
      <c r="CE733" s="17">
        <v>1.26055630939394E-2</v>
      </c>
      <c r="CF733" s="17">
        <v>2.1996973092817802E-2</v>
      </c>
      <c r="CG733" s="17"/>
      <c r="CH733" s="17">
        <v>2.46457908898342E-2</v>
      </c>
      <c r="CI733" s="17">
        <v>2.2071172067677301E-2</v>
      </c>
      <c r="CJ733" s="17">
        <v>3.6343798848958601E-2</v>
      </c>
      <c r="CK733" s="17">
        <v>3.5080354434262197E-2</v>
      </c>
      <c r="CL733" s="17">
        <v>1.1734236463495E-2</v>
      </c>
    </row>
    <row r="734" spans="2:90" x14ac:dyDescent="0.3">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row>
    <row r="735" spans="2:90" x14ac:dyDescent="0.3">
      <c r="B735" s="6" t="s">
        <v>327</v>
      </c>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row>
    <row r="736" spans="2:90" x14ac:dyDescent="0.3">
      <c r="B736" s="24" t="s">
        <v>110</v>
      </c>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row>
    <row r="737" spans="2:90" x14ac:dyDescent="0.3">
      <c r="B737" t="s">
        <v>194</v>
      </c>
      <c r="C737" s="17">
        <v>4.2462430744994603E-2</v>
      </c>
      <c r="D737" s="17">
        <v>3.76757491281152E-2</v>
      </c>
      <c r="E737" s="17">
        <v>4.7477066845151503E-2</v>
      </c>
      <c r="F737" s="17"/>
      <c r="G737" s="17">
        <v>5.9069410058951201E-2</v>
      </c>
      <c r="H737" s="17">
        <v>4.5664580941504801E-2</v>
      </c>
      <c r="I737" s="17">
        <v>6.0554286111072698E-2</v>
      </c>
      <c r="J737" s="17">
        <v>4.1286084756676798E-2</v>
      </c>
      <c r="K737" s="17">
        <v>3.7342268597164503E-2</v>
      </c>
      <c r="L737" s="17">
        <v>1.8388711579434301E-2</v>
      </c>
      <c r="M737" s="17"/>
      <c r="N737" s="17">
        <v>2.8494932590742799E-2</v>
      </c>
      <c r="O737" s="17">
        <v>4.10196095638816E-2</v>
      </c>
      <c r="P737" s="17">
        <v>3.9483130686915301E-2</v>
      </c>
      <c r="Q737" s="17">
        <v>6.2063450499833202E-2</v>
      </c>
      <c r="R737" s="17"/>
      <c r="S737" s="17">
        <v>5.8716946865382799E-2</v>
      </c>
      <c r="T737" s="17">
        <v>2.52681885208632E-2</v>
      </c>
      <c r="U737" s="17">
        <v>3.5299800295369298E-2</v>
      </c>
      <c r="V737" s="17">
        <v>4.3863843841886699E-2</v>
      </c>
      <c r="W737" s="17">
        <v>2.8076269761746299E-2</v>
      </c>
      <c r="X737" s="17">
        <v>4.2725952897617103E-2</v>
      </c>
      <c r="Y737" s="17">
        <v>4.0181972710800297E-2</v>
      </c>
      <c r="Z737" s="17">
        <v>5.32568027852472E-2</v>
      </c>
      <c r="AA737" s="17">
        <v>6.2044434786823303E-2</v>
      </c>
      <c r="AB737" s="17">
        <v>1.5467104992696899E-2</v>
      </c>
      <c r="AC737" s="17">
        <v>8.3969304339466797E-2</v>
      </c>
      <c r="AD737" s="17">
        <v>2.0184241908547101E-2</v>
      </c>
      <c r="AE737" s="17"/>
      <c r="AF737" s="17">
        <v>3.7119493994714599E-2</v>
      </c>
      <c r="AG737" s="17">
        <v>4.5888156462768503E-2</v>
      </c>
      <c r="AH737" s="17">
        <v>5.10316462511975E-2</v>
      </c>
      <c r="AI737" s="17"/>
      <c r="AJ737" s="17">
        <v>1.9081475171245602E-2</v>
      </c>
      <c r="AK737" s="17">
        <v>4.3242215885712601E-2</v>
      </c>
      <c r="AL737" s="17">
        <v>2.1858825656912301E-2</v>
      </c>
      <c r="AM737" s="17">
        <v>7.5545653325335402E-2</v>
      </c>
      <c r="AN737" s="17">
        <v>2.0090508181650299E-2</v>
      </c>
      <c r="AO737" s="17"/>
      <c r="AP737" s="17">
        <v>3.7538568065427901E-2</v>
      </c>
      <c r="AQ737" s="17">
        <v>3.0110106011505301E-2</v>
      </c>
      <c r="AR737" s="17">
        <v>2.95198415415363E-2</v>
      </c>
      <c r="AS737" s="17">
        <v>5.1688195545045203E-2</v>
      </c>
      <c r="AT737" s="17">
        <v>3.08826047775588E-2</v>
      </c>
      <c r="AU737" s="17">
        <v>5.0511941971159699E-2</v>
      </c>
      <c r="AV737" s="17"/>
      <c r="AW737" s="17">
        <v>0.10061764392240299</v>
      </c>
      <c r="AX737" s="17">
        <v>0.133345145153621</v>
      </c>
      <c r="AY737" s="17">
        <v>3.7851533210910802E-2</v>
      </c>
      <c r="AZ737" s="17">
        <v>6.4425133993052497E-2</v>
      </c>
      <c r="BA737" s="17">
        <v>5.9879710252973797E-2</v>
      </c>
      <c r="BB737" s="17">
        <v>4.3903185725979697E-2</v>
      </c>
      <c r="BC737" s="17">
        <v>5.8915947370159601E-2</v>
      </c>
      <c r="BD737" s="17">
        <v>1.76975267638643E-2</v>
      </c>
      <c r="BE737" s="17">
        <v>3.3014157791336103E-2</v>
      </c>
      <c r="BF737" s="17">
        <v>1.0072306140473599E-2</v>
      </c>
      <c r="BG737" s="17">
        <v>5.3994484346764099E-2</v>
      </c>
      <c r="BH737" s="17">
        <v>1.0287150552008101E-2</v>
      </c>
      <c r="BI737" s="17">
        <v>3.9170490542198899E-2</v>
      </c>
      <c r="BJ737" s="17">
        <v>1.5907967488131398E-2</v>
      </c>
      <c r="BK737" s="17">
        <v>0</v>
      </c>
      <c r="BL737" s="17">
        <v>2.0316239337256299E-2</v>
      </c>
      <c r="BM737" s="17"/>
      <c r="BN737" s="17">
        <v>4.0204458560283998E-2</v>
      </c>
      <c r="BO737" s="17">
        <v>4.3952184827887798E-2</v>
      </c>
      <c r="BP737" s="17"/>
      <c r="BQ737" s="17">
        <v>3.3564569631458298E-2</v>
      </c>
      <c r="BR737" s="17">
        <v>4.3579915097308401E-2</v>
      </c>
      <c r="BS737" s="17"/>
      <c r="BT737" s="17">
        <v>4.3139382721426499E-2</v>
      </c>
      <c r="BU737" s="17"/>
      <c r="BV737" s="17">
        <v>5.3016349250449998E-2</v>
      </c>
      <c r="BW737" s="17">
        <v>5.5914980066687103E-2</v>
      </c>
      <c r="BX737" s="17">
        <v>3.13768770565898E-2</v>
      </c>
      <c r="BY737" s="17"/>
      <c r="BZ737" s="17">
        <v>0.17246673725300299</v>
      </c>
      <c r="CA737" s="17">
        <v>6.95544725949893E-2</v>
      </c>
      <c r="CB737" s="17">
        <v>3.86550362634785E-2</v>
      </c>
      <c r="CC737" s="17">
        <v>1.8710374315807701E-2</v>
      </c>
      <c r="CD737" s="17">
        <v>2.01570051647613E-2</v>
      </c>
      <c r="CE737" s="17">
        <v>4.2267798625987996E-3</v>
      </c>
      <c r="CF737" s="17">
        <v>2.1123648793698602E-2</v>
      </c>
      <c r="CG737" s="17"/>
      <c r="CH737" s="17">
        <v>3.8734040293832199E-2</v>
      </c>
      <c r="CI737" s="17">
        <v>7.0980323982872701E-3</v>
      </c>
      <c r="CJ737" s="17">
        <v>2.6023228481088099E-2</v>
      </c>
      <c r="CK737" s="17">
        <v>0.108991635255443</v>
      </c>
      <c r="CL737" s="17">
        <v>0.27183801870501201</v>
      </c>
    </row>
    <row r="738" spans="2:90" x14ac:dyDescent="0.3">
      <c r="B738" t="s">
        <v>195</v>
      </c>
      <c r="C738" s="17">
        <v>6.1070286139487097E-2</v>
      </c>
      <c r="D738" s="17">
        <v>6.7731146718835303E-2</v>
      </c>
      <c r="E738" s="17">
        <v>5.5044715878585199E-2</v>
      </c>
      <c r="F738" s="17"/>
      <c r="G738" s="17">
        <v>9.8277501876055606E-2</v>
      </c>
      <c r="H738" s="17">
        <v>8.7298970089081995E-2</v>
      </c>
      <c r="I738" s="17">
        <v>9.4161555825437906E-2</v>
      </c>
      <c r="J738" s="17">
        <v>4.74210569273225E-2</v>
      </c>
      <c r="K738" s="17">
        <v>3.8219934152511799E-2</v>
      </c>
      <c r="L738" s="17">
        <v>1.42332048881592E-2</v>
      </c>
      <c r="M738" s="17"/>
      <c r="N738" s="17">
        <v>5.38139701803243E-2</v>
      </c>
      <c r="O738" s="17">
        <v>5.1598712945379398E-2</v>
      </c>
      <c r="P738" s="17">
        <v>5.8121998753999697E-2</v>
      </c>
      <c r="Q738" s="17">
        <v>8.1929283479572096E-2</v>
      </c>
      <c r="R738" s="17"/>
      <c r="S738" s="17">
        <v>0.100521109530474</v>
      </c>
      <c r="T738" s="17">
        <v>4.4329336460300503E-2</v>
      </c>
      <c r="U738" s="17">
        <v>2.9201402522284401E-2</v>
      </c>
      <c r="V738" s="17">
        <v>7.4778201750104703E-2</v>
      </c>
      <c r="W738" s="17">
        <v>5.6201753060291203E-2</v>
      </c>
      <c r="X738" s="17">
        <v>4.8561290805543902E-2</v>
      </c>
      <c r="Y738" s="17">
        <v>5.5312531732802102E-2</v>
      </c>
      <c r="Z738" s="17">
        <v>4.6497204931821599E-2</v>
      </c>
      <c r="AA738" s="17">
        <v>7.3618783381649705E-2</v>
      </c>
      <c r="AB738" s="17">
        <v>7.7343163468265794E-2</v>
      </c>
      <c r="AC738" s="17">
        <v>1.88194706717426E-2</v>
      </c>
      <c r="AD738" s="17">
        <v>5.2044534810639802E-2</v>
      </c>
      <c r="AE738" s="17"/>
      <c r="AF738" s="17">
        <v>5.0044830697127902E-2</v>
      </c>
      <c r="AG738" s="17">
        <v>6.6911635836578304E-2</v>
      </c>
      <c r="AH738" s="17">
        <v>7.4176010786827395E-2</v>
      </c>
      <c r="AI738" s="17"/>
      <c r="AJ738" s="17">
        <v>4.11675115403023E-2</v>
      </c>
      <c r="AK738" s="17">
        <v>7.9079728984342401E-2</v>
      </c>
      <c r="AL738" s="17">
        <v>4.0834961761325297E-2</v>
      </c>
      <c r="AM738" s="17">
        <v>7.2599863978789106E-2</v>
      </c>
      <c r="AN738" s="17">
        <v>6.1773273116705399E-2</v>
      </c>
      <c r="AO738" s="17"/>
      <c r="AP738" s="17">
        <v>9.5735747482227795E-2</v>
      </c>
      <c r="AQ738" s="17">
        <v>4.6199950550500503E-2</v>
      </c>
      <c r="AR738" s="17">
        <v>4.0092503566974802E-2</v>
      </c>
      <c r="AS738" s="17">
        <v>5.2585592610687897E-2</v>
      </c>
      <c r="AT738" s="17">
        <v>5.0250495699021902E-2</v>
      </c>
      <c r="AU738" s="17">
        <v>4.3937629874301401E-2</v>
      </c>
      <c r="AV738" s="17"/>
      <c r="AW738" s="17">
        <v>9.47213833444496E-2</v>
      </c>
      <c r="AX738" s="17">
        <v>8.7532093085444795E-2</v>
      </c>
      <c r="AY738" s="17">
        <v>0.107144248066788</v>
      </c>
      <c r="AZ738" s="17">
        <v>9.8729261446674293E-2</v>
      </c>
      <c r="BA738" s="17">
        <v>3.8990967660131597E-2</v>
      </c>
      <c r="BB738" s="17">
        <v>7.0785762702415794E-2</v>
      </c>
      <c r="BC738" s="17">
        <v>6.2749953649988893E-2</v>
      </c>
      <c r="BD738" s="17">
        <v>4.9992912136650802E-2</v>
      </c>
      <c r="BE738" s="17">
        <v>8.0433410684190507E-2</v>
      </c>
      <c r="BF738" s="17">
        <v>2.0382096686657001E-2</v>
      </c>
      <c r="BG738" s="17">
        <v>5.4161618726634803E-2</v>
      </c>
      <c r="BH738" s="17">
        <v>7.7308456460056199E-2</v>
      </c>
      <c r="BI738" s="17">
        <v>3.00030689048442E-2</v>
      </c>
      <c r="BJ738" s="17">
        <v>5.2193688405639801E-2</v>
      </c>
      <c r="BK738" s="17">
        <v>1.8436395206703302E-2</v>
      </c>
      <c r="BL738" s="17">
        <v>7.2618849579289907E-2</v>
      </c>
      <c r="BM738" s="17"/>
      <c r="BN738" s="17">
        <v>6.0012492856631801E-2</v>
      </c>
      <c r="BO738" s="17">
        <v>6.3417620484987405E-2</v>
      </c>
      <c r="BP738" s="17"/>
      <c r="BQ738" s="17">
        <v>9.3405448428712304E-2</v>
      </c>
      <c r="BR738" s="17">
        <v>4.7292041821004299E-2</v>
      </c>
      <c r="BS738" s="17"/>
      <c r="BT738" s="17">
        <v>0.106311089114229</v>
      </c>
      <c r="BU738" s="17"/>
      <c r="BV738" s="17">
        <v>6.2207256810512299E-2</v>
      </c>
      <c r="BW738" s="17">
        <v>9.2664924424030501E-2</v>
      </c>
      <c r="BX738" s="17">
        <v>4.6612839130505998E-2</v>
      </c>
      <c r="BY738" s="17"/>
      <c r="BZ738" s="17">
        <v>0.113052169360468</v>
      </c>
      <c r="CA738" s="17">
        <v>9.3731568390056294E-2</v>
      </c>
      <c r="CB738" s="17">
        <v>6.5503092221183903E-2</v>
      </c>
      <c r="CC738" s="17">
        <v>7.3581492539654805E-2</v>
      </c>
      <c r="CD738" s="17">
        <v>1.87061858992103E-2</v>
      </c>
      <c r="CE738" s="17">
        <v>5.1975352639873303E-2</v>
      </c>
      <c r="CF738" s="17">
        <v>6.2553178470512602E-2</v>
      </c>
      <c r="CG738" s="17"/>
      <c r="CH738" s="17">
        <v>7.7125308674147006E-2</v>
      </c>
      <c r="CI738" s="17">
        <v>4.52711823124511E-2</v>
      </c>
      <c r="CJ738" s="17">
        <v>4.46103572302496E-2</v>
      </c>
      <c r="CK738" s="17">
        <v>0.11324157667164</v>
      </c>
      <c r="CL738" s="17">
        <v>0.1161941456754</v>
      </c>
    </row>
    <row r="739" spans="2:90" x14ac:dyDescent="0.3">
      <c r="B739" t="s">
        <v>196</v>
      </c>
      <c r="C739" s="17">
        <v>4.2587710693970798E-2</v>
      </c>
      <c r="D739" s="17">
        <v>4.3623265729570301E-2</v>
      </c>
      <c r="E739" s="17">
        <v>4.0806134316142599E-2</v>
      </c>
      <c r="F739" s="17"/>
      <c r="G739" s="17">
        <v>7.2146488696848199E-2</v>
      </c>
      <c r="H739" s="17">
        <v>8.48258729371211E-2</v>
      </c>
      <c r="I739" s="17">
        <v>4.0156102343733603E-2</v>
      </c>
      <c r="J739" s="17">
        <v>2.9354234854591699E-2</v>
      </c>
      <c r="K739" s="17">
        <v>2.1168842855235601E-2</v>
      </c>
      <c r="L739" s="17">
        <v>1.5542312970872101E-2</v>
      </c>
      <c r="M739" s="17"/>
      <c r="N739" s="17">
        <v>4.6889058791528902E-2</v>
      </c>
      <c r="O739" s="17">
        <v>3.8727528119104099E-2</v>
      </c>
      <c r="P739" s="17">
        <v>3.8481410112725802E-2</v>
      </c>
      <c r="Q739" s="17">
        <v>4.5997148575949998E-2</v>
      </c>
      <c r="R739" s="17"/>
      <c r="S739" s="17">
        <v>3.6237324231196202E-2</v>
      </c>
      <c r="T739" s="17">
        <v>5.4797260608159003E-2</v>
      </c>
      <c r="U739" s="17">
        <v>3.97336365966263E-2</v>
      </c>
      <c r="V739" s="17">
        <v>3.80543102971133E-2</v>
      </c>
      <c r="W739" s="17">
        <v>5.3054582951114197E-2</v>
      </c>
      <c r="X739" s="17">
        <v>6.7697599580264695E-2</v>
      </c>
      <c r="Y739" s="17">
        <v>2.2488429855458299E-2</v>
      </c>
      <c r="Z739" s="17">
        <v>4.2468289059527299E-2</v>
      </c>
      <c r="AA739" s="17">
        <v>4.3241537762231802E-2</v>
      </c>
      <c r="AB739" s="17">
        <v>4.7971962259779503E-2</v>
      </c>
      <c r="AC739" s="17">
        <v>2.81114681668885E-2</v>
      </c>
      <c r="AD739" s="17">
        <v>0</v>
      </c>
      <c r="AE739" s="17"/>
      <c r="AF739" s="17">
        <v>3.79347842160659E-2</v>
      </c>
      <c r="AG739" s="17">
        <v>4.91091853627744E-2</v>
      </c>
      <c r="AH739" s="17">
        <v>2.98918200546739E-2</v>
      </c>
      <c r="AI739" s="17"/>
      <c r="AJ739" s="17">
        <v>2.79807922202196E-2</v>
      </c>
      <c r="AK739" s="17">
        <v>5.7054920437032502E-2</v>
      </c>
      <c r="AL739" s="17">
        <v>3.7428317133445597E-2</v>
      </c>
      <c r="AM739" s="17">
        <v>4.4253690776394898E-2</v>
      </c>
      <c r="AN739" s="17">
        <v>4.7512343963279503E-2</v>
      </c>
      <c r="AO739" s="17"/>
      <c r="AP739" s="17">
        <v>4.4505438776767402E-2</v>
      </c>
      <c r="AQ739" s="17">
        <v>3.0778759851312999E-2</v>
      </c>
      <c r="AR739" s="17">
        <v>4.4082748156742999E-2</v>
      </c>
      <c r="AS739" s="17">
        <v>5.3466052042855899E-2</v>
      </c>
      <c r="AT739" s="17">
        <v>4.7409715454915999E-2</v>
      </c>
      <c r="AU739" s="17">
        <v>2.2163234029802401E-2</v>
      </c>
      <c r="AV739" s="17"/>
      <c r="AW739" s="17">
        <v>0</v>
      </c>
      <c r="AX739" s="17">
        <v>2.3788044183441999E-2</v>
      </c>
      <c r="AY739" s="17">
        <v>6.7670501687643006E-2</v>
      </c>
      <c r="AZ739" s="17">
        <v>6.3671672614949298E-2</v>
      </c>
      <c r="BA739" s="17">
        <v>4.48302867380901E-2</v>
      </c>
      <c r="BB739" s="17">
        <v>5.3789993991788999E-2</v>
      </c>
      <c r="BC739" s="17">
        <v>4.0238936506669598E-2</v>
      </c>
      <c r="BD739" s="17">
        <v>4.5195628851679603E-2</v>
      </c>
      <c r="BE739" s="17">
        <v>3.4881112175107601E-2</v>
      </c>
      <c r="BF739" s="17">
        <v>6.8584704526904003E-2</v>
      </c>
      <c r="BG739" s="17">
        <v>2.9349563421340499E-2</v>
      </c>
      <c r="BH739" s="17">
        <v>2.8110212116379301E-2</v>
      </c>
      <c r="BI739" s="17">
        <v>3.6464811159244603E-2</v>
      </c>
      <c r="BJ739" s="17">
        <v>1.5965041426834199E-2</v>
      </c>
      <c r="BK739" s="17">
        <v>4.3705472825660403E-2</v>
      </c>
      <c r="BL739" s="17">
        <v>3.3809878099243199E-2</v>
      </c>
      <c r="BM739" s="17"/>
      <c r="BN739" s="17">
        <v>4.7973641829869497E-2</v>
      </c>
      <c r="BO739" s="17">
        <v>3.4531451651675302E-2</v>
      </c>
      <c r="BP739" s="17"/>
      <c r="BQ739" s="17">
        <v>4.7637084760036703E-2</v>
      </c>
      <c r="BR739" s="17">
        <v>7.9114864933825094E-2</v>
      </c>
      <c r="BS739" s="17"/>
      <c r="BT739" s="17">
        <v>7.2140264199763104E-2</v>
      </c>
      <c r="BU739" s="17"/>
      <c r="BV739" s="17">
        <v>5.5493433386856597E-2</v>
      </c>
      <c r="BW739" s="17">
        <v>4.7796977062605599E-2</v>
      </c>
      <c r="BX739" s="17">
        <v>3.6565894808731597E-2</v>
      </c>
      <c r="BY739" s="17"/>
      <c r="BZ739" s="17">
        <v>3.9560186612842697E-2</v>
      </c>
      <c r="CA739" s="17">
        <v>3.6181828628550697E-2</v>
      </c>
      <c r="CB739" s="17">
        <v>4.2858641338809497E-2</v>
      </c>
      <c r="CC739" s="17">
        <v>8.6150761474155305E-2</v>
      </c>
      <c r="CD739" s="17">
        <v>5.7225644837444203E-2</v>
      </c>
      <c r="CE739" s="17">
        <v>1.9059461037422901E-2</v>
      </c>
      <c r="CF739" s="17">
        <v>2.3514897564129202E-2</v>
      </c>
      <c r="CG739" s="17"/>
      <c r="CH739" s="17">
        <v>7.9975834199404502E-2</v>
      </c>
      <c r="CI739" s="17">
        <v>3.0252041672985199E-2</v>
      </c>
      <c r="CJ739" s="17">
        <v>3.5038684685841301E-2</v>
      </c>
      <c r="CK739" s="17">
        <v>5.8298060580053497E-2</v>
      </c>
      <c r="CL739" s="17">
        <v>7.3810304544150607E-2</v>
      </c>
    </row>
    <row r="740" spans="2:90" x14ac:dyDescent="0.3">
      <c r="B740" t="s">
        <v>197</v>
      </c>
      <c r="C740" s="17">
        <v>9.9905460994197698E-2</v>
      </c>
      <c r="D740" s="17">
        <v>8.5750279074905206E-2</v>
      </c>
      <c r="E740" s="17">
        <v>0.112614946265164</v>
      </c>
      <c r="F740" s="17"/>
      <c r="G740" s="17">
        <v>0.14893852341105701</v>
      </c>
      <c r="H740" s="17">
        <v>0.135303174999756</v>
      </c>
      <c r="I740" s="17">
        <v>0.11377262129004601</v>
      </c>
      <c r="J740" s="17">
        <v>0.116574150889366</v>
      </c>
      <c r="K740" s="17">
        <v>7.7686997348859504E-2</v>
      </c>
      <c r="L740" s="17">
        <v>2.8431504504159998E-2</v>
      </c>
      <c r="M740" s="17"/>
      <c r="N740" s="17">
        <v>0.103569609815807</v>
      </c>
      <c r="O740" s="17">
        <v>9.2339907378156894E-2</v>
      </c>
      <c r="P740" s="17">
        <v>0.10702232504392301</v>
      </c>
      <c r="Q740" s="17">
        <v>9.8544767464136998E-2</v>
      </c>
      <c r="R740" s="17"/>
      <c r="S740" s="17">
        <v>0.13130502327508201</v>
      </c>
      <c r="T740" s="17">
        <v>8.6865879988520703E-2</v>
      </c>
      <c r="U740" s="17">
        <v>8.7789522481954596E-2</v>
      </c>
      <c r="V740" s="17">
        <v>5.84405269383063E-2</v>
      </c>
      <c r="W740" s="17">
        <v>0.108918430399789</v>
      </c>
      <c r="X740" s="17">
        <v>6.22602978626536E-2</v>
      </c>
      <c r="Y740" s="17">
        <v>9.74863027992251E-2</v>
      </c>
      <c r="Z740" s="17">
        <v>0.132248912012186</v>
      </c>
      <c r="AA740" s="17">
        <v>0.108806725579285</v>
      </c>
      <c r="AB740" s="17">
        <v>0.111404018923494</v>
      </c>
      <c r="AC740" s="17">
        <v>0.109067645978122</v>
      </c>
      <c r="AD740" s="17">
        <v>0.13896476527885099</v>
      </c>
      <c r="AE740" s="17"/>
      <c r="AF740" s="17">
        <v>8.6920081373539404E-2</v>
      </c>
      <c r="AG740" s="17">
        <v>8.7441357271166406E-2</v>
      </c>
      <c r="AH740" s="17">
        <v>0.13484607330237799</v>
      </c>
      <c r="AI740" s="17"/>
      <c r="AJ740" s="17">
        <v>9.9431372109807598E-2</v>
      </c>
      <c r="AK740" s="17">
        <v>0.110306463338501</v>
      </c>
      <c r="AL740" s="17">
        <v>6.1776620440583602E-2</v>
      </c>
      <c r="AM740" s="17">
        <v>9.6915371920987994E-2</v>
      </c>
      <c r="AN740" s="17">
        <v>9.2116267054820802E-2</v>
      </c>
      <c r="AO740" s="17"/>
      <c r="AP740" s="17">
        <v>9.8953303742051496E-2</v>
      </c>
      <c r="AQ740" s="17">
        <v>9.4176560083092706E-2</v>
      </c>
      <c r="AR740" s="17">
        <v>0.10848288711604701</v>
      </c>
      <c r="AS740" s="17">
        <v>0.105258867176937</v>
      </c>
      <c r="AT740" s="17">
        <v>0.14326142599734901</v>
      </c>
      <c r="AU740" s="17">
        <v>5.2675793160806297E-2</v>
      </c>
      <c r="AV740" s="17"/>
      <c r="AW740" s="17">
        <v>5.0365447551421E-2</v>
      </c>
      <c r="AX740" s="17">
        <v>0.139974608705804</v>
      </c>
      <c r="AY740" s="17">
        <v>7.6386675406678803E-2</v>
      </c>
      <c r="AZ740" s="17">
        <v>6.9399881469211597E-2</v>
      </c>
      <c r="BA740" s="17">
        <v>8.4986700536759094E-2</v>
      </c>
      <c r="BB740" s="17">
        <v>9.2883507244032604E-2</v>
      </c>
      <c r="BC740" s="17">
        <v>0.11685500560379899</v>
      </c>
      <c r="BD740" s="17">
        <v>7.5086639115525794E-2</v>
      </c>
      <c r="BE740" s="17">
        <v>0.16792830550274099</v>
      </c>
      <c r="BF740" s="17">
        <v>0.10920289004493</v>
      </c>
      <c r="BG740" s="17">
        <v>9.5808992854518896E-2</v>
      </c>
      <c r="BH740" s="17">
        <v>0.101189333338341</v>
      </c>
      <c r="BI740" s="17">
        <v>5.32713913347172E-2</v>
      </c>
      <c r="BJ740" s="17">
        <v>0.102264071009568</v>
      </c>
      <c r="BK740" s="17">
        <v>0.14632181087501001</v>
      </c>
      <c r="BL740" s="17">
        <v>0.119307569033926</v>
      </c>
      <c r="BM740" s="17"/>
      <c r="BN740" s="17">
        <v>9.7902486472898398E-2</v>
      </c>
      <c r="BO740" s="17">
        <v>0.10288248444451099</v>
      </c>
      <c r="BP740" s="17"/>
      <c r="BQ740" s="17">
        <v>9.9288922360662196E-2</v>
      </c>
      <c r="BR740" s="17">
        <v>0.12797744269629799</v>
      </c>
      <c r="BS740" s="17"/>
      <c r="BT740" s="17">
        <v>0.13057781446958999</v>
      </c>
      <c r="BU740" s="17"/>
      <c r="BV740" s="17">
        <v>9.93571671631856E-2</v>
      </c>
      <c r="BW740" s="17">
        <v>0.112873566773004</v>
      </c>
      <c r="BX740" s="17">
        <v>9.3760310625164697E-2</v>
      </c>
      <c r="BY740" s="17"/>
      <c r="BZ740" s="17">
        <v>0.179587283711271</v>
      </c>
      <c r="CA740" s="17">
        <v>0.12659769252022399</v>
      </c>
      <c r="CB740" s="17">
        <v>0.10131916324273001</v>
      </c>
      <c r="CC740" s="17">
        <v>0.12973695504267699</v>
      </c>
      <c r="CD740" s="17">
        <v>6.9079064447923499E-2</v>
      </c>
      <c r="CE740" s="17">
        <v>9.1365815419855306E-2</v>
      </c>
      <c r="CF740" s="17">
        <v>6.3074198447761701E-2</v>
      </c>
      <c r="CG740" s="17"/>
      <c r="CH740" s="17">
        <v>8.26324374479247E-2</v>
      </c>
      <c r="CI740" s="17">
        <v>5.7615461666437703E-2</v>
      </c>
      <c r="CJ740" s="17">
        <v>0.128394492890815</v>
      </c>
      <c r="CK740" s="17">
        <v>0.14259978405767301</v>
      </c>
      <c r="CL740" s="17">
        <v>0.10634393092472701</v>
      </c>
    </row>
    <row r="741" spans="2:90" x14ac:dyDescent="0.3">
      <c r="B741" t="s">
        <v>198</v>
      </c>
      <c r="C741" s="17">
        <v>0.133411206125158</v>
      </c>
      <c r="D741" s="17">
        <v>0.13850529746180401</v>
      </c>
      <c r="E741" s="17">
        <v>0.12853172164280999</v>
      </c>
      <c r="F741" s="17"/>
      <c r="G741" s="17">
        <v>0.13382118921623301</v>
      </c>
      <c r="H741" s="17">
        <v>0.147956704919563</v>
      </c>
      <c r="I741" s="17">
        <v>0.166405876992331</v>
      </c>
      <c r="J741" s="17">
        <v>0.14495033055957199</v>
      </c>
      <c r="K741" s="17">
        <v>0.13295136350693901</v>
      </c>
      <c r="L741" s="17">
        <v>8.5179290889257103E-2</v>
      </c>
      <c r="M741" s="17"/>
      <c r="N741" s="17">
        <v>0.13147047940993101</v>
      </c>
      <c r="O741" s="17">
        <v>0.15909287142946099</v>
      </c>
      <c r="P741" s="17">
        <v>0.13162071900493499</v>
      </c>
      <c r="Q741" s="17">
        <v>0.109424581689091</v>
      </c>
      <c r="R741" s="17"/>
      <c r="S741" s="17">
        <v>0.15489750418704801</v>
      </c>
      <c r="T741" s="17">
        <v>0.10605591697027</v>
      </c>
      <c r="U741" s="17">
        <v>0.105197398339809</v>
      </c>
      <c r="V741" s="17">
        <v>0.14768781264377501</v>
      </c>
      <c r="W741" s="17">
        <v>0.192983894895988</v>
      </c>
      <c r="X741" s="17">
        <v>0.12755915265565301</v>
      </c>
      <c r="Y741" s="17">
        <v>0.116973792318861</v>
      </c>
      <c r="Z741" s="17">
        <v>0.19390816611383599</v>
      </c>
      <c r="AA741" s="17">
        <v>0.14421815053304299</v>
      </c>
      <c r="AB741" s="17">
        <v>0.103426641725646</v>
      </c>
      <c r="AC741" s="17">
        <v>0.145993358937</v>
      </c>
      <c r="AD741" s="17">
        <v>5.5108789668519599E-2</v>
      </c>
      <c r="AE741" s="17"/>
      <c r="AF741" s="17">
        <v>0.136366502589855</v>
      </c>
      <c r="AG741" s="17">
        <v>0.12051467968891701</v>
      </c>
      <c r="AH741" s="17">
        <v>0.15456567260944001</v>
      </c>
      <c r="AI741" s="17"/>
      <c r="AJ741" s="17">
        <v>0.12618930089529701</v>
      </c>
      <c r="AK741" s="17">
        <v>0.149281120002906</v>
      </c>
      <c r="AL741" s="17">
        <v>9.9217810921923999E-2</v>
      </c>
      <c r="AM741" s="17">
        <v>0.15119902586428899</v>
      </c>
      <c r="AN741" s="17">
        <v>0.141476361148795</v>
      </c>
      <c r="AO741" s="17"/>
      <c r="AP741" s="17">
        <v>0.15958471219843301</v>
      </c>
      <c r="AQ741" s="17">
        <v>0.13251435267853401</v>
      </c>
      <c r="AR741" s="17">
        <v>0.14771509469103</v>
      </c>
      <c r="AS741" s="17">
        <v>0.140255291595623</v>
      </c>
      <c r="AT741" s="17">
        <v>8.2332750789450806E-2</v>
      </c>
      <c r="AU741" s="17">
        <v>0.119548925650898</v>
      </c>
      <c r="AV741" s="17"/>
      <c r="AW741" s="17">
        <v>9.5566477918835699E-2</v>
      </c>
      <c r="AX741" s="17">
        <v>0.13732967952292599</v>
      </c>
      <c r="AY741" s="17">
        <v>0.11572410593603299</v>
      </c>
      <c r="AZ741" s="17">
        <v>0.141098326487194</v>
      </c>
      <c r="BA741" s="17">
        <v>0.10410608280139499</v>
      </c>
      <c r="BB741" s="17">
        <v>0.165460100567414</v>
      </c>
      <c r="BC741" s="17">
        <v>0.17698386194051099</v>
      </c>
      <c r="BD741" s="17">
        <v>0.168359406152293</v>
      </c>
      <c r="BE741" s="17">
        <v>0.114044541047853</v>
      </c>
      <c r="BF741" s="17">
        <v>9.8682712434571204E-2</v>
      </c>
      <c r="BG741" s="17">
        <v>0.151117650287381</v>
      </c>
      <c r="BH741" s="17">
        <v>0.15007736005144601</v>
      </c>
      <c r="BI741" s="17">
        <v>0.111436093280862</v>
      </c>
      <c r="BJ741" s="17">
        <v>0.16446841262112699</v>
      </c>
      <c r="BK741" s="17">
        <v>7.8759415074548894E-2</v>
      </c>
      <c r="BL741" s="17">
        <v>9.3574601028324295E-2</v>
      </c>
      <c r="BM741" s="17"/>
      <c r="BN741" s="17">
        <v>0.13677855444345899</v>
      </c>
      <c r="BO741" s="17">
        <v>0.12958524048852199</v>
      </c>
      <c r="BP741" s="17"/>
      <c r="BQ741" s="17">
        <v>0.15917003967082499</v>
      </c>
      <c r="BR741" s="17">
        <v>0.13720894057726199</v>
      </c>
      <c r="BS741" s="17"/>
      <c r="BT741" s="17">
        <v>0.16661673099375701</v>
      </c>
      <c r="BU741" s="17"/>
      <c r="BV741" s="17">
        <v>0.12663559123901</v>
      </c>
      <c r="BW741" s="17">
        <v>0.15432399107765199</v>
      </c>
      <c r="BX741" s="17">
        <v>0.13168940040423399</v>
      </c>
      <c r="BY741" s="17"/>
      <c r="BZ741" s="17">
        <v>0.141304482936912</v>
      </c>
      <c r="CA741" s="17">
        <v>0.18519184909873501</v>
      </c>
      <c r="CB741" s="17">
        <v>0.16134179058784401</v>
      </c>
      <c r="CC741" s="17">
        <v>0.12890229041561899</v>
      </c>
      <c r="CD741" s="17">
        <v>0.12678695172347901</v>
      </c>
      <c r="CE741" s="17">
        <v>0.12524079400302199</v>
      </c>
      <c r="CF741" s="17">
        <v>0.10308895783305699</v>
      </c>
      <c r="CG741" s="17"/>
      <c r="CH741" s="17">
        <v>0.13866551415251599</v>
      </c>
      <c r="CI741" s="17">
        <v>9.4791657723344899E-2</v>
      </c>
      <c r="CJ741" s="17">
        <v>0.167843231062618</v>
      </c>
      <c r="CK741" s="17">
        <v>0.141747123643165</v>
      </c>
      <c r="CL741" s="17">
        <v>0.13020584631777599</v>
      </c>
    </row>
    <row r="742" spans="2:90" x14ac:dyDescent="0.3">
      <c r="B742" t="s">
        <v>199</v>
      </c>
      <c r="C742" s="17">
        <v>0.14534528381963999</v>
      </c>
      <c r="D742" s="17">
        <v>0.126780585288613</v>
      </c>
      <c r="E742" s="17">
        <v>0.161698181764692</v>
      </c>
      <c r="F742" s="17"/>
      <c r="G742" s="17">
        <v>7.8142115710362697E-2</v>
      </c>
      <c r="H742" s="17">
        <v>0.15886088611704599</v>
      </c>
      <c r="I742" s="17">
        <v>0.105211079489803</v>
      </c>
      <c r="J742" s="17">
        <v>0.19140297199520201</v>
      </c>
      <c r="K742" s="17">
        <v>0.20348836623852201</v>
      </c>
      <c r="L742" s="17">
        <v>0.135425422803644</v>
      </c>
      <c r="M742" s="17"/>
      <c r="N742" s="17">
        <v>0.138672459686698</v>
      </c>
      <c r="O742" s="17">
        <v>0.15788830455630501</v>
      </c>
      <c r="P742" s="17">
        <v>0.139308541278821</v>
      </c>
      <c r="Q742" s="17">
        <v>0.144222537352762</v>
      </c>
      <c r="R742" s="17"/>
      <c r="S742" s="17">
        <v>0.126636851382291</v>
      </c>
      <c r="T742" s="17">
        <v>0.15448804328577401</v>
      </c>
      <c r="U742" s="17">
        <v>0.13784837842318601</v>
      </c>
      <c r="V742" s="17">
        <v>0.146998747527293</v>
      </c>
      <c r="W742" s="17">
        <v>0.10818795473421</v>
      </c>
      <c r="X742" s="17">
        <v>0.155268703782768</v>
      </c>
      <c r="Y742" s="17">
        <v>0.18579885550868599</v>
      </c>
      <c r="Z742" s="17">
        <v>0.12759537111092101</v>
      </c>
      <c r="AA742" s="17">
        <v>0.145677530092539</v>
      </c>
      <c r="AB742" s="17">
        <v>0.13548941982606399</v>
      </c>
      <c r="AC742" s="17">
        <v>0.17731246129310099</v>
      </c>
      <c r="AD742" s="17">
        <v>0.15600449493667001</v>
      </c>
      <c r="AE742" s="17"/>
      <c r="AF742" s="17">
        <v>0.14107620490711401</v>
      </c>
      <c r="AG742" s="17">
        <v>0.16313789653574301</v>
      </c>
      <c r="AH742" s="17">
        <v>0.166817516757299</v>
      </c>
      <c r="AI742" s="17"/>
      <c r="AJ742" s="17">
        <v>0.15930015913127599</v>
      </c>
      <c r="AK742" s="17">
        <v>0.15871768243443099</v>
      </c>
      <c r="AL742" s="17">
        <v>0.121338601675758</v>
      </c>
      <c r="AM742" s="17">
        <v>0.116294071369412</v>
      </c>
      <c r="AN742" s="17">
        <v>0.14534294107904899</v>
      </c>
      <c r="AO742" s="17"/>
      <c r="AP742" s="17">
        <v>0.16607776454517101</v>
      </c>
      <c r="AQ742" s="17">
        <v>0.16552769740696899</v>
      </c>
      <c r="AR742" s="17">
        <v>0.13377737222964001</v>
      </c>
      <c r="AS742" s="17">
        <v>0.143910507181504</v>
      </c>
      <c r="AT742" s="17">
        <v>0.113491134209036</v>
      </c>
      <c r="AU742" s="17">
        <v>0.14461853117589801</v>
      </c>
      <c r="AV742" s="17"/>
      <c r="AW742" s="17">
        <v>0.24978861457085599</v>
      </c>
      <c r="AX742" s="17">
        <v>8.5579188369594994E-2</v>
      </c>
      <c r="AY742" s="17">
        <v>0.13999295354506999</v>
      </c>
      <c r="AZ742" s="17">
        <v>0.14888822645063701</v>
      </c>
      <c r="BA742" s="17">
        <v>0.167667838352446</v>
      </c>
      <c r="BB742" s="17">
        <v>0.13199965627853499</v>
      </c>
      <c r="BC742" s="17">
        <v>0.15483092082039901</v>
      </c>
      <c r="BD742" s="17">
        <v>0.13691001650892501</v>
      </c>
      <c r="BE742" s="17">
        <v>0.118592612945622</v>
      </c>
      <c r="BF742" s="17">
        <v>0.172582137567246</v>
      </c>
      <c r="BG742" s="17">
        <v>0.14917097750750799</v>
      </c>
      <c r="BH742" s="17">
        <v>0.14844257537584599</v>
      </c>
      <c r="BI742" s="17">
        <v>9.6679716686478498E-2</v>
      </c>
      <c r="BJ742" s="17">
        <v>0.210636437088974</v>
      </c>
      <c r="BK742" s="17">
        <v>0.14247795890531301</v>
      </c>
      <c r="BL742" s="17">
        <v>0.176628878379605</v>
      </c>
      <c r="BM742" s="17"/>
      <c r="BN742" s="17">
        <v>0.16082617756255699</v>
      </c>
      <c r="BO742" s="17">
        <v>0.124907045171047</v>
      </c>
      <c r="BP742" s="17"/>
      <c r="BQ742" s="17">
        <v>0.16716448430297701</v>
      </c>
      <c r="BR742" s="17">
        <v>0.14771388782330999</v>
      </c>
      <c r="BS742" s="17"/>
      <c r="BT742" s="17">
        <v>0.158099568531825</v>
      </c>
      <c r="BU742" s="17"/>
      <c r="BV742" s="17">
        <v>0.123889323374284</v>
      </c>
      <c r="BW742" s="17">
        <v>0.121022765444738</v>
      </c>
      <c r="BX742" s="17">
        <v>0.16371901682669601</v>
      </c>
      <c r="BY742" s="17"/>
      <c r="BZ742" s="17">
        <v>9.4252426657374003E-2</v>
      </c>
      <c r="CA742" s="17">
        <v>0.14305349326345401</v>
      </c>
      <c r="CB742" s="17">
        <v>0.16192510231982199</v>
      </c>
      <c r="CC742" s="17">
        <v>0.19585630536622201</v>
      </c>
      <c r="CD742" s="17">
        <v>0.17758926221058</v>
      </c>
      <c r="CE742" s="17">
        <v>0.12872995035976001</v>
      </c>
      <c r="CF742" s="17">
        <v>0.107503570969365</v>
      </c>
      <c r="CG742" s="17"/>
      <c r="CH742" s="17">
        <v>8.1620013308523698E-2</v>
      </c>
      <c r="CI742" s="17">
        <v>0.15329540835000999</v>
      </c>
      <c r="CJ742" s="17">
        <v>0.16952691895531499</v>
      </c>
      <c r="CK742" s="17">
        <v>0.12859682642543699</v>
      </c>
      <c r="CL742" s="17">
        <v>7.0347155459883098E-2</v>
      </c>
    </row>
    <row r="743" spans="2:90" x14ac:dyDescent="0.3">
      <c r="B743" t="s">
        <v>200</v>
      </c>
      <c r="C743" s="17">
        <v>3.76397826401575E-2</v>
      </c>
      <c r="D743" s="17">
        <v>3.4116079552587102E-2</v>
      </c>
      <c r="E743" s="17">
        <v>4.1381877507354697E-2</v>
      </c>
      <c r="F743" s="17"/>
      <c r="G743" s="17">
        <v>1.7829502628489102E-2</v>
      </c>
      <c r="H743" s="17">
        <v>3.7031805231815498E-2</v>
      </c>
      <c r="I743" s="17">
        <v>2.6396607453739999E-2</v>
      </c>
      <c r="J743" s="17">
        <v>1.8092295566672498E-2</v>
      </c>
      <c r="K743" s="17">
        <v>6.3572870229458803E-2</v>
      </c>
      <c r="L743" s="17">
        <v>5.8973340321127103E-2</v>
      </c>
      <c r="M743" s="17"/>
      <c r="N743" s="17">
        <v>4.4910212124331501E-2</v>
      </c>
      <c r="O743" s="17">
        <v>3.1989592690697503E-2</v>
      </c>
      <c r="P743" s="17">
        <v>5.4902628680987699E-2</v>
      </c>
      <c r="Q743" s="17">
        <v>2.0852250134228499E-2</v>
      </c>
      <c r="R743" s="17"/>
      <c r="S743" s="17">
        <v>6.4398767810791999E-2</v>
      </c>
      <c r="T743" s="17">
        <v>5.3516675060058902E-2</v>
      </c>
      <c r="U743" s="17">
        <v>2.9475975471516602E-2</v>
      </c>
      <c r="V743" s="17">
        <v>2.22076080965108E-2</v>
      </c>
      <c r="W743" s="17">
        <v>2.6282261842722102E-2</v>
      </c>
      <c r="X743" s="17">
        <v>5.3858194680513803E-2</v>
      </c>
      <c r="Y743" s="17">
        <v>3.1542130733667198E-2</v>
      </c>
      <c r="Z743" s="17">
        <v>2.1092031880285501E-2</v>
      </c>
      <c r="AA743" s="17">
        <v>3.0462806191713002E-2</v>
      </c>
      <c r="AB743" s="17">
        <v>2.0230336579207701E-2</v>
      </c>
      <c r="AC743" s="17">
        <v>8.9783640024868605E-3</v>
      </c>
      <c r="AD743" s="17">
        <v>5.3919055689932202E-2</v>
      </c>
      <c r="AE743" s="17"/>
      <c r="AF743" s="17">
        <v>4.0550349343737697E-2</v>
      </c>
      <c r="AG743" s="17">
        <v>4.2304409131792398E-2</v>
      </c>
      <c r="AH743" s="17">
        <v>3.2725791052419802E-2</v>
      </c>
      <c r="AI743" s="17"/>
      <c r="AJ743" s="17">
        <v>5.7024871199161199E-2</v>
      </c>
      <c r="AK743" s="17">
        <v>2.74766847391269E-2</v>
      </c>
      <c r="AL743" s="17">
        <v>7.0138519265766905E-2</v>
      </c>
      <c r="AM743" s="17">
        <v>2.2879435503957799E-2</v>
      </c>
      <c r="AN743" s="17">
        <v>2.8384711843731501E-2</v>
      </c>
      <c r="AO743" s="17"/>
      <c r="AP743" s="17">
        <v>2.5320123289170899E-2</v>
      </c>
      <c r="AQ743" s="17">
        <v>5.6130596622784003E-2</v>
      </c>
      <c r="AR743" s="17">
        <v>4.5729092478939103E-2</v>
      </c>
      <c r="AS743" s="17">
        <v>3.5819965446032498E-2</v>
      </c>
      <c r="AT743" s="17">
        <v>4.0083318701632002E-2</v>
      </c>
      <c r="AU743" s="17">
        <v>3.3390526085820597E-2</v>
      </c>
      <c r="AV743" s="17"/>
      <c r="AW743" s="17">
        <v>0</v>
      </c>
      <c r="AX743" s="17">
        <v>4.6365846494783897E-2</v>
      </c>
      <c r="AY743" s="17">
        <v>2.7963637159472001E-2</v>
      </c>
      <c r="AZ743" s="17">
        <v>4.9346362791359399E-2</v>
      </c>
      <c r="BA743" s="17">
        <v>4.7482863208248002E-2</v>
      </c>
      <c r="BB743" s="17">
        <v>1.3080223622313E-2</v>
      </c>
      <c r="BC743" s="17">
        <v>3.31482460198817E-2</v>
      </c>
      <c r="BD743" s="17">
        <v>2.4960583140298798E-2</v>
      </c>
      <c r="BE743" s="17">
        <v>6.02822880524728E-2</v>
      </c>
      <c r="BF743" s="17">
        <v>7.0898201831664398E-2</v>
      </c>
      <c r="BG743" s="17">
        <v>1.2775915580916199E-2</v>
      </c>
      <c r="BH743" s="17">
        <v>4.6971377930853903E-2</v>
      </c>
      <c r="BI743" s="17">
        <v>0.100242425552137</v>
      </c>
      <c r="BJ743" s="17">
        <v>1.8088440116868301E-2</v>
      </c>
      <c r="BK743" s="17">
        <v>6.27323912164168E-2</v>
      </c>
      <c r="BL743" s="17">
        <v>2.1936280178980701E-2</v>
      </c>
      <c r="BM743" s="17"/>
      <c r="BN743" s="17">
        <v>4.1463025690640497E-2</v>
      </c>
      <c r="BO743" s="17">
        <v>3.0497506383235101E-2</v>
      </c>
      <c r="BP743" s="17"/>
      <c r="BQ743" s="17">
        <v>2.5941872286697101E-2</v>
      </c>
      <c r="BR743" s="17">
        <v>3.3514528663462002E-2</v>
      </c>
      <c r="BS743" s="17"/>
      <c r="BT743" s="17">
        <v>4.0532005874441598E-2</v>
      </c>
      <c r="BU743" s="17"/>
      <c r="BV743" s="17">
        <v>3.6708805861621001E-2</v>
      </c>
      <c r="BW743" s="17">
        <v>4.14375103744824E-2</v>
      </c>
      <c r="BX743" s="17">
        <v>3.53616263326475E-2</v>
      </c>
      <c r="BY743" s="17"/>
      <c r="BZ743" s="17">
        <v>5.7515005098150197E-3</v>
      </c>
      <c r="CA743" s="17">
        <v>2.3404072675392198E-2</v>
      </c>
      <c r="CB743" s="17">
        <v>4.44013284257073E-2</v>
      </c>
      <c r="CC743" s="17">
        <v>3.1387821632346602E-2</v>
      </c>
      <c r="CD743" s="17">
        <v>5.1511044967357297E-2</v>
      </c>
      <c r="CE743" s="17">
        <v>5.7684687496606803E-2</v>
      </c>
      <c r="CF743" s="17">
        <v>3.9362148165708502E-2</v>
      </c>
      <c r="CG743" s="17"/>
      <c r="CH743" s="17">
        <v>2.56898021889112E-2</v>
      </c>
      <c r="CI743" s="17">
        <v>5.5599048844267397E-2</v>
      </c>
      <c r="CJ743" s="17">
        <v>3.5556136784267098E-2</v>
      </c>
      <c r="CK743" s="17">
        <v>1.6933972754079301E-2</v>
      </c>
      <c r="CL743" s="17">
        <v>0</v>
      </c>
    </row>
    <row r="744" spans="2:90" x14ac:dyDescent="0.3">
      <c r="B744" t="s">
        <v>201</v>
      </c>
      <c r="C744" s="17">
        <v>0.14046635425725301</v>
      </c>
      <c r="D744" s="17">
        <v>0.15404050946955899</v>
      </c>
      <c r="E744" s="17">
        <v>0.12831377808896299</v>
      </c>
      <c r="F744" s="17"/>
      <c r="G744" s="17">
        <v>0.115083779798461</v>
      </c>
      <c r="H744" s="17">
        <v>9.9441835248209001E-2</v>
      </c>
      <c r="I744" s="17">
        <v>0.12827800795616401</v>
      </c>
      <c r="J744" s="17">
        <v>0.120130087721792</v>
      </c>
      <c r="K744" s="17">
        <v>0.16497271567101701</v>
      </c>
      <c r="L744" s="17">
        <v>0.20089385038882701</v>
      </c>
      <c r="M744" s="17"/>
      <c r="N744" s="17">
        <v>0.18532497530678499</v>
      </c>
      <c r="O744" s="17">
        <v>0.12463470786312</v>
      </c>
      <c r="P744" s="17">
        <v>0.13228612915190199</v>
      </c>
      <c r="Q744" s="17">
        <v>0.117145271358248</v>
      </c>
      <c r="R744" s="17"/>
      <c r="S744" s="17">
        <v>7.8882513714073801E-2</v>
      </c>
      <c r="T744" s="17">
        <v>0.16223787731353501</v>
      </c>
      <c r="U744" s="17">
        <v>0.15265130948292299</v>
      </c>
      <c r="V744" s="17">
        <v>0.12363410408150501</v>
      </c>
      <c r="W744" s="17">
        <v>0.16058888027840701</v>
      </c>
      <c r="X744" s="17">
        <v>0.15955626569506001</v>
      </c>
      <c r="Y744" s="17">
        <v>0.15336741913905799</v>
      </c>
      <c r="Z744" s="17">
        <v>0.144490019847239</v>
      </c>
      <c r="AA744" s="17">
        <v>0.15221212661908001</v>
      </c>
      <c r="AB744" s="17">
        <v>0.131953727394274</v>
      </c>
      <c r="AC744" s="17">
        <v>0.122068437713673</v>
      </c>
      <c r="AD744" s="17">
        <v>0.22113208924939301</v>
      </c>
      <c r="AE744" s="17"/>
      <c r="AF744" s="17">
        <v>0.150799852482109</v>
      </c>
      <c r="AG744" s="17">
        <v>0.143485268907136</v>
      </c>
      <c r="AH744" s="17">
        <v>0.113625790582858</v>
      </c>
      <c r="AI744" s="17"/>
      <c r="AJ744" s="17">
        <v>0.14786372517066801</v>
      </c>
      <c r="AK744" s="17">
        <v>0.145543718469515</v>
      </c>
      <c r="AL744" s="17">
        <v>0.14608268155402299</v>
      </c>
      <c r="AM744" s="17">
        <v>0.13688698558492199</v>
      </c>
      <c r="AN744" s="17">
        <v>9.2605586617811306E-2</v>
      </c>
      <c r="AO744" s="17"/>
      <c r="AP744" s="17">
        <v>0.146182032129341</v>
      </c>
      <c r="AQ744" s="17">
        <v>0.149633842976686</v>
      </c>
      <c r="AR744" s="17">
        <v>0.119854895647156</v>
      </c>
      <c r="AS744" s="17">
        <v>0.145249780910641</v>
      </c>
      <c r="AT744" s="17">
        <v>0.10676744859963699</v>
      </c>
      <c r="AU744" s="17">
        <v>0.15040976640220699</v>
      </c>
      <c r="AV744" s="17"/>
      <c r="AW744" s="17">
        <v>4.9495413906588903E-2</v>
      </c>
      <c r="AX744" s="17">
        <v>7.6752030607098995E-2</v>
      </c>
      <c r="AY744" s="17">
        <v>0.129115019577037</v>
      </c>
      <c r="AZ744" s="17">
        <v>8.60884673611583E-2</v>
      </c>
      <c r="BA744" s="17">
        <v>0.141212553253935</v>
      </c>
      <c r="BB744" s="17">
        <v>0.105634946861103</v>
      </c>
      <c r="BC744" s="17">
        <v>9.9685209598036006E-2</v>
      </c>
      <c r="BD744" s="17">
        <v>0.17842440188518099</v>
      </c>
      <c r="BE744" s="17">
        <v>0.15682318457000399</v>
      </c>
      <c r="BF744" s="17">
        <v>0.206236786893115</v>
      </c>
      <c r="BG744" s="17">
        <v>0.15583300244618301</v>
      </c>
      <c r="BH744" s="17">
        <v>0.16759837369112901</v>
      </c>
      <c r="BI744" s="17">
        <v>0.109771554114166</v>
      </c>
      <c r="BJ744" s="17">
        <v>0.171777241123792</v>
      </c>
      <c r="BK744" s="17">
        <v>0.141126601844966</v>
      </c>
      <c r="BL744" s="17">
        <v>0.24144782815636801</v>
      </c>
      <c r="BM744" s="17"/>
      <c r="BN744" s="17">
        <v>0.14382367156133899</v>
      </c>
      <c r="BO744" s="17">
        <v>0.13583561510686701</v>
      </c>
      <c r="BP744" s="17"/>
      <c r="BQ744" s="17">
        <v>0.142393699156727</v>
      </c>
      <c r="BR744" s="17">
        <v>0.16306437677319099</v>
      </c>
      <c r="BS744" s="17"/>
      <c r="BT744" s="17">
        <v>0.11325345933044401</v>
      </c>
      <c r="BU744" s="17"/>
      <c r="BV744" s="17">
        <v>0.103272528305506</v>
      </c>
      <c r="BW744" s="17">
        <v>0.113342173130561</v>
      </c>
      <c r="BX744" s="17">
        <v>0.16892004827427601</v>
      </c>
      <c r="BY744" s="17"/>
      <c r="BZ744" s="17">
        <v>6.6046327004092797E-2</v>
      </c>
      <c r="CA744" s="17">
        <v>7.3797206687727906E-2</v>
      </c>
      <c r="CB744" s="17">
        <v>9.8801794840635102E-2</v>
      </c>
      <c r="CC744" s="17">
        <v>8.9899904006316395E-2</v>
      </c>
      <c r="CD744" s="17">
        <v>0.171017210712954</v>
      </c>
      <c r="CE744" s="17">
        <v>0.21843209756360099</v>
      </c>
      <c r="CF744" s="17">
        <v>0.25178491092857802</v>
      </c>
      <c r="CG744" s="17"/>
      <c r="CH744" s="17">
        <v>0.22565005228533799</v>
      </c>
      <c r="CI744" s="17">
        <v>0.19486706500833101</v>
      </c>
      <c r="CJ744" s="17">
        <v>0.106604434821676</v>
      </c>
      <c r="CK744" s="17">
        <v>7.0154981608055195E-2</v>
      </c>
      <c r="CL744" s="17">
        <v>1.2402036280312801E-2</v>
      </c>
    </row>
    <row r="745" spans="2:90" x14ac:dyDescent="0.3">
      <c r="B745" t="s">
        <v>151</v>
      </c>
      <c r="C745" s="17">
        <v>1.0506036276174E-2</v>
      </c>
      <c r="D745" s="17">
        <v>1.31116529762505E-2</v>
      </c>
      <c r="E745" s="17">
        <v>8.04284219045962E-3</v>
      </c>
      <c r="F745" s="17"/>
      <c r="G745" s="17">
        <v>1.8975714832418101E-2</v>
      </c>
      <c r="H745" s="17">
        <v>1.1769548664428101E-2</v>
      </c>
      <c r="I745" s="17">
        <v>9.4576967739744902E-3</v>
      </c>
      <c r="J745" s="17">
        <v>5.3653821546647803E-3</v>
      </c>
      <c r="K745" s="17">
        <v>6.3214299275963304E-3</v>
      </c>
      <c r="L745" s="17">
        <v>1.1685220190102799E-2</v>
      </c>
      <c r="M745" s="17"/>
      <c r="N745" s="17">
        <v>1.0285753616129999E-2</v>
      </c>
      <c r="O745" s="17">
        <v>8.19099750046943E-3</v>
      </c>
      <c r="P745" s="17">
        <v>1.2880903407683501E-2</v>
      </c>
      <c r="Q745" s="17">
        <v>1.11616885199163E-2</v>
      </c>
      <c r="R745" s="17"/>
      <c r="S745" s="17">
        <v>1.4040216137588201E-2</v>
      </c>
      <c r="T745" s="17">
        <v>1.1095357708394401E-2</v>
      </c>
      <c r="U745" s="17">
        <v>5.48332861627116E-3</v>
      </c>
      <c r="V745" s="17">
        <v>5.1893701473952501E-3</v>
      </c>
      <c r="W745" s="17">
        <v>7.67312600376644E-3</v>
      </c>
      <c r="X745" s="17">
        <v>1.68957715660603E-2</v>
      </c>
      <c r="Y745" s="17">
        <v>5.87051169859093E-3</v>
      </c>
      <c r="Z745" s="17">
        <v>9.9659872628335092E-3</v>
      </c>
      <c r="AA745" s="17">
        <v>9.5954185993323005E-3</v>
      </c>
      <c r="AB745" s="17">
        <v>2.4545878677909999E-2</v>
      </c>
      <c r="AC745" s="17">
        <v>0</v>
      </c>
      <c r="AD745" s="17">
        <v>0</v>
      </c>
      <c r="AE745" s="17"/>
      <c r="AF745" s="17">
        <v>9.3213019955933705E-3</v>
      </c>
      <c r="AG745" s="17">
        <v>7.7165513062251497E-3</v>
      </c>
      <c r="AH745" s="17">
        <v>1.2365247170665099E-2</v>
      </c>
      <c r="AI745" s="17"/>
      <c r="AJ745" s="17">
        <v>1.4740815499481599E-2</v>
      </c>
      <c r="AK745" s="17">
        <v>7.2316281620004403E-3</v>
      </c>
      <c r="AL745" s="17">
        <v>0</v>
      </c>
      <c r="AM745" s="17">
        <v>3.8256387746162298E-3</v>
      </c>
      <c r="AN745" s="17">
        <v>2.8189212420221502E-2</v>
      </c>
      <c r="AO745" s="17"/>
      <c r="AP745" s="17">
        <v>8.4688873310685107E-3</v>
      </c>
      <c r="AQ745" s="17">
        <v>8.1224675257021393E-3</v>
      </c>
      <c r="AR745" s="17">
        <v>0</v>
      </c>
      <c r="AS745" s="17">
        <v>6.7220115102763003E-3</v>
      </c>
      <c r="AT745" s="17">
        <v>2.0466181005483201E-2</v>
      </c>
      <c r="AU745" s="17">
        <v>2.7154922061256099E-2</v>
      </c>
      <c r="AV745" s="17"/>
      <c r="AW745" s="17">
        <v>0</v>
      </c>
      <c r="AX745" s="17">
        <v>2.06811181924734E-2</v>
      </c>
      <c r="AY745" s="17">
        <v>7.1903090771976803E-3</v>
      </c>
      <c r="AZ745" s="17">
        <v>1.7091033064000401E-2</v>
      </c>
      <c r="BA745" s="17">
        <v>1.27214607236899E-2</v>
      </c>
      <c r="BB745" s="17">
        <v>4.4757359771220098E-3</v>
      </c>
      <c r="BC745" s="17">
        <v>1.24289440855745E-2</v>
      </c>
      <c r="BD745" s="17">
        <v>0</v>
      </c>
      <c r="BE745" s="17">
        <v>0</v>
      </c>
      <c r="BF745" s="17">
        <v>0</v>
      </c>
      <c r="BG745" s="17">
        <v>0</v>
      </c>
      <c r="BH745" s="17">
        <v>0</v>
      </c>
      <c r="BI745" s="17">
        <v>0</v>
      </c>
      <c r="BJ745" s="17">
        <v>0</v>
      </c>
      <c r="BK745" s="17">
        <v>0</v>
      </c>
      <c r="BL745" s="17">
        <v>0</v>
      </c>
      <c r="BM745" s="17"/>
      <c r="BN745" s="17">
        <v>7.8112909565967899E-3</v>
      </c>
      <c r="BO745" s="17">
        <v>1.43815981504237E-2</v>
      </c>
      <c r="BP745" s="17"/>
      <c r="BQ745" s="17">
        <v>9.4846046214684294E-3</v>
      </c>
      <c r="BR745" s="17">
        <v>0</v>
      </c>
      <c r="BS745" s="17"/>
      <c r="BT745" s="17">
        <v>0</v>
      </c>
      <c r="BU745" s="17"/>
      <c r="BV745" s="17">
        <v>9.0529111092506592E-3</v>
      </c>
      <c r="BW745" s="17">
        <v>1.9727299174484101E-2</v>
      </c>
      <c r="BX745" s="17">
        <v>5.9287202137371601E-3</v>
      </c>
      <c r="BY745" s="17"/>
      <c r="BZ745" s="17">
        <v>1.00624348748548E-2</v>
      </c>
      <c r="CA745" s="17">
        <v>1.6686828794682699E-2</v>
      </c>
      <c r="CB745" s="17">
        <v>1.0690847878903099E-2</v>
      </c>
      <c r="CC745" s="17">
        <v>8.0172724344951592E-3</v>
      </c>
      <c r="CD745" s="17">
        <v>0</v>
      </c>
      <c r="CE745" s="17">
        <v>0</v>
      </c>
      <c r="CF745" s="17">
        <v>0</v>
      </c>
      <c r="CG745" s="17"/>
      <c r="CH745" s="17">
        <v>0</v>
      </c>
      <c r="CI745" s="17">
        <v>5.6465438215671203E-3</v>
      </c>
      <c r="CJ745" s="17">
        <v>1.70679332422367E-2</v>
      </c>
      <c r="CK745" s="17">
        <v>9.4121881648119594E-3</v>
      </c>
      <c r="CL745" s="17">
        <v>2.53313071342035E-2</v>
      </c>
    </row>
    <row r="746" spans="2:90" x14ac:dyDescent="0.3">
      <c r="B746" t="s">
        <v>324</v>
      </c>
      <c r="C746" s="17">
        <v>0.178051073202173</v>
      </c>
      <c r="D746" s="17">
        <v>0.20826317460156399</v>
      </c>
      <c r="E746" s="17">
        <v>0.14993612599912401</v>
      </c>
      <c r="F746" s="17"/>
      <c r="G746" s="17">
        <v>0.119886688148655</v>
      </c>
      <c r="H746" s="17">
        <v>0.12756886071214399</v>
      </c>
      <c r="I746" s="17">
        <v>0.12706724713349299</v>
      </c>
      <c r="J746" s="17">
        <v>0.15471113044145501</v>
      </c>
      <c r="K746" s="17">
        <v>0.17446480091629399</v>
      </c>
      <c r="L746" s="17">
        <v>0.32103332195748202</v>
      </c>
      <c r="M746" s="17"/>
      <c r="N746" s="17">
        <v>0.17676778549922301</v>
      </c>
      <c r="O746" s="17">
        <v>0.18456488524278</v>
      </c>
      <c r="P746" s="17">
        <v>0.18730511667196201</v>
      </c>
      <c r="Q746" s="17">
        <v>0.164475762779456</v>
      </c>
      <c r="R746" s="17"/>
      <c r="S746" s="17">
        <v>0.15016000642229099</v>
      </c>
      <c r="T746" s="17">
        <v>0.214953641465984</v>
      </c>
      <c r="U746" s="17">
        <v>0.22264940442081901</v>
      </c>
      <c r="V746" s="17">
        <v>0.18468200674340701</v>
      </c>
      <c r="W746" s="17">
        <v>0.164319579413084</v>
      </c>
      <c r="X746" s="17">
        <v>0.17125017992129701</v>
      </c>
      <c r="Y746" s="17">
        <v>0.223941052755597</v>
      </c>
      <c r="Z746" s="17">
        <v>0.12986648681232901</v>
      </c>
      <c r="AA746" s="17">
        <v>0.13619837508666299</v>
      </c>
      <c r="AB746" s="17">
        <v>0.22373393374772901</v>
      </c>
      <c r="AC746" s="17">
        <v>0.16971206598286501</v>
      </c>
      <c r="AD746" s="17">
        <v>3.4621579180703299E-2</v>
      </c>
      <c r="AE746" s="17"/>
      <c r="AF746" s="17">
        <v>0.20850246550770099</v>
      </c>
      <c r="AG746" s="17">
        <v>0.186620424812552</v>
      </c>
      <c r="AH746" s="17">
        <v>0.113339445493618</v>
      </c>
      <c r="AI746" s="17"/>
      <c r="AJ746" s="17">
        <v>0.22083087142159299</v>
      </c>
      <c r="AK746" s="17">
        <v>0.15853398071066199</v>
      </c>
      <c r="AL746" s="17">
        <v>0.28108156337332901</v>
      </c>
      <c r="AM746" s="17">
        <v>0.15912693704028699</v>
      </c>
      <c r="AN746" s="17">
        <v>0.17677620865944901</v>
      </c>
      <c r="AO746" s="17"/>
      <c r="AP746" s="17">
        <v>0.16715621314581899</v>
      </c>
      <c r="AQ746" s="17">
        <v>0.206817708135695</v>
      </c>
      <c r="AR746" s="17">
        <v>0.21417000072900599</v>
      </c>
      <c r="AS746" s="17">
        <v>0.159027414060748</v>
      </c>
      <c r="AT746" s="17">
        <v>0.13617078651328399</v>
      </c>
      <c r="AU746" s="17">
        <v>0.226443947441716</v>
      </c>
      <c r="AV746" s="17"/>
      <c r="AW746" s="17">
        <v>0.154041276001287</v>
      </c>
      <c r="AX746" s="17">
        <v>0.11477927650375599</v>
      </c>
      <c r="AY746" s="17">
        <v>0.135094501252423</v>
      </c>
      <c r="AZ746" s="17">
        <v>0.115585687283043</v>
      </c>
      <c r="BA746" s="17">
        <v>0.175941983724901</v>
      </c>
      <c r="BB746" s="17">
        <v>0.167732005171499</v>
      </c>
      <c r="BC746" s="17">
        <v>0.14059109044156401</v>
      </c>
      <c r="BD746" s="17">
        <v>0.219720154506437</v>
      </c>
      <c r="BE746" s="17">
        <v>0.15852411526072399</v>
      </c>
      <c r="BF746" s="17">
        <v>0.15910021919075601</v>
      </c>
      <c r="BG746" s="17">
        <v>0.24989542652681301</v>
      </c>
      <c r="BH746" s="17">
        <v>0.181630623548652</v>
      </c>
      <c r="BI746" s="17">
        <v>0.29410417404620098</v>
      </c>
      <c r="BJ746" s="17">
        <v>0.16799328355583101</v>
      </c>
      <c r="BK746" s="17">
        <v>0.30381860435296798</v>
      </c>
      <c r="BL746" s="17">
        <v>0.179905901017685</v>
      </c>
      <c r="BM746" s="17"/>
      <c r="BN746" s="17">
        <v>0.182067755722743</v>
      </c>
      <c r="BO746" s="17">
        <v>0.17318048373290201</v>
      </c>
      <c r="BP746" s="17"/>
      <c r="BQ746" s="17">
        <v>0.17868534777570999</v>
      </c>
      <c r="BR746" s="17">
        <v>0.10450716648111701</v>
      </c>
      <c r="BS746" s="17"/>
      <c r="BT746" s="17">
        <v>0.13855130295579901</v>
      </c>
      <c r="BU746" s="17"/>
      <c r="BV746" s="17">
        <v>0.172088890613488</v>
      </c>
      <c r="BW746" s="17">
        <v>0.133087859659796</v>
      </c>
      <c r="BX746" s="17">
        <v>0.19903519458003999</v>
      </c>
      <c r="BY746" s="17"/>
      <c r="BZ746" s="17">
        <v>5.1441049175253398E-2</v>
      </c>
      <c r="CA746" s="17">
        <v>8.73151218278818E-2</v>
      </c>
      <c r="CB746" s="17">
        <v>0.14185673469096099</v>
      </c>
      <c r="CC746" s="17">
        <v>0.141445855047518</v>
      </c>
      <c r="CD746" s="17">
        <v>0.22142255317416401</v>
      </c>
      <c r="CE746" s="17">
        <v>0.238114701170099</v>
      </c>
      <c r="CF746" s="17">
        <v>0.28582863833771399</v>
      </c>
      <c r="CG746" s="17"/>
      <c r="CH746" s="17">
        <v>0.23101861558094</v>
      </c>
      <c r="CI746" s="17">
        <v>0.26531758721673498</v>
      </c>
      <c r="CJ746" s="17">
        <v>0.14567114274705301</v>
      </c>
      <c r="CK746" s="17">
        <v>4.8670159929924697E-2</v>
      </c>
      <c r="CL746" s="17">
        <v>4.0599193878892298E-2</v>
      </c>
    </row>
    <row r="747" spans="2:90" x14ac:dyDescent="0.3">
      <c r="B747" t="s">
        <v>325</v>
      </c>
      <c r="C747" s="17">
        <v>9.4129206984504193E-2</v>
      </c>
      <c r="D747" s="17">
        <v>8.3488508368868106E-2</v>
      </c>
      <c r="E747" s="17">
        <v>0.10427216702634901</v>
      </c>
      <c r="F747" s="17"/>
      <c r="G747" s="17">
        <v>0.13115166298762701</v>
      </c>
      <c r="H747" s="17">
        <v>5.22816989174925E-2</v>
      </c>
      <c r="I747" s="17">
        <v>0.102162104294567</v>
      </c>
      <c r="J747" s="17">
        <v>0.11691035273110401</v>
      </c>
      <c r="K747" s="17">
        <v>5.8862031680488397E-2</v>
      </c>
      <c r="L747" s="17">
        <v>0.10231386224734</v>
      </c>
      <c r="M747" s="17"/>
      <c r="N747" s="17">
        <v>7.6069798447534503E-2</v>
      </c>
      <c r="O747" s="17">
        <v>9.3670139098881999E-2</v>
      </c>
      <c r="P747" s="17">
        <v>7.6042309875740302E-2</v>
      </c>
      <c r="Q747" s="17">
        <v>0.12901801642126101</v>
      </c>
      <c r="R747" s="17"/>
      <c r="S747" s="17">
        <v>7.6651994976762103E-2</v>
      </c>
      <c r="T747" s="17">
        <v>7.4877041753040899E-2</v>
      </c>
      <c r="U747" s="17">
        <v>0.14304007777403999</v>
      </c>
      <c r="V747" s="17">
        <v>0.14370962167169901</v>
      </c>
      <c r="W747" s="17">
        <v>8.7160643896974102E-2</v>
      </c>
      <c r="X747" s="17">
        <v>7.7505157936585897E-2</v>
      </c>
      <c r="Y747" s="17">
        <v>4.2532296422113397E-2</v>
      </c>
      <c r="Z747" s="17">
        <v>8.6990365581833096E-2</v>
      </c>
      <c r="AA747" s="17">
        <v>7.8752299384892199E-2</v>
      </c>
      <c r="AB747" s="17">
        <v>8.1487523165254205E-2</v>
      </c>
      <c r="AC747" s="17">
        <v>0.12637438361928299</v>
      </c>
      <c r="AD747" s="17">
        <v>0.234617230464575</v>
      </c>
      <c r="AE747" s="17"/>
      <c r="AF747" s="17">
        <v>8.6628783903069703E-2</v>
      </c>
      <c r="AG747" s="17">
        <v>7.4459863962960199E-2</v>
      </c>
      <c r="AH747" s="17">
        <v>9.6944657846840296E-2</v>
      </c>
      <c r="AI747" s="17"/>
      <c r="AJ747" s="17">
        <v>7.1545102598278204E-2</v>
      </c>
      <c r="AK747" s="17">
        <v>5.7447577688014999E-2</v>
      </c>
      <c r="AL747" s="17">
        <v>0.107566892161449</v>
      </c>
      <c r="AM747" s="17">
        <v>0.10435855111951101</v>
      </c>
      <c r="AN747" s="17">
        <v>0.165732585914486</v>
      </c>
      <c r="AO747" s="17"/>
      <c r="AP747" s="17">
        <v>4.2075763007323998E-2</v>
      </c>
      <c r="AQ747" s="17">
        <v>6.5440999461010299E-2</v>
      </c>
      <c r="AR747" s="17">
        <v>0.105310865230706</v>
      </c>
      <c r="AS747" s="17">
        <v>9.0657380858000694E-2</v>
      </c>
      <c r="AT747" s="17">
        <v>0.222224371624343</v>
      </c>
      <c r="AU747" s="17">
        <v>9.9502492345323004E-2</v>
      </c>
      <c r="AV747" s="17"/>
      <c r="AW747" s="17">
        <v>0.20540374278415799</v>
      </c>
      <c r="AX747" s="17">
        <v>9.9920449269622597E-2</v>
      </c>
      <c r="AY747" s="17">
        <v>0.13547618935974301</v>
      </c>
      <c r="AZ747" s="17">
        <v>0.13721454396206501</v>
      </c>
      <c r="BA747" s="17">
        <v>0.10573062150069901</v>
      </c>
      <c r="BB747" s="17">
        <v>0.12993792039296301</v>
      </c>
      <c r="BC747" s="17">
        <v>9.2354096640939701E-2</v>
      </c>
      <c r="BD747" s="17">
        <v>6.9877916338621907E-2</v>
      </c>
      <c r="BE747" s="17">
        <v>7.5476271969949299E-2</v>
      </c>
      <c r="BF747" s="17">
        <v>8.4257944683682404E-2</v>
      </c>
      <c r="BG747" s="17">
        <v>3.4167396377039701E-2</v>
      </c>
      <c r="BH747" s="17">
        <v>7.7916736091802399E-2</v>
      </c>
      <c r="BI747" s="17">
        <v>0.12885627437914901</v>
      </c>
      <c r="BJ747" s="17">
        <v>4.91612851552541E-2</v>
      </c>
      <c r="BK747" s="17">
        <v>4.1030562707717599E-2</v>
      </c>
      <c r="BL747" s="17">
        <v>3.2103381981490299E-2</v>
      </c>
      <c r="BM747" s="17"/>
      <c r="BN747" s="17">
        <v>6.2945685808454596E-2</v>
      </c>
      <c r="BO747" s="17">
        <v>0.137397050540146</v>
      </c>
      <c r="BP747" s="17"/>
      <c r="BQ747" s="17">
        <v>3.8318670660572103E-2</v>
      </c>
      <c r="BR747" s="17">
        <v>0.110565237282767</v>
      </c>
      <c r="BS747" s="17"/>
      <c r="BT747" s="17">
        <v>2.6386252427574201E-2</v>
      </c>
      <c r="BU747" s="17"/>
      <c r="BV747" s="17">
        <v>0.13978659809848801</v>
      </c>
      <c r="BW747" s="17">
        <v>9.9657544395321998E-2</v>
      </c>
      <c r="BX747" s="17">
        <v>7.3537779464150604E-2</v>
      </c>
      <c r="BY747" s="17"/>
      <c r="BZ747" s="17">
        <v>0.110460229008034</v>
      </c>
      <c r="CA747" s="17">
        <v>0.12804729489578001</v>
      </c>
      <c r="CB747" s="17">
        <v>0.113820872773656</v>
      </c>
      <c r="CC747" s="17">
        <v>8.0615183391398101E-2</v>
      </c>
      <c r="CD747" s="17">
        <v>8.3698799680189895E-2</v>
      </c>
      <c r="CE747" s="17">
        <v>6.51703604471605E-2</v>
      </c>
      <c r="CF747" s="17">
        <v>4.2165850489475902E-2</v>
      </c>
      <c r="CG747" s="17"/>
      <c r="CH747" s="17">
        <v>1.8888381868461899E-2</v>
      </c>
      <c r="CI747" s="17">
        <v>7.9126986482715905E-2</v>
      </c>
      <c r="CJ747" s="17">
        <v>0.108703559375404</v>
      </c>
      <c r="CK747" s="17">
        <v>0.13397601885424401</v>
      </c>
      <c r="CL747" s="17">
        <v>0.12799145304907</v>
      </c>
    </row>
    <row r="748" spans="2:90" x14ac:dyDescent="0.3">
      <c r="B748" t="s">
        <v>202</v>
      </c>
      <c r="C748" s="17">
        <v>1.44251681222901E-2</v>
      </c>
      <c r="D748" s="17">
        <v>6.9137516293285703E-3</v>
      </c>
      <c r="E748" s="17">
        <v>2.18804424752044E-2</v>
      </c>
      <c r="F748" s="17"/>
      <c r="G748" s="17">
        <v>6.6774226348420597E-3</v>
      </c>
      <c r="H748" s="17">
        <v>1.19960612218378E-2</v>
      </c>
      <c r="I748" s="17">
        <v>2.6376814335636899E-2</v>
      </c>
      <c r="J748" s="17">
        <v>1.38019214015814E-2</v>
      </c>
      <c r="K748" s="17">
        <v>2.09483788759132E-2</v>
      </c>
      <c r="L748" s="17">
        <v>7.8999572595934795E-3</v>
      </c>
      <c r="M748" s="17"/>
      <c r="N748" s="17">
        <v>3.7309645309630199E-3</v>
      </c>
      <c r="O748" s="17">
        <v>1.6282743611763101E-2</v>
      </c>
      <c r="P748" s="17">
        <v>2.25447873304047E-2</v>
      </c>
      <c r="Q748" s="17">
        <v>1.5165241725544501E-2</v>
      </c>
      <c r="R748" s="17"/>
      <c r="S748" s="17">
        <v>7.5517414670191203E-3</v>
      </c>
      <c r="T748" s="17">
        <v>1.1514780865100001E-2</v>
      </c>
      <c r="U748" s="17">
        <v>1.1629765575202001E-2</v>
      </c>
      <c r="V748" s="17">
        <v>1.07538462610059E-2</v>
      </c>
      <c r="W748" s="17">
        <v>6.5526227619075398E-3</v>
      </c>
      <c r="X748" s="17">
        <v>1.6861432615983302E-2</v>
      </c>
      <c r="Y748" s="17">
        <v>2.4504704325141E-2</v>
      </c>
      <c r="Z748" s="17">
        <v>1.16203626019405E-2</v>
      </c>
      <c r="AA748" s="17">
        <v>1.5171811982747E-2</v>
      </c>
      <c r="AB748" s="17">
        <v>2.69462892396794E-2</v>
      </c>
      <c r="AC748" s="17">
        <v>9.5930392953716796E-3</v>
      </c>
      <c r="AD748" s="17">
        <v>3.3403218812170198E-2</v>
      </c>
      <c r="AE748" s="17"/>
      <c r="AF748" s="17">
        <v>1.4735348989372499E-2</v>
      </c>
      <c r="AG748" s="17">
        <v>1.24105707213874E-2</v>
      </c>
      <c r="AH748" s="17">
        <v>1.9670328091782801E-2</v>
      </c>
      <c r="AI748" s="17"/>
      <c r="AJ748" s="17">
        <v>1.4844003042669999E-2</v>
      </c>
      <c r="AK748" s="17">
        <v>6.0842791477546199E-3</v>
      </c>
      <c r="AL748" s="17">
        <v>1.2675206055482099E-2</v>
      </c>
      <c r="AM748" s="17">
        <v>1.6114774741497698E-2</v>
      </c>
      <c r="AN748" s="17">
        <v>0</v>
      </c>
      <c r="AO748" s="17"/>
      <c r="AP748" s="17">
        <v>8.4014462871982703E-3</v>
      </c>
      <c r="AQ748" s="17">
        <v>1.4546958696208499E-2</v>
      </c>
      <c r="AR748" s="17">
        <v>1.1264698612222001E-2</v>
      </c>
      <c r="AS748" s="17">
        <v>1.5358941061649299E-2</v>
      </c>
      <c r="AT748" s="17">
        <v>6.6597666282872904E-3</v>
      </c>
      <c r="AU748" s="17">
        <v>2.9642289800810798E-2</v>
      </c>
      <c r="AV748" s="17"/>
      <c r="AW748" s="17">
        <v>0</v>
      </c>
      <c r="AX748" s="17">
        <v>3.3952519911432E-2</v>
      </c>
      <c r="AY748" s="17">
        <v>2.0390325721004701E-2</v>
      </c>
      <c r="AZ748" s="17">
        <v>8.4614030766545206E-3</v>
      </c>
      <c r="BA748" s="17">
        <v>1.6448931246731E-2</v>
      </c>
      <c r="BB748" s="17">
        <v>2.03169614648342E-2</v>
      </c>
      <c r="BC748" s="17">
        <v>1.1217787322476599E-2</v>
      </c>
      <c r="BD748" s="17">
        <v>1.37748146005223E-2</v>
      </c>
      <c r="BE748" s="17">
        <v>0</v>
      </c>
      <c r="BF748" s="17">
        <v>0</v>
      </c>
      <c r="BG748" s="17">
        <v>1.3724971924901699E-2</v>
      </c>
      <c r="BH748" s="17">
        <v>1.04678008434867E-2</v>
      </c>
      <c r="BI748" s="17">
        <v>0</v>
      </c>
      <c r="BJ748" s="17">
        <v>3.1544132007978801E-2</v>
      </c>
      <c r="BK748" s="17">
        <v>2.1590786990696501E-2</v>
      </c>
      <c r="BL748" s="17">
        <v>8.3505932078314395E-3</v>
      </c>
      <c r="BM748" s="17"/>
      <c r="BN748" s="17">
        <v>1.8190758534527299E-2</v>
      </c>
      <c r="BO748" s="17">
        <v>9.4317190177960995E-3</v>
      </c>
      <c r="BP748" s="17"/>
      <c r="BQ748" s="17">
        <v>4.9452563441536902E-3</v>
      </c>
      <c r="BR748" s="17">
        <v>5.4615978504549004E-3</v>
      </c>
      <c r="BS748" s="17"/>
      <c r="BT748" s="17">
        <v>4.3921293811500298E-3</v>
      </c>
      <c r="BU748" s="17"/>
      <c r="BV748" s="17">
        <v>1.8491144787348202E-2</v>
      </c>
      <c r="BW748" s="17">
        <v>8.1504084166377291E-3</v>
      </c>
      <c r="BX748" s="17">
        <v>1.34922922832256E-2</v>
      </c>
      <c r="BY748" s="17"/>
      <c r="BZ748" s="17">
        <v>1.60151728960784E-2</v>
      </c>
      <c r="CA748" s="17">
        <v>1.6438570622525801E-2</v>
      </c>
      <c r="CB748" s="17">
        <v>1.88255954162692E-2</v>
      </c>
      <c r="CC748" s="17">
        <v>1.5695784333789799E-2</v>
      </c>
      <c r="CD748" s="17">
        <v>2.8062771819362198E-3</v>
      </c>
      <c r="CE748" s="17">
        <v>0</v>
      </c>
      <c r="CF748" s="17">
        <v>0</v>
      </c>
      <c r="CG748" s="17"/>
      <c r="CH748" s="17">
        <v>0</v>
      </c>
      <c r="CI748" s="17">
        <v>1.11189845028684E-2</v>
      </c>
      <c r="CJ748" s="17">
        <v>1.49598797234356E-2</v>
      </c>
      <c r="CK748" s="17">
        <v>2.7377672055473999E-2</v>
      </c>
      <c r="CL748" s="17">
        <v>2.4936608030571902E-2</v>
      </c>
    </row>
    <row r="749" spans="2:90" x14ac:dyDescent="0.3">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row>
    <row r="750" spans="2:90" x14ac:dyDescent="0.3">
      <c r="B750" s="6" t="s">
        <v>328</v>
      </c>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row>
    <row r="751" spans="2:90" x14ac:dyDescent="0.3">
      <c r="B751" s="24" t="s">
        <v>110</v>
      </c>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row>
    <row r="752" spans="2:90" x14ac:dyDescent="0.3">
      <c r="B752" t="s">
        <v>194</v>
      </c>
      <c r="C752" s="17">
        <v>5.54699499205751E-2</v>
      </c>
      <c r="D752" s="17">
        <v>5.2708812212824099E-2</v>
      </c>
      <c r="E752" s="17">
        <v>5.8608127795978501E-2</v>
      </c>
      <c r="F752" s="17"/>
      <c r="G752" s="17">
        <v>6.5029874004450802E-2</v>
      </c>
      <c r="H752" s="17">
        <v>5.8491383102806098E-2</v>
      </c>
      <c r="I752" s="17">
        <v>7.64393808488322E-2</v>
      </c>
      <c r="J752" s="17">
        <v>6.9011015001536904E-2</v>
      </c>
      <c r="K752" s="17">
        <v>4.4494704273538799E-2</v>
      </c>
      <c r="L752" s="17">
        <v>2.5850921810818901E-2</v>
      </c>
      <c r="M752" s="17"/>
      <c r="N752" s="17">
        <v>2.42040973916543E-2</v>
      </c>
      <c r="O752" s="17">
        <v>5.5586685426249401E-2</v>
      </c>
      <c r="P752" s="17">
        <v>5.4244052544579403E-2</v>
      </c>
      <c r="Q752" s="17">
        <v>9.0686856681943706E-2</v>
      </c>
      <c r="R752" s="17"/>
      <c r="S752" s="17">
        <v>5.5822187005551402E-2</v>
      </c>
      <c r="T752" s="17">
        <v>3.2759962770733099E-2</v>
      </c>
      <c r="U752" s="17">
        <v>3.5299800295369298E-2</v>
      </c>
      <c r="V752" s="17">
        <v>5.9702328112200602E-2</v>
      </c>
      <c r="W752" s="17">
        <v>5.3775503020871897E-2</v>
      </c>
      <c r="X752" s="17">
        <v>7.41937249135112E-2</v>
      </c>
      <c r="Y752" s="17">
        <v>4.0181972710800297E-2</v>
      </c>
      <c r="Z752" s="17">
        <v>3.1592338720077197E-2</v>
      </c>
      <c r="AA752" s="17">
        <v>7.6632710959153305E-2</v>
      </c>
      <c r="AB752" s="17">
        <v>5.6043279478748098E-2</v>
      </c>
      <c r="AC752" s="17">
        <v>0.102150551702669</v>
      </c>
      <c r="AD752" s="17">
        <v>5.6621065717555999E-2</v>
      </c>
      <c r="AE752" s="17"/>
      <c r="AF752" s="17">
        <v>4.5271861281135702E-2</v>
      </c>
      <c r="AG752" s="17">
        <v>6.5829206282830593E-2</v>
      </c>
      <c r="AH752" s="17">
        <v>6.3902002306829395E-2</v>
      </c>
      <c r="AI752" s="17"/>
      <c r="AJ752" s="17">
        <v>2.5350471048278998E-2</v>
      </c>
      <c r="AK752" s="17">
        <v>5.71086696499465E-2</v>
      </c>
      <c r="AL752" s="17">
        <v>4.6267681150207199E-2</v>
      </c>
      <c r="AM752" s="17">
        <v>9.6609316767131595E-2</v>
      </c>
      <c r="AN752" s="17">
        <v>9.2851741864438102E-3</v>
      </c>
      <c r="AO752" s="17"/>
      <c r="AP752" s="17">
        <v>4.5727028013209103E-2</v>
      </c>
      <c r="AQ752" s="17">
        <v>4.3620052343278697E-2</v>
      </c>
      <c r="AR752" s="17">
        <v>5.1526746458183899E-2</v>
      </c>
      <c r="AS752" s="17">
        <v>6.9485329923337696E-2</v>
      </c>
      <c r="AT752" s="17">
        <v>2.9072801167337001E-2</v>
      </c>
      <c r="AU752" s="17">
        <v>6.5810955577051494E-2</v>
      </c>
      <c r="AV752" s="17"/>
      <c r="AW752" s="17">
        <v>0.195046881810059</v>
      </c>
      <c r="AX752" s="17">
        <v>0.13225520486049699</v>
      </c>
      <c r="AY752" s="17">
        <v>0.10853896459941199</v>
      </c>
      <c r="AZ752" s="17">
        <v>8.5512079885373293E-2</v>
      </c>
      <c r="BA752" s="17">
        <v>6.3479252836800296E-2</v>
      </c>
      <c r="BB752" s="17">
        <v>6.2836300840269005E-2</v>
      </c>
      <c r="BC752" s="17">
        <v>6.9402714784643896E-2</v>
      </c>
      <c r="BD752" s="17">
        <v>3.6587620534642297E-2</v>
      </c>
      <c r="BE752" s="17">
        <v>3.3689995631296599E-2</v>
      </c>
      <c r="BF752" s="17">
        <v>1.0072306140473599E-2</v>
      </c>
      <c r="BG752" s="17">
        <v>4.6498149461629598E-2</v>
      </c>
      <c r="BH752" s="17">
        <v>1.0287150552008101E-2</v>
      </c>
      <c r="BI752" s="17">
        <v>3.9170490542198899E-2</v>
      </c>
      <c r="BJ752" s="17">
        <v>1.5907967488131398E-2</v>
      </c>
      <c r="BK752" s="17">
        <v>0</v>
      </c>
      <c r="BL752" s="17">
        <v>3.6056952764400102E-2</v>
      </c>
      <c r="BM752" s="17"/>
      <c r="BN752" s="17">
        <v>4.5609358085513099E-2</v>
      </c>
      <c r="BO752" s="17">
        <v>6.76524669783619E-2</v>
      </c>
      <c r="BP752" s="17"/>
      <c r="BQ752" s="17">
        <v>4.2735113768764203E-2</v>
      </c>
      <c r="BR752" s="17">
        <v>7.1813817147322698E-2</v>
      </c>
      <c r="BS752" s="17"/>
      <c r="BT752" s="17">
        <v>4.6363247433611199E-2</v>
      </c>
      <c r="BU752" s="17"/>
      <c r="BV752" s="17">
        <v>6.5877112143226793E-2</v>
      </c>
      <c r="BW752" s="17">
        <v>5.8477898160575997E-2</v>
      </c>
      <c r="BX752" s="17">
        <v>4.8238552656258898E-2</v>
      </c>
      <c r="BY752" s="17"/>
      <c r="BZ752" s="17">
        <v>0.19267977561532401</v>
      </c>
      <c r="CA752" s="17">
        <v>0.10300503927178099</v>
      </c>
      <c r="CB752" s="17">
        <v>5.7529643201128702E-2</v>
      </c>
      <c r="CC752" s="17">
        <v>3.8072679576546399E-2</v>
      </c>
      <c r="CD752" s="17">
        <v>1.36565057218233E-2</v>
      </c>
      <c r="CE752" s="17">
        <v>1.2759146097926E-2</v>
      </c>
      <c r="CF752" s="17">
        <v>2.6470106079908001E-2</v>
      </c>
      <c r="CG752" s="17"/>
      <c r="CH752" s="17">
        <v>2.9246676288786098E-2</v>
      </c>
      <c r="CI752" s="17">
        <v>1.1650469472046499E-2</v>
      </c>
      <c r="CJ752" s="17">
        <v>3.89204620765006E-2</v>
      </c>
      <c r="CK752" s="17">
        <v>0.15037714119839601</v>
      </c>
      <c r="CL752" s="17">
        <v>0.30862918275670298</v>
      </c>
    </row>
    <row r="753" spans="2:90" x14ac:dyDescent="0.3">
      <c r="B753" t="s">
        <v>195</v>
      </c>
      <c r="C753" s="17">
        <v>5.76643514747932E-2</v>
      </c>
      <c r="D753" s="17">
        <v>5.2752541405378398E-2</v>
      </c>
      <c r="E753" s="17">
        <v>6.2921781794661305E-2</v>
      </c>
      <c r="F753" s="17"/>
      <c r="G753" s="17">
        <v>7.1902538235962807E-2</v>
      </c>
      <c r="H753" s="17">
        <v>5.90705556425139E-2</v>
      </c>
      <c r="I753" s="17">
        <v>9.0173815667221199E-2</v>
      </c>
      <c r="J753" s="17">
        <v>5.8006458975490102E-2</v>
      </c>
      <c r="K753" s="17">
        <v>4.9115598851205797E-2</v>
      </c>
      <c r="L753" s="17">
        <v>2.5892843401406299E-2</v>
      </c>
      <c r="M753" s="17"/>
      <c r="N753" s="17">
        <v>4.8579651584371601E-2</v>
      </c>
      <c r="O753" s="17">
        <v>4.2198184800602001E-2</v>
      </c>
      <c r="P753" s="17">
        <v>7.0034076761305797E-2</v>
      </c>
      <c r="Q753" s="17">
        <v>7.3202824227094801E-2</v>
      </c>
      <c r="R753" s="17"/>
      <c r="S753" s="17">
        <v>0.102645077183029</v>
      </c>
      <c r="T753" s="17">
        <v>4.72187297602688E-2</v>
      </c>
      <c r="U753" s="17">
        <v>3.5169080613065597E-2</v>
      </c>
      <c r="V753" s="17">
        <v>4.8694941862275201E-2</v>
      </c>
      <c r="W753" s="17">
        <v>3.1376862131817701E-2</v>
      </c>
      <c r="X753" s="17">
        <v>2.0638440674716801E-2</v>
      </c>
      <c r="Y753" s="17">
        <v>6.8715824900623002E-2</v>
      </c>
      <c r="Z753" s="17">
        <v>6.7221538556300101E-2</v>
      </c>
      <c r="AA753" s="17">
        <v>7.0842493693874103E-2</v>
      </c>
      <c r="AB753" s="17">
        <v>6.5927219147679406E-2</v>
      </c>
      <c r="AC753" s="17">
        <v>1.88194706717426E-2</v>
      </c>
      <c r="AD753" s="17">
        <v>0.100956806931691</v>
      </c>
      <c r="AE753" s="17"/>
      <c r="AF753" s="17">
        <v>5.8390031646571701E-2</v>
      </c>
      <c r="AG753" s="17">
        <v>5.45690521176364E-2</v>
      </c>
      <c r="AH753" s="17">
        <v>6.8043350915353906E-2</v>
      </c>
      <c r="AI753" s="17"/>
      <c r="AJ753" s="17">
        <v>5.4036314948581701E-2</v>
      </c>
      <c r="AK753" s="17">
        <v>5.9056241569475802E-2</v>
      </c>
      <c r="AL753" s="17">
        <v>2.9527481011590102E-2</v>
      </c>
      <c r="AM753" s="17">
        <v>6.7249280692369101E-2</v>
      </c>
      <c r="AN753" s="17">
        <v>6.0511097188529497E-2</v>
      </c>
      <c r="AO753" s="17"/>
      <c r="AP753" s="17">
        <v>6.1230143577328401E-2</v>
      </c>
      <c r="AQ753" s="17">
        <v>5.2247229469369702E-2</v>
      </c>
      <c r="AR753" s="17">
        <v>4.0391849103621501E-2</v>
      </c>
      <c r="AS753" s="17">
        <v>5.6514200209235102E-2</v>
      </c>
      <c r="AT753" s="17">
        <v>4.2946018323769201E-2</v>
      </c>
      <c r="AU753" s="17">
        <v>4.4175861487404301E-2</v>
      </c>
      <c r="AV753" s="17"/>
      <c r="AW753" s="17">
        <v>0.148056902433815</v>
      </c>
      <c r="AX753" s="17">
        <v>0.103383081560221</v>
      </c>
      <c r="AY753" s="17">
        <v>6.7259535674693199E-2</v>
      </c>
      <c r="AZ753" s="17">
        <v>0.100912881598061</v>
      </c>
      <c r="BA753" s="17">
        <v>6.8925414106389901E-2</v>
      </c>
      <c r="BB753" s="17">
        <v>8.0808135492793198E-2</v>
      </c>
      <c r="BC753" s="17">
        <v>6.9423198506312206E-2</v>
      </c>
      <c r="BD753" s="17">
        <v>2.6123340610301998E-2</v>
      </c>
      <c r="BE753" s="17">
        <v>3.8075120784669098E-2</v>
      </c>
      <c r="BF753" s="17">
        <v>3.9109134801026901E-2</v>
      </c>
      <c r="BG753" s="17">
        <v>4.7779679531122103E-2</v>
      </c>
      <c r="BH753" s="17">
        <v>5.6953467442210803E-2</v>
      </c>
      <c r="BI753" s="17">
        <v>3.3831590669584501E-2</v>
      </c>
      <c r="BJ753" s="17">
        <v>4.9001388909286903E-2</v>
      </c>
      <c r="BK753" s="17">
        <v>0</v>
      </c>
      <c r="BL753" s="17">
        <v>4.04268533858443E-2</v>
      </c>
      <c r="BM753" s="17"/>
      <c r="BN753" s="17">
        <v>6.16970090981563E-2</v>
      </c>
      <c r="BO753" s="17">
        <v>5.2929110219605197E-2</v>
      </c>
      <c r="BP753" s="17"/>
      <c r="BQ753" s="17">
        <v>6.3961634365640702E-2</v>
      </c>
      <c r="BR753" s="17">
        <v>4.11234375568202E-2</v>
      </c>
      <c r="BS753" s="17"/>
      <c r="BT753" s="17">
        <v>8.0712587177755604E-2</v>
      </c>
      <c r="BU753" s="17"/>
      <c r="BV753" s="17">
        <v>7.3199341393209494E-2</v>
      </c>
      <c r="BW753" s="17">
        <v>7.7222750582123106E-2</v>
      </c>
      <c r="BX753" s="17">
        <v>4.3257735591249402E-2</v>
      </c>
      <c r="BY753" s="17"/>
      <c r="BZ753" s="17">
        <v>0.13406580298127299</v>
      </c>
      <c r="CA753" s="17">
        <v>0.100170363229309</v>
      </c>
      <c r="CB753" s="17">
        <v>7.8737631009795306E-2</v>
      </c>
      <c r="CC753" s="17">
        <v>3.2115219555032902E-2</v>
      </c>
      <c r="CD753" s="17">
        <v>2.5352635157803699E-2</v>
      </c>
      <c r="CE753" s="17">
        <v>3.6981558428004997E-2</v>
      </c>
      <c r="CF753" s="17">
        <v>3.7960581643150297E-2</v>
      </c>
      <c r="CG753" s="17"/>
      <c r="CH753" s="17">
        <v>6.7501891132564495E-2</v>
      </c>
      <c r="CI753" s="17">
        <v>2.7300272758432199E-2</v>
      </c>
      <c r="CJ753" s="17">
        <v>4.5872797592269497E-2</v>
      </c>
      <c r="CK753" s="17">
        <v>0.12484798085096099</v>
      </c>
      <c r="CL753" s="17">
        <v>0.16184561876682901</v>
      </c>
    </row>
    <row r="754" spans="2:90" x14ac:dyDescent="0.3">
      <c r="B754" t="s">
        <v>196</v>
      </c>
      <c r="C754" s="17">
        <v>4.62149635542329E-2</v>
      </c>
      <c r="D754" s="17">
        <v>4.5419815280352702E-2</v>
      </c>
      <c r="E754" s="17">
        <v>4.7358410692814303E-2</v>
      </c>
      <c r="F754" s="17"/>
      <c r="G754" s="17">
        <v>5.4992815044321498E-2</v>
      </c>
      <c r="H754" s="17">
        <v>9.5913839608353896E-2</v>
      </c>
      <c r="I754" s="17">
        <v>5.8894983993489497E-2</v>
      </c>
      <c r="J754" s="17">
        <v>2.6524048903495301E-2</v>
      </c>
      <c r="K754" s="17">
        <v>3.1039080516189799E-2</v>
      </c>
      <c r="L754" s="17">
        <v>1.5557899061258E-2</v>
      </c>
      <c r="M754" s="17"/>
      <c r="N754" s="17">
        <v>5.0792157738286998E-2</v>
      </c>
      <c r="O754" s="17">
        <v>3.5628880577380298E-2</v>
      </c>
      <c r="P754" s="17">
        <v>4.2840020721400703E-2</v>
      </c>
      <c r="Q754" s="17">
        <v>5.5701201682230202E-2</v>
      </c>
      <c r="R754" s="17"/>
      <c r="S754" s="17">
        <v>5.0733835819870697E-2</v>
      </c>
      <c r="T754" s="17">
        <v>4.50972328648424E-2</v>
      </c>
      <c r="U754" s="17">
        <v>4.5220894809449297E-2</v>
      </c>
      <c r="V754" s="17">
        <v>4.4171603390366E-2</v>
      </c>
      <c r="W754" s="17">
        <v>9.2664039070453799E-2</v>
      </c>
      <c r="X754" s="17">
        <v>4.0118499520673402E-2</v>
      </c>
      <c r="Y754" s="17">
        <v>2.8413425831526899E-2</v>
      </c>
      <c r="Z754" s="17">
        <v>6.4707471588004897E-2</v>
      </c>
      <c r="AA754" s="17">
        <v>4.6761307529257903E-2</v>
      </c>
      <c r="AB754" s="17">
        <v>2.9386187907182199E-2</v>
      </c>
      <c r="AC754" s="17">
        <v>3.6172181459448401E-2</v>
      </c>
      <c r="AD754" s="17">
        <v>3.6637243758719802E-2</v>
      </c>
      <c r="AE754" s="17"/>
      <c r="AF754" s="17">
        <v>4.4293091795663903E-2</v>
      </c>
      <c r="AG754" s="17">
        <v>4.1262134980087302E-2</v>
      </c>
      <c r="AH754" s="17">
        <v>4.3901303482224097E-2</v>
      </c>
      <c r="AI754" s="17"/>
      <c r="AJ754" s="17">
        <v>3.06753692901825E-2</v>
      </c>
      <c r="AK754" s="17">
        <v>5.9764367057888103E-2</v>
      </c>
      <c r="AL754" s="17">
        <v>5.6028072686102902E-2</v>
      </c>
      <c r="AM754" s="17">
        <v>3.6872122923443301E-2</v>
      </c>
      <c r="AN754" s="17">
        <v>7.6590716710628698E-2</v>
      </c>
      <c r="AO754" s="17"/>
      <c r="AP754" s="17">
        <v>5.72119863941822E-2</v>
      </c>
      <c r="AQ754" s="17">
        <v>2.30628187460062E-2</v>
      </c>
      <c r="AR754" s="17">
        <v>4.8178623222155499E-2</v>
      </c>
      <c r="AS754" s="17">
        <v>5.68569611149259E-2</v>
      </c>
      <c r="AT754" s="17">
        <v>6.9944278744134405E-2</v>
      </c>
      <c r="AU754" s="17">
        <v>1.6763615688676001E-2</v>
      </c>
      <c r="AV754" s="17"/>
      <c r="AW754" s="17">
        <v>4.7033378847753701E-2</v>
      </c>
      <c r="AX754" s="17">
        <v>5.8918423561716303E-2</v>
      </c>
      <c r="AY754" s="17">
        <v>3.33029396235517E-2</v>
      </c>
      <c r="AZ754" s="17">
        <v>6.2742812249554594E-2</v>
      </c>
      <c r="BA754" s="17">
        <v>5.4890816065438101E-2</v>
      </c>
      <c r="BB754" s="17">
        <v>4.85687039526266E-2</v>
      </c>
      <c r="BC754" s="17">
        <v>5.8158279218302397E-2</v>
      </c>
      <c r="BD754" s="17">
        <v>2.08544716943285E-2</v>
      </c>
      <c r="BE754" s="17">
        <v>6.5535634814239394E-2</v>
      </c>
      <c r="BF754" s="17">
        <v>5.0219985373496999E-2</v>
      </c>
      <c r="BG754" s="17">
        <v>5.0552243353215301E-2</v>
      </c>
      <c r="BH754" s="17">
        <v>3.66791550370505E-2</v>
      </c>
      <c r="BI754" s="17">
        <v>2.2922258372176599E-2</v>
      </c>
      <c r="BJ754" s="17">
        <v>3.6071795632327798E-2</v>
      </c>
      <c r="BK754" s="17">
        <v>6.2375079515476203E-2</v>
      </c>
      <c r="BL754" s="17">
        <v>2.0297935290046101E-2</v>
      </c>
      <c r="BM754" s="17"/>
      <c r="BN754" s="17">
        <v>5.1592584971582797E-2</v>
      </c>
      <c r="BO754" s="17">
        <v>3.82228000533208E-2</v>
      </c>
      <c r="BP754" s="17"/>
      <c r="BQ754" s="17">
        <v>5.9190419409504702E-2</v>
      </c>
      <c r="BR754" s="17">
        <v>7.4025644613104194E-2</v>
      </c>
      <c r="BS754" s="17"/>
      <c r="BT754" s="17">
        <v>8.5172593301840793E-2</v>
      </c>
      <c r="BU754" s="17"/>
      <c r="BV754" s="17">
        <v>7.0535221232984294E-2</v>
      </c>
      <c r="BW754" s="17">
        <v>5.7498835011429703E-2</v>
      </c>
      <c r="BX754" s="17">
        <v>3.1956526693306897E-2</v>
      </c>
      <c r="BY754" s="17"/>
      <c r="BZ754" s="17">
        <v>3.9619023762802401E-2</v>
      </c>
      <c r="CA754" s="17">
        <v>6.5323199526862094E-2</v>
      </c>
      <c r="CB754" s="17">
        <v>4.6604959929634301E-2</v>
      </c>
      <c r="CC754" s="17">
        <v>8.0210383625835796E-2</v>
      </c>
      <c r="CD754" s="17">
        <v>4.9137901807236199E-2</v>
      </c>
      <c r="CE754" s="17">
        <v>3.5146337053841098E-2</v>
      </c>
      <c r="CF754" s="17">
        <v>1.6218912027078099E-2</v>
      </c>
      <c r="CG754" s="17"/>
      <c r="CH754" s="17">
        <v>5.5686226651042801E-2</v>
      </c>
      <c r="CI754" s="17">
        <v>3.8875150383379797E-2</v>
      </c>
      <c r="CJ754" s="17">
        <v>4.5969811003701497E-2</v>
      </c>
      <c r="CK754" s="17">
        <v>5.4973027343260199E-2</v>
      </c>
      <c r="CL754" s="17">
        <v>5.9297432618062099E-2</v>
      </c>
    </row>
    <row r="755" spans="2:90" x14ac:dyDescent="0.3">
      <c r="B755" t="s">
        <v>197</v>
      </c>
      <c r="C755" s="17">
        <v>0.108504067704749</v>
      </c>
      <c r="D755" s="17">
        <v>9.2116678559689802E-2</v>
      </c>
      <c r="E755" s="17">
        <v>0.12235613650527299</v>
      </c>
      <c r="F755" s="17"/>
      <c r="G755" s="17">
        <v>0.169270393928378</v>
      </c>
      <c r="H755" s="17">
        <v>0.14679002767633001</v>
      </c>
      <c r="I755" s="17">
        <v>0.12784584392607301</v>
      </c>
      <c r="J755" s="17">
        <v>0.121104567765826</v>
      </c>
      <c r="K755" s="17">
        <v>6.8031785586397803E-2</v>
      </c>
      <c r="L755" s="17">
        <v>3.7939472834154199E-2</v>
      </c>
      <c r="M755" s="17"/>
      <c r="N755" s="17">
        <v>0.11377938566112999</v>
      </c>
      <c r="O755" s="17">
        <v>0.105015340238512</v>
      </c>
      <c r="P755" s="17">
        <v>0.100565087380336</v>
      </c>
      <c r="Q755" s="17">
        <v>0.114509917420255</v>
      </c>
      <c r="R755" s="17"/>
      <c r="S755" s="17">
        <v>0.14353061887744101</v>
      </c>
      <c r="T755" s="17">
        <v>0.122812640388115</v>
      </c>
      <c r="U755" s="17">
        <v>8.9909626214637606E-2</v>
      </c>
      <c r="V755" s="17">
        <v>5.2423513417782203E-2</v>
      </c>
      <c r="W755" s="17">
        <v>9.8371902377205805E-2</v>
      </c>
      <c r="X755" s="17">
        <v>0.105073923008093</v>
      </c>
      <c r="Y755" s="17">
        <v>7.7682543257438702E-2</v>
      </c>
      <c r="Z755" s="17">
        <v>0.14322187797827199</v>
      </c>
      <c r="AA755" s="17">
        <v>0.12622089073762599</v>
      </c>
      <c r="AB755" s="17">
        <v>0.10653109611596</v>
      </c>
      <c r="AC755" s="17">
        <v>0.116037845113899</v>
      </c>
      <c r="AD755" s="17">
        <v>9.7998010958427598E-2</v>
      </c>
      <c r="AE755" s="17"/>
      <c r="AF755" s="17">
        <v>8.7052533614219899E-2</v>
      </c>
      <c r="AG755" s="17">
        <v>0.101358904506741</v>
      </c>
      <c r="AH755" s="17">
        <v>0.121983602493694</v>
      </c>
      <c r="AI755" s="17"/>
      <c r="AJ755" s="17">
        <v>7.3538985951475594E-2</v>
      </c>
      <c r="AK755" s="17">
        <v>0.13338906863401701</v>
      </c>
      <c r="AL755" s="17">
        <v>8.8921983784187197E-2</v>
      </c>
      <c r="AM755" s="17">
        <v>0.113649076506611</v>
      </c>
      <c r="AN755" s="17">
        <v>0.116571878833975</v>
      </c>
      <c r="AO755" s="17"/>
      <c r="AP755" s="17">
        <v>0.125871243489039</v>
      </c>
      <c r="AQ755" s="17">
        <v>8.4309507392584998E-2</v>
      </c>
      <c r="AR755" s="17">
        <v>0.13690474011870701</v>
      </c>
      <c r="AS755" s="17">
        <v>9.9620122414403295E-2</v>
      </c>
      <c r="AT755" s="17">
        <v>0.16735459226968299</v>
      </c>
      <c r="AU755" s="17">
        <v>5.9850213289406998E-2</v>
      </c>
      <c r="AV755" s="17"/>
      <c r="AW755" s="17">
        <v>0.10464047810987</v>
      </c>
      <c r="AX755" s="17">
        <v>0.16933319375147901</v>
      </c>
      <c r="AY755" s="17">
        <v>0.12905357303064899</v>
      </c>
      <c r="AZ755" s="17">
        <v>7.3979517589841906E-2</v>
      </c>
      <c r="BA755" s="17">
        <v>8.53910774358939E-2</v>
      </c>
      <c r="BB755" s="17">
        <v>0.124552303930696</v>
      </c>
      <c r="BC755" s="17">
        <v>0.15124373859597601</v>
      </c>
      <c r="BD755" s="17">
        <v>8.9709709410353902E-2</v>
      </c>
      <c r="BE755" s="17">
        <v>0.14069533517254501</v>
      </c>
      <c r="BF755" s="17">
        <v>0.10833703605053301</v>
      </c>
      <c r="BG755" s="17">
        <v>9.3441076653746499E-2</v>
      </c>
      <c r="BH755" s="17">
        <v>8.5322294762287906E-2</v>
      </c>
      <c r="BI755" s="17">
        <v>5.9102737104511999E-2</v>
      </c>
      <c r="BJ755" s="17">
        <v>0.127014849126353</v>
      </c>
      <c r="BK755" s="17">
        <v>0.128658058702881</v>
      </c>
      <c r="BL755" s="17">
        <v>0.122463780505234</v>
      </c>
      <c r="BM755" s="17"/>
      <c r="BN755" s="17">
        <v>0.10582245350085601</v>
      </c>
      <c r="BO755" s="17">
        <v>0.112543452623037</v>
      </c>
      <c r="BP755" s="17"/>
      <c r="BQ755" s="17">
        <v>0.118467010511323</v>
      </c>
      <c r="BR755" s="17">
        <v>0.16175810363666401</v>
      </c>
      <c r="BS755" s="17"/>
      <c r="BT755" s="17">
        <v>0.16798781907407101</v>
      </c>
      <c r="BU755" s="17"/>
      <c r="BV755" s="17">
        <v>8.8783084839476903E-2</v>
      </c>
      <c r="BW755" s="17">
        <v>0.14106738632639099</v>
      </c>
      <c r="BX755" s="17">
        <v>0.10608529618920801</v>
      </c>
      <c r="BY755" s="17"/>
      <c r="BZ755" s="17">
        <v>0.153993677973225</v>
      </c>
      <c r="CA755" s="17">
        <v>0.15092356398693299</v>
      </c>
      <c r="CB755" s="17">
        <v>0.10897302043872199</v>
      </c>
      <c r="CC755" s="17">
        <v>0.13518823832111099</v>
      </c>
      <c r="CD755" s="17">
        <v>9.3603778411097294E-2</v>
      </c>
      <c r="CE755" s="17">
        <v>7.7060263385590994E-2</v>
      </c>
      <c r="CF755" s="17">
        <v>8.6895509069390406E-2</v>
      </c>
      <c r="CG755" s="17"/>
      <c r="CH755" s="17">
        <v>0.11287743024317599</v>
      </c>
      <c r="CI755" s="17">
        <v>8.0466351408792006E-2</v>
      </c>
      <c r="CJ755" s="17">
        <v>0.126382428957792</v>
      </c>
      <c r="CK755" s="17">
        <v>0.13781713086012501</v>
      </c>
      <c r="CL755" s="17">
        <v>7.9330786762003599E-2</v>
      </c>
    </row>
    <row r="756" spans="2:90" x14ac:dyDescent="0.3">
      <c r="B756" t="s">
        <v>198</v>
      </c>
      <c r="C756" s="17">
        <v>0.166369726073854</v>
      </c>
      <c r="D756" s="17">
        <v>0.16446285990751899</v>
      </c>
      <c r="E756" s="17">
        <v>0.16859355730276401</v>
      </c>
      <c r="F756" s="17"/>
      <c r="G756" s="17">
        <v>0.125378314474244</v>
      </c>
      <c r="H756" s="17">
        <v>0.19568966303124999</v>
      </c>
      <c r="I756" s="17">
        <v>0.226376927464567</v>
      </c>
      <c r="J756" s="17">
        <v>0.203096048693022</v>
      </c>
      <c r="K756" s="17">
        <v>0.13753630505852199</v>
      </c>
      <c r="L756" s="17">
        <v>0.110039532135772</v>
      </c>
      <c r="M756" s="17"/>
      <c r="N756" s="17">
        <v>0.164435269002315</v>
      </c>
      <c r="O756" s="17">
        <v>0.19429588431528</v>
      </c>
      <c r="P756" s="17">
        <v>0.14680435379494899</v>
      </c>
      <c r="Q756" s="17">
        <v>0.15601804343228801</v>
      </c>
      <c r="R756" s="17"/>
      <c r="S756" s="17">
        <v>0.17208854323241499</v>
      </c>
      <c r="T756" s="17">
        <v>0.141268043494227</v>
      </c>
      <c r="U756" s="17">
        <v>0.149012648226579</v>
      </c>
      <c r="V756" s="17">
        <v>0.19523468590826101</v>
      </c>
      <c r="W756" s="17">
        <v>0.21533657301057199</v>
      </c>
      <c r="X756" s="17">
        <v>0.15336887082474801</v>
      </c>
      <c r="Y756" s="17">
        <v>0.118845845428364</v>
      </c>
      <c r="Z756" s="17">
        <v>0.19842728653219799</v>
      </c>
      <c r="AA756" s="17">
        <v>0.18462267545863301</v>
      </c>
      <c r="AB756" s="17">
        <v>0.13744531001073099</v>
      </c>
      <c r="AC756" s="17">
        <v>0.19304839632364901</v>
      </c>
      <c r="AD756" s="17">
        <v>0.192301115450659</v>
      </c>
      <c r="AE756" s="17"/>
      <c r="AF756" s="17">
        <v>0.16731414684200499</v>
      </c>
      <c r="AG756" s="17">
        <v>0.16064922830672901</v>
      </c>
      <c r="AH756" s="17">
        <v>0.20300830165376499</v>
      </c>
      <c r="AI756" s="17"/>
      <c r="AJ756" s="17">
        <v>0.16604171766710299</v>
      </c>
      <c r="AK756" s="17">
        <v>0.18840865851053501</v>
      </c>
      <c r="AL756" s="17">
        <v>0.10140529785294899</v>
      </c>
      <c r="AM756" s="17">
        <v>0.158827266273633</v>
      </c>
      <c r="AN756" s="17">
        <v>0.19222755186657201</v>
      </c>
      <c r="AO756" s="17"/>
      <c r="AP756" s="17">
        <v>0.19147763160950601</v>
      </c>
      <c r="AQ756" s="17">
        <v>0.168528008168877</v>
      </c>
      <c r="AR756" s="17">
        <v>0.139345705691822</v>
      </c>
      <c r="AS756" s="17">
        <v>0.18397271564786999</v>
      </c>
      <c r="AT756" s="17">
        <v>0.113074034485909</v>
      </c>
      <c r="AU756" s="17">
        <v>0.13345870079252301</v>
      </c>
      <c r="AV756" s="17"/>
      <c r="AW756" s="17">
        <v>4.8533099071081998E-2</v>
      </c>
      <c r="AX756" s="17">
        <v>0.12858898533117799</v>
      </c>
      <c r="AY756" s="17">
        <v>0.14923143950051301</v>
      </c>
      <c r="AZ756" s="17">
        <v>0.16844105689445399</v>
      </c>
      <c r="BA756" s="17">
        <v>0.14432632233991199</v>
      </c>
      <c r="BB756" s="17">
        <v>0.169453094072646</v>
      </c>
      <c r="BC756" s="17">
        <v>0.19240409816006601</v>
      </c>
      <c r="BD756" s="17">
        <v>0.20706578783663199</v>
      </c>
      <c r="BE756" s="17">
        <v>0.17146262721140201</v>
      </c>
      <c r="BF756" s="17">
        <v>0.18343340236924799</v>
      </c>
      <c r="BG756" s="17">
        <v>0.18429632017818201</v>
      </c>
      <c r="BH756" s="17">
        <v>0.22438575663643001</v>
      </c>
      <c r="BI756" s="17">
        <v>0.13476433896235401</v>
      </c>
      <c r="BJ756" s="17">
        <v>0.189249754949258</v>
      </c>
      <c r="BK756" s="17">
        <v>0.15998659814069599</v>
      </c>
      <c r="BL756" s="17">
        <v>0.129562603379521</v>
      </c>
      <c r="BM756" s="17"/>
      <c r="BN756" s="17">
        <v>0.172985186562329</v>
      </c>
      <c r="BO756" s="17">
        <v>0.15853411244113699</v>
      </c>
      <c r="BP756" s="17"/>
      <c r="BQ756" s="17">
        <v>0.191990463919125</v>
      </c>
      <c r="BR756" s="17">
        <v>0.19684571102316101</v>
      </c>
      <c r="BS756" s="17"/>
      <c r="BT756" s="17">
        <v>0.23075519060642799</v>
      </c>
      <c r="BU756" s="17"/>
      <c r="BV756" s="17">
        <v>0.15562435358110299</v>
      </c>
      <c r="BW756" s="17">
        <v>0.19097682408525701</v>
      </c>
      <c r="BX756" s="17">
        <v>0.16526569881355799</v>
      </c>
      <c r="BY756" s="17"/>
      <c r="BZ756" s="17">
        <v>0.19797604446766601</v>
      </c>
      <c r="CA756" s="17">
        <v>0.18833240076100499</v>
      </c>
      <c r="CB756" s="17">
        <v>0.22452902010925599</v>
      </c>
      <c r="CC756" s="17">
        <v>0.152985277146959</v>
      </c>
      <c r="CD756" s="17">
        <v>0.17013166510140601</v>
      </c>
      <c r="CE756" s="17">
        <v>0.162339233538593</v>
      </c>
      <c r="CF756" s="17">
        <v>0.125681662776361</v>
      </c>
      <c r="CG756" s="17"/>
      <c r="CH756" s="17">
        <v>0.14436017817280999</v>
      </c>
      <c r="CI756" s="17">
        <v>0.11402781756818001</v>
      </c>
      <c r="CJ756" s="17">
        <v>0.2143909133095</v>
      </c>
      <c r="CK756" s="17">
        <v>0.19474449754374401</v>
      </c>
      <c r="CL756" s="17">
        <v>0.15410918074055799</v>
      </c>
    </row>
    <row r="757" spans="2:90" x14ac:dyDescent="0.3">
      <c r="B757" t="s">
        <v>199</v>
      </c>
      <c r="C757" s="17">
        <v>0.15131807083075099</v>
      </c>
      <c r="D757" s="17">
        <v>0.141866151455628</v>
      </c>
      <c r="E757" s="17">
        <v>0.15984372747648301</v>
      </c>
      <c r="F757" s="17"/>
      <c r="G757" s="17">
        <v>0.11565977239404999</v>
      </c>
      <c r="H757" s="17">
        <v>0.125484634299804</v>
      </c>
      <c r="I757" s="17">
        <v>0.119789193728251</v>
      </c>
      <c r="J757" s="17">
        <v>0.185334515285175</v>
      </c>
      <c r="K757" s="17">
        <v>0.232316311614128</v>
      </c>
      <c r="L757" s="17">
        <v>0.139987457960425</v>
      </c>
      <c r="M757" s="17"/>
      <c r="N757" s="17">
        <v>0.15208794890428801</v>
      </c>
      <c r="O757" s="17">
        <v>0.15471303353714499</v>
      </c>
      <c r="P757" s="17">
        <v>0.148539190692493</v>
      </c>
      <c r="Q757" s="17">
        <v>0.14886058457656701</v>
      </c>
      <c r="R757" s="17"/>
      <c r="S757" s="17">
        <v>0.115367747574809</v>
      </c>
      <c r="T757" s="17">
        <v>0.15309744300158401</v>
      </c>
      <c r="U757" s="17">
        <v>0.16152816645043699</v>
      </c>
      <c r="V757" s="17">
        <v>0.152377925617663</v>
      </c>
      <c r="W757" s="17">
        <v>0.110885469665187</v>
      </c>
      <c r="X757" s="17">
        <v>0.172403964106809</v>
      </c>
      <c r="Y757" s="17">
        <v>0.18552881064433999</v>
      </c>
      <c r="Z757" s="17">
        <v>0.12302683774649301</v>
      </c>
      <c r="AA757" s="17">
        <v>0.152546322610735</v>
      </c>
      <c r="AB757" s="17">
        <v>0.159755513542195</v>
      </c>
      <c r="AC757" s="17">
        <v>0.156492601975149</v>
      </c>
      <c r="AD757" s="17">
        <v>0.22064543669872799</v>
      </c>
      <c r="AE757" s="17"/>
      <c r="AF757" s="17">
        <v>0.14317470006285399</v>
      </c>
      <c r="AG757" s="17">
        <v>0.17856575061020599</v>
      </c>
      <c r="AH757" s="17">
        <v>0.16141526004541501</v>
      </c>
      <c r="AI757" s="17"/>
      <c r="AJ757" s="17">
        <v>0.16192022852461299</v>
      </c>
      <c r="AK757" s="17">
        <v>0.146894190917918</v>
      </c>
      <c r="AL757" s="17">
        <v>0.162329496184966</v>
      </c>
      <c r="AM757" s="17">
        <v>0.13107819985223099</v>
      </c>
      <c r="AN757" s="17">
        <v>0.162447234295096</v>
      </c>
      <c r="AO757" s="17"/>
      <c r="AP757" s="17">
        <v>0.14861945146477501</v>
      </c>
      <c r="AQ757" s="17">
        <v>0.16282723240076</v>
      </c>
      <c r="AR757" s="17">
        <v>0.149088993716948</v>
      </c>
      <c r="AS757" s="17">
        <v>0.153109285320809</v>
      </c>
      <c r="AT757" s="17">
        <v>0.17079376054643</v>
      </c>
      <c r="AU757" s="17">
        <v>0.16501538861836501</v>
      </c>
      <c r="AV757" s="17"/>
      <c r="AW757" s="17">
        <v>0.19551358401240701</v>
      </c>
      <c r="AX757" s="17">
        <v>9.8585293841079405E-2</v>
      </c>
      <c r="AY757" s="17">
        <v>0.163422354659053</v>
      </c>
      <c r="AZ757" s="17">
        <v>0.13930442332141599</v>
      </c>
      <c r="BA757" s="17">
        <v>0.16084746926363799</v>
      </c>
      <c r="BB757" s="17">
        <v>0.15233052203217301</v>
      </c>
      <c r="BC757" s="17">
        <v>0.144221057316857</v>
      </c>
      <c r="BD757" s="17">
        <v>0.14472433974094201</v>
      </c>
      <c r="BE757" s="17">
        <v>0.15861919132709401</v>
      </c>
      <c r="BF757" s="17">
        <v>0.16971764054711599</v>
      </c>
      <c r="BG757" s="17">
        <v>0.157674960689907</v>
      </c>
      <c r="BH757" s="17">
        <v>0.19966881052185301</v>
      </c>
      <c r="BI757" s="17">
        <v>0.119805839866559</v>
      </c>
      <c r="BJ757" s="17">
        <v>0.175945089516229</v>
      </c>
      <c r="BK757" s="17">
        <v>0.16595930519976701</v>
      </c>
      <c r="BL757" s="17">
        <v>0.16101803716381399</v>
      </c>
      <c r="BM757" s="17"/>
      <c r="BN757" s="17">
        <v>0.164572441782387</v>
      </c>
      <c r="BO757" s="17">
        <v>0.13404272273092899</v>
      </c>
      <c r="BP757" s="17"/>
      <c r="BQ757" s="17">
        <v>0.14597803117776101</v>
      </c>
      <c r="BR757" s="17">
        <v>0.143492465160247</v>
      </c>
      <c r="BS757" s="17"/>
      <c r="BT757" s="17">
        <v>0.13201150539647599</v>
      </c>
      <c r="BU757" s="17"/>
      <c r="BV757" s="17">
        <v>0.15247059543283001</v>
      </c>
      <c r="BW757" s="17">
        <v>0.10836290877681</v>
      </c>
      <c r="BX757" s="17">
        <v>0.16602798181940501</v>
      </c>
      <c r="BY757" s="17"/>
      <c r="BZ757" s="17">
        <v>0.110609959259188</v>
      </c>
      <c r="CA757" s="17">
        <v>0.14583921971593999</v>
      </c>
      <c r="CB757" s="17">
        <v>0.14534035310814</v>
      </c>
      <c r="CC757" s="17">
        <v>0.25290600148467701</v>
      </c>
      <c r="CD757" s="17">
        <v>0.160138076992828</v>
      </c>
      <c r="CE757" s="17">
        <v>0.134700203572306</v>
      </c>
      <c r="CF757" s="17">
        <v>0.120310666622132</v>
      </c>
      <c r="CG757" s="17"/>
      <c r="CH757" s="17">
        <v>8.7538976173778496E-2</v>
      </c>
      <c r="CI757" s="17">
        <v>0.15840016955799099</v>
      </c>
      <c r="CJ757" s="17">
        <v>0.17716327759633299</v>
      </c>
      <c r="CK757" s="17">
        <v>0.120934499801008</v>
      </c>
      <c r="CL757" s="17">
        <v>0.122587562993691</v>
      </c>
    </row>
    <row r="758" spans="2:90" x14ac:dyDescent="0.3">
      <c r="B758" t="s">
        <v>200</v>
      </c>
      <c r="C758" s="17">
        <v>4.1567888383481702E-2</v>
      </c>
      <c r="D758" s="17">
        <v>4.3201920201398798E-2</v>
      </c>
      <c r="E758" s="17">
        <v>3.9269100607881698E-2</v>
      </c>
      <c r="F758" s="17"/>
      <c r="G758" s="17">
        <v>3.6088624877884903E-2</v>
      </c>
      <c r="H758" s="17">
        <v>3.8300899725736803E-2</v>
      </c>
      <c r="I758" s="17">
        <v>2.5364582827577101E-2</v>
      </c>
      <c r="J758" s="17">
        <v>3.2022142365568398E-2</v>
      </c>
      <c r="K758" s="17">
        <v>5.5969651430188803E-2</v>
      </c>
      <c r="L758" s="17">
        <v>5.9232606262215E-2</v>
      </c>
      <c r="M758" s="17"/>
      <c r="N758" s="17">
        <v>4.57654434953981E-2</v>
      </c>
      <c r="O758" s="17">
        <v>4.6097840534440201E-2</v>
      </c>
      <c r="P758" s="17">
        <v>4.4222718050591997E-2</v>
      </c>
      <c r="Q758" s="17">
        <v>3.0420262416918701E-2</v>
      </c>
      <c r="R758" s="17"/>
      <c r="S758" s="17">
        <v>4.5555501929277299E-2</v>
      </c>
      <c r="T758" s="17">
        <v>5.6753120963774002E-2</v>
      </c>
      <c r="U758" s="17">
        <v>4.2527531703697399E-2</v>
      </c>
      <c r="V758" s="17">
        <v>4.4176809336050997E-2</v>
      </c>
      <c r="W758" s="17">
        <v>1.94811278887012E-2</v>
      </c>
      <c r="X758" s="17">
        <v>4.0328966089912703E-2</v>
      </c>
      <c r="Y758" s="17">
        <v>6.9313191750262598E-2</v>
      </c>
      <c r="Z758" s="17">
        <v>1.09061177035249E-2</v>
      </c>
      <c r="AA758" s="17">
        <v>4.4856267733327897E-2</v>
      </c>
      <c r="AB758" s="17">
        <v>3.87446451173993E-2</v>
      </c>
      <c r="AC758" s="17">
        <v>0</v>
      </c>
      <c r="AD758" s="17">
        <v>3.4228558298183498E-2</v>
      </c>
      <c r="AE758" s="17"/>
      <c r="AF758" s="17">
        <v>4.3604918426291002E-2</v>
      </c>
      <c r="AG758" s="17">
        <v>4.4205001602614202E-2</v>
      </c>
      <c r="AH758" s="17">
        <v>4.8619309570250097E-2</v>
      </c>
      <c r="AI758" s="17"/>
      <c r="AJ758" s="17">
        <v>6.3182536186056903E-2</v>
      </c>
      <c r="AK758" s="17">
        <v>3.7388034713832001E-2</v>
      </c>
      <c r="AL758" s="17">
        <v>4.9558541914164297E-2</v>
      </c>
      <c r="AM758" s="17">
        <v>2.6516384742495298E-2</v>
      </c>
      <c r="AN758" s="17">
        <v>2.79422220104238E-2</v>
      </c>
      <c r="AO758" s="17"/>
      <c r="AP758" s="17">
        <v>3.4667841262557897E-2</v>
      </c>
      <c r="AQ758" s="17">
        <v>6.1698145184394398E-2</v>
      </c>
      <c r="AR758" s="17">
        <v>3.4687143157642701E-2</v>
      </c>
      <c r="AS758" s="17">
        <v>3.8753246750987298E-2</v>
      </c>
      <c r="AT758" s="17">
        <v>2.6651880497598701E-2</v>
      </c>
      <c r="AU758" s="17">
        <v>5.9369169184509497E-2</v>
      </c>
      <c r="AV758" s="17"/>
      <c r="AW758" s="17">
        <v>0</v>
      </c>
      <c r="AX758" s="17">
        <v>7.6818822932293404E-2</v>
      </c>
      <c r="AY758" s="17">
        <v>3.37004397639128E-2</v>
      </c>
      <c r="AZ758" s="17">
        <v>4.1981803100953501E-2</v>
      </c>
      <c r="BA758" s="17">
        <v>4.6324045860069898E-2</v>
      </c>
      <c r="BB758" s="17">
        <v>2.6504862190526401E-2</v>
      </c>
      <c r="BC758" s="17">
        <v>4.4349272231133899E-2</v>
      </c>
      <c r="BD758" s="17">
        <v>4.5733112548958101E-2</v>
      </c>
      <c r="BE758" s="17">
        <v>5.9109391548409398E-2</v>
      </c>
      <c r="BF758" s="17">
        <v>6.0983590368587602E-2</v>
      </c>
      <c r="BG758" s="17">
        <v>3.7298232809157103E-2</v>
      </c>
      <c r="BH758" s="17">
        <v>1.6055320179530898E-2</v>
      </c>
      <c r="BI758" s="17">
        <v>9.6472754368319993E-2</v>
      </c>
      <c r="BJ758" s="17">
        <v>3.33285653914401E-2</v>
      </c>
      <c r="BK758" s="17">
        <v>1.91623443986201E-2</v>
      </c>
      <c r="BL758" s="17">
        <v>2.78656577424524E-2</v>
      </c>
      <c r="BM758" s="17"/>
      <c r="BN758" s="17">
        <v>4.6664945135304399E-2</v>
      </c>
      <c r="BO758" s="17">
        <v>3.2722638434104702E-2</v>
      </c>
      <c r="BP758" s="17"/>
      <c r="BQ758" s="17">
        <v>3.6829732371224597E-2</v>
      </c>
      <c r="BR758" s="17">
        <v>4.4222471659450598E-2</v>
      </c>
      <c r="BS758" s="17"/>
      <c r="BT758" s="17">
        <v>3.23428934511183E-2</v>
      </c>
      <c r="BU758" s="17"/>
      <c r="BV758" s="17">
        <v>3.1462100426991102E-2</v>
      </c>
      <c r="BW758" s="17">
        <v>4.8798544287176601E-2</v>
      </c>
      <c r="BX758" s="17">
        <v>4.2109558157176E-2</v>
      </c>
      <c r="BY758" s="17"/>
      <c r="BZ758" s="17">
        <v>5.9439106952546804E-3</v>
      </c>
      <c r="CA758" s="17">
        <v>2.4149144489502301E-2</v>
      </c>
      <c r="CB758" s="17">
        <v>5.5760058642856901E-2</v>
      </c>
      <c r="CC758" s="17">
        <v>5.3078502952896699E-2</v>
      </c>
      <c r="CD758" s="17">
        <v>5.2964492003141302E-2</v>
      </c>
      <c r="CE758" s="17">
        <v>4.7561525787493203E-2</v>
      </c>
      <c r="CF758" s="17">
        <v>3.91375637658401E-2</v>
      </c>
      <c r="CG758" s="17"/>
      <c r="CH758" s="17">
        <v>5.2815962175001799E-2</v>
      </c>
      <c r="CI758" s="17">
        <v>5.2169727344213802E-2</v>
      </c>
      <c r="CJ758" s="17">
        <v>3.9934177969629399E-2</v>
      </c>
      <c r="CK758" s="17">
        <v>2.37749361136857E-2</v>
      </c>
      <c r="CL758" s="17">
        <v>0</v>
      </c>
    </row>
    <row r="759" spans="2:90" x14ac:dyDescent="0.3">
      <c r="B759" t="s">
        <v>201</v>
      </c>
      <c r="C759" s="17">
        <v>0.140480389962678</v>
      </c>
      <c r="D759" s="17">
        <v>0.162225378971245</v>
      </c>
      <c r="E759" s="17">
        <v>0.120342549095492</v>
      </c>
      <c r="F759" s="17"/>
      <c r="G759" s="17">
        <v>9.7576609509815795E-2</v>
      </c>
      <c r="H759" s="17">
        <v>0.112802165551786</v>
      </c>
      <c r="I759" s="17">
        <v>0.112077893910338</v>
      </c>
      <c r="J759" s="17">
        <v>0.108451317988752</v>
      </c>
      <c r="K759" s="17">
        <v>0.16052211903528599</v>
      </c>
      <c r="L759" s="17">
        <v>0.22740574141491299</v>
      </c>
      <c r="M759" s="17"/>
      <c r="N759" s="17">
        <v>0.18915664207913399</v>
      </c>
      <c r="O759" s="17">
        <v>0.13165879078908899</v>
      </c>
      <c r="P759" s="17">
        <v>0.141832853643486</v>
      </c>
      <c r="Q759" s="17">
        <v>9.7378845983839002E-2</v>
      </c>
      <c r="R759" s="17"/>
      <c r="S759" s="17">
        <v>0.118917330625052</v>
      </c>
      <c r="T759" s="17">
        <v>0.13820837701104699</v>
      </c>
      <c r="U759" s="17">
        <v>0.155921727163125</v>
      </c>
      <c r="V759" s="17">
        <v>0.15719539461000701</v>
      </c>
      <c r="W759" s="17">
        <v>0.180025822108836</v>
      </c>
      <c r="X759" s="17">
        <v>0.135480761555793</v>
      </c>
      <c r="Y759" s="17">
        <v>0.14075948646466199</v>
      </c>
      <c r="Z759" s="17">
        <v>0.133297804256684</v>
      </c>
      <c r="AA759" s="17">
        <v>0.12283200218441299</v>
      </c>
      <c r="AB759" s="17">
        <v>0.11764427328806799</v>
      </c>
      <c r="AC759" s="17">
        <v>0.16958140320697099</v>
      </c>
      <c r="AD759" s="17">
        <v>0.17659834264164601</v>
      </c>
      <c r="AE759" s="17"/>
      <c r="AF759" s="17">
        <v>0.15724817725322299</v>
      </c>
      <c r="AG759" s="17">
        <v>0.13846261401336701</v>
      </c>
      <c r="AH759" s="17">
        <v>0.121051519103775</v>
      </c>
      <c r="AI759" s="17"/>
      <c r="AJ759" s="17">
        <v>0.14663128366426101</v>
      </c>
      <c r="AK759" s="17">
        <v>0.14044856186059901</v>
      </c>
      <c r="AL759" s="17">
        <v>0.162203041828167</v>
      </c>
      <c r="AM759" s="17">
        <v>0.12248086420959201</v>
      </c>
      <c r="AN759" s="17">
        <v>0.10444471465619699</v>
      </c>
      <c r="AO759" s="17"/>
      <c r="AP759" s="17">
        <v>0.15325353205417599</v>
      </c>
      <c r="AQ759" s="17">
        <v>0.14231531247734</v>
      </c>
      <c r="AR759" s="17">
        <v>0.11901936156849199</v>
      </c>
      <c r="AS759" s="17">
        <v>0.13936419971739999</v>
      </c>
      <c r="AT759" s="17">
        <v>0.108267392417115</v>
      </c>
      <c r="AU759" s="17">
        <v>0.14897867271532</v>
      </c>
      <c r="AV759" s="17"/>
      <c r="AW759" s="17">
        <v>4.9495413906588903E-2</v>
      </c>
      <c r="AX759" s="17">
        <v>2.92543609066447E-2</v>
      </c>
      <c r="AY759" s="17">
        <v>0.103981005930706</v>
      </c>
      <c r="AZ759" s="17">
        <v>0.11649797985007899</v>
      </c>
      <c r="BA759" s="17">
        <v>0.16010951851354999</v>
      </c>
      <c r="BB759" s="17">
        <v>0.103024719057907</v>
      </c>
      <c r="BC759" s="17">
        <v>9.2380794079923501E-2</v>
      </c>
      <c r="BD759" s="17">
        <v>0.15923269102441501</v>
      </c>
      <c r="BE759" s="17">
        <v>0.142809442883814</v>
      </c>
      <c r="BF759" s="17">
        <v>0.18452998400506601</v>
      </c>
      <c r="BG759" s="17">
        <v>0.15216146601762201</v>
      </c>
      <c r="BH759" s="17">
        <v>0.14167560500045001</v>
      </c>
      <c r="BI759" s="17">
        <v>0.14749304630603699</v>
      </c>
      <c r="BJ759" s="17">
        <v>0.17323594366616701</v>
      </c>
      <c r="BK759" s="17">
        <v>0.18532225049916601</v>
      </c>
      <c r="BL759" s="17">
        <v>0.25936474757086803</v>
      </c>
      <c r="BM759" s="17"/>
      <c r="BN759" s="17">
        <v>0.14283801206425201</v>
      </c>
      <c r="BO759" s="17">
        <v>0.13604913664665899</v>
      </c>
      <c r="BP759" s="17"/>
      <c r="BQ759" s="17">
        <v>0.15149612341947</v>
      </c>
      <c r="BR759" s="17">
        <v>0.129981041249525</v>
      </c>
      <c r="BS759" s="17"/>
      <c r="BT759" s="17">
        <v>0.112093937317798</v>
      </c>
      <c r="BU759" s="17"/>
      <c r="BV759" s="17">
        <v>0.106902142394861</v>
      </c>
      <c r="BW759" s="17">
        <v>0.116357909097794</v>
      </c>
      <c r="BX759" s="17">
        <v>0.167175853439229</v>
      </c>
      <c r="BY759" s="17"/>
      <c r="BZ759" s="17">
        <v>4.57796322811347E-2</v>
      </c>
      <c r="CA759" s="17">
        <v>5.3684843537296703E-2</v>
      </c>
      <c r="CB759" s="17">
        <v>8.1970451615009904E-2</v>
      </c>
      <c r="CC759" s="17">
        <v>8.19335392376387E-2</v>
      </c>
      <c r="CD759" s="17">
        <v>0.19442928947461899</v>
      </c>
      <c r="CE759" s="17">
        <v>0.23508863389753001</v>
      </c>
      <c r="CF759" s="17">
        <v>0.27010167707942101</v>
      </c>
      <c r="CG759" s="17"/>
      <c r="CH759" s="17">
        <v>0.19736657248143499</v>
      </c>
      <c r="CI759" s="17">
        <v>0.217616424992716</v>
      </c>
      <c r="CJ759" s="17">
        <v>9.7136875770067493E-2</v>
      </c>
      <c r="CK759" s="17">
        <v>5.9310181967349399E-2</v>
      </c>
      <c r="CL759" s="17">
        <v>0</v>
      </c>
    </row>
    <row r="760" spans="2:90" x14ac:dyDescent="0.3">
      <c r="B760" t="s">
        <v>151</v>
      </c>
      <c r="C760" s="17">
        <v>9.8174738191785307E-3</v>
      </c>
      <c r="D760" s="17">
        <v>1.2117739565697E-2</v>
      </c>
      <c r="E760" s="17">
        <v>7.6472417252880197E-3</v>
      </c>
      <c r="F760" s="17"/>
      <c r="G760" s="17">
        <v>2.1374434489848701E-2</v>
      </c>
      <c r="H760" s="17">
        <v>9.3122069011847605E-3</v>
      </c>
      <c r="I760" s="17">
        <v>8.7339299590428795E-3</v>
      </c>
      <c r="J760" s="17">
        <v>3.0201459925536501E-3</v>
      </c>
      <c r="K760" s="17">
        <v>3.12307598048123E-3</v>
      </c>
      <c r="L760" s="17">
        <v>1.3447928620446199E-2</v>
      </c>
      <c r="M760" s="17"/>
      <c r="N760" s="17">
        <v>6.7285202615474798E-3</v>
      </c>
      <c r="O760" s="17">
        <v>6.1212270321152201E-3</v>
      </c>
      <c r="P760" s="17">
        <v>1.6120031060975998E-2</v>
      </c>
      <c r="Q760" s="17">
        <v>1.1535994284686499E-2</v>
      </c>
      <c r="R760" s="17"/>
      <c r="S760" s="17">
        <v>7.7894900219418603E-3</v>
      </c>
      <c r="T760" s="17">
        <v>1.1095357708394401E-2</v>
      </c>
      <c r="U760" s="17">
        <v>5.48332861627116E-3</v>
      </c>
      <c r="V760" s="17">
        <v>1.05389815076484E-2</v>
      </c>
      <c r="W760" s="17">
        <v>0</v>
      </c>
      <c r="X760" s="17">
        <v>1.1714503211292301E-2</v>
      </c>
      <c r="Y760" s="17">
        <v>5.5064212431572002E-3</v>
      </c>
      <c r="Z760" s="17">
        <v>3.3187821360784499E-2</v>
      </c>
      <c r="AA760" s="17">
        <v>4.6457014587939797E-3</v>
      </c>
      <c r="AB760" s="17">
        <v>2.85218058824038E-2</v>
      </c>
      <c r="AC760" s="17">
        <v>0</v>
      </c>
      <c r="AD760" s="17">
        <v>0</v>
      </c>
      <c r="AE760" s="17"/>
      <c r="AF760" s="17">
        <v>1.23732419383821E-2</v>
      </c>
      <c r="AG760" s="17">
        <v>3.5943302608366702E-3</v>
      </c>
      <c r="AH760" s="17">
        <v>1.54111274261066E-2</v>
      </c>
      <c r="AI760" s="17"/>
      <c r="AJ760" s="17">
        <v>1.9356120146717198E-2</v>
      </c>
      <c r="AK760" s="17">
        <v>1.59896746524305E-3</v>
      </c>
      <c r="AL760" s="17">
        <v>0</v>
      </c>
      <c r="AM760" s="17">
        <v>7.4340762761473302E-3</v>
      </c>
      <c r="AN760" s="17">
        <v>8.8676847354645007E-3</v>
      </c>
      <c r="AO760" s="17"/>
      <c r="AP760" s="17">
        <v>5.5507669922483299E-3</v>
      </c>
      <c r="AQ760" s="17">
        <v>1.69134810439555E-2</v>
      </c>
      <c r="AR760" s="17">
        <v>0</v>
      </c>
      <c r="AS760" s="17">
        <v>1.05922245826143E-2</v>
      </c>
      <c r="AT760" s="17">
        <v>7.9240917744438696E-3</v>
      </c>
      <c r="AU760" s="17">
        <v>1.5940785592379499E-2</v>
      </c>
      <c r="AV760" s="17"/>
      <c r="AW760" s="17">
        <v>0</v>
      </c>
      <c r="AX760" s="17">
        <v>1.0212931920321199E-2</v>
      </c>
      <c r="AY760" s="17">
        <v>1.33610310329241E-2</v>
      </c>
      <c r="AZ760" s="17">
        <v>1.6563107176002099E-2</v>
      </c>
      <c r="BA760" s="17">
        <v>1.29948017427326E-2</v>
      </c>
      <c r="BB760" s="17">
        <v>8.2844866786259096E-3</v>
      </c>
      <c r="BC760" s="17">
        <v>1.1415087052764301E-2</v>
      </c>
      <c r="BD760" s="17">
        <v>0</v>
      </c>
      <c r="BE760" s="17">
        <v>1.38461089624697E-2</v>
      </c>
      <c r="BF760" s="17">
        <v>0</v>
      </c>
      <c r="BG760" s="17">
        <v>0</v>
      </c>
      <c r="BH760" s="17">
        <v>0</v>
      </c>
      <c r="BI760" s="17">
        <v>0</v>
      </c>
      <c r="BJ760" s="17">
        <v>1.7338801797094301E-2</v>
      </c>
      <c r="BK760" s="17">
        <v>0</v>
      </c>
      <c r="BL760" s="17">
        <v>0</v>
      </c>
      <c r="BM760" s="17"/>
      <c r="BN760" s="17">
        <v>5.6974777328832804E-3</v>
      </c>
      <c r="BO760" s="17">
        <v>1.56522315619342E-2</v>
      </c>
      <c r="BP760" s="17"/>
      <c r="BQ760" s="17">
        <v>2.54667768919581E-3</v>
      </c>
      <c r="BR760" s="17">
        <v>0</v>
      </c>
      <c r="BS760" s="17"/>
      <c r="BT760" s="17">
        <v>0</v>
      </c>
      <c r="BU760" s="17"/>
      <c r="BV760" s="17">
        <v>1.9963070814481899E-3</v>
      </c>
      <c r="BW760" s="17">
        <v>1.6286515429388599E-2</v>
      </c>
      <c r="BX760" s="17">
        <v>7.7633405762938803E-3</v>
      </c>
      <c r="BY760" s="17"/>
      <c r="BZ760" s="17">
        <v>0</v>
      </c>
      <c r="CA760" s="17">
        <v>9.7891599038105303E-3</v>
      </c>
      <c r="CB760" s="17">
        <v>1.42807360325076E-2</v>
      </c>
      <c r="CC760" s="17">
        <v>8.2487045204877006E-3</v>
      </c>
      <c r="CD760" s="17">
        <v>0</v>
      </c>
      <c r="CE760" s="17">
        <v>7.58387679591856E-3</v>
      </c>
      <c r="CF760" s="17">
        <v>0</v>
      </c>
      <c r="CG760" s="17"/>
      <c r="CH760" s="17">
        <v>9.7092797137092908E-3</v>
      </c>
      <c r="CI760" s="17">
        <v>8.2218262372921198E-3</v>
      </c>
      <c r="CJ760" s="17">
        <v>1.10694054917707E-2</v>
      </c>
      <c r="CK760" s="17">
        <v>9.7373178513469293E-3</v>
      </c>
      <c r="CL760" s="17">
        <v>1.37174472305461E-2</v>
      </c>
    </row>
    <row r="761" spans="2:90" x14ac:dyDescent="0.3">
      <c r="B761" t="s">
        <v>324</v>
      </c>
      <c r="C761" s="17">
        <v>0.17839166352512201</v>
      </c>
      <c r="D761" s="17">
        <v>0.200696506064967</v>
      </c>
      <c r="E761" s="17">
        <v>0.15700481506399599</v>
      </c>
      <c r="F761" s="17"/>
      <c r="G761" s="17">
        <v>0.118075817550201</v>
      </c>
      <c r="H761" s="17">
        <v>0.11699094830930901</v>
      </c>
      <c r="I761" s="17">
        <v>0.108812761116843</v>
      </c>
      <c r="J761" s="17">
        <v>0.14912718487361601</v>
      </c>
      <c r="K761" s="17">
        <v>0.201240999339692</v>
      </c>
      <c r="L761" s="17">
        <v>0.33402652483274398</v>
      </c>
      <c r="M761" s="17"/>
      <c r="N761" s="17">
        <v>0.175261479270584</v>
      </c>
      <c r="O761" s="17">
        <v>0.17869134671618001</v>
      </c>
      <c r="P761" s="17">
        <v>0.19829019677120899</v>
      </c>
      <c r="Q761" s="17">
        <v>0.16389382823093401</v>
      </c>
      <c r="R761" s="17"/>
      <c r="S761" s="17">
        <v>0.12959079734406201</v>
      </c>
      <c r="T761" s="17">
        <v>0.22606314084017501</v>
      </c>
      <c r="U761" s="17">
        <v>0.23439894495695901</v>
      </c>
      <c r="V761" s="17">
        <v>0.19907433923404899</v>
      </c>
      <c r="W761" s="17">
        <v>0.17127642151527001</v>
      </c>
      <c r="X761" s="17">
        <v>0.18155525134338299</v>
      </c>
      <c r="Y761" s="17">
        <v>0.22423272495142799</v>
      </c>
      <c r="Z761" s="17">
        <v>0.159479305106659</v>
      </c>
      <c r="AA761" s="17">
        <v>0.121258059993808</v>
      </c>
      <c r="AB761" s="17">
        <v>0.21967277547695799</v>
      </c>
      <c r="AC761" s="17">
        <v>0.15949127623868101</v>
      </c>
      <c r="AD761" s="17">
        <v>1.6326601163486099E-2</v>
      </c>
      <c r="AE761" s="17"/>
      <c r="AF761" s="17">
        <v>0.215713332095163</v>
      </c>
      <c r="AG761" s="17">
        <v>0.18636210090197999</v>
      </c>
      <c r="AH761" s="17">
        <v>9.9221660213233406E-2</v>
      </c>
      <c r="AI761" s="17"/>
      <c r="AJ761" s="17">
        <v>0.242078033055561</v>
      </c>
      <c r="AK761" s="17">
        <v>0.143832419121317</v>
      </c>
      <c r="AL761" s="17">
        <v>0.28572155745572397</v>
      </c>
      <c r="AM761" s="17">
        <v>0.19822708426390001</v>
      </c>
      <c r="AN761" s="17">
        <v>0.18470164386867899</v>
      </c>
      <c r="AO761" s="17"/>
      <c r="AP761" s="17">
        <v>0.14423532645644199</v>
      </c>
      <c r="AQ761" s="17">
        <v>0.21933306945394099</v>
      </c>
      <c r="AR761" s="17">
        <v>0.23325900166712299</v>
      </c>
      <c r="AS761" s="17">
        <v>0.16313946084052899</v>
      </c>
      <c r="AT761" s="17">
        <v>0.169724239344379</v>
      </c>
      <c r="AU761" s="17">
        <v>0.238479759447221</v>
      </c>
      <c r="AV761" s="17"/>
      <c r="AW761" s="17">
        <v>0.154041276001287</v>
      </c>
      <c r="AX761" s="17">
        <v>0.11611414584351901</v>
      </c>
      <c r="AY761" s="17">
        <v>0.139173480688663</v>
      </c>
      <c r="AZ761" s="17">
        <v>0.15444587404541801</v>
      </c>
      <c r="BA761" s="17">
        <v>0.16495931574202399</v>
      </c>
      <c r="BB761" s="17">
        <v>0.17520852466596101</v>
      </c>
      <c r="BC761" s="17">
        <v>0.143639062738396</v>
      </c>
      <c r="BD761" s="17">
        <v>0.25725415914370198</v>
      </c>
      <c r="BE761" s="17">
        <v>0.151149429888397</v>
      </c>
      <c r="BF761" s="17">
        <v>0.16080696877680001</v>
      </c>
      <c r="BG761" s="17">
        <v>0.19625523718246701</v>
      </c>
      <c r="BH761" s="17">
        <v>0.19958948011579999</v>
      </c>
      <c r="BI761" s="17">
        <v>0.26823274355890597</v>
      </c>
      <c r="BJ761" s="17">
        <v>0.135629685521751</v>
      </c>
      <c r="BK761" s="17">
        <v>0.25694557655269801</v>
      </c>
      <c r="BL761" s="17">
        <v>0.172000434065786</v>
      </c>
      <c r="BM761" s="17"/>
      <c r="BN761" s="17">
        <v>0.18153548707165901</v>
      </c>
      <c r="BO761" s="17">
        <v>0.17473199144162899</v>
      </c>
      <c r="BP761" s="17"/>
      <c r="BQ761" s="17">
        <v>0.15735990982305101</v>
      </c>
      <c r="BR761" s="17">
        <v>9.9906347367236498E-2</v>
      </c>
      <c r="BS761" s="17"/>
      <c r="BT761" s="17">
        <v>0.104634534501665</v>
      </c>
      <c r="BU761" s="17"/>
      <c r="BV761" s="17">
        <v>0.181278313320301</v>
      </c>
      <c r="BW761" s="17">
        <v>0.13760585285034799</v>
      </c>
      <c r="BX761" s="17">
        <v>0.19353113843758599</v>
      </c>
      <c r="BY761" s="17"/>
      <c r="BZ761" s="17">
        <v>4.5687476750327603E-2</v>
      </c>
      <c r="CA761" s="17">
        <v>0.12211825609721599</v>
      </c>
      <c r="CB761" s="17">
        <v>0.14039390141751701</v>
      </c>
      <c r="CC761" s="17">
        <v>0.134703402355176</v>
      </c>
      <c r="CD761" s="17">
        <v>0.20339579892701301</v>
      </c>
      <c r="CE761" s="17">
        <v>0.22988734559292201</v>
      </c>
      <c r="CF761" s="17">
        <v>0.261574654435618</v>
      </c>
      <c r="CG761" s="17"/>
      <c r="CH761" s="17">
        <v>0.22721835126786699</v>
      </c>
      <c r="CI761" s="17">
        <v>0.25883763639524798</v>
      </c>
      <c r="CJ761" s="17">
        <v>0.14879972891721899</v>
      </c>
      <c r="CK761" s="17">
        <v>5.8518622379950702E-2</v>
      </c>
      <c r="CL761" s="17">
        <v>5.1680609647672203E-2</v>
      </c>
    </row>
    <row r="762" spans="2:90" x14ac:dyDescent="0.3">
      <c r="B762" t="s">
        <v>325</v>
      </c>
      <c r="C762" s="17">
        <v>3.1009101379215701E-2</v>
      </c>
      <c r="D762" s="17">
        <v>2.55348613663148E-2</v>
      </c>
      <c r="E762" s="17">
        <v>3.6604899260380103E-2</v>
      </c>
      <c r="F762" s="17"/>
      <c r="G762" s="17">
        <v>0.114865329820979</v>
      </c>
      <c r="H762" s="17">
        <v>3.2350379981277301E-2</v>
      </c>
      <c r="I762" s="17">
        <v>1.91627988873905E-2</v>
      </c>
      <c r="J762" s="17">
        <v>3.0500632753383099E-2</v>
      </c>
      <c r="K762" s="17">
        <v>3.5812455741991902E-3</v>
      </c>
      <c r="L762" s="17">
        <v>2.71911440625468E-3</v>
      </c>
      <c r="M762" s="17"/>
      <c r="N762" s="17">
        <v>2.7384774572178801E-2</v>
      </c>
      <c r="O762" s="17">
        <v>3.7972478644832698E-2</v>
      </c>
      <c r="P762" s="17">
        <v>1.4508868285565701E-2</v>
      </c>
      <c r="Q762" s="17">
        <v>4.0604929254766102E-2</v>
      </c>
      <c r="R762" s="17"/>
      <c r="S762" s="17">
        <v>5.0407128919531703E-2</v>
      </c>
      <c r="T762" s="17">
        <v>1.4111170331740299E-2</v>
      </c>
      <c r="U762" s="17">
        <v>3.3898485375208398E-2</v>
      </c>
      <c r="V762" s="17">
        <v>2.0040450246362501E-2</v>
      </c>
      <c r="W762" s="17">
        <v>1.4077052927352699E-2</v>
      </c>
      <c r="X762" s="17">
        <v>5.4482224278687597E-2</v>
      </c>
      <c r="Y762" s="17">
        <v>2.3142800907311901E-2</v>
      </c>
      <c r="Z762" s="17">
        <v>2.3311237849061601E-2</v>
      </c>
      <c r="AA762" s="17">
        <v>3.8610297713500899E-2</v>
      </c>
      <c r="AB762" s="17">
        <v>1.3381604792994699E-2</v>
      </c>
      <c r="AC762" s="17">
        <v>3.8613234012418701E-2</v>
      </c>
      <c r="AD762" s="17">
        <v>5.1408703466078801E-2</v>
      </c>
      <c r="AE762" s="17"/>
      <c r="AF762" s="17">
        <v>1.3770546104509399E-2</v>
      </c>
      <c r="AG762" s="17">
        <v>1.42862951081477E-2</v>
      </c>
      <c r="AH762" s="17">
        <v>3.37722346975705E-2</v>
      </c>
      <c r="AI762" s="17"/>
      <c r="AJ762" s="17">
        <v>4.9432427215021302E-3</v>
      </c>
      <c r="AK762" s="17">
        <v>2.7595077775658599E-2</v>
      </c>
      <c r="AL762" s="17">
        <v>1.22118697717227E-2</v>
      </c>
      <c r="AM762" s="17">
        <v>2.59860315849108E-2</v>
      </c>
      <c r="AN762" s="17">
        <v>4.66269443009351E-2</v>
      </c>
      <c r="AO762" s="17"/>
      <c r="AP762" s="17">
        <v>2.3753602399338099E-2</v>
      </c>
      <c r="AQ762" s="17">
        <v>1.05981846232838E-2</v>
      </c>
      <c r="AR762" s="17">
        <v>3.1555691624858197E-2</v>
      </c>
      <c r="AS762" s="17">
        <v>2.0305089879571501E-2</v>
      </c>
      <c r="AT762" s="17">
        <v>8.0484304006683299E-2</v>
      </c>
      <c r="AU762" s="17">
        <v>2.88263428230843E-2</v>
      </c>
      <c r="AV762" s="17"/>
      <c r="AW762" s="17">
        <v>5.7638985807136202E-2</v>
      </c>
      <c r="AX762" s="17">
        <v>4.2583035579619399E-2</v>
      </c>
      <c r="AY762" s="17">
        <v>3.85849097749182E-2</v>
      </c>
      <c r="AZ762" s="17">
        <v>3.1157061212192898E-2</v>
      </c>
      <c r="BA762" s="17">
        <v>2.13030348468214E-2</v>
      </c>
      <c r="BB762" s="17">
        <v>3.3446788779232697E-2</v>
      </c>
      <c r="BC762" s="17">
        <v>1.84511229580905E-2</v>
      </c>
      <c r="BD762" s="17">
        <v>6.1731866467882399E-3</v>
      </c>
      <c r="BE762" s="17">
        <v>2.5007721775663801E-2</v>
      </c>
      <c r="BF762" s="17">
        <v>2.2287387301585401E-2</v>
      </c>
      <c r="BG762" s="17">
        <v>2.7285888228150298E-2</v>
      </c>
      <c r="BH762" s="17">
        <v>1.8915158908892501E-2</v>
      </c>
      <c r="BI762" s="17">
        <v>7.8204200249352498E-2</v>
      </c>
      <c r="BJ762" s="17">
        <v>1.5732025993982001E-2</v>
      </c>
      <c r="BK762" s="17">
        <v>0</v>
      </c>
      <c r="BL762" s="17">
        <v>2.25924049242015E-2</v>
      </c>
      <c r="BM762" s="17"/>
      <c r="BN762" s="17">
        <v>6.5561544905514604E-3</v>
      </c>
      <c r="BO762" s="17">
        <v>6.5244072034078102E-2</v>
      </c>
      <c r="BP762" s="17"/>
      <c r="BQ762" s="17">
        <v>2.4499627200787501E-2</v>
      </c>
      <c r="BR762" s="17">
        <v>3.6830960586468897E-2</v>
      </c>
      <c r="BS762" s="17"/>
      <c r="BT762" s="17">
        <v>7.9256917392359801E-3</v>
      </c>
      <c r="BU762" s="17"/>
      <c r="BV762" s="17">
        <v>5.5896805742456E-2</v>
      </c>
      <c r="BW762" s="17">
        <v>3.65300135694459E-2</v>
      </c>
      <c r="BX762" s="17">
        <v>1.7263570631937401E-2</v>
      </c>
      <c r="BY762" s="17"/>
      <c r="BZ762" s="17">
        <v>5.3262281743527498E-2</v>
      </c>
      <c r="CA762" s="17">
        <v>2.0226238857818699E-2</v>
      </c>
      <c r="CB762" s="17">
        <v>2.7054629079163402E-2</v>
      </c>
      <c r="CC762" s="17">
        <v>2.6890147337117701E-2</v>
      </c>
      <c r="CD762" s="17">
        <v>3.1342821136239901E-2</v>
      </c>
      <c r="CE762" s="17">
        <v>2.0891875849872999E-2</v>
      </c>
      <c r="CF762" s="17">
        <v>1.56486665011011E-2</v>
      </c>
      <c r="CG762" s="17"/>
      <c r="CH762" s="17">
        <v>1.56784556998288E-2</v>
      </c>
      <c r="CI762" s="17">
        <v>2.2893062798381499E-2</v>
      </c>
      <c r="CJ762" s="17">
        <v>4.0950544459369499E-2</v>
      </c>
      <c r="CK762" s="17">
        <v>3.8338994524151203E-2</v>
      </c>
      <c r="CL762" s="17">
        <v>2.3865570453363801E-2</v>
      </c>
    </row>
    <row r="763" spans="2:90" x14ac:dyDescent="0.3">
      <c r="B763" t="s">
        <v>202</v>
      </c>
      <c r="C763" s="17">
        <v>1.31923533713689E-2</v>
      </c>
      <c r="D763" s="17">
        <v>6.8967350089849597E-3</v>
      </c>
      <c r="E763" s="17">
        <v>1.9449652678987201E-2</v>
      </c>
      <c r="F763" s="17"/>
      <c r="G763" s="17">
        <v>9.7854756698641E-3</v>
      </c>
      <c r="H763" s="17">
        <v>8.8032961696492395E-3</v>
      </c>
      <c r="I763" s="17">
        <v>2.6327887670375302E-2</v>
      </c>
      <c r="J763" s="17">
        <v>1.38019214015814E-2</v>
      </c>
      <c r="K763" s="17">
        <v>1.30291227401702E-2</v>
      </c>
      <c r="L763" s="17">
        <v>7.8999572595934795E-3</v>
      </c>
      <c r="M763" s="17"/>
      <c r="N763" s="17">
        <v>1.82463003911146E-3</v>
      </c>
      <c r="O763" s="17">
        <v>1.2020307388173499E-2</v>
      </c>
      <c r="P763" s="17">
        <v>2.1998550293107402E-2</v>
      </c>
      <c r="Q763" s="17">
        <v>1.71867118084774E-2</v>
      </c>
      <c r="R763" s="17"/>
      <c r="S763" s="17">
        <v>7.5517414670191203E-3</v>
      </c>
      <c r="T763" s="17">
        <v>1.1514780865100001E-2</v>
      </c>
      <c r="U763" s="17">
        <v>1.1629765575202001E-2</v>
      </c>
      <c r="V763" s="17">
        <v>1.6369026757334301E-2</v>
      </c>
      <c r="W763" s="17">
        <v>1.27292262837312E-2</v>
      </c>
      <c r="X763" s="17">
        <v>1.06408704723791E-2</v>
      </c>
      <c r="Y763" s="17">
        <v>1.76769519100849E-2</v>
      </c>
      <c r="Z763" s="17">
        <v>1.16203626019405E-2</v>
      </c>
      <c r="AA763" s="17">
        <v>1.01712699268775E-2</v>
      </c>
      <c r="AB763" s="17">
        <v>2.69462892396794E-2</v>
      </c>
      <c r="AC763" s="17">
        <v>9.5930392953716796E-3</v>
      </c>
      <c r="AD763" s="17">
        <v>1.6278114914823599E-2</v>
      </c>
      <c r="AE763" s="17"/>
      <c r="AF763" s="17">
        <v>1.1793418939980999E-2</v>
      </c>
      <c r="AG763" s="17">
        <v>1.08553813088237E-2</v>
      </c>
      <c r="AH763" s="17">
        <v>1.9670328091782801E-2</v>
      </c>
      <c r="AI763" s="17"/>
      <c r="AJ763" s="17">
        <v>1.2245696795666E-2</v>
      </c>
      <c r="AK763" s="17">
        <v>4.5157427235697298E-3</v>
      </c>
      <c r="AL763" s="17">
        <v>5.8249763602200603E-3</v>
      </c>
      <c r="AM763" s="17">
        <v>1.5070295907535201E-2</v>
      </c>
      <c r="AN763" s="17">
        <v>9.7831373470555708E-3</v>
      </c>
      <c r="AO763" s="17"/>
      <c r="AP763" s="17">
        <v>8.4014462871982703E-3</v>
      </c>
      <c r="AQ763" s="17">
        <v>1.4546958696208499E-2</v>
      </c>
      <c r="AR763" s="17">
        <v>1.60421436704461E-2</v>
      </c>
      <c r="AS763" s="17">
        <v>8.2871635983165996E-3</v>
      </c>
      <c r="AT763" s="17">
        <v>1.37626064225169E-2</v>
      </c>
      <c r="AU763" s="17">
        <v>2.33305347840582E-2</v>
      </c>
      <c r="AV763" s="17"/>
      <c r="AW763" s="17">
        <v>0</v>
      </c>
      <c r="AX763" s="17">
        <v>3.3952519911432E-2</v>
      </c>
      <c r="AY763" s="17">
        <v>2.0390325721004701E-2</v>
      </c>
      <c r="AZ763" s="17">
        <v>8.4614030766545206E-3</v>
      </c>
      <c r="BA763" s="17">
        <v>1.6448931246731E-2</v>
      </c>
      <c r="BB763" s="17">
        <v>1.49815583065441E-2</v>
      </c>
      <c r="BC763" s="17">
        <v>4.9115743575347103E-3</v>
      </c>
      <c r="BD763" s="17">
        <v>6.5415808089352703E-3</v>
      </c>
      <c r="BE763" s="17">
        <v>0</v>
      </c>
      <c r="BF763" s="17">
        <v>1.0502564266066199E-2</v>
      </c>
      <c r="BG763" s="17">
        <v>6.75674589480201E-3</v>
      </c>
      <c r="BH763" s="17">
        <v>1.04678008434867E-2</v>
      </c>
      <c r="BI763" s="17">
        <v>0</v>
      </c>
      <c r="BJ763" s="17">
        <v>3.1544132007978801E-2</v>
      </c>
      <c r="BK763" s="17">
        <v>2.1590786990696501E-2</v>
      </c>
      <c r="BL763" s="17">
        <v>8.3505932078314395E-3</v>
      </c>
      <c r="BM763" s="17"/>
      <c r="BN763" s="17">
        <v>1.44288895045256E-2</v>
      </c>
      <c r="BO763" s="17">
        <v>1.1675264835203999E-2</v>
      </c>
      <c r="BP763" s="17"/>
      <c r="BQ763" s="17">
        <v>4.9452563441536902E-3</v>
      </c>
      <c r="BR763" s="17">
        <v>0</v>
      </c>
      <c r="BS763" s="17"/>
      <c r="BT763" s="17">
        <v>0</v>
      </c>
      <c r="BU763" s="17"/>
      <c r="BV763" s="17">
        <v>1.59746224111126E-2</v>
      </c>
      <c r="BW763" s="17">
        <v>1.0814561823260099E-2</v>
      </c>
      <c r="BX763" s="17">
        <v>1.1324746994791701E-2</v>
      </c>
      <c r="BY763" s="17"/>
      <c r="BZ763" s="17">
        <v>2.0382414470277499E-2</v>
      </c>
      <c r="CA763" s="17">
        <v>1.6438570622525801E-2</v>
      </c>
      <c r="CB763" s="17">
        <v>1.88255954162692E-2</v>
      </c>
      <c r="CC763" s="17">
        <v>3.6679038865215798E-3</v>
      </c>
      <c r="CD763" s="17">
        <v>5.8470352667929796E-3</v>
      </c>
      <c r="CE763" s="17">
        <v>0</v>
      </c>
      <c r="CF763" s="17">
        <v>0</v>
      </c>
      <c r="CG763" s="17"/>
      <c r="CH763" s="17">
        <v>0</v>
      </c>
      <c r="CI763" s="17">
        <v>9.5410910833267897E-3</v>
      </c>
      <c r="CJ763" s="17">
        <v>1.3409576855847E-2</v>
      </c>
      <c r="CK763" s="17">
        <v>2.6625669566021699E-2</v>
      </c>
      <c r="CL763" s="17">
        <v>2.4936608030571902E-2</v>
      </c>
    </row>
    <row r="764" spans="2:90" x14ac:dyDescent="0.3">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row>
    <row r="765" spans="2:90" x14ac:dyDescent="0.3">
      <c r="B765" s="6" t="s">
        <v>329</v>
      </c>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row>
    <row r="766" spans="2:90" x14ac:dyDescent="0.3">
      <c r="B766" s="24" t="s">
        <v>110</v>
      </c>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row>
    <row r="767" spans="2:90" x14ac:dyDescent="0.3">
      <c r="B767" t="s">
        <v>194</v>
      </c>
      <c r="C767" s="17">
        <v>3.8425664412691199E-2</v>
      </c>
      <c r="D767" s="17">
        <v>3.9353422334312299E-2</v>
      </c>
      <c r="E767" s="17">
        <v>3.78235651877315E-2</v>
      </c>
      <c r="F767" s="17"/>
      <c r="G767" s="17">
        <v>6.12816543558714E-2</v>
      </c>
      <c r="H767" s="17">
        <v>3.3622678996847503E-2</v>
      </c>
      <c r="I767" s="17">
        <v>6.2609815525699095E-2</v>
      </c>
      <c r="J767" s="17">
        <v>3.6075900620937601E-2</v>
      </c>
      <c r="K767" s="17">
        <v>3.4852590954663601E-2</v>
      </c>
      <c r="L767" s="17">
        <v>1.1666914042077399E-2</v>
      </c>
      <c r="M767" s="17"/>
      <c r="N767" s="17">
        <v>2.5540998830299401E-2</v>
      </c>
      <c r="O767" s="17">
        <v>3.9215655727272203E-2</v>
      </c>
      <c r="P767" s="17">
        <v>2.8441252016858602E-2</v>
      </c>
      <c r="Q767" s="17">
        <v>6.0665862478434203E-2</v>
      </c>
      <c r="R767" s="17"/>
      <c r="S767" s="17">
        <v>5.5184866483213697E-2</v>
      </c>
      <c r="T767" s="17">
        <v>1.7897773147784301E-2</v>
      </c>
      <c r="U767" s="17">
        <v>2.4132288456979099E-2</v>
      </c>
      <c r="V767" s="17">
        <v>4.38140577485518E-2</v>
      </c>
      <c r="W767" s="17">
        <v>1.8415122151916302E-2</v>
      </c>
      <c r="X767" s="17">
        <v>3.7237788927397597E-2</v>
      </c>
      <c r="Y767" s="17">
        <v>4.4284883242674898E-2</v>
      </c>
      <c r="Z767" s="17">
        <v>4.2498456423602199E-2</v>
      </c>
      <c r="AA767" s="17">
        <v>6.2692700917430705E-2</v>
      </c>
      <c r="AB767" s="17">
        <v>1.04240651964522E-2</v>
      </c>
      <c r="AC767" s="17">
        <v>8.3323817823127297E-2</v>
      </c>
      <c r="AD767" s="17">
        <v>2.0184241908547101E-2</v>
      </c>
      <c r="AE767" s="17"/>
      <c r="AF767" s="17">
        <v>2.6337825813930699E-2</v>
      </c>
      <c r="AG767" s="17">
        <v>4.7735772549589099E-2</v>
      </c>
      <c r="AH767" s="17">
        <v>4.0413184725392598E-2</v>
      </c>
      <c r="AI767" s="17"/>
      <c r="AJ767" s="17">
        <v>1.37808497596202E-2</v>
      </c>
      <c r="AK767" s="17">
        <v>4.5603145233983997E-2</v>
      </c>
      <c r="AL767" s="17">
        <v>2.1858825656912301E-2</v>
      </c>
      <c r="AM767" s="17">
        <v>5.5971463705021998E-2</v>
      </c>
      <c r="AN767" s="17">
        <v>1.9836039667372601E-2</v>
      </c>
      <c r="AO767" s="17"/>
      <c r="AP767" s="17">
        <v>4.1154988943503099E-2</v>
      </c>
      <c r="AQ767" s="17">
        <v>2.6312707594944001E-2</v>
      </c>
      <c r="AR767" s="17">
        <v>4.0272420613758901E-2</v>
      </c>
      <c r="AS767" s="17">
        <v>3.9685284547600001E-2</v>
      </c>
      <c r="AT767" s="17">
        <v>2.9072801167337001E-2</v>
      </c>
      <c r="AU767" s="17">
        <v>4.5043498929534298E-2</v>
      </c>
      <c r="AV767" s="17"/>
      <c r="AW767" s="17">
        <v>0.195046881810059</v>
      </c>
      <c r="AX767" s="17">
        <v>6.5454405272645802E-2</v>
      </c>
      <c r="AY767" s="17">
        <v>3.4170188206184803E-2</v>
      </c>
      <c r="AZ767" s="17">
        <v>5.7113732658660203E-2</v>
      </c>
      <c r="BA767" s="17">
        <v>4.5833500978714199E-2</v>
      </c>
      <c r="BB767" s="17">
        <v>3.5040235632526999E-2</v>
      </c>
      <c r="BC767" s="17">
        <v>4.7332161308231598E-2</v>
      </c>
      <c r="BD767" s="17">
        <v>5.6237172796537302E-3</v>
      </c>
      <c r="BE767" s="17">
        <v>7.0649669658717495E-2</v>
      </c>
      <c r="BF767" s="17">
        <v>1.0072306140473599E-2</v>
      </c>
      <c r="BG767" s="17">
        <v>3.3434202037600398E-2</v>
      </c>
      <c r="BH767" s="17">
        <v>1.82407023131065E-2</v>
      </c>
      <c r="BI767" s="17">
        <v>3.9170490542198899E-2</v>
      </c>
      <c r="BJ767" s="17">
        <v>1.5907967488131398E-2</v>
      </c>
      <c r="BK767" s="17">
        <v>0</v>
      </c>
      <c r="BL767" s="17">
        <v>5.1574751162426803E-2</v>
      </c>
      <c r="BM767" s="17"/>
      <c r="BN767" s="17">
        <v>3.6791841255507197E-2</v>
      </c>
      <c r="BO767" s="17">
        <v>3.8994514505984297E-2</v>
      </c>
      <c r="BP767" s="17"/>
      <c r="BQ767" s="17">
        <v>3.2909395157033103E-2</v>
      </c>
      <c r="BR767" s="17">
        <v>6.21604744078968E-2</v>
      </c>
      <c r="BS767" s="17"/>
      <c r="BT767" s="17">
        <v>5.7057296631945198E-2</v>
      </c>
      <c r="BU767" s="17"/>
      <c r="BV767" s="17">
        <v>3.7519418326888397E-2</v>
      </c>
      <c r="BW767" s="17">
        <v>5.6799732877457099E-2</v>
      </c>
      <c r="BX767" s="17">
        <v>3.0771126955916401E-2</v>
      </c>
      <c r="BY767" s="17"/>
      <c r="BZ767" s="17">
        <v>0.16896111193431601</v>
      </c>
      <c r="CA767" s="17">
        <v>5.3217050308004103E-2</v>
      </c>
      <c r="CB767" s="17">
        <v>2.9155833048942901E-2</v>
      </c>
      <c r="CC767" s="17">
        <v>1.7887482827316298E-2</v>
      </c>
      <c r="CD767" s="17">
        <v>7.9132594677077794E-3</v>
      </c>
      <c r="CE767" s="17">
        <v>1.2759146097926E-2</v>
      </c>
      <c r="CF767" s="17">
        <v>2.1371045481071101E-2</v>
      </c>
      <c r="CG767" s="17"/>
      <c r="CH767" s="17">
        <v>2.8411127116123501E-2</v>
      </c>
      <c r="CI767" s="17">
        <v>1.0083092628392101E-2</v>
      </c>
      <c r="CJ767" s="17">
        <v>2.5692899061633599E-2</v>
      </c>
      <c r="CK767" s="17">
        <v>9.6128765773147704E-2</v>
      </c>
      <c r="CL767" s="17">
        <v>0.21824684996774599</v>
      </c>
    </row>
    <row r="768" spans="2:90" x14ac:dyDescent="0.3">
      <c r="B768" t="s">
        <v>195</v>
      </c>
      <c r="C768" s="17">
        <v>4.2614582895392598E-2</v>
      </c>
      <c r="D768" s="17">
        <v>4.68359322944953E-2</v>
      </c>
      <c r="E768" s="17">
        <v>3.88268542465839E-2</v>
      </c>
      <c r="F768" s="17"/>
      <c r="G768" s="17">
        <v>6.3053152988070696E-2</v>
      </c>
      <c r="H768" s="17">
        <v>8.2105800419219693E-2</v>
      </c>
      <c r="I768" s="17">
        <v>5.8805433856075097E-2</v>
      </c>
      <c r="J768" s="17">
        <v>2.46463264963931E-2</v>
      </c>
      <c r="K768" s="17">
        <v>2.1285588599068098E-2</v>
      </c>
      <c r="L768" s="17">
        <v>1.24054728404952E-2</v>
      </c>
      <c r="M768" s="17"/>
      <c r="N768" s="17">
        <v>4.10037335007346E-2</v>
      </c>
      <c r="O768" s="17">
        <v>3.8853632144121797E-2</v>
      </c>
      <c r="P768" s="17">
        <v>4.01092428239858E-2</v>
      </c>
      <c r="Q768" s="17">
        <v>5.0885790514444799E-2</v>
      </c>
      <c r="R768" s="17"/>
      <c r="S768" s="17">
        <v>8.82402602340744E-2</v>
      </c>
      <c r="T768" s="17">
        <v>4.7663349560312498E-2</v>
      </c>
      <c r="U768" s="17">
        <v>3.4985413489982999E-2</v>
      </c>
      <c r="V768" s="17">
        <v>6.4071886397182101E-2</v>
      </c>
      <c r="W768" s="17">
        <v>3.3264255140359598E-2</v>
      </c>
      <c r="X768" s="17">
        <v>2.23022227422928E-2</v>
      </c>
      <c r="Y768" s="17">
        <v>3.06903150585764E-2</v>
      </c>
      <c r="Z768" s="17">
        <v>4.7287747841267103E-2</v>
      </c>
      <c r="AA768" s="17">
        <v>4.4230204567572401E-2</v>
      </c>
      <c r="AB768" s="17">
        <v>5.5288686676830999E-3</v>
      </c>
      <c r="AC768" s="17">
        <v>1.84689413884646E-2</v>
      </c>
      <c r="AD768" s="17">
        <v>1.6820490561760701E-2</v>
      </c>
      <c r="AE768" s="17"/>
      <c r="AF768" s="17">
        <v>4.3647702729568298E-2</v>
      </c>
      <c r="AG768" s="17">
        <v>4.0324199061182599E-2</v>
      </c>
      <c r="AH768" s="17">
        <v>5.6436997732372297E-2</v>
      </c>
      <c r="AI768" s="17"/>
      <c r="AJ768" s="17">
        <v>4.2358598583663497E-2</v>
      </c>
      <c r="AK768" s="17">
        <v>4.8353694726835102E-2</v>
      </c>
      <c r="AL768" s="17">
        <v>3.1435293576452701E-2</v>
      </c>
      <c r="AM768" s="17">
        <v>4.4979866151325799E-2</v>
      </c>
      <c r="AN768" s="17">
        <v>3.9651725812318697E-2</v>
      </c>
      <c r="AO768" s="17"/>
      <c r="AP768" s="17">
        <v>5.9045782302140401E-2</v>
      </c>
      <c r="AQ768" s="17">
        <v>3.6474444337023203E-2</v>
      </c>
      <c r="AR768" s="17">
        <v>1.5203836362644101E-2</v>
      </c>
      <c r="AS768" s="17">
        <v>4.4934718569349601E-2</v>
      </c>
      <c r="AT768" s="17">
        <v>4.9190674257137697E-2</v>
      </c>
      <c r="AU768" s="17">
        <v>2.21178733093071E-2</v>
      </c>
      <c r="AV768" s="17"/>
      <c r="AW768" s="17">
        <v>5.0099763223961501E-2</v>
      </c>
      <c r="AX768" s="17">
        <v>6.5883076708932994E-2</v>
      </c>
      <c r="AY768" s="17">
        <v>5.9799216898369603E-2</v>
      </c>
      <c r="AZ768" s="17">
        <v>4.4257903667937498E-2</v>
      </c>
      <c r="BA768" s="17">
        <v>3.20841077901724E-2</v>
      </c>
      <c r="BB768" s="17">
        <v>5.68692320250824E-2</v>
      </c>
      <c r="BC768" s="17">
        <v>5.7743647499195097E-2</v>
      </c>
      <c r="BD768" s="17">
        <v>5.1027980231574802E-2</v>
      </c>
      <c r="BE768" s="17">
        <v>2.4251091669568601E-2</v>
      </c>
      <c r="BF768" s="17">
        <v>4.8501360477529398E-2</v>
      </c>
      <c r="BG768" s="17">
        <v>4.09824959077673E-2</v>
      </c>
      <c r="BH768" s="17">
        <v>5.6703150137738099E-2</v>
      </c>
      <c r="BI768" s="17">
        <v>0</v>
      </c>
      <c r="BJ768" s="17">
        <v>3.6307161400202903E-2</v>
      </c>
      <c r="BK768" s="17">
        <v>1.7722557741869802E-2</v>
      </c>
      <c r="BL768" s="17">
        <v>4.04268533858443E-2</v>
      </c>
      <c r="BM768" s="17"/>
      <c r="BN768" s="17">
        <v>4.2767842326011697E-2</v>
      </c>
      <c r="BO768" s="17">
        <v>4.1788383004182E-2</v>
      </c>
      <c r="BP768" s="17"/>
      <c r="BQ768" s="17">
        <v>5.7121918337656299E-2</v>
      </c>
      <c r="BR768" s="17">
        <v>3.4485714932630002E-2</v>
      </c>
      <c r="BS768" s="17"/>
      <c r="BT768" s="17">
        <v>6.8868518144438104E-2</v>
      </c>
      <c r="BU768" s="17"/>
      <c r="BV768" s="17">
        <v>4.7120256847528602E-2</v>
      </c>
      <c r="BW768" s="17">
        <v>6.1680786074433197E-2</v>
      </c>
      <c r="BX768" s="17">
        <v>3.1482758570647001E-2</v>
      </c>
      <c r="BY768" s="17"/>
      <c r="BZ768" s="17">
        <v>8.4083126665429303E-2</v>
      </c>
      <c r="CA768" s="17">
        <v>6.3351622508472705E-2</v>
      </c>
      <c r="CB768" s="17">
        <v>4.9730825375599898E-2</v>
      </c>
      <c r="CC768" s="17">
        <v>5.5044093839471703E-2</v>
      </c>
      <c r="CD768" s="17">
        <v>1.75638030383308E-2</v>
      </c>
      <c r="CE768" s="17">
        <v>3.7245519605363299E-2</v>
      </c>
      <c r="CF768" s="17">
        <v>2.6549700777968401E-2</v>
      </c>
      <c r="CG768" s="17"/>
      <c r="CH768" s="17">
        <v>7.8660837547917806E-2</v>
      </c>
      <c r="CI768" s="17">
        <v>2.4707538886316702E-2</v>
      </c>
      <c r="CJ768" s="17">
        <v>3.4686171276567201E-2</v>
      </c>
      <c r="CK768" s="17">
        <v>7.0343196802432395E-2</v>
      </c>
      <c r="CL768" s="17">
        <v>8.5439758500334806E-2</v>
      </c>
    </row>
    <row r="769" spans="2:90" x14ac:dyDescent="0.3">
      <c r="B769" t="s">
        <v>196</v>
      </c>
      <c r="C769" s="17">
        <v>4.6221136383226301E-2</v>
      </c>
      <c r="D769" s="17">
        <v>4.4805012659036803E-2</v>
      </c>
      <c r="E769" s="17">
        <v>4.68643939108482E-2</v>
      </c>
      <c r="F769" s="17"/>
      <c r="G769" s="17">
        <v>8.3748104149847194E-2</v>
      </c>
      <c r="H769" s="17">
        <v>9.2148494981104806E-2</v>
      </c>
      <c r="I769" s="17">
        <v>4.3861673581768901E-2</v>
      </c>
      <c r="J769" s="17">
        <v>2.73522964286196E-2</v>
      </c>
      <c r="K769" s="17">
        <v>2.4694964854739501E-2</v>
      </c>
      <c r="L769" s="17">
        <v>1.5455217204920499E-2</v>
      </c>
      <c r="M769" s="17"/>
      <c r="N769" s="17">
        <v>3.6620266806366097E-2</v>
      </c>
      <c r="O769" s="17">
        <v>5.5842453418265998E-2</v>
      </c>
      <c r="P769" s="17">
        <v>3.6565254198346303E-2</v>
      </c>
      <c r="Q769" s="17">
        <v>5.5543334391237202E-2</v>
      </c>
      <c r="R769" s="17"/>
      <c r="S769" s="17">
        <v>5.13170118915353E-2</v>
      </c>
      <c r="T769" s="17">
        <v>5.4129025932269099E-2</v>
      </c>
      <c r="U769" s="17">
        <v>4.6456869894070101E-2</v>
      </c>
      <c r="V769" s="17">
        <v>3.9369988256011103E-2</v>
      </c>
      <c r="W769" s="17">
        <v>2.5160947477189301E-2</v>
      </c>
      <c r="X769" s="17">
        <v>6.0820960148722097E-2</v>
      </c>
      <c r="Y769" s="17">
        <v>2.9159428563610899E-2</v>
      </c>
      <c r="Z769" s="17">
        <v>8.9461177158222896E-2</v>
      </c>
      <c r="AA769" s="17">
        <v>4.9455351806907598E-2</v>
      </c>
      <c r="AB769" s="17">
        <v>4.6423439832717503E-2</v>
      </c>
      <c r="AC769" s="17">
        <v>2.7644563055917701E-2</v>
      </c>
      <c r="AD769" s="17">
        <v>1.9512139861373099E-2</v>
      </c>
      <c r="AE769" s="17"/>
      <c r="AF769" s="17">
        <v>4.7884920342585797E-2</v>
      </c>
      <c r="AG769" s="17">
        <v>3.7783012631314998E-2</v>
      </c>
      <c r="AH769" s="17">
        <v>4.98419311827214E-2</v>
      </c>
      <c r="AI769" s="17"/>
      <c r="AJ769" s="17">
        <v>3.9785514537331403E-2</v>
      </c>
      <c r="AK769" s="17">
        <v>5.6071345767054102E-2</v>
      </c>
      <c r="AL769" s="17">
        <v>3.2790265724530303E-2</v>
      </c>
      <c r="AM769" s="17">
        <v>5.3275624292812601E-2</v>
      </c>
      <c r="AN769" s="17">
        <v>5.6204741708948798E-2</v>
      </c>
      <c r="AO769" s="17"/>
      <c r="AP769" s="17">
        <v>4.6372196122725202E-2</v>
      </c>
      <c r="AQ769" s="17">
        <v>6.1764822045630802E-2</v>
      </c>
      <c r="AR769" s="17">
        <v>3.9885472681796201E-2</v>
      </c>
      <c r="AS769" s="17">
        <v>4.8697266908229397E-2</v>
      </c>
      <c r="AT769" s="17">
        <v>2.7690395057965101E-2</v>
      </c>
      <c r="AU769" s="17">
        <v>2.3836541378555402E-2</v>
      </c>
      <c r="AV769" s="17"/>
      <c r="AW769" s="17">
        <v>9.1654998968241905E-2</v>
      </c>
      <c r="AX769" s="17">
        <v>9.0080778871005102E-2</v>
      </c>
      <c r="AY769" s="17">
        <v>5.3018950734129003E-2</v>
      </c>
      <c r="AZ769" s="17">
        <v>5.6682064746140397E-2</v>
      </c>
      <c r="BA769" s="17">
        <v>6.4203027925775397E-2</v>
      </c>
      <c r="BB769" s="17">
        <v>5.0466736049188603E-2</v>
      </c>
      <c r="BC769" s="17">
        <v>5.6345898791626998E-2</v>
      </c>
      <c r="BD769" s="17">
        <v>3.4272485513776201E-2</v>
      </c>
      <c r="BE769" s="17">
        <v>5.1277416815053198E-2</v>
      </c>
      <c r="BF769" s="17">
        <v>7.0032931365956202E-2</v>
      </c>
      <c r="BG769" s="17">
        <v>2.14540551560908E-2</v>
      </c>
      <c r="BH769" s="17">
        <v>3.7131356448091499E-2</v>
      </c>
      <c r="BI769" s="17">
        <v>2.2922258372176599E-2</v>
      </c>
      <c r="BJ769" s="17">
        <v>0</v>
      </c>
      <c r="BK769" s="17">
        <v>4.3705472825660403E-2</v>
      </c>
      <c r="BL769" s="17">
        <v>2.66560069732493E-2</v>
      </c>
      <c r="BM769" s="17"/>
      <c r="BN769" s="17">
        <v>4.62929786439489E-2</v>
      </c>
      <c r="BO769" s="17">
        <v>4.6792329077242997E-2</v>
      </c>
      <c r="BP769" s="17"/>
      <c r="BQ769" s="17">
        <v>4.9256677829723997E-2</v>
      </c>
      <c r="BR769" s="17">
        <v>7.6588478797567E-2</v>
      </c>
      <c r="BS769" s="17"/>
      <c r="BT769" s="17">
        <v>7.9933778423307705E-2</v>
      </c>
      <c r="BU769" s="17"/>
      <c r="BV769" s="17">
        <v>5.5856807120975599E-2</v>
      </c>
      <c r="BW769" s="17">
        <v>4.1359357775464803E-2</v>
      </c>
      <c r="BX769" s="17">
        <v>4.3566498762899399E-2</v>
      </c>
      <c r="BY769" s="17"/>
      <c r="BZ769" s="17">
        <v>6.5403358210148907E-2</v>
      </c>
      <c r="CA769" s="17">
        <v>5.4305246429152597E-2</v>
      </c>
      <c r="CB769" s="17">
        <v>5.8073280437477497E-2</v>
      </c>
      <c r="CC769" s="17">
        <v>7.8237018745706904E-2</v>
      </c>
      <c r="CD769" s="17">
        <v>3.4647050992649898E-2</v>
      </c>
      <c r="CE769" s="17">
        <v>2.7500226141658701E-2</v>
      </c>
      <c r="CF769" s="17">
        <v>2.0523175350775E-2</v>
      </c>
      <c r="CG769" s="17"/>
      <c r="CH769" s="17">
        <v>6.3157857580925403E-2</v>
      </c>
      <c r="CI769" s="17">
        <v>4.0070804050241299E-2</v>
      </c>
      <c r="CJ769" s="17">
        <v>3.43894365573841E-2</v>
      </c>
      <c r="CK769" s="17">
        <v>6.9953810893274904E-2</v>
      </c>
      <c r="CL769" s="17">
        <v>7.8050566644473296E-2</v>
      </c>
    </row>
    <row r="770" spans="2:90" x14ac:dyDescent="0.3">
      <c r="B770" t="s">
        <v>197</v>
      </c>
      <c r="C770" s="17">
        <v>9.2618421155873099E-2</v>
      </c>
      <c r="D770" s="17">
        <v>8.6895952954226696E-2</v>
      </c>
      <c r="E770" s="17">
        <v>9.6985014757513102E-2</v>
      </c>
      <c r="F770" s="17"/>
      <c r="G770" s="17">
        <v>0.168121889876405</v>
      </c>
      <c r="H770" s="17">
        <v>0.119445299374366</v>
      </c>
      <c r="I770" s="17">
        <v>0.11398171282993801</v>
      </c>
      <c r="J770" s="17">
        <v>9.2373383075247006E-2</v>
      </c>
      <c r="K770" s="17">
        <v>5.7643936621237901E-2</v>
      </c>
      <c r="L770" s="17">
        <v>2.6709157977118099E-2</v>
      </c>
      <c r="M770" s="17"/>
      <c r="N770" s="17">
        <v>0.103743781926566</v>
      </c>
      <c r="O770" s="17">
        <v>7.9928462898485694E-2</v>
      </c>
      <c r="P770" s="17">
        <v>8.5656357194547394E-2</v>
      </c>
      <c r="Q770" s="17">
        <v>0.10085025941376</v>
      </c>
      <c r="R770" s="17"/>
      <c r="S770" s="17">
        <v>0.126605659472663</v>
      </c>
      <c r="T770" s="17">
        <v>7.9473776564106494E-2</v>
      </c>
      <c r="U770" s="17">
        <v>6.9889703634465394E-2</v>
      </c>
      <c r="V770" s="17">
        <v>5.6586659361710603E-2</v>
      </c>
      <c r="W770" s="17">
        <v>0.123851067442799</v>
      </c>
      <c r="X770" s="17">
        <v>9.0138425649238393E-2</v>
      </c>
      <c r="Y770" s="17">
        <v>9.19092041355805E-2</v>
      </c>
      <c r="Z770" s="17">
        <v>8.2441672441991298E-2</v>
      </c>
      <c r="AA770" s="17">
        <v>0.109265647311309</v>
      </c>
      <c r="AB770" s="17">
        <v>9.7347579756981106E-2</v>
      </c>
      <c r="AC770" s="17">
        <v>8.1538232903456201E-2</v>
      </c>
      <c r="AD770" s="17">
        <v>5.2321486708833603E-2</v>
      </c>
      <c r="AE770" s="17"/>
      <c r="AF770" s="17">
        <v>7.2232123278548499E-2</v>
      </c>
      <c r="AG770" s="17">
        <v>8.5206724023776506E-2</v>
      </c>
      <c r="AH770" s="17">
        <v>0.129273868827738</v>
      </c>
      <c r="AI770" s="17"/>
      <c r="AJ770" s="17">
        <v>5.8476175534139703E-2</v>
      </c>
      <c r="AK770" s="17">
        <v>0.13038141384150601</v>
      </c>
      <c r="AL770" s="17">
        <v>7.4126273224327799E-2</v>
      </c>
      <c r="AM770" s="17">
        <v>8.6872879035865394E-2</v>
      </c>
      <c r="AN770" s="17">
        <v>0.126778853797684</v>
      </c>
      <c r="AO770" s="17"/>
      <c r="AP770" s="17">
        <v>0.13000549798217301</v>
      </c>
      <c r="AQ770" s="17">
        <v>6.1380941230680101E-2</v>
      </c>
      <c r="AR770" s="17">
        <v>9.4516696364680103E-2</v>
      </c>
      <c r="AS770" s="17">
        <v>8.6087660172027E-2</v>
      </c>
      <c r="AT770" s="17">
        <v>0.14550661200326501</v>
      </c>
      <c r="AU770" s="17">
        <v>5.8763337408681698E-2</v>
      </c>
      <c r="AV770" s="17"/>
      <c r="AW770" s="17">
        <v>0.10464047810987</v>
      </c>
      <c r="AX770" s="17">
        <v>0.13940741078618599</v>
      </c>
      <c r="AY770" s="17">
        <v>0.13153726898093601</v>
      </c>
      <c r="AZ770" s="17">
        <v>0.107843393902551</v>
      </c>
      <c r="BA770" s="17">
        <v>0.10007587652071399</v>
      </c>
      <c r="BB770" s="17">
        <v>0.10788069876413101</v>
      </c>
      <c r="BC770" s="17">
        <v>0.102238417131057</v>
      </c>
      <c r="BD770" s="17">
        <v>6.2248429823581398E-2</v>
      </c>
      <c r="BE770" s="17">
        <v>0.107471195430474</v>
      </c>
      <c r="BF770" s="17">
        <v>3.0041141385055498E-2</v>
      </c>
      <c r="BG770" s="17">
        <v>7.6239552405896999E-2</v>
      </c>
      <c r="BH770" s="17">
        <v>6.01988797877821E-2</v>
      </c>
      <c r="BI770" s="17">
        <v>5.5077794285550499E-2</v>
      </c>
      <c r="BJ770" s="17">
        <v>6.6490689417515902E-2</v>
      </c>
      <c r="BK770" s="17">
        <v>0.101043595499363</v>
      </c>
      <c r="BL770" s="17">
        <v>0.11426759445284899</v>
      </c>
      <c r="BM770" s="17"/>
      <c r="BN770" s="17">
        <v>8.1023661584614007E-2</v>
      </c>
      <c r="BO770" s="17">
        <v>0.109981667383777</v>
      </c>
      <c r="BP770" s="17"/>
      <c r="BQ770" s="17">
        <v>0.13401555220571501</v>
      </c>
      <c r="BR770" s="17">
        <v>0.11179188865063</v>
      </c>
      <c r="BS770" s="17"/>
      <c r="BT770" s="17">
        <v>0.16653615631051399</v>
      </c>
      <c r="BU770" s="17"/>
      <c r="BV770" s="17">
        <v>9.1176947485593393E-2</v>
      </c>
      <c r="BW770" s="17">
        <v>0.108629676210774</v>
      </c>
      <c r="BX770" s="17">
        <v>8.2179483529099803E-2</v>
      </c>
      <c r="BY770" s="17"/>
      <c r="BZ770" s="17">
        <v>0.14585455136953099</v>
      </c>
      <c r="CA770" s="17">
        <v>0.117637218643138</v>
      </c>
      <c r="CB770" s="17">
        <v>8.0512696173233506E-2</v>
      </c>
      <c r="CC770" s="17">
        <v>0.13036043314246801</v>
      </c>
      <c r="CD770" s="17">
        <v>6.6288354024782295E-2</v>
      </c>
      <c r="CE770" s="17">
        <v>6.3374415589991004E-2</v>
      </c>
      <c r="CF770" s="17">
        <v>9.0766800570718301E-2</v>
      </c>
      <c r="CG770" s="17"/>
      <c r="CH770" s="17">
        <v>9.9569890587200394E-2</v>
      </c>
      <c r="CI770" s="17">
        <v>5.4357845742265702E-2</v>
      </c>
      <c r="CJ770" s="17">
        <v>0.100428109633968</v>
      </c>
      <c r="CK770" s="17">
        <v>0.15275172604099199</v>
      </c>
      <c r="CL770" s="17">
        <v>0.12440179101662199</v>
      </c>
    </row>
    <row r="771" spans="2:90" x14ac:dyDescent="0.3">
      <c r="B771" t="s">
        <v>198</v>
      </c>
      <c r="C771" s="17">
        <v>0.13541108099854199</v>
      </c>
      <c r="D771" s="17">
        <v>0.13114734293650801</v>
      </c>
      <c r="E771" s="17">
        <v>0.13969287923825499</v>
      </c>
      <c r="F771" s="17"/>
      <c r="G771" s="17">
        <v>0.14303427388037601</v>
      </c>
      <c r="H771" s="17">
        <v>0.16588066446187899</v>
      </c>
      <c r="I771" s="17">
        <v>0.17926930030602201</v>
      </c>
      <c r="J771" s="17">
        <v>0.152644442047281</v>
      </c>
      <c r="K771" s="17">
        <v>0.117972958270419</v>
      </c>
      <c r="L771" s="17">
        <v>6.7248488919462293E-2</v>
      </c>
      <c r="M771" s="17"/>
      <c r="N771" s="17">
        <v>0.13403735311120599</v>
      </c>
      <c r="O771" s="17">
        <v>0.13846385381524301</v>
      </c>
      <c r="P771" s="17">
        <v>0.140006644498882</v>
      </c>
      <c r="Q771" s="17">
        <v>0.12870229643077999</v>
      </c>
      <c r="R771" s="17"/>
      <c r="S771" s="17">
        <v>0.15198362546917699</v>
      </c>
      <c r="T771" s="17">
        <v>0.11438418369153699</v>
      </c>
      <c r="U771" s="17">
        <v>0.113784916298782</v>
      </c>
      <c r="V771" s="17">
        <v>0.14484762719467401</v>
      </c>
      <c r="W771" s="17">
        <v>0.153849769599845</v>
      </c>
      <c r="X771" s="17">
        <v>0.13770035844434</v>
      </c>
      <c r="Y771" s="17">
        <v>0.13726959979401901</v>
      </c>
      <c r="Z771" s="17">
        <v>0.15866760876244901</v>
      </c>
      <c r="AA771" s="17">
        <v>0.17694284990331</v>
      </c>
      <c r="AB771" s="17">
        <v>7.8582890510836806E-2</v>
      </c>
      <c r="AC771" s="17">
        <v>0.190626135740326</v>
      </c>
      <c r="AD771" s="17">
        <v>1.82747901106168E-2</v>
      </c>
      <c r="AE771" s="17"/>
      <c r="AF771" s="17">
        <v>0.14441059411151899</v>
      </c>
      <c r="AG771" s="17">
        <v>0.119194265607817</v>
      </c>
      <c r="AH771" s="17">
        <v>0.138287092549879</v>
      </c>
      <c r="AI771" s="17"/>
      <c r="AJ771" s="17">
        <v>0.13053470128984301</v>
      </c>
      <c r="AK771" s="17">
        <v>0.151526355897454</v>
      </c>
      <c r="AL771" s="17">
        <v>0.102120696547097</v>
      </c>
      <c r="AM771" s="17">
        <v>0.147299677069165</v>
      </c>
      <c r="AN771" s="17">
        <v>0.114976616551814</v>
      </c>
      <c r="AO771" s="17"/>
      <c r="AP771" s="17">
        <v>0.15893640455156999</v>
      </c>
      <c r="AQ771" s="17">
        <v>0.12252920012381099</v>
      </c>
      <c r="AR771" s="17">
        <v>0.15234891487992699</v>
      </c>
      <c r="AS771" s="17">
        <v>0.15320106580745099</v>
      </c>
      <c r="AT771" s="17">
        <v>8.73629860545663E-2</v>
      </c>
      <c r="AU771" s="17">
        <v>9.3582537765663401E-2</v>
      </c>
      <c r="AV771" s="17"/>
      <c r="AW771" s="17">
        <v>0.101868618160448</v>
      </c>
      <c r="AX771" s="17">
        <v>0.17523582186929601</v>
      </c>
      <c r="AY771" s="17">
        <v>0.141893802526003</v>
      </c>
      <c r="AZ771" s="17">
        <v>0.152896511289418</v>
      </c>
      <c r="BA771" s="17">
        <v>0.10186383567316799</v>
      </c>
      <c r="BB771" s="17">
        <v>0.13077218620018999</v>
      </c>
      <c r="BC771" s="17">
        <v>0.17393724535195801</v>
      </c>
      <c r="BD771" s="17">
        <v>0.13248028749794799</v>
      </c>
      <c r="BE771" s="17">
        <v>0.15190800399968499</v>
      </c>
      <c r="BF771" s="17">
        <v>0.12118197762911601</v>
      </c>
      <c r="BG771" s="17">
        <v>0.13529610375618201</v>
      </c>
      <c r="BH771" s="17">
        <v>0.120834600694773</v>
      </c>
      <c r="BI771" s="17">
        <v>0.155630180972057</v>
      </c>
      <c r="BJ771" s="17">
        <v>0.19872527577947099</v>
      </c>
      <c r="BK771" s="17">
        <v>6.24294350081009E-2</v>
      </c>
      <c r="BL771" s="17">
        <v>0.104387246951772</v>
      </c>
      <c r="BM771" s="17"/>
      <c r="BN771" s="17">
        <v>0.143501041484837</v>
      </c>
      <c r="BO771" s="17">
        <v>0.125089173586033</v>
      </c>
      <c r="BP771" s="17"/>
      <c r="BQ771" s="17">
        <v>0.156081917486009</v>
      </c>
      <c r="BR771" s="17">
        <v>0.16146369675806699</v>
      </c>
      <c r="BS771" s="17"/>
      <c r="BT771" s="17">
        <v>0.17721068701741399</v>
      </c>
      <c r="BU771" s="17"/>
      <c r="BV771" s="17">
        <v>0.13903603880489401</v>
      </c>
      <c r="BW771" s="17">
        <v>0.16608478357697201</v>
      </c>
      <c r="BX771" s="17">
        <v>0.123645633379247</v>
      </c>
      <c r="BY771" s="17"/>
      <c r="BZ771" s="17">
        <v>0.16176300505647601</v>
      </c>
      <c r="CA771" s="17">
        <v>0.188692525886197</v>
      </c>
      <c r="CB771" s="17">
        <v>0.14929886744311099</v>
      </c>
      <c r="CC771" s="17">
        <v>0.15477086737631701</v>
      </c>
      <c r="CD771" s="17">
        <v>0.136199649440676</v>
      </c>
      <c r="CE771" s="17">
        <v>0.10157944044796099</v>
      </c>
      <c r="CF771" s="17">
        <v>9.4716475144876397E-2</v>
      </c>
      <c r="CG771" s="17"/>
      <c r="CH771" s="17">
        <v>0.10993740445351199</v>
      </c>
      <c r="CI771" s="17">
        <v>9.2865877058454505E-2</v>
      </c>
      <c r="CJ771" s="17">
        <v>0.16923359648900199</v>
      </c>
      <c r="CK771" s="17">
        <v>0.166856524833631</v>
      </c>
      <c r="CL771" s="17">
        <v>0.15923189920137601</v>
      </c>
    </row>
    <row r="772" spans="2:90" x14ac:dyDescent="0.3">
      <c r="B772" t="s">
        <v>199</v>
      </c>
      <c r="C772" s="17">
        <v>0.13297516319430899</v>
      </c>
      <c r="D772" s="17">
        <v>0.122825074872791</v>
      </c>
      <c r="E772" s="17">
        <v>0.141945933087578</v>
      </c>
      <c r="F772" s="17"/>
      <c r="G772" s="17">
        <v>9.4228413451421897E-2</v>
      </c>
      <c r="H772" s="17">
        <v>0.122750140322076</v>
      </c>
      <c r="I772" s="17">
        <v>0.133791028712586</v>
      </c>
      <c r="J772" s="17">
        <v>0.14333672750061599</v>
      </c>
      <c r="K772" s="17">
        <v>0.18677700989697499</v>
      </c>
      <c r="L772" s="17">
        <v>0.121900661646048</v>
      </c>
      <c r="M772" s="17"/>
      <c r="N772" s="17">
        <v>0.13517257434883201</v>
      </c>
      <c r="O772" s="17">
        <v>0.15064503521636599</v>
      </c>
      <c r="P772" s="17">
        <v>0.13651434033875101</v>
      </c>
      <c r="Q772" s="17">
        <v>0.110480302555673</v>
      </c>
      <c r="R772" s="17"/>
      <c r="S772" s="17">
        <v>0.139709760676267</v>
      </c>
      <c r="T772" s="17">
        <v>0.14953760429717999</v>
      </c>
      <c r="U772" s="17">
        <v>0.15322767533071299</v>
      </c>
      <c r="V772" s="17">
        <v>0.15410440754721699</v>
      </c>
      <c r="W772" s="17">
        <v>0.160454875877276</v>
      </c>
      <c r="X772" s="17">
        <v>0.13326127230137</v>
      </c>
      <c r="Y772" s="17">
        <v>0.15548737518895001</v>
      </c>
      <c r="Z772" s="17">
        <v>0.120642313242562</v>
      </c>
      <c r="AA772" s="17">
        <v>0.114669698489967</v>
      </c>
      <c r="AB772" s="17">
        <v>6.2134272950166401E-2</v>
      </c>
      <c r="AC772" s="17">
        <v>0.15082568905433</v>
      </c>
      <c r="AD772" s="17">
        <v>5.36236467113149E-2</v>
      </c>
      <c r="AE772" s="17"/>
      <c r="AF772" s="17">
        <v>0.117492526418475</v>
      </c>
      <c r="AG772" s="17">
        <v>0.14553939267641799</v>
      </c>
      <c r="AH772" s="17">
        <v>0.16161314087346301</v>
      </c>
      <c r="AI772" s="17"/>
      <c r="AJ772" s="17">
        <v>0.15195806545580301</v>
      </c>
      <c r="AK772" s="17">
        <v>0.121960357125178</v>
      </c>
      <c r="AL772" s="17">
        <v>0.116211809689156</v>
      </c>
      <c r="AM772" s="17">
        <v>0.13000832652948499</v>
      </c>
      <c r="AN772" s="17">
        <v>0.14889480125868901</v>
      </c>
      <c r="AO772" s="17"/>
      <c r="AP772" s="17">
        <v>0.124260588791116</v>
      </c>
      <c r="AQ772" s="17">
        <v>0.16735067606288201</v>
      </c>
      <c r="AR772" s="17">
        <v>0.13270770506278601</v>
      </c>
      <c r="AS772" s="17">
        <v>0.13122507961520699</v>
      </c>
      <c r="AT772" s="17">
        <v>0.13625471121086999</v>
      </c>
      <c r="AU772" s="17">
        <v>0.14710941694236199</v>
      </c>
      <c r="AV772" s="17"/>
      <c r="AW772" s="17">
        <v>4.6539788786487797E-2</v>
      </c>
      <c r="AX772" s="17">
        <v>8.9355011928704597E-2</v>
      </c>
      <c r="AY772" s="17">
        <v>9.5457067449837202E-2</v>
      </c>
      <c r="AZ772" s="17">
        <v>0.149214503377464</v>
      </c>
      <c r="BA772" s="17">
        <v>0.13200409891648601</v>
      </c>
      <c r="BB772" s="17">
        <v>0.10241760681100701</v>
      </c>
      <c r="BC772" s="17">
        <v>0.146907363426524</v>
      </c>
      <c r="BD772" s="17">
        <v>0.160735549922427</v>
      </c>
      <c r="BE772" s="17">
        <v>0.127145810839731</v>
      </c>
      <c r="BF772" s="17">
        <v>0.15234442893224101</v>
      </c>
      <c r="BG772" s="17">
        <v>0.131282973458444</v>
      </c>
      <c r="BH772" s="17">
        <v>0.18502786156562301</v>
      </c>
      <c r="BI772" s="17">
        <v>6.7055113770167304E-2</v>
      </c>
      <c r="BJ772" s="17">
        <v>0.19625687315774601</v>
      </c>
      <c r="BK772" s="17">
        <v>0.22306084247011801</v>
      </c>
      <c r="BL772" s="17">
        <v>0.178457507519175</v>
      </c>
      <c r="BM772" s="17"/>
      <c r="BN772" s="17">
        <v>0.14404528356153701</v>
      </c>
      <c r="BO772" s="17">
        <v>0.118451593484249</v>
      </c>
      <c r="BP772" s="17"/>
      <c r="BQ772" s="17">
        <v>0.119177526270012</v>
      </c>
      <c r="BR772" s="17">
        <v>0.12983727461028499</v>
      </c>
      <c r="BS772" s="17"/>
      <c r="BT772" s="17">
        <v>0.104667741866675</v>
      </c>
      <c r="BU772" s="17"/>
      <c r="BV772" s="17">
        <v>0.13704209365797601</v>
      </c>
      <c r="BW772" s="17">
        <v>0.113079976449385</v>
      </c>
      <c r="BX772" s="17">
        <v>0.137642088060865</v>
      </c>
      <c r="BY772" s="17"/>
      <c r="BZ772" s="17">
        <v>7.47134131492624E-2</v>
      </c>
      <c r="CA772" s="17">
        <v>0.11960201771967501</v>
      </c>
      <c r="CB772" s="17">
        <v>0.168813460713715</v>
      </c>
      <c r="CC772" s="17">
        <v>0.15153232773018699</v>
      </c>
      <c r="CD772" s="17">
        <v>0.15661981430167099</v>
      </c>
      <c r="CE772" s="17">
        <v>0.16430243492684701</v>
      </c>
      <c r="CF772" s="17">
        <v>0.111580533380869</v>
      </c>
      <c r="CG772" s="17"/>
      <c r="CH772" s="17">
        <v>9.4541398731477697E-2</v>
      </c>
      <c r="CI772" s="17">
        <v>0.12617408158086699</v>
      </c>
      <c r="CJ772" s="17">
        <v>0.16637667305354301</v>
      </c>
      <c r="CK772" s="17">
        <v>0.11913707916185</v>
      </c>
      <c r="CL772" s="17">
        <v>3.69615079624626E-2</v>
      </c>
    </row>
    <row r="773" spans="2:90" x14ac:dyDescent="0.3">
      <c r="B773" t="s">
        <v>200</v>
      </c>
      <c r="C773" s="17">
        <v>5.8269744273396998E-2</v>
      </c>
      <c r="D773" s="17">
        <v>5.1043770221848202E-2</v>
      </c>
      <c r="E773" s="17">
        <v>6.5793611701910101E-2</v>
      </c>
      <c r="F773" s="17"/>
      <c r="G773" s="17">
        <v>1.7381311084665299E-2</v>
      </c>
      <c r="H773" s="17">
        <v>4.5857202518202002E-2</v>
      </c>
      <c r="I773" s="17">
        <v>4.8426361948216201E-2</v>
      </c>
      <c r="J773" s="17">
        <v>5.3215192644193297E-2</v>
      </c>
      <c r="K773" s="17">
        <v>7.1915133850791998E-2</v>
      </c>
      <c r="L773" s="17">
        <v>9.8583016302493304E-2</v>
      </c>
      <c r="M773" s="17"/>
      <c r="N773" s="17">
        <v>6.1432524855488703E-2</v>
      </c>
      <c r="O773" s="17">
        <v>5.4809743638759401E-2</v>
      </c>
      <c r="P773" s="17">
        <v>7.0892886331052202E-2</v>
      </c>
      <c r="Q773" s="17">
        <v>4.5863898265005802E-2</v>
      </c>
      <c r="R773" s="17"/>
      <c r="S773" s="17">
        <v>6.4086160359500405E-2</v>
      </c>
      <c r="T773" s="17">
        <v>7.6295180609766505E-2</v>
      </c>
      <c r="U773" s="17">
        <v>4.13287032969442E-2</v>
      </c>
      <c r="V773" s="17">
        <v>5.9671019027268998E-2</v>
      </c>
      <c r="W773" s="17">
        <v>7.3862809492507897E-2</v>
      </c>
      <c r="X773" s="17">
        <v>7.0819103987657603E-2</v>
      </c>
      <c r="Y773" s="17">
        <v>7.1893300728659307E-2</v>
      </c>
      <c r="Z773" s="17">
        <v>7.4856798374111203E-2</v>
      </c>
      <c r="AA773" s="17">
        <v>4.1659796190061597E-2</v>
      </c>
      <c r="AB773" s="17">
        <v>3.4583512266680903E-2</v>
      </c>
      <c r="AC773" s="17">
        <v>4.4134590989316297E-2</v>
      </c>
      <c r="AD773" s="17">
        <v>1.69119861369483E-2</v>
      </c>
      <c r="AE773" s="17"/>
      <c r="AF773" s="17">
        <v>6.8046602867171804E-2</v>
      </c>
      <c r="AG773" s="17">
        <v>6.8430257677723497E-2</v>
      </c>
      <c r="AH773" s="17">
        <v>4.0229319913748902E-2</v>
      </c>
      <c r="AI773" s="17"/>
      <c r="AJ773" s="17">
        <v>7.4791147185021806E-2</v>
      </c>
      <c r="AK773" s="17">
        <v>5.0719306182606297E-2</v>
      </c>
      <c r="AL773" s="17">
        <v>9.0706846201753205E-2</v>
      </c>
      <c r="AM773" s="17">
        <v>5.3637033894121298E-2</v>
      </c>
      <c r="AN773" s="17">
        <v>5.0194009196460797E-2</v>
      </c>
      <c r="AO773" s="17"/>
      <c r="AP773" s="17">
        <v>4.8592680473838301E-2</v>
      </c>
      <c r="AQ773" s="17">
        <v>6.8660952419620197E-2</v>
      </c>
      <c r="AR773" s="17">
        <v>5.0006935997396702E-2</v>
      </c>
      <c r="AS773" s="17">
        <v>7.1191015533565702E-2</v>
      </c>
      <c r="AT773" s="17">
        <v>4.3117748955981597E-2</v>
      </c>
      <c r="AU773" s="17">
        <v>7.8746888232908402E-2</v>
      </c>
      <c r="AV773" s="17"/>
      <c r="AW773" s="17">
        <v>5.3573089408536299E-2</v>
      </c>
      <c r="AX773" s="17">
        <v>1.9799496917520799E-2</v>
      </c>
      <c r="AY773" s="17">
        <v>6.7293347325976804E-2</v>
      </c>
      <c r="AZ773" s="17">
        <v>3.6373289863697297E-2</v>
      </c>
      <c r="BA773" s="17">
        <v>7.2151866045161495E-2</v>
      </c>
      <c r="BB773" s="17">
        <v>8.8315159546465599E-2</v>
      </c>
      <c r="BC773" s="17">
        <v>3.5900197894672699E-2</v>
      </c>
      <c r="BD773" s="17">
        <v>5.8544423395601702E-2</v>
      </c>
      <c r="BE773" s="17">
        <v>6.7271801971307998E-2</v>
      </c>
      <c r="BF773" s="17">
        <v>0.110568936123422</v>
      </c>
      <c r="BG773" s="17">
        <v>3.8232860709674001E-2</v>
      </c>
      <c r="BH773" s="17">
        <v>7.9064062900465901E-2</v>
      </c>
      <c r="BI773" s="17">
        <v>6.8083628541408606E-2</v>
      </c>
      <c r="BJ773" s="17">
        <v>5.0962664841883797E-2</v>
      </c>
      <c r="BK773" s="17">
        <v>4.0902041516474398E-2</v>
      </c>
      <c r="BL773" s="17">
        <v>2.0687593507975399E-2</v>
      </c>
      <c r="BM773" s="17"/>
      <c r="BN773" s="17">
        <v>6.8654712331856604E-2</v>
      </c>
      <c r="BO773" s="17">
        <v>4.47666772483232E-2</v>
      </c>
      <c r="BP773" s="17"/>
      <c r="BQ773" s="17">
        <v>4.9931938680477898E-2</v>
      </c>
      <c r="BR773" s="17">
        <v>4.8347162419997203E-2</v>
      </c>
      <c r="BS773" s="17"/>
      <c r="BT773" s="17">
        <v>3.4675514989889099E-2</v>
      </c>
      <c r="BU773" s="17"/>
      <c r="BV773" s="17">
        <v>5.0559594119219502E-2</v>
      </c>
      <c r="BW773" s="17">
        <v>5.5410333884309597E-2</v>
      </c>
      <c r="BX773" s="17">
        <v>6.6235022057258994E-2</v>
      </c>
      <c r="BY773" s="17"/>
      <c r="BZ773" s="17">
        <v>3.63787687997962E-2</v>
      </c>
      <c r="CA773" s="17">
        <v>5.0355263165058999E-2</v>
      </c>
      <c r="CB773" s="17">
        <v>7.9977928872344506E-2</v>
      </c>
      <c r="CC773" s="17">
        <v>8.6527580380062002E-2</v>
      </c>
      <c r="CD773" s="17">
        <v>7.4460532871825899E-2</v>
      </c>
      <c r="CE773" s="17">
        <v>4.1594393579122202E-2</v>
      </c>
      <c r="CF773" s="17">
        <v>3.73790609583603E-2</v>
      </c>
      <c r="CG773" s="17"/>
      <c r="CH773" s="17">
        <v>4.02928771275365E-2</v>
      </c>
      <c r="CI773" s="17">
        <v>5.8515148851436598E-2</v>
      </c>
      <c r="CJ773" s="17">
        <v>6.9473491947072696E-2</v>
      </c>
      <c r="CK773" s="17">
        <v>4.4811940920971599E-2</v>
      </c>
      <c r="CL773" s="17">
        <v>4.9523950433252598E-2</v>
      </c>
    </row>
    <row r="774" spans="2:90" x14ac:dyDescent="0.3">
      <c r="B774" t="s">
        <v>201</v>
      </c>
      <c r="C774" s="17">
        <v>0.167798566282884</v>
      </c>
      <c r="D774" s="17">
        <v>0.17525149214607499</v>
      </c>
      <c r="E774" s="17">
        <v>0.16184494550259601</v>
      </c>
      <c r="F774" s="17"/>
      <c r="G774" s="17">
        <v>0.10966034782758199</v>
      </c>
      <c r="H774" s="17">
        <v>0.110424747976872</v>
      </c>
      <c r="I774" s="17">
        <v>0.13535095064553901</v>
      </c>
      <c r="J774" s="17">
        <v>0.17209724369236501</v>
      </c>
      <c r="K774" s="17">
        <v>0.20363688991572601</v>
      </c>
      <c r="L774" s="17">
        <v>0.25233641971881698</v>
      </c>
      <c r="M774" s="17"/>
      <c r="N774" s="17">
        <v>0.20391759457428801</v>
      </c>
      <c r="O774" s="17">
        <v>0.160675797061133</v>
      </c>
      <c r="P774" s="17">
        <v>0.16498782227588499</v>
      </c>
      <c r="Q774" s="17">
        <v>0.14040712862591601</v>
      </c>
      <c r="R774" s="17"/>
      <c r="S774" s="17">
        <v>9.2904093127590806E-2</v>
      </c>
      <c r="T774" s="17">
        <v>0.16242251633797999</v>
      </c>
      <c r="U774" s="17">
        <v>0.21099454867718401</v>
      </c>
      <c r="V774" s="17">
        <v>0.170055704795785</v>
      </c>
      <c r="W774" s="17">
        <v>0.19026940448032401</v>
      </c>
      <c r="X774" s="17">
        <v>0.18325879223066899</v>
      </c>
      <c r="Y774" s="17">
        <v>0.16602380059336599</v>
      </c>
      <c r="Z774" s="17">
        <v>0.166261260876536</v>
      </c>
      <c r="AA774" s="17">
        <v>0.17100829730550399</v>
      </c>
      <c r="AB774" s="17">
        <v>0.20161528559463801</v>
      </c>
      <c r="AC774" s="17">
        <v>0.141891582401873</v>
      </c>
      <c r="AD774" s="17">
        <v>0.25784886266995999</v>
      </c>
      <c r="AE774" s="17"/>
      <c r="AF774" s="17">
        <v>0.18647580619525</v>
      </c>
      <c r="AG774" s="17">
        <v>0.16602626491817199</v>
      </c>
      <c r="AH774" s="17">
        <v>0.151359668230756</v>
      </c>
      <c r="AI774" s="17"/>
      <c r="AJ774" s="17">
        <v>0.192803350976336</v>
      </c>
      <c r="AK774" s="17">
        <v>0.16942846352216201</v>
      </c>
      <c r="AL774" s="17">
        <v>0.16742343168225399</v>
      </c>
      <c r="AM774" s="17">
        <v>0.15519453483783699</v>
      </c>
      <c r="AN774" s="17">
        <v>0.110067290221393</v>
      </c>
      <c r="AO774" s="17"/>
      <c r="AP774" s="17">
        <v>0.16345849802491</v>
      </c>
      <c r="AQ774" s="17">
        <v>0.17218669677099099</v>
      </c>
      <c r="AR774" s="17">
        <v>0.14905184548067499</v>
      </c>
      <c r="AS774" s="17">
        <v>0.17589377646375601</v>
      </c>
      <c r="AT774" s="17">
        <v>0.133257789291821</v>
      </c>
      <c r="AU774" s="17">
        <v>0.20411017028888701</v>
      </c>
      <c r="AV774" s="17"/>
      <c r="AW774" s="17">
        <v>9.2993510339646104E-2</v>
      </c>
      <c r="AX774" s="17">
        <v>7.4506221552109203E-2</v>
      </c>
      <c r="AY774" s="17">
        <v>0.15659640549566201</v>
      </c>
      <c r="AZ774" s="17">
        <v>0.172090009893345</v>
      </c>
      <c r="BA774" s="17">
        <v>0.17552149214937801</v>
      </c>
      <c r="BB774" s="17">
        <v>0.16143226475891301</v>
      </c>
      <c r="BC774" s="17">
        <v>0.13941086559597099</v>
      </c>
      <c r="BD774" s="17">
        <v>0.17885062231159199</v>
      </c>
      <c r="BE774" s="17">
        <v>0.14895029917215699</v>
      </c>
      <c r="BF774" s="17">
        <v>0.193764874250341</v>
      </c>
      <c r="BG774" s="17">
        <v>0.205720632127178</v>
      </c>
      <c r="BH774" s="17">
        <v>0.166196769266126</v>
      </c>
      <c r="BI774" s="17">
        <v>0.17392891439403699</v>
      </c>
      <c r="BJ774" s="17">
        <v>0.20063813578120099</v>
      </c>
      <c r="BK774" s="17">
        <v>0.14306370033174701</v>
      </c>
      <c r="BL774" s="17">
        <v>0.23711052490614901</v>
      </c>
      <c r="BM774" s="17"/>
      <c r="BN774" s="17">
        <v>0.173693025056851</v>
      </c>
      <c r="BO774" s="17">
        <v>0.15749721732602101</v>
      </c>
      <c r="BP774" s="17"/>
      <c r="BQ774" s="17">
        <v>0.167853050997154</v>
      </c>
      <c r="BR774" s="17">
        <v>0.18738606268911701</v>
      </c>
      <c r="BS774" s="17"/>
      <c r="BT774" s="17">
        <v>0.15880699216439401</v>
      </c>
      <c r="BU774" s="17"/>
      <c r="BV774" s="17">
        <v>0.107366140607926</v>
      </c>
      <c r="BW774" s="17">
        <v>0.15949431178351101</v>
      </c>
      <c r="BX774" s="17">
        <v>0.19961422396134201</v>
      </c>
      <c r="BY774" s="17"/>
      <c r="BZ774" s="17">
        <v>8.2584568679018602E-2</v>
      </c>
      <c r="CA774" s="17">
        <v>0.100878970057968</v>
      </c>
      <c r="CB774" s="17">
        <v>0.142532980001809</v>
      </c>
      <c r="CC774" s="17">
        <v>9.5016678159529494E-2</v>
      </c>
      <c r="CD774" s="17">
        <v>0.225655293734702</v>
      </c>
      <c r="CE774" s="17">
        <v>0.247113523261803</v>
      </c>
      <c r="CF774" s="17">
        <v>0.25405483523516498</v>
      </c>
      <c r="CG774" s="17"/>
      <c r="CH774" s="17">
        <v>0.21037137540707401</v>
      </c>
      <c r="CI774" s="17">
        <v>0.24049596368722601</v>
      </c>
      <c r="CJ774" s="17">
        <v>0.13344743676207199</v>
      </c>
      <c r="CK774" s="17">
        <v>8.1787888179262094E-2</v>
      </c>
      <c r="CL774" s="17">
        <v>3.9835258067845797E-2</v>
      </c>
    </row>
    <row r="775" spans="2:90" x14ac:dyDescent="0.3">
      <c r="B775" t="s">
        <v>151</v>
      </c>
      <c r="C775" s="17">
        <v>1.01066193814066E-2</v>
      </c>
      <c r="D775" s="17">
        <v>1.23853410582797E-2</v>
      </c>
      <c r="E775" s="17">
        <v>7.9597344213767594E-3</v>
      </c>
      <c r="F775" s="17"/>
      <c r="G775" s="17">
        <v>1.8207602960544099E-2</v>
      </c>
      <c r="H775" s="17">
        <v>3.3828453112794399E-3</v>
      </c>
      <c r="I775" s="17">
        <v>1.53553896170983E-2</v>
      </c>
      <c r="J775" s="17">
        <v>3.0201459925536501E-3</v>
      </c>
      <c r="K775" s="17">
        <v>6.3214299275963304E-3</v>
      </c>
      <c r="L775" s="17">
        <v>1.42114009622247E-2</v>
      </c>
      <c r="M775" s="17"/>
      <c r="N775" s="17">
        <v>1.26083207851817E-2</v>
      </c>
      <c r="O775" s="17">
        <v>8.1056950825439695E-3</v>
      </c>
      <c r="P775" s="17">
        <v>1.2168563039705701E-2</v>
      </c>
      <c r="Q775" s="17">
        <v>7.7733004648671503E-3</v>
      </c>
      <c r="R775" s="17"/>
      <c r="S775" s="17">
        <v>7.6558713522168797E-3</v>
      </c>
      <c r="T775" s="17">
        <v>1.1095357708394401E-2</v>
      </c>
      <c r="U775" s="17">
        <v>5.48332861627116E-3</v>
      </c>
      <c r="V775" s="17">
        <v>1.60066467531958E-2</v>
      </c>
      <c r="W775" s="17">
        <v>1.53118794598395E-2</v>
      </c>
      <c r="X775" s="17">
        <v>1.0519257844718599E-2</v>
      </c>
      <c r="Y775" s="17">
        <v>0</v>
      </c>
      <c r="Z775" s="17">
        <v>0</v>
      </c>
      <c r="AA775" s="17">
        <v>9.8836741214278108E-3</v>
      </c>
      <c r="AB775" s="17">
        <v>2.3271380243140499E-2</v>
      </c>
      <c r="AC775" s="17">
        <v>0</v>
      </c>
      <c r="AD775" s="17">
        <v>1.7125103897346599E-2</v>
      </c>
      <c r="AE775" s="17"/>
      <c r="AF775" s="17">
        <v>8.2044774234797304E-3</v>
      </c>
      <c r="AG775" s="17">
        <v>9.2288655900012503E-3</v>
      </c>
      <c r="AH775" s="17">
        <v>9.0979298171844705E-3</v>
      </c>
      <c r="AI775" s="17"/>
      <c r="AJ775" s="17">
        <v>2.02742495120866E-2</v>
      </c>
      <c r="AK775" s="17">
        <v>3.1973221693773301E-3</v>
      </c>
      <c r="AL775" s="17">
        <v>0</v>
      </c>
      <c r="AM775" s="17">
        <v>3.8256387746162298E-3</v>
      </c>
      <c r="AN775" s="17">
        <v>9.5261265599365895E-3</v>
      </c>
      <c r="AO775" s="17"/>
      <c r="AP775" s="17">
        <v>7.86601750866338E-3</v>
      </c>
      <c r="AQ775" s="17">
        <v>1.1612688609915E-2</v>
      </c>
      <c r="AR775" s="17">
        <v>0</v>
      </c>
      <c r="AS775" s="17">
        <v>1.12992308341388E-2</v>
      </c>
      <c r="AT775" s="17">
        <v>6.9162425523086402E-3</v>
      </c>
      <c r="AU775" s="17">
        <v>2.20764109357151E-2</v>
      </c>
      <c r="AV775" s="17"/>
      <c r="AW775" s="17">
        <v>0</v>
      </c>
      <c r="AX775" s="17">
        <v>2.06811181924734E-2</v>
      </c>
      <c r="AY775" s="17">
        <v>7.1903090771976803E-3</v>
      </c>
      <c r="AZ775" s="17">
        <v>1.55302989536025E-2</v>
      </c>
      <c r="BA775" s="17">
        <v>3.8647377439379898E-3</v>
      </c>
      <c r="BB775" s="17">
        <v>0</v>
      </c>
      <c r="BC775" s="17">
        <v>1.8510243311471601E-2</v>
      </c>
      <c r="BD775" s="17">
        <v>7.6638620810777804E-3</v>
      </c>
      <c r="BE775" s="17">
        <v>1.38461089624697E-2</v>
      </c>
      <c r="BF775" s="17">
        <v>0</v>
      </c>
      <c r="BG775" s="17">
        <v>6.9682260300997301E-3</v>
      </c>
      <c r="BH775" s="17">
        <v>0</v>
      </c>
      <c r="BI775" s="17">
        <v>0</v>
      </c>
      <c r="BJ775" s="17">
        <v>1.7338801797094301E-2</v>
      </c>
      <c r="BK775" s="17">
        <v>0</v>
      </c>
      <c r="BL775" s="17">
        <v>0</v>
      </c>
      <c r="BM775" s="17"/>
      <c r="BN775" s="17">
        <v>7.0145557399339097E-3</v>
      </c>
      <c r="BO775" s="17">
        <v>1.4525338530687E-2</v>
      </c>
      <c r="BP775" s="17"/>
      <c r="BQ775" s="17">
        <v>2.64694027912259E-3</v>
      </c>
      <c r="BR775" s="17">
        <v>5.3462297168860697E-3</v>
      </c>
      <c r="BS775" s="17"/>
      <c r="BT775" s="17">
        <v>8.9529655955692296E-3</v>
      </c>
      <c r="BU775" s="17"/>
      <c r="BV775" s="17">
        <v>1.9963070814481899E-3</v>
      </c>
      <c r="BW775" s="17">
        <v>2.7450187091732699E-2</v>
      </c>
      <c r="BX775" s="17">
        <v>8.1707308175995395E-3</v>
      </c>
      <c r="BY775" s="17"/>
      <c r="BZ775" s="17">
        <v>4.5380437462627004E-3</v>
      </c>
      <c r="CA775" s="17">
        <v>3.55893208762192E-3</v>
      </c>
      <c r="CB775" s="17">
        <v>1.0128883562162801E-2</v>
      </c>
      <c r="CC775" s="17">
        <v>1.1863791628050799E-2</v>
      </c>
      <c r="CD775" s="17">
        <v>3.4823429236644199E-3</v>
      </c>
      <c r="CE775" s="17">
        <v>8.58605693844741E-3</v>
      </c>
      <c r="CF775" s="17">
        <v>0</v>
      </c>
      <c r="CG775" s="17"/>
      <c r="CH775" s="17">
        <v>1.13479922827622E-2</v>
      </c>
      <c r="CI775" s="17">
        <v>6.86383325582938E-3</v>
      </c>
      <c r="CJ775" s="17">
        <v>1.44653806221068E-2</v>
      </c>
      <c r="CK775" s="17">
        <v>2.8941749686089901E-3</v>
      </c>
      <c r="CL775" s="17">
        <v>2.53313071342035E-2</v>
      </c>
    </row>
    <row r="776" spans="2:90" x14ac:dyDescent="0.3">
      <c r="B776" t="s">
        <v>324</v>
      </c>
      <c r="C776" s="17">
        <v>0.195524178953871</v>
      </c>
      <c r="D776" s="17">
        <v>0.225741498369878</v>
      </c>
      <c r="E776" s="17">
        <v>0.16658407245067999</v>
      </c>
      <c r="F776" s="17"/>
      <c r="G776" s="17">
        <v>0.12954966388626901</v>
      </c>
      <c r="H776" s="17">
        <v>0.16148130030546201</v>
      </c>
      <c r="I776" s="17">
        <v>0.117967719726936</v>
      </c>
      <c r="J776" s="17">
        <v>0.17754079653000199</v>
      </c>
      <c r="K776" s="17">
        <v>0.21011641335123099</v>
      </c>
      <c r="L776" s="17">
        <v>0.33548122578092399</v>
      </c>
      <c r="M776" s="17"/>
      <c r="N776" s="17">
        <v>0.19096226100566699</v>
      </c>
      <c r="O776" s="17">
        <v>0.189119228882454</v>
      </c>
      <c r="P776" s="17">
        <v>0.21320696269509701</v>
      </c>
      <c r="Q776" s="17">
        <v>0.19165034662646999</v>
      </c>
      <c r="R776" s="17"/>
      <c r="S776" s="17">
        <v>0.15620592829259</v>
      </c>
      <c r="T776" s="17">
        <v>0.240224744098368</v>
      </c>
      <c r="U776" s="17">
        <v>0.248031184917678</v>
      </c>
      <c r="V776" s="17">
        <v>0.20488587891494101</v>
      </c>
      <c r="W776" s="17">
        <v>0.170197321944736</v>
      </c>
      <c r="X776" s="17">
        <v>0.18239373966814301</v>
      </c>
      <c r="Y776" s="17">
        <v>0.23377599938964899</v>
      </c>
      <c r="Z776" s="17">
        <v>0.18295136442825699</v>
      </c>
      <c r="AA776" s="17">
        <v>0.17164228640930601</v>
      </c>
      <c r="AB776" s="17">
        <v>0.218964264198243</v>
      </c>
      <c r="AC776" s="17">
        <v>0.21334017333539901</v>
      </c>
      <c r="AD776" s="17">
        <v>1.82949780172172E-2</v>
      </c>
      <c r="AE776" s="17"/>
      <c r="AF776" s="17">
        <v>0.229195026250473</v>
      </c>
      <c r="AG776" s="17">
        <v>0.204536695164035</v>
      </c>
      <c r="AH776" s="17">
        <v>0.13136134342519501</v>
      </c>
      <c r="AI776" s="17"/>
      <c r="AJ776" s="17">
        <v>0.231212586245299</v>
      </c>
      <c r="AK776" s="17">
        <v>0.168910313244273</v>
      </c>
      <c r="AL776" s="17">
        <v>0.30085052407274498</v>
      </c>
      <c r="AM776" s="17">
        <v>0.21629727836062501</v>
      </c>
      <c r="AN776" s="17">
        <v>0.22673510793204299</v>
      </c>
      <c r="AO776" s="17"/>
      <c r="AP776" s="17">
        <v>0.176072439707122</v>
      </c>
      <c r="AQ776" s="17">
        <v>0.226085280996735</v>
      </c>
      <c r="AR776" s="17">
        <v>0.24874538464455401</v>
      </c>
      <c r="AS776" s="17">
        <v>0.18627729883628899</v>
      </c>
      <c r="AT776" s="17">
        <v>0.1944893237707</v>
      </c>
      <c r="AU776" s="17">
        <v>0.215492935730797</v>
      </c>
      <c r="AV776" s="17"/>
      <c r="AW776" s="17">
        <v>0.20594388538561301</v>
      </c>
      <c r="AX776" s="17">
        <v>0.149770256263348</v>
      </c>
      <c r="AY776" s="17">
        <v>0.16816205211851801</v>
      </c>
      <c r="AZ776" s="17">
        <v>0.147129861390597</v>
      </c>
      <c r="BA776" s="17">
        <v>0.20116180431719899</v>
      </c>
      <c r="BB776" s="17">
        <v>0.18054006298300501</v>
      </c>
      <c r="BC776" s="17">
        <v>0.15792653559384601</v>
      </c>
      <c r="BD776" s="17">
        <v>0.25826271715289101</v>
      </c>
      <c r="BE776" s="17">
        <v>0.153186678114763</v>
      </c>
      <c r="BF776" s="17">
        <v>0.162123272370156</v>
      </c>
      <c r="BG776" s="17">
        <v>0.229088222547012</v>
      </c>
      <c r="BH776" s="17">
        <v>0.20847004796649701</v>
      </c>
      <c r="BI776" s="17">
        <v>0.28899752084705399</v>
      </c>
      <c r="BJ776" s="17">
        <v>0.17009627233479199</v>
      </c>
      <c r="BK776" s="17">
        <v>0.27973358045373098</v>
      </c>
      <c r="BL776" s="17">
        <v>0.19168455683545499</v>
      </c>
      <c r="BM776" s="17"/>
      <c r="BN776" s="17">
        <v>0.19894508397265101</v>
      </c>
      <c r="BO776" s="17">
        <v>0.19140445064474099</v>
      </c>
      <c r="BP776" s="17"/>
      <c r="BQ776" s="17">
        <v>0.19046147074660899</v>
      </c>
      <c r="BR776" s="17">
        <v>0.11847796453684301</v>
      </c>
      <c r="BS776" s="17"/>
      <c r="BT776" s="17">
        <v>0.139783906816218</v>
      </c>
      <c r="BU776" s="17"/>
      <c r="BV776" s="17">
        <v>0.214494244974168</v>
      </c>
      <c r="BW776" s="17">
        <v>0.14725178685250101</v>
      </c>
      <c r="BX776" s="17">
        <v>0.21052047719889599</v>
      </c>
      <c r="BY776" s="17"/>
      <c r="BZ776" s="17">
        <v>6.9682749214683204E-2</v>
      </c>
      <c r="CA776" s="17">
        <v>0.134284596943894</v>
      </c>
      <c r="CB776" s="17">
        <v>0.146899628180408</v>
      </c>
      <c r="CC776" s="17">
        <v>0.137902911494721</v>
      </c>
      <c r="CD776" s="17">
        <v>0.233056397524919</v>
      </c>
      <c r="CE776" s="17">
        <v>0.250743668017673</v>
      </c>
      <c r="CF776" s="17">
        <v>0.30595088686670402</v>
      </c>
      <c r="CG776" s="17"/>
      <c r="CH776" s="17">
        <v>0.24814056285347899</v>
      </c>
      <c r="CI776" s="17">
        <v>0.285683514842273</v>
      </c>
      <c r="CJ776" s="17">
        <v>0.15464825710574601</v>
      </c>
      <c r="CK776" s="17">
        <v>7.3835177450781303E-2</v>
      </c>
      <c r="CL776" s="17">
        <v>8.0163349342616999E-2</v>
      </c>
    </row>
    <row r="777" spans="2:90" x14ac:dyDescent="0.3">
      <c r="B777" t="s">
        <v>325</v>
      </c>
      <c r="C777" s="17">
        <v>6.5360692209787602E-2</v>
      </c>
      <c r="D777" s="17">
        <v>5.7097931676642399E-2</v>
      </c>
      <c r="E777" s="17">
        <v>7.3014474330997794E-2</v>
      </c>
      <c r="F777" s="17"/>
      <c r="G777" s="17">
        <v>0.10822299443340901</v>
      </c>
      <c r="H777" s="17">
        <v>5.4097529163042099E-2</v>
      </c>
      <c r="I777" s="17">
        <v>6.4246977387391893E-2</v>
      </c>
      <c r="J777" s="17">
        <v>9.0164401043668893E-2</v>
      </c>
      <c r="K777" s="17">
        <v>4.7820462711463098E-2</v>
      </c>
      <c r="L777" s="17">
        <v>3.8635099484896199E-2</v>
      </c>
      <c r="M777" s="17"/>
      <c r="N777" s="17">
        <v>5.3135960216258799E-2</v>
      </c>
      <c r="O777" s="17">
        <v>7.2397751973023103E-2</v>
      </c>
      <c r="P777" s="17">
        <v>4.45716078428594E-2</v>
      </c>
      <c r="Q777" s="17">
        <v>8.8268979472638703E-2</v>
      </c>
      <c r="R777" s="17"/>
      <c r="S777" s="17">
        <v>5.1087808120118802E-2</v>
      </c>
      <c r="T777" s="17">
        <v>3.5778125108018498E-2</v>
      </c>
      <c r="U777" s="17">
        <v>4.0055601811727203E-2</v>
      </c>
      <c r="V777" s="17">
        <v>3.0946114095181498E-2</v>
      </c>
      <c r="W777" s="17">
        <v>2.8809924171300499E-2</v>
      </c>
      <c r="X777" s="17">
        <v>5.5002003817991502E-2</v>
      </c>
      <c r="Y777" s="17">
        <v>2.8124021206791899E-2</v>
      </c>
      <c r="Z777" s="17">
        <v>2.3311237849061601E-2</v>
      </c>
      <c r="AA777" s="17">
        <v>3.3377680994455303E-2</v>
      </c>
      <c r="AB777" s="17">
        <v>0.18965860590136999</v>
      </c>
      <c r="AC777" s="17">
        <v>3.8613234012418701E-2</v>
      </c>
      <c r="AD777" s="17">
        <v>0.49280415850125803</v>
      </c>
      <c r="AE777" s="17"/>
      <c r="AF777" s="17">
        <v>4.01256405686371E-2</v>
      </c>
      <c r="AG777" s="17">
        <v>6.3043161459226102E-2</v>
      </c>
      <c r="AH777" s="17">
        <v>7.2125404254325606E-2</v>
      </c>
      <c r="AI777" s="17"/>
      <c r="AJ777" s="17">
        <v>2.89616626166402E-2</v>
      </c>
      <c r="AK777" s="17">
        <v>4.8191413168085603E-2</v>
      </c>
      <c r="AL777" s="17">
        <v>4.4389795908415998E-2</v>
      </c>
      <c r="AM777" s="17">
        <v>4.4717281450532498E-2</v>
      </c>
      <c r="AN777" s="17">
        <v>9.71346872933396E-2</v>
      </c>
      <c r="AO777" s="17"/>
      <c r="AP777" s="17">
        <v>3.62449796505111E-2</v>
      </c>
      <c r="AQ777" s="17">
        <v>3.10946311115597E-2</v>
      </c>
      <c r="AR777" s="17">
        <v>5.0441368412985799E-2</v>
      </c>
      <c r="AS777" s="17">
        <v>4.1083108973655802E-2</v>
      </c>
      <c r="AT777" s="17">
        <v>0.14048094904976099</v>
      </c>
      <c r="AU777" s="17">
        <v>5.9846622935741202E-2</v>
      </c>
      <c r="AV777" s="17"/>
      <c r="AW777" s="17">
        <v>5.7638985807136202E-2</v>
      </c>
      <c r="AX777" s="17">
        <v>7.5248986997394601E-2</v>
      </c>
      <c r="AY777" s="17">
        <v>4.5004866888924501E-2</v>
      </c>
      <c r="AZ777" s="17">
        <v>6.08684302565866E-2</v>
      </c>
      <c r="BA777" s="17">
        <v>5.0941764581265203E-2</v>
      </c>
      <c r="BB777" s="17">
        <v>7.6744707476403898E-2</v>
      </c>
      <c r="BC777" s="17">
        <v>4.0950147707685097E-2</v>
      </c>
      <c r="BD777" s="17">
        <v>4.3748343980941101E-2</v>
      </c>
      <c r="BE777" s="17">
        <v>8.4041923366073204E-2</v>
      </c>
      <c r="BF777" s="17">
        <v>0.101368771325709</v>
      </c>
      <c r="BG777" s="17">
        <v>7.4543929969253103E-2</v>
      </c>
      <c r="BH777" s="17">
        <v>5.7664768076310602E-2</v>
      </c>
      <c r="BI777" s="17">
        <v>0.12913409827535</v>
      </c>
      <c r="BJ777" s="17">
        <v>1.5732025993982001E-2</v>
      </c>
      <c r="BK777" s="17">
        <v>6.67479871622393E-2</v>
      </c>
      <c r="BL777" s="17">
        <v>2.63967710972739E-2</v>
      </c>
      <c r="BM777" s="17"/>
      <c r="BN777" s="17">
        <v>4.1221505184571301E-2</v>
      </c>
      <c r="BO777" s="17">
        <v>9.7720466279536594E-2</v>
      </c>
      <c r="BP777" s="17"/>
      <c r="BQ777" s="17">
        <v>3.6059231767042503E-2</v>
      </c>
      <c r="BR777" s="17">
        <v>6.4115052480081106E-2</v>
      </c>
      <c r="BS777" s="17"/>
      <c r="BT777" s="17">
        <v>3.5064420396355802E-3</v>
      </c>
      <c r="BU777" s="17"/>
      <c r="BV777" s="17">
        <v>9.2817160320164793E-2</v>
      </c>
      <c r="BW777" s="17">
        <v>5.48828751153769E-2</v>
      </c>
      <c r="BX777" s="17">
        <v>5.3868324104469199E-2</v>
      </c>
      <c r="BY777" s="17"/>
      <c r="BZ777" s="17">
        <v>7.5895675290339401E-2</v>
      </c>
      <c r="CA777" s="17">
        <v>9.7722007445145406E-2</v>
      </c>
      <c r="CB777" s="17">
        <v>6.6750779562285506E-2</v>
      </c>
      <c r="CC777" s="17">
        <v>7.3067601514030495E-2</v>
      </c>
      <c r="CD777" s="17">
        <v>4.13072244971351E-2</v>
      </c>
      <c r="CE777" s="17">
        <v>4.5201175393207303E-2</v>
      </c>
      <c r="CF777" s="17">
        <v>3.7107486233493497E-2</v>
      </c>
      <c r="CG777" s="17"/>
      <c r="CH777" s="17">
        <v>1.55686763119918E-2</v>
      </c>
      <c r="CI777" s="17">
        <v>5.0568696968186201E-2</v>
      </c>
      <c r="CJ777" s="17">
        <v>8.3587418268204997E-2</v>
      </c>
      <c r="CK777" s="17">
        <v>8.5676286237893501E-2</v>
      </c>
      <c r="CL777" s="17">
        <v>7.7686338556045897E-2</v>
      </c>
    </row>
    <row r="778" spans="2:90" x14ac:dyDescent="0.3">
      <c r="B778" t="s">
        <v>202</v>
      </c>
      <c r="C778" s="17">
        <v>1.46741498586188E-2</v>
      </c>
      <c r="D778" s="17">
        <v>6.6172284759069399E-3</v>
      </c>
      <c r="E778" s="17">
        <v>2.2664521163930001E-2</v>
      </c>
      <c r="F778" s="17"/>
      <c r="G778" s="17">
        <v>3.5105911055374E-3</v>
      </c>
      <c r="H778" s="17">
        <v>8.8032961696492395E-3</v>
      </c>
      <c r="I778" s="17">
        <v>2.63336358627301E-2</v>
      </c>
      <c r="J778" s="17">
        <v>2.75331439281233E-2</v>
      </c>
      <c r="K778" s="17">
        <v>1.69626210460894E-2</v>
      </c>
      <c r="L778" s="17">
        <v>5.3669251205240897E-3</v>
      </c>
      <c r="M778" s="17"/>
      <c r="N778" s="17">
        <v>1.82463003911146E-3</v>
      </c>
      <c r="O778" s="17">
        <v>1.1942690142331999E-2</v>
      </c>
      <c r="P778" s="17">
        <v>2.6879066744029501E-2</v>
      </c>
      <c r="Q778" s="17">
        <v>1.89085007607727E-2</v>
      </c>
      <c r="R778" s="17"/>
      <c r="S778" s="17">
        <v>1.50189545210526E-2</v>
      </c>
      <c r="T778" s="17">
        <v>1.1098362944283201E-2</v>
      </c>
      <c r="U778" s="17">
        <v>1.1629765575202001E-2</v>
      </c>
      <c r="V778" s="17">
        <v>1.5640009908281498E-2</v>
      </c>
      <c r="W778" s="17">
        <v>6.5526227619075398E-3</v>
      </c>
      <c r="X778" s="17">
        <v>1.6546074237459799E-2</v>
      </c>
      <c r="Y778" s="17">
        <v>1.13820720981222E-2</v>
      </c>
      <c r="Z778" s="17">
        <v>1.16203626019405E-2</v>
      </c>
      <c r="AA778" s="17">
        <v>1.5171811982747E-2</v>
      </c>
      <c r="AB778" s="17">
        <v>3.1465834881090997E-2</v>
      </c>
      <c r="AC778" s="17">
        <v>9.5930392953716796E-3</v>
      </c>
      <c r="AD778" s="17">
        <v>1.6278114914823599E-2</v>
      </c>
      <c r="AE778" s="17"/>
      <c r="AF778" s="17">
        <v>1.5946754000360799E-2</v>
      </c>
      <c r="AG778" s="17">
        <v>1.2951388640744301E-2</v>
      </c>
      <c r="AH778" s="17">
        <v>1.99601184672237E-2</v>
      </c>
      <c r="AI778" s="17"/>
      <c r="AJ778" s="17">
        <v>1.50630983042157E-2</v>
      </c>
      <c r="AK778" s="17">
        <v>5.65686912148436E-3</v>
      </c>
      <c r="AL778" s="17">
        <v>1.80862377163553E-2</v>
      </c>
      <c r="AM778" s="17">
        <v>7.9203958985926207E-3</v>
      </c>
      <c r="AN778" s="17">
        <v>0</v>
      </c>
      <c r="AO778" s="17"/>
      <c r="AP778" s="17">
        <v>7.9899259417262995E-3</v>
      </c>
      <c r="AQ778" s="17">
        <v>1.4546958696208499E-2</v>
      </c>
      <c r="AR778" s="17">
        <v>2.68194194987969E-2</v>
      </c>
      <c r="AS778" s="17">
        <v>1.0424493738731101E-2</v>
      </c>
      <c r="AT778" s="17">
        <v>6.6597666282872904E-3</v>
      </c>
      <c r="AU778" s="17">
        <v>2.92737661418471E-2</v>
      </c>
      <c r="AV778" s="17"/>
      <c r="AW778" s="17">
        <v>0</v>
      </c>
      <c r="AX778" s="17">
        <v>3.4577414640383802E-2</v>
      </c>
      <c r="AY778" s="17">
        <v>3.9876524298260899E-2</v>
      </c>
      <c r="AZ778" s="17">
        <v>0</v>
      </c>
      <c r="BA778" s="17">
        <v>2.02938873580275E-2</v>
      </c>
      <c r="BB778" s="17">
        <v>9.5211097530869693E-3</v>
      </c>
      <c r="BC778" s="17">
        <v>2.2797276387761401E-2</v>
      </c>
      <c r="BD778" s="17">
        <v>6.5415808089352703E-3</v>
      </c>
      <c r="BE778" s="17">
        <v>0</v>
      </c>
      <c r="BF778" s="17">
        <v>0</v>
      </c>
      <c r="BG778" s="17">
        <v>6.75674589480201E-3</v>
      </c>
      <c r="BH778" s="17">
        <v>1.04678008434867E-2</v>
      </c>
      <c r="BI778" s="17">
        <v>0</v>
      </c>
      <c r="BJ778" s="17">
        <v>3.1544132007978801E-2</v>
      </c>
      <c r="BK778" s="17">
        <v>2.1590786990696501E-2</v>
      </c>
      <c r="BL778" s="17">
        <v>8.3505932078314395E-3</v>
      </c>
      <c r="BM778" s="17"/>
      <c r="BN778" s="17">
        <v>1.6048468857680999E-2</v>
      </c>
      <c r="BO778" s="17">
        <v>1.29881889292225E-2</v>
      </c>
      <c r="BP778" s="17"/>
      <c r="BQ778" s="17">
        <v>4.48438024344409E-3</v>
      </c>
      <c r="BR778" s="17">
        <v>0</v>
      </c>
      <c r="BS778" s="17"/>
      <c r="BT778" s="17">
        <v>0</v>
      </c>
      <c r="BU778" s="17"/>
      <c r="BV778" s="17">
        <v>2.5014990653217599E-2</v>
      </c>
      <c r="BW778" s="17">
        <v>7.8761923080835003E-3</v>
      </c>
      <c r="BX778" s="17">
        <v>1.2303632601759601E-2</v>
      </c>
      <c r="BY778" s="17"/>
      <c r="BZ778" s="17">
        <v>3.0141627884736899E-2</v>
      </c>
      <c r="CA778" s="17">
        <v>1.6394548805672E-2</v>
      </c>
      <c r="CB778" s="17">
        <v>1.8124836628910401E-2</v>
      </c>
      <c r="CC778" s="17">
        <v>7.7892131621400398E-3</v>
      </c>
      <c r="CD778" s="17">
        <v>2.8062771819362198E-3</v>
      </c>
      <c r="CE778" s="17">
        <v>0</v>
      </c>
      <c r="CF778" s="17">
        <v>0</v>
      </c>
      <c r="CG778" s="17"/>
      <c r="CH778" s="17">
        <v>0</v>
      </c>
      <c r="CI778" s="17">
        <v>9.6136024485108402E-3</v>
      </c>
      <c r="CJ778" s="17">
        <v>1.35711292226983E-2</v>
      </c>
      <c r="CK778" s="17">
        <v>3.5823428737154002E-2</v>
      </c>
      <c r="CL778" s="17">
        <v>2.5127423173021E-2</v>
      </c>
    </row>
    <row r="779" spans="2:90" x14ac:dyDescent="0.3">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row>
    <row r="780" spans="2:90" x14ac:dyDescent="0.3">
      <c r="B780" s="6" t="s">
        <v>330</v>
      </c>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row>
    <row r="781" spans="2:90" x14ac:dyDescent="0.3">
      <c r="B781" s="24" t="s">
        <v>110</v>
      </c>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row>
    <row r="782" spans="2:90" x14ac:dyDescent="0.3">
      <c r="B782" t="s">
        <v>194</v>
      </c>
      <c r="C782" s="17">
        <v>4.6720367057349103E-2</v>
      </c>
      <c r="D782" s="17">
        <v>5.3577887959860598E-2</v>
      </c>
      <c r="E782" s="17">
        <v>4.0388848134741501E-2</v>
      </c>
      <c r="F782" s="17"/>
      <c r="G782" s="17">
        <v>8.7712456994468099E-2</v>
      </c>
      <c r="H782" s="17">
        <v>6.0911024742049603E-2</v>
      </c>
      <c r="I782" s="17">
        <v>6.6291725496835693E-2</v>
      </c>
      <c r="J782" s="17">
        <v>3.5874326087739203E-2</v>
      </c>
      <c r="K782" s="17">
        <v>3.6991336100626403E-2</v>
      </c>
      <c r="L782" s="17">
        <v>7.1983589756299399E-3</v>
      </c>
      <c r="M782" s="17"/>
      <c r="N782" s="17">
        <v>3.5085734340994802E-2</v>
      </c>
      <c r="O782" s="17">
        <v>4.5392810017521497E-2</v>
      </c>
      <c r="P782" s="17">
        <v>2.79623379479794E-2</v>
      </c>
      <c r="Q782" s="17">
        <v>7.7614774619738799E-2</v>
      </c>
      <c r="R782" s="17"/>
      <c r="S782" s="17">
        <v>6.1690946311414599E-2</v>
      </c>
      <c r="T782" s="17">
        <v>3.1500965859672901E-2</v>
      </c>
      <c r="U782" s="17">
        <v>2.96350801661786E-2</v>
      </c>
      <c r="V782" s="17">
        <v>6.3811479416929995E-2</v>
      </c>
      <c r="W782" s="17">
        <v>2.6618120544364601E-2</v>
      </c>
      <c r="X782" s="17">
        <v>7.4647323813281999E-2</v>
      </c>
      <c r="Y782" s="17">
        <v>2.95713346905872E-2</v>
      </c>
      <c r="Z782" s="17">
        <v>5.3000544587223503E-2</v>
      </c>
      <c r="AA782" s="17">
        <v>4.33552284621843E-2</v>
      </c>
      <c r="AB782" s="17">
        <v>3.9920513230151798E-2</v>
      </c>
      <c r="AC782" s="17">
        <v>6.6906361704885994E-2</v>
      </c>
      <c r="AD782" s="17">
        <v>3.67333756961414E-2</v>
      </c>
      <c r="AE782" s="17"/>
      <c r="AF782" s="17">
        <v>3.4664387742125803E-2</v>
      </c>
      <c r="AG782" s="17">
        <v>4.7068156736072501E-2</v>
      </c>
      <c r="AH782" s="17">
        <v>6.6429488926155994E-2</v>
      </c>
      <c r="AI782" s="17"/>
      <c r="AJ782" s="17">
        <v>1.92228167948909E-2</v>
      </c>
      <c r="AK782" s="17">
        <v>5.3518603133346297E-2</v>
      </c>
      <c r="AL782" s="17">
        <v>2.7388498303820001E-2</v>
      </c>
      <c r="AM782" s="17">
        <v>7.6771826979929306E-2</v>
      </c>
      <c r="AN782" s="17">
        <v>2.5311743986664501E-2</v>
      </c>
      <c r="AO782" s="17"/>
      <c r="AP782" s="17">
        <v>5.0568907303130101E-2</v>
      </c>
      <c r="AQ782" s="17">
        <v>3.4050763959241302E-2</v>
      </c>
      <c r="AR782" s="17">
        <v>2.8798839412480601E-2</v>
      </c>
      <c r="AS782" s="17">
        <v>5.3811282443306997E-2</v>
      </c>
      <c r="AT782" s="17">
        <v>4.1319749261142298E-2</v>
      </c>
      <c r="AU782" s="17">
        <v>5.4466559004610102E-2</v>
      </c>
      <c r="AV782" s="17"/>
      <c r="AW782" s="17">
        <v>0.10094668522599499</v>
      </c>
      <c r="AX782" s="17">
        <v>0.140217146436867</v>
      </c>
      <c r="AY782" s="17">
        <v>4.8972585262802397E-2</v>
      </c>
      <c r="AZ782" s="17">
        <v>0.10600791573789101</v>
      </c>
      <c r="BA782" s="17">
        <v>5.76570850548212E-2</v>
      </c>
      <c r="BB782" s="17">
        <v>4.3243726697678203E-2</v>
      </c>
      <c r="BC782" s="17">
        <v>4.0672326828919698E-2</v>
      </c>
      <c r="BD782" s="17">
        <v>1.8790183591014701E-2</v>
      </c>
      <c r="BE782" s="17">
        <v>5.1099021206065097E-2</v>
      </c>
      <c r="BF782" s="17">
        <v>2.8841360868871201E-2</v>
      </c>
      <c r="BG782" s="17">
        <v>3.3434202037600398E-2</v>
      </c>
      <c r="BH782" s="17">
        <v>2.96237646252131E-2</v>
      </c>
      <c r="BI782" s="17">
        <v>4.6178640865412499E-2</v>
      </c>
      <c r="BJ782" s="17">
        <v>1.5907967488131398E-2</v>
      </c>
      <c r="BK782" s="17">
        <v>0</v>
      </c>
      <c r="BL782" s="17">
        <v>2.83435332944698E-2</v>
      </c>
      <c r="BM782" s="17"/>
      <c r="BN782" s="17">
        <v>3.6213514592892099E-2</v>
      </c>
      <c r="BO782" s="17">
        <v>5.9668868164420602E-2</v>
      </c>
      <c r="BP782" s="17"/>
      <c r="BQ782" s="17">
        <v>4.8130347552406298E-2</v>
      </c>
      <c r="BR782" s="17">
        <v>6.6223148728542097E-2</v>
      </c>
      <c r="BS782" s="17"/>
      <c r="BT782" s="17">
        <v>5.8314032828567203E-2</v>
      </c>
      <c r="BU782" s="17"/>
      <c r="BV782" s="17">
        <v>5.1769300169451901E-2</v>
      </c>
      <c r="BW782" s="17">
        <v>6.9712050547206098E-2</v>
      </c>
      <c r="BX782" s="17">
        <v>3.4330793396290901E-2</v>
      </c>
      <c r="BY782" s="17"/>
      <c r="BZ782" s="17">
        <v>0.172407896248711</v>
      </c>
      <c r="CA782" s="17">
        <v>6.5573088303156099E-2</v>
      </c>
      <c r="CB782" s="17">
        <v>5.1525144890811003E-2</v>
      </c>
      <c r="CC782" s="17">
        <v>4.6055156123214598E-2</v>
      </c>
      <c r="CD782" s="17">
        <v>1.5779557147296099E-2</v>
      </c>
      <c r="CE782" s="17">
        <v>1.5164748083146299E-2</v>
      </c>
      <c r="CF782" s="17">
        <v>1.51077194521738E-2</v>
      </c>
      <c r="CG782" s="17"/>
      <c r="CH782" s="17">
        <v>4.1781766511543403E-2</v>
      </c>
      <c r="CI782" s="17">
        <v>1.0656345285686099E-2</v>
      </c>
      <c r="CJ782" s="17">
        <v>3.3264509286106102E-2</v>
      </c>
      <c r="CK782" s="17">
        <v>0.112622064851832</v>
      </c>
      <c r="CL782" s="17">
        <v>0.26054687351509498</v>
      </c>
    </row>
    <row r="783" spans="2:90" x14ac:dyDescent="0.3">
      <c r="B783" t="s">
        <v>195</v>
      </c>
      <c r="C783" s="17">
        <v>3.5359456034613601E-2</v>
      </c>
      <c r="D783" s="17">
        <v>3.5284182876688198E-2</v>
      </c>
      <c r="E783" s="17">
        <v>3.5713315665837901E-2</v>
      </c>
      <c r="F783" s="17"/>
      <c r="G783" s="17">
        <v>5.6665564147435399E-2</v>
      </c>
      <c r="H783" s="17">
        <v>6.7231107548402405E-2</v>
      </c>
      <c r="I783" s="17">
        <v>5.0092290416473298E-2</v>
      </c>
      <c r="J783" s="17">
        <v>2.20060213113988E-2</v>
      </c>
      <c r="K783" s="17">
        <v>1.84578091955627E-2</v>
      </c>
      <c r="L783" s="17">
        <v>5.2777855634100201E-3</v>
      </c>
      <c r="M783" s="17"/>
      <c r="N783" s="17">
        <v>3.5840719006279803E-2</v>
      </c>
      <c r="O783" s="17">
        <v>4.7816779136072997E-2</v>
      </c>
      <c r="P783" s="17">
        <v>2.93899484036611E-2</v>
      </c>
      <c r="Q783" s="17">
        <v>2.7516714447426802E-2</v>
      </c>
      <c r="R783" s="17"/>
      <c r="S783" s="17">
        <v>6.6834559128338494E-2</v>
      </c>
      <c r="T783" s="17">
        <v>4.1081504573786697E-2</v>
      </c>
      <c r="U783" s="17">
        <v>1.16752068660586E-2</v>
      </c>
      <c r="V783" s="17">
        <v>2.7855161501651599E-2</v>
      </c>
      <c r="W783" s="17">
        <v>5.68596659624893E-2</v>
      </c>
      <c r="X783" s="17">
        <v>1.0715930743781601E-2</v>
      </c>
      <c r="Y783" s="17">
        <v>1.2142049680082E-2</v>
      </c>
      <c r="Z783" s="17">
        <v>4.6494782637436498E-2</v>
      </c>
      <c r="AA783" s="17">
        <v>4.4309747439965498E-2</v>
      </c>
      <c r="AB783" s="17">
        <v>2.7290996560700099E-2</v>
      </c>
      <c r="AC783" s="17">
        <v>1.0001241809284901E-2</v>
      </c>
      <c r="AD783" s="17">
        <v>5.3072725142333903E-2</v>
      </c>
      <c r="AE783" s="17"/>
      <c r="AF783" s="17">
        <v>2.7615853279476101E-2</v>
      </c>
      <c r="AG783" s="17">
        <v>4.1014669749655099E-2</v>
      </c>
      <c r="AH783" s="17">
        <v>2.7210056642725099E-2</v>
      </c>
      <c r="AI783" s="17"/>
      <c r="AJ783" s="17">
        <v>2.1155399329086999E-2</v>
      </c>
      <c r="AK783" s="17">
        <v>3.7329329379556797E-2</v>
      </c>
      <c r="AL783" s="17">
        <v>3.5330327654192403E-2</v>
      </c>
      <c r="AM783" s="17">
        <v>4.8011190731892903E-2</v>
      </c>
      <c r="AN783" s="17">
        <v>6.0217496329670599E-2</v>
      </c>
      <c r="AO783" s="17"/>
      <c r="AP783" s="17">
        <v>3.9066781138873498E-2</v>
      </c>
      <c r="AQ783" s="17">
        <v>4.0697107916978302E-2</v>
      </c>
      <c r="AR783" s="17">
        <v>3.4780143735698203E-2</v>
      </c>
      <c r="AS783" s="17">
        <v>2.26316548546786E-2</v>
      </c>
      <c r="AT783" s="17">
        <v>4.2512841642195598E-2</v>
      </c>
      <c r="AU783" s="17">
        <v>3.0234272362190302E-2</v>
      </c>
      <c r="AV783" s="17"/>
      <c r="AW783" s="17">
        <v>5.3335519089365797E-2</v>
      </c>
      <c r="AX783" s="17">
        <v>3.3854084664471297E-2</v>
      </c>
      <c r="AY783" s="17">
        <v>4.0076486517888303E-2</v>
      </c>
      <c r="AZ783" s="17">
        <v>3.8423750474623701E-2</v>
      </c>
      <c r="BA783" s="17">
        <v>1.3990315505826301E-2</v>
      </c>
      <c r="BB783" s="17">
        <v>4.4542134284601902E-2</v>
      </c>
      <c r="BC783" s="17">
        <v>6.4671680488097599E-2</v>
      </c>
      <c r="BD783" s="17">
        <v>5.0886021198593603E-2</v>
      </c>
      <c r="BE783" s="17">
        <v>3.9124620229396202E-2</v>
      </c>
      <c r="BF783" s="17">
        <v>3.9807152733532497E-2</v>
      </c>
      <c r="BG783" s="17">
        <v>2.88883465143293E-2</v>
      </c>
      <c r="BH783" s="17">
        <v>1.02011836549634E-2</v>
      </c>
      <c r="BI783" s="17">
        <v>1.26294244566478E-2</v>
      </c>
      <c r="BJ783" s="17">
        <v>3.5117946517647297E-2</v>
      </c>
      <c r="BK783" s="17">
        <v>3.9177615767615602E-2</v>
      </c>
      <c r="BL783" s="17">
        <v>4.8048689625427597E-2</v>
      </c>
      <c r="BM783" s="17"/>
      <c r="BN783" s="17">
        <v>3.6182936704672902E-2</v>
      </c>
      <c r="BO783" s="17">
        <v>3.4734602657878602E-2</v>
      </c>
      <c r="BP783" s="17"/>
      <c r="BQ783" s="17">
        <v>3.8713711657595198E-2</v>
      </c>
      <c r="BR783" s="17">
        <v>3.35022517727286E-2</v>
      </c>
      <c r="BS783" s="17"/>
      <c r="BT783" s="17">
        <v>3.60337519121234E-2</v>
      </c>
      <c r="BU783" s="17"/>
      <c r="BV783" s="17">
        <v>3.3834141044845903E-2</v>
      </c>
      <c r="BW783" s="17">
        <v>5.0721854535231099E-2</v>
      </c>
      <c r="BX783" s="17">
        <v>2.8289170328345801E-2</v>
      </c>
      <c r="BY783" s="17"/>
      <c r="BZ783" s="17">
        <v>5.9854831476700301E-2</v>
      </c>
      <c r="CA783" s="17">
        <v>6.6058703585752193E-2</v>
      </c>
      <c r="CB783" s="17">
        <v>3.51044952435767E-2</v>
      </c>
      <c r="CC783" s="17">
        <v>4.0203756352024902E-2</v>
      </c>
      <c r="CD783" s="17">
        <v>1.1294184240582201E-2</v>
      </c>
      <c r="CE783" s="17">
        <v>3.8667854456902802E-2</v>
      </c>
      <c r="CF783" s="17">
        <v>2.3603366409540399E-2</v>
      </c>
      <c r="CG783" s="17"/>
      <c r="CH783" s="17">
        <v>6.1293542557000098E-2</v>
      </c>
      <c r="CI783" s="17">
        <v>2.69425734045819E-2</v>
      </c>
      <c r="CJ783" s="17">
        <v>2.2047748736192099E-2</v>
      </c>
      <c r="CK783" s="17">
        <v>6.3707928609495701E-2</v>
      </c>
      <c r="CL783" s="17">
        <v>6.17958314980286E-2</v>
      </c>
    </row>
    <row r="784" spans="2:90" x14ac:dyDescent="0.3">
      <c r="B784" t="s">
        <v>196</v>
      </c>
      <c r="C784" s="17">
        <v>4.0284755385280799E-2</v>
      </c>
      <c r="D784" s="17">
        <v>3.8393255181491698E-2</v>
      </c>
      <c r="E784" s="17">
        <v>4.0405992379725399E-2</v>
      </c>
      <c r="F784" s="17"/>
      <c r="G784" s="17">
        <v>7.4641631937955893E-2</v>
      </c>
      <c r="H784" s="17">
        <v>7.2464474906183907E-2</v>
      </c>
      <c r="I784" s="17">
        <v>4.9840166477567199E-2</v>
      </c>
      <c r="J784" s="17">
        <v>2.7463946456392899E-2</v>
      </c>
      <c r="K784" s="17">
        <v>2.05919745446119E-2</v>
      </c>
      <c r="L784" s="17">
        <v>6.96133006221295E-3</v>
      </c>
      <c r="M784" s="17"/>
      <c r="N784" s="17">
        <v>2.4483794487830501E-2</v>
      </c>
      <c r="O784" s="17">
        <v>4.2111644411176298E-2</v>
      </c>
      <c r="P784" s="17">
        <v>3.6089267753182899E-2</v>
      </c>
      <c r="Q784" s="17">
        <v>5.9516757093951801E-2</v>
      </c>
      <c r="R784" s="17"/>
      <c r="S784" s="17">
        <v>6.5726769860508294E-2</v>
      </c>
      <c r="T784" s="17">
        <v>1.9190294778425002E-2</v>
      </c>
      <c r="U784" s="17">
        <v>1.7045383945088002E-2</v>
      </c>
      <c r="V784" s="17">
        <v>1.63041757201936E-2</v>
      </c>
      <c r="W784" s="17">
        <v>5.1273817882716601E-2</v>
      </c>
      <c r="X784" s="17">
        <v>4.7612676394662802E-2</v>
      </c>
      <c r="Y784" s="17">
        <v>3.9442857540468501E-2</v>
      </c>
      <c r="Z784" s="17">
        <v>9.0677413301526094E-2</v>
      </c>
      <c r="AA784" s="17">
        <v>3.9523095157817198E-2</v>
      </c>
      <c r="AB784" s="17">
        <v>3.4242205538890701E-2</v>
      </c>
      <c r="AC784" s="17">
        <v>5.3512428818152297E-2</v>
      </c>
      <c r="AD784" s="17">
        <v>3.3130996481878297E-2</v>
      </c>
      <c r="AE784" s="17"/>
      <c r="AF784" s="17">
        <v>3.6695949565884102E-2</v>
      </c>
      <c r="AG784" s="17">
        <v>4.0432297599429103E-2</v>
      </c>
      <c r="AH784" s="17">
        <v>3.7154323663545701E-2</v>
      </c>
      <c r="AI784" s="17"/>
      <c r="AJ784" s="17">
        <v>2.90632400676012E-2</v>
      </c>
      <c r="AK784" s="17">
        <v>4.0277512702427597E-2</v>
      </c>
      <c r="AL784" s="17">
        <v>3.9490092498966498E-2</v>
      </c>
      <c r="AM784" s="17">
        <v>6.2310649282412298E-2</v>
      </c>
      <c r="AN784" s="17">
        <v>9.6880732627421598E-2</v>
      </c>
      <c r="AO784" s="17"/>
      <c r="AP784" s="17">
        <v>3.48550283514584E-2</v>
      </c>
      <c r="AQ784" s="17">
        <v>2.64553705773257E-2</v>
      </c>
      <c r="AR784" s="17">
        <v>3.6045987571197702E-2</v>
      </c>
      <c r="AS784" s="17">
        <v>5.5073185744144E-2</v>
      </c>
      <c r="AT784" s="17">
        <v>9.9040493569737903E-2</v>
      </c>
      <c r="AU784" s="17">
        <v>6.39561149425023E-3</v>
      </c>
      <c r="AV784" s="17"/>
      <c r="AW784" s="17">
        <v>4.4621620120488099E-2</v>
      </c>
      <c r="AX784" s="17">
        <v>7.6764667356167604E-2</v>
      </c>
      <c r="AY784" s="17">
        <v>3.5230828671924001E-2</v>
      </c>
      <c r="AZ784" s="17">
        <v>2.93951440943758E-2</v>
      </c>
      <c r="BA784" s="17">
        <v>7.7087987465442806E-2</v>
      </c>
      <c r="BB784" s="17">
        <v>6.00431088236811E-2</v>
      </c>
      <c r="BC784" s="17">
        <v>5.0583325891573001E-2</v>
      </c>
      <c r="BD784" s="17">
        <v>1.43514829870029E-2</v>
      </c>
      <c r="BE784" s="17">
        <v>3.2519213188322002E-2</v>
      </c>
      <c r="BF784" s="17">
        <v>2.0474256662823501E-2</v>
      </c>
      <c r="BG784" s="17">
        <v>2.93400663486841E-2</v>
      </c>
      <c r="BH784" s="17">
        <v>5.4876777312978103E-2</v>
      </c>
      <c r="BI784" s="17">
        <v>0</v>
      </c>
      <c r="BJ784" s="17">
        <v>0</v>
      </c>
      <c r="BK784" s="17">
        <v>2.2250414799914599E-2</v>
      </c>
      <c r="BL784" s="17">
        <v>4.27920107010787E-2</v>
      </c>
      <c r="BM784" s="17"/>
      <c r="BN784" s="17">
        <v>2.8699901411739701E-2</v>
      </c>
      <c r="BO784" s="17">
        <v>5.6875198537873102E-2</v>
      </c>
      <c r="BP784" s="17"/>
      <c r="BQ784" s="17">
        <v>3.6620347638148601E-2</v>
      </c>
      <c r="BR784" s="17">
        <v>5.4996969859646097E-2</v>
      </c>
      <c r="BS784" s="17"/>
      <c r="BT784" s="17">
        <v>5.7603642493081197E-2</v>
      </c>
      <c r="BU784" s="17"/>
      <c r="BV784" s="17">
        <v>5.8648869352960001E-2</v>
      </c>
      <c r="BW784" s="17">
        <v>6.1093985519038198E-2</v>
      </c>
      <c r="BX784" s="17">
        <v>2.2763623612754601E-2</v>
      </c>
      <c r="BY784" s="17"/>
      <c r="BZ784" s="17">
        <v>7.3611492432337694E-2</v>
      </c>
      <c r="CA784" s="17">
        <v>5.1294125186093699E-2</v>
      </c>
      <c r="CB784" s="17">
        <v>5.7602408884846502E-2</v>
      </c>
      <c r="CC784" s="17">
        <v>2.82940203390647E-2</v>
      </c>
      <c r="CD784" s="17">
        <v>3.3745979060942899E-2</v>
      </c>
      <c r="CE784" s="17">
        <v>2.7649849046410001E-2</v>
      </c>
      <c r="CF784" s="17">
        <v>2.84796307782955E-2</v>
      </c>
      <c r="CG784" s="17"/>
      <c r="CH784" s="17">
        <v>4.89469777173311E-2</v>
      </c>
      <c r="CI784" s="17">
        <v>2.5339921801202502E-2</v>
      </c>
      <c r="CJ784" s="17">
        <v>4.1395641648842497E-2</v>
      </c>
      <c r="CK784" s="17">
        <v>6.2356235305629198E-2</v>
      </c>
      <c r="CL784" s="17">
        <v>6.1537004160981297E-2</v>
      </c>
    </row>
    <row r="785" spans="2:90" x14ac:dyDescent="0.3">
      <c r="B785" t="s">
        <v>197</v>
      </c>
      <c r="C785" s="17">
        <v>7.6066099495170597E-2</v>
      </c>
      <c r="D785" s="17">
        <v>6.05706079828685E-2</v>
      </c>
      <c r="E785" s="17">
        <v>8.9852682283240906E-2</v>
      </c>
      <c r="F785" s="17"/>
      <c r="G785" s="17">
        <v>0.11105719315493701</v>
      </c>
      <c r="H785" s="17">
        <v>0.12177030824184699</v>
      </c>
      <c r="I785" s="17">
        <v>0.111696645490967</v>
      </c>
      <c r="J785" s="17">
        <v>8.4265239468951106E-2</v>
      </c>
      <c r="K785" s="17">
        <v>3.0624649189919199E-2</v>
      </c>
      <c r="L785" s="17">
        <v>1.01305320665603E-2</v>
      </c>
      <c r="M785" s="17"/>
      <c r="N785" s="17">
        <v>8.6607358012181807E-2</v>
      </c>
      <c r="O785" s="17">
        <v>8.2432589711803103E-2</v>
      </c>
      <c r="P785" s="17">
        <v>7.0211604333737104E-2</v>
      </c>
      <c r="Q785" s="17">
        <v>6.4006822705981098E-2</v>
      </c>
      <c r="R785" s="17"/>
      <c r="S785" s="17">
        <v>7.1723908317353299E-2</v>
      </c>
      <c r="T785" s="17">
        <v>6.8084019806351995E-2</v>
      </c>
      <c r="U785" s="17">
        <v>8.3926028329426902E-2</v>
      </c>
      <c r="V785" s="17">
        <v>7.3643185104651301E-2</v>
      </c>
      <c r="W785" s="17">
        <v>5.3183844443240098E-2</v>
      </c>
      <c r="X785" s="17">
        <v>6.4962872952483597E-2</v>
      </c>
      <c r="Y785" s="17">
        <v>0.103426371451616</v>
      </c>
      <c r="Z785" s="17">
        <v>6.3167498678288997E-2</v>
      </c>
      <c r="AA785" s="17">
        <v>9.3123364892895993E-2</v>
      </c>
      <c r="AB785" s="17">
        <v>8.0982032917822994E-2</v>
      </c>
      <c r="AC785" s="17">
        <v>6.5794512769724894E-2</v>
      </c>
      <c r="AD785" s="17">
        <v>8.7914040257666401E-2</v>
      </c>
      <c r="AE785" s="17"/>
      <c r="AF785" s="17">
        <v>5.3405803974125997E-2</v>
      </c>
      <c r="AG785" s="17">
        <v>7.5317456443739203E-2</v>
      </c>
      <c r="AH785" s="17">
        <v>0.116997596179</v>
      </c>
      <c r="AI785" s="17"/>
      <c r="AJ785" s="17">
        <v>5.5668050322632598E-2</v>
      </c>
      <c r="AK785" s="17">
        <v>9.9559740325704305E-2</v>
      </c>
      <c r="AL785" s="17">
        <v>5.9807047660521397E-2</v>
      </c>
      <c r="AM785" s="17">
        <v>4.13492453007063E-2</v>
      </c>
      <c r="AN785" s="17">
        <v>7.9669832699611101E-2</v>
      </c>
      <c r="AO785" s="17"/>
      <c r="AP785" s="17">
        <v>0.10371483248466599</v>
      </c>
      <c r="AQ785" s="17">
        <v>6.3244056996244594E-2</v>
      </c>
      <c r="AR785" s="17">
        <v>9.1101495884420999E-2</v>
      </c>
      <c r="AS785" s="17">
        <v>4.9358003342563898E-2</v>
      </c>
      <c r="AT785" s="17">
        <v>0.13480876920676399</v>
      </c>
      <c r="AU785" s="17">
        <v>3.3181306848744999E-2</v>
      </c>
      <c r="AV785" s="17"/>
      <c r="AW785" s="17">
        <v>6.1037980942580998E-2</v>
      </c>
      <c r="AX785" s="17">
        <v>9.0681294627363906E-2</v>
      </c>
      <c r="AY785" s="17">
        <v>9.5268065659845594E-2</v>
      </c>
      <c r="AZ785" s="17">
        <v>5.49539208900513E-2</v>
      </c>
      <c r="BA785" s="17">
        <v>6.0037855295855598E-2</v>
      </c>
      <c r="BB785" s="17">
        <v>7.0384050700050105E-2</v>
      </c>
      <c r="BC785" s="17">
        <v>7.9102635409164193E-2</v>
      </c>
      <c r="BD785" s="17">
        <v>5.0027219950302598E-2</v>
      </c>
      <c r="BE785" s="17">
        <v>0.13812931028410499</v>
      </c>
      <c r="BF785" s="17">
        <v>8.9214974345858594E-2</v>
      </c>
      <c r="BG785" s="17">
        <v>6.7147297767036304E-2</v>
      </c>
      <c r="BH785" s="17">
        <v>0.10465006729006</v>
      </c>
      <c r="BI785" s="17">
        <v>7.2226132703010801E-2</v>
      </c>
      <c r="BJ785" s="17">
        <v>4.6856588341676199E-2</v>
      </c>
      <c r="BK785" s="17">
        <v>2.2663858570148201E-2</v>
      </c>
      <c r="BL785" s="17">
        <v>7.5936119579906106E-2</v>
      </c>
      <c r="BM785" s="17"/>
      <c r="BN785" s="17">
        <v>7.5065186116228699E-2</v>
      </c>
      <c r="BO785" s="17">
        <v>7.8552365505916405E-2</v>
      </c>
      <c r="BP785" s="17"/>
      <c r="BQ785" s="17">
        <v>9.8889500544256506E-2</v>
      </c>
      <c r="BR785" s="17">
        <v>0.105281236622808</v>
      </c>
      <c r="BS785" s="17"/>
      <c r="BT785" s="17">
        <v>0.12701843998110601</v>
      </c>
      <c r="BU785" s="17"/>
      <c r="BV785" s="17">
        <v>8.6005449444839802E-2</v>
      </c>
      <c r="BW785" s="17">
        <v>8.6579420114750699E-2</v>
      </c>
      <c r="BX785" s="17">
        <v>6.6190915584464799E-2</v>
      </c>
      <c r="BY785" s="17"/>
      <c r="BZ785" s="17">
        <v>8.3737561166606994E-2</v>
      </c>
      <c r="CA785" s="17">
        <v>8.8774161673838295E-2</v>
      </c>
      <c r="CB785" s="17">
        <v>6.5420675017039506E-2</v>
      </c>
      <c r="CC785" s="17">
        <v>0.13236970265748799</v>
      </c>
      <c r="CD785" s="17">
        <v>8.2505887068957895E-2</v>
      </c>
      <c r="CE785" s="17">
        <v>5.3029758752579599E-2</v>
      </c>
      <c r="CF785" s="17">
        <v>3.7224373162571399E-2</v>
      </c>
      <c r="CG785" s="17"/>
      <c r="CH785" s="17">
        <v>8.1625138664720404E-2</v>
      </c>
      <c r="CI785" s="17">
        <v>4.5150297975879099E-2</v>
      </c>
      <c r="CJ785" s="17">
        <v>8.4067679041696305E-2</v>
      </c>
      <c r="CK785" s="17">
        <v>0.13177465223488899</v>
      </c>
      <c r="CL785" s="17">
        <v>5.8439480222148399E-2</v>
      </c>
    </row>
    <row r="786" spans="2:90" x14ac:dyDescent="0.3">
      <c r="B786" t="s">
        <v>198</v>
      </c>
      <c r="C786" s="17">
        <v>0.13773233394046699</v>
      </c>
      <c r="D786" s="17">
        <v>0.12732406839108701</v>
      </c>
      <c r="E786" s="17">
        <v>0.14803759461240601</v>
      </c>
      <c r="F786" s="17"/>
      <c r="G786" s="17">
        <v>0.18093955355729199</v>
      </c>
      <c r="H786" s="17">
        <v>0.171273790232365</v>
      </c>
      <c r="I786" s="17">
        <v>0.188668847695807</v>
      </c>
      <c r="J786" s="17">
        <v>0.207789768274421</v>
      </c>
      <c r="K786" s="17">
        <v>6.66389842639942E-2</v>
      </c>
      <c r="L786" s="17">
        <v>3.07416694359611E-2</v>
      </c>
      <c r="M786" s="17"/>
      <c r="N786" s="17">
        <v>0.120958976157184</v>
      </c>
      <c r="O786" s="17">
        <v>0.15325858631324599</v>
      </c>
      <c r="P786" s="17">
        <v>0.126650201656306</v>
      </c>
      <c r="Q786" s="17">
        <v>0.15082736341736699</v>
      </c>
      <c r="R786" s="17"/>
      <c r="S786" s="17">
        <v>0.145278590145901</v>
      </c>
      <c r="T786" s="17">
        <v>0.16184587711092899</v>
      </c>
      <c r="U786" s="17">
        <v>0.13320961816516999</v>
      </c>
      <c r="V786" s="17">
        <v>0.121358332484245</v>
      </c>
      <c r="W786" s="17">
        <v>0.146774407225993</v>
      </c>
      <c r="X786" s="17">
        <v>0.14653395606182101</v>
      </c>
      <c r="Y786" s="17">
        <v>0.13571061958052899</v>
      </c>
      <c r="Z786" s="17">
        <v>0.14392644913536901</v>
      </c>
      <c r="AA786" s="17">
        <v>0.110894121169911</v>
      </c>
      <c r="AB786" s="17">
        <v>0.12468736314775899</v>
      </c>
      <c r="AC786" s="17">
        <v>0.14126984992373101</v>
      </c>
      <c r="AD786" s="17">
        <v>0.14039809907813799</v>
      </c>
      <c r="AE786" s="17"/>
      <c r="AF786" s="17">
        <v>0.124177743663864</v>
      </c>
      <c r="AG786" s="17">
        <v>0.12733379182118501</v>
      </c>
      <c r="AH786" s="17">
        <v>0.16931482846474299</v>
      </c>
      <c r="AI786" s="17"/>
      <c r="AJ786" s="17">
        <v>0.112062559464121</v>
      </c>
      <c r="AK786" s="17">
        <v>0.14845767620714401</v>
      </c>
      <c r="AL786" s="17">
        <v>0.10763764298767201</v>
      </c>
      <c r="AM786" s="17">
        <v>0.1494679839601</v>
      </c>
      <c r="AN786" s="17">
        <v>0.13516288936382601</v>
      </c>
      <c r="AO786" s="17"/>
      <c r="AP786" s="17">
        <v>0.16455850378676201</v>
      </c>
      <c r="AQ786" s="17">
        <v>0.12669148155832</v>
      </c>
      <c r="AR786" s="17">
        <v>0.117253079460354</v>
      </c>
      <c r="AS786" s="17">
        <v>0.147280462558012</v>
      </c>
      <c r="AT786" s="17">
        <v>0.11862731360805299</v>
      </c>
      <c r="AU786" s="17">
        <v>0.103895907201246</v>
      </c>
      <c r="AV786" s="17"/>
      <c r="AW786" s="17">
        <v>0.100814819344937</v>
      </c>
      <c r="AX786" s="17">
        <v>0.12668359551598299</v>
      </c>
      <c r="AY786" s="17">
        <v>0.116898449614836</v>
      </c>
      <c r="AZ786" s="17">
        <v>0.18282504225385701</v>
      </c>
      <c r="BA786" s="17">
        <v>0.153143345049298</v>
      </c>
      <c r="BB786" s="17">
        <v>0.134809733264946</v>
      </c>
      <c r="BC786" s="17">
        <v>0.13790277431002901</v>
      </c>
      <c r="BD786" s="17">
        <v>0.14275421705136401</v>
      </c>
      <c r="BE786" s="17">
        <v>0.13267762263184901</v>
      </c>
      <c r="BF786" s="17">
        <v>0.13957148568639299</v>
      </c>
      <c r="BG786" s="17">
        <v>0.16210206457184101</v>
      </c>
      <c r="BH786" s="17">
        <v>0.149381648337756</v>
      </c>
      <c r="BI786" s="17">
        <v>9.9476057324720896E-2</v>
      </c>
      <c r="BJ786" s="17">
        <v>0.219264412940749</v>
      </c>
      <c r="BK786" s="17">
        <v>0.10707017401270599</v>
      </c>
      <c r="BL786" s="17">
        <v>0.10234592736573001</v>
      </c>
      <c r="BM786" s="17"/>
      <c r="BN786" s="17">
        <v>0.14126930853372999</v>
      </c>
      <c r="BO786" s="17">
        <v>0.133734685216405</v>
      </c>
      <c r="BP786" s="17"/>
      <c r="BQ786" s="17">
        <v>0.15320666945019201</v>
      </c>
      <c r="BR786" s="17">
        <v>0.129273089256353</v>
      </c>
      <c r="BS786" s="17"/>
      <c r="BT786" s="17">
        <v>0.18388156433474201</v>
      </c>
      <c r="BU786" s="17"/>
      <c r="BV786" s="17">
        <v>0.13708060380987699</v>
      </c>
      <c r="BW786" s="17">
        <v>0.15255498004374399</v>
      </c>
      <c r="BX786" s="17">
        <v>0.13516470333143801</v>
      </c>
      <c r="BY786" s="17"/>
      <c r="BZ786" s="17">
        <v>0.23920870883894799</v>
      </c>
      <c r="CA786" s="17">
        <v>0.21541781202476201</v>
      </c>
      <c r="CB786" s="17">
        <v>0.15462358296746201</v>
      </c>
      <c r="CC786" s="17">
        <v>0.12837799011877701</v>
      </c>
      <c r="CD786" s="17">
        <v>0.106470245364129</v>
      </c>
      <c r="CE786" s="17">
        <v>0.117606327123446</v>
      </c>
      <c r="CF786" s="17">
        <v>8.2897934257995701E-2</v>
      </c>
      <c r="CG786" s="17"/>
      <c r="CH786" s="17">
        <v>0.123474355062458</v>
      </c>
      <c r="CI786" s="17">
        <v>0.101626343024035</v>
      </c>
      <c r="CJ786" s="17">
        <v>0.161554427320202</v>
      </c>
      <c r="CK786" s="17">
        <v>0.16801830186740199</v>
      </c>
      <c r="CL786" s="17">
        <v>0.17078271513547499</v>
      </c>
    </row>
    <row r="787" spans="2:90" x14ac:dyDescent="0.3">
      <c r="B787" t="s">
        <v>199</v>
      </c>
      <c r="C787" s="17">
        <v>9.3853118598735699E-2</v>
      </c>
      <c r="D787" s="17">
        <v>0.100080404181215</v>
      </c>
      <c r="E787" s="17">
        <v>8.7539473411630403E-2</v>
      </c>
      <c r="F787" s="17"/>
      <c r="G787" s="17">
        <v>0.113733977211101</v>
      </c>
      <c r="H787" s="17">
        <v>0.121481701694879</v>
      </c>
      <c r="I787" s="17">
        <v>0.13400916153704401</v>
      </c>
      <c r="J787" s="17">
        <v>0.104617384625808</v>
      </c>
      <c r="K787" s="17">
        <v>7.7737519864575999E-2</v>
      </c>
      <c r="L787" s="17">
        <v>2.7264042352791801E-2</v>
      </c>
      <c r="M787" s="17"/>
      <c r="N787" s="17">
        <v>0.106702361508867</v>
      </c>
      <c r="O787" s="17">
        <v>9.7743045552772495E-2</v>
      </c>
      <c r="P787" s="17">
        <v>9.2568783106929203E-2</v>
      </c>
      <c r="Q787" s="17">
        <v>7.8032636982101E-2</v>
      </c>
      <c r="R787" s="17"/>
      <c r="S787" s="17">
        <v>0.124861411326552</v>
      </c>
      <c r="T787" s="17">
        <v>9.4720524353221702E-2</v>
      </c>
      <c r="U787" s="17">
        <v>4.1205845383277401E-2</v>
      </c>
      <c r="V787" s="17">
        <v>6.2328921434480301E-2</v>
      </c>
      <c r="W787" s="17">
        <v>0.108522488032708</v>
      </c>
      <c r="X787" s="17">
        <v>0.102498563886952</v>
      </c>
      <c r="Y787" s="17">
        <v>6.7177789729878506E-2</v>
      </c>
      <c r="Z787" s="17">
        <v>0.12356610503429701</v>
      </c>
      <c r="AA787" s="17">
        <v>8.2382573326126696E-2</v>
      </c>
      <c r="AB787" s="17">
        <v>0.113818803406611</v>
      </c>
      <c r="AC787" s="17">
        <v>8.2981079285781703E-2</v>
      </c>
      <c r="AD787" s="17">
        <v>0.15165360594053601</v>
      </c>
      <c r="AE787" s="17"/>
      <c r="AF787" s="17">
        <v>7.28134893953961E-2</v>
      </c>
      <c r="AG787" s="17">
        <v>0.10117199586836401</v>
      </c>
      <c r="AH787" s="17">
        <v>0.138304363310293</v>
      </c>
      <c r="AI787" s="17"/>
      <c r="AJ787" s="17">
        <v>8.2028097281413595E-2</v>
      </c>
      <c r="AK787" s="17">
        <v>0.111991724196149</v>
      </c>
      <c r="AL787" s="17">
        <v>7.8956366511536105E-2</v>
      </c>
      <c r="AM787" s="17">
        <v>7.8074940978313301E-2</v>
      </c>
      <c r="AN787" s="17">
        <v>8.9852548545340402E-2</v>
      </c>
      <c r="AO787" s="17"/>
      <c r="AP787" s="17">
        <v>0.12633777815988301</v>
      </c>
      <c r="AQ787" s="17">
        <v>8.7452438502259394E-2</v>
      </c>
      <c r="AR787" s="17">
        <v>6.9561319829649707E-2</v>
      </c>
      <c r="AS787" s="17">
        <v>8.6442648596669794E-2</v>
      </c>
      <c r="AT787" s="17">
        <v>9.0272461307193005E-2</v>
      </c>
      <c r="AU787" s="17">
        <v>7.4435498988458706E-2</v>
      </c>
      <c r="AV787" s="17"/>
      <c r="AW787" s="17">
        <v>5.0036406247829297E-2</v>
      </c>
      <c r="AX787" s="17">
        <v>0.105908930644612</v>
      </c>
      <c r="AY787" s="17">
        <v>8.7718781723733805E-2</v>
      </c>
      <c r="AZ787" s="17">
        <v>5.51340320262831E-2</v>
      </c>
      <c r="BA787" s="17">
        <v>0.102613076213972</v>
      </c>
      <c r="BB787" s="17">
        <v>7.04350407427424E-2</v>
      </c>
      <c r="BC787" s="17">
        <v>8.6768909626091101E-2</v>
      </c>
      <c r="BD787" s="17">
        <v>6.8495591782493204E-2</v>
      </c>
      <c r="BE787" s="17">
        <v>6.7896577668397101E-2</v>
      </c>
      <c r="BF787" s="17">
        <v>9.0472638659558305E-2</v>
      </c>
      <c r="BG787" s="17">
        <v>0.104692410931678</v>
      </c>
      <c r="BH787" s="17">
        <v>9.9325318811795002E-2</v>
      </c>
      <c r="BI787" s="17">
        <v>0.13386502614256299</v>
      </c>
      <c r="BJ787" s="17">
        <v>0.15764987074418901</v>
      </c>
      <c r="BK787" s="17">
        <v>0.19610504268346601</v>
      </c>
      <c r="BL787" s="17">
        <v>0.13160262616878801</v>
      </c>
      <c r="BM787" s="17"/>
      <c r="BN787" s="17">
        <v>9.6248020682485003E-2</v>
      </c>
      <c r="BO787" s="17">
        <v>9.1905596183291693E-2</v>
      </c>
      <c r="BP787" s="17"/>
      <c r="BQ787" s="17">
        <v>0.12297214672932801</v>
      </c>
      <c r="BR787" s="17">
        <v>8.94952294363381E-2</v>
      </c>
      <c r="BS787" s="17"/>
      <c r="BT787" s="17">
        <v>0.107287225846482</v>
      </c>
      <c r="BU787" s="17"/>
      <c r="BV787" s="17">
        <v>8.8749726935916901E-2</v>
      </c>
      <c r="BW787" s="17">
        <v>0.100312350495274</v>
      </c>
      <c r="BX787" s="17">
        <v>9.2685127246544805E-2</v>
      </c>
      <c r="BY787" s="17"/>
      <c r="BZ787" s="17">
        <v>8.6353687838951601E-2</v>
      </c>
      <c r="CA787" s="17">
        <v>8.4503991833717707E-2</v>
      </c>
      <c r="CB787" s="17">
        <v>8.8216868335297405E-2</v>
      </c>
      <c r="CC787" s="17">
        <v>9.6269893316552002E-2</v>
      </c>
      <c r="CD787" s="17">
        <v>0.12213312572023401</v>
      </c>
      <c r="CE787" s="17">
        <v>0.11275422043890999</v>
      </c>
      <c r="CF787" s="17">
        <v>7.3623520099946396E-2</v>
      </c>
      <c r="CG787" s="17"/>
      <c r="CH787" s="17">
        <v>8.7242974215515107E-2</v>
      </c>
      <c r="CI787" s="17">
        <v>8.3797488318236302E-2</v>
      </c>
      <c r="CJ787" s="17">
        <v>0.102897380393687</v>
      </c>
      <c r="CK787" s="17">
        <v>0.108499081786201</v>
      </c>
      <c r="CL787" s="17">
        <v>6.3010133215592401E-2</v>
      </c>
    </row>
    <row r="788" spans="2:90" x14ac:dyDescent="0.3">
      <c r="B788" t="s">
        <v>200</v>
      </c>
      <c r="C788" s="17">
        <v>4.2991563005700999E-2</v>
      </c>
      <c r="D788" s="17">
        <v>4.8391942035487301E-2</v>
      </c>
      <c r="E788" s="17">
        <v>3.70232003310755E-2</v>
      </c>
      <c r="F788" s="17"/>
      <c r="G788" s="17">
        <v>4.5790688273259703E-2</v>
      </c>
      <c r="H788" s="17">
        <v>7.3039814981430404E-2</v>
      </c>
      <c r="I788" s="17">
        <v>5.52770211190226E-2</v>
      </c>
      <c r="J788" s="17">
        <v>2.4890635255801201E-2</v>
      </c>
      <c r="K788" s="17">
        <v>4.2428858134938498E-2</v>
      </c>
      <c r="L788" s="17">
        <v>2.1591231296182001E-2</v>
      </c>
      <c r="M788" s="17"/>
      <c r="N788" s="17">
        <v>5.4884982888491002E-2</v>
      </c>
      <c r="O788" s="17">
        <v>4.0196051841370803E-2</v>
      </c>
      <c r="P788" s="17">
        <v>4.5128322879020098E-2</v>
      </c>
      <c r="Q788" s="17">
        <v>3.16217639021645E-2</v>
      </c>
      <c r="R788" s="17"/>
      <c r="S788" s="17">
        <v>5.09314221264619E-2</v>
      </c>
      <c r="T788" s="17">
        <v>4.7381018032251102E-2</v>
      </c>
      <c r="U788" s="17">
        <v>5.4865185518796197E-2</v>
      </c>
      <c r="V788" s="17">
        <v>4.40153708391171E-2</v>
      </c>
      <c r="W788" s="17">
        <v>3.2070673733572697E-2</v>
      </c>
      <c r="X788" s="17">
        <v>3.6387175625492298E-2</v>
      </c>
      <c r="Y788" s="17">
        <v>2.2589704699023799E-2</v>
      </c>
      <c r="Z788" s="17">
        <v>2.04314053767467E-2</v>
      </c>
      <c r="AA788" s="17">
        <v>8.0541084570516897E-2</v>
      </c>
      <c r="AB788" s="17">
        <v>1.5880652909620801E-2</v>
      </c>
      <c r="AC788" s="17">
        <v>2.838315760728E-2</v>
      </c>
      <c r="AD788" s="17">
        <v>4.9139800984083402E-2</v>
      </c>
      <c r="AE788" s="17"/>
      <c r="AF788" s="17">
        <v>2.4660314812583298E-2</v>
      </c>
      <c r="AG788" s="17">
        <v>5.3203744125510898E-2</v>
      </c>
      <c r="AH788" s="17">
        <v>4.3074519319601302E-2</v>
      </c>
      <c r="AI788" s="17"/>
      <c r="AJ788" s="17">
        <v>4.3911936965324597E-2</v>
      </c>
      <c r="AK788" s="17">
        <v>5.05589383985783E-2</v>
      </c>
      <c r="AL788" s="17">
        <v>3.2478545752282303E-2</v>
      </c>
      <c r="AM788" s="17">
        <v>3.3996024571672299E-2</v>
      </c>
      <c r="AN788" s="17">
        <v>5.4799509948463998E-2</v>
      </c>
      <c r="AO788" s="17"/>
      <c r="AP788" s="17">
        <v>5.9010700350874003E-2</v>
      </c>
      <c r="AQ788" s="17">
        <v>4.6320539690834599E-2</v>
      </c>
      <c r="AR788" s="17">
        <v>2.8840828341406201E-2</v>
      </c>
      <c r="AS788" s="17">
        <v>4.1722131298822698E-2</v>
      </c>
      <c r="AT788" s="17">
        <v>1.9790023378219401E-2</v>
      </c>
      <c r="AU788" s="17">
        <v>2.1854616521087201E-2</v>
      </c>
      <c r="AV788" s="17"/>
      <c r="AW788" s="17">
        <v>0</v>
      </c>
      <c r="AX788" s="17">
        <v>2.4222284070811399E-2</v>
      </c>
      <c r="AY788" s="17">
        <v>4.0057039921089499E-2</v>
      </c>
      <c r="AZ788" s="17">
        <v>4.8430877880168699E-2</v>
      </c>
      <c r="BA788" s="17">
        <v>1.20957512029573E-2</v>
      </c>
      <c r="BB788" s="17">
        <v>3.7704706739483798E-2</v>
      </c>
      <c r="BC788" s="17">
        <v>5.5329656777747302E-2</v>
      </c>
      <c r="BD788" s="17">
        <v>3.9069756022274103E-2</v>
      </c>
      <c r="BE788" s="17">
        <v>5.2431721128119099E-2</v>
      </c>
      <c r="BF788" s="17">
        <v>3.9306770672174501E-2</v>
      </c>
      <c r="BG788" s="17">
        <v>3.6530482714958602E-2</v>
      </c>
      <c r="BH788" s="17">
        <v>4.5840267976328501E-2</v>
      </c>
      <c r="BI788" s="17">
        <v>9.8156821150060095E-2</v>
      </c>
      <c r="BJ788" s="17">
        <v>7.0670265529067994E-2</v>
      </c>
      <c r="BK788" s="17">
        <v>4.1927729354956797E-2</v>
      </c>
      <c r="BL788" s="17">
        <v>8.3852579283485495E-2</v>
      </c>
      <c r="BM788" s="17"/>
      <c r="BN788" s="17">
        <v>4.6087946710246498E-2</v>
      </c>
      <c r="BO788" s="17">
        <v>3.9337081753493902E-2</v>
      </c>
      <c r="BP788" s="17"/>
      <c r="BQ788" s="17">
        <v>5.9613504384868801E-2</v>
      </c>
      <c r="BR788" s="17">
        <v>4.1063400133896998E-2</v>
      </c>
      <c r="BS788" s="17"/>
      <c r="BT788" s="17">
        <v>5.4672578655331303E-2</v>
      </c>
      <c r="BU788" s="17"/>
      <c r="BV788" s="17">
        <v>2.1450522975925899E-2</v>
      </c>
      <c r="BW788" s="17">
        <v>5.4250666680387298E-2</v>
      </c>
      <c r="BX788" s="17">
        <v>4.8496862809823897E-2</v>
      </c>
      <c r="BY788" s="17"/>
      <c r="BZ788" s="17">
        <v>6.2900648354008402E-3</v>
      </c>
      <c r="CA788" s="17">
        <v>2.1759813985661E-2</v>
      </c>
      <c r="CB788" s="17">
        <v>5.5919737438566298E-2</v>
      </c>
      <c r="CC788" s="17">
        <v>5.56370527601803E-2</v>
      </c>
      <c r="CD788" s="17">
        <v>4.5583749561084699E-2</v>
      </c>
      <c r="CE788" s="17">
        <v>4.70807318935514E-2</v>
      </c>
      <c r="CF788" s="17">
        <v>8.8710953267574402E-2</v>
      </c>
      <c r="CG788" s="17"/>
      <c r="CH788" s="17">
        <v>5.5985928974177201E-2</v>
      </c>
      <c r="CI788" s="17">
        <v>4.7830673984698403E-2</v>
      </c>
      <c r="CJ788" s="17">
        <v>4.7419799308907003E-2</v>
      </c>
      <c r="CK788" s="17">
        <v>2.3906708204398198E-2</v>
      </c>
      <c r="CL788" s="17">
        <v>0</v>
      </c>
    </row>
    <row r="789" spans="2:90" x14ac:dyDescent="0.3">
      <c r="B789" t="s">
        <v>201</v>
      </c>
      <c r="C789" s="17">
        <v>0.113023317072312</v>
      </c>
      <c r="D789" s="17">
        <v>0.124668540927834</v>
      </c>
      <c r="E789" s="17">
        <v>0.10253834885539299</v>
      </c>
      <c r="F789" s="17"/>
      <c r="G789" s="17">
        <v>8.3417884755737595E-2</v>
      </c>
      <c r="H789" s="17">
        <v>0.113664144061943</v>
      </c>
      <c r="I789" s="17">
        <v>0.11609001361511501</v>
      </c>
      <c r="J789" s="17">
        <v>0.125607707127743</v>
      </c>
      <c r="K789" s="17">
        <v>0.116546162985325</v>
      </c>
      <c r="L789" s="17">
        <v>0.11707812421687699</v>
      </c>
      <c r="M789" s="17"/>
      <c r="N789" s="17">
        <v>0.123152865560176</v>
      </c>
      <c r="O789" s="17">
        <v>8.8255175784572801E-2</v>
      </c>
      <c r="P789" s="17">
        <v>0.12796808161492301</v>
      </c>
      <c r="Q789" s="17">
        <v>0.11346093485603</v>
      </c>
      <c r="R789" s="17"/>
      <c r="S789" s="17">
        <v>0.10226535874682099</v>
      </c>
      <c r="T789" s="17">
        <v>0.118975612060706</v>
      </c>
      <c r="U789" s="17">
        <v>0.12289952337474599</v>
      </c>
      <c r="V789" s="17">
        <v>9.9696168299281296E-2</v>
      </c>
      <c r="W789" s="17">
        <v>0.13006073800748</v>
      </c>
      <c r="X789" s="17">
        <v>9.5641253193163203E-2</v>
      </c>
      <c r="Y789" s="17">
        <v>9.06517353840329E-2</v>
      </c>
      <c r="Z789" s="17">
        <v>6.5592003704715601E-2</v>
      </c>
      <c r="AA789" s="17">
        <v>0.109372475084723</v>
      </c>
      <c r="AB789" s="17">
        <v>0.130470846619338</v>
      </c>
      <c r="AC789" s="17">
        <v>0.15870879580667899</v>
      </c>
      <c r="AD789" s="17">
        <v>0.171408915051081</v>
      </c>
      <c r="AE789" s="17"/>
      <c r="AF789" s="17">
        <v>0.12776946303487999</v>
      </c>
      <c r="AG789" s="17">
        <v>0.104572444200145</v>
      </c>
      <c r="AH789" s="17">
        <v>0.10569070883781199</v>
      </c>
      <c r="AI789" s="17"/>
      <c r="AJ789" s="17">
        <v>0.101220828127999</v>
      </c>
      <c r="AK789" s="17">
        <v>0.113933820648808</v>
      </c>
      <c r="AL789" s="17">
        <v>7.9302197050014803E-2</v>
      </c>
      <c r="AM789" s="17">
        <v>0.11149299211731099</v>
      </c>
      <c r="AN789" s="17">
        <v>8.5145432579360594E-2</v>
      </c>
      <c r="AO789" s="17"/>
      <c r="AP789" s="17">
        <v>0.111592991784385</v>
      </c>
      <c r="AQ789" s="17">
        <v>0.11641113907507</v>
      </c>
      <c r="AR789" s="17">
        <v>5.8958580411467197E-2</v>
      </c>
      <c r="AS789" s="17">
        <v>0.121285740006267</v>
      </c>
      <c r="AT789" s="17">
        <v>0.11815526317934</v>
      </c>
      <c r="AU789" s="17">
        <v>0.14771478025666401</v>
      </c>
      <c r="AV789" s="17"/>
      <c r="AW789" s="17">
        <v>0.19696450120975101</v>
      </c>
      <c r="AX789" s="17">
        <v>8.0123199832434197E-2</v>
      </c>
      <c r="AY789" s="17">
        <v>0.12596530488105201</v>
      </c>
      <c r="AZ789" s="17">
        <v>8.2849867327606005E-2</v>
      </c>
      <c r="BA789" s="17">
        <v>8.3209957560888406E-2</v>
      </c>
      <c r="BB789" s="17">
        <v>0.110881222349052</v>
      </c>
      <c r="BC789" s="17">
        <v>8.25578683108633E-2</v>
      </c>
      <c r="BD789" s="17">
        <v>0.107034148985519</v>
      </c>
      <c r="BE789" s="17">
        <v>0.13339945932139499</v>
      </c>
      <c r="BF789" s="17">
        <v>0.13507707147971901</v>
      </c>
      <c r="BG789" s="17">
        <v>0.111750804819417</v>
      </c>
      <c r="BH789" s="17">
        <v>0.10286885591494301</v>
      </c>
      <c r="BI789" s="17">
        <v>0.13274897801331401</v>
      </c>
      <c r="BJ789" s="17">
        <v>0.111986127436632</v>
      </c>
      <c r="BK789" s="17">
        <v>0.16814099144377401</v>
      </c>
      <c r="BL789" s="17">
        <v>0.19418168389766199</v>
      </c>
      <c r="BM789" s="17"/>
      <c r="BN789" s="17">
        <v>0.11830668532067</v>
      </c>
      <c r="BO789" s="17">
        <v>0.105202691531961</v>
      </c>
      <c r="BP789" s="17"/>
      <c r="BQ789" s="17">
        <v>0.10735400513774</v>
      </c>
      <c r="BR789" s="17">
        <v>0.14324443976429299</v>
      </c>
      <c r="BS789" s="17"/>
      <c r="BT789" s="17">
        <v>0.13975334647181201</v>
      </c>
      <c r="BU789" s="17"/>
      <c r="BV789" s="17">
        <v>8.3825047168265707E-2</v>
      </c>
      <c r="BW789" s="17">
        <v>0.113426335222113</v>
      </c>
      <c r="BX789" s="17">
        <v>0.12658786751404799</v>
      </c>
      <c r="BY789" s="17"/>
      <c r="BZ789" s="17">
        <v>7.4418301019302593E-2</v>
      </c>
      <c r="CA789" s="17">
        <v>9.7039690495799399E-2</v>
      </c>
      <c r="CB789" s="17">
        <v>0.102917254889296</v>
      </c>
      <c r="CC789" s="17">
        <v>9.0245680727036301E-2</v>
      </c>
      <c r="CD789" s="17">
        <v>0.11442201771051599</v>
      </c>
      <c r="CE789" s="17">
        <v>0.13209642078741601</v>
      </c>
      <c r="CF789" s="17">
        <v>0.15350655336647501</v>
      </c>
      <c r="CG789" s="17"/>
      <c r="CH789" s="17">
        <v>0.131107331813897</v>
      </c>
      <c r="CI789" s="17">
        <v>0.121718504024105</v>
      </c>
      <c r="CJ789" s="17">
        <v>0.117855760419264</v>
      </c>
      <c r="CK789" s="17">
        <v>8.0016500412787905E-2</v>
      </c>
      <c r="CL789" s="17">
        <v>7.2434064655730698E-2</v>
      </c>
    </row>
    <row r="790" spans="2:90" x14ac:dyDescent="0.3">
      <c r="B790" t="s">
        <v>151</v>
      </c>
      <c r="C790" s="17">
        <v>1.04491427270977E-2</v>
      </c>
      <c r="D790" s="17">
        <v>1.1168849104417899E-2</v>
      </c>
      <c r="E790" s="17">
        <v>9.8286024409367408E-3</v>
      </c>
      <c r="F790" s="17"/>
      <c r="G790" s="17">
        <v>2.92590470865319E-2</v>
      </c>
      <c r="H790" s="17">
        <v>8.3344142824189598E-3</v>
      </c>
      <c r="I790" s="17">
        <v>1.15173563832369E-2</v>
      </c>
      <c r="J790" s="17">
        <v>5.2807272335195299E-3</v>
      </c>
      <c r="K790" s="17">
        <v>3.7149714159623098E-3</v>
      </c>
      <c r="L790" s="17">
        <v>7.5189702505315597E-3</v>
      </c>
      <c r="M790" s="17"/>
      <c r="N790" s="17">
        <v>1.6014506485495801E-2</v>
      </c>
      <c r="O790" s="17">
        <v>1.2552786830705299E-2</v>
      </c>
      <c r="P790" s="17">
        <v>4.0639492060038198E-3</v>
      </c>
      <c r="Q790" s="17">
        <v>7.9895597418336503E-3</v>
      </c>
      <c r="R790" s="17"/>
      <c r="S790" s="17">
        <v>1.6515799686488399E-2</v>
      </c>
      <c r="T790" s="17">
        <v>1.5445665746474199E-2</v>
      </c>
      <c r="U790" s="17">
        <v>0</v>
      </c>
      <c r="V790" s="17">
        <v>9.3677575161278497E-3</v>
      </c>
      <c r="W790" s="17">
        <v>7.67312600376644E-3</v>
      </c>
      <c r="X790" s="17">
        <v>1.5549810766704201E-2</v>
      </c>
      <c r="Y790" s="17">
        <v>0</v>
      </c>
      <c r="Z790" s="17">
        <v>0</v>
      </c>
      <c r="AA790" s="17">
        <v>1.0213744338798E-2</v>
      </c>
      <c r="AB790" s="17">
        <v>2.4670273742025999E-2</v>
      </c>
      <c r="AC790" s="17">
        <v>0</v>
      </c>
      <c r="AD790" s="17">
        <v>0</v>
      </c>
      <c r="AE790" s="17"/>
      <c r="AF790" s="17">
        <v>6.8148349420244399E-3</v>
      </c>
      <c r="AG790" s="17">
        <v>6.6396355677240202E-3</v>
      </c>
      <c r="AH790" s="17">
        <v>1.5299336463724699E-2</v>
      </c>
      <c r="AI790" s="17"/>
      <c r="AJ790" s="17">
        <v>1.3332897362669601E-2</v>
      </c>
      <c r="AK790" s="17">
        <v>7.2930746418262398E-3</v>
      </c>
      <c r="AL790" s="17">
        <v>2.2078197772394999E-2</v>
      </c>
      <c r="AM790" s="17">
        <v>6.9564259824079697E-3</v>
      </c>
      <c r="AN790" s="17">
        <v>0</v>
      </c>
      <c r="AO790" s="17"/>
      <c r="AP790" s="17">
        <v>1.03717523534624E-2</v>
      </c>
      <c r="AQ790" s="17">
        <v>6.4128381040127304E-3</v>
      </c>
      <c r="AR790" s="17">
        <v>2.4713555749505799E-2</v>
      </c>
      <c r="AS790" s="17">
        <v>8.2166642745037897E-3</v>
      </c>
      <c r="AT790" s="17">
        <v>0</v>
      </c>
      <c r="AU790" s="17">
        <v>1.67350992676642E-2</v>
      </c>
      <c r="AV790" s="17"/>
      <c r="AW790" s="17">
        <v>0</v>
      </c>
      <c r="AX790" s="17">
        <v>3.4307285203902103E-2</v>
      </c>
      <c r="AY790" s="17">
        <v>2.7347099076488499E-2</v>
      </c>
      <c r="AZ790" s="17">
        <v>8.8827023256935304E-3</v>
      </c>
      <c r="BA790" s="17">
        <v>4.1631069916438397E-3</v>
      </c>
      <c r="BB790" s="17">
        <v>1.7685514056820499E-2</v>
      </c>
      <c r="BC790" s="17">
        <v>6.1868267199542103E-3</v>
      </c>
      <c r="BD790" s="17">
        <v>0</v>
      </c>
      <c r="BE790" s="17">
        <v>9.3957179963443105E-3</v>
      </c>
      <c r="BF790" s="17">
        <v>7.4061120041129299E-3</v>
      </c>
      <c r="BG790" s="17">
        <v>0</v>
      </c>
      <c r="BH790" s="17">
        <v>0</v>
      </c>
      <c r="BI790" s="17">
        <v>0</v>
      </c>
      <c r="BJ790" s="17">
        <v>0</v>
      </c>
      <c r="BK790" s="17">
        <v>0</v>
      </c>
      <c r="BL790" s="17">
        <v>6.0244976977099603E-3</v>
      </c>
      <c r="BM790" s="17"/>
      <c r="BN790" s="17">
        <v>3.9267197774712796E-3</v>
      </c>
      <c r="BO790" s="17">
        <v>1.9612352466661601E-2</v>
      </c>
      <c r="BP790" s="17"/>
      <c r="BQ790" s="17">
        <v>1.1615690049800601E-2</v>
      </c>
      <c r="BR790" s="17">
        <v>0</v>
      </c>
      <c r="BS790" s="17"/>
      <c r="BT790" s="17">
        <v>4.7229538348225802E-3</v>
      </c>
      <c r="BU790" s="17"/>
      <c r="BV790" s="17">
        <v>1.73478396564157E-2</v>
      </c>
      <c r="BW790" s="17">
        <v>1.4306027782209E-2</v>
      </c>
      <c r="BX790" s="17">
        <v>4.4209336627414201E-3</v>
      </c>
      <c r="BY790" s="17"/>
      <c r="BZ790" s="17">
        <v>4.9574734468711698E-3</v>
      </c>
      <c r="CA790" s="17">
        <v>1.6499260322857E-2</v>
      </c>
      <c r="CB790" s="17">
        <v>1.1799541285950199E-2</v>
      </c>
      <c r="CC790" s="17">
        <v>1.7026789244031199E-2</v>
      </c>
      <c r="CD790" s="17">
        <v>0</v>
      </c>
      <c r="CE790" s="17">
        <v>4.48444422691312E-3</v>
      </c>
      <c r="CF790" s="17">
        <v>3.3169792053193599E-3</v>
      </c>
      <c r="CG790" s="17"/>
      <c r="CH790" s="17">
        <v>4.1808218551396504E-3</v>
      </c>
      <c r="CI790" s="17">
        <v>7.8939183925101492E-3</v>
      </c>
      <c r="CJ790" s="17">
        <v>1.3309633181884601E-2</v>
      </c>
      <c r="CK790" s="17">
        <v>1.31476216486844E-2</v>
      </c>
      <c r="CL790" s="17">
        <v>1.26872734833108E-2</v>
      </c>
    </row>
    <row r="791" spans="2:90" x14ac:dyDescent="0.3">
      <c r="B791" t="s">
        <v>324</v>
      </c>
      <c r="C791" s="17">
        <v>0.123926236985241</v>
      </c>
      <c r="D791" s="17">
        <v>0.13854124484903399</v>
      </c>
      <c r="E791" s="17">
        <v>0.10966674986395</v>
      </c>
      <c r="F791" s="17"/>
      <c r="G791" s="17">
        <v>0.11721914601207301</v>
      </c>
      <c r="H791" s="17">
        <v>0.115735181399824</v>
      </c>
      <c r="I791" s="17">
        <v>0.105418565584445</v>
      </c>
      <c r="J791" s="17">
        <v>0.14348437916770801</v>
      </c>
      <c r="K791" s="17">
        <v>0.13050196104926701</v>
      </c>
      <c r="L791" s="17">
        <v>0.129943834578997</v>
      </c>
      <c r="M791" s="17"/>
      <c r="N791" s="17">
        <v>0.13258825444811401</v>
      </c>
      <c r="O791" s="17">
        <v>0.113026484204862</v>
      </c>
      <c r="P791" s="17">
        <v>0.118551984661786</v>
      </c>
      <c r="Q791" s="17">
        <v>0.130036819813834</v>
      </c>
      <c r="R791" s="17"/>
      <c r="S791" s="17">
        <v>0.10597318963350801</v>
      </c>
      <c r="T791" s="17">
        <v>0.124247925523105</v>
      </c>
      <c r="U791" s="17">
        <v>0.17071514757934</v>
      </c>
      <c r="V791" s="17">
        <v>0.13260964446401199</v>
      </c>
      <c r="W791" s="17">
        <v>0.132956076908329</v>
      </c>
      <c r="X791" s="17">
        <v>0.13757561064013599</v>
      </c>
      <c r="Y791" s="17">
        <v>0.105424785963787</v>
      </c>
      <c r="Z791" s="17">
        <v>9.8069814956700099E-2</v>
      </c>
      <c r="AA791" s="17">
        <v>0.124005099652867</v>
      </c>
      <c r="AB791" s="17">
        <v>0.13982908834706101</v>
      </c>
      <c r="AC791" s="17">
        <v>0.13187502602978601</v>
      </c>
      <c r="AD791" s="17">
        <v>1.6326601163486099E-2</v>
      </c>
      <c r="AE791" s="17"/>
      <c r="AF791" s="17">
        <v>0.13453580474831101</v>
      </c>
      <c r="AG791" s="17">
        <v>0.13444801384913499</v>
      </c>
      <c r="AH791" s="17">
        <v>8.3014020136121802E-2</v>
      </c>
      <c r="AI791" s="17"/>
      <c r="AJ791" s="17">
        <v>0.13671713082230499</v>
      </c>
      <c r="AK791" s="17">
        <v>0.116161278630757</v>
      </c>
      <c r="AL791" s="17">
        <v>0.18062085037690701</v>
      </c>
      <c r="AM791" s="17">
        <v>0.141011277336407</v>
      </c>
      <c r="AN791" s="17">
        <v>0.138583322206768</v>
      </c>
      <c r="AO791" s="17"/>
      <c r="AP791" s="17">
        <v>0.113082967066511</v>
      </c>
      <c r="AQ791" s="17">
        <v>0.120107489550076</v>
      </c>
      <c r="AR791" s="17">
        <v>0.16956199841016401</v>
      </c>
      <c r="AS791" s="17">
        <v>0.13322582189889301</v>
      </c>
      <c r="AT791" s="17">
        <v>0.107769183074194</v>
      </c>
      <c r="AU791" s="17">
        <v>0.11027432397846</v>
      </c>
      <c r="AV791" s="17"/>
      <c r="AW791" s="17">
        <v>9.7753015487358694E-2</v>
      </c>
      <c r="AX791" s="17">
        <v>0.112666412920102</v>
      </c>
      <c r="AY791" s="17">
        <v>0.12819724889860301</v>
      </c>
      <c r="AZ791" s="17">
        <v>0.12425619822749</v>
      </c>
      <c r="BA791" s="17">
        <v>0.126582569227004</v>
      </c>
      <c r="BB791" s="17">
        <v>0.12004105893695401</v>
      </c>
      <c r="BC791" s="17">
        <v>0.12365301457547299</v>
      </c>
      <c r="BD791" s="17">
        <v>8.6597135868359904E-2</v>
      </c>
      <c r="BE791" s="17">
        <v>8.27685032048288E-2</v>
      </c>
      <c r="BF791" s="17">
        <v>8.3514426126183997E-2</v>
      </c>
      <c r="BG791" s="17">
        <v>0.17705280843384</v>
      </c>
      <c r="BH791" s="17">
        <v>0.112620599249522</v>
      </c>
      <c r="BI791" s="17">
        <v>0.14621824918086901</v>
      </c>
      <c r="BJ791" s="17">
        <v>0.18888292441070201</v>
      </c>
      <c r="BK791" s="17">
        <v>0.173276919913606</v>
      </c>
      <c r="BL791" s="17">
        <v>0.13402039558418499</v>
      </c>
      <c r="BM791" s="17"/>
      <c r="BN791" s="17">
        <v>0.112538244305092</v>
      </c>
      <c r="BO791" s="17">
        <v>0.14027599918460601</v>
      </c>
      <c r="BP791" s="17"/>
      <c r="BQ791" s="17">
        <v>0.124467216442972</v>
      </c>
      <c r="BR791" s="17">
        <v>0.103921405302079</v>
      </c>
      <c r="BS791" s="17"/>
      <c r="BT791" s="17">
        <v>0.11004674824161</v>
      </c>
      <c r="BU791" s="17"/>
      <c r="BV791" s="17">
        <v>0.121270721932559</v>
      </c>
      <c r="BW791" s="17">
        <v>0.12041920174081901</v>
      </c>
      <c r="BX791" s="17">
        <v>0.12827845951352401</v>
      </c>
      <c r="BY791" s="17"/>
      <c r="BZ791" s="17">
        <v>4.9712583712724398E-2</v>
      </c>
      <c r="CA791" s="17">
        <v>0.104353904577716</v>
      </c>
      <c r="CB791" s="17">
        <v>0.13439732449255701</v>
      </c>
      <c r="CC791" s="17">
        <v>9.5240713134978797E-2</v>
      </c>
      <c r="CD791" s="17">
        <v>0.11405251459395099</v>
      </c>
      <c r="CE791" s="17">
        <v>0.13245668880307099</v>
      </c>
      <c r="CF791" s="17">
        <v>0.19678633071293999</v>
      </c>
      <c r="CG791" s="17"/>
      <c r="CH791" s="17">
        <v>0.140356998404286</v>
      </c>
      <c r="CI791" s="17">
        <v>0.145269461305785</v>
      </c>
      <c r="CJ791" s="17">
        <v>0.131065962956081</v>
      </c>
      <c r="CK791" s="17">
        <v>6.4401168861204797E-2</v>
      </c>
      <c r="CL791" s="17">
        <v>5.2200086894257001E-2</v>
      </c>
    </row>
    <row r="792" spans="2:90" x14ac:dyDescent="0.3">
      <c r="B792" t="s">
        <v>325</v>
      </c>
      <c r="C792" s="17">
        <v>0.26900277501971198</v>
      </c>
      <c r="D792" s="17">
        <v>0.25332226956024201</v>
      </c>
      <c r="E792" s="17">
        <v>0.28645976097863701</v>
      </c>
      <c r="F792" s="17"/>
      <c r="G792" s="17">
        <v>9.6052265763671096E-2</v>
      </c>
      <c r="H792" s="17">
        <v>6.81649533280414E-2</v>
      </c>
      <c r="I792" s="17">
        <v>9.3990056392887197E-2</v>
      </c>
      <c r="J792" s="17">
        <v>0.20505479061183901</v>
      </c>
      <c r="K792" s="17">
        <v>0.432148714668943</v>
      </c>
      <c r="L792" s="17">
        <v>0.63376108906177697</v>
      </c>
      <c r="M792" s="17"/>
      <c r="N792" s="17">
        <v>0.26177574836795697</v>
      </c>
      <c r="O792" s="17">
        <v>0.26496588160838602</v>
      </c>
      <c r="P792" s="17">
        <v>0.30861060590457401</v>
      </c>
      <c r="Q792" s="17">
        <v>0.24484325309419999</v>
      </c>
      <c r="R792" s="17"/>
      <c r="S792" s="17">
        <v>0.18443824381625201</v>
      </c>
      <c r="T792" s="17">
        <v>0.26977261247131901</v>
      </c>
      <c r="U792" s="17">
        <v>0.32265299097120398</v>
      </c>
      <c r="V792" s="17">
        <v>0.33825595695830402</v>
      </c>
      <c r="W792" s="17">
        <v>0.247454418493432</v>
      </c>
      <c r="X792" s="17">
        <v>0.25660307013419598</v>
      </c>
      <c r="Y792" s="17">
        <v>0.37036773673763601</v>
      </c>
      <c r="Z792" s="17">
        <v>0.262758948770759</v>
      </c>
      <c r="AA792" s="17">
        <v>0.25763376444539998</v>
      </c>
      <c r="AB792" s="17">
        <v>0.251784397311833</v>
      </c>
      <c r="AC792" s="17">
        <v>0.26056754624469503</v>
      </c>
      <c r="AD792" s="17">
        <v>0.24394372528983199</v>
      </c>
      <c r="AE792" s="17"/>
      <c r="AF792" s="17">
        <v>0.34541276672987498</v>
      </c>
      <c r="AG792" s="17">
        <v>0.26082488678492599</v>
      </c>
      <c r="AH792" s="17">
        <v>0.17733405682487799</v>
      </c>
      <c r="AI792" s="17"/>
      <c r="AJ792" s="17">
        <v>0.37646484969743599</v>
      </c>
      <c r="AK792" s="17">
        <v>0.21523683824697801</v>
      </c>
      <c r="AL792" s="17">
        <v>0.33108525707147302</v>
      </c>
      <c r="AM792" s="17">
        <v>0.242637046860255</v>
      </c>
      <c r="AN792" s="17">
        <v>0.234376491712873</v>
      </c>
      <c r="AO792" s="17"/>
      <c r="AP792" s="17">
        <v>0.18289315445509899</v>
      </c>
      <c r="AQ792" s="17">
        <v>0.315249776347859</v>
      </c>
      <c r="AR792" s="17">
        <v>0.32320823754080602</v>
      </c>
      <c r="AS792" s="17">
        <v>0.27469076223622402</v>
      </c>
      <c r="AT792" s="17">
        <v>0.22104413514487301</v>
      </c>
      <c r="AU792" s="17">
        <v>0.38390064978261301</v>
      </c>
      <c r="AV792" s="17"/>
      <c r="AW792" s="17">
        <v>0.29448945233169499</v>
      </c>
      <c r="AX792" s="17">
        <v>0.13999368408690099</v>
      </c>
      <c r="AY792" s="17">
        <v>0.233540513640352</v>
      </c>
      <c r="AZ792" s="17">
        <v>0.25184543835273399</v>
      </c>
      <c r="BA792" s="17">
        <v>0.28910567824032202</v>
      </c>
      <c r="BB792" s="17">
        <v>0.29022970340399001</v>
      </c>
      <c r="BC792" s="17">
        <v>0.26765940670455202</v>
      </c>
      <c r="BD792" s="17">
        <v>0.41545266175413997</v>
      </c>
      <c r="BE792" s="17">
        <v>0.26055823314117799</v>
      </c>
      <c r="BF792" s="17">
        <v>0.32631375076077301</v>
      </c>
      <c r="BG792" s="17">
        <v>0.24230476996581399</v>
      </c>
      <c r="BH792" s="17">
        <v>0.28014371598295401</v>
      </c>
      <c r="BI792" s="17">
        <v>0.258500670163403</v>
      </c>
      <c r="BJ792" s="17">
        <v>0.13837471825313</v>
      </c>
      <c r="BK792" s="17">
        <v>0.229387253453814</v>
      </c>
      <c r="BL792" s="17">
        <v>0.14450134359372599</v>
      </c>
      <c r="BM792" s="17"/>
      <c r="BN792" s="17">
        <v>0.29304206912897601</v>
      </c>
      <c r="BO792" s="17">
        <v>0.23188261202176899</v>
      </c>
      <c r="BP792" s="17"/>
      <c r="BQ792" s="17">
        <v>0.19602411261292299</v>
      </c>
      <c r="BR792" s="17">
        <v>0.22765001662790499</v>
      </c>
      <c r="BS792" s="17"/>
      <c r="BT792" s="17">
        <v>0.120665715400322</v>
      </c>
      <c r="BU792" s="17"/>
      <c r="BV792" s="17">
        <v>0.28609328070770201</v>
      </c>
      <c r="BW792" s="17">
        <v>0.166741038476657</v>
      </c>
      <c r="BX792" s="17">
        <v>0.30340133118146101</v>
      </c>
      <c r="BY792" s="17"/>
      <c r="BZ792" s="17">
        <v>0.149447398983446</v>
      </c>
      <c r="CA792" s="17">
        <v>0.175383074684792</v>
      </c>
      <c r="CB792" s="17">
        <v>0.227223674171844</v>
      </c>
      <c r="CC792" s="17">
        <v>0.26700738910687</v>
      </c>
      <c r="CD792" s="17">
        <v>0.354012739532306</v>
      </c>
      <c r="CE792" s="17">
        <v>0.31900895638765397</v>
      </c>
      <c r="CF792" s="17">
        <v>0.29674263928716799</v>
      </c>
      <c r="CG792" s="17"/>
      <c r="CH792" s="17">
        <v>0.21947962666756901</v>
      </c>
      <c r="CI792" s="17">
        <v>0.37849204129732</v>
      </c>
      <c r="CJ792" s="17">
        <v>0.23030503134070901</v>
      </c>
      <c r="CK792" s="17">
        <v>0.15490434465421399</v>
      </c>
      <c r="CL792" s="17">
        <v>0.174317202672119</v>
      </c>
    </row>
    <row r="793" spans="2:90" x14ac:dyDescent="0.3">
      <c r="B793" t="s">
        <v>202</v>
      </c>
      <c r="C793" s="17">
        <v>1.0590834678320799E-2</v>
      </c>
      <c r="D793" s="17">
        <v>8.6767469497734898E-3</v>
      </c>
      <c r="E793" s="17">
        <v>1.25454310424256E-2</v>
      </c>
      <c r="F793" s="17"/>
      <c r="G793" s="17">
        <v>3.5105911055374E-3</v>
      </c>
      <c r="H793" s="17">
        <v>5.9290845806141404E-3</v>
      </c>
      <c r="I793" s="17">
        <v>1.71081497905992E-2</v>
      </c>
      <c r="J793" s="17">
        <v>1.36650743786784E-2</v>
      </c>
      <c r="K793" s="17">
        <v>2.3617058586274001E-2</v>
      </c>
      <c r="L793" s="17">
        <v>2.5330321390693899E-3</v>
      </c>
      <c r="M793" s="17"/>
      <c r="N793" s="17">
        <v>1.9046987364287999E-3</v>
      </c>
      <c r="O793" s="17">
        <v>1.2248164587511001E-2</v>
      </c>
      <c r="P793" s="17">
        <v>1.2804912531897999E-2</v>
      </c>
      <c r="Q793" s="17">
        <v>1.45325993253708E-2</v>
      </c>
      <c r="R793" s="17"/>
      <c r="S793" s="17">
        <v>3.7598009004010998E-3</v>
      </c>
      <c r="T793" s="17">
        <v>7.7539796837572299E-3</v>
      </c>
      <c r="U793" s="17">
        <v>1.21699897007135E-2</v>
      </c>
      <c r="V793" s="17">
        <v>1.07538462610059E-2</v>
      </c>
      <c r="W793" s="17">
        <v>6.5526227619075398E-3</v>
      </c>
      <c r="X793" s="17">
        <v>1.1271755787324899E-2</v>
      </c>
      <c r="Y793" s="17">
        <v>2.3495014542358701E-2</v>
      </c>
      <c r="Z793" s="17">
        <v>3.2315033816937601E-2</v>
      </c>
      <c r="AA793" s="17">
        <v>4.6457014587939797E-3</v>
      </c>
      <c r="AB793" s="17">
        <v>1.64228262681855E-2</v>
      </c>
      <c r="AC793" s="17">
        <v>0</v>
      </c>
      <c r="AD793" s="17">
        <v>1.6278114914823599E-2</v>
      </c>
      <c r="AE793" s="17"/>
      <c r="AF793" s="17">
        <v>1.14335881114543E-2</v>
      </c>
      <c r="AG793" s="17">
        <v>7.9729072541146109E-3</v>
      </c>
      <c r="AH793" s="17">
        <v>2.0176701231399901E-2</v>
      </c>
      <c r="AI793" s="17"/>
      <c r="AJ793" s="17">
        <v>9.1521937645196103E-3</v>
      </c>
      <c r="AK793" s="17">
        <v>5.68146348872277E-3</v>
      </c>
      <c r="AL793" s="17">
        <v>5.8249763602200603E-3</v>
      </c>
      <c r="AM793" s="17">
        <v>7.9203958985926207E-3</v>
      </c>
      <c r="AN793" s="17">
        <v>0</v>
      </c>
      <c r="AO793" s="17"/>
      <c r="AP793" s="17">
        <v>3.9466027648960697E-3</v>
      </c>
      <c r="AQ793" s="17">
        <v>1.69069977217788E-2</v>
      </c>
      <c r="AR793" s="17">
        <v>1.71759336528499E-2</v>
      </c>
      <c r="AS793" s="17">
        <v>6.2616427459140202E-3</v>
      </c>
      <c r="AT793" s="17">
        <v>6.6597666282872904E-3</v>
      </c>
      <c r="AU793" s="17">
        <v>1.69113742940111E-2</v>
      </c>
      <c r="AV793" s="17"/>
      <c r="AW793" s="17">
        <v>0</v>
      </c>
      <c r="AX793" s="17">
        <v>3.4577414640383802E-2</v>
      </c>
      <c r="AY793" s="17">
        <v>2.0727596131385501E-2</v>
      </c>
      <c r="AZ793" s="17">
        <v>1.6995110409226102E-2</v>
      </c>
      <c r="BA793" s="17">
        <v>2.0313272191968199E-2</v>
      </c>
      <c r="BB793" s="17">
        <v>0</v>
      </c>
      <c r="BC793" s="17">
        <v>4.9115743575347103E-3</v>
      </c>
      <c r="BD793" s="17">
        <v>6.5415808089352703E-3</v>
      </c>
      <c r="BE793" s="17">
        <v>0</v>
      </c>
      <c r="BF793" s="17">
        <v>0</v>
      </c>
      <c r="BG793" s="17">
        <v>6.75674589480201E-3</v>
      </c>
      <c r="BH793" s="17">
        <v>1.04678008434867E-2</v>
      </c>
      <c r="BI793" s="17">
        <v>0</v>
      </c>
      <c r="BJ793" s="17">
        <v>1.52891783380738E-2</v>
      </c>
      <c r="BK793" s="17">
        <v>0</v>
      </c>
      <c r="BL793" s="17">
        <v>8.3505932078314395E-3</v>
      </c>
      <c r="BM793" s="17"/>
      <c r="BN793" s="17">
        <v>1.2419466715795999E-2</v>
      </c>
      <c r="BO793" s="17">
        <v>8.2179467757225698E-3</v>
      </c>
      <c r="BP793" s="17"/>
      <c r="BQ793" s="17">
        <v>2.3927477997688399E-3</v>
      </c>
      <c r="BR793" s="17">
        <v>5.3488124954105699E-3</v>
      </c>
      <c r="BS793" s="17"/>
      <c r="BT793" s="17">
        <v>0</v>
      </c>
      <c r="BU793" s="17"/>
      <c r="BV793" s="17">
        <v>1.39244968012404E-2</v>
      </c>
      <c r="BW793" s="17">
        <v>9.8820888425699693E-3</v>
      </c>
      <c r="BX793" s="17">
        <v>9.3902118185616393E-3</v>
      </c>
      <c r="BY793" s="17"/>
      <c r="BZ793" s="17">
        <v>0</v>
      </c>
      <c r="CA793" s="17">
        <v>1.33423733258544E-2</v>
      </c>
      <c r="CB793" s="17">
        <v>1.52492923827541E-2</v>
      </c>
      <c r="CC793" s="17">
        <v>3.2718561197829501E-3</v>
      </c>
      <c r="CD793" s="17">
        <v>0</v>
      </c>
      <c r="CE793" s="17">
        <v>0</v>
      </c>
      <c r="CF793" s="17">
        <v>0</v>
      </c>
      <c r="CG793" s="17"/>
      <c r="CH793" s="17">
        <v>4.5245375563626603E-3</v>
      </c>
      <c r="CI793" s="17">
        <v>5.2824311859614101E-3</v>
      </c>
      <c r="CJ793" s="17">
        <v>1.4816426366428199E-2</v>
      </c>
      <c r="CK793" s="17">
        <v>1.6645391563260802E-2</v>
      </c>
      <c r="CL793" s="17">
        <v>1.22493345472611E-2</v>
      </c>
    </row>
    <row r="794" spans="2:90" x14ac:dyDescent="0.3">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row>
    <row r="795" spans="2:90" x14ac:dyDescent="0.3">
      <c r="B795" s="6" t="s">
        <v>331</v>
      </c>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row>
    <row r="796" spans="2:90" x14ac:dyDescent="0.3">
      <c r="B796" s="24" t="s">
        <v>803</v>
      </c>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row>
    <row r="797" spans="2:90" x14ac:dyDescent="0.3">
      <c r="B797" t="s">
        <v>194</v>
      </c>
      <c r="C797" s="17">
        <v>2.5436031902303601E-2</v>
      </c>
      <c r="D797" s="17">
        <v>3.4061928590248897E-2</v>
      </c>
      <c r="E797" s="17">
        <v>1.77840666426256E-2</v>
      </c>
      <c r="F797" s="17"/>
      <c r="G797" s="17">
        <v>0.140907504201327</v>
      </c>
      <c r="H797" s="17">
        <v>4.2434122621937902E-2</v>
      </c>
      <c r="I797" s="17">
        <v>3.1686297892577001E-2</v>
      </c>
      <c r="J797" s="17">
        <v>2.4487031662127099E-2</v>
      </c>
      <c r="K797" s="17">
        <v>0</v>
      </c>
      <c r="L797" s="17">
        <v>3.3570037200368898E-3</v>
      </c>
      <c r="M797" s="17"/>
      <c r="N797" s="17">
        <v>2.4655744058207099E-2</v>
      </c>
      <c r="O797" s="17">
        <v>3.4222750871251699E-2</v>
      </c>
      <c r="P797" s="17">
        <v>2.7264949467631101E-2</v>
      </c>
      <c r="Q797" s="17">
        <v>1.67117806219115E-2</v>
      </c>
      <c r="R797" s="17"/>
      <c r="S797" s="17">
        <v>6.3571408627478801E-2</v>
      </c>
      <c r="T797" s="17">
        <v>1.7821829957729698E-2</v>
      </c>
      <c r="U797" s="17">
        <v>9.2256129787380101E-3</v>
      </c>
      <c r="V797" s="17">
        <v>2.5310664186909401E-2</v>
      </c>
      <c r="W797" s="17">
        <v>1.31084928914687E-2</v>
      </c>
      <c r="X797" s="17">
        <v>9.3376359365492396E-3</v>
      </c>
      <c r="Y797" s="17">
        <v>0</v>
      </c>
      <c r="Z797" s="17">
        <v>1.8805022821485499E-2</v>
      </c>
      <c r="AA797" s="17">
        <v>4.1791516057032498E-2</v>
      </c>
      <c r="AB797" s="17">
        <v>1.0068318678713901E-2</v>
      </c>
      <c r="AC797" s="17">
        <v>6.8811242249330898E-2</v>
      </c>
      <c r="AD797" s="17">
        <v>0</v>
      </c>
      <c r="AE797" s="17"/>
      <c r="AF797" s="17">
        <v>1.84839773813451E-2</v>
      </c>
      <c r="AG797" s="17">
        <v>3.00586678171182E-2</v>
      </c>
      <c r="AH797" s="17">
        <v>2.1600562276342401E-2</v>
      </c>
      <c r="AI797" s="17"/>
      <c r="AJ797" s="17">
        <v>2.27724011073192E-2</v>
      </c>
      <c r="AK797" s="17">
        <v>2.3273093719314901E-2</v>
      </c>
      <c r="AL797" s="17">
        <v>2.38610945811372E-2</v>
      </c>
      <c r="AM797" s="17">
        <v>4.3557151969039302E-2</v>
      </c>
      <c r="AN797" s="17">
        <v>0</v>
      </c>
      <c r="AO797" s="17"/>
      <c r="AP797" s="17">
        <v>4.09798129712029E-2</v>
      </c>
      <c r="AQ797" s="17">
        <v>1.85722533968453E-2</v>
      </c>
      <c r="AR797" s="17">
        <v>2.42524511066207E-2</v>
      </c>
      <c r="AS797" s="17">
        <v>2.3741908605198699E-2</v>
      </c>
      <c r="AT797" s="17">
        <v>0</v>
      </c>
      <c r="AU797" s="17">
        <v>0</v>
      </c>
      <c r="AV797" s="17"/>
      <c r="AW797" s="17">
        <v>0</v>
      </c>
      <c r="AX797" s="17">
        <v>9.4213639884582007E-2</v>
      </c>
      <c r="AY797" s="17">
        <v>1.7564247306281301E-2</v>
      </c>
      <c r="AZ797" s="17">
        <v>3.3858185355113403E-2</v>
      </c>
      <c r="BA797" s="17">
        <v>2.5682672198669099E-2</v>
      </c>
      <c r="BB797" s="17">
        <v>2.8262830510954001E-2</v>
      </c>
      <c r="BC797" s="17">
        <v>8.9635082632160204E-3</v>
      </c>
      <c r="BD797" s="17">
        <v>0</v>
      </c>
      <c r="BE797" s="17">
        <v>1.18719813747423E-2</v>
      </c>
      <c r="BF797" s="17">
        <v>4.50936166106682E-2</v>
      </c>
      <c r="BG797" s="17">
        <v>3.1077263811113E-2</v>
      </c>
      <c r="BH797" s="17">
        <v>1.5880419689291599E-2</v>
      </c>
      <c r="BI797" s="17">
        <v>2.1273495637420099E-2</v>
      </c>
      <c r="BJ797" s="17">
        <v>2.2910476279195201E-2</v>
      </c>
      <c r="BK797" s="17">
        <v>0</v>
      </c>
      <c r="BL797" s="17">
        <v>5.6547729213868303E-2</v>
      </c>
      <c r="BM797" s="17"/>
      <c r="BN797" s="17">
        <v>2.5535731684661299E-2</v>
      </c>
      <c r="BO797" s="17" t="s">
        <v>234</v>
      </c>
      <c r="BP797" s="17"/>
      <c r="BQ797" s="17">
        <v>3.1856427138901897E-2</v>
      </c>
      <c r="BR797" s="17">
        <v>8.4598220617010007E-3</v>
      </c>
      <c r="BS797" s="17"/>
      <c r="BT797" s="17">
        <v>2.8592295096259001E-2</v>
      </c>
      <c r="BU797" s="17"/>
      <c r="BV797" s="17">
        <v>2.0668331020516999E-2</v>
      </c>
      <c r="BW797" s="17">
        <v>3.9524325483558297E-2</v>
      </c>
      <c r="BX797" s="17">
        <v>2.07041154822773E-2</v>
      </c>
      <c r="BY797" s="17"/>
      <c r="BZ797" s="17">
        <v>9.5860865075604706E-2</v>
      </c>
      <c r="CA797" s="17">
        <v>3.1328972686752499E-2</v>
      </c>
      <c r="CB797" s="17">
        <v>2.4383594334264399E-2</v>
      </c>
      <c r="CC797" s="17">
        <v>1.31940183849741E-2</v>
      </c>
      <c r="CD797" s="17">
        <v>1.2818889134306601E-2</v>
      </c>
      <c r="CE797" s="17">
        <v>2.7121278526675199E-2</v>
      </c>
      <c r="CF797" s="17">
        <v>1.2002860198793401E-2</v>
      </c>
      <c r="CG797" s="17"/>
      <c r="CH797" s="17">
        <v>5.4065574380889499E-2</v>
      </c>
      <c r="CI797" s="17">
        <v>6.8372089577932397E-3</v>
      </c>
      <c r="CJ797" s="17">
        <v>1.9355406825907601E-2</v>
      </c>
      <c r="CK797" s="17">
        <v>4.72809077916716E-2</v>
      </c>
      <c r="CL797" s="17">
        <v>0.14116882393267499</v>
      </c>
    </row>
    <row r="798" spans="2:90" x14ac:dyDescent="0.3">
      <c r="B798" t="s">
        <v>195</v>
      </c>
      <c r="C798" s="17">
        <v>2.93814274436845E-2</v>
      </c>
      <c r="D798" s="17">
        <v>3.81921204608947E-2</v>
      </c>
      <c r="E798" s="17">
        <v>2.1570901088776899E-2</v>
      </c>
      <c r="F798" s="17"/>
      <c r="G798" s="17">
        <v>8.6212853626411998E-2</v>
      </c>
      <c r="H798" s="17">
        <v>7.6451466191729794E-2</v>
      </c>
      <c r="I798" s="17">
        <v>4.3725664721751399E-2</v>
      </c>
      <c r="J798" s="17">
        <v>1.48139912726627E-2</v>
      </c>
      <c r="K798" s="17">
        <v>5.2889298206031197E-3</v>
      </c>
      <c r="L798" s="17">
        <v>2.92100562186755E-3</v>
      </c>
      <c r="M798" s="17"/>
      <c r="N798" s="17">
        <v>3.7866411720092898E-2</v>
      </c>
      <c r="O798" s="17">
        <v>2.2339109421382199E-2</v>
      </c>
      <c r="P798" s="17">
        <v>2.04002781687882E-2</v>
      </c>
      <c r="Q798" s="17">
        <v>3.4476958906621599E-2</v>
      </c>
      <c r="R798" s="17"/>
      <c r="S798" s="17">
        <v>5.7229669499659297E-2</v>
      </c>
      <c r="T798" s="17">
        <v>2.38267012475059E-2</v>
      </c>
      <c r="U798" s="17">
        <v>0</v>
      </c>
      <c r="V798" s="17">
        <v>1.85915959240435E-2</v>
      </c>
      <c r="W798" s="17">
        <v>2.20765433593734E-2</v>
      </c>
      <c r="X798" s="17">
        <v>7.7931216897818595E-2</v>
      </c>
      <c r="Y798" s="17">
        <v>1.09038967141529E-2</v>
      </c>
      <c r="Z798" s="17">
        <v>1.75957873740153E-2</v>
      </c>
      <c r="AA798" s="17">
        <v>3.9821449601369102E-2</v>
      </c>
      <c r="AB798" s="17">
        <v>2.9443975075915899E-2</v>
      </c>
      <c r="AC798" s="17">
        <v>0</v>
      </c>
      <c r="AD798" s="17">
        <v>0</v>
      </c>
      <c r="AE798" s="17"/>
      <c r="AF798" s="17">
        <v>2.6891401794014402E-2</v>
      </c>
      <c r="AG798" s="17">
        <v>3.7947542038223502E-2</v>
      </c>
      <c r="AH798" s="17">
        <v>1.8709633055663099E-2</v>
      </c>
      <c r="AI798" s="17"/>
      <c r="AJ798" s="17">
        <v>2.4625686709497399E-2</v>
      </c>
      <c r="AK798" s="17">
        <v>3.6695007492386099E-2</v>
      </c>
      <c r="AL798" s="17">
        <v>2.1511385962117598E-2</v>
      </c>
      <c r="AM798" s="17">
        <v>1.9022118148497101E-2</v>
      </c>
      <c r="AN798" s="17">
        <v>8.9239106883814603E-2</v>
      </c>
      <c r="AO798" s="17"/>
      <c r="AP798" s="17">
        <v>3.9152014327324403E-2</v>
      </c>
      <c r="AQ798" s="17">
        <v>3.2774620494327701E-2</v>
      </c>
      <c r="AR798" s="17">
        <v>3.0217253561075401E-2</v>
      </c>
      <c r="AS798" s="17">
        <v>2.0612099452033201E-2</v>
      </c>
      <c r="AT798" s="17">
        <v>8.1748984219460502E-2</v>
      </c>
      <c r="AU798" s="17">
        <v>1.05647303469798E-2</v>
      </c>
      <c r="AV798" s="17"/>
      <c r="AW798" s="17">
        <v>0</v>
      </c>
      <c r="AX798" s="17">
        <v>0</v>
      </c>
      <c r="AY798" s="17">
        <v>4.8814680069974997E-2</v>
      </c>
      <c r="AZ798" s="17">
        <v>0</v>
      </c>
      <c r="BA798" s="17">
        <v>3.0899371367196799E-2</v>
      </c>
      <c r="BB798" s="17">
        <v>7.5094742764080097E-3</v>
      </c>
      <c r="BC798" s="17">
        <v>3.04176939638473E-2</v>
      </c>
      <c r="BD798" s="17">
        <v>2.0097801523464898E-2</v>
      </c>
      <c r="BE798" s="17">
        <v>7.8569602414072598E-2</v>
      </c>
      <c r="BF798" s="17">
        <v>3.0295653326879699E-2</v>
      </c>
      <c r="BG798" s="17">
        <v>3.4165810275859999E-2</v>
      </c>
      <c r="BH798" s="17">
        <v>3.1529388147981702E-2</v>
      </c>
      <c r="BI798" s="17">
        <v>0</v>
      </c>
      <c r="BJ798" s="17">
        <v>7.8466989170793297E-2</v>
      </c>
      <c r="BK798" s="17">
        <v>0</v>
      </c>
      <c r="BL798" s="17">
        <v>5.1166978037458698E-2</v>
      </c>
      <c r="BM798" s="17"/>
      <c r="BN798" s="17">
        <v>2.9496591708800299E-2</v>
      </c>
      <c r="BO798" s="17" t="s">
        <v>234</v>
      </c>
      <c r="BP798" s="17"/>
      <c r="BQ798" s="17">
        <v>4.2778206676934501E-2</v>
      </c>
      <c r="BR798" s="17">
        <v>3.2878779730982598E-2</v>
      </c>
      <c r="BS798" s="17"/>
      <c r="BT798" s="17">
        <v>3.8735285899698997E-2</v>
      </c>
      <c r="BU798" s="17"/>
      <c r="BV798" s="17">
        <v>4.2874295888868798E-2</v>
      </c>
      <c r="BW798" s="17">
        <v>5.34995764957562E-2</v>
      </c>
      <c r="BX798" s="17">
        <v>1.5681240457039398E-2</v>
      </c>
      <c r="BY798" s="17"/>
      <c r="BZ798" s="17">
        <v>5.2611120491169401E-2</v>
      </c>
      <c r="CA798" s="17">
        <v>1.9635410454848401E-2</v>
      </c>
      <c r="CB798" s="17">
        <v>2.7611139030423601E-2</v>
      </c>
      <c r="CC798" s="17">
        <v>2.5809264915743702E-2</v>
      </c>
      <c r="CD798" s="17">
        <v>2.2203673679665501E-2</v>
      </c>
      <c r="CE798" s="17">
        <v>4.3319015681176402E-2</v>
      </c>
      <c r="CF798" s="17">
        <v>3.4597606453217099E-2</v>
      </c>
      <c r="CG798" s="17"/>
      <c r="CH798" s="17">
        <v>0.112237381583115</v>
      </c>
      <c r="CI798" s="17">
        <v>1.3238868948022601E-2</v>
      </c>
      <c r="CJ798" s="17">
        <v>1.7791003063825601E-2</v>
      </c>
      <c r="CK798" s="17">
        <v>2.76279271011695E-2</v>
      </c>
      <c r="CL798" s="17">
        <v>8.61917928033549E-2</v>
      </c>
    </row>
    <row r="799" spans="2:90" x14ac:dyDescent="0.3">
      <c r="B799" t="s">
        <v>196</v>
      </c>
      <c r="C799" s="17">
        <v>4.1593601070364201E-2</v>
      </c>
      <c r="D799" s="17">
        <v>4.8069380775668497E-2</v>
      </c>
      <c r="E799" s="17">
        <v>3.5884517998469798E-2</v>
      </c>
      <c r="F799" s="17"/>
      <c r="G799" s="17">
        <v>0.16566779083703201</v>
      </c>
      <c r="H799" s="17">
        <v>8.9411900175357703E-2</v>
      </c>
      <c r="I799" s="17">
        <v>6.7248804995544698E-2</v>
      </c>
      <c r="J799" s="17">
        <v>1.3939003019672099E-2</v>
      </c>
      <c r="K799" s="17">
        <v>2.0913472705575101E-2</v>
      </c>
      <c r="L799" s="17">
        <v>0</v>
      </c>
      <c r="M799" s="17"/>
      <c r="N799" s="17">
        <v>5.4739240271124201E-2</v>
      </c>
      <c r="O799" s="17">
        <v>3.91973344151922E-2</v>
      </c>
      <c r="P799" s="17">
        <v>3.2972695088717599E-2</v>
      </c>
      <c r="Q799" s="17">
        <v>3.64376601956427E-2</v>
      </c>
      <c r="R799" s="17"/>
      <c r="S799" s="17">
        <v>9.0471541116542806E-2</v>
      </c>
      <c r="T799" s="17">
        <v>4.03586961684173E-2</v>
      </c>
      <c r="U799" s="17">
        <v>0</v>
      </c>
      <c r="V799" s="17">
        <v>3.8691687689755998E-2</v>
      </c>
      <c r="W799" s="17">
        <v>3.2043509234884901E-2</v>
      </c>
      <c r="X799" s="17">
        <v>3.1204699091797398E-2</v>
      </c>
      <c r="Y799" s="17">
        <v>2.9059589115347E-2</v>
      </c>
      <c r="Z799" s="17">
        <v>2.0048431020962602E-2</v>
      </c>
      <c r="AA799" s="17">
        <v>4.4967187210011E-2</v>
      </c>
      <c r="AB799" s="17">
        <v>7.0407313970336394E-2</v>
      </c>
      <c r="AC799" s="17">
        <v>1.4962348409678999E-2</v>
      </c>
      <c r="AD799" s="17">
        <v>3.1344153201989702E-2</v>
      </c>
      <c r="AE799" s="17"/>
      <c r="AF799" s="17">
        <v>3.64953788529487E-2</v>
      </c>
      <c r="AG799" s="17">
        <v>4.37895249374044E-2</v>
      </c>
      <c r="AH799" s="17">
        <v>4.4136426108668997E-2</v>
      </c>
      <c r="AI799" s="17"/>
      <c r="AJ799" s="17">
        <v>4.5127516923065998E-2</v>
      </c>
      <c r="AK799" s="17">
        <v>4.8989057581494501E-2</v>
      </c>
      <c r="AL799" s="17">
        <v>9.7506488138269596E-3</v>
      </c>
      <c r="AM799" s="17">
        <v>4.0044620641243901E-2</v>
      </c>
      <c r="AN799" s="17">
        <v>6.98085280934332E-2</v>
      </c>
      <c r="AO799" s="17"/>
      <c r="AP799" s="17">
        <v>4.4114456734998198E-2</v>
      </c>
      <c r="AQ799" s="17">
        <v>5.2396115924880901E-2</v>
      </c>
      <c r="AR799" s="17">
        <v>1.9788972123369698E-2</v>
      </c>
      <c r="AS799" s="17">
        <v>5.09086610433876E-2</v>
      </c>
      <c r="AT799" s="17">
        <v>8.3142340230522499E-2</v>
      </c>
      <c r="AU799" s="17">
        <v>9.1599505773202108E-3</v>
      </c>
      <c r="AV799" s="17"/>
      <c r="AW799" s="17">
        <v>0.41626431683480403</v>
      </c>
      <c r="AX799" s="17">
        <v>2.5293912430881499E-2</v>
      </c>
      <c r="AY799" s="17">
        <v>4.7067569083135703E-2</v>
      </c>
      <c r="AZ799" s="17">
        <v>3.6371174506063503E-2</v>
      </c>
      <c r="BA799" s="17">
        <v>4.3673894400090299E-2</v>
      </c>
      <c r="BB799" s="17">
        <v>1.7142106217246701E-2</v>
      </c>
      <c r="BC799" s="17">
        <v>5.91965024872372E-2</v>
      </c>
      <c r="BD799" s="17">
        <v>2.06232660806485E-2</v>
      </c>
      <c r="BE799" s="17">
        <v>3.8680199789287002E-2</v>
      </c>
      <c r="BF799" s="17">
        <v>4.4745596391415003E-2</v>
      </c>
      <c r="BG799" s="17">
        <v>4.2761014124377099E-2</v>
      </c>
      <c r="BH799" s="17">
        <v>5.7364927419378098E-2</v>
      </c>
      <c r="BI799" s="17">
        <v>3.7568447030570801E-2</v>
      </c>
      <c r="BJ799" s="17">
        <v>4.5982152832614198E-2</v>
      </c>
      <c r="BK799" s="17">
        <v>2.4285523235407801E-2</v>
      </c>
      <c r="BL799" s="17">
        <v>5.8806371695212502E-2</v>
      </c>
      <c r="BM799" s="17"/>
      <c r="BN799" s="17">
        <v>4.17566325129302E-2</v>
      </c>
      <c r="BO799" s="17" t="s">
        <v>234</v>
      </c>
      <c r="BP799" s="17"/>
      <c r="BQ799" s="17">
        <v>4.8200261980732698E-2</v>
      </c>
      <c r="BR799" s="17">
        <v>6.7263018839986199E-2</v>
      </c>
      <c r="BS799" s="17"/>
      <c r="BT799" s="17">
        <v>5.0074563928139498E-2</v>
      </c>
      <c r="BU799" s="17"/>
      <c r="BV799" s="17">
        <v>5.50970342328478E-2</v>
      </c>
      <c r="BW799" s="17">
        <v>4.55589790805895E-2</v>
      </c>
      <c r="BX799" s="17">
        <v>3.6911624330758903E-2</v>
      </c>
      <c r="BY799" s="17"/>
      <c r="BZ799" s="17">
        <v>7.2561019519914602E-2</v>
      </c>
      <c r="CA799" s="17">
        <v>3.5770098642923603E-2</v>
      </c>
      <c r="CB799" s="17">
        <v>4.3556097923569202E-2</v>
      </c>
      <c r="CC799" s="17">
        <v>8.6454805968471701E-2</v>
      </c>
      <c r="CD799" s="17">
        <v>2.8388864230262701E-2</v>
      </c>
      <c r="CE799" s="17">
        <v>2.7305018764084199E-2</v>
      </c>
      <c r="CF799" s="17">
        <v>3.7804062352542203E-2</v>
      </c>
      <c r="CG799" s="17"/>
      <c r="CH799" s="17">
        <v>4.6252869804823502E-2</v>
      </c>
      <c r="CI799" s="17">
        <v>4.2319369925289202E-2</v>
      </c>
      <c r="CJ799" s="17">
        <v>3.8636949008794101E-2</v>
      </c>
      <c r="CK799" s="17">
        <v>4.5468790004046598E-2</v>
      </c>
      <c r="CL799" s="17">
        <v>3.3340070997280799E-2</v>
      </c>
    </row>
    <row r="800" spans="2:90" x14ac:dyDescent="0.3">
      <c r="B800" t="s">
        <v>197</v>
      </c>
      <c r="C800" s="17">
        <v>6.1974640931169001E-2</v>
      </c>
      <c r="D800" s="17">
        <v>6.2200649254367503E-2</v>
      </c>
      <c r="E800" s="17">
        <v>6.1870973273707303E-2</v>
      </c>
      <c r="F800" s="17"/>
      <c r="G800" s="17">
        <v>5.8719103689619197E-2</v>
      </c>
      <c r="H800" s="17">
        <v>0.16320020212866401</v>
      </c>
      <c r="I800" s="17">
        <v>0.12287018319243399</v>
      </c>
      <c r="J800" s="17">
        <v>3.82655785044589E-2</v>
      </c>
      <c r="K800" s="17">
        <v>1.1187596441307001E-2</v>
      </c>
      <c r="L800" s="17">
        <v>4.0300531694616596E-3</v>
      </c>
      <c r="M800" s="17"/>
      <c r="N800" s="17">
        <v>0.105122585465264</v>
      </c>
      <c r="O800" s="17">
        <v>5.0294258769672903E-2</v>
      </c>
      <c r="P800" s="17">
        <v>4.6026366120919003E-2</v>
      </c>
      <c r="Q800" s="17">
        <v>3.55894697658116E-2</v>
      </c>
      <c r="R800" s="17"/>
      <c r="S800" s="17">
        <v>0.10380691549301101</v>
      </c>
      <c r="T800" s="17">
        <v>3.6668645148315998E-2</v>
      </c>
      <c r="U800" s="17">
        <v>5.0208748019922401E-2</v>
      </c>
      <c r="V800" s="17">
        <v>5.61415183822465E-2</v>
      </c>
      <c r="W800" s="17">
        <v>2.9523564515225299E-2</v>
      </c>
      <c r="X800" s="17">
        <v>0.10187978302735801</v>
      </c>
      <c r="Y800" s="17">
        <v>3.8645767231659099E-2</v>
      </c>
      <c r="Z800" s="17">
        <v>5.1337222855371401E-2</v>
      </c>
      <c r="AA800" s="17">
        <v>8.2775785699464893E-2</v>
      </c>
      <c r="AB800" s="17">
        <v>4.7051603583654497E-2</v>
      </c>
      <c r="AC800" s="17">
        <v>4.8832620690482997E-2</v>
      </c>
      <c r="AD800" s="17">
        <v>6.9068787877697005E-2</v>
      </c>
      <c r="AE800" s="17"/>
      <c r="AF800" s="17">
        <v>5.1722664455061899E-2</v>
      </c>
      <c r="AG800" s="17">
        <v>6.4286561498896999E-2</v>
      </c>
      <c r="AH800" s="17">
        <v>8.8766316417567007E-2</v>
      </c>
      <c r="AI800" s="17"/>
      <c r="AJ800" s="17">
        <v>5.61586551891987E-2</v>
      </c>
      <c r="AK800" s="17">
        <v>7.38769357161701E-2</v>
      </c>
      <c r="AL800" s="17">
        <v>5.4998719540523398E-2</v>
      </c>
      <c r="AM800" s="17">
        <v>9.1650360716101303E-2</v>
      </c>
      <c r="AN800" s="17">
        <v>4.4165028070248503E-2</v>
      </c>
      <c r="AO800" s="17"/>
      <c r="AP800" s="17">
        <v>8.3432910118040896E-2</v>
      </c>
      <c r="AQ800" s="17">
        <v>6.8918129065192804E-2</v>
      </c>
      <c r="AR800" s="17">
        <v>5.2098594892278999E-2</v>
      </c>
      <c r="AS800" s="17">
        <v>6.7865563581347002E-2</v>
      </c>
      <c r="AT800" s="17">
        <v>6.0774396887198198E-2</v>
      </c>
      <c r="AU800" s="17">
        <v>1.8740590060732799E-2</v>
      </c>
      <c r="AV800" s="17"/>
      <c r="AW800" s="17">
        <v>0</v>
      </c>
      <c r="AX800" s="17">
        <v>9.3617012619062495E-2</v>
      </c>
      <c r="AY800" s="17">
        <v>4.4507915063850302E-2</v>
      </c>
      <c r="AZ800" s="17">
        <v>6.5839463764457706E-2</v>
      </c>
      <c r="BA800" s="17">
        <v>1.53924712358367E-2</v>
      </c>
      <c r="BB800" s="17">
        <v>6.0206346459701E-2</v>
      </c>
      <c r="BC800" s="17">
        <v>6.3327192086963496E-2</v>
      </c>
      <c r="BD800" s="17">
        <v>3.9892770809493001E-2</v>
      </c>
      <c r="BE800" s="17">
        <v>4.50360512369615E-2</v>
      </c>
      <c r="BF800" s="17">
        <v>3.04552696002123E-2</v>
      </c>
      <c r="BG800" s="17">
        <v>7.9746628199120595E-2</v>
      </c>
      <c r="BH800" s="17">
        <v>8.8944894143498404E-2</v>
      </c>
      <c r="BI800" s="17">
        <v>8.8160937681506402E-2</v>
      </c>
      <c r="BJ800" s="17">
        <v>0</v>
      </c>
      <c r="BK800" s="17">
        <v>0.11311288549404799</v>
      </c>
      <c r="BL800" s="17">
        <v>0.14654823805019301</v>
      </c>
      <c r="BM800" s="17"/>
      <c r="BN800" s="17">
        <v>6.2217558467845498E-2</v>
      </c>
      <c r="BO800" s="17" t="s">
        <v>234</v>
      </c>
      <c r="BP800" s="17"/>
      <c r="BQ800" s="17">
        <v>8.1245727283414504E-2</v>
      </c>
      <c r="BR800" s="17">
        <v>5.1782363818185399E-2</v>
      </c>
      <c r="BS800" s="17"/>
      <c r="BT800" s="17">
        <v>0.123799584417425</v>
      </c>
      <c r="BU800" s="17"/>
      <c r="BV800" s="17">
        <v>3.7149211794169197E-2</v>
      </c>
      <c r="BW800" s="17">
        <v>9.6003326807652806E-2</v>
      </c>
      <c r="BX800" s="17">
        <v>6.3557793156690801E-2</v>
      </c>
      <c r="BY800" s="17"/>
      <c r="BZ800" s="17">
        <v>0.116954758254845</v>
      </c>
      <c r="CA800" s="17">
        <v>5.5487325399500402E-2</v>
      </c>
      <c r="CB800" s="17">
        <v>6.2624231704539401E-2</v>
      </c>
      <c r="CC800" s="17">
        <v>6.6337535581504098E-2</v>
      </c>
      <c r="CD800" s="17">
        <v>4.4877051714430197E-2</v>
      </c>
      <c r="CE800" s="17">
        <v>6.1050333216516303E-2</v>
      </c>
      <c r="CF800" s="17">
        <v>6.5869606512342499E-2</v>
      </c>
      <c r="CG800" s="17"/>
      <c r="CH800" s="17">
        <v>8.22793757514724E-2</v>
      </c>
      <c r="CI800" s="17">
        <v>6.1934639160542898E-2</v>
      </c>
      <c r="CJ800" s="17">
        <v>4.4179824524829603E-2</v>
      </c>
      <c r="CK800" s="17">
        <v>9.5057778043889804E-2</v>
      </c>
      <c r="CL800" s="17">
        <v>5.4687440510560098E-2</v>
      </c>
    </row>
    <row r="801" spans="2:90" x14ac:dyDescent="0.3">
      <c r="B801" t="s">
        <v>198</v>
      </c>
      <c r="C801" s="17">
        <v>6.5952402412779595E-2</v>
      </c>
      <c r="D801" s="17">
        <v>6.9800372719724404E-2</v>
      </c>
      <c r="E801" s="17">
        <v>6.26251353292296E-2</v>
      </c>
      <c r="F801" s="17"/>
      <c r="G801" s="17">
        <v>0.188864943929828</v>
      </c>
      <c r="H801" s="17">
        <v>0.124317908084648</v>
      </c>
      <c r="I801" s="17">
        <v>0.113974023666867</v>
      </c>
      <c r="J801" s="17">
        <v>7.0211792859638605E-2</v>
      </c>
      <c r="K801" s="17">
        <v>1.6025051459867701E-2</v>
      </c>
      <c r="L801" s="17">
        <v>0</v>
      </c>
      <c r="M801" s="17"/>
      <c r="N801" s="17">
        <v>8.4784425434400998E-2</v>
      </c>
      <c r="O801" s="17">
        <v>5.5822366505742398E-2</v>
      </c>
      <c r="P801" s="17">
        <v>7.5322760957999904E-2</v>
      </c>
      <c r="Q801" s="17">
        <v>4.1910774732356403E-2</v>
      </c>
      <c r="R801" s="17"/>
      <c r="S801" s="17">
        <v>0.12643712112776601</v>
      </c>
      <c r="T801" s="17">
        <v>7.3367387863700506E-2</v>
      </c>
      <c r="U801" s="17">
        <v>3.9711843136187398E-2</v>
      </c>
      <c r="V801" s="17">
        <v>5.3262880463307301E-2</v>
      </c>
      <c r="W801" s="17">
        <v>4.4784067839589402E-2</v>
      </c>
      <c r="X801" s="17">
        <v>4.8524005008666299E-2</v>
      </c>
      <c r="Y801" s="17">
        <v>4.05803132906239E-2</v>
      </c>
      <c r="Z801" s="17">
        <v>6.6247866336410804E-2</v>
      </c>
      <c r="AA801" s="17">
        <v>5.0450672473194E-2</v>
      </c>
      <c r="AB801" s="17">
        <v>6.7046170408511699E-2</v>
      </c>
      <c r="AC801" s="17">
        <v>9.8152852452055697E-2</v>
      </c>
      <c r="AD801" s="17">
        <v>6.6698425681365803E-2</v>
      </c>
      <c r="AE801" s="17"/>
      <c r="AF801" s="17">
        <v>4.8421551697779598E-2</v>
      </c>
      <c r="AG801" s="17">
        <v>5.51520346627455E-2</v>
      </c>
      <c r="AH801" s="17">
        <v>0.11838564489803099</v>
      </c>
      <c r="AI801" s="17"/>
      <c r="AJ801" s="17">
        <v>5.38988465001152E-2</v>
      </c>
      <c r="AK801" s="17">
        <v>8.0902020571832406E-2</v>
      </c>
      <c r="AL801" s="17">
        <v>8.1615754122320194E-2</v>
      </c>
      <c r="AM801" s="17">
        <v>5.76596218867442E-2</v>
      </c>
      <c r="AN801" s="17">
        <v>8.1094759948971404E-2</v>
      </c>
      <c r="AO801" s="17"/>
      <c r="AP801" s="17">
        <v>0.10099851555697099</v>
      </c>
      <c r="AQ801" s="17">
        <v>7.3389516515269898E-2</v>
      </c>
      <c r="AR801" s="17">
        <v>6.8345731632281997E-2</v>
      </c>
      <c r="AS801" s="17">
        <v>5.33962208922871E-2</v>
      </c>
      <c r="AT801" s="17">
        <v>5.6722747924617102E-2</v>
      </c>
      <c r="AU801" s="17">
        <v>9.3007144799156696E-3</v>
      </c>
      <c r="AV801" s="17"/>
      <c r="AW801" s="17">
        <v>0</v>
      </c>
      <c r="AX801" s="17">
        <v>7.3082335971234494E-2</v>
      </c>
      <c r="AY801" s="17">
        <v>1.6570712941550401E-2</v>
      </c>
      <c r="AZ801" s="17">
        <v>3.2712552818152399E-2</v>
      </c>
      <c r="BA801" s="17">
        <v>5.4284348401406397E-2</v>
      </c>
      <c r="BB801" s="17">
        <v>9.2642090769685603E-2</v>
      </c>
      <c r="BC801" s="17">
        <v>5.0463667091447E-2</v>
      </c>
      <c r="BD801" s="17">
        <v>8.9232012785644493E-2</v>
      </c>
      <c r="BE801" s="17">
        <v>5.0647147677729099E-2</v>
      </c>
      <c r="BF801" s="17">
        <v>7.4992463041140905E-2</v>
      </c>
      <c r="BG801" s="17">
        <v>2.86560317203358E-2</v>
      </c>
      <c r="BH801" s="17">
        <v>0.112340582422776</v>
      </c>
      <c r="BI801" s="17">
        <v>0.11099169966112001</v>
      </c>
      <c r="BJ801" s="17">
        <v>2.1808127535885999E-2</v>
      </c>
      <c r="BK801" s="17">
        <v>5.8261220996522999E-2</v>
      </c>
      <c r="BL801" s="17">
        <v>0.11822431604579001</v>
      </c>
      <c r="BM801" s="17"/>
      <c r="BN801" s="17">
        <v>6.6210911294659197E-2</v>
      </c>
      <c r="BO801" s="17" t="s">
        <v>234</v>
      </c>
      <c r="BP801" s="17"/>
      <c r="BQ801" s="17">
        <v>8.9959038306296105E-2</v>
      </c>
      <c r="BR801" s="17">
        <v>8.3909554110007403E-2</v>
      </c>
      <c r="BS801" s="17"/>
      <c r="BT801" s="17">
        <v>0.115363846777853</v>
      </c>
      <c r="BU801" s="17"/>
      <c r="BV801" s="17">
        <v>6.8008158418445597E-2</v>
      </c>
      <c r="BW801" s="17">
        <v>7.7520778234351204E-2</v>
      </c>
      <c r="BX801" s="17">
        <v>6.4067409024072097E-2</v>
      </c>
      <c r="BY801" s="17"/>
      <c r="BZ801" s="17">
        <v>7.1981487955842902E-2</v>
      </c>
      <c r="CA801" s="17">
        <v>5.0411516376551099E-2</v>
      </c>
      <c r="CB801" s="17">
        <v>8.1644633182326801E-2</v>
      </c>
      <c r="CC801" s="17">
        <v>0.10113641158874</v>
      </c>
      <c r="CD801" s="17">
        <v>4.6904239474018797E-2</v>
      </c>
      <c r="CE801" s="17">
        <v>4.9481653676516801E-2</v>
      </c>
      <c r="CF801" s="17">
        <v>9.1147156733125997E-2</v>
      </c>
      <c r="CG801" s="17"/>
      <c r="CH801" s="17">
        <v>8.1174401475454697E-2</v>
      </c>
      <c r="CI801" s="17">
        <v>6.1011753093446301E-2</v>
      </c>
      <c r="CJ801" s="17">
        <v>7.5158092871509305E-2</v>
      </c>
      <c r="CK801" s="17">
        <v>5.2374998193889702E-2</v>
      </c>
      <c r="CL801" s="17">
        <v>2.9880808812098002E-2</v>
      </c>
    </row>
    <row r="802" spans="2:90" x14ac:dyDescent="0.3">
      <c r="B802" t="s">
        <v>199</v>
      </c>
      <c r="C802" s="17">
        <v>6.3225362352524003E-2</v>
      </c>
      <c r="D802" s="17">
        <v>8.2107020155970503E-2</v>
      </c>
      <c r="E802" s="17">
        <v>4.4908234890107403E-2</v>
      </c>
      <c r="F802" s="17"/>
      <c r="G802" s="17">
        <v>0.133869271181288</v>
      </c>
      <c r="H802" s="17">
        <v>0.14805397100376</v>
      </c>
      <c r="I802" s="17">
        <v>0.102999625900945</v>
      </c>
      <c r="J802" s="17">
        <v>5.1765858897574998E-2</v>
      </c>
      <c r="K802" s="17">
        <v>1.9601811946243199E-2</v>
      </c>
      <c r="L802" s="17">
        <v>3.3570037200368898E-3</v>
      </c>
      <c r="M802" s="17"/>
      <c r="N802" s="17">
        <v>8.8064897943610193E-2</v>
      </c>
      <c r="O802" s="17">
        <v>7.0286464165020296E-2</v>
      </c>
      <c r="P802" s="17">
        <v>4.6293392854029003E-2</v>
      </c>
      <c r="Q802" s="17">
        <v>4.38811655090297E-2</v>
      </c>
      <c r="R802" s="17"/>
      <c r="S802" s="17">
        <v>7.0364271979445003E-2</v>
      </c>
      <c r="T802" s="17">
        <v>6.1984439966514503E-2</v>
      </c>
      <c r="U802" s="17">
        <v>1.9440756031339299E-2</v>
      </c>
      <c r="V802" s="17">
        <v>6.2108995987090902E-2</v>
      </c>
      <c r="W802" s="17">
        <v>8.5939324062753397E-2</v>
      </c>
      <c r="X802" s="17">
        <v>6.9658909696372895E-2</v>
      </c>
      <c r="Y802" s="17">
        <v>2.0136841458040199E-2</v>
      </c>
      <c r="Z802" s="17">
        <v>8.6476399440394799E-2</v>
      </c>
      <c r="AA802" s="17">
        <v>7.3971979891928705E-2</v>
      </c>
      <c r="AB802" s="17">
        <v>4.9263169061506698E-2</v>
      </c>
      <c r="AC802" s="17">
        <v>7.5574907096699798E-2</v>
      </c>
      <c r="AD802" s="17">
        <v>0.156394788414983</v>
      </c>
      <c r="AE802" s="17"/>
      <c r="AF802" s="17">
        <v>4.1609501389231002E-2</v>
      </c>
      <c r="AG802" s="17">
        <v>7.7752829821612093E-2</v>
      </c>
      <c r="AH802" s="17">
        <v>6.0360916624486297E-2</v>
      </c>
      <c r="AI802" s="17"/>
      <c r="AJ802" s="17">
        <v>5.8965930016755798E-2</v>
      </c>
      <c r="AK802" s="17">
        <v>8.4752378813374996E-2</v>
      </c>
      <c r="AL802" s="17">
        <v>5.6791319818847802E-2</v>
      </c>
      <c r="AM802" s="17">
        <v>3.0803489583649101E-2</v>
      </c>
      <c r="AN802" s="17">
        <v>0.12662869011628899</v>
      </c>
      <c r="AO802" s="17"/>
      <c r="AP802" s="17">
        <v>0.10214484156985</v>
      </c>
      <c r="AQ802" s="17">
        <v>7.8713575868868693E-2</v>
      </c>
      <c r="AR802" s="17">
        <v>4.37602128656693E-2</v>
      </c>
      <c r="AS802" s="17">
        <v>3.5011875542908799E-2</v>
      </c>
      <c r="AT802" s="17">
        <v>8.0863095998975301E-2</v>
      </c>
      <c r="AU802" s="17">
        <v>0</v>
      </c>
      <c r="AV802" s="17"/>
      <c r="AW802" s="17">
        <v>0</v>
      </c>
      <c r="AX802" s="17">
        <v>1.97629522053114E-2</v>
      </c>
      <c r="AY802" s="17">
        <v>1.4428732573108401E-2</v>
      </c>
      <c r="AZ802" s="17">
        <v>8.0788317884055105E-2</v>
      </c>
      <c r="BA802" s="17">
        <v>6.9117364738211506E-2</v>
      </c>
      <c r="BB802" s="17">
        <v>9.6333771961268407E-3</v>
      </c>
      <c r="BC802" s="17">
        <v>6.8028245549071206E-2</v>
      </c>
      <c r="BD802" s="17">
        <v>3.0034028408626599E-2</v>
      </c>
      <c r="BE802" s="17">
        <v>3.5026597697182499E-2</v>
      </c>
      <c r="BF802" s="17">
        <v>9.6074263318082498E-2</v>
      </c>
      <c r="BG802" s="17">
        <v>9.1654907871438193E-2</v>
      </c>
      <c r="BH802" s="17">
        <v>5.9193309280620998E-2</v>
      </c>
      <c r="BI802" s="17">
        <v>9.8590045766178303E-2</v>
      </c>
      <c r="BJ802" s="17">
        <v>0.12124862784872301</v>
      </c>
      <c r="BK802" s="17">
        <v>0.14423331041566101</v>
      </c>
      <c r="BL802" s="17">
        <v>0.123784914485648</v>
      </c>
      <c r="BM802" s="17"/>
      <c r="BN802" s="17">
        <v>6.3473182251879506E-2</v>
      </c>
      <c r="BO802" s="17" t="s">
        <v>234</v>
      </c>
      <c r="BP802" s="17"/>
      <c r="BQ802" s="17">
        <v>0.104382531918034</v>
      </c>
      <c r="BR802" s="17">
        <v>6.1303043016067899E-2</v>
      </c>
      <c r="BS802" s="17"/>
      <c r="BT802" s="17">
        <v>0.13988466114233999</v>
      </c>
      <c r="BU802" s="17"/>
      <c r="BV802" s="17">
        <v>4.6283617052403997E-2</v>
      </c>
      <c r="BW802" s="17">
        <v>8.4211862335335896E-2</v>
      </c>
      <c r="BX802" s="17">
        <v>6.2318068241928197E-2</v>
      </c>
      <c r="BY802" s="17"/>
      <c r="BZ802" s="17">
        <v>1.7102870637801599E-2</v>
      </c>
      <c r="CA802" s="17">
        <v>4.9331531798262898E-2</v>
      </c>
      <c r="CB802" s="17">
        <v>4.7926464494605102E-2</v>
      </c>
      <c r="CC802" s="17">
        <v>0.11435851641282101</v>
      </c>
      <c r="CD802" s="17">
        <v>6.8510403291157193E-2</v>
      </c>
      <c r="CE802" s="17">
        <v>8.7487647899074802E-2</v>
      </c>
      <c r="CF802" s="17">
        <v>7.4138680217033903E-2</v>
      </c>
      <c r="CG802" s="17"/>
      <c r="CH802" s="17">
        <v>7.4039398104367701E-2</v>
      </c>
      <c r="CI802" s="17">
        <v>5.5800865360075801E-2</v>
      </c>
      <c r="CJ802" s="17">
        <v>8.0199430755461598E-2</v>
      </c>
      <c r="CK802" s="17">
        <v>4.65829088074005E-2</v>
      </c>
      <c r="CL802" s="17">
        <v>0</v>
      </c>
    </row>
    <row r="803" spans="2:90" x14ac:dyDescent="0.3">
      <c r="B803" t="s">
        <v>200</v>
      </c>
      <c r="C803" s="17">
        <v>2.11492298127972E-2</v>
      </c>
      <c r="D803" s="17">
        <v>1.56527720671285E-2</v>
      </c>
      <c r="E803" s="17">
        <v>2.6084091639293601E-2</v>
      </c>
      <c r="F803" s="17"/>
      <c r="G803" s="17">
        <v>0</v>
      </c>
      <c r="H803" s="17">
        <v>3.20207919450484E-2</v>
      </c>
      <c r="I803" s="17">
        <v>5.0292659763980403E-2</v>
      </c>
      <c r="J803" s="17">
        <v>3.3667405235379297E-2</v>
      </c>
      <c r="K803" s="17">
        <v>5.829040686567E-3</v>
      </c>
      <c r="L803" s="17">
        <v>0</v>
      </c>
      <c r="M803" s="17"/>
      <c r="N803" s="17">
        <v>2.9080414196704801E-2</v>
      </c>
      <c r="O803" s="17">
        <v>2.5584790729006199E-2</v>
      </c>
      <c r="P803" s="17">
        <v>2.0653613488853501E-2</v>
      </c>
      <c r="Q803" s="17">
        <v>7.9326606163229695E-3</v>
      </c>
      <c r="R803" s="17"/>
      <c r="S803" s="17">
        <v>3.4144688093293303E-2</v>
      </c>
      <c r="T803" s="17">
        <v>2.5162828525756999E-2</v>
      </c>
      <c r="U803" s="17">
        <v>2.0160640473294099E-2</v>
      </c>
      <c r="V803" s="17">
        <v>9.0825100818970692E-3</v>
      </c>
      <c r="W803" s="17">
        <v>1.11217604169208E-2</v>
      </c>
      <c r="X803" s="17">
        <v>9.5426350821073702E-3</v>
      </c>
      <c r="Y803" s="17">
        <v>6.2182816394099498E-2</v>
      </c>
      <c r="Z803" s="17">
        <v>0</v>
      </c>
      <c r="AA803" s="17">
        <v>2.2325836989227799E-2</v>
      </c>
      <c r="AB803" s="17">
        <v>0</v>
      </c>
      <c r="AC803" s="17">
        <v>1.6022055692466598E-2</v>
      </c>
      <c r="AD803" s="17">
        <v>2.29723312617429E-2</v>
      </c>
      <c r="AE803" s="17"/>
      <c r="AF803" s="17">
        <v>7.3872139748706401E-3</v>
      </c>
      <c r="AG803" s="17">
        <v>3.4665862191208097E-2</v>
      </c>
      <c r="AH803" s="17">
        <v>2.2053658449826801E-2</v>
      </c>
      <c r="AI803" s="17"/>
      <c r="AJ803" s="17">
        <v>1.5140220381515E-2</v>
      </c>
      <c r="AK803" s="17">
        <v>2.89224647455999E-2</v>
      </c>
      <c r="AL803" s="17">
        <v>8.5918106320630894E-3</v>
      </c>
      <c r="AM803" s="17">
        <v>1.77732749965758E-2</v>
      </c>
      <c r="AN803" s="17">
        <v>6.2557091036510595E-2</v>
      </c>
      <c r="AO803" s="17"/>
      <c r="AP803" s="17">
        <v>2.3634078944565099E-2</v>
      </c>
      <c r="AQ803" s="17">
        <v>3.1164510585785302E-2</v>
      </c>
      <c r="AR803" s="17">
        <v>1.9055919397786E-2</v>
      </c>
      <c r="AS803" s="17">
        <v>2.0374629495574101E-2</v>
      </c>
      <c r="AT803" s="17">
        <v>5.86108117340556E-2</v>
      </c>
      <c r="AU803" s="17">
        <v>0</v>
      </c>
      <c r="AV803" s="17"/>
      <c r="AW803" s="17">
        <v>0</v>
      </c>
      <c r="AX803" s="17">
        <v>0</v>
      </c>
      <c r="AY803" s="17">
        <v>0</v>
      </c>
      <c r="AZ803" s="17">
        <v>3.01476178952019E-2</v>
      </c>
      <c r="BA803" s="17">
        <v>0</v>
      </c>
      <c r="BB803" s="17">
        <v>8.0262398759395892E-3</v>
      </c>
      <c r="BC803" s="17">
        <v>1.08452242692187E-2</v>
      </c>
      <c r="BD803" s="17">
        <v>3.3528183577637601E-2</v>
      </c>
      <c r="BE803" s="17">
        <v>1.3981854257756001E-2</v>
      </c>
      <c r="BF803" s="17">
        <v>4.6146973435268898E-2</v>
      </c>
      <c r="BG803" s="17">
        <v>2.00510925195602E-2</v>
      </c>
      <c r="BH803" s="17">
        <v>3.7818493952406801E-2</v>
      </c>
      <c r="BI803" s="17">
        <v>4.1965219219608003E-2</v>
      </c>
      <c r="BJ803" s="17">
        <v>2.5490236317385801E-2</v>
      </c>
      <c r="BK803" s="17">
        <v>6.3616644636983299E-2</v>
      </c>
      <c r="BL803" s="17">
        <v>3.9577165862226399E-2</v>
      </c>
      <c r="BM803" s="17"/>
      <c r="BN803" s="17">
        <v>2.12321269257379E-2</v>
      </c>
      <c r="BO803" s="17" t="s">
        <v>234</v>
      </c>
      <c r="BP803" s="17"/>
      <c r="BQ803" s="17">
        <v>2.5823026760694499E-2</v>
      </c>
      <c r="BR803" s="17">
        <v>4.6618772757682801E-2</v>
      </c>
      <c r="BS803" s="17"/>
      <c r="BT803" s="17">
        <v>2.3306347360894299E-2</v>
      </c>
      <c r="BU803" s="17"/>
      <c r="BV803" s="17">
        <v>5.4193082576971504E-3</v>
      </c>
      <c r="BW803" s="17">
        <v>1.58462549057302E-2</v>
      </c>
      <c r="BX803" s="17">
        <v>2.76936289681445E-2</v>
      </c>
      <c r="BY803" s="17"/>
      <c r="BZ803" s="17">
        <v>1.00609992335952E-2</v>
      </c>
      <c r="CA803" s="17">
        <v>1.88251653486078E-2</v>
      </c>
      <c r="CB803" s="17">
        <v>1.2022282754097301E-2</v>
      </c>
      <c r="CC803" s="17">
        <v>2.8089390567522399E-2</v>
      </c>
      <c r="CD803" s="17">
        <v>2.9403180369882698E-2</v>
      </c>
      <c r="CE803" s="17">
        <v>3.1938914050464999E-2</v>
      </c>
      <c r="CF803" s="17">
        <v>2.2305074780415799E-2</v>
      </c>
      <c r="CG803" s="17"/>
      <c r="CH803" s="17">
        <v>4.7016118365187001E-2</v>
      </c>
      <c r="CI803" s="17">
        <v>1.6862293292952201E-2</v>
      </c>
      <c r="CJ803" s="17">
        <v>1.7539781848496101E-2</v>
      </c>
      <c r="CK803" s="17">
        <v>2.0513646357373301E-2</v>
      </c>
      <c r="CL803" s="17">
        <v>2.9589167886426501E-2</v>
      </c>
    </row>
    <row r="804" spans="2:90" x14ac:dyDescent="0.3">
      <c r="B804" t="s">
        <v>201</v>
      </c>
      <c r="C804" s="17">
        <v>0.116241704626548</v>
      </c>
      <c r="D804" s="17">
        <v>0.133964020387319</v>
      </c>
      <c r="E804" s="17">
        <v>0.10062142289254</v>
      </c>
      <c r="F804" s="17"/>
      <c r="G804" s="17">
        <v>8.5775855794766404E-2</v>
      </c>
      <c r="H804" s="17">
        <v>0.15782111327887</v>
      </c>
      <c r="I804" s="17">
        <v>0.160038548607849</v>
      </c>
      <c r="J804" s="17">
        <v>0.13171277068332399</v>
      </c>
      <c r="K804" s="17">
        <v>9.0830070180835998E-2</v>
      </c>
      <c r="L804" s="17">
        <v>7.2497089223313896E-2</v>
      </c>
      <c r="M804" s="17"/>
      <c r="N804" s="17">
        <v>0.16492959758551101</v>
      </c>
      <c r="O804" s="17">
        <v>9.2519159036531004E-2</v>
      </c>
      <c r="P804" s="17">
        <v>0.110762343839915</v>
      </c>
      <c r="Q804" s="17">
        <v>8.2793286994268606E-2</v>
      </c>
      <c r="R804" s="17"/>
      <c r="S804" s="17">
        <v>0.127421644377858</v>
      </c>
      <c r="T804" s="17">
        <v>7.8537148600433704E-2</v>
      </c>
      <c r="U804" s="17">
        <v>9.5406261196698497E-2</v>
      </c>
      <c r="V804" s="17">
        <v>9.7199639032742202E-2</v>
      </c>
      <c r="W804" s="17">
        <v>0.178379614559773</v>
      </c>
      <c r="X804" s="17">
        <v>0.150668497700052</v>
      </c>
      <c r="Y804" s="17">
        <v>4.5638348599167301E-2</v>
      </c>
      <c r="Z804" s="17">
        <v>6.9026266076817694E-2</v>
      </c>
      <c r="AA804" s="17">
        <v>0.134654335920738</v>
      </c>
      <c r="AB804" s="17">
        <v>0.11078265017415501</v>
      </c>
      <c r="AC804" s="17">
        <v>0.16928250294681299</v>
      </c>
      <c r="AD804" s="17">
        <v>0.22983962936740801</v>
      </c>
      <c r="AE804" s="17"/>
      <c r="AF804" s="17">
        <v>0.10345960159289801</v>
      </c>
      <c r="AG804" s="17">
        <v>0.11339998457346601</v>
      </c>
      <c r="AH804" s="17">
        <v>0.16370214088734</v>
      </c>
      <c r="AI804" s="17"/>
      <c r="AJ804" s="17">
        <v>8.9647362081154897E-2</v>
      </c>
      <c r="AK804" s="17">
        <v>0.13912377894110201</v>
      </c>
      <c r="AL804" s="17">
        <v>2.6683591562354499E-2</v>
      </c>
      <c r="AM804" s="17">
        <v>0.12281560300253801</v>
      </c>
      <c r="AN804" s="17">
        <v>7.8361511335890893E-2</v>
      </c>
      <c r="AO804" s="17"/>
      <c r="AP804" s="17">
        <v>0.150274645353144</v>
      </c>
      <c r="AQ804" s="17">
        <v>8.1643631383012394E-2</v>
      </c>
      <c r="AR804" s="17">
        <v>2.5554082128185801E-2</v>
      </c>
      <c r="AS804" s="17">
        <v>0.13198415301244901</v>
      </c>
      <c r="AT804" s="17">
        <v>0.13200181957711801</v>
      </c>
      <c r="AU804" s="17">
        <v>0.103054907149196</v>
      </c>
      <c r="AV804" s="17"/>
      <c r="AW804" s="17">
        <v>0.20175124967598301</v>
      </c>
      <c r="AX804" s="17">
        <v>0.11990934341152</v>
      </c>
      <c r="AY804" s="17">
        <v>7.4476666926069704E-2</v>
      </c>
      <c r="AZ804" s="17">
        <v>9.4192329136543199E-2</v>
      </c>
      <c r="BA804" s="17">
        <v>8.4222474678051495E-2</v>
      </c>
      <c r="BB804" s="17">
        <v>6.5682808652583205E-2</v>
      </c>
      <c r="BC804" s="17">
        <v>6.5241940729043199E-2</v>
      </c>
      <c r="BD804" s="17">
        <v>0.121100102777717</v>
      </c>
      <c r="BE804" s="17">
        <v>0.143185419341889</v>
      </c>
      <c r="BF804" s="17">
        <v>3.1369171886820799E-2</v>
      </c>
      <c r="BG804" s="17">
        <v>0.16304522585595599</v>
      </c>
      <c r="BH804" s="17">
        <v>0.11937955995364501</v>
      </c>
      <c r="BI804" s="17">
        <v>0.16930606751014399</v>
      </c>
      <c r="BJ804" s="17">
        <v>0.22928101331603501</v>
      </c>
      <c r="BK804" s="17">
        <v>8.4862979524555807E-2</v>
      </c>
      <c r="BL804" s="17">
        <v>0.18684846895834401</v>
      </c>
      <c r="BM804" s="17"/>
      <c r="BN804" s="17">
        <v>0.116030857174955</v>
      </c>
      <c r="BO804" s="17" t="s">
        <v>234</v>
      </c>
      <c r="BP804" s="17"/>
      <c r="BQ804" s="17">
        <v>0.15246746110359399</v>
      </c>
      <c r="BR804" s="17">
        <v>0.107437601403521</v>
      </c>
      <c r="BS804" s="17"/>
      <c r="BT804" s="17">
        <v>0.17355847745553599</v>
      </c>
      <c r="BU804" s="17"/>
      <c r="BV804" s="17">
        <v>7.3811941497264097E-2</v>
      </c>
      <c r="BW804" s="17">
        <v>9.3879720046004006E-2</v>
      </c>
      <c r="BX804" s="17">
        <v>0.13270254903704801</v>
      </c>
      <c r="BY804" s="17"/>
      <c r="BZ804" s="17">
        <v>0.131265677617633</v>
      </c>
      <c r="CA804" s="17">
        <v>0.131757053880067</v>
      </c>
      <c r="CB804" s="17">
        <v>7.4414828056459895E-2</v>
      </c>
      <c r="CC804" s="17">
        <v>6.4427494965609899E-2</v>
      </c>
      <c r="CD804" s="17">
        <v>8.3007828359978497E-2</v>
      </c>
      <c r="CE804" s="17">
        <v>0.113717827452243</v>
      </c>
      <c r="CF804" s="17">
        <v>0.206334723324818</v>
      </c>
      <c r="CG804" s="17"/>
      <c r="CH804" s="17">
        <v>0.12703214201062701</v>
      </c>
      <c r="CI804" s="17">
        <v>0.140286706598584</v>
      </c>
      <c r="CJ804" s="17">
        <v>0.101610358528537</v>
      </c>
      <c r="CK804" s="17">
        <v>8.0940745298172995E-2</v>
      </c>
      <c r="CL804" s="17">
        <v>8.1861255046534298E-2</v>
      </c>
    </row>
    <row r="805" spans="2:90" x14ac:dyDescent="0.3">
      <c r="B805" t="s">
        <v>151</v>
      </c>
      <c r="C805" s="17">
        <v>4.7132182480641603E-3</v>
      </c>
      <c r="D805" s="17">
        <v>5.01852237371037E-3</v>
      </c>
      <c r="E805" s="17">
        <v>4.4484070355371901E-3</v>
      </c>
      <c r="F805" s="17"/>
      <c r="G805" s="17">
        <v>1.4101174758652E-2</v>
      </c>
      <c r="H805" s="17">
        <v>1.44134730701861E-2</v>
      </c>
      <c r="I805" s="17">
        <v>4.3475019163269502E-3</v>
      </c>
      <c r="J805" s="17">
        <v>4.6723387994717404E-3</v>
      </c>
      <c r="K805" s="17">
        <v>0</v>
      </c>
      <c r="L805" s="17">
        <v>0</v>
      </c>
      <c r="M805" s="17"/>
      <c r="N805" s="17">
        <v>4.8500170995105299E-3</v>
      </c>
      <c r="O805" s="17">
        <v>0</v>
      </c>
      <c r="P805" s="17">
        <v>0</v>
      </c>
      <c r="Q805" s="17">
        <v>1.3622750609777299E-2</v>
      </c>
      <c r="R805" s="17"/>
      <c r="S805" s="17">
        <v>5.3572317919274E-3</v>
      </c>
      <c r="T805" s="17">
        <v>5.5969482663100097E-3</v>
      </c>
      <c r="U805" s="17">
        <v>0</v>
      </c>
      <c r="V805" s="17">
        <v>0</v>
      </c>
      <c r="W805" s="17">
        <v>0</v>
      </c>
      <c r="X805" s="17">
        <v>1.9650398336913701E-2</v>
      </c>
      <c r="Y805" s="17">
        <v>1.9793543119163499E-2</v>
      </c>
      <c r="Z805" s="17">
        <v>0</v>
      </c>
      <c r="AA805" s="17">
        <v>0</v>
      </c>
      <c r="AB805" s="17">
        <v>0</v>
      </c>
      <c r="AC805" s="17">
        <v>0</v>
      </c>
      <c r="AD805" s="17">
        <v>0</v>
      </c>
      <c r="AE805" s="17"/>
      <c r="AF805" s="17">
        <v>3.5701199268143502E-3</v>
      </c>
      <c r="AG805" s="17">
        <v>3.7296737711193101E-3</v>
      </c>
      <c r="AH805" s="17">
        <v>6.3801504052539296E-3</v>
      </c>
      <c r="AI805" s="17"/>
      <c r="AJ805" s="17">
        <v>0</v>
      </c>
      <c r="AK805" s="17">
        <v>6.4765531708045098E-3</v>
      </c>
      <c r="AL805" s="17">
        <v>0</v>
      </c>
      <c r="AM805" s="17">
        <v>0</v>
      </c>
      <c r="AN805" s="17">
        <v>1.9709925400483299E-2</v>
      </c>
      <c r="AO805" s="17"/>
      <c r="AP805" s="17">
        <v>8.9352290594716995E-3</v>
      </c>
      <c r="AQ805" s="17">
        <v>0</v>
      </c>
      <c r="AR805" s="17">
        <v>0</v>
      </c>
      <c r="AS805" s="17">
        <v>6.5047955393607096E-3</v>
      </c>
      <c r="AT805" s="17">
        <v>0</v>
      </c>
      <c r="AU805" s="17">
        <v>0</v>
      </c>
      <c r="AV805" s="17"/>
      <c r="AW805" s="17">
        <v>0</v>
      </c>
      <c r="AX805" s="17">
        <v>4.5526403682748399E-2</v>
      </c>
      <c r="AY805" s="17">
        <v>0</v>
      </c>
      <c r="AZ805" s="17">
        <v>0</v>
      </c>
      <c r="BA805" s="17">
        <v>0</v>
      </c>
      <c r="BB805" s="17">
        <v>8.0811986683514605E-3</v>
      </c>
      <c r="BC805" s="17">
        <v>0</v>
      </c>
      <c r="BD805" s="17">
        <v>1.0341380346907099E-2</v>
      </c>
      <c r="BE805" s="17">
        <v>1.15671840060496E-2</v>
      </c>
      <c r="BF805" s="17">
        <v>0</v>
      </c>
      <c r="BG805" s="17">
        <v>0</v>
      </c>
      <c r="BH805" s="17">
        <v>0</v>
      </c>
      <c r="BI805" s="17">
        <v>0</v>
      </c>
      <c r="BJ805" s="17">
        <v>0</v>
      </c>
      <c r="BK805" s="17">
        <v>0</v>
      </c>
      <c r="BL805" s="17">
        <v>7.8688346158689894E-3</v>
      </c>
      <c r="BM805" s="17"/>
      <c r="BN805" s="17">
        <v>4.7316923101875597E-3</v>
      </c>
      <c r="BO805" s="17" t="s">
        <v>234</v>
      </c>
      <c r="BP805" s="17"/>
      <c r="BQ805" s="17">
        <v>9.7627946346829208E-3</v>
      </c>
      <c r="BR805" s="17">
        <v>0</v>
      </c>
      <c r="BS805" s="17"/>
      <c r="BT805" s="17">
        <v>0</v>
      </c>
      <c r="BU805" s="17"/>
      <c r="BV805" s="17">
        <v>1.0224004446495299E-2</v>
      </c>
      <c r="BW805" s="17">
        <v>1.4943274833104999E-2</v>
      </c>
      <c r="BX805" s="17">
        <v>1.0660614520987999E-3</v>
      </c>
      <c r="BY805" s="17"/>
      <c r="BZ805" s="17">
        <v>0</v>
      </c>
      <c r="CA805" s="17">
        <v>1.2722413654490301E-2</v>
      </c>
      <c r="CB805" s="17">
        <v>5.6893014963650401E-3</v>
      </c>
      <c r="CC805" s="17">
        <v>5.9884024208378302E-3</v>
      </c>
      <c r="CD805" s="17">
        <v>0</v>
      </c>
      <c r="CE805" s="17">
        <v>0</v>
      </c>
      <c r="CF805" s="17">
        <v>4.9427544382373003E-3</v>
      </c>
      <c r="CG805" s="17"/>
      <c r="CH805" s="17">
        <v>0</v>
      </c>
      <c r="CI805" s="17">
        <v>3.75012933570204E-3</v>
      </c>
      <c r="CJ805" s="17">
        <v>6.9024209212091396E-3</v>
      </c>
      <c r="CK805" s="17">
        <v>6.8431268610644096E-3</v>
      </c>
      <c r="CL805" s="17">
        <v>0</v>
      </c>
    </row>
    <row r="806" spans="2:90" x14ac:dyDescent="0.3">
      <c r="B806" t="s">
        <v>324</v>
      </c>
      <c r="C806" s="17">
        <v>0.10629592116949001</v>
      </c>
      <c r="D806" s="17">
        <v>9.9843443946279101E-2</v>
      </c>
      <c r="E806" s="17">
        <v>0.112217782653056</v>
      </c>
      <c r="F806" s="17"/>
      <c r="G806" s="17">
        <v>9.4515093742107995E-2</v>
      </c>
      <c r="H806" s="17">
        <v>0.13128018581247</v>
      </c>
      <c r="I806" s="17">
        <v>0.126075268490731</v>
      </c>
      <c r="J806" s="17">
        <v>0.14035605351664299</v>
      </c>
      <c r="K806" s="17">
        <v>0.108262371718362</v>
      </c>
      <c r="L806" s="17">
        <v>5.8223406633472398E-2</v>
      </c>
      <c r="M806" s="17"/>
      <c r="N806" s="17">
        <v>0.114190439523965</v>
      </c>
      <c r="O806" s="17">
        <v>0.112138215195018</v>
      </c>
      <c r="P806" s="17">
        <v>9.6136842887069293E-2</v>
      </c>
      <c r="Q806" s="17">
        <v>0.101928505609088</v>
      </c>
      <c r="R806" s="17"/>
      <c r="S806" s="17">
        <v>8.9822277035851897E-2</v>
      </c>
      <c r="T806" s="17">
        <v>0.12605081379344901</v>
      </c>
      <c r="U806" s="17">
        <v>0.122019996882968</v>
      </c>
      <c r="V806" s="17">
        <v>8.4694307387041007E-2</v>
      </c>
      <c r="W806" s="17">
        <v>0.11826878668243</v>
      </c>
      <c r="X806" s="17">
        <v>0.119819817988094</v>
      </c>
      <c r="Y806" s="17">
        <v>9.2927081522747104E-2</v>
      </c>
      <c r="Z806" s="17">
        <v>0.14540946600010299</v>
      </c>
      <c r="AA806" s="17">
        <v>9.1508447820312006E-2</v>
      </c>
      <c r="AB806" s="17">
        <v>0.117306571640695</v>
      </c>
      <c r="AC806" s="17">
        <v>0.115239936061956</v>
      </c>
      <c r="AD806" s="17">
        <v>3.4260276225761201E-2</v>
      </c>
      <c r="AE806" s="17"/>
      <c r="AF806" s="17">
        <v>8.5282915381940105E-2</v>
      </c>
      <c r="AG806" s="17">
        <v>0.113800520988322</v>
      </c>
      <c r="AH806" s="17">
        <v>0.15297379029882399</v>
      </c>
      <c r="AI806" s="17"/>
      <c r="AJ806" s="17">
        <v>7.9601105888031307E-2</v>
      </c>
      <c r="AK806" s="17">
        <v>0.111761596797314</v>
      </c>
      <c r="AL806" s="17">
        <v>0.16559967329102099</v>
      </c>
      <c r="AM806" s="17">
        <v>0.108874447285568</v>
      </c>
      <c r="AN806" s="17">
        <v>5.1960730948200702E-2</v>
      </c>
      <c r="AO806" s="17"/>
      <c r="AP806" s="17">
        <v>0.121526885453915</v>
      </c>
      <c r="AQ806" s="17">
        <v>9.1943506973179295E-2</v>
      </c>
      <c r="AR806" s="17">
        <v>0.13154836763650399</v>
      </c>
      <c r="AS806" s="17">
        <v>8.02849104417626E-2</v>
      </c>
      <c r="AT806" s="17">
        <v>0.105548276131433</v>
      </c>
      <c r="AU806" s="17">
        <v>0.12694078955545299</v>
      </c>
      <c r="AV806" s="17"/>
      <c r="AW806" s="17">
        <v>0</v>
      </c>
      <c r="AX806" s="17">
        <v>0.190591607331587</v>
      </c>
      <c r="AY806" s="17">
        <v>5.8488042037899299E-2</v>
      </c>
      <c r="AZ806" s="17">
        <v>4.9476884997374397E-2</v>
      </c>
      <c r="BA806" s="17">
        <v>9.2423606245710097E-2</v>
      </c>
      <c r="BB806" s="17">
        <v>0.13902727257703301</v>
      </c>
      <c r="BC806" s="17">
        <v>5.5253642548190297E-2</v>
      </c>
      <c r="BD806" s="17">
        <v>5.7285733925825102E-2</v>
      </c>
      <c r="BE806" s="17">
        <v>9.1035205012040099E-2</v>
      </c>
      <c r="BF806" s="17">
        <v>4.5232357466474998E-2</v>
      </c>
      <c r="BG806" s="17">
        <v>0.17062475270845601</v>
      </c>
      <c r="BH806" s="17">
        <v>6.9360890535665895E-2</v>
      </c>
      <c r="BI806" s="17">
        <v>0.28148899119297299</v>
      </c>
      <c r="BJ806" s="17">
        <v>0.10503555971754699</v>
      </c>
      <c r="BK806" s="17">
        <v>0.26659844452734899</v>
      </c>
      <c r="BL806" s="17">
        <v>0.12739313025445001</v>
      </c>
      <c r="BM806" s="17"/>
      <c r="BN806" s="17">
        <v>0.10671256163632099</v>
      </c>
      <c r="BO806" s="17" t="s">
        <v>234</v>
      </c>
      <c r="BP806" s="17"/>
      <c r="BQ806" s="17">
        <v>0.11640318333699901</v>
      </c>
      <c r="BR806" s="17">
        <v>9.8406099609822398E-2</v>
      </c>
      <c r="BS806" s="17"/>
      <c r="BT806" s="17">
        <v>9.6335272476625294E-2</v>
      </c>
      <c r="BU806" s="17"/>
      <c r="BV806" s="17">
        <v>0.110123788164896</v>
      </c>
      <c r="BW806" s="17">
        <v>0.105528236777165</v>
      </c>
      <c r="BX806" s="17">
        <v>0.104857916247152</v>
      </c>
      <c r="BY806" s="17"/>
      <c r="BZ806" s="17">
        <v>8.0474488361129401E-2</v>
      </c>
      <c r="CA806" s="17">
        <v>8.3962344536442093E-2</v>
      </c>
      <c r="CB806" s="17">
        <v>9.5470551042497895E-2</v>
      </c>
      <c r="CC806" s="17">
        <v>6.60007084780148E-2</v>
      </c>
      <c r="CD806" s="17">
        <v>9.6158056498109698E-2</v>
      </c>
      <c r="CE806" s="17">
        <v>0.13970448097038601</v>
      </c>
      <c r="CF806" s="17">
        <v>0.19645693302279299</v>
      </c>
      <c r="CG806" s="17"/>
      <c r="CH806" s="17">
        <v>0.15758213132565099</v>
      </c>
      <c r="CI806" s="17">
        <v>0.109757617545247</v>
      </c>
      <c r="CJ806" s="17">
        <v>0.104148181223507</v>
      </c>
      <c r="CK806" s="17">
        <v>6.5925057168139997E-2</v>
      </c>
      <c r="CL806" s="17">
        <v>7.6289333887816294E-2</v>
      </c>
    </row>
    <row r="807" spans="2:90" x14ac:dyDescent="0.3">
      <c r="B807" t="s">
        <v>325</v>
      </c>
      <c r="C807" s="17">
        <v>0.454862150198932</v>
      </c>
      <c r="D807" s="17">
        <v>0.40757914997653499</v>
      </c>
      <c r="E807" s="17">
        <v>0.497745076906707</v>
      </c>
      <c r="F807" s="17"/>
      <c r="G807" s="17">
        <v>0</v>
      </c>
      <c r="H807" s="17">
        <v>2.05948656873285E-2</v>
      </c>
      <c r="I807" s="17">
        <v>0.15330827400744801</v>
      </c>
      <c r="J807" s="17">
        <v>0.47125716777562399</v>
      </c>
      <c r="K807" s="17">
        <v>0.70697113930960798</v>
      </c>
      <c r="L807" s="17">
        <v>0.85561443791181102</v>
      </c>
      <c r="M807" s="17"/>
      <c r="N807" s="17">
        <v>0.29171622670161101</v>
      </c>
      <c r="O807" s="17">
        <v>0.49759555089118401</v>
      </c>
      <c r="P807" s="17">
        <v>0.50763260168572999</v>
      </c>
      <c r="Q807" s="17">
        <v>0.56372767787746203</v>
      </c>
      <c r="R807" s="17"/>
      <c r="S807" s="17">
        <v>0.20363434937170199</v>
      </c>
      <c r="T807" s="17">
        <v>0.51062456046186699</v>
      </c>
      <c r="U807" s="17">
        <v>0.64382614128085203</v>
      </c>
      <c r="V807" s="17">
        <v>0.53655702113863701</v>
      </c>
      <c r="W807" s="17">
        <v>0.45388412745700701</v>
      </c>
      <c r="X807" s="17">
        <v>0.351731552806479</v>
      </c>
      <c r="Y807" s="17">
        <v>0.64013180255499902</v>
      </c>
      <c r="Z807" s="17">
        <v>0.507744019989533</v>
      </c>
      <c r="AA807" s="17">
        <v>0.41773278833672201</v>
      </c>
      <c r="AB807" s="17">
        <v>0.48946152415260602</v>
      </c>
      <c r="AC807" s="17">
        <v>0.393121534400516</v>
      </c>
      <c r="AD807" s="17">
        <v>0.35893823089739302</v>
      </c>
      <c r="AE807" s="17"/>
      <c r="AF807" s="17">
        <v>0.56491947502634399</v>
      </c>
      <c r="AG807" s="17">
        <v>0.41713562372170698</v>
      </c>
      <c r="AH807" s="17">
        <v>0.29618666034722801</v>
      </c>
      <c r="AI807" s="17"/>
      <c r="AJ807" s="17">
        <v>0.55076344371756103</v>
      </c>
      <c r="AK807" s="17">
        <v>0.35618825962337702</v>
      </c>
      <c r="AL807" s="17">
        <v>0.55059600167578904</v>
      </c>
      <c r="AM807" s="17">
        <v>0.46081211075124701</v>
      </c>
      <c r="AN807" s="17">
        <v>0.37647462816615801</v>
      </c>
      <c r="AO807" s="17"/>
      <c r="AP807" s="17">
        <v>0.274863991826092</v>
      </c>
      <c r="AQ807" s="17">
        <v>0.46201866686426502</v>
      </c>
      <c r="AR807" s="17">
        <v>0.58537841465622797</v>
      </c>
      <c r="AS807" s="17">
        <v>0.50559528816279098</v>
      </c>
      <c r="AT807" s="17">
        <v>0.32141480352916502</v>
      </c>
      <c r="AU807" s="17">
        <v>0.70323952169757697</v>
      </c>
      <c r="AV807" s="17"/>
      <c r="AW807" s="17">
        <v>0.38198443348921401</v>
      </c>
      <c r="AX807" s="17">
        <v>0.23900621198743999</v>
      </c>
      <c r="AY807" s="17">
        <v>0.66150209533790205</v>
      </c>
      <c r="AZ807" s="17">
        <v>0.57661347364303805</v>
      </c>
      <c r="BA807" s="17">
        <v>0.56859788803854405</v>
      </c>
      <c r="BB807" s="17">
        <v>0.563786254795971</v>
      </c>
      <c r="BC807" s="17">
        <v>0.57942411423650397</v>
      </c>
      <c r="BD807" s="17">
        <v>0.56773158670324098</v>
      </c>
      <c r="BE807" s="17">
        <v>0.48039875719229003</v>
      </c>
      <c r="BF807" s="17">
        <v>0.55559463492303696</v>
      </c>
      <c r="BG807" s="17">
        <v>0.33821727291378301</v>
      </c>
      <c r="BH807" s="17">
        <v>0.40818753445473499</v>
      </c>
      <c r="BI807" s="17">
        <v>0.15065509630047899</v>
      </c>
      <c r="BJ807" s="17">
        <v>0.34977681698182</v>
      </c>
      <c r="BK807" s="17">
        <v>0.24502899116947199</v>
      </c>
      <c r="BL807" s="17">
        <v>8.3233852780941003E-2</v>
      </c>
      <c r="BM807" s="17"/>
      <c r="BN807" s="17">
        <v>0.453391884319162</v>
      </c>
      <c r="BO807" s="17" t="s">
        <v>234</v>
      </c>
      <c r="BP807" s="17"/>
      <c r="BQ807" s="17">
        <v>0.290053554242375</v>
      </c>
      <c r="BR807" s="17">
        <v>0.44194094465204298</v>
      </c>
      <c r="BS807" s="17"/>
      <c r="BT807" s="17">
        <v>0.20443378737286499</v>
      </c>
      <c r="BU807" s="17"/>
      <c r="BV807" s="17">
        <v>0.49349668374077899</v>
      </c>
      <c r="BW807" s="17">
        <v>0.36877600181875603</v>
      </c>
      <c r="BX807" s="17">
        <v>0.46672850822176798</v>
      </c>
      <c r="BY807" s="17"/>
      <c r="BZ807" s="17">
        <v>0.32931400973996</v>
      </c>
      <c r="CA807" s="17">
        <v>0.49812369233318499</v>
      </c>
      <c r="CB807" s="17">
        <v>0.51198402818313704</v>
      </c>
      <c r="CC807" s="17">
        <v>0.42155412239268097</v>
      </c>
      <c r="CD807" s="17">
        <v>0.567727813248188</v>
      </c>
      <c r="CE807" s="17">
        <v>0.41887382976286203</v>
      </c>
      <c r="CF807" s="17">
        <v>0.25440054196668099</v>
      </c>
      <c r="CG807" s="17"/>
      <c r="CH807" s="17">
        <v>0.211339141414156</v>
      </c>
      <c r="CI807" s="17">
        <v>0.48200802624953498</v>
      </c>
      <c r="CJ807" s="17">
        <v>0.48471072653977498</v>
      </c>
      <c r="CK807" s="17">
        <v>0.49698236156477799</v>
      </c>
      <c r="CL807" s="17">
        <v>0.44053116198127901</v>
      </c>
    </row>
    <row r="808" spans="2:90" x14ac:dyDescent="0.3">
      <c r="B808" t="s">
        <v>202</v>
      </c>
      <c r="C808" s="17">
        <v>9.1743098313444606E-3</v>
      </c>
      <c r="D808" s="17">
        <v>3.51061929215306E-3</v>
      </c>
      <c r="E808" s="17">
        <v>1.4239389649949899E-2</v>
      </c>
      <c r="F808" s="17"/>
      <c r="G808" s="17">
        <v>3.1366408238967601E-2</v>
      </c>
      <c r="H808" s="17">
        <v>0</v>
      </c>
      <c r="I808" s="17">
        <v>2.34331468435445E-2</v>
      </c>
      <c r="J808" s="17">
        <v>4.8510077734229898E-3</v>
      </c>
      <c r="K808" s="17">
        <v>1.5090515731031101E-2</v>
      </c>
      <c r="L808" s="17">
        <v>0</v>
      </c>
      <c r="M808" s="17"/>
      <c r="N808" s="17">
        <v>0</v>
      </c>
      <c r="O808" s="17">
        <v>0</v>
      </c>
      <c r="P808" s="17">
        <v>1.6534155440347701E-2</v>
      </c>
      <c r="Q808" s="17">
        <v>2.0987308561708402E-2</v>
      </c>
      <c r="R808" s="17"/>
      <c r="S808" s="17">
        <v>2.77388814854642E-2</v>
      </c>
      <c r="T808" s="17">
        <v>0</v>
      </c>
      <c r="U808" s="17">
        <v>0</v>
      </c>
      <c r="V808" s="17">
        <v>1.8359179726329201E-2</v>
      </c>
      <c r="W808" s="17">
        <v>1.0870208980574E-2</v>
      </c>
      <c r="X808" s="17">
        <v>1.00508484277925E-2</v>
      </c>
      <c r="Y808" s="17">
        <v>0</v>
      </c>
      <c r="Z808" s="17">
        <v>1.7309518084906401E-2</v>
      </c>
      <c r="AA808" s="17">
        <v>0</v>
      </c>
      <c r="AB808" s="17">
        <v>9.1687032539057994E-3</v>
      </c>
      <c r="AC808" s="17">
        <v>0</v>
      </c>
      <c r="AD808" s="17">
        <v>3.0483377071658699E-2</v>
      </c>
      <c r="AE808" s="17"/>
      <c r="AF808" s="17">
        <v>1.17561985267519E-2</v>
      </c>
      <c r="AG808" s="17">
        <v>8.2811739781766692E-3</v>
      </c>
      <c r="AH808" s="17">
        <v>6.7441002307686302E-3</v>
      </c>
      <c r="AI808" s="17"/>
      <c r="AJ808" s="17">
        <v>3.2988314857858099E-3</v>
      </c>
      <c r="AK808" s="17">
        <v>9.0388528272299599E-3</v>
      </c>
      <c r="AL808" s="17">
        <v>0</v>
      </c>
      <c r="AM808" s="17">
        <v>6.98720101879639E-3</v>
      </c>
      <c r="AN808" s="17">
        <v>0</v>
      </c>
      <c r="AO808" s="17"/>
      <c r="AP808" s="17">
        <v>9.9426180844252206E-3</v>
      </c>
      <c r="AQ808" s="17">
        <v>8.4654729283729496E-3</v>
      </c>
      <c r="AR808" s="17">
        <v>0</v>
      </c>
      <c r="AS808" s="17">
        <v>3.7198942309002998E-3</v>
      </c>
      <c r="AT808" s="17">
        <v>1.9172723767454498E-2</v>
      </c>
      <c r="AU808" s="17">
        <v>1.8998796132825499E-2</v>
      </c>
      <c r="AV808" s="17"/>
      <c r="AW808" s="17">
        <v>0</v>
      </c>
      <c r="AX808" s="17">
        <v>9.8996580475633006E-2</v>
      </c>
      <c r="AY808" s="17">
        <v>1.6579338660227899E-2</v>
      </c>
      <c r="AZ808" s="17">
        <v>0</v>
      </c>
      <c r="BA808" s="17">
        <v>1.5705908696283799E-2</v>
      </c>
      <c r="BB808" s="17">
        <v>0</v>
      </c>
      <c r="BC808" s="17">
        <v>8.8382687752612994E-3</v>
      </c>
      <c r="BD808" s="17">
        <v>1.01331330607942E-2</v>
      </c>
      <c r="BE808" s="17">
        <v>0</v>
      </c>
      <c r="BF808" s="17">
        <v>0</v>
      </c>
      <c r="BG808" s="17">
        <v>0</v>
      </c>
      <c r="BH808" s="17">
        <v>0</v>
      </c>
      <c r="BI808" s="17">
        <v>0</v>
      </c>
      <c r="BJ808" s="17">
        <v>0</v>
      </c>
      <c r="BK808" s="17">
        <v>0</v>
      </c>
      <c r="BL808" s="17">
        <v>0</v>
      </c>
      <c r="BM808" s="17"/>
      <c r="BN808" s="17">
        <v>9.2102697128613603E-3</v>
      </c>
      <c r="BO808" s="17" t="s">
        <v>234</v>
      </c>
      <c r="BP808" s="17"/>
      <c r="BQ808" s="17">
        <v>7.0677866173415602E-3</v>
      </c>
      <c r="BR808" s="17">
        <v>0</v>
      </c>
      <c r="BS808" s="17"/>
      <c r="BT808" s="17">
        <v>5.9158780723633404E-3</v>
      </c>
      <c r="BU808" s="17"/>
      <c r="BV808" s="17">
        <v>3.6843625485615802E-2</v>
      </c>
      <c r="BW808" s="17">
        <v>4.7076631819967596E-3</v>
      </c>
      <c r="BX808" s="17">
        <v>3.71108538102192E-3</v>
      </c>
      <c r="BY808" s="17"/>
      <c r="BZ808" s="17">
        <v>2.1812703112504599E-2</v>
      </c>
      <c r="CA808" s="17">
        <v>1.26444748883689E-2</v>
      </c>
      <c r="CB808" s="17">
        <v>1.2672847797714199E-2</v>
      </c>
      <c r="CC808" s="17">
        <v>6.6493283230801099E-3</v>
      </c>
      <c r="CD808" s="17">
        <v>0</v>
      </c>
      <c r="CE808" s="17">
        <v>0</v>
      </c>
      <c r="CF808" s="17">
        <v>0</v>
      </c>
      <c r="CG808" s="17"/>
      <c r="CH808" s="17">
        <v>6.9814657842562104E-3</v>
      </c>
      <c r="CI808" s="17">
        <v>6.19252153280982E-3</v>
      </c>
      <c r="CJ808" s="17">
        <v>9.7678238881473006E-3</v>
      </c>
      <c r="CK808" s="17">
        <v>1.44017528084034E-2</v>
      </c>
      <c r="CL808" s="17">
        <v>2.64601441419752E-2</v>
      </c>
    </row>
    <row r="809" spans="2:90" x14ac:dyDescent="0.3">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row>
    <row r="810" spans="2:90" x14ac:dyDescent="0.3">
      <c r="B810" s="6" t="s">
        <v>332</v>
      </c>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row>
    <row r="811" spans="2:90" x14ac:dyDescent="0.3">
      <c r="B811" s="24" t="s">
        <v>110</v>
      </c>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row>
    <row r="812" spans="2:90" x14ac:dyDescent="0.3">
      <c r="B812" t="s">
        <v>194</v>
      </c>
      <c r="C812" s="17">
        <v>4.2370346030506302E-2</v>
      </c>
      <c r="D812" s="17">
        <v>4.0895117344242199E-2</v>
      </c>
      <c r="E812" s="17">
        <v>4.4147961082072099E-2</v>
      </c>
      <c r="F812" s="17"/>
      <c r="G812" s="17">
        <v>8.1062710087254394E-2</v>
      </c>
      <c r="H812" s="17">
        <v>5.7744539487969003E-2</v>
      </c>
      <c r="I812" s="17">
        <v>5.5995739214938701E-2</v>
      </c>
      <c r="J812" s="17">
        <v>3.36355963363731E-2</v>
      </c>
      <c r="K812" s="17">
        <v>2.5135892571217299E-2</v>
      </c>
      <c r="L812" s="17">
        <v>1.15989709200562E-2</v>
      </c>
      <c r="M812" s="17"/>
      <c r="N812" s="17">
        <v>3.3265861043503202E-2</v>
      </c>
      <c r="O812" s="17">
        <v>3.90861338725308E-2</v>
      </c>
      <c r="P812" s="17">
        <v>3.1481450455647202E-2</v>
      </c>
      <c r="Q812" s="17">
        <v>6.5599924632655196E-2</v>
      </c>
      <c r="R812" s="17"/>
      <c r="S812" s="17">
        <v>5.7802356579717197E-2</v>
      </c>
      <c r="T812" s="17">
        <v>1.43274203055033E-2</v>
      </c>
      <c r="U812" s="17">
        <v>2.94679522934587E-2</v>
      </c>
      <c r="V812" s="17">
        <v>4.2483683559438302E-2</v>
      </c>
      <c r="W812" s="17">
        <v>3.4413892938719798E-2</v>
      </c>
      <c r="X812" s="17">
        <v>4.2428018926444502E-2</v>
      </c>
      <c r="Y812" s="17">
        <v>3.29934234920456E-2</v>
      </c>
      <c r="Z812" s="17">
        <v>2.30444644681367E-2</v>
      </c>
      <c r="AA812" s="17">
        <v>6.7816733937815996E-2</v>
      </c>
      <c r="AB812" s="17">
        <v>3.18029074453599E-2</v>
      </c>
      <c r="AC812" s="17">
        <v>0.100471557539752</v>
      </c>
      <c r="AD812" s="17">
        <v>3.6462356823370699E-2</v>
      </c>
      <c r="AE812" s="17"/>
      <c r="AF812" s="17">
        <v>3.06626105031589E-2</v>
      </c>
      <c r="AG812" s="17">
        <v>5.3998479964216597E-2</v>
      </c>
      <c r="AH812" s="17">
        <v>4.0781334748429897E-2</v>
      </c>
      <c r="AI812" s="17"/>
      <c r="AJ812" s="17">
        <v>2.6839761694191399E-2</v>
      </c>
      <c r="AK812" s="17">
        <v>4.9943793311342799E-2</v>
      </c>
      <c r="AL812" s="17">
        <v>2.1858825656912301E-2</v>
      </c>
      <c r="AM812" s="17">
        <v>4.7169252273979799E-2</v>
      </c>
      <c r="AN812" s="17">
        <v>5.4109514407598799E-2</v>
      </c>
      <c r="AO812" s="17"/>
      <c r="AP812" s="17">
        <v>5.1103906816536898E-2</v>
      </c>
      <c r="AQ812" s="17">
        <v>3.3214987601968303E-2</v>
      </c>
      <c r="AR812" s="17">
        <v>3.57459574146127E-2</v>
      </c>
      <c r="AS812" s="17">
        <v>3.9166106968286499E-2</v>
      </c>
      <c r="AT812" s="17">
        <v>6.1616564602154901E-2</v>
      </c>
      <c r="AU812" s="17">
        <v>4.5043498929534298E-2</v>
      </c>
      <c r="AV812" s="17"/>
      <c r="AW812" s="17">
        <v>4.4621620120488099E-2</v>
      </c>
      <c r="AX812" s="17">
        <v>0.117769089792744</v>
      </c>
      <c r="AY812" s="17">
        <v>2.75940539793855E-2</v>
      </c>
      <c r="AZ812" s="17">
        <v>4.20719269434775E-2</v>
      </c>
      <c r="BA812" s="17">
        <v>4.7368646267194399E-2</v>
      </c>
      <c r="BB812" s="17">
        <v>2.9716334069707299E-2</v>
      </c>
      <c r="BC812" s="17">
        <v>5.8593536128033898E-2</v>
      </c>
      <c r="BD812" s="17">
        <v>5.6237172796537302E-3</v>
      </c>
      <c r="BE812" s="17">
        <v>4.0026961443866797E-2</v>
      </c>
      <c r="BF812" s="17">
        <v>2.8841360868871201E-2</v>
      </c>
      <c r="BG812" s="17">
        <v>5.9525413004276197E-2</v>
      </c>
      <c r="BH812" s="17">
        <v>4.8454921106018102E-2</v>
      </c>
      <c r="BI812" s="17">
        <v>3.9170490542198899E-2</v>
      </c>
      <c r="BJ812" s="17">
        <v>5.2401892292225798E-2</v>
      </c>
      <c r="BK812" s="17">
        <v>0</v>
      </c>
      <c r="BL812" s="17">
        <v>5.4290850251862602E-2</v>
      </c>
      <c r="BM812" s="17"/>
      <c r="BN812" s="17">
        <v>4.0622821259994099E-2</v>
      </c>
      <c r="BO812" s="17">
        <v>4.3153509748273498E-2</v>
      </c>
      <c r="BP812" s="17"/>
      <c r="BQ812" s="17">
        <v>4.42832361845127E-2</v>
      </c>
      <c r="BR812" s="17">
        <v>5.2136188037484897E-2</v>
      </c>
      <c r="BS812" s="17"/>
      <c r="BT812" s="17">
        <v>7.1677823699362403E-2</v>
      </c>
      <c r="BU812" s="17"/>
      <c r="BV812" s="17">
        <v>3.7889558175075701E-2</v>
      </c>
      <c r="BW812" s="17">
        <v>5.9490594480579501E-2</v>
      </c>
      <c r="BX812" s="17">
        <v>3.5285333535881098E-2</v>
      </c>
      <c r="BY812" s="17"/>
      <c r="BZ812" s="17">
        <v>0.13279451512943199</v>
      </c>
      <c r="CA812" s="17">
        <v>5.8484953627599298E-2</v>
      </c>
      <c r="CB812" s="17">
        <v>4.6190530836131803E-2</v>
      </c>
      <c r="CC812" s="17">
        <v>2.5571123915110201E-2</v>
      </c>
      <c r="CD812" s="17">
        <v>2.2259015267535601E-2</v>
      </c>
      <c r="CE812" s="17">
        <v>2.5064263902064801E-2</v>
      </c>
      <c r="CF812" s="17">
        <v>2.8722521891471901E-2</v>
      </c>
      <c r="CG812" s="17"/>
      <c r="CH812" s="17">
        <v>6.3594811398242093E-2</v>
      </c>
      <c r="CI812" s="17">
        <v>1.55411130636148E-2</v>
      </c>
      <c r="CJ812" s="17">
        <v>3.0533417143286098E-2</v>
      </c>
      <c r="CK812" s="17">
        <v>8.1337578225408005E-2</v>
      </c>
      <c r="CL812" s="17">
        <v>0.19660996395251801</v>
      </c>
    </row>
    <row r="813" spans="2:90" x14ac:dyDescent="0.3">
      <c r="B813" t="s">
        <v>195</v>
      </c>
      <c r="C813" s="17">
        <v>4.6859733425719002E-2</v>
      </c>
      <c r="D813" s="17">
        <v>5.4915385538517401E-2</v>
      </c>
      <c r="E813" s="17">
        <v>3.7293471567961402E-2</v>
      </c>
      <c r="F813" s="17"/>
      <c r="G813" s="17">
        <v>9.19684052650694E-2</v>
      </c>
      <c r="H813" s="17">
        <v>5.6974058830790902E-2</v>
      </c>
      <c r="I813" s="17">
        <v>7.5203655778620898E-2</v>
      </c>
      <c r="J813" s="17">
        <v>3.7820388204676397E-2</v>
      </c>
      <c r="K813" s="17">
        <v>1.4173533470483101E-2</v>
      </c>
      <c r="L813" s="17">
        <v>1.4683029837517099E-2</v>
      </c>
      <c r="M813" s="17"/>
      <c r="N813" s="17">
        <v>5.0730227973643301E-2</v>
      </c>
      <c r="O813" s="17">
        <v>4.3247308052142497E-2</v>
      </c>
      <c r="P813" s="17">
        <v>4.19175356602094E-2</v>
      </c>
      <c r="Q813" s="17">
        <v>5.1254769208734799E-2</v>
      </c>
      <c r="R813" s="17"/>
      <c r="S813" s="17">
        <v>7.1211596270928906E-2</v>
      </c>
      <c r="T813" s="17">
        <v>5.50875210089527E-2</v>
      </c>
      <c r="U813" s="17">
        <v>3.5337717430454399E-2</v>
      </c>
      <c r="V813" s="17">
        <v>3.2690440399135198E-2</v>
      </c>
      <c r="W813" s="17">
        <v>4.7719301597598199E-2</v>
      </c>
      <c r="X813" s="17">
        <v>3.7714908251593703E-2</v>
      </c>
      <c r="Y813" s="17">
        <v>1.8156737196109399E-2</v>
      </c>
      <c r="Z813" s="17">
        <v>3.4820405252618203E-2</v>
      </c>
      <c r="AA813" s="17">
        <v>5.3123384594313497E-2</v>
      </c>
      <c r="AB813" s="17">
        <v>2.9798827090974998E-2</v>
      </c>
      <c r="AC813" s="17">
        <v>3.3301016201260497E-2</v>
      </c>
      <c r="AD813" s="17">
        <v>0.13899082071503799</v>
      </c>
      <c r="AE813" s="17"/>
      <c r="AF813" s="17">
        <v>4.1598993116181697E-2</v>
      </c>
      <c r="AG813" s="17">
        <v>5.41782389437723E-2</v>
      </c>
      <c r="AH813" s="17">
        <v>3.2093402350720598E-2</v>
      </c>
      <c r="AI813" s="17"/>
      <c r="AJ813" s="17">
        <v>4.0088220545078802E-2</v>
      </c>
      <c r="AK813" s="17">
        <v>5.6394506506092699E-2</v>
      </c>
      <c r="AL813" s="17">
        <v>2.6443164677586999E-2</v>
      </c>
      <c r="AM813" s="17">
        <v>4.9908204619319302E-2</v>
      </c>
      <c r="AN813" s="17">
        <v>5.7634243086044298E-2</v>
      </c>
      <c r="AO813" s="17"/>
      <c r="AP813" s="17">
        <v>6.9898668541854794E-2</v>
      </c>
      <c r="AQ813" s="17">
        <v>5.15079733196111E-2</v>
      </c>
      <c r="AR813" s="17">
        <v>2.69839200820562E-2</v>
      </c>
      <c r="AS813" s="17">
        <v>3.5837189388958697E-2</v>
      </c>
      <c r="AT813" s="17">
        <v>3.9707970215550399E-2</v>
      </c>
      <c r="AU813" s="17">
        <v>2.3166176517069599E-2</v>
      </c>
      <c r="AV813" s="17"/>
      <c r="AW813" s="17">
        <v>0.14499051805760799</v>
      </c>
      <c r="AX813" s="17">
        <v>4.3865362044439297E-2</v>
      </c>
      <c r="AY813" s="17">
        <v>6.4613797344548293E-2</v>
      </c>
      <c r="AZ813" s="17">
        <v>4.7628654756361001E-2</v>
      </c>
      <c r="BA813" s="17">
        <v>2.9448675094484299E-2</v>
      </c>
      <c r="BB813" s="17">
        <v>6.20536514258015E-2</v>
      </c>
      <c r="BC813" s="17">
        <v>8.4956083139499594E-2</v>
      </c>
      <c r="BD813" s="17">
        <v>4.33457823454136E-2</v>
      </c>
      <c r="BE813" s="17">
        <v>4.81677554484665E-2</v>
      </c>
      <c r="BF813" s="17">
        <v>3.9406771659505603E-2</v>
      </c>
      <c r="BG813" s="17">
        <v>2.7294237781986901E-2</v>
      </c>
      <c r="BH813" s="17">
        <v>2.7457031300226701E-2</v>
      </c>
      <c r="BI813" s="17">
        <v>3.6843840434772401E-2</v>
      </c>
      <c r="BJ813" s="17">
        <v>0</v>
      </c>
      <c r="BK813" s="17">
        <v>5.4819725684797302E-2</v>
      </c>
      <c r="BL813" s="17">
        <v>6.4065833211934098E-2</v>
      </c>
      <c r="BM813" s="17"/>
      <c r="BN813" s="17">
        <v>4.7589694047271397E-2</v>
      </c>
      <c r="BO813" s="17">
        <v>4.6530906424766101E-2</v>
      </c>
      <c r="BP813" s="17"/>
      <c r="BQ813" s="17">
        <v>7.3243426166621994E-2</v>
      </c>
      <c r="BR813" s="17">
        <v>3.16029492103444E-2</v>
      </c>
      <c r="BS813" s="17"/>
      <c r="BT813" s="17">
        <v>6.6615957987153002E-2</v>
      </c>
      <c r="BU813" s="17"/>
      <c r="BV813" s="17">
        <v>5.4444004214360901E-2</v>
      </c>
      <c r="BW813" s="17">
        <v>5.8164583625345601E-2</v>
      </c>
      <c r="BX813" s="17">
        <v>3.6990790404868301E-2</v>
      </c>
      <c r="BY813" s="17"/>
      <c r="BZ813" s="17">
        <v>8.3571512652535401E-2</v>
      </c>
      <c r="CA813" s="17">
        <v>8.1305895907170203E-2</v>
      </c>
      <c r="CB813" s="17">
        <v>3.9057830935614997E-2</v>
      </c>
      <c r="CC813" s="17">
        <v>7.3265140205831802E-2</v>
      </c>
      <c r="CD813" s="17">
        <v>1.134162544218E-2</v>
      </c>
      <c r="CE813" s="17">
        <v>4.6543402628291999E-2</v>
      </c>
      <c r="CF813" s="17">
        <v>2.7662374745441299E-2</v>
      </c>
      <c r="CG813" s="17"/>
      <c r="CH813" s="17">
        <v>6.5135701184510994E-2</v>
      </c>
      <c r="CI813" s="17">
        <v>3.1474787635911002E-2</v>
      </c>
      <c r="CJ813" s="17">
        <v>3.4074626454126997E-2</v>
      </c>
      <c r="CK813" s="17">
        <v>8.9356783101420603E-2</v>
      </c>
      <c r="CL813" s="17">
        <v>9.6700213065868901E-2</v>
      </c>
    </row>
    <row r="814" spans="2:90" x14ac:dyDescent="0.3">
      <c r="B814" t="s">
        <v>196</v>
      </c>
      <c r="C814" s="17">
        <v>4.39479805193062E-2</v>
      </c>
      <c r="D814" s="17">
        <v>4.8947514436800399E-2</v>
      </c>
      <c r="E814" s="17">
        <v>3.94103000920841E-2</v>
      </c>
      <c r="F814" s="17"/>
      <c r="G814" s="17">
        <v>9.9218363970333096E-2</v>
      </c>
      <c r="H814" s="17">
        <v>7.1299804518828003E-2</v>
      </c>
      <c r="I814" s="17">
        <v>4.94604369257894E-2</v>
      </c>
      <c r="J814" s="17">
        <v>2.7941555720903899E-2</v>
      </c>
      <c r="K814" s="17">
        <v>2.41103435849985E-2</v>
      </c>
      <c r="L814" s="17">
        <v>6.6696071015870497E-3</v>
      </c>
      <c r="M814" s="17"/>
      <c r="N814" s="17">
        <v>5.0355382533865102E-2</v>
      </c>
      <c r="O814" s="17">
        <v>2.22046871905573E-2</v>
      </c>
      <c r="P814" s="17">
        <v>4.3405742977864897E-2</v>
      </c>
      <c r="Q814" s="17">
        <v>6.05269884645145E-2</v>
      </c>
      <c r="R814" s="17"/>
      <c r="S814" s="17">
        <v>7.48566333820848E-2</v>
      </c>
      <c r="T814" s="17">
        <v>2.03457860726056E-2</v>
      </c>
      <c r="U814" s="17">
        <v>1.6912048412136799E-2</v>
      </c>
      <c r="V814" s="17">
        <v>5.3312822510898701E-2</v>
      </c>
      <c r="W814" s="17">
        <v>5.2996882200763498E-2</v>
      </c>
      <c r="X814" s="17">
        <v>4.2777110228806502E-2</v>
      </c>
      <c r="Y814" s="17">
        <v>6.2177629798718298E-2</v>
      </c>
      <c r="Z814" s="17">
        <v>3.5484925538183699E-2</v>
      </c>
      <c r="AA814" s="17">
        <v>4.3964884949792303E-2</v>
      </c>
      <c r="AB814" s="17">
        <v>4.8674761782216198E-2</v>
      </c>
      <c r="AC814" s="17">
        <v>9.0551131788017894E-3</v>
      </c>
      <c r="AD814" s="17">
        <v>3.4844111804811603E-2</v>
      </c>
      <c r="AE814" s="17"/>
      <c r="AF814" s="17">
        <v>4.0421452658680003E-2</v>
      </c>
      <c r="AG814" s="17">
        <v>3.1674460780355698E-2</v>
      </c>
      <c r="AH814" s="17">
        <v>6.2163857241241897E-2</v>
      </c>
      <c r="AI814" s="17"/>
      <c r="AJ814" s="17">
        <v>3.2931536695183901E-2</v>
      </c>
      <c r="AK814" s="17">
        <v>5.12504253252061E-2</v>
      </c>
      <c r="AL814" s="17">
        <v>2.84548493741974E-2</v>
      </c>
      <c r="AM814" s="17">
        <v>3.4876601391402799E-2</v>
      </c>
      <c r="AN814" s="17">
        <v>7.9171600895885402E-2</v>
      </c>
      <c r="AO814" s="17"/>
      <c r="AP814" s="17">
        <v>5.0565028225288203E-2</v>
      </c>
      <c r="AQ814" s="17">
        <v>4.0962373571295299E-2</v>
      </c>
      <c r="AR814" s="17">
        <v>2.00213202940299E-2</v>
      </c>
      <c r="AS814" s="17">
        <v>4.61620238296108E-2</v>
      </c>
      <c r="AT814" s="17">
        <v>8.1569089413493098E-2</v>
      </c>
      <c r="AU814" s="17">
        <v>1.9617715210125598E-2</v>
      </c>
      <c r="AV814" s="17"/>
      <c r="AW814" s="17">
        <v>0</v>
      </c>
      <c r="AX814" s="17">
        <v>8.4685266316824895E-2</v>
      </c>
      <c r="AY814" s="17">
        <v>8.1278912641086595E-2</v>
      </c>
      <c r="AZ814" s="17">
        <v>4.38294161108655E-2</v>
      </c>
      <c r="BA814" s="17">
        <v>6.1339345275849298E-2</v>
      </c>
      <c r="BB814" s="17">
        <v>3.1602988829563701E-2</v>
      </c>
      <c r="BC814" s="17">
        <v>3.9692929391073203E-2</v>
      </c>
      <c r="BD814" s="17">
        <v>2.3964526368326099E-2</v>
      </c>
      <c r="BE814" s="17">
        <v>4.9260807060520301E-2</v>
      </c>
      <c r="BF814" s="17">
        <v>1.0088662396978599E-2</v>
      </c>
      <c r="BG814" s="17">
        <v>3.89247471418925E-2</v>
      </c>
      <c r="BH814" s="17">
        <v>1.9629666042887801E-2</v>
      </c>
      <c r="BI814" s="17">
        <v>5.6015564980300199E-2</v>
      </c>
      <c r="BJ814" s="17">
        <v>3.16948495046291E-2</v>
      </c>
      <c r="BK814" s="17">
        <v>4.49142733700627E-2</v>
      </c>
      <c r="BL814" s="17">
        <v>6.0280126041182901E-2</v>
      </c>
      <c r="BM814" s="17"/>
      <c r="BN814" s="17">
        <v>4.4486090822985498E-2</v>
      </c>
      <c r="BO814" s="17">
        <v>4.3841985684393903E-2</v>
      </c>
      <c r="BP814" s="17"/>
      <c r="BQ814" s="17">
        <v>5.2240986078847702E-2</v>
      </c>
      <c r="BR814" s="17">
        <v>4.6982066510553297E-2</v>
      </c>
      <c r="BS814" s="17"/>
      <c r="BT814" s="17">
        <v>5.0407647825470303E-2</v>
      </c>
      <c r="BU814" s="17"/>
      <c r="BV814" s="17">
        <v>4.8720299943728701E-2</v>
      </c>
      <c r="BW814" s="17">
        <v>7.1838624228467401E-2</v>
      </c>
      <c r="BX814" s="17">
        <v>3.06022466107304E-2</v>
      </c>
      <c r="BY814" s="17"/>
      <c r="BZ814" s="17">
        <v>8.3371542363569598E-2</v>
      </c>
      <c r="CA814" s="17">
        <v>3.34143276121876E-2</v>
      </c>
      <c r="CB814" s="17">
        <v>4.6562376295078999E-2</v>
      </c>
      <c r="CC814" s="17">
        <v>6.4783327275368494E-2</v>
      </c>
      <c r="CD814" s="17">
        <v>3.3894987934146303E-2</v>
      </c>
      <c r="CE814" s="17">
        <v>2.9801627949388999E-2</v>
      </c>
      <c r="CF814" s="17">
        <v>4.4550429421721799E-2</v>
      </c>
      <c r="CG814" s="17"/>
      <c r="CH814" s="17">
        <v>6.5359431822509306E-2</v>
      </c>
      <c r="CI814" s="17">
        <v>3.39746618793089E-2</v>
      </c>
      <c r="CJ814" s="17">
        <v>4.2758742067887899E-2</v>
      </c>
      <c r="CK814" s="17">
        <v>4.8331765052156E-2</v>
      </c>
      <c r="CL814" s="17">
        <v>7.8097166919118E-2</v>
      </c>
    </row>
    <row r="815" spans="2:90" x14ac:dyDescent="0.3">
      <c r="B815" t="s">
        <v>197</v>
      </c>
      <c r="C815" s="17">
        <v>7.7615593506249594E-2</v>
      </c>
      <c r="D815" s="17">
        <v>6.1436985689251399E-2</v>
      </c>
      <c r="E815" s="17">
        <v>9.3083677475833695E-2</v>
      </c>
      <c r="F815" s="17"/>
      <c r="G815" s="17">
        <v>0.117957008576907</v>
      </c>
      <c r="H815" s="17">
        <v>0.10739888218382999</v>
      </c>
      <c r="I815" s="17">
        <v>9.9546361687165894E-2</v>
      </c>
      <c r="J815" s="17">
        <v>6.9574722309222403E-2</v>
      </c>
      <c r="K815" s="17">
        <v>6.7644332669323695E-2</v>
      </c>
      <c r="L815" s="17">
        <v>2.1739975498373702E-2</v>
      </c>
      <c r="M815" s="17"/>
      <c r="N815" s="17">
        <v>8.0591250840394701E-2</v>
      </c>
      <c r="O815" s="17">
        <v>6.7864818979581798E-2</v>
      </c>
      <c r="P815" s="17">
        <v>7.6906650146815206E-2</v>
      </c>
      <c r="Q815" s="17">
        <v>8.59291649500869E-2</v>
      </c>
      <c r="R815" s="17"/>
      <c r="S815" s="17">
        <v>0.127866754320933</v>
      </c>
      <c r="T815" s="17">
        <v>6.4947318219815905E-2</v>
      </c>
      <c r="U815" s="17">
        <v>8.3261512944448501E-2</v>
      </c>
      <c r="V815" s="17">
        <v>6.8112747638223295E-2</v>
      </c>
      <c r="W815" s="17">
        <v>2.68882137621024E-2</v>
      </c>
      <c r="X815" s="17">
        <v>5.44512568284332E-2</v>
      </c>
      <c r="Y815" s="17">
        <v>5.87286169921169E-2</v>
      </c>
      <c r="Z815" s="17">
        <v>0.15987226764535301</v>
      </c>
      <c r="AA815" s="17">
        <v>9.4059735229868796E-2</v>
      </c>
      <c r="AB815" s="17">
        <v>6.2286303227434503E-2</v>
      </c>
      <c r="AC815" s="17">
        <v>7.3091195159244102E-2</v>
      </c>
      <c r="AD815" s="17">
        <v>3.2350759245587203E-2</v>
      </c>
      <c r="AE815" s="17"/>
      <c r="AF815" s="17">
        <v>6.6573666431302803E-2</v>
      </c>
      <c r="AG815" s="17">
        <v>7.4495914346617106E-2</v>
      </c>
      <c r="AH815" s="17">
        <v>9.2489327310130404E-2</v>
      </c>
      <c r="AI815" s="17"/>
      <c r="AJ815" s="17">
        <v>6.7042669195925303E-2</v>
      </c>
      <c r="AK815" s="17">
        <v>8.5970167746153195E-2</v>
      </c>
      <c r="AL815" s="17">
        <v>7.93645700473396E-2</v>
      </c>
      <c r="AM815" s="17">
        <v>9.3314891263279007E-2</v>
      </c>
      <c r="AN815" s="17">
        <v>5.3289082774375003E-2</v>
      </c>
      <c r="AO815" s="17"/>
      <c r="AP815" s="17">
        <v>9.8540173159754704E-2</v>
      </c>
      <c r="AQ815" s="17">
        <v>7.6911044623788297E-2</v>
      </c>
      <c r="AR815" s="17">
        <v>9.3002167759368204E-2</v>
      </c>
      <c r="AS815" s="17">
        <v>7.0846484195252302E-2</v>
      </c>
      <c r="AT815" s="17">
        <v>6.2227842107515703E-2</v>
      </c>
      <c r="AU815" s="17">
        <v>2.27515265388008E-2</v>
      </c>
      <c r="AV815" s="17"/>
      <c r="AW815" s="17">
        <v>0.15474024133383199</v>
      </c>
      <c r="AX815" s="17">
        <v>0.11642776094408901</v>
      </c>
      <c r="AY815" s="17">
        <v>0.117747665794929</v>
      </c>
      <c r="AZ815" s="17">
        <v>6.14255586748612E-2</v>
      </c>
      <c r="BA815" s="17">
        <v>9.0464901686122506E-2</v>
      </c>
      <c r="BB815" s="17">
        <v>9.7029989762714902E-2</v>
      </c>
      <c r="BC815" s="17">
        <v>9.5187814372146906E-2</v>
      </c>
      <c r="BD815" s="17">
        <v>5.0396462675274097E-2</v>
      </c>
      <c r="BE815" s="17">
        <v>6.3372837735363993E-2</v>
      </c>
      <c r="BF815" s="17">
        <v>5.11937696046861E-2</v>
      </c>
      <c r="BG815" s="17">
        <v>5.7178289467693398E-2</v>
      </c>
      <c r="BH815" s="17">
        <v>6.8960420296550196E-2</v>
      </c>
      <c r="BI815" s="17">
        <v>4.38397896864864E-2</v>
      </c>
      <c r="BJ815" s="17">
        <v>4.7968380135116298E-2</v>
      </c>
      <c r="BK815" s="17">
        <v>6.2616647465775305E-2</v>
      </c>
      <c r="BL815" s="17">
        <v>8.2314743973710594E-2</v>
      </c>
      <c r="BM815" s="17"/>
      <c r="BN815" s="17">
        <v>7.3481658442747594E-2</v>
      </c>
      <c r="BO815" s="17">
        <v>8.3220454909692196E-2</v>
      </c>
      <c r="BP815" s="17"/>
      <c r="BQ815" s="17">
        <v>8.8106445209176307E-2</v>
      </c>
      <c r="BR815" s="17">
        <v>8.5819424759165902E-2</v>
      </c>
      <c r="BS815" s="17"/>
      <c r="BT815" s="17">
        <v>0.110630871902622</v>
      </c>
      <c r="BU815" s="17"/>
      <c r="BV815" s="17">
        <v>8.1200820963006001E-2</v>
      </c>
      <c r="BW815" s="17">
        <v>8.5725808312979407E-2</v>
      </c>
      <c r="BX815" s="17">
        <v>7.1015210280587604E-2</v>
      </c>
      <c r="BY815" s="17"/>
      <c r="BZ815" s="17">
        <v>9.5860160432570604E-2</v>
      </c>
      <c r="CA815" s="17">
        <v>0.10834220127529801</v>
      </c>
      <c r="CB815" s="17">
        <v>7.7886261701939394E-2</v>
      </c>
      <c r="CC815" s="17">
        <v>0.105959166622675</v>
      </c>
      <c r="CD815" s="17">
        <v>7.6825330172415995E-2</v>
      </c>
      <c r="CE815" s="17">
        <v>5.3610536496004897E-2</v>
      </c>
      <c r="CF815" s="17">
        <v>4.0789230208763197E-2</v>
      </c>
      <c r="CG815" s="17"/>
      <c r="CH815" s="17">
        <v>0.110090422374769</v>
      </c>
      <c r="CI815" s="17">
        <v>5.53337657159121E-2</v>
      </c>
      <c r="CJ815" s="17">
        <v>6.5385598840969505E-2</v>
      </c>
      <c r="CK815" s="17">
        <v>0.13574248892351001</v>
      </c>
      <c r="CL815" s="17">
        <v>9.0548091684456905E-2</v>
      </c>
    </row>
    <row r="816" spans="2:90" x14ac:dyDescent="0.3">
      <c r="B816" t="s">
        <v>198</v>
      </c>
      <c r="C816" s="17">
        <v>0.153785626133048</v>
      </c>
      <c r="D816" s="17">
        <v>0.15150489789753599</v>
      </c>
      <c r="E816" s="17">
        <v>0.155243725518286</v>
      </c>
      <c r="F816" s="17"/>
      <c r="G816" s="17">
        <v>0.17742662725278299</v>
      </c>
      <c r="H816" s="17">
        <v>0.21130979965031499</v>
      </c>
      <c r="I816" s="17">
        <v>0.192491163041946</v>
      </c>
      <c r="J816" s="17">
        <v>0.16524563580194801</v>
      </c>
      <c r="K816" s="17">
        <v>0.12538886162315899</v>
      </c>
      <c r="L816" s="17">
        <v>6.9134641198540306E-2</v>
      </c>
      <c r="M816" s="17"/>
      <c r="N816" s="17">
        <v>0.14481054261034701</v>
      </c>
      <c r="O816" s="17">
        <v>0.169098141440962</v>
      </c>
      <c r="P816" s="17">
        <v>0.14477394852245301</v>
      </c>
      <c r="Q816" s="17">
        <v>0.15470360786329901</v>
      </c>
      <c r="R816" s="17"/>
      <c r="S816" s="17">
        <v>0.169799115757893</v>
      </c>
      <c r="T816" s="17">
        <v>0.15772135630391701</v>
      </c>
      <c r="U816" s="17">
        <v>9.1319934851408102E-2</v>
      </c>
      <c r="V816" s="17">
        <v>0.14968308773994801</v>
      </c>
      <c r="W816" s="17">
        <v>0.17922979690086999</v>
      </c>
      <c r="X816" s="17">
        <v>0.14338702927976699</v>
      </c>
      <c r="Y816" s="17">
        <v>0.180985709336106</v>
      </c>
      <c r="Z816" s="17">
        <v>0.17595549105772099</v>
      </c>
      <c r="AA816" s="17">
        <v>0.16684578728915</v>
      </c>
      <c r="AB816" s="17">
        <v>0.15010131429174001</v>
      </c>
      <c r="AC816" s="17">
        <v>0.12588276825890601</v>
      </c>
      <c r="AD816" s="17">
        <v>0.119749469026791</v>
      </c>
      <c r="AE816" s="17"/>
      <c r="AF816" s="17">
        <v>0.149979734477481</v>
      </c>
      <c r="AG816" s="17">
        <v>0.13241696193459501</v>
      </c>
      <c r="AH816" s="17">
        <v>0.20135408734414501</v>
      </c>
      <c r="AI816" s="17"/>
      <c r="AJ816" s="17">
        <v>0.105684932457903</v>
      </c>
      <c r="AK816" s="17">
        <v>0.18247185852324199</v>
      </c>
      <c r="AL816" s="17">
        <v>0.112638239849794</v>
      </c>
      <c r="AM816" s="17">
        <v>0.15892775106274901</v>
      </c>
      <c r="AN816" s="17">
        <v>0.19250222845130099</v>
      </c>
      <c r="AO816" s="17"/>
      <c r="AP816" s="17">
        <v>0.177767842110406</v>
      </c>
      <c r="AQ816" s="17">
        <v>0.14084732495559299</v>
      </c>
      <c r="AR816" s="17">
        <v>0.15538386742666899</v>
      </c>
      <c r="AS816" s="17">
        <v>0.155560760354024</v>
      </c>
      <c r="AT816" s="17">
        <v>0.165364882741245</v>
      </c>
      <c r="AU816" s="17">
        <v>0.10812802498176299</v>
      </c>
      <c r="AV816" s="17"/>
      <c r="AW816" s="17">
        <v>0.150243326222576</v>
      </c>
      <c r="AX816" s="17">
        <v>0.19442266352838999</v>
      </c>
      <c r="AY816" s="17">
        <v>0.11216228543401</v>
      </c>
      <c r="AZ816" s="17">
        <v>0.27573154973229003</v>
      </c>
      <c r="BA816" s="17">
        <v>0.13723370600281501</v>
      </c>
      <c r="BB816" s="17">
        <v>0.17301301061697599</v>
      </c>
      <c r="BC816" s="17">
        <v>0.162908036996077</v>
      </c>
      <c r="BD816" s="17">
        <v>0.16392988560342001</v>
      </c>
      <c r="BE816" s="17">
        <v>0.167559300577373</v>
      </c>
      <c r="BF816" s="17">
        <v>0.158981814410175</v>
      </c>
      <c r="BG816" s="17">
        <v>0.112528345111023</v>
      </c>
      <c r="BH816" s="17">
        <v>0.13893915912591301</v>
      </c>
      <c r="BI816" s="17">
        <v>8.3667526596823694E-2</v>
      </c>
      <c r="BJ816" s="17">
        <v>0.216104924798836</v>
      </c>
      <c r="BK816" s="17">
        <v>0.124738494270676</v>
      </c>
      <c r="BL816" s="17">
        <v>0.13789995709653999</v>
      </c>
      <c r="BM816" s="17"/>
      <c r="BN816" s="17">
        <v>0.16023753522880599</v>
      </c>
      <c r="BO816" s="17">
        <v>0.145993445147199</v>
      </c>
      <c r="BP816" s="17"/>
      <c r="BQ816" s="17">
        <v>0.18352897464576901</v>
      </c>
      <c r="BR816" s="17">
        <v>0.19932242171831999</v>
      </c>
      <c r="BS816" s="17"/>
      <c r="BT816" s="17">
        <v>0.23176414272151799</v>
      </c>
      <c r="BU816" s="17"/>
      <c r="BV816" s="17">
        <v>0.161097759945355</v>
      </c>
      <c r="BW816" s="17">
        <v>0.180206949920999</v>
      </c>
      <c r="BX816" s="17">
        <v>0.14553316318905099</v>
      </c>
      <c r="BY816" s="17"/>
      <c r="BZ816" s="17">
        <v>0.22996592290308601</v>
      </c>
      <c r="CA816" s="17">
        <v>0.21410451383213799</v>
      </c>
      <c r="CB816" s="17">
        <v>0.166607432143909</v>
      </c>
      <c r="CC816" s="17">
        <v>0.14306740779089999</v>
      </c>
      <c r="CD816" s="17">
        <v>0.13997634041302701</v>
      </c>
      <c r="CE816" s="17">
        <v>0.119686852810412</v>
      </c>
      <c r="CF816" s="17">
        <v>0.130732855234102</v>
      </c>
      <c r="CG816" s="17"/>
      <c r="CH816" s="17">
        <v>9.4622620504991303E-2</v>
      </c>
      <c r="CI816" s="17">
        <v>0.111199097774868</v>
      </c>
      <c r="CJ816" s="17">
        <v>0.18969407544022199</v>
      </c>
      <c r="CK816" s="17">
        <v>0.19088064976359001</v>
      </c>
      <c r="CL816" s="17">
        <v>0.219252261869023</v>
      </c>
    </row>
    <row r="817" spans="2:90" x14ac:dyDescent="0.3">
      <c r="B817" t="s">
        <v>199</v>
      </c>
      <c r="C817" s="17">
        <v>0.115745403152704</v>
      </c>
      <c r="D817" s="17">
        <v>9.6197392731544595E-2</v>
      </c>
      <c r="E817" s="17">
        <v>0.13385600928167801</v>
      </c>
      <c r="F817" s="17"/>
      <c r="G817" s="17">
        <v>9.6801309938202199E-2</v>
      </c>
      <c r="H817" s="17">
        <v>9.5102676832916205E-2</v>
      </c>
      <c r="I817" s="17">
        <v>0.10631332710602499</v>
      </c>
      <c r="J817" s="17">
        <v>0.15174682850568699</v>
      </c>
      <c r="K817" s="17">
        <v>0.154119350269219</v>
      </c>
      <c r="L817" s="17">
        <v>9.7957219190992095E-2</v>
      </c>
      <c r="M817" s="17"/>
      <c r="N817" s="17">
        <v>0.106909305105772</v>
      </c>
      <c r="O817" s="17">
        <v>0.129815667068925</v>
      </c>
      <c r="P817" s="17">
        <v>0.107994405692451</v>
      </c>
      <c r="Q817" s="17">
        <v>0.11864411469880901</v>
      </c>
      <c r="R817" s="17"/>
      <c r="S817" s="17">
        <v>0.121702006067754</v>
      </c>
      <c r="T817" s="17">
        <v>0.102889080098108</v>
      </c>
      <c r="U817" s="17">
        <v>0.107726455804005</v>
      </c>
      <c r="V817" s="17">
        <v>0.12789916644256699</v>
      </c>
      <c r="W817" s="17">
        <v>0.16706447869734201</v>
      </c>
      <c r="X817" s="17">
        <v>0.10762896780303501</v>
      </c>
      <c r="Y817" s="17">
        <v>0.105979553473024</v>
      </c>
      <c r="Z817" s="17">
        <v>8.9655516762643994E-2</v>
      </c>
      <c r="AA817" s="17">
        <v>0.101617535037581</v>
      </c>
      <c r="AB817" s="17">
        <v>0.105042088992438</v>
      </c>
      <c r="AC817" s="17">
        <v>8.9765816245343494E-2</v>
      </c>
      <c r="AD817" s="17">
        <v>0.22157489272648201</v>
      </c>
      <c r="AE817" s="17"/>
      <c r="AF817" s="17">
        <v>0.10299772731924201</v>
      </c>
      <c r="AG817" s="17">
        <v>0.131476791905142</v>
      </c>
      <c r="AH817" s="17">
        <v>0.120006894480978</v>
      </c>
      <c r="AI817" s="17"/>
      <c r="AJ817" s="17">
        <v>0.12940098884606699</v>
      </c>
      <c r="AK817" s="17">
        <v>0.11270345081184199</v>
      </c>
      <c r="AL817" s="17">
        <v>0.10981638016513</v>
      </c>
      <c r="AM817" s="17">
        <v>0.110120721708068</v>
      </c>
      <c r="AN817" s="17">
        <v>0.13486755906161901</v>
      </c>
      <c r="AO817" s="17"/>
      <c r="AP817" s="17">
        <v>0.118766283797184</v>
      </c>
      <c r="AQ817" s="17">
        <v>0.121896461984992</v>
      </c>
      <c r="AR817" s="17">
        <v>0.134046243837286</v>
      </c>
      <c r="AS817" s="17">
        <v>0.115111389006832</v>
      </c>
      <c r="AT817" s="17">
        <v>0.123094286666286</v>
      </c>
      <c r="AU817" s="17">
        <v>0.110892814907723</v>
      </c>
      <c r="AV817" s="17"/>
      <c r="AW817" s="17">
        <v>9.0037885219545005E-2</v>
      </c>
      <c r="AX817" s="17">
        <v>0.121403555729396</v>
      </c>
      <c r="AY817" s="17">
        <v>0.16506438967955001</v>
      </c>
      <c r="AZ817" s="17">
        <v>0.127136021694576</v>
      </c>
      <c r="BA817" s="17">
        <v>0.117269270821885</v>
      </c>
      <c r="BB817" s="17">
        <v>0.12786703067029201</v>
      </c>
      <c r="BC817" s="17">
        <v>0.107496724617439</v>
      </c>
      <c r="BD817" s="17">
        <v>9.82325148678211E-2</v>
      </c>
      <c r="BE817" s="17">
        <v>0.12773803527160499</v>
      </c>
      <c r="BF817" s="17">
        <v>0.116906560512925</v>
      </c>
      <c r="BG817" s="17">
        <v>8.1147559951179796E-2</v>
      </c>
      <c r="BH817" s="17">
        <v>0.157114337935327</v>
      </c>
      <c r="BI817" s="17">
        <v>0.129449399458436</v>
      </c>
      <c r="BJ817" s="17">
        <v>0.14856132421615101</v>
      </c>
      <c r="BK817" s="17">
        <v>4.1651932601375903E-2</v>
      </c>
      <c r="BL817" s="17">
        <v>8.7106736718609398E-2</v>
      </c>
      <c r="BM817" s="17"/>
      <c r="BN817" s="17">
        <v>0.11385747289883801</v>
      </c>
      <c r="BO817" s="17">
        <v>0.118875273189327</v>
      </c>
      <c r="BP817" s="17"/>
      <c r="BQ817" s="17">
        <v>0.112432872328175</v>
      </c>
      <c r="BR817" s="17">
        <v>0.115907294510433</v>
      </c>
      <c r="BS817" s="17"/>
      <c r="BT817" s="17">
        <v>0.10771227334314799</v>
      </c>
      <c r="BU817" s="17"/>
      <c r="BV817" s="17">
        <v>0.12694091466585</v>
      </c>
      <c r="BW817" s="17">
        <v>0.105135289338687</v>
      </c>
      <c r="BX817" s="17">
        <v>0.117486948726542</v>
      </c>
      <c r="BY817" s="17"/>
      <c r="BZ817" s="17">
        <v>0.10602136417687601</v>
      </c>
      <c r="CA817" s="17">
        <v>0.121859984228652</v>
      </c>
      <c r="CB817" s="17">
        <v>0.17199006629730099</v>
      </c>
      <c r="CC817" s="17">
        <v>0.13338154226728099</v>
      </c>
      <c r="CD817" s="17">
        <v>0.107095036894773</v>
      </c>
      <c r="CE817" s="17">
        <v>0.10914197159132</v>
      </c>
      <c r="CF817" s="17">
        <v>7.9348571401174697E-2</v>
      </c>
      <c r="CG817" s="17"/>
      <c r="CH817" s="17">
        <v>8.0099303921264006E-2</v>
      </c>
      <c r="CI817" s="17">
        <v>8.9457483725952497E-2</v>
      </c>
      <c r="CJ817" s="17">
        <v>0.14059957713346599</v>
      </c>
      <c r="CK817" s="17">
        <v>0.15249666437140799</v>
      </c>
      <c r="CL817" s="17">
        <v>7.5008613878188801E-2</v>
      </c>
    </row>
    <row r="818" spans="2:90" x14ac:dyDescent="0.3">
      <c r="B818" t="s">
        <v>200</v>
      </c>
      <c r="C818" s="17">
        <v>6.97822497967929E-2</v>
      </c>
      <c r="D818" s="17">
        <v>6.6101171096635006E-2</v>
      </c>
      <c r="E818" s="17">
        <v>7.3932942102348895E-2</v>
      </c>
      <c r="F818" s="17"/>
      <c r="G818" s="17">
        <v>2.16998754050866E-2</v>
      </c>
      <c r="H818" s="17">
        <v>4.2887525131878802E-2</v>
      </c>
      <c r="I818" s="17">
        <v>6.3149414976800197E-2</v>
      </c>
      <c r="J818" s="17">
        <v>7.4746454315169297E-2</v>
      </c>
      <c r="K818" s="17">
        <v>9.5374371770681296E-2</v>
      </c>
      <c r="L818" s="17">
        <v>0.10793205418014699</v>
      </c>
      <c r="M818" s="17"/>
      <c r="N818" s="17">
        <v>6.6175702721339102E-2</v>
      </c>
      <c r="O818" s="17">
        <v>6.2313429080185903E-2</v>
      </c>
      <c r="P818" s="17">
        <v>9.6915949580802699E-2</v>
      </c>
      <c r="Q818" s="17">
        <v>5.6180728504361802E-2</v>
      </c>
      <c r="R818" s="17"/>
      <c r="S818" s="17">
        <v>3.8521228861367003E-2</v>
      </c>
      <c r="T818" s="17">
        <v>0.10533347535804199</v>
      </c>
      <c r="U818" s="17">
        <v>7.0221633481516402E-2</v>
      </c>
      <c r="V818" s="17">
        <v>7.43789010206551E-2</v>
      </c>
      <c r="W818" s="17">
        <v>4.7089698697726098E-2</v>
      </c>
      <c r="X818" s="17">
        <v>6.8717987636944505E-2</v>
      </c>
      <c r="Y818" s="17">
        <v>8.9349206512072704E-2</v>
      </c>
      <c r="Z818" s="17">
        <v>4.3237512926383399E-2</v>
      </c>
      <c r="AA818" s="17">
        <v>7.8930752057145295E-2</v>
      </c>
      <c r="AB818" s="17">
        <v>6.7483020473470795E-2</v>
      </c>
      <c r="AC818" s="17">
        <v>5.4523105785661198E-2</v>
      </c>
      <c r="AD818" s="17">
        <v>8.4565249782138696E-2</v>
      </c>
      <c r="AE818" s="17"/>
      <c r="AF818" s="17">
        <v>8.5898174924227202E-2</v>
      </c>
      <c r="AG818" s="17">
        <v>7.05218442677992E-2</v>
      </c>
      <c r="AH818" s="17">
        <v>5.5340638696415603E-2</v>
      </c>
      <c r="AI818" s="17"/>
      <c r="AJ818" s="17">
        <v>8.5595583976021905E-2</v>
      </c>
      <c r="AK818" s="17">
        <v>5.5067509412899701E-2</v>
      </c>
      <c r="AL818" s="17">
        <v>9.9821509973635994E-2</v>
      </c>
      <c r="AM818" s="17">
        <v>8.1971791109546194E-2</v>
      </c>
      <c r="AN818" s="17">
        <v>3.7243813297765001E-2</v>
      </c>
      <c r="AO818" s="17"/>
      <c r="AP818" s="17">
        <v>4.9823120906584299E-2</v>
      </c>
      <c r="AQ818" s="17">
        <v>7.2713408110072902E-2</v>
      </c>
      <c r="AR818" s="17">
        <v>7.5043405977489305E-2</v>
      </c>
      <c r="AS818" s="17">
        <v>8.9652954034205007E-2</v>
      </c>
      <c r="AT818" s="17">
        <v>3.43665338034886E-2</v>
      </c>
      <c r="AU818" s="17">
        <v>0.103517201273707</v>
      </c>
      <c r="AV818" s="17"/>
      <c r="AW818" s="17">
        <v>5.3573089408536299E-2</v>
      </c>
      <c r="AX818" s="17">
        <v>3.2062544158451403E-2</v>
      </c>
      <c r="AY818" s="17">
        <v>6.4947329974858595E-2</v>
      </c>
      <c r="AZ818" s="17">
        <v>5.3781875820935798E-2</v>
      </c>
      <c r="BA818" s="17">
        <v>8.4091820634081799E-2</v>
      </c>
      <c r="BB818" s="17">
        <v>8.6447244923873803E-2</v>
      </c>
      <c r="BC818" s="17">
        <v>4.2904331424262303E-2</v>
      </c>
      <c r="BD818" s="17">
        <v>0.109191008266282</v>
      </c>
      <c r="BE818" s="17">
        <v>7.6810975040925905E-2</v>
      </c>
      <c r="BF818" s="17">
        <v>0.100595008555572</v>
      </c>
      <c r="BG818" s="17">
        <v>9.4700828579514396E-2</v>
      </c>
      <c r="BH818" s="17">
        <v>6.5280735146915694E-2</v>
      </c>
      <c r="BI818" s="17">
        <v>6.7007184856677393E-2</v>
      </c>
      <c r="BJ818" s="17">
        <v>3.55150613392523E-2</v>
      </c>
      <c r="BK818" s="17">
        <v>8.0017538748051897E-2</v>
      </c>
      <c r="BL818" s="17">
        <v>4.2684871319093903E-2</v>
      </c>
      <c r="BM818" s="17"/>
      <c r="BN818" s="17">
        <v>7.7596897124542499E-2</v>
      </c>
      <c r="BO818" s="17">
        <v>5.7731717149255499E-2</v>
      </c>
      <c r="BP818" s="17"/>
      <c r="BQ818" s="17">
        <v>4.9501771035259497E-2</v>
      </c>
      <c r="BR818" s="17">
        <v>5.4892798609029902E-2</v>
      </c>
      <c r="BS818" s="17"/>
      <c r="BT818" s="17">
        <v>5.8461634639851698E-2</v>
      </c>
      <c r="BU818" s="17"/>
      <c r="BV818" s="17">
        <v>6.0494841708655503E-2</v>
      </c>
      <c r="BW818" s="17">
        <v>5.4336389144877102E-2</v>
      </c>
      <c r="BX818" s="17">
        <v>8.0864747844959603E-2</v>
      </c>
      <c r="BY818" s="17"/>
      <c r="BZ818" s="17">
        <v>1.8543681923098299E-2</v>
      </c>
      <c r="CA818" s="17">
        <v>4.6828334890611598E-2</v>
      </c>
      <c r="CB818" s="17">
        <v>0.10468916006284699</v>
      </c>
      <c r="CC818" s="17">
        <v>0.11579408935897</v>
      </c>
      <c r="CD818" s="17">
        <v>9.1643227005706401E-2</v>
      </c>
      <c r="CE818" s="17">
        <v>6.4789247623415494E-2</v>
      </c>
      <c r="CF818" s="17">
        <v>3.9946937608671899E-2</v>
      </c>
      <c r="CG818" s="17"/>
      <c r="CH818" s="17">
        <v>3.9792392058889098E-2</v>
      </c>
      <c r="CI818" s="17">
        <v>6.8690750425917102E-2</v>
      </c>
      <c r="CJ818" s="17">
        <v>9.4417107107078693E-2</v>
      </c>
      <c r="CK818" s="17">
        <v>4.1882128523510601E-2</v>
      </c>
      <c r="CL818" s="17">
        <v>3.5733013630697003E-2</v>
      </c>
    </row>
    <row r="819" spans="2:90" x14ac:dyDescent="0.3">
      <c r="B819" t="s">
        <v>201</v>
      </c>
      <c r="C819" s="17">
        <v>0.17709326362057901</v>
      </c>
      <c r="D819" s="17">
        <v>0.18869429975633401</v>
      </c>
      <c r="E819" s="17">
        <v>0.16715936368971601</v>
      </c>
      <c r="F819" s="17"/>
      <c r="G819" s="17">
        <v>8.3404717518858099E-2</v>
      </c>
      <c r="H819" s="17">
        <v>0.14933724004326601</v>
      </c>
      <c r="I819" s="17">
        <v>0.14784200074308601</v>
      </c>
      <c r="J819" s="17">
        <v>0.18709593123862001</v>
      </c>
      <c r="K819" s="17">
        <v>0.20512646360669801</v>
      </c>
      <c r="L819" s="17">
        <v>0.25903752203090502</v>
      </c>
      <c r="M819" s="17"/>
      <c r="N819" s="17">
        <v>0.22128547340351601</v>
      </c>
      <c r="O819" s="17">
        <v>0.17302461100816599</v>
      </c>
      <c r="P819" s="17">
        <v>0.170105804003991</v>
      </c>
      <c r="Q819" s="17">
        <v>0.141597219985061</v>
      </c>
      <c r="R819" s="17"/>
      <c r="S819" s="17">
        <v>0.117310193019937</v>
      </c>
      <c r="T819" s="17">
        <v>0.15715872694070199</v>
      </c>
      <c r="U819" s="17">
        <v>0.22367639365909001</v>
      </c>
      <c r="V819" s="17">
        <v>0.198051766824442</v>
      </c>
      <c r="W819" s="17">
        <v>0.23860802227431599</v>
      </c>
      <c r="X819" s="17">
        <v>0.18373775358984901</v>
      </c>
      <c r="Y819" s="17">
        <v>0.17707894236359301</v>
      </c>
      <c r="Z819" s="17">
        <v>0.16729681448081701</v>
      </c>
      <c r="AA819" s="17">
        <v>0.144993473301163</v>
      </c>
      <c r="AB819" s="17">
        <v>0.17740002903253599</v>
      </c>
      <c r="AC819" s="17">
        <v>0.224243718461864</v>
      </c>
      <c r="AD819" s="17">
        <v>0.24504890888552899</v>
      </c>
      <c r="AE819" s="17"/>
      <c r="AF819" s="17">
        <v>0.17760326694865899</v>
      </c>
      <c r="AG819" s="17">
        <v>0.193657913644249</v>
      </c>
      <c r="AH819" s="17">
        <v>0.16644688268762101</v>
      </c>
      <c r="AI819" s="17"/>
      <c r="AJ819" s="17">
        <v>0.191134264983532</v>
      </c>
      <c r="AK819" s="17">
        <v>0.17916849136619101</v>
      </c>
      <c r="AL819" s="17">
        <v>0.17563037436067699</v>
      </c>
      <c r="AM819" s="17">
        <v>0.160559348933736</v>
      </c>
      <c r="AN819" s="17">
        <v>8.4540855912971502E-2</v>
      </c>
      <c r="AO819" s="17"/>
      <c r="AP819" s="17">
        <v>0.17607444267285999</v>
      </c>
      <c r="AQ819" s="17">
        <v>0.174345054387223</v>
      </c>
      <c r="AR819" s="17">
        <v>0.14211550151893901</v>
      </c>
      <c r="AS819" s="17">
        <v>0.17682732243983301</v>
      </c>
      <c r="AT819" s="17">
        <v>0.12890742140425801</v>
      </c>
      <c r="AU819" s="17">
        <v>0.216666823975316</v>
      </c>
      <c r="AV819" s="17"/>
      <c r="AW819" s="17">
        <v>9.9531820154418194E-2</v>
      </c>
      <c r="AX819" s="17">
        <v>6.4831614999325493E-2</v>
      </c>
      <c r="AY819" s="17">
        <v>0.12959879380622499</v>
      </c>
      <c r="AZ819" s="17">
        <v>0.13965271551446701</v>
      </c>
      <c r="BA819" s="17">
        <v>0.18151914459194801</v>
      </c>
      <c r="BB819" s="17">
        <v>0.15294026579421199</v>
      </c>
      <c r="BC819" s="17">
        <v>0.15063004142526201</v>
      </c>
      <c r="BD819" s="17">
        <v>0.22656377887531601</v>
      </c>
      <c r="BE819" s="17">
        <v>0.17659295592018201</v>
      </c>
      <c r="BF819" s="17">
        <v>0.21408344181411201</v>
      </c>
      <c r="BG819" s="17">
        <v>0.19201780238059399</v>
      </c>
      <c r="BH819" s="17">
        <v>0.190409630850506</v>
      </c>
      <c r="BI819" s="17">
        <v>0.197102955107929</v>
      </c>
      <c r="BJ819" s="17">
        <v>0.22099233352066899</v>
      </c>
      <c r="BK819" s="17">
        <v>0.244417050235123</v>
      </c>
      <c r="BL819" s="17">
        <v>0.25931342353148201</v>
      </c>
      <c r="BM819" s="17"/>
      <c r="BN819" s="17">
        <v>0.18613996977418301</v>
      </c>
      <c r="BO819" s="17">
        <v>0.163680287294238</v>
      </c>
      <c r="BP819" s="17"/>
      <c r="BQ819" s="17">
        <v>0.17730085631728201</v>
      </c>
      <c r="BR819" s="17">
        <v>0.184180110938055</v>
      </c>
      <c r="BS819" s="17"/>
      <c r="BT819" s="17">
        <v>0.13398303540977299</v>
      </c>
      <c r="BU819" s="17"/>
      <c r="BV819" s="17">
        <v>0.12629525837945299</v>
      </c>
      <c r="BW819" s="17">
        <v>0.150672433525847</v>
      </c>
      <c r="BX819" s="17">
        <v>0.211981143845867</v>
      </c>
      <c r="BY819" s="17"/>
      <c r="BZ819" s="17">
        <v>0.105731918743548</v>
      </c>
      <c r="CA819" s="17">
        <v>0.12534193763208101</v>
      </c>
      <c r="CB819" s="17">
        <v>0.12429450097291</v>
      </c>
      <c r="CC819" s="17">
        <v>0.115548622673533</v>
      </c>
      <c r="CD819" s="17">
        <v>0.23045869858936499</v>
      </c>
      <c r="CE819" s="17">
        <v>0.26229432366032002</v>
      </c>
      <c r="CF819" s="17">
        <v>0.25742980007750499</v>
      </c>
      <c r="CG819" s="17"/>
      <c r="CH819" s="17">
        <v>0.20594870762954201</v>
      </c>
      <c r="CI819" s="17">
        <v>0.23888267347765399</v>
      </c>
      <c r="CJ819" s="17">
        <v>0.14481312665386301</v>
      </c>
      <c r="CK819" s="17">
        <v>0.123232491324636</v>
      </c>
      <c r="CL819" s="17">
        <v>3.9365961513994498E-2</v>
      </c>
    </row>
    <row r="820" spans="2:90" x14ac:dyDescent="0.3">
      <c r="B820" t="s">
        <v>151</v>
      </c>
      <c r="C820" s="17">
        <v>9.1595313471788797E-3</v>
      </c>
      <c r="D820" s="17">
        <v>1.08359818046228E-2</v>
      </c>
      <c r="E820" s="17">
        <v>7.5937399484014697E-3</v>
      </c>
      <c r="F820" s="17"/>
      <c r="G820" s="17">
        <v>1.6029833513296701E-2</v>
      </c>
      <c r="H820" s="17">
        <v>9.4732268648438592E-3</v>
      </c>
      <c r="I820" s="17">
        <v>6.2794725911039196E-3</v>
      </c>
      <c r="J820" s="17">
        <v>3.0201459925536501E-3</v>
      </c>
      <c r="K820" s="17">
        <v>9.4773262524296097E-3</v>
      </c>
      <c r="L820" s="17">
        <v>1.1467585703776101E-2</v>
      </c>
      <c r="M820" s="17"/>
      <c r="N820" s="17">
        <v>4.8825249296824301E-3</v>
      </c>
      <c r="O820" s="17">
        <v>1.2385263159855499E-2</v>
      </c>
      <c r="P820" s="17">
        <v>1.26943192512663E-2</v>
      </c>
      <c r="Q820" s="17">
        <v>7.4028166015565298E-3</v>
      </c>
      <c r="R820" s="17"/>
      <c r="S820" s="17">
        <v>4.2088422756780004E-3</v>
      </c>
      <c r="T820" s="17">
        <v>1.49227208841167E-2</v>
      </c>
      <c r="U820" s="17">
        <v>5.48332861627116E-3</v>
      </c>
      <c r="V820" s="17">
        <v>1.05389815076484E-2</v>
      </c>
      <c r="W820" s="17">
        <v>1.4259579950270799E-2</v>
      </c>
      <c r="X820" s="17">
        <v>6.18690826601057E-3</v>
      </c>
      <c r="Y820" s="17">
        <v>0</v>
      </c>
      <c r="Z820" s="17">
        <v>2.1313101610771101E-2</v>
      </c>
      <c r="AA820" s="17">
        <v>9.7313364222327108E-3</v>
      </c>
      <c r="AB820" s="17">
        <v>1.9606416551331898E-2</v>
      </c>
      <c r="AC820" s="17">
        <v>0</v>
      </c>
      <c r="AD820" s="17">
        <v>0</v>
      </c>
      <c r="AE820" s="17"/>
      <c r="AF820" s="17">
        <v>8.0432253371046196E-3</v>
      </c>
      <c r="AG820" s="17">
        <v>5.1453640267771798E-3</v>
      </c>
      <c r="AH820" s="17">
        <v>1.9023003446716799E-2</v>
      </c>
      <c r="AI820" s="17"/>
      <c r="AJ820" s="17">
        <v>1.1900858854688201E-2</v>
      </c>
      <c r="AK820" s="17">
        <v>7.6782306727606903E-3</v>
      </c>
      <c r="AL820" s="17">
        <v>0</v>
      </c>
      <c r="AM820" s="17">
        <v>3.8256387746162298E-3</v>
      </c>
      <c r="AN820" s="17">
        <v>9.6689707698784499E-3</v>
      </c>
      <c r="AO820" s="17"/>
      <c r="AP820" s="17">
        <v>6.9835796825631199E-3</v>
      </c>
      <c r="AQ820" s="17">
        <v>1.1166727266175701E-2</v>
      </c>
      <c r="AR820" s="17">
        <v>0</v>
      </c>
      <c r="AS820" s="17">
        <v>6.7397595480369098E-3</v>
      </c>
      <c r="AT820" s="17">
        <v>7.0199515673983297E-3</v>
      </c>
      <c r="AU820" s="17">
        <v>1.5940785592379499E-2</v>
      </c>
      <c r="AV820" s="17"/>
      <c r="AW820" s="17">
        <v>0</v>
      </c>
      <c r="AX820" s="17">
        <v>1.0212931920321199E-2</v>
      </c>
      <c r="AY820" s="17">
        <v>7.1903090771976803E-3</v>
      </c>
      <c r="AZ820" s="17">
        <v>1.6563107176002099E-2</v>
      </c>
      <c r="BA820" s="17">
        <v>8.0278447355818308E-3</v>
      </c>
      <c r="BB820" s="17">
        <v>1.41492664828602E-2</v>
      </c>
      <c r="BC820" s="17">
        <v>1.2289603638734501E-2</v>
      </c>
      <c r="BD820" s="17">
        <v>0</v>
      </c>
      <c r="BE820" s="17">
        <v>0</v>
      </c>
      <c r="BF820" s="17">
        <v>0</v>
      </c>
      <c r="BG820" s="17">
        <v>0</v>
      </c>
      <c r="BH820" s="17">
        <v>0</v>
      </c>
      <c r="BI820" s="17">
        <v>0</v>
      </c>
      <c r="BJ820" s="17">
        <v>0</v>
      </c>
      <c r="BK820" s="17">
        <v>0</v>
      </c>
      <c r="BL820" s="17">
        <v>0</v>
      </c>
      <c r="BM820" s="17"/>
      <c r="BN820" s="17">
        <v>4.0677036331243704E-3</v>
      </c>
      <c r="BO820" s="17">
        <v>1.5218645477151399E-2</v>
      </c>
      <c r="BP820" s="17"/>
      <c r="BQ820" s="17">
        <v>7.8211563741838307E-3</v>
      </c>
      <c r="BR820" s="17">
        <v>5.3462297168860697E-3</v>
      </c>
      <c r="BS820" s="17"/>
      <c r="BT820" s="17">
        <v>4.2993521787688801E-3</v>
      </c>
      <c r="BU820" s="17"/>
      <c r="BV820" s="17">
        <v>4.2711916798769799E-3</v>
      </c>
      <c r="BW820" s="17">
        <v>1.4979982501711101E-2</v>
      </c>
      <c r="BX820" s="17">
        <v>7.9665254834348602E-3</v>
      </c>
      <c r="BY820" s="17"/>
      <c r="BZ820" s="17">
        <v>5.67608933552577E-3</v>
      </c>
      <c r="CA820" s="17">
        <v>3.55893208762192E-3</v>
      </c>
      <c r="CB820" s="17">
        <v>1.42807360325076E-2</v>
      </c>
      <c r="CC820" s="17">
        <v>8.0316439916579205E-3</v>
      </c>
      <c r="CD820" s="17">
        <v>3.55809574803745E-3</v>
      </c>
      <c r="CE820" s="17">
        <v>7.6001366439701398E-3</v>
      </c>
      <c r="CF820" s="17">
        <v>0</v>
      </c>
      <c r="CG820" s="17"/>
      <c r="CH820" s="17">
        <v>8.9882346344128793E-3</v>
      </c>
      <c r="CI820" s="17">
        <v>8.2703202204112702E-3</v>
      </c>
      <c r="CJ820" s="17">
        <v>1.0857559714287601E-2</v>
      </c>
      <c r="CK820" s="17">
        <v>9.7249444277708302E-3</v>
      </c>
      <c r="CL820" s="17">
        <v>0</v>
      </c>
    </row>
    <row r="821" spans="2:90" x14ac:dyDescent="0.3">
      <c r="B821" t="s">
        <v>324</v>
      </c>
      <c r="C821" s="17">
        <v>0.22535645255664899</v>
      </c>
      <c r="D821" s="17">
        <v>0.251531743456611</v>
      </c>
      <c r="E821" s="17">
        <v>0.200559296050448</v>
      </c>
      <c r="F821" s="17"/>
      <c r="G821" s="17">
        <v>0.148256097641248</v>
      </c>
      <c r="H821" s="17">
        <v>0.168896097418647</v>
      </c>
      <c r="I821" s="17">
        <v>0.15020135683800401</v>
      </c>
      <c r="J821" s="17">
        <v>0.21340213459740301</v>
      </c>
      <c r="K821" s="17">
        <v>0.24225886084870399</v>
      </c>
      <c r="L821" s="17">
        <v>0.38261029170351402</v>
      </c>
      <c r="M821" s="17"/>
      <c r="N821" s="17">
        <v>0.223048570259824</v>
      </c>
      <c r="O821" s="17">
        <v>0.23490870792464</v>
      </c>
      <c r="P821" s="17">
        <v>0.23291295923054001</v>
      </c>
      <c r="Q821" s="17">
        <v>0.20978513014931</v>
      </c>
      <c r="R821" s="17"/>
      <c r="S821" s="17">
        <v>0.17629943131109799</v>
      </c>
      <c r="T821" s="17">
        <v>0.27796787013890101</v>
      </c>
      <c r="U821" s="17">
        <v>0.28449259180426401</v>
      </c>
      <c r="V821" s="17">
        <v>0.221572199422616</v>
      </c>
      <c r="W821" s="17">
        <v>0.171553976609189</v>
      </c>
      <c r="X821" s="17">
        <v>0.251686997246233</v>
      </c>
      <c r="Y821" s="17">
        <v>0.24581267086387201</v>
      </c>
      <c r="Z821" s="17">
        <v>0.22604351873090001</v>
      </c>
      <c r="AA821" s="17">
        <v>0.20041945529483701</v>
      </c>
      <c r="AB821" s="17">
        <v>0.25811046526133002</v>
      </c>
      <c r="AC821" s="17">
        <v>0.24388105433020901</v>
      </c>
      <c r="AD821" s="17">
        <v>3.3681042427352703E-2</v>
      </c>
      <c r="AE821" s="17"/>
      <c r="AF821" s="17">
        <v>0.264248557809665</v>
      </c>
      <c r="AG821" s="17">
        <v>0.22790388856933</v>
      </c>
      <c r="AH821" s="17">
        <v>0.15542987059331001</v>
      </c>
      <c r="AI821" s="17"/>
      <c r="AJ821" s="17">
        <v>0.28027523289015399</v>
      </c>
      <c r="AK821" s="17">
        <v>0.192761836367352</v>
      </c>
      <c r="AL821" s="17">
        <v>0.320839161197779</v>
      </c>
      <c r="AM821" s="17">
        <v>0.23184535797213901</v>
      </c>
      <c r="AN821" s="17">
        <v>0.230531547733894</v>
      </c>
      <c r="AO821" s="17"/>
      <c r="AP821" s="17">
        <v>0.18556879498800299</v>
      </c>
      <c r="AQ821" s="17">
        <v>0.25645003757307899</v>
      </c>
      <c r="AR821" s="17">
        <v>0.28954882417833899</v>
      </c>
      <c r="AS821" s="17">
        <v>0.226567760629832</v>
      </c>
      <c r="AT821" s="17">
        <v>0.20876557723346401</v>
      </c>
      <c r="AU821" s="17">
        <v>0.27024580429654399</v>
      </c>
      <c r="AV821" s="17"/>
      <c r="AW821" s="17">
        <v>0.20462251367586101</v>
      </c>
      <c r="AX821" s="17">
        <v>0.147159316015682</v>
      </c>
      <c r="AY821" s="17">
        <v>0.16968823960309501</v>
      </c>
      <c r="AZ821" s="17">
        <v>0.15949619246379201</v>
      </c>
      <c r="BA821" s="17">
        <v>0.20562924291802601</v>
      </c>
      <c r="BB821" s="17">
        <v>0.19561829343199899</v>
      </c>
      <c r="BC821" s="17">
        <v>0.21809919204592201</v>
      </c>
      <c r="BD821" s="17">
        <v>0.27221074290955799</v>
      </c>
      <c r="BE821" s="17">
        <v>0.21800351870430901</v>
      </c>
      <c r="BF821" s="17">
        <v>0.24781085309300299</v>
      </c>
      <c r="BG821" s="17">
        <v>0.30930404766832198</v>
      </c>
      <c r="BH821" s="17">
        <v>0.25346578786014401</v>
      </c>
      <c r="BI821" s="17">
        <v>0.30138441621087902</v>
      </c>
      <c r="BJ821" s="17">
        <v>0.21521710218514101</v>
      </c>
      <c r="BK821" s="17">
        <v>0.301905356363109</v>
      </c>
      <c r="BL821" s="17">
        <v>0.194768363789491</v>
      </c>
      <c r="BM821" s="17"/>
      <c r="BN821" s="17">
        <v>0.224763678150809</v>
      </c>
      <c r="BO821" s="17">
        <v>0.227540654031648</v>
      </c>
      <c r="BP821" s="17"/>
      <c r="BQ821" s="17">
        <v>0.19971065946101901</v>
      </c>
      <c r="BR821" s="17">
        <v>0.167693256725433</v>
      </c>
      <c r="BS821" s="17"/>
      <c r="BT821" s="17">
        <v>0.14921400624888501</v>
      </c>
      <c r="BU821" s="17"/>
      <c r="BV821" s="17">
        <v>0.23211300225703599</v>
      </c>
      <c r="BW821" s="17">
        <v>0.17724861912164699</v>
      </c>
      <c r="BX821" s="17">
        <v>0.23716749603572601</v>
      </c>
      <c r="BY821" s="17"/>
      <c r="BZ821" s="17">
        <v>8.1463941571578796E-2</v>
      </c>
      <c r="CA821" s="17">
        <v>0.15430297794193801</v>
      </c>
      <c r="CB821" s="17">
        <v>0.17952908673749701</v>
      </c>
      <c r="CC821" s="17">
        <v>0.17358093447318099</v>
      </c>
      <c r="CD821" s="17">
        <v>0.25896263696772698</v>
      </c>
      <c r="CE821" s="17">
        <v>0.28146763669481201</v>
      </c>
      <c r="CF821" s="17">
        <v>0.33506528631821297</v>
      </c>
      <c r="CG821" s="17"/>
      <c r="CH821" s="17">
        <v>0.242763009469838</v>
      </c>
      <c r="CI821" s="17">
        <v>0.31485916947254999</v>
      </c>
      <c r="CJ821" s="17">
        <v>0.20891197111666701</v>
      </c>
      <c r="CK821" s="17">
        <v>7.4195613491543397E-2</v>
      </c>
      <c r="CL821" s="17">
        <v>9.2723087183857605E-2</v>
      </c>
    </row>
    <row r="822" spans="2:90" x14ac:dyDescent="0.3">
      <c r="B822" t="s">
        <v>325</v>
      </c>
      <c r="C822" s="17">
        <v>2.5071556553054999E-2</v>
      </c>
      <c r="D822" s="17">
        <v>1.9120605845279501E-2</v>
      </c>
      <c r="E822" s="17">
        <v>3.1086177953110201E-2</v>
      </c>
      <c r="F822" s="17"/>
      <c r="G822" s="17">
        <v>6.6175050830962298E-2</v>
      </c>
      <c r="H822" s="17">
        <v>1.8078660415264999E-2</v>
      </c>
      <c r="I822" s="17">
        <v>2.9712771834558699E-2</v>
      </c>
      <c r="J822" s="17">
        <v>1.6585259200213399E-2</v>
      </c>
      <c r="K822" s="17">
        <v>1.6669152217557201E-2</v>
      </c>
      <c r="L822" s="17">
        <v>1.2203486263580299E-2</v>
      </c>
      <c r="M822" s="17"/>
      <c r="N822" s="17">
        <v>1.25834073830614E-2</v>
      </c>
      <c r="O822" s="17">
        <v>3.0292478459520301E-2</v>
      </c>
      <c r="P822" s="17">
        <v>1.6779801678495899E-2</v>
      </c>
      <c r="Q822" s="17">
        <v>4.0661924274539601E-2</v>
      </c>
      <c r="R822" s="17"/>
      <c r="S822" s="17">
        <v>3.2870100685589598E-2</v>
      </c>
      <c r="T822" s="17">
        <v>1.7882743037806799E-2</v>
      </c>
      <c r="U822" s="17">
        <v>2.2710036122903399E-2</v>
      </c>
      <c r="V822" s="17">
        <v>1.05223566734228E-2</v>
      </c>
      <c r="W822" s="17">
        <v>7.0385264636763697E-3</v>
      </c>
      <c r="X822" s="17">
        <v>5.0642191470503702E-2</v>
      </c>
      <c r="Y822" s="17">
        <v>2.8737509972342399E-2</v>
      </c>
      <c r="Z822" s="17">
        <v>1.16556189245308E-2</v>
      </c>
      <c r="AA822" s="17">
        <v>2.8410744866791699E-2</v>
      </c>
      <c r="AB822" s="17">
        <v>1.6844359224803498E-2</v>
      </c>
      <c r="AC822" s="17">
        <v>2.6804658199576899E-2</v>
      </c>
      <c r="AD822" s="17">
        <v>5.2732388562900002E-2</v>
      </c>
      <c r="AE822" s="17"/>
      <c r="AF822" s="17">
        <v>1.47867784135133E-2</v>
      </c>
      <c r="AG822" s="17">
        <v>1.52778760812276E-2</v>
      </c>
      <c r="AH822" s="17">
        <v>3.8258962581982803E-2</v>
      </c>
      <c r="AI822" s="17"/>
      <c r="AJ822" s="17">
        <v>1.6968702136288101E-2</v>
      </c>
      <c r="AK822" s="17">
        <v>2.0991698474281499E-2</v>
      </c>
      <c r="AL822" s="17">
        <v>6.5641230469614701E-3</v>
      </c>
      <c r="AM822" s="17">
        <v>1.18148672473428E-2</v>
      </c>
      <c r="AN822" s="17">
        <v>5.6155281226953999E-2</v>
      </c>
      <c r="AO822" s="17"/>
      <c r="AP822" s="17">
        <v>8.4418443984150392E-3</v>
      </c>
      <c r="AQ822" s="17">
        <v>8.3745343865784996E-3</v>
      </c>
      <c r="AR822" s="17">
        <v>1.6844092898988899E-2</v>
      </c>
      <c r="AS822" s="17">
        <v>2.30050087716159E-2</v>
      </c>
      <c r="AT822" s="17">
        <v>8.0700113616858499E-2</v>
      </c>
      <c r="AU822" s="17">
        <v>3.5085140865341799E-2</v>
      </c>
      <c r="AV822" s="17"/>
      <c r="AW822" s="17">
        <v>5.7638985807136202E-2</v>
      </c>
      <c r="AX822" s="17">
        <v>5.4851020709275403E-2</v>
      </c>
      <c r="AY822" s="17">
        <v>4.5932731595814603E-2</v>
      </c>
      <c r="AZ822" s="17">
        <v>2.47084578344656E-2</v>
      </c>
      <c r="BA822" s="17">
        <v>2.1158470725281198E-2</v>
      </c>
      <c r="BB822" s="17">
        <v>2.4612491694406401E-2</v>
      </c>
      <c r="BC822" s="17">
        <v>1.07630048945153E-2</v>
      </c>
      <c r="BD822" s="17">
        <v>0</v>
      </c>
      <c r="BE822" s="17">
        <v>8.4318870091287992E-3</v>
      </c>
      <c r="BF822" s="17">
        <v>3.2091757084171897E-2</v>
      </c>
      <c r="BG822" s="17">
        <v>1.4174497105313001E-2</v>
      </c>
      <c r="BH822" s="17">
        <v>1.9820509492024799E-2</v>
      </c>
      <c r="BI822" s="17">
        <v>4.5518832125497399E-2</v>
      </c>
      <c r="BJ822" s="17">
        <v>0</v>
      </c>
      <c r="BK822" s="17">
        <v>0</v>
      </c>
      <c r="BL822" s="17">
        <v>8.9245008582616702E-3</v>
      </c>
      <c r="BM822" s="17"/>
      <c r="BN822" s="17">
        <v>1.0474662038398501E-2</v>
      </c>
      <c r="BO822" s="17">
        <v>4.5602883401574298E-2</v>
      </c>
      <c r="BP822" s="17"/>
      <c r="BQ822" s="17">
        <v>9.4543182905731903E-3</v>
      </c>
      <c r="BR822" s="17">
        <v>4.6730307217980598E-2</v>
      </c>
      <c r="BS822" s="17"/>
      <c r="BT822" s="17">
        <v>7.6844177850926201E-3</v>
      </c>
      <c r="BU822" s="17"/>
      <c r="BV822" s="17">
        <v>4.9851962446327301E-2</v>
      </c>
      <c r="BW822" s="17">
        <v>3.7012629746484803E-2</v>
      </c>
      <c r="BX822" s="17">
        <v>1.02159706198491E-2</v>
      </c>
      <c r="BY822" s="17"/>
      <c r="BZ822" s="17">
        <v>4.1201329934529601E-2</v>
      </c>
      <c r="CA822" s="17">
        <v>3.9055005999564102E-2</v>
      </c>
      <c r="CB822" s="17">
        <v>1.4245716422569501E-2</v>
      </c>
      <c r="CC822" s="17">
        <v>2.9682019541586599E-2</v>
      </c>
      <c r="CD822" s="17">
        <v>1.547931289266E-2</v>
      </c>
      <c r="CE822" s="17">
        <v>0</v>
      </c>
      <c r="CF822" s="17">
        <v>1.57519930929357E-2</v>
      </c>
      <c r="CG822" s="17"/>
      <c r="CH822" s="17">
        <v>2.3605365001030599E-2</v>
      </c>
      <c r="CI822" s="17">
        <v>2.28513822999101E-2</v>
      </c>
      <c r="CJ822" s="17">
        <v>2.1654099023706502E-2</v>
      </c>
      <c r="CK822" s="17">
        <v>2.9441769733179302E-2</v>
      </c>
      <c r="CL822" s="17">
        <v>6.3712291755016498E-2</v>
      </c>
    </row>
    <row r="823" spans="2:90" x14ac:dyDescent="0.3">
      <c r="B823" t="s">
        <v>202</v>
      </c>
      <c r="C823" s="17">
        <v>1.32122633582117E-2</v>
      </c>
      <c r="D823" s="17">
        <v>9.8189044026260192E-3</v>
      </c>
      <c r="E823" s="17">
        <v>1.6633335238059401E-2</v>
      </c>
      <c r="F823" s="17"/>
      <c r="G823" s="17">
        <v>0</v>
      </c>
      <c r="H823" s="17">
        <v>1.1497488621449699E-2</v>
      </c>
      <c r="I823" s="17">
        <v>2.38042992619617E-2</v>
      </c>
      <c r="J823" s="17">
        <v>1.91853477772298E-2</v>
      </c>
      <c r="K823" s="17">
        <v>2.0521511115529901E-2</v>
      </c>
      <c r="L823" s="17">
        <v>4.9656163710116901E-3</v>
      </c>
      <c r="M823" s="17"/>
      <c r="N823" s="17">
        <v>5.3617511950514504E-3</v>
      </c>
      <c r="O823" s="17">
        <v>1.5758753762933099E-2</v>
      </c>
      <c r="P823" s="17">
        <v>2.41114327994645E-2</v>
      </c>
      <c r="Q823" s="17">
        <v>7.7136106670717399E-3</v>
      </c>
      <c r="R823" s="17"/>
      <c r="S823" s="17">
        <v>7.5517414670191203E-3</v>
      </c>
      <c r="T823" s="17">
        <v>1.1415981631528399E-2</v>
      </c>
      <c r="U823" s="17">
        <v>2.9390394580043999E-2</v>
      </c>
      <c r="V823" s="17">
        <v>1.07538462610059E-2</v>
      </c>
      <c r="W823" s="17">
        <v>1.3137629907425801E-2</v>
      </c>
      <c r="X823" s="17">
        <v>1.06408704723791E-2</v>
      </c>
      <c r="Y823" s="17">
        <v>0</v>
      </c>
      <c r="Z823" s="17">
        <v>1.16203626019405E-2</v>
      </c>
      <c r="AA823" s="17">
        <v>1.0086177019308201E-2</v>
      </c>
      <c r="AB823" s="17">
        <v>3.2849506626363503E-2</v>
      </c>
      <c r="AC823" s="17">
        <v>1.89799966393813E-2</v>
      </c>
      <c r="AD823" s="17">
        <v>0</v>
      </c>
      <c r="AE823" s="17"/>
      <c r="AF823" s="17">
        <v>1.71858120607844E-2</v>
      </c>
      <c r="AG823" s="17">
        <v>9.2522655359177693E-3</v>
      </c>
      <c r="AH823" s="17">
        <v>1.6611738518308099E-2</v>
      </c>
      <c r="AI823" s="17"/>
      <c r="AJ823" s="17">
        <v>1.21372477249664E-2</v>
      </c>
      <c r="AK823" s="17">
        <v>5.5980314826368201E-3</v>
      </c>
      <c r="AL823" s="17">
        <v>1.8568801649985801E-2</v>
      </c>
      <c r="AM823" s="17">
        <v>1.5665573643822501E-2</v>
      </c>
      <c r="AN823" s="17">
        <v>1.0285302381714601E-2</v>
      </c>
      <c r="AO823" s="17"/>
      <c r="AP823" s="17">
        <v>6.4663147005503303E-3</v>
      </c>
      <c r="AQ823" s="17">
        <v>1.16100722196233E-2</v>
      </c>
      <c r="AR823" s="17">
        <v>1.1264698612222001E-2</v>
      </c>
      <c r="AS823" s="17">
        <v>1.45232408335125E-2</v>
      </c>
      <c r="AT823" s="17">
        <v>6.6597666282872904E-3</v>
      </c>
      <c r="AU823" s="17">
        <v>2.8944486911695402E-2</v>
      </c>
      <c r="AV823" s="17"/>
      <c r="AW823" s="17">
        <v>0</v>
      </c>
      <c r="AX823" s="17">
        <v>1.2308873841060299E-2</v>
      </c>
      <c r="AY823" s="17">
        <v>1.4181491069299499E-2</v>
      </c>
      <c r="AZ823" s="17">
        <v>7.97452327790623E-3</v>
      </c>
      <c r="BA823" s="17">
        <v>1.6448931246731E-2</v>
      </c>
      <c r="BB823" s="17">
        <v>4.9494322975919703E-3</v>
      </c>
      <c r="BC823" s="17">
        <v>1.64787019270345E-2</v>
      </c>
      <c r="BD823" s="17">
        <v>6.5415808089352703E-3</v>
      </c>
      <c r="BE823" s="17">
        <v>2.4034965788258401E-2</v>
      </c>
      <c r="BF823" s="17">
        <v>0</v>
      </c>
      <c r="BG823" s="17">
        <v>1.32042318082047E-2</v>
      </c>
      <c r="BH823" s="17">
        <v>1.04678008434867E-2</v>
      </c>
      <c r="BI823" s="17">
        <v>0</v>
      </c>
      <c r="BJ823" s="17">
        <v>3.1544132007978801E-2</v>
      </c>
      <c r="BK823" s="17">
        <v>4.4918981261028598E-2</v>
      </c>
      <c r="BL823" s="17">
        <v>8.3505932078314395E-3</v>
      </c>
      <c r="BM823" s="17"/>
      <c r="BN823" s="17">
        <v>1.6681816578300101E-2</v>
      </c>
      <c r="BO823" s="17">
        <v>8.6102375424809592E-3</v>
      </c>
      <c r="BP823" s="17"/>
      <c r="BQ823" s="17">
        <v>2.37529790858001E-3</v>
      </c>
      <c r="BR823" s="17">
        <v>9.3869520463147095E-3</v>
      </c>
      <c r="BS823" s="17"/>
      <c r="BT823" s="17">
        <v>7.5488362583545597E-3</v>
      </c>
      <c r="BU823" s="17"/>
      <c r="BV823" s="17">
        <v>1.6680385621274701E-2</v>
      </c>
      <c r="BW823" s="17">
        <v>5.1880960523749799E-3</v>
      </c>
      <c r="BX823" s="17">
        <v>1.48904234225034E-2</v>
      </c>
      <c r="BY823" s="17"/>
      <c r="BZ823" s="17">
        <v>1.5798020833650301E-2</v>
      </c>
      <c r="CA823" s="17">
        <v>1.34009349651385E-2</v>
      </c>
      <c r="CB823" s="17">
        <v>1.4666301561693599E-2</v>
      </c>
      <c r="CC823" s="17">
        <v>1.1334981883906E-2</v>
      </c>
      <c r="CD823" s="17">
        <v>8.5056926724264691E-3</v>
      </c>
      <c r="CE823" s="17">
        <v>0</v>
      </c>
      <c r="CF823" s="17">
        <v>0</v>
      </c>
      <c r="CG823" s="17"/>
      <c r="CH823" s="17">
        <v>0</v>
      </c>
      <c r="CI823" s="17">
        <v>9.4647943079902101E-3</v>
      </c>
      <c r="CJ823" s="17">
        <v>1.63000993044378E-2</v>
      </c>
      <c r="CK823" s="17">
        <v>2.3377123061866699E-2</v>
      </c>
      <c r="CL823" s="17">
        <v>1.22493345472611E-2</v>
      </c>
    </row>
    <row r="824" spans="2:90" x14ac:dyDescent="0.3">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row>
    <row r="825" spans="2:90" x14ac:dyDescent="0.3">
      <c r="B825" s="6" t="s">
        <v>333</v>
      </c>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row>
    <row r="826" spans="2:90" x14ac:dyDescent="0.3">
      <c r="B826" s="24" t="s">
        <v>110</v>
      </c>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row>
    <row r="827" spans="2:90" x14ac:dyDescent="0.3">
      <c r="B827" t="s">
        <v>194</v>
      </c>
      <c r="C827" s="17">
        <v>7.4945462163913595E-2</v>
      </c>
      <c r="D827" s="17">
        <v>6.6523976142886701E-2</v>
      </c>
      <c r="E827" s="17">
        <v>8.2811325753467502E-2</v>
      </c>
      <c r="F827" s="17"/>
      <c r="G827" s="17">
        <v>0.10425505796263899</v>
      </c>
      <c r="H827" s="17">
        <v>8.5695707464606904E-2</v>
      </c>
      <c r="I827" s="17">
        <v>9.9516503056198594E-2</v>
      </c>
      <c r="J827" s="17">
        <v>8.0808474324777696E-2</v>
      </c>
      <c r="K827" s="17">
        <v>6.0959249056975903E-2</v>
      </c>
      <c r="L827" s="17">
        <v>3.1194582584571699E-2</v>
      </c>
      <c r="M827" s="17"/>
      <c r="N827" s="17">
        <v>5.7143377729940402E-2</v>
      </c>
      <c r="O827" s="17">
        <v>5.7689054229867601E-2</v>
      </c>
      <c r="P827" s="17">
        <v>7.5004861526892605E-2</v>
      </c>
      <c r="Q827" s="17">
        <v>0.112745443801494</v>
      </c>
      <c r="R827" s="17"/>
      <c r="S827" s="17">
        <v>0.115235836334348</v>
      </c>
      <c r="T827" s="17">
        <v>5.7937754613594301E-2</v>
      </c>
      <c r="U827" s="17">
        <v>6.3501214155905303E-2</v>
      </c>
      <c r="V827" s="17">
        <v>5.1419688594255601E-2</v>
      </c>
      <c r="W827" s="17">
        <v>4.2203953258375802E-2</v>
      </c>
      <c r="X827" s="17">
        <v>8.6142970728120605E-2</v>
      </c>
      <c r="Y827" s="17">
        <v>4.6001929491262798E-2</v>
      </c>
      <c r="Z827" s="17">
        <v>0.116048637359717</v>
      </c>
      <c r="AA827" s="17">
        <v>5.8816448601880497E-2</v>
      </c>
      <c r="AB827" s="17">
        <v>7.8289071433852303E-2</v>
      </c>
      <c r="AC827" s="17">
        <v>0.13584311188307199</v>
      </c>
      <c r="AD827" s="17">
        <v>7.4396989039740402E-2</v>
      </c>
      <c r="AE827" s="17"/>
      <c r="AF827" s="17">
        <v>6.7752358969997095E-2</v>
      </c>
      <c r="AG827" s="17">
        <v>7.1301374630952305E-2</v>
      </c>
      <c r="AH827" s="17">
        <v>8.3810011104499593E-2</v>
      </c>
      <c r="AI827" s="17"/>
      <c r="AJ827" s="17">
        <v>4.0016739620354902E-2</v>
      </c>
      <c r="AK827" s="17">
        <v>7.7973669642299501E-2</v>
      </c>
      <c r="AL827" s="17">
        <v>5.0550388339614297E-2</v>
      </c>
      <c r="AM827" s="17">
        <v>9.8104675213940201E-2</v>
      </c>
      <c r="AN827" s="17">
        <v>9.2874529866533204E-2</v>
      </c>
      <c r="AO827" s="17"/>
      <c r="AP827" s="17">
        <v>7.2116135390338107E-2</v>
      </c>
      <c r="AQ827" s="17">
        <v>3.2676482478910897E-2</v>
      </c>
      <c r="AR827" s="17">
        <v>6.6138335815158794E-2</v>
      </c>
      <c r="AS827" s="17">
        <v>8.8248641726349303E-2</v>
      </c>
      <c r="AT827" s="17">
        <v>0.109555297074427</v>
      </c>
      <c r="AU827" s="17">
        <v>7.52680783472469E-2</v>
      </c>
      <c r="AV827" s="17"/>
      <c r="AW827" s="17">
        <v>0.192272642890645</v>
      </c>
      <c r="AX827" s="17">
        <v>0.172479947842409</v>
      </c>
      <c r="AY827" s="17">
        <v>9.6965782017184796E-2</v>
      </c>
      <c r="AZ827" s="17">
        <v>0.11616522792779201</v>
      </c>
      <c r="BA827" s="17">
        <v>8.4623020015695799E-2</v>
      </c>
      <c r="BB827" s="17">
        <v>8.94027444416641E-2</v>
      </c>
      <c r="BC827" s="17">
        <v>7.5935320469580597E-2</v>
      </c>
      <c r="BD827" s="17">
        <v>3.0933009508231999E-2</v>
      </c>
      <c r="BE827" s="17">
        <v>5.8954667891373297E-2</v>
      </c>
      <c r="BF827" s="17">
        <v>3.8972559690090398E-2</v>
      </c>
      <c r="BG827" s="17">
        <v>6.5627666978649704E-2</v>
      </c>
      <c r="BH827" s="17">
        <v>3.6157532271929797E-2</v>
      </c>
      <c r="BI827" s="17">
        <v>7.3079908130396207E-2</v>
      </c>
      <c r="BJ827" s="17">
        <v>6.8101655893771207E-2</v>
      </c>
      <c r="BK827" s="17">
        <v>1.56421099171817E-2</v>
      </c>
      <c r="BL827" s="17">
        <v>6.1493268461317599E-2</v>
      </c>
      <c r="BM827" s="17"/>
      <c r="BN827" s="17">
        <v>6.9208399308197402E-2</v>
      </c>
      <c r="BO827" s="17">
        <v>8.1713244728050194E-2</v>
      </c>
      <c r="BP827" s="17"/>
      <c r="BQ827" s="17">
        <v>6.2927230097433701E-2</v>
      </c>
      <c r="BR827" s="17">
        <v>8.62246819530499E-2</v>
      </c>
      <c r="BS827" s="17"/>
      <c r="BT827" s="17">
        <v>8.6972561892177905E-2</v>
      </c>
      <c r="BU827" s="17"/>
      <c r="BV827" s="17">
        <v>8.9693730064083002E-2</v>
      </c>
      <c r="BW827" s="17">
        <v>9.9237267639419299E-2</v>
      </c>
      <c r="BX827" s="17">
        <v>5.4457280179656599E-2</v>
      </c>
      <c r="BY827" s="17"/>
      <c r="BZ827" s="17">
        <v>0.237013171265921</v>
      </c>
      <c r="CA827" s="17">
        <v>0.140317167578691</v>
      </c>
      <c r="CB827" s="17">
        <v>8.1372453495521399E-2</v>
      </c>
      <c r="CC827" s="17">
        <v>4.8234216759012301E-2</v>
      </c>
      <c r="CD827" s="17">
        <v>1.8228341468012201E-2</v>
      </c>
      <c r="CE827" s="17">
        <v>2.5263279443551698E-2</v>
      </c>
      <c r="CF827" s="17">
        <v>5.0813875084804797E-2</v>
      </c>
      <c r="CG827" s="17"/>
      <c r="CH827" s="17">
        <v>5.7205374480827902E-2</v>
      </c>
      <c r="CI827" s="17">
        <v>2.0664490269488502E-2</v>
      </c>
      <c r="CJ827" s="17">
        <v>6.5822354025987503E-2</v>
      </c>
      <c r="CK827" s="17">
        <v>0.14638824389000399</v>
      </c>
      <c r="CL827" s="17">
        <v>0.42814306275752401</v>
      </c>
    </row>
    <row r="828" spans="2:90" x14ac:dyDescent="0.3">
      <c r="B828" t="s">
        <v>195</v>
      </c>
      <c r="C828" s="17">
        <v>0.10431578537860201</v>
      </c>
      <c r="D828" s="17">
        <v>9.2040318040405494E-2</v>
      </c>
      <c r="E828" s="17">
        <v>0.11311367765418601</v>
      </c>
      <c r="F828" s="17"/>
      <c r="G828" s="17">
        <v>0.138379595831639</v>
      </c>
      <c r="H828" s="17">
        <v>0.16201584666812399</v>
      </c>
      <c r="I828" s="17">
        <v>0.13342284937392701</v>
      </c>
      <c r="J828" s="17">
        <v>0.113783121246832</v>
      </c>
      <c r="K828" s="17">
        <v>6.9394965299536496E-2</v>
      </c>
      <c r="L828" s="17">
        <v>2.6450748751871998E-2</v>
      </c>
      <c r="M828" s="17"/>
      <c r="N828" s="17">
        <v>8.8357520508660997E-2</v>
      </c>
      <c r="O828" s="17">
        <v>0.10833058204641501</v>
      </c>
      <c r="P828" s="17">
        <v>7.6614828990042294E-2</v>
      </c>
      <c r="Q828" s="17">
        <v>0.14044053546666499</v>
      </c>
      <c r="R828" s="17"/>
      <c r="S828" s="17">
        <v>0.136489914970713</v>
      </c>
      <c r="T828" s="17">
        <v>8.9246131196521902E-2</v>
      </c>
      <c r="U828" s="17">
        <v>6.0530055444649997E-2</v>
      </c>
      <c r="V828" s="17">
        <v>0.14062551536311699</v>
      </c>
      <c r="W828" s="17">
        <v>6.6551527372045505E-2</v>
      </c>
      <c r="X828" s="17">
        <v>5.7577486928724102E-2</v>
      </c>
      <c r="Y828" s="17">
        <v>0.121043144454101</v>
      </c>
      <c r="Z828" s="17">
        <v>0.10246171457460899</v>
      </c>
      <c r="AA828" s="17">
        <v>0.13249601804074199</v>
      </c>
      <c r="AB828" s="17">
        <v>0.102180089899347</v>
      </c>
      <c r="AC828" s="17">
        <v>7.0688859922763497E-2</v>
      </c>
      <c r="AD828" s="17">
        <v>0.171880234697385</v>
      </c>
      <c r="AE828" s="17"/>
      <c r="AF828" s="17">
        <v>8.5722952262141605E-2</v>
      </c>
      <c r="AG828" s="17">
        <v>0.105810660962673</v>
      </c>
      <c r="AH828" s="17">
        <v>0.102602762747577</v>
      </c>
      <c r="AI828" s="17"/>
      <c r="AJ828" s="17">
        <v>8.0568004616253797E-2</v>
      </c>
      <c r="AK828" s="17">
        <v>0.112992131268925</v>
      </c>
      <c r="AL828" s="17">
        <v>6.2878889859861106E-2</v>
      </c>
      <c r="AM828" s="17">
        <v>0.111095669797745</v>
      </c>
      <c r="AN828" s="17">
        <v>8.4897176998483204E-2</v>
      </c>
      <c r="AO828" s="17"/>
      <c r="AP828" s="17">
        <v>0.11598263040149701</v>
      </c>
      <c r="AQ828" s="17">
        <v>9.3082341197345098E-2</v>
      </c>
      <c r="AR828" s="17">
        <v>8.4184661709017505E-2</v>
      </c>
      <c r="AS828" s="17">
        <v>9.72625034387192E-2</v>
      </c>
      <c r="AT828" s="17">
        <v>0.13512213009420401</v>
      </c>
      <c r="AU828" s="17">
        <v>7.9972530451964202E-2</v>
      </c>
      <c r="AV828" s="17"/>
      <c r="AW828" s="17">
        <v>0.300655484011003</v>
      </c>
      <c r="AX828" s="17">
        <v>0.11504324561401599</v>
      </c>
      <c r="AY828" s="17">
        <v>0.13165724113545099</v>
      </c>
      <c r="AZ828" s="17">
        <v>0.17646425380268899</v>
      </c>
      <c r="BA828" s="17">
        <v>7.7771450082129198E-2</v>
      </c>
      <c r="BB828" s="17">
        <v>0.108539490748304</v>
      </c>
      <c r="BC828" s="17">
        <v>0.13332096204867699</v>
      </c>
      <c r="BD828" s="17">
        <v>9.4382830735708398E-2</v>
      </c>
      <c r="BE828" s="17">
        <v>0.109143811659158</v>
      </c>
      <c r="BF828" s="17">
        <v>0.11586347103756001</v>
      </c>
      <c r="BG828" s="17">
        <v>7.9598433685499195E-2</v>
      </c>
      <c r="BH828" s="17">
        <v>5.68037903285184E-2</v>
      </c>
      <c r="BI828" s="17">
        <v>5.8169671695482997E-2</v>
      </c>
      <c r="BJ828" s="17">
        <v>6.44510159122475E-2</v>
      </c>
      <c r="BK828" s="17">
        <v>0.101381637601936</v>
      </c>
      <c r="BL828" s="17">
        <v>0.13090649013541</v>
      </c>
      <c r="BM828" s="17"/>
      <c r="BN828" s="17">
        <v>0.104408421304934</v>
      </c>
      <c r="BO828" s="17">
        <v>0.105700930776977</v>
      </c>
      <c r="BP828" s="17"/>
      <c r="BQ828" s="17">
        <v>0.109843262357329</v>
      </c>
      <c r="BR828" s="17">
        <v>0.12329416844598801</v>
      </c>
      <c r="BS828" s="17"/>
      <c r="BT828" s="17">
        <v>0.12298430026276901</v>
      </c>
      <c r="BU828" s="17"/>
      <c r="BV828" s="17">
        <v>0.10049060934067</v>
      </c>
      <c r="BW828" s="17">
        <v>0.13884777516784699</v>
      </c>
      <c r="BX828" s="17">
        <v>8.9649633947365998E-2</v>
      </c>
      <c r="BY828" s="17"/>
      <c r="BZ828" s="17">
        <v>0.19835483640728599</v>
      </c>
      <c r="CA828" s="17">
        <v>0.16422369328900399</v>
      </c>
      <c r="CB828" s="17">
        <v>0.112993333855993</v>
      </c>
      <c r="CC828" s="17">
        <v>0.10548398337324</v>
      </c>
      <c r="CD828" s="17">
        <v>5.1912521750114397E-2</v>
      </c>
      <c r="CE828" s="17">
        <v>9.20439578883296E-2</v>
      </c>
      <c r="CF828" s="17">
        <v>6.3532065448141203E-2</v>
      </c>
      <c r="CG828" s="17"/>
      <c r="CH828" s="17">
        <v>6.7423263619946702E-2</v>
      </c>
      <c r="CI828" s="17">
        <v>6.4177621074167204E-2</v>
      </c>
      <c r="CJ828" s="17">
        <v>9.6252135366048902E-2</v>
      </c>
      <c r="CK828" s="17">
        <v>0.20907291932161601</v>
      </c>
      <c r="CL828" s="17">
        <v>0.23261616430985799</v>
      </c>
    </row>
    <row r="829" spans="2:90" x14ac:dyDescent="0.3">
      <c r="B829" t="s">
        <v>196</v>
      </c>
      <c r="C829" s="17">
        <v>0.12900457349435199</v>
      </c>
      <c r="D829" s="17">
        <v>0.107785266680471</v>
      </c>
      <c r="E829" s="17">
        <v>0.149825326246809</v>
      </c>
      <c r="F829" s="17"/>
      <c r="G829" s="17">
        <v>0.13663932941267601</v>
      </c>
      <c r="H829" s="17">
        <v>0.13310224384630101</v>
      </c>
      <c r="I829" s="17">
        <v>0.13776366275120899</v>
      </c>
      <c r="J829" s="17">
        <v>0.14740993694259899</v>
      </c>
      <c r="K829" s="17">
        <v>0.123970605185031</v>
      </c>
      <c r="L829" s="17">
        <v>0.101850262213091</v>
      </c>
      <c r="M829" s="17"/>
      <c r="N829" s="17">
        <v>0.10715310237619501</v>
      </c>
      <c r="O829" s="17">
        <v>0.13754695978103601</v>
      </c>
      <c r="P829" s="17">
        <v>0.128735950532222</v>
      </c>
      <c r="Q829" s="17">
        <v>0.14521989633576399</v>
      </c>
      <c r="R829" s="17"/>
      <c r="S829" s="17">
        <v>8.9947957022310301E-2</v>
      </c>
      <c r="T829" s="17">
        <v>0.130808245409955</v>
      </c>
      <c r="U829" s="17">
        <v>0.15059055983169101</v>
      </c>
      <c r="V829" s="17">
        <v>0.13891150147912601</v>
      </c>
      <c r="W829" s="17">
        <v>0.127858052708475</v>
      </c>
      <c r="X829" s="17">
        <v>0.14804956445836501</v>
      </c>
      <c r="Y829" s="17">
        <v>9.8854813109395104E-2</v>
      </c>
      <c r="Z829" s="17">
        <v>0.125236481008656</v>
      </c>
      <c r="AA829" s="17">
        <v>0.161877859541291</v>
      </c>
      <c r="AB829" s="17">
        <v>0.12582851016796601</v>
      </c>
      <c r="AC829" s="17">
        <v>0.11800059049933501</v>
      </c>
      <c r="AD829" s="17">
        <v>0.15454644949417301</v>
      </c>
      <c r="AE829" s="17"/>
      <c r="AF829" s="17">
        <v>0.138917731838342</v>
      </c>
      <c r="AG829" s="17">
        <v>0.11822403538179301</v>
      </c>
      <c r="AH829" s="17">
        <v>0.15750629604279401</v>
      </c>
      <c r="AI829" s="17"/>
      <c r="AJ829" s="17">
        <v>9.1449399644551593E-2</v>
      </c>
      <c r="AK829" s="17">
        <v>0.13129240557324501</v>
      </c>
      <c r="AL829" s="17">
        <v>0.145593357847278</v>
      </c>
      <c r="AM829" s="17">
        <v>0.135415710292321</v>
      </c>
      <c r="AN829" s="17">
        <v>0.14234601069897701</v>
      </c>
      <c r="AO829" s="17"/>
      <c r="AP829" s="17">
        <v>0.108882940105336</v>
      </c>
      <c r="AQ829" s="17">
        <v>0.102782883559741</v>
      </c>
      <c r="AR829" s="17">
        <v>0.170541227731552</v>
      </c>
      <c r="AS829" s="17">
        <v>0.14734446621189101</v>
      </c>
      <c r="AT829" s="17">
        <v>0.15068217221462099</v>
      </c>
      <c r="AU829" s="17">
        <v>0.11209278468017</v>
      </c>
      <c r="AV829" s="17"/>
      <c r="AW829" s="17">
        <v>9.8340716838249895E-2</v>
      </c>
      <c r="AX829" s="17">
        <v>0.19044195556736401</v>
      </c>
      <c r="AY829" s="17">
        <v>0.16024487655729999</v>
      </c>
      <c r="AZ829" s="17">
        <v>0.13678157851616701</v>
      </c>
      <c r="BA829" s="17">
        <v>0.135894304846642</v>
      </c>
      <c r="BB829" s="17">
        <v>0.17960464604618601</v>
      </c>
      <c r="BC829" s="17">
        <v>0.105605935662086</v>
      </c>
      <c r="BD829" s="17">
        <v>0.150352461957205</v>
      </c>
      <c r="BE829" s="17">
        <v>0.13452379078007101</v>
      </c>
      <c r="BF829" s="17">
        <v>9.8807069649627002E-2</v>
      </c>
      <c r="BG829" s="17">
        <v>0.113487904789923</v>
      </c>
      <c r="BH829" s="17">
        <v>0.124627328448811</v>
      </c>
      <c r="BI829" s="17">
        <v>7.5708410076820304E-2</v>
      </c>
      <c r="BJ829" s="17">
        <v>0.11581319079015399</v>
      </c>
      <c r="BK829" s="17">
        <v>0.106063501356239</v>
      </c>
      <c r="BL829" s="17">
        <v>6.9572185961273306E-2</v>
      </c>
      <c r="BM829" s="17"/>
      <c r="BN829" s="17">
        <v>0.13565947529113601</v>
      </c>
      <c r="BO829" s="17">
        <v>0.119339883184789</v>
      </c>
      <c r="BP829" s="17"/>
      <c r="BQ829" s="17">
        <v>0.11068626753807299</v>
      </c>
      <c r="BR829" s="17">
        <v>0.18023457144888599</v>
      </c>
      <c r="BS829" s="17"/>
      <c r="BT829" s="17">
        <v>0.147889626297183</v>
      </c>
      <c r="BU829" s="17"/>
      <c r="BV829" s="17">
        <v>0.13849986108666401</v>
      </c>
      <c r="BW829" s="17">
        <v>0.14394909764924199</v>
      </c>
      <c r="BX829" s="17">
        <v>0.12363351405851</v>
      </c>
      <c r="BY829" s="17"/>
      <c r="BZ829" s="17">
        <v>0.14061157905935401</v>
      </c>
      <c r="CA829" s="17">
        <v>0.17330617688839101</v>
      </c>
      <c r="CB829" s="17">
        <v>0.16795851403725601</v>
      </c>
      <c r="CC829" s="17">
        <v>0.18957914852700999</v>
      </c>
      <c r="CD829" s="17">
        <v>0.119221870684687</v>
      </c>
      <c r="CE829" s="17">
        <v>8.0381876019393603E-2</v>
      </c>
      <c r="CF829" s="17">
        <v>6.0725460510883601E-2</v>
      </c>
      <c r="CG829" s="17"/>
      <c r="CH829" s="17">
        <v>8.97293239875495E-2</v>
      </c>
      <c r="CI829" s="17">
        <v>9.33840486088333E-2</v>
      </c>
      <c r="CJ829" s="17">
        <v>0.15567850166577599</v>
      </c>
      <c r="CK829" s="17">
        <v>0.19809336983335299</v>
      </c>
      <c r="CL829" s="17">
        <v>4.0683716747883798E-2</v>
      </c>
    </row>
    <row r="830" spans="2:90" x14ac:dyDescent="0.3">
      <c r="B830" t="s">
        <v>197</v>
      </c>
      <c r="C830" s="17">
        <v>0.127070335885485</v>
      </c>
      <c r="D830" s="17">
        <v>0.12304898838415</v>
      </c>
      <c r="E830" s="17">
        <v>0.132007697326705</v>
      </c>
      <c r="F830" s="17"/>
      <c r="G830" s="17">
        <v>0.18408604272019999</v>
      </c>
      <c r="H830" s="17">
        <v>0.13073831001948699</v>
      </c>
      <c r="I830" s="17">
        <v>0.12641715256806399</v>
      </c>
      <c r="J830" s="17">
        <v>0.12513416456832799</v>
      </c>
      <c r="K830" s="17">
        <v>0.128413438017528</v>
      </c>
      <c r="L830" s="17">
        <v>8.7403365444076703E-2</v>
      </c>
      <c r="M830" s="17"/>
      <c r="N830" s="17">
        <v>0.11798445026662401</v>
      </c>
      <c r="O830" s="17">
        <v>0.143078515466874</v>
      </c>
      <c r="P830" s="17">
        <v>0.12914788461593099</v>
      </c>
      <c r="Q830" s="17">
        <v>0.119690890653199</v>
      </c>
      <c r="R830" s="17"/>
      <c r="S830" s="17">
        <v>0.15410492215719501</v>
      </c>
      <c r="T830" s="17">
        <v>9.0376048349529794E-2</v>
      </c>
      <c r="U830" s="17">
        <v>0.119545271279778</v>
      </c>
      <c r="V830" s="17">
        <v>0.105855271525261</v>
      </c>
      <c r="W830" s="17">
        <v>0.15671442864204799</v>
      </c>
      <c r="X830" s="17">
        <v>9.7853588093470806E-2</v>
      </c>
      <c r="Y830" s="17">
        <v>0.140624663224796</v>
      </c>
      <c r="Z830" s="17">
        <v>0.11327413969198701</v>
      </c>
      <c r="AA830" s="17">
        <v>0.12856884920945399</v>
      </c>
      <c r="AB830" s="17">
        <v>0.128805397688603</v>
      </c>
      <c r="AC830" s="17">
        <v>0.165063492254546</v>
      </c>
      <c r="AD830" s="17">
        <v>0.17047627982070199</v>
      </c>
      <c r="AE830" s="17"/>
      <c r="AF830" s="17">
        <v>0.117670216789309</v>
      </c>
      <c r="AG830" s="17">
        <v>0.120493306218535</v>
      </c>
      <c r="AH830" s="17">
        <v>0.14446528625888999</v>
      </c>
      <c r="AI830" s="17"/>
      <c r="AJ830" s="17">
        <v>0.12053417313555</v>
      </c>
      <c r="AK830" s="17">
        <v>0.12912458590139</v>
      </c>
      <c r="AL830" s="17">
        <v>0.10099570736014001</v>
      </c>
      <c r="AM830" s="17">
        <v>0.122554113207394</v>
      </c>
      <c r="AN830" s="17">
        <v>0.175479135017757</v>
      </c>
      <c r="AO830" s="17"/>
      <c r="AP830" s="17">
        <v>0.12809729470466999</v>
      </c>
      <c r="AQ830" s="17">
        <v>0.11963972586169</v>
      </c>
      <c r="AR830" s="17">
        <v>0.11235523525060299</v>
      </c>
      <c r="AS830" s="17">
        <v>0.120289866071457</v>
      </c>
      <c r="AT830" s="17">
        <v>0.121691733335858</v>
      </c>
      <c r="AU830" s="17">
        <v>0.133670056273265</v>
      </c>
      <c r="AV830" s="17"/>
      <c r="AW830" s="17">
        <v>0.21178932424143901</v>
      </c>
      <c r="AX830" s="17">
        <v>0.174725966706582</v>
      </c>
      <c r="AY830" s="17">
        <v>0.13901531548524201</v>
      </c>
      <c r="AZ830" s="17">
        <v>0.104517723136711</v>
      </c>
      <c r="BA830" s="17">
        <v>0.13299246878475701</v>
      </c>
      <c r="BB830" s="17">
        <v>0.16036735361486501</v>
      </c>
      <c r="BC830" s="17">
        <v>0.166461660668869</v>
      </c>
      <c r="BD830" s="17">
        <v>6.2026314143781597E-2</v>
      </c>
      <c r="BE830" s="17">
        <v>0.126932506781333</v>
      </c>
      <c r="BF830" s="17">
        <v>0.13141140159251499</v>
      </c>
      <c r="BG830" s="17">
        <v>0.12922905896522899</v>
      </c>
      <c r="BH830" s="17">
        <v>0.135735307250166</v>
      </c>
      <c r="BI830" s="17">
        <v>0.102602555384916</v>
      </c>
      <c r="BJ830" s="17">
        <v>9.6695372958219894E-2</v>
      </c>
      <c r="BK830" s="17">
        <v>4.2094694248978097E-2</v>
      </c>
      <c r="BL830" s="17">
        <v>0.114872614060094</v>
      </c>
      <c r="BM830" s="17"/>
      <c r="BN830" s="17">
        <v>0.11932630843856699</v>
      </c>
      <c r="BO830" s="17">
        <v>0.139612992373149</v>
      </c>
      <c r="BP830" s="17"/>
      <c r="BQ830" s="17">
        <v>0.13257236735161401</v>
      </c>
      <c r="BR830" s="17">
        <v>0.111683561940536</v>
      </c>
      <c r="BS830" s="17"/>
      <c r="BT830" s="17">
        <v>0.157198430907555</v>
      </c>
      <c r="BU830" s="17"/>
      <c r="BV830" s="17">
        <v>0.153657827614188</v>
      </c>
      <c r="BW830" s="17">
        <v>0.125130885512133</v>
      </c>
      <c r="BX830" s="17">
        <v>0.11884681219287301</v>
      </c>
      <c r="BY830" s="17"/>
      <c r="BZ830" s="17">
        <v>0.18058085315222</v>
      </c>
      <c r="CA830" s="17">
        <v>0.160740080881907</v>
      </c>
      <c r="CB830" s="17">
        <v>0.18528554300177799</v>
      </c>
      <c r="CC830" s="17">
        <v>0.141009498458493</v>
      </c>
      <c r="CD830" s="17">
        <v>0.11359066864203</v>
      </c>
      <c r="CE830" s="17">
        <v>7.4144452575378397E-2</v>
      </c>
      <c r="CF830" s="17">
        <v>6.7334889526383099E-2</v>
      </c>
      <c r="CG830" s="17"/>
      <c r="CH830" s="17">
        <v>9.4641705024726297E-2</v>
      </c>
      <c r="CI830" s="17">
        <v>7.9848583889096394E-2</v>
      </c>
      <c r="CJ830" s="17">
        <v>0.16127052706483699</v>
      </c>
      <c r="CK830" s="17">
        <v>0.17831421708030801</v>
      </c>
      <c r="CL830" s="17">
        <v>0.13049053354830201</v>
      </c>
    </row>
    <row r="831" spans="2:90" x14ac:dyDescent="0.3">
      <c r="B831" t="s">
        <v>198</v>
      </c>
      <c r="C831" s="17">
        <v>0.108759362641449</v>
      </c>
      <c r="D831" s="17">
        <v>0.107335075072181</v>
      </c>
      <c r="E831" s="17">
        <v>0.110041780751242</v>
      </c>
      <c r="F831" s="17"/>
      <c r="G831" s="17">
        <v>0.10910506670572501</v>
      </c>
      <c r="H831" s="17">
        <v>0.120707313549777</v>
      </c>
      <c r="I831" s="17">
        <v>0.15748306612565</v>
      </c>
      <c r="J831" s="17">
        <v>0.115968478945009</v>
      </c>
      <c r="K831" s="17">
        <v>8.2596294198002601E-2</v>
      </c>
      <c r="L831" s="17">
        <v>7.0568433457060001E-2</v>
      </c>
      <c r="M831" s="17"/>
      <c r="N831" s="17">
        <v>0.112911812691445</v>
      </c>
      <c r="O831" s="17">
        <v>0.119789450597865</v>
      </c>
      <c r="P831" s="17">
        <v>0.112234992449911</v>
      </c>
      <c r="Q831" s="17">
        <v>9.0862829583761198E-2</v>
      </c>
      <c r="R831" s="17"/>
      <c r="S831" s="17">
        <v>0.128556944903711</v>
      </c>
      <c r="T831" s="17">
        <v>0.12232265078174701</v>
      </c>
      <c r="U831" s="17">
        <v>9.9214778211095395E-2</v>
      </c>
      <c r="V831" s="17">
        <v>6.4308255485442806E-2</v>
      </c>
      <c r="W831" s="17">
        <v>0.124233977217036</v>
      </c>
      <c r="X831" s="17">
        <v>0.147535353113215</v>
      </c>
      <c r="Y831" s="17">
        <v>6.5262479363716805E-2</v>
      </c>
      <c r="Z831" s="17">
        <v>0.11381717953100499</v>
      </c>
      <c r="AA831" s="17">
        <v>9.32814365840927E-2</v>
      </c>
      <c r="AB831" s="17">
        <v>0.12619044043177899</v>
      </c>
      <c r="AC831" s="17">
        <v>9.2052963638689297E-2</v>
      </c>
      <c r="AD831" s="17">
        <v>0.105216734854648</v>
      </c>
      <c r="AE831" s="17"/>
      <c r="AF831" s="17">
        <v>9.51783804349111E-2</v>
      </c>
      <c r="AG831" s="17">
        <v>0.11707251150640199</v>
      </c>
      <c r="AH831" s="17">
        <v>0.10768388034333901</v>
      </c>
      <c r="AI831" s="17"/>
      <c r="AJ831" s="17">
        <v>0.11080672528614501</v>
      </c>
      <c r="AK831" s="17">
        <v>0.122662817477752</v>
      </c>
      <c r="AL831" s="17">
        <v>0.104857373358891</v>
      </c>
      <c r="AM831" s="17">
        <v>0.101530879586649</v>
      </c>
      <c r="AN831" s="17">
        <v>9.71634526077816E-2</v>
      </c>
      <c r="AO831" s="17"/>
      <c r="AP831" s="17">
        <v>0.13138146038676701</v>
      </c>
      <c r="AQ831" s="17">
        <v>0.11444235822227999</v>
      </c>
      <c r="AR831" s="17">
        <v>9.8321747303247206E-2</v>
      </c>
      <c r="AS831" s="17">
        <v>9.6727395817710796E-2</v>
      </c>
      <c r="AT831" s="17">
        <v>0.111210405854671</v>
      </c>
      <c r="AU831" s="17">
        <v>8.13601595020155E-2</v>
      </c>
      <c r="AV831" s="17"/>
      <c r="AW831" s="17">
        <v>5.0365447551421E-2</v>
      </c>
      <c r="AX831" s="17">
        <v>6.2425035404675498E-2</v>
      </c>
      <c r="AY831" s="17">
        <v>0.108183815079076</v>
      </c>
      <c r="AZ831" s="17">
        <v>7.7308684212357801E-2</v>
      </c>
      <c r="BA831" s="17">
        <v>9.5051488578752105E-2</v>
      </c>
      <c r="BB831" s="17">
        <v>0.111969442042178</v>
      </c>
      <c r="BC831" s="17">
        <v>0.106374273944217</v>
      </c>
      <c r="BD831" s="17">
        <v>0.131647024031947</v>
      </c>
      <c r="BE831" s="17">
        <v>0.16116124046900099</v>
      </c>
      <c r="BF831" s="17">
        <v>0.15728663491192499</v>
      </c>
      <c r="BG831" s="17">
        <v>0.13321977731090301</v>
      </c>
      <c r="BH831" s="17">
        <v>0.136835319471594</v>
      </c>
      <c r="BI831" s="17">
        <v>8.6522549347893399E-2</v>
      </c>
      <c r="BJ831" s="17">
        <v>0.150508772556502</v>
      </c>
      <c r="BK831" s="17">
        <v>8.0123399775440099E-2</v>
      </c>
      <c r="BL831" s="17">
        <v>5.5674444091667601E-2</v>
      </c>
      <c r="BM831" s="17"/>
      <c r="BN831" s="17">
        <v>0.10424907987475</v>
      </c>
      <c r="BO831" s="17">
        <v>0.11327979098659199</v>
      </c>
      <c r="BP831" s="17"/>
      <c r="BQ831" s="17">
        <v>0.126831202989065</v>
      </c>
      <c r="BR831" s="17">
        <v>0.110619184362066</v>
      </c>
      <c r="BS831" s="17"/>
      <c r="BT831" s="17">
        <v>0.129794413323225</v>
      </c>
      <c r="BU831" s="17"/>
      <c r="BV831" s="17">
        <v>0.112351877995539</v>
      </c>
      <c r="BW831" s="17">
        <v>0.10605301784933099</v>
      </c>
      <c r="BX831" s="17">
        <v>0.111063170536452</v>
      </c>
      <c r="BY831" s="17"/>
      <c r="BZ831" s="17">
        <v>0.10498895278112499</v>
      </c>
      <c r="CA831" s="17">
        <v>9.8031089053699505E-2</v>
      </c>
      <c r="CB831" s="17">
        <v>9.9446935544501E-2</v>
      </c>
      <c r="CC831" s="17">
        <v>0.139100766543236</v>
      </c>
      <c r="CD831" s="17">
        <v>0.120115979888807</v>
      </c>
      <c r="CE831" s="17">
        <v>0.123699869842936</v>
      </c>
      <c r="CF831" s="17">
        <v>6.5652598214289495E-2</v>
      </c>
      <c r="CG831" s="17"/>
      <c r="CH831" s="17">
        <v>8.1575560188291998E-2</v>
      </c>
      <c r="CI831" s="17">
        <v>9.8445426518423307E-2</v>
      </c>
      <c r="CJ831" s="17">
        <v>0.138705885155741</v>
      </c>
      <c r="CK831" s="17">
        <v>8.3694734927151501E-2</v>
      </c>
      <c r="CL831" s="17">
        <v>9.3651388397577903E-2</v>
      </c>
    </row>
    <row r="832" spans="2:90" x14ac:dyDescent="0.3">
      <c r="B832" t="s">
        <v>199</v>
      </c>
      <c r="C832" s="17">
        <v>8.6413037370544399E-2</v>
      </c>
      <c r="D832" s="17">
        <v>8.0273161408821306E-2</v>
      </c>
      <c r="E832" s="17">
        <v>9.3098550812027905E-2</v>
      </c>
      <c r="F832" s="17"/>
      <c r="G832" s="17">
        <v>7.5938799337935695E-2</v>
      </c>
      <c r="H832" s="17">
        <v>8.4003937888304306E-2</v>
      </c>
      <c r="I832" s="17">
        <v>8.0129532158914593E-2</v>
      </c>
      <c r="J832" s="17">
        <v>0.113140965601115</v>
      </c>
      <c r="K832" s="17">
        <v>0.11197821803456399</v>
      </c>
      <c r="L832" s="17">
        <v>6.1641809879176203E-2</v>
      </c>
      <c r="M832" s="17"/>
      <c r="N832" s="17">
        <v>8.7349361589654798E-2</v>
      </c>
      <c r="O832" s="17">
        <v>9.2428045073457504E-2</v>
      </c>
      <c r="P832" s="17">
        <v>6.96819924810404E-2</v>
      </c>
      <c r="Q832" s="17">
        <v>9.2685370111540696E-2</v>
      </c>
      <c r="R832" s="17"/>
      <c r="S832" s="17">
        <v>7.6267440856649105E-2</v>
      </c>
      <c r="T832" s="17">
        <v>9.0023608166355407E-2</v>
      </c>
      <c r="U832" s="17">
        <v>7.3097028270785694E-2</v>
      </c>
      <c r="V832" s="17">
        <v>0.10367786461912799</v>
      </c>
      <c r="W832" s="17">
        <v>0.100773192895483</v>
      </c>
      <c r="X832" s="17">
        <v>6.4958865285468903E-2</v>
      </c>
      <c r="Y832" s="17">
        <v>8.0961648516425802E-2</v>
      </c>
      <c r="Z832" s="17">
        <v>0.102257625811483</v>
      </c>
      <c r="AA832" s="17">
        <v>8.6377196409449797E-2</v>
      </c>
      <c r="AB832" s="17">
        <v>7.7677440659173799E-2</v>
      </c>
      <c r="AC832" s="17">
        <v>0.108226995700683</v>
      </c>
      <c r="AD832" s="17">
        <v>0.116193659851864</v>
      </c>
      <c r="AE832" s="17"/>
      <c r="AF832" s="17">
        <v>7.4999468326369806E-2</v>
      </c>
      <c r="AG832" s="17">
        <v>9.2220795687891099E-2</v>
      </c>
      <c r="AH832" s="17">
        <v>0.118431512021183</v>
      </c>
      <c r="AI832" s="17"/>
      <c r="AJ832" s="17">
        <v>9.2705401345994601E-2</v>
      </c>
      <c r="AK832" s="17">
        <v>7.9512804137735593E-2</v>
      </c>
      <c r="AL832" s="17">
        <v>9.0923986482163696E-2</v>
      </c>
      <c r="AM832" s="17">
        <v>7.4653318210138805E-2</v>
      </c>
      <c r="AN832" s="17">
        <v>0.115755225856286</v>
      </c>
      <c r="AO832" s="17"/>
      <c r="AP832" s="17">
        <v>8.2770907850683098E-2</v>
      </c>
      <c r="AQ832" s="17">
        <v>7.8017880583725094E-2</v>
      </c>
      <c r="AR832" s="17">
        <v>8.5441252885172597E-2</v>
      </c>
      <c r="AS832" s="17">
        <v>9.0502397630545406E-2</v>
      </c>
      <c r="AT832" s="17">
        <v>9.5427992130556499E-2</v>
      </c>
      <c r="AU832" s="17">
        <v>0.10813535418720099</v>
      </c>
      <c r="AV832" s="17"/>
      <c r="AW832" s="17">
        <v>5.3573089408536299E-2</v>
      </c>
      <c r="AX832" s="17">
        <v>3.3003922204473603E-2</v>
      </c>
      <c r="AY832" s="17">
        <v>0.10152994294894099</v>
      </c>
      <c r="AZ832" s="17">
        <v>7.6853735913848698E-2</v>
      </c>
      <c r="BA832" s="17">
        <v>0.120171554695502</v>
      </c>
      <c r="BB832" s="17">
        <v>8.8775479562424001E-2</v>
      </c>
      <c r="BC832" s="17">
        <v>5.8472554215756103E-2</v>
      </c>
      <c r="BD832" s="17">
        <v>9.0504629964075198E-2</v>
      </c>
      <c r="BE832" s="17">
        <v>0.110729282071671</v>
      </c>
      <c r="BF832" s="17">
        <v>8.4620167949144606E-2</v>
      </c>
      <c r="BG832" s="17">
        <v>5.9825382096694101E-2</v>
      </c>
      <c r="BH832" s="17">
        <v>0.102911670554081</v>
      </c>
      <c r="BI832" s="17">
        <v>8.0490049539430106E-2</v>
      </c>
      <c r="BJ832" s="17">
        <v>0.110854260020082</v>
      </c>
      <c r="BK832" s="17">
        <v>0.191579651435836</v>
      </c>
      <c r="BL832" s="17">
        <v>7.89601558102863E-2</v>
      </c>
      <c r="BM832" s="17"/>
      <c r="BN832" s="17">
        <v>8.2977845817165996E-2</v>
      </c>
      <c r="BO832" s="17">
        <v>8.9991220531411203E-2</v>
      </c>
      <c r="BP832" s="17"/>
      <c r="BQ832" s="17">
        <v>8.3541017989736899E-2</v>
      </c>
      <c r="BR832" s="17">
        <v>8.9525897313615294E-2</v>
      </c>
      <c r="BS832" s="17"/>
      <c r="BT832" s="17">
        <v>6.0027897121011198E-2</v>
      </c>
      <c r="BU832" s="17"/>
      <c r="BV832" s="17">
        <v>8.2431487896592104E-2</v>
      </c>
      <c r="BW832" s="17">
        <v>7.3322233415010193E-2</v>
      </c>
      <c r="BX832" s="17">
        <v>9.1426207120502506E-2</v>
      </c>
      <c r="BY832" s="17"/>
      <c r="BZ832" s="17">
        <v>5.5645426463628897E-2</v>
      </c>
      <c r="CA832" s="17">
        <v>7.4395452282925698E-2</v>
      </c>
      <c r="CB832" s="17">
        <v>9.0517980383169994E-2</v>
      </c>
      <c r="CC832" s="17">
        <v>0.108389981793169</v>
      </c>
      <c r="CD832" s="17">
        <v>0.10699901948316599</v>
      </c>
      <c r="CE832" s="17">
        <v>0.114493732254329</v>
      </c>
      <c r="CF832" s="17">
        <v>6.7688431740705601E-2</v>
      </c>
      <c r="CG832" s="17"/>
      <c r="CH832" s="17">
        <v>8.3426208259097898E-2</v>
      </c>
      <c r="CI832" s="17">
        <v>8.68032977394049E-2</v>
      </c>
      <c r="CJ832" s="17">
        <v>9.8431333923381797E-2</v>
      </c>
      <c r="CK832" s="17">
        <v>7.49503878031509E-2</v>
      </c>
      <c r="CL832" s="17">
        <v>2.4251386401738999E-2</v>
      </c>
    </row>
    <row r="833" spans="2:90" x14ac:dyDescent="0.3">
      <c r="B833" t="s">
        <v>200</v>
      </c>
      <c r="C833" s="17">
        <v>1.93713838558013E-2</v>
      </c>
      <c r="D833" s="17">
        <v>2.3439554260984201E-2</v>
      </c>
      <c r="E833" s="17">
        <v>1.45177543975677E-2</v>
      </c>
      <c r="F833" s="17"/>
      <c r="G833" s="17">
        <v>2.6820987185954499E-2</v>
      </c>
      <c r="H833" s="17">
        <v>3.1493544702336701E-2</v>
      </c>
      <c r="I833" s="17">
        <v>2.34063951542435E-2</v>
      </c>
      <c r="J833" s="17">
        <v>8.5875393794363208E-3</v>
      </c>
      <c r="K833" s="17">
        <v>6.8809315150910998E-3</v>
      </c>
      <c r="L833" s="17">
        <v>1.8345758013734802E-2</v>
      </c>
      <c r="M833" s="17"/>
      <c r="N833" s="17">
        <v>2.1640675475572101E-2</v>
      </c>
      <c r="O833" s="17">
        <v>2.7545574599943199E-2</v>
      </c>
      <c r="P833" s="17">
        <v>1.91265975305605E-2</v>
      </c>
      <c r="Q833" s="17">
        <v>8.8494033020388302E-3</v>
      </c>
      <c r="R833" s="17"/>
      <c r="S833" s="17">
        <v>1.78863815760009E-2</v>
      </c>
      <c r="T833" s="17">
        <v>1.8643785103797099E-2</v>
      </c>
      <c r="U833" s="17">
        <v>0</v>
      </c>
      <c r="V833" s="17">
        <v>2.1002847515688001E-2</v>
      </c>
      <c r="W833" s="17">
        <v>1.1536498929987E-2</v>
      </c>
      <c r="X833" s="17">
        <v>2.4024385457932899E-2</v>
      </c>
      <c r="Y833" s="17">
        <v>5.9185914180905103E-2</v>
      </c>
      <c r="Z833" s="17">
        <v>0</v>
      </c>
      <c r="AA833" s="17">
        <v>3.5323823930425602E-2</v>
      </c>
      <c r="AB833" s="17">
        <v>0</v>
      </c>
      <c r="AC833" s="17">
        <v>8.9783640024868605E-3</v>
      </c>
      <c r="AD833" s="17">
        <v>1.69119861369483E-2</v>
      </c>
      <c r="AE833" s="17"/>
      <c r="AF833" s="17">
        <v>1.39189956377104E-2</v>
      </c>
      <c r="AG833" s="17">
        <v>2.5593827359410699E-2</v>
      </c>
      <c r="AH833" s="17">
        <v>2.1229243930324802E-2</v>
      </c>
      <c r="AI833" s="17"/>
      <c r="AJ833" s="17">
        <v>1.9600257644963301E-2</v>
      </c>
      <c r="AK833" s="17">
        <v>2.4046745496076501E-2</v>
      </c>
      <c r="AL833" s="17">
        <v>5.0043283993372904E-3</v>
      </c>
      <c r="AM833" s="17">
        <v>1.39383277934824E-2</v>
      </c>
      <c r="AN833" s="17">
        <v>2.0015952265840301E-2</v>
      </c>
      <c r="AO833" s="17"/>
      <c r="AP833" s="17">
        <v>2.8017501326614298E-2</v>
      </c>
      <c r="AQ833" s="17">
        <v>2.6543869401609601E-2</v>
      </c>
      <c r="AR833" s="17">
        <v>4.8592626345679204E-3</v>
      </c>
      <c r="AS833" s="17">
        <v>2.1296242189819199E-2</v>
      </c>
      <c r="AT833" s="17">
        <v>2.58818991982546E-2</v>
      </c>
      <c r="AU833" s="17">
        <v>5.2453850574044796E-3</v>
      </c>
      <c r="AV833" s="17"/>
      <c r="AW833" s="17">
        <v>0</v>
      </c>
      <c r="AX833" s="17">
        <v>2.3012903458982902E-2</v>
      </c>
      <c r="AY833" s="17">
        <v>1.8386941210717499E-2</v>
      </c>
      <c r="AZ833" s="17">
        <v>2.41061059882084E-2</v>
      </c>
      <c r="BA833" s="17">
        <v>1.4030211992683801E-2</v>
      </c>
      <c r="BB833" s="17">
        <v>9.5222006125809007E-3</v>
      </c>
      <c r="BC833" s="17">
        <v>3.7940198026414997E-2</v>
      </c>
      <c r="BD833" s="17">
        <v>1.4609414481505E-2</v>
      </c>
      <c r="BE833" s="17">
        <v>2.6494347301214399E-2</v>
      </c>
      <c r="BF833" s="17">
        <v>0</v>
      </c>
      <c r="BG833" s="17">
        <v>1.7437615137140799E-2</v>
      </c>
      <c r="BH833" s="17">
        <v>4.5577077331940899E-2</v>
      </c>
      <c r="BI833" s="17">
        <v>2.50787084188973E-2</v>
      </c>
      <c r="BJ833" s="17">
        <v>0</v>
      </c>
      <c r="BK833" s="17">
        <v>0</v>
      </c>
      <c r="BL833" s="17">
        <v>2.0457138345486799E-2</v>
      </c>
      <c r="BM833" s="17"/>
      <c r="BN833" s="17">
        <v>1.6998034937180401E-2</v>
      </c>
      <c r="BO833" s="17">
        <v>2.29314863500698E-2</v>
      </c>
      <c r="BP833" s="17"/>
      <c r="BQ833" s="17">
        <v>2.6984411559490301E-2</v>
      </c>
      <c r="BR833" s="17">
        <v>2.47366249878078E-2</v>
      </c>
      <c r="BS833" s="17"/>
      <c r="BT833" s="17">
        <v>3.6815607715000198E-2</v>
      </c>
      <c r="BU833" s="17"/>
      <c r="BV833" s="17">
        <v>1.46605136512297E-2</v>
      </c>
      <c r="BW833" s="17">
        <v>2.1825415014801001E-2</v>
      </c>
      <c r="BX833" s="17">
        <v>2.1979227432488601E-2</v>
      </c>
      <c r="BY833" s="17"/>
      <c r="BZ833" s="17">
        <v>4.4420340870494701E-3</v>
      </c>
      <c r="CA833" s="17">
        <v>9.8617297595776296E-3</v>
      </c>
      <c r="CB833" s="17">
        <v>1.7421833955391899E-2</v>
      </c>
      <c r="CC833" s="17">
        <v>1.1384505188741401E-2</v>
      </c>
      <c r="CD833" s="17">
        <v>4.8634063392139902E-2</v>
      </c>
      <c r="CE833" s="17">
        <v>1.56728060697899E-2</v>
      </c>
      <c r="CF833" s="17">
        <v>2.3114078095452802E-2</v>
      </c>
      <c r="CG833" s="17"/>
      <c r="CH833" s="17">
        <v>3.0625511324025401E-2</v>
      </c>
      <c r="CI833" s="17">
        <v>2.30217858836313E-2</v>
      </c>
      <c r="CJ833" s="17">
        <v>2.01975566777551E-2</v>
      </c>
      <c r="CK833" s="17">
        <v>6.6466503133667297E-3</v>
      </c>
      <c r="CL833" s="17">
        <v>0</v>
      </c>
    </row>
    <row r="834" spans="2:90" x14ac:dyDescent="0.3">
      <c r="B834" t="s">
        <v>201</v>
      </c>
      <c r="C834" s="17">
        <v>0.139380914886056</v>
      </c>
      <c r="D834" s="17">
        <v>0.15536963525747499</v>
      </c>
      <c r="E834" s="17">
        <v>0.124859973954919</v>
      </c>
      <c r="F834" s="17"/>
      <c r="G834" s="17">
        <v>7.1075716707511005E-2</v>
      </c>
      <c r="H834" s="17">
        <v>0.10507005449671</v>
      </c>
      <c r="I834" s="17">
        <v>0.11666775553428201</v>
      </c>
      <c r="J834" s="17">
        <v>0.119462274242029</v>
      </c>
      <c r="K834" s="17">
        <v>0.17176585640490899</v>
      </c>
      <c r="L834" s="17">
        <v>0.22583134806559901</v>
      </c>
      <c r="M834" s="17"/>
      <c r="N834" s="17">
        <v>0.18873420037130501</v>
      </c>
      <c r="O834" s="17">
        <v>0.12158440760108</v>
      </c>
      <c r="P834" s="17">
        <v>0.140524103822736</v>
      </c>
      <c r="Q834" s="17">
        <v>0.105038650579346</v>
      </c>
      <c r="R834" s="17"/>
      <c r="S834" s="17">
        <v>0.11689390953597199</v>
      </c>
      <c r="T834" s="17">
        <v>0.14119033592537999</v>
      </c>
      <c r="U834" s="17">
        <v>0.17764714069097501</v>
      </c>
      <c r="V834" s="17">
        <v>0.12747910364360501</v>
      </c>
      <c r="W834" s="17">
        <v>0.15149045253037399</v>
      </c>
      <c r="X834" s="17">
        <v>0.14921597117254801</v>
      </c>
      <c r="Y834" s="17">
        <v>0.17229827333589701</v>
      </c>
      <c r="Z834" s="17">
        <v>0.122092329060782</v>
      </c>
      <c r="AA834" s="17">
        <v>0.1241877420356</v>
      </c>
      <c r="AB834" s="17">
        <v>0.13217653231121099</v>
      </c>
      <c r="AC834" s="17">
        <v>0.13046602303010801</v>
      </c>
      <c r="AD834" s="17">
        <v>0.140418508762363</v>
      </c>
      <c r="AE834" s="17"/>
      <c r="AF834" s="17">
        <v>0.149415848649461</v>
      </c>
      <c r="AG834" s="17">
        <v>0.15128776861749099</v>
      </c>
      <c r="AH834" s="17">
        <v>0.10584347959254101</v>
      </c>
      <c r="AI834" s="17"/>
      <c r="AJ834" s="17">
        <v>0.151755258104595</v>
      </c>
      <c r="AK834" s="17">
        <v>0.14917364182956999</v>
      </c>
      <c r="AL834" s="17">
        <v>0.165639371275449</v>
      </c>
      <c r="AM834" s="17">
        <v>0.14282433698776401</v>
      </c>
      <c r="AN834" s="17">
        <v>8.47245062995923E-2</v>
      </c>
      <c r="AO834" s="17"/>
      <c r="AP834" s="17">
        <v>0.15258835233555701</v>
      </c>
      <c r="AQ834" s="17">
        <v>0.15840358656431</v>
      </c>
      <c r="AR834" s="17">
        <v>0.13636726091418</v>
      </c>
      <c r="AS834" s="17">
        <v>0.14359809236148199</v>
      </c>
      <c r="AT834" s="17">
        <v>7.4427131141260899E-2</v>
      </c>
      <c r="AU834" s="17">
        <v>0.13303055551515799</v>
      </c>
      <c r="AV834" s="17"/>
      <c r="AW834" s="17">
        <v>0</v>
      </c>
      <c r="AX834" s="17">
        <v>4.08563432662023E-2</v>
      </c>
      <c r="AY834" s="17">
        <v>9.4541384562660993E-2</v>
      </c>
      <c r="AZ834" s="17">
        <v>0.13334955284732899</v>
      </c>
      <c r="BA834" s="17">
        <v>0.15264263941237899</v>
      </c>
      <c r="BB834" s="17">
        <v>0.100847694721104</v>
      </c>
      <c r="BC834" s="17">
        <v>0.11837226999893601</v>
      </c>
      <c r="BD834" s="17">
        <v>0.18050379920370399</v>
      </c>
      <c r="BE834" s="17">
        <v>0.15506869852740801</v>
      </c>
      <c r="BF834" s="17">
        <v>0.19145335340425701</v>
      </c>
      <c r="BG834" s="17">
        <v>0.137536386784676</v>
      </c>
      <c r="BH834" s="17">
        <v>0.142384911925347</v>
      </c>
      <c r="BI834" s="17">
        <v>0.15812479235772001</v>
      </c>
      <c r="BJ834" s="17">
        <v>0.14320187757856401</v>
      </c>
      <c r="BK834" s="17">
        <v>0.18532522493296799</v>
      </c>
      <c r="BL834" s="17">
        <v>0.25001526959151299</v>
      </c>
      <c r="BM834" s="17"/>
      <c r="BN834" s="17">
        <v>0.145719256146844</v>
      </c>
      <c r="BO834" s="17">
        <v>0.13040242247211301</v>
      </c>
      <c r="BP834" s="17"/>
      <c r="BQ834" s="17">
        <v>0.153305075476555</v>
      </c>
      <c r="BR834" s="17">
        <v>0.14637072830950201</v>
      </c>
      <c r="BS834" s="17"/>
      <c r="BT834" s="17">
        <v>0.125160020651539</v>
      </c>
      <c r="BU834" s="17"/>
      <c r="BV834" s="17">
        <v>0.103702728483863</v>
      </c>
      <c r="BW834" s="17">
        <v>0.118694891178378</v>
      </c>
      <c r="BX834" s="17">
        <v>0.163779795404216</v>
      </c>
      <c r="BY834" s="17"/>
      <c r="BZ834" s="17">
        <v>2.9323631647483101E-2</v>
      </c>
      <c r="CA834" s="17">
        <v>6.4698934494898205E-2</v>
      </c>
      <c r="CB834" s="17">
        <v>6.7976003014984604E-2</v>
      </c>
      <c r="CC834" s="17">
        <v>9.9920077360492895E-2</v>
      </c>
      <c r="CD834" s="17">
        <v>0.19464341333194199</v>
      </c>
      <c r="CE834" s="17">
        <v>0.22000533926021701</v>
      </c>
      <c r="CF834" s="17">
        <v>0.26638178614307501</v>
      </c>
      <c r="CG834" s="17"/>
      <c r="CH834" s="17">
        <v>0.24784928609732501</v>
      </c>
      <c r="CI834" s="17">
        <v>0.20920833838516301</v>
      </c>
      <c r="CJ834" s="17">
        <v>9.6825581247131795E-2</v>
      </c>
      <c r="CK834" s="17">
        <v>3.7937839612356097E-2</v>
      </c>
      <c r="CL834" s="17">
        <v>1.2583106155650101E-2</v>
      </c>
    </row>
    <row r="835" spans="2:90" x14ac:dyDescent="0.3">
      <c r="B835" t="s">
        <v>151</v>
      </c>
      <c r="C835" s="17">
        <v>8.3583692935142798E-3</v>
      </c>
      <c r="D835" s="17">
        <v>1.1998119438209E-2</v>
      </c>
      <c r="E835" s="17">
        <v>4.8674894581123996E-3</v>
      </c>
      <c r="F835" s="17"/>
      <c r="G835" s="17">
        <v>1.5994760239982701E-2</v>
      </c>
      <c r="H835" s="17">
        <v>7.8086051833589996E-3</v>
      </c>
      <c r="I835" s="17">
        <v>6.0625079649631796E-3</v>
      </c>
      <c r="J835" s="17">
        <v>2.6444427724090199E-3</v>
      </c>
      <c r="K835" s="17">
        <v>9.7656048751047705E-3</v>
      </c>
      <c r="L835" s="17">
        <v>9.3084748015033799E-3</v>
      </c>
      <c r="M835" s="17"/>
      <c r="N835" s="17">
        <v>1.32205087890192E-2</v>
      </c>
      <c r="O835" s="17">
        <v>9.6401754359800706E-3</v>
      </c>
      <c r="P835" s="17">
        <v>6.3160062619629E-3</v>
      </c>
      <c r="Q835" s="17">
        <v>3.66733130218085E-3</v>
      </c>
      <c r="R835" s="17"/>
      <c r="S835" s="17">
        <v>3.69394960115144E-3</v>
      </c>
      <c r="T835" s="17">
        <v>1.48853343615358E-2</v>
      </c>
      <c r="U835" s="17">
        <v>1.7288728035232501E-2</v>
      </c>
      <c r="V835" s="17">
        <v>1.55587937576272E-2</v>
      </c>
      <c r="W835" s="17">
        <v>7.67312600376644E-3</v>
      </c>
      <c r="X835" s="17">
        <v>1.0519257844718599E-2</v>
      </c>
      <c r="Y835" s="17">
        <v>0</v>
      </c>
      <c r="Z835" s="17">
        <v>0</v>
      </c>
      <c r="AA835" s="17">
        <v>0</v>
      </c>
      <c r="AB835" s="17">
        <v>1.8244371505331699E-2</v>
      </c>
      <c r="AC835" s="17">
        <v>0</v>
      </c>
      <c r="AD835" s="17">
        <v>0</v>
      </c>
      <c r="AE835" s="17"/>
      <c r="AF835" s="17">
        <v>8.8234234516898803E-3</v>
      </c>
      <c r="AG835" s="17">
        <v>7.4201331063783503E-3</v>
      </c>
      <c r="AH835" s="17">
        <v>8.8503092397043594E-3</v>
      </c>
      <c r="AI835" s="17"/>
      <c r="AJ835" s="17">
        <v>1.7275376112989502E-2</v>
      </c>
      <c r="AK835" s="17">
        <v>3.8361988596003101E-3</v>
      </c>
      <c r="AL835" s="17">
        <v>0</v>
      </c>
      <c r="AM835" s="17">
        <v>1.14700480009722E-2</v>
      </c>
      <c r="AN835" s="17">
        <v>0</v>
      </c>
      <c r="AO835" s="17"/>
      <c r="AP835" s="17">
        <v>5.4556008959817702E-3</v>
      </c>
      <c r="AQ835" s="17">
        <v>1.1240513661316801E-2</v>
      </c>
      <c r="AR835" s="17">
        <v>0</v>
      </c>
      <c r="AS835" s="17">
        <v>8.47970347263826E-3</v>
      </c>
      <c r="AT835" s="17">
        <v>0</v>
      </c>
      <c r="AU835" s="17">
        <v>1.7069421387242399E-2</v>
      </c>
      <c r="AV835" s="17"/>
      <c r="AW835" s="17">
        <v>0</v>
      </c>
      <c r="AX835" s="17">
        <v>1.0468186272152199E-2</v>
      </c>
      <c r="AY835" s="17">
        <v>0</v>
      </c>
      <c r="AZ835" s="17">
        <v>0</v>
      </c>
      <c r="BA835" s="17">
        <v>8.0714371558234608E-3</v>
      </c>
      <c r="BB835" s="17">
        <v>0</v>
      </c>
      <c r="BC835" s="17">
        <v>6.1868267199542103E-3</v>
      </c>
      <c r="BD835" s="17">
        <v>1.2353340627611399E-2</v>
      </c>
      <c r="BE835" s="17">
        <v>0</v>
      </c>
      <c r="BF835" s="17">
        <v>1.9394841882595899E-2</v>
      </c>
      <c r="BG835" s="17">
        <v>0</v>
      </c>
      <c r="BH835" s="17">
        <v>0</v>
      </c>
      <c r="BI835" s="17">
        <v>2.0544274635881401E-2</v>
      </c>
      <c r="BJ835" s="17">
        <v>1.7338801797094301E-2</v>
      </c>
      <c r="BK835" s="17">
        <v>0</v>
      </c>
      <c r="BL835" s="17">
        <v>7.8856037021974093E-3</v>
      </c>
      <c r="BM835" s="17"/>
      <c r="BN835" s="17">
        <v>8.9732800146793603E-3</v>
      </c>
      <c r="BO835" s="17">
        <v>7.6300248543695803E-3</v>
      </c>
      <c r="BP835" s="17"/>
      <c r="BQ835" s="17">
        <v>6.1099192193866904E-3</v>
      </c>
      <c r="BR835" s="17">
        <v>0</v>
      </c>
      <c r="BS835" s="17"/>
      <c r="BT835" s="17">
        <v>2.8139705048056702E-3</v>
      </c>
      <c r="BU835" s="17"/>
      <c r="BV835" s="17">
        <v>0</v>
      </c>
      <c r="BW835" s="17">
        <v>9.4305192037511393E-3</v>
      </c>
      <c r="BX835" s="17">
        <v>9.4396961710297295E-3</v>
      </c>
      <c r="BY835" s="17"/>
      <c r="BZ835" s="17">
        <v>4.5380437462627004E-3</v>
      </c>
      <c r="CA835" s="17">
        <v>0</v>
      </c>
      <c r="CB835" s="17">
        <v>3.2709169077265801E-3</v>
      </c>
      <c r="CC835" s="17">
        <v>1.48731163984021E-2</v>
      </c>
      <c r="CD835" s="17">
        <v>2.91092910653674E-3</v>
      </c>
      <c r="CE835" s="17">
        <v>8.0299449668497797E-3</v>
      </c>
      <c r="CF835" s="17">
        <v>6.8340047307301303E-3</v>
      </c>
      <c r="CG835" s="17"/>
      <c r="CH835" s="17">
        <v>1.0169334895826301E-2</v>
      </c>
      <c r="CI835" s="17">
        <v>8.9105689591962994E-3</v>
      </c>
      <c r="CJ835" s="17">
        <v>7.72078426701468E-3</v>
      </c>
      <c r="CK835" s="17">
        <v>6.5800318237444798E-3</v>
      </c>
      <c r="CL835" s="17">
        <v>1.16138599036574E-2</v>
      </c>
    </row>
    <row r="836" spans="2:90" x14ac:dyDescent="0.3">
      <c r="B836" t="s">
        <v>324</v>
      </c>
      <c r="C836" s="17">
        <v>0.18940602699127199</v>
      </c>
      <c r="D836" s="17">
        <v>0.223682085472516</v>
      </c>
      <c r="E836" s="17">
        <v>0.15740937544458899</v>
      </c>
      <c r="F836" s="17"/>
      <c r="G836" s="17">
        <v>0.127272774734599</v>
      </c>
      <c r="H836" s="17">
        <v>0.13012135531206701</v>
      </c>
      <c r="I836" s="17">
        <v>0.101895751593719</v>
      </c>
      <c r="J836" s="17">
        <v>0.156468293681717</v>
      </c>
      <c r="K836" s="17">
        <v>0.21794637109652201</v>
      </c>
      <c r="L836" s="17">
        <v>0.35836670610029397</v>
      </c>
      <c r="M836" s="17"/>
      <c r="N836" s="17">
        <v>0.200754210850732</v>
      </c>
      <c r="O836" s="17">
        <v>0.17235209596571699</v>
      </c>
      <c r="P836" s="17">
        <v>0.21888297913931201</v>
      </c>
      <c r="Q836" s="17">
        <v>0.16708119047105299</v>
      </c>
      <c r="R836" s="17"/>
      <c r="S836" s="17">
        <v>0.153770500621279</v>
      </c>
      <c r="T836" s="17">
        <v>0.230680823325013</v>
      </c>
      <c r="U836" s="17">
        <v>0.22054234557871499</v>
      </c>
      <c r="V836" s="17">
        <v>0.22040731175574399</v>
      </c>
      <c r="W836" s="17">
        <v>0.19779134118630301</v>
      </c>
      <c r="X836" s="17">
        <v>0.198388430912386</v>
      </c>
      <c r="Y836" s="17">
        <v>0.2157671343235</v>
      </c>
      <c r="Z836" s="17">
        <v>0.19319153035982101</v>
      </c>
      <c r="AA836" s="17">
        <v>0.16428868143354999</v>
      </c>
      <c r="AB836" s="17">
        <v>0.184368499832156</v>
      </c>
      <c r="AC836" s="17">
        <v>0.161086559772945</v>
      </c>
      <c r="AD836" s="17">
        <v>3.3681042427352703E-2</v>
      </c>
      <c r="AE836" s="17"/>
      <c r="AF836" s="17">
        <v>0.23186452292172299</v>
      </c>
      <c r="AG836" s="17">
        <v>0.18412347272851301</v>
      </c>
      <c r="AH836" s="17">
        <v>0.130155538697283</v>
      </c>
      <c r="AI836" s="17"/>
      <c r="AJ836" s="17">
        <v>0.26357562124887901</v>
      </c>
      <c r="AK836" s="17">
        <v>0.16667177759080901</v>
      </c>
      <c r="AL836" s="17">
        <v>0.26116749767008302</v>
      </c>
      <c r="AM836" s="17">
        <v>0.17628156494757599</v>
      </c>
      <c r="AN836" s="17">
        <v>0.18674401038874899</v>
      </c>
      <c r="AO836" s="17"/>
      <c r="AP836" s="17">
        <v>0.174707176602557</v>
      </c>
      <c r="AQ836" s="17">
        <v>0.249496446439542</v>
      </c>
      <c r="AR836" s="17">
        <v>0.21963983748177601</v>
      </c>
      <c r="AS836" s="17">
        <v>0.175397936728315</v>
      </c>
      <c r="AT836" s="17">
        <v>0.16225232972470299</v>
      </c>
      <c r="AU836" s="17">
        <v>0.22646655186495801</v>
      </c>
      <c r="AV836" s="17"/>
      <c r="AW836" s="17">
        <v>9.3003295058706401E-2</v>
      </c>
      <c r="AX836" s="17">
        <v>0.16616355368268099</v>
      </c>
      <c r="AY836" s="17">
        <v>0.12817076215602399</v>
      </c>
      <c r="AZ836" s="17">
        <v>0.15445313765489699</v>
      </c>
      <c r="BA836" s="17">
        <v>0.15411881137620201</v>
      </c>
      <c r="BB836" s="17">
        <v>0.14158208181930601</v>
      </c>
      <c r="BC836" s="17">
        <v>0.186418423887973</v>
      </c>
      <c r="BD836" s="17">
        <v>0.22614559453729499</v>
      </c>
      <c r="BE836" s="17">
        <v>0.11699165451877</v>
      </c>
      <c r="BF836" s="17">
        <v>0.16219049988228501</v>
      </c>
      <c r="BG836" s="17">
        <v>0.25728102835648398</v>
      </c>
      <c r="BH836" s="17">
        <v>0.20849926157412499</v>
      </c>
      <c r="BI836" s="17">
        <v>0.31967908041256199</v>
      </c>
      <c r="BJ836" s="17">
        <v>0.201490920485387</v>
      </c>
      <c r="BK836" s="17">
        <v>0.27778978073142102</v>
      </c>
      <c r="BL836" s="17">
        <v>0.201812236632922</v>
      </c>
      <c r="BM836" s="17"/>
      <c r="BN836" s="17">
        <v>0.19947170735205899</v>
      </c>
      <c r="BO836" s="17">
        <v>0.17739008109090901</v>
      </c>
      <c r="BP836" s="17"/>
      <c r="BQ836" s="17">
        <v>0.187199245421317</v>
      </c>
      <c r="BR836" s="17">
        <v>0.12731058123854899</v>
      </c>
      <c r="BS836" s="17"/>
      <c r="BT836" s="17">
        <v>0.130343171324734</v>
      </c>
      <c r="BU836" s="17"/>
      <c r="BV836" s="17">
        <v>0.19087646761643901</v>
      </c>
      <c r="BW836" s="17">
        <v>0.15335274937740401</v>
      </c>
      <c r="BX836" s="17">
        <v>0.202633741155062</v>
      </c>
      <c r="BY836" s="17"/>
      <c r="BZ836" s="17">
        <v>4.4501471389669298E-2</v>
      </c>
      <c r="CA836" s="17">
        <v>0.104555472215388</v>
      </c>
      <c r="CB836" s="17">
        <v>0.15574400619585499</v>
      </c>
      <c r="CC836" s="17">
        <v>0.14202470559820399</v>
      </c>
      <c r="CD836" s="17">
        <v>0.21161072837685899</v>
      </c>
      <c r="CE836" s="17">
        <v>0.24626474167922499</v>
      </c>
      <c r="CF836" s="17">
        <v>0.325023646815915</v>
      </c>
      <c r="CG836" s="17"/>
      <c r="CH836" s="17">
        <v>0.23370023769880899</v>
      </c>
      <c r="CI836" s="17">
        <v>0.30039322518162698</v>
      </c>
      <c r="CJ836" s="17">
        <v>0.14457389263112999</v>
      </c>
      <c r="CK836" s="17">
        <v>5.1623532308131902E-2</v>
      </c>
      <c r="CL836" s="17">
        <v>0</v>
      </c>
    </row>
    <row r="837" spans="2:90" x14ac:dyDescent="0.3">
      <c r="B837" t="s">
        <v>325</v>
      </c>
      <c r="C837" s="17">
        <v>3.3200191720608699E-3</v>
      </c>
      <c r="D837" s="17">
        <v>1.85293914535936E-3</v>
      </c>
      <c r="E837" s="17">
        <v>4.7801179360464196E-3</v>
      </c>
      <c r="F837" s="17"/>
      <c r="G837" s="17">
        <v>6.9212780556020303E-3</v>
      </c>
      <c r="H837" s="17">
        <v>3.3139962883135198E-3</v>
      </c>
      <c r="I837" s="17">
        <v>5.74555231854055E-3</v>
      </c>
      <c r="J837" s="17">
        <v>0</v>
      </c>
      <c r="K837" s="17">
        <v>3.29934357656565E-3</v>
      </c>
      <c r="L837" s="17">
        <v>1.65502240052339E-3</v>
      </c>
      <c r="M837" s="17"/>
      <c r="N837" s="17">
        <v>2.98690649004616E-3</v>
      </c>
      <c r="O837" s="17">
        <v>2.0402578935157698E-3</v>
      </c>
      <c r="P837" s="17">
        <v>4.1782233957155602E-3</v>
      </c>
      <c r="Q837" s="17">
        <v>4.2854873253070297E-3</v>
      </c>
      <c r="R837" s="17"/>
      <c r="S837" s="17">
        <v>0</v>
      </c>
      <c r="T837" s="17">
        <v>2.6556909642872499E-3</v>
      </c>
      <c r="U837" s="17">
        <v>6.6177791641988896E-3</v>
      </c>
      <c r="V837" s="17">
        <v>0</v>
      </c>
      <c r="W837" s="17">
        <v>6.6208264941978101E-3</v>
      </c>
      <c r="X837" s="17">
        <v>5.09325553267041E-3</v>
      </c>
      <c r="Y837" s="17">
        <v>0</v>
      </c>
      <c r="Z837" s="17">
        <v>0</v>
      </c>
      <c r="AA837" s="17">
        <v>9.6963092500766002E-3</v>
      </c>
      <c r="AB837" s="17">
        <v>5.0638571906941104E-3</v>
      </c>
      <c r="AC837" s="17">
        <v>0</v>
      </c>
      <c r="AD837" s="17">
        <v>0</v>
      </c>
      <c r="AE837" s="17"/>
      <c r="AF837" s="17">
        <v>3.9813003913242596E-3</v>
      </c>
      <c r="AG837" s="17">
        <v>1.17988451305584E-3</v>
      </c>
      <c r="AH837" s="17">
        <v>3.2043413086555298E-3</v>
      </c>
      <c r="AI837" s="17"/>
      <c r="AJ837" s="17">
        <v>1.7527490793814301E-3</v>
      </c>
      <c r="AK837" s="17">
        <v>0</v>
      </c>
      <c r="AL837" s="17">
        <v>6.5641230469614701E-3</v>
      </c>
      <c r="AM837" s="17">
        <v>4.64421778044595E-3</v>
      </c>
      <c r="AN837" s="17">
        <v>0</v>
      </c>
      <c r="AO837" s="17"/>
      <c r="AP837" s="17">
        <v>0</v>
      </c>
      <c r="AQ837" s="17">
        <v>2.0842301530744401E-3</v>
      </c>
      <c r="AR837" s="17">
        <v>1.0886479662503E-2</v>
      </c>
      <c r="AS837" s="17">
        <v>2.4752447687926599E-3</v>
      </c>
      <c r="AT837" s="17">
        <v>7.0891426031565296E-3</v>
      </c>
      <c r="AU837" s="17">
        <v>5.2365819801980804E-3</v>
      </c>
      <c r="AV837" s="17"/>
      <c r="AW837" s="17">
        <v>0</v>
      </c>
      <c r="AX837" s="17">
        <v>0</v>
      </c>
      <c r="AY837" s="17">
        <v>7.9419905742617695E-3</v>
      </c>
      <c r="AZ837" s="17">
        <v>0</v>
      </c>
      <c r="BA837" s="17">
        <v>0</v>
      </c>
      <c r="BB837" s="17">
        <v>9.3888663913881797E-3</v>
      </c>
      <c r="BC837" s="17">
        <v>0</v>
      </c>
      <c r="BD837" s="17">
        <v>0</v>
      </c>
      <c r="BE837" s="17">
        <v>0</v>
      </c>
      <c r="BF837" s="17">
        <v>0</v>
      </c>
      <c r="BG837" s="17">
        <v>0</v>
      </c>
      <c r="BH837" s="17">
        <v>0</v>
      </c>
      <c r="BI837" s="17">
        <v>0</v>
      </c>
      <c r="BJ837" s="17">
        <v>0</v>
      </c>
      <c r="BK837" s="17">
        <v>0</v>
      </c>
      <c r="BL837" s="17">
        <v>0</v>
      </c>
      <c r="BM837" s="17"/>
      <c r="BN837" s="17">
        <v>1.3893774999262599E-3</v>
      </c>
      <c r="BO837" s="17">
        <v>4.9268076676059099E-3</v>
      </c>
      <c r="BP837" s="17"/>
      <c r="BQ837" s="17">
        <v>0</v>
      </c>
      <c r="BR837" s="17">
        <v>0</v>
      </c>
      <c r="BS837" s="17"/>
      <c r="BT837" s="17">
        <v>0</v>
      </c>
      <c r="BU837" s="17"/>
      <c r="BV837" s="17">
        <v>4.4992638363006198E-3</v>
      </c>
      <c r="BW837" s="17">
        <v>2.40265168404343E-3</v>
      </c>
      <c r="BX837" s="17">
        <v>3.4340720774352598E-3</v>
      </c>
      <c r="BY837" s="17"/>
      <c r="BZ837" s="17">
        <v>0</v>
      </c>
      <c r="CA837" s="17">
        <v>3.1599015427984699E-3</v>
      </c>
      <c r="CB837" s="17">
        <v>0</v>
      </c>
      <c r="CC837" s="17">
        <v>0</v>
      </c>
      <c r="CD837" s="17">
        <v>6.5971109116466902E-3</v>
      </c>
      <c r="CE837" s="17">
        <v>0</v>
      </c>
      <c r="CF837" s="17">
        <v>2.8991636896199E-3</v>
      </c>
      <c r="CG837" s="17"/>
      <c r="CH837" s="17">
        <v>3.6541944235743799E-3</v>
      </c>
      <c r="CI837" s="17">
        <v>7.0047965851484902E-3</v>
      </c>
      <c r="CJ837" s="17">
        <v>1.27880584955962E-3</v>
      </c>
      <c r="CK837" s="17">
        <v>0</v>
      </c>
      <c r="CL837" s="17">
        <v>0</v>
      </c>
    </row>
    <row r="838" spans="2:90" x14ac:dyDescent="0.3">
      <c r="B838" t="s">
        <v>202</v>
      </c>
      <c r="C838" s="17">
        <v>9.6547288669498205E-3</v>
      </c>
      <c r="D838" s="17">
        <v>6.6508806965406503E-3</v>
      </c>
      <c r="E838" s="17">
        <v>1.2666930264327501E-2</v>
      </c>
      <c r="F838" s="17"/>
      <c r="G838" s="17">
        <v>3.5105911055374E-3</v>
      </c>
      <c r="H838" s="17">
        <v>5.9290845806141404E-3</v>
      </c>
      <c r="I838" s="17">
        <v>1.14892714002881E-2</v>
      </c>
      <c r="J838" s="17">
        <v>1.6592308295748301E-2</v>
      </c>
      <c r="K838" s="17">
        <v>1.30291227401702E-2</v>
      </c>
      <c r="L838" s="17">
        <v>7.3834882884986899E-3</v>
      </c>
      <c r="M838" s="17"/>
      <c r="N838" s="17">
        <v>1.7638728608048301E-3</v>
      </c>
      <c r="O838" s="17">
        <v>7.9748813082496494E-3</v>
      </c>
      <c r="P838" s="17">
        <v>1.9551579253674501E-2</v>
      </c>
      <c r="Q838" s="17">
        <v>9.4329710676512007E-3</v>
      </c>
      <c r="R838" s="17"/>
      <c r="S838" s="17">
        <v>7.15224242067059E-3</v>
      </c>
      <c r="T838" s="17">
        <v>1.12295918022831E-2</v>
      </c>
      <c r="U838" s="17">
        <v>1.14250993369732E-2</v>
      </c>
      <c r="V838" s="17">
        <v>1.07538462610059E-2</v>
      </c>
      <c r="W838" s="17">
        <v>6.5526227619075398E-3</v>
      </c>
      <c r="X838" s="17">
        <v>1.06408704723791E-2</v>
      </c>
      <c r="Y838" s="17">
        <v>0</v>
      </c>
      <c r="Z838" s="17">
        <v>1.16203626019405E-2</v>
      </c>
      <c r="AA838" s="17">
        <v>5.0856349634387302E-3</v>
      </c>
      <c r="AB838" s="17">
        <v>2.1175788879887001E-2</v>
      </c>
      <c r="AC838" s="17">
        <v>9.5930392953716796E-3</v>
      </c>
      <c r="AD838" s="17">
        <v>1.6278114914823599E-2</v>
      </c>
      <c r="AE838" s="17"/>
      <c r="AF838" s="17">
        <v>1.1754800327020001E-2</v>
      </c>
      <c r="AG838" s="17">
        <v>5.27222928690399E-3</v>
      </c>
      <c r="AH838" s="17">
        <v>1.62173387132079E-2</v>
      </c>
      <c r="AI838" s="17"/>
      <c r="AJ838" s="17">
        <v>9.9602941603410197E-3</v>
      </c>
      <c r="AK838" s="17">
        <v>2.7132222225974998E-3</v>
      </c>
      <c r="AL838" s="17">
        <v>5.8249763602200603E-3</v>
      </c>
      <c r="AM838" s="17">
        <v>7.4871381815713603E-3</v>
      </c>
      <c r="AN838" s="17">
        <v>0</v>
      </c>
      <c r="AO838" s="17"/>
      <c r="AP838" s="17">
        <v>0</v>
      </c>
      <c r="AQ838" s="17">
        <v>1.15896818764547E-2</v>
      </c>
      <c r="AR838" s="17">
        <v>1.1264698612222001E-2</v>
      </c>
      <c r="AS838" s="17">
        <v>8.3775095822798008E-3</v>
      </c>
      <c r="AT838" s="17">
        <v>6.6597666282872904E-3</v>
      </c>
      <c r="AU838" s="17">
        <v>2.2452540753175501E-2</v>
      </c>
      <c r="AV838" s="17"/>
      <c r="AW838" s="17">
        <v>0</v>
      </c>
      <c r="AX838" s="17">
        <v>1.1378939980461999E-2</v>
      </c>
      <c r="AY838" s="17">
        <v>1.3361948273140601E-2</v>
      </c>
      <c r="AZ838" s="17">
        <v>0</v>
      </c>
      <c r="BA838" s="17">
        <v>2.46326130594339E-2</v>
      </c>
      <c r="BB838" s="17">
        <v>0</v>
      </c>
      <c r="BC838" s="17">
        <v>4.9115743575347103E-3</v>
      </c>
      <c r="BD838" s="17">
        <v>6.5415808089352703E-3</v>
      </c>
      <c r="BE838" s="17">
        <v>0</v>
      </c>
      <c r="BF838" s="17">
        <v>0</v>
      </c>
      <c r="BG838" s="17">
        <v>6.75674589480201E-3</v>
      </c>
      <c r="BH838" s="17">
        <v>1.04678008434867E-2</v>
      </c>
      <c r="BI838" s="17">
        <v>0</v>
      </c>
      <c r="BJ838" s="17">
        <v>3.1544132007978801E-2</v>
      </c>
      <c r="BK838" s="17">
        <v>0</v>
      </c>
      <c r="BL838" s="17">
        <v>8.3505932078314395E-3</v>
      </c>
      <c r="BM838" s="17"/>
      <c r="BN838" s="17">
        <v>1.16188140145604E-2</v>
      </c>
      <c r="BO838" s="17">
        <v>7.0811149839646497E-3</v>
      </c>
      <c r="BP838" s="17"/>
      <c r="BQ838" s="17">
        <v>0</v>
      </c>
      <c r="BR838" s="17">
        <v>0</v>
      </c>
      <c r="BS838" s="17"/>
      <c r="BT838" s="17">
        <v>0</v>
      </c>
      <c r="BU838" s="17"/>
      <c r="BV838" s="17">
        <v>9.1356324144315406E-3</v>
      </c>
      <c r="BW838" s="17">
        <v>7.75349630864127E-3</v>
      </c>
      <c r="BX838" s="17">
        <v>9.6568497244077407E-3</v>
      </c>
      <c r="BY838" s="17"/>
      <c r="BZ838" s="17">
        <v>0</v>
      </c>
      <c r="CA838" s="17">
        <v>6.7103020127203096E-3</v>
      </c>
      <c r="CB838" s="17">
        <v>1.8012479607821898E-2</v>
      </c>
      <c r="CC838" s="17">
        <v>0</v>
      </c>
      <c r="CD838" s="17">
        <v>5.5353529640590699E-3</v>
      </c>
      <c r="CE838" s="17">
        <v>0</v>
      </c>
      <c r="CF838" s="17">
        <v>0</v>
      </c>
      <c r="CG838" s="17"/>
      <c r="CH838" s="17">
        <v>0</v>
      </c>
      <c r="CI838" s="17">
        <v>8.1378169058203293E-3</v>
      </c>
      <c r="CJ838" s="17">
        <v>1.32426421256362E-2</v>
      </c>
      <c r="CK838" s="17">
        <v>6.6980730868179397E-3</v>
      </c>
      <c r="CL838" s="17">
        <v>2.5966781777807198E-2</v>
      </c>
    </row>
    <row r="839" spans="2:90" x14ac:dyDescent="0.3">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row>
    <row r="840" spans="2:90" x14ac:dyDescent="0.3">
      <c r="B840" s="6" t="s">
        <v>334</v>
      </c>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row>
    <row r="841" spans="2:90" x14ac:dyDescent="0.3">
      <c r="B841" s="24" t="s">
        <v>110</v>
      </c>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row>
    <row r="842" spans="2:90" x14ac:dyDescent="0.3">
      <c r="B842" t="s">
        <v>194</v>
      </c>
      <c r="C842" s="17">
        <v>5.27274086385369E-2</v>
      </c>
      <c r="D842" s="17">
        <v>5.6193543582205199E-2</v>
      </c>
      <c r="E842" s="17">
        <v>4.87993481537847E-2</v>
      </c>
      <c r="F842" s="17"/>
      <c r="G842" s="17">
        <v>9.5369719946772805E-2</v>
      </c>
      <c r="H842" s="17">
        <v>5.3869385409297803E-2</v>
      </c>
      <c r="I842" s="17">
        <v>8.0363942040805297E-2</v>
      </c>
      <c r="J842" s="17">
        <v>5.7372883370470702E-2</v>
      </c>
      <c r="K842" s="17">
        <v>2.7782644710697399E-2</v>
      </c>
      <c r="L842" s="17">
        <v>1.3798625995848E-2</v>
      </c>
      <c r="M842" s="17"/>
      <c r="N842" s="17">
        <v>2.9680205224990399E-2</v>
      </c>
      <c r="O842" s="17">
        <v>5.76654007716585E-2</v>
      </c>
      <c r="P842" s="17">
        <v>5.2252195867209097E-2</v>
      </c>
      <c r="Q842" s="17">
        <v>7.3392119409313894E-2</v>
      </c>
      <c r="R842" s="17"/>
      <c r="S842" s="17">
        <v>8.5441032981842899E-2</v>
      </c>
      <c r="T842" s="17">
        <v>2.8003285340424001E-2</v>
      </c>
      <c r="U842" s="17">
        <v>2.9859373595891001E-2</v>
      </c>
      <c r="V842" s="17">
        <v>4.3590173185631798E-2</v>
      </c>
      <c r="W842" s="17">
        <v>2.8605882817595501E-2</v>
      </c>
      <c r="X842" s="17">
        <v>4.32706562133814E-2</v>
      </c>
      <c r="Y842" s="17">
        <v>5.03308441212433E-2</v>
      </c>
      <c r="Z842" s="17">
        <v>7.6546363511175802E-2</v>
      </c>
      <c r="AA842" s="17">
        <v>6.7178334752695301E-2</v>
      </c>
      <c r="AB842" s="17">
        <v>4.6915570419153299E-2</v>
      </c>
      <c r="AC842" s="17">
        <v>9.0653984390319894E-2</v>
      </c>
      <c r="AD842" s="17">
        <v>5.5753226460990901E-2</v>
      </c>
      <c r="AE842" s="17"/>
      <c r="AF842" s="17">
        <v>3.4571729430399101E-2</v>
      </c>
      <c r="AG842" s="17">
        <v>6.2040825770064999E-2</v>
      </c>
      <c r="AH842" s="17">
        <v>5.8750190439002099E-2</v>
      </c>
      <c r="AI842" s="17"/>
      <c r="AJ842" s="17">
        <v>1.9805112816977E-2</v>
      </c>
      <c r="AK842" s="17">
        <v>5.4830466813146898E-2</v>
      </c>
      <c r="AL842" s="17">
        <v>2.5477602576240401E-2</v>
      </c>
      <c r="AM842" s="17">
        <v>8.6567543667166805E-2</v>
      </c>
      <c r="AN842" s="17">
        <v>5.6281701918952098E-2</v>
      </c>
      <c r="AO842" s="17"/>
      <c r="AP842" s="17">
        <v>6.1688589429575197E-2</v>
      </c>
      <c r="AQ842" s="17">
        <v>3.76539468973928E-2</v>
      </c>
      <c r="AR842" s="17">
        <v>4.07178260936659E-2</v>
      </c>
      <c r="AS842" s="17">
        <v>4.9174985055109401E-2</v>
      </c>
      <c r="AT842" s="17">
        <v>6.2201630635048299E-2</v>
      </c>
      <c r="AU842" s="17">
        <v>7.3481377464707898E-2</v>
      </c>
      <c r="AV842" s="17"/>
      <c r="AW842" s="17">
        <v>4.4621620120488099E-2</v>
      </c>
      <c r="AX842" s="17">
        <v>8.9273259858010504E-2</v>
      </c>
      <c r="AY842" s="17">
        <v>5.2623137620109797E-2</v>
      </c>
      <c r="AZ842" s="17">
        <v>6.2040789174305999E-2</v>
      </c>
      <c r="BA842" s="17">
        <v>7.7742131134543202E-2</v>
      </c>
      <c r="BB842" s="17">
        <v>6.2908572226226395E-2</v>
      </c>
      <c r="BC842" s="17">
        <v>4.8330349893015101E-2</v>
      </c>
      <c r="BD842" s="17">
        <v>3.12619584603578E-2</v>
      </c>
      <c r="BE842" s="17">
        <v>4.7888014705584701E-2</v>
      </c>
      <c r="BF842" s="17">
        <v>3.9258614455582298E-2</v>
      </c>
      <c r="BG842" s="17">
        <v>4.0142398996985303E-2</v>
      </c>
      <c r="BH842" s="17">
        <v>3.7409824517781097E-2</v>
      </c>
      <c r="BI842" s="17">
        <v>6.3979889792647696E-2</v>
      </c>
      <c r="BJ842" s="17">
        <v>1.5907967488131398E-2</v>
      </c>
      <c r="BK842" s="17">
        <v>1.56421099171817E-2</v>
      </c>
      <c r="BL842" s="17">
        <v>6.7267797864408105E-2</v>
      </c>
      <c r="BM842" s="17"/>
      <c r="BN842" s="17">
        <v>4.5392394551948399E-2</v>
      </c>
      <c r="BO842" s="17">
        <v>6.2577112198438006E-2</v>
      </c>
      <c r="BP842" s="17"/>
      <c r="BQ842" s="17">
        <v>5.35493587237688E-2</v>
      </c>
      <c r="BR842" s="17">
        <v>5.9570147743880503E-2</v>
      </c>
      <c r="BS842" s="17"/>
      <c r="BT842" s="17">
        <v>5.1810059514899601E-2</v>
      </c>
      <c r="BU842" s="17"/>
      <c r="BV842" s="17">
        <v>3.8818182859292803E-2</v>
      </c>
      <c r="BW842" s="17">
        <v>9.2587576725221402E-2</v>
      </c>
      <c r="BX842" s="17">
        <v>4.44974429945727E-2</v>
      </c>
      <c r="BY842" s="17"/>
      <c r="BZ842" s="17">
        <v>0.17365599317998101</v>
      </c>
      <c r="CA842" s="17">
        <v>9.4310032483958306E-2</v>
      </c>
      <c r="CB842" s="17">
        <v>4.2813549311885503E-2</v>
      </c>
      <c r="CC842" s="17">
        <v>2.604483254655E-2</v>
      </c>
      <c r="CD842" s="17">
        <v>1.02927707581103E-2</v>
      </c>
      <c r="CE842" s="17">
        <v>3.4311325522875198E-2</v>
      </c>
      <c r="CF842" s="17">
        <v>4.60952362122755E-2</v>
      </c>
      <c r="CG842" s="17"/>
      <c r="CH842" s="17">
        <v>4.96365934810932E-2</v>
      </c>
      <c r="CI842" s="17">
        <v>1.8098185292098001E-2</v>
      </c>
      <c r="CJ842" s="17">
        <v>3.7591033948399702E-2</v>
      </c>
      <c r="CK842" s="17">
        <v>0.122724605272704</v>
      </c>
      <c r="CL842" s="17">
        <v>0.24811503195552501</v>
      </c>
    </row>
    <row r="843" spans="2:90" x14ac:dyDescent="0.3">
      <c r="B843" t="s">
        <v>195</v>
      </c>
      <c r="C843" s="17">
        <v>6.5078639676307601E-2</v>
      </c>
      <c r="D843" s="17">
        <v>6.0567694031641001E-2</v>
      </c>
      <c r="E843" s="17">
        <v>6.6998616929918001E-2</v>
      </c>
      <c r="F843" s="17"/>
      <c r="G843" s="17">
        <v>0.12856490678270699</v>
      </c>
      <c r="H843" s="17">
        <v>9.9523430062701396E-2</v>
      </c>
      <c r="I843" s="17">
        <v>8.8751716794758795E-2</v>
      </c>
      <c r="J843" s="17">
        <v>3.8333836058771102E-2</v>
      </c>
      <c r="K843" s="17">
        <v>3.8715266252037701E-2</v>
      </c>
      <c r="L843" s="17">
        <v>1.4769549012424599E-2</v>
      </c>
      <c r="M843" s="17"/>
      <c r="N843" s="17">
        <v>7.6887945860393603E-2</v>
      </c>
      <c r="O843" s="17">
        <v>5.2957487759736202E-2</v>
      </c>
      <c r="P843" s="17">
        <v>6.0877630885391498E-2</v>
      </c>
      <c r="Q843" s="17">
        <v>6.9277637432033204E-2</v>
      </c>
      <c r="R843" s="17"/>
      <c r="S843" s="17">
        <v>0.106427808272775</v>
      </c>
      <c r="T843" s="17">
        <v>5.5741796087969198E-2</v>
      </c>
      <c r="U843" s="17">
        <v>2.3551601560950899E-2</v>
      </c>
      <c r="V843" s="17">
        <v>8.6138723453461796E-2</v>
      </c>
      <c r="W843" s="17">
        <v>6.5253077127115797E-2</v>
      </c>
      <c r="X843" s="17">
        <v>5.4790629597801302E-2</v>
      </c>
      <c r="Y843" s="17">
        <v>5.47337873342695E-2</v>
      </c>
      <c r="Z843" s="17">
        <v>6.6152651030158299E-2</v>
      </c>
      <c r="AA843" s="17">
        <v>6.6826165938335305E-2</v>
      </c>
      <c r="AB843" s="17">
        <v>5.0419950451931997E-2</v>
      </c>
      <c r="AC843" s="17">
        <v>3.5547851972684202E-2</v>
      </c>
      <c r="AD843" s="17">
        <v>0.102974786173258</v>
      </c>
      <c r="AE843" s="17"/>
      <c r="AF843" s="17">
        <v>4.7512240099066898E-2</v>
      </c>
      <c r="AG843" s="17">
        <v>6.6582418673109198E-2</v>
      </c>
      <c r="AH843" s="17">
        <v>6.3194583098666296E-2</v>
      </c>
      <c r="AI843" s="17"/>
      <c r="AJ843" s="17">
        <v>5.7616080722505403E-2</v>
      </c>
      <c r="AK843" s="17">
        <v>7.1075503763895501E-2</v>
      </c>
      <c r="AL843" s="17">
        <v>4.8981432431166899E-2</v>
      </c>
      <c r="AM843" s="17">
        <v>5.4964008772290102E-2</v>
      </c>
      <c r="AN843" s="17">
        <v>5.2533675357443098E-2</v>
      </c>
      <c r="AO843" s="17"/>
      <c r="AP843" s="17">
        <v>8.7835875804446795E-2</v>
      </c>
      <c r="AQ843" s="17">
        <v>5.4971767439044902E-2</v>
      </c>
      <c r="AR843" s="17">
        <v>4.7400361144187601E-2</v>
      </c>
      <c r="AS843" s="17">
        <v>6.5722633539959704E-2</v>
      </c>
      <c r="AT843" s="17">
        <v>6.3014812120106997E-2</v>
      </c>
      <c r="AU843" s="17">
        <v>3.6556352325875202E-2</v>
      </c>
      <c r="AV843" s="17"/>
      <c r="AW843" s="17">
        <v>9.4117034027076996E-2</v>
      </c>
      <c r="AX843" s="17">
        <v>6.8098350004295399E-2</v>
      </c>
      <c r="AY843" s="17">
        <v>8.8382841446852406E-2</v>
      </c>
      <c r="AZ843" s="17">
        <v>7.1055097256046307E-2</v>
      </c>
      <c r="BA843" s="17">
        <v>5.6593919774967201E-2</v>
      </c>
      <c r="BB843" s="17">
        <v>6.5837525504245306E-2</v>
      </c>
      <c r="BC843" s="17">
        <v>7.3887804856615405E-2</v>
      </c>
      <c r="BD843" s="17">
        <v>6.9169451551353803E-2</v>
      </c>
      <c r="BE843" s="17">
        <v>0.11160529885595299</v>
      </c>
      <c r="BF843" s="17">
        <v>4.87504352013007E-2</v>
      </c>
      <c r="BG843" s="17">
        <v>4.8332931508231099E-2</v>
      </c>
      <c r="BH843" s="17">
        <v>7.6289051569338101E-2</v>
      </c>
      <c r="BI843" s="17">
        <v>4.6994458930490597E-2</v>
      </c>
      <c r="BJ843" s="17">
        <v>6.8235860335515597E-2</v>
      </c>
      <c r="BK843" s="17">
        <v>3.7454318638545897E-2</v>
      </c>
      <c r="BL843" s="17">
        <v>6.1487729880389898E-2</v>
      </c>
      <c r="BM843" s="17"/>
      <c r="BN843" s="17">
        <v>6.3481094625679704E-2</v>
      </c>
      <c r="BO843" s="17">
        <v>6.5924776048299702E-2</v>
      </c>
      <c r="BP843" s="17"/>
      <c r="BQ843" s="17">
        <v>8.4560109770466602E-2</v>
      </c>
      <c r="BR843" s="17">
        <v>5.3619676433887903E-2</v>
      </c>
      <c r="BS843" s="17"/>
      <c r="BT843" s="17">
        <v>0.11597414990225299</v>
      </c>
      <c r="BU843" s="17"/>
      <c r="BV843" s="17">
        <v>5.7510971618118203E-2</v>
      </c>
      <c r="BW843" s="17">
        <v>0.110893261599619</v>
      </c>
      <c r="BX843" s="17">
        <v>5.2341464494589103E-2</v>
      </c>
      <c r="BY843" s="17"/>
      <c r="BZ843" s="17">
        <v>0.102193044231177</v>
      </c>
      <c r="CA843" s="17">
        <v>7.0889312427420303E-2</v>
      </c>
      <c r="CB843" s="17">
        <v>7.3707445699030205E-2</v>
      </c>
      <c r="CC843" s="17">
        <v>0.105581537012821</v>
      </c>
      <c r="CD843" s="17">
        <v>4.87616766457502E-2</v>
      </c>
      <c r="CE843" s="17">
        <v>5.6971415601407303E-2</v>
      </c>
      <c r="CF843" s="17">
        <v>3.9436827567429403E-2</v>
      </c>
      <c r="CG843" s="17"/>
      <c r="CH843" s="17">
        <v>9.1855395148974603E-2</v>
      </c>
      <c r="CI843" s="17">
        <v>4.6671398872081798E-2</v>
      </c>
      <c r="CJ843" s="17">
        <v>5.12040713686839E-2</v>
      </c>
      <c r="CK843" s="17">
        <v>0.10859557790704</v>
      </c>
      <c r="CL843" s="17">
        <v>0.12825917482177701</v>
      </c>
    </row>
    <row r="844" spans="2:90" x14ac:dyDescent="0.3">
      <c r="B844" t="s">
        <v>196</v>
      </c>
      <c r="C844" s="17">
        <v>6.0568523042316198E-2</v>
      </c>
      <c r="D844" s="17">
        <v>6.4454871130565597E-2</v>
      </c>
      <c r="E844" s="17">
        <v>5.7250513176836298E-2</v>
      </c>
      <c r="F844" s="17"/>
      <c r="G844" s="17">
        <v>0.119626853565042</v>
      </c>
      <c r="H844" s="17">
        <v>0.100992588451932</v>
      </c>
      <c r="I844" s="17">
        <v>7.1527250207274601E-2</v>
      </c>
      <c r="J844" s="17">
        <v>3.24349813278011E-2</v>
      </c>
      <c r="K844" s="17">
        <v>4.3235933837359998E-2</v>
      </c>
      <c r="L844" s="17">
        <v>1.37965041628208E-2</v>
      </c>
      <c r="M844" s="17"/>
      <c r="N844" s="17">
        <v>6.6833660547316806E-2</v>
      </c>
      <c r="O844" s="17">
        <v>5.1733112857974099E-2</v>
      </c>
      <c r="P844" s="17">
        <v>6.0719125826914598E-2</v>
      </c>
      <c r="Q844" s="17">
        <v>6.3459015363249299E-2</v>
      </c>
      <c r="R844" s="17"/>
      <c r="S844" s="17">
        <v>8.1083883800912901E-2</v>
      </c>
      <c r="T844" s="17">
        <v>5.25882811584737E-2</v>
      </c>
      <c r="U844" s="17">
        <v>5.8098314513549701E-2</v>
      </c>
      <c r="V844" s="17">
        <v>4.3859236033710697E-2</v>
      </c>
      <c r="W844" s="17">
        <v>7.4611754551531295E-2</v>
      </c>
      <c r="X844" s="17">
        <v>7.0310242438153703E-2</v>
      </c>
      <c r="Y844" s="17">
        <v>3.5153813128558101E-2</v>
      </c>
      <c r="Z844" s="17">
        <v>0.10225497908105299</v>
      </c>
      <c r="AA844" s="17">
        <v>4.9513881268490198E-2</v>
      </c>
      <c r="AB844" s="17">
        <v>7.0994612703743895E-2</v>
      </c>
      <c r="AC844" s="17">
        <v>4.6291805354973299E-2</v>
      </c>
      <c r="AD844" s="17">
        <v>3.9351971799685803E-2</v>
      </c>
      <c r="AE844" s="17"/>
      <c r="AF844" s="17">
        <v>5.4749732306884603E-2</v>
      </c>
      <c r="AG844" s="17">
        <v>4.8743162083600203E-2</v>
      </c>
      <c r="AH844" s="17">
        <v>9.3397729338109095E-2</v>
      </c>
      <c r="AI844" s="17"/>
      <c r="AJ844" s="17">
        <v>4.6618484647011897E-2</v>
      </c>
      <c r="AK844" s="17">
        <v>6.4071188585561795E-2</v>
      </c>
      <c r="AL844" s="17">
        <v>3.94153925706879E-2</v>
      </c>
      <c r="AM844" s="17">
        <v>8.6539551797659098E-2</v>
      </c>
      <c r="AN844" s="17">
        <v>0.106487017846917</v>
      </c>
      <c r="AO844" s="17"/>
      <c r="AP844" s="17">
        <v>6.1199020489579002E-2</v>
      </c>
      <c r="AQ844" s="17">
        <v>5.3560196618856103E-2</v>
      </c>
      <c r="AR844" s="17">
        <v>4.48460515124149E-2</v>
      </c>
      <c r="AS844" s="17">
        <v>7.5317265388653298E-2</v>
      </c>
      <c r="AT844" s="17">
        <v>9.1240030905000102E-2</v>
      </c>
      <c r="AU844" s="17">
        <v>3.2362063056555902E-2</v>
      </c>
      <c r="AV844" s="17"/>
      <c r="AW844" s="17">
        <v>4.7033378847753701E-2</v>
      </c>
      <c r="AX844" s="17">
        <v>8.6896709558477295E-2</v>
      </c>
      <c r="AY844" s="17">
        <v>8.1048041615025504E-2</v>
      </c>
      <c r="AZ844" s="17">
        <v>6.9649524726577997E-2</v>
      </c>
      <c r="BA844" s="17">
        <v>6.2380485591711103E-2</v>
      </c>
      <c r="BB844" s="17">
        <v>7.4116320855281206E-2</v>
      </c>
      <c r="BC844" s="17">
        <v>6.4252823447528001E-2</v>
      </c>
      <c r="BD844" s="17">
        <v>2.0686468403736401E-2</v>
      </c>
      <c r="BE844" s="17">
        <v>8.5332639238622804E-2</v>
      </c>
      <c r="BF844" s="17">
        <v>2.07771103590817E-2</v>
      </c>
      <c r="BG844" s="17">
        <v>5.1891466644192502E-2</v>
      </c>
      <c r="BH844" s="17">
        <v>6.8587947613726399E-2</v>
      </c>
      <c r="BI844" s="17">
        <v>4.3573958361978901E-2</v>
      </c>
      <c r="BJ844" s="17">
        <v>6.9477675753452095E-2</v>
      </c>
      <c r="BK844" s="17">
        <v>6.6903754712299895E-2</v>
      </c>
      <c r="BL844" s="17">
        <v>4.9547423747325001E-2</v>
      </c>
      <c r="BM844" s="17"/>
      <c r="BN844" s="17">
        <v>6.3469695526707504E-2</v>
      </c>
      <c r="BO844" s="17">
        <v>5.7438713060764902E-2</v>
      </c>
      <c r="BP844" s="17"/>
      <c r="BQ844" s="17">
        <v>6.2115985893788098E-2</v>
      </c>
      <c r="BR844" s="17">
        <v>6.6455824034960101E-2</v>
      </c>
      <c r="BS844" s="17"/>
      <c r="BT844" s="17">
        <v>6.4147554248928498E-2</v>
      </c>
      <c r="BU844" s="17"/>
      <c r="BV844" s="17">
        <v>5.1186139276251701E-2</v>
      </c>
      <c r="BW844" s="17">
        <v>9.2549980087275996E-2</v>
      </c>
      <c r="BX844" s="17">
        <v>5.2064661607319103E-2</v>
      </c>
      <c r="BY844" s="17"/>
      <c r="BZ844" s="17">
        <v>7.9989366012860899E-2</v>
      </c>
      <c r="CA844" s="17">
        <v>7.5583655564180202E-2</v>
      </c>
      <c r="CB844" s="17">
        <v>6.8720988778193895E-2</v>
      </c>
      <c r="CC844" s="17">
        <v>8.6592918577945405E-2</v>
      </c>
      <c r="CD844" s="17">
        <v>3.2843093469770303E-2</v>
      </c>
      <c r="CE844" s="17">
        <v>6.0972330645804498E-2</v>
      </c>
      <c r="CF844" s="17">
        <v>4.2039244665650302E-2</v>
      </c>
      <c r="CG844" s="17"/>
      <c r="CH844" s="17">
        <v>8.5127735257912396E-2</v>
      </c>
      <c r="CI844" s="17">
        <v>4.7338296243805603E-2</v>
      </c>
      <c r="CJ844" s="17">
        <v>5.68495257032312E-2</v>
      </c>
      <c r="CK844" s="17">
        <v>8.2453020011483705E-2</v>
      </c>
      <c r="CL844" s="17">
        <v>7.2113720037797299E-2</v>
      </c>
    </row>
    <row r="845" spans="2:90" x14ac:dyDescent="0.3">
      <c r="B845" t="s">
        <v>197</v>
      </c>
      <c r="C845" s="17">
        <v>0.12302448900978299</v>
      </c>
      <c r="D845" s="17">
        <v>0.105933052341905</v>
      </c>
      <c r="E845" s="17">
        <v>0.14070320923655799</v>
      </c>
      <c r="F845" s="17"/>
      <c r="G845" s="17">
        <v>0.15070322538447301</v>
      </c>
      <c r="H845" s="17">
        <v>0.14700661709201901</v>
      </c>
      <c r="I845" s="17">
        <v>0.15048914823259299</v>
      </c>
      <c r="J845" s="17">
        <v>0.15112902532782899</v>
      </c>
      <c r="K845" s="17">
        <v>0.109747356290769</v>
      </c>
      <c r="L845" s="17">
        <v>4.8648636353838599E-2</v>
      </c>
      <c r="M845" s="17"/>
      <c r="N845" s="17">
        <v>0.117871426211658</v>
      </c>
      <c r="O845" s="17">
        <v>0.13358497032566699</v>
      </c>
      <c r="P845" s="17">
        <v>0.113300874420732</v>
      </c>
      <c r="Q845" s="17">
        <v>0.12534255519709001</v>
      </c>
      <c r="R845" s="17"/>
      <c r="S845" s="17">
        <v>0.12647487021230899</v>
      </c>
      <c r="T845" s="17">
        <v>9.5147576170645495E-2</v>
      </c>
      <c r="U845" s="17">
        <v>0.12031098238563399</v>
      </c>
      <c r="V845" s="17">
        <v>0.11857728193636</v>
      </c>
      <c r="W845" s="17">
        <v>0.106912950357896</v>
      </c>
      <c r="X845" s="17">
        <v>0.11405593678487801</v>
      </c>
      <c r="Y845" s="17">
        <v>0.125823867378725</v>
      </c>
      <c r="Z845" s="17">
        <v>9.3229890151342504E-2</v>
      </c>
      <c r="AA845" s="17">
        <v>0.154346802726431</v>
      </c>
      <c r="AB845" s="17">
        <v>0.14461148581254901</v>
      </c>
      <c r="AC845" s="17">
        <v>0.13204458616950501</v>
      </c>
      <c r="AD845" s="17">
        <v>0.150304284020843</v>
      </c>
      <c r="AE845" s="17"/>
      <c r="AF845" s="17">
        <v>0.106948562158019</v>
      </c>
      <c r="AG845" s="17">
        <v>0.11943054369716</v>
      </c>
      <c r="AH845" s="17">
        <v>0.13767196322584399</v>
      </c>
      <c r="AI845" s="17"/>
      <c r="AJ845" s="17">
        <v>0.116851268867838</v>
      </c>
      <c r="AK845" s="17">
        <v>0.14481826503169001</v>
      </c>
      <c r="AL845" s="17">
        <v>8.5486829045056598E-2</v>
      </c>
      <c r="AM845" s="17">
        <v>0.109151532029198</v>
      </c>
      <c r="AN845" s="17">
        <v>0.137445839406133</v>
      </c>
      <c r="AO845" s="17"/>
      <c r="AP845" s="17">
        <v>0.14720113378304001</v>
      </c>
      <c r="AQ845" s="17">
        <v>0.12775817929351199</v>
      </c>
      <c r="AR845" s="17">
        <v>0.133851223876541</v>
      </c>
      <c r="AS845" s="17">
        <v>0.110903698786499</v>
      </c>
      <c r="AT845" s="17">
        <v>0.14762599366985499</v>
      </c>
      <c r="AU845" s="17">
        <v>6.4620541763422495E-2</v>
      </c>
      <c r="AV845" s="17"/>
      <c r="AW845" s="17">
        <v>0.31025234637452298</v>
      </c>
      <c r="AX845" s="17">
        <v>0.14088635046499801</v>
      </c>
      <c r="AY845" s="17">
        <v>0.11938957533037101</v>
      </c>
      <c r="AZ845" s="17">
        <v>0.16235775101191999</v>
      </c>
      <c r="BA845" s="17">
        <v>6.9240963533290595E-2</v>
      </c>
      <c r="BB845" s="17">
        <v>0.14022878061504601</v>
      </c>
      <c r="BC845" s="17">
        <v>0.17411883051682001</v>
      </c>
      <c r="BD845" s="17">
        <v>9.0826069548997093E-2</v>
      </c>
      <c r="BE845" s="17">
        <v>0.122447406409978</v>
      </c>
      <c r="BF845" s="17">
        <v>0.11964913886690499</v>
      </c>
      <c r="BG845" s="17">
        <v>0.134552275276344</v>
      </c>
      <c r="BH845" s="17">
        <v>0.13569030993813999</v>
      </c>
      <c r="BI845" s="17">
        <v>8.9955660546625599E-2</v>
      </c>
      <c r="BJ845" s="17">
        <v>9.5462613890204995E-2</v>
      </c>
      <c r="BK845" s="17">
        <v>0.12130525117518701</v>
      </c>
      <c r="BL845" s="17">
        <v>0.100717982623792</v>
      </c>
      <c r="BM845" s="17"/>
      <c r="BN845" s="17">
        <v>0.118024334901861</v>
      </c>
      <c r="BO845" s="17">
        <v>0.12924529616861799</v>
      </c>
      <c r="BP845" s="17"/>
      <c r="BQ845" s="17">
        <v>0.147136226827046</v>
      </c>
      <c r="BR845" s="17">
        <v>0.13781925791513899</v>
      </c>
      <c r="BS845" s="17"/>
      <c r="BT845" s="17">
        <v>0.176687090498963</v>
      </c>
      <c r="BU845" s="17"/>
      <c r="BV845" s="17">
        <v>0.116034123419028</v>
      </c>
      <c r="BW845" s="17">
        <v>0.12793168140682301</v>
      </c>
      <c r="BX845" s="17">
        <v>0.12787557786221301</v>
      </c>
      <c r="BY845" s="17"/>
      <c r="BZ845" s="17">
        <v>0.16937975309023401</v>
      </c>
      <c r="CA845" s="17">
        <v>0.15722357227261899</v>
      </c>
      <c r="CB845" s="17">
        <v>0.13146569241438599</v>
      </c>
      <c r="CC845" s="17">
        <v>0.15579273963233001</v>
      </c>
      <c r="CD845" s="17">
        <v>0.12783071856921899</v>
      </c>
      <c r="CE845" s="17">
        <v>4.9771084225832901E-2</v>
      </c>
      <c r="CF845" s="17">
        <v>8.7939848417590699E-2</v>
      </c>
      <c r="CG845" s="17"/>
      <c r="CH845" s="17">
        <v>8.4245939642662804E-2</v>
      </c>
      <c r="CI845" s="17">
        <v>7.6476569061771305E-2</v>
      </c>
      <c r="CJ845" s="17">
        <v>0.149595984132638</v>
      </c>
      <c r="CK845" s="17">
        <v>0.200355434098342</v>
      </c>
      <c r="CL845" s="17">
        <v>0.103894130807446</v>
      </c>
    </row>
    <row r="846" spans="2:90" x14ac:dyDescent="0.3">
      <c r="B846" t="s">
        <v>198</v>
      </c>
      <c r="C846" s="17">
        <v>9.8881847580274601E-2</v>
      </c>
      <c r="D846" s="17">
        <v>0.10331349374352</v>
      </c>
      <c r="E846" s="17">
        <v>9.4332242268756902E-2</v>
      </c>
      <c r="F846" s="17"/>
      <c r="G846" s="17">
        <v>0.150939820418201</v>
      </c>
      <c r="H846" s="17">
        <v>0.12785739983399799</v>
      </c>
      <c r="I846" s="17">
        <v>0.122903025231378</v>
      </c>
      <c r="J846" s="17">
        <v>0.10826674407642201</v>
      </c>
      <c r="K846" s="17">
        <v>6.3358190930489597E-2</v>
      </c>
      <c r="L846" s="17">
        <v>3.71676534499817E-2</v>
      </c>
      <c r="M846" s="17"/>
      <c r="N846" s="17">
        <v>8.7707819258569894E-2</v>
      </c>
      <c r="O846" s="17">
        <v>0.130642322333133</v>
      </c>
      <c r="P846" s="17">
        <v>8.7873776007883403E-2</v>
      </c>
      <c r="Q846" s="17">
        <v>8.8635998777112798E-2</v>
      </c>
      <c r="R846" s="17"/>
      <c r="S846" s="17">
        <v>0.117871866596041</v>
      </c>
      <c r="T846" s="17">
        <v>9.2598949693874305E-2</v>
      </c>
      <c r="U846" s="17">
        <v>0.102753177000198</v>
      </c>
      <c r="V846" s="17">
        <v>7.4894996603007094E-2</v>
      </c>
      <c r="W846" s="17">
        <v>0.118302489312319</v>
      </c>
      <c r="X846" s="17">
        <v>0.105253747486241</v>
      </c>
      <c r="Y846" s="17">
        <v>8.8101854275286398E-2</v>
      </c>
      <c r="Z846" s="17">
        <v>0.17060512590649801</v>
      </c>
      <c r="AA846" s="17">
        <v>7.3865028635383995E-2</v>
      </c>
      <c r="AB846" s="17">
        <v>9.3712291192590794E-2</v>
      </c>
      <c r="AC846" s="17">
        <v>7.2493517520735601E-2</v>
      </c>
      <c r="AD846" s="17">
        <v>0.11923453649147001</v>
      </c>
      <c r="AE846" s="17"/>
      <c r="AF846" s="17">
        <v>8.8987398667863496E-2</v>
      </c>
      <c r="AG846" s="17">
        <v>9.3467384908449802E-2</v>
      </c>
      <c r="AH846" s="17">
        <v>0.13109561924260699</v>
      </c>
      <c r="AI846" s="17"/>
      <c r="AJ846" s="17">
        <v>7.5565358153612205E-2</v>
      </c>
      <c r="AK846" s="17">
        <v>0.12744601569619701</v>
      </c>
      <c r="AL846" s="17">
        <v>8.5724848758150202E-2</v>
      </c>
      <c r="AM846" s="17">
        <v>8.9472983832998301E-2</v>
      </c>
      <c r="AN846" s="17">
        <v>0.12622471878619601</v>
      </c>
      <c r="AO846" s="17"/>
      <c r="AP846" s="17">
        <v>0.11667889583018</v>
      </c>
      <c r="AQ846" s="17">
        <v>7.0651316875735795E-2</v>
      </c>
      <c r="AR846" s="17">
        <v>0.14692496133025201</v>
      </c>
      <c r="AS846" s="17">
        <v>9.6884867755179599E-2</v>
      </c>
      <c r="AT846" s="17">
        <v>0.12766216696683899</v>
      </c>
      <c r="AU846" s="17">
        <v>5.4179002324572602E-2</v>
      </c>
      <c r="AV846" s="17"/>
      <c r="AW846" s="17">
        <v>4.8533099071081998E-2</v>
      </c>
      <c r="AX846" s="17">
        <v>9.8734238533587995E-2</v>
      </c>
      <c r="AY846" s="17">
        <v>8.7571446437913994E-2</v>
      </c>
      <c r="AZ846" s="17">
        <v>3.2101769560774103E-2</v>
      </c>
      <c r="BA846" s="17">
        <v>0.112136835175406</v>
      </c>
      <c r="BB846" s="17">
        <v>9.2944033489201494E-2</v>
      </c>
      <c r="BC846" s="17">
        <v>0.12572061304375701</v>
      </c>
      <c r="BD846" s="17">
        <v>7.7527229071968295E-2</v>
      </c>
      <c r="BE846" s="17">
        <v>0.101187197022646</v>
      </c>
      <c r="BF846" s="17">
        <v>0.154828671406569</v>
      </c>
      <c r="BG846" s="17">
        <v>0.112788584797817</v>
      </c>
      <c r="BH846" s="17">
        <v>0.11654750495773999</v>
      </c>
      <c r="BI846" s="17">
        <v>0.10703066550547199</v>
      </c>
      <c r="BJ846" s="17">
        <v>0.15821311026409299</v>
      </c>
      <c r="BK846" s="17">
        <v>4.6525658018192598E-2</v>
      </c>
      <c r="BL846" s="17">
        <v>0.11899890956341699</v>
      </c>
      <c r="BM846" s="17"/>
      <c r="BN846" s="17">
        <v>9.2868620992439296E-2</v>
      </c>
      <c r="BO846" s="17">
        <v>0.107576802219029</v>
      </c>
      <c r="BP846" s="17"/>
      <c r="BQ846" s="17">
        <v>0.11259496206452201</v>
      </c>
      <c r="BR846" s="17">
        <v>0.16970592792046399</v>
      </c>
      <c r="BS846" s="17"/>
      <c r="BT846" s="17">
        <v>0.17270384564402999</v>
      </c>
      <c r="BU846" s="17"/>
      <c r="BV846" s="17">
        <v>9.7765362503402897E-2</v>
      </c>
      <c r="BW846" s="17">
        <v>0.11090594864973</v>
      </c>
      <c r="BX846" s="17">
        <v>9.3719407389952006E-2</v>
      </c>
      <c r="BY846" s="17"/>
      <c r="BZ846" s="17">
        <v>0.102193029570667</v>
      </c>
      <c r="CA846" s="17">
        <v>9.7121717409014305E-2</v>
      </c>
      <c r="CB846" s="17">
        <v>0.13988558972142601</v>
      </c>
      <c r="CC846" s="17">
        <v>9.0837522880798605E-2</v>
      </c>
      <c r="CD846" s="17">
        <v>0.106845419309732</v>
      </c>
      <c r="CE846" s="17">
        <v>0.11394321844136999</v>
      </c>
      <c r="CF846" s="17">
        <v>6.0338239849884297E-2</v>
      </c>
      <c r="CG846" s="17"/>
      <c r="CH846" s="17">
        <v>8.9945686080698903E-2</v>
      </c>
      <c r="CI846" s="17">
        <v>7.5098975785362704E-2</v>
      </c>
      <c r="CJ846" s="17">
        <v>0.13888797064458699</v>
      </c>
      <c r="CK846" s="17">
        <v>8.0804261748297898E-2</v>
      </c>
      <c r="CL846" s="17">
        <v>4.4393575988980402E-2</v>
      </c>
    </row>
    <row r="847" spans="2:90" x14ac:dyDescent="0.3">
      <c r="B847" t="s">
        <v>199</v>
      </c>
      <c r="C847" s="17">
        <v>0.124746170483652</v>
      </c>
      <c r="D847" s="17">
        <v>0.11723613110804799</v>
      </c>
      <c r="E847" s="17">
        <v>0.132102936486301</v>
      </c>
      <c r="F847" s="17"/>
      <c r="G847" s="17">
        <v>7.2611679840991594E-2</v>
      </c>
      <c r="H847" s="17">
        <v>0.12037028524797699</v>
      </c>
      <c r="I847" s="17">
        <v>0.152658550527104</v>
      </c>
      <c r="J847" s="17">
        <v>0.156871100292686</v>
      </c>
      <c r="K847" s="17">
        <v>0.136766561417762</v>
      </c>
      <c r="L847" s="17">
        <v>0.10596013413232901</v>
      </c>
      <c r="M847" s="17"/>
      <c r="N847" s="17">
        <v>0.12965663250838699</v>
      </c>
      <c r="O847" s="17">
        <v>0.13165737459191401</v>
      </c>
      <c r="P847" s="17">
        <v>0.110922501776211</v>
      </c>
      <c r="Q847" s="17">
        <v>0.125691152723996</v>
      </c>
      <c r="R847" s="17"/>
      <c r="S847" s="17">
        <v>0.12969179760982999</v>
      </c>
      <c r="T847" s="17">
        <v>0.141249289701563</v>
      </c>
      <c r="U847" s="17">
        <v>0.111681908924948</v>
      </c>
      <c r="V847" s="17">
        <v>0.1198658456293</v>
      </c>
      <c r="W847" s="17">
        <v>0.103034737226443</v>
      </c>
      <c r="X847" s="17">
        <v>0.147128255055436</v>
      </c>
      <c r="Y847" s="17">
        <v>0.1085911505679</v>
      </c>
      <c r="Z847" s="17">
        <v>9.7024227955848502E-2</v>
      </c>
      <c r="AA847" s="17">
        <v>0.10818222855976301</v>
      </c>
      <c r="AB847" s="17">
        <v>0.102118790088089</v>
      </c>
      <c r="AC847" s="17">
        <v>0.206839610883636</v>
      </c>
      <c r="AD847" s="17">
        <v>0.13489863625051601</v>
      </c>
      <c r="AE847" s="17"/>
      <c r="AF847" s="17">
        <v>0.11070280105330201</v>
      </c>
      <c r="AG847" s="17">
        <v>0.15554793678196899</v>
      </c>
      <c r="AH847" s="17">
        <v>0.103031327147753</v>
      </c>
      <c r="AI847" s="17"/>
      <c r="AJ847" s="17">
        <v>0.119785959626888</v>
      </c>
      <c r="AK847" s="17">
        <v>0.115859232581949</v>
      </c>
      <c r="AL847" s="17">
        <v>0.160574537860947</v>
      </c>
      <c r="AM847" s="17">
        <v>0.13832710693625699</v>
      </c>
      <c r="AN847" s="17">
        <v>0.12164280619712101</v>
      </c>
      <c r="AO847" s="17"/>
      <c r="AP847" s="17">
        <v>0.11434533273855001</v>
      </c>
      <c r="AQ847" s="17">
        <v>0.12649240274976001</v>
      </c>
      <c r="AR847" s="17">
        <v>0.112616151537206</v>
      </c>
      <c r="AS847" s="17">
        <v>0.12753291723493601</v>
      </c>
      <c r="AT847" s="17">
        <v>0.118213770410814</v>
      </c>
      <c r="AU847" s="17">
        <v>0.152672915337108</v>
      </c>
      <c r="AV847" s="17"/>
      <c r="AW847" s="17">
        <v>0.10113708224019299</v>
      </c>
      <c r="AX847" s="17">
        <v>0.10879796280983001</v>
      </c>
      <c r="AY847" s="17">
        <v>9.8839055119939304E-2</v>
      </c>
      <c r="AZ847" s="17">
        <v>0.123868212157663</v>
      </c>
      <c r="BA847" s="17">
        <v>0.14323302227046</v>
      </c>
      <c r="BB847" s="17">
        <v>0.14961759135988001</v>
      </c>
      <c r="BC847" s="17">
        <v>0.14092711738183999</v>
      </c>
      <c r="BD847" s="17">
        <v>0.10384868916276201</v>
      </c>
      <c r="BE847" s="17">
        <v>0.12101435400836399</v>
      </c>
      <c r="BF847" s="17">
        <v>0.175026278879789</v>
      </c>
      <c r="BG847" s="17">
        <v>0.13078107796100399</v>
      </c>
      <c r="BH847" s="17">
        <v>0.15921295763804999</v>
      </c>
      <c r="BI847" s="17">
        <v>9.4731988828063704E-2</v>
      </c>
      <c r="BJ847" s="17">
        <v>0.105039526512757</v>
      </c>
      <c r="BK847" s="17">
        <v>0.17060721059884101</v>
      </c>
      <c r="BL847" s="17">
        <v>8.46276923157155E-2</v>
      </c>
      <c r="BM847" s="17"/>
      <c r="BN847" s="17">
        <v>0.12629263940071001</v>
      </c>
      <c r="BO847" s="17">
        <v>0.123335211460411</v>
      </c>
      <c r="BP847" s="17"/>
      <c r="BQ847" s="17">
        <v>0.121493934846435</v>
      </c>
      <c r="BR847" s="17">
        <v>0.109775712402575</v>
      </c>
      <c r="BS847" s="17"/>
      <c r="BT847" s="17">
        <v>7.3958973425317098E-2</v>
      </c>
      <c r="BU847" s="17"/>
      <c r="BV847" s="17">
        <v>0.120494117686283</v>
      </c>
      <c r="BW847" s="17">
        <v>9.0939226615630697E-2</v>
      </c>
      <c r="BX847" s="17">
        <v>0.13720824028402701</v>
      </c>
      <c r="BY847" s="17"/>
      <c r="BZ847" s="17">
        <v>9.9348628730780403E-2</v>
      </c>
      <c r="CA847" s="17">
        <v>0.12531132271288001</v>
      </c>
      <c r="CB847" s="17">
        <v>0.1289528714431</v>
      </c>
      <c r="CC847" s="17">
        <v>0.17656221366526201</v>
      </c>
      <c r="CD847" s="17">
        <v>0.14424783128732399</v>
      </c>
      <c r="CE847" s="17">
        <v>0.11465556331104799</v>
      </c>
      <c r="CF847" s="17">
        <v>0.10244914904527</v>
      </c>
      <c r="CG847" s="17"/>
      <c r="CH847" s="17">
        <v>9.8873258041612594E-2</v>
      </c>
      <c r="CI847" s="17">
        <v>0.105672847280565</v>
      </c>
      <c r="CJ847" s="17">
        <v>0.15177467037522099</v>
      </c>
      <c r="CK847" s="17">
        <v>0.129645291495284</v>
      </c>
      <c r="CL847" s="17">
        <v>9.7549507537185401E-2</v>
      </c>
    </row>
    <row r="848" spans="2:90" x14ac:dyDescent="0.3">
      <c r="B848" t="s">
        <v>200</v>
      </c>
      <c r="C848" s="17">
        <v>3.0943753289995699E-2</v>
      </c>
      <c r="D848" s="17">
        <v>3.0650298655591001E-2</v>
      </c>
      <c r="E848" s="17">
        <v>2.9485915754249699E-2</v>
      </c>
      <c r="F848" s="17"/>
      <c r="G848" s="17">
        <v>2.7274316714065199E-2</v>
      </c>
      <c r="H848" s="17">
        <v>4.6347064219800803E-2</v>
      </c>
      <c r="I848" s="17">
        <v>1.4136940397075699E-2</v>
      </c>
      <c r="J848" s="17">
        <v>3.1054960789054599E-2</v>
      </c>
      <c r="K848" s="17">
        <v>3.78205795668402E-2</v>
      </c>
      <c r="L848" s="17">
        <v>2.9855947815066099E-2</v>
      </c>
      <c r="M848" s="17"/>
      <c r="N848" s="17">
        <v>2.92989058878763E-2</v>
      </c>
      <c r="O848" s="17">
        <v>3.2887453165197103E-2</v>
      </c>
      <c r="P848" s="17">
        <v>4.6885390160535903E-2</v>
      </c>
      <c r="Q848" s="17">
        <v>1.6980135405845899E-2</v>
      </c>
      <c r="R848" s="17"/>
      <c r="S848" s="17">
        <v>4.76955753816352E-2</v>
      </c>
      <c r="T848" s="17">
        <v>2.9285707872186099E-2</v>
      </c>
      <c r="U848" s="17">
        <v>2.33241188153482E-2</v>
      </c>
      <c r="V848" s="17">
        <v>3.5433925092874102E-2</v>
      </c>
      <c r="W848" s="17">
        <v>7.67312600376644E-3</v>
      </c>
      <c r="X848" s="17">
        <v>1.9703660730497102E-2</v>
      </c>
      <c r="Y848" s="17">
        <v>4.2121965053361202E-2</v>
      </c>
      <c r="Z848" s="17">
        <v>2.28061075496367E-2</v>
      </c>
      <c r="AA848" s="17">
        <v>4.0745198906028401E-2</v>
      </c>
      <c r="AB848" s="17">
        <v>3.1214222364228099E-2</v>
      </c>
      <c r="AC848" s="17">
        <v>9.3869573440096207E-3</v>
      </c>
      <c r="AD848" s="17">
        <v>3.4624508822066302E-2</v>
      </c>
      <c r="AE848" s="17"/>
      <c r="AF848" s="17">
        <v>3.00835351905358E-2</v>
      </c>
      <c r="AG848" s="17">
        <v>2.7830082362467801E-2</v>
      </c>
      <c r="AH848" s="17">
        <v>3.1574397898095297E-2</v>
      </c>
      <c r="AI848" s="17"/>
      <c r="AJ848" s="17">
        <v>3.7567986998756603E-2</v>
      </c>
      <c r="AK848" s="17">
        <v>3.1417415770446398E-2</v>
      </c>
      <c r="AL848" s="17">
        <v>3.49931822049604E-2</v>
      </c>
      <c r="AM848" s="17">
        <v>2.4062853228585299E-2</v>
      </c>
      <c r="AN848" s="17">
        <v>1.7993139009868198E-2</v>
      </c>
      <c r="AO848" s="17"/>
      <c r="AP848" s="17">
        <v>3.5579286408595798E-2</v>
      </c>
      <c r="AQ848" s="17">
        <v>4.05663620734232E-2</v>
      </c>
      <c r="AR848" s="17">
        <v>1.44595893116617E-2</v>
      </c>
      <c r="AS848" s="17">
        <v>3.6541299787510202E-2</v>
      </c>
      <c r="AT848" s="17">
        <v>1.91572342353915E-2</v>
      </c>
      <c r="AU848" s="17">
        <v>1.7440323494173401E-2</v>
      </c>
      <c r="AV848" s="17"/>
      <c r="AW848" s="17">
        <v>0</v>
      </c>
      <c r="AX848" s="17">
        <v>2.3012903458982902E-2</v>
      </c>
      <c r="AY848" s="17">
        <v>3.9624713628040903E-2</v>
      </c>
      <c r="AZ848" s="17">
        <v>2.3702714831810801E-2</v>
      </c>
      <c r="BA848" s="17">
        <v>3.1131164410793801E-2</v>
      </c>
      <c r="BB848" s="17">
        <v>3.5506294610254903E-2</v>
      </c>
      <c r="BC848" s="17">
        <v>1.1824387418407601E-2</v>
      </c>
      <c r="BD848" s="17">
        <v>5.7777050493156797E-2</v>
      </c>
      <c r="BE848" s="17">
        <v>4.1886849630914103E-2</v>
      </c>
      <c r="BF848" s="17">
        <v>2.2720681826539701E-2</v>
      </c>
      <c r="BG848" s="17">
        <v>2.77182778429611E-2</v>
      </c>
      <c r="BH848" s="17">
        <v>9.4009157107413002E-3</v>
      </c>
      <c r="BI848" s="17">
        <v>1.27591064991697E-2</v>
      </c>
      <c r="BJ848" s="17">
        <v>7.1339044184159595E-2</v>
      </c>
      <c r="BK848" s="17">
        <v>0</v>
      </c>
      <c r="BL848" s="17">
        <v>3.6148071810818701E-2</v>
      </c>
      <c r="BM848" s="17"/>
      <c r="BN848" s="17">
        <v>2.9491129018166501E-2</v>
      </c>
      <c r="BO848" s="17">
        <v>3.3399606678013199E-2</v>
      </c>
      <c r="BP848" s="17"/>
      <c r="BQ848" s="17">
        <v>3.04924478746352E-2</v>
      </c>
      <c r="BR848" s="17">
        <v>3.2553335822508099E-2</v>
      </c>
      <c r="BS848" s="17"/>
      <c r="BT848" s="17">
        <v>3.5651540274609199E-2</v>
      </c>
      <c r="BU848" s="17"/>
      <c r="BV848" s="17">
        <v>3.3245248320745102E-2</v>
      </c>
      <c r="BW848" s="17">
        <v>3.1826096816934497E-2</v>
      </c>
      <c r="BX848" s="17">
        <v>2.9360240488232402E-2</v>
      </c>
      <c r="BY848" s="17"/>
      <c r="BZ848" s="17">
        <v>3.4995755078175199E-2</v>
      </c>
      <c r="CA848" s="17">
        <v>1.3269117962958699E-2</v>
      </c>
      <c r="CB848" s="17">
        <v>2.1616098757053701E-2</v>
      </c>
      <c r="CC848" s="17">
        <v>3.4737727544940797E-2</v>
      </c>
      <c r="CD848" s="17">
        <v>3.4166124788481099E-2</v>
      </c>
      <c r="CE848" s="17">
        <v>3.2613976603418103E-2</v>
      </c>
      <c r="CF848" s="17">
        <v>3.8074348130015E-2</v>
      </c>
      <c r="CG848" s="17"/>
      <c r="CH848" s="17">
        <v>3.5727255671995799E-2</v>
      </c>
      <c r="CI848" s="17">
        <v>3.7534044845017898E-2</v>
      </c>
      <c r="CJ848" s="17">
        <v>2.8595286489882299E-2</v>
      </c>
      <c r="CK848" s="17">
        <v>2.2513919076400699E-2</v>
      </c>
      <c r="CL848" s="17">
        <v>1.25009189477582E-2</v>
      </c>
    </row>
    <row r="849" spans="2:90" x14ac:dyDescent="0.3">
      <c r="B849" t="s">
        <v>201</v>
      </c>
      <c r="C849" s="17">
        <v>0.16972385442049301</v>
      </c>
      <c r="D849" s="17">
        <v>0.176428295347268</v>
      </c>
      <c r="E849" s="17">
        <v>0.16451699159969199</v>
      </c>
      <c r="F849" s="17"/>
      <c r="G849" s="17">
        <v>8.3007012191242804E-2</v>
      </c>
      <c r="H849" s="17">
        <v>0.12878533327518099</v>
      </c>
      <c r="I849" s="17">
        <v>0.13670381406307799</v>
      </c>
      <c r="J849" s="17">
        <v>0.17244713508815199</v>
      </c>
      <c r="K849" s="17">
        <v>0.21628875657264099</v>
      </c>
      <c r="L849" s="17">
        <v>0.25437070935929801</v>
      </c>
      <c r="M849" s="17"/>
      <c r="N849" s="17">
        <v>0.21058476486570499</v>
      </c>
      <c r="O849" s="17">
        <v>0.147701430661693</v>
      </c>
      <c r="P849" s="17">
        <v>0.164113445281866</v>
      </c>
      <c r="Q849" s="17">
        <v>0.15283856743212201</v>
      </c>
      <c r="R849" s="17"/>
      <c r="S849" s="17">
        <v>0.112871413914324</v>
      </c>
      <c r="T849" s="17">
        <v>0.17778290609081099</v>
      </c>
      <c r="U849" s="17">
        <v>0.187389671691673</v>
      </c>
      <c r="V849" s="17">
        <v>0.17730309903558</v>
      </c>
      <c r="W849" s="17">
        <v>0.22401498081381399</v>
      </c>
      <c r="X849" s="17">
        <v>0.16663582977322799</v>
      </c>
      <c r="Y849" s="17">
        <v>0.188982253308624</v>
      </c>
      <c r="Z849" s="17">
        <v>0.145269716791393</v>
      </c>
      <c r="AA849" s="17">
        <v>0.17314144208899299</v>
      </c>
      <c r="AB849" s="17">
        <v>0.16041743636896399</v>
      </c>
      <c r="AC849" s="17">
        <v>0.149687130234887</v>
      </c>
      <c r="AD849" s="17">
        <v>0.243639554410985</v>
      </c>
      <c r="AE849" s="17"/>
      <c r="AF849" s="17">
        <v>0.20589740151514899</v>
      </c>
      <c r="AG849" s="17">
        <v>0.16477157537998299</v>
      </c>
      <c r="AH849" s="17">
        <v>0.136005509898948</v>
      </c>
      <c r="AI849" s="17"/>
      <c r="AJ849" s="17">
        <v>0.18176394887116801</v>
      </c>
      <c r="AK849" s="17">
        <v>0.16102032313376599</v>
      </c>
      <c r="AL849" s="17">
        <v>0.18984884839794</v>
      </c>
      <c r="AM849" s="17">
        <v>0.178926568493678</v>
      </c>
      <c r="AN849" s="17">
        <v>7.8200305441192899E-2</v>
      </c>
      <c r="AO849" s="17"/>
      <c r="AP849" s="17">
        <v>0.15779055647328599</v>
      </c>
      <c r="AQ849" s="17">
        <v>0.18988532071908901</v>
      </c>
      <c r="AR849" s="17">
        <v>0.161783355731074</v>
      </c>
      <c r="AS849" s="17">
        <v>0.17738508170793499</v>
      </c>
      <c r="AT849" s="17">
        <v>0.10360099285667999</v>
      </c>
      <c r="AU849" s="17">
        <v>0.19220237599161999</v>
      </c>
      <c r="AV849" s="17"/>
      <c r="AW849" s="17">
        <v>5.3335519089365797E-2</v>
      </c>
      <c r="AX849" s="17">
        <v>7.4236346216646806E-2</v>
      </c>
      <c r="AY849" s="17">
        <v>0.14449875564397199</v>
      </c>
      <c r="AZ849" s="17">
        <v>0.16537559661746101</v>
      </c>
      <c r="BA849" s="17">
        <v>0.16072069449795801</v>
      </c>
      <c r="BB849" s="17">
        <v>0.16022373160116599</v>
      </c>
      <c r="BC849" s="17">
        <v>0.144723145288393</v>
      </c>
      <c r="BD849" s="17">
        <v>0.236462178962938</v>
      </c>
      <c r="BE849" s="17">
        <v>0.19021622995026599</v>
      </c>
      <c r="BF849" s="17">
        <v>0.192700217980424</v>
      </c>
      <c r="BG849" s="17">
        <v>0.14526926979834701</v>
      </c>
      <c r="BH849" s="17">
        <v>0.15959474629418999</v>
      </c>
      <c r="BI849" s="17">
        <v>0.18110529622563601</v>
      </c>
      <c r="BJ849" s="17">
        <v>0.15375214437516799</v>
      </c>
      <c r="BK849" s="17">
        <v>0.24596852478488801</v>
      </c>
      <c r="BL849" s="17">
        <v>0.251593987179076</v>
      </c>
      <c r="BM849" s="17"/>
      <c r="BN849" s="17">
        <v>0.18109886842891901</v>
      </c>
      <c r="BO849" s="17">
        <v>0.15325799643556201</v>
      </c>
      <c r="BP849" s="17"/>
      <c r="BQ849" s="17">
        <v>0.15915776843052801</v>
      </c>
      <c r="BR849" s="17">
        <v>0.16992067186419699</v>
      </c>
      <c r="BS849" s="17"/>
      <c r="BT849" s="17">
        <v>0.14000499215608</v>
      </c>
      <c r="BU849" s="17"/>
      <c r="BV849" s="17">
        <v>0.127759265928066</v>
      </c>
      <c r="BW849" s="17">
        <v>0.14327971018553801</v>
      </c>
      <c r="BX849" s="17">
        <v>0.19680255728116999</v>
      </c>
      <c r="BY849" s="17"/>
      <c r="BZ849" s="17">
        <v>9.7981411427264894E-2</v>
      </c>
      <c r="CA849" s="17">
        <v>0.112959217866689</v>
      </c>
      <c r="CB849" s="17">
        <v>0.11688549972975899</v>
      </c>
      <c r="CC849" s="17">
        <v>0.107351496012995</v>
      </c>
      <c r="CD849" s="17">
        <v>0.20986325376428799</v>
      </c>
      <c r="CE849" s="17">
        <v>0.26097861516954302</v>
      </c>
      <c r="CF849" s="17">
        <v>0.26407769037363299</v>
      </c>
      <c r="CG849" s="17"/>
      <c r="CH849" s="17">
        <v>0.21776722749847399</v>
      </c>
      <c r="CI849" s="17">
        <v>0.24171330533538701</v>
      </c>
      <c r="CJ849" s="17">
        <v>0.13119679201517401</v>
      </c>
      <c r="CK849" s="17">
        <v>8.9446295938062803E-2</v>
      </c>
      <c r="CL849" s="17">
        <v>5.0967811202647803E-2</v>
      </c>
    </row>
    <row r="850" spans="2:90" x14ac:dyDescent="0.3">
      <c r="B850" t="s">
        <v>151</v>
      </c>
      <c r="C850" s="17">
        <v>5.5179922885838896E-3</v>
      </c>
      <c r="D850" s="17">
        <v>7.5070440184200598E-3</v>
      </c>
      <c r="E850" s="17">
        <v>3.6178283577061199E-3</v>
      </c>
      <c r="F850" s="17"/>
      <c r="G850" s="17">
        <v>1.55280521415461E-2</v>
      </c>
      <c r="H850" s="17">
        <v>5.5723287551182402E-3</v>
      </c>
      <c r="I850" s="17">
        <v>6.0625079649631796E-3</v>
      </c>
      <c r="J850" s="17">
        <v>0</v>
      </c>
      <c r="K850" s="17">
        <v>3.12307598048123E-3</v>
      </c>
      <c r="L850" s="17">
        <v>4.4632385662511697E-3</v>
      </c>
      <c r="M850" s="17"/>
      <c r="N850" s="17">
        <v>7.8894306886149908E-3</v>
      </c>
      <c r="O850" s="17">
        <v>6.1212270321152201E-3</v>
      </c>
      <c r="P850" s="17">
        <v>6.1092597332351398E-3</v>
      </c>
      <c r="Q850" s="17">
        <v>1.87028860115757E-3</v>
      </c>
      <c r="R850" s="17"/>
      <c r="S850" s="17">
        <v>2.8221289970978502E-3</v>
      </c>
      <c r="T850" s="17">
        <v>1.1095357708394401E-2</v>
      </c>
      <c r="U850" s="17">
        <v>5.48332861627116E-3</v>
      </c>
      <c r="V850" s="17">
        <v>5.1893701473952501E-3</v>
      </c>
      <c r="W850" s="17">
        <v>0</v>
      </c>
      <c r="X850" s="17">
        <v>1.1714503211292301E-2</v>
      </c>
      <c r="Y850" s="17">
        <v>0</v>
      </c>
      <c r="Z850" s="17">
        <v>0</v>
      </c>
      <c r="AA850" s="17">
        <v>0</v>
      </c>
      <c r="AB850" s="17">
        <v>1.9129924200041899E-2</v>
      </c>
      <c r="AC850" s="17">
        <v>0</v>
      </c>
      <c r="AD850" s="17">
        <v>0</v>
      </c>
      <c r="AE850" s="17"/>
      <c r="AF850" s="17">
        <v>7.8103725985834904E-3</v>
      </c>
      <c r="AG850" s="17">
        <v>2.4983797675452299E-3</v>
      </c>
      <c r="AH850" s="17">
        <v>5.5487793926650196E-3</v>
      </c>
      <c r="AI850" s="17"/>
      <c r="AJ850" s="17">
        <v>9.8408971406493892E-3</v>
      </c>
      <c r="AK850" s="17">
        <v>2.7375646115721701E-3</v>
      </c>
      <c r="AL850" s="17">
        <v>5.3270662061117103E-3</v>
      </c>
      <c r="AM850" s="17">
        <v>3.8256387746162298E-3</v>
      </c>
      <c r="AN850" s="17">
        <v>0</v>
      </c>
      <c r="AO850" s="17"/>
      <c r="AP850" s="17">
        <v>3.8931923224796499E-3</v>
      </c>
      <c r="AQ850" s="17">
        <v>5.6301357221762204E-3</v>
      </c>
      <c r="AR850" s="17">
        <v>0</v>
      </c>
      <c r="AS850" s="17">
        <v>4.4054363209735901E-3</v>
      </c>
      <c r="AT850" s="17">
        <v>6.0389092327280298E-3</v>
      </c>
      <c r="AU850" s="17">
        <v>1.5940785592379499E-2</v>
      </c>
      <c r="AV850" s="17"/>
      <c r="AW850" s="17">
        <v>0</v>
      </c>
      <c r="AX850" s="17">
        <v>1.0212931920321199E-2</v>
      </c>
      <c r="AY850" s="17">
        <v>0</v>
      </c>
      <c r="AZ850" s="17">
        <v>1.5736828336716E-2</v>
      </c>
      <c r="BA850" s="17">
        <v>3.8647377439379898E-3</v>
      </c>
      <c r="BB850" s="17">
        <v>0</v>
      </c>
      <c r="BC850" s="17">
        <v>6.1868267199542103E-3</v>
      </c>
      <c r="BD850" s="17">
        <v>0</v>
      </c>
      <c r="BE850" s="17">
        <v>0</v>
      </c>
      <c r="BF850" s="17">
        <v>0</v>
      </c>
      <c r="BG850" s="17">
        <v>0</v>
      </c>
      <c r="BH850" s="17">
        <v>0</v>
      </c>
      <c r="BI850" s="17">
        <v>0</v>
      </c>
      <c r="BJ850" s="17">
        <v>1.7338801797094301E-2</v>
      </c>
      <c r="BK850" s="17">
        <v>0</v>
      </c>
      <c r="BL850" s="17">
        <v>6.0244976977099603E-3</v>
      </c>
      <c r="BM850" s="17"/>
      <c r="BN850" s="17">
        <v>3.1665911815237598E-3</v>
      </c>
      <c r="BO850" s="17">
        <v>8.8468227856493605E-3</v>
      </c>
      <c r="BP850" s="17"/>
      <c r="BQ850" s="17">
        <v>4.3601229359367397E-3</v>
      </c>
      <c r="BR850" s="17">
        <v>0</v>
      </c>
      <c r="BS850" s="17"/>
      <c r="BT850" s="17">
        <v>0</v>
      </c>
      <c r="BU850" s="17"/>
      <c r="BV850" s="17">
        <v>1.9963070814481899E-3</v>
      </c>
      <c r="BW850" s="17">
        <v>4.23067843618565E-3</v>
      </c>
      <c r="BX850" s="17">
        <v>6.0215103127951404E-3</v>
      </c>
      <c r="BY850" s="17"/>
      <c r="BZ850" s="17">
        <v>0</v>
      </c>
      <c r="CA850" s="17">
        <v>0</v>
      </c>
      <c r="CB850" s="17">
        <v>1.38945261028828E-2</v>
      </c>
      <c r="CC850" s="17">
        <v>4.0432865951945196E-3</v>
      </c>
      <c r="CD850" s="17">
        <v>0</v>
      </c>
      <c r="CE850" s="17">
        <v>4.0973021279299398E-3</v>
      </c>
      <c r="CF850" s="17">
        <v>3.3169792053193599E-3</v>
      </c>
      <c r="CG850" s="17"/>
      <c r="CH850" s="17">
        <v>5.2455826356590596E-3</v>
      </c>
      <c r="CI850" s="17">
        <v>6.7475569669365803E-3</v>
      </c>
      <c r="CJ850" s="17">
        <v>6.0618855861924899E-3</v>
      </c>
      <c r="CK850" s="17">
        <v>2.8941749686089901E-3</v>
      </c>
      <c r="CL850" s="17">
        <v>0</v>
      </c>
    </row>
    <row r="851" spans="2:90" x14ac:dyDescent="0.3">
      <c r="B851" t="s">
        <v>324</v>
      </c>
      <c r="C851" s="17">
        <v>0.20336379745699701</v>
      </c>
      <c r="D851" s="17">
        <v>0.228293502258892</v>
      </c>
      <c r="E851" s="17">
        <v>0.18061200381846701</v>
      </c>
      <c r="F851" s="17"/>
      <c r="G851" s="17">
        <v>0.127204929814726</v>
      </c>
      <c r="H851" s="17">
        <v>0.134400033485812</v>
      </c>
      <c r="I851" s="17">
        <v>0.102450573417127</v>
      </c>
      <c r="J851" s="17">
        <v>0.18999924690748199</v>
      </c>
      <c r="K851" s="17">
        <v>0.24671805554308601</v>
      </c>
      <c r="L851" s="17">
        <v>0.37470111409534801</v>
      </c>
      <c r="M851" s="17"/>
      <c r="N851" s="17">
        <v>0.21755042995447299</v>
      </c>
      <c r="O851" s="17">
        <v>0.210000323633173</v>
      </c>
      <c r="P851" s="17">
        <v>0.21616810302211101</v>
      </c>
      <c r="Q851" s="17">
        <v>0.168199925427232</v>
      </c>
      <c r="R851" s="17"/>
      <c r="S851" s="17">
        <v>0.14543326334839601</v>
      </c>
      <c r="T851" s="17">
        <v>0.24046803751809601</v>
      </c>
      <c r="U851" s="17">
        <v>0.27928281935598098</v>
      </c>
      <c r="V851" s="17">
        <v>0.225534899054225</v>
      </c>
      <c r="W851" s="17">
        <v>0.218883743160663</v>
      </c>
      <c r="X851" s="17">
        <v>0.191846581697319</v>
      </c>
      <c r="Y851" s="17">
        <v>0.22410416620860901</v>
      </c>
      <c r="Z851" s="17">
        <v>0.16066054732964799</v>
      </c>
      <c r="AA851" s="17">
        <v>0.19204400182262199</v>
      </c>
      <c r="AB851" s="17">
        <v>0.208794090773533</v>
      </c>
      <c r="AC851" s="17">
        <v>0.194044407744422</v>
      </c>
      <c r="AD851" s="17">
        <v>8.5194617037107706E-2</v>
      </c>
      <c r="AE851" s="17"/>
      <c r="AF851" s="17">
        <v>0.23892855096831001</v>
      </c>
      <c r="AG851" s="17">
        <v>0.21292950367089999</v>
      </c>
      <c r="AH851" s="17">
        <v>0.13130260014627201</v>
      </c>
      <c r="AI851" s="17"/>
      <c r="AJ851" s="17">
        <v>0.27249802813377899</v>
      </c>
      <c r="AK851" s="17">
        <v>0.17141819780286499</v>
      </c>
      <c r="AL851" s="17">
        <v>0.28953596535183102</v>
      </c>
      <c r="AM851" s="17">
        <v>0.17860922129783699</v>
      </c>
      <c r="AN851" s="17">
        <v>0.236363992124243</v>
      </c>
      <c r="AO851" s="17"/>
      <c r="AP851" s="17">
        <v>0.16643639151571399</v>
      </c>
      <c r="AQ851" s="17">
        <v>0.242040179689329</v>
      </c>
      <c r="AR851" s="17">
        <v>0.234752340457453</v>
      </c>
      <c r="AS851" s="17">
        <v>0.189691760236498</v>
      </c>
      <c r="AT851" s="17">
        <v>0.19378101097401701</v>
      </c>
      <c r="AU851" s="17">
        <v>0.28869895180923</v>
      </c>
      <c r="AV851" s="17"/>
      <c r="AW851" s="17">
        <v>0.155231021992466</v>
      </c>
      <c r="AX851" s="17">
        <v>0.146822378071233</v>
      </c>
      <c r="AY851" s="17">
        <v>0.14769209350853699</v>
      </c>
      <c r="AZ851" s="17">
        <v>0.14614860910732</v>
      </c>
      <c r="BA851" s="17">
        <v>0.214629424801841</v>
      </c>
      <c r="BB851" s="17">
        <v>0.13432663196092101</v>
      </c>
      <c r="BC851" s="17">
        <v>0.194422844600387</v>
      </c>
      <c r="BD851" s="17">
        <v>0.27338449062744702</v>
      </c>
      <c r="BE851" s="17">
        <v>0.15411962435901899</v>
      </c>
      <c r="BF851" s="17">
        <v>0.20358008233900601</v>
      </c>
      <c r="BG851" s="17">
        <v>0.27524528399999998</v>
      </c>
      <c r="BH851" s="17">
        <v>0.216518194789938</v>
      </c>
      <c r="BI851" s="17">
        <v>0.313160678769</v>
      </c>
      <c r="BJ851" s="17">
        <v>0.213689123391445</v>
      </c>
      <c r="BK851" s="17">
        <v>0.276430827756244</v>
      </c>
      <c r="BL851" s="17">
        <v>0.183738411545496</v>
      </c>
      <c r="BM851" s="17"/>
      <c r="BN851" s="17">
        <v>0.207839070653005</v>
      </c>
      <c r="BO851" s="17">
        <v>0.20013043932924299</v>
      </c>
      <c r="BP851" s="17"/>
      <c r="BQ851" s="17">
        <v>0.179877585439736</v>
      </c>
      <c r="BR851" s="17">
        <v>0.134482688063706</v>
      </c>
      <c r="BS851" s="17"/>
      <c r="BT851" s="17">
        <v>0.141478770478243</v>
      </c>
      <c r="BU851" s="17"/>
      <c r="BV851" s="17">
        <v>0.23126809663543599</v>
      </c>
      <c r="BW851" s="17">
        <v>0.13180188149250699</v>
      </c>
      <c r="BX851" s="17">
        <v>0.22015089952817299</v>
      </c>
      <c r="BY851" s="17"/>
      <c r="BZ851" s="17">
        <v>4.4560536511957197E-2</v>
      </c>
      <c r="CA851" s="17">
        <v>0.137277250073045</v>
      </c>
      <c r="CB851" s="17">
        <v>0.19515714222105399</v>
      </c>
      <c r="CC851" s="17">
        <v>0.176659018340838</v>
      </c>
      <c r="CD851" s="17">
        <v>0.23495861021721201</v>
      </c>
      <c r="CE851" s="17">
        <v>0.25599068856076401</v>
      </c>
      <c r="CF851" s="17">
        <v>0.28827348971045502</v>
      </c>
      <c r="CG851" s="17"/>
      <c r="CH851" s="17">
        <v>0.22767236825395201</v>
      </c>
      <c r="CI851" s="17">
        <v>0.287640588527727</v>
      </c>
      <c r="CJ851" s="17">
        <v>0.185909057570006</v>
      </c>
      <c r="CK851" s="17">
        <v>6.06222075713896E-2</v>
      </c>
      <c r="CL851" s="17">
        <v>7.8807598552962002E-2</v>
      </c>
    </row>
    <row r="852" spans="2:90" x14ac:dyDescent="0.3">
      <c r="B852" t="s">
        <v>325</v>
      </c>
      <c r="C852" s="17">
        <v>4.9414333480528802E-2</v>
      </c>
      <c r="D852" s="17">
        <v>3.6550114205244302E-2</v>
      </c>
      <c r="E852" s="17">
        <v>6.23782748431135E-2</v>
      </c>
      <c r="F852" s="17"/>
      <c r="G852" s="17">
        <v>9.5062561579149895E-3</v>
      </c>
      <c r="H852" s="17">
        <v>2.61344162828493E-2</v>
      </c>
      <c r="I852" s="17">
        <v>4.8231025447985798E-2</v>
      </c>
      <c r="J852" s="17">
        <v>4.83817384356778E-2</v>
      </c>
      <c r="K852" s="17">
        <v>6.3414456157665097E-2</v>
      </c>
      <c r="L852" s="17">
        <v>8.7361329535412202E-2</v>
      </c>
      <c r="M852" s="17"/>
      <c r="N852" s="17">
        <v>1.9118396338125E-2</v>
      </c>
      <c r="O852" s="17">
        <v>3.3571980654650398E-2</v>
      </c>
      <c r="P852" s="17">
        <v>5.1636720654914203E-2</v>
      </c>
      <c r="Q852" s="17">
        <v>9.7056158574648096E-2</v>
      </c>
      <c r="R852" s="17"/>
      <c r="S852" s="17">
        <v>3.0163060944243699E-2</v>
      </c>
      <c r="T852" s="17">
        <v>5.03502752131125E-2</v>
      </c>
      <c r="U852" s="17">
        <v>5.2781374923284399E-2</v>
      </c>
      <c r="V852" s="17">
        <v>5.88586035674485E-2</v>
      </c>
      <c r="W852" s="17">
        <v>4.61546358669499E-2</v>
      </c>
      <c r="X852" s="17">
        <v>6.4649086539391595E-2</v>
      </c>
      <c r="Y852" s="17">
        <v>6.5156509776664595E-2</v>
      </c>
      <c r="Z852" s="17">
        <v>5.3830028091305201E-2</v>
      </c>
      <c r="AA852" s="17">
        <v>4.9204003284041203E-2</v>
      </c>
      <c r="AB852" s="17">
        <v>5.0184942166294898E-2</v>
      </c>
      <c r="AC852" s="17">
        <v>4.5179430304903297E-2</v>
      </c>
      <c r="AD852" s="17">
        <v>1.7745763618254699E-2</v>
      </c>
      <c r="AE852" s="17"/>
      <c r="AF852" s="17">
        <v>5.9244523810543098E-2</v>
      </c>
      <c r="AG852" s="17">
        <v>3.3097648919676398E-2</v>
      </c>
      <c r="AH852" s="17">
        <v>8.5299160157778706E-2</v>
      </c>
      <c r="AI852" s="17"/>
      <c r="AJ852" s="17">
        <v>4.9544844303454003E-2</v>
      </c>
      <c r="AK852" s="17">
        <v>4.5536320874479397E-2</v>
      </c>
      <c r="AL852" s="17">
        <v>2.3044347244168501E-2</v>
      </c>
      <c r="AM852" s="17">
        <v>4.1632595271121897E-2</v>
      </c>
      <c r="AN852" s="17">
        <v>3.8586745040116999E-2</v>
      </c>
      <c r="AO852" s="17"/>
      <c r="AP852" s="17">
        <v>3.7141451781078201E-2</v>
      </c>
      <c r="AQ852" s="17">
        <v>3.58908576241889E-2</v>
      </c>
      <c r="AR852" s="17">
        <v>4.1209213086014003E-2</v>
      </c>
      <c r="AS852" s="17">
        <v>5.2224227836441303E-2</v>
      </c>
      <c r="AT852" s="17">
        <v>4.0300584369820203E-2</v>
      </c>
      <c r="AU852" s="17">
        <v>4.9114906751916702E-2</v>
      </c>
      <c r="AV852" s="17"/>
      <c r="AW852" s="17">
        <v>0.145738898237051</v>
      </c>
      <c r="AX852" s="17">
        <v>0.108165392039497</v>
      </c>
      <c r="AY852" s="17">
        <v>0.108162747506302</v>
      </c>
      <c r="AZ852" s="17">
        <v>0.110675324591098</v>
      </c>
      <c r="BA852" s="17">
        <v>5.1877689818360301E-2</v>
      </c>
      <c r="BB852" s="17">
        <v>6.4678095335278601E-2</v>
      </c>
      <c r="BC852" s="17">
        <v>1.06936824757481E-2</v>
      </c>
      <c r="BD852" s="17">
        <v>2.63574873198569E-2</v>
      </c>
      <c r="BE852" s="17">
        <v>1.6056101811838801E-2</v>
      </c>
      <c r="BF852" s="17">
        <v>2.2708768684802001E-2</v>
      </c>
      <c r="BG852" s="17">
        <v>2.6521687279316801E-2</v>
      </c>
      <c r="BH852" s="17">
        <v>1.0280746126868599E-2</v>
      </c>
      <c r="BI852" s="17">
        <v>4.6708296540915101E-2</v>
      </c>
      <c r="BJ852" s="17">
        <v>0</v>
      </c>
      <c r="BK852" s="17">
        <v>1.91623443986201E-2</v>
      </c>
      <c r="BL852" s="17">
        <v>3.14969025640204E-2</v>
      </c>
      <c r="BM852" s="17"/>
      <c r="BN852" s="17">
        <v>5.0120109229319899E-2</v>
      </c>
      <c r="BO852" s="17">
        <v>4.5820158670989403E-2</v>
      </c>
      <c r="BP852" s="17"/>
      <c r="BQ852" s="17">
        <v>3.7690471754946497E-2</v>
      </c>
      <c r="BR852" s="17">
        <v>5.2232055597824303E-2</v>
      </c>
      <c r="BS852" s="17"/>
      <c r="BT852" s="17">
        <v>2.3740455248024199E-2</v>
      </c>
      <c r="BU852" s="17"/>
      <c r="BV852" s="17">
        <v>0.103938936738614</v>
      </c>
      <c r="BW852" s="17">
        <v>4.8184410684987203E-2</v>
      </c>
      <c r="BX852" s="17">
        <v>2.4745485248586E-2</v>
      </c>
      <c r="BY852" s="17"/>
      <c r="BZ852" s="17">
        <v>7.9687309270824902E-2</v>
      </c>
      <c r="CA852" s="17">
        <v>9.0978044757607499E-2</v>
      </c>
      <c r="CB852" s="17">
        <v>4.7932518749405399E-2</v>
      </c>
      <c r="CC852" s="17">
        <v>1.7466078503242301E-2</v>
      </c>
      <c r="CD852" s="17">
        <v>4.4508793583568101E-2</v>
      </c>
      <c r="CE852" s="17">
        <v>1.56944797900068E-2</v>
      </c>
      <c r="CF852" s="17">
        <v>2.79589468224779E-2</v>
      </c>
      <c r="CG852" s="17"/>
      <c r="CH852" s="17">
        <v>1.3902958286964501E-2</v>
      </c>
      <c r="CI852" s="17">
        <v>4.2211910053664099E-2</v>
      </c>
      <c r="CJ852" s="17">
        <v>4.6007715461381098E-2</v>
      </c>
      <c r="CK852" s="17">
        <v>7.6771721038876195E-2</v>
      </c>
      <c r="CL852" s="17">
        <v>0.12781446158637699</v>
      </c>
    </row>
    <row r="853" spans="2:90" x14ac:dyDescent="0.3">
      <c r="B853" t="s">
        <v>202</v>
      </c>
      <c r="C853" s="17">
        <v>1.60091906325316E-2</v>
      </c>
      <c r="D853" s="17">
        <v>1.2871959576699499E-2</v>
      </c>
      <c r="E853" s="17">
        <v>1.9202119374616598E-2</v>
      </c>
      <c r="F853" s="17"/>
      <c r="G853" s="17">
        <v>1.9663227042316399E-2</v>
      </c>
      <c r="H853" s="17">
        <v>9.14111788331394E-3</v>
      </c>
      <c r="I853" s="17">
        <v>2.5721505675855801E-2</v>
      </c>
      <c r="J853" s="17">
        <v>1.3708348325654301E-2</v>
      </c>
      <c r="K853" s="17">
        <v>1.30291227401702E-2</v>
      </c>
      <c r="L853" s="17">
        <v>1.51065575213818E-2</v>
      </c>
      <c r="M853" s="17"/>
      <c r="N853" s="17">
        <v>6.9203826538902502E-3</v>
      </c>
      <c r="O853" s="17">
        <v>1.14769162130893E-2</v>
      </c>
      <c r="P853" s="17">
        <v>2.9140976362996202E-2</v>
      </c>
      <c r="Q853" s="17">
        <v>1.7256445656199101E-2</v>
      </c>
      <c r="R853" s="17"/>
      <c r="S853" s="17">
        <v>1.40232979405931E-2</v>
      </c>
      <c r="T853" s="17">
        <v>2.5688537444451001E-2</v>
      </c>
      <c r="U853" s="17">
        <v>5.48332861627116E-3</v>
      </c>
      <c r="V853" s="17">
        <v>1.07538462610059E-2</v>
      </c>
      <c r="W853" s="17">
        <v>6.5526227619075398E-3</v>
      </c>
      <c r="X853" s="17">
        <v>1.06408704723791E-2</v>
      </c>
      <c r="Y853" s="17">
        <v>1.68997888467592E-2</v>
      </c>
      <c r="Z853" s="17">
        <v>1.16203626019405E-2</v>
      </c>
      <c r="AA853" s="17">
        <v>2.4952912017216E-2</v>
      </c>
      <c r="AB853" s="17">
        <v>2.14866834588796E-2</v>
      </c>
      <c r="AC853" s="17">
        <v>1.7830718079924601E-2</v>
      </c>
      <c r="AD853" s="17">
        <v>1.6278114914823599E-2</v>
      </c>
      <c r="AE853" s="17"/>
      <c r="AF853" s="17">
        <v>1.45631522013437E-2</v>
      </c>
      <c r="AG853" s="17">
        <v>1.30605379850748E-2</v>
      </c>
      <c r="AH853" s="17">
        <v>2.3128140014258398E-2</v>
      </c>
      <c r="AI853" s="17"/>
      <c r="AJ853" s="17">
        <v>1.25420297173612E-2</v>
      </c>
      <c r="AK853" s="17">
        <v>9.7695053344311906E-3</v>
      </c>
      <c r="AL853" s="17">
        <v>1.1589947352738999E-2</v>
      </c>
      <c r="AM853" s="17">
        <v>7.9203958985926207E-3</v>
      </c>
      <c r="AN853" s="17">
        <v>2.82400588718172E-2</v>
      </c>
      <c r="AO853" s="17"/>
      <c r="AP853" s="17">
        <v>1.02102734234747E-2</v>
      </c>
      <c r="AQ853" s="17">
        <v>1.48993342974918E-2</v>
      </c>
      <c r="AR853" s="17">
        <v>2.1438925919529998E-2</v>
      </c>
      <c r="AS853" s="17">
        <v>1.42158263503048E-2</v>
      </c>
      <c r="AT853" s="17">
        <v>2.71628636237006E-2</v>
      </c>
      <c r="AU853" s="17">
        <v>2.2730404088438599E-2</v>
      </c>
      <c r="AV853" s="17"/>
      <c r="AW853" s="17">
        <v>0</v>
      </c>
      <c r="AX853" s="17">
        <v>4.4863177064120303E-2</v>
      </c>
      <c r="AY853" s="17">
        <v>3.2167592142936102E-2</v>
      </c>
      <c r="AZ853" s="17">
        <v>1.72877826283079E-2</v>
      </c>
      <c r="BA853" s="17">
        <v>1.6448931246731E-2</v>
      </c>
      <c r="BB853" s="17">
        <v>1.96124224424989E-2</v>
      </c>
      <c r="BC853" s="17">
        <v>4.9115743575347103E-3</v>
      </c>
      <c r="BD853" s="17">
        <v>1.26989263974264E-2</v>
      </c>
      <c r="BE853" s="17">
        <v>8.2462840068143299E-3</v>
      </c>
      <c r="BF853" s="17">
        <v>0</v>
      </c>
      <c r="BG853" s="17">
        <v>6.75674589480201E-3</v>
      </c>
      <c r="BH853" s="17">
        <v>1.04678008434867E-2</v>
      </c>
      <c r="BI853" s="17">
        <v>0</v>
      </c>
      <c r="BJ853" s="17">
        <v>3.1544132007978801E-2</v>
      </c>
      <c r="BK853" s="17">
        <v>0</v>
      </c>
      <c r="BL853" s="17">
        <v>8.3505932078314395E-3</v>
      </c>
      <c r="BM853" s="17"/>
      <c r="BN853" s="17">
        <v>1.8755451489718598E-2</v>
      </c>
      <c r="BO853" s="17">
        <v>1.2447064944981601E-2</v>
      </c>
      <c r="BP853" s="17"/>
      <c r="BQ853" s="17">
        <v>6.9710254381912702E-3</v>
      </c>
      <c r="BR853" s="17">
        <v>1.38647022008577E-2</v>
      </c>
      <c r="BS853" s="17"/>
      <c r="BT853" s="17">
        <v>3.8425686086526098E-3</v>
      </c>
      <c r="BU853" s="17"/>
      <c r="BV853" s="17">
        <v>1.9983247933314002E-2</v>
      </c>
      <c r="BW853" s="17">
        <v>1.48695472995483E-2</v>
      </c>
      <c r="BX853" s="17">
        <v>1.5212512508371001E-2</v>
      </c>
      <c r="BY853" s="17"/>
      <c r="BZ853" s="17">
        <v>1.60151728960784E-2</v>
      </c>
      <c r="CA853" s="17">
        <v>2.5076756469629001E-2</v>
      </c>
      <c r="CB853" s="17">
        <v>1.89680770718221E-2</v>
      </c>
      <c r="CC853" s="17">
        <v>1.8330628687083399E-2</v>
      </c>
      <c r="CD853" s="17">
        <v>5.6817076065452396E-3</v>
      </c>
      <c r="CE853" s="17">
        <v>0</v>
      </c>
      <c r="CF853" s="17">
        <v>0</v>
      </c>
      <c r="CG853" s="17"/>
      <c r="CH853" s="17">
        <v>0</v>
      </c>
      <c r="CI853" s="17">
        <v>1.47963217355832E-2</v>
      </c>
      <c r="CJ853" s="17">
        <v>1.63260067046044E-2</v>
      </c>
      <c r="CK853" s="17">
        <v>2.3173490873510099E-2</v>
      </c>
      <c r="CL853" s="17">
        <v>3.5584068561544301E-2</v>
      </c>
    </row>
    <row r="854" spans="2:90" x14ac:dyDescent="0.3">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row>
    <row r="855" spans="2:90" x14ac:dyDescent="0.3">
      <c r="B855" s="6" t="s">
        <v>335</v>
      </c>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row>
    <row r="856" spans="2:90" x14ac:dyDescent="0.3">
      <c r="B856" s="24" t="s">
        <v>110</v>
      </c>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row>
    <row r="857" spans="2:90" x14ac:dyDescent="0.3">
      <c r="B857" t="s">
        <v>194</v>
      </c>
      <c r="C857" s="17">
        <v>2.4338948060906501E-2</v>
      </c>
      <c r="D857" s="17">
        <v>3.4693699194542398E-2</v>
      </c>
      <c r="E857" s="17">
        <v>1.4412159558078799E-2</v>
      </c>
      <c r="F857" s="17"/>
      <c r="G857" s="17">
        <v>8.0598203796133194E-2</v>
      </c>
      <c r="H857" s="17">
        <v>2.76173180934885E-2</v>
      </c>
      <c r="I857" s="17">
        <v>2.7499049185572499E-2</v>
      </c>
      <c r="J857" s="17">
        <v>1.5768973506596302E-2</v>
      </c>
      <c r="K857" s="17">
        <v>0</v>
      </c>
      <c r="L857" s="17">
        <v>4.9819536737174697E-3</v>
      </c>
      <c r="M857" s="17"/>
      <c r="N857" s="17">
        <v>1.41137956406937E-2</v>
      </c>
      <c r="O857" s="17">
        <v>1.41721301961432E-2</v>
      </c>
      <c r="P857" s="17">
        <v>2.38389390386416E-2</v>
      </c>
      <c r="Q857" s="17">
        <v>4.6598216733722199E-2</v>
      </c>
      <c r="R857" s="17"/>
      <c r="S857" s="17">
        <v>3.47840462866532E-2</v>
      </c>
      <c r="T857" s="17">
        <v>1.7348118244198601E-2</v>
      </c>
      <c r="U857" s="17">
        <v>6.2380209539702703E-3</v>
      </c>
      <c r="V857" s="17">
        <v>2.51675247200446E-2</v>
      </c>
      <c r="W857" s="17">
        <v>1.3695622505952101E-2</v>
      </c>
      <c r="X857" s="17">
        <v>2.5608963037219198E-2</v>
      </c>
      <c r="Y857" s="17">
        <v>2.6990538620246401E-2</v>
      </c>
      <c r="Z857" s="17">
        <v>4.1067237914906102E-2</v>
      </c>
      <c r="AA857" s="17">
        <v>2.7658611413534501E-2</v>
      </c>
      <c r="AB857" s="17">
        <v>1.4448825645642E-2</v>
      </c>
      <c r="AC857" s="17">
        <v>3.7154560721856002E-2</v>
      </c>
      <c r="AD857" s="17">
        <v>3.9351971799685803E-2</v>
      </c>
      <c r="AE857" s="17"/>
      <c r="AF857" s="17">
        <v>8.0380557444426608E-3</v>
      </c>
      <c r="AG857" s="17">
        <v>3.0921194665565799E-2</v>
      </c>
      <c r="AH857" s="17">
        <v>3.4453311638556798E-2</v>
      </c>
      <c r="AI857" s="17"/>
      <c r="AJ857" s="17">
        <v>1.3726361879560001E-2</v>
      </c>
      <c r="AK857" s="17">
        <v>3.0798170309680201E-2</v>
      </c>
      <c r="AL857" s="17">
        <v>0</v>
      </c>
      <c r="AM857" s="17">
        <v>2.7302957030064499E-2</v>
      </c>
      <c r="AN857" s="17">
        <v>1.05508654809288E-2</v>
      </c>
      <c r="AO857" s="17"/>
      <c r="AP857" s="17">
        <v>3.83555277549932E-2</v>
      </c>
      <c r="AQ857" s="17">
        <v>2.7327475010921799E-2</v>
      </c>
      <c r="AR857" s="17">
        <v>5.5996642387033902E-3</v>
      </c>
      <c r="AS857" s="17">
        <v>1.6983328120101199E-2</v>
      </c>
      <c r="AT857" s="17">
        <v>6.0351804238819202E-3</v>
      </c>
      <c r="AU857" s="17">
        <v>3.9312978137387197E-2</v>
      </c>
      <c r="AV857" s="17"/>
      <c r="AW857" s="17">
        <v>9.4117034027076996E-2</v>
      </c>
      <c r="AX857" s="17">
        <v>9.4924695287795693E-2</v>
      </c>
      <c r="AY857" s="17">
        <v>1.46502039405346E-2</v>
      </c>
      <c r="AZ857" s="17">
        <v>3.31744476886471E-2</v>
      </c>
      <c r="BA857" s="17">
        <v>2.4656492105525101E-2</v>
      </c>
      <c r="BB857" s="17">
        <v>2.7320670554248298E-2</v>
      </c>
      <c r="BC857" s="17">
        <v>3.0268706766554299E-2</v>
      </c>
      <c r="BD857" s="17">
        <v>1.7140775829310902E-2</v>
      </c>
      <c r="BE857" s="17">
        <v>2.3153756869381599E-2</v>
      </c>
      <c r="BF857" s="17">
        <v>1.0072306140473599E-2</v>
      </c>
      <c r="BG857" s="17">
        <v>1.3489945902777301E-2</v>
      </c>
      <c r="BH857" s="17">
        <v>1.9008067452538101E-2</v>
      </c>
      <c r="BI857" s="17">
        <v>1.2933843887997201E-2</v>
      </c>
      <c r="BJ857" s="17">
        <v>1.5907967488131398E-2</v>
      </c>
      <c r="BK857" s="17">
        <v>0</v>
      </c>
      <c r="BL857" s="17">
        <v>2.8597201636380899E-2</v>
      </c>
      <c r="BM857" s="17"/>
      <c r="BN857" s="17">
        <v>1.9308348858071998E-2</v>
      </c>
      <c r="BO857" s="17">
        <v>3.0592995481869601E-2</v>
      </c>
      <c r="BP857" s="17"/>
      <c r="BQ857" s="17">
        <v>3.4662513154852602E-2</v>
      </c>
      <c r="BR857" s="17">
        <v>2.71148158406983E-2</v>
      </c>
      <c r="BS857" s="17"/>
      <c r="BT857" s="17">
        <v>3.7569616207123097E-2</v>
      </c>
      <c r="BU857" s="17"/>
      <c r="BV857" s="17">
        <v>2.1981700254817799E-2</v>
      </c>
      <c r="BW857" s="17">
        <v>4.4842971261053501E-2</v>
      </c>
      <c r="BX857" s="17">
        <v>1.5343339584888101E-2</v>
      </c>
      <c r="BY857" s="17"/>
      <c r="BZ857" s="17">
        <v>6.7237936236163101E-2</v>
      </c>
      <c r="CA857" s="17">
        <v>4.21709129064613E-2</v>
      </c>
      <c r="CB857" s="17">
        <v>1.08673659152267E-2</v>
      </c>
      <c r="CC857" s="17">
        <v>1.95470594857572E-2</v>
      </c>
      <c r="CD857" s="17">
        <v>1.5779557147296099E-2</v>
      </c>
      <c r="CE857" s="17">
        <v>1.5048808318937399E-2</v>
      </c>
      <c r="CF857" s="17">
        <v>2.6005419237328301E-2</v>
      </c>
      <c r="CG857" s="17"/>
      <c r="CH857" s="17">
        <v>5.2181748628090698E-2</v>
      </c>
      <c r="CI857" s="17">
        <v>7.9865348561554E-3</v>
      </c>
      <c r="CJ857" s="17">
        <v>1.1431298029502299E-2</v>
      </c>
      <c r="CK857" s="17">
        <v>5.1106126284228497E-2</v>
      </c>
      <c r="CL857" s="17">
        <v>0.122442383748411</v>
      </c>
    </row>
    <row r="858" spans="2:90" x14ac:dyDescent="0.3">
      <c r="B858" t="s">
        <v>195</v>
      </c>
      <c r="C858" s="17">
        <v>2.5938141405268601E-2</v>
      </c>
      <c r="D858" s="17">
        <v>3.6001916776664901E-2</v>
      </c>
      <c r="E858" s="17">
        <v>1.6308401062264801E-2</v>
      </c>
      <c r="F858" s="17"/>
      <c r="G858" s="17">
        <v>2.95384904726517E-2</v>
      </c>
      <c r="H858" s="17">
        <v>5.1576331305572702E-2</v>
      </c>
      <c r="I858" s="17">
        <v>4.5054560302372301E-2</v>
      </c>
      <c r="J858" s="17">
        <v>1.9863115029062899E-2</v>
      </c>
      <c r="K858" s="17">
        <v>6.8942400768408204E-3</v>
      </c>
      <c r="L858" s="17">
        <v>4.6511263417972903E-3</v>
      </c>
      <c r="M858" s="17"/>
      <c r="N858" s="17">
        <v>3.5658956641871298E-2</v>
      </c>
      <c r="O858" s="17">
        <v>1.8384373107500501E-2</v>
      </c>
      <c r="P858" s="17">
        <v>1.8008111667105399E-2</v>
      </c>
      <c r="Q858" s="17">
        <v>3.0537721656930601E-2</v>
      </c>
      <c r="R858" s="17"/>
      <c r="S858" s="17">
        <v>6.3689581822529207E-2</v>
      </c>
      <c r="T858" s="17">
        <v>2.8957824707363598E-2</v>
      </c>
      <c r="U858" s="17">
        <v>5.8081869319189204E-3</v>
      </c>
      <c r="V858" s="17">
        <v>5.0231999429247902E-3</v>
      </c>
      <c r="W858" s="17">
        <v>1.36562624782538E-2</v>
      </c>
      <c r="X858" s="17">
        <v>2.2277676692045199E-2</v>
      </c>
      <c r="Y858" s="17">
        <v>2.35512349211533E-2</v>
      </c>
      <c r="Z858" s="17">
        <v>4.6664837207468501E-2</v>
      </c>
      <c r="AA858" s="17">
        <v>3.3706950889480398E-2</v>
      </c>
      <c r="AB858" s="17">
        <v>4.9247930606452E-3</v>
      </c>
      <c r="AC858" s="17">
        <v>1.7365938562964801E-2</v>
      </c>
      <c r="AD858" s="17">
        <v>1.9512139861373099E-2</v>
      </c>
      <c r="AE858" s="17"/>
      <c r="AF858" s="17">
        <v>2.2330635351552702E-2</v>
      </c>
      <c r="AG858" s="17">
        <v>3.5580749008955602E-2</v>
      </c>
      <c r="AH858" s="17">
        <v>2.16018084591902E-2</v>
      </c>
      <c r="AI858" s="17"/>
      <c r="AJ858" s="17">
        <v>2.19934570511752E-2</v>
      </c>
      <c r="AK858" s="17">
        <v>3.9151518251364197E-2</v>
      </c>
      <c r="AL858" s="17">
        <v>6.1659509573192004E-3</v>
      </c>
      <c r="AM858" s="17">
        <v>2.83749905267917E-2</v>
      </c>
      <c r="AN858" s="17">
        <v>3.1779115345782399E-2</v>
      </c>
      <c r="AO858" s="17"/>
      <c r="AP858" s="17">
        <v>4.9572350677479303E-2</v>
      </c>
      <c r="AQ858" s="17">
        <v>2.1688346655167699E-2</v>
      </c>
      <c r="AR858" s="17">
        <v>1.54027926975708E-2</v>
      </c>
      <c r="AS858" s="17">
        <v>2.5605170120695801E-2</v>
      </c>
      <c r="AT858" s="17">
        <v>1.52126838333249E-2</v>
      </c>
      <c r="AU858" s="17">
        <v>6.03538398619307E-3</v>
      </c>
      <c r="AV858" s="17"/>
      <c r="AW858" s="17">
        <v>9.47213833444496E-2</v>
      </c>
      <c r="AX858" s="17">
        <v>3.3859599075550903E-2</v>
      </c>
      <c r="AY858" s="17">
        <v>4.7524539306228103E-2</v>
      </c>
      <c r="AZ858" s="17">
        <v>7.3406647559970803E-3</v>
      </c>
      <c r="BA858" s="17">
        <v>2.1675640341838099E-2</v>
      </c>
      <c r="BB858" s="17">
        <v>2.8456865010042898E-2</v>
      </c>
      <c r="BC858" s="17">
        <v>2.4404799242544201E-2</v>
      </c>
      <c r="BD858" s="17">
        <v>0</v>
      </c>
      <c r="BE858" s="17">
        <v>3.2374178667007501E-2</v>
      </c>
      <c r="BF858" s="17">
        <v>2.98938345118566E-2</v>
      </c>
      <c r="BG858" s="17">
        <v>3.30055024439906E-2</v>
      </c>
      <c r="BH858" s="17">
        <v>2.0755216622561402E-2</v>
      </c>
      <c r="BI858" s="17">
        <v>1.0150618495718199E-2</v>
      </c>
      <c r="BJ858" s="17">
        <v>1.9155123007000101E-2</v>
      </c>
      <c r="BK858" s="17">
        <v>1.7722557741869802E-2</v>
      </c>
      <c r="BL858" s="17">
        <v>6.0698467384459498E-2</v>
      </c>
      <c r="BM858" s="17"/>
      <c r="BN858" s="17">
        <v>3.0445671570352901E-2</v>
      </c>
      <c r="BO858" s="17">
        <v>2.0086598022829499E-2</v>
      </c>
      <c r="BP858" s="17"/>
      <c r="BQ858" s="17">
        <v>5.04792682769966E-2</v>
      </c>
      <c r="BR858" s="17">
        <v>2.5966442985301499E-2</v>
      </c>
      <c r="BS858" s="17"/>
      <c r="BT858" s="17">
        <v>4.5575589884538102E-2</v>
      </c>
      <c r="BU858" s="17"/>
      <c r="BV858" s="17">
        <v>1.9643562158757101E-2</v>
      </c>
      <c r="BW858" s="17">
        <v>4.1428272127487599E-2</v>
      </c>
      <c r="BX858" s="17">
        <v>2.34617967367147E-2</v>
      </c>
      <c r="BY858" s="17"/>
      <c r="BZ858" s="17">
        <v>3.7882638370529E-2</v>
      </c>
      <c r="CA858" s="17">
        <v>3.68056888021508E-2</v>
      </c>
      <c r="CB858" s="17">
        <v>2.6801132529541801E-2</v>
      </c>
      <c r="CC858" s="17">
        <v>2.18759489368772E-2</v>
      </c>
      <c r="CD858" s="17">
        <v>1.42588938102485E-2</v>
      </c>
      <c r="CE858" s="17">
        <v>3.7838568810843298E-2</v>
      </c>
      <c r="CF858" s="17">
        <v>2.8665170287624699E-2</v>
      </c>
      <c r="CG858" s="17"/>
      <c r="CH858" s="17">
        <v>6.2387557109278999E-2</v>
      </c>
      <c r="CI858" s="17">
        <v>1.6602856679306999E-2</v>
      </c>
      <c r="CJ858" s="17">
        <v>1.9207429311514101E-2</v>
      </c>
      <c r="CK858" s="17">
        <v>4.4535459633660901E-2</v>
      </c>
      <c r="CL858" s="17">
        <v>1.26872734833108E-2</v>
      </c>
    </row>
    <row r="859" spans="2:90" x14ac:dyDescent="0.3">
      <c r="B859" t="s">
        <v>196</v>
      </c>
      <c r="C859" s="17">
        <v>3.2495038441769201E-2</v>
      </c>
      <c r="D859" s="17">
        <v>2.9298747975471599E-2</v>
      </c>
      <c r="E859" s="17">
        <v>3.4769250299780903E-2</v>
      </c>
      <c r="F859" s="17"/>
      <c r="G859" s="17">
        <v>7.71194302628809E-2</v>
      </c>
      <c r="H859" s="17">
        <v>7.4276198560675202E-2</v>
      </c>
      <c r="I859" s="17">
        <v>3.0531413270590099E-2</v>
      </c>
      <c r="J859" s="17">
        <v>1.13436255770739E-2</v>
      </c>
      <c r="K859" s="17">
        <v>6.8212394400185301E-3</v>
      </c>
      <c r="L859" s="17">
        <v>4.7125404943471E-3</v>
      </c>
      <c r="M859" s="17"/>
      <c r="N859" s="17">
        <v>3.4950726115210301E-2</v>
      </c>
      <c r="O859" s="17">
        <v>2.90517121612268E-2</v>
      </c>
      <c r="P859" s="17">
        <v>3.0622607959986201E-2</v>
      </c>
      <c r="Q859" s="17">
        <v>3.5394669017389503E-2</v>
      </c>
      <c r="R859" s="17"/>
      <c r="S859" s="17">
        <v>6.4877891664440898E-2</v>
      </c>
      <c r="T859" s="17">
        <v>2.8716583620145099E-2</v>
      </c>
      <c r="U859" s="17">
        <v>1.8985652464244999E-2</v>
      </c>
      <c r="V859" s="17">
        <v>2.2135498992949199E-2</v>
      </c>
      <c r="W859" s="17">
        <v>3.7918902644499798E-2</v>
      </c>
      <c r="X859" s="17">
        <v>3.39289096358662E-2</v>
      </c>
      <c r="Y859" s="17">
        <v>5.6626958131574404E-3</v>
      </c>
      <c r="Z859" s="17">
        <v>4.5192846181275101E-2</v>
      </c>
      <c r="AA859" s="17">
        <v>3.9037922794772799E-2</v>
      </c>
      <c r="AB859" s="17">
        <v>2.7102241435524501E-2</v>
      </c>
      <c r="AC859" s="17">
        <v>1.8342739869503102E-2</v>
      </c>
      <c r="AD859" s="17">
        <v>1.7712522685118099E-2</v>
      </c>
      <c r="AE859" s="17"/>
      <c r="AF859" s="17">
        <v>1.9157084667657601E-2</v>
      </c>
      <c r="AG859" s="17">
        <v>3.3270917582524699E-2</v>
      </c>
      <c r="AH859" s="17">
        <v>4.2395444413160698E-2</v>
      </c>
      <c r="AI859" s="17"/>
      <c r="AJ859" s="17">
        <v>3.8105600149818099E-2</v>
      </c>
      <c r="AK859" s="17">
        <v>3.2566214778750498E-2</v>
      </c>
      <c r="AL859" s="17">
        <v>3.9415723842887898E-2</v>
      </c>
      <c r="AM859" s="17">
        <v>3.1932192589459001E-2</v>
      </c>
      <c r="AN859" s="17">
        <v>3.7449594090349002E-2</v>
      </c>
      <c r="AO859" s="17"/>
      <c r="AP859" s="17">
        <v>4.3991199468998897E-2</v>
      </c>
      <c r="AQ859" s="17">
        <v>3.3283532259293397E-2</v>
      </c>
      <c r="AR859" s="17">
        <v>2.3510678109046002E-2</v>
      </c>
      <c r="AS859" s="17">
        <v>2.97573759172024E-2</v>
      </c>
      <c r="AT859" s="17">
        <v>4.3319644001929197E-2</v>
      </c>
      <c r="AU859" s="17">
        <v>9.1676368067335999E-3</v>
      </c>
      <c r="AV859" s="17"/>
      <c r="AW859" s="17">
        <v>0</v>
      </c>
      <c r="AX859" s="17">
        <v>6.83815816286623E-2</v>
      </c>
      <c r="AY859" s="17">
        <v>3.6217037700738801E-2</v>
      </c>
      <c r="AZ859" s="17">
        <v>2.30126724707179E-2</v>
      </c>
      <c r="BA859" s="17">
        <v>3.0954176269691699E-2</v>
      </c>
      <c r="BB859" s="17">
        <v>3.4675047585695701E-2</v>
      </c>
      <c r="BC859" s="17">
        <v>3.9318661023851398E-2</v>
      </c>
      <c r="BD859" s="17">
        <v>1.34015929223138E-2</v>
      </c>
      <c r="BE859" s="17">
        <v>2.4520904090334601E-2</v>
      </c>
      <c r="BF859" s="17">
        <v>4.9569616723289502E-2</v>
      </c>
      <c r="BG859" s="17">
        <v>3.1240214523333101E-2</v>
      </c>
      <c r="BH859" s="17">
        <v>3.7038352689356402E-2</v>
      </c>
      <c r="BI859" s="17">
        <v>0</v>
      </c>
      <c r="BJ859" s="17">
        <v>0</v>
      </c>
      <c r="BK859" s="17">
        <v>1.56421099171817E-2</v>
      </c>
      <c r="BL859" s="17">
        <v>8.4901404077789996E-2</v>
      </c>
      <c r="BM859" s="17"/>
      <c r="BN859" s="17">
        <v>3.4805091173265697E-2</v>
      </c>
      <c r="BO859" s="17">
        <v>2.9774728084317699E-2</v>
      </c>
      <c r="BP859" s="17"/>
      <c r="BQ859" s="17">
        <v>4.0265286986494099E-2</v>
      </c>
      <c r="BR859" s="17">
        <v>2.5366459661896101E-2</v>
      </c>
      <c r="BS859" s="17"/>
      <c r="BT859" s="17">
        <v>4.4499723564178702E-2</v>
      </c>
      <c r="BU859" s="17"/>
      <c r="BV859" s="17">
        <v>3.5589307619270802E-2</v>
      </c>
      <c r="BW859" s="17">
        <v>4.5233365636553599E-2</v>
      </c>
      <c r="BX859" s="17">
        <v>2.42412598632212E-2</v>
      </c>
      <c r="BY859" s="17"/>
      <c r="BZ859" s="17">
        <v>4.88722508365938E-2</v>
      </c>
      <c r="CA859" s="17">
        <v>2.5830411079457299E-2</v>
      </c>
      <c r="CB859" s="17">
        <v>3.2301673832350997E-2</v>
      </c>
      <c r="CC859" s="17">
        <v>4.3938079433477897E-2</v>
      </c>
      <c r="CD859" s="17">
        <v>2.09947413883982E-2</v>
      </c>
      <c r="CE859" s="17">
        <v>2.8503622954787401E-2</v>
      </c>
      <c r="CF859" s="17">
        <v>4.2844205500994402E-2</v>
      </c>
      <c r="CG859" s="17"/>
      <c r="CH859" s="17">
        <v>5.8054660334300602E-2</v>
      </c>
      <c r="CI859" s="17">
        <v>3.5545786485214899E-2</v>
      </c>
      <c r="CJ859" s="17">
        <v>2.20538561133676E-2</v>
      </c>
      <c r="CK859" s="17">
        <v>2.9359988647944799E-2</v>
      </c>
      <c r="CL859" s="17">
        <v>4.9898383800081998E-2</v>
      </c>
    </row>
    <row r="860" spans="2:90" x14ac:dyDescent="0.3">
      <c r="B860" t="s">
        <v>197</v>
      </c>
      <c r="C860" s="17">
        <v>6.2014053025263201E-2</v>
      </c>
      <c r="D860" s="17">
        <v>5.5712117779691497E-2</v>
      </c>
      <c r="E860" s="17">
        <v>6.7705966937561396E-2</v>
      </c>
      <c r="F860" s="17"/>
      <c r="G860" s="17">
        <v>0.124453639289692</v>
      </c>
      <c r="H860" s="17">
        <v>0.100269703229228</v>
      </c>
      <c r="I860" s="17">
        <v>8.1201468482844902E-2</v>
      </c>
      <c r="J860" s="17">
        <v>4.1914864584321997E-2</v>
      </c>
      <c r="K860" s="17">
        <v>3.6069652699450103E-2</v>
      </c>
      <c r="L860" s="17">
        <v>7.2848766767448798E-3</v>
      </c>
      <c r="M860" s="17"/>
      <c r="N860" s="17">
        <v>7.6731145412669899E-2</v>
      </c>
      <c r="O860" s="17">
        <v>6.1248740975735197E-2</v>
      </c>
      <c r="P860" s="17">
        <v>5.7355349493270702E-2</v>
      </c>
      <c r="Q860" s="17">
        <v>5.16632209774548E-2</v>
      </c>
      <c r="R860" s="17"/>
      <c r="S860" s="17">
        <v>8.9499333991798199E-2</v>
      </c>
      <c r="T860" s="17">
        <v>6.9377068892666705E-2</v>
      </c>
      <c r="U860" s="17">
        <v>3.6334835685221799E-2</v>
      </c>
      <c r="V860" s="17">
        <v>2.67406445064148E-2</v>
      </c>
      <c r="W860" s="17">
        <v>4.6592420332694902E-2</v>
      </c>
      <c r="X860" s="17">
        <v>4.7650942012343503E-2</v>
      </c>
      <c r="Y860" s="17">
        <v>7.5545446051532295E-2</v>
      </c>
      <c r="Z860" s="17">
        <v>9.3519654996600907E-2</v>
      </c>
      <c r="AA860" s="17">
        <v>7.9641857133147503E-2</v>
      </c>
      <c r="AB860" s="17">
        <v>4.8560539764957701E-2</v>
      </c>
      <c r="AC860" s="17">
        <v>6.2884226701481E-2</v>
      </c>
      <c r="AD860" s="17">
        <v>5.05340537810164E-2</v>
      </c>
      <c r="AE860" s="17"/>
      <c r="AF860" s="17">
        <v>5.4566467558635902E-2</v>
      </c>
      <c r="AG860" s="17">
        <v>5.2146713025606299E-2</v>
      </c>
      <c r="AH860" s="17">
        <v>6.4851862523244805E-2</v>
      </c>
      <c r="AI860" s="17"/>
      <c r="AJ860" s="17">
        <v>4.2820795053359603E-2</v>
      </c>
      <c r="AK860" s="17">
        <v>8.4520542399472695E-2</v>
      </c>
      <c r="AL860" s="17">
        <v>3.5415785471380301E-2</v>
      </c>
      <c r="AM860" s="17">
        <v>7.2076533516210795E-2</v>
      </c>
      <c r="AN860" s="17">
        <v>7.6346306742985898E-2</v>
      </c>
      <c r="AO860" s="17"/>
      <c r="AP860" s="17">
        <v>8.7839109973494894E-2</v>
      </c>
      <c r="AQ860" s="17">
        <v>4.6964462898082399E-2</v>
      </c>
      <c r="AR860" s="17">
        <v>5.4772791193684098E-2</v>
      </c>
      <c r="AS860" s="17">
        <v>6.1056147497593298E-2</v>
      </c>
      <c r="AT860" s="17">
        <v>9.8623577851866498E-2</v>
      </c>
      <c r="AU860" s="17">
        <v>3.2717056349362901E-2</v>
      </c>
      <c r="AV860" s="17"/>
      <c r="AW860" s="17">
        <v>0.101308409406203</v>
      </c>
      <c r="AX860" s="17">
        <v>5.75146752580213E-2</v>
      </c>
      <c r="AY860" s="17">
        <v>8.8605247922839206E-2</v>
      </c>
      <c r="AZ860" s="17">
        <v>3.4321526181109702E-2</v>
      </c>
      <c r="BA860" s="17">
        <v>6.7870112239405797E-2</v>
      </c>
      <c r="BB860" s="17">
        <v>5.3825959997749299E-2</v>
      </c>
      <c r="BC860" s="17">
        <v>8.9696967445316397E-2</v>
      </c>
      <c r="BD860" s="17">
        <v>6.5042238293143997E-2</v>
      </c>
      <c r="BE860" s="17">
        <v>4.2597669651051502E-2</v>
      </c>
      <c r="BF860" s="17">
        <v>2.0327649284892699E-2</v>
      </c>
      <c r="BG860" s="17">
        <v>4.5550274507369599E-2</v>
      </c>
      <c r="BH860" s="17">
        <v>7.5479647762611304E-2</v>
      </c>
      <c r="BI860" s="17">
        <v>2.1301059488988E-2</v>
      </c>
      <c r="BJ860" s="17">
        <v>6.54925619545869E-2</v>
      </c>
      <c r="BK860" s="17">
        <v>0.112954613122522</v>
      </c>
      <c r="BL860" s="17">
        <v>7.6467546934071706E-2</v>
      </c>
      <c r="BM860" s="17"/>
      <c r="BN860" s="17">
        <v>5.8013578654501803E-2</v>
      </c>
      <c r="BO860" s="17">
        <v>6.7331981840376198E-2</v>
      </c>
      <c r="BP860" s="17"/>
      <c r="BQ860" s="17">
        <v>8.7228288371644994E-2</v>
      </c>
      <c r="BR860" s="17">
        <v>7.2450538859577904E-2</v>
      </c>
      <c r="BS860" s="17"/>
      <c r="BT860" s="17">
        <v>0.131296327600255</v>
      </c>
      <c r="BU860" s="17"/>
      <c r="BV860" s="17">
        <v>6.6911048258293193E-2</v>
      </c>
      <c r="BW860" s="17">
        <v>8.7445987772786504E-2</v>
      </c>
      <c r="BX860" s="17">
        <v>5.0184242642720402E-2</v>
      </c>
      <c r="BY860" s="17"/>
      <c r="BZ860" s="17">
        <v>8.2922050212955706E-2</v>
      </c>
      <c r="CA860" s="17">
        <v>8.5769763919064698E-2</v>
      </c>
      <c r="CB860" s="17">
        <v>7.1424445082062596E-2</v>
      </c>
      <c r="CC860" s="17">
        <v>8.04625455611057E-2</v>
      </c>
      <c r="CD860" s="17">
        <v>5.4814164389118798E-2</v>
      </c>
      <c r="CE860" s="17">
        <v>3.62313800823146E-2</v>
      </c>
      <c r="CF860" s="17">
        <v>3.9181672543508198E-2</v>
      </c>
      <c r="CG860" s="17"/>
      <c r="CH860" s="17">
        <v>0.10128958631608399</v>
      </c>
      <c r="CI860" s="17">
        <v>3.9046885395972397E-2</v>
      </c>
      <c r="CJ860" s="17">
        <v>6.3407382013868793E-2</v>
      </c>
      <c r="CK860" s="17">
        <v>8.7545425389952705E-2</v>
      </c>
      <c r="CL860" s="17">
        <v>6.6749640733257107E-2</v>
      </c>
    </row>
    <row r="861" spans="2:90" x14ac:dyDescent="0.3">
      <c r="B861" t="s">
        <v>198</v>
      </c>
      <c r="C861" s="17">
        <v>7.9889158660067794E-2</v>
      </c>
      <c r="D861" s="17">
        <v>9.1529391212240602E-2</v>
      </c>
      <c r="E861" s="17">
        <v>6.8187844122074903E-2</v>
      </c>
      <c r="F861" s="17"/>
      <c r="G861" s="17">
        <v>0.113770218551091</v>
      </c>
      <c r="H861" s="17">
        <v>0.13470755643447399</v>
      </c>
      <c r="I861" s="17">
        <v>0.103813196471219</v>
      </c>
      <c r="J861" s="17">
        <v>7.8112083264461202E-2</v>
      </c>
      <c r="K861" s="17">
        <v>4.2756925521905298E-2</v>
      </c>
      <c r="L861" s="17">
        <v>1.9354134086309701E-2</v>
      </c>
      <c r="M861" s="17"/>
      <c r="N861" s="17">
        <v>8.6053010300777E-2</v>
      </c>
      <c r="O861" s="17">
        <v>8.2684901347265499E-2</v>
      </c>
      <c r="P861" s="17">
        <v>8.5510945328272595E-2</v>
      </c>
      <c r="Q861" s="17">
        <v>6.6194265000652605E-2</v>
      </c>
      <c r="R861" s="17"/>
      <c r="S861" s="17">
        <v>8.4991376289250395E-2</v>
      </c>
      <c r="T861" s="17">
        <v>7.7121424501736896E-2</v>
      </c>
      <c r="U861" s="17">
        <v>6.5039555510458605E-2</v>
      </c>
      <c r="V861" s="17">
        <v>6.1884694142983199E-2</v>
      </c>
      <c r="W861" s="17">
        <v>0.120245967920058</v>
      </c>
      <c r="X861" s="17">
        <v>0.11506816968729799</v>
      </c>
      <c r="Y861" s="17">
        <v>9.1227165999714394E-2</v>
      </c>
      <c r="Z861" s="17">
        <v>9.0786133182146303E-2</v>
      </c>
      <c r="AA861" s="17">
        <v>8.4763107582738001E-2</v>
      </c>
      <c r="AB861" s="17">
        <v>4.9783643274444601E-2</v>
      </c>
      <c r="AC861" s="17">
        <v>5.14901722637955E-2</v>
      </c>
      <c r="AD861" s="17">
        <v>3.6880252576256801E-2</v>
      </c>
      <c r="AE861" s="17"/>
      <c r="AF861" s="17">
        <v>7.2107314543405202E-2</v>
      </c>
      <c r="AG861" s="17">
        <v>8.0900881893191806E-2</v>
      </c>
      <c r="AH861" s="17">
        <v>8.3001075680760303E-2</v>
      </c>
      <c r="AI861" s="17"/>
      <c r="AJ861" s="17">
        <v>6.6786779708669294E-2</v>
      </c>
      <c r="AK861" s="17">
        <v>0.102153394563007</v>
      </c>
      <c r="AL861" s="17">
        <v>4.6740067078935701E-2</v>
      </c>
      <c r="AM861" s="17">
        <v>8.8378882511374698E-2</v>
      </c>
      <c r="AN861" s="17">
        <v>0.105446342023112</v>
      </c>
      <c r="AO861" s="17"/>
      <c r="AP861" s="17">
        <v>0.11892955266965501</v>
      </c>
      <c r="AQ861" s="17">
        <v>6.8312435833509405E-2</v>
      </c>
      <c r="AR861" s="17">
        <v>8.2473145862826794E-2</v>
      </c>
      <c r="AS861" s="17">
        <v>8.3313292052926299E-2</v>
      </c>
      <c r="AT861" s="17">
        <v>7.5177207525480003E-2</v>
      </c>
      <c r="AU861" s="17">
        <v>1.5358660115035601E-2</v>
      </c>
      <c r="AV861" s="17"/>
      <c r="AW861" s="17">
        <v>5.0036406247829297E-2</v>
      </c>
      <c r="AX861" s="17">
        <v>7.3335089400407505E-2</v>
      </c>
      <c r="AY861" s="17">
        <v>5.5779206713764101E-2</v>
      </c>
      <c r="AZ861" s="17">
        <v>6.2144736357394897E-2</v>
      </c>
      <c r="BA861" s="17">
        <v>5.7428058642230703E-2</v>
      </c>
      <c r="BB861" s="17">
        <v>0.101516650293294</v>
      </c>
      <c r="BC861" s="17">
        <v>9.1494779767062204E-2</v>
      </c>
      <c r="BD861" s="17">
        <v>9.1948356458470895E-2</v>
      </c>
      <c r="BE861" s="17">
        <v>0.11101603537542</v>
      </c>
      <c r="BF861" s="17">
        <v>7.8645763503366606E-2</v>
      </c>
      <c r="BG861" s="17">
        <v>8.7887731437611097E-2</v>
      </c>
      <c r="BH861" s="17">
        <v>9.5279433624124693E-2</v>
      </c>
      <c r="BI861" s="17">
        <v>0.12545874466990201</v>
      </c>
      <c r="BJ861" s="17">
        <v>0.141955935273852</v>
      </c>
      <c r="BK861" s="17">
        <v>1.9731760896676099E-2</v>
      </c>
      <c r="BL861" s="17">
        <v>5.8655915185204001E-2</v>
      </c>
      <c r="BM861" s="17"/>
      <c r="BN861" s="17">
        <v>7.5683307628289204E-2</v>
      </c>
      <c r="BO861" s="17">
        <v>8.6858949971065094E-2</v>
      </c>
      <c r="BP861" s="17"/>
      <c r="BQ861" s="17">
        <v>0.11535958154364399</v>
      </c>
      <c r="BR861" s="17">
        <v>9.83069210107851E-2</v>
      </c>
      <c r="BS861" s="17"/>
      <c r="BT861" s="17">
        <v>9.7996374102657102E-2</v>
      </c>
      <c r="BU861" s="17"/>
      <c r="BV861" s="17">
        <v>7.4049369257315395E-2</v>
      </c>
      <c r="BW861" s="17">
        <v>0.10174855988838399</v>
      </c>
      <c r="BX861" s="17">
        <v>7.9460551761817003E-2</v>
      </c>
      <c r="BY861" s="17"/>
      <c r="BZ861" s="17">
        <v>0.101112350290936</v>
      </c>
      <c r="CA861" s="17">
        <v>7.5345421470869603E-2</v>
      </c>
      <c r="CB861" s="17">
        <v>6.4839835454095301E-2</v>
      </c>
      <c r="CC861" s="17">
        <v>9.4437126418557393E-2</v>
      </c>
      <c r="CD861" s="17">
        <v>8.13943720220138E-2</v>
      </c>
      <c r="CE861" s="17">
        <v>0.103645495457443</v>
      </c>
      <c r="CF861" s="17">
        <v>7.8150459577813303E-2</v>
      </c>
      <c r="CG861" s="17"/>
      <c r="CH861" s="17">
        <v>9.1654783443891497E-2</v>
      </c>
      <c r="CI861" s="17">
        <v>7.58668080866262E-2</v>
      </c>
      <c r="CJ861" s="17">
        <v>7.5603750948333895E-2</v>
      </c>
      <c r="CK861" s="17">
        <v>8.7817725068226202E-2</v>
      </c>
      <c r="CL861" s="17">
        <v>9.6932680937155694E-2</v>
      </c>
    </row>
    <row r="862" spans="2:90" x14ac:dyDescent="0.3">
      <c r="B862" t="s">
        <v>199</v>
      </c>
      <c r="C862" s="17">
        <v>8.0448696309454296E-2</v>
      </c>
      <c r="D862" s="17">
        <v>7.8884311457855003E-2</v>
      </c>
      <c r="E862" s="17">
        <v>8.0626146073472196E-2</v>
      </c>
      <c r="F862" s="17"/>
      <c r="G862" s="17">
        <v>0.12994079383610599</v>
      </c>
      <c r="H862" s="17">
        <v>0.110859873912831</v>
      </c>
      <c r="I862" s="17">
        <v>0.112219038581603</v>
      </c>
      <c r="J862" s="17">
        <v>7.1959910559774604E-2</v>
      </c>
      <c r="K862" s="17">
        <v>8.0249497113217105E-2</v>
      </c>
      <c r="L862" s="17">
        <v>3.73249051868726E-3</v>
      </c>
      <c r="M862" s="17"/>
      <c r="N862" s="17">
        <v>0.103072556786554</v>
      </c>
      <c r="O862" s="17">
        <v>8.2809855785793807E-2</v>
      </c>
      <c r="P862" s="17">
        <v>8.5715415978759896E-2</v>
      </c>
      <c r="Q862" s="17">
        <v>4.9779064832806301E-2</v>
      </c>
      <c r="R862" s="17"/>
      <c r="S862" s="17">
        <v>0.140220627604937</v>
      </c>
      <c r="T862" s="17">
        <v>6.4793311397120898E-2</v>
      </c>
      <c r="U862" s="17">
        <v>5.8647483433539198E-2</v>
      </c>
      <c r="V862" s="17">
        <v>0.123767734102276</v>
      </c>
      <c r="W862" s="17">
        <v>6.9388322478748002E-2</v>
      </c>
      <c r="X862" s="17">
        <v>5.4563024852663899E-2</v>
      </c>
      <c r="Y862" s="17">
        <v>3.5005667323130499E-2</v>
      </c>
      <c r="Z862" s="17">
        <v>0.109843087272377</v>
      </c>
      <c r="AA862" s="17">
        <v>8.76249505071445E-2</v>
      </c>
      <c r="AB862" s="17">
        <v>5.79495685731026E-2</v>
      </c>
      <c r="AC862" s="17">
        <v>6.2912084256064094E-2</v>
      </c>
      <c r="AD862" s="17">
        <v>5.2555071315458501E-2</v>
      </c>
      <c r="AE862" s="17"/>
      <c r="AF862" s="17">
        <v>5.7552499360045202E-2</v>
      </c>
      <c r="AG862" s="17">
        <v>8.6771371286210097E-2</v>
      </c>
      <c r="AH862" s="17">
        <v>0.10566792355195</v>
      </c>
      <c r="AI862" s="17"/>
      <c r="AJ862" s="17">
        <v>4.9141195650216601E-2</v>
      </c>
      <c r="AK862" s="17">
        <v>9.6521957849681206E-2</v>
      </c>
      <c r="AL862" s="17">
        <v>6.0174796506458801E-2</v>
      </c>
      <c r="AM862" s="17">
        <v>9.7467562760565896E-2</v>
      </c>
      <c r="AN862" s="17">
        <v>0.123846702185602</v>
      </c>
      <c r="AO862" s="17"/>
      <c r="AP862" s="17">
        <v>0.120942367677945</v>
      </c>
      <c r="AQ862" s="17">
        <v>6.4294046828501206E-2</v>
      </c>
      <c r="AR862" s="17">
        <v>6.6336028210002895E-2</v>
      </c>
      <c r="AS862" s="17">
        <v>7.3110856258699994E-2</v>
      </c>
      <c r="AT862" s="17">
        <v>0.105021835165251</v>
      </c>
      <c r="AU862" s="17">
        <v>4.6334422965435801E-2</v>
      </c>
      <c r="AV862" s="17"/>
      <c r="AW862" s="17">
        <v>5.7638985807136202E-2</v>
      </c>
      <c r="AX862" s="17">
        <v>9.1594947695739004E-2</v>
      </c>
      <c r="AY862" s="17">
        <v>6.0604460750049098E-2</v>
      </c>
      <c r="AZ862" s="17">
        <v>9.4693127328028301E-2</v>
      </c>
      <c r="BA862" s="17">
        <v>6.3067261341566594E-2</v>
      </c>
      <c r="BB862" s="17">
        <v>6.6207031585624895E-2</v>
      </c>
      <c r="BC862" s="17">
        <v>7.7177669413735994E-2</v>
      </c>
      <c r="BD862" s="17">
        <v>5.9862049823316797E-2</v>
      </c>
      <c r="BE862" s="17">
        <v>4.19434363854852E-2</v>
      </c>
      <c r="BF862" s="17">
        <v>0.119557818586097</v>
      </c>
      <c r="BG862" s="17">
        <v>6.1271931949520402E-2</v>
      </c>
      <c r="BH862" s="17">
        <v>8.76984782338351E-2</v>
      </c>
      <c r="BI862" s="17">
        <v>0.147030242640659</v>
      </c>
      <c r="BJ862" s="17">
        <v>0.105841529846362</v>
      </c>
      <c r="BK862" s="17">
        <v>0.14150251403268699</v>
      </c>
      <c r="BL862" s="17">
        <v>0.131363134147608</v>
      </c>
      <c r="BM862" s="17"/>
      <c r="BN862" s="17">
        <v>8.2808477337339301E-2</v>
      </c>
      <c r="BO862" s="17">
        <v>7.7246587408757894E-2</v>
      </c>
      <c r="BP862" s="17"/>
      <c r="BQ862" s="17">
        <v>0.119892780063993</v>
      </c>
      <c r="BR862" s="17">
        <v>6.4469384782021799E-2</v>
      </c>
      <c r="BS862" s="17"/>
      <c r="BT862" s="17">
        <v>0.11653237573415499</v>
      </c>
      <c r="BU862" s="17"/>
      <c r="BV862" s="17">
        <v>7.1048927087373107E-2</v>
      </c>
      <c r="BW862" s="17">
        <v>7.2145938853640096E-2</v>
      </c>
      <c r="BX862" s="17">
        <v>8.3351318858295498E-2</v>
      </c>
      <c r="BY862" s="17"/>
      <c r="BZ862" s="17">
        <v>4.0152960738681402E-2</v>
      </c>
      <c r="CA862" s="17">
        <v>6.2750701319917807E-2</v>
      </c>
      <c r="CB862" s="17">
        <v>0.100366466511629</v>
      </c>
      <c r="CC862" s="17">
        <v>0.13774353092261099</v>
      </c>
      <c r="CD862" s="17">
        <v>6.7541436961113199E-2</v>
      </c>
      <c r="CE862" s="17">
        <v>7.3837207170396005E-2</v>
      </c>
      <c r="CF862" s="17">
        <v>0.10472765299903</v>
      </c>
      <c r="CG862" s="17"/>
      <c r="CH862" s="17">
        <v>0.106568693443281</v>
      </c>
      <c r="CI862" s="17">
        <v>7.0266931010572201E-2</v>
      </c>
      <c r="CJ862" s="17">
        <v>8.1953979628009099E-2</v>
      </c>
      <c r="CK862" s="17">
        <v>8.9109902412592104E-2</v>
      </c>
      <c r="CL862" s="17">
        <v>6.3423027918308797E-2</v>
      </c>
    </row>
    <row r="863" spans="2:90" x14ac:dyDescent="0.3">
      <c r="B863" t="s">
        <v>200</v>
      </c>
      <c r="C863" s="17">
        <v>2.9734867254925999E-2</v>
      </c>
      <c r="D863" s="17">
        <v>2.64035417516893E-2</v>
      </c>
      <c r="E863" s="17">
        <v>3.32262886417947E-2</v>
      </c>
      <c r="F863" s="17"/>
      <c r="G863" s="17">
        <v>4.5644147095728803E-2</v>
      </c>
      <c r="H863" s="17">
        <v>4.40505293059964E-2</v>
      </c>
      <c r="I863" s="17">
        <v>3.1208686202161901E-2</v>
      </c>
      <c r="J863" s="17">
        <v>4.6450510960385702E-2</v>
      </c>
      <c r="K863" s="17">
        <v>1.5617095925809199E-2</v>
      </c>
      <c r="L863" s="17">
        <v>2.1659959645322002E-3</v>
      </c>
      <c r="M863" s="17"/>
      <c r="N863" s="17">
        <v>3.2741985184047098E-2</v>
      </c>
      <c r="O863" s="17">
        <v>4.4317297435269999E-2</v>
      </c>
      <c r="P863" s="17">
        <v>2.56965570781271E-2</v>
      </c>
      <c r="Q863" s="17">
        <v>1.52076932282686E-2</v>
      </c>
      <c r="R863" s="17"/>
      <c r="S863" s="17">
        <v>3.8061239631443297E-2</v>
      </c>
      <c r="T863" s="17">
        <v>1.84154643639413E-2</v>
      </c>
      <c r="U863" s="17">
        <v>1.10045742051699E-2</v>
      </c>
      <c r="V863" s="17">
        <v>2.6041717854823E-2</v>
      </c>
      <c r="W863" s="17">
        <v>3.3944205145434003E-2</v>
      </c>
      <c r="X863" s="17">
        <v>6.1266335635584798E-2</v>
      </c>
      <c r="Y863" s="17">
        <v>3.5985837453771298E-2</v>
      </c>
      <c r="Z863" s="17">
        <v>2.1841533101291399E-2</v>
      </c>
      <c r="AA863" s="17">
        <v>3.6005042739400299E-2</v>
      </c>
      <c r="AB863" s="17">
        <v>9.9345330451209302E-3</v>
      </c>
      <c r="AC863" s="17">
        <v>3.36761079934952E-2</v>
      </c>
      <c r="AD863" s="17">
        <v>2.0184241908547101E-2</v>
      </c>
      <c r="AE863" s="17"/>
      <c r="AF863" s="17">
        <v>2.38903542324586E-2</v>
      </c>
      <c r="AG863" s="17">
        <v>2.4304772286476799E-2</v>
      </c>
      <c r="AH863" s="17">
        <v>4.3213463020899602E-2</v>
      </c>
      <c r="AI863" s="17"/>
      <c r="AJ863" s="17">
        <v>3.0791122033824302E-2</v>
      </c>
      <c r="AK863" s="17">
        <v>2.8756208063742499E-2</v>
      </c>
      <c r="AL863" s="17">
        <v>5.4516161208749699E-2</v>
      </c>
      <c r="AM863" s="17">
        <v>1.2335408274101499E-2</v>
      </c>
      <c r="AN863" s="17">
        <v>0</v>
      </c>
      <c r="AO863" s="17"/>
      <c r="AP863" s="17">
        <v>2.9442785005341102E-2</v>
      </c>
      <c r="AQ863" s="17">
        <v>3.7948242952163001E-2</v>
      </c>
      <c r="AR863" s="17">
        <v>4.2498426371770301E-2</v>
      </c>
      <c r="AS863" s="17">
        <v>2.07983885422507E-2</v>
      </c>
      <c r="AT863" s="17">
        <v>2.8581783506975499E-2</v>
      </c>
      <c r="AU863" s="17">
        <v>2.97779315130157E-2</v>
      </c>
      <c r="AV863" s="17"/>
      <c r="AW863" s="17">
        <v>0</v>
      </c>
      <c r="AX863" s="17">
        <v>2.06068313852199E-2</v>
      </c>
      <c r="AY863" s="17">
        <v>7.31615341363882E-3</v>
      </c>
      <c r="AZ863" s="17">
        <v>6.6286663961339795E-2</v>
      </c>
      <c r="BA863" s="17">
        <v>3.2166922627247803E-2</v>
      </c>
      <c r="BB863" s="17">
        <v>8.9781515531667001E-3</v>
      </c>
      <c r="BC863" s="17">
        <v>4.5244933675795199E-2</v>
      </c>
      <c r="BD863" s="17">
        <v>3.1976766623195603E-2</v>
      </c>
      <c r="BE863" s="17">
        <v>4.8248862533915499E-2</v>
      </c>
      <c r="BF863" s="17">
        <v>3.0836943182461399E-2</v>
      </c>
      <c r="BG863" s="17">
        <v>2.8304535211420599E-2</v>
      </c>
      <c r="BH863" s="17">
        <v>3.6597282968052702E-2</v>
      </c>
      <c r="BI863" s="17">
        <v>3.8523971070268802E-2</v>
      </c>
      <c r="BJ863" s="17">
        <v>4.81241270812241E-2</v>
      </c>
      <c r="BK863" s="17">
        <v>1.38177377358002E-2</v>
      </c>
      <c r="BL863" s="17">
        <v>2.6675650458426101E-2</v>
      </c>
      <c r="BM863" s="17"/>
      <c r="BN863" s="17">
        <v>2.7141233262042298E-2</v>
      </c>
      <c r="BO863" s="17">
        <v>3.37496502029258E-2</v>
      </c>
      <c r="BP863" s="17"/>
      <c r="BQ863" s="17">
        <v>2.8102020314272402E-2</v>
      </c>
      <c r="BR863" s="17">
        <v>3.30480966875717E-2</v>
      </c>
      <c r="BS863" s="17"/>
      <c r="BT863" s="17">
        <v>4.4752661406125098E-2</v>
      </c>
      <c r="BU863" s="17"/>
      <c r="BV863" s="17">
        <v>2.0017725216494801E-2</v>
      </c>
      <c r="BW863" s="17">
        <v>3.3990784159831998E-2</v>
      </c>
      <c r="BX863" s="17">
        <v>3.1722008284764999E-2</v>
      </c>
      <c r="BY863" s="17"/>
      <c r="BZ863" s="17">
        <v>3.0544852894250501E-2</v>
      </c>
      <c r="CA863" s="17">
        <v>2.5668459167660401E-2</v>
      </c>
      <c r="CB863" s="17">
        <v>2.7682224952464501E-2</v>
      </c>
      <c r="CC863" s="17">
        <v>3.6100074436052398E-2</v>
      </c>
      <c r="CD863" s="17">
        <v>3.8105770482077299E-2</v>
      </c>
      <c r="CE863" s="17">
        <v>5.0613578198772699E-2</v>
      </c>
      <c r="CF863" s="17">
        <v>1.6917148060828401E-2</v>
      </c>
      <c r="CG863" s="17"/>
      <c r="CH863" s="17">
        <v>4.5351687118730097E-2</v>
      </c>
      <c r="CI863" s="17">
        <v>1.8511452858050999E-2</v>
      </c>
      <c r="CJ863" s="17">
        <v>3.5190727197733501E-2</v>
      </c>
      <c r="CK863" s="17">
        <v>4.1399964644371998E-2</v>
      </c>
      <c r="CL863" s="17">
        <v>0</v>
      </c>
    </row>
    <row r="864" spans="2:90" x14ac:dyDescent="0.3">
      <c r="B864" t="s">
        <v>201</v>
      </c>
      <c r="C864" s="17">
        <v>0.190183935376698</v>
      </c>
      <c r="D864" s="17">
        <v>0.19347448078742999</v>
      </c>
      <c r="E864" s="17">
        <v>0.18847566843595001</v>
      </c>
      <c r="F864" s="17"/>
      <c r="G864" s="17">
        <v>0.15447282788483299</v>
      </c>
      <c r="H864" s="17">
        <v>0.186108004580223</v>
      </c>
      <c r="I864" s="17">
        <v>0.205772685091059</v>
      </c>
      <c r="J864" s="17">
        <v>0.21164280595280499</v>
      </c>
      <c r="K864" s="17">
        <v>0.227445145740125</v>
      </c>
      <c r="L864" s="17">
        <v>0.16206001552432001</v>
      </c>
      <c r="M864" s="17"/>
      <c r="N864" s="17">
        <v>0.194821737647805</v>
      </c>
      <c r="O864" s="17">
        <v>0.200611525645468</v>
      </c>
      <c r="P864" s="17">
        <v>0.16106092397626001</v>
      </c>
      <c r="Q864" s="17">
        <v>0.199559735239353</v>
      </c>
      <c r="R864" s="17"/>
      <c r="S864" s="17">
        <v>0.148916519780488</v>
      </c>
      <c r="T864" s="17">
        <v>0.20282253480205301</v>
      </c>
      <c r="U864" s="17">
        <v>0.20096276825165199</v>
      </c>
      <c r="V864" s="17">
        <v>0.18657193193051799</v>
      </c>
      <c r="W864" s="17">
        <v>0.24076919229662</v>
      </c>
      <c r="X864" s="17">
        <v>0.16431044146076501</v>
      </c>
      <c r="Y864" s="17">
        <v>0.19071396694095899</v>
      </c>
      <c r="Z864" s="17">
        <v>0.14613347965635601</v>
      </c>
      <c r="AA864" s="17">
        <v>0.18427366546837201</v>
      </c>
      <c r="AB864" s="17">
        <v>0.20330946634779501</v>
      </c>
      <c r="AC864" s="17">
        <v>0.20410417100644501</v>
      </c>
      <c r="AD864" s="17">
        <v>0.286666092699778</v>
      </c>
      <c r="AE864" s="17"/>
      <c r="AF864" s="17">
        <v>0.200568243192288</v>
      </c>
      <c r="AG864" s="17">
        <v>0.173402629459217</v>
      </c>
      <c r="AH864" s="17">
        <v>0.217611792254537</v>
      </c>
      <c r="AI864" s="17"/>
      <c r="AJ864" s="17">
        <v>0.15400055630981299</v>
      </c>
      <c r="AK864" s="17">
        <v>0.197347932531965</v>
      </c>
      <c r="AL864" s="17">
        <v>0.17954568627053399</v>
      </c>
      <c r="AM864" s="17">
        <v>0.19294542261039699</v>
      </c>
      <c r="AN864" s="17">
        <v>0.18606429588523199</v>
      </c>
      <c r="AO864" s="17"/>
      <c r="AP864" s="17">
        <v>0.18483433189145701</v>
      </c>
      <c r="AQ864" s="17">
        <v>0.168292885069729</v>
      </c>
      <c r="AR864" s="17">
        <v>0.14426763137256099</v>
      </c>
      <c r="AS864" s="17">
        <v>0.20745611066033201</v>
      </c>
      <c r="AT864" s="17">
        <v>0.20190707364889299</v>
      </c>
      <c r="AU864" s="17">
        <v>0.19064791656927399</v>
      </c>
      <c r="AV864" s="17"/>
      <c r="AW864" s="17">
        <v>0.155819366148265</v>
      </c>
      <c r="AX864" s="17">
        <v>0.145870780476128</v>
      </c>
      <c r="AY864" s="17">
        <v>0.181675330562272</v>
      </c>
      <c r="AZ864" s="17">
        <v>0.234305999715716</v>
      </c>
      <c r="BA864" s="17">
        <v>0.178525985901273</v>
      </c>
      <c r="BB864" s="17">
        <v>0.17944408052925301</v>
      </c>
      <c r="BC864" s="17">
        <v>0.140609516427464</v>
      </c>
      <c r="BD864" s="17">
        <v>0.18444859045765699</v>
      </c>
      <c r="BE864" s="17">
        <v>0.24598582918228101</v>
      </c>
      <c r="BF864" s="17">
        <v>0.17575755292626</v>
      </c>
      <c r="BG864" s="17">
        <v>0.204008040564615</v>
      </c>
      <c r="BH864" s="17">
        <v>0.17715107008805001</v>
      </c>
      <c r="BI864" s="17">
        <v>0.21523522751224</v>
      </c>
      <c r="BJ864" s="17">
        <v>0.219954680816114</v>
      </c>
      <c r="BK864" s="17">
        <v>0.187313869062746</v>
      </c>
      <c r="BL864" s="17">
        <v>0.26900200818425402</v>
      </c>
      <c r="BM864" s="17"/>
      <c r="BN864" s="17">
        <v>0.18017014213788499</v>
      </c>
      <c r="BO864" s="17">
        <v>0.20235200604006501</v>
      </c>
      <c r="BP864" s="17"/>
      <c r="BQ864" s="17">
        <v>0.18523192153451901</v>
      </c>
      <c r="BR864" s="17">
        <v>0.22416844435406999</v>
      </c>
      <c r="BS864" s="17"/>
      <c r="BT864" s="17">
        <v>0.19032531794323701</v>
      </c>
      <c r="BU864" s="17"/>
      <c r="BV864" s="17">
        <v>0.15692483491047299</v>
      </c>
      <c r="BW864" s="17">
        <v>0.20751968975510901</v>
      </c>
      <c r="BX864" s="17">
        <v>0.20274536762227799</v>
      </c>
      <c r="BY864" s="17"/>
      <c r="BZ864" s="17">
        <v>0.22011127185874399</v>
      </c>
      <c r="CA864" s="17">
        <v>0.18975854338787199</v>
      </c>
      <c r="CB864" s="17">
        <v>0.16703211351419001</v>
      </c>
      <c r="CC864" s="17">
        <v>0.14788671580889001</v>
      </c>
      <c r="CD864" s="17">
        <v>0.198748542574707</v>
      </c>
      <c r="CE864" s="17">
        <v>0.19771046421490199</v>
      </c>
      <c r="CF864" s="17">
        <v>0.232971617375893</v>
      </c>
      <c r="CG864" s="17"/>
      <c r="CH864" s="17">
        <v>0.16402611770737899</v>
      </c>
      <c r="CI864" s="17">
        <v>0.20250948302337099</v>
      </c>
      <c r="CJ864" s="17">
        <v>0.19236545252089701</v>
      </c>
      <c r="CK864" s="17">
        <v>0.176588464947498</v>
      </c>
      <c r="CL864" s="17">
        <v>0.17269424139672801</v>
      </c>
    </row>
    <row r="865" spans="2:90" x14ac:dyDescent="0.3">
      <c r="B865" t="s">
        <v>151</v>
      </c>
      <c r="C865" s="17">
        <v>9.1056390439412105E-3</v>
      </c>
      <c r="D865" s="17">
        <v>7.7493549420813504E-3</v>
      </c>
      <c r="E865" s="17">
        <v>1.05033193819201E-2</v>
      </c>
      <c r="F865" s="17"/>
      <c r="G865" s="17">
        <v>5.76912027268809E-3</v>
      </c>
      <c r="H865" s="17">
        <v>9.3220326684639206E-3</v>
      </c>
      <c r="I865" s="17">
        <v>1.9937834758764299E-2</v>
      </c>
      <c r="J865" s="17">
        <v>1.0725401175798399E-2</v>
      </c>
      <c r="K865" s="17">
        <v>7.2125222641911697E-3</v>
      </c>
      <c r="L865" s="17">
        <v>2.2303593749412099E-3</v>
      </c>
      <c r="M865" s="17"/>
      <c r="N865" s="17">
        <v>1.2371915860400399E-2</v>
      </c>
      <c r="O865" s="17">
        <v>8.3103462756266601E-3</v>
      </c>
      <c r="P865" s="17">
        <v>8.3670763717924208E-3</v>
      </c>
      <c r="Q865" s="17">
        <v>7.15109807123907E-3</v>
      </c>
      <c r="R865" s="17"/>
      <c r="S865" s="17">
        <v>0</v>
      </c>
      <c r="T865" s="17">
        <v>4.1537506233832299E-3</v>
      </c>
      <c r="U865" s="17">
        <v>6.6866610844423403E-3</v>
      </c>
      <c r="V865" s="17">
        <v>5.1893701473952501E-3</v>
      </c>
      <c r="W865" s="17">
        <v>2.0850639030073101E-2</v>
      </c>
      <c r="X865" s="17">
        <v>2.2188708085161001E-2</v>
      </c>
      <c r="Y865" s="17">
        <v>0</v>
      </c>
      <c r="Z865" s="17">
        <v>1.148290057493E-2</v>
      </c>
      <c r="AA865" s="17">
        <v>9.8836741214278108E-3</v>
      </c>
      <c r="AB865" s="17">
        <v>2.3948751120630801E-2</v>
      </c>
      <c r="AC865" s="17">
        <v>8.2376787845529296E-3</v>
      </c>
      <c r="AD865" s="17">
        <v>0</v>
      </c>
      <c r="AE865" s="17"/>
      <c r="AF865" s="17">
        <v>1.0849927481461699E-2</v>
      </c>
      <c r="AG865" s="17">
        <v>7.6522128963800598E-3</v>
      </c>
      <c r="AH865" s="17">
        <v>1.54251004318773E-2</v>
      </c>
      <c r="AI865" s="17"/>
      <c r="AJ865" s="17">
        <v>7.5803060039130003E-3</v>
      </c>
      <c r="AK865" s="17">
        <v>8.6168850424259303E-3</v>
      </c>
      <c r="AL865" s="17">
        <v>5.6513673174946096E-3</v>
      </c>
      <c r="AM865" s="17">
        <v>3.8256387746162298E-3</v>
      </c>
      <c r="AN865" s="17">
        <v>2.00388829128966E-2</v>
      </c>
      <c r="AO865" s="17"/>
      <c r="AP865" s="17">
        <v>4.2599011520254096E-3</v>
      </c>
      <c r="AQ865" s="17">
        <v>1.19843653003938E-2</v>
      </c>
      <c r="AR865" s="17">
        <v>1.5984211923007301E-2</v>
      </c>
      <c r="AS865" s="17">
        <v>8.1960106653412908E-3</v>
      </c>
      <c r="AT865" s="17">
        <v>1.4580873948162199E-2</v>
      </c>
      <c r="AU865" s="17">
        <v>1.0503986372791201E-2</v>
      </c>
      <c r="AV865" s="17"/>
      <c r="AW865" s="17">
        <v>4.8533099071081998E-2</v>
      </c>
      <c r="AX865" s="17">
        <v>1.06343196708092E-2</v>
      </c>
      <c r="AY865" s="17">
        <v>1.91419230269309E-2</v>
      </c>
      <c r="AZ865" s="17">
        <v>1.7416409658265099E-2</v>
      </c>
      <c r="BA865" s="17">
        <v>4.6046858240931096E-3</v>
      </c>
      <c r="BB865" s="17">
        <v>4.3433353725527398E-3</v>
      </c>
      <c r="BC865" s="17">
        <v>1.27924648179962E-2</v>
      </c>
      <c r="BD865" s="17">
        <v>0</v>
      </c>
      <c r="BE865" s="17">
        <v>0</v>
      </c>
      <c r="BF865" s="17">
        <v>9.5321398430283904E-3</v>
      </c>
      <c r="BG865" s="17">
        <v>0</v>
      </c>
      <c r="BH865" s="17">
        <v>0</v>
      </c>
      <c r="BI865" s="17">
        <v>0</v>
      </c>
      <c r="BJ865" s="17">
        <v>4.92321354560201E-2</v>
      </c>
      <c r="BK865" s="17">
        <v>0</v>
      </c>
      <c r="BL865" s="17">
        <v>0</v>
      </c>
      <c r="BM865" s="17"/>
      <c r="BN865" s="17">
        <v>8.2121641565403095E-3</v>
      </c>
      <c r="BO865" s="17">
        <v>1.0472180129629E-2</v>
      </c>
      <c r="BP865" s="17"/>
      <c r="BQ865" s="17">
        <v>4.7708130447404601E-3</v>
      </c>
      <c r="BR865" s="17">
        <v>1.5160913339000799E-2</v>
      </c>
      <c r="BS865" s="17"/>
      <c r="BT865" s="17">
        <v>3.5487476525368298E-3</v>
      </c>
      <c r="BU865" s="17"/>
      <c r="BV865" s="17">
        <v>1.07383578009592E-2</v>
      </c>
      <c r="BW865" s="17">
        <v>1.6569512685053401E-2</v>
      </c>
      <c r="BX865" s="17">
        <v>5.5884297180189202E-3</v>
      </c>
      <c r="BY865" s="17"/>
      <c r="BZ865" s="17">
        <v>0</v>
      </c>
      <c r="CA865" s="17">
        <v>1.28896391453287E-2</v>
      </c>
      <c r="CB865" s="17">
        <v>1.0845537724594101E-2</v>
      </c>
      <c r="CC865" s="17">
        <v>4.0432865951945196E-3</v>
      </c>
      <c r="CD865" s="17">
        <v>9.3906949494412303E-3</v>
      </c>
      <c r="CE865" s="17">
        <v>7.8748589495668004E-3</v>
      </c>
      <c r="CF865" s="17">
        <v>3.8131571361441101E-3</v>
      </c>
      <c r="CG865" s="17"/>
      <c r="CH865" s="17">
        <v>5.2455826356590596E-3</v>
      </c>
      <c r="CI865" s="17">
        <v>7.15120526044588E-3</v>
      </c>
      <c r="CJ865" s="17">
        <v>1.2967027967155299E-2</v>
      </c>
      <c r="CK865" s="17">
        <v>6.68969675232389E-3</v>
      </c>
      <c r="CL865" s="17">
        <v>1.0647460530972401E-2</v>
      </c>
    </row>
    <row r="866" spans="2:90" x14ac:dyDescent="0.3">
      <c r="B866" t="s">
        <v>324</v>
      </c>
      <c r="C866" s="17">
        <v>0.169484105485571</v>
      </c>
      <c r="D866" s="17">
        <v>0.18475825891133901</v>
      </c>
      <c r="E866" s="17">
        <v>0.15398891283976901</v>
      </c>
      <c r="F866" s="17"/>
      <c r="G866" s="17">
        <v>0.14009548896228499</v>
      </c>
      <c r="H866" s="17">
        <v>0.14663275130103501</v>
      </c>
      <c r="I866" s="17">
        <v>0.13980954288431399</v>
      </c>
      <c r="J866" s="17">
        <v>0.19993572794321399</v>
      </c>
      <c r="K866" s="17">
        <v>0.21898435971631799</v>
      </c>
      <c r="L866" s="17">
        <v>0.17405573035164201</v>
      </c>
      <c r="M866" s="17"/>
      <c r="N866" s="17">
        <v>0.171335962227009</v>
      </c>
      <c r="O866" s="17">
        <v>0.15332762333918001</v>
      </c>
      <c r="P866" s="17">
        <v>0.172209515581776</v>
      </c>
      <c r="Q866" s="17">
        <v>0.181720402409493</v>
      </c>
      <c r="R866" s="17"/>
      <c r="S866" s="17">
        <v>0.13188180224884799</v>
      </c>
      <c r="T866" s="17">
        <v>0.16937803434516899</v>
      </c>
      <c r="U866" s="17">
        <v>0.22869511815543</v>
      </c>
      <c r="V866" s="17">
        <v>0.206108019952464</v>
      </c>
      <c r="W866" s="17">
        <v>0.145811798141295</v>
      </c>
      <c r="X866" s="17">
        <v>0.167967618189134</v>
      </c>
      <c r="Y866" s="17">
        <v>0.12716186110400801</v>
      </c>
      <c r="Z866" s="17">
        <v>0.17731211368758301</v>
      </c>
      <c r="AA866" s="17">
        <v>0.18100375196641799</v>
      </c>
      <c r="AB866" s="17">
        <v>0.204312300645314</v>
      </c>
      <c r="AC866" s="17">
        <v>0.15498489938268301</v>
      </c>
      <c r="AD866" s="17">
        <v>0.117735267173639</v>
      </c>
      <c r="AE866" s="17"/>
      <c r="AF866" s="17">
        <v>0.17348453407049599</v>
      </c>
      <c r="AG866" s="17">
        <v>0.17119375461021599</v>
      </c>
      <c r="AH866" s="17">
        <v>0.144901617774256</v>
      </c>
      <c r="AI866" s="17"/>
      <c r="AJ866" s="17">
        <v>0.183680641984905</v>
      </c>
      <c r="AK866" s="17">
        <v>0.15629910040252201</v>
      </c>
      <c r="AL866" s="17">
        <v>0.19477787171671801</v>
      </c>
      <c r="AM866" s="17">
        <v>0.19048481657260699</v>
      </c>
      <c r="AN866" s="17">
        <v>0.14818598554485399</v>
      </c>
      <c r="AO866" s="17"/>
      <c r="AP866" s="17">
        <v>0.15157470363766901</v>
      </c>
      <c r="AQ866" s="17">
        <v>0.16179770131833601</v>
      </c>
      <c r="AR866" s="17">
        <v>0.182430724455514</v>
      </c>
      <c r="AS866" s="17">
        <v>0.19887791286873499</v>
      </c>
      <c r="AT866" s="17">
        <v>0.14214369095312299</v>
      </c>
      <c r="AU866" s="17">
        <v>0.14809336768355599</v>
      </c>
      <c r="AV866" s="17"/>
      <c r="AW866" s="17">
        <v>0.25038868255494301</v>
      </c>
      <c r="AX866" s="17">
        <v>0.13260282146234401</v>
      </c>
      <c r="AY866" s="17">
        <v>0.17735545207319001</v>
      </c>
      <c r="AZ866" s="17">
        <v>0.106420434593627</v>
      </c>
      <c r="BA866" s="17">
        <v>0.14126451173952601</v>
      </c>
      <c r="BB866" s="17">
        <v>0.111780957474738</v>
      </c>
      <c r="BC866" s="17">
        <v>0.17375047458853199</v>
      </c>
      <c r="BD866" s="17">
        <v>0.18437343346184101</v>
      </c>
      <c r="BE866" s="17">
        <v>0.13878914151049199</v>
      </c>
      <c r="BF866" s="17">
        <v>0.18526790103273999</v>
      </c>
      <c r="BG866" s="17">
        <v>0.24529249501302899</v>
      </c>
      <c r="BH866" s="17">
        <v>0.213989259238796</v>
      </c>
      <c r="BI866" s="17">
        <v>0.23009490221260401</v>
      </c>
      <c r="BJ866" s="17">
        <v>0.25991127010135501</v>
      </c>
      <c r="BK866" s="17">
        <v>0.215691857025437</v>
      </c>
      <c r="BL866" s="17">
        <v>0.14889911683813201</v>
      </c>
      <c r="BM866" s="17"/>
      <c r="BN866" s="17">
        <v>0.162582371481784</v>
      </c>
      <c r="BO866" s="17">
        <v>0.181478241261498</v>
      </c>
      <c r="BP866" s="17"/>
      <c r="BQ866" s="17">
        <v>0.15892879691840001</v>
      </c>
      <c r="BR866" s="17">
        <v>0.162509699843604</v>
      </c>
      <c r="BS866" s="17"/>
      <c r="BT866" s="17">
        <v>0.15895084930846701</v>
      </c>
      <c r="BU866" s="17"/>
      <c r="BV866" s="17">
        <v>0.155971831021956</v>
      </c>
      <c r="BW866" s="17">
        <v>0.146766357855517</v>
      </c>
      <c r="BX866" s="17">
        <v>0.181053402281834</v>
      </c>
      <c r="BY866" s="17"/>
      <c r="BZ866" s="17">
        <v>0.115294411276943</v>
      </c>
      <c r="CA866" s="17">
        <v>0.145297327619588</v>
      </c>
      <c r="CB866" s="17">
        <v>0.165067742610716</v>
      </c>
      <c r="CC866" s="17">
        <v>0.124619986063113</v>
      </c>
      <c r="CD866" s="17">
        <v>0.19135337658166601</v>
      </c>
      <c r="CE866" s="17">
        <v>0.20123555137707</v>
      </c>
      <c r="CF866" s="17">
        <v>0.219042554309438</v>
      </c>
      <c r="CG866" s="17"/>
      <c r="CH866" s="17">
        <v>0.14630306517087499</v>
      </c>
      <c r="CI866" s="17">
        <v>0.20208818295578601</v>
      </c>
      <c r="CJ866" s="17">
        <v>0.172226382246603</v>
      </c>
      <c r="CK866" s="17">
        <v>0.114615768395053</v>
      </c>
      <c r="CL866" s="17">
        <v>0.112322439285392</v>
      </c>
    </row>
    <row r="867" spans="2:90" x14ac:dyDescent="0.3">
      <c r="B867" t="s">
        <v>325</v>
      </c>
      <c r="C867" s="17">
        <v>0.28375935935837998</v>
      </c>
      <c r="D867" s="17">
        <v>0.25377811000470302</v>
      </c>
      <c r="E867" s="17">
        <v>0.31430708852579697</v>
      </c>
      <c r="F867" s="17"/>
      <c r="G867" s="17">
        <v>9.5087048470372901E-2</v>
      </c>
      <c r="H867" s="17">
        <v>0.105457850975211</v>
      </c>
      <c r="I867" s="17">
        <v>0.17345895688145099</v>
      </c>
      <c r="J867" s="17">
        <v>0.27874525697253599</v>
      </c>
      <c r="K867" s="17">
        <v>0.34186529206657201</v>
      </c>
      <c r="L867" s="17">
        <v>0.61018418880555403</v>
      </c>
      <c r="M867" s="17"/>
      <c r="N867" s="17">
        <v>0.23814820818296201</v>
      </c>
      <c r="O867" s="17">
        <v>0.290446952697752</v>
      </c>
      <c r="P867" s="17">
        <v>0.31499314709753901</v>
      </c>
      <c r="Q867" s="17">
        <v>0.29736263023375797</v>
      </c>
      <c r="R867" s="17"/>
      <c r="S867" s="17">
        <v>0.18771669486917</v>
      </c>
      <c r="T867" s="17">
        <v>0.31116190481846401</v>
      </c>
      <c r="U867" s="17">
        <v>0.356113814707681</v>
      </c>
      <c r="V867" s="17">
        <v>0.29441393163454399</v>
      </c>
      <c r="W867" s="17">
        <v>0.24290091826069801</v>
      </c>
      <c r="X867" s="17">
        <v>0.27971040534375102</v>
      </c>
      <c r="Y867" s="17">
        <v>0.36994576125914902</v>
      </c>
      <c r="Z867" s="17">
        <v>0.172814621654338</v>
      </c>
      <c r="AA867" s="17">
        <v>0.23640046538356499</v>
      </c>
      <c r="AB867" s="17">
        <v>0.33543366719127299</v>
      </c>
      <c r="AC867" s="17">
        <v>0.33884617864787397</v>
      </c>
      <c r="AD867" s="17">
        <v>0.34259027128430303</v>
      </c>
      <c r="AE867" s="17"/>
      <c r="AF867" s="17">
        <v>0.34308165160536902</v>
      </c>
      <c r="AG867" s="17">
        <v>0.29320596704968399</v>
      </c>
      <c r="AH867" s="17">
        <v>0.210958744874923</v>
      </c>
      <c r="AI867" s="17"/>
      <c r="AJ867" s="17">
        <v>0.38159791667281701</v>
      </c>
      <c r="AK867" s="17">
        <v>0.21632467400302999</v>
      </c>
      <c r="AL867" s="17">
        <v>0.37177161326930203</v>
      </c>
      <c r="AM867" s="17">
        <v>0.234349960612631</v>
      </c>
      <c r="AN867" s="17">
        <v>0.260291909788256</v>
      </c>
      <c r="AO867" s="17"/>
      <c r="AP867" s="17">
        <v>0.16238729668708099</v>
      </c>
      <c r="AQ867" s="17">
        <v>0.34932170480649899</v>
      </c>
      <c r="AR867" s="17">
        <v>0.35545920695309202</v>
      </c>
      <c r="AS867" s="17">
        <v>0.26009672643211801</v>
      </c>
      <c r="AT867" s="17">
        <v>0.25570852270286598</v>
      </c>
      <c r="AU867" s="17">
        <v>0.44861529135403999</v>
      </c>
      <c r="AV867" s="17"/>
      <c r="AW867" s="17">
        <v>0.14743663339301499</v>
      </c>
      <c r="AX867" s="17">
        <v>0.236097244018938</v>
      </c>
      <c r="AY867" s="17">
        <v>0.29159531771890002</v>
      </c>
      <c r="AZ867" s="17">
        <v>0.32088331728915698</v>
      </c>
      <c r="BA867" s="17">
        <v>0.35291405992703401</v>
      </c>
      <c r="BB867" s="17">
        <v>0.38345125004363401</v>
      </c>
      <c r="BC867" s="17">
        <v>0.27032945247361301</v>
      </c>
      <c r="BD867" s="17">
        <v>0.33803138153022699</v>
      </c>
      <c r="BE867" s="17">
        <v>0.28173861009957701</v>
      </c>
      <c r="BF867" s="17">
        <v>0.29053847426553397</v>
      </c>
      <c r="BG867" s="17">
        <v>0.249949328446333</v>
      </c>
      <c r="BH867" s="17">
        <v>0.215635815049009</v>
      </c>
      <c r="BI867" s="17">
        <v>0.199271390021623</v>
      </c>
      <c r="BJ867" s="17">
        <v>5.9135490637279998E-2</v>
      </c>
      <c r="BK867" s="17">
        <v>0.27562298046508099</v>
      </c>
      <c r="BL867" s="17">
        <v>0.10638896194584301</v>
      </c>
      <c r="BM867" s="17"/>
      <c r="BN867" s="17">
        <v>0.30571566782832299</v>
      </c>
      <c r="BO867" s="17">
        <v>0.25192378350161398</v>
      </c>
      <c r="BP867" s="17"/>
      <c r="BQ867" s="17">
        <v>0.17072768066910399</v>
      </c>
      <c r="BR867" s="17">
        <v>0.245976684785018</v>
      </c>
      <c r="BS867" s="17"/>
      <c r="BT867" s="17">
        <v>0.12456028721557701</v>
      </c>
      <c r="BU867" s="17"/>
      <c r="BV867" s="17">
        <v>0.34464848958412703</v>
      </c>
      <c r="BW867" s="17">
        <v>0.19230106167025701</v>
      </c>
      <c r="BX867" s="17">
        <v>0.29305321759615599</v>
      </c>
      <c r="BY867" s="17"/>
      <c r="BZ867" s="17">
        <v>0.24625941621636799</v>
      </c>
      <c r="CA867" s="17">
        <v>0.28792968994339602</v>
      </c>
      <c r="CB867" s="17">
        <v>0.31102968801504599</v>
      </c>
      <c r="CC867" s="17">
        <v>0.28129723696380599</v>
      </c>
      <c r="CD867" s="17">
        <v>0.30761844969391999</v>
      </c>
      <c r="CE867" s="17">
        <v>0.247460464464967</v>
      </c>
      <c r="CF867" s="17">
        <v>0.20295933690558801</v>
      </c>
      <c r="CG867" s="17"/>
      <c r="CH867" s="17">
        <v>0.16241198053606701</v>
      </c>
      <c r="CI867" s="17">
        <v>0.317965934292809</v>
      </c>
      <c r="CJ867" s="17">
        <v>0.298562783836335</v>
      </c>
      <c r="CK867" s="17">
        <v>0.24454400047783501</v>
      </c>
      <c r="CL867" s="17">
        <v>0.279953133619122</v>
      </c>
    </row>
    <row r="868" spans="2:90" x14ac:dyDescent="0.3">
      <c r="B868" t="s">
        <v>202</v>
      </c>
      <c r="C868" s="17">
        <v>1.26080575777543E-2</v>
      </c>
      <c r="D868" s="17">
        <v>7.7160692062908402E-3</v>
      </c>
      <c r="E868" s="17">
        <v>1.7488954121537101E-2</v>
      </c>
      <c r="F868" s="17"/>
      <c r="G868" s="17">
        <v>3.5105911055374E-3</v>
      </c>
      <c r="H868" s="17">
        <v>9.1218496328027109E-3</v>
      </c>
      <c r="I868" s="17">
        <v>2.9493567888047901E-2</v>
      </c>
      <c r="J868" s="17">
        <v>1.35377244739703E-2</v>
      </c>
      <c r="K868" s="17">
        <v>1.6084029435552899E-2</v>
      </c>
      <c r="L868" s="17">
        <v>4.5865881874065798E-3</v>
      </c>
      <c r="M868" s="17"/>
      <c r="N868" s="17">
        <v>0</v>
      </c>
      <c r="O868" s="17">
        <v>1.4634541033038399E-2</v>
      </c>
      <c r="P868" s="17">
        <v>1.6621410428468701E-2</v>
      </c>
      <c r="Q868" s="17">
        <v>1.8831282598931801E-2</v>
      </c>
      <c r="R868" s="17"/>
      <c r="S868" s="17">
        <v>1.53608858104423E-2</v>
      </c>
      <c r="T868" s="17">
        <v>7.7539796837572299E-3</v>
      </c>
      <c r="U868" s="17">
        <v>5.48332861627116E-3</v>
      </c>
      <c r="V868" s="17">
        <v>1.6955732072663099E-2</v>
      </c>
      <c r="W868" s="17">
        <v>1.4225748765674E-2</v>
      </c>
      <c r="X868" s="17">
        <v>5.4588053681679499E-3</v>
      </c>
      <c r="Y868" s="17">
        <v>1.8209824513178301E-2</v>
      </c>
      <c r="Z868" s="17">
        <v>4.3341554570728802E-2</v>
      </c>
      <c r="AA868" s="17">
        <v>0</v>
      </c>
      <c r="AB868" s="17">
        <v>2.02916698955488E-2</v>
      </c>
      <c r="AC868" s="17">
        <v>1.0001241809284901E-2</v>
      </c>
      <c r="AD868" s="17">
        <v>1.6278114914823599E-2</v>
      </c>
      <c r="AE868" s="17"/>
      <c r="AF868" s="17">
        <v>1.4373232192187E-2</v>
      </c>
      <c r="AG868" s="17">
        <v>1.0648836235971799E-2</v>
      </c>
      <c r="AH868" s="17">
        <v>1.5917855376644599E-2</v>
      </c>
      <c r="AI868" s="17"/>
      <c r="AJ868" s="17">
        <v>9.7752675019278593E-3</v>
      </c>
      <c r="AK868" s="17">
        <v>6.9434018043600396E-3</v>
      </c>
      <c r="AL868" s="17">
        <v>5.8249763602200603E-3</v>
      </c>
      <c r="AM868" s="17">
        <v>2.0525634221181002E-2</v>
      </c>
      <c r="AN868" s="17">
        <v>0</v>
      </c>
      <c r="AO868" s="17"/>
      <c r="AP868" s="17">
        <v>7.8708734038603102E-3</v>
      </c>
      <c r="AQ868" s="17">
        <v>8.7848010674030502E-3</v>
      </c>
      <c r="AR868" s="17">
        <v>1.1264698612222001E-2</v>
      </c>
      <c r="AS868" s="17">
        <v>1.47486808640047E-2</v>
      </c>
      <c r="AT868" s="17">
        <v>1.3687926438247599E-2</v>
      </c>
      <c r="AU868" s="17">
        <v>2.34353681471751E-2</v>
      </c>
      <c r="AV868" s="17"/>
      <c r="AW868" s="17">
        <v>0</v>
      </c>
      <c r="AX868" s="17">
        <v>3.4577414640383802E-2</v>
      </c>
      <c r="AY868" s="17">
        <v>1.95351268709145E-2</v>
      </c>
      <c r="AZ868" s="17">
        <v>0</v>
      </c>
      <c r="BA868" s="17">
        <v>2.48720930405677E-2</v>
      </c>
      <c r="BB868" s="17">
        <v>0</v>
      </c>
      <c r="BC868" s="17">
        <v>4.9115743575347103E-3</v>
      </c>
      <c r="BD868" s="17">
        <v>1.37748146005223E-2</v>
      </c>
      <c r="BE868" s="17">
        <v>9.6315756350540804E-3</v>
      </c>
      <c r="BF868" s="17">
        <v>0</v>
      </c>
      <c r="BG868" s="17">
        <v>0</v>
      </c>
      <c r="BH868" s="17">
        <v>2.1367376271065899E-2</v>
      </c>
      <c r="BI868" s="17">
        <v>0</v>
      </c>
      <c r="BJ868" s="17">
        <v>1.52891783380738E-2</v>
      </c>
      <c r="BK868" s="17">
        <v>0</v>
      </c>
      <c r="BL868" s="17">
        <v>8.3505932078314395E-3</v>
      </c>
      <c r="BM868" s="17"/>
      <c r="BN868" s="17">
        <v>1.51139459116044E-2</v>
      </c>
      <c r="BO868" s="17">
        <v>8.1322980550519609E-3</v>
      </c>
      <c r="BP868" s="17"/>
      <c r="BQ868" s="17">
        <v>4.35104912133801E-3</v>
      </c>
      <c r="BR868" s="17">
        <v>5.4615978504549004E-3</v>
      </c>
      <c r="BS868" s="17"/>
      <c r="BT868" s="17">
        <v>4.3921293811500298E-3</v>
      </c>
      <c r="BU868" s="17"/>
      <c r="BV868" s="17">
        <v>2.24748468301629E-2</v>
      </c>
      <c r="BW868" s="17">
        <v>1.00074983343258E-2</v>
      </c>
      <c r="BX868" s="17">
        <v>9.7950650492922304E-3</v>
      </c>
      <c r="BY868" s="17"/>
      <c r="BZ868" s="17">
        <v>9.6098610678356997E-3</v>
      </c>
      <c r="CA868" s="17">
        <v>9.7834412382325191E-3</v>
      </c>
      <c r="CB868" s="17">
        <v>1.1741773858083501E-2</v>
      </c>
      <c r="CC868" s="17">
        <v>8.0484093745575407E-3</v>
      </c>
      <c r="CD868" s="17">
        <v>0</v>
      </c>
      <c r="CE868" s="17">
        <v>0</v>
      </c>
      <c r="CF868" s="17">
        <v>4.72160606580914E-3</v>
      </c>
      <c r="CG868" s="17"/>
      <c r="CH868" s="17">
        <v>4.5245375563626603E-3</v>
      </c>
      <c r="CI868" s="17">
        <v>6.45793909568946E-3</v>
      </c>
      <c r="CJ868" s="17">
        <v>1.5029930186679899E-2</v>
      </c>
      <c r="CK868" s="17">
        <v>2.6687477346312501E-2</v>
      </c>
      <c r="CL868" s="17">
        <v>1.22493345472611E-2</v>
      </c>
    </row>
    <row r="869" spans="2:90" x14ac:dyDescent="0.3">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row>
    <row r="870" spans="2:90" x14ac:dyDescent="0.3">
      <c r="B870" s="6" t="s">
        <v>352</v>
      </c>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row>
    <row r="871" spans="2:90" x14ac:dyDescent="0.3">
      <c r="B871" s="24" t="s">
        <v>353</v>
      </c>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row>
    <row r="872" spans="2:90" x14ac:dyDescent="0.3">
      <c r="B872" t="s">
        <v>336</v>
      </c>
      <c r="C872" s="17">
        <v>0.37787550449171098</v>
      </c>
      <c r="D872" s="17">
        <v>0.34505259425707102</v>
      </c>
      <c r="E872" s="17">
        <v>0.41094580801921798</v>
      </c>
      <c r="F872" s="17"/>
      <c r="G872" s="17">
        <v>0.22056263180091301</v>
      </c>
      <c r="H872" s="17">
        <v>0.341053925161172</v>
      </c>
      <c r="I872" s="17">
        <v>0.40035528950482802</v>
      </c>
      <c r="J872" s="17">
        <v>0.441712620598599</v>
      </c>
      <c r="K872" s="17">
        <v>0.48509285513186701</v>
      </c>
      <c r="L872" s="17">
        <v>0.37031995033513498</v>
      </c>
      <c r="M872" s="17"/>
      <c r="N872" s="17">
        <v>0.29196439423321602</v>
      </c>
      <c r="O872" s="17">
        <v>0.38958298002566499</v>
      </c>
      <c r="P872" s="17">
        <v>0.38982524708565103</v>
      </c>
      <c r="Q872" s="17">
        <v>0.447205221700467</v>
      </c>
      <c r="R872" s="17"/>
      <c r="S872" s="17">
        <v>0.30418968964856102</v>
      </c>
      <c r="T872" s="17">
        <v>0.351229602187484</v>
      </c>
      <c r="U872" s="17">
        <v>0.32884375974484797</v>
      </c>
      <c r="V872" s="17">
        <v>0.35282302856300701</v>
      </c>
      <c r="W872" s="17">
        <v>0.39595201134275199</v>
      </c>
      <c r="X872" s="17">
        <v>0.34464998810576702</v>
      </c>
      <c r="Y872" s="17">
        <v>0.48146903142005298</v>
      </c>
      <c r="Z872" s="17">
        <v>0.36447407905750501</v>
      </c>
      <c r="AA872" s="17">
        <v>0.46934012753429699</v>
      </c>
      <c r="AB872" s="17">
        <v>0.41071201007348002</v>
      </c>
      <c r="AC872" s="17">
        <v>0.38589734223995997</v>
      </c>
      <c r="AD872" s="17">
        <v>0.395153588565129</v>
      </c>
      <c r="AE872" s="17"/>
      <c r="AF872" s="17">
        <v>0.40843435630727998</v>
      </c>
      <c r="AG872" s="17">
        <v>0.37072989272564499</v>
      </c>
      <c r="AH872" s="17">
        <v>0.42345698482208499</v>
      </c>
      <c r="AI872" s="17"/>
      <c r="AJ872" s="17">
        <v>0.37164999353231998</v>
      </c>
      <c r="AK872" s="17">
        <v>0.3725491724876</v>
      </c>
      <c r="AL872" s="17">
        <v>0.34722066797186402</v>
      </c>
      <c r="AM872" s="17">
        <v>0.41315078448769699</v>
      </c>
      <c r="AN872" s="17">
        <v>0.339977561132148</v>
      </c>
      <c r="AO872" s="17"/>
      <c r="AP872" s="17">
        <v>0.33555353206676097</v>
      </c>
      <c r="AQ872" s="17">
        <v>0.35171260489386202</v>
      </c>
      <c r="AR872" s="17">
        <v>0.42153257619453999</v>
      </c>
      <c r="AS872" s="17">
        <v>0.44733228706712602</v>
      </c>
      <c r="AT872" s="17">
        <v>0.305560160749617</v>
      </c>
      <c r="AU872" s="17">
        <v>0.38107447005871098</v>
      </c>
      <c r="AV872" s="17"/>
      <c r="AW872" s="17">
        <v>0.39973051324303299</v>
      </c>
      <c r="AX872" s="17">
        <v>0.39517841517027902</v>
      </c>
      <c r="AY872" s="17">
        <v>0.49578039587039802</v>
      </c>
      <c r="AZ872" s="17">
        <v>0.41161166607495397</v>
      </c>
      <c r="BA872" s="17">
        <v>0.39942376926866802</v>
      </c>
      <c r="BB872" s="17">
        <v>0.446775982783573</v>
      </c>
      <c r="BC872" s="17">
        <v>0.47211252570721302</v>
      </c>
      <c r="BD872" s="17">
        <v>0.33894050752171301</v>
      </c>
      <c r="BE872" s="17">
        <v>0.33868168538382398</v>
      </c>
      <c r="BF872" s="17">
        <v>0.34992782082844698</v>
      </c>
      <c r="BG872" s="17">
        <v>0.42419266346705697</v>
      </c>
      <c r="BH872" s="17">
        <v>0.346523885177349</v>
      </c>
      <c r="BI872" s="17">
        <v>0.24265442389939301</v>
      </c>
      <c r="BJ872" s="17">
        <v>0.27090825159663601</v>
      </c>
      <c r="BK872" s="17">
        <v>0.28663649266693397</v>
      </c>
      <c r="BL872" s="17">
        <v>0.19485890966573699</v>
      </c>
      <c r="BM872" s="17"/>
      <c r="BN872" s="17">
        <v>0.38674432141861598</v>
      </c>
      <c r="BO872" s="17">
        <v>0.36638519991468299</v>
      </c>
      <c r="BP872" s="17"/>
      <c r="BQ872" s="17">
        <v>0.33950694917597501</v>
      </c>
      <c r="BR872" s="17">
        <v>0.42660220357944301</v>
      </c>
      <c r="BS872" s="17"/>
      <c r="BT872" s="17">
        <v>0.36133600162073898</v>
      </c>
      <c r="BU872" s="17"/>
      <c r="BV872" s="17">
        <v>0.38517677065473999</v>
      </c>
      <c r="BW872" s="17">
        <v>0.39211861677727899</v>
      </c>
      <c r="BX872" s="17">
        <v>0.37153678810443702</v>
      </c>
      <c r="BY872" s="17"/>
      <c r="BZ872" s="17">
        <v>0.56324326202082398</v>
      </c>
      <c r="CA872" s="17">
        <v>0.46133555279255001</v>
      </c>
      <c r="CB872" s="17">
        <v>0.44620291741094198</v>
      </c>
      <c r="CC872" s="17">
        <v>0.40501206315102101</v>
      </c>
      <c r="CD872" s="17">
        <v>0.35562929699978701</v>
      </c>
      <c r="CE872" s="17">
        <v>0.248520593387312</v>
      </c>
      <c r="CF872" s="17">
        <v>0.25368729147793201</v>
      </c>
      <c r="CG872" s="17"/>
      <c r="CH872" s="17">
        <v>0.15558795488817001</v>
      </c>
      <c r="CI872" s="17">
        <v>0.29971322045330501</v>
      </c>
      <c r="CJ872" s="17">
        <v>0.441097294480436</v>
      </c>
      <c r="CK872" s="17">
        <v>0.49777643065599497</v>
      </c>
      <c r="CL872" s="17">
        <v>0.59865692535429804</v>
      </c>
    </row>
    <row r="873" spans="2:90" x14ac:dyDescent="0.3">
      <c r="B873" t="s">
        <v>337</v>
      </c>
      <c r="C873" s="17">
        <v>0.31624351945394802</v>
      </c>
      <c r="D873" s="17">
        <v>0.26358349019147498</v>
      </c>
      <c r="E873" s="17">
        <v>0.365385189171967</v>
      </c>
      <c r="F873" s="17"/>
      <c r="G873" s="17">
        <v>0.29653996867129601</v>
      </c>
      <c r="H873" s="17">
        <v>0.29288127068932801</v>
      </c>
      <c r="I873" s="17">
        <v>0.34844682122255999</v>
      </c>
      <c r="J873" s="17">
        <v>0.42144178625322398</v>
      </c>
      <c r="K873" s="17">
        <v>0.31340721102108299</v>
      </c>
      <c r="L873" s="17">
        <v>0.238567188414995</v>
      </c>
      <c r="M873" s="17"/>
      <c r="N873" s="17">
        <v>0.250743784681146</v>
      </c>
      <c r="O873" s="17">
        <v>0.30999626481485398</v>
      </c>
      <c r="P873" s="17">
        <v>0.290420322620694</v>
      </c>
      <c r="Q873" s="17">
        <v>0.41689283228594898</v>
      </c>
      <c r="R873" s="17"/>
      <c r="S873" s="17">
        <v>0.28763851733052598</v>
      </c>
      <c r="T873" s="17">
        <v>0.288053595512825</v>
      </c>
      <c r="U873" s="17">
        <v>0.32662077289545299</v>
      </c>
      <c r="V873" s="17">
        <v>0.32749246913698399</v>
      </c>
      <c r="W873" s="17">
        <v>0.30461864375057301</v>
      </c>
      <c r="X873" s="17">
        <v>0.28876055939317902</v>
      </c>
      <c r="Y873" s="17">
        <v>0.30925442048594898</v>
      </c>
      <c r="Z873" s="17">
        <v>0.35694793285961801</v>
      </c>
      <c r="AA873" s="17">
        <v>0.30798816985883498</v>
      </c>
      <c r="AB873" s="17">
        <v>0.33797274431935298</v>
      </c>
      <c r="AC873" s="17">
        <v>0.36078275558178802</v>
      </c>
      <c r="AD873" s="17">
        <v>0.47634493557248903</v>
      </c>
      <c r="AE873" s="17"/>
      <c r="AF873" s="17">
        <v>0.31401906281895497</v>
      </c>
      <c r="AG873" s="17">
        <v>0.30092338580016798</v>
      </c>
      <c r="AH873" s="17">
        <v>0.33910611993904899</v>
      </c>
      <c r="AI873" s="17"/>
      <c r="AJ873" s="17">
        <v>0.25228816076296101</v>
      </c>
      <c r="AK873" s="17">
        <v>0.29802476490444502</v>
      </c>
      <c r="AL873" s="17">
        <v>0.30098649227164098</v>
      </c>
      <c r="AM873" s="17">
        <v>0.33494841469233499</v>
      </c>
      <c r="AN873" s="17">
        <v>0.39444867786151899</v>
      </c>
      <c r="AO873" s="17"/>
      <c r="AP873" s="17">
        <v>0.26125745771522202</v>
      </c>
      <c r="AQ873" s="17">
        <v>0.24408685393816901</v>
      </c>
      <c r="AR873" s="17">
        <v>0.40564640058380602</v>
      </c>
      <c r="AS873" s="17">
        <v>0.32718210709508699</v>
      </c>
      <c r="AT873" s="17">
        <v>0.37697619582007802</v>
      </c>
      <c r="AU873" s="17">
        <v>0.30631961384690398</v>
      </c>
      <c r="AV873" s="17"/>
      <c r="AW873" s="17">
        <v>0.55666244465283699</v>
      </c>
      <c r="AX873" s="17">
        <v>0.427902180319432</v>
      </c>
      <c r="AY873" s="17">
        <v>0.37501024791972998</v>
      </c>
      <c r="AZ873" s="17">
        <v>0.413182132074013</v>
      </c>
      <c r="BA873" s="17">
        <v>0.32700609559702298</v>
      </c>
      <c r="BB873" s="17">
        <v>0.37377303793972899</v>
      </c>
      <c r="BC873" s="17">
        <v>0.34170899903643098</v>
      </c>
      <c r="BD873" s="17">
        <v>0.27569592793971698</v>
      </c>
      <c r="BE873" s="17">
        <v>0.33810242880567298</v>
      </c>
      <c r="BF873" s="17">
        <v>0.27597045802207198</v>
      </c>
      <c r="BG873" s="17">
        <v>0.27041423818650301</v>
      </c>
      <c r="BH873" s="17">
        <v>0.23672270459678499</v>
      </c>
      <c r="BI873" s="17">
        <v>0.26482702777983003</v>
      </c>
      <c r="BJ873" s="17">
        <v>0.35040340077298499</v>
      </c>
      <c r="BK873" s="17">
        <v>0.197492419732923</v>
      </c>
      <c r="BL873" s="17">
        <v>0.13912838810786901</v>
      </c>
      <c r="BM873" s="17"/>
      <c r="BN873" s="17">
        <v>0.30143081914025999</v>
      </c>
      <c r="BO873" s="17">
        <v>0.34024708279923599</v>
      </c>
      <c r="BP873" s="17"/>
      <c r="BQ873" s="17">
        <v>0.25654242026976698</v>
      </c>
      <c r="BR873" s="17">
        <v>0.36633686585619601</v>
      </c>
      <c r="BS873" s="17"/>
      <c r="BT873" s="17">
        <v>0.25378957594615997</v>
      </c>
      <c r="BU873" s="17"/>
      <c r="BV873" s="17">
        <v>0.371022802880078</v>
      </c>
      <c r="BW873" s="17">
        <v>0.31879167433550898</v>
      </c>
      <c r="BX873" s="17">
        <v>0.29053863861336698</v>
      </c>
      <c r="BY873" s="17"/>
      <c r="BZ873" s="17">
        <v>0.54872510022399501</v>
      </c>
      <c r="CA873" s="17">
        <v>0.48839195933295998</v>
      </c>
      <c r="CB873" s="17">
        <v>0.42622058241015598</v>
      </c>
      <c r="CC873" s="17">
        <v>0.323805457224633</v>
      </c>
      <c r="CD873" s="17">
        <v>0.22957932107819901</v>
      </c>
      <c r="CE873" s="17">
        <v>0.162989911026239</v>
      </c>
      <c r="CF873" s="17">
        <v>0.11103588938232101</v>
      </c>
      <c r="CG873" s="17"/>
      <c r="CH873" s="17">
        <v>0.124604120608641</v>
      </c>
      <c r="CI873" s="17">
        <v>0.18077489013614101</v>
      </c>
      <c r="CJ873" s="17">
        <v>0.37050207240757799</v>
      </c>
      <c r="CK873" s="17">
        <v>0.55804847952457604</v>
      </c>
      <c r="CL873" s="17">
        <v>0.60072482471558097</v>
      </c>
    </row>
    <row r="874" spans="2:90" x14ac:dyDescent="0.3">
      <c r="B874" t="s">
        <v>338</v>
      </c>
      <c r="C874" s="17">
        <v>0.28133015597060501</v>
      </c>
      <c r="D874" s="17">
        <v>0.26973442026570998</v>
      </c>
      <c r="E874" s="17">
        <v>0.29297644470052803</v>
      </c>
      <c r="F874" s="17"/>
      <c r="G874" s="17">
        <v>0.15865211745941901</v>
      </c>
      <c r="H874" s="17">
        <v>0.19335089943442799</v>
      </c>
      <c r="I874" s="17">
        <v>0.32186603120329699</v>
      </c>
      <c r="J874" s="17">
        <v>0.33202341607522601</v>
      </c>
      <c r="K874" s="17">
        <v>0.36629766060064201</v>
      </c>
      <c r="L874" s="17">
        <v>0.30337119124592599</v>
      </c>
      <c r="M874" s="17"/>
      <c r="N874" s="17">
        <v>0.223578475290094</v>
      </c>
      <c r="O874" s="17">
        <v>0.28815748453881301</v>
      </c>
      <c r="P874" s="17">
        <v>0.31699853041915499</v>
      </c>
      <c r="Q874" s="17">
        <v>0.30167264983926401</v>
      </c>
      <c r="R874" s="17"/>
      <c r="S874" s="17">
        <v>0.23460562712267199</v>
      </c>
      <c r="T874" s="17">
        <v>0.302876910938707</v>
      </c>
      <c r="U874" s="17">
        <v>0.29868700251554903</v>
      </c>
      <c r="V874" s="17">
        <v>0.27435514483559398</v>
      </c>
      <c r="W874" s="17">
        <v>0.29852178673495799</v>
      </c>
      <c r="X874" s="17">
        <v>0.269836552242807</v>
      </c>
      <c r="Y874" s="17">
        <v>0.33011789733153402</v>
      </c>
      <c r="Z874" s="17">
        <v>0.307736814069275</v>
      </c>
      <c r="AA874" s="17">
        <v>0.32022620323488299</v>
      </c>
      <c r="AB874" s="17">
        <v>0.23020872044247501</v>
      </c>
      <c r="AC874" s="17">
        <v>0.35495589920589099</v>
      </c>
      <c r="AD874" s="17">
        <v>9.7532380750798106E-2</v>
      </c>
      <c r="AE874" s="17"/>
      <c r="AF874" s="17">
        <v>0.33000625037214898</v>
      </c>
      <c r="AG874" s="17">
        <v>0.262792111519288</v>
      </c>
      <c r="AH874" s="17">
        <v>0.237431631840471</v>
      </c>
      <c r="AI874" s="17"/>
      <c r="AJ874" s="17">
        <v>0.27857872190159999</v>
      </c>
      <c r="AK874" s="17">
        <v>0.28523278539083102</v>
      </c>
      <c r="AL874" s="17">
        <v>0.25521027807804098</v>
      </c>
      <c r="AM874" s="17">
        <v>0.33864893019991399</v>
      </c>
      <c r="AN874" s="17">
        <v>0.249845724307553</v>
      </c>
      <c r="AO874" s="17"/>
      <c r="AP874" s="17">
        <v>0.25964198099143598</v>
      </c>
      <c r="AQ874" s="17">
        <v>0.27036108078347698</v>
      </c>
      <c r="AR874" s="17">
        <v>0.22955411010549301</v>
      </c>
      <c r="AS874" s="17">
        <v>0.35831070925259301</v>
      </c>
      <c r="AT874" s="17">
        <v>0.23566509436900501</v>
      </c>
      <c r="AU874" s="17">
        <v>0.32764655790775499</v>
      </c>
      <c r="AV874" s="17"/>
      <c r="AW874" s="17">
        <v>0.28188090400140597</v>
      </c>
      <c r="AX874" s="17">
        <v>0.279665854665752</v>
      </c>
      <c r="AY874" s="17">
        <v>0.33451507696518201</v>
      </c>
      <c r="AZ874" s="17">
        <v>0.272819270093554</v>
      </c>
      <c r="BA874" s="17">
        <v>0.25563195099795699</v>
      </c>
      <c r="BB874" s="17">
        <v>0.35270127275880903</v>
      </c>
      <c r="BC874" s="17">
        <v>0.33103318363488998</v>
      </c>
      <c r="BD874" s="17">
        <v>0.29067936660084398</v>
      </c>
      <c r="BE874" s="17">
        <v>0.36122420674516598</v>
      </c>
      <c r="BF874" s="17">
        <v>0.30407395418602901</v>
      </c>
      <c r="BG874" s="17">
        <v>0.29634867834532502</v>
      </c>
      <c r="BH874" s="17">
        <v>0.27209140567902901</v>
      </c>
      <c r="BI874" s="17">
        <v>0.127796453504506</v>
      </c>
      <c r="BJ874" s="17">
        <v>0.185616975761044</v>
      </c>
      <c r="BK874" s="17">
        <v>0.307824035305447</v>
      </c>
      <c r="BL874" s="17">
        <v>0.12909174692792799</v>
      </c>
      <c r="BM874" s="17"/>
      <c r="BN874" s="17">
        <v>0.30519927644136502</v>
      </c>
      <c r="BO874" s="17">
        <v>0.24788604885312801</v>
      </c>
      <c r="BP874" s="17"/>
      <c r="BQ874" s="17">
        <v>0.25672328782299297</v>
      </c>
      <c r="BR874" s="17">
        <v>0.29980733184632602</v>
      </c>
      <c r="BS874" s="17"/>
      <c r="BT874" s="17">
        <v>0.27366275388148098</v>
      </c>
      <c r="BU874" s="17"/>
      <c r="BV874" s="17">
        <v>0.307817603061593</v>
      </c>
      <c r="BW874" s="17">
        <v>0.22724043815393699</v>
      </c>
      <c r="BX874" s="17">
        <v>0.28496508201209197</v>
      </c>
      <c r="BY874" s="17"/>
      <c r="BZ874" s="17">
        <v>0.29552500260442699</v>
      </c>
      <c r="CA874" s="17">
        <v>0.37358875044144202</v>
      </c>
      <c r="CB874" s="17">
        <v>0.33224107460387597</v>
      </c>
      <c r="CC874" s="17">
        <v>0.305753528384063</v>
      </c>
      <c r="CD874" s="17">
        <v>0.29812680546117398</v>
      </c>
      <c r="CE874" s="17">
        <v>0.18100547020278901</v>
      </c>
      <c r="CF874" s="17">
        <v>0.17184968918877699</v>
      </c>
      <c r="CG874" s="17"/>
      <c r="CH874" s="17">
        <v>0.105624306232302</v>
      </c>
      <c r="CI874" s="17">
        <v>0.207123552011097</v>
      </c>
      <c r="CJ874" s="17">
        <v>0.361943519595676</v>
      </c>
      <c r="CK874" s="17">
        <v>0.37007916171213601</v>
      </c>
      <c r="CL874" s="17">
        <v>0.31280542508037501</v>
      </c>
    </row>
    <row r="875" spans="2:90" x14ac:dyDescent="0.3">
      <c r="B875" t="s">
        <v>339</v>
      </c>
      <c r="C875" s="17">
        <v>0.263574462315319</v>
      </c>
      <c r="D875" s="17">
        <v>0.25078136478774599</v>
      </c>
      <c r="E875" s="17">
        <v>0.27509847373546598</v>
      </c>
      <c r="F875" s="17"/>
      <c r="G875" s="17">
        <v>0.32947788417680102</v>
      </c>
      <c r="H875" s="17">
        <v>0.34395300036226301</v>
      </c>
      <c r="I875" s="17">
        <v>0.355233196912217</v>
      </c>
      <c r="J875" s="17">
        <v>0.33147772167252099</v>
      </c>
      <c r="K875" s="17">
        <v>0.19850871227467401</v>
      </c>
      <c r="L875" s="17">
        <v>6.7599048614252796E-2</v>
      </c>
      <c r="M875" s="17"/>
      <c r="N875" s="17">
        <v>0.250238029926171</v>
      </c>
      <c r="O875" s="17">
        <v>0.304579559346637</v>
      </c>
      <c r="P875" s="17">
        <v>0.191636683925137</v>
      </c>
      <c r="Q875" s="17">
        <v>0.30132883531882199</v>
      </c>
      <c r="R875" s="17"/>
      <c r="S875" s="17">
        <v>0.28262864644651298</v>
      </c>
      <c r="T875" s="17">
        <v>0.28490468118067203</v>
      </c>
      <c r="U875" s="17">
        <v>0.226325338482642</v>
      </c>
      <c r="V875" s="17">
        <v>0.237073031161111</v>
      </c>
      <c r="W875" s="17">
        <v>0.23640320577829901</v>
      </c>
      <c r="X875" s="17">
        <v>0.27595247769738801</v>
      </c>
      <c r="Y875" s="17">
        <v>0.20027590841217899</v>
      </c>
      <c r="Z875" s="17">
        <v>0.30738930036802697</v>
      </c>
      <c r="AA875" s="17">
        <v>0.23929714259952201</v>
      </c>
      <c r="AB875" s="17">
        <v>0.259070074250352</v>
      </c>
      <c r="AC875" s="17">
        <v>0.33743421824339098</v>
      </c>
      <c r="AD875" s="17">
        <v>0.37687087098861699</v>
      </c>
      <c r="AE875" s="17"/>
      <c r="AF875" s="17">
        <v>0.20709764559006599</v>
      </c>
      <c r="AG875" s="17">
        <v>0.26531379158728802</v>
      </c>
      <c r="AH875" s="17">
        <v>0.33835246192107099</v>
      </c>
      <c r="AI875" s="17"/>
      <c r="AJ875" s="17">
        <v>0.20473146658523</v>
      </c>
      <c r="AK875" s="17">
        <v>0.28104020155908599</v>
      </c>
      <c r="AL875" s="17">
        <v>0.245978432594566</v>
      </c>
      <c r="AM875" s="17">
        <v>0.25413013037797</v>
      </c>
      <c r="AN875" s="17">
        <v>0.28489947099247098</v>
      </c>
      <c r="AO875" s="17"/>
      <c r="AP875" s="17">
        <v>0.28396762858046598</v>
      </c>
      <c r="AQ875" s="17">
        <v>0.23071778548819799</v>
      </c>
      <c r="AR875" s="17">
        <v>0.235626114550953</v>
      </c>
      <c r="AS875" s="17">
        <v>0.26469132106620902</v>
      </c>
      <c r="AT875" s="17">
        <v>0.31469309761583603</v>
      </c>
      <c r="AU875" s="17">
        <v>0.22815491289882101</v>
      </c>
      <c r="AV875" s="17"/>
      <c r="AW875" s="17">
        <v>0.24638312469142001</v>
      </c>
      <c r="AX875" s="17">
        <v>0.31553819598156702</v>
      </c>
      <c r="AY875" s="17">
        <v>0.28383327625752502</v>
      </c>
      <c r="AZ875" s="17">
        <v>0.29431382183051502</v>
      </c>
      <c r="BA875" s="17">
        <v>0.28977727669098102</v>
      </c>
      <c r="BB875" s="17">
        <v>0.27116682386756202</v>
      </c>
      <c r="BC875" s="17">
        <v>0.23208348527971701</v>
      </c>
      <c r="BD875" s="17">
        <v>0.198448550007676</v>
      </c>
      <c r="BE875" s="17">
        <v>0.28151817289445902</v>
      </c>
      <c r="BF875" s="17">
        <v>0.28659150910174802</v>
      </c>
      <c r="BG875" s="17">
        <v>0.29990308508410801</v>
      </c>
      <c r="BH875" s="17">
        <v>0.25853823309507001</v>
      </c>
      <c r="BI875" s="17">
        <v>0.29805579420391698</v>
      </c>
      <c r="BJ875" s="17">
        <v>0.31385891183741199</v>
      </c>
      <c r="BK875" s="17">
        <v>0.20353446816961601</v>
      </c>
      <c r="BL875" s="17">
        <v>0.20332253655688701</v>
      </c>
      <c r="BM875" s="17"/>
      <c r="BN875" s="17">
        <v>0.246340519435295</v>
      </c>
      <c r="BO875" s="17">
        <v>0.28677046651177601</v>
      </c>
      <c r="BP875" s="17"/>
      <c r="BQ875" s="17">
        <v>0.281942258773481</v>
      </c>
      <c r="BR875" s="17">
        <v>0.273937780580226</v>
      </c>
      <c r="BS875" s="17"/>
      <c r="BT875" s="17">
        <v>0.35574816401786602</v>
      </c>
      <c r="BU875" s="17"/>
      <c r="BV875" s="17">
        <v>0.25289258528955599</v>
      </c>
      <c r="BW875" s="17">
        <v>0.35295079612272501</v>
      </c>
      <c r="BX875" s="17">
        <v>0.238425621290247</v>
      </c>
      <c r="BY875" s="17"/>
      <c r="BZ875" s="17">
        <v>0.402003256595442</v>
      </c>
      <c r="CA875" s="17">
        <v>0.35706579299844499</v>
      </c>
      <c r="CB875" s="17">
        <v>0.31285314973265699</v>
      </c>
      <c r="CC875" s="17">
        <v>0.224412964913311</v>
      </c>
      <c r="CD875" s="17">
        <v>0.25465654656999398</v>
      </c>
      <c r="CE875" s="17">
        <v>0.211073362711961</v>
      </c>
      <c r="CF875" s="17">
        <v>0.17453902570007301</v>
      </c>
      <c r="CG875" s="17"/>
      <c r="CH875" s="17">
        <v>0.17065536804599299</v>
      </c>
      <c r="CI875" s="17">
        <v>0.175866974723349</v>
      </c>
      <c r="CJ875" s="17">
        <v>0.30408737730489499</v>
      </c>
      <c r="CK875" s="17">
        <v>0.40371993439153903</v>
      </c>
      <c r="CL875" s="17">
        <v>0.386008116888998</v>
      </c>
    </row>
    <row r="876" spans="2:90" x14ac:dyDescent="0.3">
      <c r="B876" t="s">
        <v>340</v>
      </c>
      <c r="C876" s="17">
        <v>0.21726422913897001</v>
      </c>
      <c r="D876" s="17">
        <v>0.245364346400651</v>
      </c>
      <c r="E876" s="17">
        <v>0.19152417255814599</v>
      </c>
      <c r="F876" s="17"/>
      <c r="G876" s="17">
        <v>0.11874918478652199</v>
      </c>
      <c r="H876" s="17">
        <v>0.115299986232781</v>
      </c>
      <c r="I876" s="17">
        <v>0.122349302491637</v>
      </c>
      <c r="J876" s="17">
        <v>0.17842983254702399</v>
      </c>
      <c r="K876" s="17">
        <v>0.26073539004943402</v>
      </c>
      <c r="L876" s="17">
        <v>0.44609736541321598</v>
      </c>
      <c r="M876" s="17"/>
      <c r="N876" s="17">
        <v>0.25055329405896898</v>
      </c>
      <c r="O876" s="17">
        <v>0.22267979817889899</v>
      </c>
      <c r="P876" s="17">
        <v>0.23668370339703601</v>
      </c>
      <c r="Q876" s="17">
        <v>0.157092944332172</v>
      </c>
      <c r="R876" s="17"/>
      <c r="S876" s="17">
        <v>0.14621879723479</v>
      </c>
      <c r="T876" s="17">
        <v>0.23855532904524299</v>
      </c>
      <c r="U876" s="17">
        <v>0.25975788934363703</v>
      </c>
      <c r="V876" s="17">
        <v>0.24740310289798101</v>
      </c>
      <c r="W876" s="17">
        <v>0.230936932816661</v>
      </c>
      <c r="X876" s="17">
        <v>0.27143960549674101</v>
      </c>
      <c r="Y876" s="17">
        <v>0.233639398897246</v>
      </c>
      <c r="Z876" s="17">
        <v>0.19533248379966001</v>
      </c>
      <c r="AA876" s="17">
        <v>0.19082214662879901</v>
      </c>
      <c r="AB876" s="17">
        <v>0.24272994091120001</v>
      </c>
      <c r="AC876" s="17">
        <v>0.18422859760886401</v>
      </c>
      <c r="AD876" s="17">
        <v>0.120829290651833</v>
      </c>
      <c r="AE876" s="17"/>
      <c r="AF876" s="17">
        <v>0.25864815909650202</v>
      </c>
      <c r="AG876" s="17">
        <v>0.22805675078960899</v>
      </c>
      <c r="AH876" s="17">
        <v>0.13875594985516099</v>
      </c>
      <c r="AI876" s="17"/>
      <c r="AJ876" s="17">
        <v>0.29208809247627399</v>
      </c>
      <c r="AK876" s="17">
        <v>0.18714121593887101</v>
      </c>
      <c r="AL876" s="17">
        <v>0.27240228220993601</v>
      </c>
      <c r="AM876" s="17">
        <v>0.22772849399376299</v>
      </c>
      <c r="AN876" s="17">
        <v>0.175874835263609</v>
      </c>
      <c r="AO876" s="17"/>
      <c r="AP876" s="17">
        <v>0.19926474379801201</v>
      </c>
      <c r="AQ876" s="17">
        <v>0.26936247133685598</v>
      </c>
      <c r="AR876" s="17">
        <v>0.20485809458038801</v>
      </c>
      <c r="AS876" s="17">
        <v>0.203706906153405</v>
      </c>
      <c r="AT876" s="17">
        <v>0.18334654146999099</v>
      </c>
      <c r="AU876" s="17">
        <v>0.28056094390095199</v>
      </c>
      <c r="AV876" s="17"/>
      <c r="AW876" s="17">
        <v>9.3003295058706401E-2</v>
      </c>
      <c r="AX876" s="17">
        <v>6.5511032743992295E-2</v>
      </c>
      <c r="AY876" s="17">
        <v>9.9965571676738904E-2</v>
      </c>
      <c r="AZ876" s="17">
        <v>0.18081445633006399</v>
      </c>
      <c r="BA876" s="17">
        <v>0.191153758380811</v>
      </c>
      <c r="BB876" s="17">
        <v>0.158819159684081</v>
      </c>
      <c r="BC876" s="17">
        <v>0.16010991443134001</v>
      </c>
      <c r="BD876" s="17">
        <v>0.28318652349919599</v>
      </c>
      <c r="BE876" s="17">
        <v>0.21394408425105599</v>
      </c>
      <c r="BF876" s="17">
        <v>0.25741803409936997</v>
      </c>
      <c r="BG876" s="17">
        <v>0.25483862114334199</v>
      </c>
      <c r="BH876" s="17">
        <v>0.28984180229569101</v>
      </c>
      <c r="BI876" s="17">
        <v>0.35870391584490602</v>
      </c>
      <c r="BJ876" s="17">
        <v>0.20572517003051499</v>
      </c>
      <c r="BK876" s="17">
        <v>0.356177368634577</v>
      </c>
      <c r="BL876" s="17">
        <v>0.31719355326356102</v>
      </c>
      <c r="BM876" s="17"/>
      <c r="BN876" s="17">
        <v>0.23179967896550499</v>
      </c>
      <c r="BO876" s="17">
        <v>0.19494305253990399</v>
      </c>
      <c r="BP876" s="17"/>
      <c r="BQ876" s="17">
        <v>0.20690331281288199</v>
      </c>
      <c r="BR876" s="17">
        <v>0.148681005995531</v>
      </c>
      <c r="BS876" s="17"/>
      <c r="BT876" s="17">
        <v>0.132890701790468</v>
      </c>
      <c r="BU876" s="17"/>
      <c r="BV876" s="17">
        <v>0.180147859598495</v>
      </c>
      <c r="BW876" s="17">
        <v>0.143540380742466</v>
      </c>
      <c r="BX876" s="17">
        <v>0.26546217024433</v>
      </c>
      <c r="BY876" s="17"/>
      <c r="BZ876" s="17">
        <v>9.8174293168975593E-3</v>
      </c>
      <c r="CA876" s="17">
        <v>6.6349193304780299E-2</v>
      </c>
      <c r="CB876" s="17">
        <v>0.122923896652674</v>
      </c>
      <c r="CC876" s="17">
        <v>0.14200059682684299</v>
      </c>
      <c r="CD876" s="17">
        <v>0.310323317596718</v>
      </c>
      <c r="CE876" s="17">
        <v>0.38150613056557903</v>
      </c>
      <c r="CF876" s="17">
        <v>0.37090929631754299</v>
      </c>
      <c r="CG876" s="17"/>
      <c r="CH876" s="17">
        <v>0.39622076938345802</v>
      </c>
      <c r="CI876" s="17">
        <v>0.36660208646585901</v>
      </c>
      <c r="CJ876" s="17">
        <v>0.121076449846983</v>
      </c>
      <c r="CK876" s="17">
        <v>2.8710585123667798E-2</v>
      </c>
      <c r="CL876" s="17">
        <v>1.2583106155650101E-2</v>
      </c>
    </row>
    <row r="877" spans="2:90" x14ac:dyDescent="0.3">
      <c r="B877" t="s">
        <v>341</v>
      </c>
      <c r="C877" s="17">
        <v>0.13060652891167299</v>
      </c>
      <c r="D877" s="17">
        <v>0.12600069198028199</v>
      </c>
      <c r="E877" s="17">
        <v>0.13511179097409901</v>
      </c>
      <c r="F877" s="17"/>
      <c r="G877" s="17">
        <v>0.14752634188064301</v>
      </c>
      <c r="H877" s="17">
        <v>0.109972529558856</v>
      </c>
      <c r="I877" s="17">
        <v>0.107531431603901</v>
      </c>
      <c r="J877" s="17">
        <v>0.104873774839711</v>
      </c>
      <c r="K877" s="17">
        <v>0.21408656742992399</v>
      </c>
      <c r="L877" s="17">
        <v>0.120008866277376</v>
      </c>
      <c r="M877" s="17"/>
      <c r="N877" s="17">
        <v>0.103598272763242</v>
      </c>
      <c r="O877" s="17">
        <v>0.12276931690455201</v>
      </c>
      <c r="P877" s="17">
        <v>0.161144651643229</v>
      </c>
      <c r="Q877" s="17">
        <v>0.142288972388419</v>
      </c>
      <c r="R877" s="17"/>
      <c r="S877" s="17">
        <v>0.17372876191886799</v>
      </c>
      <c r="T877" s="17">
        <v>0.12556472792743401</v>
      </c>
      <c r="U877" s="17">
        <v>0.16096535913299401</v>
      </c>
      <c r="V877" s="17">
        <v>0.163752963480813</v>
      </c>
      <c r="W877" s="17">
        <v>0.141578895334494</v>
      </c>
      <c r="X877" s="17">
        <v>0.113033637090886</v>
      </c>
      <c r="Y877" s="17">
        <v>0.16974947584861</v>
      </c>
      <c r="Z877" s="17">
        <v>0.102336876992496</v>
      </c>
      <c r="AA877" s="17">
        <v>0.12950486468952199</v>
      </c>
      <c r="AB877" s="17">
        <v>4.5373159829618599E-2</v>
      </c>
      <c r="AC877" s="17">
        <v>0.12482929360961401</v>
      </c>
      <c r="AD877" s="17">
        <v>0</v>
      </c>
      <c r="AE877" s="17"/>
      <c r="AF877" s="17">
        <v>0.149205220301103</v>
      </c>
      <c r="AG877" s="17">
        <v>0.112620521629578</v>
      </c>
      <c r="AH877" s="17">
        <v>0.12660856409571999</v>
      </c>
      <c r="AI877" s="17"/>
      <c r="AJ877" s="17">
        <v>0.11764194699728101</v>
      </c>
      <c r="AK877" s="17">
        <v>0.14520965745421899</v>
      </c>
      <c r="AL877" s="17">
        <v>9.8291421237553897E-2</v>
      </c>
      <c r="AM877" s="17">
        <v>0.163976873206296</v>
      </c>
      <c r="AN877" s="17">
        <v>9.1589733972409604E-2</v>
      </c>
      <c r="AO877" s="17"/>
      <c r="AP877" s="17">
        <v>0.13796148984870199</v>
      </c>
      <c r="AQ877" s="17">
        <v>9.4032914311844906E-2</v>
      </c>
      <c r="AR877" s="17">
        <v>0.146590686781916</v>
      </c>
      <c r="AS877" s="17">
        <v>0.16703675529412801</v>
      </c>
      <c r="AT877" s="17">
        <v>9.2507302131178498E-2</v>
      </c>
      <c r="AU877" s="17">
        <v>0.10622261353663601</v>
      </c>
      <c r="AV877" s="17"/>
      <c r="AW877" s="17">
        <v>9.6840996614921598E-2</v>
      </c>
      <c r="AX877" s="17">
        <v>0.17123956222419801</v>
      </c>
      <c r="AY877" s="17">
        <v>0.19122605437075199</v>
      </c>
      <c r="AZ877" s="17">
        <v>0.12710648230125199</v>
      </c>
      <c r="BA877" s="17">
        <v>0.15374989518578799</v>
      </c>
      <c r="BB877" s="17">
        <v>0.16881713180100599</v>
      </c>
      <c r="BC877" s="17">
        <v>0.13565724970738399</v>
      </c>
      <c r="BD877" s="17">
        <v>0.12971140337029999</v>
      </c>
      <c r="BE877" s="17">
        <v>0.12923974489527501</v>
      </c>
      <c r="BF877" s="17">
        <v>0.155324764037582</v>
      </c>
      <c r="BG877" s="17">
        <v>0.1048193714176</v>
      </c>
      <c r="BH877" s="17">
        <v>6.6280661569913399E-2</v>
      </c>
      <c r="BI877" s="17">
        <v>3.5892965017717701E-2</v>
      </c>
      <c r="BJ877" s="17">
        <v>0.12879328036327201</v>
      </c>
      <c r="BK877" s="17">
        <v>8.4816445085512199E-2</v>
      </c>
      <c r="BL877" s="17">
        <v>5.4263917968319399E-2</v>
      </c>
      <c r="BM877" s="17"/>
      <c r="BN877" s="17">
        <v>0.12947360541014499</v>
      </c>
      <c r="BO877" s="17">
        <v>0.132833723243694</v>
      </c>
      <c r="BP877" s="17"/>
      <c r="BQ877" s="17">
        <v>0.14345701038848299</v>
      </c>
      <c r="BR877" s="17">
        <v>0.162845425673805</v>
      </c>
      <c r="BS877" s="17"/>
      <c r="BT877" s="17">
        <v>0.153916188849236</v>
      </c>
      <c r="BU877" s="17"/>
      <c r="BV877" s="17">
        <v>0.14003232341781199</v>
      </c>
      <c r="BW877" s="17">
        <v>0.18090323383419299</v>
      </c>
      <c r="BX877" s="17">
        <v>0.109395994231026</v>
      </c>
      <c r="BY877" s="17"/>
      <c r="BZ877" s="17">
        <v>0.177975324128053</v>
      </c>
      <c r="CA877" s="17">
        <v>0.190526840731578</v>
      </c>
      <c r="CB877" s="17">
        <v>0.18308462062662501</v>
      </c>
      <c r="CC877" s="17">
        <v>0.14352371300196201</v>
      </c>
      <c r="CD877" s="17">
        <v>6.4667038201394106E-2</v>
      </c>
      <c r="CE877" s="17">
        <v>0.101585621409969</v>
      </c>
      <c r="CF877" s="17">
        <v>9.5942765928583404E-2</v>
      </c>
      <c r="CG877" s="17"/>
      <c r="CH877" s="17">
        <v>0.107207886349376</v>
      </c>
      <c r="CI877" s="17">
        <v>8.7481884160070703E-2</v>
      </c>
      <c r="CJ877" s="17">
        <v>0.13940842457122099</v>
      </c>
      <c r="CK877" s="17">
        <v>0.21290934686125901</v>
      </c>
      <c r="CL877" s="17">
        <v>0.18614927104614401</v>
      </c>
    </row>
    <row r="878" spans="2:90" x14ac:dyDescent="0.3">
      <c r="B878" t="s">
        <v>342</v>
      </c>
      <c r="C878" s="17">
        <v>0.11510196401801</v>
      </c>
      <c r="D878" s="17">
        <v>0.11484316274383</v>
      </c>
      <c r="E878" s="17">
        <v>0.113189283779735</v>
      </c>
      <c r="F878" s="17"/>
      <c r="G878" s="17">
        <v>0.24655087235862599</v>
      </c>
      <c r="H878" s="17">
        <v>0.14805370616612401</v>
      </c>
      <c r="I878" s="17">
        <v>0.134089140004266</v>
      </c>
      <c r="J878" s="17">
        <v>0.11210315916294</v>
      </c>
      <c r="K878" s="17">
        <v>5.1931975090425499E-2</v>
      </c>
      <c r="L878" s="17">
        <v>3.0118138021615198E-2</v>
      </c>
      <c r="M878" s="17"/>
      <c r="N878" s="17">
        <v>0.12009368400966799</v>
      </c>
      <c r="O878" s="17">
        <v>0.13194199834892101</v>
      </c>
      <c r="P878" s="17">
        <v>0.105238309376362</v>
      </c>
      <c r="Q878" s="17">
        <v>0.10207196995635</v>
      </c>
      <c r="R878" s="17"/>
      <c r="S878" s="17">
        <v>0.16879594890899299</v>
      </c>
      <c r="T878" s="17">
        <v>8.7769885516795404E-2</v>
      </c>
      <c r="U878" s="17">
        <v>8.4378754114056501E-2</v>
      </c>
      <c r="V878" s="17">
        <v>0.11021431489173</v>
      </c>
      <c r="W878" s="17">
        <v>0.11394908368912</v>
      </c>
      <c r="X878" s="17">
        <v>9.9371927293377099E-2</v>
      </c>
      <c r="Y878" s="17">
        <v>9.38155524784893E-2</v>
      </c>
      <c r="Z878" s="17">
        <v>0.140524487974309</v>
      </c>
      <c r="AA878" s="17">
        <v>0.108812428133389</v>
      </c>
      <c r="AB878" s="17">
        <v>0.13311646282602599</v>
      </c>
      <c r="AC878" s="17">
        <v>0.11003999905402501</v>
      </c>
      <c r="AD878" s="17">
        <v>0.12943139011167701</v>
      </c>
      <c r="AE878" s="17"/>
      <c r="AF878" s="17">
        <v>6.6071231990544099E-2</v>
      </c>
      <c r="AG878" s="17">
        <v>0.113947935832355</v>
      </c>
      <c r="AH878" s="17">
        <v>0.15212671678251199</v>
      </c>
      <c r="AI878" s="17"/>
      <c r="AJ878" s="17">
        <v>7.8032454735638995E-2</v>
      </c>
      <c r="AK878" s="17">
        <v>0.12056928542343499</v>
      </c>
      <c r="AL878" s="17">
        <v>0.106794418041235</v>
      </c>
      <c r="AM878" s="17">
        <v>8.6435063223141997E-2</v>
      </c>
      <c r="AN878" s="17">
        <v>0.14818805612951499</v>
      </c>
      <c r="AO878" s="17"/>
      <c r="AP878" s="17">
        <v>0.12783723238088801</v>
      </c>
      <c r="AQ878" s="17">
        <v>9.2515596935956304E-2</v>
      </c>
      <c r="AR878" s="17">
        <v>0.12505543250877801</v>
      </c>
      <c r="AS878" s="17">
        <v>9.1290276882460802E-2</v>
      </c>
      <c r="AT878" s="17">
        <v>0.153512235138963</v>
      </c>
      <c r="AU878" s="17">
        <v>0.12089162961253801</v>
      </c>
      <c r="AV878" s="17"/>
      <c r="AW878" s="17">
        <v>5.4275030558449101E-2</v>
      </c>
      <c r="AX878" s="17">
        <v>0.117179207151432</v>
      </c>
      <c r="AY878" s="17">
        <v>7.4364763593847402E-2</v>
      </c>
      <c r="AZ878" s="17">
        <v>0.115575488994296</v>
      </c>
      <c r="BA878" s="17">
        <v>0.128336390416177</v>
      </c>
      <c r="BB878" s="17">
        <v>0.13254020219902399</v>
      </c>
      <c r="BC878" s="17">
        <v>0.13338428579342801</v>
      </c>
      <c r="BD878" s="17">
        <v>4.9091219298453101E-2</v>
      </c>
      <c r="BE878" s="17">
        <v>8.0804765382870805E-2</v>
      </c>
      <c r="BF878" s="17">
        <v>8.6860725921597395E-2</v>
      </c>
      <c r="BG878" s="17">
        <v>0.10076862032336199</v>
      </c>
      <c r="BH878" s="17">
        <v>0.13617765793456699</v>
      </c>
      <c r="BI878" s="17">
        <v>0.13086636797982701</v>
      </c>
      <c r="BJ878" s="17">
        <v>0.129864196106417</v>
      </c>
      <c r="BK878" s="17">
        <v>0.20810500718836</v>
      </c>
      <c r="BL878" s="17">
        <v>0.14529418561200999</v>
      </c>
      <c r="BM878" s="17"/>
      <c r="BN878" s="17">
        <v>8.3954960847526197E-2</v>
      </c>
      <c r="BO878" s="17">
        <v>0.157457302531849</v>
      </c>
      <c r="BP878" s="17"/>
      <c r="BQ878" s="17">
        <v>0.11789337636547401</v>
      </c>
      <c r="BR878" s="17">
        <v>0.13784321580157299</v>
      </c>
      <c r="BS878" s="17"/>
      <c r="BT878" s="17">
        <v>0.120981092838054</v>
      </c>
      <c r="BU878" s="17"/>
      <c r="BV878" s="17">
        <v>8.9722331023114901E-2</v>
      </c>
      <c r="BW878" s="17">
        <v>0.17759284990142901</v>
      </c>
      <c r="BX878" s="17">
        <v>0.103212708921826</v>
      </c>
      <c r="BY878" s="17"/>
      <c r="BZ878" s="17">
        <v>0.18474493062069899</v>
      </c>
      <c r="CA878" s="17">
        <v>0.116921901846709</v>
      </c>
      <c r="CB878" s="17">
        <v>0.103141368903873</v>
      </c>
      <c r="CC878" s="17">
        <v>0.147171988227359</v>
      </c>
      <c r="CD878" s="17">
        <v>9.8832968223999895E-2</v>
      </c>
      <c r="CE878" s="17">
        <v>9.3013599458323895E-2</v>
      </c>
      <c r="CF878" s="17">
        <v>0.108450533380923</v>
      </c>
      <c r="CG878" s="17"/>
      <c r="CH878" s="17">
        <v>0.120084609431479</v>
      </c>
      <c r="CI878" s="17">
        <v>0.100676616268514</v>
      </c>
      <c r="CJ878" s="17">
        <v>9.5645127698962107E-2</v>
      </c>
      <c r="CK878" s="17">
        <v>0.17819989801109501</v>
      </c>
      <c r="CL878" s="17">
        <v>0.169416424071859</v>
      </c>
    </row>
    <row r="879" spans="2:90" x14ac:dyDescent="0.3">
      <c r="B879" t="s">
        <v>343</v>
      </c>
      <c r="C879" s="17">
        <v>0.106054976720188</v>
      </c>
      <c r="D879" s="17">
        <v>0.10170312031385299</v>
      </c>
      <c r="E879" s="17">
        <v>0.11004163685202099</v>
      </c>
      <c r="F879" s="17"/>
      <c r="G879" s="17">
        <v>0.142535427139483</v>
      </c>
      <c r="H879" s="17">
        <v>0.10594073337014499</v>
      </c>
      <c r="I879" s="17">
        <v>8.9536150283111404E-2</v>
      </c>
      <c r="J879" s="17">
        <v>7.1350247344236506E-2</v>
      </c>
      <c r="K879" s="17">
        <v>0.11729658669154699</v>
      </c>
      <c r="L879" s="17">
        <v>0.116068651224148</v>
      </c>
      <c r="M879" s="17"/>
      <c r="N879" s="17">
        <v>0.12414908786039899</v>
      </c>
      <c r="O879" s="17">
        <v>8.4743997686619804E-2</v>
      </c>
      <c r="P879" s="17">
        <v>0.109189780544575</v>
      </c>
      <c r="Q879" s="17">
        <v>0.104910061917979</v>
      </c>
      <c r="R879" s="17"/>
      <c r="S879" s="17">
        <v>8.3670267666203904E-2</v>
      </c>
      <c r="T879" s="17">
        <v>0.106416119965611</v>
      </c>
      <c r="U879" s="17">
        <v>9.0832590958262099E-2</v>
      </c>
      <c r="V879" s="17">
        <v>0.106655970728902</v>
      </c>
      <c r="W879" s="17">
        <v>9.5497538460456499E-2</v>
      </c>
      <c r="X879" s="17">
        <v>0.11287466312762499</v>
      </c>
      <c r="Y879" s="17">
        <v>0.1274468504997</v>
      </c>
      <c r="Z879" s="17">
        <v>0.109599390758518</v>
      </c>
      <c r="AA879" s="17">
        <v>0.114850029651045</v>
      </c>
      <c r="AB879" s="17">
        <v>7.5862809375597695E-2</v>
      </c>
      <c r="AC879" s="17">
        <v>0.13357143288828499</v>
      </c>
      <c r="AD879" s="17">
        <v>0.20283935330630501</v>
      </c>
      <c r="AE879" s="17"/>
      <c r="AF879" s="17">
        <v>9.06443363982391E-2</v>
      </c>
      <c r="AG879" s="17">
        <v>0.122869445263927</v>
      </c>
      <c r="AH879" s="17">
        <v>9.2832778917319794E-2</v>
      </c>
      <c r="AI879" s="17"/>
      <c r="AJ879" s="17">
        <v>0.10151743110505899</v>
      </c>
      <c r="AK879" s="17">
        <v>0.11525552695937299</v>
      </c>
      <c r="AL879" s="17">
        <v>0.119836279342486</v>
      </c>
      <c r="AM879" s="17">
        <v>6.5999395682921694E-2</v>
      </c>
      <c r="AN879" s="17">
        <v>5.7294986233322798E-2</v>
      </c>
      <c r="AO879" s="17"/>
      <c r="AP879" s="17">
        <v>0.11193159134830701</v>
      </c>
      <c r="AQ879" s="17">
        <v>0.105393775628411</v>
      </c>
      <c r="AR879" s="17">
        <v>8.7853013796370699E-2</v>
      </c>
      <c r="AS879" s="17">
        <v>8.19427152658571E-2</v>
      </c>
      <c r="AT879" s="17">
        <v>9.7318035491542998E-2</v>
      </c>
      <c r="AU879" s="17">
        <v>0.12163154045001399</v>
      </c>
      <c r="AV879" s="17"/>
      <c r="AW879" s="17">
        <v>9.8194709529024496E-2</v>
      </c>
      <c r="AX879" s="17">
        <v>7.7913969805115002E-2</v>
      </c>
      <c r="AY879" s="17">
        <v>0.105074274670061</v>
      </c>
      <c r="AZ879" s="17">
        <v>8.4792908754620505E-2</v>
      </c>
      <c r="BA879" s="17">
        <v>0.102983578273836</v>
      </c>
      <c r="BB879" s="17">
        <v>0.133758323081238</v>
      </c>
      <c r="BC879" s="17">
        <v>0.100584112241899</v>
      </c>
      <c r="BD879" s="17">
        <v>0.15043155740554601</v>
      </c>
      <c r="BE879" s="17">
        <v>9.5684419037831495E-2</v>
      </c>
      <c r="BF879" s="17">
        <v>9.36693321316132E-2</v>
      </c>
      <c r="BG879" s="17">
        <v>0.108681385118213</v>
      </c>
      <c r="BH879" s="17">
        <v>0.102112534156761</v>
      </c>
      <c r="BI879" s="17">
        <v>0.10140268941452101</v>
      </c>
      <c r="BJ879" s="17">
        <v>5.09843225724931E-2</v>
      </c>
      <c r="BK879" s="17">
        <v>0.117084869474936</v>
      </c>
      <c r="BL879" s="17">
        <v>0.11270617869216901</v>
      </c>
      <c r="BM879" s="17"/>
      <c r="BN879" s="17">
        <v>0.11693628073392701</v>
      </c>
      <c r="BO879" s="17">
        <v>9.1475512722564295E-2</v>
      </c>
      <c r="BP879" s="17"/>
      <c r="BQ879" s="17">
        <v>0.105473283986218</v>
      </c>
      <c r="BR879" s="17">
        <v>0.12531790645504601</v>
      </c>
      <c r="BS879" s="17"/>
      <c r="BT879" s="17">
        <v>0.12520781156060201</v>
      </c>
      <c r="BU879" s="17"/>
      <c r="BV879" s="17">
        <v>7.0573631938341305E-2</v>
      </c>
      <c r="BW879" s="17">
        <v>7.1149531772537994E-2</v>
      </c>
      <c r="BX879" s="17">
        <v>0.134274239260084</v>
      </c>
      <c r="BY879" s="17"/>
      <c r="BZ879" s="17">
        <v>8.7196095527973E-2</v>
      </c>
      <c r="CA879" s="17">
        <v>9.3947153687063897E-2</v>
      </c>
      <c r="CB879" s="17">
        <v>0.113980346047799</v>
      </c>
      <c r="CC879" s="17">
        <v>0.15177871918915001</v>
      </c>
      <c r="CD879" s="17">
        <v>9.5961625683408602E-2</v>
      </c>
      <c r="CE879" s="17">
        <v>6.9388288122111397E-2</v>
      </c>
      <c r="CF879" s="17">
        <v>0.13574637792114</v>
      </c>
      <c r="CG879" s="17"/>
      <c r="CH879" s="17">
        <v>7.8978840923809093E-2</v>
      </c>
      <c r="CI879" s="17">
        <v>0.118620603488095</v>
      </c>
      <c r="CJ879" s="17">
        <v>0.112494641907321</v>
      </c>
      <c r="CK879" s="17">
        <v>7.6348008202086398E-2</v>
      </c>
      <c r="CL879" s="17">
        <v>0.112426680541563</v>
      </c>
    </row>
    <row r="880" spans="2:90" x14ac:dyDescent="0.3">
      <c r="B880" t="s">
        <v>344</v>
      </c>
      <c r="C880" s="17">
        <v>6.8270376590505194E-2</v>
      </c>
      <c r="D880" s="17">
        <v>6.88171107007267E-2</v>
      </c>
      <c r="E880" s="17">
        <v>6.8277232397060406E-2</v>
      </c>
      <c r="F880" s="17"/>
      <c r="G880" s="17">
        <v>6.8207397245901899E-2</v>
      </c>
      <c r="H880" s="17">
        <v>0.11898656235213501</v>
      </c>
      <c r="I880" s="17">
        <v>7.6931138092799695E-2</v>
      </c>
      <c r="J880" s="17">
        <v>3.8610123053922599E-2</v>
      </c>
      <c r="K880" s="17">
        <v>7.1814318742544805E-2</v>
      </c>
      <c r="L880" s="17">
        <v>4.1480946632854503E-2</v>
      </c>
      <c r="M880" s="17"/>
      <c r="N880" s="17">
        <v>8.1169995827063093E-2</v>
      </c>
      <c r="O880" s="17">
        <v>5.1921778368845498E-2</v>
      </c>
      <c r="P880" s="17">
        <v>5.1864235199753E-2</v>
      </c>
      <c r="Q880" s="17">
        <v>8.64545401973454E-2</v>
      </c>
      <c r="R880" s="17"/>
      <c r="S880" s="17">
        <v>9.6989947839141999E-2</v>
      </c>
      <c r="T880" s="17">
        <v>3.9190172411374499E-2</v>
      </c>
      <c r="U880" s="17">
        <v>6.4707174719291105E-2</v>
      </c>
      <c r="V880" s="17">
        <v>0.106775685113664</v>
      </c>
      <c r="W880" s="17">
        <v>3.32553261039246E-2</v>
      </c>
      <c r="X880" s="17">
        <v>5.4426933135371003E-2</v>
      </c>
      <c r="Y880" s="17">
        <v>5.8295960936762502E-2</v>
      </c>
      <c r="Z880" s="17">
        <v>6.8363466496895398E-2</v>
      </c>
      <c r="AA880" s="17">
        <v>7.3501636155876293E-2</v>
      </c>
      <c r="AB880" s="17">
        <v>7.1539155353084E-2</v>
      </c>
      <c r="AC880" s="17">
        <v>4.1084095890576197E-2</v>
      </c>
      <c r="AD880" s="17">
        <v>0.120192279516422</v>
      </c>
      <c r="AE880" s="17"/>
      <c r="AF880" s="17">
        <v>5.7916732258917802E-2</v>
      </c>
      <c r="AG880" s="17">
        <v>7.6520747568313299E-2</v>
      </c>
      <c r="AH880" s="17">
        <v>8.0973953961934506E-2</v>
      </c>
      <c r="AI880" s="17"/>
      <c r="AJ880" s="17">
        <v>6.2575525504226098E-2</v>
      </c>
      <c r="AK880" s="17">
        <v>7.20472723630982E-2</v>
      </c>
      <c r="AL880" s="17">
        <v>5.7681336867105297E-2</v>
      </c>
      <c r="AM880" s="17">
        <v>8.1357716527033594E-2</v>
      </c>
      <c r="AN880" s="17">
        <v>8.6746738768000695E-2</v>
      </c>
      <c r="AO880" s="17"/>
      <c r="AP880" s="17">
        <v>8.6746181282391394E-2</v>
      </c>
      <c r="AQ880" s="17">
        <v>7.5238040533928602E-2</v>
      </c>
      <c r="AR880" s="17">
        <v>5.9660046395982901E-2</v>
      </c>
      <c r="AS880" s="17">
        <v>6.5310850956414701E-2</v>
      </c>
      <c r="AT880" s="17">
        <v>4.8071928800450199E-2</v>
      </c>
      <c r="AU880" s="17">
        <v>4.3093796432669897E-2</v>
      </c>
      <c r="AV880" s="17"/>
      <c r="AW880" s="17">
        <v>0.14096902667414399</v>
      </c>
      <c r="AX880" s="17">
        <v>0.16840803678855901</v>
      </c>
      <c r="AY880" s="17">
        <v>9.5412208467642798E-2</v>
      </c>
      <c r="AZ880" s="17">
        <v>9.0183518631377302E-2</v>
      </c>
      <c r="BA880" s="17">
        <v>3.7723342827442899E-2</v>
      </c>
      <c r="BB880" s="17">
        <v>6.2733380826528004E-2</v>
      </c>
      <c r="BC880" s="17">
        <v>8.3984234179182202E-2</v>
      </c>
      <c r="BD880" s="17">
        <v>5.3128030041815599E-2</v>
      </c>
      <c r="BE880" s="17">
        <v>3.5923076250086498E-2</v>
      </c>
      <c r="BF880" s="17">
        <v>8.8581010085607995E-2</v>
      </c>
      <c r="BG880" s="17">
        <v>2.0018949169167501E-2</v>
      </c>
      <c r="BH880" s="17">
        <v>5.0033661644025597E-2</v>
      </c>
      <c r="BI880" s="17">
        <v>8.8323024037335399E-2</v>
      </c>
      <c r="BJ880" s="17">
        <v>5.4985323783850203E-2</v>
      </c>
      <c r="BK880" s="17">
        <v>6.3835590128607803E-2</v>
      </c>
      <c r="BL880" s="17">
        <v>9.4895573112843301E-2</v>
      </c>
      <c r="BM880" s="17"/>
      <c r="BN880" s="17">
        <v>7.2261022970103297E-2</v>
      </c>
      <c r="BO880" s="17">
        <v>6.2514434548973E-2</v>
      </c>
      <c r="BP880" s="17"/>
      <c r="BQ880" s="17">
        <v>8.3617241804152004E-2</v>
      </c>
      <c r="BR880" s="17">
        <v>4.4609133528639801E-2</v>
      </c>
      <c r="BS880" s="17"/>
      <c r="BT880" s="17">
        <v>0.106938714586557</v>
      </c>
      <c r="BU880" s="17"/>
      <c r="BV880" s="17">
        <v>8.4083825499067705E-2</v>
      </c>
      <c r="BW880" s="17">
        <v>8.6889789040453497E-2</v>
      </c>
      <c r="BX880" s="17">
        <v>5.4409616155023002E-2</v>
      </c>
      <c r="BY880" s="17"/>
      <c r="BZ880" s="17">
        <v>6.17512808087506E-2</v>
      </c>
      <c r="CA880" s="17">
        <v>6.8341385227054796E-2</v>
      </c>
      <c r="CB880" s="17">
        <v>6.9968090591365606E-2</v>
      </c>
      <c r="CC880" s="17">
        <v>9.5270091977472798E-2</v>
      </c>
      <c r="CD880" s="17">
        <v>4.9616377688311203E-2</v>
      </c>
      <c r="CE880" s="17">
        <v>8.0600531346934096E-2</v>
      </c>
      <c r="CF880" s="17">
        <v>7.1792957541301897E-2</v>
      </c>
      <c r="CG880" s="17"/>
      <c r="CH880" s="17">
        <v>8.9481002352731306E-2</v>
      </c>
      <c r="CI880" s="17">
        <v>6.7038133497182101E-2</v>
      </c>
      <c r="CJ880" s="17">
        <v>6.1934103687853799E-2</v>
      </c>
      <c r="CK880" s="17">
        <v>6.8300384143429496E-2</v>
      </c>
      <c r="CL880" s="17">
        <v>8.5999650842935496E-2</v>
      </c>
    </row>
    <row r="881" spans="2:90" x14ac:dyDescent="0.3">
      <c r="B881" t="s">
        <v>345</v>
      </c>
      <c r="C881" s="17">
        <v>6.7064464590020301E-2</v>
      </c>
      <c r="D881" s="17">
        <v>7.61444718735306E-2</v>
      </c>
      <c r="E881" s="17">
        <v>5.67612182922103E-2</v>
      </c>
      <c r="F881" s="17"/>
      <c r="G881" s="17">
        <v>0.20120319613684801</v>
      </c>
      <c r="H881" s="17">
        <v>8.0167197164713697E-2</v>
      </c>
      <c r="I881" s="17">
        <v>8.4572907912904699E-2</v>
      </c>
      <c r="J881" s="17">
        <v>4.45130376482872E-2</v>
      </c>
      <c r="K881" s="17">
        <v>6.9076541617189204E-3</v>
      </c>
      <c r="L881" s="17">
        <v>1.15705094888427E-2</v>
      </c>
      <c r="M881" s="17"/>
      <c r="N881" s="17">
        <v>5.6702596703948602E-2</v>
      </c>
      <c r="O881" s="17">
        <v>6.2250571354997203E-2</v>
      </c>
      <c r="P881" s="17">
        <v>6.5260199331563296E-2</v>
      </c>
      <c r="Q881" s="17">
        <v>8.3630676134296297E-2</v>
      </c>
      <c r="R881" s="17"/>
      <c r="S881" s="17">
        <v>0.119039591716788</v>
      </c>
      <c r="T881" s="17">
        <v>4.1319338480166203E-2</v>
      </c>
      <c r="U881" s="17">
        <v>4.4912861840548601E-2</v>
      </c>
      <c r="V881" s="17">
        <v>5.3796043722629902E-2</v>
      </c>
      <c r="W881" s="17">
        <v>6.4516950166697798E-2</v>
      </c>
      <c r="X881" s="17">
        <v>0.105341221609032</v>
      </c>
      <c r="Y881" s="17">
        <v>2.3928402832993301E-2</v>
      </c>
      <c r="Z881" s="17">
        <v>0.114544283795161</v>
      </c>
      <c r="AA881" s="17">
        <v>6.9593830575935503E-2</v>
      </c>
      <c r="AB881" s="17">
        <v>6.1669995421192697E-2</v>
      </c>
      <c r="AC881" s="17">
        <v>1.80641377545772E-2</v>
      </c>
      <c r="AD881" s="17">
        <v>6.5892546875705699E-2</v>
      </c>
      <c r="AE881" s="17"/>
      <c r="AF881" s="17">
        <v>4.3611550156821999E-2</v>
      </c>
      <c r="AG881" s="17">
        <v>6.3882928495353694E-2</v>
      </c>
      <c r="AH881" s="17">
        <v>9.7023232279095206E-2</v>
      </c>
      <c r="AI881" s="17"/>
      <c r="AJ881" s="17">
        <v>3.4588902564718298E-2</v>
      </c>
      <c r="AK881" s="17">
        <v>8.2999604910636293E-2</v>
      </c>
      <c r="AL881" s="17">
        <v>3.1456428785280897E-2</v>
      </c>
      <c r="AM881" s="17">
        <v>7.7568422811468599E-2</v>
      </c>
      <c r="AN881" s="17">
        <v>0.141637799396446</v>
      </c>
      <c r="AO881" s="17"/>
      <c r="AP881" s="17">
        <v>0.101053244348976</v>
      </c>
      <c r="AQ881" s="17">
        <v>5.0137426835601302E-2</v>
      </c>
      <c r="AR881" s="17">
        <v>4.8223594866511801E-2</v>
      </c>
      <c r="AS881" s="17">
        <v>5.8960913082862103E-2</v>
      </c>
      <c r="AT881" s="17">
        <v>0.10454120535412301</v>
      </c>
      <c r="AU881" s="17">
        <v>2.6666318687989798E-2</v>
      </c>
      <c r="AV881" s="17"/>
      <c r="AW881" s="17">
        <v>5.19026093843259E-2</v>
      </c>
      <c r="AX881" s="17">
        <v>0.11951417105058899</v>
      </c>
      <c r="AY881" s="17">
        <v>6.4436231975157701E-2</v>
      </c>
      <c r="AZ881" s="17">
        <v>6.5289400031816006E-2</v>
      </c>
      <c r="BA881" s="17">
        <v>8.9309818767432395E-2</v>
      </c>
      <c r="BB881" s="17">
        <v>7.9050052894418493E-2</v>
      </c>
      <c r="BC881" s="17">
        <v>0.103737827038209</v>
      </c>
      <c r="BD881" s="17">
        <v>4.4440490096516398E-2</v>
      </c>
      <c r="BE881" s="17">
        <v>3.0214112139684099E-2</v>
      </c>
      <c r="BF881" s="17">
        <v>5.1472399492790297E-2</v>
      </c>
      <c r="BG881" s="17">
        <v>4.22647208731231E-2</v>
      </c>
      <c r="BH881" s="17">
        <v>7.0488911831992906E-2</v>
      </c>
      <c r="BI881" s="17">
        <v>5.6268397104808403E-2</v>
      </c>
      <c r="BJ881" s="17">
        <v>3.6269227364708397E-2</v>
      </c>
      <c r="BK881" s="17">
        <v>0</v>
      </c>
      <c r="BL881" s="17">
        <v>8.8728418070180698E-2</v>
      </c>
      <c r="BM881" s="17"/>
      <c r="BN881" s="17">
        <v>5.2913878546732303E-2</v>
      </c>
      <c r="BO881" s="17">
        <v>8.7588274729749505E-2</v>
      </c>
      <c r="BP881" s="17"/>
      <c r="BQ881" s="17">
        <v>9.5747141120625295E-2</v>
      </c>
      <c r="BR881" s="17">
        <v>7.9679374864789806E-2</v>
      </c>
      <c r="BS881" s="17"/>
      <c r="BT881" s="17">
        <v>9.7764670828918404E-2</v>
      </c>
      <c r="BU881" s="17"/>
      <c r="BV881" s="17">
        <v>8.9746921823269196E-2</v>
      </c>
      <c r="BW881" s="17">
        <v>8.8930284213195099E-2</v>
      </c>
      <c r="BX881" s="17">
        <v>4.3305244860986698E-2</v>
      </c>
      <c r="BY881" s="17"/>
      <c r="BZ881" s="17">
        <v>9.2372300082646602E-2</v>
      </c>
      <c r="CA881" s="17">
        <v>6.9643583121911504E-2</v>
      </c>
      <c r="CB881" s="17">
        <v>6.6718529858051698E-2</v>
      </c>
      <c r="CC881" s="17">
        <v>9.7779624070874802E-2</v>
      </c>
      <c r="CD881" s="17">
        <v>4.5454539992543903E-2</v>
      </c>
      <c r="CE881" s="17">
        <v>5.65015604910694E-2</v>
      </c>
      <c r="CF881" s="17">
        <v>6.0254277208999202E-2</v>
      </c>
      <c r="CG881" s="17"/>
      <c r="CH881" s="17">
        <v>0.114262360058377</v>
      </c>
      <c r="CI881" s="17">
        <v>4.6022137166313898E-2</v>
      </c>
      <c r="CJ881" s="17">
        <v>6.6240946492055405E-2</v>
      </c>
      <c r="CK881" s="17">
        <v>8.8246442779555304E-2</v>
      </c>
      <c r="CL881" s="17">
        <v>7.1908710154220706E-2</v>
      </c>
    </row>
    <row r="882" spans="2:90" x14ac:dyDescent="0.3">
      <c r="B882" t="s">
        <v>346</v>
      </c>
      <c r="C882" s="17">
        <v>6.5442166841653895E-2</v>
      </c>
      <c r="D882" s="17">
        <v>6.5345516220871105E-2</v>
      </c>
      <c r="E882" s="17">
        <v>6.4158043777591295E-2</v>
      </c>
      <c r="F882" s="17"/>
      <c r="G882" s="17">
        <v>0.118115929207271</v>
      </c>
      <c r="H882" s="17">
        <v>0.114998157971183</v>
      </c>
      <c r="I882" s="17">
        <v>6.3780052825977096E-2</v>
      </c>
      <c r="J882" s="17">
        <v>6.3411910223497903E-2</v>
      </c>
      <c r="K882" s="17">
        <v>2.7815982862228101E-2</v>
      </c>
      <c r="L882" s="17">
        <v>1.8211102424727801E-2</v>
      </c>
      <c r="M882" s="17"/>
      <c r="N882" s="17">
        <v>8.8443219444138702E-2</v>
      </c>
      <c r="O882" s="17">
        <v>6.5631339795932303E-2</v>
      </c>
      <c r="P882" s="17">
        <v>4.8705933380634302E-2</v>
      </c>
      <c r="Q882" s="17">
        <v>5.5832977723748199E-2</v>
      </c>
      <c r="R882" s="17"/>
      <c r="S882" s="17">
        <v>8.2810500201066894E-2</v>
      </c>
      <c r="T882" s="17">
        <v>7.1210134815848203E-2</v>
      </c>
      <c r="U882" s="17">
        <v>5.4487932172269E-2</v>
      </c>
      <c r="V882" s="17">
        <v>9.34274952136986E-2</v>
      </c>
      <c r="W882" s="17">
        <v>6.0094486128388899E-2</v>
      </c>
      <c r="X882" s="17">
        <v>5.2832788353129503E-2</v>
      </c>
      <c r="Y882" s="17">
        <v>5.0113402007686499E-2</v>
      </c>
      <c r="Z882" s="17">
        <v>7.9172565945649406E-2</v>
      </c>
      <c r="AA882" s="17">
        <v>6.4875711934907695E-2</v>
      </c>
      <c r="AB882" s="17">
        <v>3.3781628160939201E-2</v>
      </c>
      <c r="AC882" s="17">
        <v>6.9054921373711206E-2</v>
      </c>
      <c r="AD882" s="17">
        <v>6.8194595353987003E-2</v>
      </c>
      <c r="AE882" s="17"/>
      <c r="AF882" s="17">
        <v>4.6306164435363999E-2</v>
      </c>
      <c r="AG882" s="17">
        <v>6.9008346082746502E-2</v>
      </c>
      <c r="AH882" s="17">
        <v>7.2433394817352198E-2</v>
      </c>
      <c r="AI882" s="17"/>
      <c r="AJ882" s="17">
        <v>4.7354011874515801E-2</v>
      </c>
      <c r="AK882" s="17">
        <v>8.3879162081177294E-2</v>
      </c>
      <c r="AL882" s="17">
        <v>5.5732709099723499E-2</v>
      </c>
      <c r="AM882" s="17">
        <v>4.6585230016743799E-2</v>
      </c>
      <c r="AN882" s="17">
        <v>9.5934287126946294E-2</v>
      </c>
      <c r="AO882" s="17"/>
      <c r="AP882" s="17">
        <v>8.5682100541658202E-2</v>
      </c>
      <c r="AQ882" s="17">
        <v>5.70253983965524E-2</v>
      </c>
      <c r="AR882" s="17">
        <v>7.1085020653843298E-2</v>
      </c>
      <c r="AS882" s="17">
        <v>4.94882992664267E-2</v>
      </c>
      <c r="AT882" s="17">
        <v>0.13190566907491799</v>
      </c>
      <c r="AU882" s="17">
        <v>2.8729462027691E-2</v>
      </c>
      <c r="AV882" s="17"/>
      <c r="AW882" s="17">
        <v>0.16304035355086799</v>
      </c>
      <c r="AX882" s="17">
        <v>0.14076919215737699</v>
      </c>
      <c r="AY882" s="17">
        <v>7.41574378847486E-2</v>
      </c>
      <c r="AZ882" s="17">
        <v>3.9918284080604098E-2</v>
      </c>
      <c r="BA882" s="17">
        <v>3.3996685446239003E-2</v>
      </c>
      <c r="BB882" s="17">
        <v>5.51826826757374E-2</v>
      </c>
      <c r="BC882" s="17">
        <v>7.9519515752388303E-2</v>
      </c>
      <c r="BD882" s="17">
        <v>3.1665697856253901E-2</v>
      </c>
      <c r="BE882" s="17">
        <v>3.4472118633522002E-2</v>
      </c>
      <c r="BF882" s="17">
        <v>7.0269242396626894E-2</v>
      </c>
      <c r="BG882" s="17">
        <v>6.0584711799421202E-2</v>
      </c>
      <c r="BH882" s="17">
        <v>4.46885198104022E-2</v>
      </c>
      <c r="BI882" s="17">
        <v>0.154547315091076</v>
      </c>
      <c r="BJ882" s="17">
        <v>0.111724097077134</v>
      </c>
      <c r="BK882" s="17">
        <v>4.3705472825660403E-2</v>
      </c>
      <c r="BL882" s="17">
        <v>8.08747550801623E-2</v>
      </c>
      <c r="BM882" s="17"/>
      <c r="BN882" s="17">
        <v>5.8539187440425897E-2</v>
      </c>
      <c r="BO882" s="17">
        <v>7.5928860631758105E-2</v>
      </c>
      <c r="BP882" s="17"/>
      <c r="BQ882" s="17">
        <v>9.3465728455314007E-2</v>
      </c>
      <c r="BR882" s="17">
        <v>8.2285353323813801E-2</v>
      </c>
      <c r="BS882" s="17"/>
      <c r="BT882" s="17">
        <v>9.04420348357447E-2</v>
      </c>
      <c r="BU882" s="17"/>
      <c r="BV882" s="17">
        <v>5.9843523136228302E-2</v>
      </c>
      <c r="BW882" s="17">
        <v>7.4066717146993005E-2</v>
      </c>
      <c r="BX882" s="17">
        <v>6.4585576819493007E-2</v>
      </c>
      <c r="BY882" s="17"/>
      <c r="BZ882" s="17">
        <v>7.2074384218964296E-2</v>
      </c>
      <c r="CA882" s="17">
        <v>7.0675011696614498E-2</v>
      </c>
      <c r="CB882" s="17">
        <v>6.4716053705487997E-2</v>
      </c>
      <c r="CC882" s="17">
        <v>8.3155462779573697E-2</v>
      </c>
      <c r="CD882" s="17">
        <v>5.3660978827185901E-2</v>
      </c>
      <c r="CE882" s="17">
        <v>5.75985562836955E-2</v>
      </c>
      <c r="CF882" s="17">
        <v>8.3209729865699994E-2</v>
      </c>
      <c r="CG882" s="17"/>
      <c r="CH882" s="17">
        <v>8.9767584689014496E-2</v>
      </c>
      <c r="CI882" s="17">
        <v>6.5219267972849798E-2</v>
      </c>
      <c r="CJ882" s="17">
        <v>6.0728496457760801E-2</v>
      </c>
      <c r="CK882" s="17">
        <v>6.5779387514378798E-2</v>
      </c>
      <c r="CL882" s="17">
        <v>4.9985775488537297E-2</v>
      </c>
    </row>
    <row r="883" spans="2:90" x14ac:dyDescent="0.3">
      <c r="B883" t="s">
        <v>347</v>
      </c>
      <c r="C883" s="17">
        <v>5.30583980475509E-2</v>
      </c>
      <c r="D883" s="17">
        <v>7.1976103252957599E-2</v>
      </c>
      <c r="E883" s="17">
        <v>3.4990673026996703E-2</v>
      </c>
      <c r="F883" s="17"/>
      <c r="G883" s="17">
        <v>0.128747861053084</v>
      </c>
      <c r="H883" s="17">
        <v>6.5416916564993002E-2</v>
      </c>
      <c r="I883" s="17">
        <v>7.7517596250866502E-2</v>
      </c>
      <c r="J883" s="17">
        <v>2.4072422058944901E-2</v>
      </c>
      <c r="K883" s="17">
        <v>2.0145112679692299E-2</v>
      </c>
      <c r="L883" s="17">
        <v>1.8256556407322901E-2</v>
      </c>
      <c r="M883" s="17"/>
      <c r="N883" s="17">
        <v>6.7003266520081095E-2</v>
      </c>
      <c r="O883" s="17">
        <v>5.1625794345254702E-2</v>
      </c>
      <c r="P883" s="17">
        <v>4.9952150175183903E-2</v>
      </c>
      <c r="Q883" s="17">
        <v>4.2776954585305497E-2</v>
      </c>
      <c r="R883" s="17"/>
      <c r="S883" s="17">
        <v>8.8275497423614499E-2</v>
      </c>
      <c r="T883" s="17">
        <v>3.2270111500196298E-2</v>
      </c>
      <c r="U883" s="17">
        <v>2.24550436658927E-2</v>
      </c>
      <c r="V883" s="17">
        <v>2.5577317773069201E-2</v>
      </c>
      <c r="W883" s="17">
        <v>4.1555895931083803E-2</v>
      </c>
      <c r="X883" s="17">
        <v>6.5517619555724396E-2</v>
      </c>
      <c r="Y883" s="17">
        <v>4.0636347472544403E-2</v>
      </c>
      <c r="Z883" s="17">
        <v>4.25318153601097E-2</v>
      </c>
      <c r="AA883" s="17">
        <v>6.5369247107222597E-2</v>
      </c>
      <c r="AB883" s="17">
        <v>5.74390578867039E-2</v>
      </c>
      <c r="AC883" s="17">
        <v>7.3554148859545296E-2</v>
      </c>
      <c r="AD883" s="17">
        <v>8.6585503322143306E-2</v>
      </c>
      <c r="AE883" s="17"/>
      <c r="AF883" s="17">
        <v>3.9057746033176001E-2</v>
      </c>
      <c r="AG883" s="17">
        <v>5.0772630099558E-2</v>
      </c>
      <c r="AH883" s="17">
        <v>6.2040788585610698E-2</v>
      </c>
      <c r="AI883" s="17"/>
      <c r="AJ883" s="17">
        <v>4.4595548866709397E-2</v>
      </c>
      <c r="AK883" s="17">
        <v>5.8000215291502302E-2</v>
      </c>
      <c r="AL883" s="17">
        <v>4.3842520443225598E-2</v>
      </c>
      <c r="AM883" s="17">
        <v>5.9200581340070703E-2</v>
      </c>
      <c r="AN883" s="17">
        <v>7.3186552067642505E-2</v>
      </c>
      <c r="AO883" s="17"/>
      <c r="AP883" s="17">
        <v>8.0317200948832101E-2</v>
      </c>
      <c r="AQ883" s="17">
        <v>4.4826509844021603E-2</v>
      </c>
      <c r="AR883" s="17">
        <v>3.7068652050875998E-2</v>
      </c>
      <c r="AS883" s="17">
        <v>4.6359466334317402E-2</v>
      </c>
      <c r="AT883" s="17">
        <v>5.0333363669266301E-2</v>
      </c>
      <c r="AU883" s="17">
        <v>3.8468324203253801E-2</v>
      </c>
      <c r="AV883" s="17"/>
      <c r="AW883" s="17">
        <v>9.8896650678937298E-2</v>
      </c>
      <c r="AX883" s="17">
        <v>7.7845431419042904E-2</v>
      </c>
      <c r="AY883" s="17">
        <v>4.8866278159534302E-2</v>
      </c>
      <c r="AZ883" s="17">
        <v>4.0147063105897503E-2</v>
      </c>
      <c r="BA883" s="17">
        <v>7.5640911620022094E-2</v>
      </c>
      <c r="BB883" s="17">
        <v>5.5825037137754198E-2</v>
      </c>
      <c r="BC883" s="17">
        <v>1.86023475289517E-2</v>
      </c>
      <c r="BD883" s="17">
        <v>2.5301595470812802E-2</v>
      </c>
      <c r="BE883" s="17">
        <v>6.49995581390614E-2</v>
      </c>
      <c r="BF883" s="17">
        <v>0</v>
      </c>
      <c r="BG883" s="17">
        <v>7.3650549510289903E-2</v>
      </c>
      <c r="BH883" s="17">
        <v>2.82689751270618E-2</v>
      </c>
      <c r="BI883" s="17">
        <v>8.95903923970791E-3</v>
      </c>
      <c r="BJ883" s="17">
        <v>6.8075940533272303E-2</v>
      </c>
      <c r="BK883" s="17">
        <v>5.9353194028294802E-2</v>
      </c>
      <c r="BL883" s="17">
        <v>0.15265221278236701</v>
      </c>
      <c r="BM883" s="17"/>
      <c r="BN883" s="17">
        <v>4.9110830091235402E-2</v>
      </c>
      <c r="BO883" s="17">
        <v>5.9282146046607101E-2</v>
      </c>
      <c r="BP883" s="17"/>
      <c r="BQ883" s="17">
        <v>7.1584148300705502E-2</v>
      </c>
      <c r="BR883" s="17">
        <v>3.72305830176589E-2</v>
      </c>
      <c r="BS883" s="17"/>
      <c r="BT883" s="17">
        <v>6.9242507855734894E-2</v>
      </c>
      <c r="BU883" s="17"/>
      <c r="BV883" s="17">
        <v>4.5190603335910899E-2</v>
      </c>
      <c r="BW883" s="17">
        <v>5.7251762070431297E-2</v>
      </c>
      <c r="BX883" s="17">
        <v>5.2107968366041403E-2</v>
      </c>
      <c r="BY883" s="17"/>
      <c r="BZ883" s="17">
        <v>5.7962416562038099E-2</v>
      </c>
      <c r="CA883" s="17">
        <v>4.7300639460117103E-2</v>
      </c>
      <c r="CB883" s="17">
        <v>3.20263907474806E-2</v>
      </c>
      <c r="CC883" s="17">
        <v>7.5458366792954895E-2</v>
      </c>
      <c r="CD883" s="17">
        <v>5.8646390710197303E-2</v>
      </c>
      <c r="CE883" s="17">
        <v>6.8955421544815806E-2</v>
      </c>
      <c r="CF883" s="17">
        <v>5.4282166200208197E-2</v>
      </c>
      <c r="CG883" s="17"/>
      <c r="CH883" s="17">
        <v>0.109681375104227</v>
      </c>
      <c r="CI883" s="17">
        <v>3.6433272629401797E-2</v>
      </c>
      <c r="CJ883" s="17">
        <v>6.1648589819263203E-2</v>
      </c>
      <c r="CK883" s="17">
        <v>3.38492470543897E-2</v>
      </c>
      <c r="CL883" s="17">
        <v>6.5071441022086396E-2</v>
      </c>
    </row>
    <row r="884" spans="2:90" x14ac:dyDescent="0.3">
      <c r="B884" t="s">
        <v>348</v>
      </c>
      <c r="C884" s="17">
        <v>4.5985338711654999E-2</v>
      </c>
      <c r="D884" s="17">
        <v>5.1284184080622998E-2</v>
      </c>
      <c r="E884" s="17">
        <v>4.1171290638799402E-2</v>
      </c>
      <c r="F884" s="17"/>
      <c r="G884" s="17">
        <v>0.10307456878867401</v>
      </c>
      <c r="H884" s="17">
        <v>8.6922858123546498E-2</v>
      </c>
      <c r="I884" s="17">
        <v>6.0666743760113197E-2</v>
      </c>
      <c r="J884" s="17">
        <v>2.9841979633687201E-2</v>
      </c>
      <c r="K884" s="17">
        <v>9.7520935190336094E-3</v>
      </c>
      <c r="L884" s="17">
        <v>0</v>
      </c>
      <c r="M884" s="17"/>
      <c r="N884" s="17">
        <v>5.5745011264875001E-2</v>
      </c>
      <c r="O884" s="17">
        <v>3.31683467629676E-2</v>
      </c>
      <c r="P884" s="17">
        <v>4.6053093311857397E-2</v>
      </c>
      <c r="Q884" s="17">
        <v>4.7309577392754501E-2</v>
      </c>
      <c r="R884" s="17"/>
      <c r="S884" s="17">
        <v>7.3582425364603798E-2</v>
      </c>
      <c r="T884" s="17">
        <v>2.9284917083213801E-2</v>
      </c>
      <c r="U884" s="17">
        <v>4.51456036994108E-2</v>
      </c>
      <c r="V884" s="17">
        <v>5.3986582863646403E-2</v>
      </c>
      <c r="W884" s="17">
        <v>5.1849475895972497E-2</v>
      </c>
      <c r="X884" s="17">
        <v>4.2183730818702497E-2</v>
      </c>
      <c r="Y884" s="17">
        <v>3.8588159599577898E-2</v>
      </c>
      <c r="Z884" s="17">
        <v>3.4931600451002097E-2</v>
      </c>
      <c r="AA884" s="17">
        <v>4.4516136997712202E-2</v>
      </c>
      <c r="AB884" s="17">
        <v>4.09007213794257E-2</v>
      </c>
      <c r="AC884" s="17">
        <v>1.6740455419030801E-2</v>
      </c>
      <c r="AD884" s="17">
        <v>6.9212138960432698E-2</v>
      </c>
      <c r="AE884" s="17"/>
      <c r="AF884" s="17">
        <v>2.5363385935325999E-2</v>
      </c>
      <c r="AG884" s="17">
        <v>4.3595416556852298E-2</v>
      </c>
      <c r="AH884" s="17">
        <v>8.5244332225557704E-2</v>
      </c>
      <c r="AI884" s="17"/>
      <c r="AJ884" s="17">
        <v>4.0620196208913599E-2</v>
      </c>
      <c r="AK884" s="17">
        <v>5.5530608355093998E-2</v>
      </c>
      <c r="AL884" s="17">
        <v>1.7763193699433199E-2</v>
      </c>
      <c r="AM884" s="17">
        <v>3.1160577388226599E-2</v>
      </c>
      <c r="AN884" s="17">
        <v>4.0364219229324101E-2</v>
      </c>
      <c r="AO884" s="17"/>
      <c r="AP884" s="17">
        <v>5.5049542409989598E-2</v>
      </c>
      <c r="AQ884" s="17">
        <v>5.5961875675661701E-2</v>
      </c>
      <c r="AR884" s="17">
        <v>3.5606450757694801E-2</v>
      </c>
      <c r="AS884" s="17">
        <v>4.2140130105526703E-2</v>
      </c>
      <c r="AT884" s="17">
        <v>4.5785737670482399E-2</v>
      </c>
      <c r="AU884" s="17">
        <v>1.59952358403695E-2</v>
      </c>
      <c r="AV884" s="17"/>
      <c r="AW884" s="17">
        <v>0.10013616947179101</v>
      </c>
      <c r="AX884" s="17">
        <v>8.8157716934727098E-2</v>
      </c>
      <c r="AY884" s="17">
        <v>5.8149464024585498E-2</v>
      </c>
      <c r="AZ884" s="17">
        <v>4.8948046584733201E-2</v>
      </c>
      <c r="BA884" s="17">
        <v>4.40975228742881E-2</v>
      </c>
      <c r="BB884" s="17">
        <v>3.5492662491380597E-2</v>
      </c>
      <c r="BC884" s="17">
        <v>4.7277796518306603E-2</v>
      </c>
      <c r="BD884" s="17">
        <v>3.79549097135723E-2</v>
      </c>
      <c r="BE884" s="17">
        <v>3.3716715092170897E-2</v>
      </c>
      <c r="BF884" s="17">
        <v>5.06587470959085E-2</v>
      </c>
      <c r="BG884" s="17">
        <v>4.0913380201744898E-2</v>
      </c>
      <c r="BH884" s="17">
        <v>5.7906677948662097E-2</v>
      </c>
      <c r="BI884" s="17">
        <v>5.3806616043060397E-2</v>
      </c>
      <c r="BJ884" s="17">
        <v>6.6206007559633004E-2</v>
      </c>
      <c r="BK884" s="17">
        <v>0</v>
      </c>
      <c r="BL884" s="17">
        <v>5.9303070296059197E-2</v>
      </c>
      <c r="BM884" s="17"/>
      <c r="BN884" s="17">
        <v>4.6383112947463202E-2</v>
      </c>
      <c r="BO884" s="17">
        <v>4.6102790377070102E-2</v>
      </c>
      <c r="BP884" s="17"/>
      <c r="BQ884" s="17">
        <v>5.9524790200341897E-2</v>
      </c>
      <c r="BR884" s="17">
        <v>5.4995705199776E-2</v>
      </c>
      <c r="BS884" s="17"/>
      <c r="BT884" s="17">
        <v>9.3188584471715102E-2</v>
      </c>
      <c r="BU884" s="17"/>
      <c r="BV884" s="17">
        <v>4.1207601714024301E-2</v>
      </c>
      <c r="BW884" s="17">
        <v>6.7469481839246698E-2</v>
      </c>
      <c r="BX884" s="17">
        <v>4.0669440981848999E-2</v>
      </c>
      <c r="BY884" s="17"/>
      <c r="BZ884" s="17">
        <v>6.4503002152050404E-2</v>
      </c>
      <c r="CA884" s="17">
        <v>4.4758171765545099E-2</v>
      </c>
      <c r="CB884" s="17">
        <v>4.8377651388192597E-2</v>
      </c>
      <c r="CC884" s="17">
        <v>4.2953365132699199E-2</v>
      </c>
      <c r="CD884" s="17">
        <v>4.20338272701073E-2</v>
      </c>
      <c r="CE884" s="17">
        <v>3.5712780004524901E-2</v>
      </c>
      <c r="CF884" s="17">
        <v>6.4375818219395003E-2</v>
      </c>
      <c r="CG884" s="17"/>
      <c r="CH884" s="17">
        <v>5.9309504550792098E-2</v>
      </c>
      <c r="CI884" s="17">
        <v>3.3925992819468002E-2</v>
      </c>
      <c r="CJ884" s="17">
        <v>5.6743220502700399E-2</v>
      </c>
      <c r="CK884" s="17">
        <v>3.8974620369928097E-2</v>
      </c>
      <c r="CL884" s="17">
        <v>5.3920702126894197E-2</v>
      </c>
    </row>
    <row r="885" spans="2:90" x14ac:dyDescent="0.3">
      <c r="B885" t="s">
        <v>349</v>
      </c>
      <c r="C885" s="17">
        <v>3.3749311886309002E-2</v>
      </c>
      <c r="D885" s="17">
        <v>3.7018417122655002E-2</v>
      </c>
      <c r="E885" s="17">
        <v>3.082193865028E-2</v>
      </c>
      <c r="F885" s="17"/>
      <c r="G885" s="17">
        <v>2.72295300983697E-2</v>
      </c>
      <c r="H885" s="17">
        <v>0.10347639320512</v>
      </c>
      <c r="I885" s="17">
        <v>6.2553067054197595E-2</v>
      </c>
      <c r="J885" s="17">
        <v>6.1727984986510902E-3</v>
      </c>
      <c r="K885" s="17">
        <v>0</v>
      </c>
      <c r="L885" s="17">
        <v>2.54723263383265E-3</v>
      </c>
      <c r="M885" s="17"/>
      <c r="N885" s="17">
        <v>6.7757972858707397E-2</v>
      </c>
      <c r="O885" s="17">
        <v>2.55376212800805E-2</v>
      </c>
      <c r="P885" s="17">
        <v>2.6530690257342601E-2</v>
      </c>
      <c r="Q885" s="17">
        <v>1.2301590359682301E-2</v>
      </c>
      <c r="R885" s="17"/>
      <c r="S885" s="17">
        <v>7.4822697024838597E-2</v>
      </c>
      <c r="T885" s="17">
        <v>3.3108882465942797E-2</v>
      </c>
      <c r="U885" s="17">
        <v>1.79750589962414E-2</v>
      </c>
      <c r="V885" s="17">
        <v>2.5949915138279E-2</v>
      </c>
      <c r="W885" s="17">
        <v>3.5211694884781999E-2</v>
      </c>
      <c r="X885" s="17">
        <v>1.71306713808928E-2</v>
      </c>
      <c r="Y885" s="17">
        <v>5.8416411296398404E-3</v>
      </c>
      <c r="Z885" s="17">
        <v>1.09061177035249E-2</v>
      </c>
      <c r="AA885" s="17">
        <v>4.0911377078620997E-2</v>
      </c>
      <c r="AB885" s="17">
        <v>4.7152896528358301E-2</v>
      </c>
      <c r="AC885" s="17">
        <v>1.8870556316070101E-2</v>
      </c>
      <c r="AD885" s="17">
        <v>1.9167729891138699E-2</v>
      </c>
      <c r="AE885" s="17"/>
      <c r="AF885" s="17">
        <v>2.52064750634922E-2</v>
      </c>
      <c r="AG885" s="17">
        <v>4.1183618759538201E-2</v>
      </c>
      <c r="AH885" s="17">
        <v>4.0388048875400498E-2</v>
      </c>
      <c r="AI885" s="17"/>
      <c r="AJ885" s="17">
        <v>4.37707437830121E-2</v>
      </c>
      <c r="AK885" s="17">
        <v>4.6084817920344703E-2</v>
      </c>
      <c r="AL885" s="17">
        <v>1.9965021907508599E-2</v>
      </c>
      <c r="AM885" s="17">
        <v>3.2375823009492502E-2</v>
      </c>
      <c r="AN885" s="17">
        <v>1.9847921470283102E-2</v>
      </c>
      <c r="AO885" s="17"/>
      <c r="AP885" s="17">
        <v>5.8126028767944003E-2</v>
      </c>
      <c r="AQ885" s="17">
        <v>4.8817163294375999E-2</v>
      </c>
      <c r="AR885" s="17">
        <v>1.7794027802459499E-2</v>
      </c>
      <c r="AS885" s="17">
        <v>2.1682069715926702E-2</v>
      </c>
      <c r="AT885" s="17">
        <v>3.3752876938938602E-2</v>
      </c>
      <c r="AU885" s="17">
        <v>1.0519674452247701E-2</v>
      </c>
      <c r="AV885" s="17"/>
      <c r="AW885" s="17">
        <v>5.0099763223961501E-2</v>
      </c>
      <c r="AX885" s="17">
        <v>1.08896008188615E-2</v>
      </c>
      <c r="AY885" s="17">
        <v>1.5365144634815499E-2</v>
      </c>
      <c r="AZ885" s="17">
        <v>2.3602124539801001E-2</v>
      </c>
      <c r="BA885" s="17">
        <v>1.7087774650360502E-2</v>
      </c>
      <c r="BB885" s="17">
        <v>1.56977500351261E-2</v>
      </c>
      <c r="BC885" s="17">
        <v>5.3076975157107603E-2</v>
      </c>
      <c r="BD885" s="17">
        <v>1.23640050639922E-2</v>
      </c>
      <c r="BE885" s="17">
        <v>4.3344004466526899E-2</v>
      </c>
      <c r="BF885" s="17">
        <v>9.7125280234377706E-3</v>
      </c>
      <c r="BG885" s="17">
        <v>2.6817794889559501E-2</v>
      </c>
      <c r="BH885" s="17">
        <v>5.5801159393598199E-2</v>
      </c>
      <c r="BI885" s="17">
        <v>3.62825277574036E-2</v>
      </c>
      <c r="BJ885" s="17">
        <v>5.0442760591203901E-2</v>
      </c>
      <c r="BK885" s="17">
        <v>3.9891453232449102E-2</v>
      </c>
      <c r="BL885" s="17">
        <v>0.13637905349263901</v>
      </c>
      <c r="BM885" s="17"/>
      <c r="BN885" s="17">
        <v>5.8530624592886701E-2</v>
      </c>
      <c r="BO885" s="17">
        <v>0</v>
      </c>
      <c r="BP885" s="17"/>
      <c r="BQ885" s="17">
        <v>6.0893010760488697E-2</v>
      </c>
      <c r="BR885" s="17">
        <v>1.75952247256594E-2</v>
      </c>
      <c r="BS885" s="17"/>
      <c r="BT885" s="17">
        <v>7.8566162649053306E-2</v>
      </c>
      <c r="BU885" s="17"/>
      <c r="BV885" s="17">
        <v>1.8570827883317299E-2</v>
      </c>
      <c r="BW885" s="17">
        <v>4.6385981757623297E-2</v>
      </c>
      <c r="BX885" s="17">
        <v>3.8191481484150601E-2</v>
      </c>
      <c r="BY885" s="17"/>
      <c r="BZ885" s="17">
        <v>2.0916149038732901E-2</v>
      </c>
      <c r="CA885" s="17">
        <v>3.2361150036245803E-2</v>
      </c>
      <c r="CB885" s="17">
        <v>3.2122266585473201E-2</v>
      </c>
      <c r="CC885" s="17">
        <v>3.3780264368066103E-2</v>
      </c>
      <c r="CD885" s="17">
        <v>4.4250400026409002E-2</v>
      </c>
      <c r="CE885" s="17">
        <v>1.6600370655865698E-2</v>
      </c>
      <c r="CF885" s="17">
        <v>5.7647971131168298E-2</v>
      </c>
      <c r="CG885" s="17"/>
      <c r="CH885" s="17">
        <v>6.1694035950505502E-2</v>
      </c>
      <c r="CI885" s="17">
        <v>3.5942372579679097E-2</v>
      </c>
      <c r="CJ885" s="17">
        <v>3.4657599474851301E-2</v>
      </c>
      <c r="CK885" s="17">
        <v>1.38647700541858E-2</v>
      </c>
      <c r="CL885" s="17">
        <v>1.42986630193426E-2</v>
      </c>
    </row>
    <row r="886" spans="2:90" x14ac:dyDescent="0.3">
      <c r="B886" t="s">
        <v>350</v>
      </c>
      <c r="C886" s="17">
        <v>2.8681254079837501E-2</v>
      </c>
      <c r="D886" s="17">
        <v>3.6089020652803498E-2</v>
      </c>
      <c r="E886" s="17">
        <v>2.1668982365576302E-2</v>
      </c>
      <c r="F886" s="17"/>
      <c r="G886" s="17">
        <v>6.9582318431639603E-2</v>
      </c>
      <c r="H886" s="17">
        <v>5.15235046437299E-2</v>
      </c>
      <c r="I886" s="17">
        <v>3.1403968163946E-2</v>
      </c>
      <c r="J886" s="17">
        <v>1.6941466093772398E-2</v>
      </c>
      <c r="K886" s="17">
        <v>7.0789159993760497E-3</v>
      </c>
      <c r="L886" s="17">
        <v>4.6379620928728498E-3</v>
      </c>
      <c r="M886" s="17"/>
      <c r="N886" s="17">
        <v>3.0984078216019902E-2</v>
      </c>
      <c r="O886" s="17">
        <v>1.80462490061233E-2</v>
      </c>
      <c r="P886" s="17">
        <v>3.9068415756094502E-2</v>
      </c>
      <c r="Q886" s="17">
        <v>2.8384055193240599E-2</v>
      </c>
      <c r="R886" s="17"/>
      <c r="S886" s="17">
        <v>7.0161058742227403E-2</v>
      </c>
      <c r="T886" s="17">
        <v>3.2212951138346199E-2</v>
      </c>
      <c r="U886" s="17">
        <v>2.3068046983526401E-2</v>
      </c>
      <c r="V886" s="17">
        <v>1.4361054018905001E-2</v>
      </c>
      <c r="W886" s="17">
        <v>2.95331371081076E-2</v>
      </c>
      <c r="X886" s="17">
        <v>3.30601634583833E-2</v>
      </c>
      <c r="Y886" s="17">
        <v>6.6003994930812198E-3</v>
      </c>
      <c r="Z886" s="17">
        <v>1.09061177035249E-2</v>
      </c>
      <c r="AA886" s="17">
        <v>2.8109364082477301E-2</v>
      </c>
      <c r="AB886" s="17">
        <v>1.6327973047588401E-2</v>
      </c>
      <c r="AC886" s="17">
        <v>9.5824536919822192E-3</v>
      </c>
      <c r="AD886" s="17">
        <v>1.5438773108638899E-2</v>
      </c>
      <c r="AE886" s="17"/>
      <c r="AF886" s="17">
        <v>2.5443509866998001E-2</v>
      </c>
      <c r="AG886" s="17">
        <v>2.4249327755725698E-2</v>
      </c>
      <c r="AH886" s="17">
        <v>5.0583302083599298E-2</v>
      </c>
      <c r="AI886" s="17"/>
      <c r="AJ886" s="17">
        <v>2.7220917169927202E-2</v>
      </c>
      <c r="AK886" s="17">
        <v>3.2724553596450802E-2</v>
      </c>
      <c r="AL886" s="17">
        <v>3.3590138912027501E-2</v>
      </c>
      <c r="AM886" s="17">
        <v>2.4912040252999899E-2</v>
      </c>
      <c r="AN886" s="17">
        <v>2.7716549096974099E-2</v>
      </c>
      <c r="AO886" s="17"/>
      <c r="AP886" s="17">
        <v>3.9228941544840197E-2</v>
      </c>
      <c r="AQ886" s="17">
        <v>2.7051452668920999E-2</v>
      </c>
      <c r="AR886" s="17">
        <v>3.88994053599215E-2</v>
      </c>
      <c r="AS886" s="17">
        <v>3.3109320918651798E-2</v>
      </c>
      <c r="AT886" s="17">
        <v>3.43059433726653E-2</v>
      </c>
      <c r="AU886" s="17">
        <v>6.0345455307528597E-3</v>
      </c>
      <c r="AV886" s="17"/>
      <c r="AW886" s="17">
        <v>0</v>
      </c>
      <c r="AX886" s="17">
        <v>3.1639406694615298E-2</v>
      </c>
      <c r="AY886" s="17">
        <v>3.6149452238285099E-2</v>
      </c>
      <c r="AZ886" s="17">
        <v>7.7949455402817804E-3</v>
      </c>
      <c r="BA886" s="17">
        <v>2.5605903911541199E-2</v>
      </c>
      <c r="BB886" s="17">
        <v>1.8282483428371299E-2</v>
      </c>
      <c r="BC886" s="17">
        <v>4.7754909723899397E-2</v>
      </c>
      <c r="BD886" s="17">
        <v>4.00143072244332E-2</v>
      </c>
      <c r="BE886" s="17">
        <v>3.4025183673457603E-2</v>
      </c>
      <c r="BF886" s="17">
        <v>4.1256711116419299E-2</v>
      </c>
      <c r="BG886" s="17">
        <v>2.5136658660150399E-2</v>
      </c>
      <c r="BH886" s="17">
        <v>1.94234300118322E-2</v>
      </c>
      <c r="BI886" s="17">
        <v>2.2243631817804602E-2</v>
      </c>
      <c r="BJ886" s="17">
        <v>1.5965041426834199E-2</v>
      </c>
      <c r="BK886" s="17">
        <v>1.9731760896676099E-2</v>
      </c>
      <c r="BL886" s="17">
        <v>4.7643764133648799E-2</v>
      </c>
      <c r="BM886" s="17"/>
      <c r="BN886" s="17">
        <v>2.46167693566933E-2</v>
      </c>
      <c r="BO886" s="17">
        <v>3.47129404559572E-2</v>
      </c>
      <c r="BP886" s="17"/>
      <c r="BQ886" s="17">
        <v>3.9652630019268102E-2</v>
      </c>
      <c r="BR886" s="17">
        <v>2.7257184110840101E-2</v>
      </c>
      <c r="BS886" s="17"/>
      <c r="BT886" s="17">
        <v>4.9105050992922901E-2</v>
      </c>
      <c r="BU886" s="17"/>
      <c r="BV886" s="17">
        <v>4.80544882836361E-2</v>
      </c>
      <c r="BW886" s="17">
        <v>3.0363121178656801E-2</v>
      </c>
      <c r="BX886" s="17">
        <v>1.73958161981317E-2</v>
      </c>
      <c r="BY886" s="17"/>
      <c r="BZ886" s="17">
        <v>2.8929032132766999E-2</v>
      </c>
      <c r="CA886" s="17">
        <v>3.2184428535482403E-2</v>
      </c>
      <c r="CB886" s="17">
        <v>2.8218563445821101E-2</v>
      </c>
      <c r="CC886" s="17">
        <v>5.4860623583227297E-2</v>
      </c>
      <c r="CD886" s="17">
        <v>1.28195809675375E-2</v>
      </c>
      <c r="CE886" s="17">
        <v>1.3168574539627101E-2</v>
      </c>
      <c r="CF886" s="17">
        <v>4.0235440505617101E-2</v>
      </c>
      <c r="CG886" s="17"/>
      <c r="CH886" s="17">
        <v>8.6651418535216795E-2</v>
      </c>
      <c r="CI886" s="17">
        <v>1.7170613947631599E-2</v>
      </c>
      <c r="CJ886" s="17">
        <v>2.5347067910651999E-2</v>
      </c>
      <c r="CK886" s="17">
        <v>2.8369261481586399E-2</v>
      </c>
      <c r="CL886" s="17">
        <v>2.5656195587335999E-2</v>
      </c>
    </row>
    <row r="887" spans="2:90" x14ac:dyDescent="0.3">
      <c r="B887" t="s">
        <v>351</v>
      </c>
      <c r="C887" s="17">
        <v>2.6135622838754601E-2</v>
      </c>
      <c r="D887" s="17">
        <v>2.7821926157073198E-2</v>
      </c>
      <c r="E887" s="17">
        <v>2.4694771970966398E-2</v>
      </c>
      <c r="F887" s="17"/>
      <c r="G887" s="17">
        <v>2.45911169641502E-2</v>
      </c>
      <c r="H887" s="17">
        <v>5.6959892046845602E-2</v>
      </c>
      <c r="I887" s="17">
        <v>5.1741807617296999E-2</v>
      </c>
      <c r="J887" s="17">
        <v>1.11491416319516E-2</v>
      </c>
      <c r="K887" s="17">
        <v>1.2556711947436501E-2</v>
      </c>
      <c r="L887" s="17">
        <v>2.28215381074965E-3</v>
      </c>
      <c r="M887" s="17"/>
      <c r="N887" s="17">
        <v>4.84913380663081E-2</v>
      </c>
      <c r="O887" s="17">
        <v>2.2230556524816501E-2</v>
      </c>
      <c r="P887" s="17">
        <v>1.9996871529056399E-2</v>
      </c>
      <c r="Q887" s="17">
        <v>1.17530780382418E-2</v>
      </c>
      <c r="R887" s="17"/>
      <c r="S887" s="17">
        <v>4.9082674683620202E-2</v>
      </c>
      <c r="T887" s="17">
        <v>1.4900879910221701E-2</v>
      </c>
      <c r="U887" s="17">
        <v>1.90949874690023E-2</v>
      </c>
      <c r="V887" s="17">
        <v>3.11076692635773E-2</v>
      </c>
      <c r="W887" s="17">
        <v>2.0496663531028698E-2</v>
      </c>
      <c r="X887" s="17">
        <v>2.1688894051728001E-2</v>
      </c>
      <c r="Y887" s="17">
        <v>5.6898914299505004E-3</v>
      </c>
      <c r="Z887" s="17">
        <v>2.0717455081729098E-2</v>
      </c>
      <c r="AA887" s="17">
        <v>2.7931632064272599E-2</v>
      </c>
      <c r="AB887" s="17">
        <v>4.0102173155927602E-2</v>
      </c>
      <c r="AC887" s="17">
        <v>2.2717400419213399E-2</v>
      </c>
      <c r="AD887" s="17">
        <v>1.6822827644436902E-2</v>
      </c>
      <c r="AE887" s="17"/>
      <c r="AF887" s="17">
        <v>2.2734852922307001E-2</v>
      </c>
      <c r="AG887" s="17">
        <v>3.4054677194501802E-2</v>
      </c>
      <c r="AH887" s="17">
        <v>1.9503533466352401E-2</v>
      </c>
      <c r="AI887" s="17"/>
      <c r="AJ887" s="17">
        <v>3.2433629051542699E-2</v>
      </c>
      <c r="AK887" s="17">
        <v>3.2978497212696502E-2</v>
      </c>
      <c r="AL887" s="17">
        <v>1.30041133100637E-2</v>
      </c>
      <c r="AM887" s="17">
        <v>2.6959255147531301E-2</v>
      </c>
      <c r="AN887" s="17">
        <v>1.93993824998532E-2</v>
      </c>
      <c r="AO887" s="17"/>
      <c r="AP887" s="17">
        <v>3.6822863672395602E-2</v>
      </c>
      <c r="AQ887" s="17">
        <v>3.8167721952292101E-2</v>
      </c>
      <c r="AR887" s="17">
        <v>1.0337965490252199E-2</v>
      </c>
      <c r="AS887" s="17">
        <v>2.3140264880782E-2</v>
      </c>
      <c r="AT887" s="17">
        <v>2.1771191702495699E-2</v>
      </c>
      <c r="AU887" s="17">
        <v>1.7541866226891901E-2</v>
      </c>
      <c r="AV887" s="17"/>
      <c r="AW887" s="17">
        <v>0</v>
      </c>
      <c r="AX887" s="17">
        <v>1.10868306936168E-2</v>
      </c>
      <c r="AY887" s="17">
        <v>0</v>
      </c>
      <c r="AZ887" s="17">
        <v>3.2638999488453002E-2</v>
      </c>
      <c r="BA887" s="17">
        <v>1.7544312157392401E-2</v>
      </c>
      <c r="BB887" s="17">
        <v>2.4048489395154499E-2</v>
      </c>
      <c r="BC887" s="17">
        <v>2.8780288400990801E-2</v>
      </c>
      <c r="BD887" s="17">
        <v>1.9647052014269101E-2</v>
      </c>
      <c r="BE887" s="17">
        <v>2.3043232694886499E-2</v>
      </c>
      <c r="BF887" s="17">
        <v>1.94460297203242E-2</v>
      </c>
      <c r="BG887" s="17">
        <v>4.8125842620426497E-3</v>
      </c>
      <c r="BH887" s="17">
        <v>3.8304573149971398E-2</v>
      </c>
      <c r="BI887" s="17">
        <v>3.6766363551060798E-2</v>
      </c>
      <c r="BJ887" s="17">
        <v>6.8019613692289399E-2</v>
      </c>
      <c r="BK887" s="17">
        <v>6.3076226452419601E-2</v>
      </c>
      <c r="BL887" s="17">
        <v>7.0820572508715901E-2</v>
      </c>
      <c r="BM887" s="17"/>
      <c r="BN887" s="17">
        <v>4.5326385735793E-2</v>
      </c>
      <c r="BO887" s="17">
        <v>0</v>
      </c>
      <c r="BP887" s="17"/>
      <c r="BQ887" s="17">
        <v>3.9527515167801702E-2</v>
      </c>
      <c r="BR887" s="17">
        <v>2.3121222692768201E-2</v>
      </c>
      <c r="BS887" s="17"/>
      <c r="BT887" s="17">
        <v>6.1189318143789501E-2</v>
      </c>
      <c r="BU887" s="17"/>
      <c r="BV887" s="17">
        <v>1.37324879986266E-2</v>
      </c>
      <c r="BW887" s="17">
        <v>2.3571796017811099E-2</v>
      </c>
      <c r="BX887" s="17">
        <v>3.2275892084869903E-2</v>
      </c>
      <c r="BY887" s="17"/>
      <c r="BZ887" s="17">
        <v>2.4788214810986E-2</v>
      </c>
      <c r="CA887" s="17">
        <v>1.71769989298967E-2</v>
      </c>
      <c r="CB887" s="17">
        <v>2.2025811992946301E-2</v>
      </c>
      <c r="CC887" s="17">
        <v>2.71193444863626E-2</v>
      </c>
      <c r="CD887" s="17">
        <v>1.78943878584568E-2</v>
      </c>
      <c r="CE887" s="17">
        <v>3.7309205132996903E-2</v>
      </c>
      <c r="CF887" s="17">
        <v>5.5809891121084497E-2</v>
      </c>
      <c r="CG887" s="17"/>
      <c r="CH887" s="17">
        <v>6.8589387221264397E-2</v>
      </c>
      <c r="CI887" s="17">
        <v>3.11831594937973E-2</v>
      </c>
      <c r="CJ887" s="17">
        <v>1.8504384886870801E-2</v>
      </c>
      <c r="CK887" s="17">
        <v>9.0389217652191E-3</v>
      </c>
      <c r="CL887" s="17">
        <v>1.23002108582809E-2</v>
      </c>
    </row>
    <row r="888" spans="2:90" x14ac:dyDescent="0.3">
      <c r="B888" t="s">
        <v>118</v>
      </c>
      <c r="C888" s="17">
        <v>1.56148363748783E-2</v>
      </c>
      <c r="D888" s="17">
        <v>7.5661824408036803E-3</v>
      </c>
      <c r="E888" s="17">
        <v>2.3604584719776198E-2</v>
      </c>
      <c r="F888" s="17"/>
      <c r="G888" s="17">
        <v>3.1668315293046602E-3</v>
      </c>
      <c r="H888" s="17">
        <v>1.84577600284213E-2</v>
      </c>
      <c r="I888" s="17">
        <v>1.38567422384857E-2</v>
      </c>
      <c r="J888" s="17">
        <v>3.30365391779106E-2</v>
      </c>
      <c r="K888" s="17">
        <v>1.9303012961082899E-2</v>
      </c>
      <c r="L888" s="17">
        <v>6.3865011368001096E-3</v>
      </c>
      <c r="M888" s="17"/>
      <c r="N888" s="17">
        <v>1.4003788762854699E-2</v>
      </c>
      <c r="O888" s="17">
        <v>1.0593723259028499E-2</v>
      </c>
      <c r="P888" s="17">
        <v>2.0871900724405E-2</v>
      </c>
      <c r="Q888" s="17">
        <v>1.8093392851056999E-2</v>
      </c>
      <c r="R888" s="17"/>
      <c r="S888" s="17">
        <v>1.4589007245645901E-2</v>
      </c>
      <c r="T888" s="17">
        <v>1.73481798159996E-2</v>
      </c>
      <c r="U888" s="17">
        <v>5.4840904842006297E-3</v>
      </c>
      <c r="V888" s="17">
        <v>1.56954875736297E-2</v>
      </c>
      <c r="W888" s="17">
        <v>1.28071433947542E-2</v>
      </c>
      <c r="X888" s="17">
        <v>1.63588652356749E-2</v>
      </c>
      <c r="Y888" s="17">
        <v>1.6600688904015001E-2</v>
      </c>
      <c r="Z888" s="17">
        <v>3.3726587064661501E-2</v>
      </c>
      <c r="AA888" s="17">
        <v>1.0313222627509999E-2</v>
      </c>
      <c r="AB888" s="17">
        <v>1.07574129904039E-2</v>
      </c>
      <c r="AC888" s="17">
        <v>4.6392923468278897E-2</v>
      </c>
      <c r="AD888" s="17">
        <v>0</v>
      </c>
      <c r="AE888" s="17"/>
      <c r="AF888" s="17">
        <v>1.8851844560320401E-2</v>
      </c>
      <c r="AG888" s="17">
        <v>1.1245112299428499E-2</v>
      </c>
      <c r="AH888" s="17">
        <v>2.7638930417688501E-2</v>
      </c>
      <c r="AI888" s="17"/>
      <c r="AJ888" s="17">
        <v>1.38574981179868E-2</v>
      </c>
      <c r="AK888" s="17">
        <v>1.6166424758713101E-2</v>
      </c>
      <c r="AL888" s="17">
        <v>1.7796766747226501E-2</v>
      </c>
      <c r="AM888" s="17">
        <v>8.2317154550148094E-3</v>
      </c>
      <c r="AN888" s="17">
        <v>8.8918781347832408E-3</v>
      </c>
      <c r="AO888" s="17"/>
      <c r="AP888" s="17">
        <v>1.2281121205458901E-2</v>
      </c>
      <c r="AQ888" s="17">
        <v>1.42937563514976E-2</v>
      </c>
      <c r="AR888" s="17">
        <v>3.1013513611929701E-2</v>
      </c>
      <c r="AS888" s="17">
        <v>5.7499464859532799E-3</v>
      </c>
      <c r="AT888" s="17">
        <v>1.25631304668596E-2</v>
      </c>
      <c r="AU888" s="17">
        <v>2.2394418732419701E-2</v>
      </c>
      <c r="AV888" s="17"/>
      <c r="AW888" s="17">
        <v>0</v>
      </c>
      <c r="AX888" s="17">
        <v>1.1773990183337101E-2</v>
      </c>
      <c r="AY888" s="17">
        <v>4.49299066663447E-2</v>
      </c>
      <c r="AZ888" s="17">
        <v>1.47352939336416E-2</v>
      </c>
      <c r="BA888" s="17">
        <v>2.4196609755776199E-2</v>
      </c>
      <c r="BB888" s="17">
        <v>4.3224054674511998E-3</v>
      </c>
      <c r="BC888" s="17">
        <v>0</v>
      </c>
      <c r="BD888" s="17">
        <v>1.26231132550432E-2</v>
      </c>
      <c r="BE888" s="17">
        <v>1.5193927984000301E-2</v>
      </c>
      <c r="BF888" s="17">
        <v>9.6647628158397104E-3</v>
      </c>
      <c r="BG888" s="17">
        <v>0</v>
      </c>
      <c r="BH888" s="17">
        <v>2.9591162299731199E-2</v>
      </c>
      <c r="BI888" s="17">
        <v>1.15511085869401E-2</v>
      </c>
      <c r="BJ888" s="17">
        <v>3.8080073179533401E-2</v>
      </c>
      <c r="BK888" s="17">
        <v>0</v>
      </c>
      <c r="BL888" s="17">
        <v>1.52338001767683E-2</v>
      </c>
      <c r="BM888" s="17"/>
      <c r="BN888" s="17">
        <v>1.4172651344286901E-2</v>
      </c>
      <c r="BO888" s="17">
        <v>1.6786440940770499E-2</v>
      </c>
      <c r="BP888" s="17"/>
      <c r="BQ888" s="17">
        <v>1.37540593455284E-2</v>
      </c>
      <c r="BR888" s="17">
        <v>1.25598097142883E-2</v>
      </c>
      <c r="BS888" s="17"/>
      <c r="BT888" s="17">
        <v>9.0982136511732897E-3</v>
      </c>
      <c r="BU888" s="17"/>
      <c r="BV888" s="17">
        <v>2.1126651551411298E-2</v>
      </c>
      <c r="BW888" s="17">
        <v>1.2323458335868599E-2</v>
      </c>
      <c r="BX888" s="17">
        <v>1.31635730610083E-2</v>
      </c>
      <c r="BY888" s="17"/>
      <c r="BZ888" s="17">
        <v>9.8906112245696707E-3</v>
      </c>
      <c r="CA888" s="17">
        <v>1.9169080798522802E-2</v>
      </c>
      <c r="CB888" s="17">
        <v>6.8304777763248496E-3</v>
      </c>
      <c r="CC888" s="17">
        <v>0</v>
      </c>
      <c r="CD888" s="17">
        <v>5.2312731763055698E-3</v>
      </c>
      <c r="CE888" s="17">
        <v>1.2973704778745E-2</v>
      </c>
      <c r="CF888" s="17">
        <v>1.24544048278036E-2</v>
      </c>
      <c r="CG888" s="17"/>
      <c r="CH888" s="17">
        <v>9.30127805376872E-3</v>
      </c>
      <c r="CI888" s="17">
        <v>1.4653941283988101E-2</v>
      </c>
      <c r="CJ888" s="17">
        <v>2.23657737775429E-2</v>
      </c>
      <c r="CK888" s="17">
        <v>9.9550009351177804E-3</v>
      </c>
      <c r="CL888" s="17">
        <v>0</v>
      </c>
    </row>
    <row r="889" spans="2:90" x14ac:dyDescent="0.3">
      <c r="B889" t="s">
        <v>131</v>
      </c>
      <c r="C889" s="17">
        <v>9.3807052428766698E-3</v>
      </c>
      <c r="D889" s="17">
        <v>1.0362435424987101E-2</v>
      </c>
      <c r="E889" s="17">
        <v>8.4956189265192605E-3</v>
      </c>
      <c r="F889" s="17"/>
      <c r="G889" s="17">
        <v>1.2206009763580499E-2</v>
      </c>
      <c r="H889" s="17">
        <v>8.6267617666184494E-3</v>
      </c>
      <c r="I889" s="17">
        <v>2.67769691163531E-3</v>
      </c>
      <c r="J889" s="17">
        <v>1.4014842219952001E-2</v>
      </c>
      <c r="K889" s="17">
        <v>3.3206581383541001E-3</v>
      </c>
      <c r="L889" s="17">
        <v>1.3912407817230899E-2</v>
      </c>
      <c r="M889" s="17"/>
      <c r="N889" s="17">
        <v>7.0069745261255702E-3</v>
      </c>
      <c r="O889" s="17">
        <v>3.8702250531808002E-3</v>
      </c>
      <c r="P889" s="17">
        <v>1.2428481442601299E-2</v>
      </c>
      <c r="Q889" s="17">
        <v>1.50712293891098E-2</v>
      </c>
      <c r="R889" s="17"/>
      <c r="S889" s="17">
        <v>1.06022559482567E-2</v>
      </c>
      <c r="T889" s="17">
        <v>1.1205557955456901E-2</v>
      </c>
      <c r="U889" s="17">
        <v>1.55811071233846E-2</v>
      </c>
      <c r="V889" s="17">
        <v>1.0198123228836601E-2</v>
      </c>
      <c r="W889" s="17">
        <v>1.3044199133286199E-2</v>
      </c>
      <c r="X889" s="17">
        <v>5.2705885894881498E-3</v>
      </c>
      <c r="Y889" s="17">
        <v>5.87051169859093E-3</v>
      </c>
      <c r="Z889" s="17">
        <v>1.1150488625105899E-2</v>
      </c>
      <c r="AA889" s="17">
        <v>0</v>
      </c>
      <c r="AB889" s="17">
        <v>1.0504955294818E-2</v>
      </c>
      <c r="AC889" s="17">
        <v>0</v>
      </c>
      <c r="AD889" s="17">
        <v>3.4329404131888397E-2</v>
      </c>
      <c r="AE889" s="17"/>
      <c r="AF889" s="17">
        <v>7.9863070279361202E-3</v>
      </c>
      <c r="AG889" s="17">
        <v>9.8271204748362605E-3</v>
      </c>
      <c r="AH889" s="17">
        <v>3.79067369303537E-3</v>
      </c>
      <c r="AI889" s="17"/>
      <c r="AJ889" s="17">
        <v>7.4813195070771504E-3</v>
      </c>
      <c r="AK889" s="17">
        <v>9.0914628451595307E-3</v>
      </c>
      <c r="AL889" s="17">
        <v>5.5293179537334296E-3</v>
      </c>
      <c r="AM889" s="17">
        <v>1.2024892818670301E-2</v>
      </c>
      <c r="AN889" s="17">
        <v>1.7789753290718399E-2</v>
      </c>
      <c r="AO889" s="17"/>
      <c r="AP889" s="17">
        <v>0</v>
      </c>
      <c r="AQ889" s="17">
        <v>8.8961916368183805E-3</v>
      </c>
      <c r="AR889" s="17">
        <v>1.4853202932070901E-2</v>
      </c>
      <c r="AS889" s="17">
        <v>8.4952622547604106E-3</v>
      </c>
      <c r="AT889" s="17">
        <v>3.0673994216429998E-2</v>
      </c>
      <c r="AU889" s="17">
        <v>5.2321391084143298E-3</v>
      </c>
      <c r="AV889" s="17"/>
      <c r="AW889" s="17">
        <v>0</v>
      </c>
      <c r="AX889" s="17">
        <v>1.10508220606332E-2</v>
      </c>
      <c r="AY889" s="17">
        <v>7.23995007282917E-3</v>
      </c>
      <c r="AZ889" s="17">
        <v>7.4920088697370303E-3</v>
      </c>
      <c r="BA889" s="17">
        <v>2.0878926419481199E-2</v>
      </c>
      <c r="BB889" s="17">
        <v>9.3825911344745903E-3</v>
      </c>
      <c r="BC889" s="17">
        <v>5.0902025360166801E-3</v>
      </c>
      <c r="BD889" s="17">
        <v>6.2814941857954098E-3</v>
      </c>
      <c r="BE889" s="17">
        <v>1.6657752463995399E-2</v>
      </c>
      <c r="BF889" s="17">
        <v>1.00095038251452E-2</v>
      </c>
      <c r="BG889" s="17">
        <v>0</v>
      </c>
      <c r="BH889" s="17">
        <v>0</v>
      </c>
      <c r="BI889" s="17">
        <v>2.05707562506669E-2</v>
      </c>
      <c r="BJ889" s="17">
        <v>3.16948495046291E-2</v>
      </c>
      <c r="BK889" s="17">
        <v>0</v>
      </c>
      <c r="BL889" s="17">
        <v>7.3648648149623299E-3</v>
      </c>
      <c r="BM889" s="17"/>
      <c r="BN889" s="17">
        <v>6.6282345056002797E-3</v>
      </c>
      <c r="BO889" s="17">
        <v>1.33196995741021E-2</v>
      </c>
      <c r="BP889" s="17"/>
      <c r="BQ889" s="17">
        <v>0</v>
      </c>
      <c r="BR889" s="17">
        <v>3.16562071285129E-2</v>
      </c>
      <c r="BS889" s="17"/>
      <c r="BT889" s="17">
        <v>3.8425686086526098E-3</v>
      </c>
      <c r="BU889" s="17"/>
      <c r="BV889" s="17">
        <v>1.45997620364658E-2</v>
      </c>
      <c r="BW889" s="17">
        <v>1.26093587619321E-2</v>
      </c>
      <c r="BX889" s="17">
        <v>6.9313285596666E-3</v>
      </c>
      <c r="BY889" s="17"/>
      <c r="BZ889" s="17">
        <v>1.0164403864982701E-2</v>
      </c>
      <c r="CA889" s="17">
        <v>1.6480469065808499E-2</v>
      </c>
      <c r="CB889" s="17">
        <v>1.0116043417424199E-2</v>
      </c>
      <c r="CC889" s="17">
        <v>0</v>
      </c>
      <c r="CD889" s="17">
        <v>1.69760704304566E-2</v>
      </c>
      <c r="CE889" s="17">
        <v>3.99217762052458E-3</v>
      </c>
      <c r="CF889" s="17">
        <v>1.12817670372235E-2</v>
      </c>
      <c r="CG889" s="17"/>
      <c r="CH889" s="17">
        <v>0</v>
      </c>
      <c r="CI889" s="17">
        <v>1.0040174595735999E-2</v>
      </c>
      <c r="CJ889" s="17">
        <v>1.20763805628561E-2</v>
      </c>
      <c r="CK889" s="17">
        <v>9.7393905814507405E-3</v>
      </c>
      <c r="CL889" s="17">
        <v>0</v>
      </c>
    </row>
    <row r="890" spans="2:90" x14ac:dyDescent="0.3">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row>
    <row r="891" spans="2:90" x14ac:dyDescent="0.3">
      <c r="B891" s="6" t="s">
        <v>354</v>
      </c>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row>
    <row r="892" spans="2:90" x14ac:dyDescent="0.3">
      <c r="B892" s="24" t="s">
        <v>355</v>
      </c>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row>
    <row r="893" spans="2:90" x14ac:dyDescent="0.3">
      <c r="B893" t="s">
        <v>337</v>
      </c>
      <c r="C893" s="17">
        <v>0.123153209898339</v>
      </c>
      <c r="D893" s="17">
        <v>8.9647354477385394E-2</v>
      </c>
      <c r="E893" s="17">
        <v>0.15204482836720801</v>
      </c>
      <c r="F893" s="17"/>
      <c r="G893" s="17">
        <v>0.123465352320051</v>
      </c>
      <c r="H893" s="17">
        <v>0.101551675207659</v>
      </c>
      <c r="I893" s="17">
        <v>0.138730590442395</v>
      </c>
      <c r="J893" s="17">
        <v>0.17572232837164001</v>
      </c>
      <c r="K893" s="17">
        <v>0.109913440950567</v>
      </c>
      <c r="L893" s="17">
        <v>9.40518160556406E-2</v>
      </c>
      <c r="M893" s="17"/>
      <c r="N893" s="17">
        <v>8.3884178320327005E-2</v>
      </c>
      <c r="O893" s="17">
        <v>0.134133766126835</v>
      </c>
      <c r="P893" s="17">
        <v>0.12259222228386001</v>
      </c>
      <c r="Q893" s="17">
        <v>0.15581260977398201</v>
      </c>
      <c r="R893" s="17"/>
      <c r="S893" s="17">
        <v>0.106683667694358</v>
      </c>
      <c r="T893" s="17">
        <v>0.11383967133739099</v>
      </c>
      <c r="U893" s="17">
        <v>0.188059655338329</v>
      </c>
      <c r="V893" s="17">
        <v>0.117742770829131</v>
      </c>
      <c r="W893" s="17">
        <v>8.5762132322367707E-2</v>
      </c>
      <c r="X893" s="17">
        <v>0.11247412267882401</v>
      </c>
      <c r="Y893" s="17">
        <v>0.13182483298095299</v>
      </c>
      <c r="Z893" s="17">
        <v>0.13470847133681099</v>
      </c>
      <c r="AA893" s="17">
        <v>9.5423499126709499E-2</v>
      </c>
      <c r="AB893" s="17">
        <v>0.130757144996863</v>
      </c>
      <c r="AC893" s="17">
        <v>0.13557669272464401</v>
      </c>
      <c r="AD893" s="17">
        <v>0.22330272488939501</v>
      </c>
      <c r="AE893" s="17"/>
      <c r="AF893" s="17">
        <v>0.12513419126741701</v>
      </c>
      <c r="AG893" s="17">
        <v>0.110891158641896</v>
      </c>
      <c r="AH893" s="17">
        <v>0.15107641196297</v>
      </c>
      <c r="AI893" s="17"/>
      <c r="AJ893" s="17">
        <v>9.9501938456333802E-2</v>
      </c>
      <c r="AK893" s="17">
        <v>0.11602143065755199</v>
      </c>
      <c r="AL893" s="17">
        <v>8.3848426092722E-2</v>
      </c>
      <c r="AM893" s="17">
        <v>0.13314888452665299</v>
      </c>
      <c r="AN893" s="17">
        <v>0.18946657806164299</v>
      </c>
      <c r="AO893" s="17"/>
      <c r="AP893" s="17">
        <v>9.8583349904111703E-2</v>
      </c>
      <c r="AQ893" s="17">
        <v>0.106224757668749</v>
      </c>
      <c r="AR893" s="17">
        <v>0.11662161792562301</v>
      </c>
      <c r="AS893" s="17">
        <v>0.12914047185843</v>
      </c>
      <c r="AT893" s="17">
        <v>0.15215687889026899</v>
      </c>
      <c r="AU893" s="17">
        <v>0.11602576388170199</v>
      </c>
      <c r="AV893" s="17"/>
      <c r="AW893" s="17">
        <v>0.261706883337192</v>
      </c>
      <c r="AX893" s="17">
        <v>0.20604887342178399</v>
      </c>
      <c r="AY893" s="17">
        <v>0.146530597864613</v>
      </c>
      <c r="AZ893" s="17">
        <v>0.127780456119995</v>
      </c>
      <c r="BA893" s="17">
        <v>0.166440205500408</v>
      </c>
      <c r="BB893" s="17">
        <v>0.112910269696805</v>
      </c>
      <c r="BC893" s="17">
        <v>0.13665371859344799</v>
      </c>
      <c r="BD893" s="17">
        <v>0.10167816023076801</v>
      </c>
      <c r="BE893" s="17">
        <v>0.136272219921549</v>
      </c>
      <c r="BF893" s="17">
        <v>0.104347518192959</v>
      </c>
      <c r="BG893" s="17">
        <v>7.1427171450616306E-2</v>
      </c>
      <c r="BH893" s="17">
        <v>9.1123217373731594E-2</v>
      </c>
      <c r="BI893" s="17">
        <v>8.6150088512494005E-2</v>
      </c>
      <c r="BJ893" s="17">
        <v>0.14721572693502999</v>
      </c>
      <c r="BK893" s="17">
        <v>0.131961126403288</v>
      </c>
      <c r="BL893" s="17">
        <v>6.7054836983323901E-2</v>
      </c>
      <c r="BM893" s="17"/>
      <c r="BN893" s="17">
        <v>0.126722430666177</v>
      </c>
      <c r="BO893" s="17">
        <v>0.120008209130656</v>
      </c>
      <c r="BP893" s="17"/>
      <c r="BQ893" s="17">
        <v>8.6108472551993595E-2</v>
      </c>
      <c r="BR893" s="17">
        <v>0.183337481464312</v>
      </c>
      <c r="BS893" s="17"/>
      <c r="BT893" s="17">
        <v>0.10268032428089199</v>
      </c>
      <c r="BU893" s="17"/>
      <c r="BV893" s="17">
        <v>0.155509461386204</v>
      </c>
      <c r="BW893" s="17">
        <v>0.11267941850346599</v>
      </c>
      <c r="BX893" s="17">
        <v>0.110596077759632</v>
      </c>
      <c r="BY893" s="17"/>
      <c r="BZ893" s="17">
        <v>0.209878483212836</v>
      </c>
      <c r="CA893" s="17">
        <v>0.15945126065095999</v>
      </c>
      <c r="CB893" s="17">
        <v>0.18857902019075401</v>
      </c>
      <c r="CC893" s="17">
        <v>0.14098916314797</v>
      </c>
      <c r="CD893" s="17">
        <v>7.9672725127718502E-2</v>
      </c>
      <c r="CE893" s="17">
        <v>7.2411745268328803E-2</v>
      </c>
      <c r="CF893" s="17">
        <v>4.2573153335180101E-2</v>
      </c>
      <c r="CG893" s="17"/>
      <c r="CH893" s="17">
        <v>5.6931006223131797E-2</v>
      </c>
      <c r="CI893" s="17">
        <v>7.3011804704997602E-2</v>
      </c>
      <c r="CJ893" s="17">
        <v>0.149592193228299</v>
      </c>
      <c r="CK893" s="17">
        <v>0.18765315344031</v>
      </c>
      <c r="CL893" s="17">
        <v>0.25621641631929998</v>
      </c>
    </row>
    <row r="894" spans="2:90" x14ac:dyDescent="0.3">
      <c r="B894" t="s">
        <v>336</v>
      </c>
      <c r="C894" s="17">
        <v>0.14784286434556901</v>
      </c>
      <c r="D894" s="17">
        <v>0.15016217911108901</v>
      </c>
      <c r="E894" s="17">
        <v>0.14571679134066201</v>
      </c>
      <c r="F894" s="17"/>
      <c r="G894" s="17">
        <v>6.7971132714783694E-2</v>
      </c>
      <c r="H894" s="17">
        <v>9.5414869772785293E-2</v>
      </c>
      <c r="I894" s="17">
        <v>0.12298393080704501</v>
      </c>
      <c r="J894" s="17">
        <v>0.19151580864119799</v>
      </c>
      <c r="K894" s="17">
        <v>0.21410326179341699</v>
      </c>
      <c r="L894" s="17">
        <v>0.184197972521564</v>
      </c>
      <c r="M894" s="17"/>
      <c r="N894" s="17">
        <v>0.107961710281478</v>
      </c>
      <c r="O894" s="17">
        <v>0.13195446845450501</v>
      </c>
      <c r="P894" s="17">
        <v>0.170553188518172</v>
      </c>
      <c r="Q894" s="17">
        <v>0.186758065101501</v>
      </c>
      <c r="R894" s="17"/>
      <c r="S894" s="17">
        <v>0.106397743025595</v>
      </c>
      <c r="T894" s="17">
        <v>0.16004587143284399</v>
      </c>
      <c r="U894" s="17">
        <v>8.9985706907206503E-2</v>
      </c>
      <c r="V894" s="17">
        <v>0.16173231040832001</v>
      </c>
      <c r="W894" s="17">
        <v>0.12871284645634301</v>
      </c>
      <c r="X894" s="17">
        <v>8.9394536235196706E-2</v>
      </c>
      <c r="Y894" s="17">
        <v>0.19806337341764399</v>
      </c>
      <c r="Z894" s="17">
        <v>0.14078118113203</v>
      </c>
      <c r="AA894" s="17">
        <v>0.20984697702765001</v>
      </c>
      <c r="AB894" s="17">
        <v>0.19125178177906699</v>
      </c>
      <c r="AC894" s="17">
        <v>0.160506093466908</v>
      </c>
      <c r="AD894" s="17">
        <v>0.117258617504346</v>
      </c>
      <c r="AE894" s="17"/>
      <c r="AF894" s="17">
        <v>0.17753273853174101</v>
      </c>
      <c r="AG894" s="17">
        <v>0.154820849854474</v>
      </c>
      <c r="AH894" s="17">
        <v>0.113653551927237</v>
      </c>
      <c r="AI894" s="17"/>
      <c r="AJ894" s="17">
        <v>0.16451568670945399</v>
      </c>
      <c r="AK894" s="17">
        <v>0.155154266867953</v>
      </c>
      <c r="AL894" s="17">
        <v>0.11759741583819799</v>
      </c>
      <c r="AM894" s="17">
        <v>0.16008253911744799</v>
      </c>
      <c r="AN894" s="17">
        <v>0.125223028770166</v>
      </c>
      <c r="AO894" s="17"/>
      <c r="AP894" s="17">
        <v>0.13758266644924499</v>
      </c>
      <c r="AQ894" s="17">
        <v>0.14734985123018501</v>
      </c>
      <c r="AR894" s="17">
        <v>0.13617341461555901</v>
      </c>
      <c r="AS894" s="17">
        <v>0.187763152108714</v>
      </c>
      <c r="AT894" s="17">
        <v>9.2024758693424802E-2</v>
      </c>
      <c r="AU894" s="17">
        <v>0.141329682303725</v>
      </c>
      <c r="AV894" s="17"/>
      <c r="AW894" s="17">
        <v>0.24987094545663999</v>
      </c>
      <c r="AX894" s="17">
        <v>0.176279310678359</v>
      </c>
      <c r="AY894" s="17">
        <v>0.202414999824058</v>
      </c>
      <c r="AZ894" s="17">
        <v>0.22435538906383601</v>
      </c>
      <c r="BA894" s="17">
        <v>0.13345347240642999</v>
      </c>
      <c r="BB894" s="17">
        <v>0.18543211469444801</v>
      </c>
      <c r="BC894" s="17">
        <v>0.17257239723825599</v>
      </c>
      <c r="BD894" s="17">
        <v>0.16825707937447501</v>
      </c>
      <c r="BE894" s="17">
        <v>0.155076001222963</v>
      </c>
      <c r="BF894" s="17">
        <v>0.17743943624911501</v>
      </c>
      <c r="BG894" s="17">
        <v>0.11243395101202799</v>
      </c>
      <c r="BH894" s="17">
        <v>0.104111684082087</v>
      </c>
      <c r="BI894" s="17">
        <v>0.11361272673719799</v>
      </c>
      <c r="BJ894" s="17">
        <v>6.71141174799567E-2</v>
      </c>
      <c r="BK894" s="17">
        <v>9.9947966214957301E-2</v>
      </c>
      <c r="BL894" s="17">
        <v>4.3546549728078997E-2</v>
      </c>
      <c r="BM894" s="17"/>
      <c r="BN894" s="17">
        <v>0.14834594078587399</v>
      </c>
      <c r="BO894" s="17">
        <v>0.14805277501526301</v>
      </c>
      <c r="BP894" s="17"/>
      <c r="BQ894" s="17">
        <v>0.14044772473811001</v>
      </c>
      <c r="BR894" s="17">
        <v>0.17637879824363401</v>
      </c>
      <c r="BS894" s="17"/>
      <c r="BT894" s="17">
        <v>0.15497875996164201</v>
      </c>
      <c r="BU894" s="17"/>
      <c r="BV894" s="17">
        <v>0.14875658857084201</v>
      </c>
      <c r="BW894" s="17">
        <v>0.151562130254007</v>
      </c>
      <c r="BX894" s="17">
        <v>0.14740491915847101</v>
      </c>
      <c r="BY894" s="17"/>
      <c r="BZ894" s="17">
        <v>0.193212794010728</v>
      </c>
      <c r="CA894" s="17">
        <v>0.218757337744275</v>
      </c>
      <c r="CB894" s="17">
        <v>0.16710499074766999</v>
      </c>
      <c r="CC894" s="17">
        <v>0.14457922260947401</v>
      </c>
      <c r="CD894" s="17">
        <v>0.143637622960433</v>
      </c>
      <c r="CE894" s="17">
        <v>0.128327167005125</v>
      </c>
      <c r="CF894" s="17">
        <v>6.2107452175195497E-2</v>
      </c>
      <c r="CG894" s="17"/>
      <c r="CH894" s="17">
        <v>4.94192655265632E-2</v>
      </c>
      <c r="CI894" s="17">
        <v>0.122434884498651</v>
      </c>
      <c r="CJ894" s="17">
        <v>0.161005851885928</v>
      </c>
      <c r="CK894" s="17">
        <v>0.24218030751174599</v>
      </c>
      <c r="CL894" s="17">
        <v>0.13509218969171599</v>
      </c>
    </row>
    <row r="895" spans="2:90" x14ac:dyDescent="0.3">
      <c r="B895" t="s">
        <v>341</v>
      </c>
      <c r="C895" s="17">
        <v>2.8556464788452699E-2</v>
      </c>
      <c r="D895" s="17">
        <v>2.5718729057014299E-2</v>
      </c>
      <c r="E895" s="17">
        <v>3.1556158461954899E-2</v>
      </c>
      <c r="F895" s="17"/>
      <c r="G895" s="17">
        <v>3.9093866355858903E-2</v>
      </c>
      <c r="H895" s="17">
        <v>5.1583290892418601E-2</v>
      </c>
      <c r="I895" s="17">
        <v>2.5764427792890201E-2</v>
      </c>
      <c r="J895" s="17">
        <v>8.3896291352706393E-3</v>
      </c>
      <c r="K895" s="17">
        <v>3.5598380339275801E-2</v>
      </c>
      <c r="L895" s="17">
        <v>1.6674369788383998E-2</v>
      </c>
      <c r="M895" s="17"/>
      <c r="N895" s="17">
        <v>2.4666516450522799E-2</v>
      </c>
      <c r="O895" s="17">
        <v>3.9305740311760401E-2</v>
      </c>
      <c r="P895" s="17">
        <v>2.6046160104490498E-2</v>
      </c>
      <c r="Q895" s="17">
        <v>2.4086713873318899E-2</v>
      </c>
      <c r="R895" s="17"/>
      <c r="S895" s="17">
        <v>4.1333702962967601E-2</v>
      </c>
      <c r="T895" s="17">
        <v>2.5863498349631701E-2</v>
      </c>
      <c r="U895" s="17">
        <v>4.2159899839026203E-2</v>
      </c>
      <c r="V895" s="17">
        <v>3.2761452296393802E-2</v>
      </c>
      <c r="W895" s="17">
        <v>4.6015023853961202E-2</v>
      </c>
      <c r="X895" s="17">
        <v>1.1619491174344901E-2</v>
      </c>
      <c r="Y895" s="17">
        <v>3.0370690210113301E-2</v>
      </c>
      <c r="Z895" s="17">
        <v>1.0229717831492799E-2</v>
      </c>
      <c r="AA895" s="17">
        <v>2.4089119350148801E-2</v>
      </c>
      <c r="AB895" s="17">
        <v>2.0471690521448101E-2</v>
      </c>
      <c r="AC895" s="17">
        <v>1.8206843696130098E-2</v>
      </c>
      <c r="AD895" s="17">
        <v>1.9167729891138699E-2</v>
      </c>
      <c r="AE895" s="17"/>
      <c r="AF895" s="17">
        <v>2.0401319016587999E-2</v>
      </c>
      <c r="AG895" s="17">
        <v>2.6300198850874801E-2</v>
      </c>
      <c r="AH895" s="17">
        <v>4.6681872544647098E-2</v>
      </c>
      <c r="AI895" s="17"/>
      <c r="AJ895" s="17">
        <v>2.90674829344315E-2</v>
      </c>
      <c r="AK895" s="17">
        <v>2.5052067342769099E-2</v>
      </c>
      <c r="AL895" s="17">
        <v>3.0490653593881499E-2</v>
      </c>
      <c r="AM895" s="17">
        <v>3.5347133549951198E-2</v>
      </c>
      <c r="AN895" s="17">
        <v>4.13407581485572E-2</v>
      </c>
      <c r="AO895" s="17"/>
      <c r="AP895" s="17">
        <v>2.8828631302094902E-2</v>
      </c>
      <c r="AQ895" s="17">
        <v>1.9382987270200401E-2</v>
      </c>
      <c r="AR895" s="17">
        <v>4.4946503849338397E-2</v>
      </c>
      <c r="AS895" s="17">
        <v>2.7594585240653401E-2</v>
      </c>
      <c r="AT895" s="17">
        <v>2.3044585906153599E-2</v>
      </c>
      <c r="AU895" s="17">
        <v>3.1549915570905203E-2</v>
      </c>
      <c r="AV895" s="17"/>
      <c r="AW895" s="17">
        <v>0</v>
      </c>
      <c r="AX895" s="17">
        <v>4.4023787094793203E-2</v>
      </c>
      <c r="AY895" s="17">
        <v>3.37500882629038E-2</v>
      </c>
      <c r="AZ895" s="17">
        <v>4.40719119933616E-2</v>
      </c>
      <c r="BA895" s="17">
        <v>3.7230951976066101E-2</v>
      </c>
      <c r="BB895" s="17">
        <v>4.1149852501183103E-2</v>
      </c>
      <c r="BC895" s="17">
        <v>2.97396008047363E-2</v>
      </c>
      <c r="BD895" s="17">
        <v>3.2678206244399897E-2</v>
      </c>
      <c r="BE895" s="17">
        <v>5.7005025426196902E-3</v>
      </c>
      <c r="BF895" s="17">
        <v>3.9865259768154901E-2</v>
      </c>
      <c r="BG895" s="17">
        <v>1.91206948532547E-2</v>
      </c>
      <c r="BH895" s="17">
        <v>2.9096278005476799E-2</v>
      </c>
      <c r="BI895" s="17">
        <v>1.05002598738307E-2</v>
      </c>
      <c r="BJ895" s="17">
        <v>3.1398033763763898E-2</v>
      </c>
      <c r="BK895" s="17">
        <v>0</v>
      </c>
      <c r="BL895" s="17">
        <v>6.5699312651525598E-3</v>
      </c>
      <c r="BM895" s="17"/>
      <c r="BN895" s="17">
        <v>2.2694335328158299E-2</v>
      </c>
      <c r="BO895" s="17">
        <v>3.5837450108655702E-2</v>
      </c>
      <c r="BP895" s="17"/>
      <c r="BQ895" s="17">
        <v>2.6011824450368599E-2</v>
      </c>
      <c r="BR895" s="17">
        <v>2.5694337376770598E-2</v>
      </c>
      <c r="BS895" s="17"/>
      <c r="BT895" s="17">
        <v>2.8955060365946E-2</v>
      </c>
      <c r="BU895" s="17"/>
      <c r="BV895" s="17">
        <v>4.1178939227105998E-2</v>
      </c>
      <c r="BW895" s="17">
        <v>3.6955550555188302E-2</v>
      </c>
      <c r="BX895" s="17">
        <v>1.90265998569253E-2</v>
      </c>
      <c r="BY895" s="17"/>
      <c r="BZ895" s="17">
        <v>4.0255915895859903E-2</v>
      </c>
      <c r="CA895" s="17">
        <v>3.5603453396051497E-2</v>
      </c>
      <c r="CB895" s="17">
        <v>3.77210836423661E-2</v>
      </c>
      <c r="CC895" s="17">
        <v>2.8497641289547099E-2</v>
      </c>
      <c r="CD895" s="17">
        <v>2.1561382301913502E-2</v>
      </c>
      <c r="CE895" s="17">
        <v>2.3287827329602901E-2</v>
      </c>
      <c r="CF895" s="17">
        <v>1.4319874322452301E-2</v>
      </c>
      <c r="CG895" s="17"/>
      <c r="CH895" s="17">
        <v>1.4413579917210999E-2</v>
      </c>
      <c r="CI895" s="17">
        <v>2.3462529271797702E-2</v>
      </c>
      <c r="CJ895" s="17">
        <v>3.5895607085703399E-2</v>
      </c>
      <c r="CK895" s="17">
        <v>3.3192377530135098E-2</v>
      </c>
      <c r="CL895" s="17">
        <v>2.4888048829117802E-2</v>
      </c>
    </row>
    <row r="896" spans="2:90" x14ac:dyDescent="0.3">
      <c r="B896" t="s">
        <v>338</v>
      </c>
      <c r="C896" s="17">
        <v>0.103509193016011</v>
      </c>
      <c r="D896" s="17">
        <v>0.10688585670416501</v>
      </c>
      <c r="E896" s="17">
        <v>0.101029690364337</v>
      </c>
      <c r="F896" s="17"/>
      <c r="G896" s="17">
        <v>5.7706799835250601E-2</v>
      </c>
      <c r="H896" s="17">
        <v>8.4652717205532704E-2</v>
      </c>
      <c r="I896" s="17">
        <v>0.10649374374486401</v>
      </c>
      <c r="J896" s="17">
        <v>9.0323045043271905E-2</v>
      </c>
      <c r="K896" s="17">
        <v>0.13508600483341199</v>
      </c>
      <c r="L896" s="17">
        <v>0.13641906234627499</v>
      </c>
      <c r="M896" s="17"/>
      <c r="N896" s="17">
        <v>8.3558272304195796E-2</v>
      </c>
      <c r="O896" s="17">
        <v>8.01802398926479E-2</v>
      </c>
      <c r="P896" s="17">
        <v>0.13918385222487401</v>
      </c>
      <c r="Q896" s="17">
        <v>0.11654223073549901</v>
      </c>
      <c r="R896" s="17"/>
      <c r="S896" s="17">
        <v>9.7348519683101903E-2</v>
      </c>
      <c r="T896" s="17">
        <v>0.10298637778028299</v>
      </c>
      <c r="U896" s="17">
        <v>0.116538521653586</v>
      </c>
      <c r="V896" s="17">
        <v>8.3859931048895095E-2</v>
      </c>
      <c r="W896" s="17">
        <v>0.128846090829872</v>
      </c>
      <c r="X896" s="17">
        <v>8.1000436862366201E-2</v>
      </c>
      <c r="Y896" s="17">
        <v>0.107145094857552</v>
      </c>
      <c r="Z896" s="17">
        <v>0.18390875911524801</v>
      </c>
      <c r="AA896" s="17">
        <v>0.114292102056698</v>
      </c>
      <c r="AB896" s="17">
        <v>9.3730789226595904E-2</v>
      </c>
      <c r="AC896" s="17">
        <v>0.10690036357162901</v>
      </c>
      <c r="AD896" s="17">
        <v>3.4331634801687501E-2</v>
      </c>
      <c r="AE896" s="17"/>
      <c r="AF896" s="17">
        <v>0.13963819268050701</v>
      </c>
      <c r="AG896" s="17">
        <v>8.3511286163890405E-2</v>
      </c>
      <c r="AH896" s="17">
        <v>9.9218333761786501E-2</v>
      </c>
      <c r="AI896" s="17"/>
      <c r="AJ896" s="17">
        <v>0.115229978676174</v>
      </c>
      <c r="AK896" s="17">
        <v>9.2992587912488003E-2</v>
      </c>
      <c r="AL896" s="17">
        <v>0.119785729579805</v>
      </c>
      <c r="AM896" s="17">
        <v>0.112725734382201</v>
      </c>
      <c r="AN896" s="17">
        <v>9.9923468641563498E-2</v>
      </c>
      <c r="AO896" s="17"/>
      <c r="AP896" s="17">
        <v>8.4052935420106306E-2</v>
      </c>
      <c r="AQ896" s="17">
        <v>9.1651559082121997E-2</v>
      </c>
      <c r="AR896" s="17">
        <v>0.118036317410324</v>
      </c>
      <c r="AS896" s="17">
        <v>0.14184461394110001</v>
      </c>
      <c r="AT896" s="17">
        <v>9.7352594374911006E-2</v>
      </c>
      <c r="AU896" s="17">
        <v>8.5908247077864194E-2</v>
      </c>
      <c r="AV896" s="17"/>
      <c r="AW896" s="17">
        <v>0.187104804987513</v>
      </c>
      <c r="AX896" s="17">
        <v>0.147267716234878</v>
      </c>
      <c r="AY896" s="17">
        <v>0.12823935460094099</v>
      </c>
      <c r="AZ896" s="17">
        <v>9.0171662346082204E-2</v>
      </c>
      <c r="BA896" s="17">
        <v>7.5650416772509804E-2</v>
      </c>
      <c r="BB896" s="17">
        <v>0.11915295367046499</v>
      </c>
      <c r="BC896" s="17">
        <v>0.12802608517241501</v>
      </c>
      <c r="BD896" s="17">
        <v>0.139788751547129</v>
      </c>
      <c r="BE896" s="17">
        <v>0.14630924679496601</v>
      </c>
      <c r="BF896" s="17">
        <v>8.1080656165094897E-2</v>
      </c>
      <c r="BG896" s="17">
        <v>0.13029383117621701</v>
      </c>
      <c r="BH896" s="17">
        <v>9.2193227554964396E-2</v>
      </c>
      <c r="BI896" s="17">
        <v>8.8009026919074699E-3</v>
      </c>
      <c r="BJ896" s="17">
        <v>7.6819946752377397E-2</v>
      </c>
      <c r="BK896" s="17">
        <v>3.9862998094059798E-2</v>
      </c>
      <c r="BL896" s="17">
        <v>3.0064624314805499E-2</v>
      </c>
      <c r="BM896" s="17"/>
      <c r="BN896" s="17">
        <v>0.11394004046586</v>
      </c>
      <c r="BO896" s="17">
        <v>8.9441454812696594E-2</v>
      </c>
      <c r="BP896" s="17"/>
      <c r="BQ896" s="17">
        <v>8.2746538766225203E-2</v>
      </c>
      <c r="BR896" s="17">
        <v>0.12797681710327799</v>
      </c>
      <c r="BS896" s="17"/>
      <c r="BT896" s="17">
        <v>8.1872938683943894E-2</v>
      </c>
      <c r="BU896" s="17"/>
      <c r="BV896" s="17">
        <v>0.121808505898505</v>
      </c>
      <c r="BW896" s="17">
        <v>9.7232418037982896E-2</v>
      </c>
      <c r="BX896" s="17">
        <v>9.9232798065527802E-2</v>
      </c>
      <c r="BY896" s="17"/>
      <c r="BZ896" s="17">
        <v>0.115386790022299</v>
      </c>
      <c r="CA896" s="17">
        <v>0.107514703852917</v>
      </c>
      <c r="CB896" s="17">
        <v>0.11980558206544099</v>
      </c>
      <c r="CC896" s="17">
        <v>0.121367043942485</v>
      </c>
      <c r="CD896" s="17">
        <v>0.11669635244959101</v>
      </c>
      <c r="CE896" s="17">
        <v>6.6761854394983E-2</v>
      </c>
      <c r="CF896" s="17">
        <v>7.0040274057431004E-2</v>
      </c>
      <c r="CG896" s="17"/>
      <c r="CH896" s="17">
        <v>6.3511360213776999E-2</v>
      </c>
      <c r="CI896" s="17">
        <v>8.3475299152739907E-2</v>
      </c>
      <c r="CJ896" s="17">
        <v>0.12827794057171299</v>
      </c>
      <c r="CK896" s="17">
        <v>0.106760668314447</v>
      </c>
      <c r="CL896" s="17">
        <v>0.14715605268184201</v>
      </c>
    </row>
    <row r="897" spans="2:90" x14ac:dyDescent="0.3">
      <c r="B897" t="s">
        <v>348</v>
      </c>
      <c r="C897" s="17">
        <v>1.0897663732209101E-2</v>
      </c>
      <c r="D897" s="17">
        <v>1.22379729356175E-2</v>
      </c>
      <c r="E897" s="17">
        <v>9.6741622115021405E-3</v>
      </c>
      <c r="F897" s="17"/>
      <c r="G897" s="17">
        <v>3.5517174308338097E-2</v>
      </c>
      <c r="H897" s="17">
        <v>2.06565975844357E-2</v>
      </c>
      <c r="I897" s="17">
        <v>8.71927660329108E-3</v>
      </c>
      <c r="J897" s="17">
        <v>2.7052509215558201E-3</v>
      </c>
      <c r="K897" s="17">
        <v>3.4481610576347398E-3</v>
      </c>
      <c r="L897" s="17">
        <v>0</v>
      </c>
      <c r="M897" s="17"/>
      <c r="N897" s="17">
        <v>8.9003067336186105E-3</v>
      </c>
      <c r="O897" s="17">
        <v>6.0413223563014302E-3</v>
      </c>
      <c r="P897" s="17">
        <v>1.8990337476729301E-2</v>
      </c>
      <c r="Q897" s="17">
        <v>1.1079120667026199E-2</v>
      </c>
      <c r="R897" s="17"/>
      <c r="S897" s="17">
        <v>2.3183180400768898E-2</v>
      </c>
      <c r="T897" s="17">
        <v>6.4723789177760904E-3</v>
      </c>
      <c r="U897" s="17">
        <v>1.1801271810595501E-2</v>
      </c>
      <c r="V897" s="17">
        <v>0</v>
      </c>
      <c r="W897" s="17">
        <v>1.9438371750320399E-2</v>
      </c>
      <c r="X897" s="17">
        <v>0</v>
      </c>
      <c r="Y897" s="17">
        <v>1.26821622793842E-2</v>
      </c>
      <c r="Z897" s="17">
        <v>0</v>
      </c>
      <c r="AA897" s="17">
        <v>1.88179779729446E-2</v>
      </c>
      <c r="AB897" s="17">
        <v>4.9247930606452E-3</v>
      </c>
      <c r="AC897" s="17">
        <v>8.7765110638759001E-3</v>
      </c>
      <c r="AD897" s="17">
        <v>1.7712522685118099E-2</v>
      </c>
      <c r="AE897" s="17"/>
      <c r="AF897" s="17">
        <v>4.0618698438116196E-3</v>
      </c>
      <c r="AG897" s="17">
        <v>9.7706491146639495E-3</v>
      </c>
      <c r="AH897" s="17">
        <v>1.9385614099816598E-2</v>
      </c>
      <c r="AI897" s="17"/>
      <c r="AJ897" s="17">
        <v>1.38190077330423E-2</v>
      </c>
      <c r="AK897" s="17">
        <v>1.7573541917937401E-2</v>
      </c>
      <c r="AL897" s="17">
        <v>0</v>
      </c>
      <c r="AM897" s="17">
        <v>0</v>
      </c>
      <c r="AN897" s="17">
        <v>1.12038636948526E-2</v>
      </c>
      <c r="AO897" s="17"/>
      <c r="AP897" s="17">
        <v>2.3230406385085601E-2</v>
      </c>
      <c r="AQ897" s="17">
        <v>1.6162904870282699E-2</v>
      </c>
      <c r="AR897" s="17">
        <v>6.1118967929272702E-3</v>
      </c>
      <c r="AS897" s="17">
        <v>6.72971269583754E-3</v>
      </c>
      <c r="AT897" s="17">
        <v>0</v>
      </c>
      <c r="AU897" s="17">
        <v>0</v>
      </c>
      <c r="AV897" s="17"/>
      <c r="AW897" s="17">
        <v>0</v>
      </c>
      <c r="AX897" s="17">
        <v>1.96809800236044E-2</v>
      </c>
      <c r="AY897" s="17">
        <v>2.0471244026243899E-2</v>
      </c>
      <c r="AZ897" s="17">
        <v>7.7616097331950299E-3</v>
      </c>
      <c r="BA897" s="17">
        <v>2.0757930558532301E-2</v>
      </c>
      <c r="BB897" s="17">
        <v>0</v>
      </c>
      <c r="BC897" s="17">
        <v>2.0538207599351599E-2</v>
      </c>
      <c r="BD897" s="17">
        <v>6.9923790068971096E-3</v>
      </c>
      <c r="BE897" s="17">
        <v>9.9868139781409092E-3</v>
      </c>
      <c r="BF897" s="17">
        <v>9.5554842393635493E-3</v>
      </c>
      <c r="BG897" s="17">
        <v>0</v>
      </c>
      <c r="BH897" s="17">
        <v>0</v>
      </c>
      <c r="BI897" s="17">
        <v>9.9714493098262899E-3</v>
      </c>
      <c r="BJ897" s="17">
        <v>0</v>
      </c>
      <c r="BK897" s="17">
        <v>0</v>
      </c>
      <c r="BL897" s="17">
        <v>3.0426094626058098E-2</v>
      </c>
      <c r="BM897" s="17"/>
      <c r="BN897" s="17">
        <v>8.4380862311841404E-3</v>
      </c>
      <c r="BO897" s="17">
        <v>1.4453988990083501E-2</v>
      </c>
      <c r="BP897" s="17"/>
      <c r="BQ897" s="17">
        <v>2.35862915583934E-2</v>
      </c>
      <c r="BR897" s="17">
        <v>9.6261046078001903E-3</v>
      </c>
      <c r="BS897" s="17"/>
      <c r="BT897" s="17">
        <v>2.2909213430639199E-2</v>
      </c>
      <c r="BU897" s="17"/>
      <c r="BV897" s="17">
        <v>1.27433422981479E-2</v>
      </c>
      <c r="BW897" s="17">
        <v>1.5436395809500399E-2</v>
      </c>
      <c r="BX897" s="17">
        <v>7.8100689855768596E-3</v>
      </c>
      <c r="BY897" s="17"/>
      <c r="BZ897" s="17">
        <v>5.3675407755210802E-3</v>
      </c>
      <c r="CA897" s="17">
        <v>1.30016067864953E-2</v>
      </c>
      <c r="CB897" s="17">
        <v>4.315310721633E-3</v>
      </c>
      <c r="CC897" s="17">
        <v>2.2778083305317699E-2</v>
      </c>
      <c r="CD897" s="17">
        <v>8.2367567473391294E-3</v>
      </c>
      <c r="CE897" s="17">
        <v>1.14715297517819E-2</v>
      </c>
      <c r="CF897" s="17">
        <v>1.3334827604574899E-2</v>
      </c>
      <c r="CG897" s="17"/>
      <c r="CH897" s="17">
        <v>4.1304290316195702E-2</v>
      </c>
      <c r="CI897" s="17">
        <v>1.05243294204112E-2</v>
      </c>
      <c r="CJ897" s="17">
        <v>8.99698325894502E-3</v>
      </c>
      <c r="CK897" s="17">
        <v>0</v>
      </c>
      <c r="CL897" s="17">
        <v>0</v>
      </c>
    </row>
    <row r="898" spans="2:90" x14ac:dyDescent="0.3">
      <c r="B898" t="s">
        <v>339</v>
      </c>
      <c r="C898" s="17">
        <v>0.18882480448986</v>
      </c>
      <c r="D898" s="17">
        <v>0.19040340734017899</v>
      </c>
      <c r="E898" s="17">
        <v>0.18671316067639901</v>
      </c>
      <c r="F898" s="17"/>
      <c r="G898" s="17">
        <v>0.231867941180189</v>
      </c>
      <c r="H898" s="17">
        <v>0.24579046350408201</v>
      </c>
      <c r="I898" s="17">
        <v>0.26294434297868702</v>
      </c>
      <c r="J898" s="17">
        <v>0.22988285039409101</v>
      </c>
      <c r="K898" s="17">
        <v>0.14861517698264001</v>
      </c>
      <c r="L898" s="17">
        <v>4.6642371094769E-2</v>
      </c>
      <c r="M898" s="17"/>
      <c r="N898" s="17">
        <v>0.19254996294032201</v>
      </c>
      <c r="O898" s="17">
        <v>0.23774310830700299</v>
      </c>
      <c r="P898" s="17">
        <v>0.14062712249026799</v>
      </c>
      <c r="Q898" s="17">
        <v>0.17833409252260601</v>
      </c>
      <c r="R898" s="17"/>
      <c r="S898" s="17">
        <v>0.19399678280029001</v>
      </c>
      <c r="T898" s="17">
        <v>0.195466524247422</v>
      </c>
      <c r="U898" s="17">
        <v>0.175904198352869</v>
      </c>
      <c r="V898" s="17">
        <v>0.174672255551309</v>
      </c>
      <c r="W898" s="17">
        <v>0.14989179464283101</v>
      </c>
      <c r="X898" s="17">
        <v>0.22520044993421201</v>
      </c>
      <c r="Y898" s="17">
        <v>0.12124801407036501</v>
      </c>
      <c r="Z898" s="17">
        <v>0.15422054537000701</v>
      </c>
      <c r="AA898" s="17">
        <v>0.211705305681369</v>
      </c>
      <c r="AB898" s="17">
        <v>0.18741404098440601</v>
      </c>
      <c r="AC898" s="17">
        <v>0.21501315410503899</v>
      </c>
      <c r="AD898" s="17">
        <v>0.29699695936088299</v>
      </c>
      <c r="AE898" s="17"/>
      <c r="AF898" s="17">
        <v>0.14635299335306301</v>
      </c>
      <c r="AG898" s="17">
        <v>0.183700832220557</v>
      </c>
      <c r="AH898" s="17">
        <v>0.24806947747232799</v>
      </c>
      <c r="AI898" s="17"/>
      <c r="AJ898" s="17">
        <v>0.130626134425715</v>
      </c>
      <c r="AK898" s="17">
        <v>0.19968989816774599</v>
      </c>
      <c r="AL898" s="17">
        <v>0.23040487051991301</v>
      </c>
      <c r="AM898" s="17">
        <v>0.173383133697596</v>
      </c>
      <c r="AN898" s="17">
        <v>0.15954103384467699</v>
      </c>
      <c r="AO898" s="17"/>
      <c r="AP898" s="17">
        <v>0.20067726693242299</v>
      </c>
      <c r="AQ898" s="17">
        <v>0.16774554573442399</v>
      </c>
      <c r="AR898" s="17">
        <v>0.19361605530588899</v>
      </c>
      <c r="AS898" s="17">
        <v>0.18224108952062701</v>
      </c>
      <c r="AT898" s="17">
        <v>0.203794597322358</v>
      </c>
      <c r="AU898" s="17">
        <v>0.18693703814206</v>
      </c>
      <c r="AV898" s="17"/>
      <c r="AW898" s="17">
        <v>0.201761504570932</v>
      </c>
      <c r="AX898" s="17">
        <v>0.119643570666498</v>
      </c>
      <c r="AY898" s="17">
        <v>0.20071170266750099</v>
      </c>
      <c r="AZ898" s="17">
        <v>0.199392192411252</v>
      </c>
      <c r="BA898" s="17">
        <v>0.21272557144138601</v>
      </c>
      <c r="BB898" s="17">
        <v>0.18311791626457299</v>
      </c>
      <c r="BC898" s="17">
        <v>0.17252456111505099</v>
      </c>
      <c r="BD898" s="17">
        <v>0.13289300052136799</v>
      </c>
      <c r="BE898" s="17">
        <v>0.187058649478127</v>
      </c>
      <c r="BF898" s="17">
        <v>0.20297903922563301</v>
      </c>
      <c r="BG898" s="17">
        <v>0.29103974796219201</v>
      </c>
      <c r="BH898" s="17">
        <v>0.16968210573411799</v>
      </c>
      <c r="BI898" s="17">
        <v>0.235999415622276</v>
      </c>
      <c r="BJ898" s="17">
        <v>0.24601098241372099</v>
      </c>
      <c r="BK898" s="17">
        <v>0.15861820782649499</v>
      </c>
      <c r="BL898" s="17">
        <v>0.12631269442927301</v>
      </c>
      <c r="BM898" s="17"/>
      <c r="BN898" s="17">
        <v>0.16750992507689</v>
      </c>
      <c r="BO898" s="17">
        <v>0.21870818080717699</v>
      </c>
      <c r="BP898" s="17"/>
      <c r="BQ898" s="17">
        <v>0.20423240678242599</v>
      </c>
      <c r="BR898" s="17">
        <v>0.16468003625827499</v>
      </c>
      <c r="BS898" s="17"/>
      <c r="BT898" s="17">
        <v>0.23358741463791299</v>
      </c>
      <c r="BU898" s="17"/>
      <c r="BV898" s="17">
        <v>0.19831466141985701</v>
      </c>
      <c r="BW898" s="17">
        <v>0.220233460067846</v>
      </c>
      <c r="BX898" s="17">
        <v>0.171908359057895</v>
      </c>
      <c r="BY898" s="17"/>
      <c r="BZ898" s="17">
        <v>0.26058522099749998</v>
      </c>
      <c r="CA898" s="17">
        <v>0.26840326803641101</v>
      </c>
      <c r="CB898" s="17">
        <v>0.19163355797807999</v>
      </c>
      <c r="CC898" s="17">
        <v>0.175627537597081</v>
      </c>
      <c r="CD898" s="17">
        <v>0.18424274749930999</v>
      </c>
      <c r="CE898" s="17">
        <v>0.14442627110063</v>
      </c>
      <c r="CF898" s="17">
        <v>0.153286972406111</v>
      </c>
      <c r="CG898" s="17"/>
      <c r="CH898" s="17">
        <v>0.11155540923972999</v>
      </c>
      <c r="CI898" s="17">
        <v>0.11378127069212</v>
      </c>
      <c r="CJ898" s="17">
        <v>0.24252542583741801</v>
      </c>
      <c r="CK898" s="17">
        <v>0.26136064256728297</v>
      </c>
      <c r="CL898" s="17">
        <v>0.298179526326045</v>
      </c>
    </row>
    <row r="899" spans="2:90" x14ac:dyDescent="0.3">
      <c r="B899" t="s">
        <v>347</v>
      </c>
      <c r="C899" s="17">
        <v>1.18187995436069E-2</v>
      </c>
      <c r="D899" s="17">
        <v>1.3647743682859301E-2</v>
      </c>
      <c r="E899" s="17">
        <v>1.0125055757316301E-2</v>
      </c>
      <c r="F899" s="17"/>
      <c r="G899" s="17">
        <v>3.4940685129632103E-2</v>
      </c>
      <c r="H899" s="17">
        <v>2.12121754921809E-2</v>
      </c>
      <c r="I899" s="17">
        <v>6.0772526625769204E-3</v>
      </c>
      <c r="J899" s="17">
        <v>5.4198086208379704E-3</v>
      </c>
      <c r="K899" s="17">
        <v>6.5163445415725397E-3</v>
      </c>
      <c r="L899" s="17">
        <v>2.2365604713833402E-3</v>
      </c>
      <c r="M899" s="17"/>
      <c r="N899" s="17">
        <v>1.9956774037516899E-2</v>
      </c>
      <c r="O899" s="17">
        <v>1.2499709441911399E-2</v>
      </c>
      <c r="P899" s="17">
        <v>6.5567631112967203E-3</v>
      </c>
      <c r="Q899" s="17">
        <v>7.0880586206011698E-3</v>
      </c>
      <c r="R899" s="17"/>
      <c r="S899" s="17">
        <v>2.9370878130846399E-2</v>
      </c>
      <c r="T899" s="17">
        <v>1.08159754418594E-2</v>
      </c>
      <c r="U899" s="17">
        <v>0</v>
      </c>
      <c r="V899" s="17">
        <v>0</v>
      </c>
      <c r="W899" s="17">
        <v>0</v>
      </c>
      <c r="X899" s="17">
        <v>1.53162446413025E-2</v>
      </c>
      <c r="Y899" s="17">
        <v>1.21737273916684E-2</v>
      </c>
      <c r="Z899" s="17">
        <v>1.30852983020265E-2</v>
      </c>
      <c r="AA899" s="17">
        <v>1.45948038118677E-2</v>
      </c>
      <c r="AB899" s="17">
        <v>1.44020321789773E-2</v>
      </c>
      <c r="AC899" s="17">
        <v>0</v>
      </c>
      <c r="AD899" s="17">
        <v>1.7125103897346599E-2</v>
      </c>
      <c r="AE899" s="17"/>
      <c r="AF899" s="17">
        <v>6.6154443617252702E-3</v>
      </c>
      <c r="AG899" s="17">
        <v>1.2464500894902201E-2</v>
      </c>
      <c r="AH899" s="17">
        <v>1.34079248379762E-2</v>
      </c>
      <c r="AI899" s="17"/>
      <c r="AJ899" s="17">
        <v>6.6937893599742096E-3</v>
      </c>
      <c r="AK899" s="17">
        <v>1.39916999732527E-2</v>
      </c>
      <c r="AL899" s="17">
        <v>6.4346612236861498E-3</v>
      </c>
      <c r="AM899" s="17">
        <v>1.5564775699912299E-2</v>
      </c>
      <c r="AN899" s="17">
        <v>4.1119751250655798E-2</v>
      </c>
      <c r="AO899" s="17"/>
      <c r="AP899" s="17">
        <v>1.9858869148846301E-2</v>
      </c>
      <c r="AQ899" s="17">
        <v>7.9597232635892998E-3</v>
      </c>
      <c r="AR899" s="17">
        <v>0</v>
      </c>
      <c r="AS899" s="17">
        <v>8.3375692171836803E-3</v>
      </c>
      <c r="AT899" s="17">
        <v>2.9854125026659899E-2</v>
      </c>
      <c r="AU899" s="17">
        <v>1.2532680848013599E-2</v>
      </c>
      <c r="AV899" s="17"/>
      <c r="AW899" s="17">
        <v>0</v>
      </c>
      <c r="AX899" s="17">
        <v>4.1085699532345199E-2</v>
      </c>
      <c r="AY899" s="17">
        <v>1.3767950522470601E-2</v>
      </c>
      <c r="AZ899" s="17">
        <v>8.3317951303258295E-3</v>
      </c>
      <c r="BA899" s="17">
        <v>2.78608245650875E-2</v>
      </c>
      <c r="BB899" s="17">
        <v>5.205545733651E-3</v>
      </c>
      <c r="BC899" s="17">
        <v>5.8839163347323602E-3</v>
      </c>
      <c r="BD899" s="17">
        <v>0</v>
      </c>
      <c r="BE899" s="17">
        <v>1.47741633189365E-2</v>
      </c>
      <c r="BF899" s="17">
        <v>0</v>
      </c>
      <c r="BG899" s="17">
        <v>6.6139163606708804E-3</v>
      </c>
      <c r="BH899" s="17">
        <v>1.8425964252694299E-2</v>
      </c>
      <c r="BI899" s="17">
        <v>1.21899583767848E-2</v>
      </c>
      <c r="BJ899" s="17">
        <v>0</v>
      </c>
      <c r="BK899" s="17">
        <v>2.3197463747860501E-2</v>
      </c>
      <c r="BL899" s="17">
        <v>1.5691475611329001E-2</v>
      </c>
      <c r="BM899" s="17"/>
      <c r="BN899" s="17">
        <v>7.8106646220223903E-3</v>
      </c>
      <c r="BO899" s="17">
        <v>1.75280352996071E-2</v>
      </c>
      <c r="BP899" s="17"/>
      <c r="BQ899" s="17">
        <v>1.9890985633007702E-2</v>
      </c>
      <c r="BR899" s="17">
        <v>5.2329298414892002E-3</v>
      </c>
      <c r="BS899" s="17"/>
      <c r="BT899" s="17">
        <v>1.21471961070159E-2</v>
      </c>
      <c r="BU899" s="17"/>
      <c r="BV899" s="17">
        <v>4.4454319642550999E-3</v>
      </c>
      <c r="BW899" s="17">
        <v>2.6399780231657E-2</v>
      </c>
      <c r="BX899" s="17">
        <v>9.7354983489632008E-3</v>
      </c>
      <c r="BY899" s="17"/>
      <c r="BZ899" s="17">
        <v>1.7091302070796101E-2</v>
      </c>
      <c r="CA899" s="17">
        <v>7.0382281902361303E-3</v>
      </c>
      <c r="CB899" s="17">
        <v>1.54593252217419E-2</v>
      </c>
      <c r="CC899" s="17">
        <v>6.3864171858767299E-3</v>
      </c>
      <c r="CD899" s="17">
        <v>9.1611017667592998E-3</v>
      </c>
      <c r="CE899" s="17">
        <v>2.1016219983985E-2</v>
      </c>
      <c r="CF899" s="17">
        <v>1.7780211863002E-2</v>
      </c>
      <c r="CG899" s="17"/>
      <c r="CH899" s="17">
        <v>3.0859801421390599E-2</v>
      </c>
      <c r="CI899" s="17">
        <v>1.42079471069479E-2</v>
      </c>
      <c r="CJ899" s="17">
        <v>6.7355195376665299E-3</v>
      </c>
      <c r="CK899" s="17">
        <v>6.3127035222504801E-3</v>
      </c>
      <c r="CL899" s="17">
        <v>1.1282464297713801E-2</v>
      </c>
    </row>
    <row r="900" spans="2:90" x14ac:dyDescent="0.3">
      <c r="B900" t="s">
        <v>345</v>
      </c>
      <c r="C900" s="17">
        <v>1.13172454590195E-2</v>
      </c>
      <c r="D900" s="17">
        <v>1.1804042779995E-2</v>
      </c>
      <c r="E900" s="17">
        <v>1.0931209230936699E-2</v>
      </c>
      <c r="F900" s="17"/>
      <c r="G900" s="17">
        <v>2.8095839075443399E-2</v>
      </c>
      <c r="H900" s="17">
        <v>1.77906425986416E-2</v>
      </c>
      <c r="I900" s="17">
        <v>1.4660552345087299E-2</v>
      </c>
      <c r="J900" s="17">
        <v>8.4644144652464906E-3</v>
      </c>
      <c r="K900" s="17">
        <v>3.0585503846223099E-3</v>
      </c>
      <c r="L900" s="17">
        <v>0</v>
      </c>
      <c r="M900" s="17"/>
      <c r="N900" s="17">
        <v>3.1969078279885398E-3</v>
      </c>
      <c r="O900" s="17">
        <v>5.9446196913974497E-3</v>
      </c>
      <c r="P900" s="17">
        <v>2.1756585144675301E-2</v>
      </c>
      <c r="Q900" s="17">
        <v>1.6574308503275799E-2</v>
      </c>
      <c r="R900" s="17"/>
      <c r="S900" s="17">
        <v>2.51912549041334E-2</v>
      </c>
      <c r="T900" s="17">
        <v>1.40844586028827E-2</v>
      </c>
      <c r="U900" s="17">
        <v>1.22751180833876E-2</v>
      </c>
      <c r="V900" s="17">
        <v>0</v>
      </c>
      <c r="W900" s="17">
        <v>1.1536498929987E-2</v>
      </c>
      <c r="X900" s="17">
        <v>1.0619374994389899E-2</v>
      </c>
      <c r="Y900" s="17">
        <v>1.02847499528326E-2</v>
      </c>
      <c r="Z900" s="17">
        <v>1.30852983020265E-2</v>
      </c>
      <c r="AA900" s="17">
        <v>4.6650317298570004E-3</v>
      </c>
      <c r="AB900" s="17">
        <v>1.49974193430857E-2</v>
      </c>
      <c r="AC900" s="17">
        <v>0</v>
      </c>
      <c r="AD900" s="17">
        <v>0</v>
      </c>
      <c r="AE900" s="17"/>
      <c r="AF900" s="17">
        <v>5.5494959838971502E-3</v>
      </c>
      <c r="AG900" s="17">
        <v>1.12854034059089E-2</v>
      </c>
      <c r="AH900" s="17">
        <v>1.59990018063942E-2</v>
      </c>
      <c r="AI900" s="17"/>
      <c r="AJ900" s="17">
        <v>6.6670983068230199E-3</v>
      </c>
      <c r="AK900" s="17">
        <v>1.2659952357060199E-2</v>
      </c>
      <c r="AL900" s="17">
        <v>1.04456693405835E-2</v>
      </c>
      <c r="AM900" s="17">
        <v>1.8770539323815401E-2</v>
      </c>
      <c r="AN900" s="17">
        <v>1.0131595251604199E-2</v>
      </c>
      <c r="AO900" s="17"/>
      <c r="AP900" s="17">
        <v>1.0450833331235599E-2</v>
      </c>
      <c r="AQ900" s="17">
        <v>1.09067111262998E-2</v>
      </c>
      <c r="AR900" s="17">
        <v>9.1287274502761407E-3</v>
      </c>
      <c r="AS900" s="17">
        <v>1.0970404031022301E-2</v>
      </c>
      <c r="AT900" s="17">
        <v>1.8705571007153501E-2</v>
      </c>
      <c r="AU900" s="17">
        <v>1.44943365191778E-2</v>
      </c>
      <c r="AV900" s="17"/>
      <c r="AW900" s="17">
        <v>0</v>
      </c>
      <c r="AX900" s="17">
        <v>1.10983451779156E-2</v>
      </c>
      <c r="AY900" s="17">
        <v>1.9769308932095601E-2</v>
      </c>
      <c r="AZ900" s="17">
        <v>2.16333258837361E-2</v>
      </c>
      <c r="BA900" s="17">
        <v>1.36552366266627E-2</v>
      </c>
      <c r="BB900" s="17">
        <v>2.6889492766043101E-2</v>
      </c>
      <c r="BC900" s="17">
        <v>2.6004755406607901E-2</v>
      </c>
      <c r="BD900" s="17">
        <v>6.5868794894181903E-3</v>
      </c>
      <c r="BE900" s="17">
        <v>0</v>
      </c>
      <c r="BF900" s="17">
        <v>1.13564043409659E-2</v>
      </c>
      <c r="BG900" s="17">
        <v>0</v>
      </c>
      <c r="BH900" s="17">
        <v>0</v>
      </c>
      <c r="BI900" s="17">
        <v>0</v>
      </c>
      <c r="BJ900" s="17">
        <v>0</v>
      </c>
      <c r="BK900" s="17">
        <v>0</v>
      </c>
      <c r="BL900" s="17">
        <v>6.0244976977099603E-3</v>
      </c>
      <c r="BM900" s="17"/>
      <c r="BN900" s="17">
        <v>8.4325777929209599E-3</v>
      </c>
      <c r="BO900" s="17">
        <v>1.5466978531174701E-2</v>
      </c>
      <c r="BP900" s="17"/>
      <c r="BQ900" s="17">
        <v>9.4297190065140701E-3</v>
      </c>
      <c r="BR900" s="17">
        <v>1.5239400265105301E-2</v>
      </c>
      <c r="BS900" s="17"/>
      <c r="BT900" s="17">
        <v>2.3038661086265001E-2</v>
      </c>
      <c r="BU900" s="17"/>
      <c r="BV900" s="17">
        <v>1.8088367470991299E-2</v>
      </c>
      <c r="BW900" s="17">
        <v>1.1808197066846901E-2</v>
      </c>
      <c r="BX900" s="17">
        <v>7.5259953363502599E-3</v>
      </c>
      <c r="BY900" s="17"/>
      <c r="BZ900" s="17">
        <v>9.5288254412422297E-3</v>
      </c>
      <c r="CA900" s="17">
        <v>1.10055156027173E-2</v>
      </c>
      <c r="CB900" s="17">
        <v>9.5725123281524202E-3</v>
      </c>
      <c r="CC900" s="17">
        <v>3.4644772514177198E-2</v>
      </c>
      <c r="CD900" s="17">
        <v>5.9386049038225698E-3</v>
      </c>
      <c r="CE900" s="17">
        <v>3.5383121404020299E-3</v>
      </c>
      <c r="CF900" s="17">
        <v>1.2200215001486599E-2</v>
      </c>
      <c r="CG900" s="17"/>
      <c r="CH900" s="17">
        <v>2.0621372079349099E-2</v>
      </c>
      <c r="CI900" s="17">
        <v>7.58975740154102E-3</v>
      </c>
      <c r="CJ900" s="17">
        <v>8.9236061215724506E-3</v>
      </c>
      <c r="CK900" s="17">
        <v>1.93901971218821E-2</v>
      </c>
      <c r="CL900" s="17">
        <v>1.36559985316804E-2</v>
      </c>
    </row>
    <row r="901" spans="2:90" x14ac:dyDescent="0.3">
      <c r="B901" t="s">
        <v>343</v>
      </c>
      <c r="C901" s="17">
        <v>2.9077429667434401E-2</v>
      </c>
      <c r="D901" s="17">
        <v>2.9692470463333499E-2</v>
      </c>
      <c r="E901" s="17">
        <v>2.8706846047970601E-2</v>
      </c>
      <c r="F901" s="17"/>
      <c r="G901" s="17">
        <v>4.2995648584850298E-2</v>
      </c>
      <c r="H901" s="17">
        <v>2.76128299976478E-2</v>
      </c>
      <c r="I901" s="17">
        <v>3.1830716832492403E-2</v>
      </c>
      <c r="J901" s="17">
        <v>1.0974197413590099E-2</v>
      </c>
      <c r="K901" s="17">
        <v>2.58047043734746E-2</v>
      </c>
      <c r="L901" s="17">
        <v>3.5662541586489897E-2</v>
      </c>
      <c r="M901" s="17"/>
      <c r="N901" s="17">
        <v>4.6260626300430603E-2</v>
      </c>
      <c r="O901" s="17">
        <v>2.39101709274715E-2</v>
      </c>
      <c r="P901" s="17">
        <v>2.9461562129571201E-2</v>
      </c>
      <c r="Q901" s="17">
        <v>1.5870295999139999E-2</v>
      </c>
      <c r="R901" s="17"/>
      <c r="S901" s="17">
        <v>3.97953767387417E-2</v>
      </c>
      <c r="T901" s="17">
        <v>3.2268103515875897E-2</v>
      </c>
      <c r="U901" s="17">
        <v>1.6664229347897901E-2</v>
      </c>
      <c r="V901" s="17">
        <v>2.1364301320769399E-2</v>
      </c>
      <c r="W901" s="17">
        <v>2.01597396322882E-2</v>
      </c>
      <c r="X901" s="17">
        <v>4.0625279268242602E-2</v>
      </c>
      <c r="Y901" s="17">
        <v>1.6862306390102201E-2</v>
      </c>
      <c r="Z901" s="17">
        <v>3.5737538749270999E-2</v>
      </c>
      <c r="AA901" s="17">
        <v>2.55088250759242E-2</v>
      </c>
      <c r="AB901" s="17">
        <v>2.7726626567674901E-2</v>
      </c>
      <c r="AC901" s="17">
        <v>2.90102349083305E-2</v>
      </c>
      <c r="AD901" s="17">
        <v>4.8410907967188797E-2</v>
      </c>
      <c r="AE901" s="17"/>
      <c r="AF901" s="17">
        <v>3.09767027481451E-2</v>
      </c>
      <c r="AG901" s="17">
        <v>2.90147435405783E-2</v>
      </c>
      <c r="AH901" s="17">
        <v>1.7422392643612599E-2</v>
      </c>
      <c r="AI901" s="17"/>
      <c r="AJ901" s="17">
        <v>2.6381544014232001E-2</v>
      </c>
      <c r="AK901" s="17">
        <v>2.5907116682559898E-2</v>
      </c>
      <c r="AL901" s="17">
        <v>1.7532893429888102E-2</v>
      </c>
      <c r="AM901" s="17">
        <v>3.9995284521419497E-2</v>
      </c>
      <c r="AN901" s="17">
        <v>1.9954965214037501E-2</v>
      </c>
      <c r="AO901" s="17"/>
      <c r="AP901" s="17">
        <v>2.48916108193604E-2</v>
      </c>
      <c r="AQ901" s="17">
        <v>3.3031641851479797E-2</v>
      </c>
      <c r="AR901" s="17">
        <v>2.0057599344721198E-2</v>
      </c>
      <c r="AS901" s="17">
        <v>2.5302122022192602E-2</v>
      </c>
      <c r="AT901" s="17">
        <v>1.5090536068090601E-2</v>
      </c>
      <c r="AU901" s="17">
        <v>3.8899381523100698E-2</v>
      </c>
      <c r="AV901" s="17"/>
      <c r="AW901" s="17">
        <v>0</v>
      </c>
      <c r="AX901" s="17">
        <v>2.1452181303823301E-2</v>
      </c>
      <c r="AY901" s="17">
        <v>2.1015143204214701E-2</v>
      </c>
      <c r="AZ901" s="17">
        <v>7.8578873698366292E-3</v>
      </c>
      <c r="BA901" s="17">
        <v>1.35396104819128E-2</v>
      </c>
      <c r="BB901" s="17">
        <v>2.6696162821970199E-2</v>
      </c>
      <c r="BC901" s="17">
        <v>2.8409674647506301E-2</v>
      </c>
      <c r="BD901" s="17">
        <v>4.2649229852306202E-2</v>
      </c>
      <c r="BE901" s="17">
        <v>1.55699370918589E-2</v>
      </c>
      <c r="BF901" s="17">
        <v>3.2320025335037597E-2</v>
      </c>
      <c r="BG901" s="17">
        <v>6.5855672094954298E-2</v>
      </c>
      <c r="BH901" s="17">
        <v>3.7504043093055099E-2</v>
      </c>
      <c r="BI901" s="17">
        <v>3.3482810363215501E-2</v>
      </c>
      <c r="BJ901" s="17">
        <v>1.69951130739887E-2</v>
      </c>
      <c r="BK901" s="17">
        <v>3.8611351719629303E-2</v>
      </c>
      <c r="BL901" s="17">
        <v>6.3903019202306705E-2</v>
      </c>
      <c r="BM901" s="17"/>
      <c r="BN901" s="17">
        <v>3.1341736065829802E-2</v>
      </c>
      <c r="BO901" s="17">
        <v>2.6370750737029901E-2</v>
      </c>
      <c r="BP901" s="17"/>
      <c r="BQ901" s="17">
        <v>2.59673732263557E-2</v>
      </c>
      <c r="BR901" s="17">
        <v>1.7876672381106899E-2</v>
      </c>
      <c r="BS901" s="17"/>
      <c r="BT901" s="17">
        <v>2.8894127575561802E-2</v>
      </c>
      <c r="BU901" s="17"/>
      <c r="BV901" s="17">
        <v>1.12645203933415E-2</v>
      </c>
      <c r="BW901" s="17">
        <v>1.8104320351841601E-2</v>
      </c>
      <c r="BX901" s="17">
        <v>4.2371511856053999E-2</v>
      </c>
      <c r="BY901" s="17"/>
      <c r="BZ901" s="17">
        <v>1.5509252085049999E-2</v>
      </c>
      <c r="CA901" s="17">
        <v>2.2770096253277399E-2</v>
      </c>
      <c r="CB901" s="17">
        <v>3.6574540492296297E-2</v>
      </c>
      <c r="CC901" s="17">
        <v>4.9436101738141003E-2</v>
      </c>
      <c r="CD901" s="17">
        <v>2.2465747399891999E-2</v>
      </c>
      <c r="CE901" s="17">
        <v>1.62324738935197E-2</v>
      </c>
      <c r="CF901" s="17">
        <v>5.0695187738745498E-2</v>
      </c>
      <c r="CG901" s="17"/>
      <c r="CH901" s="17">
        <v>3.9614315065981703E-2</v>
      </c>
      <c r="CI901" s="17">
        <v>3.5367950181893197E-2</v>
      </c>
      <c r="CJ901" s="17">
        <v>2.66416681957257E-2</v>
      </c>
      <c r="CK901" s="17">
        <v>2.0679245012013799E-2</v>
      </c>
      <c r="CL901" s="17">
        <v>0</v>
      </c>
    </row>
    <row r="902" spans="2:90" x14ac:dyDescent="0.3">
      <c r="B902" t="s">
        <v>351</v>
      </c>
      <c r="C902" s="17">
        <v>1.56597066125275E-2</v>
      </c>
      <c r="D902" s="17">
        <v>2.0373456940202799E-2</v>
      </c>
      <c r="E902" s="17">
        <v>1.1177081578343399E-2</v>
      </c>
      <c r="F902" s="17"/>
      <c r="G902" s="17">
        <v>1.7550403999517399E-2</v>
      </c>
      <c r="H902" s="17">
        <v>2.5416706907649501E-2</v>
      </c>
      <c r="I902" s="17">
        <v>3.64814704106491E-2</v>
      </c>
      <c r="J902" s="17">
        <v>1.09125135977557E-2</v>
      </c>
      <c r="K902" s="17">
        <v>5.57449921798874E-3</v>
      </c>
      <c r="L902" s="17">
        <v>0</v>
      </c>
      <c r="M902" s="17"/>
      <c r="N902" s="17">
        <v>3.2292769076467401E-2</v>
      </c>
      <c r="O902" s="17">
        <v>8.2977305374025909E-3</v>
      </c>
      <c r="P902" s="17">
        <v>1.3086844796895701E-2</v>
      </c>
      <c r="Q902" s="17">
        <v>7.7917119062612099E-3</v>
      </c>
      <c r="R902" s="17"/>
      <c r="S902" s="17">
        <v>3.6653439140709003E-2</v>
      </c>
      <c r="T902" s="17">
        <v>1.08957881891246E-2</v>
      </c>
      <c r="U902" s="17">
        <v>1.1966427171217899E-2</v>
      </c>
      <c r="V902" s="17">
        <v>3.0567161627367001E-2</v>
      </c>
      <c r="W902" s="17">
        <v>1.30769333839467E-2</v>
      </c>
      <c r="X902" s="17">
        <v>5.5275949452817099E-3</v>
      </c>
      <c r="Y902" s="17">
        <v>5.6626958131574404E-3</v>
      </c>
      <c r="Z902" s="17">
        <v>8.2911541815197699E-3</v>
      </c>
      <c r="AA902" s="17">
        <v>1.5199694353012E-2</v>
      </c>
      <c r="AB902" s="17">
        <v>3.8883805932632201E-3</v>
      </c>
      <c r="AC902" s="17">
        <v>1.34284832815206E-2</v>
      </c>
      <c r="AD902" s="17">
        <v>1.6822827644436902E-2</v>
      </c>
      <c r="AE902" s="17"/>
      <c r="AF902" s="17">
        <v>1.13530537063851E-2</v>
      </c>
      <c r="AG902" s="17">
        <v>2.21218899513194E-2</v>
      </c>
      <c r="AH902" s="17">
        <v>1.6841479224002202E-2</v>
      </c>
      <c r="AI902" s="17"/>
      <c r="AJ902" s="17">
        <v>2.1344644396302102E-2</v>
      </c>
      <c r="AK902" s="17">
        <v>2.0293176600616799E-2</v>
      </c>
      <c r="AL902" s="17">
        <v>1.97094937483113E-2</v>
      </c>
      <c r="AM902" s="17">
        <v>1.05397191986937E-2</v>
      </c>
      <c r="AN902" s="17">
        <v>1.05508654809288E-2</v>
      </c>
      <c r="AO902" s="17"/>
      <c r="AP902" s="17">
        <v>2.88692605284359E-2</v>
      </c>
      <c r="AQ902" s="17">
        <v>2.8697138102891501E-2</v>
      </c>
      <c r="AR902" s="17">
        <v>1.09674725484481E-2</v>
      </c>
      <c r="AS902" s="17">
        <v>7.8928095512903803E-3</v>
      </c>
      <c r="AT902" s="17">
        <v>0</v>
      </c>
      <c r="AU902" s="17">
        <v>1.18984157194776E-2</v>
      </c>
      <c r="AV902" s="17"/>
      <c r="AW902" s="17">
        <v>0</v>
      </c>
      <c r="AX902" s="17">
        <v>0</v>
      </c>
      <c r="AY902" s="17">
        <v>0</v>
      </c>
      <c r="AZ902" s="17">
        <v>9.3699800285630408E-3</v>
      </c>
      <c r="BA902" s="17">
        <v>4.66810333601174E-3</v>
      </c>
      <c r="BB902" s="17">
        <v>1.4546033869964E-2</v>
      </c>
      <c r="BC902" s="17">
        <v>1.7358316473032601E-2</v>
      </c>
      <c r="BD902" s="17">
        <v>5.9060324019705101E-3</v>
      </c>
      <c r="BE902" s="17">
        <v>0</v>
      </c>
      <c r="BF902" s="17">
        <v>9.4148911649591001E-3</v>
      </c>
      <c r="BG902" s="17">
        <v>4.8125842620426497E-3</v>
      </c>
      <c r="BH902" s="17">
        <v>1.00225143010909E-2</v>
      </c>
      <c r="BI902" s="17">
        <v>2.4133695545082601E-2</v>
      </c>
      <c r="BJ902" s="17">
        <v>3.4412413518629399E-2</v>
      </c>
      <c r="BK902" s="17">
        <v>8.4668465522981601E-2</v>
      </c>
      <c r="BL902" s="17">
        <v>8.9193480904855599E-2</v>
      </c>
      <c r="BM902" s="17"/>
      <c r="BN902" s="17">
        <v>2.71582547241331E-2</v>
      </c>
      <c r="BO902" s="17">
        <v>0</v>
      </c>
      <c r="BP902" s="17"/>
      <c r="BQ902" s="17">
        <v>3.0619995420811699E-2</v>
      </c>
      <c r="BR902" s="17">
        <v>3.7186788681381699E-3</v>
      </c>
      <c r="BS902" s="17"/>
      <c r="BT902" s="17">
        <v>2.9173904836801798E-2</v>
      </c>
      <c r="BU902" s="17"/>
      <c r="BV902" s="17">
        <v>4.4693683890845298E-3</v>
      </c>
      <c r="BW902" s="17">
        <v>1.0804403888627899E-2</v>
      </c>
      <c r="BX902" s="17">
        <v>2.3094296592847799E-2</v>
      </c>
      <c r="BY902" s="17"/>
      <c r="BZ902" s="17">
        <v>4.5052138460194699E-3</v>
      </c>
      <c r="CA902" s="17">
        <v>3.3964898737320801E-3</v>
      </c>
      <c r="CB902" s="17">
        <v>7.7931629792808198E-3</v>
      </c>
      <c r="CC902" s="17">
        <v>1.77593627495485E-2</v>
      </c>
      <c r="CD902" s="17">
        <v>1.1200519086002799E-2</v>
      </c>
      <c r="CE902" s="17">
        <v>3.3316398580289598E-2</v>
      </c>
      <c r="CF902" s="17">
        <v>4.0721571366301598E-2</v>
      </c>
      <c r="CG902" s="17"/>
      <c r="CH902" s="17">
        <v>4.80295805732842E-2</v>
      </c>
      <c r="CI902" s="17">
        <v>2.2717865351946202E-2</v>
      </c>
      <c r="CJ902" s="17">
        <v>5.7073642176559804E-3</v>
      </c>
      <c r="CK902" s="17">
        <v>6.0249973052466299E-3</v>
      </c>
      <c r="CL902" s="17">
        <v>0</v>
      </c>
    </row>
    <row r="903" spans="2:90" x14ac:dyDescent="0.3">
      <c r="B903" t="s">
        <v>349</v>
      </c>
      <c r="C903" s="17">
        <v>8.9065311478666899E-3</v>
      </c>
      <c r="D903" s="17">
        <v>5.8432872702088301E-3</v>
      </c>
      <c r="E903" s="17">
        <v>1.19708491403741E-2</v>
      </c>
      <c r="F903" s="17"/>
      <c r="G903" s="17">
        <v>1.6035334141949902E-2</v>
      </c>
      <c r="H903" s="17">
        <v>2.2257336507199601E-2</v>
      </c>
      <c r="I903" s="17">
        <v>1.10594421607109E-2</v>
      </c>
      <c r="J903" s="17">
        <v>2.98791059670121E-3</v>
      </c>
      <c r="K903" s="17">
        <v>3.3965872679783699E-3</v>
      </c>
      <c r="L903" s="17">
        <v>0</v>
      </c>
      <c r="M903" s="17"/>
      <c r="N903" s="17">
        <v>1.8616913490894199E-2</v>
      </c>
      <c r="O903" s="17">
        <v>4.1820230066518197E-3</v>
      </c>
      <c r="P903" s="17">
        <v>6.18393815179933E-3</v>
      </c>
      <c r="Q903" s="17">
        <v>5.82772558068201E-3</v>
      </c>
      <c r="R903" s="17"/>
      <c r="S903" s="17">
        <v>1.6228228736558801E-2</v>
      </c>
      <c r="T903" s="17">
        <v>7.2092343978605797E-3</v>
      </c>
      <c r="U903" s="17">
        <v>6.3476732970613901E-3</v>
      </c>
      <c r="V903" s="17">
        <v>1.14302815476731E-2</v>
      </c>
      <c r="W903" s="17">
        <v>1.2002653316786399E-2</v>
      </c>
      <c r="X903" s="17">
        <v>1.0997858662542701E-2</v>
      </c>
      <c r="Y903" s="17">
        <v>0</v>
      </c>
      <c r="Z903" s="17">
        <v>0</v>
      </c>
      <c r="AA903" s="17">
        <v>1.2540440174284099E-2</v>
      </c>
      <c r="AB903" s="17">
        <v>5.3595044202786801E-3</v>
      </c>
      <c r="AC903" s="17">
        <v>9.2889171376928301E-3</v>
      </c>
      <c r="AD903" s="17">
        <v>0</v>
      </c>
      <c r="AE903" s="17"/>
      <c r="AF903" s="17">
        <v>3.3913511312866299E-3</v>
      </c>
      <c r="AG903" s="17">
        <v>1.6233966632883401E-2</v>
      </c>
      <c r="AH903" s="17">
        <v>6.6968768369731297E-3</v>
      </c>
      <c r="AI903" s="17"/>
      <c r="AJ903" s="17">
        <v>8.7950738140897405E-3</v>
      </c>
      <c r="AK903" s="17">
        <v>1.3717451406904399E-2</v>
      </c>
      <c r="AL903" s="17">
        <v>0</v>
      </c>
      <c r="AM903" s="17">
        <v>8.0756094312598101E-3</v>
      </c>
      <c r="AN903" s="17">
        <v>1.8445814242454499E-2</v>
      </c>
      <c r="AO903" s="17"/>
      <c r="AP903" s="17">
        <v>2.1453186131471898E-2</v>
      </c>
      <c r="AQ903" s="17">
        <v>7.5939386334407302E-3</v>
      </c>
      <c r="AR903" s="17">
        <v>0</v>
      </c>
      <c r="AS903" s="17">
        <v>4.3040854121227396E-3</v>
      </c>
      <c r="AT903" s="17">
        <v>1.3392192993968899E-2</v>
      </c>
      <c r="AU903" s="17">
        <v>5.3125430705979497E-3</v>
      </c>
      <c r="AV903" s="17"/>
      <c r="AW903" s="17">
        <v>0</v>
      </c>
      <c r="AX903" s="17">
        <v>0</v>
      </c>
      <c r="AY903" s="17">
        <v>0</v>
      </c>
      <c r="AZ903" s="17">
        <v>7.6108459956426297E-3</v>
      </c>
      <c r="BA903" s="17">
        <v>0</v>
      </c>
      <c r="BB903" s="17">
        <v>4.7984577685078501E-3</v>
      </c>
      <c r="BC903" s="17">
        <v>1.10385590032699E-2</v>
      </c>
      <c r="BD903" s="17">
        <v>2.4402703390297799E-2</v>
      </c>
      <c r="BE903" s="17">
        <v>0</v>
      </c>
      <c r="BF903" s="17">
        <v>0</v>
      </c>
      <c r="BG903" s="17">
        <v>5.0303223723633297E-3</v>
      </c>
      <c r="BH903" s="17">
        <v>0</v>
      </c>
      <c r="BI903" s="17">
        <v>0</v>
      </c>
      <c r="BJ903" s="17">
        <v>5.1003868355682699E-2</v>
      </c>
      <c r="BK903" s="17">
        <v>0</v>
      </c>
      <c r="BL903" s="17">
        <v>5.0062653126495098E-2</v>
      </c>
      <c r="BM903" s="17"/>
      <c r="BN903" s="17">
        <v>1.5446383997302001E-2</v>
      </c>
      <c r="BO903" s="17">
        <v>0</v>
      </c>
      <c r="BP903" s="17"/>
      <c r="BQ903" s="17">
        <v>2.1847803792106001E-2</v>
      </c>
      <c r="BR903" s="17">
        <v>0</v>
      </c>
      <c r="BS903" s="17"/>
      <c r="BT903" s="17">
        <v>1.8640329451182401E-2</v>
      </c>
      <c r="BU903" s="17"/>
      <c r="BV903" s="17">
        <v>2.11813251249311E-3</v>
      </c>
      <c r="BW903" s="17">
        <v>1.0953345507541E-2</v>
      </c>
      <c r="BX903" s="17">
        <v>1.1640014370732201E-2</v>
      </c>
      <c r="BY903" s="17"/>
      <c r="BZ903" s="17">
        <v>0</v>
      </c>
      <c r="CA903" s="17">
        <v>9.3647203692715699E-3</v>
      </c>
      <c r="CB903" s="17">
        <v>4.0979844912367299E-3</v>
      </c>
      <c r="CC903" s="17">
        <v>7.0276286924217503E-3</v>
      </c>
      <c r="CD903" s="17">
        <v>8.5042668141880901E-3</v>
      </c>
      <c r="CE903" s="17">
        <v>1.14862555935831E-2</v>
      </c>
      <c r="CF903" s="17">
        <v>2.33142081894782E-2</v>
      </c>
      <c r="CG903" s="17"/>
      <c r="CH903" s="17">
        <v>0</v>
      </c>
      <c r="CI903" s="17">
        <v>1.8116179367866601E-2</v>
      </c>
      <c r="CJ903" s="17">
        <v>3.9725426347651197E-3</v>
      </c>
      <c r="CK903" s="17">
        <v>3.14508635301813E-3</v>
      </c>
      <c r="CL903" s="17">
        <v>1.3016535367776701E-2</v>
      </c>
    </row>
    <row r="904" spans="2:90" x14ac:dyDescent="0.3">
      <c r="B904" t="s">
        <v>346</v>
      </c>
      <c r="C904" s="17">
        <v>2.44997762576246E-2</v>
      </c>
      <c r="D904" s="17">
        <v>2.5425155966247E-2</v>
      </c>
      <c r="E904" s="17">
        <v>2.3789610521886599E-2</v>
      </c>
      <c r="F904" s="17"/>
      <c r="G904" s="17">
        <v>3.6044956225826201E-2</v>
      </c>
      <c r="H904" s="17">
        <v>6.2772579080676197E-2</v>
      </c>
      <c r="I904" s="17">
        <v>1.7914604903658999E-2</v>
      </c>
      <c r="J904" s="17">
        <v>2.74120840532464E-2</v>
      </c>
      <c r="K904" s="17">
        <v>3.7924331257336102E-3</v>
      </c>
      <c r="L904" s="17">
        <v>2.4796613030371299E-3</v>
      </c>
      <c r="M904" s="17"/>
      <c r="N904" s="17">
        <v>4.1809463930676E-2</v>
      </c>
      <c r="O904" s="17">
        <v>1.36587792555313E-2</v>
      </c>
      <c r="P904" s="17">
        <v>1.8890070172450198E-2</v>
      </c>
      <c r="Q904" s="17">
        <v>2.0415325663572102E-2</v>
      </c>
      <c r="R904" s="17"/>
      <c r="S904" s="17">
        <v>4.4753750281552498E-2</v>
      </c>
      <c r="T904" s="17">
        <v>2.7697697373364701E-2</v>
      </c>
      <c r="U904" s="17">
        <v>5.94177072070205E-3</v>
      </c>
      <c r="V904" s="17">
        <v>1.9991718154130301E-2</v>
      </c>
      <c r="W904" s="17">
        <v>1.9347532750867698E-2</v>
      </c>
      <c r="X904" s="17">
        <v>3.22973850616525E-2</v>
      </c>
      <c r="Y904" s="17">
        <v>3.4878335733365497E-2</v>
      </c>
      <c r="Z904" s="17">
        <v>2.3275981526471302E-2</v>
      </c>
      <c r="AA904" s="17">
        <v>1.8317481406584301E-2</v>
      </c>
      <c r="AB904" s="17">
        <v>1.06245671892945E-2</v>
      </c>
      <c r="AC904" s="17">
        <v>1.69704762136575E-2</v>
      </c>
      <c r="AD904" s="17">
        <v>1.82747901106168E-2</v>
      </c>
      <c r="AE904" s="17"/>
      <c r="AF904" s="17">
        <v>1.27478293395591E-2</v>
      </c>
      <c r="AG904" s="17">
        <v>3.1284270800181001E-2</v>
      </c>
      <c r="AH904" s="17">
        <v>2.2762039068318501E-2</v>
      </c>
      <c r="AI904" s="17"/>
      <c r="AJ904" s="17">
        <v>1.8890360996178E-2</v>
      </c>
      <c r="AK904" s="17">
        <v>2.4999159768822301E-2</v>
      </c>
      <c r="AL904" s="17">
        <v>2.4495730450162002E-2</v>
      </c>
      <c r="AM904" s="17">
        <v>2.2111895546671E-2</v>
      </c>
      <c r="AN904" s="17">
        <v>1.7743177796941401E-2</v>
      </c>
      <c r="AO904" s="17"/>
      <c r="AP904" s="17">
        <v>3.4701392224796297E-2</v>
      </c>
      <c r="AQ904" s="17">
        <v>2.2522340317894098E-2</v>
      </c>
      <c r="AR904" s="17">
        <v>3.5847522832135902E-2</v>
      </c>
      <c r="AS904" s="17">
        <v>1.8268249157956998E-2</v>
      </c>
      <c r="AT904" s="17">
        <v>3.4905523737862001E-2</v>
      </c>
      <c r="AU904" s="17">
        <v>1.11154836273422E-2</v>
      </c>
      <c r="AV904" s="17"/>
      <c r="AW904" s="17">
        <v>5.19026093843259E-2</v>
      </c>
      <c r="AX904" s="17">
        <v>2.2733301101499199E-2</v>
      </c>
      <c r="AY904" s="17">
        <v>1.7997500749661999E-2</v>
      </c>
      <c r="AZ904" s="17">
        <v>1.6487640179757498E-2</v>
      </c>
      <c r="BA904" s="17">
        <v>1.2841616196478001E-2</v>
      </c>
      <c r="BB904" s="17">
        <v>3.5853365405979498E-2</v>
      </c>
      <c r="BC904" s="17">
        <v>2.2637617004259002E-2</v>
      </c>
      <c r="BD904" s="17">
        <v>1.42054040399611E-2</v>
      </c>
      <c r="BE904" s="17">
        <v>6.84206609480012E-3</v>
      </c>
      <c r="BF904" s="17">
        <v>2.1076805509011601E-2</v>
      </c>
      <c r="BG904" s="17">
        <v>0</v>
      </c>
      <c r="BH904" s="17">
        <v>1.59754024026608E-2</v>
      </c>
      <c r="BI904" s="17">
        <v>3.09283419188222E-2</v>
      </c>
      <c r="BJ904" s="17">
        <v>3.2858981473194097E-2</v>
      </c>
      <c r="BK904" s="17">
        <v>4.3705472825660403E-2</v>
      </c>
      <c r="BL904" s="17">
        <v>7.8415160210829199E-2</v>
      </c>
      <c r="BM904" s="17"/>
      <c r="BN904" s="17">
        <v>2.69329584410174E-2</v>
      </c>
      <c r="BO904" s="17">
        <v>2.1493371386626998E-2</v>
      </c>
      <c r="BP904" s="17"/>
      <c r="BQ904" s="17">
        <v>3.1448213904762601E-2</v>
      </c>
      <c r="BR904" s="17">
        <v>1.8294119460436801E-2</v>
      </c>
      <c r="BS904" s="17"/>
      <c r="BT904" s="17">
        <v>1.8687698883208499E-2</v>
      </c>
      <c r="BU904" s="17"/>
      <c r="BV904" s="17">
        <v>1.90305781432486E-2</v>
      </c>
      <c r="BW904" s="17">
        <v>2.4544836558100899E-2</v>
      </c>
      <c r="BX904" s="17">
        <v>2.77078042444232E-2</v>
      </c>
      <c r="BY904" s="17"/>
      <c r="BZ904" s="17">
        <v>1.85755553905694E-2</v>
      </c>
      <c r="CA904" s="17">
        <v>1.6708435206939799E-2</v>
      </c>
      <c r="CB904" s="17">
        <v>2.4089361232320299E-2</v>
      </c>
      <c r="CC904" s="17">
        <v>2.6026647547221199E-2</v>
      </c>
      <c r="CD904" s="17">
        <v>2.0118290323560401E-2</v>
      </c>
      <c r="CE904" s="17">
        <v>2.05459495014754E-2</v>
      </c>
      <c r="CF904" s="17">
        <v>4.8666525422194302E-2</v>
      </c>
      <c r="CG904" s="17"/>
      <c r="CH904" s="17">
        <v>3.0811168448218299E-2</v>
      </c>
      <c r="CI904" s="17">
        <v>3.2915437713880197E-2</v>
      </c>
      <c r="CJ904" s="17">
        <v>1.7278849200375101E-2</v>
      </c>
      <c r="CK904" s="17">
        <v>2.3785970183558599E-2</v>
      </c>
      <c r="CL904" s="17">
        <v>0</v>
      </c>
    </row>
    <row r="905" spans="2:90" x14ac:dyDescent="0.3">
      <c r="B905" t="s">
        <v>344</v>
      </c>
      <c r="C905" s="17">
        <v>1.6422195340038401E-2</v>
      </c>
      <c r="D905" s="17">
        <v>2.4092809897318899E-2</v>
      </c>
      <c r="E905" s="17">
        <v>9.0558638843647194E-3</v>
      </c>
      <c r="F905" s="17"/>
      <c r="G905" s="17">
        <v>4.0279767964915801E-2</v>
      </c>
      <c r="H905" s="17">
        <v>3.1429520087592103E-2</v>
      </c>
      <c r="I905" s="17">
        <v>1.2297262565799201E-2</v>
      </c>
      <c r="J905" s="17">
        <v>2.8519644541328401E-3</v>
      </c>
      <c r="K905" s="17">
        <v>2.8864079373914198E-3</v>
      </c>
      <c r="L905" s="17">
        <v>1.1784214722806099E-2</v>
      </c>
      <c r="M905" s="17"/>
      <c r="N905" s="17">
        <v>2.7513083268064401E-2</v>
      </c>
      <c r="O905" s="17">
        <v>1.7727835393438598E-2</v>
      </c>
      <c r="P905" s="17">
        <v>6.8333449167200201E-3</v>
      </c>
      <c r="Q905" s="17">
        <v>1.1713374104117401E-2</v>
      </c>
      <c r="R905" s="17"/>
      <c r="S905" s="17">
        <v>3.9303851084449497E-2</v>
      </c>
      <c r="T905" s="17">
        <v>3.6620019477711699E-3</v>
      </c>
      <c r="U905" s="17">
        <v>0</v>
      </c>
      <c r="V905" s="17">
        <v>3.5888739598209603E-2</v>
      </c>
      <c r="W905" s="17">
        <v>1.2315146473447801E-2</v>
      </c>
      <c r="X905" s="17">
        <v>1.5971042857643399E-2</v>
      </c>
      <c r="Y905" s="17">
        <v>1.1508873825591501E-2</v>
      </c>
      <c r="Z905" s="17">
        <v>2.3332418603734199E-2</v>
      </c>
      <c r="AA905" s="17">
        <v>1.5061782744337201E-2</v>
      </c>
      <c r="AB905" s="17">
        <v>0</v>
      </c>
      <c r="AC905" s="17">
        <v>2.7981585556519101E-2</v>
      </c>
      <c r="AD905" s="17">
        <v>0</v>
      </c>
      <c r="AE905" s="17"/>
      <c r="AF905" s="17">
        <v>1.16967981705173E-2</v>
      </c>
      <c r="AG905" s="17">
        <v>2.0670717825903101E-2</v>
      </c>
      <c r="AH905" s="17">
        <v>1.07134068401921E-2</v>
      </c>
      <c r="AI905" s="17"/>
      <c r="AJ905" s="17">
        <v>2.6257972588657499E-2</v>
      </c>
      <c r="AK905" s="17">
        <v>2.00948982843875E-2</v>
      </c>
      <c r="AL905" s="17">
        <v>1.6886588726091799E-2</v>
      </c>
      <c r="AM905" s="17">
        <v>8.4408593321930493E-3</v>
      </c>
      <c r="AN905" s="17">
        <v>0</v>
      </c>
      <c r="AO905" s="17"/>
      <c r="AP905" s="17">
        <v>2.84502861230457E-2</v>
      </c>
      <c r="AQ905" s="17">
        <v>8.2613400540515504E-3</v>
      </c>
      <c r="AR905" s="17">
        <v>1.5051139797773399E-2</v>
      </c>
      <c r="AS905" s="17">
        <v>1.49320538077967E-2</v>
      </c>
      <c r="AT905" s="17">
        <v>2.0466181005483201E-2</v>
      </c>
      <c r="AU905" s="17">
        <v>1.0776484930648599E-2</v>
      </c>
      <c r="AV905" s="17"/>
      <c r="AW905" s="17">
        <v>0</v>
      </c>
      <c r="AX905" s="17">
        <v>3.3458396646960903E-2</v>
      </c>
      <c r="AY905" s="17">
        <v>2.6041298301607799E-2</v>
      </c>
      <c r="AZ905" s="17">
        <v>0</v>
      </c>
      <c r="BA905" s="17">
        <v>4.08882182301937E-3</v>
      </c>
      <c r="BB905" s="17">
        <v>1.9643049260847801E-2</v>
      </c>
      <c r="BC905" s="17">
        <v>2.2090181800473601E-2</v>
      </c>
      <c r="BD905" s="17">
        <v>7.2421052855128603E-3</v>
      </c>
      <c r="BE905" s="17">
        <v>4.1287625385693701E-2</v>
      </c>
      <c r="BF905" s="17">
        <v>0</v>
      </c>
      <c r="BG905" s="17">
        <v>6.2993023116808796E-3</v>
      </c>
      <c r="BH905" s="17">
        <v>5.6352117904855697E-2</v>
      </c>
      <c r="BI905" s="17">
        <v>0</v>
      </c>
      <c r="BJ905" s="17">
        <v>2.0508397065706101E-2</v>
      </c>
      <c r="BK905" s="17">
        <v>2.2784838116405901E-2</v>
      </c>
      <c r="BL905" s="17">
        <v>1.9166283893604402E-2</v>
      </c>
      <c r="BM905" s="17"/>
      <c r="BN905" s="17">
        <v>1.3894400532303E-2</v>
      </c>
      <c r="BO905" s="17">
        <v>2.0152907523617199E-2</v>
      </c>
      <c r="BP905" s="17"/>
      <c r="BQ905" s="17">
        <v>2.0545919143664299E-2</v>
      </c>
      <c r="BR905" s="17">
        <v>1.5209644875183699E-2</v>
      </c>
      <c r="BS905" s="17"/>
      <c r="BT905" s="17">
        <v>3.09127367667042E-2</v>
      </c>
      <c r="BU905" s="17"/>
      <c r="BV905" s="17">
        <v>1.23542430245777E-2</v>
      </c>
      <c r="BW905" s="17">
        <v>2.3267124205049498E-2</v>
      </c>
      <c r="BX905" s="17">
        <v>1.6105918689703898E-2</v>
      </c>
      <c r="BY905" s="17"/>
      <c r="BZ905" s="17">
        <v>1.3589829215885E-2</v>
      </c>
      <c r="CA905" s="17">
        <v>3.8155630555513601E-3</v>
      </c>
      <c r="CB905" s="17">
        <v>1.1642946919708E-2</v>
      </c>
      <c r="CC905" s="17">
        <v>3.8268197590916798E-2</v>
      </c>
      <c r="CD905" s="17">
        <v>1.16421022059548E-2</v>
      </c>
      <c r="CE905" s="17">
        <v>2.5644458399028899E-2</v>
      </c>
      <c r="CF905" s="17">
        <v>2.3511062427516698E-2</v>
      </c>
      <c r="CG905" s="17"/>
      <c r="CH905" s="17">
        <v>4.2887989167777897E-2</v>
      </c>
      <c r="CI905" s="17">
        <v>1.33558180034165E-2</v>
      </c>
      <c r="CJ905" s="17">
        <v>1.7463732848099298E-2</v>
      </c>
      <c r="CK905" s="17">
        <v>3.0646435732184099E-3</v>
      </c>
      <c r="CL905" s="17">
        <v>2.27813326990658E-2</v>
      </c>
    </row>
    <row r="906" spans="2:90" x14ac:dyDescent="0.3">
      <c r="B906" t="s">
        <v>342</v>
      </c>
      <c r="C906" s="17">
        <v>3.5327355781870101E-2</v>
      </c>
      <c r="D906" s="17">
        <v>3.4241970313858103E-2</v>
      </c>
      <c r="E906" s="17">
        <v>3.6668146198253398E-2</v>
      </c>
      <c r="F906" s="17"/>
      <c r="G906" s="17">
        <v>9.1769839128875499E-2</v>
      </c>
      <c r="H906" s="17">
        <v>4.6755943928392302E-2</v>
      </c>
      <c r="I906" s="17">
        <v>4.7122817020583498E-2</v>
      </c>
      <c r="J906" s="17">
        <v>1.9058713684970901E-2</v>
      </c>
      <c r="K906" s="17">
        <v>1.37037830592945E-2</v>
      </c>
      <c r="L906" s="17">
        <v>6.5457969132993003E-3</v>
      </c>
      <c r="M906" s="17"/>
      <c r="N906" s="17">
        <v>3.1560506900915698E-2</v>
      </c>
      <c r="O906" s="17">
        <v>4.1482604617875701E-2</v>
      </c>
      <c r="P906" s="17">
        <v>2.8559583842059501E-2</v>
      </c>
      <c r="Q906" s="17">
        <v>3.9307783448617101E-2</v>
      </c>
      <c r="R906" s="17"/>
      <c r="S906" s="17">
        <v>5.2640247432315802E-2</v>
      </c>
      <c r="T906" s="17">
        <v>3.2693441652124303E-2</v>
      </c>
      <c r="U906" s="17">
        <v>2.8652162001778201E-2</v>
      </c>
      <c r="V906" s="17">
        <v>3.1435967629339603E-2</v>
      </c>
      <c r="W906" s="17">
        <v>6.7682342274787297E-2</v>
      </c>
      <c r="X906" s="17">
        <v>4.2959919938016899E-2</v>
      </c>
      <c r="Y906" s="17">
        <v>1.16045855422295E-2</v>
      </c>
      <c r="Z906" s="17">
        <v>4.3208313877046198E-2</v>
      </c>
      <c r="AA906" s="17">
        <v>1.5474886880407801E-2</v>
      </c>
      <c r="AB906" s="17">
        <v>2.9371478089810801E-2</v>
      </c>
      <c r="AC906" s="17">
        <v>2.76953059230527E-2</v>
      </c>
      <c r="AD906" s="17">
        <v>5.3248404810364698E-2</v>
      </c>
      <c r="AE906" s="17"/>
      <c r="AF906" s="17">
        <v>1.7331359541353501E-2</v>
      </c>
      <c r="AG906" s="17">
        <v>3.5395315553145498E-2</v>
      </c>
      <c r="AH906" s="17">
        <v>4.24315940553864E-2</v>
      </c>
      <c r="AI906" s="17"/>
      <c r="AJ906" s="17">
        <v>1.78698823663564E-2</v>
      </c>
      <c r="AK906" s="17">
        <v>3.8607572080498698E-2</v>
      </c>
      <c r="AL906" s="17">
        <v>3.3245929791653202E-2</v>
      </c>
      <c r="AM906" s="17">
        <v>3.6491052392530601E-2</v>
      </c>
      <c r="AN906" s="17">
        <v>3.0323549021024899E-2</v>
      </c>
      <c r="AO906" s="17"/>
      <c r="AP906" s="17">
        <v>3.8217164762878203E-2</v>
      </c>
      <c r="AQ906" s="17">
        <v>2.7013114758201499E-2</v>
      </c>
      <c r="AR906" s="17">
        <v>3.1198992930964401E-2</v>
      </c>
      <c r="AS906" s="17">
        <v>2.8471329451228301E-2</v>
      </c>
      <c r="AT906" s="17">
        <v>7.6861218711037502E-2</v>
      </c>
      <c r="AU906" s="17">
        <v>1.57781366307185E-2</v>
      </c>
      <c r="AV906" s="17"/>
      <c r="AW906" s="17">
        <v>0</v>
      </c>
      <c r="AX906" s="17">
        <v>3.5614749961889798E-2</v>
      </c>
      <c r="AY906" s="17">
        <v>1.13115923169724E-2</v>
      </c>
      <c r="AZ906" s="17">
        <v>5.4975528542446299E-2</v>
      </c>
      <c r="BA906" s="17">
        <v>3.7474280698968902E-2</v>
      </c>
      <c r="BB906" s="17">
        <v>4.7414148175454703E-2</v>
      </c>
      <c r="BC906" s="17">
        <v>3.9022775499412E-2</v>
      </c>
      <c r="BD906" s="17">
        <v>7.1779570720519204E-3</v>
      </c>
      <c r="BE906" s="17">
        <v>2.5656391940389E-2</v>
      </c>
      <c r="BF906" s="17">
        <v>2.8849166764202998E-2</v>
      </c>
      <c r="BG906" s="17">
        <v>4.4692508161035802E-2</v>
      </c>
      <c r="BH906" s="17">
        <v>2.8972676238453999E-2</v>
      </c>
      <c r="BI906" s="17">
        <v>4.49374940640037E-2</v>
      </c>
      <c r="BJ906" s="17">
        <v>0</v>
      </c>
      <c r="BK906" s="17">
        <v>3.9685091466345197E-2</v>
      </c>
      <c r="BL906" s="17">
        <v>5.7063816266331599E-2</v>
      </c>
      <c r="BM906" s="17"/>
      <c r="BN906" s="17">
        <v>2.7210108991552399E-2</v>
      </c>
      <c r="BO906" s="17">
        <v>4.7054904880137E-2</v>
      </c>
      <c r="BP906" s="17"/>
      <c r="BQ906" s="17">
        <v>4.0804744525504498E-2</v>
      </c>
      <c r="BR906" s="17">
        <v>3.5996290471080203E-2</v>
      </c>
      <c r="BS906" s="17"/>
      <c r="BT906" s="17">
        <v>5.1451623189212502E-2</v>
      </c>
      <c r="BU906" s="17"/>
      <c r="BV906" s="17">
        <v>2.46564895534418E-2</v>
      </c>
      <c r="BW906" s="17">
        <v>6.9415929127729606E-2</v>
      </c>
      <c r="BX906" s="17">
        <v>2.6342239093726998E-2</v>
      </c>
      <c r="BY906" s="17"/>
      <c r="BZ906" s="17">
        <v>4.30523386766236E-2</v>
      </c>
      <c r="CA906" s="17">
        <v>3.5885821267695898E-2</v>
      </c>
      <c r="CB906" s="17">
        <v>3.4414737695991002E-2</v>
      </c>
      <c r="CC906" s="17">
        <v>3.6707218496346901E-2</v>
      </c>
      <c r="CD906" s="17">
        <v>2.6307642865813E-2</v>
      </c>
      <c r="CE906" s="17">
        <v>3.6497367842950698E-2</v>
      </c>
      <c r="CF906" s="17">
        <v>3.1891590966754903E-2</v>
      </c>
      <c r="CG906" s="17"/>
      <c r="CH906" s="17">
        <v>5.12110372690672E-2</v>
      </c>
      <c r="CI906" s="17">
        <v>3.4213499225447801E-2</v>
      </c>
      <c r="CJ906" s="17">
        <v>3.1878672478033297E-2</v>
      </c>
      <c r="CK906" s="17">
        <v>3.14241969991906E-2</v>
      </c>
      <c r="CL906" s="17">
        <v>5.3808982827520703E-2</v>
      </c>
    </row>
    <row r="907" spans="2:90" x14ac:dyDescent="0.3">
      <c r="B907" t="s">
        <v>350</v>
      </c>
      <c r="C907" s="17">
        <v>5.8127149338562997E-3</v>
      </c>
      <c r="D907" s="17">
        <v>5.79133948435005E-3</v>
      </c>
      <c r="E907" s="17">
        <v>5.8796826999944103E-3</v>
      </c>
      <c r="F907" s="17"/>
      <c r="G907" s="17">
        <v>1.3707171000874501E-2</v>
      </c>
      <c r="H907" s="17">
        <v>3.0506835984259002E-3</v>
      </c>
      <c r="I907" s="17">
        <v>1.4613512776481199E-2</v>
      </c>
      <c r="J907" s="17">
        <v>5.2182394170073596E-3</v>
      </c>
      <c r="K907" s="17">
        <v>0</v>
      </c>
      <c r="L907" s="17">
        <v>0</v>
      </c>
      <c r="M907" s="17"/>
      <c r="N907" s="17">
        <v>3.4106170364288698E-3</v>
      </c>
      <c r="O907" s="17">
        <v>9.7713916741672697E-3</v>
      </c>
      <c r="P907" s="17">
        <v>4.2935634582869E-3</v>
      </c>
      <c r="Q907" s="17">
        <v>5.6880504586798997E-3</v>
      </c>
      <c r="R907" s="17"/>
      <c r="S907" s="17">
        <v>2.8728376292315701E-3</v>
      </c>
      <c r="T907" s="17">
        <v>7.1486490957987396E-3</v>
      </c>
      <c r="U907" s="17">
        <v>0</v>
      </c>
      <c r="V907" s="17">
        <v>6.20188581165723E-3</v>
      </c>
      <c r="W907" s="17">
        <v>7.4670178445511498E-3</v>
      </c>
      <c r="X907" s="17">
        <v>1.0495120032393401E-2</v>
      </c>
      <c r="Y907" s="17">
        <v>1.1086056224148299E-2</v>
      </c>
      <c r="Z907" s="17">
        <v>0</v>
      </c>
      <c r="AA907" s="17">
        <v>9.5085263187297108E-3</v>
      </c>
      <c r="AB907" s="17">
        <v>5.7990193367070501E-3</v>
      </c>
      <c r="AC907" s="17">
        <v>0</v>
      </c>
      <c r="AD907" s="17">
        <v>0</v>
      </c>
      <c r="AE907" s="17"/>
      <c r="AF907" s="17">
        <v>0</v>
      </c>
      <c r="AG907" s="17">
        <v>8.7698228262096892E-3</v>
      </c>
      <c r="AH907" s="17">
        <v>1.3263603351460301E-2</v>
      </c>
      <c r="AI907" s="17"/>
      <c r="AJ907" s="17">
        <v>4.7180896760873397E-3</v>
      </c>
      <c r="AK907" s="17">
        <v>7.0833198094662798E-3</v>
      </c>
      <c r="AL907" s="17">
        <v>1.1638531245012299E-2</v>
      </c>
      <c r="AM907" s="17">
        <v>3.5929861710991902E-3</v>
      </c>
      <c r="AN907" s="17">
        <v>1.0805333995206501E-2</v>
      </c>
      <c r="AO907" s="17"/>
      <c r="AP907" s="17">
        <v>8.2017249858994008E-3</v>
      </c>
      <c r="AQ907" s="17">
        <v>8.0378257769318992E-3</v>
      </c>
      <c r="AR907" s="17">
        <v>5.9128004181503296E-3</v>
      </c>
      <c r="AS907" s="17">
        <v>2.00096533370593E-3</v>
      </c>
      <c r="AT907" s="17">
        <v>7.84498403410374E-3</v>
      </c>
      <c r="AU907" s="17">
        <v>5.0108237205841602E-3</v>
      </c>
      <c r="AV907" s="17"/>
      <c r="AW907" s="17">
        <v>0</v>
      </c>
      <c r="AX907" s="17">
        <v>2.26890599314921E-2</v>
      </c>
      <c r="AY907" s="17">
        <v>6.2791913125948501E-3</v>
      </c>
      <c r="AZ907" s="17">
        <v>0</v>
      </c>
      <c r="BA907" s="17">
        <v>4.0378843966937901E-3</v>
      </c>
      <c r="BB907" s="17">
        <v>0</v>
      </c>
      <c r="BC907" s="17">
        <v>5.8839163347323602E-3</v>
      </c>
      <c r="BD907" s="17">
        <v>1.8792132895254301E-2</v>
      </c>
      <c r="BE907" s="17">
        <v>0</v>
      </c>
      <c r="BF907" s="17">
        <v>0</v>
      </c>
      <c r="BG907" s="17">
        <v>1.4649697597756001E-2</v>
      </c>
      <c r="BH907" s="17">
        <v>1.7888104489815902E-2</v>
      </c>
      <c r="BI907" s="17">
        <v>0</v>
      </c>
      <c r="BJ907" s="17">
        <v>0</v>
      </c>
      <c r="BK907" s="17">
        <v>0</v>
      </c>
      <c r="BL907" s="17">
        <v>0</v>
      </c>
      <c r="BM907" s="17"/>
      <c r="BN907" s="17">
        <v>7.5247302327137696E-3</v>
      </c>
      <c r="BO907" s="17">
        <v>2.4821662610175202E-3</v>
      </c>
      <c r="BP907" s="17"/>
      <c r="BQ907" s="17">
        <v>9.1854001197888002E-3</v>
      </c>
      <c r="BR907" s="17">
        <v>4.5827502401951103E-3</v>
      </c>
      <c r="BS907" s="17"/>
      <c r="BT907" s="17">
        <v>7.2897870815204604E-3</v>
      </c>
      <c r="BU907" s="17"/>
      <c r="BV907" s="17">
        <v>4.6518047783817504E-3</v>
      </c>
      <c r="BW907" s="17">
        <v>8.0233732738203608E-3</v>
      </c>
      <c r="BX907" s="17">
        <v>2.6434667640463402E-3</v>
      </c>
      <c r="BY907" s="17"/>
      <c r="BZ907" s="17">
        <v>4.4307792470224599E-3</v>
      </c>
      <c r="CA907" s="17">
        <v>3.61865065674711E-3</v>
      </c>
      <c r="CB907" s="17">
        <v>7.3146306255133398E-3</v>
      </c>
      <c r="CC907" s="17">
        <v>1.4293566881383699E-2</v>
      </c>
      <c r="CD907" s="17">
        <v>6.2841631600518196E-3</v>
      </c>
      <c r="CE907" s="17">
        <v>0</v>
      </c>
      <c r="CF907" s="17">
        <v>3.3765794144135202E-3</v>
      </c>
      <c r="CG907" s="17"/>
      <c r="CH907" s="17">
        <v>8.9825082310629103E-3</v>
      </c>
      <c r="CI907" s="17">
        <v>5.5916501267134697E-3</v>
      </c>
      <c r="CJ907" s="17">
        <v>5.5982680778323803E-3</v>
      </c>
      <c r="CK907" s="17">
        <v>3.4463501792205602E-3</v>
      </c>
      <c r="CL907" s="17">
        <v>1.13393462725717E-2</v>
      </c>
    </row>
    <row r="908" spans="2:90" x14ac:dyDescent="0.3">
      <c r="B908" t="s">
        <v>340</v>
      </c>
      <c r="C908" s="17">
        <v>0.20713300066450299</v>
      </c>
      <c r="D908" s="17">
        <v>0.23234037939764199</v>
      </c>
      <c r="E908" s="17">
        <v>0.18413971414595301</v>
      </c>
      <c r="F908" s="17"/>
      <c r="G908" s="17">
        <v>9.5142468727213506E-2</v>
      </c>
      <c r="H908" s="17">
        <v>0.113170909759136</v>
      </c>
      <c r="I908" s="17">
        <v>0.110346636596761</v>
      </c>
      <c r="J908" s="17">
        <v>0.16363394929616601</v>
      </c>
      <c r="K908" s="17">
        <v>0.26237529528634201</v>
      </c>
      <c r="L908" s="17">
        <v>0.43580259719477399</v>
      </c>
      <c r="M908" s="17"/>
      <c r="N908" s="17">
        <v>0.24247792239732899</v>
      </c>
      <c r="O908" s="17">
        <v>0.212844765159698</v>
      </c>
      <c r="P908" s="17">
        <v>0.217795731016347</v>
      </c>
      <c r="Q908" s="17">
        <v>0.15204267368364299</v>
      </c>
      <c r="R908" s="17"/>
      <c r="S908" s="17">
        <v>0.11145655853846299</v>
      </c>
      <c r="T908" s="17">
        <v>0.212989195303354</v>
      </c>
      <c r="U908" s="17">
        <v>0.25510266138423698</v>
      </c>
      <c r="V908" s="17">
        <v>0.240613587359544</v>
      </c>
      <c r="W908" s="17">
        <v>0.23118380933062599</v>
      </c>
      <c r="X908" s="17">
        <v>0.26846836616944902</v>
      </c>
      <c r="Y908" s="17">
        <v>0.262102635956174</v>
      </c>
      <c r="Z908" s="17">
        <v>0.17276561373291299</v>
      </c>
      <c r="AA908" s="17">
        <v>0.189979366648277</v>
      </c>
      <c r="AB908" s="17">
        <v>0.22224575955786399</v>
      </c>
      <c r="AC908" s="17">
        <v>0.19251239732896699</v>
      </c>
      <c r="AD908" s="17">
        <v>0.102688242423356</v>
      </c>
      <c r="AE908" s="17"/>
      <c r="AF908" s="17">
        <v>0.25483086272099698</v>
      </c>
      <c r="AG908" s="17">
        <v>0.21306549604664499</v>
      </c>
      <c r="AH908" s="17">
        <v>0.13606950285646899</v>
      </c>
      <c r="AI908" s="17"/>
      <c r="AJ908" s="17">
        <v>0.28349151030675002</v>
      </c>
      <c r="AK908" s="17">
        <v>0.191052627958407</v>
      </c>
      <c r="AL908" s="17">
        <v>0.25324753891365598</v>
      </c>
      <c r="AM908" s="17">
        <v>0.20967744806640701</v>
      </c>
      <c r="AN908" s="17">
        <v>0.158493556633994</v>
      </c>
      <c r="AO908" s="17"/>
      <c r="AP908" s="17">
        <v>0.19110772250281299</v>
      </c>
      <c r="AQ908" s="17">
        <v>0.27421532613752803</v>
      </c>
      <c r="AR908" s="17">
        <v>0.219090844875344</v>
      </c>
      <c r="AS908" s="17">
        <v>0.19040298502516101</v>
      </c>
      <c r="AT908" s="17">
        <v>0.150349699096264</v>
      </c>
      <c r="AU908" s="17">
        <v>0.25156062719925798</v>
      </c>
      <c r="AV908" s="17"/>
      <c r="AW908" s="17">
        <v>4.76532522633972E-2</v>
      </c>
      <c r="AX908" s="17">
        <v>6.5511032743992295E-2</v>
      </c>
      <c r="AY908" s="17">
        <v>0.11207651153357701</v>
      </c>
      <c r="AZ908" s="17">
        <v>0.16497613382410101</v>
      </c>
      <c r="BA908" s="17">
        <v>0.19085244013580599</v>
      </c>
      <c r="BB908" s="17">
        <v>0.17213379318171801</v>
      </c>
      <c r="BC908" s="17">
        <v>0.14960719648496801</v>
      </c>
      <c r="BD908" s="17">
        <v>0.27707748527192999</v>
      </c>
      <c r="BE908" s="17">
        <v>0.20118040904927501</v>
      </c>
      <c r="BF908" s="17">
        <v>0.223511658059527</v>
      </c>
      <c r="BG908" s="17">
        <v>0.227730600385189</v>
      </c>
      <c r="BH908" s="17">
        <v>0.28966058655652299</v>
      </c>
      <c r="BI908" s="17">
        <v>0.344996505578195</v>
      </c>
      <c r="BJ908" s="17">
        <v>0.17550850458440001</v>
      </c>
      <c r="BK908" s="17">
        <v>0.29362882379198602</v>
      </c>
      <c r="BL908" s="17">
        <v>0.29390939030638802</v>
      </c>
      <c r="BM908" s="17"/>
      <c r="BN908" s="17">
        <v>0.21721218196435199</v>
      </c>
      <c r="BO908" s="17">
        <v>0.19082182680155499</v>
      </c>
      <c r="BP908" s="17"/>
      <c r="BQ908" s="17">
        <v>0.209890570470503</v>
      </c>
      <c r="BR908" s="17">
        <v>0.16006980400708201</v>
      </c>
      <c r="BS908" s="17"/>
      <c r="BT908" s="17">
        <v>0.13938404969453499</v>
      </c>
      <c r="BU908" s="17"/>
      <c r="BV908" s="17">
        <v>0.17720602451641901</v>
      </c>
      <c r="BW908" s="17">
        <v>0.12868510966890101</v>
      </c>
      <c r="BX908" s="17">
        <v>0.25331230982366698</v>
      </c>
      <c r="BY908" s="17"/>
      <c r="BZ908" s="17">
        <v>1.4005759242440999E-2</v>
      </c>
      <c r="CA908" s="17">
        <v>6.4783363525476104E-2</v>
      </c>
      <c r="CB908" s="17">
        <v>0.112913958881646</v>
      </c>
      <c r="CC908" s="17">
        <v>0.132000340373923</v>
      </c>
      <c r="CD908" s="17">
        <v>0.29231822750216602</v>
      </c>
      <c r="CE908" s="17">
        <v>0.36107463268891299</v>
      </c>
      <c r="CF908" s="17">
        <v>0.360270994690158</v>
      </c>
      <c r="CG908" s="17"/>
      <c r="CH908" s="17">
        <v>0.38085908167284599</v>
      </c>
      <c r="CI908" s="17">
        <v>0.35629134981407201</v>
      </c>
      <c r="CJ908" s="17">
        <v>0.111070701330306</v>
      </c>
      <c r="CK908" s="17">
        <v>1.9398668322611098E-2</v>
      </c>
      <c r="CL908" s="17">
        <v>1.2583106155650101E-2</v>
      </c>
    </row>
    <row r="909" spans="2:90" x14ac:dyDescent="0.3">
      <c r="B909" t="s">
        <v>131</v>
      </c>
      <c r="C909" s="17">
        <v>7.9605304445256493E-3</v>
      </c>
      <c r="D909" s="17">
        <v>7.5837724454900198E-3</v>
      </c>
      <c r="E909" s="17">
        <v>8.3918402189997795E-3</v>
      </c>
      <c r="F909" s="17"/>
      <c r="G909" s="17">
        <v>6.3256926444159901E-3</v>
      </c>
      <c r="H909" s="17">
        <v>5.4222475387309304E-3</v>
      </c>
      <c r="I909" s="17">
        <v>5.5009690543082104E-3</v>
      </c>
      <c r="J909" s="17">
        <v>8.2130311798596107E-3</v>
      </c>
      <c r="K909" s="17">
        <v>6.5454891714496399E-3</v>
      </c>
      <c r="L909" s="17">
        <v>1.38786867669452E-2</v>
      </c>
      <c r="M909" s="17"/>
      <c r="N909" s="17">
        <v>1.03875379560782E-2</v>
      </c>
      <c r="O909" s="17">
        <v>0</v>
      </c>
      <c r="P909" s="17">
        <v>6.6831434896480702E-3</v>
      </c>
      <c r="Q909" s="17">
        <v>1.4810952773227099E-2</v>
      </c>
      <c r="R909" s="17"/>
      <c r="S909" s="17">
        <v>7.15224242067059E-3</v>
      </c>
      <c r="T909" s="17">
        <v>1.8040056242408599E-2</v>
      </c>
      <c r="U909" s="17">
        <v>5.3566769912961696E-3</v>
      </c>
      <c r="V909" s="17">
        <v>1.0198123228836601E-2</v>
      </c>
      <c r="W909" s="17">
        <v>1.9761674243319101E-2</v>
      </c>
      <c r="X909" s="17">
        <v>5.2705885894881498E-3</v>
      </c>
      <c r="Y909" s="17">
        <v>5.87051169859093E-3</v>
      </c>
      <c r="Z909" s="17">
        <v>0</v>
      </c>
      <c r="AA909" s="17">
        <v>0</v>
      </c>
      <c r="AB909" s="17">
        <v>5.0888837945093704E-3</v>
      </c>
      <c r="AC909" s="17">
        <v>0</v>
      </c>
      <c r="AD909" s="17">
        <v>1.6054614021271601E-2</v>
      </c>
      <c r="AE909" s="17"/>
      <c r="AF909" s="17">
        <v>7.8762008364882605E-3</v>
      </c>
      <c r="AG909" s="17">
        <v>8.5320055954307104E-3</v>
      </c>
      <c r="AH909" s="17">
        <v>3.3472566264340299E-3</v>
      </c>
      <c r="AI909" s="17"/>
      <c r="AJ909" s="17">
        <v>1.2189158505602701E-2</v>
      </c>
      <c r="AK909" s="17">
        <v>5.3028849768505804E-3</v>
      </c>
      <c r="AL909" s="17">
        <v>0</v>
      </c>
      <c r="AM909" s="17">
        <v>3.8206895871346E-3</v>
      </c>
      <c r="AN909" s="17">
        <v>1.7789753290718399E-2</v>
      </c>
      <c r="AO909" s="17"/>
      <c r="AP909" s="17">
        <v>1.79688089622888E-3</v>
      </c>
      <c r="AQ909" s="17">
        <v>1.1620380641600999E-2</v>
      </c>
      <c r="AR909" s="17">
        <v>9.9251423542676305E-3</v>
      </c>
      <c r="AS909" s="17">
        <v>4.1226397613723697E-3</v>
      </c>
      <c r="AT909" s="17">
        <v>1.2797557945331601E-2</v>
      </c>
      <c r="AU909" s="17">
        <v>1.6150503904041699E-2</v>
      </c>
      <c r="AV909" s="17"/>
      <c r="AW909" s="17">
        <v>0</v>
      </c>
      <c r="AX909" s="17">
        <v>1.10508220606332E-2</v>
      </c>
      <c r="AY909" s="17">
        <v>0</v>
      </c>
      <c r="AZ909" s="17">
        <v>7.4920088697370303E-3</v>
      </c>
      <c r="BA909" s="17">
        <v>1.6048976204298002E-2</v>
      </c>
      <c r="BB909" s="17">
        <v>5.0568441883897001E-3</v>
      </c>
      <c r="BC909" s="17">
        <v>0</v>
      </c>
      <c r="BD909" s="17">
        <v>6.2814941857954098E-3</v>
      </c>
      <c r="BE909" s="17">
        <v>1.6492568013628701E-2</v>
      </c>
      <c r="BF909" s="17">
        <v>1.9423345009018201E-2</v>
      </c>
      <c r="BG909" s="17">
        <v>0</v>
      </c>
      <c r="BH909" s="17">
        <v>0</v>
      </c>
      <c r="BI909" s="17">
        <v>1.2174486568756001E-2</v>
      </c>
      <c r="BJ909" s="17">
        <v>4.7030236217375197E-2</v>
      </c>
      <c r="BK909" s="17">
        <v>0</v>
      </c>
      <c r="BL909" s="17">
        <v>0</v>
      </c>
      <c r="BM909" s="17"/>
      <c r="BN909" s="17">
        <v>7.4198620556668298E-3</v>
      </c>
      <c r="BO909" s="17">
        <v>7.7392298641904998E-3</v>
      </c>
      <c r="BP909" s="17"/>
      <c r="BQ909" s="17">
        <v>2.0123900798725701E-3</v>
      </c>
      <c r="BR909" s="17">
        <v>1.4064994098279099E-2</v>
      </c>
      <c r="BS909" s="17"/>
      <c r="BT909" s="17">
        <v>3.8425686086526098E-3</v>
      </c>
      <c r="BU909" s="17"/>
      <c r="BV909" s="17">
        <v>8.5200465893136897E-3</v>
      </c>
      <c r="BW909" s="17">
        <v>4.7982950425991102E-3</v>
      </c>
      <c r="BX909" s="17">
        <v>9.4762210312586102E-3</v>
      </c>
      <c r="BY909" s="17"/>
      <c r="BZ909" s="17">
        <v>4.6264755401122402E-3</v>
      </c>
      <c r="CA909" s="17">
        <v>6.4251909714803301E-3</v>
      </c>
      <c r="CB909" s="17">
        <v>6.7315650873309603E-3</v>
      </c>
      <c r="CC909" s="17">
        <v>3.6110543381681799E-3</v>
      </c>
      <c r="CD909" s="17">
        <v>1.69760704304566E-2</v>
      </c>
      <c r="CE909" s="17">
        <v>7.3545540279043699E-3</v>
      </c>
      <c r="CF909" s="17">
        <v>4.4389532594995501E-3</v>
      </c>
      <c r="CG909" s="17"/>
      <c r="CH909" s="17">
        <v>0</v>
      </c>
      <c r="CI909" s="17">
        <v>1.15564113649367E-2</v>
      </c>
      <c r="CJ909" s="17">
        <v>8.0917637932550798E-3</v>
      </c>
      <c r="CK909" s="17">
        <v>6.1192582972330496E-3</v>
      </c>
      <c r="CL909" s="17">
        <v>0</v>
      </c>
    </row>
    <row r="910" spans="2:90" x14ac:dyDescent="0.3">
      <c r="B910" t="s">
        <v>118</v>
      </c>
      <c r="C910" s="17">
        <v>2.32805138766853E-2</v>
      </c>
      <c r="D910" s="17">
        <v>1.41080717330453E-2</v>
      </c>
      <c r="E910" s="17">
        <v>3.2429309153542599E-2</v>
      </c>
      <c r="F910" s="17"/>
      <c r="G910" s="17">
        <v>2.1489926662013801E-2</v>
      </c>
      <c r="H910" s="17">
        <v>2.3458810336813699E-2</v>
      </c>
      <c r="I910" s="17">
        <v>2.6458450301719099E-2</v>
      </c>
      <c r="J910" s="17">
        <v>3.6314260713456899E-2</v>
      </c>
      <c r="K910" s="17">
        <v>1.9581479677205599E-2</v>
      </c>
      <c r="L910" s="17">
        <v>1.36243492346317E-2</v>
      </c>
      <c r="M910" s="17"/>
      <c r="N910" s="17">
        <v>2.0995930746745099E-2</v>
      </c>
      <c r="O910" s="17">
        <v>2.03217248454012E-2</v>
      </c>
      <c r="P910" s="17">
        <v>2.1905986671856802E-2</v>
      </c>
      <c r="Q910" s="17">
        <v>3.02569065842495E-2</v>
      </c>
      <c r="R910" s="17"/>
      <c r="S910" s="17">
        <v>2.56377383952467E-2</v>
      </c>
      <c r="T910" s="17">
        <v>1.7821076172227501E-2</v>
      </c>
      <c r="U910" s="17">
        <v>3.3244027100810002E-2</v>
      </c>
      <c r="V910" s="17">
        <v>2.1539513588424701E-2</v>
      </c>
      <c r="W910" s="17">
        <v>2.68003919636975E-2</v>
      </c>
      <c r="X910" s="17">
        <v>2.1762187954652699E-2</v>
      </c>
      <c r="Y910" s="17">
        <v>1.6631353656127501E-2</v>
      </c>
      <c r="Z910" s="17">
        <v>4.33697079394018E-2</v>
      </c>
      <c r="AA910" s="17">
        <v>4.9741796411991697E-3</v>
      </c>
      <c r="AB910" s="17">
        <v>3.1946088359509503E-2</v>
      </c>
      <c r="AC910" s="17">
        <v>3.81329410220341E-2</v>
      </c>
      <c r="AD910" s="17">
        <v>1.86049199928504E-2</v>
      </c>
      <c r="AE910" s="17"/>
      <c r="AF910" s="17">
        <v>2.45095967665185E-2</v>
      </c>
      <c r="AG910" s="17">
        <v>2.2166892080537601E-2</v>
      </c>
      <c r="AH910" s="17">
        <v>2.29596600839948E-2</v>
      </c>
      <c r="AI910" s="17"/>
      <c r="AJ910" s="17">
        <v>1.3940646733796301E-2</v>
      </c>
      <c r="AK910" s="17">
        <v>1.9806347234728499E-2</v>
      </c>
      <c r="AL910" s="17">
        <v>2.4235867506436099E-2</v>
      </c>
      <c r="AM910" s="17">
        <v>8.2317154550148094E-3</v>
      </c>
      <c r="AN910" s="17">
        <v>3.7942906660974003E-2</v>
      </c>
      <c r="AO910" s="17"/>
      <c r="AP910" s="17">
        <v>1.9045812151922501E-2</v>
      </c>
      <c r="AQ910" s="17">
        <v>1.1622913480127801E-2</v>
      </c>
      <c r="AR910" s="17">
        <v>2.7313951548259201E-2</v>
      </c>
      <c r="AS910" s="17">
        <v>9.6811618636053094E-3</v>
      </c>
      <c r="AT910" s="17">
        <v>5.1358995186927499E-2</v>
      </c>
      <c r="AU910" s="17">
        <v>4.4719935330782098E-2</v>
      </c>
      <c r="AV910" s="17"/>
      <c r="AW910" s="17">
        <v>0</v>
      </c>
      <c r="AX910" s="17">
        <v>2.2362173419532699E-2</v>
      </c>
      <c r="AY910" s="17">
        <v>3.9623515880544302E-2</v>
      </c>
      <c r="AZ910" s="17">
        <v>7.73163250813288E-3</v>
      </c>
      <c r="BA910" s="17">
        <v>2.86736568797295E-2</v>
      </c>
      <c r="BB910" s="17">
        <v>0</v>
      </c>
      <c r="BC910" s="17">
        <v>1.20085204877471E-2</v>
      </c>
      <c r="BD910" s="17">
        <v>7.3909991904652101E-3</v>
      </c>
      <c r="BE910" s="17">
        <v>3.7793405167052797E-2</v>
      </c>
      <c r="BF910" s="17">
        <v>3.8780309976958201E-2</v>
      </c>
      <c r="BG910" s="17">
        <v>0</v>
      </c>
      <c r="BH910" s="17">
        <v>3.89920780104724E-2</v>
      </c>
      <c r="BI910" s="17">
        <v>3.21218648376069E-2</v>
      </c>
      <c r="BJ910" s="17">
        <v>5.3123678366174397E-2</v>
      </c>
      <c r="BK910" s="17">
        <v>2.33281942703321E-2</v>
      </c>
      <c r="BL910" s="17">
        <v>2.25954914334584E-2</v>
      </c>
      <c r="BM910" s="17"/>
      <c r="BN910" s="17">
        <v>2.19653820260431E-2</v>
      </c>
      <c r="BO910" s="17">
        <v>2.4387769850512501E-2</v>
      </c>
      <c r="BP910" s="17"/>
      <c r="BQ910" s="17">
        <v>1.5223625829591501E-2</v>
      </c>
      <c r="BR910" s="17">
        <v>2.2021140437833198E-2</v>
      </c>
      <c r="BS910" s="17"/>
      <c r="BT910" s="17">
        <v>1.15536053583641E-2</v>
      </c>
      <c r="BU910" s="17"/>
      <c r="BV910" s="17">
        <v>3.4883493863790201E-2</v>
      </c>
      <c r="BW910" s="17">
        <v>2.9095911849293901E-2</v>
      </c>
      <c r="BX910" s="17">
        <v>1.40659009641985E-2</v>
      </c>
      <c r="BY910" s="17"/>
      <c r="BZ910" s="17">
        <v>3.0397924329494699E-2</v>
      </c>
      <c r="CA910" s="17">
        <v>1.24562945597653E-2</v>
      </c>
      <c r="CB910" s="17">
        <v>2.0235728698838398E-2</v>
      </c>
      <c r="CC910" s="17">
        <v>0</v>
      </c>
      <c r="CD910" s="17">
        <v>1.5035676455026899E-2</v>
      </c>
      <c r="CE910" s="17">
        <v>1.6606982497496099E-2</v>
      </c>
      <c r="CF910" s="17">
        <v>2.7470345759504501E-2</v>
      </c>
      <c r="CG910" s="17"/>
      <c r="CH910" s="17">
        <v>8.9882346344128793E-3</v>
      </c>
      <c r="CI910" s="17">
        <v>2.1386016600621401E-2</v>
      </c>
      <c r="CJ910" s="17">
        <v>3.0343309696707298E-2</v>
      </c>
      <c r="CK910" s="17">
        <v>2.60615337666361E-2</v>
      </c>
      <c r="CL910" s="17">
        <v>0</v>
      </c>
    </row>
    <row r="911" spans="2:90" x14ac:dyDescent="0.3">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row>
    <row r="912" spans="2:90" x14ac:dyDescent="0.3">
      <c r="B912" s="6" t="s">
        <v>364</v>
      </c>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row>
    <row r="913" spans="2:90" x14ac:dyDescent="0.3">
      <c r="B913" s="24" t="s">
        <v>110</v>
      </c>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row>
    <row r="914" spans="2:90" x14ac:dyDescent="0.3">
      <c r="B914" t="s">
        <v>356</v>
      </c>
      <c r="C914" s="17">
        <v>0.402176014499252</v>
      </c>
      <c r="D914" s="17">
        <v>0.37263074570937899</v>
      </c>
      <c r="E914" s="17">
        <v>0.42822807883647701</v>
      </c>
      <c r="F914" s="17"/>
      <c r="G914" s="17">
        <v>0.30212441110289001</v>
      </c>
      <c r="H914" s="17">
        <v>0.32887019978732102</v>
      </c>
      <c r="I914" s="17">
        <v>0.42079463864819</v>
      </c>
      <c r="J914" s="17">
        <v>0.42901037468141101</v>
      </c>
      <c r="K914" s="17">
        <v>0.461427952187065</v>
      </c>
      <c r="L914" s="17">
        <v>0.45176025368747702</v>
      </c>
      <c r="M914" s="17"/>
      <c r="N914" s="17">
        <v>0.380189421585933</v>
      </c>
      <c r="O914" s="17">
        <v>0.38965129114151698</v>
      </c>
      <c r="P914" s="17">
        <v>0.421766046220795</v>
      </c>
      <c r="Q914" s="17">
        <v>0.423598575103527</v>
      </c>
      <c r="R914" s="17"/>
      <c r="S914" s="17">
        <v>0.39746963109206601</v>
      </c>
      <c r="T914" s="17">
        <v>0.42844519519246599</v>
      </c>
      <c r="U914" s="17">
        <v>0.415085585515372</v>
      </c>
      <c r="V914" s="17">
        <v>0.48338739265536201</v>
      </c>
      <c r="W914" s="17">
        <v>0.33710595588884301</v>
      </c>
      <c r="X914" s="17">
        <v>0.35802911046434699</v>
      </c>
      <c r="Y914" s="17">
        <v>0.39310794048539</v>
      </c>
      <c r="Z914" s="17">
        <v>0.39994720146393897</v>
      </c>
      <c r="AA914" s="17">
        <v>0.37883752756908301</v>
      </c>
      <c r="AB914" s="17">
        <v>0.35982958249698499</v>
      </c>
      <c r="AC914" s="17">
        <v>0.46882431068932001</v>
      </c>
      <c r="AD914" s="17">
        <v>0.44523171735484601</v>
      </c>
      <c r="AE914" s="17"/>
      <c r="AF914" s="17">
        <v>0.47014675708825399</v>
      </c>
      <c r="AG914" s="17">
        <v>0.375852996151467</v>
      </c>
      <c r="AH914" s="17">
        <v>0.35817307655235098</v>
      </c>
      <c r="AI914" s="17"/>
      <c r="AJ914" s="17">
        <v>0.39382204692532502</v>
      </c>
      <c r="AK914" s="17">
        <v>0.38895226404514599</v>
      </c>
      <c r="AL914" s="17">
        <v>0.401680238329923</v>
      </c>
      <c r="AM914" s="17">
        <v>0.45297948276068101</v>
      </c>
      <c r="AN914" s="17">
        <v>0.45412509710250198</v>
      </c>
      <c r="AO914" s="17"/>
      <c r="AP914" s="17">
        <v>0.38146221951832399</v>
      </c>
      <c r="AQ914" s="17">
        <v>0.37043828589844502</v>
      </c>
      <c r="AR914" s="17">
        <v>0.38232716189806698</v>
      </c>
      <c r="AS914" s="17">
        <v>0.46234506345516901</v>
      </c>
      <c r="AT914" s="17">
        <v>0.41436547910244198</v>
      </c>
      <c r="AU914" s="17">
        <v>0.37213669608449501</v>
      </c>
      <c r="AV914" s="17"/>
      <c r="AW914" s="17">
        <v>0.64941046100603195</v>
      </c>
      <c r="AX914" s="17">
        <v>0.36137972447980299</v>
      </c>
      <c r="AY914" s="17">
        <v>0.47769870022920702</v>
      </c>
      <c r="AZ914" s="17">
        <v>0.37120365215240803</v>
      </c>
      <c r="BA914" s="17">
        <v>0.39534150312838701</v>
      </c>
      <c r="BB914" s="17">
        <v>0.47446717521797399</v>
      </c>
      <c r="BC914" s="17">
        <v>0.462670495271094</v>
      </c>
      <c r="BD914" s="17">
        <v>0.41767519881458998</v>
      </c>
      <c r="BE914" s="17">
        <v>0.42583706169417002</v>
      </c>
      <c r="BF914" s="17">
        <v>0.46139073981232398</v>
      </c>
      <c r="BG914" s="17">
        <v>0.37052591343306401</v>
      </c>
      <c r="BH914" s="17">
        <v>0.38868830922606701</v>
      </c>
      <c r="BI914" s="17">
        <v>0.29451159632548501</v>
      </c>
      <c r="BJ914" s="17">
        <v>0.32537356169558102</v>
      </c>
      <c r="BK914" s="17">
        <v>0.33683852150686699</v>
      </c>
      <c r="BL914" s="17">
        <v>0.299986755100978</v>
      </c>
      <c r="BM914" s="17"/>
      <c r="BN914" s="17">
        <v>0.41673361854246799</v>
      </c>
      <c r="BO914" s="17">
        <v>0.38422781504967002</v>
      </c>
      <c r="BP914" s="17"/>
      <c r="BQ914" s="17">
        <v>0.37606560331669803</v>
      </c>
      <c r="BR914" s="17">
        <v>0.40627330300759401</v>
      </c>
      <c r="BS914" s="17"/>
      <c r="BT914" s="17">
        <v>0.37086600454903801</v>
      </c>
      <c r="BU914" s="17"/>
      <c r="BV914" s="17">
        <v>0.37607782914117599</v>
      </c>
      <c r="BW914" s="17">
        <v>0.41274460497073001</v>
      </c>
      <c r="BX914" s="17">
        <v>0.41204172329441202</v>
      </c>
      <c r="BY914" s="17"/>
      <c r="BZ914" s="17">
        <v>0.468808338662974</v>
      </c>
      <c r="CA914" s="17">
        <v>0.49272722929909002</v>
      </c>
      <c r="CB914" s="17">
        <v>0.497927088683217</v>
      </c>
      <c r="CC914" s="17">
        <v>0.38952346899116103</v>
      </c>
      <c r="CD914" s="17">
        <v>0.40145860492209201</v>
      </c>
      <c r="CE914" s="17">
        <v>0.27474930610667098</v>
      </c>
      <c r="CF914" s="17">
        <v>0.31469041076103998</v>
      </c>
      <c r="CG914" s="17"/>
      <c r="CH914" s="17">
        <v>0.21389827916503301</v>
      </c>
      <c r="CI914" s="17">
        <v>0.35651496189328702</v>
      </c>
      <c r="CJ914" s="17">
        <v>0.44307882511952801</v>
      </c>
      <c r="CK914" s="17">
        <v>0.50868281582361496</v>
      </c>
      <c r="CL914" s="17">
        <v>0.49506057765250699</v>
      </c>
    </row>
    <row r="915" spans="2:90" x14ac:dyDescent="0.3">
      <c r="B915" t="s">
        <v>357</v>
      </c>
      <c r="C915" s="17">
        <v>0.37498813486257299</v>
      </c>
      <c r="D915" s="17">
        <v>0.34435866306002</v>
      </c>
      <c r="E915" s="17">
        <v>0.40092648296226402</v>
      </c>
      <c r="F915" s="17"/>
      <c r="G915" s="17">
        <v>0.28922548844375201</v>
      </c>
      <c r="H915" s="17">
        <v>0.39038696526785599</v>
      </c>
      <c r="I915" s="17">
        <v>0.39819653745011402</v>
      </c>
      <c r="J915" s="17">
        <v>0.41893731932629602</v>
      </c>
      <c r="K915" s="17">
        <v>0.431317905113767</v>
      </c>
      <c r="L915" s="17">
        <v>0.326917284699001</v>
      </c>
      <c r="M915" s="17"/>
      <c r="N915" s="17">
        <v>0.345367463102282</v>
      </c>
      <c r="O915" s="17">
        <v>0.42513004228632101</v>
      </c>
      <c r="P915" s="17">
        <v>0.34525066500802198</v>
      </c>
      <c r="Q915" s="17">
        <v>0.38272859230329898</v>
      </c>
      <c r="R915" s="17"/>
      <c r="S915" s="17">
        <v>0.35563500454757702</v>
      </c>
      <c r="T915" s="17">
        <v>0.38274867175240002</v>
      </c>
      <c r="U915" s="17">
        <v>0.394153619362275</v>
      </c>
      <c r="V915" s="17">
        <v>0.36878426253816798</v>
      </c>
      <c r="W915" s="17">
        <v>0.35228960170745599</v>
      </c>
      <c r="X915" s="17">
        <v>0.360657681783216</v>
      </c>
      <c r="Y915" s="17">
        <v>0.38936202815211501</v>
      </c>
      <c r="Z915" s="17">
        <v>0.42065600264504799</v>
      </c>
      <c r="AA915" s="17">
        <v>0.38800303108126499</v>
      </c>
      <c r="AB915" s="17">
        <v>0.32961058213230499</v>
      </c>
      <c r="AC915" s="17">
        <v>0.43990670777548502</v>
      </c>
      <c r="AD915" s="17">
        <v>0.376112969952069</v>
      </c>
      <c r="AE915" s="17"/>
      <c r="AF915" s="17">
        <v>0.37186005643176501</v>
      </c>
      <c r="AG915" s="17">
        <v>0.37007722126610398</v>
      </c>
      <c r="AH915" s="17">
        <v>0.40275209879184598</v>
      </c>
      <c r="AI915" s="17"/>
      <c r="AJ915" s="17">
        <v>0.34224193171010903</v>
      </c>
      <c r="AK915" s="17">
        <v>0.37718740507797999</v>
      </c>
      <c r="AL915" s="17">
        <v>0.36811850421117698</v>
      </c>
      <c r="AM915" s="17">
        <v>0.37270988716381398</v>
      </c>
      <c r="AN915" s="17">
        <v>0.45962761431341798</v>
      </c>
      <c r="AO915" s="17"/>
      <c r="AP915" s="17">
        <v>0.35427406864899602</v>
      </c>
      <c r="AQ915" s="17">
        <v>0.35007621824674201</v>
      </c>
      <c r="AR915" s="17">
        <v>0.378570087570266</v>
      </c>
      <c r="AS915" s="17">
        <v>0.37274300120162401</v>
      </c>
      <c r="AT915" s="17">
        <v>0.45077307754481</v>
      </c>
      <c r="AU915" s="17">
        <v>0.37289619100866001</v>
      </c>
      <c r="AV915" s="17"/>
      <c r="AW915" s="17">
        <v>0.65110538854075595</v>
      </c>
      <c r="AX915" s="17">
        <v>0.325615812609786</v>
      </c>
      <c r="AY915" s="17">
        <v>0.39850600470434699</v>
      </c>
      <c r="AZ915" s="17">
        <v>0.38562204491941199</v>
      </c>
      <c r="BA915" s="17">
        <v>0.375798489161144</v>
      </c>
      <c r="BB915" s="17">
        <v>0.44912271327380898</v>
      </c>
      <c r="BC915" s="17">
        <v>0.42700731867781799</v>
      </c>
      <c r="BD915" s="17">
        <v>0.37906967586373302</v>
      </c>
      <c r="BE915" s="17">
        <v>0.38369363906241999</v>
      </c>
      <c r="BF915" s="17">
        <v>0.401499671627843</v>
      </c>
      <c r="BG915" s="17">
        <v>0.36765278249417999</v>
      </c>
      <c r="BH915" s="17">
        <v>0.30822796867351099</v>
      </c>
      <c r="BI915" s="17">
        <v>0.35717938728028897</v>
      </c>
      <c r="BJ915" s="17">
        <v>0.353883120666316</v>
      </c>
      <c r="BK915" s="17">
        <v>0.25242711261603501</v>
      </c>
      <c r="BL915" s="17">
        <v>0.28623668238362998</v>
      </c>
      <c r="BM915" s="17"/>
      <c r="BN915" s="17">
        <v>0.36654338383245899</v>
      </c>
      <c r="BO915" s="17">
        <v>0.38631612107400998</v>
      </c>
      <c r="BP915" s="17"/>
      <c r="BQ915" s="17">
        <v>0.36586277297332198</v>
      </c>
      <c r="BR915" s="17">
        <v>0.37894058557664001</v>
      </c>
      <c r="BS915" s="17"/>
      <c r="BT915" s="17">
        <v>0.353113844281852</v>
      </c>
      <c r="BU915" s="17"/>
      <c r="BV915" s="17">
        <v>0.37904319879090798</v>
      </c>
      <c r="BW915" s="17">
        <v>0.39338234771563702</v>
      </c>
      <c r="BX915" s="17">
        <v>0.36967316330183397</v>
      </c>
      <c r="BY915" s="17"/>
      <c r="BZ915" s="17">
        <v>0.39051439232599</v>
      </c>
      <c r="CA915" s="17">
        <v>0.43353786553335499</v>
      </c>
      <c r="CB915" s="17">
        <v>0.498796756985527</v>
      </c>
      <c r="CC915" s="17">
        <v>0.39466461832258198</v>
      </c>
      <c r="CD915" s="17">
        <v>0.37474897836709697</v>
      </c>
      <c r="CE915" s="17">
        <v>0.269332006358103</v>
      </c>
      <c r="CF915" s="17">
        <v>0.27545122940070599</v>
      </c>
      <c r="CG915" s="17"/>
      <c r="CH915" s="17">
        <v>0.21490207847298701</v>
      </c>
      <c r="CI915" s="17">
        <v>0.31052990988495</v>
      </c>
      <c r="CJ915" s="17">
        <v>0.42651530899208301</v>
      </c>
      <c r="CK915" s="17">
        <v>0.49109942623314301</v>
      </c>
      <c r="CL915" s="17">
        <v>0.43826677146443199</v>
      </c>
    </row>
    <row r="916" spans="2:90" x14ac:dyDescent="0.3">
      <c r="B916" t="s">
        <v>358</v>
      </c>
      <c r="C916" s="17">
        <v>0.36200319559844302</v>
      </c>
      <c r="D916" s="17">
        <v>0.321937428875608</v>
      </c>
      <c r="E916" s="17">
        <v>0.39803240498777798</v>
      </c>
      <c r="F916" s="17"/>
      <c r="G916" s="17">
        <v>0.33630870338361302</v>
      </c>
      <c r="H916" s="17">
        <v>0.36194325060792198</v>
      </c>
      <c r="I916" s="17">
        <v>0.41439264688609201</v>
      </c>
      <c r="J916" s="17">
        <v>0.37720931889753201</v>
      </c>
      <c r="K916" s="17">
        <v>0.38131347715613301</v>
      </c>
      <c r="L916" s="17">
        <v>0.31092565944766398</v>
      </c>
      <c r="M916" s="17"/>
      <c r="N916" s="17">
        <v>0.349763876561205</v>
      </c>
      <c r="O916" s="17">
        <v>0.34004448373009899</v>
      </c>
      <c r="P916" s="17">
        <v>0.36073710600007902</v>
      </c>
      <c r="Q916" s="17">
        <v>0.40039361526620898</v>
      </c>
      <c r="R916" s="17"/>
      <c r="S916" s="17">
        <v>0.38221583271107901</v>
      </c>
      <c r="T916" s="17">
        <v>0.36616253110352998</v>
      </c>
      <c r="U916" s="17">
        <v>0.36680829219928202</v>
      </c>
      <c r="V916" s="17">
        <v>0.27593865073608997</v>
      </c>
      <c r="W916" s="17">
        <v>0.31384208518927698</v>
      </c>
      <c r="X916" s="17">
        <v>0.298956870986062</v>
      </c>
      <c r="Y916" s="17">
        <v>0.330182465678245</v>
      </c>
      <c r="Z916" s="17">
        <v>0.38495120323083498</v>
      </c>
      <c r="AA916" s="17">
        <v>0.38321306616488698</v>
      </c>
      <c r="AB916" s="17">
        <v>0.37426248609091001</v>
      </c>
      <c r="AC916" s="17">
        <v>0.49492397224484402</v>
      </c>
      <c r="AD916" s="17">
        <v>0.51397752022851295</v>
      </c>
      <c r="AE916" s="17"/>
      <c r="AF916" s="17">
        <v>0.35093018691403099</v>
      </c>
      <c r="AG916" s="17">
        <v>0.36481162527095701</v>
      </c>
      <c r="AH916" s="17">
        <v>0.37723017360171801</v>
      </c>
      <c r="AI916" s="17"/>
      <c r="AJ916" s="17">
        <v>0.34286728286678803</v>
      </c>
      <c r="AK916" s="17">
        <v>0.374084531226067</v>
      </c>
      <c r="AL916" s="17">
        <v>0.36484508367990698</v>
      </c>
      <c r="AM916" s="17">
        <v>0.29371316807094</v>
      </c>
      <c r="AN916" s="17">
        <v>0.41633638186937999</v>
      </c>
      <c r="AO916" s="17"/>
      <c r="AP916" s="17">
        <v>0.34629527083545802</v>
      </c>
      <c r="AQ916" s="17">
        <v>0.32947384200795199</v>
      </c>
      <c r="AR916" s="17">
        <v>0.37923019875618302</v>
      </c>
      <c r="AS916" s="17">
        <v>0.35512362711686901</v>
      </c>
      <c r="AT916" s="17">
        <v>0.381598717909437</v>
      </c>
      <c r="AU916" s="17">
        <v>0.38190384037171998</v>
      </c>
      <c r="AV916" s="17"/>
      <c r="AW916" s="17">
        <v>0.449091819070008</v>
      </c>
      <c r="AX916" s="17">
        <v>0.42633888790917202</v>
      </c>
      <c r="AY916" s="17">
        <v>0.36391400477528302</v>
      </c>
      <c r="AZ916" s="17">
        <v>0.39849038955577598</v>
      </c>
      <c r="BA916" s="17">
        <v>0.332439372428527</v>
      </c>
      <c r="BB916" s="17">
        <v>0.39020805956057097</v>
      </c>
      <c r="BC916" s="17">
        <v>0.40984284771405999</v>
      </c>
      <c r="BD916" s="17">
        <v>0.28860117959428799</v>
      </c>
      <c r="BE916" s="17">
        <v>0.35326306077090702</v>
      </c>
      <c r="BF916" s="17">
        <v>0.31080789195367298</v>
      </c>
      <c r="BG916" s="17">
        <v>0.415098320312632</v>
      </c>
      <c r="BH916" s="17">
        <v>0.28132099223242102</v>
      </c>
      <c r="BI916" s="17">
        <v>0.39439132975672297</v>
      </c>
      <c r="BJ916" s="17">
        <v>0.39802240553226498</v>
      </c>
      <c r="BK916" s="17">
        <v>0.23750298807488501</v>
      </c>
      <c r="BL916" s="17">
        <v>0.367688582080548</v>
      </c>
      <c r="BM916" s="17"/>
      <c r="BN916" s="17">
        <v>0.35958975733958698</v>
      </c>
      <c r="BO916" s="17">
        <v>0.36837117759064397</v>
      </c>
      <c r="BP916" s="17"/>
      <c r="BQ916" s="17">
        <v>0.34809891677231602</v>
      </c>
      <c r="BR916" s="17">
        <v>0.39765867407047301</v>
      </c>
      <c r="BS916" s="17"/>
      <c r="BT916" s="17">
        <v>0.40119561841050699</v>
      </c>
      <c r="BU916" s="17"/>
      <c r="BV916" s="17">
        <v>0.31864063904385498</v>
      </c>
      <c r="BW916" s="17">
        <v>0.39864767353122998</v>
      </c>
      <c r="BX916" s="17">
        <v>0.36432514485087297</v>
      </c>
      <c r="BY916" s="17"/>
      <c r="BZ916" s="17">
        <v>0.40511344886080902</v>
      </c>
      <c r="CA916" s="17">
        <v>0.425292350787629</v>
      </c>
      <c r="CB916" s="17">
        <v>0.45060336123218903</v>
      </c>
      <c r="CC916" s="17">
        <v>0.36763294491474002</v>
      </c>
      <c r="CD916" s="17">
        <v>0.364955220085938</v>
      </c>
      <c r="CE916" s="17">
        <v>0.26927934869747899</v>
      </c>
      <c r="CF916" s="17">
        <v>0.28527301226777402</v>
      </c>
      <c r="CG916" s="17"/>
      <c r="CH916" s="17">
        <v>0.24742898104304001</v>
      </c>
      <c r="CI916" s="17">
        <v>0.27619409431310499</v>
      </c>
      <c r="CJ916" s="17">
        <v>0.42708737890028597</v>
      </c>
      <c r="CK916" s="17">
        <v>0.47477454975758798</v>
      </c>
      <c r="CL916" s="17">
        <v>0.40064418976865201</v>
      </c>
    </row>
    <row r="917" spans="2:90" x14ac:dyDescent="0.3">
      <c r="B917" t="s">
        <v>359</v>
      </c>
      <c r="C917" s="17">
        <v>0.22085640641312901</v>
      </c>
      <c r="D917" s="17">
        <v>0.20928311273751901</v>
      </c>
      <c r="E917" s="17">
        <v>0.23297819779574799</v>
      </c>
      <c r="F917" s="17"/>
      <c r="G917" s="17">
        <v>0.201697767887524</v>
      </c>
      <c r="H917" s="17">
        <v>0.249228445539532</v>
      </c>
      <c r="I917" s="17">
        <v>0.273025124003552</v>
      </c>
      <c r="J917" s="17">
        <v>0.27356854325236002</v>
      </c>
      <c r="K917" s="17">
        <v>0.237505876570204</v>
      </c>
      <c r="L917" s="17">
        <v>0.11373116491643</v>
      </c>
      <c r="M917" s="17"/>
      <c r="N917" s="17">
        <v>0.20323958131157499</v>
      </c>
      <c r="O917" s="17">
        <v>0.25135351369106601</v>
      </c>
      <c r="P917" s="17">
        <v>0.217174217274517</v>
      </c>
      <c r="Q917" s="17">
        <v>0.213640237024216</v>
      </c>
      <c r="R917" s="17"/>
      <c r="S917" s="17">
        <v>0.22604645268899801</v>
      </c>
      <c r="T917" s="17">
        <v>0.23466428514420301</v>
      </c>
      <c r="U917" s="17">
        <v>0.176736270351948</v>
      </c>
      <c r="V917" s="17">
        <v>0.22146281552309599</v>
      </c>
      <c r="W917" s="17">
        <v>0.18190529573400599</v>
      </c>
      <c r="X917" s="17">
        <v>0.22779720225834599</v>
      </c>
      <c r="Y917" s="17">
        <v>0.186189052475492</v>
      </c>
      <c r="Z917" s="17">
        <v>0.232977584883753</v>
      </c>
      <c r="AA917" s="17">
        <v>0.24116625028701699</v>
      </c>
      <c r="AB917" s="17">
        <v>0.23748161522005701</v>
      </c>
      <c r="AC917" s="17">
        <v>0.24039084872552499</v>
      </c>
      <c r="AD917" s="17">
        <v>0.24143764707384399</v>
      </c>
      <c r="AE917" s="17"/>
      <c r="AF917" s="17">
        <v>0.21259138833461799</v>
      </c>
      <c r="AG917" s="17">
        <v>0.22314902513576201</v>
      </c>
      <c r="AH917" s="17">
        <v>0.24776462967857599</v>
      </c>
      <c r="AI917" s="17"/>
      <c r="AJ917" s="17">
        <v>0.21470192198173299</v>
      </c>
      <c r="AK917" s="17">
        <v>0.22109432772116799</v>
      </c>
      <c r="AL917" s="17">
        <v>0.21531871137884601</v>
      </c>
      <c r="AM917" s="17">
        <v>0.22963342707306</v>
      </c>
      <c r="AN917" s="17">
        <v>0.20436392910495499</v>
      </c>
      <c r="AO917" s="17"/>
      <c r="AP917" s="17">
        <v>0.21521293197745001</v>
      </c>
      <c r="AQ917" s="17">
        <v>0.22304495785145201</v>
      </c>
      <c r="AR917" s="17">
        <v>0.22617283467648999</v>
      </c>
      <c r="AS917" s="17">
        <v>0.23369216146902799</v>
      </c>
      <c r="AT917" s="17">
        <v>0.20867201473106001</v>
      </c>
      <c r="AU917" s="17">
        <v>0.20811444258560099</v>
      </c>
      <c r="AV917" s="17"/>
      <c r="AW917" s="17">
        <v>0.265224725624713</v>
      </c>
      <c r="AX917" s="17">
        <v>0.21370420445086399</v>
      </c>
      <c r="AY917" s="17">
        <v>0.22727923023268701</v>
      </c>
      <c r="AZ917" s="17">
        <v>0.20627142213781099</v>
      </c>
      <c r="BA917" s="17">
        <v>0.219818057570669</v>
      </c>
      <c r="BB917" s="17">
        <v>0.28382278408628803</v>
      </c>
      <c r="BC917" s="17">
        <v>0.17931984998179801</v>
      </c>
      <c r="BD917" s="17">
        <v>0.21975139581571901</v>
      </c>
      <c r="BE917" s="17">
        <v>0.25284701374812801</v>
      </c>
      <c r="BF917" s="17">
        <v>0.18204889268572</v>
      </c>
      <c r="BG917" s="17">
        <v>0.29111128583212198</v>
      </c>
      <c r="BH917" s="17">
        <v>0.22978636435817801</v>
      </c>
      <c r="BI917" s="17">
        <v>0.13999914235545699</v>
      </c>
      <c r="BJ917" s="17">
        <v>0.30061442795056398</v>
      </c>
      <c r="BK917" s="17">
        <v>0.184499976568372</v>
      </c>
      <c r="BL917" s="17">
        <v>0.19920772260287201</v>
      </c>
      <c r="BM917" s="17"/>
      <c r="BN917" s="17">
        <v>0.22283582117547299</v>
      </c>
      <c r="BO917" s="17">
        <v>0.217780551126012</v>
      </c>
      <c r="BP917" s="17"/>
      <c r="BQ917" s="17">
        <v>0.21852651873321999</v>
      </c>
      <c r="BR917" s="17">
        <v>0.20316124250328901</v>
      </c>
      <c r="BS917" s="17"/>
      <c r="BT917" s="17">
        <v>0.204752324705998</v>
      </c>
      <c r="BU917" s="17"/>
      <c r="BV917" s="17">
        <v>0.224600399543329</v>
      </c>
      <c r="BW917" s="17">
        <v>0.20699393974167399</v>
      </c>
      <c r="BX917" s="17">
        <v>0.22177977649231001</v>
      </c>
      <c r="BY917" s="17"/>
      <c r="BZ917" s="17">
        <v>0.24786456013671199</v>
      </c>
      <c r="CA917" s="17">
        <v>0.33219915021386198</v>
      </c>
      <c r="CB917" s="17">
        <v>0.28351472650225201</v>
      </c>
      <c r="CC917" s="17">
        <v>0.25579639061898801</v>
      </c>
      <c r="CD917" s="17">
        <v>0.20638125705570301</v>
      </c>
      <c r="CE917" s="17">
        <v>0.133325372595368</v>
      </c>
      <c r="CF917" s="17">
        <v>0.159832851761123</v>
      </c>
      <c r="CG917" s="17"/>
      <c r="CH917" s="17">
        <v>0.139861094201781</v>
      </c>
      <c r="CI917" s="17">
        <v>0.15311459993080401</v>
      </c>
      <c r="CJ917" s="17">
        <v>0.27263767019917201</v>
      </c>
      <c r="CK917" s="17">
        <v>0.29451960461257598</v>
      </c>
      <c r="CL917" s="17">
        <v>0.28463796489882298</v>
      </c>
    </row>
    <row r="918" spans="2:90" x14ac:dyDescent="0.3">
      <c r="B918" t="s">
        <v>360</v>
      </c>
      <c r="C918" s="17">
        <v>0.205592823042028</v>
      </c>
      <c r="D918" s="17">
        <v>0.21014205882869599</v>
      </c>
      <c r="E918" s="17">
        <v>0.20087924032249399</v>
      </c>
      <c r="F918" s="17"/>
      <c r="G918" s="17">
        <v>0.30929122323511099</v>
      </c>
      <c r="H918" s="17">
        <v>0.20902708237996601</v>
      </c>
      <c r="I918" s="17">
        <v>0.24251703460795901</v>
      </c>
      <c r="J918" s="17">
        <v>0.16691168993272901</v>
      </c>
      <c r="K918" s="17">
        <v>0.15383662051446301</v>
      </c>
      <c r="L918" s="17">
        <v>0.16977755242023601</v>
      </c>
      <c r="M918" s="17"/>
      <c r="N918" s="17">
        <v>0.18631563828652201</v>
      </c>
      <c r="O918" s="17">
        <v>0.23396559945575601</v>
      </c>
      <c r="P918" s="17">
        <v>0.12765946742739101</v>
      </c>
      <c r="Q918" s="17">
        <v>0.26572565731536002</v>
      </c>
      <c r="R918" s="17"/>
      <c r="S918" s="17">
        <v>0.26908456499177902</v>
      </c>
      <c r="T918" s="17">
        <v>0.213571231792717</v>
      </c>
      <c r="U918" s="17">
        <v>0.18104099583988401</v>
      </c>
      <c r="V918" s="17">
        <v>0.180824620804899</v>
      </c>
      <c r="W918" s="17">
        <v>0.15216049198010201</v>
      </c>
      <c r="X918" s="17">
        <v>0.18429744708371901</v>
      </c>
      <c r="Y918" s="17">
        <v>0.226937146724561</v>
      </c>
      <c r="Z918" s="17">
        <v>0.20805153713319499</v>
      </c>
      <c r="AA918" s="17">
        <v>0.23790123003759001</v>
      </c>
      <c r="AB918" s="17">
        <v>0.181727295218954</v>
      </c>
      <c r="AC918" s="17">
        <v>0.20706960007386099</v>
      </c>
      <c r="AD918" s="17">
        <v>9.1816217119441296E-2</v>
      </c>
      <c r="AE918" s="17"/>
      <c r="AF918" s="17">
        <v>0.19576605466182301</v>
      </c>
      <c r="AG918" s="17">
        <v>0.18497718763850701</v>
      </c>
      <c r="AH918" s="17">
        <v>0.243785876241954</v>
      </c>
      <c r="AI918" s="17"/>
      <c r="AJ918" s="17">
        <v>0.18367276367298199</v>
      </c>
      <c r="AK918" s="17">
        <v>0.22710416016115401</v>
      </c>
      <c r="AL918" s="17">
        <v>0.18868906238429101</v>
      </c>
      <c r="AM918" s="17">
        <v>0.19673254243670599</v>
      </c>
      <c r="AN918" s="17">
        <v>0.24127398547649001</v>
      </c>
      <c r="AO918" s="17"/>
      <c r="AP918" s="17">
        <v>0.21933674028313799</v>
      </c>
      <c r="AQ918" s="17">
        <v>0.183363920335609</v>
      </c>
      <c r="AR918" s="17">
        <v>0.21380270105266599</v>
      </c>
      <c r="AS918" s="17">
        <v>0.205403122639017</v>
      </c>
      <c r="AT918" s="17">
        <v>0.246405546789663</v>
      </c>
      <c r="AU918" s="17">
        <v>0.21003298929102501</v>
      </c>
      <c r="AV918" s="17"/>
      <c r="AW918" s="17">
        <v>0.40327828701415602</v>
      </c>
      <c r="AX918" s="17">
        <v>0.282084299937019</v>
      </c>
      <c r="AY918" s="17">
        <v>0.30484540738369797</v>
      </c>
      <c r="AZ918" s="17">
        <v>0.28415890526918403</v>
      </c>
      <c r="BA918" s="17">
        <v>0.22749336406450699</v>
      </c>
      <c r="BB918" s="17">
        <v>0.26016484456005401</v>
      </c>
      <c r="BC918" s="17">
        <v>0.22340041862257801</v>
      </c>
      <c r="BD918" s="17">
        <v>0.14087987679755001</v>
      </c>
      <c r="BE918" s="17">
        <v>0.203106337330486</v>
      </c>
      <c r="BF918" s="17">
        <v>0.16741163854159899</v>
      </c>
      <c r="BG918" s="17">
        <v>8.9425811893115603E-2</v>
      </c>
      <c r="BH918" s="17">
        <v>0.130083430983776</v>
      </c>
      <c r="BI918" s="17">
        <v>0.128291695725164</v>
      </c>
      <c r="BJ918" s="17">
        <v>0.127786659098515</v>
      </c>
      <c r="BK918" s="17">
        <v>0.103596958295867</v>
      </c>
      <c r="BL918" s="17">
        <v>0.26021556329162399</v>
      </c>
      <c r="BM918" s="17"/>
      <c r="BN918" s="17">
        <v>0.19592810634213101</v>
      </c>
      <c r="BO918" s="17">
        <v>0.22081949996373901</v>
      </c>
      <c r="BP918" s="17"/>
      <c r="BQ918" s="17">
        <v>0.223732480563271</v>
      </c>
      <c r="BR918" s="17">
        <v>0.24333639193328599</v>
      </c>
      <c r="BS918" s="17"/>
      <c r="BT918" s="17">
        <v>0.246401019696146</v>
      </c>
      <c r="BU918" s="17"/>
      <c r="BV918" s="17">
        <v>0.19192503846543901</v>
      </c>
      <c r="BW918" s="17">
        <v>0.25955767612320202</v>
      </c>
      <c r="BX918" s="17">
        <v>0.18745486744863499</v>
      </c>
      <c r="BY918" s="17"/>
      <c r="BZ918" s="17">
        <v>0.32532997419833998</v>
      </c>
      <c r="CA918" s="17">
        <v>0.229988226201505</v>
      </c>
      <c r="CB918" s="17">
        <v>0.21668545298446401</v>
      </c>
      <c r="CC918" s="17">
        <v>0.26037253570740099</v>
      </c>
      <c r="CD918" s="17">
        <v>0.164708020592057</v>
      </c>
      <c r="CE918" s="17">
        <v>0.173324799904577</v>
      </c>
      <c r="CF918" s="17">
        <v>0.14619025617481299</v>
      </c>
      <c r="CG918" s="17"/>
      <c r="CH918" s="17">
        <v>0.17105759884221799</v>
      </c>
      <c r="CI918" s="17">
        <v>0.15610941295221001</v>
      </c>
      <c r="CJ918" s="17">
        <v>0.20108192566100799</v>
      </c>
      <c r="CK918" s="17">
        <v>0.32527450565774402</v>
      </c>
      <c r="CL918" s="17">
        <v>0.32395477629087199</v>
      </c>
    </row>
    <row r="919" spans="2:90" x14ac:dyDescent="0.3">
      <c r="B919" t="s">
        <v>361</v>
      </c>
      <c r="C919" s="17">
        <v>0.14300908748650401</v>
      </c>
      <c r="D919" s="17">
        <v>0.140421369642591</v>
      </c>
      <c r="E919" s="17">
        <v>0.14571391414499599</v>
      </c>
      <c r="F919" s="17"/>
      <c r="G919" s="17">
        <v>0.182029063708329</v>
      </c>
      <c r="H919" s="17">
        <v>0.12613710827639399</v>
      </c>
      <c r="I919" s="17">
        <v>0.12767391576536199</v>
      </c>
      <c r="J919" s="17">
        <v>0.163069051616794</v>
      </c>
      <c r="K919" s="17">
        <v>0.15343528761827799</v>
      </c>
      <c r="L919" s="17">
        <v>0.120154565406615</v>
      </c>
      <c r="M919" s="17"/>
      <c r="N919" s="17">
        <v>0.12979221261968399</v>
      </c>
      <c r="O919" s="17">
        <v>0.14483712131601201</v>
      </c>
      <c r="P919" s="17">
        <v>0.14459419516102401</v>
      </c>
      <c r="Q919" s="17">
        <v>0.15539457559919601</v>
      </c>
      <c r="R919" s="17"/>
      <c r="S919" s="17">
        <v>0.146902795026015</v>
      </c>
      <c r="T919" s="17">
        <v>0.169918671190046</v>
      </c>
      <c r="U919" s="17">
        <v>0.119372153171718</v>
      </c>
      <c r="V919" s="17">
        <v>0.13887314213504701</v>
      </c>
      <c r="W919" s="17">
        <v>0.14399711902162901</v>
      </c>
      <c r="X919" s="17">
        <v>0.128892107089876</v>
      </c>
      <c r="Y919" s="17">
        <v>0.124230160950552</v>
      </c>
      <c r="Z919" s="17">
        <v>0.16100774768128701</v>
      </c>
      <c r="AA919" s="17">
        <v>0.176730546833091</v>
      </c>
      <c r="AB919" s="17">
        <v>0.14009637023664601</v>
      </c>
      <c r="AC919" s="17">
        <v>0.124101450144273</v>
      </c>
      <c r="AD919" s="17">
        <v>6.5340781132045195E-2</v>
      </c>
      <c r="AE919" s="17"/>
      <c r="AF919" s="17">
        <v>0.13961286848999799</v>
      </c>
      <c r="AG919" s="17">
        <v>0.13446641008673099</v>
      </c>
      <c r="AH919" s="17">
        <v>0.14035210566454201</v>
      </c>
      <c r="AI919" s="17"/>
      <c r="AJ919" s="17">
        <v>0.152422762979677</v>
      </c>
      <c r="AK919" s="17">
        <v>0.13404157369373601</v>
      </c>
      <c r="AL919" s="17">
        <v>0.14235091530206101</v>
      </c>
      <c r="AM919" s="17">
        <v>0.169531277846836</v>
      </c>
      <c r="AN919" s="17">
        <v>0.175910458900607</v>
      </c>
      <c r="AO919" s="17"/>
      <c r="AP919" s="17">
        <v>0.120164443247872</v>
      </c>
      <c r="AQ919" s="17">
        <v>0.156213213700165</v>
      </c>
      <c r="AR919" s="17">
        <v>0.141522472963754</v>
      </c>
      <c r="AS919" s="17">
        <v>0.179919829908958</v>
      </c>
      <c r="AT919" s="17">
        <v>0.17394128038263601</v>
      </c>
      <c r="AU919" s="17">
        <v>0.123612067954711</v>
      </c>
      <c r="AV919" s="17"/>
      <c r="AW919" s="17">
        <v>0.11053339484917001</v>
      </c>
      <c r="AX919" s="17">
        <v>0.17780494787679699</v>
      </c>
      <c r="AY919" s="17">
        <v>0.16112884102362199</v>
      </c>
      <c r="AZ919" s="17">
        <v>0.146642080756687</v>
      </c>
      <c r="BA919" s="17">
        <v>0.11333239571050401</v>
      </c>
      <c r="BB919" s="17">
        <v>0.16286522095630401</v>
      </c>
      <c r="BC919" s="17">
        <v>0.15694505606842199</v>
      </c>
      <c r="BD919" s="17">
        <v>9.4293787625282899E-2</v>
      </c>
      <c r="BE919" s="17">
        <v>0.15159039484161299</v>
      </c>
      <c r="BF919" s="17">
        <v>0.127411990209848</v>
      </c>
      <c r="BG919" s="17">
        <v>0.18351263889625899</v>
      </c>
      <c r="BH919" s="17">
        <v>0.102386339738282</v>
      </c>
      <c r="BI919" s="17">
        <v>0.144636724508652</v>
      </c>
      <c r="BJ919" s="17">
        <v>0.14731009744118501</v>
      </c>
      <c r="BK919" s="17">
        <v>8.3515717907235706E-2</v>
      </c>
      <c r="BL919" s="17">
        <v>0.13975697598491499</v>
      </c>
      <c r="BM919" s="17"/>
      <c r="BN919" s="17">
        <v>0.14292110945150799</v>
      </c>
      <c r="BO919" s="17">
        <v>0.14520503551136599</v>
      </c>
      <c r="BP919" s="17"/>
      <c r="BQ919" s="17">
        <v>0.114329481981594</v>
      </c>
      <c r="BR919" s="17">
        <v>0.17176728627892901</v>
      </c>
      <c r="BS919" s="17"/>
      <c r="BT919" s="17">
        <v>0.11091059744321401</v>
      </c>
      <c r="BU919" s="17"/>
      <c r="BV919" s="17">
        <v>0.13574838824003799</v>
      </c>
      <c r="BW919" s="17">
        <v>0.17680686568614301</v>
      </c>
      <c r="BX919" s="17">
        <v>0.129842084197375</v>
      </c>
      <c r="BY919" s="17"/>
      <c r="BZ919" s="17">
        <v>0.16639438906750001</v>
      </c>
      <c r="CA919" s="17">
        <v>0.188532806721254</v>
      </c>
      <c r="CB919" s="17">
        <v>0.15016744490477099</v>
      </c>
      <c r="CC919" s="17">
        <v>0.13384211646342301</v>
      </c>
      <c r="CD919" s="17">
        <v>0.14436889905064099</v>
      </c>
      <c r="CE919" s="17">
        <v>0.103504666478241</v>
      </c>
      <c r="CF919" s="17">
        <v>0.110952970599987</v>
      </c>
      <c r="CG919" s="17"/>
      <c r="CH919" s="17">
        <v>0.125821385844547</v>
      </c>
      <c r="CI919" s="17">
        <v>0.110604839564068</v>
      </c>
      <c r="CJ919" s="17">
        <v>0.15781460161247499</v>
      </c>
      <c r="CK919" s="17">
        <v>0.201171444801787</v>
      </c>
      <c r="CL919" s="17">
        <v>0.122715788407587</v>
      </c>
    </row>
    <row r="920" spans="2:90" x14ac:dyDescent="0.3">
      <c r="B920" t="s">
        <v>362</v>
      </c>
      <c r="C920" s="17">
        <v>0.131709380991124</v>
      </c>
      <c r="D920" s="17">
        <v>0.13540352224888</v>
      </c>
      <c r="E920" s="17">
        <v>0.128185358344206</v>
      </c>
      <c r="F920" s="17"/>
      <c r="G920" s="17">
        <v>0.15513960925978099</v>
      </c>
      <c r="H920" s="17">
        <v>0.201827581003794</v>
      </c>
      <c r="I920" s="17">
        <v>0.14750818368999999</v>
      </c>
      <c r="J920" s="17">
        <v>0.13277428295427099</v>
      </c>
      <c r="K920" s="17">
        <v>9.2460422820315399E-2</v>
      </c>
      <c r="L920" s="17">
        <v>7.1383305198472594E-2</v>
      </c>
      <c r="M920" s="17"/>
      <c r="N920" s="17">
        <v>0.13448376894635999</v>
      </c>
      <c r="O920" s="17">
        <v>0.13634917681835099</v>
      </c>
      <c r="P920" s="17">
        <v>0.118013184360155</v>
      </c>
      <c r="Q920" s="17">
        <v>0.13535872259495399</v>
      </c>
      <c r="R920" s="17"/>
      <c r="S920" s="17">
        <v>0.175562702747038</v>
      </c>
      <c r="T920" s="17">
        <v>0.13721062945243501</v>
      </c>
      <c r="U920" s="17">
        <v>0.11995518261309</v>
      </c>
      <c r="V920" s="17">
        <v>0.17403269247179601</v>
      </c>
      <c r="W920" s="17">
        <v>0.10483378992497799</v>
      </c>
      <c r="X920" s="17">
        <v>0.116405827959465</v>
      </c>
      <c r="Y920" s="17">
        <v>9.3046710321387199E-2</v>
      </c>
      <c r="Z920" s="17">
        <v>8.91090987184672E-2</v>
      </c>
      <c r="AA920" s="17">
        <v>0.10097355349145</v>
      </c>
      <c r="AB920" s="17">
        <v>0.11189332348969599</v>
      </c>
      <c r="AC920" s="17">
        <v>0.195160538233388</v>
      </c>
      <c r="AD920" s="17">
        <v>0.14219514825915</v>
      </c>
      <c r="AE920" s="17"/>
      <c r="AF920" s="17">
        <v>0.140993266625557</v>
      </c>
      <c r="AG920" s="17">
        <v>0.110169294150202</v>
      </c>
      <c r="AH920" s="17">
        <v>0.15374758127400801</v>
      </c>
      <c r="AI920" s="17"/>
      <c r="AJ920" s="17">
        <v>0.12793743004067401</v>
      </c>
      <c r="AK920" s="17">
        <v>0.14822842752293899</v>
      </c>
      <c r="AL920" s="17">
        <v>9.5352296447007406E-2</v>
      </c>
      <c r="AM920" s="17">
        <v>9.2887933464954706E-2</v>
      </c>
      <c r="AN920" s="17">
        <v>0.16347191655112001</v>
      </c>
      <c r="AO920" s="17"/>
      <c r="AP920" s="17">
        <v>0.137294790437513</v>
      </c>
      <c r="AQ920" s="17">
        <v>0.133519784935035</v>
      </c>
      <c r="AR920" s="17">
        <v>0.110579574243995</v>
      </c>
      <c r="AS920" s="17">
        <v>0.12615192415493601</v>
      </c>
      <c r="AT920" s="17">
        <v>0.13944800608260799</v>
      </c>
      <c r="AU920" s="17">
        <v>0.113738947423312</v>
      </c>
      <c r="AV920" s="17"/>
      <c r="AW920" s="17">
        <v>0.39854995678231397</v>
      </c>
      <c r="AX920" s="17">
        <v>0.16940729549102199</v>
      </c>
      <c r="AY920" s="17">
        <v>0.15721494628511201</v>
      </c>
      <c r="AZ920" s="17">
        <v>0.18175797759260801</v>
      </c>
      <c r="BA920" s="17">
        <v>0.14531686285895701</v>
      </c>
      <c r="BB920" s="17">
        <v>0.12160946471652501</v>
      </c>
      <c r="BC920" s="17">
        <v>0.12197355730265499</v>
      </c>
      <c r="BD920" s="17">
        <v>0.117733673479277</v>
      </c>
      <c r="BE920" s="17">
        <v>0.108817837792127</v>
      </c>
      <c r="BF920" s="17">
        <v>7.0726442572848894E-2</v>
      </c>
      <c r="BG920" s="17">
        <v>0.11598869866717</v>
      </c>
      <c r="BH920" s="17">
        <v>0.15153284546107099</v>
      </c>
      <c r="BI920" s="17">
        <v>8.9724792142774998E-2</v>
      </c>
      <c r="BJ920" s="17">
        <v>0.15584909855291301</v>
      </c>
      <c r="BK920" s="17">
        <v>0.104644393886564</v>
      </c>
      <c r="BL920" s="17">
        <v>0.135446570231573</v>
      </c>
      <c r="BM920" s="17"/>
      <c r="BN920" s="17">
        <v>0.13253692056755201</v>
      </c>
      <c r="BO920" s="17">
        <v>0.13018750392386</v>
      </c>
      <c r="BP920" s="17"/>
      <c r="BQ920" s="17">
        <v>0.14014578028427899</v>
      </c>
      <c r="BR920" s="17">
        <v>0.16243875873981301</v>
      </c>
      <c r="BS920" s="17"/>
      <c r="BT920" s="17">
        <v>0.16375596994583999</v>
      </c>
      <c r="BU920" s="17"/>
      <c r="BV920" s="17">
        <v>0.12669338288586199</v>
      </c>
      <c r="BW920" s="17">
        <v>0.185770865953933</v>
      </c>
      <c r="BX920" s="17">
        <v>0.108771638639377</v>
      </c>
      <c r="BY920" s="17"/>
      <c r="BZ920" s="17">
        <v>0.14433492932043401</v>
      </c>
      <c r="CA920" s="17">
        <v>0.13156959962201001</v>
      </c>
      <c r="CB920" s="17">
        <v>0.158537427272925</v>
      </c>
      <c r="CC920" s="17">
        <v>0.14527817285209499</v>
      </c>
      <c r="CD920" s="17">
        <v>0.116779729486077</v>
      </c>
      <c r="CE920" s="17">
        <v>0.14079883122390399</v>
      </c>
      <c r="CF920" s="17">
        <v>0.13415114419926499</v>
      </c>
      <c r="CG920" s="17"/>
      <c r="CH920" s="17">
        <v>0.14644641372984499</v>
      </c>
      <c r="CI920" s="17">
        <v>0.123689905122562</v>
      </c>
      <c r="CJ920" s="17">
        <v>0.128148304344086</v>
      </c>
      <c r="CK920" s="17">
        <v>0.13455395600282699</v>
      </c>
      <c r="CL920" s="17">
        <v>0.19191079956135201</v>
      </c>
    </row>
    <row r="921" spans="2:90" x14ac:dyDescent="0.3">
      <c r="B921" t="s">
        <v>118</v>
      </c>
      <c r="C921" s="17">
        <v>0.11316489868735401</v>
      </c>
      <c r="D921" s="17">
        <v>0.122501512465129</v>
      </c>
      <c r="E921" s="17">
        <v>0.104937263095795</v>
      </c>
      <c r="F921" s="17"/>
      <c r="G921" s="17">
        <v>7.2340101548824504E-2</v>
      </c>
      <c r="H921" s="17">
        <v>6.0420108001656203E-2</v>
      </c>
      <c r="I921" s="17">
        <v>9.2716822787110201E-2</v>
      </c>
      <c r="J921" s="17">
        <v>0.10870999056615301</v>
      </c>
      <c r="K921" s="17">
        <v>0.127030480054969</v>
      </c>
      <c r="L921" s="17">
        <v>0.19443748413843101</v>
      </c>
      <c r="M921" s="17"/>
      <c r="N921" s="17">
        <v>0.12738794985940699</v>
      </c>
      <c r="O921" s="17">
        <v>0.123141160166438</v>
      </c>
      <c r="P921" s="17">
        <v>0.114749028364193</v>
      </c>
      <c r="Q921" s="17">
        <v>8.5355603691642107E-2</v>
      </c>
      <c r="R921" s="17"/>
      <c r="S921" s="17">
        <v>6.8373261501412902E-2</v>
      </c>
      <c r="T921" s="17">
        <v>0.12807018038102799</v>
      </c>
      <c r="U921" s="17">
        <v>0.15540738176284399</v>
      </c>
      <c r="V921" s="17">
        <v>0.14229693455258199</v>
      </c>
      <c r="W921" s="17">
        <v>0.11933273182978001</v>
      </c>
      <c r="X921" s="17">
        <v>0.13692971884274799</v>
      </c>
      <c r="Y921" s="17">
        <v>8.2500616598872201E-2</v>
      </c>
      <c r="Z921" s="17">
        <v>9.8626848274287707E-2</v>
      </c>
      <c r="AA921" s="17">
        <v>9.4593796318568193E-2</v>
      </c>
      <c r="AB921" s="17">
        <v>0.15668984362538699</v>
      </c>
      <c r="AC921" s="17">
        <v>8.77772107129276E-2</v>
      </c>
      <c r="AD921" s="17">
        <v>5.3656385431218499E-2</v>
      </c>
      <c r="AE921" s="17"/>
      <c r="AF921" s="17">
        <v>0.116757641040766</v>
      </c>
      <c r="AG921" s="17">
        <v>0.12381335002895701</v>
      </c>
      <c r="AH921" s="17">
        <v>0.10929298971951899</v>
      </c>
      <c r="AI921" s="17"/>
      <c r="AJ921" s="17">
        <v>0.13868583633378101</v>
      </c>
      <c r="AK921" s="17">
        <v>9.5463613914691395E-2</v>
      </c>
      <c r="AL921" s="17">
        <v>0.120859756048595</v>
      </c>
      <c r="AM921" s="17">
        <v>0.105069304320313</v>
      </c>
      <c r="AN921" s="17">
        <v>8.4467788374483502E-2</v>
      </c>
      <c r="AO921" s="17"/>
      <c r="AP921" s="17">
        <v>0.101102709779475</v>
      </c>
      <c r="AQ921" s="17">
        <v>0.13105066386359501</v>
      </c>
      <c r="AR921" s="17">
        <v>0.108485225225068</v>
      </c>
      <c r="AS921" s="17">
        <v>9.3637548395822195E-2</v>
      </c>
      <c r="AT921" s="17">
        <v>0.109511406423059</v>
      </c>
      <c r="AU921" s="17">
        <v>0.16611832770214699</v>
      </c>
      <c r="AV921" s="17"/>
      <c r="AW921" s="17">
        <v>0</v>
      </c>
      <c r="AX921" s="17">
        <v>4.25806008677755E-2</v>
      </c>
      <c r="AY921" s="17">
        <v>0.10454497453843301</v>
      </c>
      <c r="AZ921" s="17">
        <v>0.103236490066055</v>
      </c>
      <c r="BA921" s="17">
        <v>0.109123618858464</v>
      </c>
      <c r="BB921" s="17">
        <v>8.3198001590278306E-2</v>
      </c>
      <c r="BC921" s="17">
        <v>7.7937794953672798E-2</v>
      </c>
      <c r="BD921" s="17">
        <v>0.183807635764975</v>
      </c>
      <c r="BE921" s="17">
        <v>0.100062305477863</v>
      </c>
      <c r="BF921" s="17">
        <v>0.117716723274308</v>
      </c>
      <c r="BG921" s="17">
        <v>0.101782104070878</v>
      </c>
      <c r="BH921" s="17">
        <v>0.101324281434698</v>
      </c>
      <c r="BI921" s="17">
        <v>0.170256903757909</v>
      </c>
      <c r="BJ921" s="17">
        <v>6.9835633792875995E-2</v>
      </c>
      <c r="BK921" s="17">
        <v>0.165641100348458</v>
      </c>
      <c r="BL921" s="17">
        <v>0.119307045535365</v>
      </c>
      <c r="BM921" s="17"/>
      <c r="BN921" s="17">
        <v>0.109933370308175</v>
      </c>
      <c r="BO921" s="17">
        <v>0.11618559628608501</v>
      </c>
      <c r="BP921" s="17"/>
      <c r="BQ921" s="17">
        <v>0.105094838589071</v>
      </c>
      <c r="BR921" s="17">
        <v>7.0979818966741701E-2</v>
      </c>
      <c r="BS921" s="17"/>
      <c r="BT921" s="17">
        <v>6.3833880694782297E-2</v>
      </c>
      <c r="BU921" s="17"/>
      <c r="BV921" s="17">
        <v>0.123353286372595</v>
      </c>
      <c r="BW921" s="17">
        <v>6.7955583755549706E-2</v>
      </c>
      <c r="BX921" s="17">
        <v>0.12722804164885201</v>
      </c>
      <c r="BY921" s="17"/>
      <c r="BZ921" s="17">
        <v>2.98650913838929E-2</v>
      </c>
      <c r="CA921" s="17">
        <v>4.6555118284997303E-2</v>
      </c>
      <c r="CB921" s="17">
        <v>5.3127565003420002E-2</v>
      </c>
      <c r="CC921" s="17">
        <v>6.30186367945922E-2</v>
      </c>
      <c r="CD921" s="17">
        <v>0.13818952978482399</v>
      </c>
      <c r="CE921" s="17">
        <v>0.19709987256078901</v>
      </c>
      <c r="CF921" s="17">
        <v>0.14100393402339201</v>
      </c>
      <c r="CG921" s="17"/>
      <c r="CH921" s="17">
        <v>0.16783732641492899</v>
      </c>
      <c r="CI921" s="17">
        <v>0.168686614418706</v>
      </c>
      <c r="CJ921" s="17">
        <v>8.1001659535248294E-2</v>
      </c>
      <c r="CK921" s="17">
        <v>4.8277886942960299E-2</v>
      </c>
      <c r="CL921" s="17">
        <v>1.2583106155650101E-2</v>
      </c>
    </row>
    <row r="922" spans="2:90" x14ac:dyDescent="0.3">
      <c r="B922" t="s">
        <v>363</v>
      </c>
      <c r="C922" s="17">
        <v>7.3018761181543296E-2</v>
      </c>
      <c r="D922" s="17">
        <v>7.8094302333543406E-2</v>
      </c>
      <c r="E922" s="17">
        <v>6.86372432530509E-2</v>
      </c>
      <c r="F922" s="17"/>
      <c r="G922" s="17">
        <v>0.166752367891426</v>
      </c>
      <c r="H922" s="17">
        <v>0.12587728749898799</v>
      </c>
      <c r="I922" s="17">
        <v>8.0350158438119601E-2</v>
      </c>
      <c r="J922" s="17">
        <v>5.1977232861176802E-2</v>
      </c>
      <c r="K922" s="17">
        <v>2.40466992810352E-2</v>
      </c>
      <c r="L922" s="17">
        <v>1.1490274750814799E-2</v>
      </c>
      <c r="M922" s="17"/>
      <c r="N922" s="17">
        <v>6.3202165613359798E-2</v>
      </c>
      <c r="O922" s="17">
        <v>7.7024458118962094E-2</v>
      </c>
      <c r="P922" s="17">
        <v>7.1305275179876906E-2</v>
      </c>
      <c r="Q922" s="17">
        <v>8.1681193076286102E-2</v>
      </c>
      <c r="R922" s="17"/>
      <c r="S922" s="17">
        <v>0.134937016675266</v>
      </c>
      <c r="T922" s="17">
        <v>4.1535198956669801E-2</v>
      </c>
      <c r="U922" s="17">
        <v>3.03630034452365E-2</v>
      </c>
      <c r="V922" s="17">
        <v>7.4538731796819593E-2</v>
      </c>
      <c r="W922" s="17">
        <v>9.8816831258894997E-2</v>
      </c>
      <c r="X922" s="17">
        <v>5.6419755215844802E-2</v>
      </c>
      <c r="Y922" s="17">
        <v>6.5924384957497903E-2</v>
      </c>
      <c r="Z922" s="17">
        <v>8.19476682000356E-2</v>
      </c>
      <c r="AA922" s="17">
        <v>6.8449540818430202E-2</v>
      </c>
      <c r="AB922" s="17">
        <v>7.2742795799794396E-2</v>
      </c>
      <c r="AC922" s="17">
        <v>7.9395856650897906E-2</v>
      </c>
      <c r="AD922" s="17">
        <v>3.2827248702417898E-2</v>
      </c>
      <c r="AE922" s="17"/>
      <c r="AF922" s="17">
        <v>6.3789962881323298E-2</v>
      </c>
      <c r="AG922" s="17">
        <v>6.5133165322597497E-2</v>
      </c>
      <c r="AH922" s="17">
        <v>7.9212558961498494E-2</v>
      </c>
      <c r="AI922" s="17"/>
      <c r="AJ922" s="17">
        <v>5.5299937315904303E-2</v>
      </c>
      <c r="AK922" s="17">
        <v>9.4427265077518696E-2</v>
      </c>
      <c r="AL922" s="17">
        <v>2.3712284358184399E-2</v>
      </c>
      <c r="AM922" s="17">
        <v>7.9123602895624201E-2</v>
      </c>
      <c r="AN922" s="17">
        <v>0.11069327623365199</v>
      </c>
      <c r="AO922" s="17"/>
      <c r="AP922" s="17">
        <v>0.103755467452102</v>
      </c>
      <c r="AQ922" s="17">
        <v>5.5264786102890297E-2</v>
      </c>
      <c r="AR922" s="17">
        <v>5.8906094190890899E-2</v>
      </c>
      <c r="AS922" s="17">
        <v>7.97684786472726E-2</v>
      </c>
      <c r="AT922" s="17">
        <v>9.2394418566022998E-2</v>
      </c>
      <c r="AU922" s="17">
        <v>3.0671292574635502E-2</v>
      </c>
      <c r="AV922" s="17"/>
      <c r="AW922" s="17">
        <v>0.15073434548854101</v>
      </c>
      <c r="AX922" s="17">
        <v>0.12093825051663901</v>
      </c>
      <c r="AY922" s="17">
        <v>7.8139436510130306E-2</v>
      </c>
      <c r="AZ922" s="17">
        <v>8.9843063661147193E-2</v>
      </c>
      <c r="BA922" s="17">
        <v>8.2916040714114E-2</v>
      </c>
      <c r="BB922" s="17">
        <v>7.8708635259447698E-2</v>
      </c>
      <c r="BC922" s="17">
        <v>9.9250408345118002E-2</v>
      </c>
      <c r="BD922" s="17">
        <v>7.0751437638438497E-2</v>
      </c>
      <c r="BE922" s="17">
        <v>8.4637848111905806E-2</v>
      </c>
      <c r="BF922" s="17">
        <v>4.1185930765238299E-2</v>
      </c>
      <c r="BG922" s="17">
        <v>3.8069451628949202E-2</v>
      </c>
      <c r="BH922" s="17">
        <v>8.61269061524568E-2</v>
      </c>
      <c r="BI922" s="17">
        <v>1.41940158897231E-2</v>
      </c>
      <c r="BJ922" s="17">
        <v>3.64734384925402E-2</v>
      </c>
      <c r="BK922" s="17">
        <v>6.2636932881231594E-2</v>
      </c>
      <c r="BL922" s="17">
        <v>8.9548171089217296E-2</v>
      </c>
      <c r="BM922" s="17"/>
      <c r="BN922" s="17">
        <v>6.6413017103672103E-2</v>
      </c>
      <c r="BO922" s="17">
        <v>8.3204683715418407E-2</v>
      </c>
      <c r="BP922" s="17"/>
      <c r="BQ922" s="17">
        <v>0.10238061484630399</v>
      </c>
      <c r="BR922" s="17">
        <v>8.9387424199163207E-2</v>
      </c>
      <c r="BS922" s="17"/>
      <c r="BT922" s="17">
        <v>0.14078326907689401</v>
      </c>
      <c r="BU922" s="17"/>
      <c r="BV922" s="17">
        <v>7.6679717396388597E-2</v>
      </c>
      <c r="BW922" s="17">
        <v>0.118897907225917</v>
      </c>
      <c r="BX922" s="17">
        <v>5.0211971365407101E-2</v>
      </c>
      <c r="BY922" s="17"/>
      <c r="BZ922" s="17">
        <v>0.155435661666601</v>
      </c>
      <c r="CA922" s="17">
        <v>0.105777936071264</v>
      </c>
      <c r="CB922" s="17">
        <v>7.4780184564540206E-2</v>
      </c>
      <c r="CC922" s="17">
        <v>6.1588222364556203E-2</v>
      </c>
      <c r="CD922" s="17">
        <v>5.87214563657983E-2</v>
      </c>
      <c r="CE922" s="17">
        <v>4.9365059742784399E-2</v>
      </c>
      <c r="CF922" s="17">
        <v>7.06389634231359E-2</v>
      </c>
      <c r="CG922" s="17"/>
      <c r="CH922" s="17">
        <v>0.12529252271942601</v>
      </c>
      <c r="CI922" s="17">
        <v>4.7015175454980102E-2</v>
      </c>
      <c r="CJ922" s="17">
        <v>5.9913830844676198E-2</v>
      </c>
      <c r="CK922" s="17">
        <v>0.119365920825991</v>
      </c>
      <c r="CL922" s="17">
        <v>0.12623707871588899</v>
      </c>
    </row>
    <row r="923" spans="2:90" x14ac:dyDescent="0.3">
      <c r="B923" t="s">
        <v>131</v>
      </c>
      <c r="C923" s="17">
        <v>5.1037028523774897E-2</v>
      </c>
      <c r="D923" s="17">
        <v>5.1596048389235399E-2</v>
      </c>
      <c r="E923" s="17">
        <v>4.9936699082253698E-2</v>
      </c>
      <c r="F923" s="17"/>
      <c r="G923" s="17">
        <v>2.8725632995297901E-2</v>
      </c>
      <c r="H923" s="17">
        <v>1.2947043150691799E-2</v>
      </c>
      <c r="I923" s="17">
        <v>1.45961582252377E-2</v>
      </c>
      <c r="J923" s="17">
        <v>3.7337835355219701E-2</v>
      </c>
      <c r="K923" s="17">
        <v>7.4224156926195106E-2</v>
      </c>
      <c r="L923" s="17">
        <v>0.122384259330879</v>
      </c>
      <c r="M923" s="17"/>
      <c r="N923" s="17">
        <v>5.6953376058036902E-2</v>
      </c>
      <c r="O923" s="17">
        <v>5.4805515224694998E-2</v>
      </c>
      <c r="P923" s="17">
        <v>5.9103632289734302E-2</v>
      </c>
      <c r="Q923" s="17">
        <v>3.2097094025831198E-2</v>
      </c>
      <c r="R923" s="17"/>
      <c r="S923" s="17">
        <v>3.4231352979510299E-2</v>
      </c>
      <c r="T923" s="17">
        <v>6.5256733434173E-2</v>
      </c>
      <c r="U923" s="17">
        <v>5.2172861866430498E-2</v>
      </c>
      <c r="V923" s="17">
        <v>4.3628940754482599E-2</v>
      </c>
      <c r="W923" s="17">
        <v>3.4732612478039E-2</v>
      </c>
      <c r="X923" s="17">
        <v>5.6015671679106802E-2</v>
      </c>
      <c r="Y923" s="17">
        <v>5.86901863136133E-2</v>
      </c>
      <c r="Z923" s="17">
        <v>5.3149232800914097E-2</v>
      </c>
      <c r="AA923" s="17">
        <v>4.9709908300922E-2</v>
      </c>
      <c r="AB923" s="17">
        <v>7.05784153701422E-2</v>
      </c>
      <c r="AC923" s="17">
        <v>5.1381422852682102E-2</v>
      </c>
      <c r="AD923" s="17">
        <v>3.2653202326972101E-2</v>
      </c>
      <c r="AE923" s="17"/>
      <c r="AF923" s="17">
        <v>6.6128543972086298E-2</v>
      </c>
      <c r="AG923" s="17">
        <v>5.3683775363048698E-2</v>
      </c>
      <c r="AH923" s="17">
        <v>2.2232754388274201E-2</v>
      </c>
      <c r="AI923" s="17"/>
      <c r="AJ923" s="17">
        <v>6.7342548957300796E-2</v>
      </c>
      <c r="AK923" s="17">
        <v>3.7114790043483198E-2</v>
      </c>
      <c r="AL923" s="17">
        <v>6.3037598906349607E-2</v>
      </c>
      <c r="AM923" s="17">
        <v>6.3370919573237594E-2</v>
      </c>
      <c r="AN923" s="17">
        <v>4.9960972865423697E-2</v>
      </c>
      <c r="AO923" s="17"/>
      <c r="AP923" s="17">
        <v>2.8536423990007401E-2</v>
      </c>
      <c r="AQ923" s="17">
        <v>5.96259707400578E-2</v>
      </c>
      <c r="AR923" s="17">
        <v>6.3506196978681997E-2</v>
      </c>
      <c r="AS923" s="17">
        <v>6.1232782133848002E-2</v>
      </c>
      <c r="AT923" s="17">
        <v>4.1628489697744797E-2</v>
      </c>
      <c r="AU923" s="17">
        <v>6.0969085196382403E-2</v>
      </c>
      <c r="AV923" s="17"/>
      <c r="AW923" s="17">
        <v>5.3573089408536299E-2</v>
      </c>
      <c r="AX923" s="17">
        <v>3.3162111522179398E-2</v>
      </c>
      <c r="AY923" s="17">
        <v>3.5965014329041999E-2</v>
      </c>
      <c r="AZ923" s="17">
        <v>4.0129690327330603E-2</v>
      </c>
      <c r="BA923" s="17">
        <v>3.8060950795089199E-2</v>
      </c>
      <c r="BB923" s="17">
        <v>4.8876089074405001E-2</v>
      </c>
      <c r="BC923" s="17">
        <v>4.1445729849713897E-2</v>
      </c>
      <c r="BD923" s="17">
        <v>4.0246901305937603E-2</v>
      </c>
      <c r="BE923" s="17">
        <v>5.7601187763056498E-2</v>
      </c>
      <c r="BF923" s="17">
        <v>4.2571235522714301E-2</v>
      </c>
      <c r="BG923" s="17">
        <v>5.4424915969437597E-2</v>
      </c>
      <c r="BH923" s="17">
        <v>0.107281519753872</v>
      </c>
      <c r="BI923" s="17">
        <v>7.1394439821564903E-2</v>
      </c>
      <c r="BJ923" s="17">
        <v>4.8824905695485497E-2</v>
      </c>
      <c r="BK923" s="17">
        <v>6.0924392084914701E-2</v>
      </c>
      <c r="BL923" s="17">
        <v>6.3950069177808405E-2</v>
      </c>
      <c r="BM923" s="17"/>
      <c r="BN923" s="17">
        <v>5.2272171926056502E-2</v>
      </c>
      <c r="BO923" s="17">
        <v>4.78278619599087E-2</v>
      </c>
      <c r="BP923" s="17"/>
      <c r="BQ923" s="17">
        <v>2.9838386664762601E-2</v>
      </c>
      <c r="BR923" s="17">
        <v>4.9213443033977101E-2</v>
      </c>
      <c r="BS923" s="17"/>
      <c r="BT923" s="17">
        <v>3.4696467217450198E-2</v>
      </c>
      <c r="BU923" s="17"/>
      <c r="BV923" s="17">
        <v>5.3954309470793098E-2</v>
      </c>
      <c r="BW923" s="17">
        <v>2.1684186002625099E-2</v>
      </c>
      <c r="BX923" s="17">
        <v>6.15434843799397E-2</v>
      </c>
      <c r="BY923" s="17"/>
      <c r="BZ923" s="17">
        <v>1.56057030175059E-2</v>
      </c>
      <c r="CA923" s="17">
        <v>7.2319038630501101E-3</v>
      </c>
      <c r="CB923" s="17">
        <v>3.3225788293750197E-2</v>
      </c>
      <c r="CC923" s="17">
        <v>3.4926070464141597E-2</v>
      </c>
      <c r="CD923" s="17">
        <v>4.8634695294966397E-2</v>
      </c>
      <c r="CE923" s="17">
        <v>6.4539203204952794E-2</v>
      </c>
      <c r="CF923" s="17">
        <v>0.12793076498356601</v>
      </c>
      <c r="CG923" s="17"/>
      <c r="CH923" s="17">
        <v>0.121510263857998</v>
      </c>
      <c r="CI923" s="17">
        <v>7.4631003406704394E-2</v>
      </c>
      <c r="CJ923" s="17">
        <v>2.97080785832495E-2</v>
      </c>
      <c r="CK923" s="17">
        <v>3.5352431406054301E-3</v>
      </c>
      <c r="CL923" s="17">
        <v>4.10765552656095E-2</v>
      </c>
    </row>
    <row r="924" spans="2:90" x14ac:dyDescent="0.3">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row>
    <row r="925" spans="2:90" x14ac:dyDescent="0.3">
      <c r="B925" s="6" t="s">
        <v>366</v>
      </c>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row>
    <row r="926" spans="2:90" x14ac:dyDescent="0.3">
      <c r="B926" s="24" t="s">
        <v>353</v>
      </c>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row>
    <row r="927" spans="2:90" x14ac:dyDescent="0.3">
      <c r="B927" t="s">
        <v>345</v>
      </c>
      <c r="C927" s="17">
        <v>0.209908096749925</v>
      </c>
      <c r="D927" s="17">
        <v>0.22022122491316501</v>
      </c>
      <c r="E927" s="17">
        <v>0.20049288249007099</v>
      </c>
      <c r="F927" s="17"/>
      <c r="G927" s="17">
        <v>0.19384993522955399</v>
      </c>
      <c r="H927" s="17">
        <v>0.24089069815993699</v>
      </c>
      <c r="I927" s="17">
        <v>0.20846691425994399</v>
      </c>
      <c r="J927" s="17">
        <v>0.20445670004623101</v>
      </c>
      <c r="K927" s="17">
        <v>0.20143980164051101</v>
      </c>
      <c r="L927" s="17">
        <v>0.206186456850246</v>
      </c>
      <c r="M927" s="17"/>
      <c r="N927" s="17">
        <v>0.19913946853019199</v>
      </c>
      <c r="O927" s="17">
        <v>0.24912326870111801</v>
      </c>
      <c r="P927" s="17">
        <v>0.19973822494629401</v>
      </c>
      <c r="Q927" s="17">
        <v>0.18750081185900599</v>
      </c>
      <c r="R927" s="17"/>
      <c r="S927" s="17">
        <v>0.207425259194912</v>
      </c>
      <c r="T927" s="17">
        <v>0.22985196147522899</v>
      </c>
      <c r="U927" s="17">
        <v>0.22068020843299199</v>
      </c>
      <c r="V927" s="17">
        <v>0.209166718017886</v>
      </c>
      <c r="W927" s="17">
        <v>0.23775891550151401</v>
      </c>
      <c r="X927" s="17">
        <v>0.21008669808830399</v>
      </c>
      <c r="Y927" s="17">
        <v>0.20992936259636399</v>
      </c>
      <c r="Z927" s="17">
        <v>0.19249024338538101</v>
      </c>
      <c r="AA927" s="17">
        <v>0.205149469062719</v>
      </c>
      <c r="AB927" s="17">
        <v>0.19385642808911999</v>
      </c>
      <c r="AC927" s="17">
        <v>0.20996077122889001</v>
      </c>
      <c r="AD927" s="17">
        <v>0.13644667563478499</v>
      </c>
      <c r="AE927" s="17"/>
      <c r="AF927" s="17">
        <v>0.208724939241863</v>
      </c>
      <c r="AG927" s="17">
        <v>0.22277874129721001</v>
      </c>
      <c r="AH927" s="17">
        <v>0.18866805578010301</v>
      </c>
      <c r="AI927" s="17"/>
      <c r="AJ927" s="17">
        <v>0.198501945702063</v>
      </c>
      <c r="AK927" s="17">
        <v>0.21740898003424899</v>
      </c>
      <c r="AL927" s="17">
        <v>0.201964171793272</v>
      </c>
      <c r="AM927" s="17">
        <v>0.23639923202375801</v>
      </c>
      <c r="AN927" s="17">
        <v>0.25796272323490699</v>
      </c>
      <c r="AO927" s="17"/>
      <c r="AP927" s="17">
        <v>0.22187262772387101</v>
      </c>
      <c r="AQ927" s="17">
        <v>0.18402827613588699</v>
      </c>
      <c r="AR927" s="17">
        <v>0.186426782227024</v>
      </c>
      <c r="AS927" s="17">
        <v>0.22275738274680701</v>
      </c>
      <c r="AT927" s="17">
        <v>0.22993592350488901</v>
      </c>
      <c r="AU927" s="17">
        <v>0.22049416806020899</v>
      </c>
      <c r="AV927" s="17"/>
      <c r="AW927" s="17">
        <v>0.16700507121208799</v>
      </c>
      <c r="AX927" s="17">
        <v>0.10899162507108601</v>
      </c>
      <c r="AY927" s="17">
        <v>0.17409581800749799</v>
      </c>
      <c r="AZ927" s="17">
        <v>0.161913478411182</v>
      </c>
      <c r="BA927" s="17">
        <v>0.23334284539727099</v>
      </c>
      <c r="BB927" s="17">
        <v>0.27824442769409802</v>
      </c>
      <c r="BC927" s="17">
        <v>0.296158134102536</v>
      </c>
      <c r="BD927" s="17">
        <v>0.193020230093396</v>
      </c>
      <c r="BE927" s="17">
        <v>0.180612543501424</v>
      </c>
      <c r="BF927" s="17">
        <v>0.20360607493164401</v>
      </c>
      <c r="BG927" s="17">
        <v>0.14564067854355101</v>
      </c>
      <c r="BH927" s="17">
        <v>0.251483552239194</v>
      </c>
      <c r="BI927" s="17">
        <v>0.247380506449141</v>
      </c>
      <c r="BJ927" s="17">
        <v>0.19627017237686201</v>
      </c>
      <c r="BK927" s="17">
        <v>0.239246136191447</v>
      </c>
      <c r="BL927" s="17">
        <v>0.19015384389498899</v>
      </c>
      <c r="BM927" s="17"/>
      <c r="BN927" s="17">
        <v>0.200202145808693</v>
      </c>
      <c r="BO927" s="17">
        <v>0.223922312936116</v>
      </c>
      <c r="BP927" s="17"/>
      <c r="BQ927" s="17">
        <v>0.230669511924147</v>
      </c>
      <c r="BR927" s="17">
        <v>0.19928058044119601</v>
      </c>
      <c r="BS927" s="17"/>
      <c r="BT927" s="17">
        <v>0.23248653138171299</v>
      </c>
      <c r="BU927" s="17"/>
      <c r="BV927" s="17">
        <v>0.18188481848912899</v>
      </c>
      <c r="BW927" s="17">
        <v>0.221243432142924</v>
      </c>
      <c r="BX927" s="17">
        <v>0.21994612219250201</v>
      </c>
      <c r="BY927" s="17"/>
      <c r="BZ927" s="17">
        <v>0.16050526777579799</v>
      </c>
      <c r="CA927" s="17">
        <v>0.20068692259417401</v>
      </c>
      <c r="CB927" s="17">
        <v>0.22860946704225699</v>
      </c>
      <c r="CC927" s="17">
        <v>0.20009976955000799</v>
      </c>
      <c r="CD927" s="17">
        <v>0.26286011755286698</v>
      </c>
      <c r="CE927" s="17">
        <v>0.210561371964574</v>
      </c>
      <c r="CF927" s="17">
        <v>0.201804252900467</v>
      </c>
      <c r="CG927" s="17"/>
      <c r="CH927" s="17">
        <v>0.144582020355528</v>
      </c>
      <c r="CI927" s="17">
        <v>0.21145587301044699</v>
      </c>
      <c r="CJ927" s="17">
        <v>0.23416272374066999</v>
      </c>
      <c r="CK927" s="17">
        <v>0.216595674746133</v>
      </c>
      <c r="CL927" s="17">
        <v>9.37552904644436E-2</v>
      </c>
    </row>
    <row r="928" spans="2:90" x14ac:dyDescent="0.3">
      <c r="B928" t="s">
        <v>350</v>
      </c>
      <c r="C928" s="17">
        <v>0.20692251759984301</v>
      </c>
      <c r="D928" s="17">
        <v>0.208234758973908</v>
      </c>
      <c r="E928" s="17">
        <v>0.206275500578596</v>
      </c>
      <c r="F928" s="17"/>
      <c r="G928" s="17">
        <v>0.17372363366455401</v>
      </c>
      <c r="H928" s="17">
        <v>0.139811155342391</v>
      </c>
      <c r="I928" s="17">
        <v>0.16651577871037301</v>
      </c>
      <c r="J928" s="17">
        <v>0.20273479689830801</v>
      </c>
      <c r="K928" s="17">
        <v>0.27547384942245401</v>
      </c>
      <c r="L928" s="17">
        <v>0.27943187047629697</v>
      </c>
      <c r="M928" s="17"/>
      <c r="N928" s="17">
        <v>0.184369684975286</v>
      </c>
      <c r="O928" s="17">
        <v>0.22515005934313501</v>
      </c>
      <c r="P928" s="17">
        <v>0.21608504346341301</v>
      </c>
      <c r="Q928" s="17">
        <v>0.203698309873763</v>
      </c>
      <c r="R928" s="17"/>
      <c r="S928" s="17">
        <v>0.157152759482654</v>
      </c>
      <c r="T928" s="17">
        <v>0.24107542343083299</v>
      </c>
      <c r="U928" s="17">
        <v>0.22518492512496299</v>
      </c>
      <c r="V928" s="17">
        <v>0.229819789610161</v>
      </c>
      <c r="W928" s="17">
        <v>0.19287284368702401</v>
      </c>
      <c r="X928" s="17">
        <v>0.16983401353517</v>
      </c>
      <c r="Y928" s="17">
        <v>0.23915536608170301</v>
      </c>
      <c r="Z928" s="17">
        <v>0.29755792353334998</v>
      </c>
      <c r="AA928" s="17">
        <v>0.17508005170360799</v>
      </c>
      <c r="AB928" s="17">
        <v>0.20770981639775399</v>
      </c>
      <c r="AC928" s="17">
        <v>0.15765682796795899</v>
      </c>
      <c r="AD928" s="17">
        <v>0.311109575652395</v>
      </c>
      <c r="AE928" s="17"/>
      <c r="AF928" s="17">
        <v>0.239755099082643</v>
      </c>
      <c r="AG928" s="17">
        <v>0.19934503096947301</v>
      </c>
      <c r="AH928" s="17">
        <v>0.16279339518168601</v>
      </c>
      <c r="AI928" s="17"/>
      <c r="AJ928" s="17">
        <v>0.18762142051278899</v>
      </c>
      <c r="AK928" s="17">
        <v>0.21477937729296401</v>
      </c>
      <c r="AL928" s="17">
        <v>0.242425226122403</v>
      </c>
      <c r="AM928" s="17">
        <v>0.22143139308206</v>
      </c>
      <c r="AN928" s="17">
        <v>0.14042366706061399</v>
      </c>
      <c r="AO928" s="17"/>
      <c r="AP928" s="17">
        <v>0.19849595075472001</v>
      </c>
      <c r="AQ928" s="17">
        <v>0.17582354360553801</v>
      </c>
      <c r="AR928" s="17">
        <v>0.24667522758013299</v>
      </c>
      <c r="AS928" s="17">
        <v>0.23240035866936201</v>
      </c>
      <c r="AT928" s="17">
        <v>0.175581210554976</v>
      </c>
      <c r="AU928" s="17">
        <v>0.164285858822554</v>
      </c>
      <c r="AV928" s="17"/>
      <c r="AW928" s="17">
        <v>0.27285101160063502</v>
      </c>
      <c r="AX928" s="17">
        <v>0.110045150801758</v>
      </c>
      <c r="AY928" s="17">
        <v>0.218601649224621</v>
      </c>
      <c r="AZ928" s="17">
        <v>0.25163211247844802</v>
      </c>
      <c r="BA928" s="17">
        <v>0.21901732500007801</v>
      </c>
      <c r="BB928" s="17">
        <v>0.25084454501400799</v>
      </c>
      <c r="BC928" s="17">
        <v>0.21251395377211699</v>
      </c>
      <c r="BD928" s="17">
        <v>0.19138580449782999</v>
      </c>
      <c r="BE928" s="17">
        <v>0.31002205665051502</v>
      </c>
      <c r="BF928" s="17">
        <v>0.18756523519664001</v>
      </c>
      <c r="BG928" s="17">
        <v>0.23123289776382799</v>
      </c>
      <c r="BH928" s="17">
        <v>0.19041227346209499</v>
      </c>
      <c r="BI928" s="17">
        <v>0.13322028836646499</v>
      </c>
      <c r="BJ928" s="17">
        <v>0.24945208195600899</v>
      </c>
      <c r="BK928" s="17">
        <v>9.1117527109056198E-2</v>
      </c>
      <c r="BL928" s="17">
        <v>9.6004649216969801E-2</v>
      </c>
      <c r="BM928" s="17"/>
      <c r="BN928" s="17">
        <v>0.197870573244256</v>
      </c>
      <c r="BO928" s="17">
        <v>0.222366814109525</v>
      </c>
      <c r="BP928" s="17"/>
      <c r="BQ928" s="17">
        <v>0.20613564116775501</v>
      </c>
      <c r="BR928" s="17">
        <v>0.22757195055596</v>
      </c>
      <c r="BS928" s="17"/>
      <c r="BT928" s="17">
        <v>0.155321727382701</v>
      </c>
      <c r="BU928" s="17"/>
      <c r="BV928" s="17">
        <v>0.17177195416566199</v>
      </c>
      <c r="BW928" s="17">
        <v>0.20017494852545101</v>
      </c>
      <c r="BX928" s="17">
        <v>0.22569977985347001</v>
      </c>
      <c r="BY928" s="17"/>
      <c r="BZ928" s="17">
        <v>0.186859846507623</v>
      </c>
      <c r="CA928" s="17">
        <v>0.25793266832460798</v>
      </c>
      <c r="CB928" s="17">
        <v>0.264503775989823</v>
      </c>
      <c r="CC928" s="17">
        <v>0.23802906441569699</v>
      </c>
      <c r="CD928" s="17">
        <v>0.192773267129634</v>
      </c>
      <c r="CE928" s="17">
        <v>0.18313674747511499</v>
      </c>
      <c r="CF928" s="17">
        <v>0.125333364783521</v>
      </c>
      <c r="CG928" s="17"/>
      <c r="CH928" s="17">
        <v>0.12337781102633499</v>
      </c>
      <c r="CI928" s="17">
        <v>0.19278358158681699</v>
      </c>
      <c r="CJ928" s="17">
        <v>0.23217954663322801</v>
      </c>
      <c r="CK928" s="17">
        <v>0.213906937230087</v>
      </c>
      <c r="CL928" s="17">
        <v>0.26621102268191899</v>
      </c>
    </row>
    <row r="929" spans="2:90" x14ac:dyDescent="0.3">
      <c r="B929" t="s">
        <v>346</v>
      </c>
      <c r="C929" s="17">
        <v>0.13249246352265601</v>
      </c>
      <c r="D929" s="17">
        <v>0.13904058528180899</v>
      </c>
      <c r="E929" s="17">
        <v>0.124150412708253</v>
      </c>
      <c r="F929" s="17"/>
      <c r="G929" s="17">
        <v>0.174197617169906</v>
      </c>
      <c r="H929" s="17">
        <v>0.119141434640138</v>
      </c>
      <c r="I929" s="17">
        <v>0.14883847265989</v>
      </c>
      <c r="J929" s="17">
        <v>0.123365904819964</v>
      </c>
      <c r="K929" s="17">
        <v>0.133276292041866</v>
      </c>
      <c r="L929" s="17">
        <v>0.107735335955532</v>
      </c>
      <c r="M929" s="17"/>
      <c r="N929" s="17">
        <v>0.154172696246927</v>
      </c>
      <c r="O929" s="17">
        <v>0.15067258873675099</v>
      </c>
      <c r="P929" s="17">
        <v>0.12918477597456399</v>
      </c>
      <c r="Q929" s="17">
        <v>9.5293125877824E-2</v>
      </c>
      <c r="R929" s="17"/>
      <c r="S929" s="17">
        <v>0.15850870005516901</v>
      </c>
      <c r="T929" s="17">
        <v>0.15250396909563399</v>
      </c>
      <c r="U929" s="17">
        <v>0.126530762156498</v>
      </c>
      <c r="V929" s="17">
        <v>8.37253884751918E-2</v>
      </c>
      <c r="W929" s="17">
        <v>0.13851120322192401</v>
      </c>
      <c r="X929" s="17">
        <v>0.13986447610462799</v>
      </c>
      <c r="Y929" s="17">
        <v>0.12310547332698001</v>
      </c>
      <c r="Z929" s="17">
        <v>0.143978134111449</v>
      </c>
      <c r="AA929" s="17">
        <v>0.13065871399703499</v>
      </c>
      <c r="AB929" s="17">
        <v>0.11992411074888799</v>
      </c>
      <c r="AC929" s="17">
        <v>0.137895719683028</v>
      </c>
      <c r="AD929" s="17">
        <v>9.6048279175877105E-2</v>
      </c>
      <c r="AE929" s="17"/>
      <c r="AF929" s="17">
        <v>0.11407856118491801</v>
      </c>
      <c r="AG929" s="17">
        <v>0.13644227145426999</v>
      </c>
      <c r="AH929" s="17">
        <v>0.14430759122748299</v>
      </c>
      <c r="AI929" s="17"/>
      <c r="AJ929" s="17">
        <v>0.13796724405430599</v>
      </c>
      <c r="AK929" s="17">
        <v>0.14569535959777799</v>
      </c>
      <c r="AL929" s="17">
        <v>0.12688151246132701</v>
      </c>
      <c r="AM929" s="17">
        <v>0.136174546836313</v>
      </c>
      <c r="AN929" s="17">
        <v>0.12487218986281599</v>
      </c>
      <c r="AO929" s="17"/>
      <c r="AP929" s="17">
        <v>0.139395822253366</v>
      </c>
      <c r="AQ929" s="17">
        <v>0.14334306367308999</v>
      </c>
      <c r="AR929" s="17">
        <v>0.15206941639338101</v>
      </c>
      <c r="AS929" s="17">
        <v>0.118381373911631</v>
      </c>
      <c r="AT929" s="17">
        <v>0.13988644006395901</v>
      </c>
      <c r="AU929" s="17">
        <v>0.155353124334043</v>
      </c>
      <c r="AV929" s="17"/>
      <c r="AW929" s="17">
        <v>4.6799666725154898E-2</v>
      </c>
      <c r="AX929" s="17">
        <v>7.07813074652415E-2</v>
      </c>
      <c r="AY929" s="17">
        <v>9.8537527703349906E-2</v>
      </c>
      <c r="AZ929" s="17">
        <v>0.104042070159672</v>
      </c>
      <c r="BA929" s="17">
        <v>0.124545931557402</v>
      </c>
      <c r="BB929" s="17">
        <v>0.126003205039322</v>
      </c>
      <c r="BC929" s="17">
        <v>0.147479923511909</v>
      </c>
      <c r="BD929" s="17">
        <v>0.15127556821743299</v>
      </c>
      <c r="BE929" s="17">
        <v>0.19768533431282101</v>
      </c>
      <c r="BF929" s="17">
        <v>0.115762050206724</v>
      </c>
      <c r="BG929" s="17">
        <v>0.158633057768157</v>
      </c>
      <c r="BH929" s="17">
        <v>0.119866139548287</v>
      </c>
      <c r="BI929" s="17">
        <v>0.10422259418838099</v>
      </c>
      <c r="BJ929" s="17">
        <v>0.186604533792777</v>
      </c>
      <c r="BK929" s="17">
        <v>0.16072732222391301</v>
      </c>
      <c r="BL929" s="17">
        <v>0.16553921477087799</v>
      </c>
      <c r="BM929" s="17"/>
      <c r="BN929" s="17">
        <v>0.129218186800094</v>
      </c>
      <c r="BO929" s="17">
        <v>0.13893394759309799</v>
      </c>
      <c r="BP929" s="17"/>
      <c r="BQ929" s="17">
        <v>0.14283465473045201</v>
      </c>
      <c r="BR929" s="17">
        <v>0.16061517852228799</v>
      </c>
      <c r="BS929" s="17"/>
      <c r="BT929" s="17">
        <v>0.13714797401909101</v>
      </c>
      <c r="BU929" s="17"/>
      <c r="BV929" s="17">
        <v>0.135278731778119</v>
      </c>
      <c r="BW929" s="17">
        <v>0.153422346846839</v>
      </c>
      <c r="BX929" s="17">
        <v>0.12104180602791199</v>
      </c>
      <c r="BY929" s="17"/>
      <c r="BZ929" s="17">
        <v>6.2729140086207197E-2</v>
      </c>
      <c r="CA929" s="17">
        <v>0.13968315860629801</v>
      </c>
      <c r="CB929" s="17">
        <v>0.14666382975956599</v>
      </c>
      <c r="CC929" s="17">
        <v>0.144683975258523</v>
      </c>
      <c r="CD929" s="17">
        <v>0.135327455027589</v>
      </c>
      <c r="CE929" s="17">
        <v>0.172100671570075</v>
      </c>
      <c r="CF929" s="17">
        <v>0.12401591500025499</v>
      </c>
      <c r="CG929" s="17"/>
      <c r="CH929" s="17">
        <v>0.118702611425305</v>
      </c>
      <c r="CI929" s="17">
        <v>0.14009499928334099</v>
      </c>
      <c r="CJ929" s="17">
        <v>0.150140369038405</v>
      </c>
      <c r="CK929" s="17">
        <v>0.108823534981406</v>
      </c>
      <c r="CL929" s="17">
        <v>2.4799856730975501E-2</v>
      </c>
    </row>
    <row r="930" spans="2:90" x14ac:dyDescent="0.3">
      <c r="B930" t="s">
        <v>344</v>
      </c>
      <c r="C930" s="17">
        <v>0.12993130409638901</v>
      </c>
      <c r="D930" s="17">
        <v>0.13623679568621999</v>
      </c>
      <c r="E930" s="17">
        <v>0.124880853749728</v>
      </c>
      <c r="F930" s="17"/>
      <c r="G930" s="17">
        <v>0.14670700312246701</v>
      </c>
      <c r="H930" s="17">
        <v>0.194748474043789</v>
      </c>
      <c r="I930" s="17">
        <v>0.12643088717884099</v>
      </c>
      <c r="J930" s="17">
        <v>0.11271573430740101</v>
      </c>
      <c r="K930" s="17">
        <v>0.10317723689274499</v>
      </c>
      <c r="L930" s="17">
        <v>9.8132423623401299E-2</v>
      </c>
      <c r="M930" s="17"/>
      <c r="N930" s="17">
        <v>0.16505079355253799</v>
      </c>
      <c r="O930" s="17">
        <v>0.129816505997047</v>
      </c>
      <c r="P930" s="17">
        <v>9.9343955110606702E-2</v>
      </c>
      <c r="Q930" s="17">
        <v>0.121653763941921</v>
      </c>
      <c r="R930" s="17"/>
      <c r="S930" s="17">
        <v>0.17453170587466499</v>
      </c>
      <c r="T930" s="17">
        <v>0.12468392095229</v>
      </c>
      <c r="U930" s="17">
        <v>0.112567815167965</v>
      </c>
      <c r="V930" s="17">
        <v>0.10772026756353401</v>
      </c>
      <c r="W930" s="17">
        <v>9.8041658983600094E-2</v>
      </c>
      <c r="X930" s="17">
        <v>0.159174648294893</v>
      </c>
      <c r="Y930" s="17">
        <v>0.104679524551994</v>
      </c>
      <c r="Z930" s="17">
        <v>9.7201354689065003E-2</v>
      </c>
      <c r="AA930" s="17">
        <v>0.13275570786304799</v>
      </c>
      <c r="AB930" s="17">
        <v>0.121057723036815</v>
      </c>
      <c r="AC930" s="17">
        <v>0.16723104771995101</v>
      </c>
      <c r="AD930" s="17">
        <v>0.103456388058459</v>
      </c>
      <c r="AE930" s="17"/>
      <c r="AF930" s="17">
        <v>0.115811087687893</v>
      </c>
      <c r="AG930" s="17">
        <v>0.14489696697099599</v>
      </c>
      <c r="AH930" s="17">
        <v>0.114835972772324</v>
      </c>
      <c r="AI930" s="17"/>
      <c r="AJ930" s="17">
        <v>0.14215377117074601</v>
      </c>
      <c r="AK930" s="17">
        <v>0.14020979198649899</v>
      </c>
      <c r="AL930" s="17">
        <v>0.145390211280748</v>
      </c>
      <c r="AM930" s="17">
        <v>0.105737496963901</v>
      </c>
      <c r="AN930" s="17">
        <v>0.13913722191205299</v>
      </c>
      <c r="AO930" s="17"/>
      <c r="AP930" s="17">
        <v>0.152614253922917</v>
      </c>
      <c r="AQ930" s="17">
        <v>0.12945312956132199</v>
      </c>
      <c r="AR930" s="17">
        <v>0.156093650942532</v>
      </c>
      <c r="AS930" s="17">
        <v>0.116031882800314</v>
      </c>
      <c r="AT930" s="17">
        <v>0.12292405856541699</v>
      </c>
      <c r="AU930" s="17">
        <v>0.103686258028272</v>
      </c>
      <c r="AV930" s="17"/>
      <c r="AW930" s="17">
        <v>0.105369064795599</v>
      </c>
      <c r="AX930" s="17">
        <v>0.15975339516682699</v>
      </c>
      <c r="AY930" s="17">
        <v>7.4405375933204704E-2</v>
      </c>
      <c r="AZ930" s="17">
        <v>0.10594450001967</v>
      </c>
      <c r="BA930" s="17">
        <v>0.11160374521185</v>
      </c>
      <c r="BB930" s="17">
        <v>0.10289668296498</v>
      </c>
      <c r="BC930" s="17">
        <v>0.16324902221551499</v>
      </c>
      <c r="BD930" s="17">
        <v>0.131652458048552</v>
      </c>
      <c r="BE930" s="17">
        <v>0.14090631234377399</v>
      </c>
      <c r="BF930" s="17">
        <v>6.53825800301093E-2</v>
      </c>
      <c r="BG930" s="17">
        <v>0.17354871853911599</v>
      </c>
      <c r="BH930" s="17">
        <v>0.11949357354712099</v>
      </c>
      <c r="BI930" s="17">
        <v>0.21119104873318301</v>
      </c>
      <c r="BJ930" s="17">
        <v>8.4942985663287202E-2</v>
      </c>
      <c r="BK930" s="17">
        <v>0.224284546451433</v>
      </c>
      <c r="BL930" s="17">
        <v>0.18993167068480299</v>
      </c>
      <c r="BM930" s="17"/>
      <c r="BN930" s="17">
        <v>0.135092946053638</v>
      </c>
      <c r="BO930" s="17">
        <v>0.12159476222641399</v>
      </c>
      <c r="BP930" s="17"/>
      <c r="BQ930" s="17">
        <v>0.15098664050159699</v>
      </c>
      <c r="BR930" s="17">
        <v>0.112017244166197</v>
      </c>
      <c r="BS930" s="17"/>
      <c r="BT930" s="17">
        <v>0.137012960412008</v>
      </c>
      <c r="BU930" s="17"/>
      <c r="BV930" s="17">
        <v>0.111399609079929</v>
      </c>
      <c r="BW930" s="17">
        <v>0.15866807531094801</v>
      </c>
      <c r="BX930" s="17">
        <v>0.126240957986365</v>
      </c>
      <c r="BY930" s="17"/>
      <c r="BZ930" s="17">
        <v>0.110938097358351</v>
      </c>
      <c r="CA930" s="17">
        <v>0.14792143503535801</v>
      </c>
      <c r="CB930" s="17">
        <v>8.1266958016715907E-2</v>
      </c>
      <c r="CC930" s="17">
        <v>0.13559819980794299</v>
      </c>
      <c r="CD930" s="17">
        <v>0.13124104999816799</v>
      </c>
      <c r="CE930" s="17">
        <v>0.15273355269991201</v>
      </c>
      <c r="CF930" s="17">
        <v>0.189413753582758</v>
      </c>
      <c r="CG930" s="17"/>
      <c r="CH930" s="17">
        <v>0.25883276058029298</v>
      </c>
      <c r="CI930" s="17">
        <v>0.12044033928223601</v>
      </c>
      <c r="CJ930" s="17">
        <v>0.11919567744066301</v>
      </c>
      <c r="CK930" s="17">
        <v>0.10947767871408</v>
      </c>
      <c r="CL930" s="17">
        <v>0.101460180254829</v>
      </c>
    </row>
    <row r="931" spans="2:90" x14ac:dyDescent="0.3">
      <c r="B931" t="s">
        <v>347</v>
      </c>
      <c r="C931" s="17">
        <v>0.12646131128968399</v>
      </c>
      <c r="D931" s="17">
        <v>0.141982541557094</v>
      </c>
      <c r="E931" s="17">
        <v>0.11149774697454801</v>
      </c>
      <c r="F931" s="17"/>
      <c r="G931" s="17">
        <v>0.18337969505233501</v>
      </c>
      <c r="H931" s="17">
        <v>0.18232668696079099</v>
      </c>
      <c r="I931" s="17">
        <v>0.15434013156656901</v>
      </c>
      <c r="J931" s="17">
        <v>0.114430110777912</v>
      </c>
      <c r="K931" s="17">
        <v>9.2170000187016196E-2</v>
      </c>
      <c r="L931" s="17">
        <v>4.7779026147098003E-2</v>
      </c>
      <c r="M931" s="17"/>
      <c r="N931" s="17">
        <v>0.150998025993683</v>
      </c>
      <c r="O931" s="17">
        <v>0.12615436553130599</v>
      </c>
      <c r="P931" s="17">
        <v>0.102948937612377</v>
      </c>
      <c r="Q931" s="17">
        <v>0.123177257496189</v>
      </c>
      <c r="R931" s="17"/>
      <c r="S931" s="17">
        <v>0.15170796598891101</v>
      </c>
      <c r="T931" s="17">
        <v>0.110997674898436</v>
      </c>
      <c r="U931" s="17">
        <v>0.116128747430348</v>
      </c>
      <c r="V931" s="17">
        <v>0.106906818862723</v>
      </c>
      <c r="W931" s="17">
        <v>0.114838733754987</v>
      </c>
      <c r="X931" s="17">
        <v>0.101303614174718</v>
      </c>
      <c r="Y931" s="17">
        <v>0.13618051610026899</v>
      </c>
      <c r="Z931" s="17">
        <v>0.10681931987934799</v>
      </c>
      <c r="AA931" s="17">
        <v>0.12959125477167099</v>
      </c>
      <c r="AB931" s="17">
        <v>0.116943869765884</v>
      </c>
      <c r="AC931" s="17">
        <v>0.19755689138077501</v>
      </c>
      <c r="AD931" s="17">
        <v>0.158244065157679</v>
      </c>
      <c r="AE931" s="17"/>
      <c r="AF931" s="17">
        <v>8.7854617688686201E-2</v>
      </c>
      <c r="AG931" s="17">
        <v>0.14955039353349001</v>
      </c>
      <c r="AH931" s="17">
        <v>0.113800455772602</v>
      </c>
      <c r="AI931" s="17"/>
      <c r="AJ931" s="17">
        <v>0.10674268097168201</v>
      </c>
      <c r="AK931" s="17">
        <v>0.15354728334638501</v>
      </c>
      <c r="AL931" s="17">
        <v>0.17460348269870801</v>
      </c>
      <c r="AM931" s="17">
        <v>8.7647697243224104E-2</v>
      </c>
      <c r="AN931" s="17">
        <v>0.122794791187192</v>
      </c>
      <c r="AO931" s="17"/>
      <c r="AP931" s="17">
        <v>0.16229931192083699</v>
      </c>
      <c r="AQ931" s="17">
        <v>0.123753274216353</v>
      </c>
      <c r="AR931" s="17">
        <v>0.15301654315726601</v>
      </c>
      <c r="AS931" s="17">
        <v>0.10562873466907299</v>
      </c>
      <c r="AT931" s="17">
        <v>0.147408131543043</v>
      </c>
      <c r="AU931" s="17">
        <v>0.1085336768284</v>
      </c>
      <c r="AV931" s="17"/>
      <c r="AW931" s="17">
        <v>0.151256230259978</v>
      </c>
      <c r="AX931" s="17">
        <v>9.3212652312952199E-2</v>
      </c>
      <c r="AY931" s="17">
        <v>0.112625655485363</v>
      </c>
      <c r="AZ931" s="17">
        <v>0.141985081170347</v>
      </c>
      <c r="BA931" s="17">
        <v>0.13286445707904701</v>
      </c>
      <c r="BB931" s="17">
        <v>9.0366223186430505E-2</v>
      </c>
      <c r="BC931" s="17">
        <v>0.119917819892813</v>
      </c>
      <c r="BD931" s="17">
        <v>7.7078423332097398E-2</v>
      </c>
      <c r="BE931" s="17">
        <v>0.121512737968553</v>
      </c>
      <c r="BF931" s="17">
        <v>0.167374189924614</v>
      </c>
      <c r="BG931" s="17">
        <v>0.166744796928532</v>
      </c>
      <c r="BH931" s="17">
        <v>0.13364592416417001</v>
      </c>
      <c r="BI931" s="17">
        <v>0.25082440646092002</v>
      </c>
      <c r="BJ931" s="17">
        <v>0.12944726000137599</v>
      </c>
      <c r="BK931" s="17">
        <v>0.13970606716397599</v>
      </c>
      <c r="BL931" s="17">
        <v>0.14388611057849501</v>
      </c>
      <c r="BM931" s="17"/>
      <c r="BN931" s="17">
        <v>0.114926282059714</v>
      </c>
      <c r="BO931" s="17">
        <v>0.14284664443402201</v>
      </c>
      <c r="BP931" s="17"/>
      <c r="BQ931" s="17">
        <v>0.15548629117966201</v>
      </c>
      <c r="BR931" s="17">
        <v>0.15128291495013901</v>
      </c>
      <c r="BS931" s="17"/>
      <c r="BT931" s="17">
        <v>0.17226534578856001</v>
      </c>
      <c r="BU931" s="17"/>
      <c r="BV931" s="17">
        <v>8.8809415651089796E-2</v>
      </c>
      <c r="BW931" s="17">
        <v>0.157563792189026</v>
      </c>
      <c r="BX931" s="17">
        <v>0.128234102776492</v>
      </c>
      <c r="BY931" s="17"/>
      <c r="BZ931" s="17">
        <v>0.13256011221375999</v>
      </c>
      <c r="CA931" s="17">
        <v>0.122589484108947</v>
      </c>
      <c r="CB931" s="17">
        <v>0.10511523117972101</v>
      </c>
      <c r="CC931" s="17">
        <v>0.15127893064054601</v>
      </c>
      <c r="CD931" s="17">
        <v>0.12518270184967301</v>
      </c>
      <c r="CE931" s="17">
        <v>0.159057714427768</v>
      </c>
      <c r="CF931" s="17">
        <v>0.13611871870796499</v>
      </c>
      <c r="CG931" s="17"/>
      <c r="CH931" s="17">
        <v>0.139570706620886</v>
      </c>
      <c r="CI931" s="17">
        <v>0.111322389795843</v>
      </c>
      <c r="CJ931" s="17">
        <v>0.14546532895053199</v>
      </c>
      <c r="CK931" s="17">
        <v>0.113584267497834</v>
      </c>
      <c r="CL931" s="17">
        <v>0.10962880131983201</v>
      </c>
    </row>
    <row r="932" spans="2:90" x14ac:dyDescent="0.3">
      <c r="B932" t="s">
        <v>348</v>
      </c>
      <c r="C932" s="17">
        <v>0.114978918470762</v>
      </c>
      <c r="D932" s="17">
        <v>0.114440322842876</v>
      </c>
      <c r="E932" s="17">
        <v>0.11543871487468101</v>
      </c>
      <c r="F932" s="17"/>
      <c r="G932" s="17">
        <v>0.14882635730098701</v>
      </c>
      <c r="H932" s="17">
        <v>0.15111984184951399</v>
      </c>
      <c r="I932" s="17">
        <v>0.10131336995620301</v>
      </c>
      <c r="J932" s="17">
        <v>0.107723763379536</v>
      </c>
      <c r="K932" s="17">
        <v>0.103676952850321</v>
      </c>
      <c r="L932" s="17">
        <v>8.5457648177484899E-2</v>
      </c>
      <c r="M932" s="17"/>
      <c r="N932" s="17">
        <v>0.12582327598332599</v>
      </c>
      <c r="O932" s="17">
        <v>0.10618730566463</v>
      </c>
      <c r="P932" s="17">
        <v>0.123557768987238</v>
      </c>
      <c r="Q932" s="17">
        <v>0.104312028447119</v>
      </c>
      <c r="R932" s="17"/>
      <c r="S932" s="17">
        <v>0.13939427139698099</v>
      </c>
      <c r="T932" s="17">
        <v>0.10145226779621599</v>
      </c>
      <c r="U932" s="17">
        <v>0.101754031377659</v>
      </c>
      <c r="V932" s="17">
        <v>9.4875145444597797E-2</v>
      </c>
      <c r="W932" s="17">
        <v>0.17009725573354401</v>
      </c>
      <c r="X932" s="17">
        <v>0.11838919649704301</v>
      </c>
      <c r="Y932" s="17">
        <v>0.10757877630722</v>
      </c>
      <c r="Z932" s="17">
        <v>0.14601403559630199</v>
      </c>
      <c r="AA932" s="17">
        <v>0.104490657430563</v>
      </c>
      <c r="AB932" s="17">
        <v>0.10402215285477601</v>
      </c>
      <c r="AC932" s="17">
        <v>9.1090855503146897E-2</v>
      </c>
      <c r="AD932" s="17">
        <v>0.10620091816050201</v>
      </c>
      <c r="AE932" s="17"/>
      <c r="AF932" s="17">
        <v>0.10481445029389801</v>
      </c>
      <c r="AG932" s="17">
        <v>0.13098906548129699</v>
      </c>
      <c r="AH932" s="17">
        <v>9.3963453881425199E-2</v>
      </c>
      <c r="AI932" s="17"/>
      <c r="AJ932" s="17">
        <v>0.12965202097145501</v>
      </c>
      <c r="AK932" s="17">
        <v>0.11045886001215</v>
      </c>
      <c r="AL932" s="17">
        <v>9.8657954061310907E-2</v>
      </c>
      <c r="AM932" s="17">
        <v>0.124343974847879</v>
      </c>
      <c r="AN932" s="17">
        <v>0.221985621596551</v>
      </c>
      <c r="AO932" s="17"/>
      <c r="AP932" s="17">
        <v>0.118678920908762</v>
      </c>
      <c r="AQ932" s="17">
        <v>0.114345146109933</v>
      </c>
      <c r="AR932" s="17">
        <v>0.129643610869589</v>
      </c>
      <c r="AS932" s="17">
        <v>0.127597519077562</v>
      </c>
      <c r="AT932" s="17">
        <v>0.15963589208262399</v>
      </c>
      <c r="AU932" s="17">
        <v>7.2984490405129401E-2</v>
      </c>
      <c r="AV932" s="17"/>
      <c r="AW932" s="17">
        <v>0</v>
      </c>
      <c r="AX932" s="17">
        <v>0.124510056135374</v>
      </c>
      <c r="AY932" s="17">
        <v>0.14286275723813099</v>
      </c>
      <c r="AZ932" s="17">
        <v>0.114518029655135</v>
      </c>
      <c r="BA932" s="17">
        <v>9.9803203150384198E-2</v>
      </c>
      <c r="BB932" s="17">
        <v>0.10506781412591799</v>
      </c>
      <c r="BC932" s="17">
        <v>9.05333807046588E-2</v>
      </c>
      <c r="BD932" s="17">
        <v>0.114321017029293</v>
      </c>
      <c r="BE932" s="17">
        <v>0.149512134550013</v>
      </c>
      <c r="BF932" s="17">
        <v>9.0690941670979394E-2</v>
      </c>
      <c r="BG932" s="17">
        <v>0.138886354860454</v>
      </c>
      <c r="BH932" s="17">
        <v>9.9900454356405696E-2</v>
      </c>
      <c r="BI932" s="17">
        <v>0.115474639475037</v>
      </c>
      <c r="BJ932" s="17">
        <v>0.104777930653421</v>
      </c>
      <c r="BK932" s="17">
        <v>4.43549599577613E-2</v>
      </c>
      <c r="BL932" s="17">
        <v>0.20663576082427301</v>
      </c>
      <c r="BM932" s="17"/>
      <c r="BN932" s="17">
        <v>0.102389109775332</v>
      </c>
      <c r="BO932" s="17">
        <v>0.13389630088052201</v>
      </c>
      <c r="BP932" s="17"/>
      <c r="BQ932" s="17">
        <v>0.11336798182128099</v>
      </c>
      <c r="BR932" s="17">
        <v>0.118526416911847</v>
      </c>
      <c r="BS932" s="17"/>
      <c r="BT932" s="17">
        <v>0.121334530193308</v>
      </c>
      <c r="BU932" s="17"/>
      <c r="BV932" s="17">
        <v>0.110939562390896</v>
      </c>
      <c r="BW932" s="17">
        <v>0.103725420223714</v>
      </c>
      <c r="BX932" s="17">
        <v>0.11653016933159099</v>
      </c>
      <c r="BY932" s="17"/>
      <c r="BZ932" s="17">
        <v>6.7743606374634197E-2</v>
      </c>
      <c r="CA932" s="17">
        <v>0.12193133590150899</v>
      </c>
      <c r="CB932" s="17">
        <v>0.13474091339677699</v>
      </c>
      <c r="CC932" s="17">
        <v>0.119398094371428</v>
      </c>
      <c r="CD932" s="17">
        <v>0.14135074250446</v>
      </c>
      <c r="CE932" s="17">
        <v>9.7465969839519398E-2</v>
      </c>
      <c r="CF932" s="17">
        <v>0.13399898951094499</v>
      </c>
      <c r="CG932" s="17"/>
      <c r="CH932" s="17">
        <v>0.117688629334478</v>
      </c>
      <c r="CI932" s="17">
        <v>0.105502781644319</v>
      </c>
      <c r="CJ932" s="17">
        <v>0.13209631422045701</v>
      </c>
      <c r="CK932" s="17">
        <v>9.8487411814423595E-2</v>
      </c>
      <c r="CL932" s="17">
        <v>0.102191853185849</v>
      </c>
    </row>
    <row r="933" spans="2:90" x14ac:dyDescent="0.3">
      <c r="B933" t="s">
        <v>118</v>
      </c>
      <c r="C933" s="17">
        <v>0.112909429451525</v>
      </c>
      <c r="D933" s="17">
        <v>0.106781304245874</v>
      </c>
      <c r="E933" s="17">
        <v>0.119759302830188</v>
      </c>
      <c r="F933" s="17"/>
      <c r="G933" s="17">
        <v>8.7838205455270199E-2</v>
      </c>
      <c r="H933" s="17">
        <v>4.9987758824593498E-2</v>
      </c>
      <c r="I933" s="17">
        <v>0.123313815581644</v>
      </c>
      <c r="J933" s="17">
        <v>0.151057942014338</v>
      </c>
      <c r="K933" s="17">
        <v>0.109636932416385</v>
      </c>
      <c r="L933" s="17">
        <v>0.145931311523607</v>
      </c>
      <c r="M933" s="17"/>
      <c r="N933" s="17">
        <v>9.9704037735278098E-2</v>
      </c>
      <c r="O933" s="17">
        <v>8.0812726281063299E-2</v>
      </c>
      <c r="P933" s="17">
        <v>0.13659910772196801</v>
      </c>
      <c r="Q933" s="17">
        <v>0.13809051751877299</v>
      </c>
      <c r="R933" s="17"/>
      <c r="S933" s="17">
        <v>0.103937484916133</v>
      </c>
      <c r="T933" s="17">
        <v>9.6686181691419001E-2</v>
      </c>
      <c r="U933" s="17">
        <v>0.14551129431128501</v>
      </c>
      <c r="V933" s="17">
        <v>0.17832856324525401</v>
      </c>
      <c r="W933" s="17">
        <v>0.110749660568007</v>
      </c>
      <c r="X933" s="17">
        <v>0.123020561420114</v>
      </c>
      <c r="Y933" s="17">
        <v>8.8188959794927496E-2</v>
      </c>
      <c r="Z933" s="17">
        <v>6.4680328352982902E-2</v>
      </c>
      <c r="AA933" s="17">
        <v>0.11110578042041</v>
      </c>
      <c r="AB933" s="17">
        <v>9.8157397492390205E-2</v>
      </c>
      <c r="AC933" s="17">
        <v>0.11125779194351799</v>
      </c>
      <c r="AD933" s="17">
        <v>0.101692909253838</v>
      </c>
      <c r="AE933" s="17"/>
      <c r="AF933" s="17">
        <v>0.12026388245900201</v>
      </c>
      <c r="AG933" s="17">
        <v>0.100733976598329</v>
      </c>
      <c r="AH933" s="17">
        <v>0.1290587758508</v>
      </c>
      <c r="AI933" s="17"/>
      <c r="AJ933" s="17">
        <v>0.11079011700774</v>
      </c>
      <c r="AK933" s="17">
        <v>9.9867040514000194E-2</v>
      </c>
      <c r="AL933" s="17">
        <v>8.4871555387048297E-2</v>
      </c>
      <c r="AM933" s="17">
        <v>9.5501708193510199E-2</v>
      </c>
      <c r="AN933" s="17">
        <v>7.8476086708196904E-2</v>
      </c>
      <c r="AO933" s="17"/>
      <c r="AP933" s="17">
        <v>8.6162477289372597E-2</v>
      </c>
      <c r="AQ933" s="17">
        <v>0.12495318822328599</v>
      </c>
      <c r="AR933" s="17">
        <v>8.6389682997564304E-2</v>
      </c>
      <c r="AS933" s="17">
        <v>9.6165755993547E-2</v>
      </c>
      <c r="AT933" s="17">
        <v>8.4735824080872602E-2</v>
      </c>
      <c r="AU933" s="17">
        <v>0.17743616247385299</v>
      </c>
      <c r="AV933" s="17"/>
      <c r="AW933" s="17">
        <v>0.208291809070872</v>
      </c>
      <c r="AX933" s="17">
        <v>0.13329638502355001</v>
      </c>
      <c r="AY933" s="17">
        <v>0.14973156634495999</v>
      </c>
      <c r="AZ933" s="17">
        <v>0.102599270856272</v>
      </c>
      <c r="BA933" s="17">
        <v>0.111988607800783</v>
      </c>
      <c r="BB933" s="17">
        <v>9.5216775098731998E-2</v>
      </c>
      <c r="BC933" s="17">
        <v>9.3271406095773599E-2</v>
      </c>
      <c r="BD933" s="17">
        <v>9.7961861652115997E-2</v>
      </c>
      <c r="BE933" s="17">
        <v>8.9840556417969494E-2</v>
      </c>
      <c r="BF933" s="17">
        <v>9.6177616543048502E-2</v>
      </c>
      <c r="BG933" s="17">
        <v>6.1847901794132201E-2</v>
      </c>
      <c r="BH933" s="17">
        <v>0.105219200739844</v>
      </c>
      <c r="BI933" s="17">
        <v>0.160995985367271</v>
      </c>
      <c r="BJ933" s="17">
        <v>9.5096620617546396E-2</v>
      </c>
      <c r="BK933" s="17">
        <v>0.133309974657257</v>
      </c>
      <c r="BL933" s="17">
        <v>7.1000968248971105E-2</v>
      </c>
      <c r="BM933" s="17"/>
      <c r="BN933" s="17">
        <v>0.10595439377299901</v>
      </c>
      <c r="BO933" s="17">
        <v>0.119735664161002</v>
      </c>
      <c r="BP933" s="17"/>
      <c r="BQ933" s="17">
        <v>8.6062271243635705E-2</v>
      </c>
      <c r="BR933" s="17">
        <v>0.111729101746952</v>
      </c>
      <c r="BS933" s="17"/>
      <c r="BT933" s="17">
        <v>9.2714509489911806E-2</v>
      </c>
      <c r="BU933" s="17"/>
      <c r="BV933" s="17">
        <v>0.13538232557924901</v>
      </c>
      <c r="BW933" s="17">
        <v>7.4718587420972399E-2</v>
      </c>
      <c r="BX933" s="17">
        <v>0.113938561641981</v>
      </c>
      <c r="BY933" s="17"/>
      <c r="BZ933" s="17">
        <v>9.0901490449790304E-2</v>
      </c>
      <c r="CA933" s="17">
        <v>7.9891761303852102E-2</v>
      </c>
      <c r="CB933" s="17">
        <v>0.12299803068552501</v>
      </c>
      <c r="CC933" s="17">
        <v>7.3544083452152201E-2</v>
      </c>
      <c r="CD933" s="17">
        <v>9.99854700884409E-2</v>
      </c>
      <c r="CE933" s="17">
        <v>8.5873961851937103E-2</v>
      </c>
      <c r="CF933" s="17">
        <v>0.102123086092946</v>
      </c>
      <c r="CG933" s="17"/>
      <c r="CH933" s="17">
        <v>8.8710264404947906E-2</v>
      </c>
      <c r="CI933" s="17">
        <v>0.125716312264638</v>
      </c>
      <c r="CJ933" s="17">
        <v>0.108967036002211</v>
      </c>
      <c r="CK933" s="17">
        <v>0.109576359788344</v>
      </c>
      <c r="CL933" s="17">
        <v>0.101250074816625</v>
      </c>
    </row>
    <row r="934" spans="2:90" x14ac:dyDescent="0.3">
      <c r="B934" t="s">
        <v>337</v>
      </c>
      <c r="C934" s="17">
        <v>0.10792435882033399</v>
      </c>
      <c r="D934" s="17">
        <v>0.117423947376581</v>
      </c>
      <c r="E934" s="17">
        <v>9.9602684385920903E-2</v>
      </c>
      <c r="F934" s="17"/>
      <c r="G934" s="17">
        <v>0.12017348258497</v>
      </c>
      <c r="H934" s="17">
        <v>0.15847671964538501</v>
      </c>
      <c r="I934" s="17">
        <v>0.10240828814736699</v>
      </c>
      <c r="J934" s="17">
        <v>8.1813271251008304E-2</v>
      </c>
      <c r="K934" s="17">
        <v>0.107525456440718</v>
      </c>
      <c r="L934" s="17">
        <v>8.2756625994498498E-2</v>
      </c>
      <c r="M934" s="17"/>
      <c r="N934" s="17">
        <v>0.12778823174273601</v>
      </c>
      <c r="O934" s="17">
        <v>9.9969453132019701E-2</v>
      </c>
      <c r="P934" s="17">
        <v>0.113219115529716</v>
      </c>
      <c r="Q934" s="17">
        <v>8.9713641082916296E-2</v>
      </c>
      <c r="R934" s="17"/>
      <c r="S934" s="17">
        <v>0.15708392657408499</v>
      </c>
      <c r="T934" s="17">
        <v>0.113807321376176</v>
      </c>
      <c r="U934" s="17">
        <v>5.0046833979581699E-2</v>
      </c>
      <c r="V934" s="17">
        <v>9.0569035638430495E-2</v>
      </c>
      <c r="W934" s="17">
        <v>7.9782247256222502E-2</v>
      </c>
      <c r="X934" s="17">
        <v>0.10800515266048601</v>
      </c>
      <c r="Y934" s="17">
        <v>9.2295677458086103E-2</v>
      </c>
      <c r="Z934" s="17">
        <v>0.100379046940285</v>
      </c>
      <c r="AA934" s="17">
        <v>0.100756335919209</v>
      </c>
      <c r="AB934" s="17">
        <v>0.13799800879791399</v>
      </c>
      <c r="AC934" s="17">
        <v>0.11742808164996101</v>
      </c>
      <c r="AD934" s="17">
        <v>8.6859675089442298E-2</v>
      </c>
      <c r="AE934" s="17"/>
      <c r="AF934" s="17">
        <v>0.108037667936731</v>
      </c>
      <c r="AG934" s="17">
        <v>0.104278571750184</v>
      </c>
      <c r="AH934" s="17">
        <v>0.13597878909846001</v>
      </c>
      <c r="AI934" s="17"/>
      <c r="AJ934" s="17">
        <v>0.120266304043775</v>
      </c>
      <c r="AK934" s="17">
        <v>0.12467212824035399</v>
      </c>
      <c r="AL934" s="17">
        <v>8.9466801651460801E-2</v>
      </c>
      <c r="AM934" s="17">
        <v>9.42364952114189E-2</v>
      </c>
      <c r="AN934" s="17">
        <v>0.126181888390241</v>
      </c>
      <c r="AO934" s="17"/>
      <c r="AP934" s="17">
        <v>0.14532875549226501</v>
      </c>
      <c r="AQ934" s="17">
        <v>0.137787379678696</v>
      </c>
      <c r="AR934" s="17">
        <v>7.8837060731941397E-2</v>
      </c>
      <c r="AS934" s="17">
        <v>8.6016617939255496E-2</v>
      </c>
      <c r="AT934" s="17">
        <v>0.110109611368431</v>
      </c>
      <c r="AU934" s="17">
        <v>7.8213289246655507E-2</v>
      </c>
      <c r="AV934" s="17"/>
      <c r="AW934" s="17">
        <v>9.6128813651896794E-2</v>
      </c>
      <c r="AX934" s="17">
        <v>0.15222066666760201</v>
      </c>
      <c r="AY934" s="17">
        <v>0.10254767967457699</v>
      </c>
      <c r="AZ934" s="17">
        <v>0.119306106070082</v>
      </c>
      <c r="BA934" s="17">
        <v>7.7756738439095002E-2</v>
      </c>
      <c r="BB934" s="17">
        <v>7.4434243129806996E-2</v>
      </c>
      <c r="BC934" s="17">
        <v>0.121514978159855</v>
      </c>
      <c r="BD934" s="17">
        <v>0.140006863865379</v>
      </c>
      <c r="BE934" s="17">
        <v>0.14737626131398501</v>
      </c>
      <c r="BF934" s="17">
        <v>7.3125780744510593E-2</v>
      </c>
      <c r="BG934" s="17">
        <v>9.3175219503527501E-2</v>
      </c>
      <c r="BH934" s="17">
        <v>0.113543526593373</v>
      </c>
      <c r="BI934" s="17">
        <v>9.6644806765696506E-2</v>
      </c>
      <c r="BJ934" s="17">
        <v>0.10740107883274801</v>
      </c>
      <c r="BK934" s="17">
        <v>0.11722381494563899</v>
      </c>
      <c r="BL934" s="17">
        <v>0.169917637829609</v>
      </c>
      <c r="BM934" s="17"/>
      <c r="BN934" s="17">
        <v>0.11379585236820899</v>
      </c>
      <c r="BO934" s="17">
        <v>0.10014601992955401</v>
      </c>
      <c r="BP934" s="17"/>
      <c r="BQ934" s="17">
        <v>0.14483042877073399</v>
      </c>
      <c r="BR934" s="17">
        <v>8.1863089254374397E-2</v>
      </c>
      <c r="BS934" s="17"/>
      <c r="BT934" s="17">
        <v>0.12727186599815399</v>
      </c>
      <c r="BU934" s="17"/>
      <c r="BV934" s="17">
        <v>0.118250661319311</v>
      </c>
      <c r="BW934" s="17">
        <v>0.11778927434083</v>
      </c>
      <c r="BX934" s="17">
        <v>0.10172929432325099</v>
      </c>
      <c r="BY934" s="17"/>
      <c r="BZ934" s="17">
        <v>6.6042700872968499E-2</v>
      </c>
      <c r="CA934" s="17">
        <v>0.100571068224624</v>
      </c>
      <c r="CB934" s="17">
        <v>0.105311009273833</v>
      </c>
      <c r="CC934" s="17">
        <v>0.14366891231616899</v>
      </c>
      <c r="CD934" s="17">
        <v>0.122078374063844</v>
      </c>
      <c r="CE934" s="17">
        <v>0.108697302291273</v>
      </c>
      <c r="CF934" s="17">
        <v>0.126859538686632</v>
      </c>
      <c r="CG934" s="17"/>
      <c r="CH934" s="17">
        <v>0.14992799663765699</v>
      </c>
      <c r="CI934" s="17">
        <v>0.13384958430921201</v>
      </c>
      <c r="CJ934" s="17">
        <v>9.8205500467983806E-2</v>
      </c>
      <c r="CK934" s="17">
        <v>6.3993631224304806E-2</v>
      </c>
      <c r="CL934" s="17">
        <v>3.9289815070932002E-2</v>
      </c>
    </row>
    <row r="935" spans="2:90" x14ac:dyDescent="0.3">
      <c r="B935" t="s">
        <v>339</v>
      </c>
      <c r="C935" s="17">
        <v>0.10250718820657601</v>
      </c>
      <c r="D935" s="17">
        <v>0.10388086483702701</v>
      </c>
      <c r="E935" s="17">
        <v>9.9971592451695707E-2</v>
      </c>
      <c r="F935" s="17"/>
      <c r="G935" s="17">
        <v>9.3452782969438805E-2</v>
      </c>
      <c r="H935" s="17">
        <v>0.103230174916492</v>
      </c>
      <c r="I935" s="17">
        <v>9.3901984248601106E-2</v>
      </c>
      <c r="J935" s="17">
        <v>9.5903007432101006E-2</v>
      </c>
      <c r="K935" s="17">
        <v>0.11252978849020701</v>
      </c>
      <c r="L935" s="17">
        <v>0.11439416795792801</v>
      </c>
      <c r="M935" s="17"/>
      <c r="N935" s="17">
        <v>9.6691571873484899E-2</v>
      </c>
      <c r="O935" s="17">
        <v>0.102913953160312</v>
      </c>
      <c r="P935" s="17">
        <v>0.12248033377284</v>
      </c>
      <c r="Q935" s="17">
        <v>8.9615209214486694E-2</v>
      </c>
      <c r="R935" s="17"/>
      <c r="S935" s="17">
        <v>0.131969720244412</v>
      </c>
      <c r="T935" s="17">
        <v>9.5882710399429597E-2</v>
      </c>
      <c r="U935" s="17">
        <v>9.6231196441736305E-2</v>
      </c>
      <c r="V935" s="17">
        <v>8.1549150873215098E-2</v>
      </c>
      <c r="W935" s="17">
        <v>0.102650778700366</v>
      </c>
      <c r="X935" s="17">
        <v>0.120332757247212</v>
      </c>
      <c r="Y935" s="17">
        <v>0.118820047259818</v>
      </c>
      <c r="Z935" s="17">
        <v>8.2298756489116706E-2</v>
      </c>
      <c r="AA935" s="17">
        <v>7.6624459124344596E-2</v>
      </c>
      <c r="AB935" s="17">
        <v>9.6951399016406606E-2</v>
      </c>
      <c r="AC935" s="17">
        <v>0.130696215278088</v>
      </c>
      <c r="AD935" s="17">
        <v>6.7249758907637402E-2</v>
      </c>
      <c r="AE935" s="17"/>
      <c r="AF935" s="17">
        <v>0.108849405041238</v>
      </c>
      <c r="AG935" s="17">
        <v>0.106392370253721</v>
      </c>
      <c r="AH935" s="17">
        <v>9.0781360819362403E-2</v>
      </c>
      <c r="AI935" s="17"/>
      <c r="AJ935" s="17">
        <v>9.9895982926072602E-2</v>
      </c>
      <c r="AK935" s="17">
        <v>0.112404639767784</v>
      </c>
      <c r="AL935" s="17">
        <v>0.110768265667552</v>
      </c>
      <c r="AM935" s="17">
        <v>0.113579643162776</v>
      </c>
      <c r="AN935" s="17">
        <v>7.1891656288118999E-2</v>
      </c>
      <c r="AO935" s="17"/>
      <c r="AP935" s="17">
        <v>0.102350898245217</v>
      </c>
      <c r="AQ935" s="17">
        <v>0.101432470217506</v>
      </c>
      <c r="AR935" s="17">
        <v>0.12859349018735899</v>
      </c>
      <c r="AS935" s="17">
        <v>0.108680799823912</v>
      </c>
      <c r="AT935" s="17">
        <v>4.6338451802666401E-2</v>
      </c>
      <c r="AU935" s="17">
        <v>0.124967078261982</v>
      </c>
      <c r="AV935" s="17"/>
      <c r="AW935" s="17">
        <v>0</v>
      </c>
      <c r="AX935" s="17">
        <v>0.15344017336031299</v>
      </c>
      <c r="AY935" s="17">
        <v>7.5677963272255705E-2</v>
      </c>
      <c r="AZ935" s="17">
        <v>0.14623773026513301</v>
      </c>
      <c r="BA935" s="17">
        <v>0.11518071580353401</v>
      </c>
      <c r="BB935" s="17">
        <v>7.6864860305943694E-2</v>
      </c>
      <c r="BC935" s="17">
        <v>7.4145295159184096E-2</v>
      </c>
      <c r="BD935" s="17">
        <v>0.13345432869047399</v>
      </c>
      <c r="BE935" s="17">
        <v>8.0718968396279303E-2</v>
      </c>
      <c r="BF935" s="17">
        <v>0.124811827168679</v>
      </c>
      <c r="BG935" s="17">
        <v>0.109746130630542</v>
      </c>
      <c r="BH935" s="17">
        <v>9.1689878940781497E-2</v>
      </c>
      <c r="BI935" s="17">
        <v>5.8400175296236402E-2</v>
      </c>
      <c r="BJ935" s="17">
        <v>0.14657813794577501</v>
      </c>
      <c r="BK935" s="17">
        <v>0.10883693393506</v>
      </c>
      <c r="BL935" s="17">
        <v>0.11755279511960701</v>
      </c>
      <c r="BM935" s="17"/>
      <c r="BN935" s="17">
        <v>0.102349627938046</v>
      </c>
      <c r="BO935" s="17">
        <v>0.10085475346197199</v>
      </c>
      <c r="BP935" s="17"/>
      <c r="BQ935" s="17">
        <v>0.110187085238793</v>
      </c>
      <c r="BR935" s="17">
        <v>0.110234485703156</v>
      </c>
      <c r="BS935" s="17"/>
      <c r="BT935" s="17">
        <v>0.111350699223236</v>
      </c>
      <c r="BU935" s="17"/>
      <c r="BV935" s="17">
        <v>0.10377722708888699</v>
      </c>
      <c r="BW935" s="17">
        <v>0.11540597941675999</v>
      </c>
      <c r="BX935" s="17">
        <v>0.100191283315041</v>
      </c>
      <c r="BY935" s="17"/>
      <c r="BZ935" s="17">
        <v>0.108763747148563</v>
      </c>
      <c r="CA935" s="17">
        <v>8.9450312691263606E-2</v>
      </c>
      <c r="CB935" s="17">
        <v>8.5267487136003101E-2</v>
      </c>
      <c r="CC935" s="17">
        <v>0.112384944423382</v>
      </c>
      <c r="CD935" s="17">
        <v>0.110312451687409</v>
      </c>
      <c r="CE935" s="17">
        <v>0.13372132719524099</v>
      </c>
      <c r="CF935" s="17">
        <v>0.10091538246852499</v>
      </c>
      <c r="CG935" s="17"/>
      <c r="CH935" s="17">
        <v>0.14034087476198001</v>
      </c>
      <c r="CI935" s="17">
        <v>0.105707623408721</v>
      </c>
      <c r="CJ935" s="17">
        <v>9.6568947877436695E-2</v>
      </c>
      <c r="CK935" s="17">
        <v>8.1227899647932506E-2</v>
      </c>
      <c r="CL935" s="17">
        <v>0.126249729141724</v>
      </c>
    </row>
    <row r="936" spans="2:90" x14ac:dyDescent="0.3">
      <c r="B936" t="s">
        <v>342</v>
      </c>
      <c r="C936" s="17">
        <v>9.8604566318305303E-2</v>
      </c>
      <c r="D936" s="17">
        <v>0.106110744683726</v>
      </c>
      <c r="E936" s="17">
        <v>9.11557542902241E-2</v>
      </c>
      <c r="F936" s="17"/>
      <c r="G936" s="17">
        <v>0.12625469130774999</v>
      </c>
      <c r="H936" s="17">
        <v>0.119763669968417</v>
      </c>
      <c r="I936" s="17">
        <v>5.1944177155568899E-2</v>
      </c>
      <c r="J936" s="17">
        <v>9.7924195146353199E-2</v>
      </c>
      <c r="K936" s="17">
        <v>8.4868987452130798E-2</v>
      </c>
      <c r="L936" s="17">
        <v>0.110936781183649</v>
      </c>
      <c r="M936" s="17"/>
      <c r="N936" s="17">
        <v>0.12304241858991399</v>
      </c>
      <c r="O936" s="17">
        <v>8.34843904127862E-2</v>
      </c>
      <c r="P936" s="17">
        <v>9.3023065116613499E-2</v>
      </c>
      <c r="Q936" s="17">
        <v>9.4484909748242807E-2</v>
      </c>
      <c r="R936" s="17"/>
      <c r="S936" s="17">
        <v>0.114600042665519</v>
      </c>
      <c r="T936" s="17">
        <v>0.111834279122807</v>
      </c>
      <c r="U936" s="17">
        <v>8.6561636279610998E-2</v>
      </c>
      <c r="V936" s="17">
        <v>7.9923306977948999E-2</v>
      </c>
      <c r="W936" s="17">
        <v>0.116187983690569</v>
      </c>
      <c r="X936" s="17">
        <v>0.121522401937494</v>
      </c>
      <c r="Y936" s="17">
        <v>7.3347602585175406E-2</v>
      </c>
      <c r="Z936" s="17">
        <v>0.112026500912405</v>
      </c>
      <c r="AA936" s="17">
        <v>7.9445423975713206E-2</v>
      </c>
      <c r="AB936" s="17">
        <v>0.101807011700627</v>
      </c>
      <c r="AC936" s="17">
        <v>9.9634454190035401E-2</v>
      </c>
      <c r="AD936" s="17">
        <v>5.3005744472628999E-2</v>
      </c>
      <c r="AE936" s="17"/>
      <c r="AF936" s="17">
        <v>8.7621404837760694E-2</v>
      </c>
      <c r="AG936" s="17">
        <v>0.101429298585171</v>
      </c>
      <c r="AH936" s="17">
        <v>0.117514386448575</v>
      </c>
      <c r="AI936" s="17"/>
      <c r="AJ936" s="17">
        <v>9.5664452986482601E-2</v>
      </c>
      <c r="AK936" s="17">
        <v>9.1302019186057598E-2</v>
      </c>
      <c r="AL936" s="17">
        <v>0.12969750480835299</v>
      </c>
      <c r="AM936" s="17">
        <v>8.4833540998438997E-2</v>
      </c>
      <c r="AN936" s="17">
        <v>0.100501523805945</v>
      </c>
      <c r="AO936" s="17"/>
      <c r="AP936" s="17">
        <v>9.7160654604010202E-2</v>
      </c>
      <c r="AQ936" s="17">
        <v>0.118249425339949</v>
      </c>
      <c r="AR936" s="17">
        <v>8.9925967828348996E-2</v>
      </c>
      <c r="AS936" s="17">
        <v>8.6437079785832094E-2</v>
      </c>
      <c r="AT936" s="17">
        <v>0.109171198418476</v>
      </c>
      <c r="AU936" s="17">
        <v>8.1681947055589704E-2</v>
      </c>
      <c r="AV936" s="17"/>
      <c r="AW936" s="17">
        <v>0.14917899558890399</v>
      </c>
      <c r="AX936" s="17">
        <v>6.2983608341830297E-2</v>
      </c>
      <c r="AY936" s="17">
        <v>0.13175402291759</v>
      </c>
      <c r="AZ936" s="17">
        <v>0.10535197787499</v>
      </c>
      <c r="BA936" s="17">
        <v>9.0482133754413704E-2</v>
      </c>
      <c r="BB936" s="17">
        <v>9.9557857483747902E-2</v>
      </c>
      <c r="BC936" s="17">
        <v>8.4346525563257696E-2</v>
      </c>
      <c r="BD936" s="17">
        <v>0.11707861848347099</v>
      </c>
      <c r="BE936" s="17">
        <v>9.1565838400434696E-2</v>
      </c>
      <c r="BF936" s="17">
        <v>9.4055995735474907E-2</v>
      </c>
      <c r="BG936" s="17">
        <v>0.103231821342783</v>
      </c>
      <c r="BH936" s="17">
        <v>9.7372995894763906E-2</v>
      </c>
      <c r="BI936" s="17">
        <v>4.7838347581604601E-2</v>
      </c>
      <c r="BJ936" s="17">
        <v>0.153484389327567</v>
      </c>
      <c r="BK936" s="17">
        <v>6.3104277034755601E-2</v>
      </c>
      <c r="BL936" s="17">
        <v>0.12836926795457801</v>
      </c>
      <c r="BM936" s="17"/>
      <c r="BN936" s="17">
        <v>0.101015590104076</v>
      </c>
      <c r="BO936" s="17">
        <v>9.5637206616254203E-2</v>
      </c>
      <c r="BP936" s="17"/>
      <c r="BQ936" s="17">
        <v>0.10185644420251599</v>
      </c>
      <c r="BR936" s="17">
        <v>7.7192708502641594E-2</v>
      </c>
      <c r="BS936" s="17"/>
      <c r="BT936" s="17">
        <v>0.11860370274446</v>
      </c>
      <c r="BU936" s="17"/>
      <c r="BV936" s="17">
        <v>9.9113410667614005E-2</v>
      </c>
      <c r="BW936" s="17">
        <v>0.15469105187785601</v>
      </c>
      <c r="BX936" s="17">
        <v>7.6801242992944094E-2</v>
      </c>
      <c r="BY936" s="17"/>
      <c r="BZ936" s="17">
        <v>6.0208546289033799E-2</v>
      </c>
      <c r="CA936" s="17">
        <v>8.8243953614084603E-2</v>
      </c>
      <c r="CB936" s="17">
        <v>0.115105636406491</v>
      </c>
      <c r="CC936" s="17">
        <v>9.6571051670650707E-2</v>
      </c>
      <c r="CD936" s="17">
        <v>9.9185118435883193E-2</v>
      </c>
      <c r="CE936" s="17">
        <v>9.1446429365775794E-2</v>
      </c>
      <c r="CF936" s="17">
        <v>0.14117411336167199</v>
      </c>
      <c r="CG936" s="17"/>
      <c r="CH936" s="17">
        <v>7.9026208167071801E-2</v>
      </c>
      <c r="CI936" s="17">
        <v>0.12368251686444</v>
      </c>
      <c r="CJ936" s="17">
        <v>9.4318529995953901E-2</v>
      </c>
      <c r="CK936" s="17">
        <v>5.6768129970982302E-2</v>
      </c>
      <c r="CL936" s="17">
        <v>0.12081459358345401</v>
      </c>
    </row>
    <row r="937" spans="2:90" x14ac:dyDescent="0.3">
      <c r="B937" t="s">
        <v>341</v>
      </c>
      <c r="C937" s="17">
        <v>9.6803663960790598E-2</v>
      </c>
      <c r="D937" s="17">
        <v>0.110225601166414</v>
      </c>
      <c r="E937" s="17">
        <v>8.2605530721748296E-2</v>
      </c>
      <c r="F937" s="17"/>
      <c r="G937" s="17">
        <v>0.14388427217347299</v>
      </c>
      <c r="H937" s="17">
        <v>0.116780318618912</v>
      </c>
      <c r="I937" s="17">
        <v>0.105924671782698</v>
      </c>
      <c r="J937" s="17">
        <v>9.5510040007533006E-2</v>
      </c>
      <c r="K937" s="17">
        <v>5.66570311671801E-2</v>
      </c>
      <c r="L937" s="17">
        <v>6.7258325429028501E-2</v>
      </c>
      <c r="M937" s="17"/>
      <c r="N937" s="17">
        <v>0.101710225056897</v>
      </c>
      <c r="O937" s="17">
        <v>0.11455716748799299</v>
      </c>
      <c r="P937" s="17">
        <v>8.1852141148854293E-2</v>
      </c>
      <c r="Q937" s="17">
        <v>8.7623097169400199E-2</v>
      </c>
      <c r="R937" s="17"/>
      <c r="S937" s="17">
        <v>0.114957565672046</v>
      </c>
      <c r="T937" s="17">
        <v>0.112265843896437</v>
      </c>
      <c r="U937" s="17">
        <v>8.9594849202256993E-2</v>
      </c>
      <c r="V937" s="17">
        <v>8.7425134351397496E-2</v>
      </c>
      <c r="W937" s="17">
        <v>7.3579884202345597E-2</v>
      </c>
      <c r="X937" s="17">
        <v>9.5313832245687596E-2</v>
      </c>
      <c r="Y937" s="17">
        <v>3.5964058322388102E-2</v>
      </c>
      <c r="Z937" s="17">
        <v>0.108172542245922</v>
      </c>
      <c r="AA937" s="17">
        <v>8.5864554956443906E-2</v>
      </c>
      <c r="AB937" s="17">
        <v>7.9838804598287905E-2</v>
      </c>
      <c r="AC937" s="17">
        <v>0.126566468500284</v>
      </c>
      <c r="AD937" s="17">
        <v>0.23068680695357199</v>
      </c>
      <c r="AE937" s="17"/>
      <c r="AF937" s="17">
        <v>8.4778041760254302E-2</v>
      </c>
      <c r="AG937" s="17">
        <v>9.7469342954253899E-2</v>
      </c>
      <c r="AH937" s="17">
        <v>9.3623821588882702E-2</v>
      </c>
      <c r="AI937" s="17"/>
      <c r="AJ937" s="17">
        <v>0.107833103087252</v>
      </c>
      <c r="AK937" s="17">
        <v>0.11028679147447699</v>
      </c>
      <c r="AL937" s="17">
        <v>8.4361032881188194E-2</v>
      </c>
      <c r="AM937" s="17">
        <v>7.5845044361618597E-2</v>
      </c>
      <c r="AN937" s="17">
        <v>9.3596394803124205E-2</v>
      </c>
      <c r="AO937" s="17"/>
      <c r="AP937" s="17">
        <v>0.12289664042453501</v>
      </c>
      <c r="AQ937" s="17">
        <v>9.2568686209673304E-2</v>
      </c>
      <c r="AR937" s="17">
        <v>8.7672892264993793E-2</v>
      </c>
      <c r="AS937" s="17">
        <v>8.0619759733773194E-2</v>
      </c>
      <c r="AT937" s="17">
        <v>0.12568730851347301</v>
      </c>
      <c r="AU937" s="17">
        <v>7.3764937429294394E-2</v>
      </c>
      <c r="AV937" s="17"/>
      <c r="AW937" s="17">
        <v>0.152168731520754</v>
      </c>
      <c r="AX937" s="17">
        <v>0.134906015509932</v>
      </c>
      <c r="AY937" s="17">
        <v>4.7051507152218203E-2</v>
      </c>
      <c r="AZ937" s="17">
        <v>8.63382713334266E-2</v>
      </c>
      <c r="BA937" s="17">
        <v>0.10271589047638301</v>
      </c>
      <c r="BB937" s="17">
        <v>7.7171852681846995E-2</v>
      </c>
      <c r="BC937" s="17">
        <v>0.143649990084743</v>
      </c>
      <c r="BD937" s="17">
        <v>0.100087734578132</v>
      </c>
      <c r="BE937" s="17">
        <v>0.122736340637601</v>
      </c>
      <c r="BF937" s="17">
        <v>9.7854907475308797E-2</v>
      </c>
      <c r="BG937" s="17">
        <v>8.5578676101642701E-2</v>
      </c>
      <c r="BH937" s="17">
        <v>9.4127177289101194E-2</v>
      </c>
      <c r="BI937" s="17">
        <v>0.103885623715429</v>
      </c>
      <c r="BJ937" s="17">
        <v>6.5709270323629304E-2</v>
      </c>
      <c r="BK937" s="17">
        <v>0.11485345556072001</v>
      </c>
      <c r="BL937" s="17">
        <v>0.11442012702594501</v>
      </c>
      <c r="BM937" s="17"/>
      <c r="BN937" s="17">
        <v>9.1361569589119299E-2</v>
      </c>
      <c r="BO937" s="17">
        <v>0.104412123567605</v>
      </c>
      <c r="BP937" s="17"/>
      <c r="BQ937" s="17">
        <v>0.126007256384774</v>
      </c>
      <c r="BR937" s="17">
        <v>8.5218033297828399E-2</v>
      </c>
      <c r="BS937" s="17"/>
      <c r="BT937" s="17">
        <v>0.10608977794237601</v>
      </c>
      <c r="BU937" s="17"/>
      <c r="BV937" s="17">
        <v>8.8352326572994994E-2</v>
      </c>
      <c r="BW937" s="17">
        <v>8.4924194475262393E-2</v>
      </c>
      <c r="BX937" s="17">
        <v>0.102397187254214</v>
      </c>
      <c r="BY937" s="17"/>
      <c r="BZ937" s="17">
        <v>8.3412437210220694E-2</v>
      </c>
      <c r="CA937" s="17">
        <v>6.7288077073080002E-2</v>
      </c>
      <c r="CB937" s="17">
        <v>0.10318849072497401</v>
      </c>
      <c r="CC937" s="17">
        <v>0.11428978709349701</v>
      </c>
      <c r="CD937" s="17">
        <v>0.12522981648818901</v>
      </c>
      <c r="CE937" s="17">
        <v>9.7699504413916505E-2</v>
      </c>
      <c r="CF937" s="17">
        <v>0.10592570850283101</v>
      </c>
      <c r="CG937" s="17"/>
      <c r="CH937" s="17">
        <v>0.175608473155733</v>
      </c>
      <c r="CI937" s="17">
        <v>8.2716513018958604E-2</v>
      </c>
      <c r="CJ937" s="17">
        <v>8.3477582414423102E-2</v>
      </c>
      <c r="CK937" s="17">
        <v>0.11451304565517199</v>
      </c>
      <c r="CL937" s="17">
        <v>9.76156573314719E-2</v>
      </c>
    </row>
    <row r="938" spans="2:90" x14ac:dyDescent="0.3">
      <c r="B938" t="s">
        <v>365</v>
      </c>
      <c r="C938" s="17">
        <v>9.4830640897793E-2</v>
      </c>
      <c r="D938" s="17">
        <v>7.5459769824002099E-2</v>
      </c>
      <c r="E938" s="17">
        <v>0.113374920832708</v>
      </c>
      <c r="F938" s="17"/>
      <c r="G938" s="17">
        <v>9.4504194844278799E-2</v>
      </c>
      <c r="H938" s="17">
        <v>6.8177617770316001E-2</v>
      </c>
      <c r="I938" s="17">
        <v>0.10360227833308</v>
      </c>
      <c r="J938" s="17">
        <v>8.87139374563677E-2</v>
      </c>
      <c r="K938" s="17">
        <v>9.6512816477545102E-2</v>
      </c>
      <c r="L938" s="17">
        <v>0.11471566057339699</v>
      </c>
      <c r="M938" s="17"/>
      <c r="N938" s="17">
        <v>7.2579768620452595E-2</v>
      </c>
      <c r="O938" s="17">
        <v>8.4051069616763605E-2</v>
      </c>
      <c r="P938" s="17">
        <v>0.100437868185796</v>
      </c>
      <c r="Q938" s="17">
        <v>0.12528649450815799</v>
      </c>
      <c r="R938" s="17"/>
      <c r="S938" s="17">
        <v>8.3904306521232402E-2</v>
      </c>
      <c r="T938" s="17">
        <v>0.10030688612296999</v>
      </c>
      <c r="U938" s="17">
        <v>6.8821341033602504E-2</v>
      </c>
      <c r="V938" s="17">
        <v>9.84327435894152E-2</v>
      </c>
      <c r="W938" s="17">
        <v>8.66232739294749E-2</v>
      </c>
      <c r="X938" s="17">
        <v>8.0564210256346497E-2</v>
      </c>
      <c r="Y938" s="17">
        <v>0.144112986459142</v>
      </c>
      <c r="Z938" s="17">
        <v>9.0364100530326799E-2</v>
      </c>
      <c r="AA938" s="17">
        <v>0.128275235003876</v>
      </c>
      <c r="AB938" s="17">
        <v>8.8290951713066002E-2</v>
      </c>
      <c r="AC938" s="17">
        <v>5.4344288678192701E-2</v>
      </c>
      <c r="AD938" s="17">
        <v>8.2409554908032701E-2</v>
      </c>
      <c r="AE938" s="17"/>
      <c r="AF938" s="17">
        <v>0.106512309323436</v>
      </c>
      <c r="AG938" s="17">
        <v>7.7454128602893704E-2</v>
      </c>
      <c r="AH938" s="17">
        <v>0.112330512601154</v>
      </c>
      <c r="AI938" s="17"/>
      <c r="AJ938" s="17">
        <v>0.114740046272418</v>
      </c>
      <c r="AK938" s="17">
        <v>7.0816236063064197E-2</v>
      </c>
      <c r="AL938" s="17">
        <v>8.5855412560933805E-2</v>
      </c>
      <c r="AM938" s="17">
        <v>0.12005776696638901</v>
      </c>
      <c r="AN938" s="17">
        <v>9.2148236783589202E-2</v>
      </c>
      <c r="AO938" s="17"/>
      <c r="AP938" s="17">
        <v>7.6464713163960599E-2</v>
      </c>
      <c r="AQ938" s="17">
        <v>0.10488535763203501</v>
      </c>
      <c r="AR938" s="17">
        <v>9.4261963998402795E-2</v>
      </c>
      <c r="AS938" s="17">
        <v>0.10660874765292</v>
      </c>
      <c r="AT938" s="17">
        <v>0.117654307285443</v>
      </c>
      <c r="AU938" s="17">
        <v>9.5980730629803598E-2</v>
      </c>
      <c r="AV938" s="17"/>
      <c r="AW938" s="17">
        <v>4.7563644777153399E-2</v>
      </c>
      <c r="AX938" s="17">
        <v>0.107604265751582</v>
      </c>
      <c r="AY938" s="17">
        <v>0.13564934775984</v>
      </c>
      <c r="AZ938" s="17">
        <v>0.113978994372846</v>
      </c>
      <c r="BA938" s="17">
        <v>0.13949336697902701</v>
      </c>
      <c r="BB938" s="17">
        <v>0.12055993644417499</v>
      </c>
      <c r="BC938" s="17">
        <v>0.110568741750702</v>
      </c>
      <c r="BD938" s="17">
        <v>7.58896789731799E-2</v>
      </c>
      <c r="BE938" s="17">
        <v>4.9230258711941997E-2</v>
      </c>
      <c r="BF938" s="17">
        <v>4.5677368367065797E-2</v>
      </c>
      <c r="BG938" s="17">
        <v>6.9899573537321999E-2</v>
      </c>
      <c r="BH938" s="17">
        <v>9.7674692149832307E-2</v>
      </c>
      <c r="BI938" s="17">
        <v>6.5058066347734797E-2</v>
      </c>
      <c r="BJ938" s="17">
        <v>4.8156422766739801E-2</v>
      </c>
      <c r="BK938" s="17">
        <v>4.6482231738005197E-2</v>
      </c>
      <c r="BL938" s="17">
        <v>4.3579397927072001E-2</v>
      </c>
      <c r="BM938" s="17"/>
      <c r="BN938" s="17">
        <v>0.10577463348588299</v>
      </c>
      <c r="BO938" s="17">
        <v>8.1275146985289995E-2</v>
      </c>
      <c r="BP938" s="17"/>
      <c r="BQ938" s="17">
        <v>6.6880017908534595E-2</v>
      </c>
      <c r="BR938" s="17">
        <v>8.9468665475765902E-2</v>
      </c>
      <c r="BS938" s="17"/>
      <c r="BT938" s="17">
        <v>6.0909802715602E-2</v>
      </c>
      <c r="BU938" s="17"/>
      <c r="BV938" s="17">
        <v>0.110472262701633</v>
      </c>
      <c r="BW938" s="17">
        <v>7.7941534886176306E-2</v>
      </c>
      <c r="BX938" s="17">
        <v>9.3997538907287598E-2</v>
      </c>
      <c r="BY938" s="17"/>
      <c r="BZ938" s="17">
        <v>0.20244175781538101</v>
      </c>
      <c r="CA938" s="17">
        <v>0.13473575531014401</v>
      </c>
      <c r="CB938" s="17">
        <v>0.109610823575611</v>
      </c>
      <c r="CC938" s="17">
        <v>7.7814938847044504E-2</v>
      </c>
      <c r="CD938" s="17">
        <v>6.5340155866528596E-2</v>
      </c>
      <c r="CE938" s="17">
        <v>6.6639112782765006E-2</v>
      </c>
      <c r="CF938" s="17">
        <v>4.7091787599137298E-2</v>
      </c>
      <c r="CG938" s="17"/>
      <c r="CH938" s="17">
        <v>5.8206937595492197E-2</v>
      </c>
      <c r="CI938" s="17">
        <v>6.80859830006246E-2</v>
      </c>
      <c r="CJ938" s="17">
        <v>8.8689152869661794E-2</v>
      </c>
      <c r="CK938" s="17">
        <v>0.16803569861189299</v>
      </c>
      <c r="CL938" s="17">
        <v>0.18925620685105299</v>
      </c>
    </row>
    <row r="939" spans="2:90" x14ac:dyDescent="0.3">
      <c r="B939" t="s">
        <v>336</v>
      </c>
      <c r="C939" s="17">
        <v>7.3510600530584599E-2</v>
      </c>
      <c r="D939" s="17">
        <v>7.2275248664596697E-2</v>
      </c>
      <c r="E939" s="17">
        <v>7.3295418067387305E-2</v>
      </c>
      <c r="F939" s="17"/>
      <c r="G939" s="17">
        <v>0.11054766427700401</v>
      </c>
      <c r="H939" s="17">
        <v>0.10433886034225801</v>
      </c>
      <c r="I939" s="17">
        <v>9.6485804693543897E-2</v>
      </c>
      <c r="J939" s="17">
        <v>4.7079211447551401E-2</v>
      </c>
      <c r="K939" s="17">
        <v>3.9249360463992002E-2</v>
      </c>
      <c r="L939" s="17">
        <v>4.7178168470544998E-2</v>
      </c>
      <c r="M939" s="17"/>
      <c r="N939" s="17">
        <v>0.10128521006460101</v>
      </c>
      <c r="O939" s="17">
        <v>5.9106633349191702E-2</v>
      </c>
      <c r="P939" s="17">
        <v>7.5215199199534205E-2</v>
      </c>
      <c r="Q939" s="17">
        <v>5.8427255467995598E-2</v>
      </c>
      <c r="R939" s="17"/>
      <c r="S939" s="17">
        <v>0.110201134214111</v>
      </c>
      <c r="T939" s="17">
        <v>4.7861265792394497E-2</v>
      </c>
      <c r="U939" s="17">
        <v>6.9392060247551998E-2</v>
      </c>
      <c r="V939" s="17">
        <v>8.0828175086038595E-2</v>
      </c>
      <c r="W939" s="17">
        <v>5.83871683638666E-2</v>
      </c>
      <c r="X939" s="17">
        <v>8.2041618128893504E-2</v>
      </c>
      <c r="Y939" s="17">
        <v>7.4802215833769101E-2</v>
      </c>
      <c r="Z939" s="17">
        <v>7.8179557087859494E-2</v>
      </c>
      <c r="AA939" s="17">
        <v>4.0407614715683597E-2</v>
      </c>
      <c r="AB939" s="17">
        <v>8.8234620420673607E-2</v>
      </c>
      <c r="AC939" s="17">
        <v>8.9285051648778604E-2</v>
      </c>
      <c r="AD939" s="17">
        <v>5.01835108884141E-2</v>
      </c>
      <c r="AE939" s="17"/>
      <c r="AF939" s="17">
        <v>5.8484139728709597E-2</v>
      </c>
      <c r="AG939" s="17">
        <v>8.6265095221647894E-2</v>
      </c>
      <c r="AH939" s="17">
        <v>7.1584530867498705E-2</v>
      </c>
      <c r="AI939" s="17"/>
      <c r="AJ939" s="17">
        <v>6.2330911038616703E-2</v>
      </c>
      <c r="AK939" s="17">
        <v>9.0727612879991107E-2</v>
      </c>
      <c r="AL939" s="17">
        <v>7.25596756754429E-2</v>
      </c>
      <c r="AM939" s="17">
        <v>6.0183291806676399E-2</v>
      </c>
      <c r="AN939" s="17">
        <v>5.7558703230539202E-2</v>
      </c>
      <c r="AO939" s="17"/>
      <c r="AP939" s="17">
        <v>0.107046101267112</v>
      </c>
      <c r="AQ939" s="17">
        <v>6.09346886157415E-2</v>
      </c>
      <c r="AR939" s="17">
        <v>6.7806860697528906E-2</v>
      </c>
      <c r="AS939" s="17">
        <v>6.1588962522311899E-2</v>
      </c>
      <c r="AT939" s="17">
        <v>6.6095117393703898E-2</v>
      </c>
      <c r="AU939" s="17">
        <v>4.9409440854597697E-2</v>
      </c>
      <c r="AV939" s="17"/>
      <c r="AW939" s="17">
        <v>0</v>
      </c>
      <c r="AX939" s="17">
        <v>0.118378479864811</v>
      </c>
      <c r="AY939" s="17">
        <v>1.9280938209530502E-2</v>
      </c>
      <c r="AZ939" s="17">
        <v>5.72373143157534E-2</v>
      </c>
      <c r="BA939" s="17">
        <v>8.6098782320364206E-2</v>
      </c>
      <c r="BB939" s="17">
        <v>5.07223383814083E-2</v>
      </c>
      <c r="BC939" s="17">
        <v>7.2316573961398706E-2</v>
      </c>
      <c r="BD939" s="17">
        <v>5.1667088792469097E-2</v>
      </c>
      <c r="BE939" s="17">
        <v>6.17669300196328E-2</v>
      </c>
      <c r="BF939" s="17">
        <v>0.151555687582901</v>
      </c>
      <c r="BG939" s="17">
        <v>6.0780113662849203E-2</v>
      </c>
      <c r="BH939" s="17">
        <v>6.0461331830601997E-2</v>
      </c>
      <c r="BI939" s="17">
        <v>9.0138746018597699E-2</v>
      </c>
      <c r="BJ939" s="17">
        <v>8.9812770662157093E-2</v>
      </c>
      <c r="BK939" s="17">
        <v>9.6283673360323896E-2</v>
      </c>
      <c r="BL939" s="17">
        <v>0.152618476873948</v>
      </c>
      <c r="BM939" s="17"/>
      <c r="BN939" s="17">
        <v>7.0256491298441096E-2</v>
      </c>
      <c r="BO939" s="17">
        <v>7.5714222733809206E-2</v>
      </c>
      <c r="BP939" s="17"/>
      <c r="BQ939" s="17">
        <v>0.10757428952345099</v>
      </c>
      <c r="BR939" s="17">
        <v>5.8145240044004398E-2</v>
      </c>
      <c r="BS939" s="17"/>
      <c r="BT939" s="17">
        <v>0.123693227054662</v>
      </c>
      <c r="BU939" s="17"/>
      <c r="BV939" s="17">
        <v>5.9667750801532499E-2</v>
      </c>
      <c r="BW939" s="17">
        <v>8.2540388334142401E-2</v>
      </c>
      <c r="BX939" s="17">
        <v>7.6474180847920903E-2</v>
      </c>
      <c r="BY939" s="17"/>
      <c r="BZ939" s="17">
        <v>6.8016985407184594E-2</v>
      </c>
      <c r="CA939" s="17">
        <v>8.2086929231480393E-2</v>
      </c>
      <c r="CB939" s="17">
        <v>4.6984518967449901E-2</v>
      </c>
      <c r="CC939" s="17">
        <v>7.9409597848906804E-2</v>
      </c>
      <c r="CD939" s="17">
        <v>7.3876591107449194E-2</v>
      </c>
      <c r="CE939" s="17">
        <v>9.2339069707751201E-2</v>
      </c>
      <c r="CF939" s="17">
        <v>0.102653950872231</v>
      </c>
      <c r="CG939" s="17"/>
      <c r="CH939" s="17">
        <v>0.16348715225952201</v>
      </c>
      <c r="CI939" s="17">
        <v>8.2225335996441704E-2</v>
      </c>
      <c r="CJ939" s="17">
        <v>5.25777456389699E-2</v>
      </c>
      <c r="CK939" s="17">
        <v>6.2524856976909099E-2</v>
      </c>
      <c r="CL939" s="17">
        <v>2.4883628182840501E-2</v>
      </c>
    </row>
    <row r="940" spans="2:90" x14ac:dyDescent="0.3">
      <c r="B940" t="s">
        <v>338</v>
      </c>
      <c r="C940" s="17">
        <v>7.2344974814681703E-2</v>
      </c>
      <c r="D940" s="17">
        <v>7.8435021000982999E-2</v>
      </c>
      <c r="E940" s="17">
        <v>6.5092066972527104E-2</v>
      </c>
      <c r="F940" s="17"/>
      <c r="G940" s="17">
        <v>6.7058741693801702E-2</v>
      </c>
      <c r="H940" s="17">
        <v>0.104224195757672</v>
      </c>
      <c r="I940" s="17">
        <v>7.6619294437718005E-2</v>
      </c>
      <c r="J940" s="17">
        <v>7.8555327914973994E-2</v>
      </c>
      <c r="K940" s="17">
        <v>5.7464927106909099E-2</v>
      </c>
      <c r="L940" s="17">
        <v>4.9760686590086402E-2</v>
      </c>
      <c r="M940" s="17"/>
      <c r="N940" s="17">
        <v>6.7849389593273496E-2</v>
      </c>
      <c r="O940" s="17">
        <v>6.6922900172163194E-2</v>
      </c>
      <c r="P940" s="17">
        <v>7.9280736968667401E-2</v>
      </c>
      <c r="Q940" s="17">
        <v>7.5334412643354595E-2</v>
      </c>
      <c r="R940" s="17"/>
      <c r="S940" s="17">
        <v>7.7431617035270406E-2</v>
      </c>
      <c r="T940" s="17">
        <v>4.2551508680540702E-2</v>
      </c>
      <c r="U940" s="17">
        <v>8.2029415110463105E-2</v>
      </c>
      <c r="V940" s="17">
        <v>0.103601302577354</v>
      </c>
      <c r="W940" s="17">
        <v>4.87516638995628E-2</v>
      </c>
      <c r="X940" s="17">
        <v>7.8062868435857996E-2</v>
      </c>
      <c r="Y940" s="17">
        <v>6.5126807887276497E-2</v>
      </c>
      <c r="Z940" s="17">
        <v>4.4294008773845102E-2</v>
      </c>
      <c r="AA940" s="17">
        <v>5.1247371205967798E-2</v>
      </c>
      <c r="AB940" s="17">
        <v>0.112459534174388</v>
      </c>
      <c r="AC940" s="17">
        <v>8.0986317679023201E-2</v>
      </c>
      <c r="AD940" s="17">
        <v>9.2603628586789902E-2</v>
      </c>
      <c r="AE940" s="17"/>
      <c r="AF940" s="17">
        <v>7.29109140374887E-2</v>
      </c>
      <c r="AG940" s="17">
        <v>7.0554989314839306E-2</v>
      </c>
      <c r="AH940" s="17">
        <v>7.81568463686559E-2</v>
      </c>
      <c r="AI940" s="17"/>
      <c r="AJ940" s="17">
        <v>6.09315594084485E-2</v>
      </c>
      <c r="AK940" s="17">
        <v>7.3940574327783004E-2</v>
      </c>
      <c r="AL940" s="17">
        <v>7.5871645475656196E-2</v>
      </c>
      <c r="AM940" s="17">
        <v>6.5606225337906596E-2</v>
      </c>
      <c r="AN940" s="17">
        <v>9.6387383363905205E-2</v>
      </c>
      <c r="AO940" s="17"/>
      <c r="AP940" s="17">
        <v>7.8082310599221105E-2</v>
      </c>
      <c r="AQ940" s="17">
        <v>5.7771156843674502E-2</v>
      </c>
      <c r="AR940" s="17">
        <v>7.6424242873005699E-2</v>
      </c>
      <c r="AS940" s="17">
        <v>6.03400650450465E-2</v>
      </c>
      <c r="AT940" s="17">
        <v>0.102703179350891</v>
      </c>
      <c r="AU940" s="17">
        <v>6.1345432766943202E-2</v>
      </c>
      <c r="AV940" s="17"/>
      <c r="AW940" s="17">
        <v>0.156243955151841</v>
      </c>
      <c r="AX940" s="17">
        <v>0.108095018463273</v>
      </c>
      <c r="AY940" s="17">
        <v>0.10580132155229501</v>
      </c>
      <c r="AZ940" s="17">
        <v>9.02069190533729E-2</v>
      </c>
      <c r="BA940" s="17">
        <v>5.0262333890150501E-2</v>
      </c>
      <c r="BB940" s="17">
        <v>7.0823956016819706E-2</v>
      </c>
      <c r="BC940" s="17">
        <v>4.69505387674179E-2</v>
      </c>
      <c r="BD940" s="17">
        <v>0.105161905707933</v>
      </c>
      <c r="BE940" s="17">
        <v>0.100934270352716</v>
      </c>
      <c r="BF940" s="17">
        <v>8.2889922893731594E-2</v>
      </c>
      <c r="BG940" s="17">
        <v>4.33042572271089E-2</v>
      </c>
      <c r="BH940" s="17">
        <v>7.8001564613603996E-2</v>
      </c>
      <c r="BI940" s="17">
        <v>0.11879783466944401</v>
      </c>
      <c r="BJ940" s="17">
        <v>4.9825149291743698E-2</v>
      </c>
      <c r="BK940" s="17">
        <v>2.40695419721541E-2</v>
      </c>
      <c r="BL940" s="17">
        <v>3.9997868712240398E-2</v>
      </c>
      <c r="BM940" s="17"/>
      <c r="BN940" s="17">
        <v>7.1930651231454798E-2</v>
      </c>
      <c r="BO940" s="17">
        <v>7.0623463334035394E-2</v>
      </c>
      <c r="BP940" s="17"/>
      <c r="BQ940" s="17">
        <v>7.5724504900301304E-2</v>
      </c>
      <c r="BR940" s="17">
        <v>4.8608144991161097E-2</v>
      </c>
      <c r="BS940" s="17"/>
      <c r="BT940" s="17">
        <v>8.1385213393701E-2</v>
      </c>
      <c r="BU940" s="17"/>
      <c r="BV940" s="17">
        <v>9.4083161848652896E-2</v>
      </c>
      <c r="BW940" s="17">
        <v>8.4251038900543307E-2</v>
      </c>
      <c r="BX940" s="17">
        <v>6.2218722344402601E-2</v>
      </c>
      <c r="BY940" s="17"/>
      <c r="BZ940" s="17">
        <v>9.2495146043853907E-2</v>
      </c>
      <c r="CA940" s="17">
        <v>7.26248400620573E-2</v>
      </c>
      <c r="CB940" s="17">
        <v>6.0526765997675099E-2</v>
      </c>
      <c r="CC940" s="17">
        <v>9.1834781876018803E-2</v>
      </c>
      <c r="CD940" s="17">
        <v>7.0780552291671794E-2</v>
      </c>
      <c r="CE940" s="17">
        <v>6.1745979370451197E-2</v>
      </c>
      <c r="CF940" s="17">
        <v>8.0017113945243801E-2</v>
      </c>
      <c r="CG940" s="17"/>
      <c r="CH940" s="17">
        <v>0.12804432176606301</v>
      </c>
      <c r="CI940" s="17">
        <v>6.5299931736987504E-2</v>
      </c>
      <c r="CJ940" s="17">
        <v>5.3453508825726297E-2</v>
      </c>
      <c r="CK940" s="17">
        <v>0.10229643823753699</v>
      </c>
      <c r="CL940" s="17">
        <v>6.4722686606100602E-2</v>
      </c>
    </row>
    <row r="941" spans="2:90" x14ac:dyDescent="0.3">
      <c r="B941" t="s">
        <v>343</v>
      </c>
      <c r="C941" s="17">
        <v>6.91192866215284E-2</v>
      </c>
      <c r="D941" s="17">
        <v>7.6978598431374196E-2</v>
      </c>
      <c r="E941" s="17">
        <v>6.0937118075006597E-2</v>
      </c>
      <c r="F941" s="17"/>
      <c r="G941" s="17">
        <v>0.128233428335187</v>
      </c>
      <c r="H941" s="17">
        <v>7.6603320714331194E-2</v>
      </c>
      <c r="I941" s="17">
        <v>5.9309137204753497E-2</v>
      </c>
      <c r="J941" s="17">
        <v>6.4482044344488093E-2</v>
      </c>
      <c r="K941" s="17">
        <v>6.1600155280901001E-2</v>
      </c>
      <c r="L941" s="17">
        <v>3.8380942091119703E-2</v>
      </c>
      <c r="M941" s="17"/>
      <c r="N941" s="17">
        <v>5.9916727229642003E-2</v>
      </c>
      <c r="O941" s="17">
        <v>8.98579248969886E-2</v>
      </c>
      <c r="P941" s="17">
        <v>7.1960002720894103E-2</v>
      </c>
      <c r="Q941" s="17">
        <v>5.5602247004898499E-2</v>
      </c>
      <c r="R941" s="17"/>
      <c r="S941" s="17">
        <v>8.25568308789911E-2</v>
      </c>
      <c r="T941" s="17">
        <v>4.3092052789173302E-2</v>
      </c>
      <c r="U941" s="17">
        <v>7.8017432804032699E-2</v>
      </c>
      <c r="V941" s="17">
        <v>6.2492997925562198E-2</v>
      </c>
      <c r="W941" s="17">
        <v>8.65315620856279E-2</v>
      </c>
      <c r="X941" s="17">
        <v>4.4260004251013597E-2</v>
      </c>
      <c r="Y941" s="17">
        <v>7.4076181655456305E-2</v>
      </c>
      <c r="Z941" s="17">
        <v>6.8920390407763904E-2</v>
      </c>
      <c r="AA941" s="17">
        <v>8.8125419346001793E-2</v>
      </c>
      <c r="AB941" s="17">
        <v>9.7282083993596502E-2</v>
      </c>
      <c r="AC941" s="17">
        <v>3.6987533964087001E-2</v>
      </c>
      <c r="AD941" s="17">
        <v>3.7462707908355999E-2</v>
      </c>
      <c r="AE941" s="17"/>
      <c r="AF941" s="17">
        <v>6.4932406821397504E-2</v>
      </c>
      <c r="AG941" s="17">
        <v>7.1122631774390294E-2</v>
      </c>
      <c r="AH941" s="17">
        <v>6.3878200925158196E-2</v>
      </c>
      <c r="AI941" s="17"/>
      <c r="AJ941" s="17">
        <v>6.8200014495077094E-2</v>
      </c>
      <c r="AK941" s="17">
        <v>6.6368925062484693E-2</v>
      </c>
      <c r="AL941" s="17">
        <v>8.55276108612366E-2</v>
      </c>
      <c r="AM941" s="17">
        <v>9.6500493065184698E-2</v>
      </c>
      <c r="AN941" s="17">
        <v>9.0435597765523706E-2</v>
      </c>
      <c r="AO941" s="17"/>
      <c r="AP941" s="17">
        <v>7.7622842932423997E-2</v>
      </c>
      <c r="AQ941" s="17">
        <v>5.8922579239706098E-2</v>
      </c>
      <c r="AR941" s="17">
        <v>8.7569440844730007E-2</v>
      </c>
      <c r="AS941" s="17">
        <v>9.0365708835585201E-2</v>
      </c>
      <c r="AT941" s="17">
        <v>8.4970059999490199E-2</v>
      </c>
      <c r="AU941" s="17">
        <v>2.3833476804857E-2</v>
      </c>
      <c r="AV941" s="17"/>
      <c r="AW941" s="17">
        <v>5.5938903859955799E-2</v>
      </c>
      <c r="AX941" s="17">
        <v>0.114102364844737</v>
      </c>
      <c r="AY941" s="17">
        <v>5.8274813820339597E-2</v>
      </c>
      <c r="AZ941" s="17">
        <v>3.3661922697326797E-2</v>
      </c>
      <c r="BA941" s="17">
        <v>6.9551290462884899E-2</v>
      </c>
      <c r="BB941" s="17">
        <v>7.79111545436834E-2</v>
      </c>
      <c r="BC941" s="17">
        <v>6.6031131531425896E-2</v>
      </c>
      <c r="BD941" s="17">
        <v>5.9962704510287401E-2</v>
      </c>
      <c r="BE941" s="17">
        <v>0.13128830377040199</v>
      </c>
      <c r="BF941" s="17">
        <v>8.5819156917244094E-2</v>
      </c>
      <c r="BG941" s="17">
        <v>7.7371897194552994E-2</v>
      </c>
      <c r="BH941" s="17">
        <v>7.7607919375568005E-2</v>
      </c>
      <c r="BI941" s="17">
        <v>2.6752121732417099E-2</v>
      </c>
      <c r="BJ941" s="17">
        <v>6.8865682126309599E-2</v>
      </c>
      <c r="BK941" s="17">
        <v>8.7168296322733596E-2</v>
      </c>
      <c r="BL941" s="17">
        <v>5.5241225843605697E-2</v>
      </c>
      <c r="BM941" s="17"/>
      <c r="BN941" s="17">
        <v>7.2803526285100895E-2</v>
      </c>
      <c r="BO941" s="17">
        <v>6.5107562406417699E-2</v>
      </c>
      <c r="BP941" s="17"/>
      <c r="BQ941" s="17">
        <v>7.8003692801131203E-2</v>
      </c>
      <c r="BR941" s="17">
        <v>5.0743313515604301E-2</v>
      </c>
      <c r="BS941" s="17"/>
      <c r="BT941" s="17">
        <v>9.4032959518716805E-2</v>
      </c>
      <c r="BU941" s="17"/>
      <c r="BV941" s="17">
        <v>6.6207591169370805E-2</v>
      </c>
      <c r="BW941" s="17">
        <v>9.6282736359153506E-2</v>
      </c>
      <c r="BX941" s="17">
        <v>5.8660999481860897E-2</v>
      </c>
      <c r="BY941" s="17"/>
      <c r="BZ941" s="17">
        <v>6.0347289201504298E-2</v>
      </c>
      <c r="CA941" s="17">
        <v>9.6055688030841496E-2</v>
      </c>
      <c r="CB941" s="17">
        <v>6.8991554981570793E-2</v>
      </c>
      <c r="CC941" s="17">
        <v>6.6889152493597906E-2</v>
      </c>
      <c r="CD941" s="17">
        <v>6.2212385156599097E-2</v>
      </c>
      <c r="CE941" s="17">
        <v>8.1544977993561404E-2</v>
      </c>
      <c r="CF941" s="17">
        <v>6.5958218461245194E-2</v>
      </c>
      <c r="CG941" s="17"/>
      <c r="CH941" s="17">
        <v>0.10897640781448199</v>
      </c>
      <c r="CI941" s="17">
        <v>6.3934232011234396E-2</v>
      </c>
      <c r="CJ941" s="17">
        <v>7.0424733883007407E-2</v>
      </c>
      <c r="CK941" s="17">
        <v>5.2806215899553997E-2</v>
      </c>
      <c r="CL941" s="17">
        <v>7.7824061286889595E-2</v>
      </c>
    </row>
    <row r="942" spans="2:90" x14ac:dyDescent="0.3">
      <c r="B942" t="s">
        <v>349</v>
      </c>
      <c r="C942" s="17">
        <v>5.1289491596524302E-2</v>
      </c>
      <c r="D942" s="17">
        <v>5.1874373374031502E-2</v>
      </c>
      <c r="E942" s="17">
        <v>5.1139516568948301E-2</v>
      </c>
      <c r="F942" s="17"/>
      <c r="G942" s="17">
        <v>2.1704952594817001E-2</v>
      </c>
      <c r="H942" s="17">
        <v>5.2158755605408301E-2</v>
      </c>
      <c r="I942" s="17">
        <v>5.9162194234000098E-2</v>
      </c>
      <c r="J942" s="17">
        <v>5.6678840951283803E-2</v>
      </c>
      <c r="K942" s="17">
        <v>4.2807409826380399E-2</v>
      </c>
      <c r="L942" s="17">
        <v>6.59965723749006E-2</v>
      </c>
      <c r="M942" s="17"/>
      <c r="N942" s="17">
        <v>8.0793985403101606E-2</v>
      </c>
      <c r="O942" s="17">
        <v>3.25828353952511E-2</v>
      </c>
      <c r="P942" s="17">
        <v>4.4655821804966703E-2</v>
      </c>
      <c r="Q942" s="17">
        <v>4.5995722378786102E-2</v>
      </c>
      <c r="R942" s="17"/>
      <c r="S942" s="17">
        <v>4.0846437535877599E-2</v>
      </c>
      <c r="T942" s="17">
        <v>5.21527767666497E-2</v>
      </c>
      <c r="U942" s="17">
        <v>6.3360515997361894E-2</v>
      </c>
      <c r="V942" s="17">
        <v>6.6058818630570795E-2</v>
      </c>
      <c r="W942" s="17">
        <v>4.26434658713475E-2</v>
      </c>
      <c r="X942" s="17">
        <v>6.7242051732173E-2</v>
      </c>
      <c r="Y942" s="17">
        <v>4.1247896905397902E-2</v>
      </c>
      <c r="Z942" s="17">
        <v>5.5805270896512799E-2</v>
      </c>
      <c r="AA942" s="17">
        <v>4.0919446797106698E-2</v>
      </c>
      <c r="AB942" s="17">
        <v>5.6939326572102801E-2</v>
      </c>
      <c r="AC942" s="17">
        <v>4.46341836414531E-2</v>
      </c>
      <c r="AD942" s="17">
        <v>4.6221394172558501E-2</v>
      </c>
      <c r="AE942" s="17"/>
      <c r="AF942" s="17">
        <v>5.6149308705332399E-2</v>
      </c>
      <c r="AG942" s="17">
        <v>6.3846026468829004E-2</v>
      </c>
      <c r="AH942" s="17">
        <v>2.9588890952691901E-2</v>
      </c>
      <c r="AI942" s="17"/>
      <c r="AJ942" s="17">
        <v>4.6069323906915503E-2</v>
      </c>
      <c r="AK942" s="17">
        <v>5.8580796562591797E-2</v>
      </c>
      <c r="AL942" s="17">
        <v>4.8400127398623302E-2</v>
      </c>
      <c r="AM942" s="17">
        <v>7.2966392610968905E-2</v>
      </c>
      <c r="AN942" s="17">
        <v>2.9513280511315899E-2</v>
      </c>
      <c r="AO942" s="17"/>
      <c r="AP942" s="17">
        <v>5.4676676381657102E-2</v>
      </c>
      <c r="AQ942" s="17">
        <v>5.3639311672718903E-2</v>
      </c>
      <c r="AR942" s="17">
        <v>4.2899589258681002E-2</v>
      </c>
      <c r="AS942" s="17">
        <v>7.3882321541688806E-2</v>
      </c>
      <c r="AT942" s="17">
        <v>1.48818843430944E-2</v>
      </c>
      <c r="AU942" s="17">
        <v>3.9687844942495103E-2</v>
      </c>
      <c r="AV942" s="17"/>
      <c r="AW942" s="17">
        <v>5.09020706897792E-2</v>
      </c>
      <c r="AX942" s="17">
        <v>1.1428967351267E-2</v>
      </c>
      <c r="AY942" s="17">
        <v>4.3710218940779803E-2</v>
      </c>
      <c r="AZ942" s="17">
        <v>2.3099776274406798E-2</v>
      </c>
      <c r="BA942" s="17">
        <v>2.8665560836622E-2</v>
      </c>
      <c r="BB942" s="17">
        <v>5.60453638706837E-2</v>
      </c>
      <c r="BC942" s="17">
        <v>2.9344312864461E-2</v>
      </c>
      <c r="BD942" s="17">
        <v>8.74179462566817E-2</v>
      </c>
      <c r="BE942" s="17">
        <v>0.105773469437031</v>
      </c>
      <c r="BF942" s="17">
        <v>3.1901983582557802E-2</v>
      </c>
      <c r="BG942" s="17">
        <v>7.1300736344054899E-2</v>
      </c>
      <c r="BH942" s="17">
        <v>5.9680247867318501E-2</v>
      </c>
      <c r="BI942" s="17">
        <v>7.65778500850363E-2</v>
      </c>
      <c r="BJ942" s="17">
        <v>0</v>
      </c>
      <c r="BK942" s="17">
        <v>8.7422091234446095E-2</v>
      </c>
      <c r="BL942" s="17">
        <v>6.9807686082805007E-2</v>
      </c>
      <c r="BM942" s="17"/>
      <c r="BN942" s="17">
        <v>8.9361767129696998E-2</v>
      </c>
      <c r="BO942" s="17">
        <v>0</v>
      </c>
      <c r="BP942" s="17"/>
      <c r="BQ942" s="17">
        <v>5.3314563330917199E-2</v>
      </c>
      <c r="BR942" s="17">
        <v>7.7227237863415898E-2</v>
      </c>
      <c r="BS942" s="17"/>
      <c r="BT942" s="17">
        <v>5.8275284037141203E-2</v>
      </c>
      <c r="BU942" s="17"/>
      <c r="BV942" s="17">
        <v>2.6124270131952499E-2</v>
      </c>
      <c r="BW942" s="17">
        <v>3.6222715087063699E-2</v>
      </c>
      <c r="BX942" s="17">
        <v>6.9232932122675006E-2</v>
      </c>
      <c r="BY942" s="17"/>
      <c r="BZ942" s="17">
        <v>4.7519676855895497E-2</v>
      </c>
      <c r="CA942" s="17">
        <v>3.9799195064380503E-2</v>
      </c>
      <c r="CB942" s="17">
        <v>5.6633236450816797E-2</v>
      </c>
      <c r="CC942" s="17">
        <v>4.7686508907273897E-2</v>
      </c>
      <c r="CD942" s="17">
        <v>5.7303063107022503E-2</v>
      </c>
      <c r="CE942" s="17">
        <v>5.4515222618392298E-2</v>
      </c>
      <c r="CF942" s="17">
        <v>5.6485617572483902E-2</v>
      </c>
      <c r="CG942" s="17"/>
      <c r="CH942" s="17">
        <v>5.3899510364182598E-2</v>
      </c>
      <c r="CI942" s="17">
        <v>6.2249213425632201E-2</v>
      </c>
      <c r="CJ942" s="17">
        <v>4.0167215101428698E-2</v>
      </c>
      <c r="CK942" s="17">
        <v>5.9856957720027498E-2</v>
      </c>
      <c r="CL942" s="17">
        <v>1.40370158832457E-2</v>
      </c>
    </row>
    <row r="943" spans="2:90" x14ac:dyDescent="0.3">
      <c r="B943" t="s">
        <v>351</v>
      </c>
      <c r="C943" s="17">
        <v>3.8177775218757502E-2</v>
      </c>
      <c r="D943" s="17">
        <v>3.9845510199496101E-2</v>
      </c>
      <c r="E943" s="17">
        <v>3.6872930173762301E-2</v>
      </c>
      <c r="F943" s="17"/>
      <c r="G943" s="17">
        <v>9.9205556506628094E-3</v>
      </c>
      <c r="H943" s="17">
        <v>5.0942861739061499E-2</v>
      </c>
      <c r="I943" s="17">
        <v>7.0051724365833706E-2</v>
      </c>
      <c r="J943" s="17">
        <v>2.22553855836135E-2</v>
      </c>
      <c r="K943" s="17">
        <v>2.6962537168415599E-2</v>
      </c>
      <c r="L943" s="17">
        <v>4.1112512313300799E-2</v>
      </c>
      <c r="M943" s="17"/>
      <c r="N943" s="17">
        <v>4.4255416467624001E-2</v>
      </c>
      <c r="O943" s="17">
        <v>4.5229524552205198E-2</v>
      </c>
      <c r="P943" s="17">
        <v>3.0607200163034701E-2</v>
      </c>
      <c r="Q943" s="17">
        <v>3.1642174052192398E-2</v>
      </c>
      <c r="R943" s="17"/>
      <c r="S943" s="17">
        <v>4.6534146091563602E-2</v>
      </c>
      <c r="T943" s="17">
        <v>3.5796053919197601E-2</v>
      </c>
      <c r="U943" s="17">
        <v>4.4137928756305997E-2</v>
      </c>
      <c r="V943" s="17">
        <v>2.80138919217949E-2</v>
      </c>
      <c r="W943" s="17">
        <v>2.1516747310893002E-2</v>
      </c>
      <c r="X943" s="17">
        <v>3.9190955208171598E-2</v>
      </c>
      <c r="Y943" s="17">
        <v>2.4079467107816201E-2</v>
      </c>
      <c r="Z943" s="17">
        <v>6.7026998538956606E-2</v>
      </c>
      <c r="AA943" s="17">
        <v>4.5417347524929097E-2</v>
      </c>
      <c r="AB943" s="17">
        <v>4.3229434326411603E-2</v>
      </c>
      <c r="AC943" s="17">
        <v>2.6952695333918301E-2</v>
      </c>
      <c r="AD943" s="17">
        <v>3.5460747327310603E-2</v>
      </c>
      <c r="AE943" s="17"/>
      <c r="AF943" s="17">
        <v>3.6977343588476298E-2</v>
      </c>
      <c r="AG943" s="17">
        <v>4.7634052198014303E-2</v>
      </c>
      <c r="AH943" s="17">
        <v>2.9837611770098998E-2</v>
      </c>
      <c r="AI943" s="17"/>
      <c r="AJ943" s="17">
        <v>3.8486948519583002E-2</v>
      </c>
      <c r="AK943" s="17">
        <v>4.8432748881910202E-2</v>
      </c>
      <c r="AL943" s="17">
        <v>2.25268044156679E-2</v>
      </c>
      <c r="AM943" s="17">
        <v>3.0649513814267702E-2</v>
      </c>
      <c r="AN943" s="17">
        <v>2.0773049851957999E-2</v>
      </c>
      <c r="AO943" s="17"/>
      <c r="AP943" s="17">
        <v>3.7725238609502401E-2</v>
      </c>
      <c r="AQ943" s="17">
        <v>3.6824079937192097E-2</v>
      </c>
      <c r="AR943" s="17">
        <v>3.0653443515636099E-2</v>
      </c>
      <c r="AS943" s="17">
        <v>4.71148205948149E-2</v>
      </c>
      <c r="AT943" s="17">
        <v>2.87823010881515E-2</v>
      </c>
      <c r="AU943" s="17">
        <v>2.3851123530696801E-2</v>
      </c>
      <c r="AV943" s="17"/>
      <c r="AW943" s="17">
        <v>0</v>
      </c>
      <c r="AX943" s="17">
        <v>3.5948684768487997E-2</v>
      </c>
      <c r="AY943" s="17">
        <v>2.4465786334843399E-2</v>
      </c>
      <c r="AZ943" s="17">
        <v>3.1631186176075E-2</v>
      </c>
      <c r="BA943" s="17">
        <v>9.2163515533272202E-3</v>
      </c>
      <c r="BB943" s="17">
        <v>2.87435898126795E-2</v>
      </c>
      <c r="BC943" s="17">
        <v>4.3417537574663899E-2</v>
      </c>
      <c r="BD943" s="17">
        <v>4.8214317933670502E-2</v>
      </c>
      <c r="BE943" s="17">
        <v>6.9184932828591297E-2</v>
      </c>
      <c r="BF943" s="17">
        <v>3.36866078556518E-2</v>
      </c>
      <c r="BG943" s="17">
        <v>4.0097754511020198E-2</v>
      </c>
      <c r="BH943" s="17">
        <v>6.0266362530165797E-2</v>
      </c>
      <c r="BI943" s="17">
        <v>3.8692140031617701E-2</v>
      </c>
      <c r="BJ943" s="17">
        <v>1.84986950820866E-2</v>
      </c>
      <c r="BK943" s="17">
        <v>0.13348949926211301</v>
      </c>
      <c r="BL943" s="17">
        <v>6.3674786185555804E-2</v>
      </c>
      <c r="BM943" s="17"/>
      <c r="BN943" s="17">
        <v>6.65172017197323E-2</v>
      </c>
      <c r="BO943" s="17">
        <v>0</v>
      </c>
      <c r="BP943" s="17"/>
      <c r="BQ943" s="17">
        <v>3.7851130955204502E-2</v>
      </c>
      <c r="BR943" s="17">
        <v>7.0144759439635607E-2</v>
      </c>
      <c r="BS943" s="17"/>
      <c r="BT943" s="17">
        <v>7.3547424235102202E-2</v>
      </c>
      <c r="BU943" s="17"/>
      <c r="BV943" s="17">
        <v>4.4259116724865898E-2</v>
      </c>
      <c r="BW943" s="17">
        <v>2.98477026844421E-2</v>
      </c>
      <c r="BX943" s="17">
        <v>4.1011460392980897E-2</v>
      </c>
      <c r="BY943" s="17"/>
      <c r="BZ943" s="17">
        <v>3.0255355870586999E-2</v>
      </c>
      <c r="CA943" s="17">
        <v>4.9999717805766099E-2</v>
      </c>
      <c r="CB943" s="17">
        <v>1.04210117533317E-2</v>
      </c>
      <c r="CC943" s="17">
        <v>3.9667121375821998E-2</v>
      </c>
      <c r="CD943" s="17">
        <v>5.1932043652538597E-2</v>
      </c>
      <c r="CE943" s="17">
        <v>5.2615069447985503E-2</v>
      </c>
      <c r="CF943" s="17">
        <v>3.9804967366513198E-2</v>
      </c>
      <c r="CG943" s="17"/>
      <c r="CH943" s="17">
        <v>7.3548790952606302E-2</v>
      </c>
      <c r="CI943" s="17">
        <v>4.0823309158506599E-2</v>
      </c>
      <c r="CJ943" s="17">
        <v>2.3932111229102999E-2</v>
      </c>
      <c r="CK943" s="17">
        <v>4.1179752413641697E-2</v>
      </c>
      <c r="CL943" s="17">
        <v>5.2991436531332002E-2</v>
      </c>
    </row>
    <row r="944" spans="2:90" x14ac:dyDescent="0.3">
      <c r="B944" t="s">
        <v>131</v>
      </c>
      <c r="C944" s="17">
        <v>1.5515700255621901E-2</v>
      </c>
      <c r="D944" s="17">
        <v>1.79875708497798E-2</v>
      </c>
      <c r="E944" s="17">
        <v>1.32483246327047E-2</v>
      </c>
      <c r="F944" s="17"/>
      <c r="G944" s="17">
        <v>9.9290427164565893E-3</v>
      </c>
      <c r="H944" s="17">
        <v>0</v>
      </c>
      <c r="I944" s="17">
        <v>3.16251124422888E-3</v>
      </c>
      <c r="J944" s="17">
        <v>5.8748873164913198E-3</v>
      </c>
      <c r="K944" s="17">
        <v>2.7567113981779402E-2</v>
      </c>
      <c r="L944" s="17">
        <v>4.3457462826333802E-2</v>
      </c>
      <c r="M944" s="17"/>
      <c r="N944" s="17">
        <v>6.7348127085816003E-3</v>
      </c>
      <c r="O944" s="17">
        <v>2.0428238080455099E-2</v>
      </c>
      <c r="P944" s="17">
        <v>2.06471820050434E-2</v>
      </c>
      <c r="Q944" s="17">
        <v>1.52779380614851E-2</v>
      </c>
      <c r="R944" s="17"/>
      <c r="S944" s="17">
        <v>7.7341747784627499E-3</v>
      </c>
      <c r="T944" s="17">
        <v>2.2266073866152501E-2</v>
      </c>
      <c r="U944" s="17">
        <v>1.9068558268767799E-2</v>
      </c>
      <c r="V944" s="17">
        <v>5.0969247748864901E-3</v>
      </c>
      <c r="W944" s="17">
        <v>1.4197370862920999E-2</v>
      </c>
      <c r="X944" s="17">
        <v>1.1144889145472601E-2</v>
      </c>
      <c r="Y944" s="17">
        <v>1.80210958272626E-2</v>
      </c>
      <c r="Z944" s="17">
        <v>6.5759864130669907E-2</v>
      </c>
      <c r="AA944" s="17">
        <v>9.9169335107347403E-3</v>
      </c>
      <c r="AB944" s="17">
        <v>1.2092575956189301E-2</v>
      </c>
      <c r="AC944" s="17">
        <v>2.6863957983466399E-2</v>
      </c>
      <c r="AD944" s="17">
        <v>0</v>
      </c>
      <c r="AE944" s="17"/>
      <c r="AF944" s="17">
        <v>2.14448202896073E-2</v>
      </c>
      <c r="AG944" s="17">
        <v>1.5004270592619801E-2</v>
      </c>
      <c r="AH944" s="17">
        <v>4.2098890438422402E-3</v>
      </c>
      <c r="AI944" s="17"/>
      <c r="AJ944" s="17">
        <v>1.9854111436025602E-2</v>
      </c>
      <c r="AK944" s="17">
        <v>9.5303656955107001E-3</v>
      </c>
      <c r="AL944" s="17">
        <v>3.5780398285938403E-2</v>
      </c>
      <c r="AM944" s="17">
        <v>2.38491764892651E-2</v>
      </c>
      <c r="AN944" s="17">
        <v>2.9172542497503399E-2</v>
      </c>
      <c r="AO944" s="17"/>
      <c r="AP944" s="17">
        <v>9.8262418812816409E-3</v>
      </c>
      <c r="AQ944" s="17">
        <v>1.4643251710772199E-2</v>
      </c>
      <c r="AR944" s="17">
        <v>1.96523398652634E-2</v>
      </c>
      <c r="AS944" s="17">
        <v>1.9072134394787801E-2</v>
      </c>
      <c r="AT944" s="17">
        <v>1.4105705729481201E-2</v>
      </c>
      <c r="AU944" s="17">
        <v>2.89876794391506E-2</v>
      </c>
      <c r="AV944" s="17"/>
      <c r="AW944" s="17">
        <v>0</v>
      </c>
      <c r="AX944" s="17">
        <v>1.1165623336890499E-2</v>
      </c>
      <c r="AY944" s="17">
        <v>6.2990331596147597E-3</v>
      </c>
      <c r="AZ944" s="17">
        <v>7.5196060855782301E-3</v>
      </c>
      <c r="BA944" s="17">
        <v>2.95486607007386E-2</v>
      </c>
      <c r="BB944" s="17">
        <v>2.1077175907038701E-2</v>
      </c>
      <c r="BC944" s="17">
        <v>1.1429739368105599E-2</v>
      </c>
      <c r="BD944" s="17">
        <v>6.9462515250705396E-3</v>
      </c>
      <c r="BE944" s="17">
        <v>0</v>
      </c>
      <c r="BF944" s="17">
        <v>0</v>
      </c>
      <c r="BG944" s="17">
        <v>1.9573888621775198E-2</v>
      </c>
      <c r="BH944" s="17">
        <v>5.5488630425305802E-2</v>
      </c>
      <c r="BI944" s="17">
        <v>1.3287123938303299E-2</v>
      </c>
      <c r="BJ944" s="17">
        <v>0</v>
      </c>
      <c r="BK944" s="17">
        <v>2.4320072585111301E-2</v>
      </c>
      <c r="BL944" s="17">
        <v>2.5104201531594799E-2</v>
      </c>
      <c r="BM944" s="17"/>
      <c r="BN944" s="17">
        <v>1.8515315650043301E-2</v>
      </c>
      <c r="BO944" s="17">
        <v>1.16449242330613E-2</v>
      </c>
      <c r="BP944" s="17"/>
      <c r="BQ944" s="17">
        <v>1.1047666512726701E-2</v>
      </c>
      <c r="BR944" s="17">
        <v>0</v>
      </c>
      <c r="BS944" s="17"/>
      <c r="BT944" s="17">
        <v>1.0893379060568E-2</v>
      </c>
      <c r="BU944" s="17"/>
      <c r="BV944" s="17">
        <v>1.5710635662298401E-2</v>
      </c>
      <c r="BW944" s="17">
        <v>1.2662196181428701E-2</v>
      </c>
      <c r="BX944" s="17">
        <v>1.6803885326390398E-2</v>
      </c>
      <c r="BY944" s="17"/>
      <c r="BZ944" s="17">
        <v>0</v>
      </c>
      <c r="CA944" s="17">
        <v>0</v>
      </c>
      <c r="CB944" s="17">
        <v>7.1446920271021203E-3</v>
      </c>
      <c r="CC944" s="17">
        <v>1.54500004431936E-2</v>
      </c>
      <c r="CD944" s="17">
        <v>1.44271286838427E-2</v>
      </c>
      <c r="CE944" s="17">
        <v>3.2106482517607497E-2</v>
      </c>
      <c r="CF944" s="17">
        <v>4.2046791335362897E-2</v>
      </c>
      <c r="CG944" s="17"/>
      <c r="CH944" s="17">
        <v>5.2926703296980897E-2</v>
      </c>
      <c r="CI944" s="17">
        <v>2.1961436304621301E-2</v>
      </c>
      <c r="CJ944" s="17">
        <v>8.2259230763695405E-3</v>
      </c>
      <c r="CK944" s="17">
        <v>0</v>
      </c>
      <c r="CL944" s="17">
        <v>0</v>
      </c>
    </row>
    <row r="945" spans="2:90" x14ac:dyDescent="0.3">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row>
    <row r="946" spans="2:90" x14ac:dyDescent="0.3">
      <c r="B946" s="6" t="s">
        <v>367</v>
      </c>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row>
    <row r="947" spans="2:90" x14ac:dyDescent="0.3">
      <c r="B947" s="24" t="s">
        <v>368</v>
      </c>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row>
    <row r="948" spans="2:90" x14ac:dyDescent="0.3">
      <c r="B948" t="s">
        <v>337</v>
      </c>
      <c r="C948" s="17">
        <v>6.1095092435970499E-2</v>
      </c>
      <c r="D948" s="17">
        <v>7.1874952787021495E-2</v>
      </c>
      <c r="E948" s="17">
        <v>5.1157241067859002E-2</v>
      </c>
      <c r="F948" s="17"/>
      <c r="G948" s="17">
        <v>4.0290071001776603E-2</v>
      </c>
      <c r="H948" s="17">
        <v>8.3961424257199296E-2</v>
      </c>
      <c r="I948" s="17">
        <v>6.2696214966345296E-2</v>
      </c>
      <c r="J948" s="17">
        <v>4.8511898813414098E-2</v>
      </c>
      <c r="K948" s="17">
        <v>6.7778245010904001E-2</v>
      </c>
      <c r="L948" s="17">
        <v>6.0706587097180499E-2</v>
      </c>
      <c r="M948" s="17"/>
      <c r="N948" s="17">
        <v>7.0323210632114094E-2</v>
      </c>
      <c r="O948" s="17">
        <v>6.4579427353623001E-2</v>
      </c>
      <c r="P948" s="17">
        <v>4.5840319900729801E-2</v>
      </c>
      <c r="Q948" s="17">
        <v>5.9912587560045701E-2</v>
      </c>
      <c r="R948" s="17"/>
      <c r="S948" s="17">
        <v>7.3232071201714793E-2</v>
      </c>
      <c r="T948" s="17">
        <v>9.1618840465560805E-2</v>
      </c>
      <c r="U948" s="17">
        <v>4.6575923294635301E-2</v>
      </c>
      <c r="V948" s="17">
        <v>2.16978572251511E-2</v>
      </c>
      <c r="W948" s="17">
        <v>3.2892348927748297E-2</v>
      </c>
      <c r="X948" s="17">
        <v>6.8456204897227604E-2</v>
      </c>
      <c r="Y948" s="17">
        <v>3.07348567519889E-2</v>
      </c>
      <c r="Z948" s="17">
        <v>4.5057912260319001E-2</v>
      </c>
      <c r="AA948" s="17">
        <v>6.2271846652865601E-2</v>
      </c>
      <c r="AB948" s="17">
        <v>7.4067789759112101E-2</v>
      </c>
      <c r="AC948" s="17">
        <v>0.105769474151447</v>
      </c>
      <c r="AD948" s="17">
        <v>5.55019136810459E-2</v>
      </c>
      <c r="AE948" s="17"/>
      <c r="AF948" s="17">
        <v>6.0739744926223797E-2</v>
      </c>
      <c r="AG948" s="17">
        <v>6.4221383129492604E-2</v>
      </c>
      <c r="AH948" s="17">
        <v>6.2743960646018004E-2</v>
      </c>
      <c r="AI948" s="17"/>
      <c r="AJ948" s="17">
        <v>7.5407674838570193E-2</v>
      </c>
      <c r="AK948" s="17">
        <v>6.5446178012314296E-2</v>
      </c>
      <c r="AL948" s="17">
        <v>5.9651379729869197E-2</v>
      </c>
      <c r="AM948" s="17">
        <v>3.6626125189016999E-2</v>
      </c>
      <c r="AN948" s="17">
        <v>6.5881881418235894E-2</v>
      </c>
      <c r="AO948" s="17"/>
      <c r="AP948" s="17">
        <v>7.9233338021814106E-2</v>
      </c>
      <c r="AQ948" s="17">
        <v>9.1177075749733605E-2</v>
      </c>
      <c r="AR948" s="17">
        <v>4.5422361343221702E-2</v>
      </c>
      <c r="AS948" s="17">
        <v>4.8288605865490802E-2</v>
      </c>
      <c r="AT948" s="17">
        <v>6.9993923417277296E-2</v>
      </c>
      <c r="AU948" s="17">
        <v>2.59333296587165E-2</v>
      </c>
      <c r="AV948" s="17"/>
      <c r="AW948" s="17">
        <v>4.6799666725154898E-2</v>
      </c>
      <c r="AX948" s="17">
        <v>3.4267235918646298E-2</v>
      </c>
      <c r="AY948" s="17">
        <v>6.7848806423567803E-2</v>
      </c>
      <c r="AZ948" s="17">
        <v>5.70061687958721E-2</v>
      </c>
      <c r="BA948" s="17">
        <v>4.95835037474191E-2</v>
      </c>
      <c r="BB948" s="17">
        <v>4.6198045051640303E-2</v>
      </c>
      <c r="BC948" s="17">
        <v>8.9606699208052407E-2</v>
      </c>
      <c r="BD948" s="17">
        <v>9.0377958292315597E-2</v>
      </c>
      <c r="BE948" s="17">
        <v>6.6418971049054198E-2</v>
      </c>
      <c r="BF948" s="17">
        <v>4.1751358180730697E-2</v>
      </c>
      <c r="BG948" s="17">
        <v>6.1006095277967597E-2</v>
      </c>
      <c r="BH948" s="17">
        <v>4.0826629995978303E-2</v>
      </c>
      <c r="BI948" s="17">
        <v>6.5827051674900203E-2</v>
      </c>
      <c r="BJ948" s="17">
        <v>7.4317276424387804E-2</v>
      </c>
      <c r="BK948" s="17">
        <v>6.4318543733776004E-2</v>
      </c>
      <c r="BL948" s="17">
        <v>9.8613725641748307E-2</v>
      </c>
      <c r="BM948" s="17"/>
      <c r="BN948" s="17">
        <v>6.18433793800406E-2</v>
      </c>
      <c r="BO948" s="17">
        <v>5.9620276888215001E-2</v>
      </c>
      <c r="BP948" s="17"/>
      <c r="BQ948" s="17">
        <v>7.8923953748698303E-2</v>
      </c>
      <c r="BR948" s="17">
        <v>5.62024212569752E-2</v>
      </c>
      <c r="BS948" s="17"/>
      <c r="BT948" s="17">
        <v>4.0843115550134701E-2</v>
      </c>
      <c r="BU948" s="17"/>
      <c r="BV948" s="17">
        <v>6.2955369420785195E-2</v>
      </c>
      <c r="BW948" s="17">
        <v>5.39972269536E-2</v>
      </c>
      <c r="BX948" s="17">
        <v>6.2985593241323495E-2</v>
      </c>
      <c r="BY948" s="17"/>
      <c r="BZ948" s="17">
        <v>3.1870744263656603E-2</v>
      </c>
      <c r="CA948" s="17">
        <v>7.1568828005272395E-2</v>
      </c>
      <c r="CB948" s="17">
        <v>4.8219203561129097E-2</v>
      </c>
      <c r="CC948" s="17">
        <v>6.15950786114145E-2</v>
      </c>
      <c r="CD948" s="17">
        <v>8.1656836398269303E-2</v>
      </c>
      <c r="CE948" s="17">
        <v>5.2146398355210101E-2</v>
      </c>
      <c r="CF948" s="17">
        <v>8.7964091150547E-2</v>
      </c>
      <c r="CG948" s="17"/>
      <c r="CH948" s="17">
        <v>6.72660964623219E-2</v>
      </c>
      <c r="CI948" s="17">
        <v>7.1565816227034507E-2</v>
      </c>
      <c r="CJ948" s="17">
        <v>6.0490030517791997E-2</v>
      </c>
      <c r="CK948" s="17">
        <v>4.7011146843036797E-2</v>
      </c>
      <c r="CL948" s="17">
        <v>1.2548437651118899E-2</v>
      </c>
    </row>
    <row r="949" spans="2:90" x14ac:dyDescent="0.3">
      <c r="B949" t="s">
        <v>336</v>
      </c>
      <c r="C949" s="17">
        <v>2.4624391500202202E-2</v>
      </c>
      <c r="D949" s="17">
        <v>2.5862472840383299E-2</v>
      </c>
      <c r="E949" s="17">
        <v>2.3625652972008401E-2</v>
      </c>
      <c r="F949" s="17"/>
      <c r="G949" s="17">
        <v>5.6931787911226099E-2</v>
      </c>
      <c r="H949" s="17">
        <v>3.3863076745135702E-2</v>
      </c>
      <c r="I949" s="17">
        <v>3.50891351472368E-2</v>
      </c>
      <c r="J949" s="17">
        <v>8.7317263326452104E-3</v>
      </c>
      <c r="K949" s="17">
        <v>1.1060093441540599E-2</v>
      </c>
      <c r="L949" s="17">
        <v>7.9061591100712501E-3</v>
      </c>
      <c r="M949" s="17"/>
      <c r="N949" s="17">
        <v>2.2975166874678501E-2</v>
      </c>
      <c r="O949" s="17">
        <v>2.3034505668533E-2</v>
      </c>
      <c r="P949" s="17">
        <v>2.64512508940156E-2</v>
      </c>
      <c r="Q949" s="17">
        <v>2.6647986790146402E-2</v>
      </c>
      <c r="R949" s="17"/>
      <c r="S949" s="17">
        <v>3.3722477738591501E-2</v>
      </c>
      <c r="T949" s="17">
        <v>1.55962448824784E-2</v>
      </c>
      <c r="U949" s="17">
        <v>1.25668196102268E-2</v>
      </c>
      <c r="V949" s="17">
        <v>2.67817919695034E-2</v>
      </c>
      <c r="W949" s="17">
        <v>2.0367643488326499E-2</v>
      </c>
      <c r="X949" s="17">
        <v>2.7881630221543899E-2</v>
      </c>
      <c r="Y949" s="17">
        <v>4.26218430723663E-2</v>
      </c>
      <c r="Z949" s="17">
        <v>2.2944611931100999E-2</v>
      </c>
      <c r="AA949" s="17">
        <v>2.5981929015693898E-2</v>
      </c>
      <c r="AB949" s="17">
        <v>2.6856457311291E-2</v>
      </c>
      <c r="AC949" s="17">
        <v>1.8159249431256901E-2</v>
      </c>
      <c r="AD949" s="17">
        <v>0</v>
      </c>
      <c r="AE949" s="17"/>
      <c r="AF949" s="17">
        <v>2.0117153059873799E-2</v>
      </c>
      <c r="AG949" s="17">
        <v>2.3082778087610899E-2</v>
      </c>
      <c r="AH949" s="17">
        <v>2.59436463373089E-2</v>
      </c>
      <c r="AI949" s="17"/>
      <c r="AJ949" s="17">
        <v>3.2587025656018002E-2</v>
      </c>
      <c r="AK949" s="17">
        <v>2.2518428523094301E-2</v>
      </c>
      <c r="AL949" s="17">
        <v>0</v>
      </c>
      <c r="AM949" s="17">
        <v>2.90368973815626E-2</v>
      </c>
      <c r="AN949" s="17">
        <v>9.8452746748551104E-3</v>
      </c>
      <c r="AO949" s="17"/>
      <c r="AP949" s="17">
        <v>2.6081378507282298E-2</v>
      </c>
      <c r="AQ949" s="17">
        <v>2.6506361918996999E-2</v>
      </c>
      <c r="AR949" s="17">
        <v>5.7597355235956696E-3</v>
      </c>
      <c r="AS949" s="17">
        <v>2.40199799379863E-2</v>
      </c>
      <c r="AT949" s="17">
        <v>2.29362176197953E-2</v>
      </c>
      <c r="AU949" s="17">
        <v>2.7903801949864301E-2</v>
      </c>
      <c r="AV949" s="17"/>
      <c r="AW949" s="17">
        <v>0</v>
      </c>
      <c r="AX949" s="17">
        <v>5.7024768387033201E-2</v>
      </c>
      <c r="AY949" s="17">
        <v>1.9731655976943398E-2</v>
      </c>
      <c r="AZ949" s="17">
        <v>2.5581132838424499E-2</v>
      </c>
      <c r="BA949" s="17">
        <v>3.3353927933384299E-2</v>
      </c>
      <c r="BB949" s="17">
        <v>2.3695823006771002E-2</v>
      </c>
      <c r="BC949" s="17">
        <v>1.7072848381031298E-2</v>
      </c>
      <c r="BD949" s="17">
        <v>2.5713721779196799E-2</v>
      </c>
      <c r="BE949" s="17">
        <v>1.4429450731357501E-2</v>
      </c>
      <c r="BF949" s="17">
        <v>0</v>
      </c>
      <c r="BG949" s="17">
        <v>2.85568992157447E-2</v>
      </c>
      <c r="BH949" s="17">
        <v>4.8093171283357203E-2</v>
      </c>
      <c r="BI949" s="17">
        <v>3.9194515971163899E-2</v>
      </c>
      <c r="BJ949" s="17">
        <v>0</v>
      </c>
      <c r="BK949" s="17">
        <v>2.14596912552944E-2</v>
      </c>
      <c r="BL949" s="17">
        <v>2.98717109202284E-2</v>
      </c>
      <c r="BM949" s="17"/>
      <c r="BN949" s="17">
        <v>1.8407729008564001E-2</v>
      </c>
      <c r="BO949" s="17">
        <v>3.3534734008592103E-2</v>
      </c>
      <c r="BP949" s="17"/>
      <c r="BQ949" s="17">
        <v>2.4769876253255701E-2</v>
      </c>
      <c r="BR949" s="17">
        <v>1.5295176223909201E-2</v>
      </c>
      <c r="BS949" s="17"/>
      <c r="BT949" s="17">
        <v>2.8185073834320298E-2</v>
      </c>
      <c r="BU949" s="17"/>
      <c r="BV949" s="17">
        <v>2.1377069967424799E-2</v>
      </c>
      <c r="BW949" s="17">
        <v>2.72349767259971E-2</v>
      </c>
      <c r="BX949" s="17">
        <v>2.4377752912787602E-2</v>
      </c>
      <c r="BY949" s="17"/>
      <c r="BZ949" s="17">
        <v>2.6811905075591599E-2</v>
      </c>
      <c r="CA949" s="17">
        <v>1.4229964076886601E-2</v>
      </c>
      <c r="CB949" s="17">
        <v>2.6000386328584101E-2</v>
      </c>
      <c r="CC949" s="17">
        <v>3.4076007413474101E-2</v>
      </c>
      <c r="CD949" s="17">
        <v>1.5147770189546999E-2</v>
      </c>
      <c r="CE949" s="17">
        <v>2.56129539503872E-2</v>
      </c>
      <c r="CF949" s="17">
        <v>3.6248452562355898E-2</v>
      </c>
      <c r="CG949" s="17"/>
      <c r="CH949" s="17">
        <v>4.9500742824898102E-2</v>
      </c>
      <c r="CI949" s="17">
        <v>2.3096239570555298E-2</v>
      </c>
      <c r="CJ949" s="17">
        <v>2.5335170635776599E-2</v>
      </c>
      <c r="CK949" s="17">
        <v>1.5154724465395199E-2</v>
      </c>
      <c r="CL949" s="17">
        <v>1.2541158735377299E-2</v>
      </c>
    </row>
    <row r="950" spans="2:90" x14ac:dyDescent="0.3">
      <c r="B950" t="s">
        <v>341</v>
      </c>
      <c r="C950" s="17">
        <v>4.3713018459712101E-2</v>
      </c>
      <c r="D950" s="17">
        <v>4.1967624610557898E-2</v>
      </c>
      <c r="E950" s="17">
        <v>4.5756330056272602E-2</v>
      </c>
      <c r="F950" s="17"/>
      <c r="G950" s="17">
        <v>3.7335044905934797E-2</v>
      </c>
      <c r="H950" s="17">
        <v>7.5380966429081098E-2</v>
      </c>
      <c r="I950" s="17">
        <v>4.8292023404023998E-2</v>
      </c>
      <c r="J950" s="17">
        <v>3.42648444211721E-2</v>
      </c>
      <c r="K950" s="17">
        <v>3.0808205853638099E-2</v>
      </c>
      <c r="L950" s="17">
        <v>3.39064857500034E-2</v>
      </c>
      <c r="M950" s="17"/>
      <c r="N950" s="17">
        <v>4.8528513358979598E-2</v>
      </c>
      <c r="O950" s="17">
        <v>4.9251097233760803E-2</v>
      </c>
      <c r="P950" s="17">
        <v>3.42013036949987E-2</v>
      </c>
      <c r="Q950" s="17">
        <v>4.1768343056917102E-2</v>
      </c>
      <c r="R950" s="17"/>
      <c r="S950" s="17">
        <v>5.87953474560787E-2</v>
      </c>
      <c r="T950" s="17">
        <v>5.8400520622937602E-2</v>
      </c>
      <c r="U950" s="17">
        <v>2.4292183694751099E-2</v>
      </c>
      <c r="V950" s="17">
        <v>2.36458069556044E-2</v>
      </c>
      <c r="W950" s="17">
        <v>2.0063448369896899E-2</v>
      </c>
      <c r="X950" s="17">
        <v>4.4288183756765902E-2</v>
      </c>
      <c r="Y950" s="17">
        <v>1.7824134137499201E-2</v>
      </c>
      <c r="Z950" s="17">
        <v>8.8405308665327698E-2</v>
      </c>
      <c r="AA950" s="17">
        <v>3.5023691148328498E-2</v>
      </c>
      <c r="AB950" s="17">
        <v>2.6861598122677799E-2</v>
      </c>
      <c r="AC950" s="17">
        <v>5.5934760654903201E-2</v>
      </c>
      <c r="AD950" s="17">
        <v>0.141420684248941</v>
      </c>
      <c r="AE950" s="17"/>
      <c r="AF950" s="17">
        <v>3.3382655806704797E-2</v>
      </c>
      <c r="AG950" s="17">
        <v>4.7168774990429797E-2</v>
      </c>
      <c r="AH950" s="17">
        <v>6.2193434316025198E-2</v>
      </c>
      <c r="AI950" s="17"/>
      <c r="AJ950" s="17">
        <v>4.8271165311099401E-2</v>
      </c>
      <c r="AK950" s="17">
        <v>4.7803788631737898E-2</v>
      </c>
      <c r="AL950" s="17">
        <v>4.4492259933111997E-2</v>
      </c>
      <c r="AM950" s="17">
        <v>2.0496651022985399E-2</v>
      </c>
      <c r="AN950" s="17">
        <v>3.6030505648881099E-2</v>
      </c>
      <c r="AO950" s="17"/>
      <c r="AP950" s="17">
        <v>5.2229601417663099E-2</v>
      </c>
      <c r="AQ950" s="17">
        <v>4.7982774693974301E-2</v>
      </c>
      <c r="AR950" s="17">
        <v>4.0050022600000602E-2</v>
      </c>
      <c r="AS950" s="17">
        <v>3.0284385391321798E-2</v>
      </c>
      <c r="AT950" s="17">
        <v>3.5143478360947597E-2</v>
      </c>
      <c r="AU950" s="17">
        <v>4.55922694203637E-2</v>
      </c>
      <c r="AV950" s="17"/>
      <c r="AW950" s="17">
        <v>0.105369064795599</v>
      </c>
      <c r="AX950" s="17">
        <v>2.5683089270782802E-2</v>
      </c>
      <c r="AY950" s="17">
        <v>2.82363647825109E-2</v>
      </c>
      <c r="AZ950" s="17">
        <v>4.2197051925280601E-2</v>
      </c>
      <c r="BA950" s="17">
        <v>6.6082201891604797E-2</v>
      </c>
      <c r="BB950" s="17">
        <v>3.25380050418023E-2</v>
      </c>
      <c r="BC950" s="17">
        <v>4.0805234622013901E-2</v>
      </c>
      <c r="BD950" s="17">
        <v>3.90301039537981E-2</v>
      </c>
      <c r="BE950" s="17">
        <v>5.1294512642972599E-2</v>
      </c>
      <c r="BF950" s="17">
        <v>2.2372990540224801E-2</v>
      </c>
      <c r="BG950" s="17">
        <v>4.1413482312566897E-2</v>
      </c>
      <c r="BH950" s="17">
        <v>6.9834304369624803E-2</v>
      </c>
      <c r="BI950" s="17">
        <v>6.14780761100907E-2</v>
      </c>
      <c r="BJ950" s="17">
        <v>3.0618592997794802E-2</v>
      </c>
      <c r="BK950" s="17">
        <v>0</v>
      </c>
      <c r="BL950" s="17">
        <v>6.0676583050803298E-2</v>
      </c>
      <c r="BM950" s="17"/>
      <c r="BN950" s="17">
        <v>4.6963530634180302E-2</v>
      </c>
      <c r="BO950" s="17">
        <v>3.7490281039951903E-2</v>
      </c>
      <c r="BP950" s="17"/>
      <c r="BQ950" s="17">
        <v>4.7307921348375498E-2</v>
      </c>
      <c r="BR950" s="17">
        <v>3.8815070234533303E-2</v>
      </c>
      <c r="BS950" s="17"/>
      <c r="BT950" s="17">
        <v>6.5613212232487297E-2</v>
      </c>
      <c r="BU950" s="17"/>
      <c r="BV950" s="17">
        <v>2.9346061161795299E-2</v>
      </c>
      <c r="BW950" s="17">
        <v>5.1724802983172002E-2</v>
      </c>
      <c r="BX950" s="17">
        <v>4.6712856420026802E-2</v>
      </c>
      <c r="BY950" s="17"/>
      <c r="BZ950" s="17">
        <v>4.8008404189188898E-2</v>
      </c>
      <c r="CA950" s="17">
        <v>2.6584280582959498E-2</v>
      </c>
      <c r="CB950" s="17">
        <v>5.03037209834271E-2</v>
      </c>
      <c r="CC950" s="17">
        <v>6.3951897770385402E-2</v>
      </c>
      <c r="CD950" s="17">
        <v>5.6022105866021903E-2</v>
      </c>
      <c r="CE950" s="17">
        <v>3.2546060236366497E-2</v>
      </c>
      <c r="CF950" s="17">
        <v>3.6324995930600103E-2</v>
      </c>
      <c r="CG950" s="17"/>
      <c r="CH950" s="17">
        <v>7.7058793969457806E-2</v>
      </c>
      <c r="CI950" s="17">
        <v>3.6402045025018301E-2</v>
      </c>
      <c r="CJ950" s="17">
        <v>3.6839876215014403E-2</v>
      </c>
      <c r="CK950" s="17">
        <v>4.9889866390292199E-2</v>
      </c>
      <c r="CL950" s="17">
        <v>7.3501219513934804E-2</v>
      </c>
    </row>
    <row r="951" spans="2:90" x14ac:dyDescent="0.3">
      <c r="B951" t="s">
        <v>338</v>
      </c>
      <c r="C951" s="17">
        <v>3.08742849452413E-2</v>
      </c>
      <c r="D951" s="17">
        <v>3.1296125367156299E-2</v>
      </c>
      <c r="E951" s="17">
        <v>3.0716136270385601E-2</v>
      </c>
      <c r="F951" s="17"/>
      <c r="G951" s="17">
        <v>5.6714354761183403E-2</v>
      </c>
      <c r="H951" s="17">
        <v>3.57998102352119E-2</v>
      </c>
      <c r="I951" s="17">
        <v>2.6111947072072199E-2</v>
      </c>
      <c r="J951" s="17">
        <v>4.0947651268033902E-2</v>
      </c>
      <c r="K951" s="17">
        <v>2.6734023855767002E-2</v>
      </c>
      <c r="L951" s="17">
        <v>6.8267495762717898E-3</v>
      </c>
      <c r="M951" s="17"/>
      <c r="N951" s="17">
        <v>3.5448610938103399E-2</v>
      </c>
      <c r="O951" s="17">
        <v>1.1842437708589299E-2</v>
      </c>
      <c r="P951" s="17">
        <v>2.40133289814644E-2</v>
      </c>
      <c r="Q951" s="17">
        <v>5.2112236259467599E-2</v>
      </c>
      <c r="R951" s="17"/>
      <c r="S951" s="17">
        <v>3.9866811010424399E-2</v>
      </c>
      <c r="T951" s="17">
        <v>3.6280151373193598E-2</v>
      </c>
      <c r="U951" s="17">
        <v>3.0521886852312798E-2</v>
      </c>
      <c r="V951" s="17">
        <v>4.5976114168138897E-2</v>
      </c>
      <c r="W951" s="17">
        <v>1.26927958568451E-2</v>
      </c>
      <c r="X951" s="17">
        <v>2.0421796373848E-2</v>
      </c>
      <c r="Y951" s="17">
        <v>3.6069445082653001E-2</v>
      </c>
      <c r="Z951" s="17">
        <v>3.2409766526669603E-2</v>
      </c>
      <c r="AA951" s="17">
        <v>1.9153954356810599E-2</v>
      </c>
      <c r="AB951" s="17">
        <v>3.0037373815821399E-2</v>
      </c>
      <c r="AC951" s="17">
        <v>4.5785943431017197E-2</v>
      </c>
      <c r="AD951" s="17">
        <v>0</v>
      </c>
      <c r="AE951" s="17"/>
      <c r="AF951" s="17">
        <v>2.39534832022033E-2</v>
      </c>
      <c r="AG951" s="17">
        <v>2.7754943632632E-2</v>
      </c>
      <c r="AH951" s="17">
        <v>6.0943183032544201E-2</v>
      </c>
      <c r="AI951" s="17"/>
      <c r="AJ951" s="17">
        <v>2.16579656499137E-2</v>
      </c>
      <c r="AK951" s="17">
        <v>4.1821002357139599E-2</v>
      </c>
      <c r="AL951" s="17">
        <v>2.2296222722161901E-2</v>
      </c>
      <c r="AM951" s="17">
        <v>8.0339436664666405E-3</v>
      </c>
      <c r="AN951" s="17">
        <v>1.8737117464216298E-2</v>
      </c>
      <c r="AO951" s="17"/>
      <c r="AP951" s="17">
        <v>3.4960358606455202E-2</v>
      </c>
      <c r="AQ951" s="17">
        <v>3.8086418770867603E-2</v>
      </c>
      <c r="AR951" s="17">
        <v>2.6532814882177399E-2</v>
      </c>
      <c r="AS951" s="17">
        <v>1.7050584134130499E-2</v>
      </c>
      <c r="AT951" s="17">
        <v>4.8829654306118297E-2</v>
      </c>
      <c r="AU951" s="17">
        <v>2.0580458226280799E-2</v>
      </c>
      <c r="AV951" s="17"/>
      <c r="AW951" s="17">
        <v>9.9278423215838102E-2</v>
      </c>
      <c r="AX951" s="17">
        <v>8.1450219940989596E-2</v>
      </c>
      <c r="AY951" s="17">
        <v>3.3979994883806701E-2</v>
      </c>
      <c r="AZ951" s="17">
        <v>2.1894893001355501E-2</v>
      </c>
      <c r="BA951" s="17">
        <v>3.9504383608326199E-2</v>
      </c>
      <c r="BB951" s="17">
        <v>2.5615166822773702E-2</v>
      </c>
      <c r="BC951" s="17">
        <v>1.4942906141435499E-2</v>
      </c>
      <c r="BD951" s="17">
        <v>3.9002381511404699E-2</v>
      </c>
      <c r="BE951" s="17">
        <v>2.5027495496593499E-2</v>
      </c>
      <c r="BF951" s="17">
        <v>3.0874917477423901E-2</v>
      </c>
      <c r="BG951" s="17">
        <v>1.26631300822814E-2</v>
      </c>
      <c r="BH951" s="17">
        <v>1.09483775517214E-2</v>
      </c>
      <c r="BI951" s="17">
        <v>3.7324015550687602E-2</v>
      </c>
      <c r="BJ951" s="17">
        <v>1.68033183584969E-2</v>
      </c>
      <c r="BK951" s="17">
        <v>2.5884672649883901E-2</v>
      </c>
      <c r="BL951" s="17">
        <v>5.0438802941089197E-2</v>
      </c>
      <c r="BM951" s="17"/>
      <c r="BN951" s="17">
        <v>2.6758069245752199E-2</v>
      </c>
      <c r="BO951" s="17">
        <v>3.69904348695312E-2</v>
      </c>
      <c r="BP951" s="17"/>
      <c r="BQ951" s="17">
        <v>3.9306444068567897E-2</v>
      </c>
      <c r="BR951" s="17">
        <v>5.05755059511767E-2</v>
      </c>
      <c r="BS951" s="17"/>
      <c r="BT951" s="17">
        <v>5.1843303292776401E-2</v>
      </c>
      <c r="BU951" s="17"/>
      <c r="BV951" s="17">
        <v>5.1378598627520498E-2</v>
      </c>
      <c r="BW951" s="17">
        <v>2.3172062793129201E-2</v>
      </c>
      <c r="BX951" s="17">
        <v>2.0924808454669399E-2</v>
      </c>
      <c r="BY951" s="17"/>
      <c r="BZ951" s="17">
        <v>4.0015966130684498E-2</v>
      </c>
      <c r="CA951" s="17">
        <v>4.3786784417935799E-2</v>
      </c>
      <c r="CB951" s="17">
        <v>1.9707947122485001E-2</v>
      </c>
      <c r="CC951" s="17">
        <v>3.5470957489581997E-2</v>
      </c>
      <c r="CD951" s="17">
        <v>3.2189206803232201E-2</v>
      </c>
      <c r="CE951" s="17">
        <v>2.8433392978631001E-2</v>
      </c>
      <c r="CF951" s="17">
        <v>1.9285417603025701E-2</v>
      </c>
      <c r="CG951" s="17"/>
      <c r="CH951" s="17">
        <v>4.4955960373134603E-2</v>
      </c>
      <c r="CI951" s="17">
        <v>2.2524530621237299E-2</v>
      </c>
      <c r="CJ951" s="17">
        <v>2.4584292266451199E-2</v>
      </c>
      <c r="CK951" s="17">
        <v>4.9751415874517202E-2</v>
      </c>
      <c r="CL951" s="17">
        <v>5.8405547300104901E-2</v>
      </c>
    </row>
    <row r="952" spans="2:90" x14ac:dyDescent="0.3">
      <c r="B952" t="s">
        <v>348</v>
      </c>
      <c r="C952" s="17">
        <v>5.09541814042112E-2</v>
      </c>
      <c r="D952" s="17">
        <v>5.0438725884194402E-2</v>
      </c>
      <c r="E952" s="17">
        <v>5.1865815456761402E-2</v>
      </c>
      <c r="F952" s="17"/>
      <c r="G952" s="17">
        <v>6.1359597116348898E-2</v>
      </c>
      <c r="H952" s="17">
        <v>5.5171399746332297E-2</v>
      </c>
      <c r="I952" s="17">
        <v>5.1380010976257599E-2</v>
      </c>
      <c r="J952" s="17">
        <v>4.3962729213875999E-2</v>
      </c>
      <c r="K952" s="17">
        <v>5.10274729131764E-2</v>
      </c>
      <c r="L952" s="17">
        <v>4.5533080762191799E-2</v>
      </c>
      <c r="M952" s="17"/>
      <c r="N952" s="17">
        <v>6.7345753757620405E-2</v>
      </c>
      <c r="O952" s="17">
        <v>3.4799543021487502E-2</v>
      </c>
      <c r="P952" s="17">
        <v>4.7433090474682797E-2</v>
      </c>
      <c r="Q952" s="17">
        <v>5.39284198907235E-2</v>
      </c>
      <c r="R952" s="17"/>
      <c r="S952" s="17">
        <v>4.93912537086083E-2</v>
      </c>
      <c r="T952" s="17">
        <v>4.1678473294452401E-2</v>
      </c>
      <c r="U952" s="17">
        <v>5.5732712476913297E-2</v>
      </c>
      <c r="V952" s="17">
        <v>2.2042582527978399E-2</v>
      </c>
      <c r="W952" s="17">
        <v>5.3406225904073498E-2</v>
      </c>
      <c r="X952" s="17">
        <v>8.23924989514047E-2</v>
      </c>
      <c r="Y952" s="17">
        <v>5.4855906985767602E-2</v>
      </c>
      <c r="Z952" s="17">
        <v>5.3609720170646802E-2</v>
      </c>
      <c r="AA952" s="17">
        <v>3.8874411973989997E-2</v>
      </c>
      <c r="AB952" s="17">
        <v>6.7237415147659907E-2</v>
      </c>
      <c r="AC952" s="17">
        <v>6.3780136543444998E-2</v>
      </c>
      <c r="AD952" s="17">
        <v>3.3711149220102002E-2</v>
      </c>
      <c r="AE952" s="17"/>
      <c r="AF952" s="17">
        <v>4.9695103462986098E-2</v>
      </c>
      <c r="AG952" s="17">
        <v>4.9173904020192102E-2</v>
      </c>
      <c r="AH952" s="17">
        <v>4.3621693840004402E-2</v>
      </c>
      <c r="AI952" s="17"/>
      <c r="AJ952" s="17">
        <v>5.2839619678338799E-2</v>
      </c>
      <c r="AK952" s="17">
        <v>4.3774505546731603E-2</v>
      </c>
      <c r="AL952" s="17">
        <v>7.8281733751068103E-2</v>
      </c>
      <c r="AM952" s="17">
        <v>5.1931030931257303E-2</v>
      </c>
      <c r="AN952" s="17">
        <v>9.2989686057118701E-2</v>
      </c>
      <c r="AO952" s="17"/>
      <c r="AP952" s="17">
        <v>5.2449177203986702E-2</v>
      </c>
      <c r="AQ952" s="17">
        <v>4.8728140962457499E-2</v>
      </c>
      <c r="AR952" s="17">
        <v>7.5238763286294197E-2</v>
      </c>
      <c r="AS952" s="17">
        <v>5.0390058610791301E-2</v>
      </c>
      <c r="AT952" s="17">
        <v>5.3271304461807903E-2</v>
      </c>
      <c r="AU952" s="17">
        <v>5.6149027601099397E-2</v>
      </c>
      <c r="AV952" s="17"/>
      <c r="AW952" s="17">
        <v>5.1911357521247599E-2</v>
      </c>
      <c r="AX952" s="17">
        <v>6.4187273867539196E-2</v>
      </c>
      <c r="AY952" s="17">
        <v>4.5784332975203103E-2</v>
      </c>
      <c r="AZ952" s="17">
        <v>7.7404862693301602E-2</v>
      </c>
      <c r="BA952" s="17">
        <v>3.3203060362579702E-2</v>
      </c>
      <c r="BB952" s="17">
        <v>7.7074733145534702E-2</v>
      </c>
      <c r="BC952" s="17">
        <v>1.0736357858111801E-2</v>
      </c>
      <c r="BD952" s="17">
        <v>6.6398891747247293E-2</v>
      </c>
      <c r="BE952" s="17">
        <v>6.7506927810503006E-2</v>
      </c>
      <c r="BF952" s="17">
        <v>4.1715480700969698E-2</v>
      </c>
      <c r="BG952" s="17">
        <v>2.6746440266308201E-2</v>
      </c>
      <c r="BH952" s="17">
        <v>5.3886847192563599E-2</v>
      </c>
      <c r="BI952" s="17">
        <v>4.8264109758426398E-2</v>
      </c>
      <c r="BJ952" s="17">
        <v>0.102594198001051</v>
      </c>
      <c r="BK952" s="17">
        <v>7.4350103746712595E-2</v>
      </c>
      <c r="BL952" s="17">
        <v>5.5569298965255698E-2</v>
      </c>
      <c r="BM952" s="17"/>
      <c r="BN952" s="17">
        <v>4.6863766575856398E-2</v>
      </c>
      <c r="BO952" s="17">
        <v>5.7333077085708103E-2</v>
      </c>
      <c r="BP952" s="17"/>
      <c r="BQ952" s="17">
        <v>4.9813723046019102E-2</v>
      </c>
      <c r="BR952" s="17">
        <v>3.9539991467761701E-2</v>
      </c>
      <c r="BS952" s="17"/>
      <c r="BT952" s="17">
        <v>5.4896007173440203E-2</v>
      </c>
      <c r="BU952" s="17"/>
      <c r="BV952" s="17">
        <v>5.3989876840930602E-2</v>
      </c>
      <c r="BW952" s="17">
        <v>6.3785253184327997E-2</v>
      </c>
      <c r="BX952" s="17">
        <v>4.5829509332143102E-2</v>
      </c>
      <c r="BY952" s="17"/>
      <c r="BZ952" s="17">
        <v>3.3753494720161203E-2</v>
      </c>
      <c r="CA952" s="17">
        <v>5.7880322160638403E-2</v>
      </c>
      <c r="CB952" s="17">
        <v>6.8804582719646304E-2</v>
      </c>
      <c r="CC952" s="17">
        <v>3.9865867448716001E-2</v>
      </c>
      <c r="CD952" s="17">
        <v>6.0455321419290602E-2</v>
      </c>
      <c r="CE952" s="17">
        <v>4.8309423583895998E-2</v>
      </c>
      <c r="CF952" s="17">
        <v>5.7748619676720001E-2</v>
      </c>
      <c r="CG952" s="17"/>
      <c r="CH952" s="17">
        <v>4.53102625588288E-2</v>
      </c>
      <c r="CI952" s="17">
        <v>4.7847801815417403E-2</v>
      </c>
      <c r="CJ952" s="17">
        <v>5.5662029677001797E-2</v>
      </c>
      <c r="CK952" s="17">
        <v>5.6658707273716601E-2</v>
      </c>
      <c r="CL952" s="17">
        <v>2.57686117365085E-2</v>
      </c>
    </row>
    <row r="953" spans="2:90" x14ac:dyDescent="0.3">
      <c r="B953" t="s">
        <v>339</v>
      </c>
      <c r="C953" s="17">
        <v>5.5056596410540101E-2</v>
      </c>
      <c r="D953" s="17">
        <v>5.9445358369074199E-2</v>
      </c>
      <c r="E953" s="17">
        <v>5.02755529510341E-2</v>
      </c>
      <c r="F953" s="17"/>
      <c r="G953" s="17">
        <v>3.6407372886319102E-2</v>
      </c>
      <c r="H953" s="17">
        <v>7.4119260180596405E-2</v>
      </c>
      <c r="I953" s="17">
        <v>3.2981355882745103E-2</v>
      </c>
      <c r="J953" s="17">
        <v>6.0504536788908402E-2</v>
      </c>
      <c r="K953" s="17">
        <v>6.6313194251868907E-2</v>
      </c>
      <c r="L953" s="17">
        <v>5.8115771983686497E-2</v>
      </c>
      <c r="M953" s="17"/>
      <c r="N953" s="17">
        <v>5.1593831920636601E-2</v>
      </c>
      <c r="O953" s="17">
        <v>5.0037602989278201E-2</v>
      </c>
      <c r="P953" s="17">
        <v>5.08304268259194E-2</v>
      </c>
      <c r="Q953" s="17">
        <v>6.6330497070598807E-2</v>
      </c>
      <c r="R953" s="17"/>
      <c r="S953" s="17">
        <v>5.1820825979341303E-2</v>
      </c>
      <c r="T953" s="17">
        <v>4.5174923015186101E-2</v>
      </c>
      <c r="U953" s="17">
        <v>5.6696732651257201E-2</v>
      </c>
      <c r="V953" s="17">
        <v>5.77748401081263E-2</v>
      </c>
      <c r="W953" s="17">
        <v>8.3208271630175801E-2</v>
      </c>
      <c r="X953" s="17">
        <v>5.6877231341657598E-2</v>
      </c>
      <c r="Y953" s="17">
        <v>3.5896004641645197E-2</v>
      </c>
      <c r="Z953" s="17">
        <v>8.3061001377892102E-2</v>
      </c>
      <c r="AA953" s="17">
        <v>4.9576250803886501E-2</v>
      </c>
      <c r="AB953" s="17">
        <v>4.71255373479312E-2</v>
      </c>
      <c r="AC953" s="17">
        <v>4.2082455489333197E-2</v>
      </c>
      <c r="AD953" s="17">
        <v>0.10669066238729399</v>
      </c>
      <c r="AE953" s="17"/>
      <c r="AF953" s="17">
        <v>5.5563821065334203E-2</v>
      </c>
      <c r="AG953" s="17">
        <v>6.1424527626820498E-2</v>
      </c>
      <c r="AH953" s="17">
        <v>4.2565503039575299E-2</v>
      </c>
      <c r="AI953" s="17"/>
      <c r="AJ953" s="17">
        <v>5.3265962948044303E-2</v>
      </c>
      <c r="AK953" s="17">
        <v>5.2931408418533402E-2</v>
      </c>
      <c r="AL953" s="17">
        <v>5.6808930767278498E-2</v>
      </c>
      <c r="AM953" s="17">
        <v>6.6432675373217398E-2</v>
      </c>
      <c r="AN953" s="17">
        <v>7.7538763434640195E-2</v>
      </c>
      <c r="AO953" s="17"/>
      <c r="AP953" s="17">
        <v>4.9446349319108601E-2</v>
      </c>
      <c r="AQ953" s="17">
        <v>5.8030825956715403E-2</v>
      </c>
      <c r="AR953" s="17">
        <v>9.5839524247969807E-2</v>
      </c>
      <c r="AS953" s="17">
        <v>4.9399672302990499E-2</v>
      </c>
      <c r="AT953" s="17">
        <v>4.1389730608341002E-2</v>
      </c>
      <c r="AU953" s="17">
        <v>3.3575786984428799E-2</v>
      </c>
      <c r="AV953" s="17"/>
      <c r="AW953" s="17">
        <v>4.9329146926741903E-2</v>
      </c>
      <c r="AX953" s="17">
        <v>5.2882218850790398E-2</v>
      </c>
      <c r="AY953" s="17">
        <v>5.8648011356848398E-2</v>
      </c>
      <c r="AZ953" s="17">
        <v>3.3783631297676399E-2</v>
      </c>
      <c r="BA953" s="17">
        <v>4.1618380857873297E-2</v>
      </c>
      <c r="BB953" s="17">
        <v>5.1179401235152799E-2</v>
      </c>
      <c r="BC953" s="17">
        <v>4.5993246556495698E-2</v>
      </c>
      <c r="BD953" s="17">
        <v>3.1527336079724799E-2</v>
      </c>
      <c r="BE953" s="17">
        <v>8.3891952783497398E-2</v>
      </c>
      <c r="BF953" s="17">
        <v>8.5069122412904902E-2</v>
      </c>
      <c r="BG953" s="17">
        <v>6.9475942393890794E-2</v>
      </c>
      <c r="BH953" s="17">
        <v>5.9094287716067201E-2</v>
      </c>
      <c r="BI953" s="17">
        <v>3.8559795200025802E-2</v>
      </c>
      <c r="BJ953" s="17">
        <v>0.13608050882237399</v>
      </c>
      <c r="BK953" s="17">
        <v>3.6325713351367001E-2</v>
      </c>
      <c r="BL953" s="17">
        <v>7.1284882580945605E-2</v>
      </c>
      <c r="BM953" s="17"/>
      <c r="BN953" s="17">
        <v>5.9028370554266699E-2</v>
      </c>
      <c r="BO953" s="17">
        <v>4.9230058541401098E-2</v>
      </c>
      <c r="BP953" s="17"/>
      <c r="BQ953" s="17">
        <v>5.3235662992353598E-2</v>
      </c>
      <c r="BR953" s="17">
        <v>4.8064152042725003E-2</v>
      </c>
      <c r="BS953" s="17"/>
      <c r="BT953" s="17">
        <v>5.4104937848332299E-2</v>
      </c>
      <c r="BU953" s="17"/>
      <c r="BV953" s="17">
        <v>5.1850704885908899E-2</v>
      </c>
      <c r="BW953" s="17">
        <v>4.9561499536251399E-2</v>
      </c>
      <c r="BX953" s="17">
        <v>5.62878998047842E-2</v>
      </c>
      <c r="BY953" s="17"/>
      <c r="BZ953" s="17">
        <v>5.1592757340437799E-2</v>
      </c>
      <c r="CA953" s="17">
        <v>3.3994557028053603E-2</v>
      </c>
      <c r="CB953" s="17">
        <v>4.78993493220575E-2</v>
      </c>
      <c r="CC953" s="17">
        <v>6.6489814972287398E-2</v>
      </c>
      <c r="CD953" s="17">
        <v>4.44491387734249E-2</v>
      </c>
      <c r="CE953" s="17">
        <v>8.5330138162604499E-2</v>
      </c>
      <c r="CF953" s="17">
        <v>7.3050423794407293E-2</v>
      </c>
      <c r="CG953" s="17"/>
      <c r="CH953" s="17">
        <v>6.5129953548940203E-2</v>
      </c>
      <c r="CI953" s="17">
        <v>5.9647602730987702E-2</v>
      </c>
      <c r="CJ953" s="17">
        <v>5.4220002043319802E-2</v>
      </c>
      <c r="CK953" s="17">
        <v>3.4910529078727603E-2</v>
      </c>
      <c r="CL953" s="17">
        <v>7.7991620125851202E-2</v>
      </c>
    </row>
    <row r="954" spans="2:90" x14ac:dyDescent="0.3">
      <c r="B954" t="s">
        <v>347</v>
      </c>
      <c r="C954" s="17">
        <v>6.3752958780341207E-2</v>
      </c>
      <c r="D954" s="17">
        <v>6.5885445594327602E-2</v>
      </c>
      <c r="E954" s="17">
        <v>6.1181216172206898E-2</v>
      </c>
      <c r="F954" s="17"/>
      <c r="G954" s="17">
        <v>9.6431586617899398E-2</v>
      </c>
      <c r="H954" s="17">
        <v>0.10466902352678301</v>
      </c>
      <c r="I954" s="17">
        <v>7.3631521694517199E-2</v>
      </c>
      <c r="J954" s="17">
        <v>6.3391833921270596E-2</v>
      </c>
      <c r="K954" s="17">
        <v>3.50534948329526E-2</v>
      </c>
      <c r="L954" s="17">
        <v>1.71964603776243E-2</v>
      </c>
      <c r="M954" s="17"/>
      <c r="N954" s="17">
        <v>8.0563297299634296E-2</v>
      </c>
      <c r="O954" s="17">
        <v>6.3895711095346697E-2</v>
      </c>
      <c r="P954" s="17">
        <v>5.1833842110805599E-2</v>
      </c>
      <c r="Q954" s="17">
        <v>5.7012033080482701E-2</v>
      </c>
      <c r="R954" s="17"/>
      <c r="S954" s="17">
        <v>5.40436650171102E-2</v>
      </c>
      <c r="T954" s="17">
        <v>6.7843976261358394E-2</v>
      </c>
      <c r="U954" s="17">
        <v>6.2520029045915804E-2</v>
      </c>
      <c r="V954" s="17">
        <v>4.8801718160297901E-2</v>
      </c>
      <c r="W954" s="17">
        <v>8.78744626624582E-2</v>
      </c>
      <c r="X954" s="17">
        <v>4.3463319790111199E-2</v>
      </c>
      <c r="Y954" s="17">
        <v>7.6128205328793497E-2</v>
      </c>
      <c r="Z954" s="17">
        <v>4.47244668077783E-2</v>
      </c>
      <c r="AA954" s="17">
        <v>0.103188108327201</v>
      </c>
      <c r="AB954" s="17">
        <v>4.5318078299948203E-2</v>
      </c>
      <c r="AC954" s="17">
        <v>3.9667400935118703E-2</v>
      </c>
      <c r="AD954" s="17">
        <v>8.8257834740946201E-2</v>
      </c>
      <c r="AE954" s="17"/>
      <c r="AF954" s="17">
        <v>4.8122824667260998E-2</v>
      </c>
      <c r="AG954" s="17">
        <v>6.8484298900692506E-2</v>
      </c>
      <c r="AH954" s="17">
        <v>5.2205662399400797E-2</v>
      </c>
      <c r="AI954" s="17"/>
      <c r="AJ954" s="17">
        <v>5.4820718978162E-2</v>
      </c>
      <c r="AK954" s="17">
        <v>8.2777749476793699E-2</v>
      </c>
      <c r="AL954" s="17">
        <v>5.0608784108395602E-2</v>
      </c>
      <c r="AM954" s="17">
        <v>4.5221123708435798E-2</v>
      </c>
      <c r="AN954" s="17">
        <v>5.3213778844758898E-2</v>
      </c>
      <c r="AO954" s="17"/>
      <c r="AP954" s="17">
        <v>8.5291839064365702E-2</v>
      </c>
      <c r="AQ954" s="17">
        <v>6.2438838184194601E-2</v>
      </c>
      <c r="AR954" s="17">
        <v>4.9513621019326499E-2</v>
      </c>
      <c r="AS954" s="17">
        <v>5.43271546029995E-2</v>
      </c>
      <c r="AT954" s="17">
        <v>7.9046190483391204E-2</v>
      </c>
      <c r="AU954" s="17">
        <v>5.17805834948896E-2</v>
      </c>
      <c r="AV954" s="17"/>
      <c r="AW954" s="17">
        <v>0</v>
      </c>
      <c r="AX954" s="17">
        <v>6.5404076262373906E-2</v>
      </c>
      <c r="AY954" s="17">
        <v>5.4110859333543801E-2</v>
      </c>
      <c r="AZ954" s="17">
        <v>5.0540015422285402E-2</v>
      </c>
      <c r="BA954" s="17">
        <v>4.8114320504913898E-2</v>
      </c>
      <c r="BB954" s="17">
        <v>5.4909483025148198E-2</v>
      </c>
      <c r="BC954" s="17">
        <v>8.2120026768343096E-2</v>
      </c>
      <c r="BD954" s="17">
        <v>5.9988952946836697E-2</v>
      </c>
      <c r="BE954" s="17">
        <v>6.9949634255834198E-2</v>
      </c>
      <c r="BF954" s="17">
        <v>8.4850368676172599E-2</v>
      </c>
      <c r="BG954" s="17">
        <v>9.4290059483625094E-2</v>
      </c>
      <c r="BH954" s="17">
        <v>6.6390255522249003E-2</v>
      </c>
      <c r="BI954" s="17">
        <v>0.107797487437992</v>
      </c>
      <c r="BJ954" s="17">
        <v>7.0517819856426397E-2</v>
      </c>
      <c r="BK954" s="17">
        <v>4.9471019188201598E-2</v>
      </c>
      <c r="BL954" s="17">
        <v>5.0913800692136801E-2</v>
      </c>
      <c r="BM954" s="17"/>
      <c r="BN954" s="17">
        <v>5.7776042259396802E-2</v>
      </c>
      <c r="BO954" s="17">
        <v>7.2914878552101103E-2</v>
      </c>
      <c r="BP954" s="17"/>
      <c r="BQ954" s="17">
        <v>8.6293311963587402E-2</v>
      </c>
      <c r="BR954" s="17">
        <v>9.0338965630868601E-2</v>
      </c>
      <c r="BS954" s="17"/>
      <c r="BT954" s="17">
        <v>0.10593174142416099</v>
      </c>
      <c r="BU954" s="17"/>
      <c r="BV954" s="17">
        <v>5.9129362503614197E-2</v>
      </c>
      <c r="BW954" s="17">
        <v>7.4932321301835594E-2</v>
      </c>
      <c r="BX954" s="17">
        <v>6.01244891498669E-2</v>
      </c>
      <c r="BY954" s="17"/>
      <c r="BZ954" s="17">
        <v>9.1666394266897697E-2</v>
      </c>
      <c r="CA954" s="17">
        <v>5.07461930718952E-2</v>
      </c>
      <c r="CB954" s="17">
        <v>7.2363015515601203E-2</v>
      </c>
      <c r="CC954" s="17">
        <v>6.17905391968437E-2</v>
      </c>
      <c r="CD954" s="17">
        <v>7.0979608548096498E-2</v>
      </c>
      <c r="CE954" s="17">
        <v>4.6652309112983702E-2</v>
      </c>
      <c r="CF954" s="17">
        <v>7.7774318540292195E-2</v>
      </c>
      <c r="CG954" s="17"/>
      <c r="CH954" s="17">
        <v>6.7342781576819194E-2</v>
      </c>
      <c r="CI954" s="17">
        <v>6.7545316909066497E-2</v>
      </c>
      <c r="CJ954" s="17">
        <v>5.90415385355295E-2</v>
      </c>
      <c r="CK954" s="17">
        <v>6.0531520321699603E-2</v>
      </c>
      <c r="CL954" s="17">
        <v>7.7469137913047104E-2</v>
      </c>
    </row>
    <row r="955" spans="2:90" x14ac:dyDescent="0.3">
      <c r="B955" t="s">
        <v>345</v>
      </c>
      <c r="C955" s="17">
        <v>0.12033308305642</v>
      </c>
      <c r="D955" s="17">
        <v>0.125980475442451</v>
      </c>
      <c r="E955" s="17">
        <v>0.11584232867526199</v>
      </c>
      <c r="F955" s="17"/>
      <c r="G955" s="17">
        <v>0.11607711446520801</v>
      </c>
      <c r="H955" s="17">
        <v>0.11905066467660901</v>
      </c>
      <c r="I955" s="17">
        <v>0.135106534429869</v>
      </c>
      <c r="J955" s="17">
        <v>0.118226712413212</v>
      </c>
      <c r="K955" s="17">
        <v>0.13590646793656699</v>
      </c>
      <c r="L955" s="17">
        <v>0.102909241069027</v>
      </c>
      <c r="M955" s="17"/>
      <c r="N955" s="17">
        <v>0.10968255372565</v>
      </c>
      <c r="O955" s="17">
        <v>0.140932448220151</v>
      </c>
      <c r="P955" s="17">
        <v>0.106962298780292</v>
      </c>
      <c r="Q955" s="17">
        <v>0.12103362646262</v>
      </c>
      <c r="R955" s="17"/>
      <c r="S955" s="17">
        <v>0.123957782964598</v>
      </c>
      <c r="T955" s="17">
        <v>9.6087829360558694E-2</v>
      </c>
      <c r="U955" s="17">
        <v>0.15557699525115401</v>
      </c>
      <c r="V955" s="17">
        <v>0.14436731865854999</v>
      </c>
      <c r="W955" s="17">
        <v>0.12840495519895101</v>
      </c>
      <c r="X955" s="17">
        <v>0.13006384257221701</v>
      </c>
      <c r="Y955" s="17">
        <v>0.116250887362932</v>
      </c>
      <c r="Z955" s="17">
        <v>8.5699106247433404E-2</v>
      </c>
      <c r="AA955" s="17">
        <v>9.2793323197270003E-2</v>
      </c>
      <c r="AB955" s="17">
        <v>0.150058599093253</v>
      </c>
      <c r="AC955" s="17">
        <v>0.11872038095691199</v>
      </c>
      <c r="AD955" s="17">
        <v>6.8810403182783003E-2</v>
      </c>
      <c r="AE955" s="17"/>
      <c r="AF955" s="17">
        <v>0.118294315041429</v>
      </c>
      <c r="AG955" s="17">
        <v>0.12085053930575</v>
      </c>
      <c r="AH955" s="17">
        <v>0.120068907113767</v>
      </c>
      <c r="AI955" s="17"/>
      <c r="AJ955" s="17">
        <v>0.12620910685332801</v>
      </c>
      <c r="AK955" s="17">
        <v>0.12520399454470599</v>
      </c>
      <c r="AL955" s="17">
        <v>0.112832432256573</v>
      </c>
      <c r="AM955" s="17">
        <v>0.156592714328912</v>
      </c>
      <c r="AN955" s="17">
        <v>8.3918473142125694E-2</v>
      </c>
      <c r="AO955" s="17"/>
      <c r="AP955" s="17">
        <v>0.11073042896324101</v>
      </c>
      <c r="AQ955" s="17">
        <v>0.107648291162063</v>
      </c>
      <c r="AR955" s="17">
        <v>7.8615616377298303E-2</v>
      </c>
      <c r="AS955" s="17">
        <v>0.15469548009806999</v>
      </c>
      <c r="AT955" s="17">
        <v>0.11333321954256</v>
      </c>
      <c r="AU955" s="17">
        <v>0.155401421860831</v>
      </c>
      <c r="AV955" s="17"/>
      <c r="AW955" s="17">
        <v>0</v>
      </c>
      <c r="AX955" s="17">
        <v>9.1117926820741296E-2</v>
      </c>
      <c r="AY955" s="17">
        <v>0.124007503770613</v>
      </c>
      <c r="AZ955" s="17">
        <v>0.10427335708292799</v>
      </c>
      <c r="BA955" s="17">
        <v>0.13642585836454599</v>
      </c>
      <c r="BB955" s="17">
        <v>0.108863895074303</v>
      </c>
      <c r="BC955" s="17">
        <v>0.135801327389036</v>
      </c>
      <c r="BD955" s="17">
        <v>0.10536728046032701</v>
      </c>
      <c r="BE955" s="17">
        <v>0.122852265825736</v>
      </c>
      <c r="BF955" s="17">
        <v>0.16311614560415899</v>
      </c>
      <c r="BG955" s="17">
        <v>0.119456353455292</v>
      </c>
      <c r="BH955" s="17">
        <v>0.16427329938110899</v>
      </c>
      <c r="BI955" s="17">
        <v>0.106738150114692</v>
      </c>
      <c r="BJ955" s="17">
        <v>0.115427721041474</v>
      </c>
      <c r="BK955" s="17">
        <v>9.2052450343906897E-2</v>
      </c>
      <c r="BL955" s="17">
        <v>0.100615476794278</v>
      </c>
      <c r="BM955" s="17"/>
      <c r="BN955" s="17">
        <v>0.10581196620151299</v>
      </c>
      <c r="BO955" s="17">
        <v>0.14096945022709201</v>
      </c>
      <c r="BP955" s="17"/>
      <c r="BQ955" s="17">
        <v>0.11534043745193701</v>
      </c>
      <c r="BR955" s="17">
        <v>0.123654290039724</v>
      </c>
      <c r="BS955" s="17"/>
      <c r="BT955" s="17">
        <v>0.125476066276802</v>
      </c>
      <c r="BU955" s="17"/>
      <c r="BV955" s="17">
        <v>0.112379687231682</v>
      </c>
      <c r="BW955" s="17">
        <v>0.123017862200495</v>
      </c>
      <c r="BX955" s="17">
        <v>0.12134872211614001</v>
      </c>
      <c r="BY955" s="17"/>
      <c r="BZ955" s="17">
        <v>9.4952307754314194E-2</v>
      </c>
      <c r="CA955" s="17">
        <v>0.12998713398188499</v>
      </c>
      <c r="CB955" s="17">
        <v>9.4293735021364095E-2</v>
      </c>
      <c r="CC955" s="17">
        <v>0.13333744820420901</v>
      </c>
      <c r="CD955" s="17">
        <v>0.13900527910896299</v>
      </c>
      <c r="CE955" s="17">
        <v>0.13100502904564101</v>
      </c>
      <c r="CF955" s="17">
        <v>9.6910407229962303E-2</v>
      </c>
      <c r="CG955" s="17"/>
      <c r="CH955" s="17">
        <v>5.3698390655862203E-2</v>
      </c>
      <c r="CI955" s="17">
        <v>0.10684268518173801</v>
      </c>
      <c r="CJ955" s="17">
        <v>0.150545611057706</v>
      </c>
      <c r="CK955" s="17">
        <v>0.14259536373694601</v>
      </c>
      <c r="CL955" s="17">
        <v>2.6970789948881899E-2</v>
      </c>
    </row>
    <row r="956" spans="2:90" x14ac:dyDescent="0.3">
      <c r="B956" t="s">
        <v>343</v>
      </c>
      <c r="C956" s="17">
        <v>2.6503839557082499E-2</v>
      </c>
      <c r="D956" s="17">
        <v>2.6342406705733599E-2</v>
      </c>
      <c r="E956" s="17">
        <v>2.6874779713922301E-2</v>
      </c>
      <c r="F956" s="17"/>
      <c r="G956" s="17">
        <v>5.4461852622295602E-2</v>
      </c>
      <c r="H956" s="17">
        <v>4.1660878237008099E-2</v>
      </c>
      <c r="I956" s="17">
        <v>2.5860900429023798E-2</v>
      </c>
      <c r="J956" s="17">
        <v>6.0490070567653896E-3</v>
      </c>
      <c r="K956" s="17">
        <v>1.50342457203506E-2</v>
      </c>
      <c r="L956" s="17">
        <v>1.9620174809082E-2</v>
      </c>
      <c r="M956" s="17"/>
      <c r="N956" s="17">
        <v>2.38812455518462E-2</v>
      </c>
      <c r="O956" s="17">
        <v>2.9133602727616201E-2</v>
      </c>
      <c r="P956" s="17">
        <v>2.08964064186586E-2</v>
      </c>
      <c r="Q956" s="17">
        <v>3.18123641471297E-2</v>
      </c>
      <c r="R956" s="17"/>
      <c r="S956" s="17">
        <v>3.7743178399794901E-2</v>
      </c>
      <c r="T956" s="17">
        <v>2.1213106990527201E-2</v>
      </c>
      <c r="U956" s="17">
        <v>2.5972193394386001E-2</v>
      </c>
      <c r="V956" s="17">
        <v>2.7000619758701001E-2</v>
      </c>
      <c r="W956" s="17">
        <v>2.5317533047567699E-2</v>
      </c>
      <c r="X956" s="17">
        <v>2.1197989290284502E-2</v>
      </c>
      <c r="Y956" s="17">
        <v>1.24146027382114E-2</v>
      </c>
      <c r="Z956" s="17">
        <v>2.3974967800004798E-2</v>
      </c>
      <c r="AA956" s="17">
        <v>2.2079347474367E-2</v>
      </c>
      <c r="AB956" s="17">
        <v>3.90960362507086E-2</v>
      </c>
      <c r="AC956" s="17">
        <v>4.6888610820856103E-2</v>
      </c>
      <c r="AD956" s="17">
        <v>0</v>
      </c>
      <c r="AE956" s="17"/>
      <c r="AF956" s="17">
        <v>2.2232903352760201E-2</v>
      </c>
      <c r="AG956" s="17">
        <v>2.7415879612870901E-2</v>
      </c>
      <c r="AH956" s="17">
        <v>3.2432478099603E-2</v>
      </c>
      <c r="AI956" s="17"/>
      <c r="AJ956" s="17">
        <v>3.2893595769923102E-2</v>
      </c>
      <c r="AK956" s="17">
        <v>2.4158897892316501E-2</v>
      </c>
      <c r="AL956" s="17">
        <v>3.2647344760617598E-2</v>
      </c>
      <c r="AM956" s="17">
        <v>2.9340622357897798E-2</v>
      </c>
      <c r="AN956" s="17">
        <v>1.7448180396049999E-2</v>
      </c>
      <c r="AO956" s="17"/>
      <c r="AP956" s="17">
        <v>2.72392496180194E-2</v>
      </c>
      <c r="AQ956" s="17">
        <v>2.1300747898958101E-2</v>
      </c>
      <c r="AR956" s="17">
        <v>3.2713912669845899E-2</v>
      </c>
      <c r="AS956" s="17">
        <v>2.57967898770693E-2</v>
      </c>
      <c r="AT956" s="17">
        <v>5.47394745192918E-2</v>
      </c>
      <c r="AU956" s="17">
        <v>1.6780634730699601E-2</v>
      </c>
      <c r="AV956" s="17"/>
      <c r="AW956" s="17">
        <v>5.5938903859955799E-2</v>
      </c>
      <c r="AX956" s="17">
        <v>4.52589255264935E-2</v>
      </c>
      <c r="AY956" s="17">
        <v>2.62847630833213E-2</v>
      </c>
      <c r="AZ956" s="17">
        <v>2.6524893046189602E-2</v>
      </c>
      <c r="BA956" s="17">
        <v>3.0726337744134399E-2</v>
      </c>
      <c r="BB956" s="17">
        <v>2.9007775617973599E-2</v>
      </c>
      <c r="BC956" s="17">
        <v>3.5984949489606399E-2</v>
      </c>
      <c r="BD956" s="17">
        <v>1.9486673661361201E-2</v>
      </c>
      <c r="BE956" s="17">
        <v>5.07972414814589E-2</v>
      </c>
      <c r="BF956" s="17">
        <v>3.0497675894457701E-2</v>
      </c>
      <c r="BG956" s="17">
        <v>2.1468771745450001E-2</v>
      </c>
      <c r="BH956" s="17">
        <v>2.70918017153206E-2</v>
      </c>
      <c r="BI956" s="17">
        <v>1.1744313617524999E-2</v>
      </c>
      <c r="BJ956" s="17">
        <v>0</v>
      </c>
      <c r="BK956" s="17">
        <v>1.9274540137911501E-2</v>
      </c>
      <c r="BL956" s="17">
        <v>1.45888760421758E-2</v>
      </c>
      <c r="BM956" s="17"/>
      <c r="BN956" s="17">
        <v>2.6797188565544201E-2</v>
      </c>
      <c r="BO956" s="17">
        <v>2.6494249822157399E-2</v>
      </c>
      <c r="BP956" s="17"/>
      <c r="BQ956" s="17">
        <v>2.6760494574701501E-2</v>
      </c>
      <c r="BR956" s="17">
        <v>2.5848734235752398E-2</v>
      </c>
      <c r="BS956" s="17"/>
      <c r="BT956" s="17">
        <v>3.6255655688217002E-2</v>
      </c>
      <c r="BU956" s="17"/>
      <c r="BV956" s="17">
        <v>2.12721552225036E-2</v>
      </c>
      <c r="BW956" s="17">
        <v>4.05165365988353E-2</v>
      </c>
      <c r="BX956" s="17">
        <v>2.3714326475748101E-2</v>
      </c>
      <c r="BY956" s="17"/>
      <c r="BZ956" s="17">
        <v>3.3704345459382903E-2</v>
      </c>
      <c r="CA956" s="17">
        <v>2.1621071630064801E-2</v>
      </c>
      <c r="CB956" s="17">
        <v>3.2083486479432398E-2</v>
      </c>
      <c r="CC956" s="17">
        <v>2.62515514853424E-2</v>
      </c>
      <c r="CD956" s="17">
        <v>2.0716137649760699E-2</v>
      </c>
      <c r="CE956" s="17">
        <v>3.5546102601678599E-2</v>
      </c>
      <c r="CF956" s="17">
        <v>2.5418594612953298E-2</v>
      </c>
      <c r="CG956" s="17"/>
      <c r="CH956" s="17">
        <v>7.1869277229500303E-2</v>
      </c>
      <c r="CI956" s="17">
        <v>1.8843599340062099E-2</v>
      </c>
      <c r="CJ956" s="17">
        <v>2.7287925629270599E-2</v>
      </c>
      <c r="CK956" s="17">
        <v>1.5022571204139201E-2</v>
      </c>
      <c r="CL956" s="17">
        <v>3.0918257841499298E-2</v>
      </c>
    </row>
    <row r="957" spans="2:90" x14ac:dyDescent="0.3">
      <c r="B957" t="s">
        <v>351</v>
      </c>
      <c r="C957" s="17">
        <v>2.4799041502137902E-2</v>
      </c>
      <c r="D957" s="17">
        <v>2.5449141275033699E-2</v>
      </c>
      <c r="E957" s="17">
        <v>2.4370767880266701E-2</v>
      </c>
      <c r="F957" s="17"/>
      <c r="G957" s="17">
        <v>1.2899893677434E-2</v>
      </c>
      <c r="H957" s="17">
        <v>2.3787401907606101E-2</v>
      </c>
      <c r="I957" s="17">
        <v>3.7692294817996699E-2</v>
      </c>
      <c r="J957" s="17">
        <v>3.1933212604375399E-2</v>
      </c>
      <c r="K957" s="17">
        <v>1.3868439231539E-2</v>
      </c>
      <c r="L957" s="17">
        <v>2.4533852649470798E-2</v>
      </c>
      <c r="M957" s="17"/>
      <c r="N957" s="17">
        <v>1.7709991165180999E-2</v>
      </c>
      <c r="O957" s="17">
        <v>1.93470986523505E-2</v>
      </c>
      <c r="P957" s="17">
        <v>3.4839194165153103E-2</v>
      </c>
      <c r="Q957" s="17">
        <v>2.9297271589973299E-2</v>
      </c>
      <c r="R957" s="17"/>
      <c r="S957" s="17">
        <v>2.90052176842539E-2</v>
      </c>
      <c r="T957" s="17">
        <v>1.8935453059480401E-2</v>
      </c>
      <c r="U957" s="17">
        <v>3.1079464914170199E-2</v>
      </c>
      <c r="V957" s="17">
        <v>3.1057430865244401E-2</v>
      </c>
      <c r="W957" s="17">
        <v>1.3580916091377701E-2</v>
      </c>
      <c r="X957" s="17">
        <v>2.2295500288030401E-2</v>
      </c>
      <c r="Y957" s="17">
        <v>3.07620683327933E-2</v>
      </c>
      <c r="Z957" s="17">
        <v>1.1403698192086101E-2</v>
      </c>
      <c r="AA957" s="17">
        <v>3.93446267180068E-2</v>
      </c>
      <c r="AB957" s="17">
        <v>1.6128351353905501E-2</v>
      </c>
      <c r="AC957" s="17">
        <v>2.7195448244549801E-2</v>
      </c>
      <c r="AD957" s="17">
        <v>0</v>
      </c>
      <c r="AE957" s="17"/>
      <c r="AF957" s="17">
        <v>3.0008207502414199E-2</v>
      </c>
      <c r="AG957" s="17">
        <v>2.4023029550549399E-2</v>
      </c>
      <c r="AH957" s="17">
        <v>3.2653489674646499E-2</v>
      </c>
      <c r="AI957" s="17"/>
      <c r="AJ957" s="17">
        <v>1.3121900095194599E-2</v>
      </c>
      <c r="AK957" s="17">
        <v>3.0624061275673901E-2</v>
      </c>
      <c r="AL957" s="17">
        <v>6.7091101437390501E-3</v>
      </c>
      <c r="AM957" s="17">
        <v>2.06256914098038E-2</v>
      </c>
      <c r="AN957" s="17">
        <v>5.2031287620991101E-2</v>
      </c>
      <c r="AO957" s="17"/>
      <c r="AP957" s="17">
        <v>3.2813809742215899E-2</v>
      </c>
      <c r="AQ957" s="17">
        <v>9.8782151455756497E-3</v>
      </c>
      <c r="AR957" s="17">
        <v>1.59758999268911E-2</v>
      </c>
      <c r="AS957" s="17">
        <v>3.9794769556433802E-2</v>
      </c>
      <c r="AT957" s="17">
        <v>1.5676335929674701E-2</v>
      </c>
      <c r="AU957" s="17">
        <v>1.1300764074913301E-2</v>
      </c>
      <c r="AV957" s="17"/>
      <c r="AW957" s="17">
        <v>0</v>
      </c>
      <c r="AX957" s="17">
        <v>3.2989110085367999E-2</v>
      </c>
      <c r="AY957" s="17">
        <v>4.1448450779217202E-2</v>
      </c>
      <c r="AZ957" s="17">
        <v>1.46535690881405E-2</v>
      </c>
      <c r="BA957" s="17">
        <v>1.2840623654740301E-2</v>
      </c>
      <c r="BB957" s="17">
        <v>2.8176767504317201E-2</v>
      </c>
      <c r="BC957" s="17">
        <v>1.8270529714915999E-2</v>
      </c>
      <c r="BD957" s="17">
        <v>2.6693525322138499E-2</v>
      </c>
      <c r="BE957" s="17">
        <v>5.6740659446045102E-2</v>
      </c>
      <c r="BF957" s="17">
        <v>9.9464577568120806E-3</v>
      </c>
      <c r="BG957" s="17">
        <v>4.6688029011504102E-2</v>
      </c>
      <c r="BH957" s="17">
        <v>0</v>
      </c>
      <c r="BI957" s="17">
        <v>1.11183505906084E-2</v>
      </c>
      <c r="BJ957" s="17">
        <v>1.60919677053061E-2</v>
      </c>
      <c r="BK957" s="17">
        <v>6.8033344043235106E-2</v>
      </c>
      <c r="BL957" s="17">
        <v>2.0905331018599E-2</v>
      </c>
      <c r="BM957" s="17"/>
      <c r="BN957" s="17">
        <v>4.3109556777879601E-2</v>
      </c>
      <c r="BO957" s="17">
        <v>0</v>
      </c>
      <c r="BP957" s="17"/>
      <c r="BQ957" s="17">
        <v>2.99280800911957E-2</v>
      </c>
      <c r="BR957" s="17">
        <v>3.6820788906045301E-2</v>
      </c>
      <c r="BS957" s="17"/>
      <c r="BT957" s="17">
        <v>2.4581263678899401E-2</v>
      </c>
      <c r="BU957" s="17"/>
      <c r="BV957" s="17">
        <v>2.7461891531387599E-2</v>
      </c>
      <c r="BW957" s="17">
        <v>2.8789252053497999E-2</v>
      </c>
      <c r="BX957" s="17">
        <v>2.2436422647034899E-2</v>
      </c>
      <c r="BY957" s="17"/>
      <c r="BZ957" s="17">
        <v>2.0419685367429299E-2</v>
      </c>
      <c r="CA957" s="17">
        <v>1.9674652618469301E-2</v>
      </c>
      <c r="CB957" s="17">
        <v>3.3064691918799502E-2</v>
      </c>
      <c r="CC957" s="17">
        <v>2.5163302942396101E-2</v>
      </c>
      <c r="CD957" s="17">
        <v>2.6777225313915499E-2</v>
      </c>
      <c r="CE957" s="17">
        <v>3.0081201534637701E-2</v>
      </c>
      <c r="CF957" s="17">
        <v>2.0648517350195902E-2</v>
      </c>
      <c r="CG957" s="17"/>
      <c r="CH957" s="17">
        <v>3.0072849951738999E-2</v>
      </c>
      <c r="CI957" s="17">
        <v>2.6290132393669601E-2</v>
      </c>
      <c r="CJ957" s="17">
        <v>2.1772756450500998E-2</v>
      </c>
      <c r="CK957" s="17">
        <v>2.5356210641146099E-2</v>
      </c>
      <c r="CL957" s="17">
        <v>2.4948097084656399E-2</v>
      </c>
    </row>
    <row r="958" spans="2:90" x14ac:dyDescent="0.3">
      <c r="B958" t="s">
        <v>349</v>
      </c>
      <c r="C958" s="17">
        <v>1.9186695163146101E-2</v>
      </c>
      <c r="D958" s="17">
        <v>1.5766708038747801E-2</v>
      </c>
      <c r="E958" s="17">
        <v>2.2651997110166001E-2</v>
      </c>
      <c r="F958" s="17"/>
      <c r="G958" s="17">
        <v>5.0232857347674298E-3</v>
      </c>
      <c r="H958" s="17">
        <v>1.7480466285133198E-2</v>
      </c>
      <c r="I958" s="17">
        <v>2.6856944949995E-2</v>
      </c>
      <c r="J958" s="17">
        <v>1.44426850382245E-2</v>
      </c>
      <c r="K958" s="17">
        <v>1.9402324266038301E-2</v>
      </c>
      <c r="L958" s="17">
        <v>2.7960251968554999E-2</v>
      </c>
      <c r="M958" s="17"/>
      <c r="N958" s="17">
        <v>2.5215424304742901E-2</v>
      </c>
      <c r="O958" s="17">
        <v>1.06380023453716E-2</v>
      </c>
      <c r="P958" s="17">
        <v>1.45962950385911E-2</v>
      </c>
      <c r="Q958" s="17">
        <v>2.5906033617276801E-2</v>
      </c>
      <c r="R958" s="17"/>
      <c r="S958" s="17">
        <v>1.18052464232447E-2</v>
      </c>
      <c r="T958" s="17">
        <v>1.7507646658765599E-2</v>
      </c>
      <c r="U958" s="17">
        <v>1.9244666682418501E-2</v>
      </c>
      <c r="V958" s="17">
        <v>2.80866202724427E-2</v>
      </c>
      <c r="W958" s="17">
        <v>2.1900394215852801E-2</v>
      </c>
      <c r="X958" s="17">
        <v>2.0856377499171901E-2</v>
      </c>
      <c r="Y958" s="17">
        <v>2.9827694130163201E-2</v>
      </c>
      <c r="Z958" s="17">
        <v>3.3458296958064501E-2</v>
      </c>
      <c r="AA958" s="17">
        <v>9.9715682783378303E-3</v>
      </c>
      <c r="AB958" s="17">
        <v>1.6354971459625701E-2</v>
      </c>
      <c r="AC958" s="17">
        <v>9.4576239653438397E-3</v>
      </c>
      <c r="AD958" s="17">
        <v>3.4310016308935001E-2</v>
      </c>
      <c r="AE958" s="17"/>
      <c r="AF958" s="17">
        <v>2.29657537063786E-2</v>
      </c>
      <c r="AG958" s="17">
        <v>2.1695912727851499E-2</v>
      </c>
      <c r="AH958" s="17">
        <v>1.49806098834871E-2</v>
      </c>
      <c r="AI958" s="17"/>
      <c r="AJ958" s="17">
        <v>1.85761675309568E-2</v>
      </c>
      <c r="AK958" s="17">
        <v>1.77040423957135E-2</v>
      </c>
      <c r="AL958" s="17">
        <v>1.8935822140185299E-2</v>
      </c>
      <c r="AM958" s="17">
        <v>4.13001551176699E-2</v>
      </c>
      <c r="AN958" s="17">
        <v>0</v>
      </c>
      <c r="AO958" s="17"/>
      <c r="AP958" s="17">
        <v>1.3981168556692901E-2</v>
      </c>
      <c r="AQ958" s="17">
        <v>2.19027320866515E-2</v>
      </c>
      <c r="AR958" s="17">
        <v>2.1375289161257801E-2</v>
      </c>
      <c r="AS958" s="17">
        <v>2.9824542389968001E-2</v>
      </c>
      <c r="AT958" s="17">
        <v>0</v>
      </c>
      <c r="AU958" s="17">
        <v>5.2652926939010499E-3</v>
      </c>
      <c r="AV958" s="17"/>
      <c r="AW958" s="17">
        <v>5.09020706897792E-2</v>
      </c>
      <c r="AX958" s="17">
        <v>2.3117448313802701E-2</v>
      </c>
      <c r="AY958" s="17">
        <v>2.4546271930562701E-2</v>
      </c>
      <c r="AZ958" s="17">
        <v>2.4593973759632799E-2</v>
      </c>
      <c r="BA958" s="17">
        <v>1.7931818635016802E-2</v>
      </c>
      <c r="BB958" s="17">
        <v>9.2369893399938292E-3</v>
      </c>
      <c r="BC958" s="17">
        <v>2.1130945932489199E-2</v>
      </c>
      <c r="BD958" s="17">
        <v>1.9561336664864301E-2</v>
      </c>
      <c r="BE958" s="17">
        <v>2.78076925615263E-2</v>
      </c>
      <c r="BF958" s="17">
        <v>9.6958225610286695E-3</v>
      </c>
      <c r="BG958" s="17">
        <v>6.7118390817854099E-3</v>
      </c>
      <c r="BH958" s="17">
        <v>1.99722501320292E-2</v>
      </c>
      <c r="BI958" s="17">
        <v>2.16667139734769E-2</v>
      </c>
      <c r="BJ958" s="17">
        <v>3.3937865053560098E-2</v>
      </c>
      <c r="BK958" s="17">
        <v>4.6684976862727198E-2</v>
      </c>
      <c r="BL958" s="17">
        <v>2.4714427117598501E-2</v>
      </c>
      <c r="BM958" s="17"/>
      <c r="BN958" s="17">
        <v>3.3353302160658502E-2</v>
      </c>
      <c r="BO958" s="17">
        <v>0</v>
      </c>
      <c r="BP958" s="17"/>
      <c r="BQ958" s="17">
        <v>1.37398851670165E-2</v>
      </c>
      <c r="BR958" s="17">
        <v>3.1561388837764097E-2</v>
      </c>
      <c r="BS958" s="17"/>
      <c r="BT958" s="17">
        <v>8.0403751857395893E-3</v>
      </c>
      <c r="BU958" s="17"/>
      <c r="BV958" s="17">
        <v>1.8353793072180099E-2</v>
      </c>
      <c r="BW958" s="17">
        <v>4.91851377543631E-3</v>
      </c>
      <c r="BX958" s="17">
        <v>2.43574511201376E-2</v>
      </c>
      <c r="BY958" s="17"/>
      <c r="BZ958" s="17">
        <v>1.47702917265856E-2</v>
      </c>
      <c r="CA958" s="17">
        <v>1.92216734173104E-2</v>
      </c>
      <c r="CB958" s="17">
        <v>2.2124916148776E-2</v>
      </c>
      <c r="CC958" s="17">
        <v>1.14817922185243E-2</v>
      </c>
      <c r="CD958" s="17">
        <v>2.6144985124111401E-2</v>
      </c>
      <c r="CE958" s="17">
        <v>1.74758439436975E-2</v>
      </c>
      <c r="CF958" s="17">
        <v>2.5498625703843598E-2</v>
      </c>
      <c r="CG958" s="17"/>
      <c r="CH958" s="17">
        <v>1.7158277992011799E-2</v>
      </c>
      <c r="CI958" s="17">
        <v>1.84614022019545E-2</v>
      </c>
      <c r="CJ958" s="17">
        <v>2.1419466406489798E-2</v>
      </c>
      <c r="CK958" s="17">
        <v>2.16091559709665E-2</v>
      </c>
      <c r="CL958" s="17">
        <v>0</v>
      </c>
    </row>
    <row r="959" spans="2:90" x14ac:dyDescent="0.3">
      <c r="B959" t="s">
        <v>346</v>
      </c>
      <c r="C959" s="17">
        <v>6.8358747520873106E-2</v>
      </c>
      <c r="D959" s="17">
        <v>6.2144568984212098E-2</v>
      </c>
      <c r="E959" s="17">
        <v>7.3933619622745306E-2</v>
      </c>
      <c r="F959" s="17"/>
      <c r="G959" s="17">
        <v>9.6397805729884406E-2</v>
      </c>
      <c r="H959" s="17">
        <v>4.3808554562391397E-2</v>
      </c>
      <c r="I959" s="17">
        <v>7.7126264369931793E-2</v>
      </c>
      <c r="J959" s="17">
        <v>9.0081374480895898E-2</v>
      </c>
      <c r="K959" s="17">
        <v>7.9265766379403996E-2</v>
      </c>
      <c r="L959" s="17">
        <v>3.6405416616261801E-2</v>
      </c>
      <c r="M959" s="17"/>
      <c r="N959" s="17">
        <v>6.8369005459378906E-2</v>
      </c>
      <c r="O959" s="17">
        <v>7.0371269609893802E-2</v>
      </c>
      <c r="P959" s="17">
        <v>8.9181119764017103E-2</v>
      </c>
      <c r="Q959" s="17">
        <v>4.8486685924065999E-2</v>
      </c>
      <c r="R959" s="17"/>
      <c r="S959" s="17">
        <v>6.8490896044887006E-2</v>
      </c>
      <c r="T959" s="17">
        <v>6.2445256832992901E-2</v>
      </c>
      <c r="U959" s="17">
        <v>8.2188305836377207E-2</v>
      </c>
      <c r="V959" s="17">
        <v>3.2835015784420898E-2</v>
      </c>
      <c r="W959" s="17">
        <v>8.6703625193999406E-2</v>
      </c>
      <c r="X959" s="17">
        <v>5.5525152496549102E-2</v>
      </c>
      <c r="Y959" s="17">
        <v>6.0812925032761797E-2</v>
      </c>
      <c r="Z959" s="17">
        <v>0.122125732300779</v>
      </c>
      <c r="AA959" s="17">
        <v>7.5890952237213705E-2</v>
      </c>
      <c r="AB959" s="17">
        <v>8.3444991979330599E-2</v>
      </c>
      <c r="AC959" s="17">
        <v>6.11090928120702E-2</v>
      </c>
      <c r="AD959" s="17">
        <v>4.8431326973334E-2</v>
      </c>
      <c r="AE959" s="17"/>
      <c r="AF959" s="17">
        <v>6.24827776126834E-2</v>
      </c>
      <c r="AG959" s="17">
        <v>6.8142790078594001E-2</v>
      </c>
      <c r="AH959" s="17">
        <v>6.1162479823260299E-2</v>
      </c>
      <c r="AI959" s="17"/>
      <c r="AJ959" s="17">
        <v>5.2742367393177302E-2</v>
      </c>
      <c r="AK959" s="17">
        <v>7.5383690765198894E-2</v>
      </c>
      <c r="AL959" s="17">
        <v>8.02663411779731E-2</v>
      </c>
      <c r="AM959" s="17">
        <v>7.3212731775575607E-2</v>
      </c>
      <c r="AN959" s="17">
        <v>8.2942263230719696E-2</v>
      </c>
      <c r="AO959" s="17"/>
      <c r="AP959" s="17">
        <v>7.0381176124684794E-2</v>
      </c>
      <c r="AQ959" s="17">
        <v>6.62074770332058E-2</v>
      </c>
      <c r="AR959" s="17">
        <v>8.8860360516405806E-2</v>
      </c>
      <c r="AS959" s="17">
        <v>6.3084170330323097E-2</v>
      </c>
      <c r="AT959" s="17">
        <v>6.2513027604260099E-2</v>
      </c>
      <c r="AU959" s="17">
        <v>6.0956534476394701E-2</v>
      </c>
      <c r="AV959" s="17"/>
      <c r="AW959" s="17">
        <v>5.30501819370068E-2</v>
      </c>
      <c r="AX959" s="17">
        <v>4.6960545907056402E-2</v>
      </c>
      <c r="AY959" s="17">
        <v>6.5285788084878005E-2</v>
      </c>
      <c r="AZ959" s="17">
        <v>4.59165662639563E-2</v>
      </c>
      <c r="BA959" s="17">
        <v>7.29817353130751E-2</v>
      </c>
      <c r="BB959" s="17">
        <v>8.7272796862549198E-2</v>
      </c>
      <c r="BC959" s="17">
        <v>6.8832392673866094E-2</v>
      </c>
      <c r="BD959" s="17">
        <v>8.7292482803929802E-2</v>
      </c>
      <c r="BE959" s="17">
        <v>6.4811478691600505E-2</v>
      </c>
      <c r="BF959" s="17">
        <v>4.2921805742073799E-2</v>
      </c>
      <c r="BG959" s="17">
        <v>8.1648961369032699E-2</v>
      </c>
      <c r="BH959" s="17">
        <v>3.4420795216735897E-2</v>
      </c>
      <c r="BI959" s="17">
        <v>7.7333188057662997E-2</v>
      </c>
      <c r="BJ959" s="17">
        <v>0.100594628464776</v>
      </c>
      <c r="BK959" s="17">
        <v>9.3346165154940305E-2</v>
      </c>
      <c r="BL959" s="17">
        <v>5.3992224589116601E-2</v>
      </c>
      <c r="BM959" s="17"/>
      <c r="BN959" s="17">
        <v>6.2746877247826904E-2</v>
      </c>
      <c r="BO959" s="17">
        <v>7.70873215662191E-2</v>
      </c>
      <c r="BP959" s="17"/>
      <c r="BQ959" s="17">
        <v>6.9539960071832302E-2</v>
      </c>
      <c r="BR959" s="17">
        <v>8.5350331685730196E-2</v>
      </c>
      <c r="BS959" s="17"/>
      <c r="BT959" s="17">
        <v>9.41106736730902E-2</v>
      </c>
      <c r="BU959" s="17"/>
      <c r="BV959" s="17">
        <v>7.1941498913951005E-2</v>
      </c>
      <c r="BW959" s="17">
        <v>9.5919409513013601E-2</v>
      </c>
      <c r="BX959" s="17">
        <v>6.1228119832952503E-2</v>
      </c>
      <c r="BY959" s="17"/>
      <c r="BZ959" s="17">
        <v>8.3393261561576199E-2</v>
      </c>
      <c r="CA959" s="17">
        <v>9.9363758870949295E-2</v>
      </c>
      <c r="CB959" s="17">
        <v>7.8720671738004705E-2</v>
      </c>
      <c r="CC959" s="17">
        <v>6.15773150073727E-2</v>
      </c>
      <c r="CD959" s="17">
        <v>6.3056019718732995E-2</v>
      </c>
      <c r="CE959" s="17">
        <v>4.8220269144824197E-2</v>
      </c>
      <c r="CF959" s="17">
        <v>4.8963533768191098E-2</v>
      </c>
      <c r="CG959" s="17"/>
      <c r="CH959" s="17">
        <v>4.0744857691893899E-2</v>
      </c>
      <c r="CI959" s="17">
        <v>6.9729688241215407E-2</v>
      </c>
      <c r="CJ959" s="17">
        <v>7.5550639507933906E-2</v>
      </c>
      <c r="CK959" s="17">
        <v>6.9297735353733902E-2</v>
      </c>
      <c r="CL959" s="17">
        <v>4.8540146658201402E-2</v>
      </c>
    </row>
    <row r="960" spans="2:90" x14ac:dyDescent="0.3">
      <c r="B960" t="s">
        <v>344</v>
      </c>
      <c r="C960" s="17">
        <v>4.6913340297449702E-2</v>
      </c>
      <c r="D960" s="17">
        <v>5.52719083219348E-2</v>
      </c>
      <c r="E960" s="17">
        <v>3.8072531879149898E-2</v>
      </c>
      <c r="F960" s="17"/>
      <c r="G960" s="17">
        <v>7.33409945198749E-2</v>
      </c>
      <c r="H960" s="17">
        <v>5.9868372743279399E-2</v>
      </c>
      <c r="I960" s="17">
        <v>3.6220396026494697E-2</v>
      </c>
      <c r="J960" s="17">
        <v>3.9602414106410598E-2</v>
      </c>
      <c r="K960" s="17">
        <v>3.5901639268641199E-2</v>
      </c>
      <c r="L960" s="17">
        <v>4.0077256888233798E-2</v>
      </c>
      <c r="M960" s="17"/>
      <c r="N960" s="17">
        <v>5.8875802887642201E-2</v>
      </c>
      <c r="O960" s="17">
        <v>6.7735396954885799E-2</v>
      </c>
      <c r="P960" s="17">
        <v>2.73410562523968E-2</v>
      </c>
      <c r="Q960" s="17">
        <v>3.0545132462416E-2</v>
      </c>
      <c r="R960" s="17"/>
      <c r="S960" s="17">
        <v>6.1289972991889499E-2</v>
      </c>
      <c r="T960" s="17">
        <v>4.5989976311037802E-2</v>
      </c>
      <c r="U960" s="17">
        <v>3.8258681135240898E-2</v>
      </c>
      <c r="V960" s="17">
        <v>4.3577907992572003E-2</v>
      </c>
      <c r="W960" s="17">
        <v>2.6157596966872299E-2</v>
      </c>
      <c r="X960" s="17">
        <v>5.8270801802477998E-2</v>
      </c>
      <c r="Y960" s="17">
        <v>2.98799290791745E-2</v>
      </c>
      <c r="Z960" s="17">
        <v>2.1684057562840399E-2</v>
      </c>
      <c r="AA960" s="17">
        <v>5.6184462428780398E-2</v>
      </c>
      <c r="AB960" s="17">
        <v>4.3007257021811601E-2</v>
      </c>
      <c r="AC960" s="17">
        <v>4.4975300849766899E-2</v>
      </c>
      <c r="AD960" s="17">
        <v>8.76727504904498E-2</v>
      </c>
      <c r="AE960" s="17"/>
      <c r="AF960" s="17">
        <v>3.9284121426431201E-2</v>
      </c>
      <c r="AG960" s="17">
        <v>5.1169577798223398E-2</v>
      </c>
      <c r="AH960" s="17">
        <v>4.67774184290543E-2</v>
      </c>
      <c r="AI960" s="17"/>
      <c r="AJ960" s="17">
        <v>6.1080491440589302E-2</v>
      </c>
      <c r="AK960" s="17">
        <v>4.35323216501977E-2</v>
      </c>
      <c r="AL960" s="17">
        <v>4.1717053016400503E-2</v>
      </c>
      <c r="AM960" s="17">
        <v>2.75392534015679E-2</v>
      </c>
      <c r="AN960" s="17">
        <v>6.3779506332565503E-2</v>
      </c>
      <c r="AO960" s="17"/>
      <c r="AP960" s="17">
        <v>3.9511918289902297E-2</v>
      </c>
      <c r="AQ960" s="17">
        <v>4.7949274634577099E-2</v>
      </c>
      <c r="AR960" s="17">
        <v>5.4478710002142598E-2</v>
      </c>
      <c r="AS960" s="17">
        <v>4.5951044543559798E-2</v>
      </c>
      <c r="AT960" s="17">
        <v>5.25627455672944E-2</v>
      </c>
      <c r="AU960" s="17">
        <v>3.5227023180903899E-2</v>
      </c>
      <c r="AV960" s="17"/>
      <c r="AW960" s="17">
        <v>0</v>
      </c>
      <c r="AX960" s="17">
        <v>9.5453315045579794E-3</v>
      </c>
      <c r="AY960" s="17">
        <v>5.9619483446183098E-2</v>
      </c>
      <c r="AZ960" s="17">
        <v>3.9928114299645399E-2</v>
      </c>
      <c r="BA960" s="17">
        <v>3.8740671794066803E-2</v>
      </c>
      <c r="BB960" s="17">
        <v>2.5586828606185701E-2</v>
      </c>
      <c r="BC960" s="17">
        <v>6.3261940128955405E-2</v>
      </c>
      <c r="BD960" s="17">
        <v>7.6358877576287204E-2</v>
      </c>
      <c r="BE960" s="17">
        <v>3.3378355978155E-2</v>
      </c>
      <c r="BF960" s="17">
        <v>4.6493540705252898E-2</v>
      </c>
      <c r="BG960" s="17">
        <v>7.0268036563883002E-2</v>
      </c>
      <c r="BH960" s="17">
        <v>9.8236202188756207E-3</v>
      </c>
      <c r="BI960" s="17">
        <v>3.8380110612980203E-2</v>
      </c>
      <c r="BJ960" s="17">
        <v>6.9585959443579301E-2</v>
      </c>
      <c r="BK960" s="17">
        <v>9.4253994051318707E-2</v>
      </c>
      <c r="BL960" s="17">
        <v>7.5975841856880097E-2</v>
      </c>
      <c r="BM960" s="17"/>
      <c r="BN960" s="17">
        <v>4.4267831493004402E-2</v>
      </c>
      <c r="BO960" s="17">
        <v>4.9984268548420599E-2</v>
      </c>
      <c r="BP960" s="17"/>
      <c r="BQ960" s="17">
        <v>3.76254978533603E-2</v>
      </c>
      <c r="BR960" s="17">
        <v>5.8866698248900798E-2</v>
      </c>
      <c r="BS960" s="17"/>
      <c r="BT960" s="17">
        <v>3.65036881717117E-2</v>
      </c>
      <c r="BU960" s="17"/>
      <c r="BV960" s="17">
        <v>4.8121716484597898E-2</v>
      </c>
      <c r="BW960" s="17">
        <v>6.6452916289335695E-2</v>
      </c>
      <c r="BX960" s="17">
        <v>3.8275670635316297E-2</v>
      </c>
      <c r="BY960" s="17"/>
      <c r="BZ960" s="17">
        <v>3.70387904913521E-2</v>
      </c>
      <c r="CA960" s="17">
        <v>5.3357944596053301E-2</v>
      </c>
      <c r="CB960" s="17">
        <v>1.1505975707027501E-2</v>
      </c>
      <c r="CC960" s="17">
        <v>7.9106679866237803E-2</v>
      </c>
      <c r="CD960" s="17">
        <v>3.4572863526073201E-2</v>
      </c>
      <c r="CE960" s="17">
        <v>5.1569948873228501E-2</v>
      </c>
      <c r="CF960" s="17">
        <v>6.0562877680418403E-2</v>
      </c>
      <c r="CG960" s="17"/>
      <c r="CH960" s="17">
        <v>8.5739602214961796E-2</v>
      </c>
      <c r="CI960" s="17">
        <v>4.0001999141142802E-2</v>
      </c>
      <c r="CJ960" s="17">
        <v>4.7215081627448301E-2</v>
      </c>
      <c r="CK960" s="17">
        <v>3.9210760808687899E-2</v>
      </c>
      <c r="CL960" s="17">
        <v>4.8912509106456899E-2</v>
      </c>
    </row>
    <row r="961" spans="2:90" x14ac:dyDescent="0.3">
      <c r="B961" t="s">
        <v>342</v>
      </c>
      <c r="C961" s="17">
        <v>3.8899841746033503E-2</v>
      </c>
      <c r="D961" s="17">
        <v>4.1226855698373102E-2</v>
      </c>
      <c r="E961" s="17">
        <v>3.6962875448849401E-2</v>
      </c>
      <c r="F961" s="17"/>
      <c r="G961" s="17">
        <v>5.5216640438877501E-2</v>
      </c>
      <c r="H961" s="17">
        <v>4.1208836044395201E-2</v>
      </c>
      <c r="I961" s="17">
        <v>3.1702727805033401E-2</v>
      </c>
      <c r="J961" s="17">
        <v>4.4526481885777999E-2</v>
      </c>
      <c r="K961" s="17">
        <v>2.6932054907950601E-2</v>
      </c>
      <c r="L961" s="17">
        <v>3.5043286464660997E-2</v>
      </c>
      <c r="M961" s="17"/>
      <c r="N961" s="17">
        <v>4.5142469441994203E-2</v>
      </c>
      <c r="O961" s="17">
        <v>2.9949895324361799E-2</v>
      </c>
      <c r="P961" s="17">
        <v>5.0127942068854701E-2</v>
      </c>
      <c r="Q961" s="17">
        <v>3.1970624113289402E-2</v>
      </c>
      <c r="R961" s="17"/>
      <c r="S961" s="17">
        <v>4.4981759544511203E-2</v>
      </c>
      <c r="T961" s="17">
        <v>3.5269299542344E-2</v>
      </c>
      <c r="U961" s="17">
        <v>3.65462495974027E-2</v>
      </c>
      <c r="V961" s="17">
        <v>3.8903314375097003E-2</v>
      </c>
      <c r="W961" s="17">
        <v>7.4753016216152796E-2</v>
      </c>
      <c r="X961" s="17">
        <v>3.8349410905887102E-2</v>
      </c>
      <c r="Y961" s="17">
        <v>4.0483199788260801E-2</v>
      </c>
      <c r="Z961" s="17">
        <v>2.5251700727563602E-2</v>
      </c>
      <c r="AA961" s="17">
        <v>4.0062181465811503E-2</v>
      </c>
      <c r="AB961" s="17">
        <v>2.65292229860256E-2</v>
      </c>
      <c r="AC961" s="17">
        <v>2.8308721740228499E-2</v>
      </c>
      <c r="AD961" s="17">
        <v>1.5438773108638899E-2</v>
      </c>
      <c r="AE961" s="17"/>
      <c r="AF961" s="17">
        <v>3.3203001170263098E-2</v>
      </c>
      <c r="AG961" s="17">
        <v>4.08798066758842E-2</v>
      </c>
      <c r="AH961" s="17">
        <v>4.5665289806879103E-2</v>
      </c>
      <c r="AI961" s="17"/>
      <c r="AJ961" s="17">
        <v>3.3721059426680501E-2</v>
      </c>
      <c r="AK961" s="17">
        <v>4.6666161929442299E-2</v>
      </c>
      <c r="AL961" s="17">
        <v>2.7080762485465999E-2</v>
      </c>
      <c r="AM961" s="17">
        <v>2.77239109361497E-2</v>
      </c>
      <c r="AN961" s="17">
        <v>6.6757019560537395E-2</v>
      </c>
      <c r="AO961" s="17"/>
      <c r="AP961" s="17">
        <v>4.9447092017647701E-2</v>
      </c>
      <c r="AQ961" s="17">
        <v>4.1695844983296197E-2</v>
      </c>
      <c r="AR961" s="17">
        <v>1.8984305452031301E-2</v>
      </c>
      <c r="AS961" s="17">
        <v>3.1362956745691901E-2</v>
      </c>
      <c r="AT961" s="17">
        <v>6.1895408121505499E-2</v>
      </c>
      <c r="AU961" s="17">
        <v>3.1683445620516698E-2</v>
      </c>
      <c r="AV961" s="17"/>
      <c r="AW961" s="17">
        <v>0</v>
      </c>
      <c r="AX961" s="17">
        <v>5.6691774518485297E-2</v>
      </c>
      <c r="AY961" s="17">
        <v>5.3636997725345102E-2</v>
      </c>
      <c r="AZ961" s="17">
        <v>6.0098917795164901E-2</v>
      </c>
      <c r="BA961" s="17">
        <v>1.3194613870324201E-2</v>
      </c>
      <c r="BB961" s="17">
        <v>3.1933243259654402E-2</v>
      </c>
      <c r="BC961" s="17">
        <v>3.3447784840582202E-2</v>
      </c>
      <c r="BD961" s="17">
        <v>4.6956212727893402E-2</v>
      </c>
      <c r="BE961" s="17">
        <v>8.1404252050630392E-3</v>
      </c>
      <c r="BF961" s="17">
        <v>0.11991551258319399</v>
      </c>
      <c r="BG961" s="17">
        <v>2.2213351408982E-2</v>
      </c>
      <c r="BH961" s="17">
        <v>4.4694026663145002E-2</v>
      </c>
      <c r="BI961" s="17">
        <v>2.0623938780547298E-2</v>
      </c>
      <c r="BJ961" s="17">
        <v>1.7804916886220601E-2</v>
      </c>
      <c r="BK961" s="17">
        <v>4.7239250152455697E-2</v>
      </c>
      <c r="BL961" s="17">
        <v>4.8359374693530903E-2</v>
      </c>
      <c r="BM961" s="17"/>
      <c r="BN961" s="17">
        <v>3.5422235892501597E-2</v>
      </c>
      <c r="BO961" s="17">
        <v>4.3047316579350299E-2</v>
      </c>
      <c r="BP961" s="17"/>
      <c r="BQ961" s="17">
        <v>5.3479489556932901E-2</v>
      </c>
      <c r="BR961" s="17">
        <v>2.7853383540356901E-2</v>
      </c>
      <c r="BS961" s="17"/>
      <c r="BT961" s="17">
        <v>4.5184966990726397E-2</v>
      </c>
      <c r="BU961" s="17"/>
      <c r="BV961" s="17">
        <v>4.4931930839525701E-2</v>
      </c>
      <c r="BW961" s="17">
        <v>5.7466397222620397E-2</v>
      </c>
      <c r="BX961" s="17">
        <v>3.2146952475661399E-2</v>
      </c>
      <c r="BY961" s="17"/>
      <c r="BZ961" s="17">
        <v>4.5081211340659698E-2</v>
      </c>
      <c r="CA961" s="17">
        <v>2.3897120244986001E-2</v>
      </c>
      <c r="CB961" s="17">
        <v>3.1779489211174003E-2</v>
      </c>
      <c r="CC961" s="17">
        <v>4.4664670176215199E-2</v>
      </c>
      <c r="CD961" s="17">
        <v>4.29631084239884E-2</v>
      </c>
      <c r="CE961" s="17">
        <v>3.3576871445471501E-2</v>
      </c>
      <c r="CF961" s="17">
        <v>5.6481084677626699E-2</v>
      </c>
      <c r="CG961" s="17"/>
      <c r="CH961" s="17">
        <v>4.4567620480902903E-2</v>
      </c>
      <c r="CI961" s="17">
        <v>3.60963010784911E-2</v>
      </c>
      <c r="CJ961" s="17">
        <v>3.62234804349406E-2</v>
      </c>
      <c r="CK961" s="17">
        <v>4.8186616790476602E-2</v>
      </c>
      <c r="CL961" s="17">
        <v>3.9452540610087197E-2</v>
      </c>
    </row>
    <row r="962" spans="2:90" x14ac:dyDescent="0.3">
      <c r="B962" t="s">
        <v>350</v>
      </c>
      <c r="C962" s="17">
        <v>0.14197333510669199</v>
      </c>
      <c r="D962" s="17">
        <v>0.132095794195078</v>
      </c>
      <c r="E962" s="17">
        <v>0.149689223874067</v>
      </c>
      <c r="F962" s="17"/>
      <c r="G962" s="17">
        <v>7.6006749770332005E-2</v>
      </c>
      <c r="H962" s="17">
        <v>0.10825124153745699</v>
      </c>
      <c r="I962" s="17">
        <v>0.123866161110606</v>
      </c>
      <c r="J962" s="17">
        <v>0.129370406114373</v>
      </c>
      <c r="K962" s="17">
        <v>0.17207722472564399</v>
      </c>
      <c r="L962" s="17">
        <v>0.222753659058125</v>
      </c>
      <c r="M962" s="17"/>
      <c r="N962" s="17">
        <v>0.12651589507882399</v>
      </c>
      <c r="O962" s="17">
        <v>0.16671530551740099</v>
      </c>
      <c r="P962" s="17">
        <v>0.150075041549496</v>
      </c>
      <c r="Q962" s="17">
        <v>0.124926298951575</v>
      </c>
      <c r="R962" s="17"/>
      <c r="S962" s="17">
        <v>0.11781004279398199</v>
      </c>
      <c r="T962" s="17">
        <v>0.16173221315762401</v>
      </c>
      <c r="U962" s="17">
        <v>0.141672447057728</v>
      </c>
      <c r="V962" s="17">
        <v>0.13498127062482301</v>
      </c>
      <c r="W962" s="17">
        <v>0.14371108112144601</v>
      </c>
      <c r="X962" s="17">
        <v>0.112731576854619</v>
      </c>
      <c r="Y962" s="17">
        <v>0.163601703228485</v>
      </c>
      <c r="Z962" s="17">
        <v>0.16360938385832999</v>
      </c>
      <c r="AA962" s="17">
        <v>0.13751527514682799</v>
      </c>
      <c r="AB962" s="17">
        <v>0.14748238011593401</v>
      </c>
      <c r="AC962" s="17">
        <v>0.11427821943941099</v>
      </c>
      <c r="AD962" s="17">
        <v>0.235462200263553</v>
      </c>
      <c r="AE962" s="17"/>
      <c r="AF962" s="17">
        <v>0.16864101448964</v>
      </c>
      <c r="AG962" s="17">
        <v>0.14975498794728501</v>
      </c>
      <c r="AH962" s="17">
        <v>9.9509249989379003E-2</v>
      </c>
      <c r="AI962" s="17"/>
      <c r="AJ962" s="17">
        <v>0.135678533614006</v>
      </c>
      <c r="AK962" s="17">
        <v>0.13277716892364999</v>
      </c>
      <c r="AL962" s="17">
        <v>0.188602681381249</v>
      </c>
      <c r="AM962" s="17">
        <v>0.167050785385644</v>
      </c>
      <c r="AN962" s="17">
        <v>9.7005602026857901E-2</v>
      </c>
      <c r="AO962" s="17"/>
      <c r="AP962" s="17">
        <v>0.13475424178962001</v>
      </c>
      <c r="AQ962" s="17">
        <v>0.134283526694149</v>
      </c>
      <c r="AR962" s="17">
        <v>0.17759729396635901</v>
      </c>
      <c r="AS962" s="17">
        <v>0.15534686281357499</v>
      </c>
      <c r="AT962" s="17">
        <v>0.115768357588397</v>
      </c>
      <c r="AU962" s="17">
        <v>0.13358361996386101</v>
      </c>
      <c r="AV962" s="17"/>
      <c r="AW962" s="17">
        <v>0.16754839632792801</v>
      </c>
      <c r="AX962" s="17">
        <v>8.9182855567027E-2</v>
      </c>
      <c r="AY962" s="17">
        <v>0.115604858875935</v>
      </c>
      <c r="AZ962" s="17">
        <v>0.21253557331015999</v>
      </c>
      <c r="BA962" s="17">
        <v>0.13969587352636001</v>
      </c>
      <c r="BB962" s="17">
        <v>0.15603113214054501</v>
      </c>
      <c r="BC962" s="17">
        <v>0.14002009580265001</v>
      </c>
      <c r="BD962" s="17">
        <v>0.125052533854385</v>
      </c>
      <c r="BE962" s="17">
        <v>0.178540076837374</v>
      </c>
      <c r="BF962" s="17">
        <v>0.12962301731619399</v>
      </c>
      <c r="BG962" s="17">
        <v>0.15989869989243299</v>
      </c>
      <c r="BH962" s="17">
        <v>0.13999487799489599</v>
      </c>
      <c r="BI962" s="17">
        <v>9.1005082589778893E-2</v>
      </c>
      <c r="BJ962" s="17">
        <v>0.108242043353367</v>
      </c>
      <c r="BK962" s="17">
        <v>0.154543722496575</v>
      </c>
      <c r="BL962" s="17">
        <v>0.103084168312832</v>
      </c>
      <c r="BM962" s="17"/>
      <c r="BN962" s="17">
        <v>0.149147083304911</v>
      </c>
      <c r="BO962" s="17">
        <v>0.13334505731843799</v>
      </c>
      <c r="BP962" s="17"/>
      <c r="BQ962" s="17">
        <v>0.13481545690422</v>
      </c>
      <c r="BR962" s="17">
        <v>0.121573866205377</v>
      </c>
      <c r="BS962" s="17"/>
      <c r="BT962" s="17">
        <v>0.10234969358038</v>
      </c>
      <c r="BU962" s="17"/>
      <c r="BV962" s="17">
        <v>0.11247245832512601</v>
      </c>
      <c r="BW962" s="17">
        <v>0.13151641690969801</v>
      </c>
      <c r="BX962" s="17">
        <v>0.161544055874178</v>
      </c>
      <c r="BY962" s="17"/>
      <c r="BZ962" s="17">
        <v>0.146458934937375</v>
      </c>
      <c r="CA962" s="17">
        <v>0.16487492542738599</v>
      </c>
      <c r="CB962" s="17">
        <v>0.16481985891093001</v>
      </c>
      <c r="CC962" s="17">
        <v>0.13928683574657499</v>
      </c>
      <c r="CD962" s="17">
        <v>0.14531542495982999</v>
      </c>
      <c r="CE962" s="17">
        <v>0.136987750002107</v>
      </c>
      <c r="CF962" s="17">
        <v>0.10686511996890601</v>
      </c>
      <c r="CG962" s="17"/>
      <c r="CH962" s="17">
        <v>8.3193919325530996E-2</v>
      </c>
      <c r="CI962" s="17">
        <v>0.14858781064118701</v>
      </c>
      <c r="CJ962" s="17">
        <v>0.14175440140849899</v>
      </c>
      <c r="CK962" s="17">
        <v>0.143501588970563</v>
      </c>
      <c r="CL962" s="17">
        <v>0.21264957814865501</v>
      </c>
    </row>
    <row r="963" spans="2:90" x14ac:dyDescent="0.3">
      <c r="B963" t="s">
        <v>340</v>
      </c>
      <c r="C963" s="17">
        <v>0</v>
      </c>
      <c r="D963" s="17">
        <v>0</v>
      </c>
      <c r="E963" s="17">
        <v>0</v>
      </c>
      <c r="F963" s="17"/>
      <c r="G963" s="17">
        <v>0</v>
      </c>
      <c r="H963" s="17">
        <v>0</v>
      </c>
      <c r="I963" s="17">
        <v>0</v>
      </c>
      <c r="J963" s="17">
        <v>0</v>
      </c>
      <c r="K963" s="17">
        <v>0</v>
      </c>
      <c r="L963" s="17">
        <v>0</v>
      </c>
      <c r="M963" s="17"/>
      <c r="N963" s="17">
        <v>0</v>
      </c>
      <c r="O963" s="17">
        <v>0</v>
      </c>
      <c r="P963" s="17">
        <v>0</v>
      </c>
      <c r="Q963" s="17">
        <v>0</v>
      </c>
      <c r="R963" s="17"/>
      <c r="S963" s="17">
        <v>0</v>
      </c>
      <c r="T963" s="17">
        <v>0</v>
      </c>
      <c r="U963" s="17">
        <v>0</v>
      </c>
      <c r="V963" s="17">
        <v>0</v>
      </c>
      <c r="W963" s="17">
        <v>0</v>
      </c>
      <c r="X963" s="17">
        <v>0</v>
      </c>
      <c r="Y963" s="17">
        <v>0</v>
      </c>
      <c r="Z963" s="17">
        <v>0</v>
      </c>
      <c r="AA963" s="17">
        <v>0</v>
      </c>
      <c r="AB963" s="17">
        <v>0</v>
      </c>
      <c r="AC963" s="17">
        <v>0</v>
      </c>
      <c r="AD963" s="17">
        <v>0</v>
      </c>
      <c r="AE963" s="17"/>
      <c r="AF963" s="17">
        <v>0</v>
      </c>
      <c r="AG963" s="17">
        <v>0</v>
      </c>
      <c r="AH963" s="17">
        <v>0</v>
      </c>
      <c r="AI963" s="17"/>
      <c r="AJ963" s="17">
        <v>0</v>
      </c>
      <c r="AK963" s="17">
        <v>0</v>
      </c>
      <c r="AL963" s="17">
        <v>0</v>
      </c>
      <c r="AM963" s="17">
        <v>0</v>
      </c>
      <c r="AN963" s="17">
        <v>0</v>
      </c>
      <c r="AO963" s="17"/>
      <c r="AP963" s="17">
        <v>0</v>
      </c>
      <c r="AQ963" s="17">
        <v>0</v>
      </c>
      <c r="AR963" s="17">
        <v>0</v>
      </c>
      <c r="AS963" s="17">
        <v>0</v>
      </c>
      <c r="AT963" s="17">
        <v>0</v>
      </c>
      <c r="AU963" s="17">
        <v>0</v>
      </c>
      <c r="AV963" s="17"/>
      <c r="AW963" s="17">
        <v>0</v>
      </c>
      <c r="AX963" s="17">
        <v>0</v>
      </c>
      <c r="AY963" s="17">
        <v>0</v>
      </c>
      <c r="AZ963" s="17">
        <v>0</v>
      </c>
      <c r="BA963" s="17">
        <v>0</v>
      </c>
      <c r="BB963" s="17">
        <v>0</v>
      </c>
      <c r="BC963" s="17">
        <v>0</v>
      </c>
      <c r="BD963" s="17">
        <v>0</v>
      </c>
      <c r="BE963" s="17">
        <v>0</v>
      </c>
      <c r="BF963" s="17">
        <v>0</v>
      </c>
      <c r="BG963" s="17">
        <v>0</v>
      </c>
      <c r="BH963" s="17">
        <v>0</v>
      </c>
      <c r="BI963" s="17">
        <v>0</v>
      </c>
      <c r="BJ963" s="17">
        <v>0</v>
      </c>
      <c r="BK963" s="17">
        <v>0</v>
      </c>
      <c r="BL963" s="17">
        <v>0</v>
      </c>
      <c r="BM963" s="17"/>
      <c r="BN963" s="17">
        <v>0</v>
      </c>
      <c r="BO963" s="17">
        <v>0</v>
      </c>
      <c r="BP963" s="17"/>
      <c r="BQ963" s="17">
        <v>0</v>
      </c>
      <c r="BR963" s="17">
        <v>0</v>
      </c>
      <c r="BS963" s="17"/>
      <c r="BT963" s="17">
        <v>0</v>
      </c>
      <c r="BU963" s="17"/>
      <c r="BV963" s="17">
        <v>0</v>
      </c>
      <c r="BW963" s="17">
        <v>0</v>
      </c>
      <c r="BX963" s="17">
        <v>0</v>
      </c>
      <c r="BY963" s="17"/>
      <c r="BZ963" s="17">
        <v>0</v>
      </c>
      <c r="CA963" s="17">
        <v>0</v>
      </c>
      <c r="CB963" s="17">
        <v>0</v>
      </c>
      <c r="CC963" s="17">
        <v>0</v>
      </c>
      <c r="CD963" s="17">
        <v>0</v>
      </c>
      <c r="CE963" s="17">
        <v>0</v>
      </c>
      <c r="CF963" s="17">
        <v>0</v>
      </c>
      <c r="CG963" s="17"/>
      <c r="CH963" s="17">
        <v>0</v>
      </c>
      <c r="CI963" s="17">
        <v>0</v>
      </c>
      <c r="CJ963" s="17">
        <v>0</v>
      </c>
      <c r="CK963" s="17">
        <v>0</v>
      </c>
      <c r="CL963" s="17">
        <v>0</v>
      </c>
    </row>
    <row r="964" spans="2:90" x14ac:dyDescent="0.3">
      <c r="B964" t="s">
        <v>365</v>
      </c>
      <c r="C964" s="17">
        <v>7.6892977404036597E-2</v>
      </c>
      <c r="D964" s="17">
        <v>7.2765742877162198E-2</v>
      </c>
      <c r="E964" s="17">
        <v>8.0531426430205499E-2</v>
      </c>
      <c r="F964" s="17"/>
      <c r="G964" s="17">
        <v>4.3901702297956598E-2</v>
      </c>
      <c r="H964" s="17">
        <v>4.4834207605309803E-2</v>
      </c>
      <c r="I964" s="17">
        <v>5.70351776324051E-2</v>
      </c>
      <c r="J964" s="17">
        <v>7.7714640634091003E-2</v>
      </c>
      <c r="K964" s="17">
        <v>0.11734355665563199</v>
      </c>
      <c r="L964" s="17">
        <v>0.116030691796839</v>
      </c>
      <c r="M964" s="17"/>
      <c r="N964" s="17">
        <v>6.6888305669144596E-2</v>
      </c>
      <c r="O964" s="17">
        <v>7.5397410647749005E-2</v>
      </c>
      <c r="P964" s="17">
        <v>9.8435493512507993E-2</v>
      </c>
      <c r="Q964" s="17">
        <v>6.8838897907641597E-2</v>
      </c>
      <c r="R964" s="17"/>
      <c r="S964" s="17">
        <v>5.8202739036492999E-2</v>
      </c>
      <c r="T964" s="17">
        <v>6.6422862940110294E-2</v>
      </c>
      <c r="U964" s="17">
        <v>4.8840813604804599E-2</v>
      </c>
      <c r="V964" s="17">
        <v>0.11536558479088201</v>
      </c>
      <c r="W964" s="17">
        <v>5.8462214209222499E-2</v>
      </c>
      <c r="X964" s="17">
        <v>8.6377636048452194E-2</v>
      </c>
      <c r="Y964" s="17">
        <v>0.12189835699950501</v>
      </c>
      <c r="Z964" s="17">
        <v>5.5856881521356198E-2</v>
      </c>
      <c r="AA964" s="17">
        <v>0.110843280034241</v>
      </c>
      <c r="AB964" s="17">
        <v>6.1780499897109799E-2</v>
      </c>
      <c r="AC964" s="17">
        <v>6.4711818021055495E-2</v>
      </c>
      <c r="AD964" s="17">
        <v>3.23834458545567E-2</v>
      </c>
      <c r="AE964" s="17"/>
      <c r="AF964" s="17">
        <v>9.3765153890408598E-2</v>
      </c>
      <c r="AG964" s="17">
        <v>6.5180035210648801E-2</v>
      </c>
      <c r="AH964" s="17">
        <v>7.7996538752239303E-2</v>
      </c>
      <c r="AI964" s="17"/>
      <c r="AJ964" s="17">
        <v>8.1709250895409299E-2</v>
      </c>
      <c r="AK964" s="17">
        <v>5.96194312328195E-2</v>
      </c>
      <c r="AL964" s="17">
        <v>7.5588932447049006E-2</v>
      </c>
      <c r="AM964" s="17">
        <v>9.2039921461976995E-2</v>
      </c>
      <c r="AN964" s="17">
        <v>7.3339749904259399E-2</v>
      </c>
      <c r="AO964" s="17"/>
      <c r="AP964" s="17">
        <v>5.7433626137871598E-2</v>
      </c>
      <c r="AQ964" s="17">
        <v>8.4799293644901005E-2</v>
      </c>
      <c r="AR964" s="17">
        <v>8.1790494545740194E-2</v>
      </c>
      <c r="AS964" s="17">
        <v>7.8329154685815694E-2</v>
      </c>
      <c r="AT964" s="17">
        <v>8.7449021316462205E-2</v>
      </c>
      <c r="AU964" s="17">
        <v>9.26005198139076E-2</v>
      </c>
      <c r="AV964" s="17"/>
      <c r="AW964" s="17">
        <v>9.7542922048458505E-2</v>
      </c>
      <c r="AX964" s="17">
        <v>4.3872338945657001E-2</v>
      </c>
      <c r="AY964" s="17">
        <v>6.5603062210967997E-2</v>
      </c>
      <c r="AZ964" s="17">
        <v>8.5028092682170903E-2</v>
      </c>
      <c r="BA964" s="17">
        <v>0.12493906835100101</v>
      </c>
      <c r="BB964" s="17">
        <v>0.11030710819341299</v>
      </c>
      <c r="BC964" s="17">
        <v>7.8552660937673296E-2</v>
      </c>
      <c r="BD964" s="17">
        <v>5.4902098146908399E-2</v>
      </c>
      <c r="BE964" s="17">
        <v>2.5005975284810598E-2</v>
      </c>
      <c r="BF964" s="17">
        <v>3.6445901295391603E-2</v>
      </c>
      <c r="BG964" s="17">
        <v>7.5151963248758002E-2</v>
      </c>
      <c r="BH964" s="17">
        <v>0.113584437511072</v>
      </c>
      <c r="BI964" s="17">
        <v>8.9609483881957802E-2</v>
      </c>
      <c r="BJ964" s="17">
        <v>7.0113828905971995E-2</v>
      </c>
      <c r="BK964" s="17">
        <v>2.0840410375704499E-2</v>
      </c>
      <c r="BL964" s="17">
        <v>5.0969340595158598E-2</v>
      </c>
      <c r="BM964" s="17"/>
      <c r="BN964" s="17">
        <v>8.3783719626132805E-2</v>
      </c>
      <c r="BO964" s="17">
        <v>6.7338847127392298E-2</v>
      </c>
      <c r="BP964" s="17"/>
      <c r="BQ964" s="17">
        <v>5.2946104052718899E-2</v>
      </c>
      <c r="BR964" s="17">
        <v>6.6761767648128495E-2</v>
      </c>
      <c r="BS964" s="17"/>
      <c r="BT964" s="17">
        <v>6.03705417331519E-2</v>
      </c>
      <c r="BU964" s="17"/>
      <c r="BV964" s="17">
        <v>8.2470587835036205E-2</v>
      </c>
      <c r="BW964" s="17">
        <v>3.9328753023344903E-2</v>
      </c>
      <c r="BX964" s="17">
        <v>9.1046547347950701E-2</v>
      </c>
      <c r="BY964" s="17"/>
      <c r="BZ964" s="17">
        <v>0.12009390766498899</v>
      </c>
      <c r="CA964" s="17">
        <v>0.10893582474025899</v>
      </c>
      <c r="CB964" s="17">
        <v>7.8082293462596306E-2</v>
      </c>
      <c r="CC964" s="17">
        <v>7.5990037326399196E-2</v>
      </c>
      <c r="CD964" s="17">
        <v>4.9042245650931203E-2</v>
      </c>
      <c r="CE964" s="17">
        <v>7.7457299172395702E-2</v>
      </c>
      <c r="CF964" s="17">
        <v>5.5658048754479501E-2</v>
      </c>
      <c r="CG964" s="17"/>
      <c r="CH964" s="17">
        <v>4.5191308850088298E-2</v>
      </c>
      <c r="CI964" s="17">
        <v>7.54434781713825E-2</v>
      </c>
      <c r="CJ964" s="17">
        <v>6.2931521198433399E-2</v>
      </c>
      <c r="CK964" s="17">
        <v>0.111592430540306</v>
      </c>
      <c r="CL964" s="17">
        <v>0.154903293890337</v>
      </c>
    </row>
    <row r="965" spans="2:90" x14ac:dyDescent="0.3">
      <c r="B965" t="s">
        <v>131</v>
      </c>
      <c r="C965" s="17">
        <v>9.3450159071176396E-3</v>
      </c>
      <c r="D965" s="17">
        <v>8.5729698177769501E-3</v>
      </c>
      <c r="E965" s="17">
        <v>1.0167907176443799E-2</v>
      </c>
      <c r="F965" s="17"/>
      <c r="G965" s="17">
        <v>3.5627206528912499E-3</v>
      </c>
      <c r="H965" s="17">
        <v>0</v>
      </c>
      <c r="I965" s="17">
        <v>3.17128983801779E-3</v>
      </c>
      <c r="J965" s="17">
        <v>5.8736458384905897E-3</v>
      </c>
      <c r="K965" s="17">
        <v>9.9460000492619001E-3</v>
      </c>
      <c r="L965" s="17">
        <v>2.92539142672491E-2</v>
      </c>
      <c r="M965" s="17"/>
      <c r="N965" s="17">
        <v>3.87374002660002E-3</v>
      </c>
      <c r="O965" s="17">
        <v>1.45889318542212E-2</v>
      </c>
      <c r="P965" s="17">
        <v>9.9310680647625004E-3</v>
      </c>
      <c r="Q965" s="17">
        <v>9.2981854075303693E-3</v>
      </c>
      <c r="R965" s="17"/>
      <c r="S965" s="17">
        <v>7.0781181149074798E-3</v>
      </c>
      <c r="T965" s="17">
        <v>1.6080627753675501E-2</v>
      </c>
      <c r="U965" s="17">
        <v>1.98081942777305E-2</v>
      </c>
      <c r="V965" s="17">
        <v>0</v>
      </c>
      <c r="W965" s="17">
        <v>7.2310103773733101E-3</v>
      </c>
      <c r="X965" s="17">
        <v>5.6672715916156798E-3</v>
      </c>
      <c r="Y965" s="17">
        <v>1.22586220072715E-2</v>
      </c>
      <c r="Z965" s="17">
        <v>4.3531393269341398E-2</v>
      </c>
      <c r="AA965" s="17">
        <v>0</v>
      </c>
      <c r="AB965" s="17">
        <v>6.0327150968268704E-3</v>
      </c>
      <c r="AC965" s="17">
        <v>9.1838405948000204E-3</v>
      </c>
      <c r="AD965" s="17">
        <v>0</v>
      </c>
      <c r="AE965" s="17"/>
      <c r="AF965" s="17">
        <v>1.33799981833036E-2</v>
      </c>
      <c r="AG965" s="17">
        <v>1.04416355136541E-2</v>
      </c>
      <c r="AH965" s="17">
        <v>0</v>
      </c>
      <c r="AI965" s="17"/>
      <c r="AJ965" s="17">
        <v>1.5019254048537999E-2</v>
      </c>
      <c r="AK965" s="17">
        <v>5.6134265443573902E-3</v>
      </c>
      <c r="AL965" s="17">
        <v>1.87409167923351E-2</v>
      </c>
      <c r="AM965" s="17">
        <v>1.5954428404045599E-2</v>
      </c>
      <c r="AN965" s="17">
        <v>1.00102088402518E-2</v>
      </c>
      <c r="AO965" s="17"/>
      <c r="AP965" s="17">
        <v>4.0217350847720403E-3</v>
      </c>
      <c r="AQ965" s="17">
        <v>1.1677019104490999E-2</v>
      </c>
      <c r="AR965" s="17">
        <v>1.62403536363563E-2</v>
      </c>
      <c r="AS965" s="17">
        <v>1.0639991375448301E-2</v>
      </c>
      <c r="AT965" s="17">
        <v>0</v>
      </c>
      <c r="AU965" s="17">
        <v>2.3379237879584101E-2</v>
      </c>
      <c r="AV965" s="17"/>
      <c r="AW965" s="17">
        <v>0</v>
      </c>
      <c r="AX965" s="17">
        <v>1.1165623336890499E-2</v>
      </c>
      <c r="AY965" s="17">
        <v>0</v>
      </c>
      <c r="AZ965" s="17">
        <v>7.5752907101484602E-3</v>
      </c>
      <c r="BA965" s="17">
        <v>1.3010084116769899E-2</v>
      </c>
      <c r="BB965" s="17">
        <v>1.2160571906246099E-2</v>
      </c>
      <c r="BC965" s="17">
        <v>5.2075691342337504E-3</v>
      </c>
      <c r="BD965" s="17">
        <v>6.9462515250705396E-3</v>
      </c>
      <c r="BE965" s="17">
        <v>0</v>
      </c>
      <c r="BF965" s="17">
        <v>1.2027703443558E-2</v>
      </c>
      <c r="BG965" s="17">
        <v>1.95714636450579E-2</v>
      </c>
      <c r="BH965" s="17">
        <v>1.0010961845095199E-2</v>
      </c>
      <c r="BI965" s="17">
        <v>1.31192881528568E-2</v>
      </c>
      <c r="BJ965" s="17">
        <v>0</v>
      </c>
      <c r="BK965" s="17">
        <v>2.49051130468174E-2</v>
      </c>
      <c r="BL965" s="17">
        <v>1.65228794734678E-2</v>
      </c>
      <c r="BM965" s="17"/>
      <c r="BN965" s="17">
        <v>9.3839686089468508E-3</v>
      </c>
      <c r="BO965" s="17">
        <v>9.4302601088864495E-3</v>
      </c>
      <c r="BP965" s="17"/>
      <c r="BQ965" s="17">
        <v>4.5216957568335898E-3</v>
      </c>
      <c r="BR965" s="17">
        <v>5.1332273006936104E-3</v>
      </c>
      <c r="BS965" s="17"/>
      <c r="BT965" s="17">
        <v>0</v>
      </c>
      <c r="BU965" s="17"/>
      <c r="BV965" s="17">
        <v>6.8821535531259203E-3</v>
      </c>
      <c r="BW965" s="17">
        <v>7.1989427474267497E-3</v>
      </c>
      <c r="BX965" s="17">
        <v>1.0955977333359001E-2</v>
      </c>
      <c r="BY965" s="17"/>
      <c r="BZ965" s="17">
        <v>0</v>
      </c>
      <c r="CA965" s="17">
        <v>0</v>
      </c>
      <c r="CB965" s="17">
        <v>3.5601232048468601E-3</v>
      </c>
      <c r="CC965" s="17">
        <v>4.0756954031103002E-3</v>
      </c>
      <c r="CD965" s="17">
        <v>1.1485147721947701E-2</v>
      </c>
      <c r="CE965" s="17">
        <v>1.2616911269674701E-2</v>
      </c>
      <c r="CF965" s="17">
        <v>3.04320695082833E-2</v>
      </c>
      <c r="CG965" s="17"/>
      <c r="CH965" s="17">
        <v>2.7985537888660698E-2</v>
      </c>
      <c r="CI965" s="17">
        <v>1.5101660130385899E-2</v>
      </c>
      <c r="CJ965" s="17">
        <v>4.0739412276197496E-3</v>
      </c>
      <c r="CK965" s="17">
        <v>0</v>
      </c>
      <c r="CL965" s="17">
        <v>0</v>
      </c>
    </row>
    <row r="966" spans="2:90" x14ac:dyDescent="0.3">
      <c r="B966" t="s">
        <v>118</v>
      </c>
      <c r="C966" s="17">
        <v>9.6723558802792806E-2</v>
      </c>
      <c r="D966" s="17">
        <v>8.7612723190781394E-2</v>
      </c>
      <c r="E966" s="17">
        <v>0.106324597242394</v>
      </c>
      <c r="F966" s="17"/>
      <c r="G966" s="17">
        <v>7.7641424889790006E-2</v>
      </c>
      <c r="H966" s="17">
        <v>3.7084415280472002E-2</v>
      </c>
      <c r="I966" s="17">
        <v>0.115179099447428</v>
      </c>
      <c r="J966" s="17">
        <v>0.141864199068063</v>
      </c>
      <c r="K966" s="17">
        <v>8.55475506991238E-2</v>
      </c>
      <c r="L966" s="17">
        <v>0.11522095975546599</v>
      </c>
      <c r="M966" s="17"/>
      <c r="N966" s="17">
        <v>7.7067181907228902E-2</v>
      </c>
      <c r="O966" s="17">
        <v>7.7750313075379995E-2</v>
      </c>
      <c r="P966" s="17">
        <v>0.11701052150265399</v>
      </c>
      <c r="Q966" s="17">
        <v>0.120172775708101</v>
      </c>
      <c r="R966" s="17"/>
      <c r="S966" s="17">
        <v>7.8762593889568799E-2</v>
      </c>
      <c r="T966" s="17">
        <v>0.101722597477716</v>
      </c>
      <c r="U966" s="17">
        <v>0.111905700622575</v>
      </c>
      <c r="V966" s="17">
        <v>0.157104205762466</v>
      </c>
      <c r="W966" s="17">
        <v>0.10327246052166</v>
      </c>
      <c r="X966" s="17">
        <v>0.104883575318136</v>
      </c>
      <c r="Y966" s="17">
        <v>8.7679615299728397E-2</v>
      </c>
      <c r="Z966" s="17">
        <v>4.3191993822465698E-2</v>
      </c>
      <c r="AA966" s="17">
        <v>8.1244790740367695E-2</v>
      </c>
      <c r="AB966" s="17">
        <v>9.2580724941026898E-2</v>
      </c>
      <c r="AC966" s="17">
        <v>0.103991521918485</v>
      </c>
      <c r="AD966" s="17">
        <v>5.1908839539420597E-2</v>
      </c>
      <c r="AE966" s="17"/>
      <c r="AF966" s="17">
        <v>0.10416796743370101</v>
      </c>
      <c r="AG966" s="17">
        <v>7.9135195190817506E-2</v>
      </c>
      <c r="AH966" s="17">
        <v>0.118536454816808</v>
      </c>
      <c r="AI966" s="17"/>
      <c r="AJ966" s="17">
        <v>9.0398139872051003E-2</v>
      </c>
      <c r="AK966" s="17">
        <v>8.1643741879579595E-2</v>
      </c>
      <c r="AL966" s="17">
        <v>8.4739292386526305E-2</v>
      </c>
      <c r="AM966" s="17">
        <v>9.0841338147814102E-2</v>
      </c>
      <c r="AN966" s="17">
        <v>9.8530701402935003E-2</v>
      </c>
      <c r="AO966" s="17"/>
      <c r="AP966" s="17">
        <v>7.9993511534656198E-2</v>
      </c>
      <c r="AQ966" s="17">
        <v>7.9707141375191498E-2</v>
      </c>
      <c r="AR966" s="17">
        <v>7.5010920843086207E-2</v>
      </c>
      <c r="AS966" s="17">
        <v>9.1413796738334704E-2</v>
      </c>
      <c r="AT966" s="17">
        <v>8.5451910552876098E-2</v>
      </c>
      <c r="AU966" s="17">
        <v>0.17230624836884401</v>
      </c>
      <c r="AV966" s="17"/>
      <c r="AW966" s="17">
        <v>0.22232986595229001</v>
      </c>
      <c r="AX966" s="17">
        <v>0.169199236975765</v>
      </c>
      <c r="AY966" s="17">
        <v>0.11562279436055201</v>
      </c>
      <c r="AZ966" s="17">
        <v>7.0463895987666794E-2</v>
      </c>
      <c r="BA966" s="17">
        <v>8.8053535723864304E-2</v>
      </c>
      <c r="BB966" s="17">
        <v>9.0212234165995706E-2</v>
      </c>
      <c r="BC966" s="17">
        <v>9.8212484420508006E-2</v>
      </c>
      <c r="BD966" s="17">
        <v>7.9343380946311298E-2</v>
      </c>
      <c r="BE966" s="17">
        <v>5.3406883918418503E-2</v>
      </c>
      <c r="BF966" s="17">
        <v>9.2682179109451202E-2</v>
      </c>
      <c r="BG966" s="17">
        <v>4.2770481545436598E-2</v>
      </c>
      <c r="BH966" s="17">
        <v>8.7060055690159704E-2</v>
      </c>
      <c r="BI966" s="17">
        <v>0.120216327924627</v>
      </c>
      <c r="BJ966" s="17">
        <v>3.72693546852143E-2</v>
      </c>
      <c r="BK966" s="17">
        <v>6.7016289409172106E-2</v>
      </c>
      <c r="BL966" s="17">
        <v>7.2903254714155402E-2</v>
      </c>
      <c r="BM966" s="17"/>
      <c r="BN966" s="17">
        <v>8.8535382463024295E-2</v>
      </c>
      <c r="BO966" s="17">
        <v>0.105189487716544</v>
      </c>
      <c r="BP966" s="17"/>
      <c r="BQ966" s="17">
        <v>8.1652005098393404E-2</v>
      </c>
      <c r="BR966" s="17">
        <v>7.77442405435783E-2</v>
      </c>
      <c r="BS966" s="17"/>
      <c r="BT966" s="17">
        <v>6.5709683665628807E-2</v>
      </c>
      <c r="BU966" s="17"/>
      <c r="BV966" s="17">
        <v>0.123685083582905</v>
      </c>
      <c r="BW966" s="17">
        <v>6.04668561879824E-2</v>
      </c>
      <c r="BX966" s="17">
        <v>9.5702844825920896E-2</v>
      </c>
      <c r="BY966" s="17"/>
      <c r="BZ966" s="17">
        <v>8.0367597709718006E-2</v>
      </c>
      <c r="CA966" s="17">
        <v>6.0274965128995397E-2</v>
      </c>
      <c r="CB966" s="17">
        <v>0.116666552644118</v>
      </c>
      <c r="CC966" s="17">
        <v>3.58245087209157E-2</v>
      </c>
      <c r="CD966" s="17">
        <v>8.0021574803863404E-2</v>
      </c>
      <c r="CE966" s="17">
        <v>0.106432096586564</v>
      </c>
      <c r="CF966" s="17">
        <v>8.4164801487191396E-2</v>
      </c>
      <c r="CG966" s="17"/>
      <c r="CH966" s="17">
        <v>8.3213766404447595E-2</v>
      </c>
      <c r="CI966" s="17">
        <v>0.11597189057945401</v>
      </c>
      <c r="CJ966" s="17">
        <v>9.5052235160272502E-2</v>
      </c>
      <c r="CK966" s="17">
        <v>6.9719655735650199E-2</v>
      </c>
      <c r="CL966" s="17">
        <v>7.4479053735282297E-2</v>
      </c>
    </row>
    <row r="967" spans="2:90" x14ac:dyDescent="0.3">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row>
    <row r="968" spans="2:90" x14ac:dyDescent="0.3">
      <c r="B968" s="6" t="s">
        <v>378</v>
      </c>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row>
    <row r="969" spans="2:90" x14ac:dyDescent="0.3">
      <c r="B969" s="24" t="s">
        <v>110</v>
      </c>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row>
    <row r="970" spans="2:90" x14ac:dyDescent="0.3">
      <c r="B970" t="s">
        <v>369</v>
      </c>
      <c r="C970" s="17">
        <v>0.24812552899944201</v>
      </c>
      <c r="D970" s="17">
        <v>0.25818884893626398</v>
      </c>
      <c r="E970" s="17">
        <v>0.240257516825477</v>
      </c>
      <c r="F970" s="17"/>
      <c r="G970" s="17">
        <v>0.20102416342383</v>
      </c>
      <c r="H970" s="17">
        <v>0.30187044280303699</v>
      </c>
      <c r="I970" s="17">
        <v>0.26080260433543101</v>
      </c>
      <c r="J970" s="17">
        <v>0.26961643039691802</v>
      </c>
      <c r="K970" s="17">
        <v>0.22630074270564399</v>
      </c>
      <c r="L970" s="17">
        <v>0.222320266594423</v>
      </c>
      <c r="M970" s="17"/>
      <c r="N970" s="17">
        <v>0.246136128867016</v>
      </c>
      <c r="O970" s="17">
        <v>0.26639807328804199</v>
      </c>
      <c r="P970" s="17">
        <v>0.224709015427319</v>
      </c>
      <c r="Q970" s="17">
        <v>0.25206008862783003</v>
      </c>
      <c r="R970" s="17"/>
      <c r="S970" s="17">
        <v>0.23914501110690201</v>
      </c>
      <c r="T970" s="17">
        <v>0.266068312580446</v>
      </c>
      <c r="U970" s="17">
        <v>0.28262545143628698</v>
      </c>
      <c r="V970" s="17">
        <v>0.22895792358794301</v>
      </c>
      <c r="W970" s="17">
        <v>0.24822034844881999</v>
      </c>
      <c r="X970" s="17">
        <v>0.24847550005365601</v>
      </c>
      <c r="Y970" s="17">
        <v>0.21014438456776899</v>
      </c>
      <c r="Z970" s="17">
        <v>0.2505606723712</v>
      </c>
      <c r="AA970" s="17">
        <v>0.25369838550073598</v>
      </c>
      <c r="AB970" s="17">
        <v>0.22689029165260199</v>
      </c>
      <c r="AC970" s="17">
        <v>0.31046304797650598</v>
      </c>
      <c r="AD970" s="17">
        <v>0.21368982222248201</v>
      </c>
      <c r="AE970" s="17"/>
      <c r="AF970" s="17">
        <v>0.24706992907514999</v>
      </c>
      <c r="AG970" s="17">
        <v>0.24248090459413099</v>
      </c>
      <c r="AH970" s="17">
        <v>0.26681468285611698</v>
      </c>
      <c r="AI970" s="17"/>
      <c r="AJ970" s="17">
        <v>0.27186745896461101</v>
      </c>
      <c r="AK970" s="17">
        <v>0.26133439371517903</v>
      </c>
      <c r="AL970" s="17">
        <v>0.21547619400274301</v>
      </c>
      <c r="AM970" s="17">
        <v>0.28234246225651899</v>
      </c>
      <c r="AN970" s="17">
        <v>0.237918176520304</v>
      </c>
      <c r="AO970" s="17"/>
      <c r="AP970" s="17">
        <v>0.24018664959435501</v>
      </c>
      <c r="AQ970" s="17">
        <v>0.22485595156906801</v>
      </c>
      <c r="AR970" s="17">
        <v>0.25688026531217101</v>
      </c>
      <c r="AS970" s="17">
        <v>0.28318430539563699</v>
      </c>
      <c r="AT970" s="17">
        <v>0.21726627505257001</v>
      </c>
      <c r="AU970" s="17">
        <v>0.263782623729928</v>
      </c>
      <c r="AV970" s="17"/>
      <c r="AW970" s="17">
        <v>0.203837136112578</v>
      </c>
      <c r="AX970" s="17">
        <v>0.22292995171719299</v>
      </c>
      <c r="AY970" s="17">
        <v>0.229232092434516</v>
      </c>
      <c r="AZ970" s="17">
        <v>0.25794219484330899</v>
      </c>
      <c r="BA970" s="17">
        <v>0.26190995352341101</v>
      </c>
      <c r="BB970" s="17">
        <v>0.25515372040253198</v>
      </c>
      <c r="BC970" s="17">
        <v>0.237043543259636</v>
      </c>
      <c r="BD970" s="17">
        <v>0.264506376220771</v>
      </c>
      <c r="BE970" s="17">
        <v>0.31428619519838102</v>
      </c>
      <c r="BF970" s="17">
        <v>0.271069164069281</v>
      </c>
      <c r="BG970" s="17">
        <v>0.26582391634014702</v>
      </c>
      <c r="BH970" s="17">
        <v>0.30087467278871499</v>
      </c>
      <c r="BI970" s="17">
        <v>0.19514276163100899</v>
      </c>
      <c r="BJ970" s="17">
        <v>0.31071617930373002</v>
      </c>
      <c r="BK970" s="17">
        <v>0.24661594949795199</v>
      </c>
      <c r="BL970" s="17">
        <v>0.19795261113325699</v>
      </c>
      <c r="BM970" s="17"/>
      <c r="BN970" s="17">
        <v>0.246059349076126</v>
      </c>
      <c r="BO970" s="17">
        <v>0.25115434434899803</v>
      </c>
      <c r="BP970" s="17"/>
      <c r="BQ970" s="17">
        <v>0.238229458995836</v>
      </c>
      <c r="BR970" s="17">
        <v>0.308835257327151</v>
      </c>
      <c r="BS970" s="17"/>
      <c r="BT970" s="17">
        <v>0.32240684935770703</v>
      </c>
      <c r="BU970" s="17"/>
      <c r="BV970" s="17">
        <v>0.28143088538524402</v>
      </c>
      <c r="BW970" s="17">
        <v>0.229231801042306</v>
      </c>
      <c r="BX970" s="17">
        <v>0.239787684416914</v>
      </c>
      <c r="BY970" s="17"/>
      <c r="BZ970" s="17">
        <v>0.21734519402166499</v>
      </c>
      <c r="CA970" s="17">
        <v>0.24839519842688901</v>
      </c>
      <c r="CB970" s="17">
        <v>0.216101202400971</v>
      </c>
      <c r="CC970" s="17">
        <v>0.303239753501238</v>
      </c>
      <c r="CD970" s="17">
        <v>0.26645770621798298</v>
      </c>
      <c r="CE970" s="17">
        <v>0.26839867726565703</v>
      </c>
      <c r="CF970" s="17">
        <v>0.26680983831827199</v>
      </c>
      <c r="CG970" s="17"/>
      <c r="CH970" s="17">
        <v>0.19883356228405399</v>
      </c>
      <c r="CI970" s="17">
        <v>0.23204954234316699</v>
      </c>
      <c r="CJ970" s="17">
        <v>0.28116682447136299</v>
      </c>
      <c r="CK970" s="17">
        <v>0.25004493040478398</v>
      </c>
      <c r="CL970" s="17">
        <v>0.20670968237586901</v>
      </c>
    </row>
    <row r="971" spans="2:90" x14ac:dyDescent="0.3">
      <c r="B971" t="s">
        <v>370</v>
      </c>
      <c r="C971" s="17">
        <v>0.18333263113217699</v>
      </c>
      <c r="D971" s="17">
        <v>0.19185522190207999</v>
      </c>
      <c r="E971" s="17">
        <v>0.17549897125644301</v>
      </c>
      <c r="F971" s="17"/>
      <c r="G971" s="17">
        <v>0.23625866735528001</v>
      </c>
      <c r="H971" s="17">
        <v>0.24394199077293399</v>
      </c>
      <c r="I971" s="17">
        <v>0.17729200095200501</v>
      </c>
      <c r="J971" s="17">
        <v>0.14767561774091201</v>
      </c>
      <c r="K971" s="17">
        <v>0.132464325054306</v>
      </c>
      <c r="L971" s="17">
        <v>0.166664795550652</v>
      </c>
      <c r="M971" s="17"/>
      <c r="N971" s="17">
        <v>0.18750199206885301</v>
      </c>
      <c r="O971" s="17">
        <v>0.17133913814351401</v>
      </c>
      <c r="P971" s="17">
        <v>0.21773724595983701</v>
      </c>
      <c r="Q971" s="17">
        <v>0.16284457102765201</v>
      </c>
      <c r="R971" s="17"/>
      <c r="S971" s="17">
        <v>0.20873404363287601</v>
      </c>
      <c r="T971" s="17">
        <v>0.180494584369675</v>
      </c>
      <c r="U971" s="17">
        <v>0.151999270004545</v>
      </c>
      <c r="V971" s="17">
        <v>0.202317941652358</v>
      </c>
      <c r="W971" s="17">
        <v>0.18726201966820899</v>
      </c>
      <c r="X971" s="17">
        <v>0.19500681389284899</v>
      </c>
      <c r="Y971" s="17">
        <v>0.203995996590908</v>
      </c>
      <c r="Z971" s="17">
        <v>0.22801850963502401</v>
      </c>
      <c r="AA971" s="17">
        <v>0.12837010977885399</v>
      </c>
      <c r="AB971" s="17">
        <v>0.164788949822752</v>
      </c>
      <c r="AC971" s="17">
        <v>0.24185004592276199</v>
      </c>
      <c r="AD971" s="17">
        <v>0.104983263684228</v>
      </c>
      <c r="AE971" s="17"/>
      <c r="AF971" s="17">
        <v>0.18348934677114401</v>
      </c>
      <c r="AG971" s="17">
        <v>0.179085290426752</v>
      </c>
      <c r="AH971" s="17">
        <v>0.20461160636867401</v>
      </c>
      <c r="AI971" s="17"/>
      <c r="AJ971" s="17">
        <v>0.19132943370105199</v>
      </c>
      <c r="AK971" s="17">
        <v>0.214381627161082</v>
      </c>
      <c r="AL971" s="17">
        <v>0.172883426578156</v>
      </c>
      <c r="AM971" s="17">
        <v>0.17003658513280201</v>
      </c>
      <c r="AN971" s="17">
        <v>0.172070824205734</v>
      </c>
      <c r="AO971" s="17"/>
      <c r="AP971" s="17">
        <v>0.219515840925741</v>
      </c>
      <c r="AQ971" s="17">
        <v>0.21075620880734999</v>
      </c>
      <c r="AR971" s="17">
        <v>0.191582625056269</v>
      </c>
      <c r="AS971" s="17">
        <v>0.16056875490022399</v>
      </c>
      <c r="AT971" s="17">
        <v>0.188593018952289</v>
      </c>
      <c r="AU971" s="17">
        <v>0.154810216065534</v>
      </c>
      <c r="AV971" s="17"/>
      <c r="AW971" s="17">
        <v>0.13946707682238599</v>
      </c>
      <c r="AX971" s="17">
        <v>0.16711246177987199</v>
      </c>
      <c r="AY971" s="17">
        <v>0.166470411732037</v>
      </c>
      <c r="AZ971" s="17">
        <v>0.13002652452803101</v>
      </c>
      <c r="BA971" s="17">
        <v>0.21787253175538901</v>
      </c>
      <c r="BB971" s="17">
        <v>0.12066039615395099</v>
      </c>
      <c r="BC971" s="17">
        <v>0.241474519206131</v>
      </c>
      <c r="BD971" s="17">
        <v>0.17348621882984899</v>
      </c>
      <c r="BE971" s="17">
        <v>0.167445425299421</v>
      </c>
      <c r="BF971" s="17">
        <v>0.22899771149728801</v>
      </c>
      <c r="BG971" s="17">
        <v>0.222553817398882</v>
      </c>
      <c r="BH971" s="17">
        <v>0.25576440549231999</v>
      </c>
      <c r="BI971" s="17">
        <v>0.22159236309352001</v>
      </c>
      <c r="BJ971" s="17">
        <v>0.16739501831947901</v>
      </c>
      <c r="BK971" s="17">
        <v>8.2144439499726399E-2</v>
      </c>
      <c r="BL971" s="17">
        <v>0.195302337620128</v>
      </c>
      <c r="BM971" s="17"/>
      <c r="BN971" s="17">
        <v>0.19170574028992299</v>
      </c>
      <c r="BO971" s="17">
        <v>0.17090872445219699</v>
      </c>
      <c r="BP971" s="17"/>
      <c r="BQ971" s="17">
        <v>0.212843174381736</v>
      </c>
      <c r="BR971" s="17">
        <v>0.22131153093070999</v>
      </c>
      <c r="BS971" s="17"/>
      <c r="BT971" s="17">
        <v>0.21734503212824099</v>
      </c>
      <c r="BU971" s="17"/>
      <c r="BV971" s="17">
        <v>0.14438037971544099</v>
      </c>
      <c r="BW971" s="17">
        <v>0.231225291178172</v>
      </c>
      <c r="BX971" s="17">
        <v>0.18042205920076801</v>
      </c>
      <c r="BY971" s="17"/>
      <c r="BZ971" s="17">
        <v>0.121306816328956</v>
      </c>
      <c r="CA971" s="17">
        <v>0.143500196773373</v>
      </c>
      <c r="CB971" s="17">
        <v>0.17238450161009</v>
      </c>
      <c r="CC971" s="17">
        <v>0.22195802467091799</v>
      </c>
      <c r="CD971" s="17">
        <v>0.25220653724826397</v>
      </c>
      <c r="CE971" s="17">
        <v>0.17341555463956801</v>
      </c>
      <c r="CF971" s="17">
        <v>0.205012816068465</v>
      </c>
      <c r="CG971" s="17"/>
      <c r="CH971" s="17">
        <v>0.21507781261386599</v>
      </c>
      <c r="CI971" s="17">
        <v>0.19561322021352001</v>
      </c>
      <c r="CJ971" s="17">
        <v>0.193180445767246</v>
      </c>
      <c r="CK971" s="17">
        <v>0.132957176605809</v>
      </c>
      <c r="CL971" s="17">
        <v>9.7660453949816595E-2</v>
      </c>
    </row>
    <row r="972" spans="2:90" x14ac:dyDescent="0.3">
      <c r="B972" t="s">
        <v>371</v>
      </c>
      <c r="C972" s="17">
        <v>0.15759229014816101</v>
      </c>
      <c r="D972" s="17">
        <v>0.16331920159152</v>
      </c>
      <c r="E972" s="17">
        <v>0.15324460218583599</v>
      </c>
      <c r="F972" s="17"/>
      <c r="G972" s="17">
        <v>0.198773741606841</v>
      </c>
      <c r="H972" s="17">
        <v>0.15872598645656799</v>
      </c>
      <c r="I972" s="17">
        <v>0.11209143972880301</v>
      </c>
      <c r="J972" s="17">
        <v>0.13983314115144799</v>
      </c>
      <c r="K972" s="17">
        <v>0.204325064856267</v>
      </c>
      <c r="L972" s="17">
        <v>0.149634667249822</v>
      </c>
      <c r="M972" s="17"/>
      <c r="N972" s="17">
        <v>0.13968672451140901</v>
      </c>
      <c r="O972" s="17">
        <v>0.15205247650564599</v>
      </c>
      <c r="P972" s="17">
        <v>0.183734530526417</v>
      </c>
      <c r="Q972" s="17">
        <v>0.16121556783412699</v>
      </c>
      <c r="R972" s="17"/>
      <c r="S972" s="17">
        <v>0.19544013882326799</v>
      </c>
      <c r="T972" s="17">
        <v>0.16652670982387799</v>
      </c>
      <c r="U972" s="17">
        <v>0.15212229941222299</v>
      </c>
      <c r="V972" s="17">
        <v>0.111179307782305</v>
      </c>
      <c r="W972" s="17">
        <v>0.18150537159527899</v>
      </c>
      <c r="X972" s="17">
        <v>0.13662787776896801</v>
      </c>
      <c r="Y972" s="17">
        <v>0.15746299131147001</v>
      </c>
      <c r="Z972" s="17">
        <v>0.25428125833835202</v>
      </c>
      <c r="AA972" s="17">
        <v>0.122477099945405</v>
      </c>
      <c r="AB972" s="17">
        <v>0.14274398435109001</v>
      </c>
      <c r="AC972" s="17">
        <v>0.123394163842149</v>
      </c>
      <c r="AD972" s="17">
        <v>0.20470901184912599</v>
      </c>
      <c r="AE972" s="17"/>
      <c r="AF972" s="17">
        <v>0.160309506817785</v>
      </c>
      <c r="AG972" s="17">
        <v>0.14698867283007</v>
      </c>
      <c r="AH972" s="17">
        <v>0.159646636049846</v>
      </c>
      <c r="AI972" s="17"/>
      <c r="AJ972" s="17">
        <v>0.14132956917991499</v>
      </c>
      <c r="AK972" s="17">
        <v>0.17177866036238201</v>
      </c>
      <c r="AL972" s="17">
        <v>0.15409817176121099</v>
      </c>
      <c r="AM972" s="17">
        <v>0.133499163252154</v>
      </c>
      <c r="AN972" s="17">
        <v>0.12833892859453899</v>
      </c>
      <c r="AO972" s="17"/>
      <c r="AP972" s="17">
        <v>0.18877762238783199</v>
      </c>
      <c r="AQ972" s="17">
        <v>0.156669694377958</v>
      </c>
      <c r="AR972" s="17">
        <v>0.17090869397984501</v>
      </c>
      <c r="AS972" s="17">
        <v>0.14160651596658899</v>
      </c>
      <c r="AT972" s="17">
        <v>0.132517059087224</v>
      </c>
      <c r="AU972" s="17">
        <v>0.12337460021119399</v>
      </c>
      <c r="AV972" s="17"/>
      <c r="AW972" s="17">
        <v>5.19026093843259E-2</v>
      </c>
      <c r="AX972" s="17">
        <v>0.194850814360401</v>
      </c>
      <c r="AY972" s="17">
        <v>0.16820068743958999</v>
      </c>
      <c r="AZ972" s="17">
        <v>0.196965126099414</v>
      </c>
      <c r="BA972" s="17">
        <v>0.16920033727526201</v>
      </c>
      <c r="BB972" s="17">
        <v>0.21250255932201001</v>
      </c>
      <c r="BC972" s="17">
        <v>0.13684866155864001</v>
      </c>
      <c r="BD972" s="17">
        <v>0.147589328439197</v>
      </c>
      <c r="BE972" s="17">
        <v>0.148832348255696</v>
      </c>
      <c r="BF972" s="17">
        <v>0.18787872306412201</v>
      </c>
      <c r="BG972" s="17">
        <v>6.8777428861889395E-2</v>
      </c>
      <c r="BH972" s="17">
        <v>0.14161054511692001</v>
      </c>
      <c r="BI972" s="17">
        <v>0.15436513325953</v>
      </c>
      <c r="BJ972" s="17">
        <v>9.7489821112558994E-2</v>
      </c>
      <c r="BK972" s="17">
        <v>0.166878390620189</v>
      </c>
      <c r="BL972" s="17">
        <v>0.173508113040684</v>
      </c>
      <c r="BM972" s="17"/>
      <c r="BN972" s="17">
        <v>0.15624888581419899</v>
      </c>
      <c r="BO972" s="17">
        <v>0.15848110127012199</v>
      </c>
      <c r="BP972" s="17"/>
      <c r="BQ972" s="17">
        <v>0.193642354834624</v>
      </c>
      <c r="BR972" s="17">
        <v>0.13958146490805501</v>
      </c>
      <c r="BS972" s="17"/>
      <c r="BT972" s="17">
        <v>0.178266877242407</v>
      </c>
      <c r="BU972" s="17"/>
      <c r="BV972" s="17">
        <v>0.13280952140624799</v>
      </c>
      <c r="BW972" s="17">
        <v>0.219774523255308</v>
      </c>
      <c r="BX972" s="17">
        <v>0.14553288944772</v>
      </c>
      <c r="BY972" s="17"/>
      <c r="BZ972" s="17">
        <v>0.19425705533870199</v>
      </c>
      <c r="CA972" s="17">
        <v>0.16183387961333301</v>
      </c>
      <c r="CB972" s="17">
        <v>0.16690705097504899</v>
      </c>
      <c r="CC972" s="17">
        <v>0.120081202198103</v>
      </c>
      <c r="CD972" s="17">
        <v>0.19446226026602301</v>
      </c>
      <c r="CE972" s="17">
        <v>0.13790392693916101</v>
      </c>
      <c r="CF972" s="17">
        <v>0.13365958179387999</v>
      </c>
      <c r="CG972" s="17"/>
      <c r="CH972" s="17">
        <v>0.12905934318849099</v>
      </c>
      <c r="CI972" s="17">
        <v>0.157749912201716</v>
      </c>
      <c r="CJ972" s="17">
        <v>0.16065923062708901</v>
      </c>
      <c r="CK972" s="17">
        <v>0.18143296607110901</v>
      </c>
      <c r="CL972" s="17">
        <v>0.10448762006043801</v>
      </c>
    </row>
    <row r="973" spans="2:90" x14ac:dyDescent="0.3">
      <c r="B973" t="s">
        <v>372</v>
      </c>
      <c r="C973" s="17">
        <v>0.151303570657943</v>
      </c>
      <c r="D973" s="17">
        <v>0.140461075501566</v>
      </c>
      <c r="E973" s="17">
        <v>0.16112529018715299</v>
      </c>
      <c r="F973" s="17"/>
      <c r="G973" s="17">
        <v>0.20837959790150901</v>
      </c>
      <c r="H973" s="17">
        <v>0.152551002927203</v>
      </c>
      <c r="I973" s="17">
        <v>0.19965331844977899</v>
      </c>
      <c r="J973" s="17">
        <v>0.158280715095062</v>
      </c>
      <c r="K973" s="17">
        <v>0.131184808317723</v>
      </c>
      <c r="L973" s="17">
        <v>8.0609150239099994E-2</v>
      </c>
      <c r="M973" s="17"/>
      <c r="N973" s="17">
        <v>0.15086708210307601</v>
      </c>
      <c r="O973" s="17">
        <v>0.169880098456241</v>
      </c>
      <c r="P973" s="17">
        <v>0.135332222532379</v>
      </c>
      <c r="Q973" s="17">
        <v>0.146225181375577</v>
      </c>
      <c r="R973" s="17"/>
      <c r="S973" s="17">
        <v>0.180632216174334</v>
      </c>
      <c r="T973" s="17">
        <v>0.11877276161417399</v>
      </c>
      <c r="U973" s="17">
        <v>0.15479739593175501</v>
      </c>
      <c r="V973" s="17">
        <v>0.121121026055638</v>
      </c>
      <c r="W973" s="17">
        <v>0.14863032183126201</v>
      </c>
      <c r="X973" s="17">
        <v>0.13779742548731699</v>
      </c>
      <c r="Y973" s="17">
        <v>0.157444623397517</v>
      </c>
      <c r="Z973" s="17">
        <v>0.16661378202340199</v>
      </c>
      <c r="AA973" s="17">
        <v>0.154163112800108</v>
      </c>
      <c r="AB973" s="17">
        <v>0.16416508198593399</v>
      </c>
      <c r="AC973" s="17">
        <v>0.17754635572130001</v>
      </c>
      <c r="AD973" s="17">
        <v>0.15379896082025299</v>
      </c>
      <c r="AE973" s="17"/>
      <c r="AF973" s="17">
        <v>0.12806692133195599</v>
      </c>
      <c r="AG973" s="17">
        <v>0.15416940503992599</v>
      </c>
      <c r="AH973" s="17">
        <v>0.163574829243678</v>
      </c>
      <c r="AI973" s="17"/>
      <c r="AJ973" s="17">
        <v>0.12874100237215899</v>
      </c>
      <c r="AK973" s="17">
        <v>0.15824023879532101</v>
      </c>
      <c r="AL973" s="17">
        <v>0.152485062875163</v>
      </c>
      <c r="AM973" s="17">
        <v>0.193839413013245</v>
      </c>
      <c r="AN973" s="17">
        <v>0.14637952636750301</v>
      </c>
      <c r="AO973" s="17"/>
      <c r="AP973" s="17">
        <v>0.148075789847981</v>
      </c>
      <c r="AQ973" s="17">
        <v>0.114602838430438</v>
      </c>
      <c r="AR973" s="17">
        <v>0.14571437554931299</v>
      </c>
      <c r="AS973" s="17">
        <v>0.192718359380189</v>
      </c>
      <c r="AT973" s="17">
        <v>0.17150304306066999</v>
      </c>
      <c r="AU973" s="17">
        <v>0.14360837725015499</v>
      </c>
      <c r="AV973" s="17"/>
      <c r="AW973" s="17">
        <v>0.24758240835399001</v>
      </c>
      <c r="AX973" s="17">
        <v>0.14142950669808399</v>
      </c>
      <c r="AY973" s="17">
        <v>0.18668080213694399</v>
      </c>
      <c r="AZ973" s="17">
        <v>0.15858623283766199</v>
      </c>
      <c r="BA973" s="17">
        <v>0.120447619797086</v>
      </c>
      <c r="BB973" s="17">
        <v>0.177290876552257</v>
      </c>
      <c r="BC973" s="17">
        <v>0.163093085505679</v>
      </c>
      <c r="BD973" s="17">
        <v>0.129324266003219</v>
      </c>
      <c r="BE973" s="17">
        <v>0.15533348391386101</v>
      </c>
      <c r="BF973" s="17">
        <v>0.13067594878969899</v>
      </c>
      <c r="BG973" s="17">
        <v>0.131576068089928</v>
      </c>
      <c r="BH973" s="17">
        <v>0.125948892106129</v>
      </c>
      <c r="BI973" s="17">
        <v>9.0501437501895696E-2</v>
      </c>
      <c r="BJ973" s="17">
        <v>0.19481571309794801</v>
      </c>
      <c r="BK973" s="17">
        <v>0.153560198715367</v>
      </c>
      <c r="BL973" s="17">
        <v>0.181641823289031</v>
      </c>
      <c r="BM973" s="17"/>
      <c r="BN973" s="17">
        <v>0.138301011408444</v>
      </c>
      <c r="BO973" s="17">
        <v>0.17023054782371499</v>
      </c>
      <c r="BP973" s="17"/>
      <c r="BQ973" s="17">
        <v>0.14801636643852401</v>
      </c>
      <c r="BR973" s="17">
        <v>0.17767147249303999</v>
      </c>
      <c r="BS973" s="17"/>
      <c r="BT973" s="17">
        <v>0.20011121438614399</v>
      </c>
      <c r="BU973" s="17"/>
      <c r="BV973" s="17">
        <v>0.16162630574852099</v>
      </c>
      <c r="BW973" s="17">
        <v>0.18100230893521299</v>
      </c>
      <c r="BX973" s="17">
        <v>0.135540364133894</v>
      </c>
      <c r="BY973" s="17"/>
      <c r="BZ973" s="17">
        <v>0.25321376202042001</v>
      </c>
      <c r="CA973" s="17">
        <v>0.17016096789455301</v>
      </c>
      <c r="CB973" s="17">
        <v>0.15618125695257001</v>
      </c>
      <c r="CC973" s="17">
        <v>0.154619296650195</v>
      </c>
      <c r="CD973" s="17">
        <v>0.13140351810182399</v>
      </c>
      <c r="CE973" s="17">
        <v>0.112983209209938</v>
      </c>
      <c r="CF973" s="17">
        <v>0.113591959386189</v>
      </c>
      <c r="CG973" s="17"/>
      <c r="CH973" s="17">
        <v>0.114898075749859</v>
      </c>
      <c r="CI973" s="17">
        <v>0.11909452377400701</v>
      </c>
      <c r="CJ973" s="17">
        <v>0.16630255652466799</v>
      </c>
      <c r="CK973" s="17">
        <v>0.207300838288101</v>
      </c>
      <c r="CL973" s="17">
        <v>0.18300375052146001</v>
      </c>
    </row>
    <row r="974" spans="2:90" x14ac:dyDescent="0.3">
      <c r="B974" t="s">
        <v>118</v>
      </c>
      <c r="C974" s="17">
        <v>0.126722463434186</v>
      </c>
      <c r="D974" s="17">
        <v>0.120314564845747</v>
      </c>
      <c r="E974" s="17">
        <v>0.13304990018454699</v>
      </c>
      <c r="F974" s="17"/>
      <c r="G974" s="17">
        <v>8.0724147697378498E-2</v>
      </c>
      <c r="H974" s="17">
        <v>7.5283360203847502E-2</v>
      </c>
      <c r="I974" s="17">
        <v>0.139757386534379</v>
      </c>
      <c r="J974" s="17">
        <v>0.15602575335119301</v>
      </c>
      <c r="K974" s="17">
        <v>0.13660202140251099</v>
      </c>
      <c r="L974" s="17">
        <v>0.158220566496516</v>
      </c>
      <c r="M974" s="17"/>
      <c r="N974" s="17">
        <v>0.114188911602652</v>
      </c>
      <c r="O974" s="17">
        <v>0.106209672052184</v>
      </c>
      <c r="P974" s="17">
        <v>0.13066047387170801</v>
      </c>
      <c r="Q974" s="17">
        <v>0.15746858392421501</v>
      </c>
      <c r="R974" s="17"/>
      <c r="S974" s="17">
        <v>0.112974713317602</v>
      </c>
      <c r="T974" s="17">
        <v>0.10760401414253901</v>
      </c>
      <c r="U974" s="17">
        <v>0.12915708353609201</v>
      </c>
      <c r="V974" s="17">
        <v>0.187331697246757</v>
      </c>
      <c r="W974" s="17">
        <v>0.101419468124959</v>
      </c>
      <c r="X974" s="17">
        <v>0.13830753278115601</v>
      </c>
      <c r="Y974" s="17">
        <v>0.15412198763969601</v>
      </c>
      <c r="Z974" s="17">
        <v>7.5807878139128607E-2</v>
      </c>
      <c r="AA974" s="17">
        <v>0.136107301514972</v>
      </c>
      <c r="AB974" s="17">
        <v>0.15321011116191399</v>
      </c>
      <c r="AC974" s="17">
        <v>0.11059187144594999</v>
      </c>
      <c r="AD974" s="17">
        <v>1.7901957134697399E-2</v>
      </c>
      <c r="AE974" s="17"/>
      <c r="AF974" s="17">
        <v>0.139340516304646</v>
      </c>
      <c r="AG974" s="17">
        <v>0.11253019502723299</v>
      </c>
      <c r="AH974" s="17">
        <v>0.136203537963175</v>
      </c>
      <c r="AI974" s="17"/>
      <c r="AJ974" s="17">
        <v>9.4691932664868E-2</v>
      </c>
      <c r="AK974" s="17">
        <v>0.111370648046777</v>
      </c>
      <c r="AL974" s="17">
        <v>0.12814872611320499</v>
      </c>
      <c r="AM974" s="17">
        <v>0.121009173560424</v>
      </c>
      <c r="AN974" s="17">
        <v>0.121739003544355</v>
      </c>
      <c r="AO974" s="17"/>
      <c r="AP974" s="17">
        <v>9.9970049235230396E-2</v>
      </c>
      <c r="AQ974" s="17">
        <v>0.105062039986716</v>
      </c>
      <c r="AR974" s="17">
        <v>0.12642964495287101</v>
      </c>
      <c r="AS974" s="17">
        <v>0.12443803864843</v>
      </c>
      <c r="AT974" s="17">
        <v>0.14135012184562001</v>
      </c>
      <c r="AU974" s="17">
        <v>0.16356849526943501</v>
      </c>
      <c r="AV974" s="17"/>
      <c r="AW974" s="17">
        <v>0.19797807885511501</v>
      </c>
      <c r="AX974" s="17">
        <v>0.17940523891049401</v>
      </c>
      <c r="AY974" s="17">
        <v>0.14878404926911601</v>
      </c>
      <c r="AZ974" s="17">
        <v>0.111761546947603</v>
      </c>
      <c r="BA974" s="17">
        <v>0.14247344851312199</v>
      </c>
      <c r="BB974" s="17">
        <v>0.166537436003596</v>
      </c>
      <c r="BC974" s="17">
        <v>0.10031942349428</v>
      </c>
      <c r="BD974" s="17">
        <v>8.1867978135420197E-2</v>
      </c>
      <c r="BE974" s="17">
        <v>3.12981139486301E-2</v>
      </c>
      <c r="BF974" s="17">
        <v>0.101762317554198</v>
      </c>
      <c r="BG974" s="17">
        <v>8.0206154950990302E-2</v>
      </c>
      <c r="BH974" s="17">
        <v>0.13957065963347701</v>
      </c>
      <c r="BI974" s="17">
        <v>0.18480118831929501</v>
      </c>
      <c r="BJ974" s="17">
        <v>0.10661480975041</v>
      </c>
      <c r="BK974" s="17">
        <v>8.2040605704947506E-2</v>
      </c>
      <c r="BL974" s="17">
        <v>9.2349765103233797E-2</v>
      </c>
      <c r="BM974" s="17"/>
      <c r="BN974" s="17">
        <v>0.120833564125952</v>
      </c>
      <c r="BO974" s="17">
        <v>0.132482773244085</v>
      </c>
      <c r="BP974" s="17"/>
      <c r="BQ974" s="17">
        <v>0.10313676441976501</v>
      </c>
      <c r="BR974" s="17">
        <v>0.12864785090970801</v>
      </c>
      <c r="BS974" s="17"/>
      <c r="BT974" s="17">
        <v>8.9284496323092502E-2</v>
      </c>
      <c r="BU974" s="17"/>
      <c r="BV974" s="17">
        <v>0.16536758439263899</v>
      </c>
      <c r="BW974" s="17">
        <v>8.7753477905343102E-2</v>
      </c>
      <c r="BX974" s="17">
        <v>0.11914475934482099</v>
      </c>
      <c r="BY974" s="17"/>
      <c r="BZ974" s="17">
        <v>0.150413975901107</v>
      </c>
      <c r="CA974" s="17">
        <v>0.122963241505488</v>
      </c>
      <c r="CB974" s="17">
        <v>0.13906284967354701</v>
      </c>
      <c r="CC974" s="17">
        <v>7.7024288290901202E-2</v>
      </c>
      <c r="CD974" s="17">
        <v>8.4879859329092505E-2</v>
      </c>
      <c r="CE974" s="17">
        <v>0.142391675836648</v>
      </c>
      <c r="CF974" s="17">
        <v>8.0770449117857995E-2</v>
      </c>
      <c r="CG974" s="17"/>
      <c r="CH974" s="17">
        <v>7.94140153318319E-2</v>
      </c>
      <c r="CI974" s="17">
        <v>0.13006341186526699</v>
      </c>
      <c r="CJ974" s="17">
        <v>0.114484860771221</v>
      </c>
      <c r="CK974" s="17">
        <v>0.15737746425790999</v>
      </c>
      <c r="CL974" s="17">
        <v>0.20434050288583</v>
      </c>
    </row>
    <row r="975" spans="2:90" x14ac:dyDescent="0.3">
      <c r="B975" t="s">
        <v>373</v>
      </c>
      <c r="C975" s="17">
        <v>0.1196343000635</v>
      </c>
      <c r="D975" s="17">
        <v>0.12655603739638799</v>
      </c>
      <c r="E975" s="17">
        <v>0.112859442894381</v>
      </c>
      <c r="F975" s="17"/>
      <c r="G975" s="17">
        <v>0.13208415724268599</v>
      </c>
      <c r="H975" s="17">
        <v>0.15388331109435999</v>
      </c>
      <c r="I975" s="17">
        <v>0.149224316469518</v>
      </c>
      <c r="J975" s="17">
        <v>0.123667576841165</v>
      </c>
      <c r="K975" s="17">
        <v>7.9990882890249401E-2</v>
      </c>
      <c r="L975" s="17">
        <v>8.2470378137007597E-2</v>
      </c>
      <c r="M975" s="17"/>
      <c r="N975" s="17">
        <v>0.125234130358749</v>
      </c>
      <c r="O975" s="17">
        <v>0.141480802088288</v>
      </c>
      <c r="P975" s="17">
        <v>0.10778998256323299</v>
      </c>
      <c r="Q975" s="17">
        <v>0.10254035630436401</v>
      </c>
      <c r="R975" s="17"/>
      <c r="S975" s="17">
        <v>0.137350555740028</v>
      </c>
      <c r="T975" s="17">
        <v>0.10719573488669</v>
      </c>
      <c r="U975" s="17">
        <v>0.154349987697709</v>
      </c>
      <c r="V975" s="17">
        <v>0.107715228786305</v>
      </c>
      <c r="W975" s="17">
        <v>9.0281349543791897E-2</v>
      </c>
      <c r="X975" s="17">
        <v>0.14510153159218001</v>
      </c>
      <c r="Y975" s="17">
        <v>0.12230155752347199</v>
      </c>
      <c r="Z975" s="17">
        <v>0.118769535163517</v>
      </c>
      <c r="AA975" s="17">
        <v>0.10978970600917</v>
      </c>
      <c r="AB975" s="17">
        <v>9.6246395745238897E-2</v>
      </c>
      <c r="AC975" s="17">
        <v>0.14391524070296299</v>
      </c>
      <c r="AD975" s="17">
        <v>8.6030184708735205E-2</v>
      </c>
      <c r="AE975" s="17"/>
      <c r="AF975" s="17">
        <v>0.103388082388185</v>
      </c>
      <c r="AG975" s="17">
        <v>0.13779908704289401</v>
      </c>
      <c r="AH975" s="17">
        <v>0.12994774125872899</v>
      </c>
      <c r="AI975" s="17"/>
      <c r="AJ975" s="17">
        <v>0.12753585614326199</v>
      </c>
      <c r="AK975" s="17">
        <v>0.12942266782675499</v>
      </c>
      <c r="AL975" s="17">
        <v>0.10111937734240301</v>
      </c>
      <c r="AM975" s="17">
        <v>0.11711173328459699</v>
      </c>
      <c r="AN975" s="17">
        <v>0.14766645456522501</v>
      </c>
      <c r="AO975" s="17"/>
      <c r="AP975" s="17">
        <v>0.13698869108269099</v>
      </c>
      <c r="AQ975" s="17">
        <v>0.118437779454693</v>
      </c>
      <c r="AR975" s="17">
        <v>0.118783308708702</v>
      </c>
      <c r="AS975" s="17">
        <v>0.111498356970753</v>
      </c>
      <c r="AT975" s="17">
        <v>0.12596936343745099</v>
      </c>
      <c r="AU975" s="17">
        <v>8.4009950467375402E-2</v>
      </c>
      <c r="AV975" s="17"/>
      <c r="AW975" s="17">
        <v>0</v>
      </c>
      <c r="AX975" s="17">
        <v>9.3567531197519205E-2</v>
      </c>
      <c r="AY975" s="17">
        <v>0.10831051065651399</v>
      </c>
      <c r="AZ975" s="17">
        <v>9.0297177328872505E-2</v>
      </c>
      <c r="BA975" s="17">
        <v>0.120038927310562</v>
      </c>
      <c r="BB975" s="17">
        <v>6.9636054895676397E-2</v>
      </c>
      <c r="BC975" s="17">
        <v>0.144631110327608</v>
      </c>
      <c r="BD975" s="17">
        <v>0.14815387921324499</v>
      </c>
      <c r="BE975" s="17">
        <v>0.110310786794744</v>
      </c>
      <c r="BF975" s="17">
        <v>0.143154871850659</v>
      </c>
      <c r="BG975" s="17">
        <v>0.176433456413954</v>
      </c>
      <c r="BH975" s="17">
        <v>0.12752277313848501</v>
      </c>
      <c r="BI975" s="17">
        <v>0.107271241457101</v>
      </c>
      <c r="BJ975" s="17">
        <v>0.14905881296645701</v>
      </c>
      <c r="BK975" s="17">
        <v>0.154506941282397</v>
      </c>
      <c r="BL975" s="17">
        <v>0.14277559384139599</v>
      </c>
      <c r="BM975" s="17"/>
      <c r="BN975" s="17">
        <v>0.12591009897330399</v>
      </c>
      <c r="BO975" s="17">
        <v>0.111589917751755</v>
      </c>
      <c r="BP975" s="17"/>
      <c r="BQ975" s="17">
        <v>0.129818235774285</v>
      </c>
      <c r="BR975" s="17">
        <v>0.12706033662398</v>
      </c>
      <c r="BS975" s="17"/>
      <c r="BT975" s="17">
        <v>0.12556364594369099</v>
      </c>
      <c r="BU975" s="17"/>
      <c r="BV975" s="17">
        <v>0.10261432582945899</v>
      </c>
      <c r="BW975" s="17">
        <v>0.13675145223163701</v>
      </c>
      <c r="BX975" s="17">
        <v>0.118806783628697</v>
      </c>
      <c r="BY975" s="17"/>
      <c r="BZ975" s="17">
        <v>8.9642109095823402E-2</v>
      </c>
      <c r="CA975" s="17">
        <v>0.13427961172462299</v>
      </c>
      <c r="CB975" s="17">
        <v>9.8249704595631898E-2</v>
      </c>
      <c r="CC975" s="17">
        <v>0.13242322584589999</v>
      </c>
      <c r="CD975" s="17">
        <v>0.14166541193315099</v>
      </c>
      <c r="CE975" s="17">
        <v>0.13685170693072499</v>
      </c>
      <c r="CF975" s="17">
        <v>0.12742554644458401</v>
      </c>
      <c r="CG975" s="17"/>
      <c r="CH975" s="17">
        <v>7.5894995910006993E-2</v>
      </c>
      <c r="CI975" s="17">
        <v>0.12121649773696599</v>
      </c>
      <c r="CJ975" s="17">
        <v>0.13991647644827199</v>
      </c>
      <c r="CK975" s="17">
        <v>0.10131329294310699</v>
      </c>
      <c r="CL975" s="17">
        <v>9.7003504679871594E-2</v>
      </c>
    </row>
    <row r="976" spans="2:90" x14ac:dyDescent="0.3">
      <c r="B976" t="s">
        <v>374</v>
      </c>
      <c r="C976" s="17">
        <v>9.1240699425332195E-2</v>
      </c>
      <c r="D976" s="17">
        <v>0.10270232257251</v>
      </c>
      <c r="E976" s="17">
        <v>7.9803924148157193E-2</v>
      </c>
      <c r="F976" s="17"/>
      <c r="G976" s="17">
        <v>0.123606081004054</v>
      </c>
      <c r="H976" s="17">
        <v>0.112391641342192</v>
      </c>
      <c r="I976" s="17">
        <v>0.104321240269324</v>
      </c>
      <c r="J976" s="17">
        <v>7.3490497075184E-2</v>
      </c>
      <c r="K976" s="17">
        <v>6.4365357651445104E-2</v>
      </c>
      <c r="L976" s="17">
        <v>7.4183318114956306E-2</v>
      </c>
      <c r="M976" s="17"/>
      <c r="N976" s="17">
        <v>0.111279468922986</v>
      </c>
      <c r="O976" s="17">
        <v>8.5626890186301804E-2</v>
      </c>
      <c r="P976" s="17">
        <v>7.49460766323716E-2</v>
      </c>
      <c r="Q976" s="17">
        <v>9.0717714949033204E-2</v>
      </c>
      <c r="R976" s="17"/>
      <c r="S976" s="17">
        <v>9.9944865806981198E-2</v>
      </c>
      <c r="T976" s="17">
        <v>9.0998569609831603E-2</v>
      </c>
      <c r="U976" s="17">
        <v>9.4774903319585296E-2</v>
      </c>
      <c r="V976" s="17">
        <v>9.5439450561359093E-2</v>
      </c>
      <c r="W976" s="17">
        <v>0.102905669124771</v>
      </c>
      <c r="X976" s="17">
        <v>0.113641073661572</v>
      </c>
      <c r="Y976" s="17">
        <v>8.0961878397375994E-2</v>
      </c>
      <c r="Z976" s="17">
        <v>6.8777889711318693E-2</v>
      </c>
      <c r="AA976" s="17">
        <v>7.4599210137952995E-2</v>
      </c>
      <c r="AB976" s="17">
        <v>7.0295935484210606E-2</v>
      </c>
      <c r="AC976" s="17">
        <v>0.121188856245018</v>
      </c>
      <c r="AD976" s="17">
        <v>6.6662393301330905E-2</v>
      </c>
      <c r="AE976" s="17"/>
      <c r="AF976" s="17">
        <v>8.9639481198918E-2</v>
      </c>
      <c r="AG976" s="17">
        <v>8.8298779646515502E-2</v>
      </c>
      <c r="AH976" s="17">
        <v>9.9609101370466802E-2</v>
      </c>
      <c r="AI976" s="17"/>
      <c r="AJ976" s="17">
        <v>8.2350912397669604E-2</v>
      </c>
      <c r="AK976" s="17">
        <v>0.100561732032883</v>
      </c>
      <c r="AL976" s="17">
        <v>0.105512491547955</v>
      </c>
      <c r="AM976" s="17">
        <v>0.117794702770096</v>
      </c>
      <c r="AN976" s="17">
        <v>5.8108800909698201E-2</v>
      </c>
      <c r="AO976" s="17"/>
      <c r="AP976" s="17">
        <v>0.11901035479019199</v>
      </c>
      <c r="AQ976" s="17">
        <v>0.108411033226922</v>
      </c>
      <c r="AR976" s="17">
        <v>0.103843695066607</v>
      </c>
      <c r="AS976" s="17">
        <v>7.1449960439959201E-2</v>
      </c>
      <c r="AT976" s="17">
        <v>5.4537752745731402E-2</v>
      </c>
      <c r="AU976" s="17">
        <v>3.7140351066371903E-2</v>
      </c>
      <c r="AV976" s="17"/>
      <c r="AW976" s="17">
        <v>0</v>
      </c>
      <c r="AX976" s="17">
        <v>0.13807843163755701</v>
      </c>
      <c r="AY976" s="17">
        <v>5.8273061463294799E-2</v>
      </c>
      <c r="AZ976" s="17">
        <v>4.7153109218067701E-2</v>
      </c>
      <c r="BA976" s="17">
        <v>8.0820416040631601E-2</v>
      </c>
      <c r="BB976" s="17">
        <v>5.8255332728222801E-2</v>
      </c>
      <c r="BC976" s="17">
        <v>0.11369882142370601</v>
      </c>
      <c r="BD976" s="17">
        <v>9.7511975906470899E-2</v>
      </c>
      <c r="BE976" s="17">
        <v>0.143013163322667</v>
      </c>
      <c r="BF976" s="17">
        <v>0.147472030072959</v>
      </c>
      <c r="BG976" s="17">
        <v>8.5085760878627695E-2</v>
      </c>
      <c r="BH976" s="17">
        <v>0.111759052640481</v>
      </c>
      <c r="BI976" s="17">
        <v>5.2411780954359999E-2</v>
      </c>
      <c r="BJ976" s="17">
        <v>0.13621777012139999</v>
      </c>
      <c r="BK976" s="17">
        <v>0.124787285838542</v>
      </c>
      <c r="BL976" s="17">
        <v>0.109992541525058</v>
      </c>
      <c r="BM976" s="17"/>
      <c r="BN976" s="17">
        <v>0.10455766958163</v>
      </c>
      <c r="BO976" s="17">
        <v>7.3056239576467105E-2</v>
      </c>
      <c r="BP976" s="17"/>
      <c r="BQ976" s="17">
        <v>0.12397348570927599</v>
      </c>
      <c r="BR976" s="17">
        <v>7.4488438906106194E-2</v>
      </c>
      <c r="BS976" s="17"/>
      <c r="BT976" s="17">
        <v>9.7750709181949197E-2</v>
      </c>
      <c r="BU976" s="17"/>
      <c r="BV976" s="17">
        <v>6.4022171768333205E-2</v>
      </c>
      <c r="BW976" s="17">
        <v>0.103282498095006</v>
      </c>
      <c r="BX976" s="17">
        <v>0.100940510787228</v>
      </c>
      <c r="BY976" s="17"/>
      <c r="BZ976" s="17">
        <v>4.9056519414638899E-2</v>
      </c>
      <c r="CA976" s="17">
        <v>7.3724272381356301E-2</v>
      </c>
      <c r="CB976" s="17">
        <v>9.0115172726993306E-2</v>
      </c>
      <c r="CC976" s="17">
        <v>0.13584282333206399</v>
      </c>
      <c r="CD976" s="17">
        <v>9.8266525718350206E-2</v>
      </c>
      <c r="CE976" s="17">
        <v>9.7702447442490806E-2</v>
      </c>
      <c r="CF976" s="17">
        <v>0.10909347795299799</v>
      </c>
      <c r="CG976" s="17"/>
      <c r="CH976" s="17">
        <v>0.16654990918791299</v>
      </c>
      <c r="CI976" s="17">
        <v>0.11254170442363801</v>
      </c>
      <c r="CJ976" s="17">
        <v>6.3931084437590505E-2</v>
      </c>
      <c r="CK976" s="17">
        <v>6.7614016309226505E-2</v>
      </c>
      <c r="CL976" s="17">
        <v>5.2401408257757298E-2</v>
      </c>
    </row>
    <row r="977" spans="2:90" x14ac:dyDescent="0.3">
      <c r="B977" t="s">
        <v>375</v>
      </c>
      <c r="C977" s="17">
        <v>7.9137468064296196E-2</v>
      </c>
      <c r="D977" s="17">
        <v>9.2955121664895099E-2</v>
      </c>
      <c r="E977" s="17">
        <v>6.6260765233989202E-2</v>
      </c>
      <c r="F977" s="17"/>
      <c r="G977" s="17">
        <v>0.13335606810014999</v>
      </c>
      <c r="H977" s="17">
        <v>0.13098187114985699</v>
      </c>
      <c r="I977" s="17">
        <v>9.4544421126322595E-2</v>
      </c>
      <c r="J977" s="17">
        <v>5.1224481488276102E-2</v>
      </c>
      <c r="K977" s="17">
        <v>5.8220686424230901E-2</v>
      </c>
      <c r="L977" s="17">
        <v>2.48325996460796E-2</v>
      </c>
      <c r="M977" s="17"/>
      <c r="N977" s="17">
        <v>0.100146698576019</v>
      </c>
      <c r="O977" s="17">
        <v>7.9343686775633096E-2</v>
      </c>
      <c r="P977" s="17">
        <v>6.1103809305412898E-2</v>
      </c>
      <c r="Q977" s="17">
        <v>7.2936456938751296E-2</v>
      </c>
      <c r="R977" s="17"/>
      <c r="S977" s="17">
        <v>0.104263830417322</v>
      </c>
      <c r="T977" s="17">
        <v>9.4014743437320705E-2</v>
      </c>
      <c r="U977" s="17">
        <v>3.1030132748637199E-2</v>
      </c>
      <c r="V977" s="17">
        <v>5.6987659696309999E-2</v>
      </c>
      <c r="W977" s="17">
        <v>7.2426230724243298E-2</v>
      </c>
      <c r="X977" s="17">
        <v>0.11742902365053499</v>
      </c>
      <c r="Y977" s="17">
        <v>4.9195478247166802E-2</v>
      </c>
      <c r="Z977" s="17">
        <v>8.86184072030409E-2</v>
      </c>
      <c r="AA977" s="17">
        <v>7.7110816085443901E-2</v>
      </c>
      <c r="AB977" s="17">
        <v>7.0881273263615499E-2</v>
      </c>
      <c r="AC977" s="17">
        <v>0.102414832664974</v>
      </c>
      <c r="AD977" s="17">
        <v>5.29153586735433E-2</v>
      </c>
      <c r="AE977" s="17"/>
      <c r="AF977" s="17">
        <v>6.41350768503271E-2</v>
      </c>
      <c r="AG977" s="17">
        <v>8.5158166330831397E-2</v>
      </c>
      <c r="AH977" s="17">
        <v>8.6864055429960105E-2</v>
      </c>
      <c r="AI977" s="17"/>
      <c r="AJ977" s="17">
        <v>8.4606615277756494E-2</v>
      </c>
      <c r="AK977" s="17">
        <v>9.9608254532616902E-2</v>
      </c>
      <c r="AL977" s="17">
        <v>6.1889972622834299E-2</v>
      </c>
      <c r="AM977" s="17">
        <v>7.5289925800262295E-2</v>
      </c>
      <c r="AN977" s="17">
        <v>0.104367266607459</v>
      </c>
      <c r="AO977" s="17"/>
      <c r="AP977" s="17">
        <v>0.12740680476879199</v>
      </c>
      <c r="AQ977" s="17">
        <v>7.6911497620777994E-2</v>
      </c>
      <c r="AR977" s="17">
        <v>5.7879589967360603E-2</v>
      </c>
      <c r="AS977" s="17">
        <v>7.0278306605063595E-2</v>
      </c>
      <c r="AT977" s="17">
        <v>6.8004214779572705E-2</v>
      </c>
      <c r="AU977" s="17">
        <v>5.97303539772297E-2</v>
      </c>
      <c r="AV977" s="17"/>
      <c r="AW977" s="17">
        <v>4.4621620120488099E-2</v>
      </c>
      <c r="AX977" s="17">
        <v>0.100458993130108</v>
      </c>
      <c r="AY977" s="17">
        <v>5.86614023923051E-2</v>
      </c>
      <c r="AZ977" s="17">
        <v>7.1928084556303007E-2</v>
      </c>
      <c r="BA977" s="17">
        <v>6.8417667101218105E-2</v>
      </c>
      <c r="BB977" s="17">
        <v>5.9925333832885799E-2</v>
      </c>
      <c r="BC977" s="17">
        <v>3.8164013035254102E-2</v>
      </c>
      <c r="BD977" s="17">
        <v>6.1439470394604699E-2</v>
      </c>
      <c r="BE977" s="17">
        <v>0.113657332835919</v>
      </c>
      <c r="BF977" s="17">
        <v>8.5467796780863498E-2</v>
      </c>
      <c r="BG977" s="17">
        <v>9.2015440144804103E-2</v>
      </c>
      <c r="BH977" s="17">
        <v>0.10850539041682</v>
      </c>
      <c r="BI977" s="17">
        <v>8.1250281065285201E-2</v>
      </c>
      <c r="BJ977" s="17">
        <v>8.23788462415629E-2</v>
      </c>
      <c r="BK977" s="17">
        <v>0.13106966825667099</v>
      </c>
      <c r="BL977" s="17">
        <v>0.145105016618608</v>
      </c>
      <c r="BM977" s="17"/>
      <c r="BN977" s="17">
        <v>8.6492070513605301E-2</v>
      </c>
      <c r="BO977" s="17">
        <v>7.0123969082395807E-2</v>
      </c>
      <c r="BP977" s="17"/>
      <c r="BQ977" s="17">
        <v>0.11755060727856</v>
      </c>
      <c r="BR977" s="17">
        <v>6.1919697654890603E-2</v>
      </c>
      <c r="BS977" s="17"/>
      <c r="BT977" s="17">
        <v>0.15594616040641801</v>
      </c>
      <c r="BU977" s="17"/>
      <c r="BV977" s="17">
        <v>4.4196373973994597E-2</v>
      </c>
      <c r="BW977" s="17">
        <v>8.7959693972992303E-2</v>
      </c>
      <c r="BX977" s="17">
        <v>8.7936441321449205E-2</v>
      </c>
      <c r="BY977" s="17"/>
      <c r="BZ977" s="17">
        <v>6.7458121530377904E-2</v>
      </c>
      <c r="CA977" s="17">
        <v>7.5764375833776501E-2</v>
      </c>
      <c r="CB977" s="17">
        <v>4.4948854835926803E-2</v>
      </c>
      <c r="CC977" s="17">
        <v>0.104873552647843</v>
      </c>
      <c r="CD977" s="17">
        <v>9.3689207194011095E-2</v>
      </c>
      <c r="CE977" s="17">
        <v>9.5314148180333097E-2</v>
      </c>
      <c r="CF977" s="17">
        <v>9.12179136337401E-2</v>
      </c>
      <c r="CG977" s="17"/>
      <c r="CH977" s="17">
        <v>0.157663337378985</v>
      </c>
      <c r="CI977" s="17">
        <v>6.9569427167834097E-2</v>
      </c>
      <c r="CJ977" s="17">
        <v>7.9345944892568798E-2</v>
      </c>
      <c r="CK977" s="17">
        <v>5.0710268646583699E-2</v>
      </c>
      <c r="CL977" s="17">
        <v>8.5061293050941594E-2</v>
      </c>
    </row>
    <row r="978" spans="2:90" x14ac:dyDescent="0.3">
      <c r="B978" t="s">
        <v>376</v>
      </c>
      <c r="C978" s="17">
        <v>6.7940025765634099E-2</v>
      </c>
      <c r="D978" s="17">
        <v>6.1006952000161999E-2</v>
      </c>
      <c r="E978" s="17">
        <v>7.5254297504617707E-2</v>
      </c>
      <c r="F978" s="17"/>
      <c r="G978" s="17">
        <v>0.139884674695719</v>
      </c>
      <c r="H978" s="17">
        <v>0.12074117209865699</v>
      </c>
      <c r="I978" s="17">
        <v>6.7067681192194598E-2</v>
      </c>
      <c r="J978" s="17">
        <v>4.2220518441299801E-2</v>
      </c>
      <c r="K978" s="17">
        <v>2.9975573576023901E-2</v>
      </c>
      <c r="L978" s="17">
        <v>2.4063726830227301E-2</v>
      </c>
      <c r="M978" s="17"/>
      <c r="N978" s="17">
        <v>9.23085225588504E-2</v>
      </c>
      <c r="O978" s="17">
        <v>6.1794214212670603E-2</v>
      </c>
      <c r="P978" s="17">
        <v>5.7868302855718E-2</v>
      </c>
      <c r="Q978" s="17">
        <v>5.7592655032905497E-2</v>
      </c>
      <c r="R978" s="17"/>
      <c r="S978" s="17">
        <v>9.6600709732035397E-2</v>
      </c>
      <c r="T978" s="17">
        <v>7.8106847674384097E-2</v>
      </c>
      <c r="U978" s="17">
        <v>2.50747932679233E-2</v>
      </c>
      <c r="V978" s="17">
        <v>6.2695625633066798E-2</v>
      </c>
      <c r="W978" s="17">
        <v>4.66211051120934E-2</v>
      </c>
      <c r="X978" s="17">
        <v>6.6060031453144596E-2</v>
      </c>
      <c r="Y978" s="17">
        <v>6.1989851727593297E-2</v>
      </c>
      <c r="Z978" s="17">
        <v>6.0574481610024301E-2</v>
      </c>
      <c r="AA978" s="17">
        <v>7.8422192900550705E-2</v>
      </c>
      <c r="AB978" s="17">
        <v>5.4667536317436601E-2</v>
      </c>
      <c r="AC978" s="17">
        <v>8.7662514599691002E-2</v>
      </c>
      <c r="AD978" s="17">
        <v>6.8943794226360502E-2</v>
      </c>
      <c r="AE978" s="17"/>
      <c r="AF978" s="17">
        <v>4.8896635875564497E-2</v>
      </c>
      <c r="AG978" s="17">
        <v>6.9934090818751002E-2</v>
      </c>
      <c r="AH978" s="17">
        <v>6.98754914241764E-2</v>
      </c>
      <c r="AI978" s="17"/>
      <c r="AJ978" s="17">
        <v>6.8341590076846301E-2</v>
      </c>
      <c r="AK978" s="17">
        <v>6.4095511138177505E-2</v>
      </c>
      <c r="AL978" s="17">
        <v>7.8122120787436106E-2</v>
      </c>
      <c r="AM978" s="17">
        <v>4.7614162004646902E-2</v>
      </c>
      <c r="AN978" s="17">
        <v>0.12104688132972601</v>
      </c>
      <c r="AO978" s="17"/>
      <c r="AP978" s="17">
        <v>8.0421190771342493E-2</v>
      </c>
      <c r="AQ978" s="17">
        <v>8.2733300043750096E-2</v>
      </c>
      <c r="AR978" s="17">
        <v>5.6753014141269501E-2</v>
      </c>
      <c r="AS978" s="17">
        <v>5.3290466619674903E-2</v>
      </c>
      <c r="AT978" s="17">
        <v>9.6943062524299906E-2</v>
      </c>
      <c r="AU978" s="17">
        <v>3.7697382006209097E-2</v>
      </c>
      <c r="AV978" s="17"/>
      <c r="AW978" s="17">
        <v>0.105659601063069</v>
      </c>
      <c r="AX978" s="17">
        <v>9.9408988559421804E-2</v>
      </c>
      <c r="AY978" s="17">
        <v>3.8839903918390199E-2</v>
      </c>
      <c r="AZ978" s="17">
        <v>5.9604279388388803E-2</v>
      </c>
      <c r="BA978" s="17">
        <v>5.2356864147985301E-2</v>
      </c>
      <c r="BB978" s="17">
        <v>4.06213291240669E-2</v>
      </c>
      <c r="BC978" s="17">
        <v>7.1036069187842499E-2</v>
      </c>
      <c r="BD978" s="17">
        <v>6.06405392066421E-2</v>
      </c>
      <c r="BE978" s="17">
        <v>4.2176113523705601E-2</v>
      </c>
      <c r="BF978" s="17">
        <v>6.0596032555480003E-2</v>
      </c>
      <c r="BG978" s="17">
        <v>8.8593628497946997E-2</v>
      </c>
      <c r="BH978" s="17">
        <v>7.4416502603953896E-2</v>
      </c>
      <c r="BI978" s="17">
        <v>4.6662235785667701E-2</v>
      </c>
      <c r="BJ978" s="17">
        <v>0.14541306167046</v>
      </c>
      <c r="BK978" s="17">
        <v>0.12253949668427799</v>
      </c>
      <c r="BL978" s="17">
        <v>0.117696100053039</v>
      </c>
      <c r="BM978" s="17"/>
      <c r="BN978" s="17">
        <v>6.7728112535432997E-2</v>
      </c>
      <c r="BO978" s="17">
        <v>6.9218306103466395E-2</v>
      </c>
      <c r="BP978" s="17"/>
      <c r="BQ978" s="17">
        <v>8.3619153464161294E-2</v>
      </c>
      <c r="BR978" s="17">
        <v>3.21432438377744E-2</v>
      </c>
      <c r="BS978" s="17"/>
      <c r="BT978" s="17">
        <v>7.3328424370027706E-2</v>
      </c>
      <c r="BU978" s="17"/>
      <c r="BV978" s="17">
        <v>7.2604617678435901E-2</v>
      </c>
      <c r="BW978" s="17">
        <v>7.3397546203079006E-2</v>
      </c>
      <c r="BX978" s="17">
        <v>6.5412500873035601E-2</v>
      </c>
      <c r="BY978" s="17"/>
      <c r="BZ978" s="17">
        <v>5.7458493877430197E-2</v>
      </c>
      <c r="CA978" s="17">
        <v>6.4027009685821007E-2</v>
      </c>
      <c r="CB978" s="17">
        <v>5.3283671667814198E-2</v>
      </c>
      <c r="CC978" s="17">
        <v>9.3854460746611204E-2</v>
      </c>
      <c r="CD978" s="17">
        <v>8.1894297853640899E-2</v>
      </c>
      <c r="CE978" s="17">
        <v>5.1990171115050499E-2</v>
      </c>
      <c r="CF978" s="17">
        <v>7.2644796645105897E-2</v>
      </c>
      <c r="CG978" s="17"/>
      <c r="CH978" s="17">
        <v>0.110551400147729</v>
      </c>
      <c r="CI978" s="17">
        <v>7.6059659708406793E-2</v>
      </c>
      <c r="CJ978" s="17">
        <v>5.2213395259561E-2</v>
      </c>
      <c r="CK978" s="17">
        <v>6.0280704719724E-2</v>
      </c>
      <c r="CL978" s="17">
        <v>6.2754961902767803E-2</v>
      </c>
    </row>
    <row r="979" spans="2:90" x14ac:dyDescent="0.3">
      <c r="B979" t="s">
        <v>377</v>
      </c>
      <c r="C979" s="17">
        <v>6.5794903329504606E-2</v>
      </c>
      <c r="D979" s="17">
        <v>7.1552363631394E-2</v>
      </c>
      <c r="E979" s="17">
        <v>5.9582561121632099E-2</v>
      </c>
      <c r="F979" s="17"/>
      <c r="G979" s="17">
        <v>0.13225961234205799</v>
      </c>
      <c r="H979" s="17">
        <v>0.13172367854532499</v>
      </c>
      <c r="I979" s="17">
        <v>8.5314739683087004E-2</v>
      </c>
      <c r="J979" s="17">
        <v>2.98756571771738E-2</v>
      </c>
      <c r="K979" s="17">
        <v>1.3157817292907799E-2</v>
      </c>
      <c r="L979" s="17">
        <v>1.62559523040804E-2</v>
      </c>
      <c r="M979" s="17"/>
      <c r="N979" s="17">
        <v>8.8576111740432298E-2</v>
      </c>
      <c r="O979" s="17">
        <v>5.6805177626516601E-2</v>
      </c>
      <c r="P979" s="17">
        <v>5.3548908382112501E-2</v>
      </c>
      <c r="Q979" s="17">
        <v>6.20025205292263E-2</v>
      </c>
      <c r="R979" s="17"/>
      <c r="S979" s="17">
        <v>0.12544439010404501</v>
      </c>
      <c r="T979" s="17">
        <v>5.0926147980038798E-2</v>
      </c>
      <c r="U979" s="17">
        <v>2.9408686381806302E-2</v>
      </c>
      <c r="V979" s="17">
        <v>8.4032824429972397E-2</v>
      </c>
      <c r="W979" s="17">
        <v>7.6212205093144594E-2</v>
      </c>
      <c r="X979" s="17">
        <v>6.6793317034531494E-2</v>
      </c>
      <c r="Y979" s="17">
        <v>4.5623230309030302E-2</v>
      </c>
      <c r="Z979" s="17">
        <v>4.7693198231470703E-2</v>
      </c>
      <c r="AA979" s="17">
        <v>6.3628093588843304E-2</v>
      </c>
      <c r="AB979" s="17">
        <v>5.4822387435448601E-2</v>
      </c>
      <c r="AC979" s="17">
        <v>3.6848053083721903E-2</v>
      </c>
      <c r="AD979" s="17">
        <v>3.32014823096023E-2</v>
      </c>
      <c r="AE979" s="17"/>
      <c r="AF979" s="17">
        <v>5.1492617834789201E-2</v>
      </c>
      <c r="AG979" s="17">
        <v>6.9547876145643006E-2</v>
      </c>
      <c r="AH979" s="17">
        <v>8.2534809006375595E-2</v>
      </c>
      <c r="AI979" s="17"/>
      <c r="AJ979" s="17">
        <v>6.2973374416017996E-2</v>
      </c>
      <c r="AK979" s="17">
        <v>6.8557754711515095E-2</v>
      </c>
      <c r="AL979" s="17">
        <v>5.9360831197851703E-2</v>
      </c>
      <c r="AM979" s="17">
        <v>7.2783859204708395E-2</v>
      </c>
      <c r="AN979" s="17">
        <v>9.7691144120024595E-2</v>
      </c>
      <c r="AO979" s="17"/>
      <c r="AP979" s="17">
        <v>8.2000036003348806E-2</v>
      </c>
      <c r="AQ979" s="17">
        <v>6.0549392053745099E-2</v>
      </c>
      <c r="AR979" s="17">
        <v>6.38578323629867E-2</v>
      </c>
      <c r="AS979" s="17">
        <v>5.83088177282204E-2</v>
      </c>
      <c r="AT979" s="17">
        <v>0.11044925051099801</v>
      </c>
      <c r="AU979" s="17">
        <v>2.2825113118736098E-2</v>
      </c>
      <c r="AV979" s="17"/>
      <c r="AW979" s="17">
        <v>5.0036406247829297E-2</v>
      </c>
      <c r="AX979" s="17">
        <v>0.102698295127367</v>
      </c>
      <c r="AY979" s="17">
        <v>7.3493465104140399E-2</v>
      </c>
      <c r="AZ979" s="17">
        <v>4.4136344602132102E-2</v>
      </c>
      <c r="BA979" s="17">
        <v>4.8201283934313298E-2</v>
      </c>
      <c r="BB979" s="17">
        <v>6.2402198201280297E-2</v>
      </c>
      <c r="BC979" s="17">
        <v>8.9990025234637797E-2</v>
      </c>
      <c r="BD979" s="17">
        <v>6.0010181246638601E-2</v>
      </c>
      <c r="BE979" s="17">
        <v>4.7412898311044997E-2</v>
      </c>
      <c r="BF979" s="17">
        <v>6.6539707838306594E-2</v>
      </c>
      <c r="BG979" s="17">
        <v>5.9724364958717503E-2</v>
      </c>
      <c r="BH979" s="17">
        <v>5.50607213015432E-2</v>
      </c>
      <c r="BI979" s="17">
        <v>4.6486255153099003E-2</v>
      </c>
      <c r="BJ979" s="17">
        <v>3.64734384925402E-2</v>
      </c>
      <c r="BK979" s="17">
        <v>4.3614485656573901E-2</v>
      </c>
      <c r="BL979" s="17">
        <v>0.16107349029305901</v>
      </c>
      <c r="BM979" s="17"/>
      <c r="BN979" s="17">
        <v>7.4343749851599902E-2</v>
      </c>
      <c r="BO979" s="17">
        <v>5.4937850470869402E-2</v>
      </c>
      <c r="BP979" s="17"/>
      <c r="BQ979" s="17">
        <v>7.6748779989705598E-2</v>
      </c>
      <c r="BR979" s="17">
        <v>5.6601751378975801E-2</v>
      </c>
      <c r="BS979" s="17"/>
      <c r="BT979" s="17">
        <v>0.115223463323243</v>
      </c>
      <c r="BU979" s="17"/>
      <c r="BV979" s="17">
        <v>5.7036235709869203E-2</v>
      </c>
      <c r="BW979" s="17">
        <v>0.10048887268548699</v>
      </c>
      <c r="BX979" s="17">
        <v>5.8212971010103802E-2</v>
      </c>
      <c r="BY979" s="17"/>
      <c r="BZ979" s="17">
        <v>6.64124360739652E-2</v>
      </c>
      <c r="CA979" s="17">
        <v>5.0146995302918398E-2</v>
      </c>
      <c r="CB979" s="17">
        <v>5.0070338358835703E-2</v>
      </c>
      <c r="CC979" s="17">
        <v>9.34636410279686E-2</v>
      </c>
      <c r="CD979" s="17">
        <v>6.31413570871589E-2</v>
      </c>
      <c r="CE979" s="17">
        <v>6.54496067051826E-2</v>
      </c>
      <c r="CF979" s="17">
        <v>9.5963562203561698E-2</v>
      </c>
      <c r="CG979" s="17"/>
      <c r="CH979" s="17">
        <v>0.166863595790988</v>
      </c>
      <c r="CI979" s="17">
        <v>6.1571969868819097E-2</v>
      </c>
      <c r="CJ979" s="17">
        <v>5.17682462153135E-2</v>
      </c>
      <c r="CK979" s="17">
        <v>4.5381442487430201E-2</v>
      </c>
      <c r="CL979" s="17">
        <v>6.6465499060568298E-2</v>
      </c>
    </row>
    <row r="980" spans="2:90" x14ac:dyDescent="0.3">
      <c r="B980" t="s">
        <v>131</v>
      </c>
      <c r="C980" s="17">
        <v>9.7047410197560302E-2</v>
      </c>
      <c r="D980" s="17">
        <v>8.2579084746097903E-2</v>
      </c>
      <c r="E980" s="17">
        <v>0.110925282855921</v>
      </c>
      <c r="F980" s="17"/>
      <c r="G980" s="17">
        <v>5.4818459740367302E-2</v>
      </c>
      <c r="H980" s="17">
        <v>3.8379868264021198E-2</v>
      </c>
      <c r="I980" s="17">
        <v>5.8631356254619502E-2</v>
      </c>
      <c r="J980" s="17">
        <v>9.3811779206171203E-2</v>
      </c>
      <c r="K980" s="17">
        <v>0.12669283909930601</v>
      </c>
      <c r="L980" s="17">
        <v>0.18723051052879</v>
      </c>
      <c r="M980" s="17"/>
      <c r="N980" s="17">
        <v>8.7486808508788302E-2</v>
      </c>
      <c r="O980" s="17">
        <v>9.9391083542015896E-2</v>
      </c>
      <c r="P980" s="17">
        <v>9.8007495340099102E-2</v>
      </c>
      <c r="Q980" s="17">
        <v>0.101070916474476</v>
      </c>
      <c r="R980" s="17"/>
      <c r="S980" s="17">
        <v>5.4721404960319298E-2</v>
      </c>
      <c r="T980" s="17">
        <v>9.9117948053001295E-2</v>
      </c>
      <c r="U980" s="17">
        <v>0.11479632355401399</v>
      </c>
      <c r="V980" s="17">
        <v>8.4658440173133703E-2</v>
      </c>
      <c r="W980" s="17">
        <v>0.100030266910508</v>
      </c>
      <c r="X980" s="17">
        <v>6.8430412660578005E-2</v>
      </c>
      <c r="Y980" s="17">
        <v>0.13544248783009499</v>
      </c>
      <c r="Z980" s="17">
        <v>7.8111555293218907E-2</v>
      </c>
      <c r="AA980" s="17">
        <v>8.3356066924588801E-2</v>
      </c>
      <c r="AB980" s="17">
        <v>0.11539163412242499</v>
      </c>
      <c r="AC980" s="17">
        <v>0.126682779355624</v>
      </c>
      <c r="AD980" s="17">
        <v>0.223851808208718</v>
      </c>
      <c r="AE980" s="17"/>
      <c r="AF980" s="17">
        <v>0.124682738870143</v>
      </c>
      <c r="AG980" s="17">
        <v>9.6223423948846004E-2</v>
      </c>
      <c r="AH980" s="17">
        <v>5.02706999426751E-2</v>
      </c>
      <c r="AI980" s="17"/>
      <c r="AJ980" s="17">
        <v>0.107958724460252</v>
      </c>
      <c r="AK980" s="17">
        <v>9.4633604631909896E-2</v>
      </c>
      <c r="AL980" s="17">
        <v>0.10827153689407699</v>
      </c>
      <c r="AM980" s="17">
        <v>8.7088097112591897E-2</v>
      </c>
      <c r="AN980" s="17">
        <v>6.7946395523991898E-2</v>
      </c>
      <c r="AO980" s="17"/>
      <c r="AP980" s="17">
        <v>7.2368387267116599E-2</v>
      </c>
      <c r="AQ980" s="17">
        <v>9.0877852840258302E-2</v>
      </c>
      <c r="AR980" s="17">
        <v>0.12119806662566</v>
      </c>
      <c r="AS980" s="17">
        <v>0.100517532491131</v>
      </c>
      <c r="AT980" s="17">
        <v>8.3885124249469395E-2</v>
      </c>
      <c r="AU980" s="17">
        <v>0.131120988424617</v>
      </c>
      <c r="AV980" s="17"/>
      <c r="AW980" s="17">
        <v>5.3573089408536299E-2</v>
      </c>
      <c r="AX980" s="17">
        <v>6.7733030318700996E-2</v>
      </c>
      <c r="AY980" s="17">
        <v>9.42295081104913E-2</v>
      </c>
      <c r="AZ980" s="17">
        <v>0.129788900492634</v>
      </c>
      <c r="BA980" s="17">
        <v>9.76637234224777E-2</v>
      </c>
      <c r="BB980" s="17">
        <v>0.10876949258615599</v>
      </c>
      <c r="BC980" s="17">
        <v>8.77244860374959E-2</v>
      </c>
      <c r="BD980" s="17">
        <v>0.107995370485059</v>
      </c>
      <c r="BE980" s="17">
        <v>0.13647245698358701</v>
      </c>
      <c r="BF980" s="17">
        <v>4.2479686402216998E-2</v>
      </c>
      <c r="BG980" s="17">
        <v>0.131713332009923</v>
      </c>
      <c r="BH980" s="17">
        <v>7.4736020574288395E-2</v>
      </c>
      <c r="BI980" s="17">
        <v>0.119973845619642</v>
      </c>
      <c r="BJ980" s="17">
        <v>6.0009614507507601E-2</v>
      </c>
      <c r="BK980" s="17">
        <v>6.5956589330302004E-2</v>
      </c>
      <c r="BL980" s="17">
        <v>5.43711569090349E-2</v>
      </c>
      <c r="BM980" s="17"/>
      <c r="BN980" s="17">
        <v>9.2821339574486197E-2</v>
      </c>
      <c r="BO980" s="17">
        <v>0.10311208701685599</v>
      </c>
      <c r="BP980" s="17"/>
      <c r="BQ980" s="17">
        <v>8.1047900803199194E-2</v>
      </c>
      <c r="BR980" s="17">
        <v>0.10801304764135</v>
      </c>
      <c r="BS980" s="17"/>
      <c r="BT980" s="17">
        <v>4.0594202294375201E-2</v>
      </c>
      <c r="BU980" s="17"/>
      <c r="BV980" s="17">
        <v>9.1541471854255596E-2</v>
      </c>
      <c r="BW980" s="17">
        <v>9.3855215737800299E-2</v>
      </c>
      <c r="BX980" s="17">
        <v>0.101936554453711</v>
      </c>
      <c r="BY980" s="17"/>
      <c r="BZ980" s="17">
        <v>7.8443435094022199E-2</v>
      </c>
      <c r="CA980" s="17">
        <v>9.6026835266623894E-2</v>
      </c>
      <c r="CB980" s="17">
        <v>0.12828495918316399</v>
      </c>
      <c r="CC980" s="17">
        <v>0.11137501403594401</v>
      </c>
      <c r="CD980" s="17">
        <v>8.7795078829064996E-2</v>
      </c>
      <c r="CE980" s="17">
        <v>8.5749700344485397E-2</v>
      </c>
      <c r="CF980" s="17">
        <v>9.3319080454037598E-2</v>
      </c>
      <c r="CG980" s="17"/>
      <c r="CH980" s="17">
        <v>7.7144858883320899E-2</v>
      </c>
      <c r="CI980" s="17">
        <v>0.101545989734634</v>
      </c>
      <c r="CJ980" s="17">
        <v>9.3679084684499397E-2</v>
      </c>
      <c r="CK980" s="17">
        <v>0.104315173313609</v>
      </c>
      <c r="CL980" s="17">
        <v>0.10654206450909399</v>
      </c>
    </row>
    <row r="981" spans="2:90" x14ac:dyDescent="0.3">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row>
    <row r="982" spans="2:90" x14ac:dyDescent="0.3">
      <c r="B982" s="6" t="s">
        <v>384</v>
      </c>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row>
    <row r="983" spans="2:90" x14ac:dyDescent="0.3">
      <c r="B983" s="24" t="s">
        <v>110</v>
      </c>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row>
    <row r="984" spans="2:90" x14ac:dyDescent="0.3">
      <c r="B984" t="s">
        <v>379</v>
      </c>
      <c r="C984" s="17">
        <v>0.15440769036702301</v>
      </c>
      <c r="D984" s="17">
        <v>0.138744288476815</v>
      </c>
      <c r="E984" s="17">
        <v>0.16706815922406401</v>
      </c>
      <c r="F984" s="17"/>
      <c r="G984" s="17">
        <v>0.23610232516677501</v>
      </c>
      <c r="H984" s="17">
        <v>0.23354403300919899</v>
      </c>
      <c r="I984" s="17">
        <v>0.16654646092389599</v>
      </c>
      <c r="J984" s="17">
        <v>0.151494661991952</v>
      </c>
      <c r="K984" s="17">
        <v>9.7239372405346899E-2</v>
      </c>
      <c r="L984" s="17">
        <v>6.6254494888830701E-2</v>
      </c>
      <c r="M984" s="17"/>
      <c r="N984" s="17">
        <v>0.15059042551144999</v>
      </c>
      <c r="O984" s="17">
        <v>0.160707841803197</v>
      </c>
      <c r="P984" s="17">
        <v>0.13821149100979499</v>
      </c>
      <c r="Q984" s="17">
        <v>0.16594556688165801</v>
      </c>
      <c r="R984" s="17"/>
      <c r="S984" s="17">
        <v>0.21490352305054</v>
      </c>
      <c r="T984" s="17">
        <v>0.15482748127051299</v>
      </c>
      <c r="U984" s="17">
        <v>0.14819711270053401</v>
      </c>
      <c r="V984" s="17">
        <v>0.15415975253772901</v>
      </c>
      <c r="W984" s="17">
        <v>0.14590521344458701</v>
      </c>
      <c r="X984" s="17">
        <v>0.14547282967146699</v>
      </c>
      <c r="Y984" s="17">
        <v>0.104699536481941</v>
      </c>
      <c r="Z984" s="17">
        <v>8.8088952378392399E-2</v>
      </c>
      <c r="AA984" s="17">
        <v>0.153988378965976</v>
      </c>
      <c r="AB984" s="17">
        <v>0.14343736648987901</v>
      </c>
      <c r="AC984" s="17">
        <v>0.18136355146199901</v>
      </c>
      <c r="AD984" s="17">
        <v>0.143714492643226</v>
      </c>
      <c r="AE984" s="17"/>
      <c r="AF984" s="17">
        <v>0.116960815094676</v>
      </c>
      <c r="AG984" s="17">
        <v>0.15763730571697901</v>
      </c>
      <c r="AH984" s="17">
        <v>0.162681932139114</v>
      </c>
      <c r="AI984" s="17"/>
      <c r="AJ984" s="17">
        <v>0.131471003207045</v>
      </c>
      <c r="AK984" s="17">
        <v>0.14506417147197101</v>
      </c>
      <c r="AL984" s="17">
        <v>0.13423060461676201</v>
      </c>
      <c r="AM984" s="17">
        <v>0.13433132987393501</v>
      </c>
      <c r="AN984" s="17">
        <v>0.269012977185066</v>
      </c>
      <c r="AO984" s="17"/>
      <c r="AP984" s="17">
        <v>0.144432166500544</v>
      </c>
      <c r="AQ984" s="17">
        <v>0.15996289981739001</v>
      </c>
      <c r="AR984" s="17">
        <v>0.13989772114516999</v>
      </c>
      <c r="AS984" s="17">
        <v>0.15203036051560601</v>
      </c>
      <c r="AT984" s="17">
        <v>0.27269502236005799</v>
      </c>
      <c r="AU984" s="17">
        <v>0.122043216533708</v>
      </c>
      <c r="AV984" s="17"/>
      <c r="AW984" s="17">
        <v>0.20756029500628001</v>
      </c>
      <c r="AX984" s="17">
        <v>0.22677275588455101</v>
      </c>
      <c r="AY984" s="17">
        <v>0.173540780266245</v>
      </c>
      <c r="AZ984" s="17">
        <v>0.181027274545493</v>
      </c>
      <c r="BA984" s="17">
        <v>0.16054311729930501</v>
      </c>
      <c r="BB984" s="17">
        <v>0.14385717647928301</v>
      </c>
      <c r="BC984" s="17">
        <v>0.195447543590895</v>
      </c>
      <c r="BD984" s="17">
        <v>0.16045497693987401</v>
      </c>
      <c r="BE984" s="17">
        <v>9.0720134895375601E-2</v>
      </c>
      <c r="BF984" s="17">
        <v>0.113787225541493</v>
      </c>
      <c r="BG984" s="17">
        <v>0.151639639125147</v>
      </c>
      <c r="BH984" s="17">
        <v>0.15803227972325101</v>
      </c>
      <c r="BI984" s="17">
        <v>0.117460662747102</v>
      </c>
      <c r="BJ984" s="17">
        <v>0.14690132042016299</v>
      </c>
      <c r="BK984" s="17">
        <v>0.14731370557600301</v>
      </c>
      <c r="BL984" s="17">
        <v>0.16497548393578501</v>
      </c>
      <c r="BM984" s="17"/>
      <c r="BN984" s="17">
        <v>0.15515825933945501</v>
      </c>
      <c r="BO984" s="17">
        <v>0.15334423758459001</v>
      </c>
      <c r="BP984" s="17"/>
      <c r="BQ984" s="17">
        <v>0.13354217587533401</v>
      </c>
      <c r="BR984" s="17">
        <v>0.167150532065412</v>
      </c>
      <c r="BS984" s="17"/>
      <c r="BT984" s="17">
        <v>0.15244831857254301</v>
      </c>
      <c r="BU984" s="17"/>
      <c r="BV984" s="17">
        <v>0.177765878151567</v>
      </c>
      <c r="BW984" s="17">
        <v>0.22934927781902401</v>
      </c>
      <c r="BX984" s="17">
        <v>0.118337910478226</v>
      </c>
      <c r="BY984" s="17"/>
      <c r="BZ984" s="17">
        <v>0.21332282960785601</v>
      </c>
      <c r="CA984" s="17">
        <v>0.15350481079547201</v>
      </c>
      <c r="CB984" s="17">
        <v>0.19425662983016601</v>
      </c>
      <c r="CC984" s="17">
        <v>0.19414379983605901</v>
      </c>
      <c r="CD984" s="17">
        <v>0.10753724938355901</v>
      </c>
      <c r="CE984" s="17">
        <v>0.14465412059583199</v>
      </c>
      <c r="CF984" s="17">
        <v>0.13861997312748001</v>
      </c>
      <c r="CG984" s="17"/>
      <c r="CH984" s="17">
        <v>0.15537716624463599</v>
      </c>
      <c r="CI984" s="17">
        <v>0.12991809480816299</v>
      </c>
      <c r="CJ984" s="17">
        <v>0.16950618962780301</v>
      </c>
      <c r="CK984" s="17">
        <v>0.14672420956021801</v>
      </c>
      <c r="CL984" s="17">
        <v>0.27100003601278499</v>
      </c>
    </row>
    <row r="985" spans="2:90" x14ac:dyDescent="0.3">
      <c r="B985" t="s">
        <v>380</v>
      </c>
      <c r="C985" s="17">
        <v>0.16464237455904299</v>
      </c>
      <c r="D985" s="17">
        <v>0.16549878945649099</v>
      </c>
      <c r="E985" s="17">
        <v>0.16304483228834801</v>
      </c>
      <c r="F985" s="17"/>
      <c r="G985" s="17">
        <v>0.26703230795927901</v>
      </c>
      <c r="H985" s="17">
        <v>0.224564965261775</v>
      </c>
      <c r="I985" s="17">
        <v>0.21327533460956599</v>
      </c>
      <c r="J985" s="17">
        <v>0.16834474291118501</v>
      </c>
      <c r="K985" s="17">
        <v>0.118842490961817</v>
      </c>
      <c r="L985" s="17">
        <v>3.5560029249748201E-2</v>
      </c>
      <c r="M985" s="17"/>
      <c r="N985" s="17">
        <v>0.19343417547213701</v>
      </c>
      <c r="O985" s="17">
        <v>0.17583518472145099</v>
      </c>
      <c r="P985" s="17">
        <v>0.137813970033379</v>
      </c>
      <c r="Q985" s="17">
        <v>0.147242095954323</v>
      </c>
      <c r="R985" s="17"/>
      <c r="S985" s="17">
        <v>0.178932865773022</v>
      </c>
      <c r="T985" s="17">
        <v>0.15236886900228899</v>
      </c>
      <c r="U985" s="17">
        <v>0.14456046035602099</v>
      </c>
      <c r="V985" s="17">
        <v>0.14724114718478701</v>
      </c>
      <c r="W985" s="17">
        <v>0.13739298837122901</v>
      </c>
      <c r="X985" s="17">
        <v>0.23683980460184501</v>
      </c>
      <c r="Y985" s="17">
        <v>0.121479239962174</v>
      </c>
      <c r="Z985" s="17">
        <v>0.20267414862637201</v>
      </c>
      <c r="AA985" s="17">
        <v>0.17780636532489999</v>
      </c>
      <c r="AB985" s="17">
        <v>0.153461719332563</v>
      </c>
      <c r="AC985" s="17">
        <v>0.16293033287533601</v>
      </c>
      <c r="AD985" s="17">
        <v>0.15615807470742199</v>
      </c>
      <c r="AE985" s="17"/>
      <c r="AF985" s="17">
        <v>0.122063027106769</v>
      </c>
      <c r="AG985" s="17">
        <v>0.16462600127337401</v>
      </c>
      <c r="AH985" s="17">
        <v>0.216456839745861</v>
      </c>
      <c r="AI985" s="17"/>
      <c r="AJ985" s="17">
        <v>0.105411184265343</v>
      </c>
      <c r="AK985" s="17">
        <v>0.198811552430845</v>
      </c>
      <c r="AL985" s="17">
        <v>0.15103101758468301</v>
      </c>
      <c r="AM985" s="17">
        <v>0.16325106053299099</v>
      </c>
      <c r="AN985" s="17">
        <v>0.216957813449041</v>
      </c>
      <c r="AO985" s="17"/>
      <c r="AP985" s="17">
        <v>0.21045579467870301</v>
      </c>
      <c r="AQ985" s="17">
        <v>0.12314840725425601</v>
      </c>
      <c r="AR985" s="17">
        <v>0.14140649468557101</v>
      </c>
      <c r="AS985" s="17">
        <v>0.14426525569516799</v>
      </c>
      <c r="AT985" s="17">
        <v>0.259549999062612</v>
      </c>
      <c r="AU985" s="17">
        <v>0.102178332332507</v>
      </c>
      <c r="AV985" s="17"/>
      <c r="AW985" s="17">
        <v>6.1037980942580998E-2</v>
      </c>
      <c r="AX985" s="17">
        <v>0.178885631037903</v>
      </c>
      <c r="AY985" s="17">
        <v>0.17991179418546499</v>
      </c>
      <c r="AZ985" s="17">
        <v>0.107730934432626</v>
      </c>
      <c r="BA985" s="17">
        <v>0.18857146955637399</v>
      </c>
      <c r="BB985" s="17">
        <v>0.19955518541516201</v>
      </c>
      <c r="BC985" s="17">
        <v>0.15870420977974301</v>
      </c>
      <c r="BD985" s="17">
        <v>0.13889332944391999</v>
      </c>
      <c r="BE985" s="17">
        <v>0.20874555554437399</v>
      </c>
      <c r="BF985" s="17">
        <v>0.16609045643416701</v>
      </c>
      <c r="BG985" s="17">
        <v>0.18850190126725899</v>
      </c>
      <c r="BH985" s="17">
        <v>0.13315169573417501</v>
      </c>
      <c r="BI985" s="17">
        <v>0.161725876455628</v>
      </c>
      <c r="BJ985" s="17">
        <v>0.15061898405047899</v>
      </c>
      <c r="BK985" s="17">
        <v>0.145280528295061</v>
      </c>
      <c r="BL985" s="17">
        <v>0.18138440444067799</v>
      </c>
      <c r="BM985" s="17"/>
      <c r="BN985" s="17">
        <v>0.145350254532227</v>
      </c>
      <c r="BO985" s="17">
        <v>0.193685334329883</v>
      </c>
      <c r="BP985" s="17"/>
      <c r="BQ985" s="17">
        <v>0.215681643237849</v>
      </c>
      <c r="BR985" s="17">
        <v>0.17620463616988299</v>
      </c>
      <c r="BS985" s="17"/>
      <c r="BT985" s="17">
        <v>0.24275686078765901</v>
      </c>
      <c r="BU985" s="17"/>
      <c r="BV985" s="17">
        <v>0.16792228587451599</v>
      </c>
      <c r="BW985" s="17">
        <v>0.190797123512462</v>
      </c>
      <c r="BX985" s="17">
        <v>0.1522802613491</v>
      </c>
      <c r="BY985" s="17"/>
      <c r="BZ985" s="17">
        <v>0.202911452587031</v>
      </c>
      <c r="CA985" s="17">
        <v>0.21171274844708299</v>
      </c>
      <c r="CB985" s="17">
        <v>0.16400849421099001</v>
      </c>
      <c r="CC985" s="17">
        <v>0.159741181961537</v>
      </c>
      <c r="CD985" s="17">
        <v>0.188410379970812</v>
      </c>
      <c r="CE985" s="17">
        <v>0.15224341260843799</v>
      </c>
      <c r="CF985" s="17">
        <v>0.11423751994042</v>
      </c>
      <c r="CG985" s="17"/>
      <c r="CH985" s="17">
        <v>0.14387861098251201</v>
      </c>
      <c r="CI985" s="17">
        <v>0.13436795133832399</v>
      </c>
      <c r="CJ985" s="17">
        <v>0.19634693700602199</v>
      </c>
      <c r="CK985" s="17">
        <v>0.18951931309846001</v>
      </c>
      <c r="CL985" s="17">
        <v>0.10790537784986599</v>
      </c>
    </row>
    <row r="986" spans="2:90" x14ac:dyDescent="0.3">
      <c r="B986" t="s">
        <v>381</v>
      </c>
      <c r="C986" s="17">
        <v>0.22518189173806799</v>
      </c>
      <c r="D986" s="17">
        <v>0.22500362873310201</v>
      </c>
      <c r="E986" s="17">
        <v>0.22610977537021401</v>
      </c>
      <c r="F986" s="17"/>
      <c r="G986" s="17">
        <v>0.16559979800636501</v>
      </c>
      <c r="H986" s="17">
        <v>0.20620192027314399</v>
      </c>
      <c r="I986" s="17">
        <v>0.26452756727277699</v>
      </c>
      <c r="J986" s="17">
        <v>0.23937323250922701</v>
      </c>
      <c r="K986" s="17">
        <v>0.25321703314198701</v>
      </c>
      <c r="L986" s="17">
        <v>0.217726134067462</v>
      </c>
      <c r="M986" s="17"/>
      <c r="N986" s="17">
        <v>0.211679113110877</v>
      </c>
      <c r="O986" s="17">
        <v>0.25408044750796199</v>
      </c>
      <c r="P986" s="17">
        <v>0.22164404935402501</v>
      </c>
      <c r="Q986" s="17">
        <v>0.212775406448108</v>
      </c>
      <c r="R986" s="17"/>
      <c r="S986" s="17">
        <v>0.19042736378059399</v>
      </c>
      <c r="T986" s="17">
        <v>0.23069288464250201</v>
      </c>
      <c r="U986" s="17">
        <v>0.25435037803459798</v>
      </c>
      <c r="V986" s="17">
        <v>0.22856156549866599</v>
      </c>
      <c r="W986" s="17">
        <v>0.26755479033139701</v>
      </c>
      <c r="X986" s="17">
        <v>0.19875799920102599</v>
      </c>
      <c r="Y986" s="17">
        <v>0.215356727731911</v>
      </c>
      <c r="Z986" s="17">
        <v>0.29569649715047103</v>
      </c>
      <c r="AA986" s="17">
        <v>0.21998695863543699</v>
      </c>
      <c r="AB986" s="17">
        <v>0.21822936224185399</v>
      </c>
      <c r="AC986" s="17">
        <v>0.18139764966195801</v>
      </c>
      <c r="AD986" s="17">
        <v>0.301611813445406</v>
      </c>
      <c r="AE986" s="17"/>
      <c r="AF986" s="17">
        <v>0.24398286782093001</v>
      </c>
      <c r="AG986" s="17">
        <v>0.23957764346845201</v>
      </c>
      <c r="AH986" s="17">
        <v>0.18360186239409401</v>
      </c>
      <c r="AI986" s="17"/>
      <c r="AJ986" s="17">
        <v>0.25492006302154402</v>
      </c>
      <c r="AK986" s="17">
        <v>0.234490343684566</v>
      </c>
      <c r="AL986" s="17">
        <v>0.23837294123059299</v>
      </c>
      <c r="AM986" s="17">
        <v>0.22269429091597701</v>
      </c>
      <c r="AN986" s="17">
        <v>0.138382942575275</v>
      </c>
      <c r="AO986" s="17"/>
      <c r="AP986" s="17">
        <v>0.25438404120865199</v>
      </c>
      <c r="AQ986" s="17">
        <v>0.26735659884948898</v>
      </c>
      <c r="AR986" s="17">
        <v>0.24526361454175699</v>
      </c>
      <c r="AS986" s="17">
        <v>0.210701482934986</v>
      </c>
      <c r="AT986" s="17">
        <v>0.11822417302747</v>
      </c>
      <c r="AU986" s="17">
        <v>0.18169950190890899</v>
      </c>
      <c r="AV986" s="17"/>
      <c r="AW986" s="17">
        <v>0.24329800421196099</v>
      </c>
      <c r="AX986" s="17">
        <v>0.168748722778052</v>
      </c>
      <c r="AY986" s="17">
        <v>0.177921600897256</v>
      </c>
      <c r="AZ986" s="17">
        <v>0.20266111188151101</v>
      </c>
      <c r="BA986" s="17">
        <v>0.170416605640791</v>
      </c>
      <c r="BB986" s="17">
        <v>0.23932021567178199</v>
      </c>
      <c r="BC986" s="17">
        <v>0.24972863439085599</v>
      </c>
      <c r="BD986" s="17">
        <v>0.22166303611041099</v>
      </c>
      <c r="BE986" s="17">
        <v>0.232359424158436</v>
      </c>
      <c r="BF986" s="17">
        <v>0.310168490513275</v>
      </c>
      <c r="BG986" s="17">
        <v>0.30675095148092102</v>
      </c>
      <c r="BH986" s="17">
        <v>0.27743087652357701</v>
      </c>
      <c r="BI986" s="17">
        <v>0.236714189424857</v>
      </c>
      <c r="BJ986" s="17">
        <v>9.6517842073497201E-2</v>
      </c>
      <c r="BK986" s="17">
        <v>0.27212021632670902</v>
      </c>
      <c r="BL986" s="17">
        <v>0.22865717018961301</v>
      </c>
      <c r="BM986" s="17"/>
      <c r="BN986" s="17">
        <v>0.238309704056827</v>
      </c>
      <c r="BO986" s="17">
        <v>0.20570694495584699</v>
      </c>
      <c r="BP986" s="17"/>
      <c r="BQ986" s="17">
        <v>0.25756494750632603</v>
      </c>
      <c r="BR986" s="17">
        <v>0.194557911795252</v>
      </c>
      <c r="BS986" s="17"/>
      <c r="BT986" s="17">
        <v>0.237515284391975</v>
      </c>
      <c r="BU986" s="17"/>
      <c r="BV986" s="17">
        <v>0.19718033269881699</v>
      </c>
      <c r="BW986" s="17">
        <v>0.19267844267709699</v>
      </c>
      <c r="BX986" s="17">
        <v>0.25378821032764098</v>
      </c>
      <c r="BY986" s="17"/>
      <c r="BZ986" s="17">
        <v>0.18052782207669599</v>
      </c>
      <c r="CA986" s="17">
        <v>0.20995385047822199</v>
      </c>
      <c r="CB986" s="17">
        <v>0.26899851780961698</v>
      </c>
      <c r="CC986" s="17">
        <v>0.287252394830942</v>
      </c>
      <c r="CD986" s="17">
        <v>0.24631640342144101</v>
      </c>
      <c r="CE986" s="17">
        <v>0.226859683622889</v>
      </c>
      <c r="CF986" s="17">
        <v>0.17927410246844699</v>
      </c>
      <c r="CG986" s="17"/>
      <c r="CH986" s="17">
        <v>0.13641579414496099</v>
      </c>
      <c r="CI986" s="17">
        <v>0.22869906607722401</v>
      </c>
      <c r="CJ986" s="17">
        <v>0.26226903379525202</v>
      </c>
      <c r="CK986" s="17">
        <v>0.20842716747787501</v>
      </c>
      <c r="CL986" s="17">
        <v>0.133970381441192</v>
      </c>
    </row>
    <row r="987" spans="2:90" x14ac:dyDescent="0.3">
      <c r="B987" t="s">
        <v>382</v>
      </c>
      <c r="C987" s="17">
        <v>0.20678427246992501</v>
      </c>
      <c r="D987" s="17">
        <v>0.19711885984804201</v>
      </c>
      <c r="E987" s="17">
        <v>0.216910917000394</v>
      </c>
      <c r="F987" s="17"/>
      <c r="G987" s="17">
        <v>0.196164456491146</v>
      </c>
      <c r="H987" s="17">
        <v>0.18356881815477499</v>
      </c>
      <c r="I987" s="17">
        <v>0.23447941939894401</v>
      </c>
      <c r="J987" s="17">
        <v>0.217295268985148</v>
      </c>
      <c r="K987" s="17">
        <v>0.24092472356943201</v>
      </c>
      <c r="L987" s="17">
        <v>0.17869529686473701</v>
      </c>
      <c r="M987" s="17"/>
      <c r="N987" s="17">
        <v>0.152608844315229</v>
      </c>
      <c r="O987" s="17">
        <v>0.18959081782869799</v>
      </c>
      <c r="P987" s="17">
        <v>0.20938398331805</v>
      </c>
      <c r="Q987" s="17">
        <v>0.28281228711662898</v>
      </c>
      <c r="R987" s="17"/>
      <c r="S987" s="17">
        <v>0.24989151487012601</v>
      </c>
      <c r="T987" s="17">
        <v>0.18829231573730701</v>
      </c>
      <c r="U987" s="17">
        <v>0.169257862645845</v>
      </c>
      <c r="V987" s="17">
        <v>0.2231096631766</v>
      </c>
      <c r="W987" s="17">
        <v>0.188253681776688</v>
      </c>
      <c r="X987" s="17">
        <v>0.16693675772982899</v>
      </c>
      <c r="Y987" s="17">
        <v>0.216128117260038</v>
      </c>
      <c r="Z987" s="17">
        <v>0.129832401411899</v>
      </c>
      <c r="AA987" s="17">
        <v>0.213127277884336</v>
      </c>
      <c r="AB987" s="17">
        <v>0.21863842978950501</v>
      </c>
      <c r="AC987" s="17">
        <v>0.23066400886341901</v>
      </c>
      <c r="AD987" s="17">
        <v>0.27816894141146098</v>
      </c>
      <c r="AE987" s="17"/>
      <c r="AF987" s="17">
        <v>0.20854653361765099</v>
      </c>
      <c r="AG987" s="17">
        <v>0.19398391270607299</v>
      </c>
      <c r="AH987" s="17">
        <v>0.24613259392546999</v>
      </c>
      <c r="AI987" s="17"/>
      <c r="AJ987" s="17">
        <v>0.21219915149598401</v>
      </c>
      <c r="AK987" s="17">
        <v>0.18413459626547099</v>
      </c>
      <c r="AL987" s="17">
        <v>0.17455395681386601</v>
      </c>
      <c r="AM987" s="17">
        <v>0.215452302372237</v>
      </c>
      <c r="AN987" s="17">
        <v>0.20738581106177301</v>
      </c>
      <c r="AO987" s="17"/>
      <c r="AP987" s="17">
        <v>0.16223879457278301</v>
      </c>
      <c r="AQ987" s="17">
        <v>0.19183012491600601</v>
      </c>
      <c r="AR987" s="17">
        <v>0.22017718710734599</v>
      </c>
      <c r="AS987" s="17">
        <v>0.23382156583376901</v>
      </c>
      <c r="AT987" s="17">
        <v>0.183042123726746</v>
      </c>
      <c r="AU987" s="17">
        <v>0.22824956593968501</v>
      </c>
      <c r="AV987" s="17"/>
      <c r="AW987" s="17">
        <v>0.38503521652405198</v>
      </c>
      <c r="AX987" s="17">
        <v>0.31545160610117401</v>
      </c>
      <c r="AY987" s="17">
        <v>0.26729720124636402</v>
      </c>
      <c r="AZ987" s="17">
        <v>0.33093079247829699</v>
      </c>
      <c r="BA987" s="17">
        <v>0.21003213015755101</v>
      </c>
      <c r="BB987" s="17">
        <v>0.232432037722624</v>
      </c>
      <c r="BC987" s="17">
        <v>0.18627927047126699</v>
      </c>
      <c r="BD987" s="17">
        <v>0.219818436091717</v>
      </c>
      <c r="BE987" s="17">
        <v>0.21502702877496099</v>
      </c>
      <c r="BF987" s="17">
        <v>0.19897018644128001</v>
      </c>
      <c r="BG987" s="17">
        <v>0.111006720575249</v>
      </c>
      <c r="BH987" s="17">
        <v>0.10508460600358201</v>
      </c>
      <c r="BI987" s="17">
        <v>0.11967148855434701</v>
      </c>
      <c r="BJ987" s="17">
        <v>0.22826440094970901</v>
      </c>
      <c r="BK987" s="17">
        <v>0.10907842443714701</v>
      </c>
      <c r="BL987" s="17">
        <v>0.112381783756834</v>
      </c>
      <c r="BM987" s="17"/>
      <c r="BN987" s="17">
        <v>0.19121689508373799</v>
      </c>
      <c r="BO987" s="17">
        <v>0.230095852767978</v>
      </c>
      <c r="BP987" s="17"/>
      <c r="BQ987" s="17">
        <v>0.150855849233411</v>
      </c>
      <c r="BR987" s="17">
        <v>0.22808111565664399</v>
      </c>
      <c r="BS987" s="17"/>
      <c r="BT987" s="17">
        <v>0.17934013433635401</v>
      </c>
      <c r="BU987" s="17"/>
      <c r="BV987" s="17">
        <v>0.26476612717375703</v>
      </c>
      <c r="BW987" s="17">
        <v>0.200882139671999</v>
      </c>
      <c r="BX987" s="17">
        <v>0.18248494429565201</v>
      </c>
      <c r="BY987" s="17"/>
      <c r="BZ987" s="17">
        <v>0.33426607065786301</v>
      </c>
      <c r="CA987" s="17">
        <v>0.33465037176193102</v>
      </c>
      <c r="CB987" s="17">
        <v>0.23099504180126501</v>
      </c>
      <c r="CC987" s="17">
        <v>0.19402400760719599</v>
      </c>
      <c r="CD987" s="17">
        <v>0.14089439214655899</v>
      </c>
      <c r="CE987" s="17">
        <v>0.125575584177361</v>
      </c>
      <c r="CF987" s="17">
        <v>0.114629398959436</v>
      </c>
      <c r="CG987" s="17"/>
      <c r="CH987" s="17">
        <v>0.10313894001888201</v>
      </c>
      <c r="CI987" s="17">
        <v>0.11446191734396199</v>
      </c>
      <c r="CJ987" s="17">
        <v>0.225147780612697</v>
      </c>
      <c r="CK987" s="17">
        <v>0.38540437332099398</v>
      </c>
      <c r="CL987" s="17">
        <v>0.45191960054451003</v>
      </c>
    </row>
    <row r="988" spans="2:90" x14ac:dyDescent="0.3">
      <c r="B988" t="s">
        <v>383</v>
      </c>
      <c r="C988" s="17">
        <v>0.22719063444488699</v>
      </c>
      <c r="D988" s="17">
        <v>0.257213805590916</v>
      </c>
      <c r="E988" s="17">
        <v>0.199649859352276</v>
      </c>
      <c r="F988" s="17"/>
      <c r="G988" s="17">
        <v>0.103761540223698</v>
      </c>
      <c r="H988" s="17">
        <v>0.131691639870371</v>
      </c>
      <c r="I988" s="17">
        <v>0.104848698925134</v>
      </c>
      <c r="J988" s="17">
        <v>0.19878281497441999</v>
      </c>
      <c r="K988" s="17">
        <v>0.25323265519057397</v>
      </c>
      <c r="L988" s="17">
        <v>0.492979581365801</v>
      </c>
      <c r="M988" s="17"/>
      <c r="N988" s="17">
        <v>0.27231038802475699</v>
      </c>
      <c r="O988" s="17">
        <v>0.19946029648379601</v>
      </c>
      <c r="P988" s="17">
        <v>0.26582344599260199</v>
      </c>
      <c r="Q988" s="17">
        <v>0.17369715611493</v>
      </c>
      <c r="R988" s="17"/>
      <c r="S988" s="17">
        <v>0.158104983027648</v>
      </c>
      <c r="T988" s="17">
        <v>0.248968211878422</v>
      </c>
      <c r="U988" s="17">
        <v>0.26088162521934399</v>
      </c>
      <c r="V988" s="17">
        <v>0.23548504081583399</v>
      </c>
      <c r="W988" s="17">
        <v>0.23953969971278999</v>
      </c>
      <c r="X988" s="17">
        <v>0.22980949599298001</v>
      </c>
      <c r="Y988" s="17">
        <v>0.30267887485258499</v>
      </c>
      <c r="Z988" s="17">
        <v>0.24943269877393101</v>
      </c>
      <c r="AA988" s="17">
        <v>0.21004011297433201</v>
      </c>
      <c r="AB988" s="17">
        <v>0.23932505322738201</v>
      </c>
      <c r="AC988" s="17">
        <v>0.215230285482853</v>
      </c>
      <c r="AD988" s="17">
        <v>0.12034667779248601</v>
      </c>
      <c r="AE988" s="17"/>
      <c r="AF988" s="17">
        <v>0.28794187063563098</v>
      </c>
      <c r="AG988" s="17">
        <v>0.22470597127338199</v>
      </c>
      <c r="AH988" s="17">
        <v>0.156995850080557</v>
      </c>
      <c r="AI988" s="17"/>
      <c r="AJ988" s="17">
        <v>0.27644227241147101</v>
      </c>
      <c r="AK988" s="17">
        <v>0.21750446508990201</v>
      </c>
      <c r="AL988" s="17">
        <v>0.28864880138405802</v>
      </c>
      <c r="AM988" s="17">
        <v>0.245618307826241</v>
      </c>
      <c r="AN988" s="17">
        <v>0.14962631965561701</v>
      </c>
      <c r="AO988" s="17"/>
      <c r="AP988" s="17">
        <v>0.216612254044215</v>
      </c>
      <c r="AQ988" s="17">
        <v>0.24882608022889799</v>
      </c>
      <c r="AR988" s="17">
        <v>0.241534818387071</v>
      </c>
      <c r="AS988" s="17">
        <v>0.23450068804830901</v>
      </c>
      <c r="AT988" s="17">
        <v>0.15252300655360801</v>
      </c>
      <c r="AU988" s="17">
        <v>0.289699536618029</v>
      </c>
      <c r="AV988" s="17"/>
      <c r="AW988" s="17">
        <v>4.9495413906588903E-2</v>
      </c>
      <c r="AX988" s="17">
        <v>6.52553895391558E-2</v>
      </c>
      <c r="AY988" s="17">
        <v>0.15593958674112399</v>
      </c>
      <c r="AZ988" s="17">
        <v>0.16902507188257199</v>
      </c>
      <c r="BA988" s="17">
        <v>0.262301298166358</v>
      </c>
      <c r="BB988" s="17">
        <v>0.16224756191178799</v>
      </c>
      <c r="BC988" s="17">
        <v>0.18771323486935301</v>
      </c>
      <c r="BD988" s="17">
        <v>0.25917022141407797</v>
      </c>
      <c r="BE988" s="17">
        <v>0.228452520033501</v>
      </c>
      <c r="BF988" s="17">
        <v>0.20029519310768201</v>
      </c>
      <c r="BG988" s="17">
        <v>0.234878408067975</v>
      </c>
      <c r="BH988" s="17">
        <v>0.29965540338216601</v>
      </c>
      <c r="BI988" s="17">
        <v>0.355468743578359</v>
      </c>
      <c r="BJ988" s="17">
        <v>0.377697452506151</v>
      </c>
      <c r="BK988" s="17">
        <v>0.30389134679111801</v>
      </c>
      <c r="BL988" s="17">
        <v>0.28428715525424603</v>
      </c>
      <c r="BM988" s="17"/>
      <c r="BN988" s="17">
        <v>0.25060259157882397</v>
      </c>
      <c r="BO988" s="17">
        <v>0.192749304675224</v>
      </c>
      <c r="BP988" s="17"/>
      <c r="BQ988" s="17">
        <v>0.231490598780909</v>
      </c>
      <c r="BR988" s="17">
        <v>0.21401896672208401</v>
      </c>
      <c r="BS988" s="17"/>
      <c r="BT988" s="17">
        <v>0.163177046653838</v>
      </c>
      <c r="BU988" s="17"/>
      <c r="BV988" s="17">
        <v>0.17493195729370201</v>
      </c>
      <c r="BW988" s="17">
        <v>0.14800115770032499</v>
      </c>
      <c r="BX988" s="17">
        <v>0.27528160052833001</v>
      </c>
      <c r="BY988" s="17"/>
      <c r="BZ988" s="17">
        <v>4.4810891655084999E-2</v>
      </c>
      <c r="CA988" s="17">
        <v>7.2145393952204803E-2</v>
      </c>
      <c r="CB988" s="17">
        <v>0.114085828109591</v>
      </c>
      <c r="CC988" s="17">
        <v>0.16085025836780301</v>
      </c>
      <c r="CD988" s="17">
        <v>0.30904035061145702</v>
      </c>
      <c r="CE988" s="17">
        <v>0.33523668334847301</v>
      </c>
      <c r="CF988" s="17">
        <v>0.442648658688715</v>
      </c>
      <c r="CG988" s="17"/>
      <c r="CH988" s="17">
        <v>0.45641274811160298</v>
      </c>
      <c r="CI988" s="17">
        <v>0.37178078943653903</v>
      </c>
      <c r="CJ988" s="17">
        <v>0.120534179471272</v>
      </c>
      <c r="CK988" s="17">
        <v>4.27384490918482E-2</v>
      </c>
      <c r="CL988" s="17">
        <v>2.38652578790748E-2</v>
      </c>
    </row>
    <row r="989" spans="2:90" x14ac:dyDescent="0.3">
      <c r="B989" t="s">
        <v>118</v>
      </c>
      <c r="C989" s="17">
        <v>2.17931364210532E-2</v>
      </c>
      <c r="D989" s="17">
        <v>1.64206278946342E-2</v>
      </c>
      <c r="E989" s="17">
        <v>2.72164567647038E-2</v>
      </c>
      <c r="F989" s="17"/>
      <c r="G989" s="17">
        <v>3.13395721527365E-2</v>
      </c>
      <c r="H989" s="17">
        <v>2.0428623430735801E-2</v>
      </c>
      <c r="I989" s="17">
        <v>1.6322518869682501E-2</v>
      </c>
      <c r="J989" s="17">
        <v>2.4709278628068099E-2</v>
      </c>
      <c r="K989" s="17">
        <v>3.6543724730843802E-2</v>
      </c>
      <c r="L989" s="17">
        <v>8.7844635634211302E-3</v>
      </c>
      <c r="M989" s="17"/>
      <c r="N989" s="17">
        <v>1.9377053565549199E-2</v>
      </c>
      <c r="O989" s="17">
        <v>2.0325411654895299E-2</v>
      </c>
      <c r="P989" s="17">
        <v>2.7123060292148799E-2</v>
      </c>
      <c r="Q989" s="17">
        <v>1.7527487484351401E-2</v>
      </c>
      <c r="R989" s="17"/>
      <c r="S989" s="17">
        <v>7.7397494980701396E-3</v>
      </c>
      <c r="T989" s="17">
        <v>2.48502374689673E-2</v>
      </c>
      <c r="U989" s="17">
        <v>2.2752561043657801E-2</v>
      </c>
      <c r="V989" s="17">
        <v>1.1442830786383499E-2</v>
      </c>
      <c r="W989" s="17">
        <v>2.1353626363309501E-2</v>
      </c>
      <c r="X989" s="17">
        <v>2.21831128028535E-2</v>
      </c>
      <c r="Y989" s="17">
        <v>3.9657503711351301E-2</v>
      </c>
      <c r="Z989" s="17">
        <v>3.42753016589342E-2</v>
      </c>
      <c r="AA989" s="17">
        <v>2.5050906215019101E-2</v>
      </c>
      <c r="AB989" s="17">
        <v>2.69080689188173E-2</v>
      </c>
      <c r="AC989" s="17">
        <v>2.84141716544348E-2</v>
      </c>
      <c r="AD989" s="17">
        <v>0</v>
      </c>
      <c r="AE989" s="17"/>
      <c r="AF989" s="17">
        <v>2.0504885724343599E-2</v>
      </c>
      <c r="AG989" s="17">
        <v>1.9469165561739499E-2</v>
      </c>
      <c r="AH989" s="17">
        <v>3.4130921714903097E-2</v>
      </c>
      <c r="AI989" s="17"/>
      <c r="AJ989" s="17">
        <v>1.9556325598612801E-2</v>
      </c>
      <c r="AK989" s="17">
        <v>1.9994871057243901E-2</v>
      </c>
      <c r="AL989" s="17">
        <v>1.31626783700382E-2</v>
      </c>
      <c r="AM989" s="17">
        <v>1.86527084786186E-2</v>
      </c>
      <c r="AN989" s="17">
        <v>1.86341360732282E-2</v>
      </c>
      <c r="AO989" s="17"/>
      <c r="AP989" s="17">
        <v>1.1876948995103401E-2</v>
      </c>
      <c r="AQ989" s="17">
        <v>8.8758889339618299E-3</v>
      </c>
      <c r="AR989" s="17">
        <v>1.17201641330851E-2</v>
      </c>
      <c r="AS989" s="17">
        <v>2.46806469721619E-2</v>
      </c>
      <c r="AT989" s="17">
        <v>1.3965675269505999E-2</v>
      </c>
      <c r="AU989" s="17">
        <v>7.6129846667162604E-2</v>
      </c>
      <c r="AV989" s="17"/>
      <c r="AW989" s="17">
        <v>5.3573089408536299E-2</v>
      </c>
      <c r="AX989" s="17">
        <v>4.48858946591651E-2</v>
      </c>
      <c r="AY989" s="17">
        <v>4.5389036663546198E-2</v>
      </c>
      <c r="AZ989" s="17">
        <v>8.6248147795021501E-3</v>
      </c>
      <c r="BA989" s="17">
        <v>8.1353791796215207E-3</v>
      </c>
      <c r="BB989" s="17">
        <v>2.2587822799360901E-2</v>
      </c>
      <c r="BC989" s="17">
        <v>2.2127106897887001E-2</v>
      </c>
      <c r="BD989" s="17">
        <v>0</v>
      </c>
      <c r="BE989" s="17">
        <v>2.46953365933524E-2</v>
      </c>
      <c r="BF989" s="17">
        <v>1.0688447962103199E-2</v>
      </c>
      <c r="BG989" s="17">
        <v>7.2223794834497699E-3</v>
      </c>
      <c r="BH989" s="17">
        <v>2.6645138633250302E-2</v>
      </c>
      <c r="BI989" s="17">
        <v>8.95903923970791E-3</v>
      </c>
      <c r="BJ989" s="17">
        <v>0</v>
      </c>
      <c r="BK989" s="17">
        <v>2.23157785739625E-2</v>
      </c>
      <c r="BL989" s="17">
        <v>2.8314002422843699E-2</v>
      </c>
      <c r="BM989" s="17"/>
      <c r="BN989" s="17">
        <v>1.9362295408928601E-2</v>
      </c>
      <c r="BO989" s="17">
        <v>2.4418325686479E-2</v>
      </c>
      <c r="BP989" s="17"/>
      <c r="BQ989" s="17">
        <v>1.08647853661707E-2</v>
      </c>
      <c r="BR989" s="17">
        <v>1.99868375907266E-2</v>
      </c>
      <c r="BS989" s="17"/>
      <c r="BT989" s="17">
        <v>2.4762355257631801E-2</v>
      </c>
      <c r="BU989" s="17"/>
      <c r="BV989" s="17">
        <v>1.7433418807640599E-2</v>
      </c>
      <c r="BW989" s="17">
        <v>3.82918586190929E-2</v>
      </c>
      <c r="BX989" s="17">
        <v>1.7827073021051101E-2</v>
      </c>
      <c r="BY989" s="17"/>
      <c r="BZ989" s="17">
        <v>2.4160933415468999E-2</v>
      </c>
      <c r="CA989" s="17">
        <v>1.8032824565087702E-2</v>
      </c>
      <c r="CB989" s="17">
        <v>2.76554882383711E-2</v>
      </c>
      <c r="CC989" s="17">
        <v>3.9883573964634E-3</v>
      </c>
      <c r="CD989" s="17">
        <v>7.80122446617204E-3</v>
      </c>
      <c r="CE989" s="17">
        <v>1.5430515647007601E-2</v>
      </c>
      <c r="CF989" s="17">
        <v>1.0590346815501001E-2</v>
      </c>
      <c r="CG989" s="17"/>
      <c r="CH989" s="17">
        <v>4.7767404974060597E-3</v>
      </c>
      <c r="CI989" s="17">
        <v>2.0772180995786999E-2</v>
      </c>
      <c r="CJ989" s="17">
        <v>2.6195879486953799E-2</v>
      </c>
      <c r="CK989" s="17">
        <v>2.7186487450604702E-2</v>
      </c>
      <c r="CL989" s="17">
        <v>1.13393462725717E-2</v>
      </c>
    </row>
    <row r="990" spans="2:90" x14ac:dyDescent="0.3">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row>
    <row r="991" spans="2:90" x14ac:dyDescent="0.3">
      <c r="B991" s="6" t="s">
        <v>390</v>
      </c>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row>
    <row r="992" spans="2:90" x14ac:dyDescent="0.3">
      <c r="B992" s="24" t="s">
        <v>391</v>
      </c>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row>
    <row r="993" spans="2:90" x14ac:dyDescent="0.3">
      <c r="B993" t="s">
        <v>385</v>
      </c>
      <c r="C993" s="17">
        <v>0.272355888764303</v>
      </c>
      <c r="D993" s="17">
        <v>0.27018963078442898</v>
      </c>
      <c r="E993" s="17">
        <v>0.27513717257853398</v>
      </c>
      <c r="F993" s="17"/>
      <c r="G993" s="17">
        <v>0.136476385258161</v>
      </c>
      <c r="H993" s="17">
        <v>0.20660215878111901</v>
      </c>
      <c r="I993" s="17">
        <v>0.25860909734295601</v>
      </c>
      <c r="J993" s="17">
        <v>0.402993251247594</v>
      </c>
      <c r="K993" s="17">
        <v>0.248010260170374</v>
      </c>
      <c r="L993" s="17">
        <v>0.40446265613218602</v>
      </c>
      <c r="M993" s="17"/>
      <c r="N993" s="17">
        <v>0.257673015855647</v>
      </c>
      <c r="O993" s="17">
        <v>0.23593854935019801</v>
      </c>
      <c r="P993" s="17">
        <v>0.35995346632960201</v>
      </c>
      <c r="Q993" s="17">
        <v>0.25396217149303801</v>
      </c>
      <c r="R993" s="17"/>
      <c r="S993" s="17">
        <v>0.21746593213871299</v>
      </c>
      <c r="T993" s="17">
        <v>0.33602309121467699</v>
      </c>
      <c r="U993" s="17">
        <v>0.243826745013834</v>
      </c>
      <c r="V993" s="17">
        <v>0.209827211681092</v>
      </c>
      <c r="W993" s="17">
        <v>0.34959464658028899</v>
      </c>
      <c r="X993" s="17">
        <v>0.25093820033470299</v>
      </c>
      <c r="Y993" s="17">
        <v>0.24767403900954599</v>
      </c>
      <c r="Z993" s="17">
        <v>0.40186180563972501</v>
      </c>
      <c r="AA993" s="17">
        <v>0.33854615843672697</v>
      </c>
      <c r="AB993" s="17">
        <v>0.226992622102096</v>
      </c>
      <c r="AC993" s="17">
        <v>0.37327687244705099</v>
      </c>
      <c r="AD993" s="17">
        <v>0.161424934059029</v>
      </c>
      <c r="AE993" s="17"/>
      <c r="AF993" s="17">
        <v>0.33404716890938002</v>
      </c>
      <c r="AG993" s="17">
        <v>0.24336275815698799</v>
      </c>
      <c r="AH993" s="17">
        <v>0.27568437226271902</v>
      </c>
      <c r="AI993" s="17"/>
      <c r="AJ993" s="17">
        <v>0.34866908379633599</v>
      </c>
      <c r="AK993" s="17">
        <v>0.24206679970988099</v>
      </c>
      <c r="AL993" s="17">
        <v>0.245604599737653</v>
      </c>
      <c r="AM993" s="17">
        <v>0.33419856917268698</v>
      </c>
      <c r="AN993" s="17">
        <v>0.19363123127597401</v>
      </c>
      <c r="AO993" s="17"/>
      <c r="AP993" s="17">
        <v>0.244225885345732</v>
      </c>
      <c r="AQ993" s="17">
        <v>0.318686582196888</v>
      </c>
      <c r="AR993" s="17">
        <v>0.30091699883553003</v>
      </c>
      <c r="AS993" s="17">
        <v>0.30685077620156997</v>
      </c>
      <c r="AT993" s="17">
        <v>0.114341325151586</v>
      </c>
      <c r="AU993" s="17">
        <v>0.27037158538414202</v>
      </c>
      <c r="AV993" s="17"/>
      <c r="AW993" s="17">
        <v>9.0003245133651003E-2</v>
      </c>
      <c r="AX993" s="17">
        <v>0.21500136214425</v>
      </c>
      <c r="AY993" s="17">
        <v>0.32368479692427399</v>
      </c>
      <c r="AZ993" s="17">
        <v>0.340221248567389</v>
      </c>
      <c r="BA993" s="17">
        <v>0.17555397214809901</v>
      </c>
      <c r="BB993" s="17">
        <v>0.30970755605219202</v>
      </c>
      <c r="BC993" s="17">
        <v>0.309747381039013</v>
      </c>
      <c r="BD993" s="17">
        <v>0.22300602913329001</v>
      </c>
      <c r="BE993" s="17">
        <v>0.35680930129558702</v>
      </c>
      <c r="BF993" s="17">
        <v>0.34583509611754498</v>
      </c>
      <c r="BG993" s="17">
        <v>0.46633854602215302</v>
      </c>
      <c r="BH993" s="17">
        <v>0.17109297947973701</v>
      </c>
      <c r="BI993" s="17">
        <v>0.24725862855587</v>
      </c>
      <c r="BJ993" s="17">
        <v>0.17284238248346001</v>
      </c>
      <c r="BK993" s="17">
        <v>0.16533437770575901</v>
      </c>
      <c r="BL993" s="17">
        <v>0.12982882092216999</v>
      </c>
      <c r="BM993" s="17"/>
      <c r="BN993" s="17">
        <v>0.30497212781577598</v>
      </c>
      <c r="BO993" s="17">
        <v>0.234107505360307</v>
      </c>
      <c r="BP993" s="17"/>
      <c r="BQ993" s="17">
        <v>0.25637093749015299</v>
      </c>
      <c r="BR993" s="17">
        <v>0.21692943001956999</v>
      </c>
      <c r="BS993" s="17"/>
      <c r="BT993" s="17">
        <v>0.17063376116628501</v>
      </c>
      <c r="BU993" s="17"/>
      <c r="BV993" s="17">
        <v>0.263545959181056</v>
      </c>
      <c r="BW993" s="17">
        <v>0.28639029321569898</v>
      </c>
      <c r="BX993" s="17">
        <v>0.28188246674856499</v>
      </c>
      <c r="BY993" s="17"/>
      <c r="BZ993" s="17">
        <v>0.22039405177091301</v>
      </c>
      <c r="CA993" s="17">
        <v>0.35196452844040499</v>
      </c>
      <c r="CB993" s="17">
        <v>0.315185239590966</v>
      </c>
      <c r="CC993" s="17">
        <v>0.19268605207877901</v>
      </c>
      <c r="CD993" s="17">
        <v>0.34533198602994603</v>
      </c>
      <c r="CE993" s="17">
        <v>0.22412694207076</v>
      </c>
      <c r="CF993" s="17">
        <v>0.246733775892999</v>
      </c>
      <c r="CG993" s="17"/>
      <c r="CH993" s="17">
        <v>0.28502429943869401</v>
      </c>
      <c r="CI993" s="17">
        <v>0.208336113544352</v>
      </c>
      <c r="CJ993" s="17">
        <v>0.30495777114795602</v>
      </c>
      <c r="CK993" s="17">
        <v>0.29960104918132602</v>
      </c>
      <c r="CL993" s="17">
        <v>0.22023892799774</v>
      </c>
    </row>
    <row r="994" spans="2:90" x14ac:dyDescent="0.3">
      <c r="B994" t="s">
        <v>386</v>
      </c>
      <c r="C994" s="17">
        <v>0.28471541073356899</v>
      </c>
      <c r="D994" s="17">
        <v>0.30285549834332998</v>
      </c>
      <c r="E994" s="17">
        <v>0.270259385884633</v>
      </c>
      <c r="F994" s="17"/>
      <c r="G994" s="17">
        <v>0.31959183444237799</v>
      </c>
      <c r="H994" s="17">
        <v>0.20163806342481899</v>
      </c>
      <c r="I994" s="17">
        <v>0.27269067223576099</v>
      </c>
      <c r="J994" s="17">
        <v>0.30569373986028298</v>
      </c>
      <c r="K994" s="17">
        <v>0.34266727700303401</v>
      </c>
      <c r="L994" s="17">
        <v>0.29622982895127398</v>
      </c>
      <c r="M994" s="17"/>
      <c r="N994" s="17">
        <v>0.25888853055871802</v>
      </c>
      <c r="O994" s="17">
        <v>0.31226304316957199</v>
      </c>
      <c r="P994" s="17">
        <v>0.29557919620458101</v>
      </c>
      <c r="Q994" s="17">
        <v>0.27496424608532799</v>
      </c>
      <c r="R994" s="17"/>
      <c r="S994" s="17">
        <v>0.24327938567586199</v>
      </c>
      <c r="T994" s="17">
        <v>0.34591212034213598</v>
      </c>
      <c r="U994" s="17">
        <v>0.32113857277721602</v>
      </c>
      <c r="V994" s="17">
        <v>0.38034872657311303</v>
      </c>
      <c r="W994" s="17">
        <v>0.28802415946717802</v>
      </c>
      <c r="X994" s="17">
        <v>0.28250786291176</v>
      </c>
      <c r="Y994" s="17">
        <v>0.25258916222534999</v>
      </c>
      <c r="Z994" s="17">
        <v>0.34512726593753001</v>
      </c>
      <c r="AA994" s="17">
        <v>0.20858560097347401</v>
      </c>
      <c r="AB994" s="17">
        <v>0.29926404031315001</v>
      </c>
      <c r="AC994" s="17">
        <v>0.24492279135276099</v>
      </c>
      <c r="AD994" s="17">
        <v>0.24599916756472801</v>
      </c>
      <c r="AE994" s="17"/>
      <c r="AF994" s="17">
        <v>0.27797112910104499</v>
      </c>
      <c r="AG994" s="17">
        <v>0.28857466025728401</v>
      </c>
      <c r="AH994" s="17">
        <v>0.24696535463079</v>
      </c>
      <c r="AI994" s="17"/>
      <c r="AJ994" s="17">
        <v>0.219514197700065</v>
      </c>
      <c r="AK994" s="17">
        <v>0.26773032113966899</v>
      </c>
      <c r="AL994" s="17">
        <v>0.27890323936030698</v>
      </c>
      <c r="AM994" s="17">
        <v>0.33625948634250902</v>
      </c>
      <c r="AN994" s="17">
        <v>0.44282442243390002</v>
      </c>
      <c r="AO994" s="17"/>
      <c r="AP994" s="17">
        <v>0.241249631052354</v>
      </c>
      <c r="AQ994" s="17">
        <v>0.19608499348688599</v>
      </c>
      <c r="AR994" s="17">
        <v>0.29902465929618099</v>
      </c>
      <c r="AS994" s="17">
        <v>0.31621488913478901</v>
      </c>
      <c r="AT994" s="17">
        <v>0.40302680732970902</v>
      </c>
      <c r="AU994" s="17">
        <v>0.34459726964013099</v>
      </c>
      <c r="AV994" s="17"/>
      <c r="AW994" s="17">
        <v>0.51108956076883605</v>
      </c>
      <c r="AX994" s="17">
        <v>0.26307897389715201</v>
      </c>
      <c r="AY994" s="17">
        <v>0.32440732384460103</v>
      </c>
      <c r="AZ994" s="17">
        <v>0.294216883655531</v>
      </c>
      <c r="BA994" s="17">
        <v>0.31244504648374699</v>
      </c>
      <c r="BB994" s="17">
        <v>0.21380432070541</v>
      </c>
      <c r="BC994" s="17">
        <v>0.27706356382834701</v>
      </c>
      <c r="BD994" s="17">
        <v>0.352925581527605</v>
      </c>
      <c r="BE994" s="17">
        <v>0.297492127495183</v>
      </c>
      <c r="BF994" s="17">
        <v>0.22570244461057801</v>
      </c>
      <c r="BG994" s="17">
        <v>9.7336242875509196E-2</v>
      </c>
      <c r="BH994" s="17">
        <v>0.34424686083547101</v>
      </c>
      <c r="BI994" s="17">
        <v>0.18513533079782399</v>
      </c>
      <c r="BJ994" s="17">
        <v>0.30184912252297003</v>
      </c>
      <c r="BK994" s="17">
        <v>0.35560902869202698</v>
      </c>
      <c r="BL994" s="17">
        <v>0.27949755791666597</v>
      </c>
      <c r="BM994" s="17"/>
      <c r="BN994" s="17">
        <v>0.25279644726358402</v>
      </c>
      <c r="BO994" s="17">
        <v>0.32098514821993601</v>
      </c>
      <c r="BP994" s="17"/>
      <c r="BQ994" s="17">
        <v>0.23771954665241099</v>
      </c>
      <c r="BR994" s="17">
        <v>0.31322797362103999</v>
      </c>
      <c r="BS994" s="17"/>
      <c r="BT994" s="17">
        <v>0.26869857763635802</v>
      </c>
      <c r="BU994" s="17"/>
      <c r="BV994" s="17">
        <v>0.29045656159284799</v>
      </c>
      <c r="BW994" s="17">
        <v>0.20333081568708999</v>
      </c>
      <c r="BX994" s="17">
        <v>0.33048891038567102</v>
      </c>
      <c r="BY994" s="17"/>
      <c r="BZ994" s="17">
        <v>0.19943908008106701</v>
      </c>
      <c r="CA994" s="17">
        <v>0.22494331034324699</v>
      </c>
      <c r="CB994" s="17">
        <v>0.30618126616131403</v>
      </c>
      <c r="CC994" s="17">
        <v>0.38333726230708698</v>
      </c>
      <c r="CD994" s="17">
        <v>0.23934405038030401</v>
      </c>
      <c r="CE994" s="17">
        <v>0.26381489653995499</v>
      </c>
      <c r="CF994" s="17">
        <v>0.33401364862528299</v>
      </c>
      <c r="CG994" s="17"/>
      <c r="CH994" s="17">
        <v>0.10821069815704699</v>
      </c>
      <c r="CI994" s="17">
        <v>0.33435714988635701</v>
      </c>
      <c r="CJ994" s="17">
        <v>0.35059714462595298</v>
      </c>
      <c r="CK994" s="17">
        <v>0.207250686648248</v>
      </c>
      <c r="CL994" s="17">
        <v>0.17510549064764999</v>
      </c>
    </row>
    <row r="995" spans="2:90" x14ac:dyDescent="0.3">
      <c r="B995" t="s">
        <v>387</v>
      </c>
      <c r="C995" s="17">
        <v>0.133600991089626</v>
      </c>
      <c r="D995" s="17">
        <v>0.135878060121711</v>
      </c>
      <c r="E995" s="17">
        <v>0.13333499856921699</v>
      </c>
      <c r="F995" s="17"/>
      <c r="G995" s="17">
        <v>0.17762866377164599</v>
      </c>
      <c r="H995" s="17">
        <v>0.182568757978712</v>
      </c>
      <c r="I995" s="17">
        <v>9.5366337776292304E-2</v>
      </c>
      <c r="J995" s="17">
        <v>0.11170525021015</v>
      </c>
      <c r="K995" s="17">
        <v>0.14440704439409499</v>
      </c>
      <c r="L995" s="17">
        <v>8.1868712261632601E-2</v>
      </c>
      <c r="M995" s="17"/>
      <c r="N995" s="17">
        <v>0.19549321669955999</v>
      </c>
      <c r="O995" s="17">
        <v>0.110232389545514</v>
      </c>
      <c r="P995" s="17">
        <v>0.10511272586001601</v>
      </c>
      <c r="Q995" s="17">
        <v>0.123333800240828</v>
      </c>
      <c r="R995" s="17"/>
      <c r="S995" s="17">
        <v>0.164960241422796</v>
      </c>
      <c r="T995" s="17">
        <v>8.2894454399894693E-2</v>
      </c>
      <c r="U995" s="17">
        <v>0.18790794850678999</v>
      </c>
      <c r="V995" s="17">
        <v>0.13481381693750899</v>
      </c>
      <c r="W995" s="17">
        <v>0.14038416895649899</v>
      </c>
      <c r="X995" s="17">
        <v>0.18343640120893601</v>
      </c>
      <c r="Y995" s="17">
        <v>0.12785826996345401</v>
      </c>
      <c r="Z995" s="17">
        <v>4.5928703023159302E-2</v>
      </c>
      <c r="AA995" s="17">
        <v>9.0009313114268602E-2</v>
      </c>
      <c r="AB995" s="17">
        <v>8.3869555226872394E-2</v>
      </c>
      <c r="AC995" s="17">
        <v>0.13201909433125</v>
      </c>
      <c r="AD995" s="17">
        <v>0.25806313984938301</v>
      </c>
      <c r="AE995" s="17"/>
      <c r="AF995" s="17">
        <v>0.133728130721744</v>
      </c>
      <c r="AG995" s="17">
        <v>0.132176294374685</v>
      </c>
      <c r="AH995" s="17">
        <v>9.9814089413963997E-2</v>
      </c>
      <c r="AI995" s="17"/>
      <c r="AJ995" s="17">
        <v>0.14315090155735599</v>
      </c>
      <c r="AK995" s="17">
        <v>0.163702898362619</v>
      </c>
      <c r="AL995" s="17">
        <v>0.143978342054667</v>
      </c>
      <c r="AM995" s="17">
        <v>0.102726558857693</v>
      </c>
      <c r="AN995" s="17">
        <v>0.12572512937683</v>
      </c>
      <c r="AO995" s="17"/>
      <c r="AP995" s="17">
        <v>0.17606000645169101</v>
      </c>
      <c r="AQ995" s="17">
        <v>0.13414807437655399</v>
      </c>
      <c r="AR995" s="17">
        <v>0.12727683364540399</v>
      </c>
      <c r="AS995" s="17">
        <v>0.13254616228076099</v>
      </c>
      <c r="AT995" s="17">
        <v>0.171815992899575</v>
      </c>
      <c r="AU995" s="17">
        <v>4.7517780892992599E-2</v>
      </c>
      <c r="AV995" s="17"/>
      <c r="AW995" s="17">
        <v>8.0414467096344297E-2</v>
      </c>
      <c r="AX995" s="17">
        <v>0.14108041390704701</v>
      </c>
      <c r="AY995" s="17">
        <v>0.116053596921317</v>
      </c>
      <c r="AZ995" s="17">
        <v>8.9828935620867897E-2</v>
      </c>
      <c r="BA995" s="17">
        <v>0.14870118163867699</v>
      </c>
      <c r="BB995" s="17">
        <v>0.12808601374810299</v>
      </c>
      <c r="BC995" s="17">
        <v>0.117018525407579</v>
      </c>
      <c r="BD995" s="17">
        <v>0.15096257819415701</v>
      </c>
      <c r="BE995" s="17">
        <v>8.0493977849104406E-2</v>
      </c>
      <c r="BF995" s="17">
        <v>0.13262312983566801</v>
      </c>
      <c r="BG995" s="17">
        <v>0.172448646041861</v>
      </c>
      <c r="BH995" s="17">
        <v>6.8041578834836997E-2</v>
      </c>
      <c r="BI995" s="17">
        <v>0.27006626506197801</v>
      </c>
      <c r="BJ995" s="17">
        <v>0.13855842713221</v>
      </c>
      <c r="BK995" s="17">
        <v>0.16118002322222699</v>
      </c>
      <c r="BL995" s="17">
        <v>0.23852162857398801</v>
      </c>
      <c r="BM995" s="17"/>
      <c r="BN995" s="17">
        <v>0.13194727961796399</v>
      </c>
      <c r="BO995" s="17">
        <v>0.136871420469273</v>
      </c>
      <c r="BP995" s="17"/>
      <c r="BQ995" s="17">
        <v>0.17497221479528599</v>
      </c>
      <c r="BR995" s="17">
        <v>0.17455599507948799</v>
      </c>
      <c r="BS995" s="17"/>
      <c r="BT995" s="17">
        <v>0.19682059126683499</v>
      </c>
      <c r="BU995" s="17"/>
      <c r="BV995" s="17">
        <v>0.106190089133432</v>
      </c>
      <c r="BW995" s="17">
        <v>0.170686542773027</v>
      </c>
      <c r="BX995" s="17">
        <v>0.12539229192399801</v>
      </c>
      <c r="BY995" s="17"/>
      <c r="BZ995" s="17">
        <v>8.3997061405590101E-2</v>
      </c>
      <c r="CA995" s="17">
        <v>0.12255655136426701</v>
      </c>
      <c r="CB995" s="17">
        <v>0.17069208403130501</v>
      </c>
      <c r="CC995" s="17">
        <v>0.14418512605301401</v>
      </c>
      <c r="CD995" s="17">
        <v>0.142020968996143</v>
      </c>
      <c r="CE995" s="17">
        <v>0.20964430682000601</v>
      </c>
      <c r="CF995" s="17">
        <v>9.0541628565146096E-2</v>
      </c>
      <c r="CG995" s="17"/>
      <c r="CH995" s="17">
        <v>0.116775486125776</v>
      </c>
      <c r="CI995" s="17">
        <v>0.20411718850419799</v>
      </c>
      <c r="CJ995" s="17">
        <v>0.10571988541260199</v>
      </c>
      <c r="CK995" s="17">
        <v>0.13792554561898801</v>
      </c>
      <c r="CL995" s="17">
        <v>5.4197210303925901E-2</v>
      </c>
    </row>
    <row r="996" spans="2:90" x14ac:dyDescent="0.3">
      <c r="B996" t="s">
        <v>388</v>
      </c>
      <c r="C996" s="17">
        <v>8.8678730701193004E-2</v>
      </c>
      <c r="D996" s="17">
        <v>6.3093832970354105E-2</v>
      </c>
      <c r="E996" s="17">
        <v>0.111665138773236</v>
      </c>
      <c r="F996" s="17"/>
      <c r="G996" s="17">
        <v>0.104351133007725</v>
      </c>
      <c r="H996" s="17">
        <v>0.17272411912691099</v>
      </c>
      <c r="I996" s="17">
        <v>0.106765730791368</v>
      </c>
      <c r="J996" s="17">
        <v>3.72458034913997E-2</v>
      </c>
      <c r="K996" s="17">
        <v>5.7454390155827997E-2</v>
      </c>
      <c r="L996" s="17">
        <v>2.08963494549897E-2</v>
      </c>
      <c r="M996" s="17"/>
      <c r="N996" s="17">
        <v>0.102949710717327</v>
      </c>
      <c r="O996" s="17">
        <v>7.8568525220949703E-2</v>
      </c>
      <c r="P996" s="17">
        <v>7.2861752215669803E-2</v>
      </c>
      <c r="Q996" s="17">
        <v>9.7620176980090803E-2</v>
      </c>
      <c r="R996" s="17"/>
      <c r="S996" s="17">
        <v>0.11301972013499</v>
      </c>
      <c r="T996" s="17">
        <v>7.8364692827988303E-2</v>
      </c>
      <c r="U996" s="17">
        <v>5.8028874873416299E-2</v>
      </c>
      <c r="V996" s="17">
        <v>5.7587538963438503E-2</v>
      </c>
      <c r="W996" s="17">
        <v>6.02176421529289E-2</v>
      </c>
      <c r="X996" s="17">
        <v>7.2631383275342798E-2</v>
      </c>
      <c r="Y996" s="17">
        <v>9.5631106058525803E-2</v>
      </c>
      <c r="Z996" s="17">
        <v>0.153596788007584</v>
      </c>
      <c r="AA996" s="17">
        <v>0.13537049294676601</v>
      </c>
      <c r="AB996" s="17">
        <v>6.65323505057656E-2</v>
      </c>
      <c r="AC996" s="17">
        <v>6.3747595272369298E-2</v>
      </c>
      <c r="AD996" s="17">
        <v>0.121890711400994</v>
      </c>
      <c r="AE996" s="17"/>
      <c r="AF996" s="17">
        <v>8.4151835571379202E-2</v>
      </c>
      <c r="AG996" s="17">
        <v>8.9077915819746001E-2</v>
      </c>
      <c r="AH996" s="17">
        <v>8.2831678997935698E-2</v>
      </c>
      <c r="AI996" s="17"/>
      <c r="AJ996" s="17">
        <v>0.103281403766393</v>
      </c>
      <c r="AK996" s="17">
        <v>7.8759639095206793E-2</v>
      </c>
      <c r="AL996" s="17">
        <v>5.4674081040296203E-2</v>
      </c>
      <c r="AM996" s="17">
        <v>0.10276547023011</v>
      </c>
      <c r="AN996" s="17">
        <v>8.2878149372426907E-2</v>
      </c>
      <c r="AO996" s="17"/>
      <c r="AP996" s="17">
        <v>7.9436864546680003E-2</v>
      </c>
      <c r="AQ996" s="17">
        <v>0.119682298725638</v>
      </c>
      <c r="AR996" s="17">
        <v>5.65559141637859E-2</v>
      </c>
      <c r="AS996" s="17">
        <v>7.6106552778529596E-2</v>
      </c>
      <c r="AT996" s="17">
        <v>0.10872977845578199</v>
      </c>
      <c r="AU996" s="17">
        <v>6.6294629916941905E-2</v>
      </c>
      <c r="AV996" s="17"/>
      <c r="AW996" s="17">
        <v>8.4436019636082105E-2</v>
      </c>
      <c r="AX996" s="17">
        <v>0.128437708936321</v>
      </c>
      <c r="AY996" s="17">
        <v>6.1943323233057401E-2</v>
      </c>
      <c r="AZ996" s="17">
        <v>1.7283052366017501E-2</v>
      </c>
      <c r="BA996" s="17">
        <v>9.6444092720699703E-2</v>
      </c>
      <c r="BB996" s="17">
        <v>9.9482756823849897E-2</v>
      </c>
      <c r="BC996" s="17">
        <v>0.11049728748333799</v>
      </c>
      <c r="BD996" s="17">
        <v>8.7990447384680398E-2</v>
      </c>
      <c r="BE996" s="17">
        <v>4.8882546268456499E-2</v>
      </c>
      <c r="BF996" s="17">
        <v>9.0583228189852996E-2</v>
      </c>
      <c r="BG996" s="17">
        <v>0.15863092096689699</v>
      </c>
      <c r="BH996" s="17">
        <v>0.150594664508135</v>
      </c>
      <c r="BI996" s="17">
        <v>8.9827800119392398E-2</v>
      </c>
      <c r="BJ996" s="17">
        <v>8.5103363977126298E-2</v>
      </c>
      <c r="BK996" s="17">
        <v>7.6379239545111804E-2</v>
      </c>
      <c r="BL996" s="17">
        <v>0.12785881852453801</v>
      </c>
      <c r="BM996" s="17"/>
      <c r="BN996" s="17">
        <v>0.10023799432986</v>
      </c>
      <c r="BO996" s="17">
        <v>7.5052582679569393E-2</v>
      </c>
      <c r="BP996" s="17"/>
      <c r="BQ996" s="17">
        <v>8.7386191338462593E-2</v>
      </c>
      <c r="BR996" s="17">
        <v>4.9793310146959903E-2</v>
      </c>
      <c r="BS996" s="17"/>
      <c r="BT996" s="17">
        <v>8.8500043550417101E-2</v>
      </c>
      <c r="BU996" s="17"/>
      <c r="BV996" s="17">
        <v>8.9501577319101994E-2</v>
      </c>
      <c r="BW996" s="17">
        <v>0.123923821986685</v>
      </c>
      <c r="BX996" s="17">
        <v>6.8923103517466902E-2</v>
      </c>
      <c r="BY996" s="17"/>
      <c r="BZ996" s="17">
        <v>0.185388480636203</v>
      </c>
      <c r="CA996" s="17">
        <v>8.34594496010852E-2</v>
      </c>
      <c r="CB996" s="17">
        <v>3.5918235832915903E-2</v>
      </c>
      <c r="CC996" s="17">
        <v>6.9355046536014195E-2</v>
      </c>
      <c r="CD996" s="17">
        <v>8.2937513770068402E-2</v>
      </c>
      <c r="CE996" s="17">
        <v>7.5864578243512198E-2</v>
      </c>
      <c r="CF996" s="17">
        <v>0.13298039544044901</v>
      </c>
      <c r="CG996" s="17"/>
      <c r="CH996" s="17">
        <v>0.20035428439227601</v>
      </c>
      <c r="CI996" s="17">
        <v>5.9229946517603403E-2</v>
      </c>
      <c r="CJ996" s="17">
        <v>6.3705343115427804E-2</v>
      </c>
      <c r="CK996" s="17">
        <v>9.8008307762102898E-2</v>
      </c>
      <c r="CL996" s="17">
        <v>0.182170332732842</v>
      </c>
    </row>
    <row r="997" spans="2:90" x14ac:dyDescent="0.3">
      <c r="B997" t="s">
        <v>389</v>
      </c>
      <c r="C997" s="17">
        <v>0.16558158430558501</v>
      </c>
      <c r="D997" s="17">
        <v>0.16651773276569201</v>
      </c>
      <c r="E997" s="17">
        <v>0.15931235661683099</v>
      </c>
      <c r="F997" s="17"/>
      <c r="G997" s="17">
        <v>0.23414356491696001</v>
      </c>
      <c r="H997" s="17">
        <v>0.21464877936389201</v>
      </c>
      <c r="I997" s="17">
        <v>0.19599609268191001</v>
      </c>
      <c r="J997" s="17">
        <v>9.6710163102882593E-2</v>
      </c>
      <c r="K997" s="17">
        <v>0.136359960971769</v>
      </c>
      <c r="L997" s="17">
        <v>8.7389110215966903E-2</v>
      </c>
      <c r="M997" s="17"/>
      <c r="N997" s="17">
        <v>0.16188350118552799</v>
      </c>
      <c r="O997" s="17">
        <v>0.19670076659886701</v>
      </c>
      <c r="P997" s="17">
        <v>0.11806823018811199</v>
      </c>
      <c r="Q997" s="17">
        <v>0.176123509108598</v>
      </c>
      <c r="R997" s="17"/>
      <c r="S997" s="17">
        <v>0.22733512124222799</v>
      </c>
      <c r="T997" s="17">
        <v>0.11344802286239</v>
      </c>
      <c r="U997" s="17">
        <v>0.15397843502940101</v>
      </c>
      <c r="V997" s="17">
        <v>0.13456059770176301</v>
      </c>
      <c r="W997" s="17">
        <v>0.102491848950492</v>
      </c>
      <c r="X997" s="17">
        <v>0.15562872687957</v>
      </c>
      <c r="Y997" s="17">
        <v>0.12838409011681301</v>
      </c>
      <c r="Z997" s="17">
        <v>5.34854373920014E-2</v>
      </c>
      <c r="AA997" s="17">
        <v>0.185279276963765</v>
      </c>
      <c r="AB997" s="17">
        <v>0.22530224723147299</v>
      </c>
      <c r="AC997" s="17">
        <v>0.16540652956003199</v>
      </c>
      <c r="AD997" s="17">
        <v>0.21262204712586599</v>
      </c>
      <c r="AE997" s="17"/>
      <c r="AF997" s="17">
        <v>0.11732421355355301</v>
      </c>
      <c r="AG997" s="17">
        <v>0.18328322248779</v>
      </c>
      <c r="AH997" s="17">
        <v>0.23082354130294799</v>
      </c>
      <c r="AI997" s="17"/>
      <c r="AJ997" s="17">
        <v>0.13299647853191801</v>
      </c>
      <c r="AK997" s="17">
        <v>0.19252670935618099</v>
      </c>
      <c r="AL997" s="17">
        <v>0.19945235448124499</v>
      </c>
      <c r="AM997" s="17">
        <v>0.103162442456252</v>
      </c>
      <c r="AN997" s="17">
        <v>0.10944465100807201</v>
      </c>
      <c r="AO997" s="17"/>
      <c r="AP997" s="17">
        <v>0.19017449401814801</v>
      </c>
      <c r="AQ997" s="17">
        <v>0.18020531817709501</v>
      </c>
      <c r="AR997" s="17">
        <v>0.16962654852593401</v>
      </c>
      <c r="AS997" s="17">
        <v>0.14160588533257401</v>
      </c>
      <c r="AT997" s="17">
        <v>0.15294366057111999</v>
      </c>
      <c r="AU997" s="17">
        <v>0.17624190781917301</v>
      </c>
      <c r="AV997" s="17"/>
      <c r="AW997" s="17">
        <v>0.14870128922506201</v>
      </c>
      <c r="AX997" s="17">
        <v>0.191076592129233</v>
      </c>
      <c r="AY997" s="17">
        <v>0.12655520677302201</v>
      </c>
      <c r="AZ997" s="17">
        <v>0.18512034976906899</v>
      </c>
      <c r="BA997" s="17">
        <v>0.20602261638347499</v>
      </c>
      <c r="BB997" s="17">
        <v>0.174744620955368</v>
      </c>
      <c r="BC997" s="17">
        <v>0.15322333613456399</v>
      </c>
      <c r="BD997" s="17">
        <v>0.107659885733315</v>
      </c>
      <c r="BE997" s="17">
        <v>0.11292662801497499</v>
      </c>
      <c r="BF997" s="17">
        <v>0.1674213136663</v>
      </c>
      <c r="BG997" s="17">
        <v>0.10524564409358</v>
      </c>
      <c r="BH997" s="17">
        <v>0.18928672976789801</v>
      </c>
      <c r="BI997" s="17">
        <v>0.207711975464935</v>
      </c>
      <c r="BJ997" s="17">
        <v>0.26089357142253899</v>
      </c>
      <c r="BK997" s="17">
        <v>0.24149733083487601</v>
      </c>
      <c r="BL997" s="17">
        <v>0.19418546036434101</v>
      </c>
      <c r="BM997" s="17"/>
      <c r="BN997" s="17">
        <v>0.15544944673112299</v>
      </c>
      <c r="BO997" s="17">
        <v>0.176831212493472</v>
      </c>
      <c r="BP997" s="17"/>
      <c r="BQ997" s="17">
        <v>0.18043287866507701</v>
      </c>
      <c r="BR997" s="17">
        <v>0.210272553384412</v>
      </c>
      <c r="BS997" s="17"/>
      <c r="BT997" s="17">
        <v>0.264651212160461</v>
      </c>
      <c r="BU997" s="17"/>
      <c r="BV997" s="17">
        <v>0.17687533605959499</v>
      </c>
      <c r="BW997" s="17">
        <v>0.17531935817923899</v>
      </c>
      <c r="BX997" s="17">
        <v>0.14933965552568201</v>
      </c>
      <c r="BY997" s="17"/>
      <c r="BZ997" s="17">
        <v>0.248103844193441</v>
      </c>
      <c r="CA997" s="17">
        <v>0.17241807284942001</v>
      </c>
      <c r="CB997" s="17">
        <v>0.12821466312021301</v>
      </c>
      <c r="CC997" s="17">
        <v>0.190107990131546</v>
      </c>
      <c r="CD997" s="17">
        <v>0.114656663413401</v>
      </c>
      <c r="CE997" s="17">
        <v>0.16473739425999701</v>
      </c>
      <c r="CF997" s="17">
        <v>0.164637277160677</v>
      </c>
      <c r="CG997" s="17"/>
      <c r="CH997" s="17">
        <v>0.27177866327320899</v>
      </c>
      <c r="CI997" s="17">
        <v>0.11356126385116901</v>
      </c>
      <c r="CJ997" s="17">
        <v>0.13778263109942601</v>
      </c>
      <c r="CK997" s="17">
        <v>0.21583705743288101</v>
      </c>
      <c r="CL997" s="17">
        <v>0.23118575117802601</v>
      </c>
    </row>
    <row r="998" spans="2:90" x14ac:dyDescent="0.3">
      <c r="B998" t="s">
        <v>131</v>
      </c>
      <c r="C998" s="17">
        <v>1.155133435979E-2</v>
      </c>
      <c r="D998" s="17">
        <v>8.5319139097136294E-3</v>
      </c>
      <c r="E998" s="17">
        <v>1.42777507638814E-2</v>
      </c>
      <c r="F998" s="17"/>
      <c r="G998" s="17">
        <v>0</v>
      </c>
      <c r="H998" s="17">
        <v>0</v>
      </c>
      <c r="I998" s="17">
        <v>0</v>
      </c>
      <c r="J998" s="17">
        <v>1.7102017662274999E-2</v>
      </c>
      <c r="K998" s="17">
        <v>9.7579903816385292E-3</v>
      </c>
      <c r="L998" s="17">
        <v>5.1527695395431498E-2</v>
      </c>
      <c r="M998" s="17"/>
      <c r="N998" s="17">
        <v>5.67247828969399E-3</v>
      </c>
      <c r="O998" s="17">
        <v>3.08649669024929E-2</v>
      </c>
      <c r="P998" s="17">
        <v>0</v>
      </c>
      <c r="Q998" s="17">
        <v>8.1049864791470604E-3</v>
      </c>
      <c r="R998" s="17"/>
      <c r="S998" s="17">
        <v>1.6521841765694701E-2</v>
      </c>
      <c r="T998" s="17">
        <v>0</v>
      </c>
      <c r="U998" s="17">
        <v>0</v>
      </c>
      <c r="V998" s="17">
        <v>0</v>
      </c>
      <c r="W998" s="17">
        <v>1.9816160825687601E-2</v>
      </c>
      <c r="X998" s="17">
        <v>2.0250389446788301E-2</v>
      </c>
      <c r="Y998" s="17">
        <v>4.0282103106421899E-2</v>
      </c>
      <c r="Z998" s="17">
        <v>0</v>
      </c>
      <c r="AA998" s="17">
        <v>1.4735044622383999E-2</v>
      </c>
      <c r="AB998" s="17">
        <v>1.33493714724599E-2</v>
      </c>
      <c r="AC998" s="17">
        <v>0</v>
      </c>
      <c r="AD998" s="17">
        <v>0</v>
      </c>
      <c r="AE998" s="17"/>
      <c r="AF998" s="17">
        <v>1.7009301406133201E-2</v>
      </c>
      <c r="AG998" s="17">
        <v>1.20845452467851E-2</v>
      </c>
      <c r="AH998" s="17">
        <v>8.9709231001383997E-3</v>
      </c>
      <c r="AI998" s="17"/>
      <c r="AJ998" s="17">
        <v>1.43887868344199E-2</v>
      </c>
      <c r="AK998" s="17">
        <v>1.8078931812883201E-2</v>
      </c>
      <c r="AL998" s="17">
        <v>0</v>
      </c>
      <c r="AM998" s="17">
        <v>0</v>
      </c>
      <c r="AN998" s="17">
        <v>2.4287806998918599E-2</v>
      </c>
      <c r="AO998" s="17"/>
      <c r="AP998" s="17">
        <v>1.38450375264899E-2</v>
      </c>
      <c r="AQ998" s="17">
        <v>1.6714935303273799E-2</v>
      </c>
      <c r="AR998" s="17">
        <v>1.4224128352288E-2</v>
      </c>
      <c r="AS998" s="17">
        <v>0</v>
      </c>
      <c r="AT998" s="17">
        <v>1.8433100520904602E-2</v>
      </c>
      <c r="AU998" s="17">
        <v>1.8568592493446001E-2</v>
      </c>
      <c r="AV998" s="17"/>
      <c r="AW998" s="17">
        <v>0</v>
      </c>
      <c r="AX998" s="17">
        <v>2.03805340286871E-2</v>
      </c>
      <c r="AY998" s="17">
        <v>1.8992040083687E-2</v>
      </c>
      <c r="AZ998" s="17">
        <v>1.3555066760666101E-2</v>
      </c>
      <c r="BA998" s="17">
        <v>1.26099480786002E-2</v>
      </c>
      <c r="BB998" s="17">
        <v>0</v>
      </c>
      <c r="BC998" s="17">
        <v>0</v>
      </c>
      <c r="BD998" s="17">
        <v>1.6140407233920601E-2</v>
      </c>
      <c r="BE998" s="17">
        <v>3.4126729853283903E-2</v>
      </c>
      <c r="BF998" s="17">
        <v>3.78347875800557E-2</v>
      </c>
      <c r="BG998" s="17">
        <v>0</v>
      </c>
      <c r="BH998" s="17">
        <v>3.69533436838295E-2</v>
      </c>
      <c r="BI998" s="17">
        <v>0</v>
      </c>
      <c r="BJ998" s="17">
        <v>0</v>
      </c>
      <c r="BK998" s="17">
        <v>0</v>
      </c>
      <c r="BL998" s="17">
        <v>0</v>
      </c>
      <c r="BM998" s="17"/>
      <c r="BN998" s="17">
        <v>1.6201811393587399E-2</v>
      </c>
      <c r="BO998" s="17">
        <v>5.8514557609270299E-3</v>
      </c>
      <c r="BP998" s="17"/>
      <c r="BQ998" s="17">
        <v>1.6719877511624601E-2</v>
      </c>
      <c r="BR998" s="17">
        <v>1.17258937355259E-2</v>
      </c>
      <c r="BS998" s="17"/>
      <c r="BT998" s="17">
        <v>0</v>
      </c>
      <c r="BU998" s="17"/>
      <c r="BV998" s="17">
        <v>1.7256344617681999E-2</v>
      </c>
      <c r="BW998" s="17">
        <v>0</v>
      </c>
      <c r="BX998" s="17">
        <v>1.2540777729949401E-2</v>
      </c>
      <c r="BY998" s="17"/>
      <c r="BZ998" s="17">
        <v>1.10256388751759E-2</v>
      </c>
      <c r="CA998" s="17">
        <v>6.17866302327536E-3</v>
      </c>
      <c r="CB998" s="17">
        <v>1.7615761386963299E-2</v>
      </c>
      <c r="CC998" s="17">
        <v>0</v>
      </c>
      <c r="CD998" s="17">
        <v>1.37904527369642E-2</v>
      </c>
      <c r="CE998" s="17">
        <v>1.8429038547307101E-2</v>
      </c>
      <c r="CF998" s="17">
        <v>1.66316084881225E-2</v>
      </c>
      <c r="CG998" s="17"/>
      <c r="CH998" s="17">
        <v>0</v>
      </c>
      <c r="CI998" s="17">
        <v>2.4449994770111699E-2</v>
      </c>
      <c r="CJ998" s="17">
        <v>3.2954064514217301E-3</v>
      </c>
      <c r="CK998" s="17">
        <v>1.1980149978161001E-2</v>
      </c>
      <c r="CL998" s="17">
        <v>2.1373531390409799E-2</v>
      </c>
    </row>
    <row r="999" spans="2:90" x14ac:dyDescent="0.3">
      <c r="B999" t="s">
        <v>118</v>
      </c>
      <c r="C999" s="17">
        <v>4.3516060045934501E-2</v>
      </c>
      <c r="D999" s="17">
        <v>5.2933331104770498E-2</v>
      </c>
      <c r="E999" s="17">
        <v>3.6013196813667998E-2</v>
      </c>
      <c r="F999" s="17"/>
      <c r="G999" s="17">
        <v>2.7808418603129801E-2</v>
      </c>
      <c r="H999" s="17">
        <v>2.1818121324546899E-2</v>
      </c>
      <c r="I999" s="17">
        <v>7.0572069171713395E-2</v>
      </c>
      <c r="J999" s="17">
        <v>2.85497744254152E-2</v>
      </c>
      <c r="K999" s="17">
        <v>6.1343076923262498E-2</v>
      </c>
      <c r="L999" s="17">
        <v>5.7625647588519298E-2</v>
      </c>
      <c r="M999" s="17"/>
      <c r="N999" s="17">
        <v>1.7439546693527201E-2</v>
      </c>
      <c r="O999" s="17">
        <v>3.5431759212407099E-2</v>
      </c>
      <c r="P999" s="17">
        <v>4.8424629202019197E-2</v>
      </c>
      <c r="Q999" s="17">
        <v>6.5891109612969706E-2</v>
      </c>
      <c r="R999" s="17"/>
      <c r="S999" s="17">
        <v>1.7417757619716201E-2</v>
      </c>
      <c r="T999" s="17">
        <v>4.33576183529144E-2</v>
      </c>
      <c r="U999" s="17">
        <v>3.5119423799343401E-2</v>
      </c>
      <c r="V999" s="17">
        <v>8.2862108143084104E-2</v>
      </c>
      <c r="W999" s="17">
        <v>3.9471373066926302E-2</v>
      </c>
      <c r="X999" s="17">
        <v>3.4607035942900703E-2</v>
      </c>
      <c r="Y999" s="17">
        <v>0.10758122951988899</v>
      </c>
      <c r="Z999" s="17">
        <v>0</v>
      </c>
      <c r="AA999" s="17">
        <v>2.7474112942616299E-2</v>
      </c>
      <c r="AB999" s="17">
        <v>8.4689813148183496E-2</v>
      </c>
      <c r="AC999" s="17">
        <v>2.0627117036535799E-2</v>
      </c>
      <c r="AD999" s="17">
        <v>0</v>
      </c>
      <c r="AE999" s="17"/>
      <c r="AF999" s="17">
        <v>3.5768220736765798E-2</v>
      </c>
      <c r="AG999" s="17">
        <v>5.1440603656721103E-2</v>
      </c>
      <c r="AH999" s="17">
        <v>5.4910040291505001E-2</v>
      </c>
      <c r="AI999" s="17"/>
      <c r="AJ999" s="17">
        <v>3.7999147813511797E-2</v>
      </c>
      <c r="AK999" s="17">
        <v>3.7134700523560701E-2</v>
      </c>
      <c r="AL999" s="17">
        <v>7.7387383325831699E-2</v>
      </c>
      <c r="AM999" s="17">
        <v>2.0887472940750398E-2</v>
      </c>
      <c r="AN999" s="17">
        <v>2.12086095338785E-2</v>
      </c>
      <c r="AO999" s="17"/>
      <c r="AP999" s="17">
        <v>5.5008081058905499E-2</v>
      </c>
      <c r="AQ999" s="17">
        <v>3.4477797733665098E-2</v>
      </c>
      <c r="AR999" s="17">
        <v>3.2374917180877899E-2</v>
      </c>
      <c r="AS999" s="17">
        <v>2.6675734271776001E-2</v>
      </c>
      <c r="AT999" s="17">
        <v>3.0709335071323299E-2</v>
      </c>
      <c r="AU999" s="17">
        <v>7.6408233853173094E-2</v>
      </c>
      <c r="AV999" s="17"/>
      <c r="AW999" s="17">
        <v>8.5355418140025396E-2</v>
      </c>
      <c r="AX999" s="17">
        <v>4.0944414957309001E-2</v>
      </c>
      <c r="AY999" s="17">
        <v>2.8363712220042001E-2</v>
      </c>
      <c r="AZ999" s="17">
        <v>5.9774463260459501E-2</v>
      </c>
      <c r="BA999" s="17">
        <v>4.8223142546701701E-2</v>
      </c>
      <c r="BB999" s="17">
        <v>7.4174731715075895E-2</v>
      </c>
      <c r="BC999" s="17">
        <v>3.2449906107159303E-2</v>
      </c>
      <c r="BD999" s="17">
        <v>6.1315070793032403E-2</v>
      </c>
      <c r="BE999" s="17">
        <v>6.9268689223410604E-2</v>
      </c>
      <c r="BF999" s="17">
        <v>0</v>
      </c>
      <c r="BG999" s="17">
        <v>0</v>
      </c>
      <c r="BH999" s="17">
        <v>3.9783842890092597E-2</v>
      </c>
      <c r="BI999" s="17">
        <v>0</v>
      </c>
      <c r="BJ999" s="17">
        <v>4.07531324616952E-2</v>
      </c>
      <c r="BK999" s="17">
        <v>0</v>
      </c>
      <c r="BL999" s="17">
        <v>3.0107713698297501E-2</v>
      </c>
      <c r="BM999" s="17"/>
      <c r="BN999" s="17">
        <v>3.83948928481063E-2</v>
      </c>
      <c r="BO999" s="17">
        <v>5.0300675016515001E-2</v>
      </c>
      <c r="BP999" s="17"/>
      <c r="BQ999" s="17">
        <v>4.6398353546986203E-2</v>
      </c>
      <c r="BR999" s="17">
        <v>2.34948440130043E-2</v>
      </c>
      <c r="BS999" s="17"/>
      <c r="BT999" s="17">
        <v>1.06958142196445E-2</v>
      </c>
      <c r="BU999" s="17"/>
      <c r="BV999" s="17">
        <v>5.6174132096285502E-2</v>
      </c>
      <c r="BW999" s="17">
        <v>4.0349168158260798E-2</v>
      </c>
      <c r="BX999" s="17">
        <v>3.1432794168667601E-2</v>
      </c>
      <c r="BY999" s="17"/>
      <c r="BZ999" s="17">
        <v>5.1651843037610001E-2</v>
      </c>
      <c r="CA999" s="17">
        <v>3.84794243783005E-2</v>
      </c>
      <c r="CB999" s="17">
        <v>2.6192749876323099E-2</v>
      </c>
      <c r="CC999" s="17">
        <v>2.0328522893559301E-2</v>
      </c>
      <c r="CD999" s="17">
        <v>6.1918364673173402E-2</v>
      </c>
      <c r="CE999" s="17">
        <v>4.3382843518462298E-2</v>
      </c>
      <c r="CF999" s="17">
        <v>1.44616658273244E-2</v>
      </c>
      <c r="CG999" s="17"/>
      <c r="CH999" s="17">
        <v>1.78565686129992E-2</v>
      </c>
      <c r="CI999" s="17">
        <v>5.5948342926209399E-2</v>
      </c>
      <c r="CJ999" s="17">
        <v>3.3941818147215003E-2</v>
      </c>
      <c r="CK999" s="17">
        <v>2.9397203378293098E-2</v>
      </c>
      <c r="CL999" s="17">
        <v>0.115728755749407</v>
      </c>
    </row>
    <row r="1000" spans="2:90" x14ac:dyDescent="0.3">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row>
    <row r="1001" spans="2:90" x14ac:dyDescent="0.3">
      <c r="B1001" s="6" t="s">
        <v>396</v>
      </c>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row>
    <row r="1002" spans="2:90" x14ac:dyDescent="0.3">
      <c r="B1002" s="24" t="s">
        <v>397</v>
      </c>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row>
    <row r="1003" spans="2:90" x14ac:dyDescent="0.3">
      <c r="B1003" t="s">
        <v>392</v>
      </c>
      <c r="C1003" s="17">
        <v>0.28349558501574701</v>
      </c>
      <c r="D1003" s="17">
        <v>0.28686383589145398</v>
      </c>
      <c r="E1003" s="17">
        <v>0.28008763487140398</v>
      </c>
      <c r="F1003" s="17"/>
      <c r="G1003" s="17">
        <v>0.27207238220073698</v>
      </c>
      <c r="H1003" s="17">
        <v>0.26273302062244602</v>
      </c>
      <c r="I1003" s="17">
        <v>0.32572170305833298</v>
      </c>
      <c r="J1003" s="17">
        <v>0.34625882321542001</v>
      </c>
      <c r="K1003" s="17">
        <v>0.24442629555665901</v>
      </c>
      <c r="L1003" s="17">
        <v>0.212268172838673</v>
      </c>
      <c r="M1003" s="17"/>
      <c r="N1003" s="17">
        <v>0.28511211814425802</v>
      </c>
      <c r="O1003" s="17">
        <v>0.36246861435522298</v>
      </c>
      <c r="P1003" s="17">
        <v>0.242355874037988</v>
      </c>
      <c r="Q1003" s="17">
        <v>0.241666301892209</v>
      </c>
      <c r="R1003" s="17"/>
      <c r="S1003" s="17">
        <v>0.25857883120011999</v>
      </c>
      <c r="T1003" s="17">
        <v>0.30006134143806501</v>
      </c>
      <c r="U1003" s="17">
        <v>0.38902996466211898</v>
      </c>
      <c r="V1003" s="17">
        <v>0.28374164777704097</v>
      </c>
      <c r="W1003" s="17">
        <v>0.24811872172076199</v>
      </c>
      <c r="X1003" s="17">
        <v>0.27517356382167901</v>
      </c>
      <c r="Y1003" s="17">
        <v>0.25670604007933101</v>
      </c>
      <c r="Z1003" s="17">
        <v>0.360884287888459</v>
      </c>
      <c r="AA1003" s="17">
        <v>0.28333918502309302</v>
      </c>
      <c r="AB1003" s="17">
        <v>0.26569446368292199</v>
      </c>
      <c r="AC1003" s="17">
        <v>0.25962370541603402</v>
      </c>
      <c r="AD1003" s="17">
        <v>0.282181938248668</v>
      </c>
      <c r="AE1003" s="17"/>
      <c r="AF1003" s="17">
        <v>0.25757348075382303</v>
      </c>
      <c r="AG1003" s="17">
        <v>0.27510323563685202</v>
      </c>
      <c r="AH1003" s="17">
        <v>0.281679358921054</v>
      </c>
      <c r="AI1003" s="17"/>
      <c r="AJ1003" s="17">
        <v>0.272056679758162</v>
      </c>
      <c r="AK1003" s="17">
        <v>0.29637009876862203</v>
      </c>
      <c r="AL1003" s="17">
        <v>0.32837394572154199</v>
      </c>
      <c r="AM1003" s="17">
        <v>0.288589314992241</v>
      </c>
      <c r="AN1003" s="17">
        <v>0.266771019789314</v>
      </c>
      <c r="AO1003" s="17"/>
      <c r="AP1003" s="17">
        <v>0.304218277729086</v>
      </c>
      <c r="AQ1003" s="17">
        <v>0.28041224606988102</v>
      </c>
      <c r="AR1003" s="17">
        <v>0.228575514973588</v>
      </c>
      <c r="AS1003" s="17">
        <v>0.28808077072893301</v>
      </c>
      <c r="AT1003" s="17">
        <v>0.299103047433944</v>
      </c>
      <c r="AU1003" s="17">
        <v>0.35607701335108399</v>
      </c>
      <c r="AV1003" s="17"/>
      <c r="AW1003" s="17">
        <v>0.33689811904647898</v>
      </c>
      <c r="AX1003" s="17">
        <v>0.166083257014292</v>
      </c>
      <c r="AY1003" s="17">
        <v>0.293022259223648</v>
      </c>
      <c r="AZ1003" s="17">
        <v>0.23361258064837701</v>
      </c>
      <c r="BA1003" s="17">
        <v>0.32747008796014299</v>
      </c>
      <c r="BB1003" s="17">
        <v>0.30125399252962298</v>
      </c>
      <c r="BC1003" s="17">
        <v>0.38633742900798002</v>
      </c>
      <c r="BD1003" s="17">
        <v>0.25287899648210099</v>
      </c>
      <c r="BE1003" s="17">
        <v>0.24292208335059901</v>
      </c>
      <c r="BF1003" s="17">
        <v>0.23523686366343399</v>
      </c>
      <c r="BG1003" s="17">
        <v>0.37318996898064699</v>
      </c>
      <c r="BH1003" s="17">
        <v>0.28861390811994903</v>
      </c>
      <c r="BI1003" s="17">
        <v>0.288936191662368</v>
      </c>
      <c r="BJ1003" s="17">
        <v>0.3433908146777</v>
      </c>
      <c r="BK1003" s="17">
        <v>0.31494747472756301</v>
      </c>
      <c r="BL1003" s="17">
        <v>0.21905982491602</v>
      </c>
      <c r="BM1003" s="17"/>
      <c r="BN1003" s="17">
        <v>0.27261688530115602</v>
      </c>
      <c r="BO1003" s="17">
        <v>0.29623312885097602</v>
      </c>
      <c r="BP1003" s="17"/>
      <c r="BQ1003" s="17">
        <v>0.31636941329896401</v>
      </c>
      <c r="BR1003" s="17">
        <v>0.26515033797793602</v>
      </c>
      <c r="BS1003" s="17"/>
      <c r="BT1003" s="17">
        <v>0.22487269767714299</v>
      </c>
      <c r="BU1003" s="17"/>
      <c r="BV1003" s="17">
        <v>0.252659931202389</v>
      </c>
      <c r="BW1003" s="17">
        <v>0.26374772001256103</v>
      </c>
      <c r="BX1003" s="17">
        <v>0.30235026729143599</v>
      </c>
      <c r="BY1003" s="17"/>
      <c r="BZ1003" s="17">
        <v>0.20713805256089399</v>
      </c>
      <c r="CA1003" s="17">
        <v>0.27943938779119498</v>
      </c>
      <c r="CB1003" s="17">
        <v>0.27221691597887898</v>
      </c>
      <c r="CC1003" s="17">
        <v>0.37146348878723501</v>
      </c>
      <c r="CD1003" s="17">
        <v>0.36445513740876101</v>
      </c>
      <c r="CE1003" s="17">
        <v>0.34829024317548402</v>
      </c>
      <c r="CF1003" s="17">
        <v>0.231191080220223</v>
      </c>
      <c r="CG1003" s="17"/>
      <c r="CH1003" s="17">
        <v>0.19602605967136699</v>
      </c>
      <c r="CI1003" s="17">
        <v>0.231445061184021</v>
      </c>
      <c r="CJ1003" s="17">
        <v>0.32739183321215298</v>
      </c>
      <c r="CK1003" s="17">
        <v>0.30243504285630501</v>
      </c>
      <c r="CL1003" s="17">
        <v>0.212864740607176</v>
      </c>
    </row>
    <row r="1004" spans="2:90" x14ac:dyDescent="0.3">
      <c r="B1004" t="s">
        <v>393</v>
      </c>
      <c r="C1004" s="17">
        <v>0.23485566500875299</v>
      </c>
      <c r="D1004" s="17">
        <v>0.209765544822376</v>
      </c>
      <c r="E1004" s="17">
        <v>0.25469005595373201</v>
      </c>
      <c r="F1004" s="17"/>
      <c r="G1004" s="17">
        <v>0.20186477227286501</v>
      </c>
      <c r="H1004" s="17">
        <v>0.19769421939109799</v>
      </c>
      <c r="I1004" s="17">
        <v>0.19714298952853801</v>
      </c>
      <c r="J1004" s="17">
        <v>0.21385061140742101</v>
      </c>
      <c r="K1004" s="17">
        <v>0.31396240986727503</v>
      </c>
      <c r="L1004" s="17">
        <v>0.34619173139932602</v>
      </c>
      <c r="M1004" s="17"/>
      <c r="N1004" s="17">
        <v>0.213495527666999</v>
      </c>
      <c r="O1004" s="17">
        <v>0.202470694808702</v>
      </c>
      <c r="P1004" s="17">
        <v>0.27777135766601102</v>
      </c>
      <c r="Q1004" s="17">
        <v>0.251457908779668</v>
      </c>
      <c r="R1004" s="17"/>
      <c r="S1004" s="17">
        <v>0.217066204204999</v>
      </c>
      <c r="T1004" s="17">
        <v>0.25853558577528202</v>
      </c>
      <c r="U1004" s="17">
        <v>0.230990206569337</v>
      </c>
      <c r="V1004" s="17">
        <v>0.30450437714210699</v>
      </c>
      <c r="W1004" s="17">
        <v>0.159972716228064</v>
      </c>
      <c r="X1004" s="17">
        <v>0.25860578802408601</v>
      </c>
      <c r="Y1004" s="17">
        <v>0.20230639636103001</v>
      </c>
      <c r="Z1004" s="17">
        <v>0.23390721980798301</v>
      </c>
      <c r="AA1004" s="17">
        <v>0.27958139843229302</v>
      </c>
      <c r="AB1004" s="17">
        <v>0.22508015526032399</v>
      </c>
      <c r="AC1004" s="17">
        <v>0.228534377393284</v>
      </c>
      <c r="AD1004" s="17">
        <v>8.5205543702247005E-2</v>
      </c>
      <c r="AE1004" s="17"/>
      <c r="AF1004" s="17">
        <v>0.30996718222941699</v>
      </c>
      <c r="AG1004" s="17">
        <v>0.200716777308868</v>
      </c>
      <c r="AH1004" s="17">
        <v>0.22118555857545399</v>
      </c>
      <c r="AI1004" s="17"/>
      <c r="AJ1004" s="17">
        <v>0.24141882665352701</v>
      </c>
      <c r="AK1004" s="17">
        <v>0.218969991268916</v>
      </c>
      <c r="AL1004" s="17">
        <v>0.280075469068781</v>
      </c>
      <c r="AM1004" s="17">
        <v>0.31321225944178199</v>
      </c>
      <c r="AN1004" s="17">
        <v>0.2285663933457</v>
      </c>
      <c r="AO1004" s="17"/>
      <c r="AP1004" s="17">
        <v>0.19396411392357299</v>
      </c>
      <c r="AQ1004" s="17">
        <v>0.15706347341205201</v>
      </c>
      <c r="AR1004" s="17">
        <v>0.31231305496682299</v>
      </c>
      <c r="AS1004" s="17">
        <v>0.29180280188889501</v>
      </c>
      <c r="AT1004" s="17">
        <v>0.200801437762891</v>
      </c>
      <c r="AU1004" s="17">
        <v>0.3452957783019</v>
      </c>
      <c r="AV1004" s="17"/>
      <c r="AW1004" s="17">
        <v>0.45678776921847702</v>
      </c>
      <c r="AX1004" s="17">
        <v>0.22768002327970799</v>
      </c>
      <c r="AY1004" s="17">
        <v>0.22532773181986601</v>
      </c>
      <c r="AZ1004" s="17">
        <v>0.214971340763807</v>
      </c>
      <c r="BA1004" s="17">
        <v>0.24454456668088301</v>
      </c>
      <c r="BB1004" s="17">
        <v>0.33896357887916101</v>
      </c>
      <c r="BC1004" s="17">
        <v>0.213982531572358</v>
      </c>
      <c r="BD1004" s="17">
        <v>0.26484283253700103</v>
      </c>
      <c r="BE1004" s="17">
        <v>0.15290623812009499</v>
      </c>
      <c r="BF1004" s="17">
        <v>0.101153486883825</v>
      </c>
      <c r="BG1004" s="17">
        <v>0.13740879914700699</v>
      </c>
      <c r="BH1004" s="17">
        <v>0.31608764926505001</v>
      </c>
      <c r="BI1004" s="17">
        <v>0.204853761881401</v>
      </c>
      <c r="BJ1004" s="17">
        <v>0.219444953213975</v>
      </c>
      <c r="BK1004" s="17">
        <v>0.17831843892847399</v>
      </c>
      <c r="BL1004" s="17">
        <v>0.15364871959051199</v>
      </c>
      <c r="BM1004" s="17"/>
      <c r="BN1004" s="17">
        <v>0.227080836052789</v>
      </c>
      <c r="BO1004" s="17">
        <v>0.241226842524699</v>
      </c>
      <c r="BP1004" s="17"/>
      <c r="BQ1004" s="17">
        <v>0.19044716647572299</v>
      </c>
      <c r="BR1004" s="17">
        <v>0.246576098978768</v>
      </c>
      <c r="BS1004" s="17"/>
      <c r="BT1004" s="17">
        <v>0.237900895457612</v>
      </c>
      <c r="BU1004" s="17"/>
      <c r="BV1004" s="17">
        <v>0.27305090576545099</v>
      </c>
      <c r="BW1004" s="17">
        <v>0.24932930454723001</v>
      </c>
      <c r="BX1004" s="17">
        <v>0.21301396630959199</v>
      </c>
      <c r="BY1004" s="17"/>
      <c r="BZ1004" s="17">
        <v>0.25465253716244901</v>
      </c>
      <c r="CA1004" s="17">
        <v>0.25391686920909401</v>
      </c>
      <c r="CB1004" s="17">
        <v>0.29403694758517301</v>
      </c>
      <c r="CC1004" s="17">
        <v>0.17948755710872999</v>
      </c>
      <c r="CD1004" s="17">
        <v>0.16413981636882</v>
      </c>
      <c r="CE1004" s="17">
        <v>0.22511379357247499</v>
      </c>
      <c r="CF1004" s="17">
        <v>0.19558244913054401</v>
      </c>
      <c r="CG1004" s="17"/>
      <c r="CH1004" s="17">
        <v>0.26343881854906898</v>
      </c>
      <c r="CI1004" s="17">
        <v>0.24431527889159199</v>
      </c>
      <c r="CJ1004" s="17">
        <v>0.20425009112634199</v>
      </c>
      <c r="CK1004" s="17">
        <v>0.26089966199900599</v>
      </c>
      <c r="CL1004" s="17">
        <v>0.27237954026001499</v>
      </c>
    </row>
    <row r="1005" spans="2:90" x14ac:dyDescent="0.3">
      <c r="B1005" t="s">
        <v>394</v>
      </c>
      <c r="C1005" s="17">
        <v>0.181352482901385</v>
      </c>
      <c r="D1005" s="17">
        <v>0.19204470812608199</v>
      </c>
      <c r="E1005" s="17">
        <v>0.172823252289553</v>
      </c>
      <c r="F1005" s="17"/>
      <c r="G1005" s="17">
        <v>0.17732931872649299</v>
      </c>
      <c r="H1005" s="17">
        <v>0.18312111736688999</v>
      </c>
      <c r="I1005" s="17">
        <v>0.151394409482142</v>
      </c>
      <c r="J1005" s="17">
        <v>0.189931426150519</v>
      </c>
      <c r="K1005" s="17">
        <v>0.16902753301467299</v>
      </c>
      <c r="L1005" s="17">
        <v>0.23699381309284201</v>
      </c>
      <c r="M1005" s="17"/>
      <c r="N1005" s="17">
        <v>0.19981871056696199</v>
      </c>
      <c r="O1005" s="17">
        <v>0.15483883110184299</v>
      </c>
      <c r="P1005" s="17">
        <v>0.23521607276291501</v>
      </c>
      <c r="Q1005" s="17">
        <v>0.150452309202914</v>
      </c>
      <c r="R1005" s="17"/>
      <c r="S1005" s="17">
        <v>0.17243610864408401</v>
      </c>
      <c r="T1005" s="17">
        <v>0.16448431782994799</v>
      </c>
      <c r="U1005" s="17">
        <v>0.17376250015896999</v>
      </c>
      <c r="V1005" s="17">
        <v>0.18427388358501801</v>
      </c>
      <c r="W1005" s="17">
        <v>0.22406987344858201</v>
      </c>
      <c r="X1005" s="17">
        <v>0.171543208990936</v>
      </c>
      <c r="Y1005" s="17">
        <v>0.19287359141744101</v>
      </c>
      <c r="Z1005" s="17">
        <v>0.12941212861005799</v>
      </c>
      <c r="AA1005" s="17">
        <v>0.15753919139346001</v>
      </c>
      <c r="AB1005" s="17">
        <v>0.211375792433427</v>
      </c>
      <c r="AC1005" s="17">
        <v>0.17603304651550999</v>
      </c>
      <c r="AD1005" s="17">
        <v>0.27885459043173999</v>
      </c>
      <c r="AE1005" s="17"/>
      <c r="AF1005" s="17">
        <v>0.18906028091193899</v>
      </c>
      <c r="AG1005" s="17">
        <v>0.18412332729112599</v>
      </c>
      <c r="AH1005" s="17">
        <v>0.18628700696447301</v>
      </c>
      <c r="AI1005" s="17"/>
      <c r="AJ1005" s="17">
        <v>0.236975067696963</v>
      </c>
      <c r="AK1005" s="17">
        <v>0.16735889445670099</v>
      </c>
      <c r="AL1005" s="17">
        <v>0.182969612937775</v>
      </c>
      <c r="AM1005" s="17">
        <v>0.14819551612843701</v>
      </c>
      <c r="AN1005" s="17">
        <v>0.152082723852175</v>
      </c>
      <c r="AO1005" s="17"/>
      <c r="AP1005" s="17">
        <v>0.178636445157805</v>
      </c>
      <c r="AQ1005" s="17">
        <v>0.21320610603895199</v>
      </c>
      <c r="AR1005" s="17">
        <v>0.19950640644901399</v>
      </c>
      <c r="AS1005" s="17">
        <v>0.21423884019343001</v>
      </c>
      <c r="AT1005" s="17">
        <v>0.12483864786698699</v>
      </c>
      <c r="AU1005" s="17">
        <v>0.146048725375964</v>
      </c>
      <c r="AV1005" s="17"/>
      <c r="AW1005" s="17">
        <v>0.20631411173504399</v>
      </c>
      <c r="AX1005" s="17">
        <v>0.179626662879138</v>
      </c>
      <c r="AY1005" s="17">
        <v>0.201468613112228</v>
      </c>
      <c r="AZ1005" s="17">
        <v>0.146948770039215</v>
      </c>
      <c r="BA1005" s="17">
        <v>0.15407616859822601</v>
      </c>
      <c r="BB1005" s="17">
        <v>9.5381866718945302E-2</v>
      </c>
      <c r="BC1005" s="17">
        <v>0.224668867663224</v>
      </c>
      <c r="BD1005" s="17">
        <v>0.14519888988243301</v>
      </c>
      <c r="BE1005" s="17">
        <v>0.17760787099097</v>
      </c>
      <c r="BF1005" s="17">
        <v>0.38089878211366701</v>
      </c>
      <c r="BG1005" s="17">
        <v>0.24258970842903199</v>
      </c>
      <c r="BH1005" s="17">
        <v>7.7866073519041498E-2</v>
      </c>
      <c r="BI1005" s="17">
        <v>0.236618540783715</v>
      </c>
      <c r="BJ1005" s="17">
        <v>0.12923716974819099</v>
      </c>
      <c r="BK1005" s="17">
        <v>0.328988965475839</v>
      </c>
      <c r="BL1005" s="17">
        <v>0.25796235891749603</v>
      </c>
      <c r="BM1005" s="17"/>
      <c r="BN1005" s="17">
        <v>0.17797556682228999</v>
      </c>
      <c r="BO1005" s="17">
        <v>0.18556995910719501</v>
      </c>
      <c r="BP1005" s="17"/>
      <c r="BQ1005" s="17">
        <v>0.17110788719574099</v>
      </c>
      <c r="BR1005" s="17">
        <v>0.17651104131925899</v>
      </c>
      <c r="BS1005" s="17"/>
      <c r="BT1005" s="17">
        <v>0.21828222996078001</v>
      </c>
      <c r="BU1005" s="17"/>
      <c r="BV1005" s="17">
        <v>0.171608054313035</v>
      </c>
      <c r="BW1005" s="17">
        <v>0.13386638008841301</v>
      </c>
      <c r="BX1005" s="17">
        <v>0.20471909823964801</v>
      </c>
      <c r="BY1005" s="17"/>
      <c r="BZ1005" s="17">
        <v>0.113298159983601</v>
      </c>
      <c r="CA1005" s="17">
        <v>0.18207308386759499</v>
      </c>
      <c r="CB1005" s="17">
        <v>0.174200334081582</v>
      </c>
      <c r="CC1005" s="17">
        <v>0.15967547977329499</v>
      </c>
      <c r="CD1005" s="17">
        <v>0.205738658641862</v>
      </c>
      <c r="CE1005" s="17">
        <v>0.184112961773958</v>
      </c>
      <c r="CF1005" s="17">
        <v>0.25803907493925599</v>
      </c>
      <c r="CG1005" s="17"/>
      <c r="CH1005" s="17">
        <v>0.22443622934261601</v>
      </c>
      <c r="CI1005" s="17">
        <v>0.23907064506201001</v>
      </c>
      <c r="CJ1005" s="17">
        <v>0.15632708626309699</v>
      </c>
      <c r="CK1005" s="17">
        <v>0.16988233594448701</v>
      </c>
      <c r="CL1005" s="17">
        <v>0.115615064273909</v>
      </c>
    </row>
    <row r="1006" spans="2:90" x14ac:dyDescent="0.3">
      <c r="B1006" t="s">
        <v>395</v>
      </c>
      <c r="C1006" s="17">
        <v>0.17524736706944699</v>
      </c>
      <c r="D1006" s="17">
        <v>0.172520356536845</v>
      </c>
      <c r="E1006" s="17">
        <v>0.17918574848885099</v>
      </c>
      <c r="F1006" s="17"/>
      <c r="G1006" s="17">
        <v>0.15128776813075601</v>
      </c>
      <c r="H1006" s="17">
        <v>0.25193253762574802</v>
      </c>
      <c r="I1006" s="17">
        <v>0.18884597654958399</v>
      </c>
      <c r="J1006" s="17">
        <v>0.13672452619896799</v>
      </c>
      <c r="K1006" s="17">
        <v>0.16108435294819101</v>
      </c>
      <c r="L1006" s="17">
        <v>0.13926937533096201</v>
      </c>
      <c r="M1006" s="17"/>
      <c r="N1006" s="17">
        <v>0.17674799916074499</v>
      </c>
      <c r="O1006" s="17">
        <v>0.18067847166048201</v>
      </c>
      <c r="P1006" s="17">
        <v>0.171388389051606</v>
      </c>
      <c r="Q1006" s="17">
        <v>0.17189704247304499</v>
      </c>
      <c r="R1006" s="17"/>
      <c r="S1006" s="17">
        <v>0.218590131329711</v>
      </c>
      <c r="T1006" s="17">
        <v>0.16792932458526899</v>
      </c>
      <c r="U1006" s="17">
        <v>0.112425112333027</v>
      </c>
      <c r="V1006" s="17">
        <v>8.8429524123383493E-2</v>
      </c>
      <c r="W1006" s="17">
        <v>0.245163351573192</v>
      </c>
      <c r="X1006" s="17">
        <v>0.13243742264467601</v>
      </c>
      <c r="Y1006" s="17">
        <v>0.188800245950138</v>
      </c>
      <c r="Z1006" s="17">
        <v>0.179000437688839</v>
      </c>
      <c r="AA1006" s="17">
        <v>0.139017646666518</v>
      </c>
      <c r="AB1006" s="17">
        <v>0.193932693148332</v>
      </c>
      <c r="AC1006" s="17">
        <v>0.26988665433675302</v>
      </c>
      <c r="AD1006" s="17">
        <v>0.237239465515794</v>
      </c>
      <c r="AE1006" s="17"/>
      <c r="AF1006" s="17">
        <v>0.148715533483159</v>
      </c>
      <c r="AG1006" s="17">
        <v>0.21342544414822201</v>
      </c>
      <c r="AH1006" s="17">
        <v>0.17914263134115899</v>
      </c>
      <c r="AI1006" s="17"/>
      <c r="AJ1006" s="17">
        <v>0.15025224935409201</v>
      </c>
      <c r="AK1006" s="17">
        <v>0.180199387477954</v>
      </c>
      <c r="AL1006" s="17">
        <v>9.6692063158723807E-2</v>
      </c>
      <c r="AM1006" s="17">
        <v>0.16672979538076599</v>
      </c>
      <c r="AN1006" s="17">
        <v>0.28843693822718097</v>
      </c>
      <c r="AO1006" s="17"/>
      <c r="AP1006" s="17">
        <v>0.17607581791218299</v>
      </c>
      <c r="AQ1006" s="17">
        <v>0.18492680452149199</v>
      </c>
      <c r="AR1006" s="17">
        <v>0.15584031668145101</v>
      </c>
      <c r="AS1006" s="17">
        <v>0.13502148945406001</v>
      </c>
      <c r="AT1006" s="17">
        <v>0.27245007038179497</v>
      </c>
      <c r="AU1006" s="17">
        <v>0.10199330584901101</v>
      </c>
      <c r="AV1006" s="17"/>
      <c r="AW1006" s="17">
        <v>0</v>
      </c>
      <c r="AX1006" s="17">
        <v>0.13889576202295401</v>
      </c>
      <c r="AY1006" s="17">
        <v>0.142071428830847</v>
      </c>
      <c r="AZ1006" s="17">
        <v>0.258548962276411</v>
      </c>
      <c r="BA1006" s="17">
        <v>0.19130128609070801</v>
      </c>
      <c r="BB1006" s="17">
        <v>0.17268510898613701</v>
      </c>
      <c r="BC1006" s="17">
        <v>0.110922276787437</v>
      </c>
      <c r="BD1006" s="17">
        <v>7.4368533172044102E-2</v>
      </c>
      <c r="BE1006" s="17">
        <v>0.25026841360100199</v>
      </c>
      <c r="BF1006" s="17">
        <v>0.16772257522650799</v>
      </c>
      <c r="BG1006" s="17">
        <v>0.22692667745626099</v>
      </c>
      <c r="BH1006" s="17">
        <v>0.23268101338949501</v>
      </c>
      <c r="BI1006" s="17">
        <v>0.18354089188206199</v>
      </c>
      <c r="BJ1006" s="17">
        <v>0.265795831109022</v>
      </c>
      <c r="BK1006" s="17">
        <v>9.3570300375330706E-2</v>
      </c>
      <c r="BL1006" s="17">
        <v>0.21944127402514399</v>
      </c>
      <c r="BM1006" s="17"/>
      <c r="BN1006" s="17">
        <v>0.191346722505598</v>
      </c>
      <c r="BO1006" s="17">
        <v>0.15807631344267201</v>
      </c>
      <c r="BP1006" s="17"/>
      <c r="BQ1006" s="17">
        <v>0.176362137913296</v>
      </c>
      <c r="BR1006" s="17">
        <v>0.17218808756534501</v>
      </c>
      <c r="BS1006" s="17"/>
      <c r="BT1006" s="17">
        <v>0.20521285329168801</v>
      </c>
      <c r="BU1006" s="17"/>
      <c r="BV1006" s="17">
        <v>0.15412437853461899</v>
      </c>
      <c r="BW1006" s="17">
        <v>0.21822906575574499</v>
      </c>
      <c r="BX1006" s="17">
        <v>0.17373028635420301</v>
      </c>
      <c r="BY1006" s="17"/>
      <c r="BZ1006" s="17">
        <v>0.26135718060635599</v>
      </c>
      <c r="CA1006" s="17">
        <v>0.194854200501764</v>
      </c>
      <c r="CB1006" s="17">
        <v>7.9375522197343895E-2</v>
      </c>
      <c r="CC1006" s="17">
        <v>0.18617127429056199</v>
      </c>
      <c r="CD1006" s="17">
        <v>0.186709657990174</v>
      </c>
      <c r="CE1006" s="17">
        <v>0.15538422993012899</v>
      </c>
      <c r="CF1006" s="17">
        <v>0.17657596407590001</v>
      </c>
      <c r="CG1006" s="17"/>
      <c r="CH1006" s="17">
        <v>0.17485157213414401</v>
      </c>
      <c r="CI1006" s="17">
        <v>0.15512543101773399</v>
      </c>
      <c r="CJ1006" s="17">
        <v>0.195457199406528</v>
      </c>
      <c r="CK1006" s="17">
        <v>0.16568526985238699</v>
      </c>
      <c r="CL1006" s="17">
        <v>0.15719645263077101</v>
      </c>
    </row>
    <row r="1007" spans="2:90" x14ac:dyDescent="0.3">
      <c r="B1007" t="s">
        <v>388</v>
      </c>
      <c r="C1007" s="17">
        <v>7.2029444888977001E-2</v>
      </c>
      <c r="D1007" s="17">
        <v>7.9473070191034806E-2</v>
      </c>
      <c r="E1007" s="17">
        <v>6.5660047099189503E-2</v>
      </c>
      <c r="F1007" s="17"/>
      <c r="G1007" s="17">
        <v>0.13065491372103599</v>
      </c>
      <c r="H1007" s="17">
        <v>7.4119402848657104E-2</v>
      </c>
      <c r="I1007" s="17">
        <v>8.7311381137810506E-2</v>
      </c>
      <c r="J1007" s="17">
        <v>7.1813521748821704E-2</v>
      </c>
      <c r="K1007" s="17">
        <v>3.5403312976457199E-2</v>
      </c>
      <c r="L1007" s="17">
        <v>0</v>
      </c>
      <c r="M1007" s="17"/>
      <c r="N1007" s="17">
        <v>7.1051460762648594E-2</v>
      </c>
      <c r="O1007" s="17">
        <v>7.1384192735304303E-2</v>
      </c>
      <c r="P1007" s="17">
        <v>5.5406627562999897E-2</v>
      </c>
      <c r="Q1007" s="17">
        <v>8.52566391822423E-2</v>
      </c>
      <c r="R1007" s="17"/>
      <c r="S1007" s="17">
        <v>0.102272294341946</v>
      </c>
      <c r="T1007" s="17">
        <v>7.5238927049876406E-2</v>
      </c>
      <c r="U1007" s="17">
        <v>5.6982947922968298E-2</v>
      </c>
      <c r="V1007" s="17">
        <v>1.3563356154191099E-2</v>
      </c>
      <c r="W1007" s="17">
        <v>6.1838059568674303E-2</v>
      </c>
      <c r="X1007" s="17">
        <v>8.0157427054347197E-2</v>
      </c>
      <c r="Y1007" s="17">
        <v>5.6084598709831603E-2</v>
      </c>
      <c r="Z1007" s="17">
        <v>6.6694729082413098E-2</v>
      </c>
      <c r="AA1007" s="17">
        <v>0.105337686355211</v>
      </c>
      <c r="AB1007" s="17">
        <v>6.7458305735682997E-2</v>
      </c>
      <c r="AC1007" s="17">
        <v>4.4329068755135197E-2</v>
      </c>
      <c r="AD1007" s="17">
        <v>7.6611908026654699E-2</v>
      </c>
      <c r="AE1007" s="17"/>
      <c r="AF1007" s="17">
        <v>3.8596405579299498E-2</v>
      </c>
      <c r="AG1007" s="17">
        <v>8.6362008416505195E-2</v>
      </c>
      <c r="AH1007" s="17">
        <v>8.1746091052816605E-2</v>
      </c>
      <c r="AI1007" s="17"/>
      <c r="AJ1007" s="17">
        <v>3.57303770325079E-2</v>
      </c>
      <c r="AK1007" s="17">
        <v>0.102991536577992</v>
      </c>
      <c r="AL1007" s="17">
        <v>7.7138629202243805E-2</v>
      </c>
      <c r="AM1007" s="17">
        <v>7.2932156124796796E-2</v>
      </c>
      <c r="AN1007" s="17">
        <v>0</v>
      </c>
      <c r="AO1007" s="17"/>
      <c r="AP1007" s="17">
        <v>0.112690638929472</v>
      </c>
      <c r="AQ1007" s="17">
        <v>6.3833659444925001E-2</v>
      </c>
      <c r="AR1007" s="17">
        <v>6.1905882950428301E-2</v>
      </c>
      <c r="AS1007" s="17">
        <v>4.3838175225109702E-2</v>
      </c>
      <c r="AT1007" s="17">
        <v>5.79581638755459E-2</v>
      </c>
      <c r="AU1007" s="17">
        <v>1.58344350939288E-2</v>
      </c>
      <c r="AV1007" s="17"/>
      <c r="AW1007" s="17">
        <v>0</v>
      </c>
      <c r="AX1007" s="17">
        <v>0.17701384671672701</v>
      </c>
      <c r="AY1007" s="17">
        <v>4.8883971078582798E-2</v>
      </c>
      <c r="AZ1007" s="17">
        <v>3.6957734794618703E-2</v>
      </c>
      <c r="BA1007" s="17">
        <v>6.1801081345683198E-2</v>
      </c>
      <c r="BB1007" s="17">
        <v>4.1644458157360002E-2</v>
      </c>
      <c r="BC1007" s="17">
        <v>6.4088894969002205E-2</v>
      </c>
      <c r="BD1007" s="17">
        <v>0.163407694445006</v>
      </c>
      <c r="BE1007" s="17">
        <v>0.107325829901795</v>
      </c>
      <c r="BF1007" s="17">
        <v>0.114988292112565</v>
      </c>
      <c r="BG1007" s="17">
        <v>1.9884845987052001E-2</v>
      </c>
      <c r="BH1007" s="17">
        <v>0</v>
      </c>
      <c r="BI1007" s="17">
        <v>8.6050613790453395E-2</v>
      </c>
      <c r="BJ1007" s="17">
        <v>4.21312312511124E-2</v>
      </c>
      <c r="BK1007" s="17">
        <v>0</v>
      </c>
      <c r="BL1007" s="17">
        <v>0.149887822550828</v>
      </c>
      <c r="BM1007" s="17"/>
      <c r="BN1007" s="17">
        <v>9.1508308941484706E-2</v>
      </c>
      <c r="BO1007" s="17">
        <v>5.08586576504595E-2</v>
      </c>
      <c r="BP1007" s="17"/>
      <c r="BQ1007" s="17">
        <v>0.122066506322677</v>
      </c>
      <c r="BR1007" s="17">
        <v>8.4905365244607997E-2</v>
      </c>
      <c r="BS1007" s="17"/>
      <c r="BT1007" s="17">
        <v>0.104735995401118</v>
      </c>
      <c r="BU1007" s="17"/>
      <c r="BV1007" s="17">
        <v>6.8097665541420604E-2</v>
      </c>
      <c r="BW1007" s="17">
        <v>0.111029637579291</v>
      </c>
      <c r="BX1007" s="17">
        <v>5.73866212172209E-2</v>
      </c>
      <c r="BY1007" s="17"/>
      <c r="BZ1007" s="17">
        <v>9.3190539520837001E-2</v>
      </c>
      <c r="CA1007" s="17">
        <v>4.80932927749914E-2</v>
      </c>
      <c r="CB1007" s="17">
        <v>0.11832838760822501</v>
      </c>
      <c r="CC1007" s="17">
        <v>7.3545885458656299E-2</v>
      </c>
      <c r="CD1007" s="17">
        <v>5.3654487217840899E-2</v>
      </c>
      <c r="CE1007" s="17">
        <v>5.80222660170059E-2</v>
      </c>
      <c r="CF1007" s="17">
        <v>0.104205619582408</v>
      </c>
      <c r="CG1007" s="17"/>
      <c r="CH1007" s="17">
        <v>8.0442729848505604E-2</v>
      </c>
      <c r="CI1007" s="17">
        <v>8.1121609522825502E-2</v>
      </c>
      <c r="CJ1007" s="17">
        <v>6.1077545003127301E-2</v>
      </c>
      <c r="CK1007" s="17">
        <v>6.9225813576793499E-2</v>
      </c>
      <c r="CL1007" s="17">
        <v>0.11254645866006401</v>
      </c>
    </row>
    <row r="1008" spans="2:90" x14ac:dyDescent="0.3">
      <c r="B1008" t="s">
        <v>131</v>
      </c>
      <c r="C1008" s="17">
        <v>7.7149319525740799E-3</v>
      </c>
      <c r="D1008" s="17">
        <v>1.0844334752718E-2</v>
      </c>
      <c r="E1008" s="17">
        <v>4.8575252575171904E-3</v>
      </c>
      <c r="F1008" s="17"/>
      <c r="G1008" s="17">
        <v>0</v>
      </c>
      <c r="H1008" s="17">
        <v>0</v>
      </c>
      <c r="I1008" s="17">
        <v>0</v>
      </c>
      <c r="J1008" s="17">
        <v>7.2357297170632497E-3</v>
      </c>
      <c r="K1008" s="17">
        <v>1.9524811443925798E-2</v>
      </c>
      <c r="L1008" s="17">
        <v>3.1402009026989398E-2</v>
      </c>
      <c r="M1008" s="17"/>
      <c r="N1008" s="17">
        <v>4.9701660695243297E-3</v>
      </c>
      <c r="O1008" s="17">
        <v>1.0826709268390499E-2</v>
      </c>
      <c r="P1008" s="17">
        <v>0</v>
      </c>
      <c r="Q1008" s="17">
        <v>1.28322673335257E-2</v>
      </c>
      <c r="R1008" s="17"/>
      <c r="S1008" s="17">
        <v>7.8715751147633E-3</v>
      </c>
      <c r="T1008" s="17">
        <v>1.05175899188301E-2</v>
      </c>
      <c r="U1008" s="17">
        <v>0</v>
      </c>
      <c r="V1008" s="17">
        <v>0</v>
      </c>
      <c r="W1008" s="17">
        <v>3.95406071127236E-2</v>
      </c>
      <c r="X1008" s="17">
        <v>1.43964532898817E-2</v>
      </c>
      <c r="Y1008" s="17">
        <v>1.8641515933665101E-2</v>
      </c>
      <c r="Z1008" s="17">
        <v>0</v>
      </c>
      <c r="AA1008" s="17">
        <v>0</v>
      </c>
      <c r="AB1008" s="17">
        <v>0</v>
      </c>
      <c r="AC1008" s="17">
        <v>0</v>
      </c>
      <c r="AD1008" s="17">
        <v>0</v>
      </c>
      <c r="AE1008" s="17"/>
      <c r="AF1008" s="17">
        <v>1.19720958900208E-2</v>
      </c>
      <c r="AG1008" s="17">
        <v>1.0361095452074901E-2</v>
      </c>
      <c r="AH1008" s="17">
        <v>0</v>
      </c>
      <c r="AI1008" s="17"/>
      <c r="AJ1008" s="17">
        <v>1.55693818512569E-2</v>
      </c>
      <c r="AK1008" s="17">
        <v>1.06815897485104E-2</v>
      </c>
      <c r="AL1008" s="17">
        <v>0</v>
      </c>
      <c r="AM1008" s="17">
        <v>0</v>
      </c>
      <c r="AN1008" s="17">
        <v>2.13305364485732E-2</v>
      </c>
      <c r="AO1008" s="17"/>
      <c r="AP1008" s="17">
        <v>1.05297314994434E-2</v>
      </c>
      <c r="AQ1008" s="17">
        <v>1.8668566419577998E-2</v>
      </c>
      <c r="AR1008" s="17">
        <v>1.4164775595032E-2</v>
      </c>
      <c r="AS1008" s="17">
        <v>0</v>
      </c>
      <c r="AT1008" s="17">
        <v>0</v>
      </c>
      <c r="AU1008" s="17">
        <v>0</v>
      </c>
      <c r="AV1008" s="17"/>
      <c r="AW1008" s="17">
        <v>0</v>
      </c>
      <c r="AX1008" s="17">
        <v>2.2354824258412401E-2</v>
      </c>
      <c r="AY1008" s="17">
        <v>1.6387086300458199E-2</v>
      </c>
      <c r="AZ1008" s="17">
        <v>0</v>
      </c>
      <c r="BA1008" s="17">
        <v>1.03341084657334E-2</v>
      </c>
      <c r="BB1008" s="17">
        <v>0</v>
      </c>
      <c r="BC1008" s="17">
        <v>0</v>
      </c>
      <c r="BD1008" s="17">
        <v>3.3272256810044303E-2</v>
      </c>
      <c r="BE1008" s="17">
        <v>0</v>
      </c>
      <c r="BF1008" s="17">
        <v>0</v>
      </c>
      <c r="BG1008" s="17">
        <v>0</v>
      </c>
      <c r="BH1008" s="17">
        <v>4.0812624425245497E-2</v>
      </c>
      <c r="BI1008" s="17">
        <v>0</v>
      </c>
      <c r="BJ1008" s="17">
        <v>0</v>
      </c>
      <c r="BK1008" s="17">
        <v>0</v>
      </c>
      <c r="BL1008" s="17">
        <v>0</v>
      </c>
      <c r="BM1008" s="17"/>
      <c r="BN1008" s="17">
        <v>4.8431167911758598E-3</v>
      </c>
      <c r="BO1008" s="17">
        <v>1.0887952559562099E-2</v>
      </c>
      <c r="BP1008" s="17"/>
      <c r="BQ1008" s="17">
        <v>1.19907088192039E-2</v>
      </c>
      <c r="BR1008" s="17">
        <v>1.1463288728746E-2</v>
      </c>
      <c r="BS1008" s="17"/>
      <c r="BT1008" s="17">
        <v>0</v>
      </c>
      <c r="BU1008" s="17"/>
      <c r="BV1008" s="17">
        <v>1.5421160554918101E-2</v>
      </c>
      <c r="BW1008" s="17">
        <v>0</v>
      </c>
      <c r="BX1008" s="17">
        <v>7.65967009262347E-3</v>
      </c>
      <c r="BY1008" s="17"/>
      <c r="BZ1008" s="17">
        <v>0</v>
      </c>
      <c r="CA1008" s="17">
        <v>5.9333763559811202E-3</v>
      </c>
      <c r="CB1008" s="17">
        <v>8.9523209903324703E-3</v>
      </c>
      <c r="CC1008" s="17">
        <v>0</v>
      </c>
      <c r="CD1008" s="17">
        <v>0</v>
      </c>
      <c r="CE1008" s="17">
        <v>0</v>
      </c>
      <c r="CF1008" s="17">
        <v>3.44058120516696E-2</v>
      </c>
      <c r="CG1008" s="17"/>
      <c r="CH1008" s="17">
        <v>1.8687783804616699E-2</v>
      </c>
      <c r="CI1008" s="17">
        <v>1.09110420907338E-2</v>
      </c>
      <c r="CJ1008" s="17">
        <v>6.5683135869262603E-3</v>
      </c>
      <c r="CK1008" s="17">
        <v>5.3701425796004601E-3</v>
      </c>
      <c r="CL1008" s="17">
        <v>0</v>
      </c>
    </row>
    <row r="1009" spans="2:90" x14ac:dyDescent="0.3">
      <c r="B1009" t="s">
        <v>118</v>
      </c>
      <c r="C1009" s="17">
        <v>4.53045231631172E-2</v>
      </c>
      <c r="D1009" s="17">
        <v>4.8488149679489598E-2</v>
      </c>
      <c r="E1009" s="17">
        <v>4.26957360397539E-2</v>
      </c>
      <c r="F1009" s="17"/>
      <c r="G1009" s="17">
        <v>6.6790844948113701E-2</v>
      </c>
      <c r="H1009" s="17">
        <v>3.0399702145161099E-2</v>
      </c>
      <c r="I1009" s="17">
        <v>4.9583540243592697E-2</v>
      </c>
      <c r="J1009" s="17">
        <v>3.4185361561786497E-2</v>
      </c>
      <c r="K1009" s="17">
        <v>5.6571284192819399E-2</v>
      </c>
      <c r="L1009" s="17">
        <v>3.3874898311207297E-2</v>
      </c>
      <c r="M1009" s="17"/>
      <c r="N1009" s="17">
        <v>4.8804017628862897E-2</v>
      </c>
      <c r="O1009" s="17">
        <v>1.7332486070055299E-2</v>
      </c>
      <c r="P1009" s="17">
        <v>1.7861678918480301E-2</v>
      </c>
      <c r="Q1009" s="17">
        <v>8.6437531136396795E-2</v>
      </c>
      <c r="R1009" s="17"/>
      <c r="S1009" s="17">
        <v>2.3184855164377599E-2</v>
      </c>
      <c r="T1009" s="17">
        <v>2.3232913402728799E-2</v>
      </c>
      <c r="U1009" s="17">
        <v>3.6809268353580102E-2</v>
      </c>
      <c r="V1009" s="17">
        <v>0.12548721121825901</v>
      </c>
      <c r="W1009" s="17">
        <v>2.1296670348000601E-2</v>
      </c>
      <c r="X1009" s="17">
        <v>6.7686136174395395E-2</v>
      </c>
      <c r="Y1009" s="17">
        <v>8.4587611548563202E-2</v>
      </c>
      <c r="Z1009" s="17">
        <v>3.0101196922247501E-2</v>
      </c>
      <c r="AA1009" s="17">
        <v>3.5184892129425202E-2</v>
      </c>
      <c r="AB1009" s="17">
        <v>3.6458589739311799E-2</v>
      </c>
      <c r="AC1009" s="17">
        <v>2.1593147583284601E-2</v>
      </c>
      <c r="AD1009" s="17">
        <v>3.9906554074896398E-2</v>
      </c>
      <c r="AE1009" s="17"/>
      <c r="AF1009" s="17">
        <v>4.4115021152341803E-2</v>
      </c>
      <c r="AG1009" s="17">
        <v>2.9908111746351902E-2</v>
      </c>
      <c r="AH1009" s="17">
        <v>4.99593531450436E-2</v>
      </c>
      <c r="AI1009" s="17"/>
      <c r="AJ1009" s="17">
        <v>4.79974176534914E-2</v>
      </c>
      <c r="AK1009" s="17">
        <v>2.3428501701304501E-2</v>
      </c>
      <c r="AL1009" s="17">
        <v>3.4750279910934802E-2</v>
      </c>
      <c r="AM1009" s="17">
        <v>1.03409579319769E-2</v>
      </c>
      <c r="AN1009" s="17">
        <v>4.2812388337056098E-2</v>
      </c>
      <c r="AO1009" s="17"/>
      <c r="AP1009" s="17">
        <v>2.3884974848437799E-2</v>
      </c>
      <c r="AQ1009" s="17">
        <v>8.1889144093119301E-2</v>
      </c>
      <c r="AR1009" s="17">
        <v>2.7694048383664301E-2</v>
      </c>
      <c r="AS1009" s="17">
        <v>2.70179225095722E-2</v>
      </c>
      <c r="AT1009" s="17">
        <v>4.4848632678837701E-2</v>
      </c>
      <c r="AU1009" s="17">
        <v>3.4750742028112798E-2</v>
      </c>
      <c r="AV1009" s="17"/>
      <c r="AW1009" s="17">
        <v>0</v>
      </c>
      <c r="AX1009" s="17">
        <v>8.8345623828767705E-2</v>
      </c>
      <c r="AY1009" s="17">
        <v>7.28389096343698E-2</v>
      </c>
      <c r="AZ1009" s="17">
        <v>0.108960611477571</v>
      </c>
      <c r="BA1009" s="17">
        <v>1.04727008586226E-2</v>
      </c>
      <c r="BB1009" s="17">
        <v>5.0070994728773903E-2</v>
      </c>
      <c r="BC1009" s="17">
        <v>0</v>
      </c>
      <c r="BD1009" s="17">
        <v>6.6030796671370601E-2</v>
      </c>
      <c r="BE1009" s="17">
        <v>6.89695640355385E-2</v>
      </c>
      <c r="BF1009" s="17">
        <v>0</v>
      </c>
      <c r="BG1009" s="17">
        <v>0</v>
      </c>
      <c r="BH1009" s="17">
        <v>4.3938731281219202E-2</v>
      </c>
      <c r="BI1009" s="17">
        <v>0</v>
      </c>
      <c r="BJ1009" s="17">
        <v>0</v>
      </c>
      <c r="BK1009" s="17">
        <v>8.4174820492793498E-2</v>
      </c>
      <c r="BL1009" s="17">
        <v>0</v>
      </c>
      <c r="BM1009" s="17"/>
      <c r="BN1009" s="17">
        <v>3.4628563585507102E-2</v>
      </c>
      <c r="BO1009" s="17">
        <v>5.7147145864435103E-2</v>
      </c>
      <c r="BP1009" s="17"/>
      <c r="BQ1009" s="17">
        <v>1.1656179974394E-2</v>
      </c>
      <c r="BR1009" s="17">
        <v>4.3205780185338202E-2</v>
      </c>
      <c r="BS1009" s="17"/>
      <c r="BT1009" s="17">
        <v>8.9953282116588904E-3</v>
      </c>
      <c r="BU1009" s="17"/>
      <c r="BV1009" s="17">
        <v>6.5037904088167606E-2</v>
      </c>
      <c r="BW1009" s="17">
        <v>2.3797892016760299E-2</v>
      </c>
      <c r="BX1009" s="17">
        <v>4.1140090495275797E-2</v>
      </c>
      <c r="BY1009" s="17"/>
      <c r="BZ1009" s="17">
        <v>7.03635301658629E-2</v>
      </c>
      <c r="CA1009" s="17">
        <v>3.5689789499379398E-2</v>
      </c>
      <c r="CB1009" s="17">
        <v>5.2889571558464403E-2</v>
      </c>
      <c r="CC1009" s="17">
        <v>2.9656314581522E-2</v>
      </c>
      <c r="CD1009" s="17">
        <v>2.5302242372542E-2</v>
      </c>
      <c r="CE1009" s="17">
        <v>2.9076505530948302E-2</v>
      </c>
      <c r="CF1009" s="17">
        <v>0</v>
      </c>
      <c r="CG1009" s="17"/>
      <c r="CH1009" s="17">
        <v>4.2116806649682099E-2</v>
      </c>
      <c r="CI1009" s="17">
        <v>3.8010932231083802E-2</v>
      </c>
      <c r="CJ1009" s="17">
        <v>4.8927931401826399E-2</v>
      </c>
      <c r="CK1009" s="17">
        <v>2.65017331914215E-2</v>
      </c>
      <c r="CL1009" s="17">
        <v>0.12939774356806499</v>
      </c>
    </row>
    <row r="1010" spans="2:90" x14ac:dyDescent="0.3">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row>
    <row r="1011" spans="2:90" x14ac:dyDescent="0.3">
      <c r="B1011" s="6" t="s">
        <v>412</v>
      </c>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row>
    <row r="1012" spans="2:90" x14ac:dyDescent="0.3">
      <c r="B1012" s="24" t="s">
        <v>110</v>
      </c>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row>
    <row r="1013" spans="2:90" x14ac:dyDescent="0.3">
      <c r="B1013" t="s">
        <v>409</v>
      </c>
      <c r="C1013" s="17">
        <v>0.433448075531706</v>
      </c>
      <c r="D1013" s="17">
        <v>0.39835274188953801</v>
      </c>
      <c r="E1013" s="17">
        <v>0.46731137678814499</v>
      </c>
      <c r="F1013" s="17"/>
      <c r="G1013" s="17">
        <v>0.49746939849405802</v>
      </c>
      <c r="H1013" s="17">
        <v>0.49776613919359503</v>
      </c>
      <c r="I1013" s="17">
        <v>0.48121626078860802</v>
      </c>
      <c r="J1013" s="17">
        <v>0.44719419736385102</v>
      </c>
      <c r="K1013" s="17">
        <v>0.42457375224724297</v>
      </c>
      <c r="L1013" s="17">
        <v>0.294049495857231</v>
      </c>
      <c r="M1013" s="17"/>
      <c r="N1013" s="17">
        <v>0.37978351432497598</v>
      </c>
      <c r="O1013" s="17">
        <v>0.44848164586901101</v>
      </c>
      <c r="P1013" s="17">
        <v>0.46125350086015299</v>
      </c>
      <c r="Q1013" s="17">
        <v>0.45349715133707602</v>
      </c>
      <c r="R1013" s="17"/>
      <c r="S1013" s="17">
        <v>0.39950014524059502</v>
      </c>
      <c r="T1013" s="17">
        <v>0.377787281844705</v>
      </c>
      <c r="U1013" s="17">
        <v>0.40561733017908402</v>
      </c>
      <c r="V1013" s="17">
        <v>0.40552115315058301</v>
      </c>
      <c r="W1013" s="17">
        <v>0.473937335084407</v>
      </c>
      <c r="X1013" s="17">
        <v>0.482507415957108</v>
      </c>
      <c r="Y1013" s="17">
        <v>0.412259375116104</v>
      </c>
      <c r="Z1013" s="17">
        <v>0.489855406795976</v>
      </c>
      <c r="AA1013" s="17">
        <v>0.47615482044969698</v>
      </c>
      <c r="AB1013" s="17">
        <v>0.47409900343059402</v>
      </c>
      <c r="AC1013" s="17">
        <v>0.44328995966620299</v>
      </c>
      <c r="AD1013" s="17">
        <v>0.43655747649703702</v>
      </c>
      <c r="AE1013" s="17"/>
      <c r="AF1013" s="17">
        <v>0.41295625534229602</v>
      </c>
      <c r="AG1013" s="17">
        <v>0.43064835434133703</v>
      </c>
      <c r="AH1013" s="17">
        <v>0.43456260145541098</v>
      </c>
      <c r="AI1013" s="17"/>
      <c r="AJ1013" s="17">
        <v>0.38669218770504399</v>
      </c>
      <c r="AK1013" s="17">
        <v>0.45239292115825203</v>
      </c>
      <c r="AL1013" s="17">
        <v>0.38606309820236601</v>
      </c>
      <c r="AM1013" s="17">
        <v>0.47448576102109102</v>
      </c>
      <c r="AN1013" s="17">
        <v>0.44074787289699502</v>
      </c>
      <c r="AO1013" s="17"/>
      <c r="AP1013" s="17">
        <v>0.46377857112494802</v>
      </c>
      <c r="AQ1013" s="17">
        <v>0.38498636257235003</v>
      </c>
      <c r="AR1013" s="17">
        <v>0.42098082824442801</v>
      </c>
      <c r="AS1013" s="17">
        <v>0.47200853340613003</v>
      </c>
      <c r="AT1013" s="17">
        <v>0.46433886309141598</v>
      </c>
      <c r="AU1013" s="17">
        <v>0.37096775302315199</v>
      </c>
      <c r="AV1013" s="17"/>
      <c r="AW1013" s="17">
        <v>0.59194763594231803</v>
      </c>
      <c r="AX1013" s="17">
        <v>0.49055731597011598</v>
      </c>
      <c r="AY1013" s="17">
        <v>0.48049386285897999</v>
      </c>
      <c r="AZ1013" s="17">
        <v>0.55481958832478295</v>
      </c>
      <c r="BA1013" s="17">
        <v>0.44997563366518301</v>
      </c>
      <c r="BB1013" s="17">
        <v>0.47101300381983302</v>
      </c>
      <c r="BC1013" s="17">
        <v>0.44390767662769298</v>
      </c>
      <c r="BD1013" s="17">
        <v>0.38622241039597499</v>
      </c>
      <c r="BE1013" s="17">
        <v>0.484480979523007</v>
      </c>
      <c r="BF1013" s="17">
        <v>0.41290710692119797</v>
      </c>
      <c r="BG1013" s="17">
        <v>0.38863770566828099</v>
      </c>
      <c r="BH1013" s="17">
        <v>0.396571008158497</v>
      </c>
      <c r="BI1013" s="17">
        <v>0.43371459176021598</v>
      </c>
      <c r="BJ1013" s="17">
        <v>0.362050474033206</v>
      </c>
      <c r="BK1013" s="17">
        <v>0.33093772634051999</v>
      </c>
      <c r="BL1013" s="17">
        <v>0.303901296094999</v>
      </c>
      <c r="BM1013" s="17"/>
      <c r="BN1013" s="17">
        <v>0.429586088217427</v>
      </c>
      <c r="BO1013" s="17">
        <v>0.43824483755807903</v>
      </c>
      <c r="BP1013" s="17"/>
      <c r="BQ1013" s="17">
        <v>0.444108344153338</v>
      </c>
      <c r="BR1013" s="17">
        <v>0.46823963946720198</v>
      </c>
      <c r="BS1013" s="17"/>
      <c r="BT1013" s="17">
        <v>0.46134281462101301</v>
      </c>
      <c r="BU1013" s="17"/>
      <c r="BV1013" s="17">
        <v>0.43902550755442998</v>
      </c>
      <c r="BW1013" s="17">
        <v>0.475787934257422</v>
      </c>
      <c r="BX1013" s="17">
        <v>0.417090381131346</v>
      </c>
      <c r="BY1013" s="17"/>
      <c r="BZ1013" s="17">
        <v>0.66490131920826001</v>
      </c>
      <c r="CA1013" s="17">
        <v>0.56077992988743797</v>
      </c>
      <c r="CB1013" s="17">
        <v>0.53336723280346099</v>
      </c>
      <c r="CC1013" s="17">
        <v>0.481121754257268</v>
      </c>
      <c r="CD1013" s="17">
        <v>0.36504232626439198</v>
      </c>
      <c r="CE1013" s="17">
        <v>0.29416018905941499</v>
      </c>
      <c r="CF1013" s="17">
        <v>0.28194769344538401</v>
      </c>
      <c r="CG1013" s="17"/>
      <c r="CH1013" s="17">
        <v>0.30125673193943198</v>
      </c>
      <c r="CI1013" s="17">
        <v>0.31885460723972697</v>
      </c>
      <c r="CJ1013" s="17">
        <v>0.47777601169420503</v>
      </c>
      <c r="CK1013" s="17">
        <v>0.62147614212171698</v>
      </c>
      <c r="CL1013" s="17">
        <v>0.67986290316526099</v>
      </c>
    </row>
    <row r="1014" spans="2:90" x14ac:dyDescent="0.3">
      <c r="B1014" t="s">
        <v>410</v>
      </c>
      <c r="C1014" s="17">
        <v>0.54445092599183897</v>
      </c>
      <c r="D1014" s="17">
        <v>0.58110263885121605</v>
      </c>
      <c r="E1014" s="17">
        <v>0.50889137652146299</v>
      </c>
      <c r="F1014" s="17"/>
      <c r="G1014" s="17">
        <v>0.457448660412486</v>
      </c>
      <c r="H1014" s="17">
        <v>0.47089717855345697</v>
      </c>
      <c r="I1014" s="17">
        <v>0.47755356329484999</v>
      </c>
      <c r="J1014" s="17">
        <v>0.54459820458300701</v>
      </c>
      <c r="K1014" s="17">
        <v>0.56857858674078399</v>
      </c>
      <c r="L1014" s="17">
        <v>0.70081721307345102</v>
      </c>
      <c r="M1014" s="17"/>
      <c r="N1014" s="17">
        <v>0.60276957869999703</v>
      </c>
      <c r="O1014" s="17">
        <v>0.53086720388217401</v>
      </c>
      <c r="P1014" s="17">
        <v>0.52003243630908902</v>
      </c>
      <c r="Q1014" s="17">
        <v>0.51653738502286795</v>
      </c>
      <c r="R1014" s="17"/>
      <c r="S1014" s="17">
        <v>0.56351707148992702</v>
      </c>
      <c r="T1014" s="17">
        <v>0.59667036084844904</v>
      </c>
      <c r="U1014" s="17">
        <v>0.58889934120464504</v>
      </c>
      <c r="V1014" s="17">
        <v>0.58403998083467401</v>
      </c>
      <c r="W1014" s="17">
        <v>0.51313736814420297</v>
      </c>
      <c r="X1014" s="17">
        <v>0.50055339175931302</v>
      </c>
      <c r="Y1014" s="17">
        <v>0.53332061679933696</v>
      </c>
      <c r="Z1014" s="17">
        <v>0.49852423060208301</v>
      </c>
      <c r="AA1014" s="17">
        <v>0.50270498564432597</v>
      </c>
      <c r="AB1014" s="17">
        <v>0.501962423537199</v>
      </c>
      <c r="AC1014" s="17">
        <v>0.55671004033379701</v>
      </c>
      <c r="AD1014" s="17">
        <v>0.54716440858813997</v>
      </c>
      <c r="AE1014" s="17"/>
      <c r="AF1014" s="17">
        <v>0.56758105535827696</v>
      </c>
      <c r="AG1014" s="17">
        <v>0.55098341034487097</v>
      </c>
      <c r="AH1014" s="17">
        <v>0.535772519562839</v>
      </c>
      <c r="AI1014" s="17"/>
      <c r="AJ1014" s="17">
        <v>0.59274567011339496</v>
      </c>
      <c r="AK1014" s="17">
        <v>0.52710874171139899</v>
      </c>
      <c r="AL1014" s="17">
        <v>0.60718611658673904</v>
      </c>
      <c r="AM1014" s="17">
        <v>0.51015724656191597</v>
      </c>
      <c r="AN1014" s="17">
        <v>0.54867780248486897</v>
      </c>
      <c r="AO1014" s="17"/>
      <c r="AP1014" s="17">
        <v>0.50559423764753197</v>
      </c>
      <c r="AQ1014" s="17">
        <v>0.59284995637398596</v>
      </c>
      <c r="AR1014" s="17">
        <v>0.57294604226772206</v>
      </c>
      <c r="AS1014" s="17">
        <v>0.50533326933043798</v>
      </c>
      <c r="AT1014" s="17">
        <v>0.51458698259690006</v>
      </c>
      <c r="AU1014" s="17">
        <v>0.61275023079021196</v>
      </c>
      <c r="AV1014" s="17"/>
      <c r="AW1014" s="17">
        <v>0.35747112638310802</v>
      </c>
      <c r="AX1014" s="17">
        <v>0.42053376448527002</v>
      </c>
      <c r="AY1014" s="17">
        <v>0.49227549692316902</v>
      </c>
      <c r="AZ1014" s="17">
        <v>0.44518041167521699</v>
      </c>
      <c r="BA1014" s="17">
        <v>0.51400301355895694</v>
      </c>
      <c r="BB1014" s="17">
        <v>0.519104372845829</v>
      </c>
      <c r="BC1014" s="17">
        <v>0.532969739879119</v>
      </c>
      <c r="BD1014" s="17">
        <v>0.607278675277239</v>
      </c>
      <c r="BE1014" s="17">
        <v>0.50167291151452298</v>
      </c>
      <c r="BF1014" s="17">
        <v>0.56760569577336895</v>
      </c>
      <c r="BG1014" s="17">
        <v>0.59089657036162502</v>
      </c>
      <c r="BH1014" s="17">
        <v>0.59180426947384701</v>
      </c>
      <c r="BI1014" s="17">
        <v>0.56628540823978402</v>
      </c>
      <c r="BJ1014" s="17">
        <v>0.60083522811909196</v>
      </c>
      <c r="BK1014" s="17">
        <v>0.66906227365948001</v>
      </c>
      <c r="BL1014" s="17">
        <v>0.66480802427846497</v>
      </c>
      <c r="BM1014" s="17"/>
      <c r="BN1014" s="17">
        <v>0.54849719032727395</v>
      </c>
      <c r="BO1014" s="17">
        <v>0.53907897715173603</v>
      </c>
      <c r="BP1014" s="17"/>
      <c r="BQ1014" s="17">
        <v>0.53198408344442205</v>
      </c>
      <c r="BR1014" s="17">
        <v>0.51265259030853905</v>
      </c>
      <c r="BS1014" s="17"/>
      <c r="BT1014" s="17">
        <v>0.50858953945483198</v>
      </c>
      <c r="BU1014" s="17"/>
      <c r="BV1014" s="17">
        <v>0.51968406624681396</v>
      </c>
      <c r="BW1014" s="17">
        <v>0.50097827502136805</v>
      </c>
      <c r="BX1014" s="17">
        <v>0.56973349621731995</v>
      </c>
      <c r="BY1014" s="17"/>
      <c r="BZ1014" s="17">
        <v>0.31408946102664798</v>
      </c>
      <c r="CA1014" s="17">
        <v>0.422644135850481</v>
      </c>
      <c r="CB1014" s="17">
        <v>0.43771253816969002</v>
      </c>
      <c r="CC1014" s="17">
        <v>0.49359645276230002</v>
      </c>
      <c r="CD1014" s="17">
        <v>0.62223740803590699</v>
      </c>
      <c r="CE1014" s="17">
        <v>0.68774009260232405</v>
      </c>
      <c r="CF1014" s="17">
        <v>0.70917027131830501</v>
      </c>
      <c r="CG1014" s="17"/>
      <c r="CH1014" s="17">
        <v>0.66499070698841001</v>
      </c>
      <c r="CI1014" s="17">
        <v>0.666193884971084</v>
      </c>
      <c r="CJ1014" s="17">
        <v>0.50126589950565803</v>
      </c>
      <c r="CK1014" s="17">
        <v>0.351909168727991</v>
      </c>
      <c r="CL1014" s="17">
        <v>0.26718308715549799</v>
      </c>
    </row>
    <row r="1015" spans="2:90" x14ac:dyDescent="0.3">
      <c r="B1015" t="s">
        <v>118</v>
      </c>
      <c r="C1015" s="17">
        <v>2.2100998476454799E-2</v>
      </c>
      <c r="D1015" s="17">
        <v>2.0544619259246302E-2</v>
      </c>
      <c r="E1015" s="17">
        <v>2.37972466903918E-2</v>
      </c>
      <c r="F1015" s="17"/>
      <c r="G1015" s="17">
        <v>4.5081941093456701E-2</v>
      </c>
      <c r="H1015" s="17">
        <v>3.1336682252947702E-2</v>
      </c>
      <c r="I1015" s="17">
        <v>4.1230175916542301E-2</v>
      </c>
      <c r="J1015" s="17">
        <v>8.2075980531420307E-3</v>
      </c>
      <c r="K1015" s="17">
        <v>6.8476610119728998E-3</v>
      </c>
      <c r="L1015" s="17">
        <v>5.1332910693181197E-3</v>
      </c>
      <c r="M1015" s="17"/>
      <c r="N1015" s="17">
        <v>1.74469069750278E-2</v>
      </c>
      <c r="O1015" s="17">
        <v>2.0651150248815E-2</v>
      </c>
      <c r="P1015" s="17">
        <v>1.8714062830757602E-2</v>
      </c>
      <c r="Q1015" s="17">
        <v>2.99654636400561E-2</v>
      </c>
      <c r="R1015" s="17"/>
      <c r="S1015" s="17">
        <v>3.6982783269477799E-2</v>
      </c>
      <c r="T1015" s="17">
        <v>2.5542357306846002E-2</v>
      </c>
      <c r="U1015" s="17">
        <v>5.48332861627116E-3</v>
      </c>
      <c r="V1015" s="17">
        <v>1.04388660147433E-2</v>
      </c>
      <c r="W1015" s="17">
        <v>1.2925296771390199E-2</v>
      </c>
      <c r="X1015" s="17">
        <v>1.69391922835785E-2</v>
      </c>
      <c r="Y1015" s="17">
        <v>5.4420008084558699E-2</v>
      </c>
      <c r="Z1015" s="17">
        <v>1.16203626019405E-2</v>
      </c>
      <c r="AA1015" s="17">
        <v>2.11401939059771E-2</v>
      </c>
      <c r="AB1015" s="17">
        <v>2.3938573032206801E-2</v>
      </c>
      <c r="AC1015" s="17">
        <v>0</v>
      </c>
      <c r="AD1015" s="17">
        <v>1.6278114914823599E-2</v>
      </c>
      <c r="AE1015" s="17"/>
      <c r="AF1015" s="17">
        <v>1.9462689299426999E-2</v>
      </c>
      <c r="AG1015" s="17">
        <v>1.83682353137916E-2</v>
      </c>
      <c r="AH1015" s="17">
        <v>2.9664878981749999E-2</v>
      </c>
      <c r="AI1015" s="17"/>
      <c r="AJ1015" s="17">
        <v>2.0562142181560598E-2</v>
      </c>
      <c r="AK1015" s="17">
        <v>2.0498337130348199E-2</v>
      </c>
      <c r="AL1015" s="17">
        <v>6.7507852108945401E-3</v>
      </c>
      <c r="AM1015" s="17">
        <v>1.53569924169928E-2</v>
      </c>
      <c r="AN1015" s="17">
        <v>1.05743246181365E-2</v>
      </c>
      <c r="AO1015" s="17"/>
      <c r="AP1015" s="17">
        <v>3.06271912275198E-2</v>
      </c>
      <c r="AQ1015" s="17">
        <v>2.2163681053663099E-2</v>
      </c>
      <c r="AR1015" s="17">
        <v>6.0731294878503296E-3</v>
      </c>
      <c r="AS1015" s="17">
        <v>2.2658197263432E-2</v>
      </c>
      <c r="AT1015" s="17">
        <v>2.10741543116842E-2</v>
      </c>
      <c r="AU1015" s="17">
        <v>1.6282016186636099E-2</v>
      </c>
      <c r="AV1015" s="17"/>
      <c r="AW1015" s="17">
        <v>5.0581237674573801E-2</v>
      </c>
      <c r="AX1015" s="17">
        <v>8.8908919544613899E-2</v>
      </c>
      <c r="AY1015" s="17">
        <v>2.7230640217851099E-2</v>
      </c>
      <c r="AZ1015" s="17">
        <v>0</v>
      </c>
      <c r="BA1015" s="17">
        <v>3.6021352775860001E-2</v>
      </c>
      <c r="BB1015" s="17">
        <v>9.8826233343378405E-3</v>
      </c>
      <c r="BC1015" s="17">
        <v>2.3122583493187999E-2</v>
      </c>
      <c r="BD1015" s="17">
        <v>6.4989143267857796E-3</v>
      </c>
      <c r="BE1015" s="17">
        <v>1.38461089624697E-2</v>
      </c>
      <c r="BF1015" s="17">
        <v>1.9487197305432701E-2</v>
      </c>
      <c r="BG1015" s="17">
        <v>2.04657239700935E-2</v>
      </c>
      <c r="BH1015" s="17">
        <v>1.16247223676555E-2</v>
      </c>
      <c r="BI1015" s="17">
        <v>0</v>
      </c>
      <c r="BJ1015" s="17">
        <v>3.7114297847702198E-2</v>
      </c>
      <c r="BK1015" s="17">
        <v>0</v>
      </c>
      <c r="BL1015" s="17">
        <v>3.1290679626535998E-2</v>
      </c>
      <c r="BM1015" s="17"/>
      <c r="BN1015" s="17">
        <v>2.1916721455299399E-2</v>
      </c>
      <c r="BO1015" s="17">
        <v>2.26761852901858E-2</v>
      </c>
      <c r="BP1015" s="17"/>
      <c r="BQ1015" s="17">
        <v>2.3907572402239199E-2</v>
      </c>
      <c r="BR1015" s="17">
        <v>1.9107770224259701E-2</v>
      </c>
      <c r="BS1015" s="17"/>
      <c r="BT1015" s="17">
        <v>3.0067645924155E-2</v>
      </c>
      <c r="BU1015" s="17"/>
      <c r="BV1015" s="17">
        <v>4.1290426198755698E-2</v>
      </c>
      <c r="BW1015" s="17">
        <v>2.3233790721209902E-2</v>
      </c>
      <c r="BX1015" s="17">
        <v>1.31761226513338E-2</v>
      </c>
      <c r="BY1015" s="17"/>
      <c r="BZ1015" s="17">
        <v>2.1009219765092201E-2</v>
      </c>
      <c r="CA1015" s="17">
        <v>1.6575934262080299E-2</v>
      </c>
      <c r="CB1015" s="17">
        <v>2.8920229026849702E-2</v>
      </c>
      <c r="CC1015" s="17">
        <v>2.5281792980432202E-2</v>
      </c>
      <c r="CD1015" s="17">
        <v>1.27202656997016E-2</v>
      </c>
      <c r="CE1015" s="17">
        <v>1.8099718338260799E-2</v>
      </c>
      <c r="CF1015" s="17">
        <v>8.8820352363106706E-3</v>
      </c>
      <c r="CG1015" s="17"/>
      <c r="CH1015" s="17">
        <v>3.37525610721588E-2</v>
      </c>
      <c r="CI1015" s="17">
        <v>1.4951507789189401E-2</v>
      </c>
      <c r="CJ1015" s="17">
        <v>2.0958088800137002E-2</v>
      </c>
      <c r="CK1015" s="17">
        <v>2.6614689150292501E-2</v>
      </c>
      <c r="CL1015" s="17">
        <v>5.2954009679241298E-2</v>
      </c>
    </row>
    <row r="1016" spans="2:90" x14ac:dyDescent="0.3">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row>
    <row r="1017" spans="2:90" x14ac:dyDescent="0.3">
      <c r="B1017" s="6" t="s">
        <v>413</v>
      </c>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row>
    <row r="1018" spans="2:90" x14ac:dyDescent="0.3">
      <c r="B1018" s="24" t="s">
        <v>110</v>
      </c>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row>
    <row r="1019" spans="2:90" x14ac:dyDescent="0.3">
      <c r="B1019" t="s">
        <v>409</v>
      </c>
      <c r="C1019" s="17">
        <v>0.39102582897588201</v>
      </c>
      <c r="D1019" s="17">
        <v>0.38998061071818502</v>
      </c>
      <c r="E1019" s="17">
        <v>0.391139368830482</v>
      </c>
      <c r="F1019" s="17"/>
      <c r="G1019" s="17">
        <v>0.488683202360499</v>
      </c>
      <c r="H1019" s="17">
        <v>0.50185665907527099</v>
      </c>
      <c r="I1019" s="17">
        <v>0.42747988387410102</v>
      </c>
      <c r="J1019" s="17">
        <v>0.38976872237982402</v>
      </c>
      <c r="K1019" s="17">
        <v>0.36149995198228102</v>
      </c>
      <c r="L1019" s="17">
        <v>0.226576220684678</v>
      </c>
      <c r="M1019" s="17"/>
      <c r="N1019" s="17">
        <v>0.36323782572058899</v>
      </c>
      <c r="O1019" s="17">
        <v>0.40669188596522599</v>
      </c>
      <c r="P1019" s="17">
        <v>0.409017418282277</v>
      </c>
      <c r="Q1019" s="17">
        <v>0.39279758903028</v>
      </c>
      <c r="R1019" s="17"/>
      <c r="S1019" s="17">
        <v>0.43732698474043002</v>
      </c>
      <c r="T1019" s="17">
        <v>0.33613777113855597</v>
      </c>
      <c r="U1019" s="17">
        <v>0.334823171802625</v>
      </c>
      <c r="V1019" s="17">
        <v>0.35932293185734399</v>
      </c>
      <c r="W1019" s="17">
        <v>0.37887534915801202</v>
      </c>
      <c r="X1019" s="17">
        <v>0.43508283849260998</v>
      </c>
      <c r="Y1019" s="17">
        <v>0.30217311813636699</v>
      </c>
      <c r="Z1019" s="17">
        <v>0.48485330817586197</v>
      </c>
      <c r="AA1019" s="17">
        <v>0.44841458103036702</v>
      </c>
      <c r="AB1019" s="17">
        <v>0.41374888105790603</v>
      </c>
      <c r="AC1019" s="17">
        <v>0.35429043044666703</v>
      </c>
      <c r="AD1019" s="17">
        <v>0.44764863076333</v>
      </c>
      <c r="AE1019" s="17"/>
      <c r="AF1019" s="17">
        <v>0.37371288244444001</v>
      </c>
      <c r="AG1019" s="17">
        <v>0.37190055904195601</v>
      </c>
      <c r="AH1019" s="17">
        <v>0.40292888213656702</v>
      </c>
      <c r="AI1019" s="17"/>
      <c r="AJ1019" s="17">
        <v>0.33706793375545602</v>
      </c>
      <c r="AK1019" s="17">
        <v>0.44648295479130701</v>
      </c>
      <c r="AL1019" s="17">
        <v>0.29425310686869199</v>
      </c>
      <c r="AM1019" s="17">
        <v>0.40278896063546499</v>
      </c>
      <c r="AN1019" s="17">
        <v>0.37562218800549602</v>
      </c>
      <c r="AO1019" s="17"/>
      <c r="AP1019" s="17">
        <v>0.47302620680000201</v>
      </c>
      <c r="AQ1019" s="17">
        <v>0.32387679798519797</v>
      </c>
      <c r="AR1019" s="17">
        <v>0.34448353891542299</v>
      </c>
      <c r="AS1019" s="17">
        <v>0.41348268899423402</v>
      </c>
      <c r="AT1019" s="17">
        <v>0.40783401251238499</v>
      </c>
      <c r="AU1019" s="17">
        <v>0.32069068020157998</v>
      </c>
      <c r="AV1019" s="17"/>
      <c r="AW1019" s="17">
        <v>0.31527441926273703</v>
      </c>
      <c r="AX1019" s="17">
        <v>0.459755580686461</v>
      </c>
      <c r="AY1019" s="17">
        <v>0.48366053471083398</v>
      </c>
      <c r="AZ1019" s="17">
        <v>0.35016807096946601</v>
      </c>
      <c r="BA1019" s="17">
        <v>0.36428807076074499</v>
      </c>
      <c r="BB1019" s="17">
        <v>0.47110963126671301</v>
      </c>
      <c r="BC1019" s="17">
        <v>0.44394855837977598</v>
      </c>
      <c r="BD1019" s="17">
        <v>0.303774433762937</v>
      </c>
      <c r="BE1019" s="17">
        <v>0.433171581415489</v>
      </c>
      <c r="BF1019" s="17">
        <v>0.34497316372725201</v>
      </c>
      <c r="BG1019" s="17">
        <v>0.39551360800469698</v>
      </c>
      <c r="BH1019" s="17">
        <v>0.36493857748111702</v>
      </c>
      <c r="BI1019" s="17">
        <v>0.31137084583074498</v>
      </c>
      <c r="BJ1019" s="17">
        <v>0.41893856027265403</v>
      </c>
      <c r="BK1019" s="17">
        <v>0.393283850253208</v>
      </c>
      <c r="BL1019" s="17">
        <v>0.40293767694844801</v>
      </c>
      <c r="BM1019" s="17"/>
      <c r="BN1019" s="17">
        <v>0.39003413485187599</v>
      </c>
      <c r="BO1019" s="17">
        <v>0.39467721256264998</v>
      </c>
      <c r="BP1019" s="17"/>
      <c r="BQ1019" s="17">
        <v>0.47114892510156697</v>
      </c>
      <c r="BR1019" s="17">
        <v>0.41313906922267302</v>
      </c>
      <c r="BS1019" s="17"/>
      <c r="BT1019" s="17">
        <v>0.51506385130677901</v>
      </c>
      <c r="BU1019" s="17"/>
      <c r="BV1019" s="17">
        <v>0.389124876623966</v>
      </c>
      <c r="BW1019" s="17">
        <v>0.43733403149586397</v>
      </c>
      <c r="BX1019" s="17">
        <v>0.37852922950524298</v>
      </c>
      <c r="BY1019" s="17"/>
      <c r="BZ1019" s="17">
        <v>0.564960150258912</v>
      </c>
      <c r="CA1019" s="17">
        <v>0.54205063866637304</v>
      </c>
      <c r="CB1019" s="17">
        <v>0.43625693727343001</v>
      </c>
      <c r="CC1019" s="17">
        <v>0.39315947068045598</v>
      </c>
      <c r="CD1019" s="17">
        <v>0.37832991934021398</v>
      </c>
      <c r="CE1019" s="17">
        <v>0.27414167974759401</v>
      </c>
      <c r="CF1019" s="17">
        <v>0.29003916770017502</v>
      </c>
      <c r="CG1019" s="17"/>
      <c r="CH1019" s="17">
        <v>0.27175903013474001</v>
      </c>
      <c r="CI1019" s="17">
        <v>0.28043091240773699</v>
      </c>
      <c r="CJ1019" s="17">
        <v>0.44346218086382699</v>
      </c>
      <c r="CK1019" s="17">
        <v>0.57465825524650505</v>
      </c>
      <c r="CL1019" s="17">
        <v>0.51103123309587595</v>
      </c>
    </row>
    <row r="1020" spans="2:90" x14ac:dyDescent="0.3">
      <c r="B1020" t="s">
        <v>410</v>
      </c>
      <c r="C1020" s="17">
        <v>0.56475273150083305</v>
      </c>
      <c r="D1020" s="17">
        <v>0.57945961157769299</v>
      </c>
      <c r="E1020" s="17">
        <v>0.55093707188041396</v>
      </c>
      <c r="F1020" s="17"/>
      <c r="G1020" s="17">
        <v>0.44843953016793298</v>
      </c>
      <c r="H1020" s="17">
        <v>0.44417232485485397</v>
      </c>
      <c r="I1020" s="17">
        <v>0.50229150182464899</v>
      </c>
      <c r="J1020" s="17">
        <v>0.58431613706263597</v>
      </c>
      <c r="K1020" s="17">
        <v>0.60287957368325995</v>
      </c>
      <c r="L1020" s="17">
        <v>0.75022948876739304</v>
      </c>
      <c r="M1020" s="17"/>
      <c r="N1020" s="17">
        <v>0.60521248313003595</v>
      </c>
      <c r="O1020" s="17">
        <v>0.55144715680254397</v>
      </c>
      <c r="P1020" s="17">
        <v>0.55087748907343304</v>
      </c>
      <c r="Q1020" s="17">
        <v>0.54466514772069996</v>
      </c>
      <c r="R1020" s="17"/>
      <c r="S1020" s="17">
        <v>0.50135180588817596</v>
      </c>
      <c r="T1020" s="17">
        <v>0.64589645581689203</v>
      </c>
      <c r="U1020" s="17">
        <v>0.62798532322540801</v>
      </c>
      <c r="V1020" s="17">
        <v>0.61876550158982702</v>
      </c>
      <c r="W1020" s="17">
        <v>0.55461046668568403</v>
      </c>
      <c r="X1020" s="17">
        <v>0.52275050011663404</v>
      </c>
      <c r="Y1020" s="17">
        <v>0.650884274637622</v>
      </c>
      <c r="Z1020" s="17">
        <v>0.49187071029766599</v>
      </c>
      <c r="AA1020" s="17">
        <v>0.49526183930644302</v>
      </c>
      <c r="AB1020" s="17">
        <v>0.53876080681439198</v>
      </c>
      <c r="AC1020" s="17">
        <v>0.58209777852190903</v>
      </c>
      <c r="AD1020" s="17">
        <v>0.50020493141008804</v>
      </c>
      <c r="AE1020" s="17"/>
      <c r="AF1020" s="17">
        <v>0.59285913850803196</v>
      </c>
      <c r="AG1020" s="17">
        <v>0.59458174703968003</v>
      </c>
      <c r="AH1020" s="17">
        <v>0.51891160032086003</v>
      </c>
      <c r="AI1020" s="17"/>
      <c r="AJ1020" s="17">
        <v>0.63304748338498196</v>
      </c>
      <c r="AK1020" s="17">
        <v>0.51190051797763203</v>
      </c>
      <c r="AL1020" s="17">
        <v>0.68298204264129303</v>
      </c>
      <c r="AM1020" s="17">
        <v>0.56059495587989105</v>
      </c>
      <c r="AN1020" s="17">
        <v>0.56918891907964397</v>
      </c>
      <c r="AO1020" s="17"/>
      <c r="AP1020" s="17">
        <v>0.48661658563684201</v>
      </c>
      <c r="AQ1020" s="17">
        <v>0.63172028635562905</v>
      </c>
      <c r="AR1020" s="17">
        <v>0.62641165020769796</v>
      </c>
      <c r="AS1020" s="17">
        <v>0.54406617007930402</v>
      </c>
      <c r="AT1020" s="17">
        <v>0.51806991221226995</v>
      </c>
      <c r="AU1020" s="17">
        <v>0.63628286947085699</v>
      </c>
      <c r="AV1020" s="17"/>
      <c r="AW1020" s="17">
        <v>0.588690378044186</v>
      </c>
      <c r="AX1020" s="17">
        <v>0.41603241846389299</v>
      </c>
      <c r="AY1020" s="17">
        <v>0.44790520207017198</v>
      </c>
      <c r="AZ1020" s="17">
        <v>0.59610977196429005</v>
      </c>
      <c r="BA1020" s="17">
        <v>0.58666665799737505</v>
      </c>
      <c r="BB1020" s="17">
        <v>0.49666056293981897</v>
      </c>
      <c r="BC1020" s="17">
        <v>0.50445930141317896</v>
      </c>
      <c r="BD1020" s="17">
        <v>0.68228568047632199</v>
      </c>
      <c r="BE1020" s="17">
        <v>0.54033278555411501</v>
      </c>
      <c r="BF1020" s="17">
        <v>0.62585988336466403</v>
      </c>
      <c r="BG1020" s="17">
        <v>0.56377280175211297</v>
      </c>
      <c r="BH1020" s="17">
        <v>0.60647681212162396</v>
      </c>
      <c r="BI1020" s="17">
        <v>0.65064168130750999</v>
      </c>
      <c r="BJ1020" s="17">
        <v>0.58106143972734603</v>
      </c>
      <c r="BK1020" s="17">
        <v>0.606716149746792</v>
      </c>
      <c r="BL1020" s="17">
        <v>0.56070341242660104</v>
      </c>
      <c r="BM1020" s="17"/>
      <c r="BN1020" s="17">
        <v>0.56642445121078999</v>
      </c>
      <c r="BO1020" s="17">
        <v>0.56071675828112699</v>
      </c>
      <c r="BP1020" s="17"/>
      <c r="BQ1020" s="17">
        <v>0.48998886131153202</v>
      </c>
      <c r="BR1020" s="17">
        <v>0.52691414327833797</v>
      </c>
      <c r="BS1020" s="17"/>
      <c r="BT1020" s="17">
        <v>0.41437875639626498</v>
      </c>
      <c r="BU1020" s="17"/>
      <c r="BV1020" s="17">
        <v>0.54610384717483895</v>
      </c>
      <c r="BW1020" s="17">
        <v>0.50676855522686504</v>
      </c>
      <c r="BX1020" s="17">
        <v>0.58863258279668995</v>
      </c>
      <c r="BY1020" s="17"/>
      <c r="BZ1020" s="17">
        <v>0.37935972997595402</v>
      </c>
      <c r="CA1020" s="17">
        <v>0.38356369427550502</v>
      </c>
      <c r="CB1020" s="17">
        <v>0.51537858918422097</v>
      </c>
      <c r="CC1020" s="17">
        <v>0.54978660108167499</v>
      </c>
      <c r="CD1020" s="17">
        <v>0.58994559940179503</v>
      </c>
      <c r="CE1020" s="17">
        <v>0.70148550384517605</v>
      </c>
      <c r="CF1020" s="17">
        <v>0.69422333430003502</v>
      </c>
      <c r="CG1020" s="17"/>
      <c r="CH1020" s="17">
        <v>0.69220369622875799</v>
      </c>
      <c r="CI1020" s="17">
        <v>0.68834604484088702</v>
      </c>
      <c r="CJ1020" s="17">
        <v>0.50510871973665095</v>
      </c>
      <c r="CK1020" s="17">
        <v>0.360827763182341</v>
      </c>
      <c r="CL1020" s="17">
        <v>0.44951974282099</v>
      </c>
    </row>
    <row r="1021" spans="2:90" x14ac:dyDescent="0.3">
      <c r="B1021" t="s">
        <v>118</v>
      </c>
      <c r="C1021" s="17">
        <v>4.4221439523285298E-2</v>
      </c>
      <c r="D1021" s="17">
        <v>3.0559777704122701E-2</v>
      </c>
      <c r="E1021" s="17">
        <v>5.7923559289103699E-2</v>
      </c>
      <c r="F1021" s="17"/>
      <c r="G1021" s="17">
        <v>6.2877267471567896E-2</v>
      </c>
      <c r="H1021" s="17">
        <v>5.3971016069875297E-2</v>
      </c>
      <c r="I1021" s="17">
        <v>7.02286143012502E-2</v>
      </c>
      <c r="J1021" s="17">
        <v>2.5915140557539001E-2</v>
      </c>
      <c r="K1021" s="17">
        <v>3.56204743344588E-2</v>
      </c>
      <c r="L1021" s="17">
        <v>2.3194290547929299E-2</v>
      </c>
      <c r="M1021" s="17"/>
      <c r="N1021" s="17">
        <v>3.15496911493756E-2</v>
      </c>
      <c r="O1021" s="17">
        <v>4.1860957232229601E-2</v>
      </c>
      <c r="P1021" s="17">
        <v>4.0105092644289797E-2</v>
      </c>
      <c r="Q1021" s="17">
        <v>6.2537263249019301E-2</v>
      </c>
      <c r="R1021" s="17"/>
      <c r="S1021" s="17">
        <v>6.1321209371394098E-2</v>
      </c>
      <c r="T1021" s="17">
        <v>1.7965773044551499E-2</v>
      </c>
      <c r="U1021" s="17">
        <v>3.7191504971967097E-2</v>
      </c>
      <c r="V1021" s="17">
        <v>2.19115665528298E-2</v>
      </c>
      <c r="W1021" s="17">
        <v>6.6514184156303502E-2</v>
      </c>
      <c r="X1021" s="17">
        <v>4.2166661390756401E-2</v>
      </c>
      <c r="Y1021" s="17">
        <v>4.6942607226010402E-2</v>
      </c>
      <c r="Z1021" s="17">
        <v>2.3275981526471302E-2</v>
      </c>
      <c r="AA1021" s="17">
        <v>5.6323579663190002E-2</v>
      </c>
      <c r="AB1021" s="17">
        <v>4.7490312127702099E-2</v>
      </c>
      <c r="AC1021" s="17">
        <v>6.3611791031423406E-2</v>
      </c>
      <c r="AD1021" s="17">
        <v>5.2146437826582202E-2</v>
      </c>
      <c r="AE1021" s="17"/>
      <c r="AF1021" s="17">
        <v>3.3427979047527999E-2</v>
      </c>
      <c r="AG1021" s="17">
        <v>3.35176939183634E-2</v>
      </c>
      <c r="AH1021" s="17">
        <v>7.8159517542572596E-2</v>
      </c>
      <c r="AI1021" s="17"/>
      <c r="AJ1021" s="17">
        <v>2.9884582859561401E-2</v>
      </c>
      <c r="AK1021" s="17">
        <v>4.1616527231061802E-2</v>
      </c>
      <c r="AL1021" s="17">
        <v>2.2764850490014601E-2</v>
      </c>
      <c r="AM1021" s="17">
        <v>3.66160834846442E-2</v>
      </c>
      <c r="AN1021" s="17">
        <v>5.5188892914859997E-2</v>
      </c>
      <c r="AO1021" s="17"/>
      <c r="AP1021" s="17">
        <v>4.0357207563156403E-2</v>
      </c>
      <c r="AQ1021" s="17">
        <v>4.4402915659171899E-2</v>
      </c>
      <c r="AR1021" s="17">
        <v>2.9104810876879699E-2</v>
      </c>
      <c r="AS1021" s="17">
        <v>4.24511409264621E-2</v>
      </c>
      <c r="AT1021" s="17">
        <v>7.4096075275344897E-2</v>
      </c>
      <c r="AU1021" s="17">
        <v>4.3026450327562901E-2</v>
      </c>
      <c r="AV1021" s="17"/>
      <c r="AW1021" s="17">
        <v>9.6035202693076693E-2</v>
      </c>
      <c r="AX1021" s="17">
        <v>0.124212000849646</v>
      </c>
      <c r="AY1021" s="17">
        <v>6.8434263218993693E-2</v>
      </c>
      <c r="AZ1021" s="17">
        <v>5.37221570662446E-2</v>
      </c>
      <c r="BA1021" s="17">
        <v>4.9045271241879899E-2</v>
      </c>
      <c r="BB1021" s="17">
        <v>3.2229805793467597E-2</v>
      </c>
      <c r="BC1021" s="17">
        <v>5.1592140207045202E-2</v>
      </c>
      <c r="BD1021" s="17">
        <v>1.3939885760741901E-2</v>
      </c>
      <c r="BE1021" s="17">
        <v>2.6495633030396499E-2</v>
      </c>
      <c r="BF1021" s="17">
        <v>2.9166952908083299E-2</v>
      </c>
      <c r="BG1021" s="17">
        <v>4.0713590243190302E-2</v>
      </c>
      <c r="BH1021" s="17">
        <v>2.85846103972585E-2</v>
      </c>
      <c r="BI1021" s="17">
        <v>3.7987472861745697E-2</v>
      </c>
      <c r="BJ1021" s="17">
        <v>0</v>
      </c>
      <c r="BK1021" s="17">
        <v>0</v>
      </c>
      <c r="BL1021" s="17">
        <v>3.6358910624951203E-2</v>
      </c>
      <c r="BM1021" s="17"/>
      <c r="BN1021" s="17">
        <v>4.3541413937333497E-2</v>
      </c>
      <c r="BO1021" s="17">
        <v>4.4606029156222998E-2</v>
      </c>
      <c r="BP1021" s="17"/>
      <c r="BQ1021" s="17">
        <v>3.8862213586900701E-2</v>
      </c>
      <c r="BR1021" s="17">
        <v>5.9946787498989698E-2</v>
      </c>
      <c r="BS1021" s="17"/>
      <c r="BT1021" s="17">
        <v>7.05573922969564E-2</v>
      </c>
      <c r="BU1021" s="17"/>
      <c r="BV1021" s="17">
        <v>6.4771276201195202E-2</v>
      </c>
      <c r="BW1021" s="17">
        <v>5.5897413277270797E-2</v>
      </c>
      <c r="BX1021" s="17">
        <v>3.2838187698067102E-2</v>
      </c>
      <c r="BY1021" s="17"/>
      <c r="BZ1021" s="17">
        <v>5.5680119765133401E-2</v>
      </c>
      <c r="CA1021" s="17">
        <v>7.4385667058121593E-2</v>
      </c>
      <c r="CB1021" s="17">
        <v>4.8364473542348699E-2</v>
      </c>
      <c r="CC1021" s="17">
        <v>5.7053928237868597E-2</v>
      </c>
      <c r="CD1021" s="17">
        <v>3.1724481257991002E-2</v>
      </c>
      <c r="CE1021" s="17">
        <v>2.43728164072297E-2</v>
      </c>
      <c r="CF1021" s="17">
        <v>1.5737497999789199E-2</v>
      </c>
      <c r="CG1021" s="17"/>
      <c r="CH1021" s="17">
        <v>3.6037273636502103E-2</v>
      </c>
      <c r="CI1021" s="17">
        <v>3.1223042751376599E-2</v>
      </c>
      <c r="CJ1021" s="17">
        <v>5.1429099399521901E-2</v>
      </c>
      <c r="CK1021" s="17">
        <v>6.4513981571153498E-2</v>
      </c>
      <c r="CL1021" s="17">
        <v>3.9449024083134103E-2</v>
      </c>
    </row>
    <row r="1022" spans="2:90" x14ac:dyDescent="0.3">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row>
    <row r="1023" spans="2:90" x14ac:dyDescent="0.3">
      <c r="B1023" s="6" t="s">
        <v>414</v>
      </c>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row>
    <row r="1024" spans="2:90" x14ac:dyDescent="0.3">
      <c r="B1024" s="24" t="s">
        <v>110</v>
      </c>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row>
    <row r="1025" spans="2:90" x14ac:dyDescent="0.3">
      <c r="B1025" t="s">
        <v>409</v>
      </c>
      <c r="C1025" s="17">
        <v>0.27876202898368402</v>
      </c>
      <c r="D1025" s="17">
        <v>0.279552683740524</v>
      </c>
      <c r="E1025" s="17">
        <v>0.27616247949348899</v>
      </c>
      <c r="F1025" s="17"/>
      <c r="G1025" s="17">
        <v>0.51952809250431697</v>
      </c>
      <c r="H1025" s="17">
        <v>0.38087047345679997</v>
      </c>
      <c r="I1025" s="17">
        <v>0.28917190685650401</v>
      </c>
      <c r="J1025" s="17">
        <v>0.207705488838031</v>
      </c>
      <c r="K1025" s="17">
        <v>0.226243047402161</v>
      </c>
      <c r="L1025" s="17">
        <v>0.119775161226438</v>
      </c>
      <c r="M1025" s="17"/>
      <c r="N1025" s="17">
        <v>0.26788350425608198</v>
      </c>
      <c r="O1025" s="17">
        <v>0.30440127497490899</v>
      </c>
      <c r="P1025" s="17">
        <v>0.23095035435972999</v>
      </c>
      <c r="Q1025" s="17">
        <v>0.30873743526006397</v>
      </c>
      <c r="R1025" s="17"/>
      <c r="S1025" s="17">
        <v>0.38801274575943401</v>
      </c>
      <c r="T1025" s="17">
        <v>0.21270260389003801</v>
      </c>
      <c r="U1025" s="17">
        <v>0.14744883972839401</v>
      </c>
      <c r="V1025" s="17">
        <v>0.211992903915457</v>
      </c>
      <c r="W1025" s="17">
        <v>0.235233374727714</v>
      </c>
      <c r="X1025" s="17">
        <v>0.35013121843587502</v>
      </c>
      <c r="Y1025" s="17">
        <v>0.27789073826137101</v>
      </c>
      <c r="Z1025" s="17">
        <v>0.28609080141286303</v>
      </c>
      <c r="AA1025" s="17">
        <v>0.30424127750892499</v>
      </c>
      <c r="AB1025" s="17">
        <v>0.29967353766563898</v>
      </c>
      <c r="AC1025" s="17">
        <v>0.27549994561138602</v>
      </c>
      <c r="AD1025" s="17">
        <v>0.33381165717044797</v>
      </c>
      <c r="AE1025" s="17"/>
      <c r="AF1025" s="17">
        <v>0.207432504199977</v>
      </c>
      <c r="AG1025" s="17">
        <v>0.28220234527292898</v>
      </c>
      <c r="AH1025" s="17">
        <v>0.28827546069183402</v>
      </c>
      <c r="AI1025" s="17"/>
      <c r="AJ1025" s="17">
        <v>0.23352522014148999</v>
      </c>
      <c r="AK1025" s="17">
        <v>0.31247148401581998</v>
      </c>
      <c r="AL1025" s="17">
        <v>0.203552224047199</v>
      </c>
      <c r="AM1025" s="17">
        <v>0.25937101479775798</v>
      </c>
      <c r="AN1025" s="17">
        <v>0.28543876386885297</v>
      </c>
      <c r="AO1025" s="17"/>
      <c r="AP1025" s="17">
        <v>0.359291579898529</v>
      </c>
      <c r="AQ1025" s="17">
        <v>0.25022213001626897</v>
      </c>
      <c r="AR1025" s="17">
        <v>0.233768957603953</v>
      </c>
      <c r="AS1025" s="17">
        <v>0.24511351857324101</v>
      </c>
      <c r="AT1025" s="17">
        <v>0.30622914857570499</v>
      </c>
      <c r="AU1025" s="17">
        <v>0.20665930193529899</v>
      </c>
      <c r="AV1025" s="17"/>
      <c r="AW1025" s="17">
        <v>0.19276019466341501</v>
      </c>
      <c r="AX1025" s="17">
        <v>0.46863021595337601</v>
      </c>
      <c r="AY1025" s="17">
        <v>0.379325823775991</v>
      </c>
      <c r="AZ1025" s="17">
        <v>0.36526113648074099</v>
      </c>
      <c r="BA1025" s="17">
        <v>0.25500009532826501</v>
      </c>
      <c r="BB1025" s="17">
        <v>0.30659027309475301</v>
      </c>
      <c r="BC1025" s="17">
        <v>0.28068808783852001</v>
      </c>
      <c r="BD1025" s="17">
        <v>0.26893611500487002</v>
      </c>
      <c r="BE1025" s="17">
        <v>0.26342836803226199</v>
      </c>
      <c r="BF1025" s="17">
        <v>0.27572464720046103</v>
      </c>
      <c r="BG1025" s="17">
        <v>0.239205370493352</v>
      </c>
      <c r="BH1025" s="17">
        <v>0.15738183706324299</v>
      </c>
      <c r="BI1025" s="17">
        <v>0.20760914315516199</v>
      </c>
      <c r="BJ1025" s="17">
        <v>0.31450997108397499</v>
      </c>
      <c r="BK1025" s="17">
        <v>0.17586485135468999</v>
      </c>
      <c r="BL1025" s="17">
        <v>0.25914780687399003</v>
      </c>
      <c r="BM1025" s="17"/>
      <c r="BN1025" s="17">
        <v>0.24303786966352101</v>
      </c>
      <c r="BO1025" s="17">
        <v>0.32862582510272498</v>
      </c>
      <c r="BP1025" s="17"/>
      <c r="BQ1025" s="17">
        <v>0.35048572687341301</v>
      </c>
      <c r="BR1025" s="17">
        <v>0.245248657759669</v>
      </c>
      <c r="BS1025" s="17"/>
      <c r="BT1025" s="17">
        <v>0.34020888878639899</v>
      </c>
      <c r="BU1025" s="17"/>
      <c r="BV1025" s="17">
        <v>0.34989173610295099</v>
      </c>
      <c r="BW1025" s="17">
        <v>0.40602379913248399</v>
      </c>
      <c r="BX1025" s="17">
        <v>0.19648753005612901</v>
      </c>
      <c r="BY1025" s="17"/>
      <c r="BZ1025" s="17">
        <v>0.44310213272575699</v>
      </c>
      <c r="CA1025" s="17">
        <v>0.348973456411586</v>
      </c>
      <c r="CB1025" s="17">
        <v>0.29089087129442498</v>
      </c>
      <c r="CC1025" s="17">
        <v>0.32064626193814799</v>
      </c>
      <c r="CD1025" s="17">
        <v>0.21080617159857601</v>
      </c>
      <c r="CE1025" s="17">
        <v>0.21585318638436099</v>
      </c>
      <c r="CF1025" s="17">
        <v>0.23492294405642999</v>
      </c>
      <c r="CG1025" s="17"/>
      <c r="CH1025" s="17">
        <v>0.27040299274375901</v>
      </c>
      <c r="CI1025" s="17">
        <v>0.20471033868271801</v>
      </c>
      <c r="CJ1025" s="17">
        <v>0.29299183967987003</v>
      </c>
      <c r="CK1025" s="17">
        <v>0.38135941617907299</v>
      </c>
      <c r="CL1025" s="17">
        <v>0.45589620761740302</v>
      </c>
    </row>
    <row r="1026" spans="2:90" x14ac:dyDescent="0.3">
      <c r="B1026" t="s">
        <v>410</v>
      </c>
      <c r="C1026" s="17">
        <v>0.69943422431042201</v>
      </c>
      <c r="D1026" s="17">
        <v>0.69694100544868098</v>
      </c>
      <c r="E1026" s="17">
        <v>0.70352485522838804</v>
      </c>
      <c r="F1026" s="17"/>
      <c r="G1026" s="17">
        <v>0.44890879514153198</v>
      </c>
      <c r="H1026" s="17">
        <v>0.58363574576413702</v>
      </c>
      <c r="I1026" s="17">
        <v>0.67236552448735598</v>
      </c>
      <c r="J1026" s="17">
        <v>0.77034167172198398</v>
      </c>
      <c r="K1026" s="17">
        <v>0.770222452116895</v>
      </c>
      <c r="L1026" s="17">
        <v>0.877596746628036</v>
      </c>
      <c r="M1026" s="17"/>
      <c r="N1026" s="17">
        <v>0.71879428801532597</v>
      </c>
      <c r="O1026" s="17">
        <v>0.67280160020978896</v>
      </c>
      <c r="P1026" s="17">
        <v>0.75205842814740198</v>
      </c>
      <c r="Q1026" s="17">
        <v>0.65875288360776096</v>
      </c>
      <c r="R1026" s="17"/>
      <c r="S1026" s="17">
        <v>0.58346900078007502</v>
      </c>
      <c r="T1026" s="17">
        <v>0.76989324380259805</v>
      </c>
      <c r="U1026" s="17">
        <v>0.84719448328031</v>
      </c>
      <c r="V1026" s="17">
        <v>0.77739583730031203</v>
      </c>
      <c r="W1026" s="17">
        <v>0.73104714382297298</v>
      </c>
      <c r="X1026" s="17">
        <v>0.61913229903074696</v>
      </c>
      <c r="Y1026" s="17">
        <v>0.69378626063042503</v>
      </c>
      <c r="Z1026" s="17">
        <v>0.68986253508498696</v>
      </c>
      <c r="AA1026" s="17">
        <v>0.67424469515363095</v>
      </c>
      <c r="AB1026" s="17">
        <v>0.67235618415690501</v>
      </c>
      <c r="AC1026" s="17">
        <v>0.71591184632078297</v>
      </c>
      <c r="AD1026" s="17">
        <v>0.64963920904195804</v>
      </c>
      <c r="AE1026" s="17"/>
      <c r="AF1026" s="17">
        <v>0.77271957664470903</v>
      </c>
      <c r="AG1026" s="17">
        <v>0.70079594101425602</v>
      </c>
      <c r="AH1026" s="17">
        <v>0.67506236311446699</v>
      </c>
      <c r="AI1026" s="17"/>
      <c r="AJ1026" s="17">
        <v>0.755271611504576</v>
      </c>
      <c r="AK1026" s="17">
        <v>0.65721889958315405</v>
      </c>
      <c r="AL1026" s="17">
        <v>0.78441133009472697</v>
      </c>
      <c r="AM1026" s="17">
        <v>0.72538809981952501</v>
      </c>
      <c r="AN1026" s="17">
        <v>0.705726216913103</v>
      </c>
      <c r="AO1026" s="17"/>
      <c r="AP1026" s="17">
        <v>0.61232977801980804</v>
      </c>
      <c r="AQ1026" s="17">
        <v>0.728432243208324</v>
      </c>
      <c r="AR1026" s="17">
        <v>0.75417811040072302</v>
      </c>
      <c r="AS1026" s="17">
        <v>0.73246674269743595</v>
      </c>
      <c r="AT1026" s="17">
        <v>0.66829987202158603</v>
      </c>
      <c r="AU1026" s="17">
        <v>0.783094065864258</v>
      </c>
      <c r="AV1026" s="17"/>
      <c r="AW1026" s="17">
        <v>0.71203694754152302</v>
      </c>
      <c r="AX1026" s="17">
        <v>0.43051389896993503</v>
      </c>
      <c r="AY1026" s="17">
        <v>0.59296558490818796</v>
      </c>
      <c r="AZ1026" s="17">
        <v>0.60351019597422195</v>
      </c>
      <c r="BA1026" s="17">
        <v>0.71480697108964997</v>
      </c>
      <c r="BB1026" s="17">
        <v>0.67563610456121803</v>
      </c>
      <c r="BC1026" s="17">
        <v>0.70264523402067203</v>
      </c>
      <c r="BD1026" s="17">
        <v>0.72456497066834402</v>
      </c>
      <c r="BE1026" s="17">
        <v>0.72157881343996799</v>
      </c>
      <c r="BF1026" s="17">
        <v>0.71490162921968803</v>
      </c>
      <c r="BG1026" s="17">
        <v>0.74700496840880504</v>
      </c>
      <c r="BH1026" s="17">
        <v>0.83099344056910196</v>
      </c>
      <c r="BI1026" s="17">
        <v>0.79239085684483801</v>
      </c>
      <c r="BJ1026" s="17">
        <v>0.663664909406396</v>
      </c>
      <c r="BK1026" s="17">
        <v>0.82413514864531001</v>
      </c>
      <c r="BL1026" s="17">
        <v>0.719874834603073</v>
      </c>
      <c r="BM1026" s="17"/>
      <c r="BN1026" s="17">
        <v>0.73549922232661502</v>
      </c>
      <c r="BO1026" s="17">
        <v>0.64878324121555098</v>
      </c>
      <c r="BP1026" s="17"/>
      <c r="BQ1026" s="17">
        <v>0.62219585297128499</v>
      </c>
      <c r="BR1026" s="17">
        <v>0.70893779539048396</v>
      </c>
      <c r="BS1026" s="17"/>
      <c r="BT1026" s="17">
        <v>0.62622458930699498</v>
      </c>
      <c r="BU1026" s="17"/>
      <c r="BV1026" s="17">
        <v>0.61229577937566204</v>
      </c>
      <c r="BW1026" s="17">
        <v>0.56833143102622696</v>
      </c>
      <c r="BX1026" s="17">
        <v>0.79090808444635696</v>
      </c>
      <c r="BY1026" s="17"/>
      <c r="BZ1026" s="17">
        <v>0.52731566948552799</v>
      </c>
      <c r="CA1026" s="17">
        <v>0.62122470770568805</v>
      </c>
      <c r="CB1026" s="17">
        <v>0.67792108875882795</v>
      </c>
      <c r="CC1026" s="17">
        <v>0.64303679551353099</v>
      </c>
      <c r="CD1026" s="17">
        <v>0.77971825350748303</v>
      </c>
      <c r="CE1026" s="17">
        <v>0.77209010782710297</v>
      </c>
      <c r="CF1026" s="17">
        <v>0.76063246607703205</v>
      </c>
      <c r="CG1026" s="17"/>
      <c r="CH1026" s="17">
        <v>0.69470344748699997</v>
      </c>
      <c r="CI1026" s="17">
        <v>0.78453859132022796</v>
      </c>
      <c r="CJ1026" s="17">
        <v>0.68360333998725997</v>
      </c>
      <c r="CK1026" s="17">
        <v>0.58617419974391805</v>
      </c>
      <c r="CL1026" s="17">
        <v>0.50798919995626102</v>
      </c>
    </row>
    <row r="1027" spans="2:90" x14ac:dyDescent="0.3">
      <c r="B1027" t="s">
        <v>118</v>
      </c>
      <c r="C1027" s="17">
        <v>2.18037467058937E-2</v>
      </c>
      <c r="D1027" s="17">
        <v>2.3506310810794399E-2</v>
      </c>
      <c r="E1027" s="17">
        <v>2.0312665278123102E-2</v>
      </c>
      <c r="F1027" s="17"/>
      <c r="G1027" s="17">
        <v>3.1563112354150401E-2</v>
      </c>
      <c r="H1027" s="17">
        <v>3.5493780779062997E-2</v>
      </c>
      <c r="I1027" s="17">
        <v>3.8462568656139902E-2</v>
      </c>
      <c r="J1027" s="17">
        <v>2.1952839439985002E-2</v>
      </c>
      <c r="K1027" s="17">
        <v>3.5345004809433202E-3</v>
      </c>
      <c r="L1027" s="17">
        <v>2.6280921455257402E-3</v>
      </c>
      <c r="M1027" s="17"/>
      <c r="N1027" s="17">
        <v>1.3322207728591801E-2</v>
      </c>
      <c r="O1027" s="17">
        <v>2.2797124815302199E-2</v>
      </c>
      <c r="P1027" s="17">
        <v>1.6991217492867999E-2</v>
      </c>
      <c r="Q1027" s="17">
        <v>3.2509681132175297E-2</v>
      </c>
      <c r="R1027" s="17"/>
      <c r="S1027" s="17">
        <v>2.8518253460491201E-2</v>
      </c>
      <c r="T1027" s="17">
        <v>1.74041523073644E-2</v>
      </c>
      <c r="U1027" s="17">
        <v>5.3566769912961696E-3</v>
      </c>
      <c r="V1027" s="17">
        <v>1.06112587842307E-2</v>
      </c>
      <c r="W1027" s="17">
        <v>3.37194814493137E-2</v>
      </c>
      <c r="X1027" s="17">
        <v>3.0736482533377501E-2</v>
      </c>
      <c r="Y1027" s="17">
        <v>2.83230011082043E-2</v>
      </c>
      <c r="Z1027" s="17">
        <v>2.40466635021498E-2</v>
      </c>
      <c r="AA1027" s="17">
        <v>2.1514027337444699E-2</v>
      </c>
      <c r="AB1027" s="17">
        <v>2.7970278177456301E-2</v>
      </c>
      <c r="AC1027" s="17">
        <v>8.5882080678309405E-3</v>
      </c>
      <c r="AD1027" s="17">
        <v>1.6549133787594299E-2</v>
      </c>
      <c r="AE1027" s="17"/>
      <c r="AF1027" s="17">
        <v>1.9847919155313799E-2</v>
      </c>
      <c r="AG1027" s="17">
        <v>1.7001713712814202E-2</v>
      </c>
      <c r="AH1027" s="17">
        <v>3.66621761936997E-2</v>
      </c>
      <c r="AI1027" s="17"/>
      <c r="AJ1027" s="17">
        <v>1.12031683539341E-2</v>
      </c>
      <c r="AK1027" s="17">
        <v>3.0309616401025499E-2</v>
      </c>
      <c r="AL1027" s="17">
        <v>1.20364458580748E-2</v>
      </c>
      <c r="AM1027" s="17">
        <v>1.5240885382716601E-2</v>
      </c>
      <c r="AN1027" s="17">
        <v>8.8350192180440094E-3</v>
      </c>
      <c r="AO1027" s="17"/>
      <c r="AP1027" s="17">
        <v>2.8378642081663099E-2</v>
      </c>
      <c r="AQ1027" s="17">
        <v>2.1345626775406499E-2</v>
      </c>
      <c r="AR1027" s="17">
        <v>1.2052931995324E-2</v>
      </c>
      <c r="AS1027" s="17">
        <v>2.2419738729322802E-2</v>
      </c>
      <c r="AT1027" s="17">
        <v>2.54709794027091E-2</v>
      </c>
      <c r="AU1027" s="17">
        <v>1.02466322004431E-2</v>
      </c>
      <c r="AV1027" s="17"/>
      <c r="AW1027" s="17">
        <v>9.5202857795061893E-2</v>
      </c>
      <c r="AX1027" s="17">
        <v>0.100855885076688</v>
      </c>
      <c r="AY1027" s="17">
        <v>2.77085913158218E-2</v>
      </c>
      <c r="AZ1027" s="17">
        <v>3.1228667545036601E-2</v>
      </c>
      <c r="BA1027" s="17">
        <v>3.01929335820845E-2</v>
      </c>
      <c r="BB1027" s="17">
        <v>1.7773622344029402E-2</v>
      </c>
      <c r="BC1027" s="17">
        <v>1.6666678140807401E-2</v>
      </c>
      <c r="BD1027" s="17">
        <v>6.4989143267857796E-3</v>
      </c>
      <c r="BE1027" s="17">
        <v>1.4992818527769399E-2</v>
      </c>
      <c r="BF1027" s="17">
        <v>9.3737235798505899E-3</v>
      </c>
      <c r="BG1027" s="17">
        <v>1.37896610978434E-2</v>
      </c>
      <c r="BH1027" s="17">
        <v>1.16247223676555E-2</v>
      </c>
      <c r="BI1027" s="17">
        <v>0</v>
      </c>
      <c r="BJ1027" s="17">
        <v>2.1825119509628399E-2</v>
      </c>
      <c r="BK1027" s="17">
        <v>0</v>
      </c>
      <c r="BL1027" s="17">
        <v>2.0977358522937299E-2</v>
      </c>
      <c r="BM1027" s="17"/>
      <c r="BN1027" s="17">
        <v>2.14629080098633E-2</v>
      </c>
      <c r="BO1027" s="17">
        <v>2.25909336817233E-2</v>
      </c>
      <c r="BP1027" s="17"/>
      <c r="BQ1027" s="17">
        <v>2.7318420155302801E-2</v>
      </c>
      <c r="BR1027" s="17">
        <v>4.58135468498473E-2</v>
      </c>
      <c r="BS1027" s="17"/>
      <c r="BT1027" s="17">
        <v>3.3566521906605903E-2</v>
      </c>
      <c r="BU1027" s="17"/>
      <c r="BV1027" s="17">
        <v>3.78124845213864E-2</v>
      </c>
      <c r="BW1027" s="17">
        <v>2.5644769841289199E-2</v>
      </c>
      <c r="BX1027" s="17">
        <v>1.26043854975135E-2</v>
      </c>
      <c r="BY1027" s="17"/>
      <c r="BZ1027" s="17">
        <v>2.9582197788715101E-2</v>
      </c>
      <c r="CA1027" s="17">
        <v>2.9801835882726099E-2</v>
      </c>
      <c r="CB1027" s="17">
        <v>3.1188039946747698E-2</v>
      </c>
      <c r="CC1027" s="17">
        <v>3.6316942548321102E-2</v>
      </c>
      <c r="CD1027" s="17">
        <v>9.4755748939411907E-3</v>
      </c>
      <c r="CE1027" s="17">
        <v>1.2056705788535901E-2</v>
      </c>
      <c r="CF1027" s="17">
        <v>4.4445898665376304E-3</v>
      </c>
      <c r="CG1027" s="17"/>
      <c r="CH1027" s="17">
        <v>3.4893559769240898E-2</v>
      </c>
      <c r="CI1027" s="17">
        <v>1.0751069997053799E-2</v>
      </c>
      <c r="CJ1027" s="17">
        <v>2.3404820332870099E-2</v>
      </c>
      <c r="CK1027" s="17">
        <v>3.2466384077007998E-2</v>
      </c>
      <c r="CL1027" s="17">
        <v>3.6114592426335898E-2</v>
      </c>
    </row>
    <row r="1028" spans="2:90" x14ac:dyDescent="0.3">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row>
    <row r="1029" spans="2:90" x14ac:dyDescent="0.3">
      <c r="B1029" s="6" t="s">
        <v>415</v>
      </c>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row>
    <row r="1030" spans="2:90" x14ac:dyDescent="0.3">
      <c r="B1030" s="24" t="s">
        <v>110</v>
      </c>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row>
    <row r="1031" spans="2:90" x14ac:dyDescent="0.3">
      <c r="B1031" t="s">
        <v>409</v>
      </c>
      <c r="C1031" s="17">
        <v>0.105242433681299</v>
      </c>
      <c r="D1031" s="17">
        <v>0.11021334937034399</v>
      </c>
      <c r="E1031" s="17">
        <v>0.101218604056314</v>
      </c>
      <c r="F1031" s="17"/>
      <c r="G1031" s="17">
        <v>0.225433673827482</v>
      </c>
      <c r="H1031" s="17">
        <v>0.221031212013901</v>
      </c>
      <c r="I1031" s="17">
        <v>0.119041128024481</v>
      </c>
      <c r="J1031" s="17">
        <v>5.0090962366958099E-2</v>
      </c>
      <c r="K1031" s="17">
        <v>2.9440532785924001E-2</v>
      </c>
      <c r="L1031" s="17">
        <v>1.51100365700494E-2</v>
      </c>
      <c r="M1031" s="17"/>
      <c r="N1031" s="17">
        <v>0.129589060775853</v>
      </c>
      <c r="O1031" s="17">
        <v>9.9251441965300002E-2</v>
      </c>
      <c r="P1031" s="17">
        <v>9.7005460958142498E-2</v>
      </c>
      <c r="Q1031" s="17">
        <v>9.3516379407768802E-2</v>
      </c>
      <c r="R1031" s="17"/>
      <c r="S1031" s="17">
        <v>0.16845085849463201</v>
      </c>
      <c r="T1031" s="17">
        <v>7.8864324528784002E-2</v>
      </c>
      <c r="U1031" s="17">
        <v>7.6062397952137997E-2</v>
      </c>
      <c r="V1031" s="17">
        <v>9.2789367692898E-2</v>
      </c>
      <c r="W1031" s="17">
        <v>0.127990955813642</v>
      </c>
      <c r="X1031" s="17">
        <v>0.12945582272387299</v>
      </c>
      <c r="Y1031" s="17">
        <v>8.8808975143777794E-2</v>
      </c>
      <c r="Z1031" s="17">
        <v>9.0665276228818398E-2</v>
      </c>
      <c r="AA1031" s="17">
        <v>6.7328160392730804E-2</v>
      </c>
      <c r="AB1031" s="17">
        <v>0.128294809150341</v>
      </c>
      <c r="AC1031" s="17">
        <v>8.0342994920510002E-2</v>
      </c>
      <c r="AD1031" s="17">
        <v>8.8653209474802902E-2</v>
      </c>
      <c r="AE1031" s="17"/>
      <c r="AF1031" s="17">
        <v>6.8556120046838295E-2</v>
      </c>
      <c r="AG1031" s="17">
        <v>0.10558175532615401</v>
      </c>
      <c r="AH1031" s="17">
        <v>0.154090246105233</v>
      </c>
      <c r="AI1031" s="17"/>
      <c r="AJ1031" s="17">
        <v>9.3183039350309596E-2</v>
      </c>
      <c r="AK1031" s="17">
        <v>0.12720975620434699</v>
      </c>
      <c r="AL1031" s="17">
        <v>4.9801499360168998E-2</v>
      </c>
      <c r="AM1031" s="17">
        <v>9.4508051155399994E-2</v>
      </c>
      <c r="AN1031" s="17">
        <v>0.20655518955570701</v>
      </c>
      <c r="AO1031" s="17"/>
      <c r="AP1031" s="17">
        <v>0.135895298577211</v>
      </c>
      <c r="AQ1031" s="17">
        <v>0.132889248644569</v>
      </c>
      <c r="AR1031" s="17">
        <v>6.9886786751456598E-2</v>
      </c>
      <c r="AS1031" s="17">
        <v>9.1338618423015203E-2</v>
      </c>
      <c r="AT1031" s="17">
        <v>0.17126748330043301</v>
      </c>
      <c r="AU1031" s="17">
        <v>3.5613183816722599E-2</v>
      </c>
      <c r="AV1031" s="17"/>
      <c r="AW1031" s="17">
        <v>5.19026093843259E-2</v>
      </c>
      <c r="AX1031" s="17">
        <v>9.9149438401472098E-2</v>
      </c>
      <c r="AY1031" s="17">
        <v>0.124243458508233</v>
      </c>
      <c r="AZ1031" s="17">
        <v>7.3876947209486399E-2</v>
      </c>
      <c r="BA1031" s="17">
        <v>0.13180406863893099</v>
      </c>
      <c r="BB1031" s="17">
        <v>8.3459310776245896E-2</v>
      </c>
      <c r="BC1031" s="17">
        <v>0.117367910883379</v>
      </c>
      <c r="BD1031" s="17">
        <v>7.7882573169943903E-2</v>
      </c>
      <c r="BE1031" s="17">
        <v>0.109243222619045</v>
      </c>
      <c r="BF1031" s="17">
        <v>8.0362985615346494E-2</v>
      </c>
      <c r="BG1031" s="17">
        <v>0.11436750404202101</v>
      </c>
      <c r="BH1031" s="17">
        <v>0.11332089485694601</v>
      </c>
      <c r="BI1031" s="17">
        <v>8.7060735009560894E-2</v>
      </c>
      <c r="BJ1031" s="17">
        <v>8.4580664566957203E-2</v>
      </c>
      <c r="BK1031" s="17">
        <v>9.6745030655731507E-2</v>
      </c>
      <c r="BL1031" s="17">
        <v>0.169613673197054</v>
      </c>
      <c r="BM1031" s="17"/>
      <c r="BN1031" s="17">
        <v>9.7899327719539395E-2</v>
      </c>
      <c r="BO1031" s="17">
        <v>0.116914540015399</v>
      </c>
      <c r="BP1031" s="17"/>
      <c r="BQ1031" s="17">
        <v>0.13444431945879301</v>
      </c>
      <c r="BR1031" s="17">
        <v>0.14446027614447099</v>
      </c>
      <c r="BS1031" s="17"/>
      <c r="BT1031" s="17">
        <v>0.17037911279033399</v>
      </c>
      <c r="BU1031" s="17"/>
      <c r="BV1031" s="17">
        <v>0.111248321093026</v>
      </c>
      <c r="BW1031" s="17">
        <v>0.13196574513859399</v>
      </c>
      <c r="BX1031" s="17">
        <v>8.5379620498859304E-2</v>
      </c>
      <c r="BY1031" s="17"/>
      <c r="BZ1031" s="17">
        <v>0.106779764246055</v>
      </c>
      <c r="CA1031" s="17">
        <v>7.3701377313433902E-2</v>
      </c>
      <c r="CB1031" s="17">
        <v>0.105342962846477</v>
      </c>
      <c r="CC1031" s="17">
        <v>0.15121530143773701</v>
      </c>
      <c r="CD1031" s="17">
        <v>0.116878677043857</v>
      </c>
      <c r="CE1031" s="17">
        <v>9.6556803172272901E-2</v>
      </c>
      <c r="CF1031" s="17">
        <v>0.12286068366262</v>
      </c>
      <c r="CG1031" s="17"/>
      <c r="CH1031" s="17">
        <v>0.24131821899349301</v>
      </c>
      <c r="CI1031" s="17">
        <v>0.101633046677868</v>
      </c>
      <c r="CJ1031" s="17">
        <v>8.6691641285316395E-2</v>
      </c>
      <c r="CK1031" s="17">
        <v>7.2619776603934594E-2</v>
      </c>
      <c r="CL1031" s="17">
        <v>0.103853678274673</v>
      </c>
    </row>
    <row r="1032" spans="2:90" x14ac:dyDescent="0.3">
      <c r="B1032" t="s">
        <v>410</v>
      </c>
      <c r="C1032" s="17">
        <v>0.87073468691283995</v>
      </c>
      <c r="D1032" s="17">
        <v>0.86799466602652697</v>
      </c>
      <c r="E1032" s="17">
        <v>0.87238782780190505</v>
      </c>
      <c r="F1032" s="17"/>
      <c r="G1032" s="17">
        <v>0.74750333312363204</v>
      </c>
      <c r="H1032" s="17">
        <v>0.73399548885718502</v>
      </c>
      <c r="I1032" s="17">
        <v>0.846060373791095</v>
      </c>
      <c r="J1032" s="17">
        <v>0.927638874058069</v>
      </c>
      <c r="K1032" s="17">
        <v>0.96085708851723195</v>
      </c>
      <c r="L1032" s="17">
        <v>0.97788048825308305</v>
      </c>
      <c r="M1032" s="17"/>
      <c r="N1032" s="17">
        <v>0.86156402914038399</v>
      </c>
      <c r="O1032" s="17">
        <v>0.86839559245711295</v>
      </c>
      <c r="P1032" s="17">
        <v>0.87760788661459299</v>
      </c>
      <c r="Q1032" s="17">
        <v>0.87756666845638398</v>
      </c>
      <c r="R1032" s="17"/>
      <c r="S1032" s="17">
        <v>0.80273527691315305</v>
      </c>
      <c r="T1032" s="17">
        <v>0.88830054376898604</v>
      </c>
      <c r="U1032" s="17">
        <v>0.90079970383527597</v>
      </c>
      <c r="V1032" s="17">
        <v>0.90721063230710197</v>
      </c>
      <c r="W1032" s="17">
        <v>0.84391484277141204</v>
      </c>
      <c r="X1032" s="17">
        <v>0.86531246966716802</v>
      </c>
      <c r="Y1032" s="17">
        <v>0.85825310560640999</v>
      </c>
      <c r="Z1032" s="17">
        <v>0.87297344394268395</v>
      </c>
      <c r="AA1032" s="17">
        <v>0.92160082202066795</v>
      </c>
      <c r="AB1032" s="17">
        <v>0.84913834635427399</v>
      </c>
      <c r="AC1032" s="17">
        <v>0.88948962778348295</v>
      </c>
      <c r="AD1032" s="17">
        <v>0.87851954182277903</v>
      </c>
      <c r="AE1032" s="17"/>
      <c r="AF1032" s="17">
        <v>0.90909651073535203</v>
      </c>
      <c r="AG1032" s="17">
        <v>0.87458835320831396</v>
      </c>
      <c r="AH1032" s="17">
        <v>0.81190282536481395</v>
      </c>
      <c r="AI1032" s="17"/>
      <c r="AJ1032" s="17">
        <v>0.89137473579151705</v>
      </c>
      <c r="AK1032" s="17">
        <v>0.85101430721124305</v>
      </c>
      <c r="AL1032" s="17">
        <v>0.93209281350114404</v>
      </c>
      <c r="AM1032" s="17">
        <v>0.87532945688548502</v>
      </c>
      <c r="AN1032" s="17">
        <v>0.78415759236044802</v>
      </c>
      <c r="AO1032" s="17"/>
      <c r="AP1032" s="17">
        <v>0.83510306485334096</v>
      </c>
      <c r="AQ1032" s="17">
        <v>0.84897459131814801</v>
      </c>
      <c r="AR1032" s="17">
        <v>0.89812043065154301</v>
      </c>
      <c r="AS1032" s="17">
        <v>0.88771196382072504</v>
      </c>
      <c r="AT1032" s="17">
        <v>0.80812311022132699</v>
      </c>
      <c r="AU1032" s="17">
        <v>0.92634002687206096</v>
      </c>
      <c r="AV1032" s="17"/>
      <c r="AW1032" s="17">
        <v>0.948097390615674</v>
      </c>
      <c r="AX1032" s="17">
        <v>0.80182830111335501</v>
      </c>
      <c r="AY1032" s="17">
        <v>0.86359228691041101</v>
      </c>
      <c r="AZ1032" s="17">
        <v>0.910862515318278</v>
      </c>
      <c r="BA1032" s="17">
        <v>0.83048248966740801</v>
      </c>
      <c r="BB1032" s="17">
        <v>0.90685178196611005</v>
      </c>
      <c r="BC1032" s="17">
        <v>0.86549614105341</v>
      </c>
      <c r="BD1032" s="17">
        <v>0.90165508060041999</v>
      </c>
      <c r="BE1032" s="17">
        <v>0.89075677738095504</v>
      </c>
      <c r="BF1032" s="17">
        <v>0.86907832737206603</v>
      </c>
      <c r="BG1032" s="17">
        <v>0.86581497846456401</v>
      </c>
      <c r="BH1032" s="17">
        <v>0.87505438277539904</v>
      </c>
      <c r="BI1032" s="17">
        <v>0.91293926499043898</v>
      </c>
      <c r="BJ1032" s="17">
        <v>0.86138836496001303</v>
      </c>
      <c r="BK1032" s="17">
        <v>0.90325496934426897</v>
      </c>
      <c r="BL1032" s="17">
        <v>0.80608117130429202</v>
      </c>
      <c r="BM1032" s="17"/>
      <c r="BN1032" s="17">
        <v>0.88190346811534504</v>
      </c>
      <c r="BO1032" s="17">
        <v>0.85567429677934004</v>
      </c>
      <c r="BP1032" s="17"/>
      <c r="BQ1032" s="17">
        <v>0.84208459982474904</v>
      </c>
      <c r="BR1032" s="17">
        <v>0.83102912976013199</v>
      </c>
      <c r="BS1032" s="17"/>
      <c r="BT1032" s="17">
        <v>0.79147729955538304</v>
      </c>
      <c r="BU1032" s="17"/>
      <c r="BV1032" s="17">
        <v>0.85905188658780995</v>
      </c>
      <c r="BW1032" s="17">
        <v>0.83021684419774699</v>
      </c>
      <c r="BX1032" s="17">
        <v>0.89824904960552099</v>
      </c>
      <c r="BY1032" s="17"/>
      <c r="BZ1032" s="17">
        <v>0.84109334808361702</v>
      </c>
      <c r="CA1032" s="17">
        <v>0.91301097358262495</v>
      </c>
      <c r="CB1032" s="17">
        <v>0.86584956443437</v>
      </c>
      <c r="CC1032" s="17">
        <v>0.82267282404255204</v>
      </c>
      <c r="CD1032" s="17">
        <v>0.87070932726542905</v>
      </c>
      <c r="CE1032" s="17">
        <v>0.88108942062996598</v>
      </c>
      <c r="CF1032" s="17">
        <v>0.87713931633737996</v>
      </c>
      <c r="CG1032" s="17"/>
      <c r="CH1032" s="17">
        <v>0.70981986527394803</v>
      </c>
      <c r="CI1032" s="17">
        <v>0.89124177552915096</v>
      </c>
      <c r="CJ1032" s="17">
        <v>0.88874472445495001</v>
      </c>
      <c r="CK1032" s="17">
        <v>0.88593363473840503</v>
      </c>
      <c r="CL1032" s="17">
        <v>0.84890282014628604</v>
      </c>
    </row>
    <row r="1033" spans="2:90" x14ac:dyDescent="0.3">
      <c r="B1033" t="s">
        <v>118</v>
      </c>
      <c r="C1033" s="17">
        <v>2.40228794058602E-2</v>
      </c>
      <c r="D1033" s="17">
        <v>2.17919846031292E-2</v>
      </c>
      <c r="E1033" s="17">
        <v>2.63935681417806E-2</v>
      </c>
      <c r="F1033" s="17"/>
      <c r="G1033" s="17">
        <v>2.70629930488861E-2</v>
      </c>
      <c r="H1033" s="17">
        <v>4.4973299128914103E-2</v>
      </c>
      <c r="I1033" s="17">
        <v>3.48984981844239E-2</v>
      </c>
      <c r="J1033" s="17">
        <v>2.22701635749732E-2</v>
      </c>
      <c r="K1033" s="17">
        <v>9.7023786968443992E-3</v>
      </c>
      <c r="L1033" s="17">
        <v>7.0094751768670603E-3</v>
      </c>
      <c r="M1033" s="17"/>
      <c r="N1033" s="17">
        <v>8.8469100837626508E-3</v>
      </c>
      <c r="O1033" s="17">
        <v>3.2352965577586601E-2</v>
      </c>
      <c r="P1033" s="17">
        <v>2.5386652427264199E-2</v>
      </c>
      <c r="Q1033" s="17">
        <v>2.8916952135846899E-2</v>
      </c>
      <c r="R1033" s="17"/>
      <c r="S1033" s="17">
        <v>2.8813864592214699E-2</v>
      </c>
      <c r="T1033" s="17">
        <v>3.2835131702230298E-2</v>
      </c>
      <c r="U1033" s="17">
        <v>2.31378982125858E-2</v>
      </c>
      <c r="V1033" s="17">
        <v>0</v>
      </c>
      <c r="W1033" s="17">
        <v>2.8094201414946399E-2</v>
      </c>
      <c r="X1033" s="17">
        <v>5.23170760895896E-3</v>
      </c>
      <c r="Y1033" s="17">
        <v>5.29379192498124E-2</v>
      </c>
      <c r="Z1033" s="17">
        <v>3.6361279828497801E-2</v>
      </c>
      <c r="AA1033" s="17">
        <v>1.10710175866014E-2</v>
      </c>
      <c r="AB1033" s="17">
        <v>2.2566844495384701E-2</v>
      </c>
      <c r="AC1033" s="17">
        <v>3.01673772960066E-2</v>
      </c>
      <c r="AD1033" s="17">
        <v>3.2827248702417898E-2</v>
      </c>
      <c r="AE1033" s="17"/>
      <c r="AF1033" s="17">
        <v>2.23473692178097E-2</v>
      </c>
      <c r="AG1033" s="17">
        <v>1.9829891465532101E-2</v>
      </c>
      <c r="AH1033" s="17">
        <v>3.4006928529952997E-2</v>
      </c>
      <c r="AI1033" s="17"/>
      <c r="AJ1033" s="17">
        <v>1.54422248581737E-2</v>
      </c>
      <c r="AK1033" s="17">
        <v>2.1775936584410599E-2</v>
      </c>
      <c r="AL1033" s="17">
        <v>1.8105687138687401E-2</v>
      </c>
      <c r="AM1033" s="17">
        <v>3.01624919591152E-2</v>
      </c>
      <c r="AN1033" s="17">
        <v>9.2872180838447609E-3</v>
      </c>
      <c r="AO1033" s="17"/>
      <c r="AP1033" s="17">
        <v>2.9001636569448E-2</v>
      </c>
      <c r="AQ1033" s="17">
        <v>1.81361600372833E-2</v>
      </c>
      <c r="AR1033" s="17">
        <v>3.1992782597000398E-2</v>
      </c>
      <c r="AS1033" s="17">
        <v>2.0949417756259699E-2</v>
      </c>
      <c r="AT1033" s="17">
        <v>2.0609406478239799E-2</v>
      </c>
      <c r="AU1033" s="17">
        <v>3.8046789311216599E-2</v>
      </c>
      <c r="AV1033" s="17"/>
      <c r="AW1033" s="17">
        <v>0</v>
      </c>
      <c r="AX1033" s="17">
        <v>9.9022260485172695E-2</v>
      </c>
      <c r="AY1033" s="17">
        <v>1.21642545813562E-2</v>
      </c>
      <c r="AZ1033" s="17">
        <v>1.5260537472235399E-2</v>
      </c>
      <c r="BA1033" s="17">
        <v>3.77134416936604E-2</v>
      </c>
      <c r="BB1033" s="17">
        <v>9.6889072576436704E-3</v>
      </c>
      <c r="BC1033" s="17">
        <v>1.7135948063211E-2</v>
      </c>
      <c r="BD1033" s="17">
        <v>2.0462346229636202E-2</v>
      </c>
      <c r="BE1033" s="17">
        <v>0</v>
      </c>
      <c r="BF1033" s="17">
        <v>5.0558687012587603E-2</v>
      </c>
      <c r="BG1033" s="17">
        <v>1.9817517493415E-2</v>
      </c>
      <c r="BH1033" s="17">
        <v>1.16247223676555E-2</v>
      </c>
      <c r="BI1033" s="17">
        <v>0</v>
      </c>
      <c r="BJ1033" s="17">
        <v>5.4030970473029898E-2</v>
      </c>
      <c r="BK1033" s="17">
        <v>0</v>
      </c>
      <c r="BL1033" s="17">
        <v>2.4305155498653801E-2</v>
      </c>
      <c r="BM1033" s="17"/>
      <c r="BN1033" s="17">
        <v>2.01972041651153E-2</v>
      </c>
      <c r="BO1033" s="17">
        <v>2.7411163205260599E-2</v>
      </c>
      <c r="BP1033" s="17"/>
      <c r="BQ1033" s="17">
        <v>2.3471080716457999E-2</v>
      </c>
      <c r="BR1033" s="17">
        <v>2.4510594095396101E-2</v>
      </c>
      <c r="BS1033" s="17"/>
      <c r="BT1033" s="17">
        <v>3.8143587654282898E-2</v>
      </c>
      <c r="BU1033" s="17"/>
      <c r="BV1033" s="17">
        <v>2.9699792319163899E-2</v>
      </c>
      <c r="BW1033" s="17">
        <v>3.78174106636592E-2</v>
      </c>
      <c r="BX1033" s="17">
        <v>1.63713298956197E-2</v>
      </c>
      <c r="BY1033" s="17"/>
      <c r="BZ1033" s="17">
        <v>5.2126887670327499E-2</v>
      </c>
      <c r="CA1033" s="17">
        <v>1.3287649103941699E-2</v>
      </c>
      <c r="CB1033" s="17">
        <v>2.8807472719153401E-2</v>
      </c>
      <c r="CC1033" s="17">
        <v>2.6111874519710601E-2</v>
      </c>
      <c r="CD1033" s="17">
        <v>1.24119956907143E-2</v>
      </c>
      <c r="CE1033" s="17">
        <v>2.2353776197761101E-2</v>
      </c>
      <c r="CF1033" s="17">
        <v>0</v>
      </c>
      <c r="CG1033" s="17"/>
      <c r="CH1033" s="17">
        <v>4.88619157325592E-2</v>
      </c>
      <c r="CI1033" s="17">
        <v>7.12517779298091E-3</v>
      </c>
      <c r="CJ1033" s="17">
        <v>2.4563634259733701E-2</v>
      </c>
      <c r="CK1033" s="17">
        <v>4.1446588657659801E-2</v>
      </c>
      <c r="CL1033" s="17">
        <v>4.7243501579041398E-2</v>
      </c>
    </row>
    <row r="1034" spans="2:90" x14ac:dyDescent="0.3">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row>
    <row r="1035" spans="2:90" x14ac:dyDescent="0.3">
      <c r="B1035" s="6" t="s">
        <v>416</v>
      </c>
      <c r="C1035" s="17"/>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row>
    <row r="1036" spans="2:90" x14ac:dyDescent="0.3">
      <c r="B1036" s="24" t="s">
        <v>110</v>
      </c>
      <c r="C1036" s="17"/>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c r="BW1036" s="17"/>
      <c r="BX1036" s="17"/>
      <c r="BY1036" s="17"/>
      <c r="BZ1036" s="17"/>
      <c r="CA1036" s="17"/>
      <c r="CB1036" s="17"/>
      <c r="CC1036" s="17"/>
      <c r="CD1036" s="17"/>
      <c r="CE1036" s="17"/>
      <c r="CF1036" s="17"/>
      <c r="CG1036" s="17"/>
      <c r="CH1036" s="17"/>
      <c r="CI1036" s="17"/>
      <c r="CJ1036" s="17"/>
      <c r="CK1036" s="17"/>
      <c r="CL1036" s="17"/>
    </row>
    <row r="1037" spans="2:90" x14ac:dyDescent="0.3">
      <c r="B1037" t="s">
        <v>409</v>
      </c>
      <c r="C1037" s="17">
        <v>0.18032808204346701</v>
      </c>
      <c r="D1037" s="17">
        <v>0.19896243266914701</v>
      </c>
      <c r="E1037" s="17">
        <v>0.163546149026325</v>
      </c>
      <c r="F1037" s="17"/>
      <c r="G1037" s="17">
        <v>0.230292212435251</v>
      </c>
      <c r="H1037" s="17">
        <v>0.26515473853521199</v>
      </c>
      <c r="I1037" s="17">
        <v>0.24032061195447599</v>
      </c>
      <c r="J1037" s="17">
        <v>0.137129445122292</v>
      </c>
      <c r="K1037" s="17">
        <v>0.129151489663762</v>
      </c>
      <c r="L1037" s="17">
        <v>9.8097515834789206E-2</v>
      </c>
      <c r="M1037" s="17"/>
      <c r="N1037" s="17">
        <v>0.24906436217831099</v>
      </c>
      <c r="O1037" s="17">
        <v>0.17121496703372899</v>
      </c>
      <c r="P1037" s="17">
        <v>0.17093159024964899</v>
      </c>
      <c r="Q1037" s="17">
        <v>0.123699797405559</v>
      </c>
      <c r="R1037" s="17"/>
      <c r="S1037" s="17">
        <v>0.229435583929052</v>
      </c>
      <c r="T1037" s="17">
        <v>0.176767723144718</v>
      </c>
      <c r="U1037" s="17">
        <v>0.117414908541984</v>
      </c>
      <c r="V1037" s="17">
        <v>0.149106903041302</v>
      </c>
      <c r="W1037" s="17">
        <v>0.200108758713998</v>
      </c>
      <c r="X1037" s="17">
        <v>0.18096055096990099</v>
      </c>
      <c r="Y1037" s="17">
        <v>0.14386005303354901</v>
      </c>
      <c r="Z1037" s="17">
        <v>0.19710020738717299</v>
      </c>
      <c r="AA1037" s="17">
        <v>0.14466204972695901</v>
      </c>
      <c r="AB1037" s="17">
        <v>0.215771978660002</v>
      </c>
      <c r="AC1037" s="17">
        <v>0.19053317859556601</v>
      </c>
      <c r="AD1037" s="17">
        <v>0.26212277693950398</v>
      </c>
      <c r="AE1037" s="17"/>
      <c r="AF1037" s="17">
        <v>0.156074146919152</v>
      </c>
      <c r="AG1037" s="17">
        <v>0.216163192333411</v>
      </c>
      <c r="AH1037" s="17">
        <v>0.13753219961070101</v>
      </c>
      <c r="AI1037" s="17"/>
      <c r="AJ1037" s="17">
        <v>0.195580057095641</v>
      </c>
      <c r="AK1037" s="17">
        <v>0.20740774056526601</v>
      </c>
      <c r="AL1037" s="17">
        <v>0.166217561481695</v>
      </c>
      <c r="AM1037" s="17">
        <v>0.19972765922907801</v>
      </c>
      <c r="AN1037" s="17">
        <v>0.131673478056023</v>
      </c>
      <c r="AO1037" s="17"/>
      <c r="AP1037" s="17">
        <v>0.23670845507065599</v>
      </c>
      <c r="AQ1037" s="17">
        <v>0.21671428813831201</v>
      </c>
      <c r="AR1037" s="17">
        <v>9.98494874852804E-2</v>
      </c>
      <c r="AS1037" s="17">
        <v>0.183005050967355</v>
      </c>
      <c r="AT1037" s="17">
        <v>0.15559840969802599</v>
      </c>
      <c r="AU1037" s="17">
        <v>0.14697319048412999</v>
      </c>
      <c r="AV1037" s="17"/>
      <c r="AW1037" s="17">
        <v>5.3573089408536299E-2</v>
      </c>
      <c r="AX1037" s="17">
        <v>0.15609127953562199</v>
      </c>
      <c r="AY1037" s="17">
        <v>0.14827775974054</v>
      </c>
      <c r="AZ1037" s="17">
        <v>0.15436145346338101</v>
      </c>
      <c r="BA1037" s="17">
        <v>0.14126125183444899</v>
      </c>
      <c r="BB1037" s="17">
        <v>0.12741867262817599</v>
      </c>
      <c r="BC1037" s="17">
        <v>0.13971183445823299</v>
      </c>
      <c r="BD1037" s="17">
        <v>0.13979176899739801</v>
      </c>
      <c r="BE1037" s="17">
        <v>0.19047252965067299</v>
      </c>
      <c r="BF1037" s="17">
        <v>0.24529893846989201</v>
      </c>
      <c r="BG1037" s="17">
        <v>0.25169206591309101</v>
      </c>
      <c r="BH1037" s="17">
        <v>0.215948410636814</v>
      </c>
      <c r="BI1037" s="17">
        <v>0.157043099862824</v>
      </c>
      <c r="BJ1037" s="17">
        <v>0.25937105830882201</v>
      </c>
      <c r="BK1037" s="17">
        <v>0.179043412542368</v>
      </c>
      <c r="BL1037" s="17">
        <v>0.38606336113741402</v>
      </c>
      <c r="BM1037" s="17"/>
      <c r="BN1037" s="17">
        <v>0.209605957976853</v>
      </c>
      <c r="BO1037" s="17">
        <v>0.139475764293545</v>
      </c>
      <c r="BP1037" s="17"/>
      <c r="BQ1037" s="17">
        <v>0.23609690407299799</v>
      </c>
      <c r="BR1037" s="17">
        <v>0.168794198166177</v>
      </c>
      <c r="BS1037" s="17"/>
      <c r="BT1037" s="17">
        <v>0.253524034824269</v>
      </c>
      <c r="BU1037" s="17"/>
      <c r="BV1037" s="17">
        <v>0.103844015737397</v>
      </c>
      <c r="BW1037" s="17">
        <v>0.14677735941568801</v>
      </c>
      <c r="BX1037" s="17">
        <v>0.218842178422678</v>
      </c>
      <c r="BY1037" s="17"/>
      <c r="BZ1037" s="17">
        <v>0.10120813875165</v>
      </c>
      <c r="CA1037" s="17">
        <v>0.137370291714078</v>
      </c>
      <c r="CB1037" s="17">
        <v>0.15921451154520799</v>
      </c>
      <c r="CC1037" s="17">
        <v>0.18095284194755301</v>
      </c>
      <c r="CD1037" s="17">
        <v>0.21202678961137</v>
      </c>
      <c r="CE1037" s="17">
        <v>0.19345930578587101</v>
      </c>
      <c r="CF1037" s="17">
        <v>0.304550132782409</v>
      </c>
      <c r="CG1037" s="17"/>
      <c r="CH1037" s="17">
        <v>0.378473062225469</v>
      </c>
      <c r="CI1037" s="17">
        <v>0.18412463337820301</v>
      </c>
      <c r="CJ1037" s="17">
        <v>0.153522168018079</v>
      </c>
      <c r="CK1037" s="17">
        <v>0.124488926551669</v>
      </c>
      <c r="CL1037" s="17">
        <v>0.12476260942751</v>
      </c>
    </row>
    <row r="1038" spans="2:90" x14ac:dyDescent="0.3">
      <c r="B1038" t="s">
        <v>410</v>
      </c>
      <c r="C1038" s="17">
        <v>0.79784899860130498</v>
      </c>
      <c r="D1038" s="17">
        <v>0.77677195085471795</v>
      </c>
      <c r="E1038" s="17">
        <v>0.81684519488074903</v>
      </c>
      <c r="F1038" s="17"/>
      <c r="G1038" s="17">
        <v>0.74874258112234204</v>
      </c>
      <c r="H1038" s="17">
        <v>0.69370653831561502</v>
      </c>
      <c r="I1038" s="17">
        <v>0.71838793921260202</v>
      </c>
      <c r="J1038" s="17">
        <v>0.848737176125401</v>
      </c>
      <c r="K1038" s="17">
        <v>0.86024925833810795</v>
      </c>
      <c r="L1038" s="17">
        <v>0.89746323643856496</v>
      </c>
      <c r="M1038" s="17"/>
      <c r="N1038" s="17">
        <v>0.73824134556683696</v>
      </c>
      <c r="O1038" s="17">
        <v>0.80587410290515504</v>
      </c>
      <c r="P1038" s="17">
        <v>0.81167602805064498</v>
      </c>
      <c r="Q1038" s="17">
        <v>0.84350797729551097</v>
      </c>
      <c r="R1038" s="17"/>
      <c r="S1038" s="17">
        <v>0.74764635812465197</v>
      </c>
      <c r="T1038" s="17">
        <v>0.804879159200937</v>
      </c>
      <c r="U1038" s="17">
        <v>0.87671644934029003</v>
      </c>
      <c r="V1038" s="17">
        <v>0.84019965075943503</v>
      </c>
      <c r="W1038" s="17">
        <v>0.773166626573211</v>
      </c>
      <c r="X1038" s="17">
        <v>0.78116994790264704</v>
      </c>
      <c r="Y1038" s="17">
        <v>0.82177363273360104</v>
      </c>
      <c r="Z1038" s="17">
        <v>0.77982651493381505</v>
      </c>
      <c r="AA1038" s="17">
        <v>0.83429740519056805</v>
      </c>
      <c r="AB1038" s="17">
        <v>0.76696782267135299</v>
      </c>
      <c r="AC1038" s="17">
        <v>0.77965186329925495</v>
      </c>
      <c r="AD1038" s="17">
        <v>0.72159910814567296</v>
      </c>
      <c r="AE1038" s="17"/>
      <c r="AF1038" s="17">
        <v>0.82053798349321305</v>
      </c>
      <c r="AG1038" s="17">
        <v>0.76829830337283</v>
      </c>
      <c r="AH1038" s="17">
        <v>0.831348247535172</v>
      </c>
      <c r="AI1038" s="17"/>
      <c r="AJ1038" s="17">
        <v>0.79441372770380203</v>
      </c>
      <c r="AK1038" s="17">
        <v>0.770530845193233</v>
      </c>
      <c r="AL1038" s="17">
        <v>0.81469829400984495</v>
      </c>
      <c r="AM1038" s="17">
        <v>0.78008473607220397</v>
      </c>
      <c r="AN1038" s="17">
        <v>0.84083828106906</v>
      </c>
      <c r="AO1038" s="17"/>
      <c r="AP1038" s="17">
        <v>0.74159742430910003</v>
      </c>
      <c r="AQ1038" s="17">
        <v>0.77156598196183201</v>
      </c>
      <c r="AR1038" s="17">
        <v>0.86762365997758695</v>
      </c>
      <c r="AS1038" s="17">
        <v>0.79150831675828204</v>
      </c>
      <c r="AT1038" s="17">
        <v>0.81695718008959395</v>
      </c>
      <c r="AU1038" s="17">
        <v>0.84222898424851</v>
      </c>
      <c r="AV1038" s="17"/>
      <c r="AW1038" s="17">
        <v>0.946426910591464</v>
      </c>
      <c r="AX1038" s="17">
        <v>0.77516057808373295</v>
      </c>
      <c r="AY1038" s="17">
        <v>0.83111489956715801</v>
      </c>
      <c r="AZ1038" s="17">
        <v>0.81467622880554402</v>
      </c>
      <c r="BA1038" s="17">
        <v>0.82924517525439201</v>
      </c>
      <c r="BB1038" s="17">
        <v>0.85900568584822901</v>
      </c>
      <c r="BC1038" s="17">
        <v>0.82650306004266905</v>
      </c>
      <c r="BD1038" s="17">
        <v>0.840718099978777</v>
      </c>
      <c r="BE1038" s="17">
        <v>0.80952747034932704</v>
      </c>
      <c r="BF1038" s="17">
        <v>0.73521569914545104</v>
      </c>
      <c r="BG1038" s="17">
        <v>0.72797851337674901</v>
      </c>
      <c r="BH1038" s="17">
        <v>0.77242686699553098</v>
      </c>
      <c r="BI1038" s="17">
        <v>0.82862103799513498</v>
      </c>
      <c r="BJ1038" s="17">
        <v>0.701887149556222</v>
      </c>
      <c r="BK1038" s="17">
        <v>0.820956587457632</v>
      </c>
      <c r="BL1038" s="17">
        <v>0.597700441952557</v>
      </c>
      <c r="BM1038" s="17"/>
      <c r="BN1038" s="17">
        <v>0.76956610967144701</v>
      </c>
      <c r="BO1038" s="17">
        <v>0.83820646130710397</v>
      </c>
      <c r="BP1038" s="17"/>
      <c r="BQ1038" s="17">
        <v>0.74390881562818301</v>
      </c>
      <c r="BR1038" s="17">
        <v>0.79810018670585903</v>
      </c>
      <c r="BS1038" s="17"/>
      <c r="BT1038" s="17">
        <v>0.71153464631694796</v>
      </c>
      <c r="BU1038" s="17"/>
      <c r="BV1038" s="17">
        <v>0.86107738507438603</v>
      </c>
      <c r="BW1038" s="17">
        <v>0.83587822408471502</v>
      </c>
      <c r="BX1038" s="17">
        <v>0.765821339361207</v>
      </c>
      <c r="BY1038" s="17"/>
      <c r="BZ1038" s="17">
        <v>0.86073174713254796</v>
      </c>
      <c r="CA1038" s="17">
        <v>0.83613813729565201</v>
      </c>
      <c r="CB1038" s="17">
        <v>0.82094010178671295</v>
      </c>
      <c r="CC1038" s="17">
        <v>0.79389274453474801</v>
      </c>
      <c r="CD1038" s="17">
        <v>0.77779834355996003</v>
      </c>
      <c r="CE1038" s="17">
        <v>0.78143065897407404</v>
      </c>
      <c r="CF1038" s="17">
        <v>0.69100527735105399</v>
      </c>
      <c r="CG1038" s="17"/>
      <c r="CH1038" s="17">
        <v>0.58345838727919297</v>
      </c>
      <c r="CI1038" s="17">
        <v>0.80599532526453999</v>
      </c>
      <c r="CJ1038" s="17">
        <v>0.82306605442386604</v>
      </c>
      <c r="CK1038" s="17">
        <v>0.84271557098226202</v>
      </c>
      <c r="CL1038" s="17">
        <v>0.83965410546209795</v>
      </c>
    </row>
    <row r="1039" spans="2:90" x14ac:dyDescent="0.3">
      <c r="B1039" t="s">
        <v>118</v>
      </c>
      <c r="C1039" s="17">
        <v>2.1822919355228499E-2</v>
      </c>
      <c r="D1039" s="17">
        <v>2.4265616476134799E-2</v>
      </c>
      <c r="E1039" s="17">
        <v>1.96086560929257E-2</v>
      </c>
      <c r="F1039" s="17"/>
      <c r="G1039" s="17">
        <v>2.0965206442406702E-2</v>
      </c>
      <c r="H1039" s="17">
        <v>4.1138723149173301E-2</v>
      </c>
      <c r="I1039" s="17">
        <v>4.1291448832921497E-2</v>
      </c>
      <c r="J1039" s="17">
        <v>1.41333787523076E-2</v>
      </c>
      <c r="K1039" s="17">
        <v>1.05992519981306E-2</v>
      </c>
      <c r="L1039" s="17">
        <v>4.4392477266458402E-3</v>
      </c>
      <c r="M1039" s="17"/>
      <c r="N1039" s="17">
        <v>1.2694292254852101E-2</v>
      </c>
      <c r="O1039" s="17">
        <v>2.29109300611154E-2</v>
      </c>
      <c r="P1039" s="17">
        <v>1.7392381699705299E-2</v>
      </c>
      <c r="Q1039" s="17">
        <v>3.2792225298930798E-2</v>
      </c>
      <c r="R1039" s="17"/>
      <c r="S1039" s="17">
        <v>2.2918057946296401E-2</v>
      </c>
      <c r="T1039" s="17">
        <v>1.8353117654345101E-2</v>
      </c>
      <c r="U1039" s="17">
        <v>5.8686421177262397E-3</v>
      </c>
      <c r="V1039" s="17">
        <v>1.06934461992629E-2</v>
      </c>
      <c r="W1039" s="17">
        <v>2.67246147127904E-2</v>
      </c>
      <c r="X1039" s="17">
        <v>3.7869501127451799E-2</v>
      </c>
      <c r="Y1039" s="17">
        <v>3.4366314232849901E-2</v>
      </c>
      <c r="Z1039" s="17">
        <v>2.3073277679011701E-2</v>
      </c>
      <c r="AA1039" s="17">
        <v>2.1040545082473001E-2</v>
      </c>
      <c r="AB1039" s="17">
        <v>1.7260198668645099E-2</v>
      </c>
      <c r="AC1039" s="17">
        <v>2.9814958105178799E-2</v>
      </c>
      <c r="AD1039" s="17">
        <v>1.6278114914823599E-2</v>
      </c>
      <c r="AE1039" s="17"/>
      <c r="AF1039" s="17">
        <v>2.3387869587634998E-2</v>
      </c>
      <c r="AG1039" s="17">
        <v>1.5538504293759201E-2</v>
      </c>
      <c r="AH1039" s="17">
        <v>3.1119552854127201E-2</v>
      </c>
      <c r="AI1039" s="17"/>
      <c r="AJ1039" s="17">
        <v>1.00062152005575E-2</v>
      </c>
      <c r="AK1039" s="17">
        <v>2.20614142415002E-2</v>
      </c>
      <c r="AL1039" s="17">
        <v>1.9084144508459602E-2</v>
      </c>
      <c r="AM1039" s="17">
        <v>2.0187604698718699E-2</v>
      </c>
      <c r="AN1039" s="17">
        <v>2.7488240874917001E-2</v>
      </c>
      <c r="AO1039" s="17"/>
      <c r="AP1039" s="17">
        <v>2.1694120620243802E-2</v>
      </c>
      <c r="AQ1039" s="17">
        <v>1.17197298998557E-2</v>
      </c>
      <c r="AR1039" s="17">
        <v>3.2526852537133097E-2</v>
      </c>
      <c r="AS1039" s="17">
        <v>2.54866322743631E-2</v>
      </c>
      <c r="AT1039" s="17">
        <v>2.7444410212380001E-2</v>
      </c>
      <c r="AU1039" s="17">
        <v>1.0797825267360299E-2</v>
      </c>
      <c r="AV1039" s="17"/>
      <c r="AW1039" s="17">
        <v>0</v>
      </c>
      <c r="AX1039" s="17">
        <v>6.8748142380645597E-2</v>
      </c>
      <c r="AY1039" s="17">
        <v>2.0607340692302498E-2</v>
      </c>
      <c r="AZ1039" s="17">
        <v>3.0962317731074499E-2</v>
      </c>
      <c r="BA1039" s="17">
        <v>2.9493572911158401E-2</v>
      </c>
      <c r="BB1039" s="17">
        <v>1.3575641523595101E-2</v>
      </c>
      <c r="BC1039" s="17">
        <v>3.3785105499098203E-2</v>
      </c>
      <c r="BD1039" s="17">
        <v>1.9490131023824998E-2</v>
      </c>
      <c r="BE1039" s="17">
        <v>0</v>
      </c>
      <c r="BF1039" s="17">
        <v>1.94853623846576E-2</v>
      </c>
      <c r="BG1039" s="17">
        <v>2.0329420710160698E-2</v>
      </c>
      <c r="BH1039" s="17">
        <v>1.16247223676555E-2</v>
      </c>
      <c r="BI1039" s="17">
        <v>1.4335862142041699E-2</v>
      </c>
      <c r="BJ1039" s="17">
        <v>3.8741792134956099E-2</v>
      </c>
      <c r="BK1039" s="17">
        <v>0</v>
      </c>
      <c r="BL1039" s="17">
        <v>1.6236196910028901E-2</v>
      </c>
      <c r="BM1039" s="17"/>
      <c r="BN1039" s="17">
        <v>2.0827932351699802E-2</v>
      </c>
      <c r="BO1039" s="17">
        <v>2.2317774399351901E-2</v>
      </c>
      <c r="BP1039" s="17"/>
      <c r="BQ1039" s="17">
        <v>1.9994280298818799E-2</v>
      </c>
      <c r="BR1039" s="17">
        <v>3.3105615127964699E-2</v>
      </c>
      <c r="BS1039" s="17"/>
      <c r="BT1039" s="17">
        <v>3.4941318858783099E-2</v>
      </c>
      <c r="BU1039" s="17"/>
      <c r="BV1039" s="17">
        <v>3.50785991882165E-2</v>
      </c>
      <c r="BW1039" s="17">
        <v>1.7344416499597001E-2</v>
      </c>
      <c r="BX1039" s="17">
        <v>1.53364822161145E-2</v>
      </c>
      <c r="BY1039" s="17"/>
      <c r="BZ1039" s="17">
        <v>3.80601141158022E-2</v>
      </c>
      <c r="CA1039" s="17">
        <v>2.6491570990269699E-2</v>
      </c>
      <c r="CB1039" s="17">
        <v>1.9845386668079799E-2</v>
      </c>
      <c r="CC1039" s="17">
        <v>2.5154413517699599E-2</v>
      </c>
      <c r="CD1039" s="17">
        <v>1.01748668286706E-2</v>
      </c>
      <c r="CE1039" s="17">
        <v>2.5110035240054701E-2</v>
      </c>
      <c r="CF1039" s="17">
        <v>4.4445898665376304E-3</v>
      </c>
      <c r="CG1039" s="17"/>
      <c r="CH1039" s="17">
        <v>3.80685504953375E-2</v>
      </c>
      <c r="CI1039" s="17">
        <v>9.8800413572568396E-3</v>
      </c>
      <c r="CJ1039" s="17">
        <v>2.3411777558055499E-2</v>
      </c>
      <c r="CK1039" s="17">
        <v>3.2795502466069403E-2</v>
      </c>
      <c r="CL1039" s="17">
        <v>3.5583285110392902E-2</v>
      </c>
    </row>
    <row r="1040" spans="2:90" x14ac:dyDescent="0.3">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c r="CE1040" s="17"/>
      <c r="CF1040" s="17"/>
      <c r="CG1040" s="17"/>
      <c r="CH1040" s="17"/>
      <c r="CI1040" s="17"/>
      <c r="CJ1040" s="17"/>
      <c r="CK1040" s="17"/>
      <c r="CL1040" s="17"/>
    </row>
    <row r="1041" spans="2:90" x14ac:dyDescent="0.3">
      <c r="B1041" s="6" t="s">
        <v>417</v>
      </c>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row>
    <row r="1042" spans="2:90" x14ac:dyDescent="0.3">
      <c r="B1042" s="24" t="s">
        <v>110</v>
      </c>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c r="CE1042" s="17"/>
      <c r="CF1042" s="17"/>
      <c r="CG1042" s="17"/>
      <c r="CH1042" s="17"/>
      <c r="CI1042" s="17"/>
      <c r="CJ1042" s="17"/>
      <c r="CK1042" s="17"/>
      <c r="CL1042" s="17"/>
    </row>
    <row r="1043" spans="2:90" x14ac:dyDescent="0.3">
      <c r="B1043" t="s">
        <v>409</v>
      </c>
      <c r="C1043" s="17">
        <v>9.1184801140594796E-2</v>
      </c>
      <c r="D1043" s="17">
        <v>8.8072474533017503E-2</v>
      </c>
      <c r="E1043" s="17">
        <v>9.1944070964222302E-2</v>
      </c>
      <c r="F1043" s="17"/>
      <c r="G1043" s="17">
        <v>0.193799619218053</v>
      </c>
      <c r="H1043" s="17">
        <v>0.19991919908629299</v>
      </c>
      <c r="I1043" s="17">
        <v>7.9193693315296895E-2</v>
      </c>
      <c r="J1043" s="17">
        <v>4.5881420663696E-2</v>
      </c>
      <c r="K1043" s="17">
        <v>3.4670874296211199E-2</v>
      </c>
      <c r="L1043" s="17">
        <v>1.86788926160577E-2</v>
      </c>
      <c r="M1043" s="17"/>
      <c r="N1043" s="17">
        <v>0.10081532144597399</v>
      </c>
      <c r="O1043" s="17">
        <v>9.1022517111234505E-2</v>
      </c>
      <c r="P1043" s="17">
        <v>7.8555823191239202E-2</v>
      </c>
      <c r="Q1043" s="17">
        <v>9.2996899680710496E-2</v>
      </c>
      <c r="R1043" s="17"/>
      <c r="S1043" s="17">
        <v>0.15552448045148201</v>
      </c>
      <c r="T1043" s="17">
        <v>5.3691196529021899E-2</v>
      </c>
      <c r="U1043" s="17">
        <v>4.8563510622281099E-2</v>
      </c>
      <c r="V1043" s="17">
        <v>6.8550720257647094E-2</v>
      </c>
      <c r="W1043" s="17">
        <v>9.2323530065268403E-2</v>
      </c>
      <c r="X1043" s="17">
        <v>0.139669606311045</v>
      </c>
      <c r="Y1043" s="17">
        <v>6.28258996425652E-2</v>
      </c>
      <c r="Z1043" s="17">
        <v>0.101021625752359</v>
      </c>
      <c r="AA1043" s="17">
        <v>7.2656293866979804E-2</v>
      </c>
      <c r="AB1043" s="17">
        <v>0.117050012844944</v>
      </c>
      <c r="AC1043" s="17">
        <v>8.1083651158884495E-2</v>
      </c>
      <c r="AD1043" s="17">
        <v>5.63948534615678E-2</v>
      </c>
      <c r="AE1043" s="17"/>
      <c r="AF1043" s="17">
        <v>4.8723370011206101E-2</v>
      </c>
      <c r="AG1043" s="17">
        <v>9.9444465433405099E-2</v>
      </c>
      <c r="AH1043" s="17">
        <v>0.13121710909065901</v>
      </c>
      <c r="AI1043" s="17"/>
      <c r="AJ1043" s="17">
        <v>5.06005345931788E-2</v>
      </c>
      <c r="AK1043" s="17">
        <v>0.123276865679202</v>
      </c>
      <c r="AL1043" s="17">
        <v>5.8762922439825102E-2</v>
      </c>
      <c r="AM1043" s="17">
        <v>7.8282537462906795E-2</v>
      </c>
      <c r="AN1043" s="17">
        <v>0.13723092783024801</v>
      </c>
      <c r="AO1043" s="17"/>
      <c r="AP1043" s="17">
        <v>0.141863461665554</v>
      </c>
      <c r="AQ1043" s="17">
        <v>6.7318601128631306E-2</v>
      </c>
      <c r="AR1043" s="17">
        <v>6.35053207015044E-2</v>
      </c>
      <c r="AS1043" s="17">
        <v>6.4069723792646902E-2</v>
      </c>
      <c r="AT1043" s="17">
        <v>0.120656981891302</v>
      </c>
      <c r="AU1043" s="17">
        <v>5.7908020246370803E-2</v>
      </c>
      <c r="AV1043" s="17"/>
      <c r="AW1043" s="17">
        <v>0.15756677369692401</v>
      </c>
      <c r="AX1043" s="17">
        <v>0.110599962062346</v>
      </c>
      <c r="AY1043" s="17">
        <v>0.109724063141452</v>
      </c>
      <c r="AZ1043" s="17">
        <v>0.12494264027067301</v>
      </c>
      <c r="BA1043" s="17">
        <v>0.13310512085506199</v>
      </c>
      <c r="BB1043" s="17">
        <v>7.7422768508622203E-2</v>
      </c>
      <c r="BC1043" s="17">
        <v>9.5799274202226906E-2</v>
      </c>
      <c r="BD1043" s="17">
        <v>4.8661933950131103E-2</v>
      </c>
      <c r="BE1043" s="17">
        <v>6.5664919489712495E-2</v>
      </c>
      <c r="BF1043" s="17">
        <v>5.8442558272920601E-2</v>
      </c>
      <c r="BG1043" s="17">
        <v>8.1240712308697199E-2</v>
      </c>
      <c r="BH1043" s="17">
        <v>7.6793328537452896E-2</v>
      </c>
      <c r="BI1043" s="17">
        <v>4.5620646250549297E-2</v>
      </c>
      <c r="BJ1043" s="17">
        <v>8.1349265732709702E-2</v>
      </c>
      <c r="BK1043" s="17">
        <v>5.1703850880305803E-2</v>
      </c>
      <c r="BL1043" s="17">
        <v>0.124726834615564</v>
      </c>
      <c r="BM1043" s="17"/>
      <c r="BN1043" s="17">
        <v>8.1665698014362201E-2</v>
      </c>
      <c r="BO1043" s="17">
        <v>0.105659441938388</v>
      </c>
      <c r="BP1043" s="17"/>
      <c r="BQ1043" s="17">
        <v>0.148056846726695</v>
      </c>
      <c r="BR1043" s="17">
        <v>7.5757582760754699E-2</v>
      </c>
      <c r="BS1043" s="17"/>
      <c r="BT1043" s="17">
        <v>0.15729228894310099</v>
      </c>
      <c r="BU1043" s="17"/>
      <c r="BV1043" s="17">
        <v>9.6571747233348895E-2</v>
      </c>
      <c r="BW1043" s="17">
        <v>0.14345184256364099</v>
      </c>
      <c r="BX1043" s="17">
        <v>6.85385592685539E-2</v>
      </c>
      <c r="BY1043" s="17"/>
      <c r="BZ1043" s="17">
        <v>6.60677823831924E-2</v>
      </c>
      <c r="CA1043" s="17">
        <v>0.106559702374318</v>
      </c>
      <c r="CB1043" s="17">
        <v>0.10341210415996099</v>
      </c>
      <c r="CC1043" s="17">
        <v>0.113460079227424</v>
      </c>
      <c r="CD1043" s="17">
        <v>8.5526684750416998E-2</v>
      </c>
      <c r="CE1043" s="17">
        <v>0.116182380968649</v>
      </c>
      <c r="CF1043" s="17">
        <v>7.5513250757116998E-2</v>
      </c>
      <c r="CG1043" s="17"/>
      <c r="CH1043" s="17">
        <v>0.19398974408095199</v>
      </c>
      <c r="CI1043" s="17">
        <v>7.7059638123407298E-2</v>
      </c>
      <c r="CJ1043" s="17">
        <v>7.6620056862195501E-2</v>
      </c>
      <c r="CK1043" s="17">
        <v>8.1403484791183103E-2</v>
      </c>
      <c r="CL1043" s="17">
        <v>0.143119675446817</v>
      </c>
    </row>
    <row r="1044" spans="2:90" x14ac:dyDescent="0.3">
      <c r="B1044" t="s">
        <v>410</v>
      </c>
      <c r="C1044" s="17">
        <v>0.881536938712979</v>
      </c>
      <c r="D1044" s="17">
        <v>0.88426401753914097</v>
      </c>
      <c r="E1044" s="17">
        <v>0.88093793727707903</v>
      </c>
      <c r="F1044" s="17"/>
      <c r="G1044" s="17">
        <v>0.76058311560762704</v>
      </c>
      <c r="H1044" s="17">
        <v>0.75904467354441996</v>
      </c>
      <c r="I1044" s="17">
        <v>0.87617512638801498</v>
      </c>
      <c r="J1044" s="17">
        <v>0.93149024286680004</v>
      </c>
      <c r="K1044" s="17">
        <v>0.95839760560407805</v>
      </c>
      <c r="L1044" s="17">
        <v>0.97425302872395703</v>
      </c>
      <c r="M1044" s="17"/>
      <c r="N1044" s="17">
        <v>0.87787200152088796</v>
      </c>
      <c r="O1044" s="17">
        <v>0.86874810312759798</v>
      </c>
      <c r="P1044" s="17">
        <v>0.90207559598442</v>
      </c>
      <c r="Q1044" s="17">
        <v>0.88136300462014705</v>
      </c>
      <c r="R1044" s="17"/>
      <c r="S1044" s="17">
        <v>0.80496676043708504</v>
      </c>
      <c r="T1044" s="17">
        <v>0.91425402784529897</v>
      </c>
      <c r="U1044" s="17">
        <v>0.92014923212075095</v>
      </c>
      <c r="V1044" s="17">
        <v>0.92618437263975495</v>
      </c>
      <c r="W1044" s="17">
        <v>0.87128778848087796</v>
      </c>
      <c r="X1044" s="17">
        <v>0.84303085855892801</v>
      </c>
      <c r="Y1044" s="17">
        <v>0.89845844164987299</v>
      </c>
      <c r="Z1044" s="17">
        <v>0.87645189394217504</v>
      </c>
      <c r="AA1044" s="17">
        <v>0.91680940422307799</v>
      </c>
      <c r="AB1044" s="17">
        <v>0.852317809029982</v>
      </c>
      <c r="AC1044" s="17">
        <v>0.89833142523709097</v>
      </c>
      <c r="AD1044" s="17">
        <v>0.89175880482214698</v>
      </c>
      <c r="AE1044" s="17"/>
      <c r="AF1044" s="17">
        <v>0.93115490303360304</v>
      </c>
      <c r="AG1044" s="17">
        <v>0.87731920479227898</v>
      </c>
      <c r="AH1044" s="17">
        <v>0.82868652932471398</v>
      </c>
      <c r="AI1044" s="17"/>
      <c r="AJ1044" s="17">
        <v>0.92752414693508001</v>
      </c>
      <c r="AK1044" s="17">
        <v>0.847104656496801</v>
      </c>
      <c r="AL1044" s="17">
        <v>0.92947624405472695</v>
      </c>
      <c r="AM1044" s="17">
        <v>0.91022210409452597</v>
      </c>
      <c r="AN1044" s="17">
        <v>0.832304382492012</v>
      </c>
      <c r="AO1044" s="17"/>
      <c r="AP1044" s="17">
        <v>0.82108280134466305</v>
      </c>
      <c r="AQ1044" s="17">
        <v>0.90345359904379596</v>
      </c>
      <c r="AR1044" s="17">
        <v>0.915474639168112</v>
      </c>
      <c r="AS1044" s="17">
        <v>0.91501545739345702</v>
      </c>
      <c r="AT1044" s="17">
        <v>0.85174155587522904</v>
      </c>
      <c r="AU1044" s="17">
        <v>0.90494851880153404</v>
      </c>
      <c r="AV1044" s="17"/>
      <c r="AW1044" s="17">
        <v>0.84243322630307604</v>
      </c>
      <c r="AX1044" s="17">
        <v>0.82254993876987503</v>
      </c>
      <c r="AY1044" s="17">
        <v>0.87074488442220299</v>
      </c>
      <c r="AZ1044" s="17">
        <v>0.85343733126340204</v>
      </c>
      <c r="BA1044" s="17">
        <v>0.82318441470710502</v>
      </c>
      <c r="BB1044" s="17">
        <v>0.883053631136825</v>
      </c>
      <c r="BC1044" s="17">
        <v>0.88711625295243202</v>
      </c>
      <c r="BD1044" s="17">
        <v>0.93248581109547202</v>
      </c>
      <c r="BE1044" s="17">
        <v>0.92680805256325105</v>
      </c>
      <c r="BF1044" s="17">
        <v>0.91984137422638801</v>
      </c>
      <c r="BG1044" s="17">
        <v>0.89731574827323701</v>
      </c>
      <c r="BH1044" s="17">
        <v>0.90450898738206997</v>
      </c>
      <c r="BI1044" s="17">
        <v>0.95437935374945104</v>
      </c>
      <c r="BJ1044" s="17">
        <v>0.88153643641958801</v>
      </c>
      <c r="BK1044" s="17">
        <v>0.92551131100328798</v>
      </c>
      <c r="BL1044" s="17">
        <v>0.83752110572973604</v>
      </c>
      <c r="BM1044" s="17"/>
      <c r="BN1044" s="17">
        <v>0.89351009546454996</v>
      </c>
      <c r="BO1044" s="17">
        <v>0.86447240631372402</v>
      </c>
      <c r="BP1044" s="17"/>
      <c r="BQ1044" s="17">
        <v>0.81949893276031904</v>
      </c>
      <c r="BR1044" s="17">
        <v>0.89204144169691002</v>
      </c>
      <c r="BS1044" s="17"/>
      <c r="BT1044" s="17">
        <v>0.80900905879595197</v>
      </c>
      <c r="BU1044" s="17"/>
      <c r="BV1044" s="17">
        <v>0.85545768968749203</v>
      </c>
      <c r="BW1044" s="17">
        <v>0.83478805004059298</v>
      </c>
      <c r="BX1044" s="17">
        <v>0.91459540237329495</v>
      </c>
      <c r="BY1044" s="17"/>
      <c r="BZ1044" s="17">
        <v>0.89979468687850805</v>
      </c>
      <c r="CA1044" s="17">
        <v>0.84942624320215199</v>
      </c>
      <c r="CB1044" s="17">
        <v>0.87887681662710204</v>
      </c>
      <c r="CC1044" s="17">
        <v>0.85150203643167199</v>
      </c>
      <c r="CD1044" s="17">
        <v>0.90770637157727896</v>
      </c>
      <c r="CE1044" s="17">
        <v>0.85351915235806897</v>
      </c>
      <c r="CF1044" s="17">
        <v>0.90565160650512599</v>
      </c>
      <c r="CG1044" s="17"/>
      <c r="CH1044" s="17">
        <v>0.76546074943162101</v>
      </c>
      <c r="CI1044" s="17">
        <v>0.90436001217080697</v>
      </c>
      <c r="CJ1044" s="17">
        <v>0.89805521043100101</v>
      </c>
      <c r="CK1044" s="17">
        <v>0.87951387320850105</v>
      </c>
      <c r="CL1044" s="17">
        <v>0.80937910050147299</v>
      </c>
    </row>
    <row r="1045" spans="2:90" x14ac:dyDescent="0.3">
      <c r="B1045" t="s">
        <v>118</v>
      </c>
      <c r="C1045" s="17">
        <v>2.7278260146425801E-2</v>
      </c>
      <c r="D1045" s="17">
        <v>2.7663507927841401E-2</v>
      </c>
      <c r="E1045" s="17">
        <v>2.7117991758698601E-2</v>
      </c>
      <c r="F1045" s="17"/>
      <c r="G1045" s="17">
        <v>4.561726517432E-2</v>
      </c>
      <c r="H1045" s="17">
        <v>4.1036127369287301E-2</v>
      </c>
      <c r="I1045" s="17">
        <v>4.4631180296688201E-2</v>
      </c>
      <c r="J1045" s="17">
        <v>2.2628336469503799E-2</v>
      </c>
      <c r="K1045" s="17">
        <v>6.9315200997106903E-3</v>
      </c>
      <c r="L1045" s="17">
        <v>7.0680786599855803E-3</v>
      </c>
      <c r="M1045" s="17"/>
      <c r="N1045" s="17">
        <v>2.1312677033137301E-2</v>
      </c>
      <c r="O1045" s="17">
        <v>4.0229379761167298E-2</v>
      </c>
      <c r="P1045" s="17">
        <v>1.9368580824341199E-2</v>
      </c>
      <c r="Q1045" s="17">
        <v>2.5640095699142499E-2</v>
      </c>
      <c r="R1045" s="17"/>
      <c r="S1045" s="17">
        <v>3.9508759111432201E-2</v>
      </c>
      <c r="T1045" s="17">
        <v>3.2054775625679002E-2</v>
      </c>
      <c r="U1045" s="17">
        <v>3.1287257256968098E-2</v>
      </c>
      <c r="V1045" s="17">
        <v>5.2649071025983301E-3</v>
      </c>
      <c r="W1045" s="17">
        <v>3.6388681453853398E-2</v>
      </c>
      <c r="X1045" s="17">
        <v>1.72995351300268E-2</v>
      </c>
      <c r="Y1045" s="17">
        <v>3.8715658707561697E-2</v>
      </c>
      <c r="Z1045" s="17">
        <v>2.2526480305465401E-2</v>
      </c>
      <c r="AA1045" s="17">
        <v>1.05343019099418E-2</v>
      </c>
      <c r="AB1045" s="17">
        <v>3.0632178125074301E-2</v>
      </c>
      <c r="AC1045" s="17">
        <v>2.0584923604024401E-2</v>
      </c>
      <c r="AD1045" s="17">
        <v>5.1846341716285098E-2</v>
      </c>
      <c r="AE1045" s="17"/>
      <c r="AF1045" s="17">
        <v>2.01217269551906E-2</v>
      </c>
      <c r="AG1045" s="17">
        <v>2.3236329774315698E-2</v>
      </c>
      <c r="AH1045" s="17">
        <v>4.0096361584626997E-2</v>
      </c>
      <c r="AI1045" s="17"/>
      <c r="AJ1045" s="17">
        <v>2.1875318471741401E-2</v>
      </c>
      <c r="AK1045" s="17">
        <v>2.9618477823997302E-2</v>
      </c>
      <c r="AL1045" s="17">
        <v>1.17608335054475E-2</v>
      </c>
      <c r="AM1045" s="17">
        <v>1.14953584425676E-2</v>
      </c>
      <c r="AN1045" s="17">
        <v>3.04646896777401E-2</v>
      </c>
      <c r="AO1045" s="17"/>
      <c r="AP1045" s="17">
        <v>3.7053736989782503E-2</v>
      </c>
      <c r="AQ1045" s="17">
        <v>2.9227799827572402E-2</v>
      </c>
      <c r="AR1045" s="17">
        <v>2.10200401303836E-2</v>
      </c>
      <c r="AS1045" s="17">
        <v>2.0914818813896102E-2</v>
      </c>
      <c r="AT1045" s="17">
        <v>2.7601462233469699E-2</v>
      </c>
      <c r="AU1045" s="17">
        <v>3.7143460952095197E-2</v>
      </c>
      <c r="AV1045" s="17"/>
      <c r="AW1045" s="17">
        <v>0</v>
      </c>
      <c r="AX1045" s="17">
        <v>6.6850099167778607E-2</v>
      </c>
      <c r="AY1045" s="17">
        <v>1.9531052436344499E-2</v>
      </c>
      <c r="AZ1045" s="17">
        <v>2.1620028465924999E-2</v>
      </c>
      <c r="BA1045" s="17">
        <v>4.3710464437833101E-2</v>
      </c>
      <c r="BB1045" s="17">
        <v>3.9523600354552699E-2</v>
      </c>
      <c r="BC1045" s="17">
        <v>1.7084472845340901E-2</v>
      </c>
      <c r="BD1045" s="17">
        <v>1.8852254954397199E-2</v>
      </c>
      <c r="BE1045" s="17">
        <v>7.5270279470364999E-3</v>
      </c>
      <c r="BF1045" s="17">
        <v>2.1716067500691199E-2</v>
      </c>
      <c r="BG1045" s="17">
        <v>2.1443539418065899E-2</v>
      </c>
      <c r="BH1045" s="17">
        <v>1.8697684080477499E-2</v>
      </c>
      <c r="BI1045" s="17">
        <v>0</v>
      </c>
      <c r="BJ1045" s="17">
        <v>3.7114297847702198E-2</v>
      </c>
      <c r="BK1045" s="17">
        <v>2.2784838116405901E-2</v>
      </c>
      <c r="BL1045" s="17">
        <v>3.7752059654699598E-2</v>
      </c>
      <c r="BM1045" s="17"/>
      <c r="BN1045" s="17">
        <v>2.4824206521087699E-2</v>
      </c>
      <c r="BO1045" s="17">
        <v>2.9868151747887602E-2</v>
      </c>
      <c r="BP1045" s="17"/>
      <c r="BQ1045" s="17">
        <v>3.2444220512986503E-2</v>
      </c>
      <c r="BR1045" s="17">
        <v>3.2200975542335503E-2</v>
      </c>
      <c r="BS1045" s="17"/>
      <c r="BT1045" s="17">
        <v>3.3698652260947197E-2</v>
      </c>
      <c r="BU1045" s="17"/>
      <c r="BV1045" s="17">
        <v>4.7970563079159E-2</v>
      </c>
      <c r="BW1045" s="17">
        <v>2.1760107395766601E-2</v>
      </c>
      <c r="BX1045" s="17">
        <v>1.68660383581513E-2</v>
      </c>
      <c r="BY1045" s="17"/>
      <c r="BZ1045" s="17">
        <v>3.4137530738298998E-2</v>
      </c>
      <c r="CA1045" s="17">
        <v>4.4014054423530603E-2</v>
      </c>
      <c r="CB1045" s="17">
        <v>1.7711079212936399E-2</v>
      </c>
      <c r="CC1045" s="17">
        <v>3.5037884340903797E-2</v>
      </c>
      <c r="CD1045" s="17">
        <v>6.76694367230396E-3</v>
      </c>
      <c r="CE1045" s="17">
        <v>3.0298466673281801E-2</v>
      </c>
      <c r="CF1045" s="17">
        <v>1.8835142737756799E-2</v>
      </c>
      <c r="CG1045" s="17"/>
      <c r="CH1045" s="17">
        <v>4.0549506487427098E-2</v>
      </c>
      <c r="CI1045" s="17">
        <v>1.8580349705785999E-2</v>
      </c>
      <c r="CJ1045" s="17">
        <v>2.5324732706804E-2</v>
      </c>
      <c r="CK1045" s="17">
        <v>3.9082642000315401E-2</v>
      </c>
      <c r="CL1045" s="17">
        <v>4.7501224051710499E-2</v>
      </c>
    </row>
    <row r="1046" spans="2:90" x14ac:dyDescent="0.3">
      <c r="C1046" s="17"/>
      <c r="D1046" s="17"/>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row>
    <row r="1047" spans="2:90" x14ac:dyDescent="0.3">
      <c r="B1047" s="6" t="s">
        <v>418</v>
      </c>
      <c r="C1047" s="17"/>
      <c r="D1047" s="17"/>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row>
    <row r="1048" spans="2:90" x14ac:dyDescent="0.3">
      <c r="B1048" s="24" t="s">
        <v>110</v>
      </c>
      <c r="C1048" s="17"/>
      <c r="D1048" s="17"/>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row>
    <row r="1049" spans="2:90" x14ac:dyDescent="0.3">
      <c r="B1049" t="s">
        <v>409</v>
      </c>
      <c r="C1049" s="17">
        <v>0.29269056260272902</v>
      </c>
      <c r="D1049" s="17">
        <v>0.27733895272300102</v>
      </c>
      <c r="E1049" s="17">
        <v>0.30713896121293299</v>
      </c>
      <c r="F1049" s="17"/>
      <c r="G1049" s="17">
        <v>0.47118171943134401</v>
      </c>
      <c r="H1049" s="17">
        <v>0.397707501969087</v>
      </c>
      <c r="I1049" s="17">
        <v>0.32949800447664601</v>
      </c>
      <c r="J1049" s="17">
        <v>0.30408720172139603</v>
      </c>
      <c r="K1049" s="17">
        <v>0.20990049880584599</v>
      </c>
      <c r="L1049" s="17">
        <v>0.10446235042513199</v>
      </c>
      <c r="M1049" s="17"/>
      <c r="N1049" s="17">
        <v>0.233522165306042</v>
      </c>
      <c r="O1049" s="17">
        <v>0.28929240322526001</v>
      </c>
      <c r="P1049" s="17">
        <v>0.25679375281807798</v>
      </c>
      <c r="Q1049" s="17">
        <v>0.39451748255889302</v>
      </c>
      <c r="R1049" s="17"/>
      <c r="S1049" s="17">
        <v>0.34594549788608397</v>
      </c>
      <c r="T1049" s="17">
        <v>0.271890976126831</v>
      </c>
      <c r="U1049" s="17">
        <v>0.245564345266614</v>
      </c>
      <c r="V1049" s="17">
        <v>0.22008344180120701</v>
      </c>
      <c r="W1049" s="17">
        <v>0.33193571410978001</v>
      </c>
      <c r="X1049" s="17">
        <v>0.28720631774255001</v>
      </c>
      <c r="Y1049" s="17">
        <v>0.24575867399457799</v>
      </c>
      <c r="Z1049" s="17">
        <v>0.31139182346869698</v>
      </c>
      <c r="AA1049" s="17">
        <v>0.30721858901681698</v>
      </c>
      <c r="AB1049" s="17">
        <v>0.30437791880722698</v>
      </c>
      <c r="AC1049" s="17">
        <v>0.33167949625932402</v>
      </c>
      <c r="AD1049" s="17">
        <v>0.34880725854794498</v>
      </c>
      <c r="AE1049" s="17"/>
      <c r="AF1049" s="17">
        <v>0.242119030485489</v>
      </c>
      <c r="AG1049" s="17">
        <v>0.289277017071641</v>
      </c>
      <c r="AH1049" s="17">
        <v>0.33280422042442998</v>
      </c>
      <c r="AI1049" s="17"/>
      <c r="AJ1049" s="17">
        <v>0.19689200532935999</v>
      </c>
      <c r="AK1049" s="17">
        <v>0.31042306376436002</v>
      </c>
      <c r="AL1049" s="17">
        <v>0.243214040682354</v>
      </c>
      <c r="AM1049" s="17">
        <v>0.31834488728457799</v>
      </c>
      <c r="AN1049" s="17">
        <v>0.32792878859422597</v>
      </c>
      <c r="AO1049" s="17"/>
      <c r="AP1049" s="17">
        <v>0.29963972223811602</v>
      </c>
      <c r="AQ1049" s="17">
        <v>0.23149450586775799</v>
      </c>
      <c r="AR1049" s="17">
        <v>0.33394188698550198</v>
      </c>
      <c r="AS1049" s="17">
        <v>0.30341239172819201</v>
      </c>
      <c r="AT1049" s="17">
        <v>0.29620414580318399</v>
      </c>
      <c r="AU1049" s="17">
        <v>0.27565342694218697</v>
      </c>
      <c r="AV1049" s="17"/>
      <c r="AW1049" s="17">
        <v>0.48720623441523803</v>
      </c>
      <c r="AX1049" s="17">
        <v>0.43691781823245202</v>
      </c>
      <c r="AY1049" s="17">
        <v>0.47515124232345601</v>
      </c>
      <c r="AZ1049" s="17">
        <v>0.38692542870348701</v>
      </c>
      <c r="BA1049" s="17">
        <v>0.31743364176352601</v>
      </c>
      <c r="BB1049" s="17">
        <v>0.33412813117064999</v>
      </c>
      <c r="BC1049" s="17">
        <v>0.35498640629341099</v>
      </c>
      <c r="BD1049" s="17">
        <v>0.17527459245721999</v>
      </c>
      <c r="BE1049" s="17">
        <v>0.27385698410681503</v>
      </c>
      <c r="BF1049" s="17">
        <v>0.19828021020077599</v>
      </c>
      <c r="BG1049" s="17">
        <v>0.220011161463466</v>
      </c>
      <c r="BH1049" s="17">
        <v>0.241531902618106</v>
      </c>
      <c r="BI1049" s="17">
        <v>0.15723108925478599</v>
      </c>
      <c r="BJ1049" s="17">
        <v>0.16426384484060699</v>
      </c>
      <c r="BK1049" s="17">
        <v>0.13436827254258699</v>
      </c>
      <c r="BL1049" s="17">
        <v>0.26996099177079802</v>
      </c>
      <c r="BM1049" s="17"/>
      <c r="BN1049" s="17">
        <v>0.26476720531091402</v>
      </c>
      <c r="BO1049" s="17">
        <v>0.33440749206812298</v>
      </c>
      <c r="BP1049" s="17"/>
      <c r="BQ1049" s="17">
        <v>0.29262654198585097</v>
      </c>
      <c r="BR1049" s="17">
        <v>0.33866381260018702</v>
      </c>
      <c r="BS1049" s="17"/>
      <c r="BT1049" s="17">
        <v>0.36196241115876299</v>
      </c>
      <c r="BU1049" s="17"/>
      <c r="BV1049" s="17">
        <v>0.31545621708135402</v>
      </c>
      <c r="BW1049" s="17">
        <v>0.37710862547302498</v>
      </c>
      <c r="BX1049" s="17">
        <v>0.24434852139132099</v>
      </c>
      <c r="BY1049" s="17"/>
      <c r="BZ1049" s="17">
        <v>0.68192202304320104</v>
      </c>
      <c r="CA1049" s="17">
        <v>0.483239857331766</v>
      </c>
      <c r="CB1049" s="17">
        <v>0.28440055831669703</v>
      </c>
      <c r="CC1049" s="17">
        <v>0.30780637678471501</v>
      </c>
      <c r="CD1049" s="17">
        <v>0.18804519283124799</v>
      </c>
      <c r="CE1049" s="17">
        <v>0.138018621442899</v>
      </c>
      <c r="CF1049" s="17">
        <v>0.148572993614278</v>
      </c>
      <c r="CG1049" s="17"/>
      <c r="CH1049" s="17">
        <v>0.244918567061159</v>
      </c>
      <c r="CI1049" s="17">
        <v>0.14920325431628401</v>
      </c>
      <c r="CJ1049" s="17">
        <v>0.27336347884819501</v>
      </c>
      <c r="CK1049" s="17">
        <v>0.58357341910004101</v>
      </c>
      <c r="CL1049" s="17">
        <v>0.784922376453974</v>
      </c>
    </row>
    <row r="1050" spans="2:90" x14ac:dyDescent="0.3">
      <c r="B1050" t="s">
        <v>410</v>
      </c>
      <c r="C1050" s="17">
        <v>0.68093369627456002</v>
      </c>
      <c r="D1050" s="17">
        <v>0.69111995786299296</v>
      </c>
      <c r="E1050" s="17">
        <v>0.67132432431719602</v>
      </c>
      <c r="F1050" s="17"/>
      <c r="G1050" s="17">
        <v>0.45772319743520701</v>
      </c>
      <c r="H1050" s="17">
        <v>0.56514935869560001</v>
      </c>
      <c r="I1050" s="17">
        <v>0.63828607704530704</v>
      </c>
      <c r="J1050" s="17">
        <v>0.679193175047066</v>
      </c>
      <c r="K1050" s="17">
        <v>0.78393162297825303</v>
      </c>
      <c r="L1050" s="17">
        <v>0.89105574242232599</v>
      </c>
      <c r="M1050" s="17"/>
      <c r="N1050" s="17">
        <v>0.738767065815364</v>
      </c>
      <c r="O1050" s="17">
        <v>0.68627674403438199</v>
      </c>
      <c r="P1050" s="17">
        <v>0.71804108356702601</v>
      </c>
      <c r="Q1050" s="17">
        <v>0.579057177768457</v>
      </c>
      <c r="R1050" s="17"/>
      <c r="S1050" s="17">
        <v>0.60479978727169703</v>
      </c>
      <c r="T1050" s="17">
        <v>0.71041609896367697</v>
      </c>
      <c r="U1050" s="17">
        <v>0.72145038497007596</v>
      </c>
      <c r="V1050" s="17">
        <v>0.77447338591534898</v>
      </c>
      <c r="W1050" s="17">
        <v>0.661511663128313</v>
      </c>
      <c r="X1050" s="17">
        <v>0.66705930520715295</v>
      </c>
      <c r="Y1050" s="17">
        <v>0.71887429683801396</v>
      </c>
      <c r="Z1050" s="17">
        <v>0.66533219500483098</v>
      </c>
      <c r="AA1050" s="17">
        <v>0.67755048580576305</v>
      </c>
      <c r="AB1050" s="17">
        <v>0.656171634452823</v>
      </c>
      <c r="AC1050" s="17">
        <v>0.66832050374067598</v>
      </c>
      <c r="AD1050" s="17">
        <v>0.63491462653723196</v>
      </c>
      <c r="AE1050" s="17"/>
      <c r="AF1050" s="17">
        <v>0.73446016551270299</v>
      </c>
      <c r="AG1050" s="17">
        <v>0.69516699491391498</v>
      </c>
      <c r="AH1050" s="17">
        <v>0.60748867263664497</v>
      </c>
      <c r="AI1050" s="17"/>
      <c r="AJ1050" s="17">
        <v>0.79087816879463102</v>
      </c>
      <c r="AK1050" s="17">
        <v>0.65836655238683695</v>
      </c>
      <c r="AL1050" s="17">
        <v>0.74474951345957097</v>
      </c>
      <c r="AM1050" s="17">
        <v>0.65866011830921201</v>
      </c>
      <c r="AN1050" s="17">
        <v>0.63660750776586505</v>
      </c>
      <c r="AO1050" s="17"/>
      <c r="AP1050" s="17">
        <v>0.66362642118466297</v>
      </c>
      <c r="AQ1050" s="17">
        <v>0.75649410900732506</v>
      </c>
      <c r="AR1050" s="17">
        <v>0.65400518101917404</v>
      </c>
      <c r="AS1050" s="17">
        <v>0.67009830087808098</v>
      </c>
      <c r="AT1050" s="17">
        <v>0.66375061886486397</v>
      </c>
      <c r="AU1050" s="17">
        <v>0.704932304050637</v>
      </c>
      <c r="AV1050" s="17"/>
      <c r="AW1050" s="17">
        <v>0.51279376558476197</v>
      </c>
      <c r="AX1050" s="17">
        <v>0.45180071550199802</v>
      </c>
      <c r="AY1050" s="17">
        <v>0.49960937858476001</v>
      </c>
      <c r="AZ1050" s="17">
        <v>0.58992704555795406</v>
      </c>
      <c r="BA1050" s="17">
        <v>0.65753217291108301</v>
      </c>
      <c r="BB1050" s="17">
        <v>0.63506051622744697</v>
      </c>
      <c r="BC1050" s="17">
        <v>0.61793690041708005</v>
      </c>
      <c r="BD1050" s="17">
        <v>0.81099325942440703</v>
      </c>
      <c r="BE1050" s="17">
        <v>0.71726273142972796</v>
      </c>
      <c r="BF1050" s="17">
        <v>0.78195920233579896</v>
      </c>
      <c r="BG1050" s="17">
        <v>0.76027199725555195</v>
      </c>
      <c r="BH1050" s="17">
        <v>0.73712032630695601</v>
      </c>
      <c r="BI1050" s="17">
        <v>0.830528086245645</v>
      </c>
      <c r="BJ1050" s="17">
        <v>0.78053341719482305</v>
      </c>
      <c r="BK1050" s="17">
        <v>0.86563172745741301</v>
      </c>
      <c r="BL1050" s="17">
        <v>0.70635961915161505</v>
      </c>
      <c r="BM1050" s="17"/>
      <c r="BN1050" s="17">
        <v>0.71265661244335199</v>
      </c>
      <c r="BO1050" s="17">
        <v>0.63358455484774101</v>
      </c>
      <c r="BP1050" s="17"/>
      <c r="BQ1050" s="17">
        <v>0.67053564873839999</v>
      </c>
      <c r="BR1050" s="17">
        <v>0.63319752461007095</v>
      </c>
      <c r="BS1050" s="17"/>
      <c r="BT1050" s="17">
        <v>0.59171001155479397</v>
      </c>
      <c r="BU1050" s="17"/>
      <c r="BV1050" s="17">
        <v>0.64175694387964399</v>
      </c>
      <c r="BW1050" s="17">
        <v>0.58780822206481598</v>
      </c>
      <c r="BX1050" s="17">
        <v>0.73919709916364995</v>
      </c>
      <c r="BY1050" s="17"/>
      <c r="BZ1050" s="17">
        <v>0.278616479944163</v>
      </c>
      <c r="CA1050" s="17">
        <v>0.50378335100253901</v>
      </c>
      <c r="CB1050" s="17">
        <v>0.67466638495431797</v>
      </c>
      <c r="CC1050" s="17">
        <v>0.65552924982387695</v>
      </c>
      <c r="CD1050" s="17">
        <v>0.799262321874458</v>
      </c>
      <c r="CE1050" s="17">
        <v>0.84922728553841897</v>
      </c>
      <c r="CF1050" s="17">
        <v>0.83171538557283797</v>
      </c>
      <c r="CG1050" s="17"/>
      <c r="CH1050" s="17">
        <v>0.716143036557363</v>
      </c>
      <c r="CI1050" s="17">
        <v>0.83340526745875898</v>
      </c>
      <c r="CJ1050" s="17">
        <v>0.70592732610975895</v>
      </c>
      <c r="CK1050" s="17">
        <v>0.37521759069912197</v>
      </c>
      <c r="CL1050" s="17">
        <v>0.141724789168993</v>
      </c>
    </row>
    <row r="1051" spans="2:90" x14ac:dyDescent="0.3">
      <c r="B1051" t="s">
        <v>118</v>
      </c>
      <c r="C1051" s="17">
        <v>2.6375741122710999E-2</v>
      </c>
      <c r="D1051" s="17">
        <v>3.1541089414005699E-2</v>
      </c>
      <c r="E1051" s="17">
        <v>2.1536714469870499E-2</v>
      </c>
      <c r="F1051" s="17"/>
      <c r="G1051" s="17">
        <v>7.1095083133449102E-2</v>
      </c>
      <c r="H1051" s="17">
        <v>3.7143139335312901E-2</v>
      </c>
      <c r="I1051" s="17">
        <v>3.2215918478047598E-2</v>
      </c>
      <c r="J1051" s="17">
        <v>1.67196232315386E-2</v>
      </c>
      <c r="K1051" s="17">
        <v>6.1678782159010799E-3</v>
      </c>
      <c r="L1051" s="17">
        <v>4.4819071525413097E-3</v>
      </c>
      <c r="M1051" s="17"/>
      <c r="N1051" s="17">
        <v>2.7710768878594201E-2</v>
      </c>
      <c r="O1051" s="17">
        <v>2.4430852740358101E-2</v>
      </c>
      <c r="P1051" s="17">
        <v>2.5165163614896201E-2</v>
      </c>
      <c r="Q1051" s="17">
        <v>2.64253396726498E-2</v>
      </c>
      <c r="R1051" s="17"/>
      <c r="S1051" s="17">
        <v>4.9254714842219001E-2</v>
      </c>
      <c r="T1051" s="17">
        <v>1.7692924909492699E-2</v>
      </c>
      <c r="U1051" s="17">
        <v>3.2985269763310197E-2</v>
      </c>
      <c r="V1051" s="17">
        <v>5.4431722834440404E-3</v>
      </c>
      <c r="W1051" s="17">
        <v>6.5526227619075398E-3</v>
      </c>
      <c r="X1051" s="17">
        <v>4.5734377050296302E-2</v>
      </c>
      <c r="Y1051" s="17">
        <v>3.5367029167407998E-2</v>
      </c>
      <c r="Z1051" s="17">
        <v>2.3275981526471302E-2</v>
      </c>
      <c r="AA1051" s="17">
        <v>1.5230925177420101E-2</v>
      </c>
      <c r="AB1051" s="17">
        <v>3.9450446739949997E-2</v>
      </c>
      <c r="AC1051" s="17">
        <v>0</v>
      </c>
      <c r="AD1051" s="17">
        <v>1.6278114914823599E-2</v>
      </c>
      <c r="AE1051" s="17"/>
      <c r="AF1051" s="17">
        <v>2.3420804001807499E-2</v>
      </c>
      <c r="AG1051" s="17">
        <v>1.55559880144433E-2</v>
      </c>
      <c r="AH1051" s="17">
        <v>5.97071069389256E-2</v>
      </c>
      <c r="AI1051" s="17"/>
      <c r="AJ1051" s="17">
        <v>1.22298258760083E-2</v>
      </c>
      <c r="AK1051" s="17">
        <v>3.12103838488034E-2</v>
      </c>
      <c r="AL1051" s="17">
        <v>1.20364458580748E-2</v>
      </c>
      <c r="AM1051" s="17">
        <v>2.2994994406210299E-2</v>
      </c>
      <c r="AN1051" s="17">
        <v>3.54637036399085E-2</v>
      </c>
      <c r="AO1051" s="17"/>
      <c r="AP1051" s="17">
        <v>3.6733856577221301E-2</v>
      </c>
      <c r="AQ1051" s="17">
        <v>1.20113851249167E-2</v>
      </c>
      <c r="AR1051" s="17">
        <v>1.2052931995324E-2</v>
      </c>
      <c r="AS1051" s="17">
        <v>2.6489307393727402E-2</v>
      </c>
      <c r="AT1051" s="17">
        <v>4.0045235331951999E-2</v>
      </c>
      <c r="AU1051" s="17">
        <v>1.9414269007176702E-2</v>
      </c>
      <c r="AV1051" s="17"/>
      <c r="AW1051" s="17">
        <v>0</v>
      </c>
      <c r="AX1051" s="17">
        <v>0.11128146626554999</v>
      </c>
      <c r="AY1051" s="17">
        <v>2.5239379091784302E-2</v>
      </c>
      <c r="AZ1051" s="17">
        <v>2.31475257385589E-2</v>
      </c>
      <c r="BA1051" s="17">
        <v>2.5034185325390701E-2</v>
      </c>
      <c r="BB1051" s="17">
        <v>3.0811352601903499E-2</v>
      </c>
      <c r="BC1051" s="17">
        <v>2.7076693289509401E-2</v>
      </c>
      <c r="BD1051" s="17">
        <v>1.3732148118372801E-2</v>
      </c>
      <c r="BE1051" s="17">
        <v>8.8802844634563206E-3</v>
      </c>
      <c r="BF1051" s="17">
        <v>1.9760587463425301E-2</v>
      </c>
      <c r="BG1051" s="17">
        <v>1.9716841280982101E-2</v>
      </c>
      <c r="BH1051" s="17">
        <v>2.1347771074938099E-2</v>
      </c>
      <c r="BI1051" s="17">
        <v>1.22408244995699E-2</v>
      </c>
      <c r="BJ1051" s="17">
        <v>5.5202737964570599E-2</v>
      </c>
      <c r="BK1051" s="17">
        <v>0</v>
      </c>
      <c r="BL1051" s="17">
        <v>2.3679389077587001E-2</v>
      </c>
      <c r="BM1051" s="17"/>
      <c r="BN1051" s="17">
        <v>2.2576182245734201E-2</v>
      </c>
      <c r="BO1051" s="17">
        <v>3.2007953084136197E-2</v>
      </c>
      <c r="BP1051" s="17"/>
      <c r="BQ1051" s="17">
        <v>3.6837809275749499E-2</v>
      </c>
      <c r="BR1051" s="17">
        <v>2.8138662789741802E-2</v>
      </c>
      <c r="BS1051" s="17"/>
      <c r="BT1051" s="17">
        <v>4.6327577286442399E-2</v>
      </c>
      <c r="BU1051" s="17"/>
      <c r="BV1051" s="17">
        <v>4.27868390390021E-2</v>
      </c>
      <c r="BW1051" s="17">
        <v>3.50831524621587E-2</v>
      </c>
      <c r="BX1051" s="17">
        <v>1.6454379445028599E-2</v>
      </c>
      <c r="BY1051" s="17"/>
      <c r="BZ1051" s="17">
        <v>3.9461497012635599E-2</v>
      </c>
      <c r="CA1051" s="17">
        <v>1.29767916656957E-2</v>
      </c>
      <c r="CB1051" s="17">
        <v>4.0933056728985E-2</v>
      </c>
      <c r="CC1051" s="17">
        <v>3.6664373391407802E-2</v>
      </c>
      <c r="CD1051" s="17">
        <v>1.26924852942934E-2</v>
      </c>
      <c r="CE1051" s="17">
        <v>1.27540930186818E-2</v>
      </c>
      <c r="CF1051" s="17">
        <v>1.9711620812884099E-2</v>
      </c>
      <c r="CG1051" s="17"/>
      <c r="CH1051" s="17">
        <v>3.8938396381477398E-2</v>
      </c>
      <c r="CI1051" s="17">
        <v>1.7391478224956999E-2</v>
      </c>
      <c r="CJ1051" s="17">
        <v>2.07091950420462E-2</v>
      </c>
      <c r="CK1051" s="17">
        <v>4.1208990200837001E-2</v>
      </c>
      <c r="CL1051" s="17">
        <v>7.3352834377033604E-2</v>
      </c>
    </row>
    <row r="1052" spans="2:90" x14ac:dyDescent="0.3">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row>
    <row r="1053" spans="2:90" x14ac:dyDescent="0.3">
      <c r="B1053" s="6" t="s">
        <v>419</v>
      </c>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row>
    <row r="1054" spans="2:90" x14ac:dyDescent="0.3">
      <c r="B1054" s="24" t="s">
        <v>110</v>
      </c>
      <c r="C1054" s="17"/>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row>
    <row r="1055" spans="2:90" x14ac:dyDescent="0.3">
      <c r="B1055" t="s">
        <v>409</v>
      </c>
      <c r="C1055" s="17">
        <v>0.58568722885872704</v>
      </c>
      <c r="D1055" s="17">
        <v>0.52845694463161097</v>
      </c>
      <c r="E1055" s="17">
        <v>0.64047273538642502</v>
      </c>
      <c r="F1055" s="17"/>
      <c r="G1055" s="17">
        <v>0.68750370826219698</v>
      </c>
      <c r="H1055" s="17">
        <v>0.55891270273110005</v>
      </c>
      <c r="I1055" s="17">
        <v>0.63399673525817801</v>
      </c>
      <c r="J1055" s="17">
        <v>0.632665165203665</v>
      </c>
      <c r="K1055" s="17">
        <v>0.60302118234129398</v>
      </c>
      <c r="L1055" s="17">
        <v>0.45060902682701698</v>
      </c>
      <c r="M1055" s="17"/>
      <c r="N1055" s="17">
        <v>0.49417955617085002</v>
      </c>
      <c r="O1055" s="17">
        <v>0.64343245864016996</v>
      </c>
      <c r="P1055" s="17">
        <v>0.56173303401489505</v>
      </c>
      <c r="Q1055" s="17">
        <v>0.64735382666570496</v>
      </c>
      <c r="R1055" s="17"/>
      <c r="S1055" s="17">
        <v>0.566767777020449</v>
      </c>
      <c r="T1055" s="17">
        <v>0.58952066110466494</v>
      </c>
      <c r="U1055" s="17">
        <v>0.55517048397574997</v>
      </c>
      <c r="V1055" s="17">
        <v>0.53685345940774798</v>
      </c>
      <c r="W1055" s="17">
        <v>0.61980749274354896</v>
      </c>
      <c r="X1055" s="17">
        <v>0.59906189108902896</v>
      </c>
      <c r="Y1055" s="17">
        <v>0.55194159587607305</v>
      </c>
      <c r="Z1055" s="17">
        <v>0.62186667348553804</v>
      </c>
      <c r="AA1055" s="17">
        <v>0.64429650572109098</v>
      </c>
      <c r="AB1055" s="17">
        <v>0.60626473685637605</v>
      </c>
      <c r="AC1055" s="17">
        <v>0.58051856149890801</v>
      </c>
      <c r="AD1055" s="17">
        <v>0.538538046750065</v>
      </c>
      <c r="AE1055" s="17"/>
      <c r="AF1055" s="17">
        <v>0.56007178794486301</v>
      </c>
      <c r="AG1055" s="17">
        <v>0.58158739754130695</v>
      </c>
      <c r="AH1055" s="17">
        <v>0.55901081486903803</v>
      </c>
      <c r="AI1055" s="17"/>
      <c r="AJ1055" s="17">
        <v>0.50056272082884501</v>
      </c>
      <c r="AK1055" s="17">
        <v>0.59723575514369398</v>
      </c>
      <c r="AL1055" s="17">
        <v>0.56908426812256396</v>
      </c>
      <c r="AM1055" s="17">
        <v>0.59420349236123504</v>
      </c>
      <c r="AN1055" s="17">
        <v>0.62974580953875303</v>
      </c>
      <c r="AO1055" s="17"/>
      <c r="AP1055" s="17">
        <v>0.55961837448382301</v>
      </c>
      <c r="AQ1055" s="17">
        <v>0.535225718949074</v>
      </c>
      <c r="AR1055" s="17">
        <v>0.60170064439395599</v>
      </c>
      <c r="AS1055" s="17">
        <v>0.60014892020528499</v>
      </c>
      <c r="AT1055" s="17">
        <v>0.69540448744304095</v>
      </c>
      <c r="AU1055" s="17">
        <v>0.575421395111123</v>
      </c>
      <c r="AV1055" s="17"/>
      <c r="AW1055" s="17">
        <v>0.607188605858627</v>
      </c>
      <c r="AX1055" s="17">
        <v>0.62528010999825401</v>
      </c>
      <c r="AY1055" s="17">
        <v>0.68556419192686702</v>
      </c>
      <c r="AZ1055" s="17">
        <v>0.66935865195286304</v>
      </c>
      <c r="BA1055" s="17">
        <v>0.59654320916052295</v>
      </c>
      <c r="BB1055" s="17">
        <v>0.65085771989121799</v>
      </c>
      <c r="BC1055" s="17">
        <v>0.56410244016209099</v>
      </c>
      <c r="BD1055" s="17">
        <v>0.55098948681774995</v>
      </c>
      <c r="BE1055" s="17">
        <v>0.60071309946834495</v>
      </c>
      <c r="BF1055" s="17">
        <v>0.67183398869091704</v>
      </c>
      <c r="BG1055" s="17">
        <v>0.54500978109668496</v>
      </c>
      <c r="BH1055" s="17">
        <v>0.435028145464675</v>
      </c>
      <c r="BI1055" s="17">
        <v>0.53676221799455204</v>
      </c>
      <c r="BJ1055" s="17">
        <v>0.50834462977051398</v>
      </c>
      <c r="BK1055" s="17">
        <v>0.50030339424966397</v>
      </c>
      <c r="BL1055" s="17">
        <v>0.48583201471391801</v>
      </c>
      <c r="BM1055" s="17"/>
      <c r="BN1055" s="17">
        <v>0.55438556758445001</v>
      </c>
      <c r="BO1055" s="17">
        <v>0.63175952066109398</v>
      </c>
      <c r="BP1055" s="17"/>
      <c r="BQ1055" s="17">
        <v>0.55934583946483396</v>
      </c>
      <c r="BR1055" s="17">
        <v>0.67560735556763896</v>
      </c>
      <c r="BS1055" s="17"/>
      <c r="BT1055" s="17">
        <v>0.56525397372226505</v>
      </c>
      <c r="BU1055" s="17"/>
      <c r="BV1055" s="17">
        <v>0.62165345539435601</v>
      </c>
      <c r="BW1055" s="17">
        <v>0.663239578175153</v>
      </c>
      <c r="BX1055" s="17">
        <v>0.54053990087125503</v>
      </c>
      <c r="BY1055" s="17"/>
      <c r="BZ1055" s="17">
        <v>0.78742844109007404</v>
      </c>
      <c r="CA1055" s="17">
        <v>0.789640003093948</v>
      </c>
      <c r="CB1055" s="17">
        <v>0.67770813480748104</v>
      </c>
      <c r="CC1055" s="17">
        <v>0.62954546688664303</v>
      </c>
      <c r="CD1055" s="17">
        <v>0.526219730712568</v>
      </c>
      <c r="CE1055" s="17">
        <v>0.39445477141174001</v>
      </c>
      <c r="CF1055" s="17">
        <v>0.41370198884262399</v>
      </c>
      <c r="CG1055" s="17"/>
      <c r="CH1055" s="17">
        <v>0.332924144261871</v>
      </c>
      <c r="CI1055" s="17">
        <v>0.45608677704234901</v>
      </c>
      <c r="CJ1055" s="17">
        <v>0.656193884970251</v>
      </c>
      <c r="CK1055" s="17">
        <v>0.83412469366956998</v>
      </c>
      <c r="CL1055" s="17">
        <v>0.78973192020143501</v>
      </c>
    </row>
    <row r="1056" spans="2:90" x14ac:dyDescent="0.3">
      <c r="B1056" t="s">
        <v>410</v>
      </c>
      <c r="C1056" s="17">
        <v>0.38822161755627899</v>
      </c>
      <c r="D1056" s="17">
        <v>0.44358686189621899</v>
      </c>
      <c r="E1056" s="17">
        <v>0.33505199409311198</v>
      </c>
      <c r="F1056" s="17"/>
      <c r="G1056" s="17">
        <v>0.26777462825012899</v>
      </c>
      <c r="H1056" s="17">
        <v>0.41172071475175698</v>
      </c>
      <c r="I1056" s="17">
        <v>0.324577061782583</v>
      </c>
      <c r="J1056" s="17">
        <v>0.34673707414484001</v>
      </c>
      <c r="K1056" s="17">
        <v>0.37670963701527199</v>
      </c>
      <c r="L1056" s="17">
        <v>0.54254544400813598</v>
      </c>
      <c r="M1056" s="17"/>
      <c r="N1056" s="17">
        <v>0.48374293860170098</v>
      </c>
      <c r="O1056" s="17">
        <v>0.32976841202665103</v>
      </c>
      <c r="P1056" s="17">
        <v>0.41879280112202899</v>
      </c>
      <c r="Q1056" s="17">
        <v>0.31873842532355501</v>
      </c>
      <c r="R1056" s="17"/>
      <c r="S1056" s="17">
        <v>0.38412328248646499</v>
      </c>
      <c r="T1056" s="17">
        <v>0.396204600259565</v>
      </c>
      <c r="U1056" s="17">
        <v>0.43347754529025201</v>
      </c>
      <c r="V1056" s="17">
        <v>0.43651942225611801</v>
      </c>
      <c r="W1056" s="17">
        <v>0.36101268985221402</v>
      </c>
      <c r="X1056" s="17">
        <v>0.36934021026917102</v>
      </c>
      <c r="Y1056" s="17">
        <v>0.40744668530048</v>
      </c>
      <c r="Z1056" s="17">
        <v>0.35342766561049499</v>
      </c>
      <c r="AA1056" s="17">
        <v>0.33967679038439003</v>
      </c>
      <c r="AB1056" s="17">
        <v>0.37280886205580499</v>
      </c>
      <c r="AC1056" s="17">
        <v>0.40017513999504101</v>
      </c>
      <c r="AD1056" s="17">
        <v>0.42747131564999302</v>
      </c>
      <c r="AE1056" s="17"/>
      <c r="AF1056" s="17">
        <v>0.41975181037078901</v>
      </c>
      <c r="AG1056" s="17">
        <v>0.39763438345381402</v>
      </c>
      <c r="AH1056" s="17">
        <v>0.388972197470771</v>
      </c>
      <c r="AI1056" s="17"/>
      <c r="AJ1056" s="17">
        <v>0.474562824908211</v>
      </c>
      <c r="AK1056" s="17">
        <v>0.37647673020863198</v>
      </c>
      <c r="AL1056" s="17">
        <v>0.424650147087685</v>
      </c>
      <c r="AM1056" s="17">
        <v>0.38915950756215201</v>
      </c>
      <c r="AN1056" s="17">
        <v>0.35043086337974799</v>
      </c>
      <c r="AO1056" s="17"/>
      <c r="AP1056" s="17">
        <v>0.41218375238410898</v>
      </c>
      <c r="AQ1056" s="17">
        <v>0.43892196626885799</v>
      </c>
      <c r="AR1056" s="17">
        <v>0.38664196027245601</v>
      </c>
      <c r="AS1056" s="17">
        <v>0.374802405990659</v>
      </c>
      <c r="AT1056" s="17">
        <v>0.284201336218741</v>
      </c>
      <c r="AU1056" s="17">
        <v>0.40234380653948998</v>
      </c>
      <c r="AV1056" s="17"/>
      <c r="AW1056" s="17">
        <v>0.392811394141373</v>
      </c>
      <c r="AX1056" s="17">
        <v>0.27491025262927199</v>
      </c>
      <c r="AY1056" s="17">
        <v>0.25822787834920902</v>
      </c>
      <c r="AZ1056" s="17">
        <v>0.32303050205149397</v>
      </c>
      <c r="BA1056" s="17">
        <v>0.36465166917737002</v>
      </c>
      <c r="BB1056" s="17">
        <v>0.308336513528844</v>
      </c>
      <c r="BC1056" s="17">
        <v>0.42456416572410899</v>
      </c>
      <c r="BD1056" s="17">
        <v>0.42975276602608697</v>
      </c>
      <c r="BE1056" s="17">
        <v>0.39070231493043101</v>
      </c>
      <c r="BF1056" s="17">
        <v>0.31809370516860902</v>
      </c>
      <c r="BG1056" s="17">
        <v>0.44778394782810099</v>
      </c>
      <c r="BH1056" s="17">
        <v>0.55334713216766895</v>
      </c>
      <c r="BI1056" s="17">
        <v>0.46323778200544802</v>
      </c>
      <c r="BJ1056" s="17">
        <v>0.45454107238178398</v>
      </c>
      <c r="BK1056" s="17">
        <v>0.479962103271517</v>
      </c>
      <c r="BL1056" s="17">
        <v>0.48696068539658299</v>
      </c>
      <c r="BM1056" s="17"/>
      <c r="BN1056" s="17">
        <v>0.41863756354921899</v>
      </c>
      <c r="BO1056" s="17">
        <v>0.34404207930184499</v>
      </c>
      <c r="BP1056" s="17"/>
      <c r="BQ1056" s="17">
        <v>0.41771597305140001</v>
      </c>
      <c r="BR1056" s="17">
        <v>0.28819716057216899</v>
      </c>
      <c r="BS1056" s="17"/>
      <c r="BT1056" s="17">
        <v>0.40500238458577198</v>
      </c>
      <c r="BU1056" s="17"/>
      <c r="BV1056" s="17">
        <v>0.34414032566833203</v>
      </c>
      <c r="BW1056" s="17">
        <v>0.309105767182075</v>
      </c>
      <c r="BX1056" s="17">
        <v>0.43930774418323698</v>
      </c>
      <c r="BY1056" s="17"/>
      <c r="BZ1056" s="17">
        <v>0.17195446537003001</v>
      </c>
      <c r="CA1056" s="17">
        <v>0.194808590313129</v>
      </c>
      <c r="CB1056" s="17">
        <v>0.28455860233921998</v>
      </c>
      <c r="CC1056" s="17">
        <v>0.34518685170275198</v>
      </c>
      <c r="CD1056" s="17">
        <v>0.46474755636697301</v>
      </c>
      <c r="CE1056" s="17">
        <v>0.58571740347655898</v>
      </c>
      <c r="CF1056" s="17">
        <v>0.57836053449276503</v>
      </c>
      <c r="CG1056" s="17"/>
      <c r="CH1056" s="17">
        <v>0.61115345183465597</v>
      </c>
      <c r="CI1056" s="17">
        <v>0.53059220880479496</v>
      </c>
      <c r="CJ1056" s="17">
        <v>0.31516150426828998</v>
      </c>
      <c r="CK1056" s="17">
        <v>0.13362673050621801</v>
      </c>
      <c r="CL1056" s="17">
        <v>0.186059006522341</v>
      </c>
    </row>
    <row r="1057" spans="2:90" x14ac:dyDescent="0.3">
      <c r="B1057" t="s">
        <v>118</v>
      </c>
      <c r="C1057" s="17">
        <v>2.6091153584993101E-2</v>
      </c>
      <c r="D1057" s="17">
        <v>2.7956193472170699E-2</v>
      </c>
      <c r="E1057" s="17">
        <v>2.4475270520462399E-2</v>
      </c>
      <c r="F1057" s="17"/>
      <c r="G1057" s="17">
        <v>4.4721663487673903E-2</v>
      </c>
      <c r="H1057" s="17">
        <v>2.93665825171435E-2</v>
      </c>
      <c r="I1057" s="17">
        <v>4.1426202959238198E-2</v>
      </c>
      <c r="J1057" s="17">
        <v>2.05977606514945E-2</v>
      </c>
      <c r="K1057" s="17">
        <v>2.02691806434343E-2</v>
      </c>
      <c r="L1057" s="17">
        <v>6.84552916484687E-3</v>
      </c>
      <c r="M1057" s="17"/>
      <c r="N1057" s="17">
        <v>2.2077505227449098E-2</v>
      </c>
      <c r="O1057" s="17">
        <v>2.6799129333178899E-2</v>
      </c>
      <c r="P1057" s="17">
        <v>1.9474164863076099E-2</v>
      </c>
      <c r="Q1057" s="17">
        <v>3.3907748010740001E-2</v>
      </c>
      <c r="R1057" s="17"/>
      <c r="S1057" s="17">
        <v>4.9108940493085798E-2</v>
      </c>
      <c r="T1057" s="17">
        <v>1.42747386357701E-2</v>
      </c>
      <c r="U1057" s="17">
        <v>1.13519707339974E-2</v>
      </c>
      <c r="V1057" s="17">
        <v>2.66271183361344E-2</v>
      </c>
      <c r="W1057" s="17">
        <v>1.9179817404236799E-2</v>
      </c>
      <c r="X1057" s="17">
        <v>3.1597898641799599E-2</v>
      </c>
      <c r="Y1057" s="17">
        <v>4.0611718823446899E-2</v>
      </c>
      <c r="Z1057" s="17">
        <v>2.4705660903966999E-2</v>
      </c>
      <c r="AA1057" s="17">
        <v>1.60267038945195E-2</v>
      </c>
      <c r="AB1057" s="17">
        <v>2.0926401087818999E-2</v>
      </c>
      <c r="AC1057" s="17">
        <v>1.9306298506050999E-2</v>
      </c>
      <c r="AD1057" s="17">
        <v>3.39906375999416E-2</v>
      </c>
      <c r="AE1057" s="17"/>
      <c r="AF1057" s="17">
        <v>2.0176401684347499E-2</v>
      </c>
      <c r="AG1057" s="17">
        <v>2.0778219004879198E-2</v>
      </c>
      <c r="AH1057" s="17">
        <v>5.2016987660190903E-2</v>
      </c>
      <c r="AI1057" s="17"/>
      <c r="AJ1057" s="17">
        <v>2.4874454262944299E-2</v>
      </c>
      <c r="AK1057" s="17">
        <v>2.6287514647673298E-2</v>
      </c>
      <c r="AL1057" s="17">
        <v>6.2655847897507702E-3</v>
      </c>
      <c r="AM1057" s="17">
        <v>1.6637000076612601E-2</v>
      </c>
      <c r="AN1057" s="17">
        <v>1.9823327081498199E-2</v>
      </c>
      <c r="AO1057" s="17"/>
      <c r="AP1057" s="17">
        <v>2.8197873132067699E-2</v>
      </c>
      <c r="AQ1057" s="17">
        <v>2.58523147820683E-2</v>
      </c>
      <c r="AR1057" s="17">
        <v>1.16573953335874E-2</v>
      </c>
      <c r="AS1057" s="17">
        <v>2.5048673804056398E-2</v>
      </c>
      <c r="AT1057" s="17">
        <v>2.0394176338217902E-2</v>
      </c>
      <c r="AU1057" s="17">
        <v>2.2234798349386999E-2</v>
      </c>
      <c r="AV1057" s="17"/>
      <c r="AW1057" s="17">
        <v>0</v>
      </c>
      <c r="AX1057" s="17">
        <v>9.9809637372474197E-2</v>
      </c>
      <c r="AY1057" s="17">
        <v>5.6207929723924202E-2</v>
      </c>
      <c r="AZ1057" s="17">
        <v>7.6108459956426297E-3</v>
      </c>
      <c r="BA1057" s="17">
        <v>3.8805121662106999E-2</v>
      </c>
      <c r="BB1057" s="17">
        <v>4.0805766579938001E-2</v>
      </c>
      <c r="BC1057" s="17">
        <v>1.1333394113800001E-2</v>
      </c>
      <c r="BD1057" s="17">
        <v>1.9257747156162599E-2</v>
      </c>
      <c r="BE1057" s="17">
        <v>8.5845856012241699E-3</v>
      </c>
      <c r="BF1057" s="17">
        <v>1.0072306140473599E-2</v>
      </c>
      <c r="BG1057" s="17">
        <v>7.2062710752133002E-3</v>
      </c>
      <c r="BH1057" s="17">
        <v>1.16247223676555E-2</v>
      </c>
      <c r="BI1057" s="17">
        <v>0</v>
      </c>
      <c r="BJ1057" s="17">
        <v>3.7114297847702198E-2</v>
      </c>
      <c r="BK1057" s="17">
        <v>1.9734502478819201E-2</v>
      </c>
      <c r="BL1057" s="17">
        <v>2.7207299889499201E-2</v>
      </c>
      <c r="BM1057" s="17"/>
      <c r="BN1057" s="17">
        <v>2.6976868866331102E-2</v>
      </c>
      <c r="BO1057" s="17">
        <v>2.4198400037061502E-2</v>
      </c>
      <c r="BP1057" s="17"/>
      <c r="BQ1057" s="17">
        <v>2.2938187483765599E-2</v>
      </c>
      <c r="BR1057" s="17">
        <v>3.6195483860192001E-2</v>
      </c>
      <c r="BS1057" s="17"/>
      <c r="BT1057" s="17">
        <v>2.97436416919633E-2</v>
      </c>
      <c r="BU1057" s="17"/>
      <c r="BV1057" s="17">
        <v>3.42062189373111E-2</v>
      </c>
      <c r="BW1057" s="17">
        <v>2.7654654642772301E-2</v>
      </c>
      <c r="BX1057" s="17">
        <v>2.0152354945507999E-2</v>
      </c>
      <c r="BY1057" s="17"/>
      <c r="BZ1057" s="17">
        <v>4.0617093539895899E-2</v>
      </c>
      <c r="CA1057" s="17">
        <v>1.5551406592922999E-2</v>
      </c>
      <c r="CB1057" s="17">
        <v>3.77332628532989E-2</v>
      </c>
      <c r="CC1057" s="17">
        <v>2.5267681410605401E-2</v>
      </c>
      <c r="CD1057" s="17">
        <v>9.0327129204598906E-3</v>
      </c>
      <c r="CE1057" s="17">
        <v>1.98278251117016E-2</v>
      </c>
      <c r="CF1057" s="17">
        <v>7.9374766646105495E-3</v>
      </c>
      <c r="CG1057" s="17"/>
      <c r="CH1057" s="17">
        <v>5.5922403903472702E-2</v>
      </c>
      <c r="CI1057" s="17">
        <v>1.3321014152856799E-2</v>
      </c>
      <c r="CJ1057" s="17">
        <v>2.86446107614583E-2</v>
      </c>
      <c r="CK1057" s="17">
        <v>3.2248575824211298E-2</v>
      </c>
      <c r="CL1057" s="17">
        <v>2.4209073276223701E-2</v>
      </c>
    </row>
    <row r="1058" spans="2:90" x14ac:dyDescent="0.3">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row>
    <row r="1059" spans="2:90" x14ac:dyDescent="0.3">
      <c r="B1059" s="6" t="s">
        <v>420</v>
      </c>
      <c r="C1059" s="17"/>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row>
    <row r="1060" spans="2:90" x14ac:dyDescent="0.3">
      <c r="B1060" s="24" t="s">
        <v>110</v>
      </c>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row>
    <row r="1061" spans="2:90" x14ac:dyDescent="0.3">
      <c r="B1061" t="s">
        <v>409</v>
      </c>
      <c r="C1061" s="17">
        <v>0.36062364430601601</v>
      </c>
      <c r="D1061" s="17">
        <v>0.30458057247551201</v>
      </c>
      <c r="E1061" s="17">
        <v>0.41224269038851702</v>
      </c>
      <c r="F1061" s="17"/>
      <c r="G1061" s="17">
        <v>0.53724147915635001</v>
      </c>
      <c r="H1061" s="17">
        <v>0.41809685372637201</v>
      </c>
      <c r="I1061" s="17">
        <v>0.48352857433890301</v>
      </c>
      <c r="J1061" s="17">
        <v>0.36719918768162302</v>
      </c>
      <c r="K1061" s="17">
        <v>0.29648906606376402</v>
      </c>
      <c r="L1061" s="17">
        <v>0.133380653081724</v>
      </c>
      <c r="M1061" s="17"/>
      <c r="N1061" s="17">
        <v>0.33375598364935599</v>
      </c>
      <c r="O1061" s="17">
        <v>0.402366072702322</v>
      </c>
      <c r="P1061" s="17">
        <v>0.32357743275371997</v>
      </c>
      <c r="Q1061" s="17">
        <v>0.38013434445134697</v>
      </c>
      <c r="R1061" s="17"/>
      <c r="S1061" s="17">
        <v>0.37958907084222399</v>
      </c>
      <c r="T1061" s="17">
        <v>0.30497311180259101</v>
      </c>
      <c r="U1061" s="17">
        <v>0.31249123182078098</v>
      </c>
      <c r="V1061" s="17">
        <v>0.39212199524163999</v>
      </c>
      <c r="W1061" s="17">
        <v>0.38036837941873602</v>
      </c>
      <c r="X1061" s="17">
        <v>0.370932493553986</v>
      </c>
      <c r="Y1061" s="17">
        <v>0.36067857240343398</v>
      </c>
      <c r="Z1061" s="17">
        <v>0.395384115385988</v>
      </c>
      <c r="AA1061" s="17">
        <v>0.36180774829859902</v>
      </c>
      <c r="AB1061" s="17">
        <v>0.36884081676913399</v>
      </c>
      <c r="AC1061" s="17">
        <v>0.36835196768289702</v>
      </c>
      <c r="AD1061" s="17">
        <v>0.382363445046835</v>
      </c>
      <c r="AE1061" s="17"/>
      <c r="AF1061" s="17">
        <v>0.29586524087851701</v>
      </c>
      <c r="AG1061" s="17">
        <v>0.37204438881205598</v>
      </c>
      <c r="AH1061" s="17">
        <v>0.39298335505600002</v>
      </c>
      <c r="AI1061" s="17"/>
      <c r="AJ1061" s="17">
        <v>0.26614585555771803</v>
      </c>
      <c r="AK1061" s="17">
        <v>0.374888138543153</v>
      </c>
      <c r="AL1061" s="17">
        <v>0.32758445335025399</v>
      </c>
      <c r="AM1061" s="17">
        <v>0.41500946066232802</v>
      </c>
      <c r="AN1061" s="17">
        <v>0.443488429672102</v>
      </c>
      <c r="AO1061" s="17"/>
      <c r="AP1061" s="17">
        <v>0.38161073929680001</v>
      </c>
      <c r="AQ1061" s="17">
        <v>0.28928521729086099</v>
      </c>
      <c r="AR1061" s="17">
        <v>0.36218072021692599</v>
      </c>
      <c r="AS1061" s="17">
        <v>0.37069343765673601</v>
      </c>
      <c r="AT1061" s="17">
        <v>0.48505605309177602</v>
      </c>
      <c r="AU1061" s="17">
        <v>0.26624396297654501</v>
      </c>
      <c r="AV1061" s="17"/>
      <c r="AW1061" s="17">
        <v>0.28698867008554702</v>
      </c>
      <c r="AX1061" s="17">
        <v>0.44843284687512702</v>
      </c>
      <c r="AY1061" s="17">
        <v>0.40480614175541801</v>
      </c>
      <c r="AZ1061" s="17">
        <v>0.39785559428063699</v>
      </c>
      <c r="BA1061" s="17">
        <v>0.36563805828111701</v>
      </c>
      <c r="BB1061" s="17">
        <v>0.38401202038899901</v>
      </c>
      <c r="BC1061" s="17">
        <v>0.368544027817442</v>
      </c>
      <c r="BD1061" s="17">
        <v>0.28134360390920399</v>
      </c>
      <c r="BE1061" s="17">
        <v>0.40269152281217502</v>
      </c>
      <c r="BF1061" s="17">
        <v>0.39570544779116701</v>
      </c>
      <c r="BG1061" s="17">
        <v>0.32963302231918401</v>
      </c>
      <c r="BH1061" s="17">
        <v>0.353592522331033</v>
      </c>
      <c r="BI1061" s="17">
        <v>0.42092533721690201</v>
      </c>
      <c r="BJ1061" s="17">
        <v>0.32991583122388202</v>
      </c>
      <c r="BK1061" s="17">
        <v>0.33160846469671701</v>
      </c>
      <c r="BL1061" s="17">
        <v>0.31353739979413903</v>
      </c>
      <c r="BM1061" s="17"/>
      <c r="BN1061" s="17">
        <v>0.348752337404652</v>
      </c>
      <c r="BO1061" s="17">
        <v>0.38093435595322001</v>
      </c>
      <c r="BP1061" s="17"/>
      <c r="BQ1061" s="17">
        <v>0.36964470334161997</v>
      </c>
      <c r="BR1061" s="17">
        <v>0.41753987822515998</v>
      </c>
      <c r="BS1061" s="17"/>
      <c r="BT1061" s="17">
        <v>0.35361768069357502</v>
      </c>
      <c r="BU1061" s="17"/>
      <c r="BV1061" s="17">
        <v>0.37033847581943402</v>
      </c>
      <c r="BW1061" s="17">
        <v>0.39686456630372202</v>
      </c>
      <c r="BX1061" s="17">
        <v>0.33938526487961601</v>
      </c>
      <c r="BY1061" s="17"/>
      <c r="BZ1061" s="17">
        <v>0.60725085224809405</v>
      </c>
      <c r="CA1061" s="17">
        <v>0.43393291040927201</v>
      </c>
      <c r="CB1061" s="17">
        <v>0.43392048887268703</v>
      </c>
      <c r="CC1061" s="17">
        <v>0.40017214499682302</v>
      </c>
      <c r="CD1061" s="17">
        <v>0.30552777952437199</v>
      </c>
      <c r="CE1061" s="17">
        <v>0.23098090063213</v>
      </c>
      <c r="CF1061" s="17">
        <v>0.25555743252647101</v>
      </c>
      <c r="CG1061" s="17"/>
      <c r="CH1061" s="17">
        <v>0.311654889398298</v>
      </c>
      <c r="CI1061" s="17">
        <v>0.259499019543596</v>
      </c>
      <c r="CJ1061" s="17">
        <v>0.372207105393557</v>
      </c>
      <c r="CK1061" s="17">
        <v>0.55316851479621898</v>
      </c>
      <c r="CL1061" s="17">
        <v>0.56160513238926202</v>
      </c>
    </row>
    <row r="1062" spans="2:90" x14ac:dyDescent="0.3">
      <c r="B1062" t="s">
        <v>410</v>
      </c>
      <c r="C1062" s="17">
        <v>0.62067677178025105</v>
      </c>
      <c r="D1062" s="17">
        <v>0.67739437282568205</v>
      </c>
      <c r="E1062" s="17">
        <v>0.56825027472852097</v>
      </c>
      <c r="F1062" s="17"/>
      <c r="G1062" s="17">
        <v>0.434856066608867</v>
      </c>
      <c r="H1062" s="17">
        <v>0.54632293858343595</v>
      </c>
      <c r="I1062" s="17">
        <v>0.48192352140380401</v>
      </c>
      <c r="J1062" s="17">
        <v>0.62453165638445496</v>
      </c>
      <c r="K1062" s="17">
        <v>0.70038785795575498</v>
      </c>
      <c r="L1062" s="17">
        <v>0.86188811633174101</v>
      </c>
      <c r="M1062" s="17"/>
      <c r="N1062" s="17">
        <v>0.64990198625127504</v>
      </c>
      <c r="O1062" s="17">
        <v>0.58466209650467904</v>
      </c>
      <c r="P1062" s="17">
        <v>0.65540307127153197</v>
      </c>
      <c r="Q1062" s="17">
        <v>0.59639284894647204</v>
      </c>
      <c r="R1062" s="17"/>
      <c r="S1062" s="17">
        <v>0.59461860907013198</v>
      </c>
      <c r="T1062" s="17">
        <v>0.67732622775667894</v>
      </c>
      <c r="U1062" s="17">
        <v>0.67587985648730198</v>
      </c>
      <c r="V1062" s="17">
        <v>0.60787800475835996</v>
      </c>
      <c r="W1062" s="17">
        <v>0.59750399899525697</v>
      </c>
      <c r="X1062" s="17">
        <v>0.59451922743517704</v>
      </c>
      <c r="Y1062" s="17">
        <v>0.62778935621433896</v>
      </c>
      <c r="Z1062" s="17">
        <v>0.59299552201207195</v>
      </c>
      <c r="AA1062" s="17">
        <v>0.62712123411479903</v>
      </c>
      <c r="AB1062" s="17">
        <v>0.60164878541373001</v>
      </c>
      <c r="AC1062" s="17">
        <v>0.62287152125322698</v>
      </c>
      <c r="AD1062" s="17">
        <v>0.56764729081823895</v>
      </c>
      <c r="AE1062" s="17"/>
      <c r="AF1062" s="17">
        <v>0.69005534733467999</v>
      </c>
      <c r="AG1062" s="17">
        <v>0.61435055221689505</v>
      </c>
      <c r="AH1062" s="17">
        <v>0.56834162365660801</v>
      </c>
      <c r="AI1062" s="17"/>
      <c r="AJ1062" s="17">
        <v>0.72315397514663904</v>
      </c>
      <c r="AK1062" s="17">
        <v>0.60273557967754599</v>
      </c>
      <c r="AL1062" s="17">
        <v>0.67241554664974601</v>
      </c>
      <c r="AM1062" s="17">
        <v>0.57707014343908003</v>
      </c>
      <c r="AN1062" s="17">
        <v>0.53638983865995504</v>
      </c>
      <c r="AO1062" s="17"/>
      <c r="AP1062" s="17">
        <v>0.59184104093164502</v>
      </c>
      <c r="AQ1062" s="17">
        <v>0.68894406026808397</v>
      </c>
      <c r="AR1062" s="17">
        <v>0.62169744520831105</v>
      </c>
      <c r="AS1062" s="17">
        <v>0.61852690503723495</v>
      </c>
      <c r="AT1062" s="17">
        <v>0.50137182005627201</v>
      </c>
      <c r="AU1062" s="17">
        <v>0.70820614267294302</v>
      </c>
      <c r="AV1062" s="17"/>
      <c r="AW1062" s="17">
        <v>0.71301132991445304</v>
      </c>
      <c r="AX1062" s="17">
        <v>0.47163561925946001</v>
      </c>
      <c r="AY1062" s="17">
        <v>0.58898502359287697</v>
      </c>
      <c r="AZ1062" s="17">
        <v>0.59430611872040395</v>
      </c>
      <c r="BA1062" s="17">
        <v>0.605939406273313</v>
      </c>
      <c r="BB1062" s="17">
        <v>0.58647475705729302</v>
      </c>
      <c r="BC1062" s="17">
        <v>0.609461924068879</v>
      </c>
      <c r="BD1062" s="17">
        <v>0.71215748176400995</v>
      </c>
      <c r="BE1062" s="17">
        <v>0.58871234273398998</v>
      </c>
      <c r="BF1062" s="17">
        <v>0.60429455220883299</v>
      </c>
      <c r="BG1062" s="17">
        <v>0.66377101153066798</v>
      </c>
      <c r="BH1062" s="17">
        <v>0.63478275530131201</v>
      </c>
      <c r="BI1062" s="17">
        <v>0.57907466278309805</v>
      </c>
      <c r="BJ1062" s="17">
        <v>0.614881430811547</v>
      </c>
      <c r="BK1062" s="17">
        <v>0.66839153530328299</v>
      </c>
      <c r="BL1062" s="17">
        <v>0.65737937698803695</v>
      </c>
      <c r="BM1062" s="17"/>
      <c r="BN1062" s="17">
        <v>0.63099387142936303</v>
      </c>
      <c r="BO1062" s="17">
        <v>0.602242171646721</v>
      </c>
      <c r="BP1062" s="17"/>
      <c r="BQ1062" s="17">
        <v>0.60455982020125298</v>
      </c>
      <c r="BR1062" s="17">
        <v>0.56094074738926403</v>
      </c>
      <c r="BS1062" s="17"/>
      <c r="BT1062" s="17">
        <v>0.60866710266631097</v>
      </c>
      <c r="BU1062" s="17"/>
      <c r="BV1062" s="17">
        <v>0.59960934373160701</v>
      </c>
      <c r="BW1062" s="17">
        <v>0.58630208878869305</v>
      </c>
      <c r="BX1062" s="17">
        <v>0.64857452543389205</v>
      </c>
      <c r="BY1062" s="17"/>
      <c r="BZ1062" s="17">
        <v>0.36731213245644201</v>
      </c>
      <c r="CA1062" s="17">
        <v>0.55253509609037099</v>
      </c>
      <c r="CB1062" s="17">
        <v>0.53766279754799196</v>
      </c>
      <c r="CC1062" s="17">
        <v>0.58650086815368496</v>
      </c>
      <c r="CD1062" s="17">
        <v>0.68562165858497204</v>
      </c>
      <c r="CE1062" s="17">
        <v>0.74804001461946401</v>
      </c>
      <c r="CF1062" s="17">
        <v>0.72989459413552205</v>
      </c>
      <c r="CG1062" s="17"/>
      <c r="CH1062" s="17">
        <v>0.65253266301428903</v>
      </c>
      <c r="CI1062" s="17">
        <v>0.72616200379458395</v>
      </c>
      <c r="CJ1062" s="17">
        <v>0.60890321518661294</v>
      </c>
      <c r="CK1062" s="17">
        <v>0.430824294077157</v>
      </c>
      <c r="CL1062" s="17">
        <v>0.41226559353963199</v>
      </c>
    </row>
    <row r="1063" spans="2:90" x14ac:dyDescent="0.3">
      <c r="B1063" t="s">
        <v>118</v>
      </c>
      <c r="C1063" s="17">
        <v>1.86995839137339E-2</v>
      </c>
      <c r="D1063" s="17">
        <v>1.8025054698805901E-2</v>
      </c>
      <c r="E1063" s="17">
        <v>1.9507034882961599E-2</v>
      </c>
      <c r="F1063" s="17"/>
      <c r="G1063" s="17">
        <v>2.7902454234783099E-2</v>
      </c>
      <c r="H1063" s="17">
        <v>3.5580207690192697E-2</v>
      </c>
      <c r="I1063" s="17">
        <v>3.4547904257293198E-2</v>
      </c>
      <c r="J1063" s="17">
        <v>8.2691559339217995E-3</v>
      </c>
      <c r="K1063" s="17">
        <v>3.12307598048123E-3</v>
      </c>
      <c r="L1063" s="17">
        <v>4.7312305865356103E-3</v>
      </c>
      <c r="M1063" s="17"/>
      <c r="N1063" s="17">
        <v>1.6342030099369399E-2</v>
      </c>
      <c r="O1063" s="17">
        <v>1.29718307929993E-2</v>
      </c>
      <c r="P1063" s="17">
        <v>2.1019495974748399E-2</v>
      </c>
      <c r="Q1063" s="17">
        <v>2.3472806602180301E-2</v>
      </c>
      <c r="R1063" s="17"/>
      <c r="S1063" s="17">
        <v>2.5792320087644E-2</v>
      </c>
      <c r="T1063" s="17">
        <v>1.7700660440730001E-2</v>
      </c>
      <c r="U1063" s="17">
        <v>1.16289116919167E-2</v>
      </c>
      <c r="V1063" s="17">
        <v>0</v>
      </c>
      <c r="W1063" s="17">
        <v>2.2127621586007298E-2</v>
      </c>
      <c r="X1063" s="17">
        <v>3.4548279010837298E-2</v>
      </c>
      <c r="Y1063" s="17">
        <v>1.15320713822271E-2</v>
      </c>
      <c r="Z1063" s="17">
        <v>1.16203626019405E-2</v>
      </c>
      <c r="AA1063" s="17">
        <v>1.10710175866014E-2</v>
      </c>
      <c r="AB1063" s="17">
        <v>2.9510397817136699E-2</v>
      </c>
      <c r="AC1063" s="17">
        <v>8.7765110638759001E-3</v>
      </c>
      <c r="AD1063" s="17">
        <v>4.9989264134925597E-2</v>
      </c>
      <c r="AE1063" s="17"/>
      <c r="AF1063" s="17">
        <v>1.40794117868036E-2</v>
      </c>
      <c r="AG1063" s="17">
        <v>1.3605058971049201E-2</v>
      </c>
      <c r="AH1063" s="17">
        <v>3.8675021287392398E-2</v>
      </c>
      <c r="AI1063" s="17"/>
      <c r="AJ1063" s="17">
        <v>1.0700169295643099E-2</v>
      </c>
      <c r="AK1063" s="17">
        <v>2.2376281779300702E-2</v>
      </c>
      <c r="AL1063" s="17">
        <v>0</v>
      </c>
      <c r="AM1063" s="17">
        <v>7.9203958985926207E-3</v>
      </c>
      <c r="AN1063" s="17">
        <v>2.01217316679431E-2</v>
      </c>
      <c r="AO1063" s="17"/>
      <c r="AP1063" s="17">
        <v>2.65482197715552E-2</v>
      </c>
      <c r="AQ1063" s="17">
        <v>2.1770722441054401E-2</v>
      </c>
      <c r="AR1063" s="17">
        <v>1.6121834574763402E-2</v>
      </c>
      <c r="AS1063" s="17">
        <v>1.0779657306029099E-2</v>
      </c>
      <c r="AT1063" s="17">
        <v>1.3572126851952001E-2</v>
      </c>
      <c r="AU1063" s="17">
        <v>2.55498943505123E-2</v>
      </c>
      <c r="AV1063" s="17"/>
      <c r="AW1063" s="17">
        <v>0</v>
      </c>
      <c r="AX1063" s="17">
        <v>7.9931533865412394E-2</v>
      </c>
      <c r="AY1063" s="17">
        <v>6.2088346517052504E-3</v>
      </c>
      <c r="AZ1063" s="17">
        <v>7.8382869989589796E-3</v>
      </c>
      <c r="BA1063" s="17">
        <v>2.8422535445569899E-2</v>
      </c>
      <c r="BB1063" s="17">
        <v>2.95132225537072E-2</v>
      </c>
      <c r="BC1063" s="17">
        <v>2.19940481136786E-2</v>
      </c>
      <c r="BD1063" s="17">
        <v>6.4989143267857796E-3</v>
      </c>
      <c r="BE1063" s="17">
        <v>8.5961344538347199E-3</v>
      </c>
      <c r="BF1063" s="17">
        <v>0</v>
      </c>
      <c r="BG1063" s="17">
        <v>6.5959661501483503E-3</v>
      </c>
      <c r="BH1063" s="17">
        <v>1.16247223676555E-2</v>
      </c>
      <c r="BI1063" s="17">
        <v>0</v>
      </c>
      <c r="BJ1063" s="17">
        <v>5.5202737964570599E-2</v>
      </c>
      <c r="BK1063" s="17">
        <v>0</v>
      </c>
      <c r="BL1063" s="17">
        <v>2.9083223217823501E-2</v>
      </c>
      <c r="BM1063" s="17"/>
      <c r="BN1063" s="17">
        <v>2.0253791165985101E-2</v>
      </c>
      <c r="BO1063" s="17">
        <v>1.6823472400058999E-2</v>
      </c>
      <c r="BP1063" s="17"/>
      <c r="BQ1063" s="17">
        <v>2.5795476457126602E-2</v>
      </c>
      <c r="BR1063" s="17">
        <v>2.1519374385576402E-2</v>
      </c>
      <c r="BS1063" s="17"/>
      <c r="BT1063" s="17">
        <v>3.7715216640114402E-2</v>
      </c>
      <c r="BU1063" s="17"/>
      <c r="BV1063" s="17">
        <v>3.0052180448958399E-2</v>
      </c>
      <c r="BW1063" s="17">
        <v>1.68333449075849E-2</v>
      </c>
      <c r="BX1063" s="17">
        <v>1.2040209686492101E-2</v>
      </c>
      <c r="BY1063" s="17"/>
      <c r="BZ1063" s="17">
        <v>2.5437015295464702E-2</v>
      </c>
      <c r="CA1063" s="17">
        <v>1.3531993500356901E-2</v>
      </c>
      <c r="CB1063" s="17">
        <v>2.84167135793209E-2</v>
      </c>
      <c r="CC1063" s="17">
        <v>1.33269868494915E-2</v>
      </c>
      <c r="CD1063" s="17">
        <v>8.8505618906562292E-3</v>
      </c>
      <c r="CE1063" s="17">
        <v>2.0979084748405499E-2</v>
      </c>
      <c r="CF1063" s="17">
        <v>1.4547973338006901E-2</v>
      </c>
      <c r="CG1063" s="17"/>
      <c r="CH1063" s="17">
        <v>3.5812447587412997E-2</v>
      </c>
      <c r="CI1063" s="17">
        <v>1.4338976661820499E-2</v>
      </c>
      <c r="CJ1063" s="17">
        <v>1.88896794198305E-2</v>
      </c>
      <c r="CK1063" s="17">
        <v>1.6007191126624101E-2</v>
      </c>
      <c r="CL1063" s="17">
        <v>2.6129274071106601E-2</v>
      </c>
    </row>
    <row r="1064" spans="2:90" x14ac:dyDescent="0.3">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row>
    <row r="1065" spans="2:90" x14ac:dyDescent="0.3">
      <c r="B1065" s="6" t="s">
        <v>421</v>
      </c>
      <c r="C1065" s="17"/>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row>
    <row r="1066" spans="2:90" x14ac:dyDescent="0.3">
      <c r="B1066" s="24" t="s">
        <v>110</v>
      </c>
      <c r="C1066" s="17"/>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c r="BW1066" s="17"/>
      <c r="BX1066" s="17"/>
      <c r="BY1066" s="17"/>
      <c r="BZ1066" s="17"/>
      <c r="CA1066" s="17"/>
      <c r="CB1066" s="17"/>
      <c r="CC1066" s="17"/>
      <c r="CD1066" s="17"/>
      <c r="CE1066" s="17"/>
      <c r="CF1066" s="17"/>
      <c r="CG1066" s="17"/>
      <c r="CH1066" s="17"/>
      <c r="CI1066" s="17"/>
      <c r="CJ1066" s="17"/>
      <c r="CK1066" s="17"/>
      <c r="CL1066" s="17"/>
    </row>
    <row r="1067" spans="2:90" x14ac:dyDescent="0.3">
      <c r="B1067" t="s">
        <v>409</v>
      </c>
      <c r="C1067" s="17">
        <v>0.198440935052308</v>
      </c>
      <c r="D1067" s="17">
        <v>0.223922822641824</v>
      </c>
      <c r="E1067" s="17">
        <v>0.17511046820652901</v>
      </c>
      <c r="F1067" s="17"/>
      <c r="G1067" s="17">
        <v>0.32240024907661902</v>
      </c>
      <c r="H1067" s="17">
        <v>0.31282024397653002</v>
      </c>
      <c r="I1067" s="17">
        <v>0.21158556255902899</v>
      </c>
      <c r="J1067" s="17">
        <v>0.17037690162861199</v>
      </c>
      <c r="K1067" s="17">
        <v>0.108181482139086</v>
      </c>
      <c r="L1067" s="17">
        <v>9.5204812193662294E-2</v>
      </c>
      <c r="M1067" s="17"/>
      <c r="N1067" s="17">
        <v>0.23984178523805999</v>
      </c>
      <c r="O1067" s="17">
        <v>0.19274813863097301</v>
      </c>
      <c r="P1067" s="17">
        <v>0.16966334630894001</v>
      </c>
      <c r="Q1067" s="17">
        <v>0.18702862868209899</v>
      </c>
      <c r="R1067" s="17"/>
      <c r="S1067" s="17">
        <v>0.26238181701653901</v>
      </c>
      <c r="T1067" s="17">
        <v>0.16329479008276299</v>
      </c>
      <c r="U1067" s="17">
        <v>0.182226351519125</v>
      </c>
      <c r="V1067" s="17">
        <v>0.168512403749569</v>
      </c>
      <c r="W1067" s="17">
        <v>0.21825425821358499</v>
      </c>
      <c r="X1067" s="17">
        <v>0.21860637623568899</v>
      </c>
      <c r="Y1067" s="17">
        <v>0.166981786560885</v>
      </c>
      <c r="Z1067" s="17">
        <v>0.16687185195349399</v>
      </c>
      <c r="AA1067" s="17">
        <v>0.169508203196405</v>
      </c>
      <c r="AB1067" s="17">
        <v>0.20983734640464499</v>
      </c>
      <c r="AC1067" s="17">
        <v>0.22421459222902601</v>
      </c>
      <c r="AD1067" s="17">
        <v>0.23356422532270901</v>
      </c>
      <c r="AE1067" s="17"/>
      <c r="AF1067" s="17">
        <v>0.16210961572472599</v>
      </c>
      <c r="AG1067" s="17">
        <v>0.20178827876033401</v>
      </c>
      <c r="AH1067" s="17">
        <v>0.226349389532113</v>
      </c>
      <c r="AI1067" s="17"/>
      <c r="AJ1067" s="17">
        <v>0.14116323259392199</v>
      </c>
      <c r="AK1067" s="17">
        <v>0.224345407911338</v>
      </c>
      <c r="AL1067" s="17">
        <v>0.174826615717424</v>
      </c>
      <c r="AM1067" s="17">
        <v>0.24300891616711501</v>
      </c>
      <c r="AN1067" s="17">
        <v>0.23219602730807701</v>
      </c>
      <c r="AO1067" s="17"/>
      <c r="AP1067" s="17">
        <v>0.25878906796439</v>
      </c>
      <c r="AQ1067" s="17">
        <v>0.17751116389136701</v>
      </c>
      <c r="AR1067" s="17">
        <v>0.15483218536193599</v>
      </c>
      <c r="AS1067" s="17">
        <v>0.189923739170449</v>
      </c>
      <c r="AT1067" s="17">
        <v>0.22841470744699399</v>
      </c>
      <c r="AU1067" s="17">
        <v>0.178693091848108</v>
      </c>
      <c r="AV1067" s="17"/>
      <c r="AW1067" s="17">
        <v>0.20029467396985201</v>
      </c>
      <c r="AX1067" s="17">
        <v>0.204075913519984</v>
      </c>
      <c r="AY1067" s="17">
        <v>0.13857891495136901</v>
      </c>
      <c r="AZ1067" s="17">
        <v>0.12959590404907601</v>
      </c>
      <c r="BA1067" s="17">
        <v>0.162843478300157</v>
      </c>
      <c r="BB1067" s="17">
        <v>0.21187185233426301</v>
      </c>
      <c r="BC1067" s="17">
        <v>0.2513490359842</v>
      </c>
      <c r="BD1067" s="17">
        <v>0.17651159596322299</v>
      </c>
      <c r="BE1067" s="17">
        <v>0.20552258847435001</v>
      </c>
      <c r="BF1067" s="17">
        <v>0.13126466064547601</v>
      </c>
      <c r="BG1067" s="17">
        <v>0.20052546357507001</v>
      </c>
      <c r="BH1067" s="17">
        <v>0.24107446307081901</v>
      </c>
      <c r="BI1067" s="17">
        <v>0.28362693756569901</v>
      </c>
      <c r="BJ1067" s="17">
        <v>0.19234780076864499</v>
      </c>
      <c r="BK1067" s="17">
        <v>0.26438722416814803</v>
      </c>
      <c r="BL1067" s="17">
        <v>0.35414302380326401</v>
      </c>
      <c r="BM1067" s="17"/>
      <c r="BN1067" s="17">
        <v>0.20467527882519501</v>
      </c>
      <c r="BO1067" s="17">
        <v>0.190513311194214</v>
      </c>
      <c r="BP1067" s="17"/>
      <c r="BQ1067" s="17">
        <v>0.245695400593608</v>
      </c>
      <c r="BR1067" s="17">
        <v>0.19095882196240699</v>
      </c>
      <c r="BS1067" s="17"/>
      <c r="BT1067" s="17">
        <v>0.237941227821961</v>
      </c>
      <c r="BU1067" s="17"/>
      <c r="BV1067" s="17">
        <v>0.15255050752402899</v>
      </c>
      <c r="BW1067" s="17">
        <v>0.25627370064055599</v>
      </c>
      <c r="BX1067" s="17">
        <v>0.19516773599080101</v>
      </c>
      <c r="BY1067" s="17"/>
      <c r="BZ1067" s="17">
        <v>0.232972179679964</v>
      </c>
      <c r="CA1067" s="17">
        <v>0.17817226752842499</v>
      </c>
      <c r="CB1067" s="17">
        <v>0.17124621095480499</v>
      </c>
      <c r="CC1067" s="17">
        <v>0.24913171248326099</v>
      </c>
      <c r="CD1067" s="17">
        <v>0.17807399301025401</v>
      </c>
      <c r="CE1067" s="17">
        <v>0.21551354858983601</v>
      </c>
      <c r="CF1067" s="17">
        <v>0.24988244184511399</v>
      </c>
      <c r="CG1067" s="17"/>
      <c r="CH1067" s="17">
        <v>0.31292854736771097</v>
      </c>
      <c r="CI1067" s="17">
        <v>0.19336630776482</v>
      </c>
      <c r="CJ1067" s="17">
        <v>0.18246035406761901</v>
      </c>
      <c r="CK1067" s="17">
        <v>0.17855467939765601</v>
      </c>
      <c r="CL1067" s="17">
        <v>0.190078990397927</v>
      </c>
    </row>
    <row r="1068" spans="2:90" x14ac:dyDescent="0.3">
      <c r="B1068" t="s">
        <v>410</v>
      </c>
      <c r="C1068" s="17">
        <v>0.78136034396110599</v>
      </c>
      <c r="D1068" s="17">
        <v>0.75506900306656599</v>
      </c>
      <c r="E1068" s="17">
        <v>0.80532177591913101</v>
      </c>
      <c r="F1068" s="17"/>
      <c r="G1068" s="17">
        <v>0.64391459914462701</v>
      </c>
      <c r="H1068" s="17">
        <v>0.65353129117590603</v>
      </c>
      <c r="I1068" s="17">
        <v>0.75605979829526004</v>
      </c>
      <c r="J1068" s="17">
        <v>0.81894539409424105</v>
      </c>
      <c r="K1068" s="17">
        <v>0.88170196917060395</v>
      </c>
      <c r="L1068" s="17">
        <v>0.90000741170871001</v>
      </c>
      <c r="M1068" s="17"/>
      <c r="N1068" s="17">
        <v>0.75333396943839903</v>
      </c>
      <c r="O1068" s="17">
        <v>0.77305904731789299</v>
      </c>
      <c r="P1068" s="17">
        <v>0.81578750201414596</v>
      </c>
      <c r="Q1068" s="17">
        <v>0.78956632725337905</v>
      </c>
      <c r="R1068" s="17"/>
      <c r="S1068" s="17">
        <v>0.71587015686485</v>
      </c>
      <c r="T1068" s="17">
        <v>0.818640494628325</v>
      </c>
      <c r="U1068" s="17">
        <v>0.80627659234034599</v>
      </c>
      <c r="V1068" s="17">
        <v>0.81628000095885</v>
      </c>
      <c r="W1068" s="17">
        <v>0.760725950997446</v>
      </c>
      <c r="X1068" s="17">
        <v>0.776431676562924</v>
      </c>
      <c r="Y1068" s="17">
        <v>0.78550789197528903</v>
      </c>
      <c r="Z1068" s="17">
        <v>0.81031235653795197</v>
      </c>
      <c r="AA1068" s="17">
        <v>0.80429417041620499</v>
      </c>
      <c r="AB1068" s="17">
        <v>0.77235386122926597</v>
      </c>
      <c r="AC1068" s="17">
        <v>0.75758157155403905</v>
      </c>
      <c r="AD1068" s="17">
        <v>0.75015765976246696</v>
      </c>
      <c r="AE1068" s="17"/>
      <c r="AF1068" s="17">
        <v>0.81667637607224797</v>
      </c>
      <c r="AG1068" s="17">
        <v>0.78457896743260802</v>
      </c>
      <c r="AH1068" s="17">
        <v>0.74717340601688698</v>
      </c>
      <c r="AI1068" s="17"/>
      <c r="AJ1068" s="17">
        <v>0.84636493390102996</v>
      </c>
      <c r="AK1068" s="17">
        <v>0.75233128016833895</v>
      </c>
      <c r="AL1068" s="17">
        <v>0.82025738758889999</v>
      </c>
      <c r="AM1068" s="17">
        <v>0.74540285266516004</v>
      </c>
      <c r="AN1068" s="17">
        <v>0.72735241751507096</v>
      </c>
      <c r="AO1068" s="17"/>
      <c r="AP1068" s="17">
        <v>0.71433227315602899</v>
      </c>
      <c r="AQ1068" s="17">
        <v>0.81099003277995296</v>
      </c>
      <c r="AR1068" s="17">
        <v>0.82297252931424203</v>
      </c>
      <c r="AS1068" s="17">
        <v>0.78674213179989105</v>
      </c>
      <c r="AT1068" s="17">
        <v>0.75703468214464997</v>
      </c>
      <c r="AU1068" s="17">
        <v>0.79445994504257</v>
      </c>
      <c r="AV1068" s="17"/>
      <c r="AW1068" s="17">
        <v>0.79970532603014799</v>
      </c>
      <c r="AX1068" s="17">
        <v>0.740077819705656</v>
      </c>
      <c r="AY1068" s="17">
        <v>0.82502137515200902</v>
      </c>
      <c r="AZ1068" s="17">
        <v>0.83363826126782403</v>
      </c>
      <c r="BA1068" s="17">
        <v>0.82023336910531197</v>
      </c>
      <c r="BB1068" s="17">
        <v>0.78010223588287897</v>
      </c>
      <c r="BC1068" s="17">
        <v>0.721103613662466</v>
      </c>
      <c r="BD1068" s="17">
        <v>0.79740291529079199</v>
      </c>
      <c r="BE1068" s="17">
        <v>0.776763896942406</v>
      </c>
      <c r="BF1068" s="17">
        <v>0.86873533935452396</v>
      </c>
      <c r="BG1068" s="17">
        <v>0.784697640497101</v>
      </c>
      <c r="BH1068" s="17">
        <v>0.74730081456152597</v>
      </c>
      <c r="BI1068" s="17">
        <v>0.71637306243430099</v>
      </c>
      <c r="BJ1068" s="17">
        <v>0.77053790138365297</v>
      </c>
      <c r="BK1068" s="17">
        <v>0.71294891726170395</v>
      </c>
      <c r="BL1068" s="17">
        <v>0.63148188529119398</v>
      </c>
      <c r="BM1068" s="17"/>
      <c r="BN1068" s="17">
        <v>0.77283749331140705</v>
      </c>
      <c r="BO1068" s="17">
        <v>0.79215687170378102</v>
      </c>
      <c r="BP1068" s="17"/>
      <c r="BQ1068" s="17">
        <v>0.73285890898636796</v>
      </c>
      <c r="BR1068" s="17">
        <v>0.77471475130332501</v>
      </c>
      <c r="BS1068" s="17"/>
      <c r="BT1068" s="17">
        <v>0.72253560847999199</v>
      </c>
      <c r="BU1068" s="17"/>
      <c r="BV1068" s="17">
        <v>0.80415064610641795</v>
      </c>
      <c r="BW1068" s="17">
        <v>0.72542111924658903</v>
      </c>
      <c r="BX1068" s="17">
        <v>0.793301624200349</v>
      </c>
      <c r="BY1068" s="17"/>
      <c r="BZ1068" s="17">
        <v>0.75285421358476401</v>
      </c>
      <c r="CA1068" s="17">
        <v>0.79806902528035095</v>
      </c>
      <c r="CB1068" s="17">
        <v>0.799281668920095</v>
      </c>
      <c r="CC1068" s="17">
        <v>0.71916267440294901</v>
      </c>
      <c r="CD1068" s="17">
        <v>0.80868228088391003</v>
      </c>
      <c r="CE1068" s="17">
        <v>0.77116110006341498</v>
      </c>
      <c r="CF1068" s="17">
        <v>0.74235598908302902</v>
      </c>
      <c r="CG1068" s="17"/>
      <c r="CH1068" s="17">
        <v>0.64350533694171397</v>
      </c>
      <c r="CI1068" s="17">
        <v>0.79291579493989395</v>
      </c>
      <c r="CJ1068" s="17">
        <v>0.80422147695043</v>
      </c>
      <c r="CK1068" s="17">
        <v>0.77911736732469095</v>
      </c>
      <c r="CL1068" s="17">
        <v>0.80992100960207303</v>
      </c>
    </row>
    <row r="1069" spans="2:90" x14ac:dyDescent="0.3">
      <c r="B1069" t="s">
        <v>118</v>
      </c>
      <c r="C1069" s="17">
        <v>2.0198720986586701E-2</v>
      </c>
      <c r="D1069" s="17">
        <v>2.1008174291610501E-2</v>
      </c>
      <c r="E1069" s="17">
        <v>1.9567755874340301E-2</v>
      </c>
      <c r="F1069" s="17"/>
      <c r="G1069" s="17">
        <v>3.3685151778754398E-2</v>
      </c>
      <c r="H1069" s="17">
        <v>3.3648464847564903E-2</v>
      </c>
      <c r="I1069" s="17">
        <v>3.2354639145710899E-2</v>
      </c>
      <c r="J1069" s="17">
        <v>1.0677704277146E-2</v>
      </c>
      <c r="K1069" s="17">
        <v>1.0116548690309399E-2</v>
      </c>
      <c r="L1069" s="17">
        <v>4.7877760976279098E-3</v>
      </c>
      <c r="M1069" s="17"/>
      <c r="N1069" s="17">
        <v>6.8242453235406297E-3</v>
      </c>
      <c r="O1069" s="17">
        <v>3.41928140511348E-2</v>
      </c>
      <c r="P1069" s="17">
        <v>1.4549151676913201E-2</v>
      </c>
      <c r="Q1069" s="17">
        <v>2.34050440645227E-2</v>
      </c>
      <c r="R1069" s="17"/>
      <c r="S1069" s="17">
        <v>2.1748026118610701E-2</v>
      </c>
      <c r="T1069" s="17">
        <v>1.8064715288911501E-2</v>
      </c>
      <c r="U1069" s="17">
        <v>1.1497056140529101E-2</v>
      </c>
      <c r="V1069" s="17">
        <v>1.5207595291580601E-2</v>
      </c>
      <c r="W1069" s="17">
        <v>2.1019790788968901E-2</v>
      </c>
      <c r="X1069" s="17">
        <v>4.9619472013865398E-3</v>
      </c>
      <c r="Y1069" s="17">
        <v>4.7510321463825597E-2</v>
      </c>
      <c r="Z1069" s="17">
        <v>2.2815791508554801E-2</v>
      </c>
      <c r="AA1069" s="17">
        <v>2.619762638739E-2</v>
      </c>
      <c r="AB1069" s="17">
        <v>1.7808792366088799E-2</v>
      </c>
      <c r="AC1069" s="17">
        <v>1.8203836216935099E-2</v>
      </c>
      <c r="AD1069" s="17">
        <v>1.6278114914823599E-2</v>
      </c>
      <c r="AE1069" s="17"/>
      <c r="AF1069" s="17">
        <v>2.1214008203025402E-2</v>
      </c>
      <c r="AG1069" s="17">
        <v>1.3632753807057999E-2</v>
      </c>
      <c r="AH1069" s="17">
        <v>2.64772044510002E-2</v>
      </c>
      <c r="AI1069" s="17"/>
      <c r="AJ1069" s="17">
        <v>1.2471833505048199E-2</v>
      </c>
      <c r="AK1069" s="17">
        <v>2.33233119203228E-2</v>
      </c>
      <c r="AL1069" s="17">
        <v>4.9159966936758804E-3</v>
      </c>
      <c r="AM1069" s="17">
        <v>1.1588231167725199E-2</v>
      </c>
      <c r="AN1069" s="17">
        <v>4.0451555176852103E-2</v>
      </c>
      <c r="AO1069" s="17"/>
      <c r="AP1069" s="17">
        <v>2.68786588795808E-2</v>
      </c>
      <c r="AQ1069" s="17">
        <v>1.14988033286792E-2</v>
      </c>
      <c r="AR1069" s="17">
        <v>2.2195285323821701E-2</v>
      </c>
      <c r="AS1069" s="17">
        <v>2.3334129029659999E-2</v>
      </c>
      <c r="AT1069" s="17">
        <v>1.4550610408355501E-2</v>
      </c>
      <c r="AU1069" s="17">
        <v>2.68469631093219E-2</v>
      </c>
      <c r="AV1069" s="17"/>
      <c r="AW1069" s="17">
        <v>0</v>
      </c>
      <c r="AX1069" s="17">
        <v>5.5846266774360401E-2</v>
      </c>
      <c r="AY1069" s="17">
        <v>3.6399709896622001E-2</v>
      </c>
      <c r="AZ1069" s="17">
        <v>3.6765834683100199E-2</v>
      </c>
      <c r="BA1069" s="17">
        <v>1.6923152594531001E-2</v>
      </c>
      <c r="BB1069" s="17">
        <v>8.0259117828585698E-3</v>
      </c>
      <c r="BC1069" s="17">
        <v>2.7547350353333701E-2</v>
      </c>
      <c r="BD1069" s="17">
        <v>2.6085488745984198E-2</v>
      </c>
      <c r="BE1069" s="17">
        <v>1.7713514583243498E-2</v>
      </c>
      <c r="BF1069" s="17">
        <v>0</v>
      </c>
      <c r="BG1069" s="17">
        <v>1.47768959278289E-2</v>
      </c>
      <c r="BH1069" s="17">
        <v>1.16247223676555E-2</v>
      </c>
      <c r="BI1069" s="17">
        <v>0</v>
      </c>
      <c r="BJ1069" s="17">
        <v>3.7114297847702198E-2</v>
      </c>
      <c r="BK1069" s="17">
        <v>2.2663858570148201E-2</v>
      </c>
      <c r="BL1069" s="17">
        <v>1.4375090905541401E-2</v>
      </c>
      <c r="BM1069" s="17"/>
      <c r="BN1069" s="17">
        <v>2.2487227863398199E-2</v>
      </c>
      <c r="BO1069" s="17">
        <v>1.7329817102004898E-2</v>
      </c>
      <c r="BP1069" s="17"/>
      <c r="BQ1069" s="17">
        <v>2.1445690420023901E-2</v>
      </c>
      <c r="BR1069" s="17">
        <v>3.4326426734267897E-2</v>
      </c>
      <c r="BS1069" s="17"/>
      <c r="BT1069" s="17">
        <v>3.95231636980466E-2</v>
      </c>
      <c r="BU1069" s="17"/>
      <c r="BV1069" s="17">
        <v>4.3298846369552897E-2</v>
      </c>
      <c r="BW1069" s="17">
        <v>1.8305180112855299E-2</v>
      </c>
      <c r="BX1069" s="17">
        <v>1.15306398088497E-2</v>
      </c>
      <c r="BY1069" s="17"/>
      <c r="BZ1069" s="17">
        <v>1.41736067352718E-2</v>
      </c>
      <c r="CA1069" s="17">
        <v>2.3758707191223801E-2</v>
      </c>
      <c r="CB1069" s="17">
        <v>2.9472120125100101E-2</v>
      </c>
      <c r="CC1069" s="17">
        <v>3.1705613113790297E-2</v>
      </c>
      <c r="CD1069" s="17">
        <v>1.3243726105836399E-2</v>
      </c>
      <c r="CE1069" s="17">
        <v>1.33253513467498E-2</v>
      </c>
      <c r="CF1069" s="17">
        <v>7.7615690718569903E-3</v>
      </c>
      <c r="CG1069" s="17"/>
      <c r="CH1069" s="17">
        <v>4.35661156905751E-2</v>
      </c>
      <c r="CI1069" s="17">
        <v>1.37178972952856E-2</v>
      </c>
      <c r="CJ1069" s="17">
        <v>1.33181689819505E-2</v>
      </c>
      <c r="CK1069" s="17">
        <v>4.2327953277653103E-2</v>
      </c>
      <c r="CL1069" s="17">
        <v>0</v>
      </c>
    </row>
    <row r="1070" spans="2:90" x14ac:dyDescent="0.3">
      <c r="C1070" s="17"/>
      <c r="D1070" s="17"/>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row>
    <row r="1071" spans="2:90" x14ac:dyDescent="0.3">
      <c r="B1071" s="6" t="s">
        <v>422</v>
      </c>
      <c r="C1071" s="17"/>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c r="BZ1071" s="17"/>
      <c r="CA1071" s="17"/>
      <c r="CB1071" s="17"/>
      <c r="CC1071" s="17"/>
      <c r="CD1071" s="17"/>
      <c r="CE1071" s="17"/>
      <c r="CF1071" s="17"/>
      <c r="CG1071" s="17"/>
      <c r="CH1071" s="17"/>
      <c r="CI1071" s="17"/>
      <c r="CJ1071" s="17"/>
      <c r="CK1071" s="17"/>
      <c r="CL1071" s="17"/>
    </row>
    <row r="1072" spans="2:90" x14ac:dyDescent="0.3">
      <c r="B1072" s="24" t="s">
        <v>110</v>
      </c>
      <c r="C1072" s="17"/>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c r="BW1072" s="17"/>
      <c r="BX1072" s="17"/>
      <c r="BY1072" s="17"/>
      <c r="BZ1072" s="17"/>
      <c r="CA1072" s="17"/>
      <c r="CB1072" s="17"/>
      <c r="CC1072" s="17"/>
      <c r="CD1072" s="17"/>
      <c r="CE1072" s="17"/>
      <c r="CF1072" s="17"/>
      <c r="CG1072" s="17"/>
      <c r="CH1072" s="17"/>
      <c r="CI1072" s="17"/>
      <c r="CJ1072" s="17"/>
      <c r="CK1072" s="17"/>
      <c r="CL1072" s="17"/>
    </row>
    <row r="1073" spans="2:90" x14ac:dyDescent="0.3">
      <c r="B1073" t="s">
        <v>409</v>
      </c>
      <c r="C1073" s="17">
        <v>0.15029314995184501</v>
      </c>
      <c r="D1073" s="17">
        <v>0.16575765548945301</v>
      </c>
      <c r="E1073" s="17">
        <v>0.134324358209959</v>
      </c>
      <c r="F1073" s="17"/>
      <c r="G1073" s="17">
        <v>0.25077236582835899</v>
      </c>
      <c r="H1073" s="17">
        <v>0.28108087084717898</v>
      </c>
      <c r="I1073" s="17">
        <v>0.19048959197665599</v>
      </c>
      <c r="J1073" s="17">
        <v>0.105611181703823</v>
      </c>
      <c r="K1073" s="17">
        <v>5.4136806652507599E-2</v>
      </c>
      <c r="L1073" s="17">
        <v>4.4540771307152498E-2</v>
      </c>
      <c r="M1073" s="17"/>
      <c r="N1073" s="17">
        <v>0.15654111407181201</v>
      </c>
      <c r="O1073" s="17">
        <v>0.17401081110400901</v>
      </c>
      <c r="P1073" s="17">
        <v>0.139174378269495</v>
      </c>
      <c r="Q1073" s="17">
        <v>0.12839205278760399</v>
      </c>
      <c r="R1073" s="17"/>
      <c r="S1073" s="17">
        <v>0.20866074455133199</v>
      </c>
      <c r="T1073" s="17">
        <v>0.143337545436482</v>
      </c>
      <c r="U1073" s="17">
        <v>9.9842348225808397E-2</v>
      </c>
      <c r="V1073" s="17">
        <v>9.0367865720055701E-2</v>
      </c>
      <c r="W1073" s="17">
        <v>0.15968899709329401</v>
      </c>
      <c r="X1073" s="17">
        <v>0.139003824935204</v>
      </c>
      <c r="Y1073" s="17">
        <v>0.105290210315284</v>
      </c>
      <c r="Z1073" s="17">
        <v>0.16044629334140401</v>
      </c>
      <c r="AA1073" s="17">
        <v>0.148134535792421</v>
      </c>
      <c r="AB1073" s="17">
        <v>0.190056172995897</v>
      </c>
      <c r="AC1073" s="17">
        <v>0.14911037501186</v>
      </c>
      <c r="AD1073" s="17">
        <v>0.23055939071828799</v>
      </c>
      <c r="AE1073" s="17"/>
      <c r="AF1073" s="17">
        <v>0.113108675958434</v>
      </c>
      <c r="AG1073" s="17">
        <v>0.16514287779387099</v>
      </c>
      <c r="AH1073" s="17">
        <v>0.174978956768819</v>
      </c>
      <c r="AI1073" s="17"/>
      <c r="AJ1073" s="17">
        <v>0.12823044847613899</v>
      </c>
      <c r="AK1073" s="17">
        <v>0.18459091048690801</v>
      </c>
      <c r="AL1073" s="17">
        <v>0.114651531434474</v>
      </c>
      <c r="AM1073" s="17">
        <v>0.142443489556002</v>
      </c>
      <c r="AN1073" s="17">
        <v>0.13533587223645499</v>
      </c>
      <c r="AO1073" s="17"/>
      <c r="AP1073" s="17">
        <v>0.20050941898618799</v>
      </c>
      <c r="AQ1073" s="17">
        <v>0.14844793088709299</v>
      </c>
      <c r="AR1073" s="17">
        <v>0.137320328023841</v>
      </c>
      <c r="AS1073" s="17">
        <v>0.13819723702666101</v>
      </c>
      <c r="AT1073" s="17">
        <v>0.168889164224514</v>
      </c>
      <c r="AU1073" s="17">
        <v>6.3812279593555302E-2</v>
      </c>
      <c r="AV1073" s="17"/>
      <c r="AW1073" s="17">
        <v>0.208827402677769</v>
      </c>
      <c r="AX1073" s="17">
        <v>0.12143697102442</v>
      </c>
      <c r="AY1073" s="17">
        <v>0.15871660665962301</v>
      </c>
      <c r="AZ1073" s="17">
        <v>0.17912346818518499</v>
      </c>
      <c r="BA1073" s="17">
        <v>0.141479166526814</v>
      </c>
      <c r="BB1073" s="17">
        <v>0.159440295665087</v>
      </c>
      <c r="BC1073" s="17">
        <v>0.16850115448335201</v>
      </c>
      <c r="BD1073" s="17">
        <v>7.3290631309806897E-2</v>
      </c>
      <c r="BE1073" s="17">
        <v>0.12193845563649799</v>
      </c>
      <c r="BF1073" s="17">
        <v>0.14463936263926799</v>
      </c>
      <c r="BG1073" s="17">
        <v>0.189521010907684</v>
      </c>
      <c r="BH1073" s="17">
        <v>0.166230392705533</v>
      </c>
      <c r="BI1073" s="17">
        <v>0.128295595709666</v>
      </c>
      <c r="BJ1073" s="17">
        <v>0.13283612910571099</v>
      </c>
      <c r="BK1073" s="17">
        <v>0.150317622930771</v>
      </c>
      <c r="BL1073" s="17">
        <v>0.23296140459210499</v>
      </c>
      <c r="BM1073" s="17"/>
      <c r="BN1073" s="17">
        <v>0.157542618847266</v>
      </c>
      <c r="BO1073" s="17">
        <v>0.14245704437286599</v>
      </c>
      <c r="BP1073" s="17"/>
      <c r="BQ1073" s="17">
        <v>0.199901841202826</v>
      </c>
      <c r="BR1073" s="17">
        <v>0.17539756113185101</v>
      </c>
      <c r="BS1073" s="17"/>
      <c r="BT1073" s="17">
        <v>0.205431197141728</v>
      </c>
      <c r="BU1073" s="17"/>
      <c r="BV1073" s="17">
        <v>0.12772824417377801</v>
      </c>
      <c r="BW1073" s="17">
        <v>0.21164776726010601</v>
      </c>
      <c r="BX1073" s="17">
        <v>0.13211947482654099</v>
      </c>
      <c r="BY1073" s="17"/>
      <c r="BZ1073" s="17">
        <v>0.246448024270496</v>
      </c>
      <c r="CA1073" s="17">
        <v>0.17413316616888799</v>
      </c>
      <c r="CB1073" s="17">
        <v>0.124574294865773</v>
      </c>
      <c r="CC1073" s="17">
        <v>0.16699787263120799</v>
      </c>
      <c r="CD1073" s="17">
        <v>0.12016554188063</v>
      </c>
      <c r="CE1073" s="17">
        <v>0.15275455442906799</v>
      </c>
      <c r="CF1073" s="17">
        <v>0.151706980355475</v>
      </c>
      <c r="CG1073" s="17"/>
      <c r="CH1073" s="17">
        <v>0.25043923862631401</v>
      </c>
      <c r="CI1073" s="17">
        <v>0.130921153313313</v>
      </c>
      <c r="CJ1073" s="17">
        <v>0.11976215360332</v>
      </c>
      <c r="CK1073" s="17">
        <v>0.184215534032794</v>
      </c>
      <c r="CL1073" s="17">
        <v>0.23359543989171699</v>
      </c>
    </row>
    <row r="1074" spans="2:90" x14ac:dyDescent="0.3">
      <c r="B1074" t="s">
        <v>410</v>
      </c>
      <c r="C1074" s="17">
        <v>0.827399538898836</v>
      </c>
      <c r="D1074" s="17">
        <v>0.81397641745247695</v>
      </c>
      <c r="E1074" s="17">
        <v>0.84119645052687098</v>
      </c>
      <c r="F1074" s="17"/>
      <c r="G1074" s="17">
        <v>0.71883871971750601</v>
      </c>
      <c r="H1074" s="17">
        <v>0.67982047854490302</v>
      </c>
      <c r="I1074" s="17">
        <v>0.76852368042387798</v>
      </c>
      <c r="J1074" s="17">
        <v>0.88019822981678097</v>
      </c>
      <c r="K1074" s="17">
        <v>0.93906436747523403</v>
      </c>
      <c r="L1074" s="17">
        <v>0.95054432612332895</v>
      </c>
      <c r="M1074" s="17"/>
      <c r="N1074" s="17">
        <v>0.82874655287565102</v>
      </c>
      <c r="O1074" s="17">
        <v>0.79927268784116901</v>
      </c>
      <c r="P1074" s="17">
        <v>0.83348371311934699</v>
      </c>
      <c r="Q1074" s="17">
        <v>0.85175646273979</v>
      </c>
      <c r="R1074" s="17"/>
      <c r="S1074" s="17">
        <v>0.753704152160241</v>
      </c>
      <c r="T1074" s="17">
        <v>0.83849728006391699</v>
      </c>
      <c r="U1074" s="17">
        <v>0.888528740082275</v>
      </c>
      <c r="V1074" s="17">
        <v>0.90416446903439696</v>
      </c>
      <c r="W1074" s="17">
        <v>0.81949933205750602</v>
      </c>
      <c r="X1074" s="17">
        <v>0.85052197019092701</v>
      </c>
      <c r="Y1074" s="17">
        <v>0.85294493924853798</v>
      </c>
      <c r="Z1074" s="17">
        <v>0.81484804575462899</v>
      </c>
      <c r="AA1074" s="17">
        <v>0.83154336891648695</v>
      </c>
      <c r="AB1074" s="17">
        <v>0.77859604759269996</v>
      </c>
      <c r="AC1074" s="17">
        <v>0.84211311392426402</v>
      </c>
      <c r="AD1074" s="17">
        <v>0.73526053723219098</v>
      </c>
      <c r="AE1074" s="17"/>
      <c r="AF1074" s="17">
        <v>0.87054841949698403</v>
      </c>
      <c r="AG1074" s="17">
        <v>0.81109158574293705</v>
      </c>
      <c r="AH1074" s="17">
        <v>0.80080410498626697</v>
      </c>
      <c r="AI1074" s="17"/>
      <c r="AJ1074" s="17">
        <v>0.86385486900199304</v>
      </c>
      <c r="AK1074" s="17">
        <v>0.78746962795417097</v>
      </c>
      <c r="AL1074" s="17">
        <v>0.88534846856552596</v>
      </c>
      <c r="AM1074" s="17">
        <v>0.84180989747187596</v>
      </c>
      <c r="AN1074" s="17">
        <v>0.81650980906312498</v>
      </c>
      <c r="AO1074" s="17"/>
      <c r="AP1074" s="17">
        <v>0.76041970632060996</v>
      </c>
      <c r="AQ1074" s="17">
        <v>0.83915603605020805</v>
      </c>
      <c r="AR1074" s="17">
        <v>0.85157040391421002</v>
      </c>
      <c r="AS1074" s="17">
        <v>0.840740523869975</v>
      </c>
      <c r="AT1074" s="17">
        <v>0.80348700008334295</v>
      </c>
      <c r="AU1074" s="17">
        <v>0.91424728024727597</v>
      </c>
      <c r="AV1074" s="17"/>
      <c r="AW1074" s="17">
        <v>0.791172597322231</v>
      </c>
      <c r="AX1074" s="17">
        <v>0.76719017224772601</v>
      </c>
      <c r="AY1074" s="17">
        <v>0.82694213220300195</v>
      </c>
      <c r="AZ1074" s="17">
        <v>0.81302663771152095</v>
      </c>
      <c r="BA1074" s="17">
        <v>0.83679461394037202</v>
      </c>
      <c r="BB1074" s="17">
        <v>0.82187095373381303</v>
      </c>
      <c r="BC1074" s="17">
        <v>0.80247230036883199</v>
      </c>
      <c r="BD1074" s="17">
        <v>0.91297722057181996</v>
      </c>
      <c r="BE1074" s="17">
        <v>0.85525969760593901</v>
      </c>
      <c r="BF1074" s="17">
        <v>0.84528833122025904</v>
      </c>
      <c r="BG1074" s="17">
        <v>0.79667675186695397</v>
      </c>
      <c r="BH1074" s="17">
        <v>0.81324244423697301</v>
      </c>
      <c r="BI1074" s="17">
        <v>0.87170440429033402</v>
      </c>
      <c r="BJ1074" s="17">
        <v>0.830049573046586</v>
      </c>
      <c r="BK1074" s="17">
        <v>0.849682377069229</v>
      </c>
      <c r="BL1074" s="17">
        <v>0.73563822922980404</v>
      </c>
      <c r="BM1074" s="17"/>
      <c r="BN1074" s="17">
        <v>0.81712019261624103</v>
      </c>
      <c r="BO1074" s="17">
        <v>0.83909826983475599</v>
      </c>
      <c r="BP1074" s="17"/>
      <c r="BQ1074" s="17">
        <v>0.76464704593158594</v>
      </c>
      <c r="BR1074" s="17">
        <v>0.80482142988644201</v>
      </c>
      <c r="BS1074" s="17"/>
      <c r="BT1074" s="17">
        <v>0.74723221172187604</v>
      </c>
      <c r="BU1074" s="17"/>
      <c r="BV1074" s="17">
        <v>0.83527634208685997</v>
      </c>
      <c r="BW1074" s="17">
        <v>0.75068397762801697</v>
      </c>
      <c r="BX1074" s="17">
        <v>0.85497068038147495</v>
      </c>
      <c r="BY1074" s="17"/>
      <c r="BZ1074" s="17">
        <v>0.739015690821899</v>
      </c>
      <c r="CA1074" s="17">
        <v>0.80833638177737699</v>
      </c>
      <c r="CB1074" s="17">
        <v>0.84187396744067899</v>
      </c>
      <c r="CC1074" s="17">
        <v>0.80761937316057797</v>
      </c>
      <c r="CD1074" s="17">
        <v>0.869966804204517</v>
      </c>
      <c r="CE1074" s="17">
        <v>0.82983616232224799</v>
      </c>
      <c r="CF1074" s="17">
        <v>0.83543261828402604</v>
      </c>
      <c r="CG1074" s="17"/>
      <c r="CH1074" s="17">
        <v>0.71142532096417899</v>
      </c>
      <c r="CI1074" s="17">
        <v>0.84973080914199595</v>
      </c>
      <c r="CJ1074" s="17">
        <v>0.85866430715161202</v>
      </c>
      <c r="CK1074" s="17">
        <v>0.79180939309698695</v>
      </c>
      <c r="CL1074" s="17">
        <v>0.75512209581056899</v>
      </c>
    </row>
    <row r="1075" spans="2:90" x14ac:dyDescent="0.3">
      <c r="B1075" t="s">
        <v>118</v>
      </c>
      <c r="C1075" s="17">
        <v>2.2307311149318901E-2</v>
      </c>
      <c r="D1075" s="17">
        <v>2.026592705807E-2</v>
      </c>
      <c r="E1075" s="17">
        <v>2.4479191263170001E-2</v>
      </c>
      <c r="F1075" s="17"/>
      <c r="G1075" s="17">
        <v>3.0388914454135E-2</v>
      </c>
      <c r="H1075" s="17">
        <v>3.90986506079187E-2</v>
      </c>
      <c r="I1075" s="17">
        <v>4.0986727599466199E-2</v>
      </c>
      <c r="J1075" s="17">
        <v>1.41905884793959E-2</v>
      </c>
      <c r="K1075" s="17">
        <v>6.7988258722583798E-3</v>
      </c>
      <c r="L1075" s="17">
        <v>4.9149025695183098E-3</v>
      </c>
      <c r="M1075" s="17"/>
      <c r="N1075" s="17">
        <v>1.47123330525376E-2</v>
      </c>
      <c r="O1075" s="17">
        <v>2.6716501054822001E-2</v>
      </c>
      <c r="P1075" s="17">
        <v>2.7341908611158101E-2</v>
      </c>
      <c r="Q1075" s="17">
        <v>1.9851484472605999E-2</v>
      </c>
      <c r="R1075" s="17"/>
      <c r="S1075" s="17">
        <v>3.76351032884275E-2</v>
      </c>
      <c r="T1075" s="17">
        <v>1.81651744996012E-2</v>
      </c>
      <c r="U1075" s="17">
        <v>1.16289116919167E-2</v>
      </c>
      <c r="V1075" s="17">
        <v>5.4676652455473602E-3</v>
      </c>
      <c r="W1075" s="17">
        <v>2.0811670849199899E-2</v>
      </c>
      <c r="X1075" s="17">
        <v>1.04742048738687E-2</v>
      </c>
      <c r="Y1075" s="17">
        <v>4.1764850436177899E-2</v>
      </c>
      <c r="Z1075" s="17">
        <v>2.4705660903966999E-2</v>
      </c>
      <c r="AA1075" s="17">
        <v>2.0322095291091399E-2</v>
      </c>
      <c r="AB1075" s="17">
        <v>3.1347779411403799E-2</v>
      </c>
      <c r="AC1075" s="17">
        <v>8.7765110638759001E-3</v>
      </c>
      <c r="AD1075" s="17">
        <v>3.4180072049520997E-2</v>
      </c>
      <c r="AE1075" s="17"/>
      <c r="AF1075" s="17">
        <v>1.6342904544582301E-2</v>
      </c>
      <c r="AG1075" s="17">
        <v>2.3765536463193002E-2</v>
      </c>
      <c r="AH1075" s="17">
        <v>2.42169382449136E-2</v>
      </c>
      <c r="AI1075" s="17"/>
      <c r="AJ1075" s="17">
        <v>7.9146825218684002E-3</v>
      </c>
      <c r="AK1075" s="17">
        <v>2.7939461558920801E-2</v>
      </c>
      <c r="AL1075" s="17">
        <v>0</v>
      </c>
      <c r="AM1075" s="17">
        <v>1.57466129721213E-2</v>
      </c>
      <c r="AN1075" s="17">
        <v>4.8154318700419897E-2</v>
      </c>
      <c r="AO1075" s="17"/>
      <c r="AP1075" s="17">
        <v>3.9070874693202501E-2</v>
      </c>
      <c r="AQ1075" s="17">
        <v>1.23960330626988E-2</v>
      </c>
      <c r="AR1075" s="17">
        <v>1.11092680619487E-2</v>
      </c>
      <c r="AS1075" s="17">
        <v>2.10622391033644E-2</v>
      </c>
      <c r="AT1075" s="17">
        <v>2.7623835692142398E-2</v>
      </c>
      <c r="AU1075" s="17">
        <v>2.19404401591686E-2</v>
      </c>
      <c r="AV1075" s="17"/>
      <c r="AW1075" s="17">
        <v>0</v>
      </c>
      <c r="AX1075" s="17">
        <v>0.11137285672785401</v>
      </c>
      <c r="AY1075" s="17">
        <v>1.4341261137374901E-2</v>
      </c>
      <c r="AZ1075" s="17">
        <v>7.8498941032939407E-3</v>
      </c>
      <c r="BA1075" s="17">
        <v>2.1726219532813E-2</v>
      </c>
      <c r="BB1075" s="17">
        <v>1.8688750601099299E-2</v>
      </c>
      <c r="BC1075" s="17">
        <v>2.90265451478166E-2</v>
      </c>
      <c r="BD1075" s="17">
        <v>1.3732148118372801E-2</v>
      </c>
      <c r="BE1075" s="17">
        <v>2.2801846757563301E-2</v>
      </c>
      <c r="BF1075" s="17">
        <v>1.0072306140473599E-2</v>
      </c>
      <c r="BG1075" s="17">
        <v>1.3802237225361599E-2</v>
      </c>
      <c r="BH1075" s="17">
        <v>2.0527163057494299E-2</v>
      </c>
      <c r="BI1075" s="17">
        <v>0</v>
      </c>
      <c r="BJ1075" s="17">
        <v>3.7114297847702198E-2</v>
      </c>
      <c r="BK1075" s="17">
        <v>0</v>
      </c>
      <c r="BL1075" s="17">
        <v>3.1400366178090298E-2</v>
      </c>
      <c r="BM1075" s="17"/>
      <c r="BN1075" s="17">
        <v>2.5337188536492701E-2</v>
      </c>
      <c r="BO1075" s="17">
        <v>1.8444685792377499E-2</v>
      </c>
      <c r="BP1075" s="17"/>
      <c r="BQ1075" s="17">
        <v>3.5451112865588601E-2</v>
      </c>
      <c r="BR1075" s="17">
        <v>1.97810089817076E-2</v>
      </c>
      <c r="BS1075" s="17"/>
      <c r="BT1075" s="17">
        <v>4.7336591136396003E-2</v>
      </c>
      <c r="BU1075" s="17"/>
      <c r="BV1075" s="17">
        <v>3.6995413739362E-2</v>
      </c>
      <c r="BW1075" s="17">
        <v>3.7668255111876402E-2</v>
      </c>
      <c r="BX1075" s="17">
        <v>1.2909844791983901E-2</v>
      </c>
      <c r="BY1075" s="17"/>
      <c r="BZ1075" s="17">
        <v>1.45362849076048E-2</v>
      </c>
      <c r="CA1075" s="17">
        <v>1.7530452053734699E-2</v>
      </c>
      <c r="CB1075" s="17">
        <v>3.3551737693547502E-2</v>
      </c>
      <c r="CC1075" s="17">
        <v>2.5382754208213801E-2</v>
      </c>
      <c r="CD1075" s="17">
        <v>9.8676539148529804E-3</v>
      </c>
      <c r="CE1075" s="17">
        <v>1.7409283248684002E-2</v>
      </c>
      <c r="CF1075" s="17">
        <v>1.28604013604992E-2</v>
      </c>
      <c r="CG1075" s="17"/>
      <c r="CH1075" s="17">
        <v>3.81354404095074E-2</v>
      </c>
      <c r="CI1075" s="17">
        <v>1.9348037544690701E-2</v>
      </c>
      <c r="CJ1075" s="17">
        <v>2.1573539245067601E-2</v>
      </c>
      <c r="CK1075" s="17">
        <v>2.3975072870218599E-2</v>
      </c>
      <c r="CL1075" s="17">
        <v>1.1282464297713801E-2</v>
      </c>
    </row>
    <row r="1076" spans="2:90" x14ac:dyDescent="0.3">
      <c r="C1076" s="17"/>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c r="CD1076" s="17"/>
      <c r="CE1076" s="17"/>
      <c r="CF1076" s="17"/>
      <c r="CG1076" s="17"/>
      <c r="CH1076" s="17"/>
      <c r="CI1076" s="17"/>
      <c r="CJ1076" s="17"/>
      <c r="CK1076" s="17"/>
      <c r="CL1076" s="17"/>
    </row>
    <row r="1077" spans="2:90" x14ac:dyDescent="0.3">
      <c r="B1077" s="6" t="s">
        <v>434</v>
      </c>
      <c r="C1077" s="17"/>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row>
    <row r="1078" spans="2:90" x14ac:dyDescent="0.3">
      <c r="B1078" s="24" t="s">
        <v>110</v>
      </c>
      <c r="C1078" s="17"/>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row>
    <row r="1079" spans="2:90" x14ac:dyDescent="0.3">
      <c r="B1079" t="s">
        <v>409</v>
      </c>
      <c r="C1079" s="17">
        <v>0.30949979571467401</v>
      </c>
      <c r="D1079" s="17">
        <v>0.30479481618153198</v>
      </c>
      <c r="E1079" s="17">
        <v>0.31368159619654701</v>
      </c>
      <c r="F1079" s="17"/>
      <c r="G1079" s="17">
        <v>0.446140085956578</v>
      </c>
      <c r="H1079" s="17">
        <v>0.43528481894135201</v>
      </c>
      <c r="I1079" s="17">
        <v>0.410748081162713</v>
      </c>
      <c r="J1079" s="17">
        <v>0.29632272439637802</v>
      </c>
      <c r="K1079" s="17">
        <v>0.159653526366175</v>
      </c>
      <c r="L1079" s="17">
        <v>0.14426308655791101</v>
      </c>
      <c r="M1079" s="17"/>
      <c r="N1079" s="17">
        <v>0.32320924070420398</v>
      </c>
      <c r="O1079" s="17">
        <v>0.332520278495543</v>
      </c>
      <c r="P1079" s="17">
        <v>0.27374316522287101</v>
      </c>
      <c r="Q1079" s="17">
        <v>0.30347307872242402</v>
      </c>
      <c r="R1079" s="17"/>
      <c r="S1079" s="17">
        <v>0.37611850792352602</v>
      </c>
      <c r="T1079" s="17">
        <v>0.29264060829502098</v>
      </c>
      <c r="U1079" s="17">
        <v>0.26192318789692898</v>
      </c>
      <c r="V1079" s="17">
        <v>0.280022013011199</v>
      </c>
      <c r="W1079" s="17">
        <v>0.295037036677814</v>
      </c>
      <c r="X1079" s="17">
        <v>0.38317345037623601</v>
      </c>
      <c r="Y1079" s="17">
        <v>0.27217227568677399</v>
      </c>
      <c r="Z1079" s="17">
        <v>0.32644782959295099</v>
      </c>
      <c r="AA1079" s="17">
        <v>0.31637961878806897</v>
      </c>
      <c r="AB1079" s="17">
        <v>0.238008931626491</v>
      </c>
      <c r="AC1079" s="17">
        <v>0.32409845934992598</v>
      </c>
      <c r="AD1079" s="17">
        <v>0.340623979527925</v>
      </c>
      <c r="AE1079" s="17"/>
      <c r="AF1079" s="17">
        <v>0.25061088934607301</v>
      </c>
      <c r="AG1079" s="17">
        <v>0.33628383503517201</v>
      </c>
      <c r="AH1079" s="17">
        <v>0.311589845476203</v>
      </c>
      <c r="AI1079" s="17"/>
      <c r="AJ1079" s="17">
        <v>0.26579433754842902</v>
      </c>
      <c r="AK1079" s="17">
        <v>0.34342625246016401</v>
      </c>
      <c r="AL1079" s="17">
        <v>0.23624828419671401</v>
      </c>
      <c r="AM1079" s="17">
        <v>0.35358823021352398</v>
      </c>
      <c r="AN1079" s="17">
        <v>0.35478825352510801</v>
      </c>
      <c r="AO1079" s="17"/>
      <c r="AP1079" s="17">
        <v>0.38648157528273602</v>
      </c>
      <c r="AQ1079" s="17">
        <v>0.30149052261610598</v>
      </c>
      <c r="AR1079" s="17">
        <v>0.24970250531746599</v>
      </c>
      <c r="AS1079" s="17">
        <v>0.28253329375112402</v>
      </c>
      <c r="AT1079" s="17">
        <v>0.40170417501714001</v>
      </c>
      <c r="AU1079" s="17">
        <v>0.21368260475642101</v>
      </c>
      <c r="AV1079" s="17"/>
      <c r="AW1079" s="17">
        <v>0.19903282015072801</v>
      </c>
      <c r="AX1079" s="17">
        <v>0.21112574876406001</v>
      </c>
      <c r="AY1079" s="17">
        <v>0.31822792923371301</v>
      </c>
      <c r="AZ1079" s="17">
        <v>0.34041181851221702</v>
      </c>
      <c r="BA1079" s="17">
        <v>0.31080160801333701</v>
      </c>
      <c r="BB1079" s="17">
        <v>0.28141001204772198</v>
      </c>
      <c r="BC1079" s="17">
        <v>0.36375726746973802</v>
      </c>
      <c r="BD1079" s="17">
        <v>0.26985477540525199</v>
      </c>
      <c r="BE1079" s="17">
        <v>0.29854848624721803</v>
      </c>
      <c r="BF1079" s="17">
        <v>0.29206815023363503</v>
      </c>
      <c r="BG1079" s="17">
        <v>0.367564616803498</v>
      </c>
      <c r="BH1079" s="17">
        <v>0.30545134623646703</v>
      </c>
      <c r="BI1079" s="17">
        <v>0.31900672278897102</v>
      </c>
      <c r="BJ1079" s="17">
        <v>0.24696758275037101</v>
      </c>
      <c r="BK1079" s="17">
        <v>0.30558964200572802</v>
      </c>
      <c r="BL1079" s="17">
        <v>0.438473910562793</v>
      </c>
      <c r="BM1079" s="17"/>
      <c r="BN1079" s="17">
        <v>0.31644537852885102</v>
      </c>
      <c r="BO1079" s="17">
        <v>0.29952615710977498</v>
      </c>
      <c r="BP1079" s="17"/>
      <c r="BQ1079" s="17">
        <v>0.377555973548444</v>
      </c>
      <c r="BR1079" s="17">
        <v>0.29750312554549702</v>
      </c>
      <c r="BS1079" s="17"/>
      <c r="BT1079" s="17">
        <v>0.38990383979383603</v>
      </c>
      <c r="BU1079" s="17"/>
      <c r="BV1079" s="17">
        <v>0.28295645845832301</v>
      </c>
      <c r="BW1079" s="17">
        <v>0.36811756570562898</v>
      </c>
      <c r="BX1079" s="17">
        <v>0.29472833425290201</v>
      </c>
      <c r="BY1079" s="17"/>
      <c r="BZ1079" s="17">
        <v>0.48589567266887002</v>
      </c>
      <c r="CA1079" s="17">
        <v>0.32708393929103402</v>
      </c>
      <c r="CB1079" s="17">
        <v>0.288279590564824</v>
      </c>
      <c r="CC1079" s="17">
        <v>0.31157755533354198</v>
      </c>
      <c r="CD1079" s="17">
        <v>0.27776207578996998</v>
      </c>
      <c r="CE1079" s="17">
        <v>0.29864594383533799</v>
      </c>
      <c r="CF1079" s="17">
        <v>0.33901996188844202</v>
      </c>
      <c r="CG1079" s="17"/>
      <c r="CH1079" s="17">
        <v>0.42360236329342799</v>
      </c>
      <c r="CI1079" s="17">
        <v>0.25444482931610801</v>
      </c>
      <c r="CJ1079" s="17">
        <v>0.29891827694015599</v>
      </c>
      <c r="CK1079" s="17">
        <v>0.38149523038399702</v>
      </c>
      <c r="CL1079" s="17">
        <v>0.35793276762083498</v>
      </c>
    </row>
    <row r="1080" spans="2:90" x14ac:dyDescent="0.3">
      <c r="B1080" t="s">
        <v>410</v>
      </c>
      <c r="C1080" s="17">
        <v>0.67412732270642495</v>
      </c>
      <c r="D1080" s="17">
        <v>0.67630388334635205</v>
      </c>
      <c r="E1080" s="17">
        <v>0.67228676412470101</v>
      </c>
      <c r="F1080" s="17"/>
      <c r="G1080" s="17">
        <v>0.51626498599512805</v>
      </c>
      <c r="H1080" s="17">
        <v>0.53717862171986996</v>
      </c>
      <c r="I1080" s="17">
        <v>0.568625507372164</v>
      </c>
      <c r="J1080" s="17">
        <v>0.69562964070115596</v>
      </c>
      <c r="K1080" s="17">
        <v>0.83329860040386605</v>
      </c>
      <c r="L1080" s="17">
        <v>0.85305345088182605</v>
      </c>
      <c r="M1080" s="17"/>
      <c r="N1080" s="17">
        <v>0.669977545425398</v>
      </c>
      <c r="O1080" s="17">
        <v>0.65091307174376101</v>
      </c>
      <c r="P1080" s="17">
        <v>0.70509101055194801</v>
      </c>
      <c r="Q1080" s="17">
        <v>0.67596301128275404</v>
      </c>
      <c r="R1080" s="17"/>
      <c r="S1080" s="17">
        <v>0.59495548820022504</v>
      </c>
      <c r="T1080" s="17">
        <v>0.69398105914611496</v>
      </c>
      <c r="U1080" s="17">
        <v>0.72714279748697896</v>
      </c>
      <c r="V1080" s="17">
        <v>0.70804383393064596</v>
      </c>
      <c r="W1080" s="17">
        <v>0.69802873699754997</v>
      </c>
      <c r="X1080" s="17">
        <v>0.611108554860468</v>
      </c>
      <c r="Y1080" s="17">
        <v>0.71092793546646704</v>
      </c>
      <c r="Z1080" s="17">
        <v>0.66193180780510896</v>
      </c>
      <c r="AA1080" s="17">
        <v>0.67286722507977603</v>
      </c>
      <c r="AB1080" s="17">
        <v>0.73579747183898203</v>
      </c>
      <c r="AC1080" s="17">
        <v>0.64014545939683198</v>
      </c>
      <c r="AD1080" s="17">
        <v>0.64309790555725099</v>
      </c>
      <c r="AE1080" s="17"/>
      <c r="AF1080" s="17">
        <v>0.73315462374996099</v>
      </c>
      <c r="AG1080" s="17">
        <v>0.65325912660471497</v>
      </c>
      <c r="AH1080" s="17">
        <v>0.65925410111973803</v>
      </c>
      <c r="AI1080" s="17"/>
      <c r="AJ1080" s="17">
        <v>0.72666600307774099</v>
      </c>
      <c r="AK1080" s="17">
        <v>0.63697238347867002</v>
      </c>
      <c r="AL1080" s="17">
        <v>0.75781161217047499</v>
      </c>
      <c r="AM1080" s="17">
        <v>0.62298768470990795</v>
      </c>
      <c r="AN1080" s="17">
        <v>0.64521174647489199</v>
      </c>
      <c r="AO1080" s="17"/>
      <c r="AP1080" s="17">
        <v>0.59443946063565101</v>
      </c>
      <c r="AQ1080" s="17">
        <v>0.68654736340335498</v>
      </c>
      <c r="AR1080" s="17">
        <v>0.72782091966168605</v>
      </c>
      <c r="AS1080" s="17">
        <v>0.68937358216109801</v>
      </c>
      <c r="AT1080" s="17">
        <v>0.59829582498285905</v>
      </c>
      <c r="AU1080" s="17">
        <v>0.77714975843684597</v>
      </c>
      <c r="AV1080" s="17"/>
      <c r="AW1080" s="17">
        <v>0.75147176594268295</v>
      </c>
      <c r="AX1080" s="17">
        <v>0.71038092412085097</v>
      </c>
      <c r="AY1080" s="17">
        <v>0.65688711544651701</v>
      </c>
      <c r="AZ1080" s="17">
        <v>0.65124881338905705</v>
      </c>
      <c r="BA1080" s="17">
        <v>0.66949705504829704</v>
      </c>
      <c r="BB1080" s="17">
        <v>0.69708460876264799</v>
      </c>
      <c r="BC1080" s="17">
        <v>0.63624273253026198</v>
      </c>
      <c r="BD1080" s="17">
        <v>0.71687234559136503</v>
      </c>
      <c r="BE1080" s="17">
        <v>0.70145151375278203</v>
      </c>
      <c r="BF1080" s="17">
        <v>0.70793184976636503</v>
      </c>
      <c r="BG1080" s="17">
        <v>0.626520779140882</v>
      </c>
      <c r="BH1080" s="17">
        <v>0.67227773702595695</v>
      </c>
      <c r="BI1080" s="17">
        <v>0.68099327721102898</v>
      </c>
      <c r="BJ1080" s="17">
        <v>0.69900144677660003</v>
      </c>
      <c r="BK1080" s="17">
        <v>0.69441035799427198</v>
      </c>
      <c r="BL1080" s="17">
        <v>0.54528989252717797</v>
      </c>
      <c r="BM1080" s="17"/>
      <c r="BN1080" s="17">
        <v>0.67040316840609904</v>
      </c>
      <c r="BO1080" s="17">
        <v>0.67941261225691696</v>
      </c>
      <c r="BP1080" s="17"/>
      <c r="BQ1080" s="17">
        <v>0.60528238876016305</v>
      </c>
      <c r="BR1080" s="17">
        <v>0.67176434635122095</v>
      </c>
      <c r="BS1080" s="17"/>
      <c r="BT1080" s="17">
        <v>0.58557523084918905</v>
      </c>
      <c r="BU1080" s="17"/>
      <c r="BV1080" s="17">
        <v>0.69191111879559497</v>
      </c>
      <c r="BW1080" s="17">
        <v>0.60226143027828405</v>
      </c>
      <c r="BX1080" s="17">
        <v>0.69654416258515806</v>
      </c>
      <c r="BY1080" s="17"/>
      <c r="BZ1080" s="17">
        <v>0.48416024131122898</v>
      </c>
      <c r="CA1080" s="17">
        <v>0.66324896757584695</v>
      </c>
      <c r="CB1080" s="17">
        <v>0.69042715315123304</v>
      </c>
      <c r="CC1080" s="17">
        <v>0.67015477192138795</v>
      </c>
      <c r="CD1080" s="17">
        <v>0.71369010177646897</v>
      </c>
      <c r="CE1080" s="17">
        <v>0.68468482085069904</v>
      </c>
      <c r="CF1080" s="17">
        <v>0.65426662200026797</v>
      </c>
      <c r="CG1080" s="17"/>
      <c r="CH1080" s="17">
        <v>0.55940325925908696</v>
      </c>
      <c r="CI1080" s="17">
        <v>0.73048590460005602</v>
      </c>
      <c r="CJ1080" s="17">
        <v>0.69281396421568098</v>
      </c>
      <c r="CK1080" s="17">
        <v>0.57904680057117897</v>
      </c>
      <c r="CL1080" s="17">
        <v>0.63078508065574002</v>
      </c>
    </row>
    <row r="1081" spans="2:90" x14ac:dyDescent="0.3">
      <c r="B1081" t="s">
        <v>118</v>
      </c>
      <c r="C1081" s="17">
        <v>1.63728815789011E-2</v>
      </c>
      <c r="D1081" s="17">
        <v>1.8901300472115801E-2</v>
      </c>
      <c r="E1081" s="17">
        <v>1.40316396787519E-2</v>
      </c>
      <c r="F1081" s="17"/>
      <c r="G1081" s="17">
        <v>3.7594928048293702E-2</v>
      </c>
      <c r="H1081" s="17">
        <v>2.7536559338777501E-2</v>
      </c>
      <c r="I1081" s="17">
        <v>2.0626411465123201E-2</v>
      </c>
      <c r="J1081" s="17">
        <v>8.0476349024669099E-3</v>
      </c>
      <c r="K1081" s="17">
        <v>7.0478732299592102E-3</v>
      </c>
      <c r="L1081" s="17">
        <v>2.6834625602620401E-3</v>
      </c>
      <c r="M1081" s="17"/>
      <c r="N1081" s="17">
        <v>6.8132138703977697E-3</v>
      </c>
      <c r="O1081" s="17">
        <v>1.65666497606956E-2</v>
      </c>
      <c r="P1081" s="17">
        <v>2.11658242251806E-2</v>
      </c>
      <c r="Q1081" s="17">
        <v>2.05639099948224E-2</v>
      </c>
      <c r="R1081" s="17"/>
      <c r="S1081" s="17">
        <v>2.8926003876248801E-2</v>
      </c>
      <c r="T1081" s="17">
        <v>1.33783325588638E-2</v>
      </c>
      <c r="U1081" s="17">
        <v>1.09340146160927E-2</v>
      </c>
      <c r="V1081" s="17">
        <v>1.19341530581548E-2</v>
      </c>
      <c r="W1081" s="17">
        <v>6.9342263246362197E-3</v>
      </c>
      <c r="X1081" s="17">
        <v>5.7179947632958602E-3</v>
      </c>
      <c r="Y1081" s="17">
        <v>1.68997888467592E-2</v>
      </c>
      <c r="Z1081" s="17">
        <v>1.16203626019405E-2</v>
      </c>
      <c r="AA1081" s="17">
        <v>1.07531561321547E-2</v>
      </c>
      <c r="AB1081" s="17">
        <v>2.61935965345267E-2</v>
      </c>
      <c r="AC1081" s="17">
        <v>3.5756081253242297E-2</v>
      </c>
      <c r="AD1081" s="17">
        <v>1.6278114914823599E-2</v>
      </c>
      <c r="AE1081" s="17"/>
      <c r="AF1081" s="17">
        <v>1.62344869039663E-2</v>
      </c>
      <c r="AG1081" s="17">
        <v>1.04570383601133E-2</v>
      </c>
      <c r="AH1081" s="17">
        <v>2.9156053404058899E-2</v>
      </c>
      <c r="AI1081" s="17"/>
      <c r="AJ1081" s="17">
        <v>7.5396593738302703E-3</v>
      </c>
      <c r="AK1081" s="17">
        <v>1.96013640611661E-2</v>
      </c>
      <c r="AL1081" s="17">
        <v>5.9401036328103202E-3</v>
      </c>
      <c r="AM1081" s="17">
        <v>2.3424085076567801E-2</v>
      </c>
      <c r="AN1081" s="17">
        <v>0</v>
      </c>
      <c r="AO1081" s="17"/>
      <c r="AP1081" s="17">
        <v>1.9078964081612901E-2</v>
      </c>
      <c r="AQ1081" s="17">
        <v>1.19621139805392E-2</v>
      </c>
      <c r="AR1081" s="17">
        <v>2.2476575020847302E-2</v>
      </c>
      <c r="AS1081" s="17">
        <v>2.80931240877785E-2</v>
      </c>
      <c r="AT1081" s="17">
        <v>0</v>
      </c>
      <c r="AU1081" s="17">
        <v>9.1676368067335999E-3</v>
      </c>
      <c r="AV1081" s="17"/>
      <c r="AW1081" s="17">
        <v>4.9495413906588903E-2</v>
      </c>
      <c r="AX1081" s="17">
        <v>7.8493327115088996E-2</v>
      </c>
      <c r="AY1081" s="17">
        <v>2.4884955319769701E-2</v>
      </c>
      <c r="AZ1081" s="17">
        <v>8.3393680987254894E-3</v>
      </c>
      <c r="BA1081" s="17">
        <v>1.9701336938365999E-2</v>
      </c>
      <c r="BB1081" s="17">
        <v>2.1505379189630001E-2</v>
      </c>
      <c r="BC1081" s="17">
        <v>0</v>
      </c>
      <c r="BD1081" s="17">
        <v>1.3272879003383401E-2</v>
      </c>
      <c r="BE1081" s="17">
        <v>0</v>
      </c>
      <c r="BF1081" s="17">
        <v>0</v>
      </c>
      <c r="BG1081" s="17">
        <v>5.9146040556204097E-3</v>
      </c>
      <c r="BH1081" s="17">
        <v>2.2270916737576599E-2</v>
      </c>
      <c r="BI1081" s="17">
        <v>0</v>
      </c>
      <c r="BJ1081" s="17">
        <v>5.4030970473029898E-2</v>
      </c>
      <c r="BK1081" s="17">
        <v>0</v>
      </c>
      <c r="BL1081" s="17">
        <v>1.6236196910028901E-2</v>
      </c>
      <c r="BM1081" s="17"/>
      <c r="BN1081" s="17">
        <v>1.31514530650496E-2</v>
      </c>
      <c r="BO1081" s="17">
        <v>2.1061230633307601E-2</v>
      </c>
      <c r="BP1081" s="17"/>
      <c r="BQ1081" s="17">
        <v>1.71616376913927E-2</v>
      </c>
      <c r="BR1081" s="17">
        <v>3.0732528103281798E-2</v>
      </c>
      <c r="BS1081" s="17"/>
      <c r="BT1081" s="17">
        <v>2.4520929356974999E-2</v>
      </c>
      <c r="BU1081" s="17"/>
      <c r="BV1081" s="17">
        <v>2.5132422746082E-2</v>
      </c>
      <c r="BW1081" s="17">
        <v>2.9621004016086899E-2</v>
      </c>
      <c r="BX1081" s="17">
        <v>8.7275031619393206E-3</v>
      </c>
      <c r="BY1081" s="17"/>
      <c r="BZ1081" s="17">
        <v>2.9944086019900899E-2</v>
      </c>
      <c r="CA1081" s="17">
        <v>9.6670931331199906E-3</v>
      </c>
      <c r="CB1081" s="17">
        <v>2.12932562839422E-2</v>
      </c>
      <c r="CC1081" s="17">
        <v>1.8267672745070199E-2</v>
      </c>
      <c r="CD1081" s="17">
        <v>8.5478224335615808E-3</v>
      </c>
      <c r="CE1081" s="17">
        <v>1.6669235313962499E-2</v>
      </c>
      <c r="CF1081" s="17">
        <v>6.7134161112904897E-3</v>
      </c>
      <c r="CG1081" s="17"/>
      <c r="CH1081" s="17">
        <v>1.6994377447484998E-2</v>
      </c>
      <c r="CI1081" s="17">
        <v>1.50692660838359E-2</v>
      </c>
      <c r="CJ1081" s="17">
        <v>8.2677588441635898E-3</v>
      </c>
      <c r="CK1081" s="17">
        <v>3.9457969044824598E-2</v>
      </c>
      <c r="CL1081" s="17">
        <v>1.12821517234248E-2</v>
      </c>
    </row>
    <row r="1082" spans="2:90" x14ac:dyDescent="0.3">
      <c r="C1082" s="17"/>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c r="CE1082" s="17"/>
      <c r="CF1082" s="17"/>
      <c r="CG1082" s="17"/>
      <c r="CH1082" s="17"/>
      <c r="CI1082" s="17"/>
      <c r="CJ1082" s="17"/>
      <c r="CK1082" s="17"/>
      <c r="CL1082" s="17"/>
    </row>
    <row r="1083" spans="2:90" x14ac:dyDescent="0.3">
      <c r="B1083" s="6" t="s">
        <v>435</v>
      </c>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row>
    <row r="1084" spans="2:90" x14ac:dyDescent="0.3">
      <c r="B1084" s="24" t="s">
        <v>110</v>
      </c>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c r="BW1084" s="17"/>
      <c r="BX1084" s="17"/>
      <c r="BY1084" s="17"/>
      <c r="BZ1084" s="17"/>
      <c r="CA1084" s="17"/>
      <c r="CB1084" s="17"/>
      <c r="CC1084" s="17"/>
      <c r="CD1084" s="17"/>
      <c r="CE1084" s="17"/>
      <c r="CF1084" s="17"/>
      <c r="CG1084" s="17"/>
      <c r="CH1084" s="17"/>
      <c r="CI1084" s="17"/>
      <c r="CJ1084" s="17"/>
      <c r="CK1084" s="17"/>
      <c r="CL1084" s="17"/>
    </row>
    <row r="1085" spans="2:90" x14ac:dyDescent="0.3">
      <c r="B1085" t="s">
        <v>409</v>
      </c>
      <c r="C1085" s="17">
        <v>0.25064791313864898</v>
      </c>
      <c r="D1085" s="17">
        <v>0.25638920167205198</v>
      </c>
      <c r="E1085" s="17">
        <v>0.24298723602743699</v>
      </c>
      <c r="F1085" s="17"/>
      <c r="G1085" s="17">
        <v>0.29746664147907698</v>
      </c>
      <c r="H1085" s="17">
        <v>0.33572044208266399</v>
      </c>
      <c r="I1085" s="17">
        <v>0.31262392463793198</v>
      </c>
      <c r="J1085" s="17">
        <v>0.274252586464935</v>
      </c>
      <c r="K1085" s="17">
        <v>0.16157918831673901</v>
      </c>
      <c r="L1085" s="17">
        <v>0.139878004173452</v>
      </c>
      <c r="M1085" s="17"/>
      <c r="N1085" s="17">
        <v>0.25334605157788997</v>
      </c>
      <c r="O1085" s="17">
        <v>0.227286687652549</v>
      </c>
      <c r="P1085" s="17">
        <v>0.24156973628536901</v>
      </c>
      <c r="Q1085" s="17">
        <v>0.27823913978480402</v>
      </c>
      <c r="R1085" s="17"/>
      <c r="S1085" s="17">
        <v>0.33871140212787598</v>
      </c>
      <c r="T1085" s="17">
        <v>0.25038039941768198</v>
      </c>
      <c r="U1085" s="17">
        <v>0.181884386861278</v>
      </c>
      <c r="V1085" s="17">
        <v>0.20435665102436201</v>
      </c>
      <c r="W1085" s="17">
        <v>0.19105051293394801</v>
      </c>
      <c r="X1085" s="17">
        <v>0.25734757597968799</v>
      </c>
      <c r="Y1085" s="17">
        <v>0.219891119828031</v>
      </c>
      <c r="Z1085" s="17">
        <v>0.27043227833224098</v>
      </c>
      <c r="AA1085" s="17">
        <v>0.27319522652266498</v>
      </c>
      <c r="AB1085" s="17">
        <v>0.22860314111490099</v>
      </c>
      <c r="AC1085" s="17">
        <v>0.27673482009154599</v>
      </c>
      <c r="AD1085" s="17">
        <v>0.27584566936705801</v>
      </c>
      <c r="AE1085" s="17"/>
      <c r="AF1085" s="17">
        <v>0.22062346946165501</v>
      </c>
      <c r="AG1085" s="17">
        <v>0.29193057160589497</v>
      </c>
      <c r="AH1085" s="17">
        <v>0.20527501598196901</v>
      </c>
      <c r="AI1085" s="17"/>
      <c r="AJ1085" s="17">
        <v>0.21601700199357701</v>
      </c>
      <c r="AK1085" s="17">
        <v>0.28646358339168598</v>
      </c>
      <c r="AL1085" s="17">
        <v>0.23698465440446301</v>
      </c>
      <c r="AM1085" s="17">
        <v>0.21902015886491899</v>
      </c>
      <c r="AN1085" s="17">
        <v>0.34694973494438403</v>
      </c>
      <c r="AO1085" s="17"/>
      <c r="AP1085" s="17">
        <v>0.305843664700438</v>
      </c>
      <c r="AQ1085" s="17">
        <v>0.25380865167434402</v>
      </c>
      <c r="AR1085" s="17">
        <v>0.22448374513619801</v>
      </c>
      <c r="AS1085" s="17">
        <v>0.23609913930929599</v>
      </c>
      <c r="AT1085" s="17">
        <v>0.31577077565406197</v>
      </c>
      <c r="AU1085" s="17">
        <v>0.12737811532754201</v>
      </c>
      <c r="AV1085" s="17"/>
      <c r="AW1085" s="17">
        <v>0.29462210143598699</v>
      </c>
      <c r="AX1085" s="17">
        <v>0.24586227246095099</v>
      </c>
      <c r="AY1085" s="17">
        <v>0.24633989287646299</v>
      </c>
      <c r="AZ1085" s="17">
        <v>0.29009187000606301</v>
      </c>
      <c r="BA1085" s="17">
        <v>0.249667212469874</v>
      </c>
      <c r="BB1085" s="17">
        <v>0.241145539948558</v>
      </c>
      <c r="BC1085" s="17">
        <v>0.31036387675420002</v>
      </c>
      <c r="BD1085" s="17">
        <v>0.201934723813356</v>
      </c>
      <c r="BE1085" s="17">
        <v>0.221748482390935</v>
      </c>
      <c r="BF1085" s="17">
        <v>0.29312856309492902</v>
      </c>
      <c r="BG1085" s="17">
        <v>0.23103545826786301</v>
      </c>
      <c r="BH1085" s="17">
        <v>0.24697807207838299</v>
      </c>
      <c r="BI1085" s="17">
        <v>0.28738787022670098</v>
      </c>
      <c r="BJ1085" s="17">
        <v>0.17922003541829701</v>
      </c>
      <c r="BK1085" s="17">
        <v>0.18939392340450201</v>
      </c>
      <c r="BL1085" s="17">
        <v>0.34597452768977899</v>
      </c>
      <c r="BM1085" s="17"/>
      <c r="BN1085" s="17">
        <v>0.25739332869021497</v>
      </c>
      <c r="BO1085" s="17">
        <v>0.24254244179883999</v>
      </c>
      <c r="BP1085" s="17"/>
      <c r="BQ1085" s="17">
        <v>0.306758006656774</v>
      </c>
      <c r="BR1085" s="17">
        <v>0.26805082635798799</v>
      </c>
      <c r="BS1085" s="17"/>
      <c r="BT1085" s="17">
        <v>0.30897751574169702</v>
      </c>
      <c r="BU1085" s="17"/>
      <c r="BV1085" s="17">
        <v>0.25101793065429701</v>
      </c>
      <c r="BW1085" s="17">
        <v>0.303285931004663</v>
      </c>
      <c r="BX1085" s="17">
        <v>0.231364933962247</v>
      </c>
      <c r="BY1085" s="17"/>
      <c r="BZ1085" s="17">
        <v>0.41404479358520502</v>
      </c>
      <c r="CA1085" s="17">
        <v>0.33935491922873201</v>
      </c>
      <c r="CB1085" s="17">
        <v>0.26179507508111499</v>
      </c>
      <c r="CC1085" s="17">
        <v>0.27048920621948203</v>
      </c>
      <c r="CD1085" s="17">
        <v>0.165880717120478</v>
      </c>
      <c r="CE1085" s="17">
        <v>0.20882037087578201</v>
      </c>
      <c r="CF1085" s="17">
        <v>0.244604475660329</v>
      </c>
      <c r="CG1085" s="17"/>
      <c r="CH1085" s="17">
        <v>0.30143512226007901</v>
      </c>
      <c r="CI1085" s="17">
        <v>0.18763649744411801</v>
      </c>
      <c r="CJ1085" s="17">
        <v>0.24049900266964</v>
      </c>
      <c r="CK1085" s="17">
        <v>0.35743774856110699</v>
      </c>
      <c r="CL1085" s="17">
        <v>0.38818136666310699</v>
      </c>
    </row>
    <row r="1086" spans="2:90" x14ac:dyDescent="0.3">
      <c r="B1086" t="s">
        <v>410</v>
      </c>
      <c r="C1086" s="17">
        <v>0.72243827960269602</v>
      </c>
      <c r="D1086" s="17">
        <v>0.72299500742530098</v>
      </c>
      <c r="E1086" s="17">
        <v>0.723730543650834</v>
      </c>
      <c r="F1086" s="17"/>
      <c r="G1086" s="17">
        <v>0.64819340083456001</v>
      </c>
      <c r="H1086" s="17">
        <v>0.61121431198482201</v>
      </c>
      <c r="I1086" s="17">
        <v>0.65543142842838298</v>
      </c>
      <c r="J1086" s="17">
        <v>0.70929121314529997</v>
      </c>
      <c r="K1086" s="17">
        <v>0.83488631120231804</v>
      </c>
      <c r="L1086" s="17">
        <v>0.85274250721190903</v>
      </c>
      <c r="M1086" s="17"/>
      <c r="N1086" s="17">
        <v>0.73167957111950299</v>
      </c>
      <c r="O1086" s="17">
        <v>0.73024640707342903</v>
      </c>
      <c r="P1086" s="17">
        <v>0.73724814287233498</v>
      </c>
      <c r="Q1086" s="17">
        <v>0.69466654237309799</v>
      </c>
      <c r="R1086" s="17"/>
      <c r="S1086" s="17">
        <v>0.63429227931074705</v>
      </c>
      <c r="T1086" s="17">
        <v>0.73200718725623903</v>
      </c>
      <c r="U1086" s="17">
        <v>0.79416713506369796</v>
      </c>
      <c r="V1086" s="17">
        <v>0.78473183204716002</v>
      </c>
      <c r="W1086" s="17">
        <v>0.78120358989221605</v>
      </c>
      <c r="X1086" s="17">
        <v>0.71496439144008594</v>
      </c>
      <c r="Y1086" s="17">
        <v>0.73995630237425503</v>
      </c>
      <c r="Z1086" s="17">
        <v>0.70629174014128804</v>
      </c>
      <c r="AA1086" s="17">
        <v>0.70631270575830496</v>
      </c>
      <c r="AB1086" s="17">
        <v>0.733633742654072</v>
      </c>
      <c r="AC1086" s="17">
        <v>0.66847489335894095</v>
      </c>
      <c r="AD1086" s="17">
        <v>0.69132708193052395</v>
      </c>
      <c r="AE1086" s="17"/>
      <c r="AF1086" s="17">
        <v>0.76330583004010399</v>
      </c>
      <c r="AG1086" s="17">
        <v>0.68731697625545096</v>
      </c>
      <c r="AH1086" s="17">
        <v>0.73517944394497703</v>
      </c>
      <c r="AI1086" s="17"/>
      <c r="AJ1086" s="17">
        <v>0.76245475888370595</v>
      </c>
      <c r="AK1086" s="17">
        <v>0.68324911480163397</v>
      </c>
      <c r="AL1086" s="17">
        <v>0.75707524196272602</v>
      </c>
      <c r="AM1086" s="17">
        <v>0.77215429043730299</v>
      </c>
      <c r="AN1086" s="17">
        <v>0.64307051811401394</v>
      </c>
      <c r="AO1086" s="17"/>
      <c r="AP1086" s="17">
        <v>0.658616003982334</v>
      </c>
      <c r="AQ1086" s="17">
        <v>0.72347061779427602</v>
      </c>
      <c r="AR1086" s="17">
        <v>0.74230917407101205</v>
      </c>
      <c r="AS1086" s="17">
        <v>0.74316457392917301</v>
      </c>
      <c r="AT1086" s="17">
        <v>0.65587753020634598</v>
      </c>
      <c r="AU1086" s="17">
        <v>0.84151380770655504</v>
      </c>
      <c r="AV1086" s="17"/>
      <c r="AW1086" s="17">
        <v>0.70537789856401301</v>
      </c>
      <c r="AX1086" s="17">
        <v>0.65364171321161502</v>
      </c>
      <c r="AY1086" s="17">
        <v>0.72537144489281102</v>
      </c>
      <c r="AZ1086" s="17">
        <v>0.69364888917897305</v>
      </c>
      <c r="BA1086" s="17">
        <v>0.715820118429078</v>
      </c>
      <c r="BB1086" s="17">
        <v>0.72747049877284398</v>
      </c>
      <c r="BC1086" s="17">
        <v>0.66297951239875397</v>
      </c>
      <c r="BD1086" s="17">
        <v>0.76530091159084801</v>
      </c>
      <c r="BE1086" s="17">
        <v>0.76949814938848304</v>
      </c>
      <c r="BF1086" s="17">
        <v>0.685826751241153</v>
      </c>
      <c r="BG1086" s="17">
        <v>0.75823735341447396</v>
      </c>
      <c r="BH1086" s="17">
        <v>0.73249476486412202</v>
      </c>
      <c r="BI1086" s="17">
        <v>0.70152070537371602</v>
      </c>
      <c r="BJ1086" s="17">
        <v>0.782038172446747</v>
      </c>
      <c r="BK1086" s="17">
        <v>0.81060607659549799</v>
      </c>
      <c r="BL1086" s="17">
        <v>0.63778927540019204</v>
      </c>
      <c r="BM1086" s="17"/>
      <c r="BN1086" s="17">
        <v>0.72277129196474199</v>
      </c>
      <c r="BO1086" s="17">
        <v>0.72156992462886105</v>
      </c>
      <c r="BP1086" s="17"/>
      <c r="BQ1086" s="17">
        <v>0.659861950091154</v>
      </c>
      <c r="BR1086" s="17">
        <v>0.699465272340699</v>
      </c>
      <c r="BS1086" s="17"/>
      <c r="BT1086" s="17">
        <v>0.647399255906981</v>
      </c>
      <c r="BU1086" s="17"/>
      <c r="BV1086" s="17">
        <v>0.70553170123065501</v>
      </c>
      <c r="BW1086" s="17">
        <v>0.65850743069372297</v>
      </c>
      <c r="BX1086" s="17">
        <v>0.75352070615330502</v>
      </c>
      <c r="BY1086" s="17"/>
      <c r="BZ1086" s="17">
        <v>0.55157852669124197</v>
      </c>
      <c r="CA1086" s="17">
        <v>0.63690250630023304</v>
      </c>
      <c r="CB1086" s="17">
        <v>0.70103022032954099</v>
      </c>
      <c r="CC1086" s="17">
        <v>0.704915032959751</v>
      </c>
      <c r="CD1086" s="17">
        <v>0.81830733126810196</v>
      </c>
      <c r="CE1086" s="17">
        <v>0.77843317255002897</v>
      </c>
      <c r="CF1086" s="17">
        <v>0.72864973274032596</v>
      </c>
      <c r="CG1086" s="17"/>
      <c r="CH1086" s="17">
        <v>0.65706592759136995</v>
      </c>
      <c r="CI1086" s="17">
        <v>0.78946878025640099</v>
      </c>
      <c r="CJ1086" s="17">
        <v>0.73458857348736795</v>
      </c>
      <c r="CK1086" s="17">
        <v>0.60652222728242899</v>
      </c>
      <c r="CL1086" s="17">
        <v>0.60053648161346795</v>
      </c>
    </row>
    <row r="1087" spans="2:90" x14ac:dyDescent="0.3">
      <c r="B1087" t="s">
        <v>118</v>
      </c>
      <c r="C1087" s="17">
        <v>2.6913807258655002E-2</v>
      </c>
      <c r="D1087" s="17">
        <v>2.0615790902647001E-2</v>
      </c>
      <c r="E1087" s="17">
        <v>3.3282220321728798E-2</v>
      </c>
      <c r="F1087" s="17"/>
      <c r="G1087" s="17">
        <v>5.4339957686363301E-2</v>
      </c>
      <c r="H1087" s="17">
        <v>5.3065245932513903E-2</v>
      </c>
      <c r="I1087" s="17">
        <v>3.19446469336842E-2</v>
      </c>
      <c r="J1087" s="17">
        <v>1.64562003897647E-2</v>
      </c>
      <c r="K1087" s="17">
        <v>3.5345004809433202E-3</v>
      </c>
      <c r="L1087" s="17">
        <v>7.3794886146386404E-3</v>
      </c>
      <c r="M1087" s="17"/>
      <c r="N1087" s="17">
        <v>1.49743773026078E-2</v>
      </c>
      <c r="O1087" s="17">
        <v>4.2466905274022797E-2</v>
      </c>
      <c r="P1087" s="17">
        <v>2.1182120842296499E-2</v>
      </c>
      <c r="Q1087" s="17">
        <v>2.70943178420987E-2</v>
      </c>
      <c r="R1087" s="17"/>
      <c r="S1087" s="17">
        <v>2.6996318561377099E-2</v>
      </c>
      <c r="T1087" s="17">
        <v>1.7612413326079102E-2</v>
      </c>
      <c r="U1087" s="17">
        <v>2.3948478075024499E-2</v>
      </c>
      <c r="V1087" s="17">
        <v>1.09115169284781E-2</v>
      </c>
      <c r="W1087" s="17">
        <v>2.77458971738361E-2</v>
      </c>
      <c r="X1087" s="17">
        <v>2.7688032580227E-2</v>
      </c>
      <c r="Y1087" s="17">
        <v>4.01525777977138E-2</v>
      </c>
      <c r="Z1087" s="17">
        <v>2.3275981526471302E-2</v>
      </c>
      <c r="AA1087" s="17">
        <v>2.0492067719029901E-2</v>
      </c>
      <c r="AB1087" s="17">
        <v>3.77631162310261E-2</v>
      </c>
      <c r="AC1087" s="17">
        <v>5.4790286549512901E-2</v>
      </c>
      <c r="AD1087" s="17">
        <v>3.2827248702417898E-2</v>
      </c>
      <c r="AE1087" s="17"/>
      <c r="AF1087" s="17">
        <v>1.60707004982408E-2</v>
      </c>
      <c r="AG1087" s="17">
        <v>2.07524521386541E-2</v>
      </c>
      <c r="AH1087" s="17">
        <v>5.9545540073053897E-2</v>
      </c>
      <c r="AI1087" s="17"/>
      <c r="AJ1087" s="17">
        <v>2.15282391227175E-2</v>
      </c>
      <c r="AK1087" s="17">
        <v>3.0287301806680399E-2</v>
      </c>
      <c r="AL1087" s="17">
        <v>5.9401036328103202E-3</v>
      </c>
      <c r="AM1087" s="17">
        <v>8.8255506977780902E-3</v>
      </c>
      <c r="AN1087" s="17">
        <v>9.9797469416011194E-3</v>
      </c>
      <c r="AO1087" s="17"/>
      <c r="AP1087" s="17">
        <v>3.5540331317227697E-2</v>
      </c>
      <c r="AQ1087" s="17">
        <v>2.2720730531379602E-2</v>
      </c>
      <c r="AR1087" s="17">
        <v>3.3207080792789799E-2</v>
      </c>
      <c r="AS1087" s="17">
        <v>2.0736286761531299E-2</v>
      </c>
      <c r="AT1087" s="17">
        <v>2.8351694139592001E-2</v>
      </c>
      <c r="AU1087" s="17">
        <v>3.11080769659022E-2</v>
      </c>
      <c r="AV1087" s="17"/>
      <c r="AW1087" s="17">
        <v>0</v>
      </c>
      <c r="AX1087" s="17">
        <v>0.10049601432743401</v>
      </c>
      <c r="AY1087" s="17">
        <v>2.8288662230726701E-2</v>
      </c>
      <c r="AZ1087" s="17">
        <v>1.6259240814963799E-2</v>
      </c>
      <c r="BA1087" s="17">
        <v>3.4512669101047798E-2</v>
      </c>
      <c r="BB1087" s="17">
        <v>3.1383961278597598E-2</v>
      </c>
      <c r="BC1087" s="17">
        <v>2.66566108470454E-2</v>
      </c>
      <c r="BD1087" s="17">
        <v>3.2764364595795702E-2</v>
      </c>
      <c r="BE1087" s="17">
        <v>8.7533682205827995E-3</v>
      </c>
      <c r="BF1087" s="17">
        <v>2.1044685663917598E-2</v>
      </c>
      <c r="BG1087" s="17">
        <v>1.0727188317663099E-2</v>
      </c>
      <c r="BH1087" s="17">
        <v>2.0527163057494299E-2</v>
      </c>
      <c r="BI1087" s="17">
        <v>1.1091424399582E-2</v>
      </c>
      <c r="BJ1087" s="17">
        <v>3.8741792134956099E-2</v>
      </c>
      <c r="BK1087" s="17">
        <v>0</v>
      </c>
      <c r="BL1087" s="17">
        <v>1.6236196910028901E-2</v>
      </c>
      <c r="BM1087" s="17"/>
      <c r="BN1087" s="17">
        <v>1.9835379345043199E-2</v>
      </c>
      <c r="BO1087" s="17">
        <v>3.5887633572299002E-2</v>
      </c>
      <c r="BP1087" s="17"/>
      <c r="BQ1087" s="17">
        <v>3.3380043252071501E-2</v>
      </c>
      <c r="BR1087" s="17">
        <v>3.2483901301313199E-2</v>
      </c>
      <c r="BS1087" s="17"/>
      <c r="BT1087" s="17">
        <v>4.3623228351321999E-2</v>
      </c>
      <c r="BU1087" s="17"/>
      <c r="BV1087" s="17">
        <v>4.3450368115047398E-2</v>
      </c>
      <c r="BW1087" s="17">
        <v>3.8206638301613798E-2</v>
      </c>
      <c r="BX1087" s="17">
        <v>1.51143598844482E-2</v>
      </c>
      <c r="BY1087" s="17"/>
      <c r="BZ1087" s="17">
        <v>3.4376679723552898E-2</v>
      </c>
      <c r="CA1087" s="17">
        <v>2.37425744710348E-2</v>
      </c>
      <c r="CB1087" s="17">
        <v>3.7174704589344701E-2</v>
      </c>
      <c r="CC1087" s="17">
        <v>2.45957608207668E-2</v>
      </c>
      <c r="CD1087" s="17">
        <v>1.5811951611419999E-2</v>
      </c>
      <c r="CE1087" s="17">
        <v>1.27464565741888E-2</v>
      </c>
      <c r="CF1087" s="17">
        <v>2.6745791599344801E-2</v>
      </c>
      <c r="CG1087" s="17"/>
      <c r="CH1087" s="17">
        <v>4.14989501485509E-2</v>
      </c>
      <c r="CI1087" s="17">
        <v>2.2894722299481099E-2</v>
      </c>
      <c r="CJ1087" s="17">
        <v>2.4912423842992401E-2</v>
      </c>
      <c r="CK1087" s="17">
        <v>3.6040024156463901E-2</v>
      </c>
      <c r="CL1087" s="17">
        <v>1.12821517234248E-2</v>
      </c>
    </row>
    <row r="1088" spans="2:90" x14ac:dyDescent="0.3">
      <c r="C1088" s="17"/>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17"/>
      <c r="BY1088" s="17"/>
      <c r="BZ1088" s="17"/>
      <c r="CA1088" s="17"/>
      <c r="CB1088" s="17"/>
      <c r="CC1088" s="17"/>
      <c r="CD1088" s="17"/>
      <c r="CE1088" s="17"/>
      <c r="CF1088" s="17"/>
      <c r="CG1088" s="17"/>
      <c r="CH1088" s="17"/>
      <c r="CI1088" s="17"/>
      <c r="CJ1088" s="17"/>
      <c r="CK1088" s="17"/>
      <c r="CL1088" s="17"/>
    </row>
    <row r="1089" spans="2:90" x14ac:dyDescent="0.3">
      <c r="B1089" s="6" t="s">
        <v>436</v>
      </c>
      <c r="C1089" s="17"/>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row>
    <row r="1090" spans="2:90" x14ac:dyDescent="0.3">
      <c r="B1090" s="24" t="s">
        <v>110</v>
      </c>
      <c r="C1090" s="17"/>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c r="BW1090" s="17"/>
      <c r="BX1090" s="17"/>
      <c r="BY1090" s="17"/>
      <c r="BZ1090" s="17"/>
      <c r="CA1090" s="17"/>
      <c r="CB1090" s="17"/>
      <c r="CC1090" s="17"/>
      <c r="CD1090" s="17"/>
      <c r="CE1090" s="17"/>
      <c r="CF1090" s="17"/>
      <c r="CG1090" s="17"/>
      <c r="CH1090" s="17"/>
      <c r="CI1090" s="17"/>
      <c r="CJ1090" s="17"/>
      <c r="CK1090" s="17"/>
      <c r="CL1090" s="17"/>
    </row>
    <row r="1091" spans="2:90" x14ac:dyDescent="0.3">
      <c r="B1091" t="s">
        <v>409</v>
      </c>
      <c r="C1091" s="17">
        <v>0.23099072128169501</v>
      </c>
      <c r="D1091" s="17">
        <v>0.207067033343732</v>
      </c>
      <c r="E1091" s="17">
        <v>0.25237410070518501</v>
      </c>
      <c r="F1091" s="17"/>
      <c r="G1091" s="17">
        <v>0.33574205364216397</v>
      </c>
      <c r="H1091" s="17">
        <v>0.36522120856918</v>
      </c>
      <c r="I1091" s="17">
        <v>0.24699570888505701</v>
      </c>
      <c r="J1091" s="17">
        <v>0.182976350848505</v>
      </c>
      <c r="K1091" s="17">
        <v>0.119553927462698</v>
      </c>
      <c r="L1091" s="17">
        <v>0.15235195239363</v>
      </c>
      <c r="M1091" s="17"/>
      <c r="N1091" s="17">
        <v>0.25180301311315501</v>
      </c>
      <c r="O1091" s="17">
        <v>0.226812991776012</v>
      </c>
      <c r="P1091" s="17">
        <v>0.20886324926283301</v>
      </c>
      <c r="Q1091" s="17">
        <v>0.23467363650369699</v>
      </c>
      <c r="R1091" s="17"/>
      <c r="S1091" s="17">
        <v>0.32251602899392401</v>
      </c>
      <c r="T1091" s="17">
        <v>0.238795951449504</v>
      </c>
      <c r="U1091" s="17">
        <v>0.19331583276123099</v>
      </c>
      <c r="V1091" s="17">
        <v>0.14504791370923201</v>
      </c>
      <c r="W1091" s="17">
        <v>0.28986820822171799</v>
      </c>
      <c r="X1091" s="17">
        <v>0.24638895640868499</v>
      </c>
      <c r="Y1091" s="17">
        <v>0.18690851920960599</v>
      </c>
      <c r="Z1091" s="17">
        <v>0.22391514046834199</v>
      </c>
      <c r="AA1091" s="17">
        <v>0.23520266869939199</v>
      </c>
      <c r="AB1091" s="17">
        <v>0.22269960693886001</v>
      </c>
      <c r="AC1091" s="17">
        <v>0.18369562786406299</v>
      </c>
      <c r="AD1091" s="17">
        <v>0.158292664009026</v>
      </c>
      <c r="AE1091" s="17"/>
      <c r="AF1091" s="17">
        <v>0.19676401452557801</v>
      </c>
      <c r="AG1091" s="17">
        <v>0.235587125937886</v>
      </c>
      <c r="AH1091" s="17">
        <v>0.239074157241705</v>
      </c>
      <c r="AI1091" s="17"/>
      <c r="AJ1091" s="17">
        <v>0.16960192539548</v>
      </c>
      <c r="AK1091" s="17">
        <v>0.25134261735153801</v>
      </c>
      <c r="AL1091" s="17">
        <v>0.227094249063889</v>
      </c>
      <c r="AM1091" s="17">
        <v>0.24703545076974501</v>
      </c>
      <c r="AN1091" s="17">
        <v>0.223408982686646</v>
      </c>
      <c r="AO1091" s="17"/>
      <c r="AP1091" s="17">
        <v>0.27988829862397002</v>
      </c>
      <c r="AQ1091" s="17">
        <v>0.207963824988006</v>
      </c>
      <c r="AR1091" s="17">
        <v>0.21058303940447301</v>
      </c>
      <c r="AS1091" s="17">
        <v>0.21277855236356399</v>
      </c>
      <c r="AT1091" s="17">
        <v>0.26585980168523199</v>
      </c>
      <c r="AU1091" s="17">
        <v>0.19620511314294301</v>
      </c>
      <c r="AV1091" s="17"/>
      <c r="AW1091" s="17">
        <v>0.31671454205108102</v>
      </c>
      <c r="AX1091" s="17">
        <v>0.25072172505666601</v>
      </c>
      <c r="AY1091" s="17">
        <v>0.24252616087606901</v>
      </c>
      <c r="AZ1091" s="17">
        <v>0.26133425848654002</v>
      </c>
      <c r="BA1091" s="17">
        <v>0.20186006406106499</v>
      </c>
      <c r="BB1091" s="17">
        <v>0.18643094438913299</v>
      </c>
      <c r="BC1091" s="17">
        <v>0.258708655475962</v>
      </c>
      <c r="BD1091" s="17">
        <v>0.20059085697078799</v>
      </c>
      <c r="BE1091" s="17">
        <v>0.257473469735852</v>
      </c>
      <c r="BF1091" s="17">
        <v>0.27477816990192699</v>
      </c>
      <c r="BG1091" s="17">
        <v>0.22695102077307999</v>
      </c>
      <c r="BH1091" s="17">
        <v>0.231923442749632</v>
      </c>
      <c r="BI1091" s="17">
        <v>0.26332909010471101</v>
      </c>
      <c r="BJ1091" s="17">
        <v>0.13519340244948799</v>
      </c>
      <c r="BK1091" s="17">
        <v>0.14700038621602701</v>
      </c>
      <c r="BL1091" s="17">
        <v>0.335758426938986</v>
      </c>
      <c r="BM1091" s="17"/>
      <c r="BN1091" s="17">
        <v>0.22605637767335601</v>
      </c>
      <c r="BO1091" s="17">
        <v>0.23881060139317101</v>
      </c>
      <c r="BP1091" s="17"/>
      <c r="BQ1091" s="17">
        <v>0.28299328133866702</v>
      </c>
      <c r="BR1091" s="17">
        <v>0.202649720934584</v>
      </c>
      <c r="BS1091" s="17"/>
      <c r="BT1091" s="17">
        <v>0.25746647060427402</v>
      </c>
      <c r="BU1091" s="17"/>
      <c r="BV1091" s="17">
        <v>0.248661327343009</v>
      </c>
      <c r="BW1091" s="17">
        <v>0.31961218816483999</v>
      </c>
      <c r="BX1091" s="17">
        <v>0.19599827280398999</v>
      </c>
      <c r="BY1091" s="17"/>
      <c r="BZ1091" s="17">
        <v>0.27222569780650602</v>
      </c>
      <c r="CA1091" s="17">
        <v>0.23264858152232801</v>
      </c>
      <c r="CB1091" s="17">
        <v>0.25376355534256001</v>
      </c>
      <c r="CC1091" s="17">
        <v>0.27909962816712902</v>
      </c>
      <c r="CD1091" s="17">
        <v>0.19539111329189501</v>
      </c>
      <c r="CE1091" s="17">
        <v>0.15945601585911201</v>
      </c>
      <c r="CF1091" s="17">
        <v>0.27935182038851297</v>
      </c>
      <c r="CG1091" s="17"/>
      <c r="CH1091" s="17">
        <v>0.31836424855678302</v>
      </c>
      <c r="CI1091" s="17">
        <v>0.20534629625057901</v>
      </c>
      <c r="CJ1091" s="17">
        <v>0.22371399367727199</v>
      </c>
      <c r="CK1091" s="17">
        <v>0.24176330210206601</v>
      </c>
      <c r="CL1091" s="17">
        <v>0.28038744629727602</v>
      </c>
    </row>
    <row r="1092" spans="2:90" x14ac:dyDescent="0.3">
      <c r="B1092" t="s">
        <v>410</v>
      </c>
      <c r="C1092" s="17">
        <v>0.74694893408293295</v>
      </c>
      <c r="D1092" s="17">
        <v>0.77421077269550398</v>
      </c>
      <c r="E1092" s="17">
        <v>0.72212829908270004</v>
      </c>
      <c r="F1092" s="17"/>
      <c r="G1092" s="17">
        <v>0.62185065187031696</v>
      </c>
      <c r="H1092" s="17">
        <v>0.60948822045529905</v>
      </c>
      <c r="I1092" s="17">
        <v>0.71251750349155296</v>
      </c>
      <c r="J1092" s="17">
        <v>0.80226707915179296</v>
      </c>
      <c r="K1092" s="17">
        <v>0.87027258787850403</v>
      </c>
      <c r="L1092" s="17">
        <v>0.84293037417375805</v>
      </c>
      <c r="M1092" s="17"/>
      <c r="N1092" s="17">
        <v>0.74117104970766001</v>
      </c>
      <c r="O1092" s="17">
        <v>0.74653064033975602</v>
      </c>
      <c r="P1092" s="17">
        <v>0.77361433967126902</v>
      </c>
      <c r="Q1092" s="17">
        <v>0.72947471605619496</v>
      </c>
      <c r="R1092" s="17"/>
      <c r="S1092" s="17">
        <v>0.64801037684061202</v>
      </c>
      <c r="T1092" s="17">
        <v>0.72862101478193697</v>
      </c>
      <c r="U1092" s="17">
        <v>0.79440039238691595</v>
      </c>
      <c r="V1092" s="17">
        <v>0.82291528173400996</v>
      </c>
      <c r="W1092" s="17">
        <v>0.69664397923231003</v>
      </c>
      <c r="X1092" s="17">
        <v>0.74783269804891295</v>
      </c>
      <c r="Y1092" s="17">
        <v>0.790685270700478</v>
      </c>
      <c r="Z1092" s="17">
        <v>0.75445565178907803</v>
      </c>
      <c r="AA1092" s="17">
        <v>0.74908061225521205</v>
      </c>
      <c r="AB1092" s="17">
        <v>0.75524949129707697</v>
      </c>
      <c r="AC1092" s="17">
        <v>0.79687580517359302</v>
      </c>
      <c r="AD1092" s="17">
        <v>0.807716698391032</v>
      </c>
      <c r="AE1092" s="17"/>
      <c r="AF1092" s="17">
        <v>0.78271679490803703</v>
      </c>
      <c r="AG1092" s="17">
        <v>0.74618692127374597</v>
      </c>
      <c r="AH1092" s="17">
        <v>0.72173039591696797</v>
      </c>
      <c r="AI1092" s="17"/>
      <c r="AJ1092" s="17">
        <v>0.82274640439158997</v>
      </c>
      <c r="AK1092" s="17">
        <v>0.72833569378951901</v>
      </c>
      <c r="AL1092" s="17">
        <v>0.762075982784439</v>
      </c>
      <c r="AM1092" s="17">
        <v>0.72081296482525903</v>
      </c>
      <c r="AN1092" s="17">
        <v>0.776591017313354</v>
      </c>
      <c r="AO1092" s="17"/>
      <c r="AP1092" s="17">
        <v>0.69370592305882695</v>
      </c>
      <c r="AQ1092" s="17">
        <v>0.77966630370948098</v>
      </c>
      <c r="AR1092" s="17">
        <v>0.75962542047961901</v>
      </c>
      <c r="AS1092" s="17">
        <v>0.76216720205677801</v>
      </c>
      <c r="AT1092" s="17">
        <v>0.71441336264379196</v>
      </c>
      <c r="AU1092" s="17">
        <v>0.793237859485449</v>
      </c>
      <c r="AV1092" s="17"/>
      <c r="AW1092" s="17">
        <v>0.68328545794891904</v>
      </c>
      <c r="AX1092" s="17">
        <v>0.64862743354941499</v>
      </c>
      <c r="AY1092" s="17">
        <v>0.69021961378358898</v>
      </c>
      <c r="AZ1092" s="17">
        <v>0.72347224740371197</v>
      </c>
      <c r="BA1092" s="17">
        <v>0.77696029513681797</v>
      </c>
      <c r="BB1092" s="17">
        <v>0.79936384248455306</v>
      </c>
      <c r="BC1092" s="17">
        <v>0.73082860625493795</v>
      </c>
      <c r="BD1092" s="17">
        <v>0.78139317015276899</v>
      </c>
      <c r="BE1092" s="17">
        <v>0.73338319104273597</v>
      </c>
      <c r="BF1092" s="17">
        <v>0.72522183009807295</v>
      </c>
      <c r="BG1092" s="17">
        <v>0.766741329998889</v>
      </c>
      <c r="BH1092" s="17">
        <v>0.74580564051279097</v>
      </c>
      <c r="BI1092" s="17">
        <v>0.72247689400556503</v>
      </c>
      <c r="BJ1092" s="17">
        <v>0.82769229970281</v>
      </c>
      <c r="BK1092" s="17">
        <v>0.85299961378397304</v>
      </c>
      <c r="BL1092" s="17">
        <v>0.65589097985318201</v>
      </c>
      <c r="BM1092" s="17"/>
      <c r="BN1092" s="17">
        <v>0.75666451616438801</v>
      </c>
      <c r="BO1092" s="17">
        <v>0.73339951791709201</v>
      </c>
      <c r="BP1092" s="17"/>
      <c r="BQ1092" s="17">
        <v>0.69882297115759395</v>
      </c>
      <c r="BR1092" s="17">
        <v>0.766344142049597</v>
      </c>
      <c r="BS1092" s="17"/>
      <c r="BT1092" s="17">
        <v>0.71666172089536795</v>
      </c>
      <c r="BU1092" s="17"/>
      <c r="BV1092" s="17">
        <v>0.71891195255028595</v>
      </c>
      <c r="BW1092" s="17">
        <v>0.64880428928934497</v>
      </c>
      <c r="BX1092" s="17">
        <v>0.79341193380734798</v>
      </c>
      <c r="BY1092" s="17"/>
      <c r="BZ1092" s="17">
        <v>0.66957428242500705</v>
      </c>
      <c r="CA1092" s="17">
        <v>0.74007203786673004</v>
      </c>
      <c r="CB1092" s="17">
        <v>0.71668767161573399</v>
      </c>
      <c r="CC1092" s="17">
        <v>0.70654880022681399</v>
      </c>
      <c r="CD1092" s="17">
        <v>0.79818866494866003</v>
      </c>
      <c r="CE1092" s="17">
        <v>0.82772556327590596</v>
      </c>
      <c r="CF1092" s="17">
        <v>0.71592657354567801</v>
      </c>
      <c r="CG1092" s="17"/>
      <c r="CH1092" s="17">
        <v>0.67011374795176304</v>
      </c>
      <c r="CI1092" s="17">
        <v>0.78229574556923498</v>
      </c>
      <c r="CJ1092" s="17">
        <v>0.75299177728698097</v>
      </c>
      <c r="CK1092" s="17">
        <v>0.72508204206169702</v>
      </c>
      <c r="CL1092" s="17">
        <v>0.63618935672577204</v>
      </c>
    </row>
    <row r="1093" spans="2:90" x14ac:dyDescent="0.3">
      <c r="B1093" t="s">
        <v>118</v>
      </c>
      <c r="C1093" s="17">
        <v>2.2060344635371699E-2</v>
      </c>
      <c r="D1093" s="17">
        <v>1.8722193960765E-2</v>
      </c>
      <c r="E1093" s="17">
        <v>2.5497600212114901E-2</v>
      </c>
      <c r="F1093" s="17"/>
      <c r="G1093" s="17">
        <v>4.2407294487518801E-2</v>
      </c>
      <c r="H1093" s="17">
        <v>2.5290570975520801E-2</v>
      </c>
      <c r="I1093" s="17">
        <v>4.0486787623389899E-2</v>
      </c>
      <c r="J1093" s="17">
        <v>1.4756569999702301E-2</v>
      </c>
      <c r="K1093" s="17">
        <v>1.01734846587982E-2</v>
      </c>
      <c r="L1093" s="17">
        <v>4.7176734326119501E-3</v>
      </c>
      <c r="M1093" s="17"/>
      <c r="N1093" s="17">
        <v>7.0259371791857499E-3</v>
      </c>
      <c r="O1093" s="17">
        <v>2.6656367884231199E-2</v>
      </c>
      <c r="P1093" s="17">
        <v>1.7522411065898601E-2</v>
      </c>
      <c r="Q1093" s="17">
        <v>3.5851647440108499E-2</v>
      </c>
      <c r="R1093" s="17"/>
      <c r="S1093" s="17">
        <v>2.94735941654641E-2</v>
      </c>
      <c r="T1093" s="17">
        <v>3.2583033768558499E-2</v>
      </c>
      <c r="U1093" s="17">
        <v>1.22837748518527E-2</v>
      </c>
      <c r="V1093" s="17">
        <v>3.2036804556758003E-2</v>
      </c>
      <c r="W1093" s="17">
        <v>1.3487812545971801E-2</v>
      </c>
      <c r="X1093" s="17">
        <v>5.77834554240196E-3</v>
      </c>
      <c r="Y1093" s="17">
        <v>2.24062100899164E-2</v>
      </c>
      <c r="Z1093" s="17">
        <v>2.1629207742579599E-2</v>
      </c>
      <c r="AA1093" s="17">
        <v>1.57167190453954E-2</v>
      </c>
      <c r="AB1093" s="17">
        <v>2.20509017640628E-2</v>
      </c>
      <c r="AC1093" s="17">
        <v>1.9428566962344102E-2</v>
      </c>
      <c r="AD1093" s="17">
        <v>3.39906375999416E-2</v>
      </c>
      <c r="AE1093" s="17"/>
      <c r="AF1093" s="17">
        <v>2.0519190566385199E-2</v>
      </c>
      <c r="AG1093" s="17">
        <v>1.82259527883675E-2</v>
      </c>
      <c r="AH1093" s="17">
        <v>3.9195446841326302E-2</v>
      </c>
      <c r="AI1093" s="17"/>
      <c r="AJ1093" s="17">
        <v>7.65167021293006E-3</v>
      </c>
      <c r="AK1093" s="17">
        <v>2.0321688858943001E-2</v>
      </c>
      <c r="AL1093" s="17">
        <v>1.08297681516721E-2</v>
      </c>
      <c r="AM1093" s="17">
        <v>3.2151584404996603E-2</v>
      </c>
      <c r="AN1093" s="17">
        <v>0</v>
      </c>
      <c r="AO1093" s="17"/>
      <c r="AP1093" s="17">
        <v>2.64057783172033E-2</v>
      </c>
      <c r="AQ1093" s="17">
        <v>1.2369871302512899E-2</v>
      </c>
      <c r="AR1093" s="17">
        <v>2.9791540115908201E-2</v>
      </c>
      <c r="AS1093" s="17">
        <v>2.5054245579657498E-2</v>
      </c>
      <c r="AT1093" s="17">
        <v>1.97268356709756E-2</v>
      </c>
      <c r="AU1093" s="17">
        <v>1.05570273716086E-2</v>
      </c>
      <c r="AV1093" s="17"/>
      <c r="AW1093" s="17">
        <v>0</v>
      </c>
      <c r="AX1093" s="17">
        <v>0.100650841393918</v>
      </c>
      <c r="AY1093" s="17">
        <v>6.7254225340342005E-2</v>
      </c>
      <c r="AZ1093" s="17">
        <v>1.5193494109748001E-2</v>
      </c>
      <c r="BA1093" s="17">
        <v>2.11796408021168E-2</v>
      </c>
      <c r="BB1093" s="17">
        <v>1.4205213126313799E-2</v>
      </c>
      <c r="BC1093" s="17">
        <v>1.0462738269099501E-2</v>
      </c>
      <c r="BD1093" s="17">
        <v>1.8015972876442899E-2</v>
      </c>
      <c r="BE1093" s="17">
        <v>9.14333922141191E-3</v>
      </c>
      <c r="BF1093" s="17">
        <v>0</v>
      </c>
      <c r="BG1093" s="17">
        <v>6.3076492280314698E-3</v>
      </c>
      <c r="BH1093" s="17">
        <v>2.2270916737576599E-2</v>
      </c>
      <c r="BI1093" s="17">
        <v>1.41940158897231E-2</v>
      </c>
      <c r="BJ1093" s="17">
        <v>3.7114297847702198E-2</v>
      </c>
      <c r="BK1093" s="17">
        <v>0</v>
      </c>
      <c r="BL1093" s="17">
        <v>8.3505932078314395E-3</v>
      </c>
      <c r="BM1093" s="17"/>
      <c r="BN1093" s="17">
        <v>1.7279106162255801E-2</v>
      </c>
      <c r="BO1093" s="17">
        <v>2.7789880689737301E-2</v>
      </c>
      <c r="BP1093" s="17"/>
      <c r="BQ1093" s="17">
        <v>1.8183747503738398E-2</v>
      </c>
      <c r="BR1093" s="17">
        <v>3.1006137015818301E-2</v>
      </c>
      <c r="BS1093" s="17"/>
      <c r="BT1093" s="17">
        <v>2.5871808500358199E-2</v>
      </c>
      <c r="BU1093" s="17"/>
      <c r="BV1093" s="17">
        <v>3.2426720106705699E-2</v>
      </c>
      <c r="BW1093" s="17">
        <v>3.1583522545815701E-2</v>
      </c>
      <c r="BX1093" s="17">
        <v>1.0589793388661801E-2</v>
      </c>
      <c r="BY1093" s="17"/>
      <c r="BZ1093" s="17">
        <v>5.8200019768486898E-2</v>
      </c>
      <c r="CA1093" s="17">
        <v>2.7279380610942702E-2</v>
      </c>
      <c r="CB1093" s="17">
        <v>2.95487730417065E-2</v>
      </c>
      <c r="CC1093" s="17">
        <v>1.4351571606057399E-2</v>
      </c>
      <c r="CD1093" s="17">
        <v>6.4202217594450904E-3</v>
      </c>
      <c r="CE1093" s="17">
        <v>1.2818420864982E-2</v>
      </c>
      <c r="CF1093" s="17">
        <v>4.72160606580914E-3</v>
      </c>
      <c r="CG1093" s="17"/>
      <c r="CH1093" s="17">
        <v>1.1522003491454E-2</v>
      </c>
      <c r="CI1093" s="17">
        <v>1.23579581801857E-2</v>
      </c>
      <c r="CJ1093" s="17">
        <v>2.3294229035747099E-2</v>
      </c>
      <c r="CK1093" s="17">
        <v>3.3154655836237099E-2</v>
      </c>
      <c r="CL1093" s="17">
        <v>8.3423196976951997E-2</v>
      </c>
    </row>
    <row r="1094" spans="2:90" x14ac:dyDescent="0.3">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c r="CD1094" s="17"/>
      <c r="CE1094" s="17"/>
      <c r="CF1094" s="17"/>
      <c r="CG1094" s="17"/>
      <c r="CH1094" s="17"/>
      <c r="CI1094" s="17"/>
      <c r="CJ1094" s="17"/>
      <c r="CK1094" s="17"/>
      <c r="CL1094" s="17"/>
    </row>
    <row r="1095" spans="2:90" x14ac:dyDescent="0.3">
      <c r="B1095" s="6" t="s">
        <v>437</v>
      </c>
      <c r="C1095" s="17"/>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c r="CD1095" s="17"/>
      <c r="CE1095" s="17"/>
      <c r="CF1095" s="17"/>
      <c r="CG1095" s="17"/>
      <c r="CH1095" s="17"/>
      <c r="CI1095" s="17"/>
      <c r="CJ1095" s="17"/>
      <c r="CK1095" s="17"/>
      <c r="CL1095" s="17"/>
    </row>
    <row r="1096" spans="2:90" x14ac:dyDescent="0.3">
      <c r="B1096" s="24" t="s">
        <v>110</v>
      </c>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c r="CD1096" s="17"/>
      <c r="CE1096" s="17"/>
      <c r="CF1096" s="17"/>
      <c r="CG1096" s="17"/>
      <c r="CH1096" s="17"/>
      <c r="CI1096" s="17"/>
      <c r="CJ1096" s="17"/>
      <c r="CK1096" s="17"/>
      <c r="CL1096" s="17"/>
    </row>
    <row r="1097" spans="2:90" x14ac:dyDescent="0.3">
      <c r="B1097" t="s">
        <v>409</v>
      </c>
      <c r="C1097" s="17">
        <v>0.397759785662681</v>
      </c>
      <c r="D1097" s="17">
        <v>0.39581246602317499</v>
      </c>
      <c r="E1097" s="17">
        <v>0.39887098761033501</v>
      </c>
      <c r="F1097" s="17"/>
      <c r="G1097" s="17">
        <v>0.45791486440913698</v>
      </c>
      <c r="H1097" s="17">
        <v>0.512193713124931</v>
      </c>
      <c r="I1097" s="17">
        <v>0.41645469582562999</v>
      </c>
      <c r="J1097" s="17">
        <v>0.30913489758868501</v>
      </c>
      <c r="K1097" s="17">
        <v>0.31759123219561403</v>
      </c>
      <c r="L1097" s="17">
        <v>0.37470520217793102</v>
      </c>
      <c r="M1097" s="17"/>
      <c r="N1097" s="17">
        <v>0.52117437465707295</v>
      </c>
      <c r="O1097" s="17">
        <v>0.40441628631899501</v>
      </c>
      <c r="P1097" s="17">
        <v>0.36712141908219398</v>
      </c>
      <c r="Q1097" s="17">
        <v>0.28874877149292999</v>
      </c>
      <c r="R1097" s="17"/>
      <c r="S1097" s="17">
        <v>0.46933362805158502</v>
      </c>
      <c r="T1097" s="17">
        <v>0.38096775715401898</v>
      </c>
      <c r="U1097" s="17">
        <v>0.33523835563383197</v>
      </c>
      <c r="V1097" s="17">
        <v>0.33924019526114402</v>
      </c>
      <c r="W1097" s="17">
        <v>0.43972366375368599</v>
      </c>
      <c r="X1097" s="17">
        <v>0.42154634407049602</v>
      </c>
      <c r="Y1097" s="17">
        <v>0.415277315367785</v>
      </c>
      <c r="Z1097" s="17">
        <v>0.42257514474136798</v>
      </c>
      <c r="AA1097" s="17">
        <v>0.34604049430433198</v>
      </c>
      <c r="AB1097" s="17">
        <v>0.37741187261600001</v>
      </c>
      <c r="AC1097" s="17">
        <v>0.44475934608435902</v>
      </c>
      <c r="AD1097" s="17">
        <v>0.40201578776204799</v>
      </c>
      <c r="AE1097" s="17"/>
      <c r="AF1097" s="17">
        <v>0.327488544908414</v>
      </c>
      <c r="AG1097" s="17">
        <v>0.45382072288833403</v>
      </c>
      <c r="AH1097" s="17">
        <v>0.39725516811289702</v>
      </c>
      <c r="AI1097" s="17"/>
      <c r="AJ1097" s="17">
        <v>0.37676038194367201</v>
      </c>
      <c r="AK1097" s="17">
        <v>0.461686362021623</v>
      </c>
      <c r="AL1097" s="17">
        <v>0.399206651593561</v>
      </c>
      <c r="AM1097" s="17">
        <v>0.35392951113174798</v>
      </c>
      <c r="AN1097" s="17">
        <v>0.36433156883969497</v>
      </c>
      <c r="AO1097" s="17"/>
      <c r="AP1097" s="17">
        <v>0.48965082499594798</v>
      </c>
      <c r="AQ1097" s="17">
        <v>0.41521325192356401</v>
      </c>
      <c r="AR1097" s="17">
        <v>0.379571534139994</v>
      </c>
      <c r="AS1097" s="17">
        <v>0.34766955914816799</v>
      </c>
      <c r="AT1097" s="17">
        <v>0.41633989199254701</v>
      </c>
      <c r="AU1097" s="17">
        <v>0.35485346112382299</v>
      </c>
      <c r="AV1097" s="17"/>
      <c r="AW1097" s="17">
        <v>0</v>
      </c>
      <c r="AX1097" s="17">
        <v>0.24457817408221399</v>
      </c>
      <c r="AY1097" s="17">
        <v>0.26699349090900498</v>
      </c>
      <c r="AZ1097" s="17">
        <v>0.35879241103563198</v>
      </c>
      <c r="BA1097" s="17">
        <v>0.32614954300163401</v>
      </c>
      <c r="BB1097" s="17">
        <v>0.37708410747321602</v>
      </c>
      <c r="BC1097" s="17">
        <v>0.35975737406104102</v>
      </c>
      <c r="BD1097" s="17">
        <v>0.42289417764770598</v>
      </c>
      <c r="BE1097" s="17">
        <v>0.35514406274197702</v>
      </c>
      <c r="BF1097" s="17">
        <v>0.499059872033569</v>
      </c>
      <c r="BG1097" s="17">
        <v>0.51020576863492995</v>
      </c>
      <c r="BH1097" s="17">
        <v>0.49431364903115699</v>
      </c>
      <c r="BI1097" s="17">
        <v>0.52344256663231403</v>
      </c>
      <c r="BJ1097" s="17">
        <v>0.43211281314132499</v>
      </c>
      <c r="BK1097" s="17">
        <v>0.43529868579999698</v>
      </c>
      <c r="BL1097" s="17">
        <v>0.65575028989207895</v>
      </c>
      <c r="BM1097" s="17"/>
      <c r="BN1097" s="17">
        <v>0.41676031621688803</v>
      </c>
      <c r="BO1097" s="17">
        <v>0.37114975603849798</v>
      </c>
      <c r="BP1097" s="17"/>
      <c r="BQ1097" s="17">
        <v>0.50256879886496897</v>
      </c>
      <c r="BR1097" s="17">
        <v>0.394392786095073</v>
      </c>
      <c r="BS1097" s="17"/>
      <c r="BT1097" s="17">
        <v>0.51733621321175804</v>
      </c>
      <c r="BU1097" s="17"/>
      <c r="BV1097" s="17">
        <v>0.36636813066906099</v>
      </c>
      <c r="BW1097" s="17">
        <v>0.40406669687913499</v>
      </c>
      <c r="BX1097" s="17">
        <v>0.41280797980674599</v>
      </c>
      <c r="BY1097" s="17"/>
      <c r="BZ1097" s="17">
        <v>0.175114734203942</v>
      </c>
      <c r="CA1097" s="17">
        <v>0.22419291465961</v>
      </c>
      <c r="CB1097" s="17">
        <v>0.38345105888171599</v>
      </c>
      <c r="CC1097" s="17">
        <v>0.44664374249112299</v>
      </c>
      <c r="CD1097" s="17">
        <v>0.486980454019592</v>
      </c>
      <c r="CE1097" s="17">
        <v>0.50945309740351497</v>
      </c>
      <c r="CF1097" s="17">
        <v>0.55752021555554798</v>
      </c>
      <c r="CG1097" s="17"/>
      <c r="CH1097" s="17">
        <v>0.51286355377840698</v>
      </c>
      <c r="CI1097" s="17">
        <v>0.45635075873046299</v>
      </c>
      <c r="CJ1097" s="17">
        <v>0.41094178445051799</v>
      </c>
      <c r="CK1097" s="17">
        <v>0.21311876821423001</v>
      </c>
      <c r="CL1097" s="17">
        <v>0.171501154020027</v>
      </c>
    </row>
    <row r="1098" spans="2:90" x14ac:dyDescent="0.3">
      <c r="B1098" t="s">
        <v>410</v>
      </c>
      <c r="C1098" s="17">
        <v>0.57264219693269303</v>
      </c>
      <c r="D1098" s="17">
        <v>0.57257396444471198</v>
      </c>
      <c r="E1098" s="17">
        <v>0.57422474438103099</v>
      </c>
      <c r="F1098" s="17"/>
      <c r="G1098" s="17">
        <v>0.46963614823135302</v>
      </c>
      <c r="H1098" s="17">
        <v>0.45736157012275602</v>
      </c>
      <c r="I1098" s="17">
        <v>0.54303015389454101</v>
      </c>
      <c r="J1098" s="17">
        <v>0.66518832045980703</v>
      </c>
      <c r="K1098" s="17">
        <v>0.67928569182390497</v>
      </c>
      <c r="L1098" s="17">
        <v>0.61285227709135204</v>
      </c>
      <c r="M1098" s="17"/>
      <c r="N1098" s="17">
        <v>0.46186583516261498</v>
      </c>
      <c r="O1098" s="17">
        <v>0.57299897711887204</v>
      </c>
      <c r="P1098" s="17">
        <v>0.59922361615383801</v>
      </c>
      <c r="Q1098" s="17">
        <v>0.66588265143050795</v>
      </c>
      <c r="R1098" s="17"/>
      <c r="S1098" s="17">
        <v>0.50117838958622196</v>
      </c>
      <c r="T1098" s="17">
        <v>0.59100151209877605</v>
      </c>
      <c r="U1098" s="17">
        <v>0.64062146634902495</v>
      </c>
      <c r="V1098" s="17">
        <v>0.61862610542178798</v>
      </c>
      <c r="W1098" s="17">
        <v>0.521207188216535</v>
      </c>
      <c r="X1098" s="17">
        <v>0.53592740193244504</v>
      </c>
      <c r="Y1098" s="17">
        <v>0.56198125465581605</v>
      </c>
      <c r="Z1098" s="17">
        <v>0.56580449265669097</v>
      </c>
      <c r="AA1098" s="17">
        <v>0.623261268802482</v>
      </c>
      <c r="AB1098" s="17">
        <v>0.57948235333202902</v>
      </c>
      <c r="AC1098" s="17">
        <v>0.55524065391564104</v>
      </c>
      <c r="AD1098" s="17">
        <v>0.59798421223795195</v>
      </c>
      <c r="AE1098" s="17"/>
      <c r="AF1098" s="17">
        <v>0.65424659380709604</v>
      </c>
      <c r="AG1098" s="17">
        <v>0.53049884752248999</v>
      </c>
      <c r="AH1098" s="17">
        <v>0.52455276748354995</v>
      </c>
      <c r="AI1098" s="17"/>
      <c r="AJ1098" s="17">
        <v>0.60595709347348103</v>
      </c>
      <c r="AK1098" s="17">
        <v>0.51699695359650299</v>
      </c>
      <c r="AL1098" s="17">
        <v>0.58189826861188299</v>
      </c>
      <c r="AM1098" s="17">
        <v>0.61259749448170897</v>
      </c>
      <c r="AN1098" s="17">
        <v>0.60827105629677602</v>
      </c>
      <c r="AO1098" s="17"/>
      <c r="AP1098" s="17">
        <v>0.48283874078542699</v>
      </c>
      <c r="AQ1098" s="17">
        <v>0.56789415613124805</v>
      </c>
      <c r="AR1098" s="17">
        <v>0.59775512944484699</v>
      </c>
      <c r="AS1098" s="17">
        <v>0.62180896675932695</v>
      </c>
      <c r="AT1098" s="17">
        <v>0.53841848936107295</v>
      </c>
      <c r="AU1098" s="17">
        <v>0.613177484035618</v>
      </c>
      <c r="AV1098" s="17"/>
      <c r="AW1098" s="17">
        <v>0.83984768231176299</v>
      </c>
      <c r="AX1098" s="17">
        <v>0.64618941000857499</v>
      </c>
      <c r="AY1098" s="17">
        <v>0.70067713986798796</v>
      </c>
      <c r="AZ1098" s="17">
        <v>0.63286822086564198</v>
      </c>
      <c r="BA1098" s="17">
        <v>0.64052538686466698</v>
      </c>
      <c r="BB1098" s="17">
        <v>0.57906390602164604</v>
      </c>
      <c r="BC1098" s="17">
        <v>0.62023388606759899</v>
      </c>
      <c r="BD1098" s="17">
        <v>0.540027943953165</v>
      </c>
      <c r="BE1098" s="17">
        <v>0.63610256903744</v>
      </c>
      <c r="BF1098" s="17">
        <v>0.50094012796643095</v>
      </c>
      <c r="BG1098" s="17">
        <v>0.48979423136507</v>
      </c>
      <c r="BH1098" s="17">
        <v>0.47370073492238701</v>
      </c>
      <c r="BI1098" s="17">
        <v>0.47655743336768602</v>
      </c>
      <c r="BJ1098" s="17">
        <v>0.49576777626877599</v>
      </c>
      <c r="BK1098" s="17">
        <v>0.56470131420000302</v>
      </c>
      <c r="BL1098" s="17">
        <v>0.335899116900089</v>
      </c>
      <c r="BM1098" s="17"/>
      <c r="BN1098" s="17">
        <v>0.55889587313725397</v>
      </c>
      <c r="BO1098" s="17">
        <v>0.591563474484884</v>
      </c>
      <c r="BP1098" s="17"/>
      <c r="BQ1098" s="17">
        <v>0.47346362109940099</v>
      </c>
      <c r="BR1098" s="17">
        <v>0.58378117148827602</v>
      </c>
      <c r="BS1098" s="17"/>
      <c r="BT1098" s="17">
        <v>0.45637158381959603</v>
      </c>
      <c r="BU1098" s="17"/>
      <c r="BV1098" s="17">
        <v>0.58671609781308298</v>
      </c>
      <c r="BW1098" s="17">
        <v>0.55475596597418497</v>
      </c>
      <c r="BX1098" s="17">
        <v>0.57015763262003805</v>
      </c>
      <c r="BY1098" s="17"/>
      <c r="BZ1098" s="17">
        <v>0.75610641123074296</v>
      </c>
      <c r="CA1098" s="17">
        <v>0.73290745014112402</v>
      </c>
      <c r="CB1098" s="17">
        <v>0.59966162763012298</v>
      </c>
      <c r="CC1098" s="17">
        <v>0.53877148501352101</v>
      </c>
      <c r="CD1098" s="17">
        <v>0.49840339223226898</v>
      </c>
      <c r="CE1098" s="17">
        <v>0.46213522279600899</v>
      </c>
      <c r="CF1098" s="17">
        <v>0.43142469790451898</v>
      </c>
      <c r="CG1098" s="17"/>
      <c r="CH1098" s="17">
        <v>0.45104925711421101</v>
      </c>
      <c r="CI1098" s="17">
        <v>0.52505428858289505</v>
      </c>
      <c r="CJ1098" s="17">
        <v>0.56084911300783002</v>
      </c>
      <c r="CK1098" s="17">
        <v>0.75199349028455598</v>
      </c>
      <c r="CL1098" s="17">
        <v>0.72028643346166898</v>
      </c>
    </row>
    <row r="1099" spans="2:90" x14ac:dyDescent="0.3">
      <c r="B1099" t="s">
        <v>118</v>
      </c>
      <c r="C1099" s="17">
        <v>2.9598017404625601E-2</v>
      </c>
      <c r="D1099" s="17">
        <v>3.16135695321135E-2</v>
      </c>
      <c r="E1099" s="17">
        <v>2.69042680086343E-2</v>
      </c>
      <c r="F1099" s="17"/>
      <c r="G1099" s="17">
        <v>7.2448987359509498E-2</v>
      </c>
      <c r="H1099" s="17">
        <v>3.0444716752312698E-2</v>
      </c>
      <c r="I1099" s="17">
        <v>4.0515150279829201E-2</v>
      </c>
      <c r="J1099" s="17">
        <v>2.5676781951508101E-2</v>
      </c>
      <c r="K1099" s="17">
        <v>3.12307598048123E-3</v>
      </c>
      <c r="L1099" s="17">
        <v>1.2442520730717501E-2</v>
      </c>
      <c r="M1099" s="17"/>
      <c r="N1099" s="17">
        <v>1.6959790180312399E-2</v>
      </c>
      <c r="O1099" s="17">
        <v>2.2584736562132401E-2</v>
      </c>
      <c r="P1099" s="17">
        <v>3.36549647639688E-2</v>
      </c>
      <c r="Q1099" s="17">
        <v>4.5368577076561903E-2</v>
      </c>
      <c r="R1099" s="17"/>
      <c r="S1099" s="17">
        <v>2.9487982362193702E-2</v>
      </c>
      <c r="T1099" s="17">
        <v>2.8030730747204601E-2</v>
      </c>
      <c r="U1099" s="17">
        <v>2.4140178017143299E-2</v>
      </c>
      <c r="V1099" s="17">
        <v>4.2133699317067501E-2</v>
      </c>
      <c r="W1099" s="17">
        <v>3.9069148029779802E-2</v>
      </c>
      <c r="X1099" s="17">
        <v>4.2526253997059199E-2</v>
      </c>
      <c r="Y1099" s="17">
        <v>2.2741429976399E-2</v>
      </c>
      <c r="Z1099" s="17">
        <v>1.16203626019405E-2</v>
      </c>
      <c r="AA1099" s="17">
        <v>3.0698236893185401E-2</v>
      </c>
      <c r="AB1099" s="17">
        <v>4.3105774051970899E-2</v>
      </c>
      <c r="AC1099" s="17">
        <v>0</v>
      </c>
      <c r="AD1099" s="17">
        <v>0</v>
      </c>
      <c r="AE1099" s="17"/>
      <c r="AF1099" s="17">
        <v>1.8264861284490799E-2</v>
      </c>
      <c r="AG1099" s="17">
        <v>1.5680429589176301E-2</v>
      </c>
      <c r="AH1099" s="17">
        <v>7.8192064403553793E-2</v>
      </c>
      <c r="AI1099" s="17"/>
      <c r="AJ1099" s="17">
        <v>1.7282524582847399E-2</v>
      </c>
      <c r="AK1099" s="17">
        <v>2.1316684381873501E-2</v>
      </c>
      <c r="AL1099" s="17">
        <v>1.88950797945555E-2</v>
      </c>
      <c r="AM1099" s="17">
        <v>3.3472994386542401E-2</v>
      </c>
      <c r="AN1099" s="17">
        <v>2.7397374863529202E-2</v>
      </c>
      <c r="AO1099" s="17"/>
      <c r="AP1099" s="17">
        <v>2.7510434218624299E-2</v>
      </c>
      <c r="AQ1099" s="17">
        <v>1.68925919451887E-2</v>
      </c>
      <c r="AR1099" s="17">
        <v>2.2673336415159399E-2</v>
      </c>
      <c r="AS1099" s="17">
        <v>3.0521474092504702E-2</v>
      </c>
      <c r="AT1099" s="17">
        <v>4.52416186463808E-2</v>
      </c>
      <c r="AU1099" s="17">
        <v>3.1969054840559397E-2</v>
      </c>
      <c r="AV1099" s="17"/>
      <c r="AW1099" s="17">
        <v>0.16015231768823701</v>
      </c>
      <c r="AX1099" s="17">
        <v>0.109232415909211</v>
      </c>
      <c r="AY1099" s="17">
        <v>3.23293692230067E-2</v>
      </c>
      <c r="AZ1099" s="17">
        <v>8.3393680987254894E-3</v>
      </c>
      <c r="BA1099" s="17">
        <v>3.3325070133699203E-2</v>
      </c>
      <c r="BB1099" s="17">
        <v>4.3851986505137802E-2</v>
      </c>
      <c r="BC1099" s="17">
        <v>2.0008739871359999E-2</v>
      </c>
      <c r="BD1099" s="17">
        <v>3.7077878399129099E-2</v>
      </c>
      <c r="BE1099" s="17">
        <v>8.7533682205827995E-3</v>
      </c>
      <c r="BF1099" s="17">
        <v>0</v>
      </c>
      <c r="BG1099" s="17">
        <v>0</v>
      </c>
      <c r="BH1099" s="17">
        <v>3.1985616046455598E-2</v>
      </c>
      <c r="BI1099" s="17">
        <v>0</v>
      </c>
      <c r="BJ1099" s="17">
        <v>7.2119410589898195E-2</v>
      </c>
      <c r="BK1099" s="17">
        <v>0</v>
      </c>
      <c r="BL1099" s="17">
        <v>8.3505932078314395E-3</v>
      </c>
      <c r="BM1099" s="17"/>
      <c r="BN1099" s="17">
        <v>2.4343810645858301E-2</v>
      </c>
      <c r="BO1099" s="17">
        <v>3.7286769476618097E-2</v>
      </c>
      <c r="BP1099" s="17"/>
      <c r="BQ1099" s="17">
        <v>2.3967580035630199E-2</v>
      </c>
      <c r="BR1099" s="17">
        <v>2.1826042416650902E-2</v>
      </c>
      <c r="BS1099" s="17"/>
      <c r="BT1099" s="17">
        <v>2.6292202968646799E-2</v>
      </c>
      <c r="BU1099" s="17"/>
      <c r="BV1099" s="17">
        <v>4.6915771517856301E-2</v>
      </c>
      <c r="BW1099" s="17">
        <v>4.11773371466796E-2</v>
      </c>
      <c r="BX1099" s="17">
        <v>1.7034387573215602E-2</v>
      </c>
      <c r="BY1099" s="17"/>
      <c r="BZ1099" s="17">
        <v>6.8778854565315198E-2</v>
      </c>
      <c r="CA1099" s="17">
        <v>4.2899635199265901E-2</v>
      </c>
      <c r="CB1099" s="17">
        <v>1.68873134881612E-2</v>
      </c>
      <c r="CC1099" s="17">
        <v>1.4584772495355801E-2</v>
      </c>
      <c r="CD1099" s="17">
        <v>1.46161537481393E-2</v>
      </c>
      <c r="CE1099" s="17">
        <v>2.84116798004766E-2</v>
      </c>
      <c r="CF1099" s="17">
        <v>1.1055086539934001E-2</v>
      </c>
      <c r="CG1099" s="17"/>
      <c r="CH1099" s="17">
        <v>3.6087189107381998E-2</v>
      </c>
      <c r="CI1099" s="17">
        <v>1.85949526866417E-2</v>
      </c>
      <c r="CJ1099" s="17">
        <v>2.82091025416518E-2</v>
      </c>
      <c r="CK1099" s="17">
        <v>3.48877415012145E-2</v>
      </c>
      <c r="CL1099" s="17">
        <v>0.108212412518305</v>
      </c>
    </row>
    <row r="1100" spans="2:90" x14ac:dyDescent="0.3">
      <c r="C1100" s="17"/>
      <c r="D1100" s="17"/>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c r="BW1100" s="17"/>
      <c r="BX1100" s="17"/>
      <c r="BY1100" s="17"/>
      <c r="BZ1100" s="17"/>
      <c r="CA1100" s="17"/>
      <c r="CB1100" s="17"/>
      <c r="CC1100" s="17"/>
      <c r="CD1100" s="17"/>
      <c r="CE1100" s="17"/>
      <c r="CF1100" s="17"/>
      <c r="CG1100" s="17"/>
      <c r="CH1100" s="17"/>
      <c r="CI1100" s="17"/>
      <c r="CJ1100" s="17"/>
      <c r="CK1100" s="17"/>
      <c r="CL1100" s="17"/>
    </row>
    <row r="1101" spans="2:90" x14ac:dyDescent="0.3">
      <c r="B1101" s="6" t="s">
        <v>438</v>
      </c>
      <c r="C1101" s="17"/>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c r="BW1101" s="17"/>
      <c r="BX1101" s="17"/>
      <c r="BY1101" s="17"/>
      <c r="BZ1101" s="17"/>
      <c r="CA1101" s="17"/>
      <c r="CB1101" s="17"/>
      <c r="CC1101" s="17"/>
      <c r="CD1101" s="17"/>
      <c r="CE1101" s="17"/>
      <c r="CF1101" s="17"/>
      <c r="CG1101" s="17"/>
      <c r="CH1101" s="17"/>
      <c r="CI1101" s="17"/>
      <c r="CJ1101" s="17"/>
      <c r="CK1101" s="17"/>
      <c r="CL1101" s="17"/>
    </row>
    <row r="1102" spans="2:90" x14ac:dyDescent="0.3">
      <c r="B1102" s="24" t="s">
        <v>110</v>
      </c>
      <c r="C1102" s="17"/>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c r="BW1102" s="17"/>
      <c r="BX1102" s="17"/>
      <c r="BY1102" s="17"/>
      <c r="BZ1102" s="17"/>
      <c r="CA1102" s="17"/>
      <c r="CB1102" s="17"/>
      <c r="CC1102" s="17"/>
      <c r="CD1102" s="17"/>
      <c r="CE1102" s="17"/>
      <c r="CF1102" s="17"/>
      <c r="CG1102" s="17"/>
      <c r="CH1102" s="17"/>
      <c r="CI1102" s="17"/>
      <c r="CJ1102" s="17"/>
      <c r="CK1102" s="17"/>
      <c r="CL1102" s="17"/>
    </row>
    <row r="1103" spans="2:90" x14ac:dyDescent="0.3">
      <c r="B1103" t="s">
        <v>409</v>
      </c>
      <c r="C1103" s="17">
        <v>0.28189479041862697</v>
      </c>
      <c r="D1103" s="17">
        <v>0.26524578035989599</v>
      </c>
      <c r="E1103" s="17">
        <v>0.29754380554377402</v>
      </c>
      <c r="F1103" s="17"/>
      <c r="G1103" s="17">
        <v>0.48578216656206702</v>
      </c>
      <c r="H1103" s="17">
        <v>0.410623798021162</v>
      </c>
      <c r="I1103" s="17">
        <v>0.35604203372980298</v>
      </c>
      <c r="J1103" s="17">
        <v>0.26590576277288802</v>
      </c>
      <c r="K1103" s="17">
        <v>0.118431894187568</v>
      </c>
      <c r="L1103" s="17">
        <v>0.103188910027652</v>
      </c>
      <c r="M1103" s="17"/>
      <c r="N1103" s="17">
        <v>0.25893551853546398</v>
      </c>
      <c r="O1103" s="17">
        <v>0.28627630593537401</v>
      </c>
      <c r="P1103" s="17">
        <v>0.22279794768797201</v>
      </c>
      <c r="Q1103" s="17">
        <v>0.35692104190945501</v>
      </c>
      <c r="R1103" s="17"/>
      <c r="S1103" s="17">
        <v>0.375486551533874</v>
      </c>
      <c r="T1103" s="17">
        <v>0.246654484915869</v>
      </c>
      <c r="U1103" s="17">
        <v>0.20210266261184001</v>
      </c>
      <c r="V1103" s="17">
        <v>0.25541464832748201</v>
      </c>
      <c r="W1103" s="17">
        <v>0.23919523217253</v>
      </c>
      <c r="X1103" s="17">
        <v>0.26913504942102701</v>
      </c>
      <c r="Y1103" s="17">
        <v>0.26358276596163199</v>
      </c>
      <c r="Z1103" s="17">
        <v>0.29025334002519199</v>
      </c>
      <c r="AA1103" s="17">
        <v>0.33146930707639899</v>
      </c>
      <c r="AB1103" s="17">
        <v>0.25867310603293397</v>
      </c>
      <c r="AC1103" s="17">
        <v>0.33608099951153397</v>
      </c>
      <c r="AD1103" s="17">
        <v>0.26146487402749902</v>
      </c>
      <c r="AE1103" s="17"/>
      <c r="AF1103" s="17">
        <v>0.221917047154358</v>
      </c>
      <c r="AG1103" s="17">
        <v>0.27424784403800201</v>
      </c>
      <c r="AH1103" s="17">
        <v>0.32675453709254199</v>
      </c>
      <c r="AI1103" s="17"/>
      <c r="AJ1103" s="17">
        <v>0.17675047014706299</v>
      </c>
      <c r="AK1103" s="17">
        <v>0.315067264739879</v>
      </c>
      <c r="AL1103" s="17">
        <v>0.224888646431117</v>
      </c>
      <c r="AM1103" s="17">
        <v>0.295920574621654</v>
      </c>
      <c r="AN1103" s="17">
        <v>0.30965049469927303</v>
      </c>
      <c r="AO1103" s="17"/>
      <c r="AP1103" s="17">
        <v>0.34460508428547199</v>
      </c>
      <c r="AQ1103" s="17">
        <v>0.216872180214187</v>
      </c>
      <c r="AR1103" s="17">
        <v>0.29686085819336699</v>
      </c>
      <c r="AS1103" s="17">
        <v>0.24496764550665401</v>
      </c>
      <c r="AT1103" s="17">
        <v>0.360825227206161</v>
      </c>
      <c r="AU1103" s="17">
        <v>0.21567467922067901</v>
      </c>
      <c r="AV1103" s="17"/>
      <c r="AW1103" s="17">
        <v>0.51992452547986301</v>
      </c>
      <c r="AX1103" s="17">
        <v>0.360950705311887</v>
      </c>
      <c r="AY1103" s="17">
        <v>0.37557152814778</v>
      </c>
      <c r="AZ1103" s="17">
        <v>0.30524083166424398</v>
      </c>
      <c r="BA1103" s="17">
        <v>0.30221940093441102</v>
      </c>
      <c r="BB1103" s="17">
        <v>0.29614941161380798</v>
      </c>
      <c r="BC1103" s="17">
        <v>0.29721723877106299</v>
      </c>
      <c r="BD1103" s="17">
        <v>0.26403668750633003</v>
      </c>
      <c r="BE1103" s="17">
        <v>0.22485981835028401</v>
      </c>
      <c r="BF1103" s="17">
        <v>0.30225143098402202</v>
      </c>
      <c r="BG1103" s="17">
        <v>0.27245922557667901</v>
      </c>
      <c r="BH1103" s="17">
        <v>0.27882265728032801</v>
      </c>
      <c r="BI1103" s="17">
        <v>0.2194770164922</v>
      </c>
      <c r="BJ1103" s="17">
        <v>0.16766354974053699</v>
      </c>
      <c r="BK1103" s="17">
        <v>7.83823594277301E-2</v>
      </c>
      <c r="BL1103" s="17">
        <v>0.26880272693819601</v>
      </c>
      <c r="BM1103" s="17"/>
      <c r="BN1103" s="17">
        <v>0.246283513423181</v>
      </c>
      <c r="BO1103" s="17">
        <v>0.331641126342134</v>
      </c>
      <c r="BP1103" s="17"/>
      <c r="BQ1103" s="17">
        <v>0.33317623040040201</v>
      </c>
      <c r="BR1103" s="17">
        <v>0.28518075662562298</v>
      </c>
      <c r="BS1103" s="17"/>
      <c r="BT1103" s="17">
        <v>0.30593119031462401</v>
      </c>
      <c r="BU1103" s="17"/>
      <c r="BV1103" s="17">
        <v>0.33576073592147299</v>
      </c>
      <c r="BW1103" s="17">
        <v>0.39946675897828998</v>
      </c>
      <c r="BX1103" s="17">
        <v>0.22153273643049101</v>
      </c>
      <c r="BY1103" s="17"/>
      <c r="BZ1103" s="17">
        <v>0.60453916502646698</v>
      </c>
      <c r="CA1103" s="17">
        <v>0.34423844779163898</v>
      </c>
      <c r="CB1103" s="17">
        <v>0.30246231924834199</v>
      </c>
      <c r="CC1103" s="17">
        <v>0.28782311082723999</v>
      </c>
      <c r="CD1103" s="17">
        <v>0.180647908238038</v>
      </c>
      <c r="CE1103" s="17">
        <v>0.21732510065333599</v>
      </c>
      <c r="CF1103" s="17">
        <v>0.20133142596374001</v>
      </c>
      <c r="CG1103" s="17"/>
      <c r="CH1103" s="17">
        <v>0.266555810248707</v>
      </c>
      <c r="CI1103" s="17">
        <v>0.17989865411463901</v>
      </c>
      <c r="CJ1103" s="17">
        <v>0.26956836363874198</v>
      </c>
      <c r="CK1103" s="17">
        <v>0.46507401032221302</v>
      </c>
      <c r="CL1103" s="17">
        <v>0.66549259768300495</v>
      </c>
    </row>
    <row r="1104" spans="2:90" x14ac:dyDescent="0.3">
      <c r="B1104" t="s">
        <v>410</v>
      </c>
      <c r="C1104" s="17">
        <v>0.69656545208852905</v>
      </c>
      <c r="D1104" s="17">
        <v>0.70991077082663601</v>
      </c>
      <c r="E1104" s="17">
        <v>0.68397439660288295</v>
      </c>
      <c r="F1104" s="17"/>
      <c r="G1104" s="17">
        <v>0.48348306738785202</v>
      </c>
      <c r="H1104" s="17">
        <v>0.55144829180360699</v>
      </c>
      <c r="I1104" s="17">
        <v>0.61665541224927201</v>
      </c>
      <c r="J1104" s="17">
        <v>0.71818857247508805</v>
      </c>
      <c r="K1104" s="17">
        <v>0.86407271639971694</v>
      </c>
      <c r="L1104" s="17">
        <v>0.89220206770904897</v>
      </c>
      <c r="M1104" s="17"/>
      <c r="N1104" s="17">
        <v>0.73049386727096099</v>
      </c>
      <c r="O1104" s="17">
        <v>0.69486159236232203</v>
      </c>
      <c r="P1104" s="17">
        <v>0.74859677549589798</v>
      </c>
      <c r="Q1104" s="17">
        <v>0.61479641812827701</v>
      </c>
      <c r="R1104" s="17"/>
      <c r="S1104" s="17">
        <v>0.60241507797963301</v>
      </c>
      <c r="T1104" s="17">
        <v>0.73529087497271395</v>
      </c>
      <c r="U1104" s="17">
        <v>0.78160664578077099</v>
      </c>
      <c r="V1104" s="17">
        <v>0.72801052445891301</v>
      </c>
      <c r="W1104" s="17">
        <v>0.728456598048283</v>
      </c>
      <c r="X1104" s="17">
        <v>0.69383334144767606</v>
      </c>
      <c r="Y1104" s="17">
        <v>0.72434383083831999</v>
      </c>
      <c r="Z1104" s="17">
        <v>0.69812629737286702</v>
      </c>
      <c r="AA1104" s="17">
        <v>0.653447709431075</v>
      </c>
      <c r="AB1104" s="17">
        <v>0.70901618856613502</v>
      </c>
      <c r="AC1104" s="17">
        <v>0.63941572190914997</v>
      </c>
      <c r="AD1104" s="17">
        <v>0.72225701105767803</v>
      </c>
      <c r="AE1104" s="17"/>
      <c r="AF1104" s="17">
        <v>0.75959718488819805</v>
      </c>
      <c r="AG1104" s="17">
        <v>0.71024342177386901</v>
      </c>
      <c r="AH1104" s="17">
        <v>0.63414993714452705</v>
      </c>
      <c r="AI1104" s="17"/>
      <c r="AJ1104" s="17">
        <v>0.80597340571065201</v>
      </c>
      <c r="AK1104" s="17">
        <v>0.65485494918105902</v>
      </c>
      <c r="AL1104" s="17">
        <v>0.77511135356888305</v>
      </c>
      <c r="AM1104" s="17">
        <v>0.68751880784418595</v>
      </c>
      <c r="AN1104" s="17">
        <v>0.66140110806475005</v>
      </c>
      <c r="AO1104" s="17"/>
      <c r="AP1104" s="17">
        <v>0.626354231191948</v>
      </c>
      <c r="AQ1104" s="17">
        <v>0.76087821093376795</v>
      </c>
      <c r="AR1104" s="17">
        <v>0.69245222237966297</v>
      </c>
      <c r="AS1104" s="17">
        <v>0.72908862866789204</v>
      </c>
      <c r="AT1104" s="17">
        <v>0.62530218338814503</v>
      </c>
      <c r="AU1104" s="17">
        <v>0.76182333281249404</v>
      </c>
      <c r="AV1104" s="17"/>
      <c r="AW1104" s="17">
        <v>0.48007547452013699</v>
      </c>
      <c r="AX1104" s="17">
        <v>0.56995433394203998</v>
      </c>
      <c r="AY1104" s="17">
        <v>0.59150249430140101</v>
      </c>
      <c r="AZ1104" s="17">
        <v>0.687905994522515</v>
      </c>
      <c r="BA1104" s="17">
        <v>0.66626276646743698</v>
      </c>
      <c r="BB1104" s="17">
        <v>0.68520815540296298</v>
      </c>
      <c r="BC1104" s="17">
        <v>0.69238879857759394</v>
      </c>
      <c r="BD1104" s="17">
        <v>0.72338286572077604</v>
      </c>
      <c r="BE1104" s="17">
        <v>0.75178811366685205</v>
      </c>
      <c r="BF1104" s="17">
        <v>0.69774856901597804</v>
      </c>
      <c r="BG1104" s="17">
        <v>0.70905889308650505</v>
      </c>
      <c r="BH1104" s="17">
        <v>0.69000398529225704</v>
      </c>
      <c r="BI1104" s="17">
        <v>0.77002272363396995</v>
      </c>
      <c r="BJ1104" s="17">
        <v>0.79522215241176097</v>
      </c>
      <c r="BK1104" s="17">
        <v>0.89828944630193797</v>
      </c>
      <c r="BL1104" s="17">
        <v>0.71496107615177495</v>
      </c>
      <c r="BM1104" s="17"/>
      <c r="BN1104" s="17">
        <v>0.72872053130888803</v>
      </c>
      <c r="BO1104" s="17">
        <v>0.65128189650927004</v>
      </c>
      <c r="BP1104" s="17"/>
      <c r="BQ1104" s="17">
        <v>0.63673001407673901</v>
      </c>
      <c r="BR1104" s="17">
        <v>0.68075430843550899</v>
      </c>
      <c r="BS1104" s="17"/>
      <c r="BT1104" s="17">
        <v>0.65413334587607597</v>
      </c>
      <c r="BU1104" s="17"/>
      <c r="BV1104" s="17">
        <v>0.62628326365178799</v>
      </c>
      <c r="BW1104" s="17">
        <v>0.574484840230994</v>
      </c>
      <c r="BX1104" s="17">
        <v>0.76485126956540195</v>
      </c>
      <c r="BY1104" s="17"/>
      <c r="BZ1104" s="17">
        <v>0.37571150139904602</v>
      </c>
      <c r="CA1104" s="17">
        <v>0.63290124376641499</v>
      </c>
      <c r="CB1104" s="17">
        <v>0.66228664431854301</v>
      </c>
      <c r="CC1104" s="17">
        <v>0.69821856163711604</v>
      </c>
      <c r="CD1104" s="17">
        <v>0.81051253206333895</v>
      </c>
      <c r="CE1104" s="17">
        <v>0.75494257133943998</v>
      </c>
      <c r="CF1104" s="17">
        <v>0.79131922344829597</v>
      </c>
      <c r="CG1104" s="17"/>
      <c r="CH1104" s="17">
        <v>0.69278474083520603</v>
      </c>
      <c r="CI1104" s="17">
        <v>0.80430488920854704</v>
      </c>
      <c r="CJ1104" s="17">
        <v>0.71057195732978196</v>
      </c>
      <c r="CK1104" s="17">
        <v>0.50845316961458598</v>
      </c>
      <c r="CL1104" s="17">
        <v>0.31020871522579402</v>
      </c>
    </row>
    <row r="1105" spans="2:90" x14ac:dyDescent="0.3">
      <c r="B1105" t="s">
        <v>118</v>
      </c>
      <c r="C1105" s="17">
        <v>2.1539757492844001E-2</v>
      </c>
      <c r="D1105" s="17">
        <v>2.48434488134677E-2</v>
      </c>
      <c r="E1105" s="17">
        <v>1.84817978533433E-2</v>
      </c>
      <c r="F1105" s="17"/>
      <c r="G1105" s="17">
        <v>3.0734766050081502E-2</v>
      </c>
      <c r="H1105" s="17">
        <v>3.79279101752312E-2</v>
      </c>
      <c r="I1105" s="17">
        <v>2.7302554020925299E-2</v>
      </c>
      <c r="J1105" s="17">
        <v>1.5905664752024099E-2</v>
      </c>
      <c r="K1105" s="17">
        <v>1.74953894127153E-2</v>
      </c>
      <c r="L1105" s="17">
        <v>4.6090222632989598E-3</v>
      </c>
      <c r="M1105" s="17"/>
      <c r="N1105" s="17">
        <v>1.0570614193574499E-2</v>
      </c>
      <c r="O1105" s="17">
        <v>1.8862101702304301E-2</v>
      </c>
      <c r="P1105" s="17">
        <v>2.8605276816130201E-2</v>
      </c>
      <c r="Q1105" s="17">
        <v>2.8282539962267698E-2</v>
      </c>
      <c r="R1105" s="17"/>
      <c r="S1105" s="17">
        <v>2.2098370486492502E-2</v>
      </c>
      <c r="T1105" s="17">
        <v>1.8054640111416598E-2</v>
      </c>
      <c r="U1105" s="17">
        <v>1.6290691607388899E-2</v>
      </c>
      <c r="V1105" s="17">
        <v>1.65748272136052E-2</v>
      </c>
      <c r="W1105" s="17">
        <v>3.2348169779186899E-2</v>
      </c>
      <c r="X1105" s="17">
        <v>3.7031609131296502E-2</v>
      </c>
      <c r="Y1105" s="17">
        <v>1.2073403200047701E-2</v>
      </c>
      <c r="Z1105" s="17">
        <v>1.16203626019405E-2</v>
      </c>
      <c r="AA1105" s="17">
        <v>1.5082983492526099E-2</v>
      </c>
      <c r="AB1105" s="17">
        <v>3.2310705400931103E-2</v>
      </c>
      <c r="AC1105" s="17">
        <v>2.4503278579315401E-2</v>
      </c>
      <c r="AD1105" s="17">
        <v>1.6278114914823599E-2</v>
      </c>
      <c r="AE1105" s="17"/>
      <c r="AF1105" s="17">
        <v>1.8485767957443999E-2</v>
      </c>
      <c r="AG1105" s="17">
        <v>1.55087341881295E-2</v>
      </c>
      <c r="AH1105" s="17">
        <v>3.9095525762930398E-2</v>
      </c>
      <c r="AI1105" s="17"/>
      <c r="AJ1105" s="17">
        <v>1.7276124142285802E-2</v>
      </c>
      <c r="AK1105" s="17">
        <v>3.0077786079061301E-2</v>
      </c>
      <c r="AL1105" s="17">
        <v>0</v>
      </c>
      <c r="AM1105" s="17">
        <v>1.65606175341599E-2</v>
      </c>
      <c r="AN1105" s="17">
        <v>2.8948397235976999E-2</v>
      </c>
      <c r="AO1105" s="17"/>
      <c r="AP1105" s="17">
        <v>2.9040684522580702E-2</v>
      </c>
      <c r="AQ1105" s="17">
        <v>2.2249608852044699E-2</v>
      </c>
      <c r="AR1105" s="17">
        <v>1.0686919426969701E-2</v>
      </c>
      <c r="AS1105" s="17">
        <v>2.5943725825453699E-2</v>
      </c>
      <c r="AT1105" s="17">
        <v>1.3872589405693501E-2</v>
      </c>
      <c r="AU1105" s="17">
        <v>2.2501987966826498E-2</v>
      </c>
      <c r="AV1105" s="17"/>
      <c r="AW1105" s="17">
        <v>0</v>
      </c>
      <c r="AX1105" s="17">
        <v>6.90949607460737E-2</v>
      </c>
      <c r="AY1105" s="17">
        <v>3.2925977550819101E-2</v>
      </c>
      <c r="AZ1105" s="17">
        <v>6.8531738132410099E-3</v>
      </c>
      <c r="BA1105" s="17">
        <v>3.1517832598152599E-2</v>
      </c>
      <c r="BB1105" s="17">
        <v>1.8642432983229301E-2</v>
      </c>
      <c r="BC1105" s="17">
        <v>1.03939626513435E-2</v>
      </c>
      <c r="BD1105" s="17">
        <v>1.2580446772893701E-2</v>
      </c>
      <c r="BE1105" s="17">
        <v>2.3352067982864801E-2</v>
      </c>
      <c r="BF1105" s="17">
        <v>0</v>
      </c>
      <c r="BG1105" s="17">
        <v>1.84818813368159E-2</v>
      </c>
      <c r="BH1105" s="17">
        <v>3.11733574274154E-2</v>
      </c>
      <c r="BI1105" s="17">
        <v>1.05002598738307E-2</v>
      </c>
      <c r="BJ1105" s="17">
        <v>3.7114297847702198E-2</v>
      </c>
      <c r="BK1105" s="17">
        <v>2.33281942703321E-2</v>
      </c>
      <c r="BL1105" s="17">
        <v>1.6236196910028901E-2</v>
      </c>
      <c r="BM1105" s="17"/>
      <c r="BN1105" s="17">
        <v>2.4995955267930699E-2</v>
      </c>
      <c r="BO1105" s="17">
        <v>1.7076977148596201E-2</v>
      </c>
      <c r="BP1105" s="17"/>
      <c r="BQ1105" s="17">
        <v>3.00937555228591E-2</v>
      </c>
      <c r="BR1105" s="17">
        <v>3.4064934938868002E-2</v>
      </c>
      <c r="BS1105" s="17"/>
      <c r="BT1105" s="17">
        <v>3.9935463809299403E-2</v>
      </c>
      <c r="BU1105" s="17"/>
      <c r="BV1105" s="17">
        <v>3.7956000426738697E-2</v>
      </c>
      <c r="BW1105" s="17">
        <v>2.6048400790715399E-2</v>
      </c>
      <c r="BX1105" s="17">
        <v>1.3615994004106201E-2</v>
      </c>
      <c r="BY1105" s="17"/>
      <c r="BZ1105" s="17">
        <v>1.9749333574487E-2</v>
      </c>
      <c r="CA1105" s="17">
        <v>2.2860308441945601E-2</v>
      </c>
      <c r="CB1105" s="17">
        <v>3.5251036433115397E-2</v>
      </c>
      <c r="CC1105" s="17">
        <v>1.39583275356439E-2</v>
      </c>
      <c r="CD1105" s="17">
        <v>8.8395596986230209E-3</v>
      </c>
      <c r="CE1105" s="17">
        <v>2.7732328007224499E-2</v>
      </c>
      <c r="CF1105" s="17">
        <v>7.3493505879642903E-3</v>
      </c>
      <c r="CG1105" s="17"/>
      <c r="CH1105" s="17">
        <v>4.0659448916086798E-2</v>
      </c>
      <c r="CI1105" s="17">
        <v>1.5796456676813599E-2</v>
      </c>
      <c r="CJ1105" s="17">
        <v>1.9859679031476E-2</v>
      </c>
      <c r="CK1105" s="17">
        <v>2.6472820063201698E-2</v>
      </c>
      <c r="CL1105" s="17">
        <v>2.42986870912014E-2</v>
      </c>
    </row>
    <row r="1106" spans="2:90" x14ac:dyDescent="0.3">
      <c r="C1106" s="17"/>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c r="CE1106" s="17"/>
      <c r="CF1106" s="17"/>
      <c r="CG1106" s="17"/>
      <c r="CH1106" s="17"/>
      <c r="CI1106" s="17"/>
      <c r="CJ1106" s="17"/>
      <c r="CK1106" s="17"/>
      <c r="CL1106" s="17"/>
    </row>
    <row r="1107" spans="2:90" x14ac:dyDescent="0.3">
      <c r="B1107" s="6" t="s">
        <v>439</v>
      </c>
      <c r="C1107" s="17"/>
      <c r="D1107" s="17"/>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c r="BW1107" s="17"/>
      <c r="BX1107" s="17"/>
      <c r="BY1107" s="17"/>
      <c r="BZ1107" s="17"/>
      <c r="CA1107" s="17"/>
      <c r="CB1107" s="17"/>
      <c r="CC1107" s="17"/>
      <c r="CD1107" s="17"/>
      <c r="CE1107" s="17"/>
      <c r="CF1107" s="17"/>
      <c r="CG1107" s="17"/>
      <c r="CH1107" s="17"/>
      <c r="CI1107" s="17"/>
      <c r="CJ1107" s="17"/>
      <c r="CK1107" s="17"/>
      <c r="CL1107" s="17"/>
    </row>
    <row r="1108" spans="2:90" x14ac:dyDescent="0.3">
      <c r="B1108" s="24" t="s">
        <v>110</v>
      </c>
      <c r="C1108" s="17"/>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c r="BW1108" s="17"/>
      <c r="BX1108" s="17"/>
      <c r="BY1108" s="17"/>
      <c r="BZ1108" s="17"/>
      <c r="CA1108" s="17"/>
      <c r="CB1108" s="17"/>
      <c r="CC1108" s="17"/>
      <c r="CD1108" s="17"/>
      <c r="CE1108" s="17"/>
      <c r="CF1108" s="17"/>
      <c r="CG1108" s="17"/>
      <c r="CH1108" s="17"/>
      <c r="CI1108" s="17"/>
      <c r="CJ1108" s="17"/>
      <c r="CK1108" s="17"/>
      <c r="CL1108" s="17"/>
    </row>
    <row r="1109" spans="2:90" x14ac:dyDescent="0.3">
      <c r="B1109" t="s">
        <v>409</v>
      </c>
      <c r="C1109" s="17">
        <v>0.169074735262638</v>
      </c>
      <c r="D1109" s="17">
        <v>0.175120626503249</v>
      </c>
      <c r="E1109" s="17">
        <v>0.16339920971362501</v>
      </c>
      <c r="F1109" s="17"/>
      <c r="G1109" s="17">
        <v>0.34065059955134203</v>
      </c>
      <c r="H1109" s="17">
        <v>0.271322219862277</v>
      </c>
      <c r="I1109" s="17">
        <v>0.176270949454648</v>
      </c>
      <c r="J1109" s="17">
        <v>0.12059378638661999</v>
      </c>
      <c r="K1109" s="17">
        <v>6.1266496941915903E-2</v>
      </c>
      <c r="L1109" s="17">
        <v>7.7332929507345799E-2</v>
      </c>
      <c r="M1109" s="17"/>
      <c r="N1109" s="17">
        <v>0.18614039583272199</v>
      </c>
      <c r="O1109" s="17">
        <v>0.17264284154162199</v>
      </c>
      <c r="P1109" s="17">
        <v>0.148089532667077</v>
      </c>
      <c r="Q1109" s="17">
        <v>0.167131984487222</v>
      </c>
      <c r="R1109" s="17"/>
      <c r="S1109" s="17">
        <v>0.27925179260615102</v>
      </c>
      <c r="T1109" s="17">
        <v>0.137926898475462</v>
      </c>
      <c r="U1109" s="17">
        <v>0.121326733570137</v>
      </c>
      <c r="V1109" s="17">
        <v>0.14052490143173299</v>
      </c>
      <c r="W1109" s="17">
        <v>0.19609606792168299</v>
      </c>
      <c r="X1109" s="17">
        <v>0.21275092047060001</v>
      </c>
      <c r="Y1109" s="17">
        <v>0.12661951084700901</v>
      </c>
      <c r="Z1109" s="17">
        <v>0.15332389701983501</v>
      </c>
      <c r="AA1109" s="17">
        <v>0.150439922560131</v>
      </c>
      <c r="AB1109" s="17">
        <v>0.12830947404278201</v>
      </c>
      <c r="AC1109" s="17">
        <v>0.17440572412299199</v>
      </c>
      <c r="AD1109" s="17">
        <v>0.12373665750759499</v>
      </c>
      <c r="AE1109" s="17"/>
      <c r="AF1109" s="17">
        <v>0.116167342779123</v>
      </c>
      <c r="AG1109" s="17">
        <v>0.18023702916447301</v>
      </c>
      <c r="AH1109" s="17">
        <v>0.200698382484362</v>
      </c>
      <c r="AI1109" s="17"/>
      <c r="AJ1109" s="17">
        <v>0.135745162355694</v>
      </c>
      <c r="AK1109" s="17">
        <v>0.21400115250157001</v>
      </c>
      <c r="AL1109" s="17">
        <v>0.125050721892841</v>
      </c>
      <c r="AM1109" s="17">
        <v>0.120403978277888</v>
      </c>
      <c r="AN1109" s="17">
        <v>0.18790218038020601</v>
      </c>
      <c r="AO1109" s="17"/>
      <c r="AP1109" s="17">
        <v>0.24197199322052401</v>
      </c>
      <c r="AQ1109" s="17">
        <v>0.15842432901667899</v>
      </c>
      <c r="AR1109" s="17">
        <v>0.124087511102641</v>
      </c>
      <c r="AS1109" s="17">
        <v>0.13022695139794299</v>
      </c>
      <c r="AT1109" s="17">
        <v>0.21916475832044299</v>
      </c>
      <c r="AU1109" s="17">
        <v>0.11280655528078801</v>
      </c>
      <c r="AV1109" s="17"/>
      <c r="AW1109" s="17">
        <v>9.9595177130550397E-2</v>
      </c>
      <c r="AX1109" s="17">
        <v>0.21741111635836</v>
      </c>
      <c r="AY1109" s="17">
        <v>0.195887452243937</v>
      </c>
      <c r="AZ1109" s="17">
        <v>0.113692393034057</v>
      </c>
      <c r="BA1109" s="17">
        <v>0.18125103792537101</v>
      </c>
      <c r="BB1109" s="17">
        <v>0.10828716455847801</v>
      </c>
      <c r="BC1109" s="17">
        <v>0.21202972797532599</v>
      </c>
      <c r="BD1109" s="17">
        <v>0.17662746167840601</v>
      </c>
      <c r="BE1109" s="17">
        <v>0.16085749312796399</v>
      </c>
      <c r="BF1109" s="17">
        <v>0.15736666558961099</v>
      </c>
      <c r="BG1109" s="17">
        <v>0.20787277601859699</v>
      </c>
      <c r="BH1109" s="17">
        <v>0.16774528691511401</v>
      </c>
      <c r="BI1109" s="17">
        <v>0.17304122026768701</v>
      </c>
      <c r="BJ1109" s="17">
        <v>0.15289658833320599</v>
      </c>
      <c r="BK1109" s="17">
        <v>0.104553369182007</v>
      </c>
      <c r="BL1109" s="17">
        <v>0.23470454321968801</v>
      </c>
      <c r="BM1109" s="17"/>
      <c r="BN1109" s="17">
        <v>0.158429187867175</v>
      </c>
      <c r="BO1109" s="17">
        <v>0.184996007627618</v>
      </c>
      <c r="BP1109" s="17"/>
      <c r="BQ1109" s="17">
        <v>0.249532396059959</v>
      </c>
      <c r="BR1109" s="17">
        <v>0.17537218965238299</v>
      </c>
      <c r="BS1109" s="17"/>
      <c r="BT1109" s="17">
        <v>0.23469405234965199</v>
      </c>
      <c r="BU1109" s="17"/>
      <c r="BV1109" s="17">
        <v>0.171667768639399</v>
      </c>
      <c r="BW1109" s="17">
        <v>0.222833743457235</v>
      </c>
      <c r="BX1109" s="17">
        <v>0.15059914512648301</v>
      </c>
      <c r="BY1109" s="17"/>
      <c r="BZ1109" s="17">
        <v>0.181799756151032</v>
      </c>
      <c r="CA1109" s="17">
        <v>0.17451468742834</v>
      </c>
      <c r="CB1109" s="17">
        <v>0.12470566951390701</v>
      </c>
      <c r="CC1109" s="17">
        <v>0.20474624753760001</v>
      </c>
      <c r="CD1109" s="17">
        <v>0.15706475378106999</v>
      </c>
      <c r="CE1109" s="17">
        <v>0.20181725599312</v>
      </c>
      <c r="CF1109" s="17">
        <v>0.19891702576329401</v>
      </c>
      <c r="CG1109" s="17"/>
      <c r="CH1109" s="17">
        <v>0.27392610493597602</v>
      </c>
      <c r="CI1109" s="17">
        <v>0.16880488351492001</v>
      </c>
      <c r="CJ1109" s="17">
        <v>0.146963936915187</v>
      </c>
      <c r="CK1109" s="17">
        <v>0.154850550335214</v>
      </c>
      <c r="CL1109" s="17">
        <v>0.173918768848904</v>
      </c>
    </row>
    <row r="1110" spans="2:90" x14ac:dyDescent="0.3">
      <c r="B1110" t="s">
        <v>410</v>
      </c>
      <c r="C1110" s="17">
        <v>0.80576217611408996</v>
      </c>
      <c r="D1110" s="17">
        <v>0.80405057526372903</v>
      </c>
      <c r="E1110" s="17">
        <v>0.80700232079030998</v>
      </c>
      <c r="F1110" s="17"/>
      <c r="G1110" s="17">
        <v>0.61678796289953697</v>
      </c>
      <c r="H1110" s="17">
        <v>0.68885427164151902</v>
      </c>
      <c r="I1110" s="17">
        <v>0.79756486373951097</v>
      </c>
      <c r="J1110" s="17">
        <v>0.85287106357243103</v>
      </c>
      <c r="K1110" s="17">
        <v>0.92502757293374205</v>
      </c>
      <c r="L1110" s="17">
        <v>0.91528758187801595</v>
      </c>
      <c r="M1110" s="17"/>
      <c r="N1110" s="17">
        <v>0.79889409665692801</v>
      </c>
      <c r="O1110" s="17">
        <v>0.79982101429596997</v>
      </c>
      <c r="P1110" s="17">
        <v>0.83804111662379899</v>
      </c>
      <c r="Q1110" s="17">
        <v>0.79084414713691997</v>
      </c>
      <c r="R1110" s="17"/>
      <c r="S1110" s="17">
        <v>0.69009403764460298</v>
      </c>
      <c r="T1110" s="17">
        <v>0.83422513081077398</v>
      </c>
      <c r="U1110" s="17">
        <v>0.86638949157801004</v>
      </c>
      <c r="V1110" s="17">
        <v>0.83957585338618901</v>
      </c>
      <c r="W1110" s="17">
        <v>0.78330550930316101</v>
      </c>
      <c r="X1110" s="17">
        <v>0.76160297052167303</v>
      </c>
      <c r="Y1110" s="17">
        <v>0.84444804338461599</v>
      </c>
      <c r="Z1110" s="17">
        <v>0.82197044207619796</v>
      </c>
      <c r="AA1110" s="17">
        <v>0.83359133574605304</v>
      </c>
      <c r="AB1110" s="17">
        <v>0.82611238396449904</v>
      </c>
      <c r="AC1110" s="17">
        <v>0.81559303406772299</v>
      </c>
      <c r="AD1110" s="17">
        <v>0.84071323423080901</v>
      </c>
      <c r="AE1110" s="17"/>
      <c r="AF1110" s="17">
        <v>0.86072477456882801</v>
      </c>
      <c r="AG1110" s="17">
        <v>0.79706106337686</v>
      </c>
      <c r="AH1110" s="17">
        <v>0.762869255237421</v>
      </c>
      <c r="AI1110" s="17"/>
      <c r="AJ1110" s="17">
        <v>0.85161677915659295</v>
      </c>
      <c r="AK1110" s="17">
        <v>0.76008124846135605</v>
      </c>
      <c r="AL1110" s="17">
        <v>0.86291283224908499</v>
      </c>
      <c r="AM1110" s="17">
        <v>0.85738198622392103</v>
      </c>
      <c r="AN1110" s="17">
        <v>0.77682894237806299</v>
      </c>
      <c r="AO1110" s="17"/>
      <c r="AP1110" s="17">
        <v>0.73340320391394498</v>
      </c>
      <c r="AQ1110" s="17">
        <v>0.82448546874450901</v>
      </c>
      <c r="AR1110" s="17">
        <v>0.83385564364671705</v>
      </c>
      <c r="AS1110" s="17">
        <v>0.84562470284564095</v>
      </c>
      <c r="AT1110" s="17">
        <v>0.73550218421248603</v>
      </c>
      <c r="AU1110" s="17">
        <v>0.85608536775331001</v>
      </c>
      <c r="AV1110" s="17"/>
      <c r="AW1110" s="17">
        <v>0.90040482286945001</v>
      </c>
      <c r="AX1110" s="17">
        <v>0.69460373953111298</v>
      </c>
      <c r="AY1110" s="17">
        <v>0.77016697747005203</v>
      </c>
      <c r="AZ1110" s="17">
        <v>0.85662909494944195</v>
      </c>
      <c r="BA1110" s="17">
        <v>0.77679776863627703</v>
      </c>
      <c r="BB1110" s="17">
        <v>0.86257032359831598</v>
      </c>
      <c r="BC1110" s="17">
        <v>0.77145267528344297</v>
      </c>
      <c r="BD1110" s="17">
        <v>0.81048609646135195</v>
      </c>
      <c r="BE1110" s="17">
        <v>0.83914250687203595</v>
      </c>
      <c r="BF1110" s="17">
        <v>0.83329263664652997</v>
      </c>
      <c r="BG1110" s="17">
        <v>0.77874895418904</v>
      </c>
      <c r="BH1110" s="17">
        <v>0.82062999071722997</v>
      </c>
      <c r="BI1110" s="17">
        <v>0.82695877973231302</v>
      </c>
      <c r="BJ1110" s="17">
        <v>0.809989113819092</v>
      </c>
      <c r="BK1110" s="17">
        <v>0.89544663081799303</v>
      </c>
      <c r="BL1110" s="17">
        <v>0.74905925987028299</v>
      </c>
      <c r="BM1110" s="17"/>
      <c r="BN1110" s="17">
        <v>0.81837555892935698</v>
      </c>
      <c r="BO1110" s="17">
        <v>0.78795347200731602</v>
      </c>
      <c r="BP1110" s="17"/>
      <c r="BQ1110" s="17">
        <v>0.72958208424706095</v>
      </c>
      <c r="BR1110" s="17">
        <v>0.78582432097279897</v>
      </c>
      <c r="BS1110" s="17"/>
      <c r="BT1110" s="17">
        <v>0.730135645380808</v>
      </c>
      <c r="BU1110" s="17"/>
      <c r="BV1110" s="17">
        <v>0.78530779270808404</v>
      </c>
      <c r="BW1110" s="17">
        <v>0.74013552586622899</v>
      </c>
      <c r="BX1110" s="17">
        <v>0.83577934222041805</v>
      </c>
      <c r="BY1110" s="17"/>
      <c r="BZ1110" s="17">
        <v>0.78920070879562298</v>
      </c>
      <c r="CA1110" s="17">
        <v>0.78870576344589705</v>
      </c>
      <c r="CB1110" s="17">
        <v>0.84299795161569102</v>
      </c>
      <c r="CC1110" s="17">
        <v>0.77941372827341904</v>
      </c>
      <c r="CD1110" s="17">
        <v>0.831264611023942</v>
      </c>
      <c r="CE1110" s="17">
        <v>0.77844703506185098</v>
      </c>
      <c r="CF1110" s="17">
        <v>0.79436955812541599</v>
      </c>
      <c r="CG1110" s="17"/>
      <c r="CH1110" s="17">
        <v>0.68455256776962303</v>
      </c>
      <c r="CI1110" s="17">
        <v>0.81821325367101705</v>
      </c>
      <c r="CJ1110" s="17">
        <v>0.82634559793294105</v>
      </c>
      <c r="CK1110" s="17">
        <v>0.80739855094694801</v>
      </c>
      <c r="CL1110" s="17">
        <v>0.79097203089623302</v>
      </c>
    </row>
    <row r="1111" spans="2:90" x14ac:dyDescent="0.3">
      <c r="B1111" t="s">
        <v>118</v>
      </c>
      <c r="C1111" s="17">
        <v>2.5163088623272399E-2</v>
      </c>
      <c r="D1111" s="17">
        <v>2.0828798233022298E-2</v>
      </c>
      <c r="E1111" s="17">
        <v>2.9598469496065202E-2</v>
      </c>
      <c r="F1111" s="17"/>
      <c r="G1111" s="17">
        <v>4.25614375491205E-2</v>
      </c>
      <c r="H1111" s="17">
        <v>3.9823508496204099E-2</v>
      </c>
      <c r="I1111" s="17">
        <v>2.61641868058409E-2</v>
      </c>
      <c r="J1111" s="17">
        <v>2.6535150040949002E-2</v>
      </c>
      <c r="K1111" s="17">
        <v>1.3705930124342401E-2</v>
      </c>
      <c r="L1111" s="17">
        <v>7.3794886146386404E-3</v>
      </c>
      <c r="M1111" s="17"/>
      <c r="N1111" s="17">
        <v>1.4965507510350201E-2</v>
      </c>
      <c r="O1111" s="17">
        <v>2.7536144162408301E-2</v>
      </c>
      <c r="P1111" s="17">
        <v>1.38693507091235E-2</v>
      </c>
      <c r="Q1111" s="17">
        <v>4.2023868375857497E-2</v>
      </c>
      <c r="R1111" s="17"/>
      <c r="S1111" s="17">
        <v>3.0654169749246198E-2</v>
      </c>
      <c r="T1111" s="17">
        <v>2.7847970713764599E-2</v>
      </c>
      <c r="U1111" s="17">
        <v>1.22837748518527E-2</v>
      </c>
      <c r="V1111" s="17">
        <v>1.9899245182077901E-2</v>
      </c>
      <c r="W1111" s="17">
        <v>2.05984227751566E-2</v>
      </c>
      <c r="X1111" s="17">
        <v>2.56461090077271E-2</v>
      </c>
      <c r="Y1111" s="17">
        <v>2.89324457683755E-2</v>
      </c>
      <c r="Z1111" s="17">
        <v>2.4705660903966999E-2</v>
      </c>
      <c r="AA1111" s="17">
        <v>1.5968741693815201E-2</v>
      </c>
      <c r="AB1111" s="17">
        <v>4.5578141992719E-2</v>
      </c>
      <c r="AC1111" s="17">
        <v>1.0001241809284901E-2</v>
      </c>
      <c r="AD1111" s="17">
        <v>3.5550108261596401E-2</v>
      </c>
      <c r="AE1111" s="17"/>
      <c r="AF1111" s="17">
        <v>2.3107882652049001E-2</v>
      </c>
      <c r="AG1111" s="17">
        <v>2.27019074586669E-2</v>
      </c>
      <c r="AH1111" s="17">
        <v>3.6432362278217299E-2</v>
      </c>
      <c r="AI1111" s="17"/>
      <c r="AJ1111" s="17">
        <v>1.2638058487712701E-2</v>
      </c>
      <c r="AK1111" s="17">
        <v>2.5917599037073798E-2</v>
      </c>
      <c r="AL1111" s="17">
        <v>1.20364458580748E-2</v>
      </c>
      <c r="AM1111" s="17">
        <v>2.2214035498191301E-2</v>
      </c>
      <c r="AN1111" s="17">
        <v>3.5268877241731299E-2</v>
      </c>
      <c r="AO1111" s="17"/>
      <c r="AP1111" s="17">
        <v>2.46248028655312E-2</v>
      </c>
      <c r="AQ1111" s="17">
        <v>1.7090202238811799E-2</v>
      </c>
      <c r="AR1111" s="17">
        <v>4.2056845250642599E-2</v>
      </c>
      <c r="AS1111" s="17">
        <v>2.4148345756416199E-2</v>
      </c>
      <c r="AT1111" s="17">
        <v>4.5333057467071003E-2</v>
      </c>
      <c r="AU1111" s="17">
        <v>3.11080769659022E-2</v>
      </c>
      <c r="AV1111" s="17"/>
      <c r="AW1111" s="17">
        <v>0</v>
      </c>
      <c r="AX1111" s="17">
        <v>8.7985144110527394E-2</v>
      </c>
      <c r="AY1111" s="17">
        <v>3.3945570286011299E-2</v>
      </c>
      <c r="AZ1111" s="17">
        <v>2.9678512016501402E-2</v>
      </c>
      <c r="BA1111" s="17">
        <v>4.1951193438351998E-2</v>
      </c>
      <c r="BB1111" s="17">
        <v>2.9142511843206001E-2</v>
      </c>
      <c r="BC1111" s="17">
        <v>1.6517596741230801E-2</v>
      </c>
      <c r="BD1111" s="17">
        <v>1.28864418602418E-2</v>
      </c>
      <c r="BE1111" s="17">
        <v>0</v>
      </c>
      <c r="BF1111" s="17">
        <v>9.3406977638587595E-3</v>
      </c>
      <c r="BG1111" s="17">
        <v>1.33782697923631E-2</v>
      </c>
      <c r="BH1111" s="17">
        <v>1.16247223676555E-2</v>
      </c>
      <c r="BI1111" s="17">
        <v>0</v>
      </c>
      <c r="BJ1111" s="17">
        <v>3.7114297847702198E-2</v>
      </c>
      <c r="BK1111" s="17">
        <v>0</v>
      </c>
      <c r="BL1111" s="17">
        <v>1.6236196910028901E-2</v>
      </c>
      <c r="BM1111" s="17"/>
      <c r="BN1111" s="17">
        <v>2.3195253203467801E-2</v>
      </c>
      <c r="BO1111" s="17">
        <v>2.7050520365065701E-2</v>
      </c>
      <c r="BP1111" s="17"/>
      <c r="BQ1111" s="17">
        <v>2.0885519692979901E-2</v>
      </c>
      <c r="BR1111" s="17">
        <v>3.8803489374818603E-2</v>
      </c>
      <c r="BS1111" s="17"/>
      <c r="BT1111" s="17">
        <v>3.5170302269540099E-2</v>
      </c>
      <c r="BU1111" s="17"/>
      <c r="BV1111" s="17">
        <v>4.3024438652516699E-2</v>
      </c>
      <c r="BW1111" s="17">
        <v>3.7030730676535902E-2</v>
      </c>
      <c r="BX1111" s="17">
        <v>1.36215126530989E-2</v>
      </c>
      <c r="BY1111" s="17"/>
      <c r="BZ1111" s="17">
        <v>2.8999535053345099E-2</v>
      </c>
      <c r="CA1111" s="17">
        <v>3.67795491257637E-2</v>
      </c>
      <c r="CB1111" s="17">
        <v>3.2296378870401099E-2</v>
      </c>
      <c r="CC1111" s="17">
        <v>1.5840024188981498E-2</v>
      </c>
      <c r="CD1111" s="17">
        <v>1.16706351949888E-2</v>
      </c>
      <c r="CE1111" s="17">
        <v>1.9735708945029101E-2</v>
      </c>
      <c r="CF1111" s="17">
        <v>6.7134161112904897E-3</v>
      </c>
      <c r="CG1111" s="17"/>
      <c r="CH1111" s="17">
        <v>4.1521327294400202E-2</v>
      </c>
      <c r="CI1111" s="17">
        <v>1.29818628140628E-2</v>
      </c>
      <c r="CJ1111" s="17">
        <v>2.6690465151871599E-2</v>
      </c>
      <c r="CK1111" s="17">
        <v>3.7750898717838398E-2</v>
      </c>
      <c r="CL1111" s="17">
        <v>3.51092002548632E-2</v>
      </c>
    </row>
    <row r="1112" spans="2:90" x14ac:dyDescent="0.3">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c r="CE1112" s="17"/>
      <c r="CF1112" s="17"/>
      <c r="CG1112" s="17"/>
      <c r="CH1112" s="17"/>
      <c r="CI1112" s="17"/>
      <c r="CJ1112" s="17"/>
      <c r="CK1112" s="17"/>
      <c r="CL1112" s="17"/>
    </row>
    <row r="1113" spans="2:90" x14ac:dyDescent="0.3">
      <c r="B1113" s="6" t="s">
        <v>440</v>
      </c>
      <c r="C1113" s="17"/>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c r="CE1113" s="17"/>
      <c r="CF1113" s="17"/>
      <c r="CG1113" s="17"/>
      <c r="CH1113" s="17"/>
      <c r="CI1113" s="17"/>
      <c r="CJ1113" s="17"/>
      <c r="CK1113" s="17"/>
      <c r="CL1113" s="17"/>
    </row>
    <row r="1114" spans="2:90" x14ac:dyDescent="0.3">
      <c r="B1114" s="24" t="s">
        <v>110</v>
      </c>
      <c r="C1114" s="17"/>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c r="CD1114" s="17"/>
      <c r="CE1114" s="17"/>
      <c r="CF1114" s="17"/>
      <c r="CG1114" s="17"/>
      <c r="CH1114" s="17"/>
      <c r="CI1114" s="17"/>
      <c r="CJ1114" s="17"/>
      <c r="CK1114" s="17"/>
      <c r="CL1114" s="17"/>
    </row>
    <row r="1115" spans="2:90" x14ac:dyDescent="0.3">
      <c r="B1115" t="s">
        <v>409</v>
      </c>
      <c r="C1115" s="17">
        <v>0.157168850539638</v>
      </c>
      <c r="D1115" s="17">
        <v>0.15994777608511199</v>
      </c>
      <c r="E1115" s="17">
        <v>0.154591760453752</v>
      </c>
      <c r="F1115" s="17"/>
      <c r="G1115" s="17">
        <v>0.27980909042918001</v>
      </c>
      <c r="H1115" s="17">
        <v>0.28133932185709898</v>
      </c>
      <c r="I1115" s="17">
        <v>0.16713403655063</v>
      </c>
      <c r="J1115" s="17">
        <v>0.109125473342576</v>
      </c>
      <c r="K1115" s="17">
        <v>5.3899231224535597E-2</v>
      </c>
      <c r="L1115" s="17">
        <v>7.4356524151944603E-2</v>
      </c>
      <c r="M1115" s="17"/>
      <c r="N1115" s="17">
        <v>0.16542545168586401</v>
      </c>
      <c r="O1115" s="17">
        <v>0.16639601976983801</v>
      </c>
      <c r="P1115" s="17">
        <v>0.14562758291806899</v>
      </c>
      <c r="Q1115" s="17">
        <v>0.15041843685543699</v>
      </c>
      <c r="R1115" s="17"/>
      <c r="S1115" s="17">
        <v>0.22796721709668</v>
      </c>
      <c r="T1115" s="17">
        <v>0.123646841506278</v>
      </c>
      <c r="U1115" s="17">
        <v>8.0326028420706894E-2</v>
      </c>
      <c r="V1115" s="17">
        <v>0.154754353425713</v>
      </c>
      <c r="W1115" s="17">
        <v>0.20377292784355</v>
      </c>
      <c r="X1115" s="17">
        <v>0.216421735248433</v>
      </c>
      <c r="Y1115" s="17">
        <v>0.12076098160891501</v>
      </c>
      <c r="Z1115" s="17">
        <v>0.10264235977917099</v>
      </c>
      <c r="AA1115" s="17">
        <v>0.124023235256788</v>
      </c>
      <c r="AB1115" s="17">
        <v>0.17417155107681301</v>
      </c>
      <c r="AC1115" s="17">
        <v>0.17626291684230799</v>
      </c>
      <c r="AD1115" s="17">
        <v>0.10611051356674001</v>
      </c>
      <c r="AE1115" s="17"/>
      <c r="AF1115" s="17">
        <v>0.110728564276112</v>
      </c>
      <c r="AG1115" s="17">
        <v>0.16841647888870001</v>
      </c>
      <c r="AH1115" s="17">
        <v>0.17662973483911201</v>
      </c>
      <c r="AI1115" s="17"/>
      <c r="AJ1115" s="17">
        <v>0.14910318433939801</v>
      </c>
      <c r="AK1115" s="17">
        <v>0.173008133488259</v>
      </c>
      <c r="AL1115" s="17">
        <v>0.121541302915757</v>
      </c>
      <c r="AM1115" s="17">
        <v>0.112747851528103</v>
      </c>
      <c r="AN1115" s="17">
        <v>0.180860160063049</v>
      </c>
      <c r="AO1115" s="17"/>
      <c r="AP1115" s="17">
        <v>0.202340858802906</v>
      </c>
      <c r="AQ1115" s="17">
        <v>0.178056073318722</v>
      </c>
      <c r="AR1115" s="17">
        <v>0.14047263345783501</v>
      </c>
      <c r="AS1115" s="17">
        <v>0.11800313818374</v>
      </c>
      <c r="AT1115" s="17">
        <v>0.217600828943913</v>
      </c>
      <c r="AU1115" s="17">
        <v>9.7764607504795598E-2</v>
      </c>
      <c r="AV1115" s="17"/>
      <c r="AW1115" s="17">
        <v>9.9595177130550397E-2</v>
      </c>
      <c r="AX1115" s="17">
        <v>0.226954510404907</v>
      </c>
      <c r="AY1115" s="17">
        <v>0.17701266263308599</v>
      </c>
      <c r="AZ1115" s="17">
        <v>0.18445163229490699</v>
      </c>
      <c r="BA1115" s="17">
        <v>0.14540040827172801</v>
      </c>
      <c r="BB1115" s="17">
        <v>0.122075161607005</v>
      </c>
      <c r="BC1115" s="17">
        <v>0.16615717614706099</v>
      </c>
      <c r="BD1115" s="17">
        <v>0.13838952468958299</v>
      </c>
      <c r="BE1115" s="17">
        <v>0.153485319551491</v>
      </c>
      <c r="BF1115" s="17">
        <v>0.14872423747454799</v>
      </c>
      <c r="BG1115" s="17">
        <v>0.17307484044562699</v>
      </c>
      <c r="BH1115" s="17">
        <v>0.18571288259145199</v>
      </c>
      <c r="BI1115" s="17">
        <v>0.12342695255043599</v>
      </c>
      <c r="BJ1115" s="17">
        <v>9.8522530411755294E-2</v>
      </c>
      <c r="BK1115" s="17">
        <v>6.3202223475204905E-2</v>
      </c>
      <c r="BL1115" s="17">
        <v>0.23414450800865799</v>
      </c>
      <c r="BM1115" s="17"/>
      <c r="BN1115" s="17">
        <v>0.13779254777150399</v>
      </c>
      <c r="BO1115" s="17">
        <v>0.18282203583714701</v>
      </c>
      <c r="BP1115" s="17"/>
      <c r="BQ1115" s="17">
        <v>0.19420797221415101</v>
      </c>
      <c r="BR1115" s="17">
        <v>0.15290964853653799</v>
      </c>
      <c r="BS1115" s="17"/>
      <c r="BT1115" s="17">
        <v>0.187684111263549</v>
      </c>
      <c r="BU1115" s="17"/>
      <c r="BV1115" s="17">
        <v>0.16811333516577701</v>
      </c>
      <c r="BW1115" s="17">
        <v>0.21655685802838201</v>
      </c>
      <c r="BX1115" s="17">
        <v>0.13207944790510801</v>
      </c>
      <c r="BY1115" s="17"/>
      <c r="BZ1115" s="17">
        <v>0.17231852457892399</v>
      </c>
      <c r="CA1115" s="17">
        <v>0.15740812403003801</v>
      </c>
      <c r="CB1115" s="17">
        <v>0.137731475808299</v>
      </c>
      <c r="CC1115" s="17">
        <v>0.185038464349428</v>
      </c>
      <c r="CD1115" s="17">
        <v>0.14232957266427401</v>
      </c>
      <c r="CE1115" s="17">
        <v>0.182951059622357</v>
      </c>
      <c r="CF1115" s="17">
        <v>0.17935046802324001</v>
      </c>
      <c r="CG1115" s="17"/>
      <c r="CH1115" s="17">
        <v>0.26935772135302599</v>
      </c>
      <c r="CI1115" s="17">
        <v>0.14723447099452</v>
      </c>
      <c r="CJ1115" s="17">
        <v>0.13565064196910601</v>
      </c>
      <c r="CK1115" s="17">
        <v>0.16611806381122701</v>
      </c>
      <c r="CL1115" s="17">
        <v>0.13781530355051899</v>
      </c>
    </row>
    <row r="1116" spans="2:90" x14ac:dyDescent="0.3">
      <c r="B1116" t="s">
        <v>410</v>
      </c>
      <c r="C1116" s="17">
        <v>0.81787498211610099</v>
      </c>
      <c r="D1116" s="17">
        <v>0.81646459021879403</v>
      </c>
      <c r="E1116" s="17">
        <v>0.81987534227006598</v>
      </c>
      <c r="F1116" s="17"/>
      <c r="G1116" s="17">
        <v>0.68252436863333199</v>
      </c>
      <c r="H1116" s="17">
        <v>0.68656584616352101</v>
      </c>
      <c r="I1116" s="17">
        <v>0.80681199378227997</v>
      </c>
      <c r="J1116" s="17">
        <v>0.85875396010487004</v>
      </c>
      <c r="K1116" s="17">
        <v>0.93288667187423902</v>
      </c>
      <c r="L1116" s="17">
        <v>0.91380074866716599</v>
      </c>
      <c r="M1116" s="17"/>
      <c r="N1116" s="17">
        <v>0.82167222099660397</v>
      </c>
      <c r="O1116" s="17">
        <v>0.80476212279440995</v>
      </c>
      <c r="P1116" s="17">
        <v>0.82125555699216002</v>
      </c>
      <c r="Q1116" s="17">
        <v>0.82445565179726699</v>
      </c>
      <c r="R1116" s="17"/>
      <c r="S1116" s="17">
        <v>0.73584641129422701</v>
      </c>
      <c r="T1116" s="17">
        <v>0.84879534038785298</v>
      </c>
      <c r="U1116" s="17">
        <v>0.89525284964317697</v>
      </c>
      <c r="V1116" s="17">
        <v>0.82398878181259205</v>
      </c>
      <c r="W1116" s="17">
        <v>0.76353059813615298</v>
      </c>
      <c r="X1116" s="17">
        <v>0.76724055729635099</v>
      </c>
      <c r="Y1116" s="17">
        <v>0.83226895687290803</v>
      </c>
      <c r="Z1116" s="17">
        <v>0.88573727761888799</v>
      </c>
      <c r="AA1116" s="17">
        <v>0.86076646340465002</v>
      </c>
      <c r="AB1116" s="17">
        <v>0.81080526522205199</v>
      </c>
      <c r="AC1116" s="17">
        <v>0.80486797895350104</v>
      </c>
      <c r="AD1116" s="17">
        <v>0.87761137151843605</v>
      </c>
      <c r="AE1116" s="17"/>
      <c r="AF1116" s="17">
        <v>0.86586450060419595</v>
      </c>
      <c r="AG1116" s="17">
        <v>0.81629291784929503</v>
      </c>
      <c r="AH1116" s="17">
        <v>0.76758458463272505</v>
      </c>
      <c r="AI1116" s="17"/>
      <c r="AJ1116" s="17">
        <v>0.82940923080227202</v>
      </c>
      <c r="AK1116" s="17">
        <v>0.80709895805607901</v>
      </c>
      <c r="AL1116" s="17">
        <v>0.86683332073860397</v>
      </c>
      <c r="AM1116" s="17">
        <v>0.85722386276235596</v>
      </c>
      <c r="AN1116" s="17">
        <v>0.80920420675735605</v>
      </c>
      <c r="AO1116" s="17"/>
      <c r="AP1116" s="17">
        <v>0.78069149077538402</v>
      </c>
      <c r="AQ1116" s="17">
        <v>0.80241366066817099</v>
      </c>
      <c r="AR1116" s="17">
        <v>0.821145746636883</v>
      </c>
      <c r="AS1116" s="17">
        <v>0.84528154553693102</v>
      </c>
      <c r="AT1116" s="17">
        <v>0.76197412150002797</v>
      </c>
      <c r="AU1116" s="17">
        <v>0.88530194188450895</v>
      </c>
      <c r="AV1116" s="17"/>
      <c r="AW1116" s="17">
        <v>0.90040482286945001</v>
      </c>
      <c r="AX1116" s="17">
        <v>0.69262950833699199</v>
      </c>
      <c r="AY1116" s="17">
        <v>0.78404490888273004</v>
      </c>
      <c r="AZ1116" s="17">
        <v>0.79986833485037101</v>
      </c>
      <c r="BA1116" s="17">
        <v>0.81701931512525505</v>
      </c>
      <c r="BB1116" s="17">
        <v>0.86413010185422101</v>
      </c>
      <c r="BC1116" s="17">
        <v>0.82462604787000804</v>
      </c>
      <c r="BD1116" s="17">
        <v>0.83435567185977699</v>
      </c>
      <c r="BE1116" s="17">
        <v>0.84651468044850897</v>
      </c>
      <c r="BF1116" s="17">
        <v>0.83252017359663399</v>
      </c>
      <c r="BG1116" s="17">
        <v>0.80827256903940503</v>
      </c>
      <c r="BH1116" s="17">
        <v>0.80266239504089198</v>
      </c>
      <c r="BI1116" s="17">
        <v>0.86607278757573303</v>
      </c>
      <c r="BJ1116" s="17">
        <v>0.84744649911521497</v>
      </c>
      <c r="BK1116" s="17">
        <v>0.93679777652479501</v>
      </c>
      <c r="BL1116" s="17">
        <v>0.74359479738360301</v>
      </c>
      <c r="BM1116" s="17"/>
      <c r="BN1116" s="17">
        <v>0.83726828801955899</v>
      </c>
      <c r="BO1116" s="17">
        <v>0.79303271476377402</v>
      </c>
      <c r="BP1116" s="17"/>
      <c r="BQ1116" s="17">
        <v>0.79348202227990206</v>
      </c>
      <c r="BR1116" s="17">
        <v>0.80473601493384095</v>
      </c>
      <c r="BS1116" s="17"/>
      <c r="BT1116" s="17">
        <v>0.78254099722292003</v>
      </c>
      <c r="BU1116" s="17"/>
      <c r="BV1116" s="17">
        <v>0.78950069789475297</v>
      </c>
      <c r="BW1116" s="17">
        <v>0.75449891023160698</v>
      </c>
      <c r="BX1116" s="17">
        <v>0.850196664401623</v>
      </c>
      <c r="BY1116" s="17"/>
      <c r="BZ1116" s="17">
        <v>0.79866725258097904</v>
      </c>
      <c r="CA1116" s="17">
        <v>0.81941702428588004</v>
      </c>
      <c r="CB1116" s="17">
        <v>0.83207452501585699</v>
      </c>
      <c r="CC1116" s="17">
        <v>0.78311104409134802</v>
      </c>
      <c r="CD1116" s="17">
        <v>0.84355486079604802</v>
      </c>
      <c r="CE1116" s="17">
        <v>0.80045597370919197</v>
      </c>
      <c r="CF1116" s="17">
        <v>0.81383966597336799</v>
      </c>
      <c r="CG1116" s="17"/>
      <c r="CH1116" s="17">
        <v>0.70946707934435005</v>
      </c>
      <c r="CI1116" s="17">
        <v>0.83370341063433795</v>
      </c>
      <c r="CJ1116" s="17">
        <v>0.84101986273650098</v>
      </c>
      <c r="CK1116" s="17">
        <v>0.79154300424142299</v>
      </c>
      <c r="CL1116" s="17">
        <v>0.82615229123103695</v>
      </c>
    </row>
    <row r="1117" spans="2:90" x14ac:dyDescent="0.3">
      <c r="B1117" t="s">
        <v>118</v>
      </c>
      <c r="C1117" s="17">
        <v>2.4956167344261398E-2</v>
      </c>
      <c r="D1117" s="17">
        <v>2.35876336960937E-2</v>
      </c>
      <c r="E1117" s="17">
        <v>2.5532897276181601E-2</v>
      </c>
      <c r="F1117" s="17"/>
      <c r="G1117" s="17">
        <v>3.7666540937488099E-2</v>
      </c>
      <c r="H1117" s="17">
        <v>3.2094831979380699E-2</v>
      </c>
      <c r="I1117" s="17">
        <v>2.6053969667089699E-2</v>
      </c>
      <c r="J1117" s="17">
        <v>3.21205665525537E-2</v>
      </c>
      <c r="K1117" s="17">
        <v>1.3214096901225301E-2</v>
      </c>
      <c r="L1117" s="17">
        <v>1.18427271808898E-2</v>
      </c>
      <c r="M1117" s="17"/>
      <c r="N1117" s="17">
        <v>1.29023273175325E-2</v>
      </c>
      <c r="O1117" s="17">
        <v>2.8841857435751898E-2</v>
      </c>
      <c r="P1117" s="17">
        <v>3.3116860089770897E-2</v>
      </c>
      <c r="Q1117" s="17">
        <v>2.5125911347296699E-2</v>
      </c>
      <c r="R1117" s="17"/>
      <c r="S1117" s="17">
        <v>3.6186371609093403E-2</v>
      </c>
      <c r="T1117" s="17">
        <v>2.7557818105868999E-2</v>
      </c>
      <c r="U1117" s="17">
        <v>2.4421121936116601E-2</v>
      </c>
      <c r="V1117" s="17">
        <v>2.1256864761694801E-2</v>
      </c>
      <c r="W1117" s="17">
        <v>3.2696474020297198E-2</v>
      </c>
      <c r="X1117" s="17">
        <v>1.6337707455215698E-2</v>
      </c>
      <c r="Y1117" s="17">
        <v>4.6970061518177599E-2</v>
      </c>
      <c r="Z1117" s="17">
        <v>1.16203626019405E-2</v>
      </c>
      <c r="AA1117" s="17">
        <v>1.52103013385616E-2</v>
      </c>
      <c r="AB1117" s="17">
        <v>1.5023183701134901E-2</v>
      </c>
      <c r="AC1117" s="17">
        <v>1.8869104204191699E-2</v>
      </c>
      <c r="AD1117" s="17">
        <v>1.6278114914823599E-2</v>
      </c>
      <c r="AE1117" s="17"/>
      <c r="AF1117" s="17">
        <v>2.3406935119691601E-2</v>
      </c>
      <c r="AG1117" s="17">
        <v>1.52906032620052E-2</v>
      </c>
      <c r="AH1117" s="17">
        <v>5.5785680528163302E-2</v>
      </c>
      <c r="AI1117" s="17"/>
      <c r="AJ1117" s="17">
        <v>2.1487584858330501E-2</v>
      </c>
      <c r="AK1117" s="17">
        <v>1.9892908455661901E-2</v>
      </c>
      <c r="AL1117" s="17">
        <v>1.1625376345639E-2</v>
      </c>
      <c r="AM1117" s="17">
        <v>3.0028285709541101E-2</v>
      </c>
      <c r="AN1117" s="17">
        <v>9.9356331795949094E-3</v>
      </c>
      <c r="AO1117" s="17"/>
      <c r="AP1117" s="17">
        <v>1.69676504217099E-2</v>
      </c>
      <c r="AQ1117" s="17">
        <v>1.9530266013106801E-2</v>
      </c>
      <c r="AR1117" s="17">
        <v>3.8381619905282403E-2</v>
      </c>
      <c r="AS1117" s="17">
        <v>3.6715316279328801E-2</v>
      </c>
      <c r="AT1117" s="17">
        <v>2.0425049556059401E-2</v>
      </c>
      <c r="AU1117" s="17">
        <v>1.6933450610695899E-2</v>
      </c>
      <c r="AV1117" s="17"/>
      <c r="AW1117" s="17">
        <v>0</v>
      </c>
      <c r="AX1117" s="17">
        <v>8.0415981258101094E-2</v>
      </c>
      <c r="AY1117" s="17">
        <v>3.8942428484184E-2</v>
      </c>
      <c r="AZ1117" s="17">
        <v>1.5680032854722602E-2</v>
      </c>
      <c r="BA1117" s="17">
        <v>3.7580276603016799E-2</v>
      </c>
      <c r="BB1117" s="17">
        <v>1.3794736538773901E-2</v>
      </c>
      <c r="BC1117" s="17">
        <v>9.2167759829300897E-3</v>
      </c>
      <c r="BD1117" s="17">
        <v>2.72548034506397E-2</v>
      </c>
      <c r="BE1117" s="17">
        <v>0</v>
      </c>
      <c r="BF1117" s="17">
        <v>1.8755588928817901E-2</v>
      </c>
      <c r="BG1117" s="17">
        <v>1.86525905149676E-2</v>
      </c>
      <c r="BH1117" s="17">
        <v>1.16247223676555E-2</v>
      </c>
      <c r="BI1117" s="17">
        <v>1.05002598738307E-2</v>
      </c>
      <c r="BJ1117" s="17">
        <v>5.4030970473029898E-2</v>
      </c>
      <c r="BK1117" s="17">
        <v>0</v>
      </c>
      <c r="BL1117" s="17">
        <v>2.2260694607738801E-2</v>
      </c>
      <c r="BM1117" s="17"/>
      <c r="BN1117" s="17">
        <v>2.4939164208936899E-2</v>
      </c>
      <c r="BO1117" s="17">
        <v>2.4145249399078899E-2</v>
      </c>
      <c r="BP1117" s="17"/>
      <c r="BQ1117" s="17">
        <v>1.2310005505947699E-2</v>
      </c>
      <c r="BR1117" s="17">
        <v>4.23543365296212E-2</v>
      </c>
      <c r="BS1117" s="17"/>
      <c r="BT1117" s="17">
        <v>2.9774891513531299E-2</v>
      </c>
      <c r="BU1117" s="17"/>
      <c r="BV1117" s="17">
        <v>4.2385966939469902E-2</v>
      </c>
      <c r="BW1117" s="17">
        <v>2.8944231740011601E-2</v>
      </c>
      <c r="BX1117" s="17">
        <v>1.77238876932681E-2</v>
      </c>
      <c r="BY1117" s="17"/>
      <c r="BZ1117" s="17">
        <v>2.90142228400978E-2</v>
      </c>
      <c r="CA1117" s="17">
        <v>2.31748516840821E-2</v>
      </c>
      <c r="CB1117" s="17">
        <v>3.0193999175843901E-2</v>
      </c>
      <c r="CC1117" s="17">
        <v>3.18504915592236E-2</v>
      </c>
      <c r="CD1117" s="17">
        <v>1.4115566539678499E-2</v>
      </c>
      <c r="CE1117" s="17">
        <v>1.6592966668450799E-2</v>
      </c>
      <c r="CF1117" s="17">
        <v>6.8098660033922799E-3</v>
      </c>
      <c r="CG1117" s="17"/>
      <c r="CH1117" s="17">
        <v>2.1175199302624698E-2</v>
      </c>
      <c r="CI1117" s="17">
        <v>1.9062118371142901E-2</v>
      </c>
      <c r="CJ1117" s="17">
        <v>2.33294952943933E-2</v>
      </c>
      <c r="CK1117" s="17">
        <v>4.2338931947350597E-2</v>
      </c>
      <c r="CL1117" s="17">
        <v>3.60324052184441E-2</v>
      </c>
    </row>
    <row r="1118" spans="2:90" x14ac:dyDescent="0.3">
      <c r="C1118" s="17"/>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c r="BW1118" s="17"/>
      <c r="BX1118" s="17"/>
      <c r="BY1118" s="17"/>
      <c r="BZ1118" s="17"/>
      <c r="CA1118" s="17"/>
      <c r="CB1118" s="17"/>
      <c r="CC1118" s="17"/>
      <c r="CD1118" s="17"/>
      <c r="CE1118" s="17"/>
      <c r="CF1118" s="17"/>
      <c r="CG1118" s="17"/>
      <c r="CH1118" s="17"/>
      <c r="CI1118" s="17"/>
      <c r="CJ1118" s="17"/>
      <c r="CK1118" s="17"/>
      <c r="CL1118" s="17"/>
    </row>
    <row r="1119" spans="2:90" x14ac:dyDescent="0.3">
      <c r="B1119" s="6" t="s">
        <v>441</v>
      </c>
      <c r="C1119" s="17"/>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row>
    <row r="1120" spans="2:90" x14ac:dyDescent="0.3">
      <c r="B1120" s="24" t="s">
        <v>110</v>
      </c>
      <c r="C1120" s="17"/>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c r="BW1120" s="17"/>
      <c r="BX1120" s="17"/>
      <c r="BY1120" s="17"/>
      <c r="BZ1120" s="17"/>
      <c r="CA1120" s="17"/>
      <c r="CB1120" s="17"/>
      <c r="CC1120" s="17"/>
      <c r="CD1120" s="17"/>
      <c r="CE1120" s="17"/>
      <c r="CF1120" s="17"/>
      <c r="CG1120" s="17"/>
      <c r="CH1120" s="17"/>
      <c r="CI1120" s="17"/>
      <c r="CJ1120" s="17"/>
      <c r="CK1120" s="17"/>
      <c r="CL1120" s="17"/>
    </row>
    <row r="1121" spans="2:90" x14ac:dyDescent="0.3">
      <c r="B1121" t="s">
        <v>409</v>
      </c>
      <c r="C1121" s="17">
        <v>0.190867522150205</v>
      </c>
      <c r="D1121" s="17">
        <v>0.20504497753335399</v>
      </c>
      <c r="E1121" s="17">
        <v>0.17638639695366701</v>
      </c>
      <c r="F1121" s="17"/>
      <c r="G1121" s="17">
        <v>0.28603901454723002</v>
      </c>
      <c r="H1121" s="17">
        <v>0.30339174626708998</v>
      </c>
      <c r="I1121" s="17">
        <v>0.20073560651316</v>
      </c>
      <c r="J1121" s="17">
        <v>0.14991216480453601</v>
      </c>
      <c r="K1121" s="17">
        <v>0.107794042005338</v>
      </c>
      <c r="L1121" s="17">
        <v>0.116596940095011</v>
      </c>
      <c r="M1121" s="17"/>
      <c r="N1121" s="17">
        <v>0.23237512450658299</v>
      </c>
      <c r="O1121" s="17">
        <v>0.175287176140309</v>
      </c>
      <c r="P1121" s="17">
        <v>0.179671203610585</v>
      </c>
      <c r="Q1121" s="17">
        <v>0.17405616150466799</v>
      </c>
      <c r="R1121" s="17"/>
      <c r="S1121" s="17">
        <v>0.253881472924815</v>
      </c>
      <c r="T1121" s="17">
        <v>0.176373564394915</v>
      </c>
      <c r="U1121" s="17">
        <v>0.14810416521119599</v>
      </c>
      <c r="V1121" s="17">
        <v>0.118487197628084</v>
      </c>
      <c r="W1121" s="17">
        <v>0.208501808252814</v>
      </c>
      <c r="X1121" s="17">
        <v>0.26247312639504899</v>
      </c>
      <c r="Y1121" s="17">
        <v>0.17928545230455101</v>
      </c>
      <c r="Z1121" s="17">
        <v>0.14824108198983099</v>
      </c>
      <c r="AA1121" s="17">
        <v>0.194404464474906</v>
      </c>
      <c r="AB1121" s="17">
        <v>0.18810207443945801</v>
      </c>
      <c r="AC1121" s="17">
        <v>0.17543989204701499</v>
      </c>
      <c r="AD1121" s="17">
        <v>0.14271212156209501</v>
      </c>
      <c r="AE1121" s="17"/>
      <c r="AF1121" s="17">
        <v>0.155172668051445</v>
      </c>
      <c r="AG1121" s="17">
        <v>0.20582817646711499</v>
      </c>
      <c r="AH1121" s="17">
        <v>0.207179647002214</v>
      </c>
      <c r="AI1121" s="17"/>
      <c r="AJ1121" s="17">
        <v>0.16953704178304899</v>
      </c>
      <c r="AK1121" s="17">
        <v>0.20577990242309299</v>
      </c>
      <c r="AL1121" s="17">
        <v>0.184001150166205</v>
      </c>
      <c r="AM1121" s="17">
        <v>0.199408675863367</v>
      </c>
      <c r="AN1121" s="17">
        <v>0.22663648503848199</v>
      </c>
      <c r="AO1121" s="17"/>
      <c r="AP1121" s="17">
        <v>0.24406055914646099</v>
      </c>
      <c r="AQ1121" s="17">
        <v>0.19110127162007301</v>
      </c>
      <c r="AR1121" s="17">
        <v>0.17357824704913</v>
      </c>
      <c r="AS1121" s="17">
        <v>0.17932191664962599</v>
      </c>
      <c r="AT1121" s="17">
        <v>0.211938638113605</v>
      </c>
      <c r="AU1121" s="17">
        <v>9.8095314256645902E-2</v>
      </c>
      <c r="AV1121" s="17"/>
      <c r="AW1121" s="17">
        <v>0.19516165504938601</v>
      </c>
      <c r="AX1121" s="17">
        <v>0.253138777985569</v>
      </c>
      <c r="AY1121" s="17">
        <v>0.195961905134898</v>
      </c>
      <c r="AZ1121" s="17">
        <v>0.14989849397882701</v>
      </c>
      <c r="BA1121" s="17">
        <v>0.136084776683466</v>
      </c>
      <c r="BB1121" s="17">
        <v>0.144271314079673</v>
      </c>
      <c r="BC1121" s="17">
        <v>0.185076761304794</v>
      </c>
      <c r="BD1121" s="17">
        <v>0.183709533293304</v>
      </c>
      <c r="BE1121" s="17">
        <v>0.191723759352176</v>
      </c>
      <c r="BF1121" s="17">
        <v>0.14817889056328101</v>
      </c>
      <c r="BG1121" s="17">
        <v>0.220609893160262</v>
      </c>
      <c r="BH1121" s="17">
        <v>0.19777048626847499</v>
      </c>
      <c r="BI1121" s="17">
        <v>0.25048637038592703</v>
      </c>
      <c r="BJ1121" s="17">
        <v>0.21473974809956201</v>
      </c>
      <c r="BK1121" s="17">
        <v>0.106381016720845</v>
      </c>
      <c r="BL1121" s="17">
        <v>0.38583847690039702</v>
      </c>
      <c r="BM1121" s="17"/>
      <c r="BN1121" s="17">
        <v>0.18933980993088101</v>
      </c>
      <c r="BO1121" s="17">
        <v>0.193457863918646</v>
      </c>
      <c r="BP1121" s="17"/>
      <c r="BQ1121" s="17">
        <v>0.24624609020205501</v>
      </c>
      <c r="BR1121" s="17">
        <v>0.148821792607472</v>
      </c>
      <c r="BS1121" s="17"/>
      <c r="BT1121" s="17">
        <v>0.28313794246190799</v>
      </c>
      <c r="BU1121" s="17"/>
      <c r="BV1121" s="17">
        <v>0.19644692373599301</v>
      </c>
      <c r="BW1121" s="17">
        <v>0.18898862799195301</v>
      </c>
      <c r="BX1121" s="17">
        <v>0.18481870295650701</v>
      </c>
      <c r="BY1121" s="17"/>
      <c r="BZ1121" s="17">
        <v>0.16900293203024999</v>
      </c>
      <c r="CA1121" s="17">
        <v>0.146625841337963</v>
      </c>
      <c r="CB1121" s="17">
        <v>0.165307151402907</v>
      </c>
      <c r="CC1121" s="17">
        <v>0.230907642301627</v>
      </c>
      <c r="CD1121" s="17">
        <v>0.163217921424023</v>
      </c>
      <c r="CE1121" s="17">
        <v>0.20664439372031301</v>
      </c>
      <c r="CF1121" s="17">
        <v>0.31093502631793302</v>
      </c>
      <c r="CG1121" s="17"/>
      <c r="CH1121" s="17">
        <v>0.34060688774468301</v>
      </c>
      <c r="CI1121" s="17">
        <v>0.190547566045355</v>
      </c>
      <c r="CJ1121" s="17">
        <v>0.16670991052310299</v>
      </c>
      <c r="CK1121" s="17">
        <v>0.166434991569295</v>
      </c>
      <c r="CL1121" s="17">
        <v>0.14494784689999701</v>
      </c>
    </row>
    <row r="1122" spans="2:90" x14ac:dyDescent="0.3">
      <c r="B1122" t="s">
        <v>410</v>
      </c>
      <c r="C1122" s="17">
        <v>0.78294214732084699</v>
      </c>
      <c r="D1122" s="17">
        <v>0.77087534573305005</v>
      </c>
      <c r="E1122" s="17">
        <v>0.79515291419297296</v>
      </c>
      <c r="F1122" s="17"/>
      <c r="G1122" s="17">
        <v>0.67917729238485502</v>
      </c>
      <c r="H1122" s="17">
        <v>0.65979628273482405</v>
      </c>
      <c r="I1122" s="17">
        <v>0.75489455482266099</v>
      </c>
      <c r="J1122" s="17">
        <v>0.82704409375027299</v>
      </c>
      <c r="K1122" s="17">
        <v>0.87850161413766703</v>
      </c>
      <c r="L1122" s="17">
        <v>0.87555651403200097</v>
      </c>
      <c r="M1122" s="17"/>
      <c r="N1122" s="17">
        <v>0.75225571652057499</v>
      </c>
      <c r="O1122" s="17">
        <v>0.79387170662426099</v>
      </c>
      <c r="P1122" s="17">
        <v>0.79838113333998795</v>
      </c>
      <c r="Q1122" s="17">
        <v>0.79077945223116697</v>
      </c>
      <c r="R1122" s="17"/>
      <c r="S1122" s="17">
        <v>0.71723521477729801</v>
      </c>
      <c r="T1122" s="17">
        <v>0.80870017726302801</v>
      </c>
      <c r="U1122" s="17">
        <v>0.82127696573658004</v>
      </c>
      <c r="V1122" s="17">
        <v>0.84857174413430603</v>
      </c>
      <c r="W1122" s="17">
        <v>0.74937285570478696</v>
      </c>
      <c r="X1122" s="17">
        <v>0.73195280194838097</v>
      </c>
      <c r="Y1122" s="17">
        <v>0.79186248436379603</v>
      </c>
      <c r="Z1122" s="17">
        <v>0.84013855540822902</v>
      </c>
      <c r="AA1122" s="17">
        <v>0.76907653196194103</v>
      </c>
      <c r="AB1122" s="17">
        <v>0.78609991049884298</v>
      </c>
      <c r="AC1122" s="17">
        <v>0.78974863879144497</v>
      </c>
      <c r="AD1122" s="17">
        <v>0.84100976352308099</v>
      </c>
      <c r="AE1122" s="17"/>
      <c r="AF1122" s="17">
        <v>0.82107061682903004</v>
      </c>
      <c r="AG1122" s="17">
        <v>0.77570203111749603</v>
      </c>
      <c r="AH1122" s="17">
        <v>0.74264117842420097</v>
      </c>
      <c r="AI1122" s="17"/>
      <c r="AJ1122" s="17">
        <v>0.81750677703523</v>
      </c>
      <c r="AK1122" s="17">
        <v>0.76206969630048305</v>
      </c>
      <c r="AL1122" s="17">
        <v>0.80272534713486998</v>
      </c>
      <c r="AM1122" s="17">
        <v>0.77072701933210797</v>
      </c>
      <c r="AN1122" s="17">
        <v>0.74366655341765098</v>
      </c>
      <c r="AO1122" s="17"/>
      <c r="AP1122" s="17">
        <v>0.72085424557454303</v>
      </c>
      <c r="AQ1122" s="17">
        <v>0.79941970302408405</v>
      </c>
      <c r="AR1122" s="17">
        <v>0.79731699656488397</v>
      </c>
      <c r="AS1122" s="17">
        <v>0.78711402568762501</v>
      </c>
      <c r="AT1122" s="17">
        <v>0.77429875546387805</v>
      </c>
      <c r="AU1122" s="17">
        <v>0.87023506096979397</v>
      </c>
      <c r="AV1122" s="17"/>
      <c r="AW1122" s="17">
        <v>0.80483834495061402</v>
      </c>
      <c r="AX1122" s="17">
        <v>0.66508760137674705</v>
      </c>
      <c r="AY1122" s="17">
        <v>0.79782926021339595</v>
      </c>
      <c r="AZ1122" s="17">
        <v>0.83427012905271003</v>
      </c>
      <c r="BA1122" s="17">
        <v>0.81779717266501994</v>
      </c>
      <c r="BB1122" s="17">
        <v>0.80528337728648003</v>
      </c>
      <c r="BC1122" s="17">
        <v>0.80390831473532998</v>
      </c>
      <c r="BD1122" s="17">
        <v>0.79737829425127704</v>
      </c>
      <c r="BE1122" s="17">
        <v>0.79111463077938204</v>
      </c>
      <c r="BF1122" s="17">
        <v>0.81988196154460502</v>
      </c>
      <c r="BG1122" s="17">
        <v>0.76085014533176898</v>
      </c>
      <c r="BH1122" s="17">
        <v>0.77995859699394898</v>
      </c>
      <c r="BI1122" s="17">
        <v>0.74951362961407397</v>
      </c>
      <c r="BJ1122" s="17">
        <v>0.76343513239080896</v>
      </c>
      <c r="BK1122" s="17">
        <v>0.89361898327915501</v>
      </c>
      <c r="BL1122" s="17">
        <v>0.58885397086768798</v>
      </c>
      <c r="BM1122" s="17"/>
      <c r="BN1122" s="17">
        <v>0.78785945407332902</v>
      </c>
      <c r="BO1122" s="17">
        <v>0.77528870623358104</v>
      </c>
      <c r="BP1122" s="17"/>
      <c r="BQ1122" s="17">
        <v>0.72120576007320802</v>
      </c>
      <c r="BR1122" s="17">
        <v>0.815262294373018</v>
      </c>
      <c r="BS1122" s="17"/>
      <c r="BT1122" s="17">
        <v>0.676827743191867</v>
      </c>
      <c r="BU1122" s="17"/>
      <c r="BV1122" s="17">
        <v>0.76088089870412101</v>
      </c>
      <c r="BW1122" s="17">
        <v>0.77430795057400603</v>
      </c>
      <c r="BX1122" s="17">
        <v>0.79984485689847895</v>
      </c>
      <c r="BY1122" s="17"/>
      <c r="BZ1122" s="17">
        <v>0.79493210290760896</v>
      </c>
      <c r="CA1122" s="17">
        <v>0.82672664994267397</v>
      </c>
      <c r="CB1122" s="17">
        <v>0.80190945711393302</v>
      </c>
      <c r="CC1122" s="17">
        <v>0.75466201297907898</v>
      </c>
      <c r="CD1122" s="17">
        <v>0.80902746693932304</v>
      </c>
      <c r="CE1122" s="17">
        <v>0.759748098627405</v>
      </c>
      <c r="CF1122" s="17">
        <v>0.68235155757077603</v>
      </c>
      <c r="CG1122" s="17"/>
      <c r="CH1122" s="17">
        <v>0.62592769575741503</v>
      </c>
      <c r="CI1122" s="17">
        <v>0.78966693556397805</v>
      </c>
      <c r="CJ1122" s="17">
        <v>0.80945297677225403</v>
      </c>
      <c r="CK1122" s="17">
        <v>0.80075091631335205</v>
      </c>
      <c r="CL1122" s="17">
        <v>0.79132155471280397</v>
      </c>
    </row>
    <row r="1123" spans="2:90" x14ac:dyDescent="0.3">
      <c r="B1123" t="s">
        <v>118</v>
      </c>
      <c r="C1123" s="17">
        <v>2.6190330528948001E-2</v>
      </c>
      <c r="D1123" s="17">
        <v>2.4079676733596001E-2</v>
      </c>
      <c r="E1123" s="17">
        <v>2.8460688853360099E-2</v>
      </c>
      <c r="F1123" s="17"/>
      <c r="G1123" s="17">
        <v>3.47836930679149E-2</v>
      </c>
      <c r="H1123" s="17">
        <v>3.6811970998086099E-2</v>
      </c>
      <c r="I1123" s="17">
        <v>4.4369838664178901E-2</v>
      </c>
      <c r="J1123" s="17">
        <v>2.3043741445191501E-2</v>
      </c>
      <c r="K1123" s="17">
        <v>1.3704343856994801E-2</v>
      </c>
      <c r="L1123" s="17">
        <v>7.8465458729882094E-3</v>
      </c>
      <c r="M1123" s="17"/>
      <c r="N1123" s="17">
        <v>1.53691589728413E-2</v>
      </c>
      <c r="O1123" s="17">
        <v>3.0841117235429399E-2</v>
      </c>
      <c r="P1123" s="17">
        <v>2.1947663049427801E-2</v>
      </c>
      <c r="Q1123" s="17">
        <v>3.5164386264165001E-2</v>
      </c>
      <c r="R1123" s="17"/>
      <c r="S1123" s="17">
        <v>2.8883312297887299E-2</v>
      </c>
      <c r="T1123" s="17">
        <v>1.4926258342056801E-2</v>
      </c>
      <c r="U1123" s="17">
        <v>3.0618869052223E-2</v>
      </c>
      <c r="V1123" s="17">
        <v>3.29410582376101E-2</v>
      </c>
      <c r="W1123" s="17">
        <v>4.2125336042399299E-2</v>
      </c>
      <c r="X1123" s="17">
        <v>5.5740716565698904E-3</v>
      </c>
      <c r="Y1123" s="17">
        <v>2.8852063331653102E-2</v>
      </c>
      <c r="Z1123" s="17">
        <v>1.16203626019405E-2</v>
      </c>
      <c r="AA1123" s="17">
        <v>3.6519003563153199E-2</v>
      </c>
      <c r="AB1123" s="17">
        <v>2.57980150616995E-2</v>
      </c>
      <c r="AC1123" s="17">
        <v>3.4811469161540001E-2</v>
      </c>
      <c r="AD1123" s="17">
        <v>1.6278114914823599E-2</v>
      </c>
      <c r="AE1123" s="17"/>
      <c r="AF1123" s="17">
        <v>2.3756715119525099E-2</v>
      </c>
      <c r="AG1123" s="17">
        <v>1.84697924153884E-2</v>
      </c>
      <c r="AH1123" s="17">
        <v>5.0179174573585401E-2</v>
      </c>
      <c r="AI1123" s="17"/>
      <c r="AJ1123" s="17">
        <v>1.29561811817205E-2</v>
      </c>
      <c r="AK1123" s="17">
        <v>3.2150401276424198E-2</v>
      </c>
      <c r="AL1123" s="17">
        <v>1.32735026989246E-2</v>
      </c>
      <c r="AM1123" s="17">
        <v>2.9864304804524299E-2</v>
      </c>
      <c r="AN1123" s="17">
        <v>2.96969615438669E-2</v>
      </c>
      <c r="AO1123" s="17"/>
      <c r="AP1123" s="17">
        <v>3.5085195278995902E-2</v>
      </c>
      <c r="AQ1123" s="17">
        <v>9.4790253558428503E-3</v>
      </c>
      <c r="AR1123" s="17">
        <v>2.9104756385985701E-2</v>
      </c>
      <c r="AS1123" s="17">
        <v>3.3564057662748302E-2</v>
      </c>
      <c r="AT1123" s="17">
        <v>1.37626064225169E-2</v>
      </c>
      <c r="AU1123" s="17">
        <v>3.1669624773560098E-2</v>
      </c>
      <c r="AV1123" s="17"/>
      <c r="AW1123" s="17">
        <v>0</v>
      </c>
      <c r="AX1123" s="17">
        <v>8.1773620637683106E-2</v>
      </c>
      <c r="AY1123" s="17">
        <v>6.2088346517052504E-3</v>
      </c>
      <c r="AZ1123" s="17">
        <v>1.5831376968462499E-2</v>
      </c>
      <c r="BA1123" s="17">
        <v>4.6118050651513698E-2</v>
      </c>
      <c r="BB1123" s="17">
        <v>5.04453086338469E-2</v>
      </c>
      <c r="BC1123" s="17">
        <v>1.1014923959875999E-2</v>
      </c>
      <c r="BD1123" s="17">
        <v>1.89121724554191E-2</v>
      </c>
      <c r="BE1123" s="17">
        <v>1.71616098684419E-2</v>
      </c>
      <c r="BF1123" s="17">
        <v>3.1939147892113599E-2</v>
      </c>
      <c r="BG1123" s="17">
        <v>1.8539961507968501E-2</v>
      </c>
      <c r="BH1123" s="17">
        <v>2.2270916737576599E-2</v>
      </c>
      <c r="BI1123" s="17">
        <v>0</v>
      </c>
      <c r="BJ1123" s="17">
        <v>2.1825119509628399E-2</v>
      </c>
      <c r="BK1123" s="17">
        <v>0</v>
      </c>
      <c r="BL1123" s="17">
        <v>2.5307552231914301E-2</v>
      </c>
      <c r="BM1123" s="17"/>
      <c r="BN1123" s="17">
        <v>2.2800735995789499E-2</v>
      </c>
      <c r="BO1123" s="17">
        <v>3.1253429847772497E-2</v>
      </c>
      <c r="BP1123" s="17"/>
      <c r="BQ1123" s="17">
        <v>3.2548149724737602E-2</v>
      </c>
      <c r="BR1123" s="17">
        <v>3.5915913019509298E-2</v>
      </c>
      <c r="BS1123" s="17"/>
      <c r="BT1123" s="17">
        <v>4.0034314346224197E-2</v>
      </c>
      <c r="BU1123" s="17"/>
      <c r="BV1123" s="17">
        <v>4.26721775598864E-2</v>
      </c>
      <c r="BW1123" s="17">
        <v>3.6703421434041102E-2</v>
      </c>
      <c r="BX1123" s="17">
        <v>1.53364401450139E-2</v>
      </c>
      <c r="BY1123" s="17"/>
      <c r="BZ1123" s="17">
        <v>3.6064965062140499E-2</v>
      </c>
      <c r="CA1123" s="17">
        <v>2.6647508719362702E-2</v>
      </c>
      <c r="CB1123" s="17">
        <v>3.2783391483160597E-2</v>
      </c>
      <c r="CC1123" s="17">
        <v>1.4430344719294301E-2</v>
      </c>
      <c r="CD1123" s="17">
        <v>2.7754611636653801E-2</v>
      </c>
      <c r="CE1123" s="17">
        <v>3.3607507652282098E-2</v>
      </c>
      <c r="CF1123" s="17">
        <v>6.7134161112904897E-3</v>
      </c>
      <c r="CG1123" s="17"/>
      <c r="CH1123" s="17">
        <v>3.3465416497902599E-2</v>
      </c>
      <c r="CI1123" s="17">
        <v>1.9785498390666598E-2</v>
      </c>
      <c r="CJ1123" s="17">
        <v>2.3837112704642401E-2</v>
      </c>
      <c r="CK1123" s="17">
        <v>3.2814092117353102E-2</v>
      </c>
      <c r="CL1123" s="17">
        <v>6.3730598387198495E-2</v>
      </c>
    </row>
    <row r="1124" spans="2:90" x14ac:dyDescent="0.3">
      <c r="C1124" s="17"/>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row>
    <row r="1125" spans="2:90" x14ac:dyDescent="0.3">
      <c r="B1125" s="6" t="s">
        <v>442</v>
      </c>
      <c r="C1125" s="17"/>
      <c r="D1125" s="17"/>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row>
    <row r="1126" spans="2:90" x14ac:dyDescent="0.3">
      <c r="B1126" s="24" t="s">
        <v>110</v>
      </c>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row>
    <row r="1127" spans="2:90" x14ac:dyDescent="0.3">
      <c r="B1127" t="s">
        <v>409</v>
      </c>
      <c r="C1127" s="17">
        <v>0.52234266016489395</v>
      </c>
      <c r="D1127" s="17">
        <v>0.47209010054147699</v>
      </c>
      <c r="E1127" s="17">
        <v>0.56967124535399205</v>
      </c>
      <c r="F1127" s="17"/>
      <c r="G1127" s="17">
        <v>0.59333858383497196</v>
      </c>
      <c r="H1127" s="17">
        <v>0.55720793405847502</v>
      </c>
      <c r="I1127" s="17">
        <v>0.57028052655883898</v>
      </c>
      <c r="J1127" s="17">
        <v>0.57967895896885702</v>
      </c>
      <c r="K1127" s="17">
        <v>0.47946412369664299</v>
      </c>
      <c r="L1127" s="17">
        <v>0.38966476446694598</v>
      </c>
      <c r="M1127" s="17"/>
      <c r="N1127" s="17">
        <v>0.458441817873386</v>
      </c>
      <c r="O1127" s="17">
        <v>0.56806911963371298</v>
      </c>
      <c r="P1127" s="17">
        <v>0.50223196941287696</v>
      </c>
      <c r="Q1127" s="17">
        <v>0.56435363771366798</v>
      </c>
      <c r="R1127" s="17"/>
      <c r="S1127" s="17">
        <v>0.55147118619709001</v>
      </c>
      <c r="T1127" s="17">
        <v>0.501565350113097</v>
      </c>
      <c r="U1127" s="17">
        <v>0.47584172549651799</v>
      </c>
      <c r="V1127" s="17">
        <v>0.46566775356387002</v>
      </c>
      <c r="W1127" s="17">
        <v>0.53585786781292499</v>
      </c>
      <c r="X1127" s="17">
        <v>0.49354377697386598</v>
      </c>
      <c r="Y1127" s="17">
        <v>0.46659508891838197</v>
      </c>
      <c r="Z1127" s="17">
        <v>0.56606005346517496</v>
      </c>
      <c r="AA1127" s="17">
        <v>0.58235414474672997</v>
      </c>
      <c r="AB1127" s="17">
        <v>0.53004899868899302</v>
      </c>
      <c r="AC1127" s="17">
        <v>0.53056365465116995</v>
      </c>
      <c r="AD1127" s="17">
        <v>0.65773134160378699</v>
      </c>
      <c r="AE1127" s="17"/>
      <c r="AF1127" s="17">
        <v>0.49902877748427799</v>
      </c>
      <c r="AG1127" s="17">
        <v>0.51113828471620704</v>
      </c>
      <c r="AH1127" s="17">
        <v>0.57419308816988301</v>
      </c>
      <c r="AI1127" s="17"/>
      <c r="AJ1127" s="17">
        <v>0.44333107014406598</v>
      </c>
      <c r="AK1127" s="17">
        <v>0.52738968821822596</v>
      </c>
      <c r="AL1127" s="17">
        <v>0.45225839462823603</v>
      </c>
      <c r="AM1127" s="17">
        <v>0.54317772171873602</v>
      </c>
      <c r="AN1127" s="17">
        <v>0.517869499805375</v>
      </c>
      <c r="AO1127" s="17"/>
      <c r="AP1127" s="17">
        <v>0.50455124712238097</v>
      </c>
      <c r="AQ1127" s="17">
        <v>0.44122434257299997</v>
      </c>
      <c r="AR1127" s="17">
        <v>0.518835913543651</v>
      </c>
      <c r="AS1127" s="17">
        <v>0.55190500302740797</v>
      </c>
      <c r="AT1127" s="17">
        <v>0.63331097044210305</v>
      </c>
      <c r="AU1127" s="17">
        <v>0.47932906573777601</v>
      </c>
      <c r="AV1127" s="17"/>
      <c r="AW1127" s="17">
        <v>0.55960062964576196</v>
      </c>
      <c r="AX1127" s="17">
        <v>0.49067071834868298</v>
      </c>
      <c r="AY1127" s="17">
        <v>0.60350877898440702</v>
      </c>
      <c r="AZ1127" s="17">
        <v>0.575808312737776</v>
      </c>
      <c r="BA1127" s="17">
        <v>0.53050373319201005</v>
      </c>
      <c r="BB1127" s="17">
        <v>0.54559291677323896</v>
      </c>
      <c r="BC1127" s="17">
        <v>0.57603652553384199</v>
      </c>
      <c r="BD1127" s="17">
        <v>0.47350205115170202</v>
      </c>
      <c r="BE1127" s="17">
        <v>0.57675056239892897</v>
      </c>
      <c r="BF1127" s="17">
        <v>0.54183220940202603</v>
      </c>
      <c r="BG1127" s="17">
        <v>0.52961042997561503</v>
      </c>
      <c r="BH1127" s="17">
        <v>0.48730343356380901</v>
      </c>
      <c r="BI1127" s="17">
        <v>0.46265843980677501</v>
      </c>
      <c r="BJ1127" s="17">
        <v>0.424403087125581</v>
      </c>
      <c r="BK1127" s="17">
        <v>0.41291376346678799</v>
      </c>
      <c r="BL1127" s="17">
        <v>0.45313188283736</v>
      </c>
      <c r="BM1127" s="17"/>
      <c r="BN1127" s="17">
        <v>0.50266491787595502</v>
      </c>
      <c r="BO1127" s="17">
        <v>0.55019851692178501</v>
      </c>
      <c r="BP1127" s="17"/>
      <c r="BQ1127" s="17">
        <v>0.502100469440941</v>
      </c>
      <c r="BR1127" s="17">
        <v>0.58558807349386799</v>
      </c>
      <c r="BS1127" s="17"/>
      <c r="BT1127" s="17">
        <v>0.52161720036571402</v>
      </c>
      <c r="BU1127" s="17"/>
      <c r="BV1127" s="17">
        <v>0.50708554446594001</v>
      </c>
      <c r="BW1127" s="17">
        <v>0.58911999572294604</v>
      </c>
      <c r="BX1127" s="17">
        <v>0.50513243768007099</v>
      </c>
      <c r="BY1127" s="17"/>
      <c r="BZ1127" s="17">
        <v>0.75413142652837595</v>
      </c>
      <c r="CA1127" s="17">
        <v>0.72987819331198101</v>
      </c>
      <c r="CB1127" s="17">
        <v>0.573770725586769</v>
      </c>
      <c r="CC1127" s="17">
        <v>0.56528913174232998</v>
      </c>
      <c r="CD1127" s="17">
        <v>0.41984655869026</v>
      </c>
      <c r="CE1127" s="17">
        <v>0.36809994100604898</v>
      </c>
      <c r="CF1127" s="17">
        <v>0.37217335017799003</v>
      </c>
      <c r="CG1127" s="17"/>
      <c r="CH1127" s="17">
        <v>0.33247636067907499</v>
      </c>
      <c r="CI1127" s="17">
        <v>0.370343108421478</v>
      </c>
      <c r="CJ1127" s="17">
        <v>0.60400527770777601</v>
      </c>
      <c r="CK1127" s="17">
        <v>0.75201019406241698</v>
      </c>
      <c r="CL1127" s="17">
        <v>0.75141494225887395</v>
      </c>
    </row>
    <row r="1128" spans="2:90" x14ac:dyDescent="0.3">
      <c r="B1128" t="s">
        <v>410</v>
      </c>
      <c r="C1128" s="17">
        <v>0.45773944174861098</v>
      </c>
      <c r="D1128" s="17">
        <v>0.51273396062043297</v>
      </c>
      <c r="E1128" s="17">
        <v>0.405618638620795</v>
      </c>
      <c r="F1128" s="17"/>
      <c r="G1128" s="17">
        <v>0.38590427927091597</v>
      </c>
      <c r="H1128" s="17">
        <v>0.42158861497982902</v>
      </c>
      <c r="I1128" s="17">
        <v>0.39451839892347701</v>
      </c>
      <c r="J1128" s="17">
        <v>0.40949538961840998</v>
      </c>
      <c r="K1128" s="17">
        <v>0.50251743212545397</v>
      </c>
      <c r="L1128" s="17">
        <v>0.59588611137994296</v>
      </c>
      <c r="M1128" s="17"/>
      <c r="N1128" s="17">
        <v>0.53770656926348603</v>
      </c>
      <c r="O1128" s="17">
        <v>0.40672804614633301</v>
      </c>
      <c r="P1128" s="17">
        <v>0.47192574393710901</v>
      </c>
      <c r="Q1128" s="17">
        <v>0.410768156678816</v>
      </c>
      <c r="R1128" s="17"/>
      <c r="S1128" s="17">
        <v>0.41789620024176</v>
      </c>
      <c r="T1128" s="17">
        <v>0.473417487927207</v>
      </c>
      <c r="U1128" s="17">
        <v>0.50617015615363103</v>
      </c>
      <c r="V1128" s="17">
        <v>0.51761483174574896</v>
      </c>
      <c r="W1128" s="17">
        <v>0.45758950942516802</v>
      </c>
      <c r="X1128" s="17">
        <v>0.50645622302613402</v>
      </c>
      <c r="Y1128" s="17">
        <v>0.48573040587120703</v>
      </c>
      <c r="Z1128" s="17">
        <v>0.41173516627427698</v>
      </c>
      <c r="AA1128" s="17">
        <v>0.39649104392609302</v>
      </c>
      <c r="AB1128" s="17">
        <v>0.45878058847761499</v>
      </c>
      <c r="AC1128" s="17">
        <v>0.460568482953923</v>
      </c>
      <c r="AD1128" s="17">
        <v>0.32599054348138901</v>
      </c>
      <c r="AE1128" s="17"/>
      <c r="AF1128" s="17">
        <v>0.48509808095250601</v>
      </c>
      <c r="AG1128" s="17">
        <v>0.472940006128371</v>
      </c>
      <c r="AH1128" s="17">
        <v>0.39026407311838501</v>
      </c>
      <c r="AI1128" s="17"/>
      <c r="AJ1128" s="17">
        <v>0.54716513116288401</v>
      </c>
      <c r="AK1128" s="17">
        <v>0.454350696380241</v>
      </c>
      <c r="AL1128" s="17">
        <v>0.54774160537176397</v>
      </c>
      <c r="AM1128" s="17">
        <v>0.43373502477162301</v>
      </c>
      <c r="AN1128" s="17">
        <v>0.47229954881203201</v>
      </c>
      <c r="AO1128" s="17"/>
      <c r="AP1128" s="17">
        <v>0.46901205629862203</v>
      </c>
      <c r="AQ1128" s="17">
        <v>0.54151233589244496</v>
      </c>
      <c r="AR1128" s="17">
        <v>0.46486516006308498</v>
      </c>
      <c r="AS1128" s="17">
        <v>0.431844514483261</v>
      </c>
      <c r="AT1128" s="17">
        <v>0.35995190644008601</v>
      </c>
      <c r="AU1128" s="17">
        <v>0.48664787789331798</v>
      </c>
      <c r="AV1128" s="17"/>
      <c r="AW1128" s="17">
        <v>0.44039937035423798</v>
      </c>
      <c r="AX1128" s="17">
        <v>0.420717833256049</v>
      </c>
      <c r="AY1128" s="17">
        <v>0.36847827966833901</v>
      </c>
      <c r="AZ1128" s="17">
        <v>0.408819241460469</v>
      </c>
      <c r="BA1128" s="17">
        <v>0.456687952998724</v>
      </c>
      <c r="BB1128" s="17">
        <v>0.42687491696413399</v>
      </c>
      <c r="BC1128" s="17">
        <v>0.41793660124280602</v>
      </c>
      <c r="BD1128" s="17">
        <v>0.494839422770671</v>
      </c>
      <c r="BE1128" s="17">
        <v>0.414106098379659</v>
      </c>
      <c r="BF1128" s="17">
        <v>0.447713513542844</v>
      </c>
      <c r="BG1128" s="17">
        <v>0.46437580703609999</v>
      </c>
      <c r="BH1128" s="17">
        <v>0.49042564969861502</v>
      </c>
      <c r="BI1128" s="17">
        <v>0.53734156019322499</v>
      </c>
      <c r="BJ1128" s="17">
        <v>0.53848261502671602</v>
      </c>
      <c r="BK1128" s="17">
        <v>0.58708623653321201</v>
      </c>
      <c r="BL1128" s="17">
        <v>0.52159828421376797</v>
      </c>
      <c r="BM1128" s="17"/>
      <c r="BN1128" s="17">
        <v>0.47620892351827898</v>
      </c>
      <c r="BO1128" s="17">
        <v>0.43126405055723799</v>
      </c>
      <c r="BP1128" s="17"/>
      <c r="BQ1128" s="17">
        <v>0.47759437004164201</v>
      </c>
      <c r="BR1128" s="17">
        <v>0.40041301749017399</v>
      </c>
      <c r="BS1128" s="17"/>
      <c r="BT1128" s="17">
        <v>0.45198306466879401</v>
      </c>
      <c r="BU1128" s="17"/>
      <c r="BV1128" s="17">
        <v>0.455734864140032</v>
      </c>
      <c r="BW1128" s="17">
        <v>0.38245892764136502</v>
      </c>
      <c r="BX1128" s="17">
        <v>0.48490048514231399</v>
      </c>
      <c r="BY1128" s="17"/>
      <c r="BZ1128" s="17">
        <v>0.22088976987846001</v>
      </c>
      <c r="CA1128" s="17">
        <v>0.26083449104275402</v>
      </c>
      <c r="CB1128" s="17">
        <v>0.38495026698475798</v>
      </c>
      <c r="CC1128" s="17">
        <v>0.42775232893177101</v>
      </c>
      <c r="CD1128" s="17">
        <v>0.56428302635042105</v>
      </c>
      <c r="CE1128" s="17">
        <v>0.62237861553941698</v>
      </c>
      <c r="CF1128" s="17">
        <v>0.62361849765098498</v>
      </c>
      <c r="CG1128" s="17"/>
      <c r="CH1128" s="17">
        <v>0.65052926187343996</v>
      </c>
      <c r="CI1128" s="17">
        <v>0.61394424209554499</v>
      </c>
      <c r="CJ1128" s="17">
        <v>0.37870786384285798</v>
      </c>
      <c r="CK1128" s="17">
        <v>0.210725343117171</v>
      </c>
      <c r="CL1128" s="17">
        <v>0.226020441719988</v>
      </c>
    </row>
    <row r="1129" spans="2:90" x14ac:dyDescent="0.3">
      <c r="B1129" t="s">
        <v>118</v>
      </c>
      <c r="C1129" s="17">
        <v>1.9917898086494801E-2</v>
      </c>
      <c r="D1129" s="17">
        <v>1.51759388380897E-2</v>
      </c>
      <c r="E1129" s="17">
        <v>2.4710116025213402E-2</v>
      </c>
      <c r="F1129" s="17"/>
      <c r="G1129" s="17">
        <v>2.0757136894112599E-2</v>
      </c>
      <c r="H1129" s="17">
        <v>2.1203450961695802E-2</v>
      </c>
      <c r="I1129" s="17">
        <v>3.5201074517684297E-2</v>
      </c>
      <c r="J1129" s="17">
        <v>1.08256514127328E-2</v>
      </c>
      <c r="K1129" s="17">
        <v>1.80184441779031E-2</v>
      </c>
      <c r="L1129" s="17">
        <v>1.44491241531115E-2</v>
      </c>
      <c r="M1129" s="17"/>
      <c r="N1129" s="17">
        <v>3.8516128631282099E-3</v>
      </c>
      <c r="O1129" s="17">
        <v>2.5202834219953601E-2</v>
      </c>
      <c r="P1129" s="17">
        <v>2.5842286650014201E-2</v>
      </c>
      <c r="Q1129" s="17">
        <v>2.4878205607516E-2</v>
      </c>
      <c r="R1129" s="17"/>
      <c r="S1129" s="17">
        <v>3.06326135611499E-2</v>
      </c>
      <c r="T1129" s="17">
        <v>2.5017161959695999E-2</v>
      </c>
      <c r="U1129" s="17">
        <v>1.7988118349851399E-2</v>
      </c>
      <c r="V1129" s="17">
        <v>1.6717414690380399E-2</v>
      </c>
      <c r="W1129" s="17">
        <v>6.5526227619075398E-3</v>
      </c>
      <c r="X1129" s="17">
        <v>0</v>
      </c>
      <c r="Y1129" s="17">
        <v>4.7674505210411597E-2</v>
      </c>
      <c r="Z1129" s="17">
        <v>2.2204780260547799E-2</v>
      </c>
      <c r="AA1129" s="17">
        <v>2.1154811327177701E-2</v>
      </c>
      <c r="AB1129" s="17">
        <v>1.11704128333917E-2</v>
      </c>
      <c r="AC1129" s="17">
        <v>8.8678623949067208E-3</v>
      </c>
      <c r="AD1129" s="17">
        <v>1.6278114914823599E-2</v>
      </c>
      <c r="AE1129" s="17"/>
      <c r="AF1129" s="17">
        <v>1.5873141563215901E-2</v>
      </c>
      <c r="AG1129" s="17">
        <v>1.59217091554218E-2</v>
      </c>
      <c r="AH1129" s="17">
        <v>3.5542838711731403E-2</v>
      </c>
      <c r="AI1129" s="17"/>
      <c r="AJ1129" s="17">
        <v>9.5037986930508103E-3</v>
      </c>
      <c r="AK1129" s="17">
        <v>1.8259615401533501E-2</v>
      </c>
      <c r="AL1129" s="17">
        <v>0</v>
      </c>
      <c r="AM1129" s="17">
        <v>2.3087253509641401E-2</v>
      </c>
      <c r="AN1129" s="17">
        <v>9.8309513825928993E-3</v>
      </c>
      <c r="AO1129" s="17"/>
      <c r="AP1129" s="17">
        <v>2.6436696578997498E-2</v>
      </c>
      <c r="AQ1129" s="17">
        <v>1.7263321534554298E-2</v>
      </c>
      <c r="AR1129" s="17">
        <v>1.6298926393263701E-2</v>
      </c>
      <c r="AS1129" s="17">
        <v>1.62504824893316E-2</v>
      </c>
      <c r="AT1129" s="17">
        <v>6.7371231178118404E-3</v>
      </c>
      <c r="AU1129" s="17">
        <v>3.4023056368906103E-2</v>
      </c>
      <c r="AV1129" s="17"/>
      <c r="AW1129" s="17">
        <v>0</v>
      </c>
      <c r="AX1129" s="17">
        <v>8.8611448395267203E-2</v>
      </c>
      <c r="AY1129" s="17">
        <v>2.80129413472546E-2</v>
      </c>
      <c r="AZ1129" s="17">
        <v>1.5372445801754999E-2</v>
      </c>
      <c r="BA1129" s="17">
        <v>1.28083138092669E-2</v>
      </c>
      <c r="BB1129" s="17">
        <v>2.7532166262626698E-2</v>
      </c>
      <c r="BC1129" s="17">
        <v>6.0268732233517202E-3</v>
      </c>
      <c r="BD1129" s="17">
        <v>3.1658526077626599E-2</v>
      </c>
      <c r="BE1129" s="17">
        <v>9.14333922141191E-3</v>
      </c>
      <c r="BF1129" s="17">
        <v>1.0454277055129199E-2</v>
      </c>
      <c r="BG1129" s="17">
        <v>6.0137629882850499E-3</v>
      </c>
      <c r="BH1129" s="17">
        <v>2.2270916737576599E-2</v>
      </c>
      <c r="BI1129" s="17">
        <v>0</v>
      </c>
      <c r="BJ1129" s="17">
        <v>3.7114297847702198E-2</v>
      </c>
      <c r="BK1129" s="17">
        <v>0</v>
      </c>
      <c r="BL1129" s="17">
        <v>2.5269832948872199E-2</v>
      </c>
      <c r="BM1129" s="17"/>
      <c r="BN1129" s="17">
        <v>2.1126158605765302E-2</v>
      </c>
      <c r="BO1129" s="17">
        <v>1.8537432520977299E-2</v>
      </c>
      <c r="BP1129" s="17"/>
      <c r="BQ1129" s="17">
        <v>2.0305160517417199E-2</v>
      </c>
      <c r="BR1129" s="17">
        <v>1.3998909015958299E-2</v>
      </c>
      <c r="BS1129" s="17"/>
      <c r="BT1129" s="17">
        <v>2.6399734965492101E-2</v>
      </c>
      <c r="BU1129" s="17"/>
      <c r="BV1129" s="17">
        <v>3.7179591394027399E-2</v>
      </c>
      <c r="BW1129" s="17">
        <v>2.84210766356887E-2</v>
      </c>
      <c r="BX1129" s="17">
        <v>9.9670771776144799E-3</v>
      </c>
      <c r="BY1129" s="17"/>
      <c r="BZ1129" s="17">
        <v>2.4978803593164099E-2</v>
      </c>
      <c r="CA1129" s="17">
        <v>9.2873156452658694E-3</v>
      </c>
      <c r="CB1129" s="17">
        <v>4.1279007428473E-2</v>
      </c>
      <c r="CC1129" s="17">
        <v>6.9585393258996698E-3</v>
      </c>
      <c r="CD1129" s="17">
        <v>1.5870414959319599E-2</v>
      </c>
      <c r="CE1129" s="17">
        <v>9.5214434545342393E-3</v>
      </c>
      <c r="CF1129" s="17">
        <v>4.2081521710246698E-3</v>
      </c>
      <c r="CG1129" s="17"/>
      <c r="CH1129" s="17">
        <v>1.6994377447484998E-2</v>
      </c>
      <c r="CI1129" s="17">
        <v>1.5712649482977199E-2</v>
      </c>
      <c r="CJ1129" s="17">
        <v>1.72868584493664E-2</v>
      </c>
      <c r="CK1129" s="17">
        <v>3.7264462820411702E-2</v>
      </c>
      <c r="CL1129" s="17">
        <v>2.25646160211385E-2</v>
      </c>
    </row>
    <row r="1130" spans="2:90" x14ac:dyDescent="0.3">
      <c r="C1130" s="17"/>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row>
    <row r="1131" spans="2:90" x14ac:dyDescent="0.3">
      <c r="B1131" s="6" t="s">
        <v>443</v>
      </c>
      <c r="C1131" s="17"/>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row>
    <row r="1132" spans="2:90" x14ac:dyDescent="0.3">
      <c r="B1132" s="24" t="s">
        <v>110</v>
      </c>
      <c r="C1132" s="17"/>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c r="BW1132" s="17"/>
      <c r="BX1132" s="17"/>
      <c r="BY1132" s="17"/>
      <c r="BZ1132" s="17"/>
      <c r="CA1132" s="17"/>
      <c r="CB1132" s="17"/>
      <c r="CC1132" s="17"/>
      <c r="CD1132" s="17"/>
      <c r="CE1132" s="17"/>
      <c r="CF1132" s="17"/>
      <c r="CG1132" s="17"/>
      <c r="CH1132" s="17"/>
      <c r="CI1132" s="17"/>
      <c r="CJ1132" s="17"/>
      <c r="CK1132" s="17"/>
      <c r="CL1132" s="17"/>
    </row>
    <row r="1133" spans="2:90" x14ac:dyDescent="0.3">
      <c r="B1133" t="s">
        <v>409</v>
      </c>
      <c r="C1133" s="17">
        <v>0.33196795030822801</v>
      </c>
      <c r="D1133" s="17">
        <v>0.30402818588250202</v>
      </c>
      <c r="E1133" s="17">
        <v>0.358046771127148</v>
      </c>
      <c r="F1133" s="17"/>
      <c r="G1133" s="17">
        <v>0.37675113966886098</v>
      </c>
      <c r="H1133" s="17">
        <v>0.422991613056801</v>
      </c>
      <c r="I1133" s="17">
        <v>0.34916968857987202</v>
      </c>
      <c r="J1133" s="17">
        <v>0.35579689681937499</v>
      </c>
      <c r="K1133" s="17">
        <v>0.30617648417844501</v>
      </c>
      <c r="L1133" s="17">
        <v>0.211724287380398</v>
      </c>
      <c r="M1133" s="17"/>
      <c r="N1133" s="17">
        <v>0.30429629568747002</v>
      </c>
      <c r="O1133" s="17">
        <v>0.35376633586489598</v>
      </c>
      <c r="P1133" s="17">
        <v>0.30275950889200498</v>
      </c>
      <c r="Q1133" s="17">
        <v>0.36819437773094399</v>
      </c>
      <c r="R1133" s="17"/>
      <c r="S1133" s="17">
        <v>0.410377751804196</v>
      </c>
      <c r="T1133" s="17">
        <v>0.30232671461307897</v>
      </c>
      <c r="U1133" s="17">
        <v>0.29914703507923002</v>
      </c>
      <c r="V1133" s="17">
        <v>0.302667953255359</v>
      </c>
      <c r="W1133" s="17">
        <v>0.27102933180815098</v>
      </c>
      <c r="X1133" s="17">
        <v>0.33396376419012003</v>
      </c>
      <c r="Y1133" s="17">
        <v>0.28001460765949898</v>
      </c>
      <c r="Z1133" s="17">
        <v>0.34622213888331899</v>
      </c>
      <c r="AA1133" s="17">
        <v>0.31908792569308297</v>
      </c>
      <c r="AB1133" s="17">
        <v>0.375637390028913</v>
      </c>
      <c r="AC1133" s="17">
        <v>0.33738513458196701</v>
      </c>
      <c r="AD1133" s="17">
        <v>0.43224903079414601</v>
      </c>
      <c r="AE1133" s="17"/>
      <c r="AF1133" s="17">
        <v>0.30696110495003998</v>
      </c>
      <c r="AG1133" s="17">
        <v>0.31825796196411799</v>
      </c>
      <c r="AH1133" s="17">
        <v>0.37767844741032802</v>
      </c>
      <c r="AI1133" s="17"/>
      <c r="AJ1133" s="17">
        <v>0.25823754120282899</v>
      </c>
      <c r="AK1133" s="17">
        <v>0.35513158955138202</v>
      </c>
      <c r="AL1133" s="17">
        <v>0.29819512434610301</v>
      </c>
      <c r="AM1133" s="17">
        <v>0.31398647457916201</v>
      </c>
      <c r="AN1133" s="17">
        <v>0.33903555695488302</v>
      </c>
      <c r="AO1133" s="17"/>
      <c r="AP1133" s="17">
        <v>0.36746533045194701</v>
      </c>
      <c r="AQ1133" s="17">
        <v>0.296306344603811</v>
      </c>
      <c r="AR1133" s="17">
        <v>0.33424130203549701</v>
      </c>
      <c r="AS1133" s="17">
        <v>0.32644212742581302</v>
      </c>
      <c r="AT1133" s="17">
        <v>0.352776505623424</v>
      </c>
      <c r="AU1133" s="17">
        <v>0.28116963037556397</v>
      </c>
      <c r="AV1133" s="17"/>
      <c r="AW1133" s="17">
        <v>0.45217864817861098</v>
      </c>
      <c r="AX1133" s="17">
        <v>0.40463965718905798</v>
      </c>
      <c r="AY1133" s="17">
        <v>0.36831140217465602</v>
      </c>
      <c r="AZ1133" s="17">
        <v>0.44607142930553401</v>
      </c>
      <c r="BA1133" s="17">
        <v>0.30795503691648601</v>
      </c>
      <c r="BB1133" s="17">
        <v>0.30641451779005902</v>
      </c>
      <c r="BC1133" s="17">
        <v>0.35920715257899399</v>
      </c>
      <c r="BD1133" s="17">
        <v>0.30486684700419803</v>
      </c>
      <c r="BE1133" s="17">
        <v>0.28938343510798997</v>
      </c>
      <c r="BF1133" s="17">
        <v>0.37432530158779997</v>
      </c>
      <c r="BG1133" s="17">
        <v>0.35185197783639999</v>
      </c>
      <c r="BH1133" s="17">
        <v>0.29043202012242397</v>
      </c>
      <c r="BI1133" s="17">
        <v>0.286514469898141</v>
      </c>
      <c r="BJ1133" s="17">
        <v>0.24228820123078301</v>
      </c>
      <c r="BK1133" s="17">
        <v>0.25550376420652199</v>
      </c>
      <c r="BL1133" s="17">
        <v>0.36718949627088499</v>
      </c>
      <c r="BM1133" s="17"/>
      <c r="BN1133" s="17">
        <v>0.31951495027443999</v>
      </c>
      <c r="BO1133" s="17">
        <v>0.34939473357937301</v>
      </c>
      <c r="BP1133" s="17"/>
      <c r="BQ1133" s="17">
        <v>0.36021676960466298</v>
      </c>
      <c r="BR1133" s="17">
        <v>0.35381481516859098</v>
      </c>
      <c r="BS1133" s="17"/>
      <c r="BT1133" s="17">
        <v>0.39670884210861701</v>
      </c>
      <c r="BU1133" s="17"/>
      <c r="BV1133" s="17">
        <v>0.28374273275440298</v>
      </c>
      <c r="BW1133" s="17">
        <v>0.41457371348184702</v>
      </c>
      <c r="BX1133" s="17">
        <v>0.31270255634692001</v>
      </c>
      <c r="BY1133" s="17"/>
      <c r="BZ1133" s="17">
        <v>0.47102593216100702</v>
      </c>
      <c r="CA1133" s="17">
        <v>0.47227474669089398</v>
      </c>
      <c r="CB1133" s="17">
        <v>0.39993264550225899</v>
      </c>
      <c r="CC1133" s="17">
        <v>0.34082357690823301</v>
      </c>
      <c r="CD1133" s="17">
        <v>0.24329415409379199</v>
      </c>
      <c r="CE1133" s="17">
        <v>0.23013003979800201</v>
      </c>
      <c r="CF1133" s="17">
        <v>0.28635785516026502</v>
      </c>
      <c r="CG1133" s="17"/>
      <c r="CH1133" s="17">
        <v>0.29752737031826398</v>
      </c>
      <c r="CI1133" s="17">
        <v>0.21030521215168399</v>
      </c>
      <c r="CJ1133" s="17">
        <v>0.36758213409321</v>
      </c>
      <c r="CK1133" s="17">
        <v>0.49470246898922399</v>
      </c>
      <c r="CL1133" s="17">
        <v>0.58384346512278495</v>
      </c>
    </row>
    <row r="1134" spans="2:90" x14ac:dyDescent="0.3">
      <c r="B1134" t="s">
        <v>410</v>
      </c>
      <c r="C1134" s="17">
        <v>0.64112685192667596</v>
      </c>
      <c r="D1134" s="17">
        <v>0.67275443740977903</v>
      </c>
      <c r="E1134" s="17">
        <v>0.61123063657578103</v>
      </c>
      <c r="F1134" s="17"/>
      <c r="G1134" s="17">
        <v>0.56535033499940501</v>
      </c>
      <c r="H1134" s="17">
        <v>0.53689232320334002</v>
      </c>
      <c r="I1134" s="17">
        <v>0.610212282886748</v>
      </c>
      <c r="J1134" s="17">
        <v>0.63240558092999799</v>
      </c>
      <c r="K1134" s="17">
        <v>0.68361911149949595</v>
      </c>
      <c r="L1134" s="17">
        <v>0.78051686438135903</v>
      </c>
      <c r="M1134" s="17"/>
      <c r="N1134" s="17">
        <v>0.68127975071719904</v>
      </c>
      <c r="O1134" s="17">
        <v>0.61722019552528695</v>
      </c>
      <c r="P1134" s="17">
        <v>0.66574469127699998</v>
      </c>
      <c r="Q1134" s="17">
        <v>0.59926380755431896</v>
      </c>
      <c r="R1134" s="17"/>
      <c r="S1134" s="17">
        <v>0.55312030755948205</v>
      </c>
      <c r="T1134" s="17">
        <v>0.665358108573745</v>
      </c>
      <c r="U1134" s="17">
        <v>0.69536963630449899</v>
      </c>
      <c r="V1134" s="17">
        <v>0.680294973985338</v>
      </c>
      <c r="W1134" s="17">
        <v>0.72241804542994204</v>
      </c>
      <c r="X1134" s="17">
        <v>0.64013969663825598</v>
      </c>
      <c r="Y1134" s="17">
        <v>0.66602286898709995</v>
      </c>
      <c r="Z1134" s="17">
        <v>0.630704583437669</v>
      </c>
      <c r="AA1134" s="17">
        <v>0.654541677418079</v>
      </c>
      <c r="AB1134" s="17">
        <v>0.60231170820702395</v>
      </c>
      <c r="AC1134" s="17">
        <v>0.62902812700190203</v>
      </c>
      <c r="AD1134" s="17">
        <v>0.53372709067277502</v>
      </c>
      <c r="AE1134" s="17"/>
      <c r="AF1134" s="17">
        <v>0.67433194682799502</v>
      </c>
      <c r="AG1134" s="17">
        <v>0.66017284486475603</v>
      </c>
      <c r="AH1134" s="17">
        <v>0.57537679709193301</v>
      </c>
      <c r="AI1134" s="17"/>
      <c r="AJ1134" s="17">
        <v>0.73431399340470105</v>
      </c>
      <c r="AK1134" s="17">
        <v>0.61620337719345397</v>
      </c>
      <c r="AL1134" s="17">
        <v>0.68400345880330304</v>
      </c>
      <c r="AM1134" s="17">
        <v>0.65537256534120802</v>
      </c>
      <c r="AN1134" s="17">
        <v>0.63259971190355602</v>
      </c>
      <c r="AO1134" s="17"/>
      <c r="AP1134" s="17">
        <v>0.60038654179943896</v>
      </c>
      <c r="AQ1134" s="17">
        <v>0.678638631434058</v>
      </c>
      <c r="AR1134" s="17">
        <v>0.63693422106670305</v>
      </c>
      <c r="AS1134" s="17">
        <v>0.64539406196608695</v>
      </c>
      <c r="AT1134" s="17">
        <v>0.62029204417075601</v>
      </c>
      <c r="AU1134" s="17">
        <v>0.69661950038229004</v>
      </c>
      <c r="AV1134" s="17"/>
      <c r="AW1134" s="17">
        <v>0.54782135182138902</v>
      </c>
      <c r="AX1134" s="17">
        <v>0.48263710603017901</v>
      </c>
      <c r="AY1134" s="17">
        <v>0.57657911697349196</v>
      </c>
      <c r="AZ1134" s="17">
        <v>0.52996765162429604</v>
      </c>
      <c r="BA1134" s="17">
        <v>0.65621473716388101</v>
      </c>
      <c r="BB1134" s="17">
        <v>0.67418122192488805</v>
      </c>
      <c r="BC1134" s="17">
        <v>0.62452927131664904</v>
      </c>
      <c r="BD1134" s="17">
        <v>0.66916212684283005</v>
      </c>
      <c r="BE1134" s="17">
        <v>0.701473225670598</v>
      </c>
      <c r="BF1134" s="17">
        <v>0.60588986424828895</v>
      </c>
      <c r="BG1134" s="17">
        <v>0.63496837183369903</v>
      </c>
      <c r="BH1134" s="17">
        <v>0.67701631701313003</v>
      </c>
      <c r="BI1134" s="17">
        <v>0.713485530101859</v>
      </c>
      <c r="BJ1134" s="17">
        <v>0.72059750092151498</v>
      </c>
      <c r="BK1134" s="17">
        <v>0.74449623579347801</v>
      </c>
      <c r="BL1134" s="17">
        <v>0.61657430681908598</v>
      </c>
      <c r="BM1134" s="17"/>
      <c r="BN1134" s="17">
        <v>0.65577171717560701</v>
      </c>
      <c r="BO1134" s="17">
        <v>0.620281430875402</v>
      </c>
      <c r="BP1134" s="17"/>
      <c r="BQ1134" s="17">
        <v>0.61546014095661195</v>
      </c>
      <c r="BR1134" s="17">
        <v>0.60473892955113095</v>
      </c>
      <c r="BS1134" s="17"/>
      <c r="BT1134" s="17">
        <v>0.54928770190459397</v>
      </c>
      <c r="BU1134" s="17"/>
      <c r="BV1134" s="17">
        <v>0.663256318309149</v>
      </c>
      <c r="BW1134" s="17">
        <v>0.55818365232926104</v>
      </c>
      <c r="BX1134" s="17">
        <v>0.67277314875159799</v>
      </c>
      <c r="BY1134" s="17"/>
      <c r="BZ1134" s="17">
        <v>0.498347042063987</v>
      </c>
      <c r="CA1134" s="17">
        <v>0.50446253961924203</v>
      </c>
      <c r="CB1134" s="17">
        <v>0.54909287402402396</v>
      </c>
      <c r="CC1134" s="17">
        <v>0.62995906035479399</v>
      </c>
      <c r="CD1134" s="17">
        <v>0.74231297246128303</v>
      </c>
      <c r="CE1134" s="17">
        <v>0.74498445298247495</v>
      </c>
      <c r="CF1134" s="17">
        <v>0.71364214483973598</v>
      </c>
      <c r="CG1134" s="17"/>
      <c r="CH1134" s="17">
        <v>0.67664546827487704</v>
      </c>
      <c r="CI1134" s="17">
        <v>0.77277424549180096</v>
      </c>
      <c r="CJ1134" s="17">
        <v>0.60389256415972503</v>
      </c>
      <c r="CK1134" s="17">
        <v>0.45091396919504101</v>
      </c>
      <c r="CL1134" s="17">
        <v>0.41615653487721499</v>
      </c>
    </row>
    <row r="1135" spans="2:90" x14ac:dyDescent="0.3">
      <c r="B1135" t="s">
        <v>118</v>
      </c>
      <c r="C1135" s="17">
        <v>2.69051977650961E-2</v>
      </c>
      <c r="D1135" s="17">
        <v>2.3217376707719499E-2</v>
      </c>
      <c r="E1135" s="17">
        <v>3.0722592297070798E-2</v>
      </c>
      <c r="F1135" s="17"/>
      <c r="G1135" s="17">
        <v>5.7898525331733702E-2</v>
      </c>
      <c r="H1135" s="17">
        <v>4.0116063739859202E-2</v>
      </c>
      <c r="I1135" s="17">
        <v>4.0618028533379903E-2</v>
      </c>
      <c r="J1135" s="17">
        <v>1.17975222506268E-2</v>
      </c>
      <c r="K1135" s="17">
        <v>1.02044043220593E-2</v>
      </c>
      <c r="L1135" s="17">
        <v>7.7588482382428201E-3</v>
      </c>
      <c r="M1135" s="17"/>
      <c r="N1135" s="17">
        <v>1.4423953595330699E-2</v>
      </c>
      <c r="O1135" s="17">
        <v>2.9013468609816701E-2</v>
      </c>
      <c r="P1135" s="17">
        <v>3.1495799830995298E-2</v>
      </c>
      <c r="Q1135" s="17">
        <v>3.2541814714737501E-2</v>
      </c>
      <c r="R1135" s="17"/>
      <c r="S1135" s="17">
        <v>3.6501940636321499E-2</v>
      </c>
      <c r="T1135" s="17">
        <v>3.2315176813175597E-2</v>
      </c>
      <c r="U1135" s="17">
        <v>5.48332861627116E-3</v>
      </c>
      <c r="V1135" s="17">
        <v>1.7037072759302899E-2</v>
      </c>
      <c r="W1135" s="17">
        <v>6.5526227619075398E-3</v>
      </c>
      <c r="X1135" s="17">
        <v>2.5896539171624801E-2</v>
      </c>
      <c r="Y1135" s="17">
        <v>5.3962523353401001E-2</v>
      </c>
      <c r="Z1135" s="17">
        <v>2.3073277679011701E-2</v>
      </c>
      <c r="AA1135" s="17">
        <v>2.6370396888838101E-2</v>
      </c>
      <c r="AB1135" s="17">
        <v>2.20509017640628E-2</v>
      </c>
      <c r="AC1135" s="17">
        <v>3.3586738416131003E-2</v>
      </c>
      <c r="AD1135" s="17">
        <v>3.4023878533078297E-2</v>
      </c>
      <c r="AE1135" s="17"/>
      <c r="AF1135" s="17">
        <v>1.8706948221964399E-2</v>
      </c>
      <c r="AG1135" s="17">
        <v>2.1569193171125298E-2</v>
      </c>
      <c r="AH1135" s="17">
        <v>4.6944755497738799E-2</v>
      </c>
      <c r="AI1135" s="17"/>
      <c r="AJ1135" s="17">
        <v>7.4484653924700604E-3</v>
      </c>
      <c r="AK1135" s="17">
        <v>2.8665033255164299E-2</v>
      </c>
      <c r="AL1135" s="17">
        <v>1.7801416850593801E-2</v>
      </c>
      <c r="AM1135" s="17">
        <v>3.0640960079629999E-2</v>
      </c>
      <c r="AN1135" s="17">
        <v>2.8364731141561399E-2</v>
      </c>
      <c r="AO1135" s="17"/>
      <c r="AP1135" s="17">
        <v>3.2148127748614697E-2</v>
      </c>
      <c r="AQ1135" s="17">
        <v>2.50550239621311E-2</v>
      </c>
      <c r="AR1135" s="17">
        <v>2.8824476897799298E-2</v>
      </c>
      <c r="AS1135" s="17">
        <v>2.8163810608099599E-2</v>
      </c>
      <c r="AT1135" s="17">
        <v>2.6931450205819898E-2</v>
      </c>
      <c r="AU1135" s="17">
        <v>2.22108692421468E-2</v>
      </c>
      <c r="AV1135" s="17"/>
      <c r="AW1135" s="17">
        <v>0</v>
      </c>
      <c r="AX1135" s="17">
        <v>0.112723236780763</v>
      </c>
      <c r="AY1135" s="17">
        <v>5.5109480851851397E-2</v>
      </c>
      <c r="AZ1135" s="17">
        <v>2.3960919070170401E-2</v>
      </c>
      <c r="BA1135" s="17">
        <v>3.5830225919633203E-2</v>
      </c>
      <c r="BB1135" s="17">
        <v>1.9404260285053199E-2</v>
      </c>
      <c r="BC1135" s="17">
        <v>1.6263576104356699E-2</v>
      </c>
      <c r="BD1135" s="17">
        <v>2.59710261529719E-2</v>
      </c>
      <c r="BE1135" s="17">
        <v>9.14333922141191E-3</v>
      </c>
      <c r="BF1135" s="17">
        <v>1.9784834163911399E-2</v>
      </c>
      <c r="BG1135" s="17">
        <v>1.31796503299004E-2</v>
      </c>
      <c r="BH1135" s="17">
        <v>3.2551662864445198E-2</v>
      </c>
      <c r="BI1135" s="17">
        <v>0</v>
      </c>
      <c r="BJ1135" s="17">
        <v>3.7114297847702198E-2</v>
      </c>
      <c r="BK1135" s="17">
        <v>0</v>
      </c>
      <c r="BL1135" s="17">
        <v>1.6236196910028901E-2</v>
      </c>
      <c r="BM1135" s="17"/>
      <c r="BN1135" s="17">
        <v>2.4713332549953199E-2</v>
      </c>
      <c r="BO1135" s="17">
        <v>3.0323835545225102E-2</v>
      </c>
      <c r="BP1135" s="17"/>
      <c r="BQ1135" s="17">
        <v>2.43230894387245E-2</v>
      </c>
      <c r="BR1135" s="17">
        <v>4.1446255280277698E-2</v>
      </c>
      <c r="BS1135" s="17"/>
      <c r="BT1135" s="17">
        <v>5.4003455986789399E-2</v>
      </c>
      <c r="BU1135" s="17"/>
      <c r="BV1135" s="17">
        <v>5.3000948936447599E-2</v>
      </c>
      <c r="BW1135" s="17">
        <v>2.7242634188891598E-2</v>
      </c>
      <c r="BX1135" s="17">
        <v>1.45242949014817E-2</v>
      </c>
      <c r="BY1135" s="17"/>
      <c r="BZ1135" s="17">
        <v>3.0627025775005399E-2</v>
      </c>
      <c r="CA1135" s="17">
        <v>2.3262713689863702E-2</v>
      </c>
      <c r="CB1135" s="17">
        <v>5.0974480473717103E-2</v>
      </c>
      <c r="CC1135" s="17">
        <v>2.9217362736973E-2</v>
      </c>
      <c r="CD1135" s="17">
        <v>1.43928734449256E-2</v>
      </c>
      <c r="CE1135" s="17">
        <v>2.48855072195227E-2</v>
      </c>
      <c r="CF1135" s="17">
        <v>0</v>
      </c>
      <c r="CG1135" s="17"/>
      <c r="CH1135" s="17">
        <v>2.58271614068591E-2</v>
      </c>
      <c r="CI1135" s="17">
        <v>1.6920542356514301E-2</v>
      </c>
      <c r="CJ1135" s="17">
        <v>2.8525301747065399E-2</v>
      </c>
      <c r="CK1135" s="17">
        <v>5.43835618157349E-2</v>
      </c>
      <c r="CL1135" s="17">
        <v>0</v>
      </c>
    </row>
    <row r="1136" spans="2:90" x14ac:dyDescent="0.3">
      <c r="C1136" s="17"/>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c r="BW1136" s="17"/>
      <c r="BX1136" s="17"/>
      <c r="BY1136" s="17"/>
      <c r="BZ1136" s="17"/>
      <c r="CA1136" s="17"/>
      <c r="CB1136" s="17"/>
      <c r="CC1136" s="17"/>
      <c r="CD1136" s="17"/>
      <c r="CE1136" s="17"/>
      <c r="CF1136" s="17"/>
      <c r="CG1136" s="17"/>
      <c r="CH1136" s="17"/>
      <c r="CI1136" s="17"/>
      <c r="CJ1136" s="17"/>
      <c r="CK1136" s="17"/>
      <c r="CL1136" s="17"/>
    </row>
    <row r="1137" spans="2:90" x14ac:dyDescent="0.3">
      <c r="B1137" s="6" t="s">
        <v>444</v>
      </c>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row>
    <row r="1138" spans="2:90" x14ac:dyDescent="0.3">
      <c r="B1138" s="24" t="s">
        <v>803</v>
      </c>
      <c r="C1138" s="17"/>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c r="BW1138" s="17"/>
      <c r="BX1138" s="17"/>
      <c r="BY1138" s="17"/>
      <c r="BZ1138" s="17"/>
      <c r="CA1138" s="17"/>
      <c r="CB1138" s="17"/>
      <c r="CC1138" s="17"/>
      <c r="CD1138" s="17"/>
      <c r="CE1138" s="17"/>
      <c r="CF1138" s="17"/>
      <c r="CG1138" s="17"/>
      <c r="CH1138" s="17"/>
      <c r="CI1138" s="17"/>
      <c r="CJ1138" s="17"/>
      <c r="CK1138" s="17"/>
      <c r="CL1138" s="17"/>
    </row>
    <row r="1139" spans="2:90" x14ac:dyDescent="0.3">
      <c r="B1139" t="s">
        <v>409</v>
      </c>
      <c r="C1139" s="17">
        <v>0.14535526392603301</v>
      </c>
      <c r="D1139" s="17">
        <v>0.16240596301344301</v>
      </c>
      <c r="E1139" s="17">
        <v>0.12880059807230901</v>
      </c>
      <c r="F1139" s="17"/>
      <c r="G1139" s="17">
        <v>0.25988384609798598</v>
      </c>
      <c r="H1139" s="17">
        <v>0.34558933251804203</v>
      </c>
      <c r="I1139" s="17">
        <v>0.177312103760073</v>
      </c>
      <c r="J1139" s="17">
        <v>0.11275724899131</v>
      </c>
      <c r="K1139" s="17">
        <v>4.3865030463787001E-2</v>
      </c>
      <c r="L1139" s="17">
        <v>5.8730370908750003E-2</v>
      </c>
      <c r="M1139" s="17"/>
      <c r="N1139" s="17">
        <v>0.19004594703872099</v>
      </c>
      <c r="O1139" s="17">
        <v>0.111764675311122</v>
      </c>
      <c r="P1139" s="17">
        <v>0.140201019179753</v>
      </c>
      <c r="Q1139" s="17">
        <v>0.12525311053457799</v>
      </c>
      <c r="R1139" s="17"/>
      <c r="S1139" s="17">
        <v>0.27084651614518401</v>
      </c>
      <c r="T1139" s="17">
        <v>0.12539314641045299</v>
      </c>
      <c r="U1139" s="17">
        <v>6.6629623593511697E-2</v>
      </c>
      <c r="V1139" s="17">
        <v>0.120479438073905</v>
      </c>
      <c r="W1139" s="17">
        <v>0.151252758796837</v>
      </c>
      <c r="X1139" s="17">
        <v>0.172514591198388</v>
      </c>
      <c r="Y1139" s="17">
        <v>0.116461498038558</v>
      </c>
      <c r="Z1139" s="17">
        <v>0.108863410057291</v>
      </c>
      <c r="AA1139" s="17">
        <v>0.149990518249177</v>
      </c>
      <c r="AB1139" s="17">
        <v>0.109635229904</v>
      </c>
      <c r="AC1139" s="17">
        <v>0.17282348193255401</v>
      </c>
      <c r="AD1139" s="17">
        <v>6.4682419626698601E-2</v>
      </c>
      <c r="AE1139" s="17"/>
      <c r="AF1139" s="17">
        <v>0.123191327655164</v>
      </c>
      <c r="AG1139" s="17">
        <v>0.16833872386721399</v>
      </c>
      <c r="AH1139" s="17">
        <v>0.14522838433020699</v>
      </c>
      <c r="AI1139" s="17"/>
      <c r="AJ1139" s="17">
        <v>0.106105312708263</v>
      </c>
      <c r="AK1139" s="17">
        <v>0.17983928217306999</v>
      </c>
      <c r="AL1139" s="17">
        <v>0.134415964932802</v>
      </c>
      <c r="AM1139" s="17">
        <v>0.12868434423452199</v>
      </c>
      <c r="AN1139" s="17">
        <v>0.19674784145438801</v>
      </c>
      <c r="AO1139" s="17"/>
      <c r="AP1139" s="17">
        <v>0.184904747269554</v>
      </c>
      <c r="AQ1139" s="17">
        <v>0.12738966307672001</v>
      </c>
      <c r="AR1139" s="17">
        <v>0.171583637422385</v>
      </c>
      <c r="AS1139" s="17">
        <v>0.14832709312870401</v>
      </c>
      <c r="AT1139" s="17">
        <v>0.240676326894151</v>
      </c>
      <c r="AU1139" s="17">
        <v>1.05647303469798E-2</v>
      </c>
      <c r="AV1139" s="17"/>
      <c r="AW1139" s="17">
        <v>0.41001509501792699</v>
      </c>
      <c r="AX1139" s="17">
        <v>9.7810180366960403E-2</v>
      </c>
      <c r="AY1139" s="17">
        <v>0.13856671169835799</v>
      </c>
      <c r="AZ1139" s="17">
        <v>0.144505075744807</v>
      </c>
      <c r="BA1139" s="17">
        <v>0.10898809390669301</v>
      </c>
      <c r="BB1139" s="17">
        <v>0.15177921797204899</v>
      </c>
      <c r="BC1139" s="17">
        <v>0.20074828883141599</v>
      </c>
      <c r="BD1139" s="17">
        <v>8.0606359286473195E-2</v>
      </c>
      <c r="BE1139" s="17">
        <v>0.115259985839173</v>
      </c>
      <c r="BF1139" s="17">
        <v>0.152575604028618</v>
      </c>
      <c r="BG1139" s="17">
        <v>0.15241316676043201</v>
      </c>
      <c r="BH1139" s="17">
        <v>0.17674779152752701</v>
      </c>
      <c r="BI1139" s="17">
        <v>0.27336459534799401</v>
      </c>
      <c r="BJ1139" s="17">
        <v>4.9460970377640197E-2</v>
      </c>
      <c r="BK1139" s="17">
        <v>8.8367983837994199E-2</v>
      </c>
      <c r="BL1139" s="17">
        <v>0.221364339116912</v>
      </c>
      <c r="BM1139" s="17"/>
      <c r="BN1139" s="17">
        <v>0.145925002485634</v>
      </c>
      <c r="BO1139" s="17" t="s">
        <v>234</v>
      </c>
      <c r="BP1139" s="17"/>
      <c r="BQ1139" s="17">
        <v>0.192618389055662</v>
      </c>
      <c r="BR1139" s="17">
        <v>0.18616192815935101</v>
      </c>
      <c r="BS1139" s="17"/>
      <c r="BT1139" s="17">
        <v>0.26830940638745698</v>
      </c>
      <c r="BU1139" s="17"/>
      <c r="BV1139" s="17">
        <v>0.144975413817721</v>
      </c>
      <c r="BW1139" s="17">
        <v>0.23277450363306501</v>
      </c>
      <c r="BX1139" s="17">
        <v>0.12725757984861499</v>
      </c>
      <c r="BY1139" s="17"/>
      <c r="BZ1139" s="17">
        <v>0.165528696293715</v>
      </c>
      <c r="CA1139" s="17">
        <v>0.115036104604206</v>
      </c>
      <c r="CB1139" s="17">
        <v>0.161107551919704</v>
      </c>
      <c r="CC1139" s="17">
        <v>0.176226894377634</v>
      </c>
      <c r="CD1139" s="17">
        <v>0.123675563899084</v>
      </c>
      <c r="CE1139" s="17">
        <v>0.13623338751231001</v>
      </c>
      <c r="CF1139" s="17">
        <v>0.18023863154566699</v>
      </c>
      <c r="CG1139" s="17"/>
      <c r="CH1139" s="17">
        <v>0.230683681860375</v>
      </c>
      <c r="CI1139" s="17">
        <v>0.12901590135292701</v>
      </c>
      <c r="CJ1139" s="17">
        <v>0.130481770651527</v>
      </c>
      <c r="CK1139" s="17">
        <v>0.152766750227705</v>
      </c>
      <c r="CL1139" s="17">
        <v>0.19500418780746101</v>
      </c>
    </row>
    <row r="1140" spans="2:90" x14ac:dyDescent="0.3">
      <c r="B1140" t="s">
        <v>410</v>
      </c>
      <c r="C1140" s="17">
        <v>0.80631394231061204</v>
      </c>
      <c r="D1140" s="17">
        <v>0.80242084765382904</v>
      </c>
      <c r="E1140" s="17">
        <v>0.81105899833516903</v>
      </c>
      <c r="F1140" s="17"/>
      <c r="G1140" s="17">
        <v>0.59555583871970497</v>
      </c>
      <c r="H1140" s="17">
        <v>0.62685542624038504</v>
      </c>
      <c r="I1140" s="17">
        <v>0.75668066404947898</v>
      </c>
      <c r="J1140" s="17">
        <v>0.83807260309054199</v>
      </c>
      <c r="K1140" s="17">
        <v>0.90659839764035399</v>
      </c>
      <c r="L1140" s="17">
        <v>0.91248941641551595</v>
      </c>
      <c r="M1140" s="17"/>
      <c r="N1140" s="17">
        <v>0.77949221897542098</v>
      </c>
      <c r="O1140" s="17">
        <v>0.83111532917243003</v>
      </c>
      <c r="P1140" s="17">
        <v>0.81109577173990299</v>
      </c>
      <c r="Q1140" s="17">
        <v>0.81250935769756505</v>
      </c>
      <c r="R1140" s="17"/>
      <c r="S1140" s="17">
        <v>0.65307742808938396</v>
      </c>
      <c r="T1140" s="17">
        <v>0.84387923164289902</v>
      </c>
      <c r="U1140" s="17">
        <v>0.88160322411442105</v>
      </c>
      <c r="V1140" s="17">
        <v>0.83183650034870005</v>
      </c>
      <c r="W1140" s="17">
        <v>0.803244310318732</v>
      </c>
      <c r="X1140" s="17">
        <v>0.76830077115421802</v>
      </c>
      <c r="Y1140" s="17">
        <v>0.87420363239104404</v>
      </c>
      <c r="Z1140" s="17">
        <v>0.83694367718630602</v>
      </c>
      <c r="AA1140" s="17">
        <v>0.81028273590481503</v>
      </c>
      <c r="AB1140" s="17">
        <v>0.850283097958629</v>
      </c>
      <c r="AC1140" s="17">
        <v>0.73427900867623797</v>
      </c>
      <c r="AD1140" s="17">
        <v>0.87057392707588199</v>
      </c>
      <c r="AE1140" s="17"/>
      <c r="AF1140" s="17">
        <v>0.83395770523572199</v>
      </c>
      <c r="AG1140" s="17">
        <v>0.78704469550331302</v>
      </c>
      <c r="AH1140" s="17">
        <v>0.79146853320611199</v>
      </c>
      <c r="AI1140" s="17"/>
      <c r="AJ1140" s="17">
        <v>0.85688216584028598</v>
      </c>
      <c r="AK1140" s="17">
        <v>0.76881308044208796</v>
      </c>
      <c r="AL1140" s="17">
        <v>0.84633990794060299</v>
      </c>
      <c r="AM1140" s="17">
        <v>0.82055279167201101</v>
      </c>
      <c r="AN1140" s="17">
        <v>0.71820692866922198</v>
      </c>
      <c r="AO1140" s="17"/>
      <c r="AP1140" s="17">
        <v>0.75285899201224704</v>
      </c>
      <c r="AQ1140" s="17">
        <v>0.84101622599565595</v>
      </c>
      <c r="AR1140" s="17">
        <v>0.80716337479378897</v>
      </c>
      <c r="AS1140" s="17">
        <v>0.80288013705443595</v>
      </c>
      <c r="AT1140" s="17">
        <v>0.69810990554128005</v>
      </c>
      <c r="AU1140" s="17">
        <v>0.94017191152556501</v>
      </c>
      <c r="AV1140" s="17"/>
      <c r="AW1140" s="17">
        <v>0.58998490498207301</v>
      </c>
      <c r="AX1140" s="17">
        <v>0.72479830250031296</v>
      </c>
      <c r="AY1140" s="17">
        <v>0.82728970233513199</v>
      </c>
      <c r="AZ1140" s="17">
        <v>0.83836766410936803</v>
      </c>
      <c r="BA1140" s="17">
        <v>0.84504814386639804</v>
      </c>
      <c r="BB1140" s="17">
        <v>0.787701290089586</v>
      </c>
      <c r="BC1140" s="17">
        <v>0.76076903851949595</v>
      </c>
      <c r="BD1140" s="17">
        <v>0.86989703569341703</v>
      </c>
      <c r="BE1140" s="17">
        <v>0.783934953381623</v>
      </c>
      <c r="BF1140" s="17">
        <v>0.79987767667196497</v>
      </c>
      <c r="BG1140" s="17">
        <v>0.80578007767513604</v>
      </c>
      <c r="BH1140" s="17">
        <v>0.76395884868675901</v>
      </c>
      <c r="BI1140" s="17">
        <v>0.72663540465200605</v>
      </c>
      <c r="BJ1140" s="17">
        <v>0.89552100549476399</v>
      </c>
      <c r="BK1140" s="17">
        <v>0.85947833134857399</v>
      </c>
      <c r="BL1140" s="17">
        <v>0.778635660883088</v>
      </c>
      <c r="BM1140" s="17"/>
      <c r="BN1140" s="17">
        <v>0.805554765019456</v>
      </c>
      <c r="BO1140" s="17" t="s">
        <v>234</v>
      </c>
      <c r="BP1140" s="17"/>
      <c r="BQ1140" s="17">
        <v>0.74688199074668904</v>
      </c>
      <c r="BR1140" s="17">
        <v>0.77968260055413596</v>
      </c>
      <c r="BS1140" s="17"/>
      <c r="BT1140" s="17">
        <v>0.67321096623525001</v>
      </c>
      <c r="BU1140" s="17"/>
      <c r="BV1140" s="17">
        <v>0.77500411894536503</v>
      </c>
      <c r="BW1140" s="17">
        <v>0.717130266760307</v>
      </c>
      <c r="BX1140" s="17">
        <v>0.83393624791235699</v>
      </c>
      <c r="BY1140" s="17"/>
      <c r="BZ1140" s="17">
        <v>0.74999829580383603</v>
      </c>
      <c r="CA1140" s="17">
        <v>0.82575042282782396</v>
      </c>
      <c r="CB1140" s="17">
        <v>0.73563358258264799</v>
      </c>
      <c r="CC1140" s="17">
        <v>0.79793518731523705</v>
      </c>
      <c r="CD1140" s="17">
        <v>0.83934840556285994</v>
      </c>
      <c r="CE1140" s="17">
        <v>0.83100731191047195</v>
      </c>
      <c r="CF1140" s="17">
        <v>0.79590068235340805</v>
      </c>
      <c r="CG1140" s="17"/>
      <c r="CH1140" s="17">
        <v>0.69745808253799402</v>
      </c>
      <c r="CI1140" s="17">
        <v>0.85019488692718304</v>
      </c>
      <c r="CJ1140" s="17">
        <v>0.798949092936037</v>
      </c>
      <c r="CK1140" s="17">
        <v>0.78956552556936199</v>
      </c>
      <c r="CL1140" s="17">
        <v>0.77349050823033305</v>
      </c>
    </row>
    <row r="1141" spans="2:90" x14ac:dyDescent="0.3">
      <c r="B1141" t="s">
        <v>118</v>
      </c>
      <c r="C1141" s="17">
        <v>4.8330793763354703E-2</v>
      </c>
      <c r="D1141" s="17">
        <v>3.5173189332727298E-2</v>
      </c>
      <c r="E1141" s="17">
        <v>6.01404035925227E-2</v>
      </c>
      <c r="F1141" s="17"/>
      <c r="G1141" s="17">
        <v>0.144560315182309</v>
      </c>
      <c r="H1141" s="17">
        <v>2.7555241241572801E-2</v>
      </c>
      <c r="I1141" s="17">
        <v>6.6007232190448406E-2</v>
      </c>
      <c r="J1141" s="17">
        <v>4.9170147918148499E-2</v>
      </c>
      <c r="K1141" s="17">
        <v>4.9536571895858701E-2</v>
      </c>
      <c r="L1141" s="17">
        <v>2.8780212675734499E-2</v>
      </c>
      <c r="M1141" s="17"/>
      <c r="N1141" s="17">
        <v>3.0461833985858E-2</v>
      </c>
      <c r="O1141" s="17">
        <v>5.7119995516448502E-2</v>
      </c>
      <c r="P1141" s="17">
        <v>4.8703209080343299E-2</v>
      </c>
      <c r="Q1141" s="17">
        <v>6.22375317678572E-2</v>
      </c>
      <c r="R1141" s="17"/>
      <c r="S1141" s="17">
        <v>7.6076055765432998E-2</v>
      </c>
      <c r="T1141" s="17">
        <v>3.0727621946648201E-2</v>
      </c>
      <c r="U1141" s="17">
        <v>5.1767152292067103E-2</v>
      </c>
      <c r="V1141" s="17">
        <v>4.7684061577395603E-2</v>
      </c>
      <c r="W1141" s="17">
        <v>4.5502930884430901E-2</v>
      </c>
      <c r="X1141" s="17">
        <v>5.9184637647394997E-2</v>
      </c>
      <c r="Y1141" s="17">
        <v>9.3348695703974003E-3</v>
      </c>
      <c r="Z1141" s="17">
        <v>5.4192912756402901E-2</v>
      </c>
      <c r="AA1141" s="17">
        <v>3.9726745846008701E-2</v>
      </c>
      <c r="AB1141" s="17">
        <v>4.0081672137371203E-2</v>
      </c>
      <c r="AC1141" s="17">
        <v>9.2897509391208499E-2</v>
      </c>
      <c r="AD1141" s="17">
        <v>6.4743653297419906E-2</v>
      </c>
      <c r="AE1141" s="17"/>
      <c r="AF1141" s="17">
        <v>4.2850967109114499E-2</v>
      </c>
      <c r="AG1141" s="17">
        <v>4.4616580629472498E-2</v>
      </c>
      <c r="AH1141" s="17">
        <v>6.3303082463680799E-2</v>
      </c>
      <c r="AI1141" s="17"/>
      <c r="AJ1141" s="17">
        <v>3.7012521451451098E-2</v>
      </c>
      <c r="AK1141" s="17">
        <v>5.1347637384842E-2</v>
      </c>
      <c r="AL1141" s="17">
        <v>1.9244127126595401E-2</v>
      </c>
      <c r="AM1141" s="17">
        <v>5.0762864093467003E-2</v>
      </c>
      <c r="AN1141" s="17">
        <v>8.5045229876390196E-2</v>
      </c>
      <c r="AO1141" s="17"/>
      <c r="AP1141" s="17">
        <v>6.2236260718199397E-2</v>
      </c>
      <c r="AQ1141" s="17">
        <v>3.1594110927623702E-2</v>
      </c>
      <c r="AR1141" s="17">
        <v>2.1252987783825599E-2</v>
      </c>
      <c r="AS1141" s="17">
        <v>4.8792769816860398E-2</v>
      </c>
      <c r="AT1141" s="17">
        <v>6.1213767564569498E-2</v>
      </c>
      <c r="AU1141" s="17">
        <v>4.9263358127454901E-2</v>
      </c>
      <c r="AV1141" s="17"/>
      <c r="AW1141" s="17">
        <v>0</v>
      </c>
      <c r="AX1141" s="17">
        <v>0.177391517132726</v>
      </c>
      <c r="AY1141" s="17">
        <v>3.4143585966509203E-2</v>
      </c>
      <c r="AZ1141" s="17">
        <v>1.7127260145824701E-2</v>
      </c>
      <c r="BA1141" s="17">
        <v>4.5963762226908303E-2</v>
      </c>
      <c r="BB1141" s="17">
        <v>6.0519491938365401E-2</v>
      </c>
      <c r="BC1141" s="17">
        <v>3.8482672649088098E-2</v>
      </c>
      <c r="BD1141" s="17">
        <v>4.9496605020109302E-2</v>
      </c>
      <c r="BE1141" s="17">
        <v>0.100805060779203</v>
      </c>
      <c r="BF1141" s="17">
        <v>4.7546719299416798E-2</v>
      </c>
      <c r="BG1141" s="17">
        <v>4.1806755564432002E-2</v>
      </c>
      <c r="BH1141" s="17">
        <v>5.9293359785713803E-2</v>
      </c>
      <c r="BI1141" s="17">
        <v>0</v>
      </c>
      <c r="BJ1141" s="17">
        <v>5.5018024127595502E-2</v>
      </c>
      <c r="BK1141" s="17">
        <v>5.21536848134318E-2</v>
      </c>
      <c r="BL1141" s="17">
        <v>0</v>
      </c>
      <c r="BM1141" s="17"/>
      <c r="BN1141" s="17">
        <v>4.8520232494910297E-2</v>
      </c>
      <c r="BO1141" s="17" t="s">
        <v>234</v>
      </c>
      <c r="BP1141" s="17"/>
      <c r="BQ1141" s="17">
        <v>6.0499620197649102E-2</v>
      </c>
      <c r="BR1141" s="17">
        <v>3.4155471286513098E-2</v>
      </c>
      <c r="BS1141" s="17"/>
      <c r="BT1141" s="17">
        <v>5.8479627377292599E-2</v>
      </c>
      <c r="BU1141" s="17"/>
      <c r="BV1141" s="17">
        <v>8.0020467236914E-2</v>
      </c>
      <c r="BW1141" s="17">
        <v>5.00952296066276E-2</v>
      </c>
      <c r="BX1141" s="17">
        <v>3.8806172239027499E-2</v>
      </c>
      <c r="BY1141" s="17"/>
      <c r="BZ1141" s="17">
        <v>8.4473007902448397E-2</v>
      </c>
      <c r="CA1141" s="17">
        <v>5.9213472567969903E-2</v>
      </c>
      <c r="CB1141" s="17">
        <v>0.103258865497648</v>
      </c>
      <c r="CC1141" s="17">
        <v>2.58379183071289E-2</v>
      </c>
      <c r="CD1141" s="17">
        <v>3.6976030538056599E-2</v>
      </c>
      <c r="CE1141" s="17">
        <v>3.2759300577217397E-2</v>
      </c>
      <c r="CF1141" s="17">
        <v>2.3860686100924299E-2</v>
      </c>
      <c r="CG1141" s="17"/>
      <c r="CH1141" s="17">
        <v>7.1858235601630599E-2</v>
      </c>
      <c r="CI1141" s="17">
        <v>2.078921171989E-2</v>
      </c>
      <c r="CJ1141" s="17">
        <v>7.0569136412436104E-2</v>
      </c>
      <c r="CK1141" s="17">
        <v>5.7667724202933097E-2</v>
      </c>
      <c r="CL1141" s="17">
        <v>3.1505303962206202E-2</v>
      </c>
    </row>
    <row r="1142" spans="2:90" x14ac:dyDescent="0.3">
      <c r="C1142" s="17"/>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c r="CE1142" s="17"/>
      <c r="CF1142" s="17"/>
      <c r="CG1142" s="17"/>
      <c r="CH1142" s="17"/>
      <c r="CI1142" s="17"/>
      <c r="CJ1142" s="17"/>
      <c r="CK1142" s="17"/>
      <c r="CL1142" s="17"/>
    </row>
    <row r="1143" spans="2:90" x14ac:dyDescent="0.3">
      <c r="B1143" s="6" t="s">
        <v>451</v>
      </c>
      <c r="C1143" s="17"/>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c r="CE1143" s="17"/>
      <c r="CF1143" s="17"/>
      <c r="CG1143" s="17"/>
      <c r="CH1143" s="17"/>
      <c r="CI1143" s="17"/>
      <c r="CJ1143" s="17"/>
      <c r="CK1143" s="17"/>
      <c r="CL1143" s="17"/>
    </row>
    <row r="1144" spans="2:90" x14ac:dyDescent="0.3">
      <c r="B1144" s="24" t="s">
        <v>110</v>
      </c>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c r="BW1144" s="17"/>
      <c r="BX1144" s="17"/>
      <c r="BY1144" s="17"/>
      <c r="BZ1144" s="17"/>
      <c r="CA1144" s="17"/>
      <c r="CB1144" s="17"/>
      <c r="CC1144" s="17"/>
      <c r="CD1144" s="17"/>
      <c r="CE1144" s="17"/>
      <c r="CF1144" s="17"/>
      <c r="CG1144" s="17"/>
      <c r="CH1144" s="17"/>
      <c r="CI1144" s="17"/>
      <c r="CJ1144" s="17"/>
      <c r="CK1144" s="17"/>
      <c r="CL1144" s="17"/>
    </row>
    <row r="1145" spans="2:90" x14ac:dyDescent="0.3">
      <c r="B1145" t="s">
        <v>445</v>
      </c>
      <c r="C1145" s="17">
        <v>0.13782662354488201</v>
      </c>
      <c r="D1145" s="17">
        <v>0.146945083809811</v>
      </c>
      <c r="E1145" s="17">
        <v>0.13000768381594699</v>
      </c>
      <c r="F1145" s="17"/>
      <c r="G1145" s="17">
        <v>3.3503571502908697E-2</v>
      </c>
      <c r="H1145" s="17">
        <v>4.7114091709348202E-2</v>
      </c>
      <c r="I1145" s="17">
        <v>6.1589307964545703E-2</v>
      </c>
      <c r="J1145" s="17">
        <v>9.2502532422955294E-2</v>
      </c>
      <c r="K1145" s="17">
        <v>0.160787924324202</v>
      </c>
      <c r="L1145" s="17">
        <v>0.36505598520432903</v>
      </c>
      <c r="M1145" s="17"/>
      <c r="N1145" s="17">
        <v>0.164806871910119</v>
      </c>
      <c r="O1145" s="17">
        <v>0.133105412201701</v>
      </c>
      <c r="P1145" s="17">
        <v>0.15534425547431199</v>
      </c>
      <c r="Q1145" s="17">
        <v>9.7770973171974099E-2</v>
      </c>
      <c r="R1145" s="17"/>
      <c r="S1145" s="17">
        <v>6.0735980621918297E-2</v>
      </c>
      <c r="T1145" s="17">
        <v>0.173523949125854</v>
      </c>
      <c r="U1145" s="17">
        <v>0.148931821279602</v>
      </c>
      <c r="V1145" s="17">
        <v>0.13490844116735701</v>
      </c>
      <c r="W1145" s="17">
        <v>0.17725921041508899</v>
      </c>
      <c r="X1145" s="17">
        <v>0.132569695540144</v>
      </c>
      <c r="Y1145" s="17">
        <v>0.20393465849473399</v>
      </c>
      <c r="Z1145" s="17">
        <v>0.17456890713759801</v>
      </c>
      <c r="AA1145" s="17">
        <v>0.12718148291099701</v>
      </c>
      <c r="AB1145" s="17">
        <v>0.140772881267615</v>
      </c>
      <c r="AC1145" s="17">
        <v>0.114728030582091</v>
      </c>
      <c r="AD1145" s="17">
        <v>9.0077528413829794E-2</v>
      </c>
      <c r="AE1145" s="17"/>
      <c r="AF1145" s="17">
        <v>0.17456632247680001</v>
      </c>
      <c r="AG1145" s="17">
        <v>0.163245148314171</v>
      </c>
      <c r="AH1145" s="17">
        <v>5.5447909506558903E-2</v>
      </c>
      <c r="AI1145" s="17"/>
      <c r="AJ1145" s="17">
        <v>0.19953927871639199</v>
      </c>
      <c r="AK1145" s="17">
        <v>0.11771732862192701</v>
      </c>
      <c r="AL1145" s="17">
        <v>0.24758787331016899</v>
      </c>
      <c r="AM1145" s="17">
        <v>0.120395710437342</v>
      </c>
      <c r="AN1145" s="17">
        <v>4.8773833481572201E-2</v>
      </c>
      <c r="AO1145" s="17"/>
      <c r="AP1145" s="17">
        <v>0.115936231581901</v>
      </c>
      <c r="AQ1145" s="17">
        <v>0.16572493062713201</v>
      </c>
      <c r="AR1145" s="17">
        <v>0.20883627133916999</v>
      </c>
      <c r="AS1145" s="17">
        <v>0.13207225488590499</v>
      </c>
      <c r="AT1145" s="17">
        <v>9.2915452641358795E-2</v>
      </c>
      <c r="AU1145" s="17">
        <v>0.16685863103965701</v>
      </c>
      <c r="AV1145" s="17"/>
      <c r="AW1145" s="17">
        <v>0.14310305828266801</v>
      </c>
      <c r="AX1145" s="17">
        <v>6.8275197473317506E-2</v>
      </c>
      <c r="AY1145" s="17">
        <v>0.10841351895109901</v>
      </c>
      <c r="AZ1145" s="17">
        <v>9.1778977812794704E-2</v>
      </c>
      <c r="BA1145" s="17">
        <v>0.146793859270027</v>
      </c>
      <c r="BB1145" s="17">
        <v>7.5473090937655904E-2</v>
      </c>
      <c r="BC1145" s="17">
        <v>0.10587302102968101</v>
      </c>
      <c r="BD1145" s="17">
        <v>0.18520926838719401</v>
      </c>
      <c r="BE1145" s="17">
        <v>0.18115063012705299</v>
      </c>
      <c r="BF1145" s="17">
        <v>0.162149162169655</v>
      </c>
      <c r="BG1145" s="17">
        <v>0.116362897365035</v>
      </c>
      <c r="BH1145" s="17">
        <v>0.207839911538932</v>
      </c>
      <c r="BI1145" s="17">
        <v>0.18629924124597499</v>
      </c>
      <c r="BJ1145" s="17">
        <v>0.18912669462131501</v>
      </c>
      <c r="BK1145" s="17">
        <v>0.18613256309495399</v>
      </c>
      <c r="BL1145" s="17">
        <v>0.16996332087160201</v>
      </c>
      <c r="BM1145" s="17"/>
      <c r="BN1145" s="17">
        <v>0.15766914822702</v>
      </c>
      <c r="BO1145" s="17">
        <v>0.11037248383774299</v>
      </c>
      <c r="BP1145" s="17"/>
      <c r="BQ1145" s="17">
        <v>0.12139664273712</v>
      </c>
      <c r="BR1145" s="17">
        <v>0.103780154673658</v>
      </c>
      <c r="BS1145" s="17"/>
      <c r="BT1145" s="17">
        <v>6.3429573190064606E-2</v>
      </c>
      <c r="BU1145" s="17"/>
      <c r="BV1145" s="17">
        <v>0.123206622115622</v>
      </c>
      <c r="BW1145" s="17">
        <v>8.2689270678546894E-2</v>
      </c>
      <c r="BX1145" s="17">
        <v>0.16925688649557599</v>
      </c>
      <c r="BY1145" s="17"/>
      <c r="BZ1145" s="17">
        <v>2.14542347808011E-2</v>
      </c>
      <c r="CA1145" s="17">
        <v>3.1456331484284901E-2</v>
      </c>
      <c r="CB1145" s="17">
        <v>5.2969170062723801E-2</v>
      </c>
      <c r="CC1145" s="17">
        <v>6.6401243559242096E-2</v>
      </c>
      <c r="CD1145" s="17">
        <v>0.18216139414129801</v>
      </c>
      <c r="CE1145" s="17">
        <v>0.28946472217319702</v>
      </c>
      <c r="CF1145" s="17">
        <v>0.29380665920546001</v>
      </c>
      <c r="CG1145" s="17"/>
      <c r="CH1145" s="17">
        <v>0.28804115438192801</v>
      </c>
      <c r="CI1145" s="17">
        <v>0.26671775157233901</v>
      </c>
      <c r="CJ1145" s="17">
        <v>3.1340498448936098E-2</v>
      </c>
      <c r="CK1145" s="17">
        <v>6.4216603391859797E-3</v>
      </c>
      <c r="CL1145" s="17">
        <v>6.5114012672437299E-2</v>
      </c>
    </row>
    <row r="1146" spans="2:90" x14ac:dyDescent="0.3">
      <c r="B1146" t="s">
        <v>446</v>
      </c>
      <c r="C1146" s="17">
        <v>3.6008246549034201E-2</v>
      </c>
      <c r="D1146" s="17">
        <v>3.3800430252534701E-2</v>
      </c>
      <c r="E1146" s="17">
        <v>3.7420035010127001E-2</v>
      </c>
      <c r="F1146" s="17"/>
      <c r="G1146" s="17">
        <v>9.8641716016358905E-2</v>
      </c>
      <c r="H1146" s="17">
        <v>3.9573367955443202E-2</v>
      </c>
      <c r="I1146" s="17">
        <v>1.6295195231459898E-2</v>
      </c>
      <c r="J1146" s="17">
        <v>1.9302827841260299E-2</v>
      </c>
      <c r="K1146" s="17">
        <v>1.9919671512781598E-2</v>
      </c>
      <c r="L1146" s="17">
        <v>3.1981564888449603E-2</v>
      </c>
      <c r="M1146" s="17"/>
      <c r="N1146" s="17">
        <v>1.0771679024035899E-2</v>
      </c>
      <c r="O1146" s="17">
        <v>2.21399836804307E-2</v>
      </c>
      <c r="P1146" s="17">
        <v>5.1289678790052702E-2</v>
      </c>
      <c r="Q1146" s="17">
        <v>6.4520945291987E-2</v>
      </c>
      <c r="R1146" s="17"/>
      <c r="S1146" s="17">
        <v>4.52745551836021E-2</v>
      </c>
      <c r="T1146" s="17">
        <v>1.8193491442423299E-2</v>
      </c>
      <c r="U1146" s="17">
        <v>3.4733546007700601E-2</v>
      </c>
      <c r="V1146" s="17">
        <v>2.1408967321991601E-2</v>
      </c>
      <c r="W1146" s="17">
        <v>3.6364509973353998E-2</v>
      </c>
      <c r="X1146" s="17">
        <v>3.3174257445537501E-2</v>
      </c>
      <c r="Y1146" s="17">
        <v>6.3363394292258596E-2</v>
      </c>
      <c r="Z1146" s="17">
        <v>5.7225199510459797E-2</v>
      </c>
      <c r="AA1146" s="17">
        <v>3.4916839057653998E-2</v>
      </c>
      <c r="AB1146" s="17">
        <v>4.4283048611720201E-2</v>
      </c>
      <c r="AC1146" s="17">
        <v>1.74140433208529E-2</v>
      </c>
      <c r="AD1146" s="17">
        <v>3.3920934707138098E-2</v>
      </c>
      <c r="AE1146" s="17"/>
      <c r="AF1146" s="17">
        <v>3.2708046869662603E-2</v>
      </c>
      <c r="AG1146" s="17">
        <v>3.5704219724157903E-2</v>
      </c>
      <c r="AH1146" s="17">
        <v>3.0643638337426001E-2</v>
      </c>
      <c r="AI1146" s="17"/>
      <c r="AJ1146" s="17">
        <v>3.02611659561835E-2</v>
      </c>
      <c r="AK1146" s="17">
        <v>3.38302955866428E-2</v>
      </c>
      <c r="AL1146" s="17">
        <v>1.6149946529593201E-2</v>
      </c>
      <c r="AM1146" s="17">
        <v>4.3674548289708202E-2</v>
      </c>
      <c r="AN1146" s="17">
        <v>5.9503931718895502E-2</v>
      </c>
      <c r="AO1146" s="17"/>
      <c r="AP1146" s="17">
        <v>4.2350740962738297E-2</v>
      </c>
      <c r="AQ1146" s="17">
        <v>2.7317089397044199E-2</v>
      </c>
      <c r="AR1146" s="17">
        <v>3.0886522070722899E-2</v>
      </c>
      <c r="AS1146" s="17">
        <v>3.7446200998414197E-2</v>
      </c>
      <c r="AT1146" s="17">
        <v>5.5749494284300802E-2</v>
      </c>
      <c r="AU1146" s="17">
        <v>1.04930848647459E-2</v>
      </c>
      <c r="AV1146" s="17"/>
      <c r="AW1146" s="17">
        <v>0</v>
      </c>
      <c r="AX1146" s="17">
        <v>0.153650816518003</v>
      </c>
      <c r="AY1146" s="17">
        <v>9.9501897776272205E-2</v>
      </c>
      <c r="AZ1146" s="17">
        <v>5.7878981729969303E-2</v>
      </c>
      <c r="BA1146" s="17">
        <v>4.3667030446220702E-2</v>
      </c>
      <c r="BB1146" s="17">
        <v>3.6185448950687801E-2</v>
      </c>
      <c r="BC1146" s="17">
        <v>1.58757983607829E-2</v>
      </c>
      <c r="BD1146" s="17">
        <v>2.3579351267737102E-2</v>
      </c>
      <c r="BE1146" s="17">
        <v>5.7332425003697299E-2</v>
      </c>
      <c r="BF1146" s="17">
        <v>2.0888544183994301E-2</v>
      </c>
      <c r="BG1146" s="17">
        <v>2.00023804401974E-2</v>
      </c>
      <c r="BH1146" s="17">
        <v>0</v>
      </c>
      <c r="BI1146" s="17">
        <v>1.2228300892439901E-2</v>
      </c>
      <c r="BJ1146" s="17">
        <v>0</v>
      </c>
      <c r="BK1146" s="17">
        <v>0</v>
      </c>
      <c r="BL1146" s="17">
        <v>0</v>
      </c>
      <c r="BM1146" s="17"/>
      <c r="BN1146" s="17">
        <v>3.1389206821138001E-2</v>
      </c>
      <c r="BO1146" s="17">
        <v>4.2912408834761398E-2</v>
      </c>
      <c r="BP1146" s="17"/>
      <c r="BQ1146" s="17">
        <v>4.0518455641953402E-2</v>
      </c>
      <c r="BR1146" s="17">
        <v>2.4412696769421101E-2</v>
      </c>
      <c r="BS1146" s="17"/>
      <c r="BT1146" s="17">
        <v>5.0462662027819703E-2</v>
      </c>
      <c r="BU1146" s="17"/>
      <c r="BV1146" s="17">
        <v>5.1324840374075899E-2</v>
      </c>
      <c r="BW1146" s="17">
        <v>6.1648956239140698E-2</v>
      </c>
      <c r="BX1146" s="17">
        <v>1.8309942955979701E-2</v>
      </c>
      <c r="BY1146" s="17"/>
      <c r="BZ1146" s="17">
        <v>3.5352204757707499E-2</v>
      </c>
      <c r="CA1146" s="17">
        <v>5.9030203197227002E-2</v>
      </c>
      <c r="CB1146" s="17">
        <v>9.4555265818793297E-2</v>
      </c>
      <c r="CC1146" s="17">
        <v>4.2093293202999801E-2</v>
      </c>
      <c r="CD1146" s="17">
        <v>3.0581001484203999E-3</v>
      </c>
      <c r="CE1146" s="17">
        <v>1.11987918237341E-2</v>
      </c>
      <c r="CF1146" s="17">
        <v>1.5895517942993601E-2</v>
      </c>
      <c r="CG1146" s="17"/>
      <c r="CH1146" s="17">
        <v>4.44730482953812E-2</v>
      </c>
      <c r="CI1146" s="17">
        <v>3.0478328440553901E-2</v>
      </c>
      <c r="CJ1146" s="17">
        <v>3.4997964416593801E-2</v>
      </c>
      <c r="CK1146" s="17">
        <v>4.0268399940772401E-2</v>
      </c>
      <c r="CL1146" s="17">
        <v>5.9367034845227103E-2</v>
      </c>
    </row>
    <row r="1147" spans="2:90" x14ac:dyDescent="0.3">
      <c r="B1147" t="s">
        <v>82</v>
      </c>
      <c r="C1147" s="17">
        <v>0.115076938559511</v>
      </c>
      <c r="D1147" s="17">
        <v>9.6007461700168203E-2</v>
      </c>
      <c r="E1147" s="17">
        <v>0.13462580196617399</v>
      </c>
      <c r="F1147" s="17"/>
      <c r="G1147" s="17">
        <v>0.17343762123144801</v>
      </c>
      <c r="H1147" s="17">
        <v>0.108689683661659</v>
      </c>
      <c r="I1147" s="17">
        <v>9.5015604367202702E-2</v>
      </c>
      <c r="J1147" s="17">
        <v>0.108390264533011</v>
      </c>
      <c r="K1147" s="17">
        <v>8.8225239414337894E-2</v>
      </c>
      <c r="L1147" s="17">
        <v>0.12139316062823401</v>
      </c>
      <c r="M1147" s="17"/>
      <c r="N1147" s="17">
        <v>7.0056805828166396E-2</v>
      </c>
      <c r="O1147" s="17">
        <v>0.13078336977517799</v>
      </c>
      <c r="P1147" s="17">
        <v>0.113891025590917</v>
      </c>
      <c r="Q1147" s="17">
        <v>0.14949973883999601</v>
      </c>
      <c r="R1147" s="17"/>
      <c r="S1147" s="17">
        <v>6.7790173234436896E-2</v>
      </c>
      <c r="T1147" s="17">
        <v>9.8143779162559203E-2</v>
      </c>
      <c r="U1147" s="17">
        <v>0.106624686327511</v>
      </c>
      <c r="V1147" s="17">
        <v>0.13366029855742401</v>
      </c>
      <c r="W1147" s="17">
        <v>0.11784718265201299</v>
      </c>
      <c r="X1147" s="17">
        <v>0.153114132569586</v>
      </c>
      <c r="Y1147" s="17">
        <v>0.12606513398969299</v>
      </c>
      <c r="Z1147" s="17">
        <v>0.15914016156955299</v>
      </c>
      <c r="AA1147" s="17">
        <v>0.12062128388265</v>
      </c>
      <c r="AB1147" s="17">
        <v>9.1555660767017405E-2</v>
      </c>
      <c r="AC1147" s="17">
        <v>0.161926153102809</v>
      </c>
      <c r="AD1147" s="17">
        <v>0.140426029709524</v>
      </c>
      <c r="AE1147" s="17"/>
      <c r="AF1147" s="17">
        <v>0.119624969003422</v>
      </c>
      <c r="AG1147" s="17">
        <v>8.3377053897491504E-2</v>
      </c>
      <c r="AH1147" s="17">
        <v>0.122997286352078</v>
      </c>
      <c r="AI1147" s="17"/>
      <c r="AJ1147" s="17">
        <v>0.102402348788889</v>
      </c>
      <c r="AK1147" s="17">
        <v>0.110781359307924</v>
      </c>
      <c r="AL1147" s="17">
        <v>7.0456413752154098E-2</v>
      </c>
      <c r="AM1147" s="17">
        <v>0.107707977647117</v>
      </c>
      <c r="AN1147" s="17">
        <v>0.130848911559763</v>
      </c>
      <c r="AO1147" s="17"/>
      <c r="AP1147" s="17">
        <v>9.7334416523831596E-2</v>
      </c>
      <c r="AQ1147" s="17">
        <v>9.2098267911365203E-2</v>
      </c>
      <c r="AR1147" s="17">
        <v>0.113183855167221</v>
      </c>
      <c r="AS1147" s="17">
        <v>0.125738748282549</v>
      </c>
      <c r="AT1147" s="17">
        <v>0.134224393841437</v>
      </c>
      <c r="AU1147" s="17">
        <v>0.111145649739536</v>
      </c>
      <c r="AV1147" s="17"/>
      <c r="AW1147" s="17">
        <v>0.36120240772373002</v>
      </c>
      <c r="AX1147" s="17">
        <v>0.21934897648469201</v>
      </c>
      <c r="AY1147" s="17">
        <v>0.211976785051324</v>
      </c>
      <c r="AZ1147" s="17">
        <v>0.22182529982715499</v>
      </c>
      <c r="BA1147" s="17">
        <v>0.13072644449220699</v>
      </c>
      <c r="BB1147" s="17">
        <v>0.14995863769805001</v>
      </c>
      <c r="BC1147" s="17">
        <v>9.6957777397223693E-2</v>
      </c>
      <c r="BD1147" s="17">
        <v>0.125457081943946</v>
      </c>
      <c r="BE1147" s="17">
        <v>0.116623831644422</v>
      </c>
      <c r="BF1147" s="17">
        <v>6.2561127215347803E-2</v>
      </c>
      <c r="BG1147" s="17">
        <v>9.01762686958541E-2</v>
      </c>
      <c r="BH1147" s="17">
        <v>2.7798844048440699E-2</v>
      </c>
      <c r="BI1147" s="17">
        <v>4.4861151670482297E-2</v>
      </c>
      <c r="BJ1147" s="17">
        <v>5.0784429480345498E-2</v>
      </c>
      <c r="BK1147" s="17">
        <v>1.88972305011176E-2</v>
      </c>
      <c r="BL1147" s="17">
        <v>0</v>
      </c>
      <c r="BM1147" s="17"/>
      <c r="BN1147" s="17">
        <v>0.10154026160277101</v>
      </c>
      <c r="BO1147" s="17">
        <v>0.13544898404167799</v>
      </c>
      <c r="BP1147" s="17"/>
      <c r="BQ1147" s="17">
        <v>9.5173427214603604E-2</v>
      </c>
      <c r="BR1147" s="17">
        <v>0.14995846143150801</v>
      </c>
      <c r="BS1147" s="17"/>
      <c r="BT1147" s="17">
        <v>9.8251885568027303E-2</v>
      </c>
      <c r="BU1147" s="17"/>
      <c r="BV1147" s="17">
        <v>0.17929313786360701</v>
      </c>
      <c r="BW1147" s="17">
        <v>8.3540383936190704E-2</v>
      </c>
      <c r="BX1147" s="17">
        <v>9.3060656674612705E-2</v>
      </c>
      <c r="BY1147" s="17"/>
      <c r="BZ1147" s="17">
        <v>0.12945683266970601</v>
      </c>
      <c r="CA1147" s="17">
        <v>0.18053763753531199</v>
      </c>
      <c r="CB1147" s="17">
        <v>0.20705727256112499</v>
      </c>
      <c r="CC1147" s="17">
        <v>0.15447637933348099</v>
      </c>
      <c r="CD1147" s="17">
        <v>8.9108922447076896E-2</v>
      </c>
      <c r="CE1147" s="17">
        <v>4.3287164063564802E-2</v>
      </c>
      <c r="CF1147" s="17">
        <v>7.9900973098069004E-3</v>
      </c>
      <c r="CG1147" s="17"/>
      <c r="CH1147" s="17">
        <v>5.3484547462514902E-2</v>
      </c>
      <c r="CI1147" s="17">
        <v>7.7846021732495704E-2</v>
      </c>
      <c r="CJ1147" s="17">
        <v>0.13975476836577899</v>
      </c>
      <c r="CK1147" s="17">
        <v>0.18593520139560199</v>
      </c>
      <c r="CL1147" s="17">
        <v>0.107927443596564</v>
      </c>
    </row>
    <row r="1148" spans="2:90" x14ac:dyDescent="0.3">
      <c r="B1148" t="s">
        <v>447</v>
      </c>
      <c r="C1148" s="17">
        <v>0.15062018761111901</v>
      </c>
      <c r="D1148" s="17">
        <v>0.14002485127707301</v>
      </c>
      <c r="E1148" s="17">
        <v>0.16023875636044099</v>
      </c>
      <c r="F1148" s="17"/>
      <c r="G1148" s="17">
        <v>0.16777150007328101</v>
      </c>
      <c r="H1148" s="17">
        <v>0.16058023873094299</v>
      </c>
      <c r="I1148" s="17">
        <v>0.16679809288602401</v>
      </c>
      <c r="J1148" s="17">
        <v>0.17786705804373701</v>
      </c>
      <c r="K1148" s="17">
        <v>0.15394427215746401</v>
      </c>
      <c r="L1148" s="17">
        <v>9.3496507801954898E-2</v>
      </c>
      <c r="M1148" s="17"/>
      <c r="N1148" s="17">
        <v>0.13067820176744699</v>
      </c>
      <c r="O1148" s="17">
        <v>0.14039517625614101</v>
      </c>
      <c r="P1148" s="17">
        <v>0.15270011821487001</v>
      </c>
      <c r="Q1148" s="17">
        <v>0.180076173105613</v>
      </c>
      <c r="R1148" s="17"/>
      <c r="S1148" s="17">
        <v>0.125642908681075</v>
      </c>
      <c r="T1148" s="17">
        <v>0.17366771154248301</v>
      </c>
      <c r="U1148" s="17">
        <v>0.10493177000380299</v>
      </c>
      <c r="V1148" s="17">
        <v>0.13409339119516001</v>
      </c>
      <c r="W1148" s="17">
        <v>0.167106131552401</v>
      </c>
      <c r="X1148" s="17">
        <v>0.126585870361169</v>
      </c>
      <c r="Y1148" s="17">
        <v>0.12548656429458299</v>
      </c>
      <c r="Z1148" s="17">
        <v>0.23995212283277501</v>
      </c>
      <c r="AA1148" s="17">
        <v>0.174635006998236</v>
      </c>
      <c r="AB1148" s="17">
        <v>0.12858369114193599</v>
      </c>
      <c r="AC1148" s="17">
        <v>0.17743828656784899</v>
      </c>
      <c r="AD1148" s="17">
        <v>0.253294125126313</v>
      </c>
      <c r="AE1148" s="17"/>
      <c r="AF1148" s="17">
        <v>0.163727251568004</v>
      </c>
      <c r="AG1148" s="17">
        <v>0.13598424029218401</v>
      </c>
      <c r="AH1148" s="17">
        <v>0.154799754722307</v>
      </c>
      <c r="AI1148" s="17"/>
      <c r="AJ1148" s="17">
        <v>0.119729448348878</v>
      </c>
      <c r="AK1148" s="17">
        <v>0.15916212173824201</v>
      </c>
      <c r="AL1148" s="17">
        <v>0.13697557248053999</v>
      </c>
      <c r="AM1148" s="17">
        <v>0.186550266285371</v>
      </c>
      <c r="AN1148" s="17">
        <v>0.22010948126676</v>
      </c>
      <c r="AO1148" s="17"/>
      <c r="AP1148" s="17">
        <v>0.14243452717503199</v>
      </c>
      <c r="AQ1148" s="17">
        <v>0.126358742776432</v>
      </c>
      <c r="AR1148" s="17">
        <v>0.109013837429753</v>
      </c>
      <c r="AS1148" s="17">
        <v>0.182338018067883</v>
      </c>
      <c r="AT1148" s="17">
        <v>0.21070793307267199</v>
      </c>
      <c r="AU1148" s="17">
        <v>0.103532904023277</v>
      </c>
      <c r="AV1148" s="17"/>
      <c r="AW1148" s="17">
        <v>0.102268056935747</v>
      </c>
      <c r="AX1148" s="17">
        <v>0.13090785698385701</v>
      </c>
      <c r="AY1148" s="17">
        <v>0.16518444139108299</v>
      </c>
      <c r="AZ1148" s="17">
        <v>0.201456717880203</v>
      </c>
      <c r="BA1148" s="17">
        <v>0.18172286740749299</v>
      </c>
      <c r="BB1148" s="17">
        <v>0.14713494055212301</v>
      </c>
      <c r="BC1148" s="17">
        <v>0.22670232768593501</v>
      </c>
      <c r="BD1148" s="17">
        <v>9.3839031756444299E-2</v>
      </c>
      <c r="BE1148" s="17">
        <v>0.142147132168705</v>
      </c>
      <c r="BF1148" s="17">
        <v>0.244469698759334</v>
      </c>
      <c r="BG1148" s="17">
        <v>0.13759438342983901</v>
      </c>
      <c r="BH1148" s="17">
        <v>0.15008331176960801</v>
      </c>
      <c r="BI1148" s="17">
        <v>0.124907006558707</v>
      </c>
      <c r="BJ1148" s="17">
        <v>7.6579711409742096E-2</v>
      </c>
      <c r="BK1148" s="17">
        <v>0.20928510614194101</v>
      </c>
      <c r="BL1148" s="17">
        <v>5.7225013736118997E-2</v>
      </c>
      <c r="BM1148" s="17"/>
      <c r="BN1148" s="17">
        <v>0.143961659817575</v>
      </c>
      <c r="BO1148" s="17">
        <v>0.15966340788315</v>
      </c>
      <c r="BP1148" s="17"/>
      <c r="BQ1148" s="17">
        <v>0.146058122874171</v>
      </c>
      <c r="BR1148" s="17">
        <v>0.17813855772982501</v>
      </c>
      <c r="BS1148" s="17"/>
      <c r="BT1148" s="17">
        <v>0.15334339407568801</v>
      </c>
      <c r="BU1148" s="17"/>
      <c r="BV1148" s="17">
        <v>0.17245602557824999</v>
      </c>
      <c r="BW1148" s="17">
        <v>0.16384719924341601</v>
      </c>
      <c r="BX1148" s="17">
        <v>0.139774400404857</v>
      </c>
      <c r="BY1148" s="17"/>
      <c r="BZ1148" s="17">
        <v>0.14044356144591999</v>
      </c>
      <c r="CA1148" s="17">
        <v>0.18164261459991399</v>
      </c>
      <c r="CB1148" s="17">
        <v>0.24757933842985999</v>
      </c>
      <c r="CC1148" s="17">
        <v>0.27394408106331902</v>
      </c>
      <c r="CD1148" s="17">
        <v>0.15233708032102899</v>
      </c>
      <c r="CE1148" s="17">
        <v>6.7386370769410203E-2</v>
      </c>
      <c r="CF1148" s="17">
        <v>2.8879287543499301E-2</v>
      </c>
      <c r="CG1148" s="17"/>
      <c r="CH1148" s="17">
        <v>9.8861150786269406E-2</v>
      </c>
      <c r="CI1148" s="17">
        <v>0.122830801993254</v>
      </c>
      <c r="CJ1148" s="17">
        <v>0.194808295768996</v>
      </c>
      <c r="CK1148" s="17">
        <v>0.15832717658336701</v>
      </c>
      <c r="CL1148" s="17">
        <v>9.8946369572711704E-2</v>
      </c>
    </row>
    <row r="1149" spans="2:90" x14ac:dyDescent="0.3">
      <c r="B1149" t="s">
        <v>448</v>
      </c>
      <c r="C1149" s="17">
        <v>0.106986774405916</v>
      </c>
      <c r="D1149" s="17">
        <v>0.109845921840603</v>
      </c>
      <c r="E1149" s="17">
        <v>0.104101059160188</v>
      </c>
      <c r="F1149" s="17"/>
      <c r="G1149" s="17">
        <v>8.4838910258510994E-2</v>
      </c>
      <c r="H1149" s="17">
        <v>0.134992581368584</v>
      </c>
      <c r="I1149" s="17">
        <v>0.14881521512002199</v>
      </c>
      <c r="J1149" s="17">
        <v>0.10365035517290599</v>
      </c>
      <c r="K1149" s="17">
        <v>0.13050749493234101</v>
      </c>
      <c r="L1149" s="17">
        <v>5.1496952087629999E-2</v>
      </c>
      <c r="M1149" s="17"/>
      <c r="N1149" s="17">
        <v>0.105636426199244</v>
      </c>
      <c r="O1149" s="17">
        <v>0.118845316673442</v>
      </c>
      <c r="P1149" s="17">
        <v>0.10750898967429599</v>
      </c>
      <c r="Q1149" s="17">
        <v>9.6743601206900107E-2</v>
      </c>
      <c r="R1149" s="17"/>
      <c r="S1149" s="17">
        <v>9.8560156196865395E-2</v>
      </c>
      <c r="T1149" s="17">
        <v>0.106446311019253</v>
      </c>
      <c r="U1149" s="17">
        <v>0.13334036350818401</v>
      </c>
      <c r="V1149" s="17">
        <v>0.14498317840719399</v>
      </c>
      <c r="W1149" s="17">
        <v>8.3751124928088602E-2</v>
      </c>
      <c r="X1149" s="17">
        <v>0.12158355728233999</v>
      </c>
      <c r="Y1149" s="17">
        <v>8.0714078808315506E-2</v>
      </c>
      <c r="Z1149" s="17">
        <v>3.5004321021179598E-2</v>
      </c>
      <c r="AA1149" s="17">
        <v>0.10320988478975</v>
      </c>
      <c r="AB1149" s="17">
        <v>0.13835664072923601</v>
      </c>
      <c r="AC1149" s="17">
        <v>0.101047641593887</v>
      </c>
      <c r="AD1149" s="17">
        <v>7.0685337110608801E-2</v>
      </c>
      <c r="AE1149" s="17"/>
      <c r="AF1149" s="17">
        <v>0.106192850293789</v>
      </c>
      <c r="AG1149" s="17">
        <v>0.121166703121143</v>
      </c>
      <c r="AH1149" s="17">
        <v>8.7407159769665399E-2</v>
      </c>
      <c r="AI1149" s="17"/>
      <c r="AJ1149" s="17">
        <v>9.4857151611170795E-2</v>
      </c>
      <c r="AK1149" s="17">
        <v>0.116763418925577</v>
      </c>
      <c r="AL1149" s="17">
        <v>7.6736488854634896E-2</v>
      </c>
      <c r="AM1149" s="17">
        <v>0.10886622035553301</v>
      </c>
      <c r="AN1149" s="17">
        <v>0.135452072788387</v>
      </c>
      <c r="AO1149" s="17"/>
      <c r="AP1149" s="17">
        <v>0.10393731022436099</v>
      </c>
      <c r="AQ1149" s="17">
        <v>0.113404300461529</v>
      </c>
      <c r="AR1149" s="17">
        <v>0.13904270719619799</v>
      </c>
      <c r="AS1149" s="17">
        <v>0.10250710075262599</v>
      </c>
      <c r="AT1149" s="17">
        <v>9.69579379163064E-2</v>
      </c>
      <c r="AU1149" s="17">
        <v>9.7832844350926804E-2</v>
      </c>
      <c r="AV1149" s="17"/>
      <c r="AW1149" s="17">
        <v>0</v>
      </c>
      <c r="AX1149" s="17">
        <v>7.7956908624095697E-2</v>
      </c>
      <c r="AY1149" s="17">
        <v>9.9917537285255403E-2</v>
      </c>
      <c r="AZ1149" s="17">
        <v>9.8131611591149706E-2</v>
      </c>
      <c r="BA1149" s="17">
        <v>0.119759339067659</v>
      </c>
      <c r="BB1149" s="17">
        <v>0.125955110945973</v>
      </c>
      <c r="BC1149" s="17">
        <v>0.13218243848271399</v>
      </c>
      <c r="BD1149" s="17">
        <v>0.107302227202023</v>
      </c>
      <c r="BE1149" s="17">
        <v>0.13507590934073599</v>
      </c>
      <c r="BF1149" s="17">
        <v>0.113896622319721</v>
      </c>
      <c r="BG1149" s="17">
        <v>0.138110648114118</v>
      </c>
      <c r="BH1149" s="17">
        <v>0.102122921518187</v>
      </c>
      <c r="BI1149" s="17">
        <v>4.94648823171819E-2</v>
      </c>
      <c r="BJ1149" s="17">
        <v>0.14967402159763099</v>
      </c>
      <c r="BK1149" s="17">
        <v>4.2393407698180001E-2</v>
      </c>
      <c r="BL1149" s="17">
        <v>9.7646555433369905E-2</v>
      </c>
      <c r="BM1149" s="17"/>
      <c r="BN1149" s="17">
        <v>0.100937809556103</v>
      </c>
      <c r="BO1149" s="17">
        <v>0.11689614564803701</v>
      </c>
      <c r="BP1149" s="17"/>
      <c r="BQ1149" s="17">
        <v>0.1044296737286</v>
      </c>
      <c r="BR1149" s="17">
        <v>0.149032934926349</v>
      </c>
      <c r="BS1149" s="17"/>
      <c r="BT1149" s="17">
        <v>0.122285316262892</v>
      </c>
      <c r="BU1149" s="17"/>
      <c r="BV1149" s="17">
        <v>0.104176004605117</v>
      </c>
      <c r="BW1149" s="17">
        <v>0.10418362580558301</v>
      </c>
      <c r="BX1149" s="17">
        <v>0.11140399035521099</v>
      </c>
      <c r="BY1149" s="17"/>
      <c r="BZ1149" s="17">
        <v>0.10237942484378899</v>
      </c>
      <c r="CA1149" s="17">
        <v>0.145381512638181</v>
      </c>
      <c r="CB1149" s="17">
        <v>9.9583886608649794E-2</v>
      </c>
      <c r="CC1149" s="17">
        <v>0.148861054800936</v>
      </c>
      <c r="CD1149" s="17">
        <v>0.12951847542352399</v>
      </c>
      <c r="CE1149" s="17">
        <v>9.6052349839248902E-2</v>
      </c>
      <c r="CF1149" s="17">
        <v>4.4842656889282802E-2</v>
      </c>
      <c r="CG1149" s="17"/>
      <c r="CH1149" s="17">
        <v>0.10778887291639599</v>
      </c>
      <c r="CI1149" s="17">
        <v>8.0383316048650594E-2</v>
      </c>
      <c r="CJ1149" s="17">
        <v>0.116298047652468</v>
      </c>
      <c r="CK1149" s="17">
        <v>0.148910700283441</v>
      </c>
      <c r="CL1149" s="17">
        <v>0.102775794671027</v>
      </c>
    </row>
    <row r="1150" spans="2:90" x14ac:dyDescent="0.3">
      <c r="B1150" t="s">
        <v>449</v>
      </c>
      <c r="C1150" s="17">
        <v>0.13488481503281799</v>
      </c>
      <c r="D1150" s="17">
        <v>0.14517077815576601</v>
      </c>
      <c r="E1150" s="17">
        <v>0.123835863431996</v>
      </c>
      <c r="F1150" s="17"/>
      <c r="G1150" s="17">
        <v>0.136502407046177</v>
      </c>
      <c r="H1150" s="17">
        <v>0.12694591986982501</v>
      </c>
      <c r="I1150" s="17">
        <v>0.169723974008642</v>
      </c>
      <c r="J1150" s="17">
        <v>0.164867039156541</v>
      </c>
      <c r="K1150" s="17">
        <v>0.16075834645843701</v>
      </c>
      <c r="L1150" s="17">
        <v>7.0076687050923306E-2</v>
      </c>
      <c r="M1150" s="17"/>
      <c r="N1150" s="17">
        <v>0.13163070588221401</v>
      </c>
      <c r="O1150" s="17">
        <v>0.152980123558906</v>
      </c>
      <c r="P1150" s="17">
        <v>0.117808923326412</v>
      </c>
      <c r="Q1150" s="17">
        <v>0.134071940342125</v>
      </c>
      <c r="R1150" s="17"/>
      <c r="S1150" s="17">
        <v>0.15519843197068101</v>
      </c>
      <c r="T1150" s="17">
        <v>0.13801406149369599</v>
      </c>
      <c r="U1150" s="17">
        <v>0.120937779479152</v>
      </c>
      <c r="V1150" s="17">
        <v>0.122390231013006</v>
      </c>
      <c r="W1150" s="17">
        <v>0.12530983020567099</v>
      </c>
      <c r="X1150" s="17">
        <v>0.130771770896496</v>
      </c>
      <c r="Y1150" s="17">
        <v>0.14843103903597801</v>
      </c>
      <c r="Z1150" s="17">
        <v>6.6662707173577307E-2</v>
      </c>
      <c r="AA1150" s="17">
        <v>0.15143748162542101</v>
      </c>
      <c r="AB1150" s="17">
        <v>0.15265917997345599</v>
      </c>
      <c r="AC1150" s="17">
        <v>9.9395068216843699E-2</v>
      </c>
      <c r="AD1150" s="17">
        <v>0.13518386992528</v>
      </c>
      <c r="AE1150" s="17"/>
      <c r="AF1150" s="17">
        <v>0.120013516023837</v>
      </c>
      <c r="AG1150" s="17">
        <v>0.144080338379797</v>
      </c>
      <c r="AH1150" s="17">
        <v>0.15044929103657101</v>
      </c>
      <c r="AI1150" s="17"/>
      <c r="AJ1150" s="17">
        <v>0.129780080591788</v>
      </c>
      <c r="AK1150" s="17">
        <v>0.15481571529087099</v>
      </c>
      <c r="AL1150" s="17">
        <v>0.106320935359719</v>
      </c>
      <c r="AM1150" s="17">
        <v>0.114374095347198</v>
      </c>
      <c r="AN1150" s="17">
        <v>0.10009919000635201</v>
      </c>
      <c r="AO1150" s="17"/>
      <c r="AP1150" s="17">
        <v>0.16551442962427601</v>
      </c>
      <c r="AQ1150" s="17">
        <v>0.145671955498657</v>
      </c>
      <c r="AR1150" s="17">
        <v>0.11983545842646801</v>
      </c>
      <c r="AS1150" s="17">
        <v>0.113074723294491</v>
      </c>
      <c r="AT1150" s="17">
        <v>0.112988167143087</v>
      </c>
      <c r="AU1150" s="17">
        <v>0.10355917672768999</v>
      </c>
      <c r="AV1150" s="17"/>
      <c r="AW1150" s="17">
        <v>5.4275030558449101E-2</v>
      </c>
      <c r="AX1150" s="17">
        <v>0.12982450931022099</v>
      </c>
      <c r="AY1150" s="17">
        <v>8.1239882445652598E-2</v>
      </c>
      <c r="AZ1150" s="17">
        <v>9.5165119537206397E-2</v>
      </c>
      <c r="BA1150" s="17">
        <v>0.10142509774495399</v>
      </c>
      <c r="BB1150" s="17">
        <v>0.190918920719862</v>
      </c>
      <c r="BC1150" s="17">
        <v>0.15539713260731</v>
      </c>
      <c r="BD1150" s="17">
        <v>0.12831437396523299</v>
      </c>
      <c r="BE1150" s="17">
        <v>0.126488631099964</v>
      </c>
      <c r="BF1150" s="17">
        <v>0.18323905894390799</v>
      </c>
      <c r="BG1150" s="17">
        <v>0.16347725763839099</v>
      </c>
      <c r="BH1150" s="17">
        <v>0.197858939513956</v>
      </c>
      <c r="BI1150" s="17">
        <v>0.15255164895531501</v>
      </c>
      <c r="BJ1150" s="17">
        <v>0.15950537297269399</v>
      </c>
      <c r="BK1150" s="17">
        <v>0.13362641461392</v>
      </c>
      <c r="BL1150" s="17">
        <v>0.12606293171184699</v>
      </c>
      <c r="BM1150" s="17"/>
      <c r="BN1150" s="17">
        <v>0.13934280821029299</v>
      </c>
      <c r="BO1150" s="17">
        <v>0.128276113817514</v>
      </c>
      <c r="BP1150" s="17"/>
      <c r="BQ1150" s="17">
        <v>0.16491301426719801</v>
      </c>
      <c r="BR1150" s="17">
        <v>0.135512530298663</v>
      </c>
      <c r="BS1150" s="17"/>
      <c r="BT1150" s="17">
        <v>0.13640114236304399</v>
      </c>
      <c r="BU1150" s="17"/>
      <c r="BV1150" s="17">
        <v>0.121444297375775</v>
      </c>
      <c r="BW1150" s="17">
        <v>0.147566670657646</v>
      </c>
      <c r="BX1150" s="17">
        <v>0.14293931341233701</v>
      </c>
      <c r="BY1150" s="17"/>
      <c r="BZ1150" s="17">
        <v>0.20892321578145101</v>
      </c>
      <c r="CA1150" s="17">
        <v>0.167142749779331</v>
      </c>
      <c r="CB1150" s="17">
        <v>0.115183679174389</v>
      </c>
      <c r="CC1150" s="17">
        <v>0.142883764218177</v>
      </c>
      <c r="CD1150" s="17">
        <v>0.157052747313495</v>
      </c>
      <c r="CE1150" s="17">
        <v>0.150079691488296</v>
      </c>
      <c r="CF1150" s="17">
        <v>6.6833832159476497E-2</v>
      </c>
      <c r="CG1150" s="17"/>
      <c r="CH1150" s="17">
        <v>9.8589540909160903E-2</v>
      </c>
      <c r="CI1150" s="17">
        <v>7.6954384375309604E-2</v>
      </c>
      <c r="CJ1150" s="17">
        <v>0.193435062654815</v>
      </c>
      <c r="CK1150" s="17">
        <v>0.15160972457255201</v>
      </c>
      <c r="CL1150" s="17">
        <v>0.15827977157616999</v>
      </c>
    </row>
    <row r="1151" spans="2:90" x14ac:dyDescent="0.3">
      <c r="B1151" t="s">
        <v>450</v>
      </c>
      <c r="C1151" s="17">
        <v>0.22742823357742001</v>
      </c>
      <c r="D1151" s="17">
        <v>0.251998338797018</v>
      </c>
      <c r="E1151" s="17">
        <v>0.20325846028657499</v>
      </c>
      <c r="F1151" s="17"/>
      <c r="G1151" s="17">
        <v>0.25306108168278202</v>
      </c>
      <c r="H1151" s="17">
        <v>0.34991543525282098</v>
      </c>
      <c r="I1151" s="17">
        <v>0.27783880644678099</v>
      </c>
      <c r="J1151" s="17">
        <v>0.24456247703447101</v>
      </c>
      <c r="K1151" s="17">
        <v>0.15766510706581599</v>
      </c>
      <c r="L1151" s="17">
        <v>0.10193596872685499</v>
      </c>
      <c r="M1151" s="17"/>
      <c r="N1151" s="17">
        <v>0.309674495049098</v>
      </c>
      <c r="O1151" s="17">
        <v>0.22976476602958201</v>
      </c>
      <c r="P1151" s="17">
        <v>0.17928534414938399</v>
      </c>
      <c r="Q1151" s="17">
        <v>0.18098146805805099</v>
      </c>
      <c r="R1151" s="17"/>
      <c r="S1151" s="17">
        <v>0.3752787641009</v>
      </c>
      <c r="T1151" s="17">
        <v>0.19174837765147301</v>
      </c>
      <c r="U1151" s="17">
        <v>0.225999879888307</v>
      </c>
      <c r="V1151" s="17">
        <v>0.19972693530753899</v>
      </c>
      <c r="W1151" s="17">
        <v>0.19765549100372501</v>
      </c>
      <c r="X1151" s="17">
        <v>0.24018193881139299</v>
      </c>
      <c r="Y1151" s="17">
        <v>0.16749870152277899</v>
      </c>
      <c r="Z1151" s="17">
        <v>0.18175374609395301</v>
      </c>
      <c r="AA1151" s="17">
        <v>0.19416325168564399</v>
      </c>
      <c r="AB1151" s="17">
        <v>0.20584768084827901</v>
      </c>
      <c r="AC1151" s="17">
        <v>0.21091617709275901</v>
      </c>
      <c r="AD1151" s="17">
        <v>0.243807458928996</v>
      </c>
      <c r="AE1151" s="17"/>
      <c r="AF1151" s="17">
        <v>0.18497781210650399</v>
      </c>
      <c r="AG1151" s="17">
        <v>0.22978198382175399</v>
      </c>
      <c r="AH1151" s="17">
        <v>0.30418041129518397</v>
      </c>
      <c r="AI1151" s="17"/>
      <c r="AJ1151" s="17">
        <v>0.22689349896782601</v>
      </c>
      <c r="AK1151" s="17">
        <v>0.25305959765333602</v>
      </c>
      <c r="AL1151" s="17">
        <v>0.20606738089530099</v>
      </c>
      <c r="AM1151" s="17">
        <v>0.228080046636362</v>
      </c>
      <c r="AN1151" s="17">
        <v>0.16202304024036501</v>
      </c>
      <c r="AO1151" s="17"/>
      <c r="AP1151" s="17">
        <v>0.29041505908967302</v>
      </c>
      <c r="AQ1151" s="17">
        <v>0.24358605019073401</v>
      </c>
      <c r="AR1151" s="17">
        <v>0.18595489834258699</v>
      </c>
      <c r="AS1151" s="17">
        <v>0.22151999693459401</v>
      </c>
      <c r="AT1151" s="17">
        <v>0.209526120555066</v>
      </c>
      <c r="AU1151" s="17">
        <v>0.19603681764609501</v>
      </c>
      <c r="AV1151" s="17"/>
      <c r="AW1151" s="17">
        <v>0.23577073932370199</v>
      </c>
      <c r="AX1151" s="17">
        <v>0.16057876444602701</v>
      </c>
      <c r="AY1151" s="17">
        <v>0.13534448859634099</v>
      </c>
      <c r="AZ1151" s="17">
        <v>0.178599853128935</v>
      </c>
      <c r="BA1151" s="17">
        <v>0.19829862825155201</v>
      </c>
      <c r="BB1151" s="17">
        <v>0.20627250271789799</v>
      </c>
      <c r="BC1151" s="17">
        <v>0.20182993495340401</v>
      </c>
      <c r="BD1151" s="17">
        <v>0.21334406109207599</v>
      </c>
      <c r="BE1151" s="17">
        <v>0.176391670480118</v>
      </c>
      <c r="BF1151" s="17">
        <v>0.12077334778111</v>
      </c>
      <c r="BG1151" s="17">
        <v>0.25619049116034698</v>
      </c>
      <c r="BH1151" s="17">
        <v>0.26574929877369702</v>
      </c>
      <c r="BI1151" s="17">
        <v>0.34790284230285601</v>
      </c>
      <c r="BJ1151" s="17">
        <v>0.35904059158019902</v>
      </c>
      <c r="BK1151" s="17">
        <v>0.35342728115891697</v>
      </c>
      <c r="BL1151" s="17">
        <v>0.53412506973346796</v>
      </c>
      <c r="BM1151" s="17"/>
      <c r="BN1151" s="17">
        <v>0.23372292059938701</v>
      </c>
      <c r="BO1151" s="17">
        <v>0.219741159615647</v>
      </c>
      <c r="BP1151" s="17"/>
      <c r="BQ1151" s="17">
        <v>0.284850651843986</v>
      </c>
      <c r="BR1151" s="17">
        <v>0.20384544567815899</v>
      </c>
      <c r="BS1151" s="17"/>
      <c r="BT1151" s="17">
        <v>0.33420090356113602</v>
      </c>
      <c r="BU1151" s="17"/>
      <c r="BV1151" s="17">
        <v>0.150376442782547</v>
      </c>
      <c r="BW1151" s="17">
        <v>0.272840665156448</v>
      </c>
      <c r="BX1151" s="17">
        <v>0.23479837692300901</v>
      </c>
      <c r="BY1151" s="17"/>
      <c r="BZ1151" s="17">
        <v>0.31464131238959903</v>
      </c>
      <c r="CA1151" s="17">
        <v>0.18086619357693001</v>
      </c>
      <c r="CB1151" s="17">
        <v>0.12428089816098099</v>
      </c>
      <c r="CC1151" s="17">
        <v>0.12553105937285899</v>
      </c>
      <c r="CD1151" s="17">
        <v>0.211732041257404</v>
      </c>
      <c r="CE1151" s="17">
        <v>0.27791687284654998</v>
      </c>
      <c r="CF1151" s="17">
        <v>0.48229633644093101</v>
      </c>
      <c r="CG1151" s="17"/>
      <c r="CH1151" s="17">
        <v>0.25497954433979703</v>
      </c>
      <c r="CI1151" s="17">
        <v>0.22564871816353099</v>
      </c>
      <c r="CJ1151" s="17">
        <v>0.20117153566707899</v>
      </c>
      <c r="CK1151" s="17">
        <v>0.24536655261276999</v>
      </c>
      <c r="CL1151" s="17">
        <v>0.34812765767629</v>
      </c>
    </row>
    <row r="1152" spans="2:90" x14ac:dyDescent="0.3">
      <c r="B1152" t="s">
        <v>151</v>
      </c>
      <c r="C1152" s="17">
        <v>2.3449492645312601E-2</v>
      </c>
      <c r="D1152" s="17">
        <v>1.9951814535077501E-2</v>
      </c>
      <c r="E1152" s="17">
        <v>2.7053666576250399E-2</v>
      </c>
      <c r="F1152" s="17"/>
      <c r="G1152" s="17">
        <v>6.8146445551931899E-3</v>
      </c>
      <c r="H1152" s="17">
        <v>8.7180624232292697E-3</v>
      </c>
      <c r="I1152" s="17">
        <v>1.7803706768423501E-2</v>
      </c>
      <c r="J1152" s="17">
        <v>2.90282350690611E-2</v>
      </c>
      <c r="K1152" s="17">
        <v>2.73104899476844E-2</v>
      </c>
      <c r="L1152" s="17">
        <v>4.40410647809533E-2</v>
      </c>
      <c r="M1152" s="17"/>
      <c r="N1152" s="17">
        <v>1.76383900070059E-2</v>
      </c>
      <c r="O1152" s="17">
        <v>2.4380538373149199E-2</v>
      </c>
      <c r="P1152" s="17">
        <v>3.16602272484824E-2</v>
      </c>
      <c r="Q1152" s="17">
        <v>2.1756484299576301E-2</v>
      </c>
      <c r="R1152" s="17"/>
      <c r="S1152" s="17">
        <v>1.48802979355272E-2</v>
      </c>
      <c r="T1152" s="17">
        <v>3.95176024072173E-2</v>
      </c>
      <c r="U1152" s="17">
        <v>3.0530770824170401E-2</v>
      </c>
      <c r="V1152" s="17">
        <v>2.1536309533653802E-2</v>
      </c>
      <c r="W1152" s="17">
        <v>4.1394266860418902E-2</v>
      </c>
      <c r="X1152" s="17">
        <v>1.6738969166848899E-2</v>
      </c>
      <c r="Y1152" s="17">
        <v>2.2169823352955999E-2</v>
      </c>
      <c r="Z1152" s="17">
        <v>3.1845159840102999E-2</v>
      </c>
      <c r="AA1152" s="17">
        <v>9.7591582139968502E-3</v>
      </c>
      <c r="AB1152" s="17">
        <v>1.6282042366893502E-2</v>
      </c>
      <c r="AC1152" s="17">
        <v>3.7218917233219198E-2</v>
      </c>
      <c r="AD1152" s="17">
        <v>0</v>
      </c>
      <c r="AE1152" s="17"/>
      <c r="AF1152" s="17">
        <v>2.5549059685425299E-2</v>
      </c>
      <c r="AG1152" s="17">
        <v>1.9329253660799801E-2</v>
      </c>
      <c r="AH1152" s="17">
        <v>2.6329294565109702E-2</v>
      </c>
      <c r="AI1152" s="17"/>
      <c r="AJ1152" s="17">
        <v>2.9011155872823099E-2</v>
      </c>
      <c r="AK1152" s="17">
        <v>1.27009763619929E-2</v>
      </c>
      <c r="AL1152" s="17">
        <v>2.8948762120476999E-2</v>
      </c>
      <c r="AM1152" s="17">
        <v>1.47588560210156E-2</v>
      </c>
      <c r="AN1152" s="17">
        <v>1.8964187785936101E-2</v>
      </c>
      <c r="AO1152" s="17"/>
      <c r="AP1152" s="17">
        <v>6.59552577415714E-3</v>
      </c>
      <c r="AQ1152" s="17">
        <v>2.5821598430877401E-2</v>
      </c>
      <c r="AR1152" s="17">
        <v>1.02479155460593E-2</v>
      </c>
      <c r="AS1152" s="17">
        <v>1.8150777295481198E-2</v>
      </c>
      <c r="AT1152" s="17">
        <v>1.4130999604189899E-2</v>
      </c>
      <c r="AU1152" s="17">
        <v>8.3538290272035895E-2</v>
      </c>
      <c r="AV1152" s="17"/>
      <c r="AW1152" s="17">
        <v>0</v>
      </c>
      <c r="AX1152" s="17">
        <v>0</v>
      </c>
      <c r="AY1152" s="17">
        <v>6.3022524611224002E-3</v>
      </c>
      <c r="AZ1152" s="17">
        <v>1.5968088963582899E-2</v>
      </c>
      <c r="BA1152" s="17">
        <v>2.3181776512732399E-2</v>
      </c>
      <c r="BB1152" s="17">
        <v>4.3224054674511998E-3</v>
      </c>
      <c r="BC1152" s="17">
        <v>1.7620280003349E-2</v>
      </c>
      <c r="BD1152" s="17">
        <v>1.82539506794487E-2</v>
      </c>
      <c r="BE1152" s="17">
        <v>2.3828188144449099E-2</v>
      </c>
      <c r="BF1152" s="17">
        <v>2.0215092289504001E-2</v>
      </c>
      <c r="BG1152" s="17">
        <v>1.3925152362459401E-2</v>
      </c>
      <c r="BH1152" s="17">
        <v>0</v>
      </c>
      <c r="BI1152" s="17">
        <v>1.2985867529708499E-2</v>
      </c>
      <c r="BJ1152" s="17">
        <v>0</v>
      </c>
      <c r="BK1152" s="17">
        <v>0</v>
      </c>
      <c r="BL1152" s="17">
        <v>6.6265153057626603E-3</v>
      </c>
      <c r="BM1152" s="17"/>
      <c r="BN1152" s="17">
        <v>2.32350235058724E-2</v>
      </c>
      <c r="BO1152" s="17">
        <v>2.0623229791889599E-2</v>
      </c>
      <c r="BP1152" s="17"/>
      <c r="BQ1152" s="17">
        <v>7.38656116123963E-3</v>
      </c>
      <c r="BR1152" s="17">
        <v>1.4413872211878301E-2</v>
      </c>
      <c r="BS1152" s="17"/>
      <c r="BT1152" s="17">
        <v>1.1591404818035E-2</v>
      </c>
      <c r="BU1152" s="17"/>
      <c r="BV1152" s="17">
        <v>1.8967085963951701E-2</v>
      </c>
      <c r="BW1152" s="17">
        <v>2.59233035165773E-2</v>
      </c>
      <c r="BX1152" s="17">
        <v>2.3443075657768399E-2</v>
      </c>
      <c r="BY1152" s="17"/>
      <c r="BZ1152" s="17">
        <v>1.3691921131721199E-2</v>
      </c>
      <c r="CA1152" s="17">
        <v>1.0264401383568E-2</v>
      </c>
      <c r="CB1152" s="17">
        <v>4.1518524703447798E-3</v>
      </c>
      <c r="CC1152" s="17">
        <v>7.5500812220561002E-3</v>
      </c>
      <c r="CD1152" s="17">
        <v>1.8161906083732599E-2</v>
      </c>
      <c r="CE1152" s="17">
        <v>4.4235217762435301E-3</v>
      </c>
      <c r="CF1152" s="17">
        <v>1.5606253096072499E-2</v>
      </c>
      <c r="CG1152" s="17"/>
      <c r="CH1152" s="17">
        <v>1.5349838198628301E-2</v>
      </c>
      <c r="CI1152" s="17">
        <v>3.6570129915964103E-2</v>
      </c>
      <c r="CJ1152" s="17">
        <v>1.8492250449236702E-2</v>
      </c>
      <c r="CK1152" s="17">
        <v>9.3880379064793795E-3</v>
      </c>
      <c r="CL1152" s="17">
        <v>2.1879210279952099E-2</v>
      </c>
    </row>
    <row r="1153" spans="2:90" x14ac:dyDescent="0.3">
      <c r="B1153" t="s">
        <v>202</v>
      </c>
      <c r="C1153" s="17">
        <v>6.7718688073987801E-2</v>
      </c>
      <c r="D1153" s="17">
        <v>5.6255319631947902E-2</v>
      </c>
      <c r="E1153" s="17">
        <v>7.9458673392301504E-2</v>
      </c>
      <c r="F1153" s="17"/>
      <c r="G1153" s="17">
        <v>4.5428547633340498E-2</v>
      </c>
      <c r="H1153" s="17">
        <v>2.34706190281475E-2</v>
      </c>
      <c r="I1153" s="17">
        <v>4.6120097206898303E-2</v>
      </c>
      <c r="J1153" s="17">
        <v>5.9829210726056903E-2</v>
      </c>
      <c r="K1153" s="17">
        <v>0.100881454186936</v>
      </c>
      <c r="L1153" s="17">
        <v>0.12052210883067201</v>
      </c>
      <c r="M1153" s="17"/>
      <c r="N1153" s="17">
        <v>5.9106424332669001E-2</v>
      </c>
      <c r="O1153" s="17">
        <v>4.7605313451471197E-2</v>
      </c>
      <c r="P1153" s="17">
        <v>9.0511437531273498E-2</v>
      </c>
      <c r="Q1153" s="17">
        <v>7.4578675683777101E-2</v>
      </c>
      <c r="R1153" s="17"/>
      <c r="S1153" s="17">
        <v>5.66387320749943E-2</v>
      </c>
      <c r="T1153" s="17">
        <v>6.07447161550419E-2</v>
      </c>
      <c r="U1153" s="17">
        <v>9.3969382681569597E-2</v>
      </c>
      <c r="V1153" s="17">
        <v>8.7292247496674899E-2</v>
      </c>
      <c r="W1153" s="17">
        <v>5.3312252409239702E-2</v>
      </c>
      <c r="X1153" s="17">
        <v>4.5279807926484901E-2</v>
      </c>
      <c r="Y1153" s="17">
        <v>6.2336606208702502E-2</v>
      </c>
      <c r="Z1153" s="17">
        <v>5.3847674820802001E-2</v>
      </c>
      <c r="AA1153" s="17">
        <v>8.4075610835650905E-2</v>
      </c>
      <c r="AB1153" s="17">
        <v>8.1659174293846407E-2</v>
      </c>
      <c r="AC1153" s="17">
        <v>7.9915682289690301E-2</v>
      </c>
      <c r="AD1153" s="17">
        <v>3.2604716078309698E-2</v>
      </c>
      <c r="AE1153" s="17"/>
      <c r="AF1153" s="17">
        <v>7.2640171972557802E-2</v>
      </c>
      <c r="AG1153" s="17">
        <v>6.7331058788500597E-2</v>
      </c>
      <c r="AH1153" s="17">
        <v>6.7745254415099196E-2</v>
      </c>
      <c r="AI1153" s="17"/>
      <c r="AJ1153" s="17">
        <v>6.7525871146050506E-2</v>
      </c>
      <c r="AK1153" s="17">
        <v>4.1169186513487298E-2</v>
      </c>
      <c r="AL1153" s="17">
        <v>0.110756626697412</v>
      </c>
      <c r="AM1153" s="17">
        <v>7.5592278980352895E-2</v>
      </c>
      <c r="AN1153" s="17">
        <v>0.124225351151969</v>
      </c>
      <c r="AO1153" s="17"/>
      <c r="AP1153" s="17">
        <v>3.5481759044030198E-2</v>
      </c>
      <c r="AQ1153" s="17">
        <v>6.0017064706229001E-2</v>
      </c>
      <c r="AR1153" s="17">
        <v>8.2998534481820305E-2</v>
      </c>
      <c r="AS1153" s="17">
        <v>6.7152179488056601E-2</v>
      </c>
      <c r="AT1153" s="17">
        <v>7.2799500941581594E-2</v>
      </c>
      <c r="AU1153" s="17">
        <v>0.127002601336036</v>
      </c>
      <c r="AV1153" s="17"/>
      <c r="AW1153" s="17">
        <v>0.103380707175704</v>
      </c>
      <c r="AX1153" s="17">
        <v>5.9456970159786501E-2</v>
      </c>
      <c r="AY1153" s="17">
        <v>9.2119196041849899E-2</v>
      </c>
      <c r="AZ1153" s="17">
        <v>3.9195349529003901E-2</v>
      </c>
      <c r="BA1153" s="17">
        <v>5.4424956807153903E-2</v>
      </c>
      <c r="BB1153" s="17">
        <v>6.3778942010297199E-2</v>
      </c>
      <c r="BC1153" s="17">
        <v>4.7561289479600498E-2</v>
      </c>
      <c r="BD1153" s="17">
        <v>0.104700653705898</v>
      </c>
      <c r="BE1153" s="17">
        <v>4.09615819908569E-2</v>
      </c>
      <c r="BF1153" s="17">
        <v>7.1807346337424999E-2</v>
      </c>
      <c r="BG1153" s="17">
        <v>6.4160520793759598E-2</v>
      </c>
      <c r="BH1153" s="17">
        <v>4.8546772837179203E-2</v>
      </c>
      <c r="BI1153" s="17">
        <v>6.8799058527333604E-2</v>
      </c>
      <c r="BJ1153" s="17">
        <v>1.52891783380738E-2</v>
      </c>
      <c r="BK1153" s="17">
        <v>5.6237996790969899E-2</v>
      </c>
      <c r="BL1153" s="17">
        <v>8.3505932078314395E-3</v>
      </c>
      <c r="BM1153" s="17"/>
      <c r="BN1153" s="17">
        <v>6.82011616598409E-2</v>
      </c>
      <c r="BO1153" s="17">
        <v>6.6066066529580705E-2</v>
      </c>
      <c r="BP1153" s="17"/>
      <c r="BQ1153" s="17">
        <v>3.5273450531128701E-2</v>
      </c>
      <c r="BR1153" s="17">
        <v>4.0905346280537401E-2</v>
      </c>
      <c r="BS1153" s="17"/>
      <c r="BT1153" s="17">
        <v>3.0033718133293599E-2</v>
      </c>
      <c r="BU1153" s="17"/>
      <c r="BV1153" s="17">
        <v>7.8755543341054293E-2</v>
      </c>
      <c r="BW1153" s="17">
        <v>5.7759924766451899E-2</v>
      </c>
      <c r="BX1153" s="17">
        <v>6.7013357120649694E-2</v>
      </c>
      <c r="BY1153" s="17"/>
      <c r="BZ1153" s="17">
        <v>3.3657292199304897E-2</v>
      </c>
      <c r="CA1153" s="17">
        <v>4.3678355805251902E-2</v>
      </c>
      <c r="CB1153" s="17">
        <v>5.4638636713133702E-2</v>
      </c>
      <c r="CC1153" s="17">
        <v>3.8259043226930398E-2</v>
      </c>
      <c r="CD1153" s="17">
        <v>5.68693328640206E-2</v>
      </c>
      <c r="CE1153" s="17">
        <v>6.0190515219756303E-2</v>
      </c>
      <c r="CF1153" s="17">
        <v>4.3849359412478001E-2</v>
      </c>
      <c r="CG1153" s="17"/>
      <c r="CH1153" s="17">
        <v>3.8432302709924801E-2</v>
      </c>
      <c r="CI1153" s="17">
        <v>8.2570547757902402E-2</v>
      </c>
      <c r="CJ1153" s="17">
        <v>6.9701576576095298E-2</v>
      </c>
      <c r="CK1153" s="17">
        <v>5.3772546365829302E-2</v>
      </c>
      <c r="CL1153" s="17">
        <v>3.7582705109620897E-2</v>
      </c>
    </row>
    <row r="1154" spans="2:90" x14ac:dyDescent="0.3">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c r="CE1154" s="17"/>
      <c r="CF1154" s="17"/>
      <c r="CG1154" s="17"/>
      <c r="CH1154" s="17"/>
      <c r="CI1154" s="17"/>
      <c r="CJ1154" s="17"/>
      <c r="CK1154" s="17"/>
      <c r="CL1154" s="17"/>
    </row>
    <row r="1155" spans="2:90" x14ac:dyDescent="0.3">
      <c r="B1155" s="6" t="s">
        <v>466</v>
      </c>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c r="CE1155" s="17"/>
      <c r="CF1155" s="17"/>
      <c r="CG1155" s="17"/>
      <c r="CH1155" s="17"/>
      <c r="CI1155" s="17"/>
      <c r="CJ1155" s="17"/>
      <c r="CK1155" s="17"/>
      <c r="CL1155" s="17"/>
    </row>
    <row r="1156" spans="2:90" x14ac:dyDescent="0.3">
      <c r="B1156" s="24" t="s">
        <v>110</v>
      </c>
      <c r="C1156" s="17"/>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c r="BW1156" s="17"/>
      <c r="BX1156" s="17"/>
      <c r="BY1156" s="17"/>
      <c r="BZ1156" s="17"/>
      <c r="CA1156" s="17"/>
      <c r="CB1156" s="17"/>
      <c r="CC1156" s="17"/>
      <c r="CD1156" s="17"/>
      <c r="CE1156" s="17"/>
      <c r="CF1156" s="17"/>
      <c r="CG1156" s="17"/>
      <c r="CH1156" s="17"/>
      <c r="CI1156" s="17"/>
      <c r="CJ1156" s="17"/>
      <c r="CK1156" s="17"/>
      <c r="CL1156" s="17"/>
    </row>
    <row r="1157" spans="2:90" x14ac:dyDescent="0.3">
      <c r="B1157" t="s">
        <v>452</v>
      </c>
      <c r="C1157" s="17">
        <v>0.33870340169444701</v>
      </c>
      <c r="D1157" s="17">
        <v>0.32615431092569702</v>
      </c>
      <c r="E1157" s="17">
        <v>0.34748901070263599</v>
      </c>
      <c r="F1157" s="17"/>
      <c r="G1157" s="17">
        <v>0.33777791149054998</v>
      </c>
      <c r="H1157" s="17">
        <v>0.38762066590928101</v>
      </c>
      <c r="I1157" s="17">
        <v>0.27265041648775601</v>
      </c>
      <c r="J1157" s="17">
        <v>0.32594650082525201</v>
      </c>
      <c r="K1157" s="17">
        <v>0.28654437582611603</v>
      </c>
      <c r="L1157" s="17">
        <v>0.39815876764497599</v>
      </c>
      <c r="M1157" s="17"/>
      <c r="N1157" s="17">
        <v>0.35880605877608301</v>
      </c>
      <c r="O1157" s="17">
        <v>0.371040062712025</v>
      </c>
      <c r="P1157" s="17">
        <v>0.30170774005445</v>
      </c>
      <c r="Q1157" s="17">
        <v>0.31088778056062</v>
      </c>
      <c r="R1157" s="17"/>
      <c r="S1157" s="17">
        <v>0.29866711781190802</v>
      </c>
      <c r="T1157" s="17">
        <v>0.372614407303479</v>
      </c>
      <c r="U1157" s="17">
        <v>0.39801922537837497</v>
      </c>
      <c r="V1157" s="17">
        <v>0.449680309245022</v>
      </c>
      <c r="W1157" s="17">
        <v>0.28583144036660502</v>
      </c>
      <c r="X1157" s="17">
        <v>0.36394726169816399</v>
      </c>
      <c r="Y1157" s="17">
        <v>0.31118158241756799</v>
      </c>
      <c r="Z1157" s="17">
        <v>0.39126792430777402</v>
      </c>
      <c r="AA1157" s="17">
        <v>0.31435781866971702</v>
      </c>
      <c r="AB1157" s="17">
        <v>0.27020020496254699</v>
      </c>
      <c r="AC1157" s="17">
        <v>0.333463863590022</v>
      </c>
      <c r="AD1157" s="17">
        <v>0.25485150629843101</v>
      </c>
      <c r="AE1157" s="17"/>
      <c r="AF1157" s="17">
        <v>0.35287251382284701</v>
      </c>
      <c r="AG1157" s="17">
        <v>0.31991092250934799</v>
      </c>
      <c r="AH1157" s="17">
        <v>0.29088539605202401</v>
      </c>
      <c r="AI1157" s="17"/>
      <c r="AJ1157" s="17">
        <v>0.39591013961969701</v>
      </c>
      <c r="AK1157" s="17">
        <v>0.36107227170630901</v>
      </c>
      <c r="AL1157" s="17">
        <v>0.26751340236466797</v>
      </c>
      <c r="AM1157" s="17">
        <v>0.280534445678356</v>
      </c>
      <c r="AN1157" s="17">
        <v>0.31906783753122597</v>
      </c>
      <c r="AO1157" s="17"/>
      <c r="AP1157" s="17">
        <v>0.33924574077978098</v>
      </c>
      <c r="AQ1157" s="17">
        <v>0.35839300957304598</v>
      </c>
      <c r="AR1157" s="17">
        <v>0.31508733578984499</v>
      </c>
      <c r="AS1157" s="17">
        <v>0.31614573221098302</v>
      </c>
      <c r="AT1157" s="17">
        <v>0.393813717830995</v>
      </c>
      <c r="AU1157" s="17">
        <v>0.32595810113547502</v>
      </c>
      <c r="AV1157" s="17"/>
      <c r="AW1157" s="17">
        <v>0.28558135387302902</v>
      </c>
      <c r="AX1157" s="17">
        <v>0.36022521210024799</v>
      </c>
      <c r="AY1157" s="17">
        <v>0.25009660390044602</v>
      </c>
      <c r="AZ1157" s="17">
        <v>0.310386492649321</v>
      </c>
      <c r="BA1157" s="17">
        <v>0.34271141348135198</v>
      </c>
      <c r="BB1157" s="17">
        <v>0.42477890881364899</v>
      </c>
      <c r="BC1157" s="17">
        <v>0.37065629323861399</v>
      </c>
      <c r="BD1157" s="17">
        <v>0.32339749601654699</v>
      </c>
      <c r="BE1157" s="17">
        <v>0.32936375771170101</v>
      </c>
      <c r="BF1157" s="17">
        <v>0.38154559068371702</v>
      </c>
      <c r="BG1157" s="17">
        <v>0.27372027544507299</v>
      </c>
      <c r="BH1157" s="17">
        <v>0.37489149327698401</v>
      </c>
      <c r="BI1157" s="17">
        <v>0.22963528734206601</v>
      </c>
      <c r="BJ1157" s="17">
        <v>0.264535645579071</v>
      </c>
      <c r="BK1157" s="17">
        <v>0.458856075380768</v>
      </c>
      <c r="BL1157" s="17">
        <v>0.40788780011855602</v>
      </c>
      <c r="BM1157" s="17"/>
      <c r="BN1157" s="17">
        <v>0.322063017331913</v>
      </c>
      <c r="BO1157" s="17">
        <v>0.36225080340539301</v>
      </c>
      <c r="BP1157" s="17"/>
      <c r="BQ1157" s="17">
        <v>0.34721042612466502</v>
      </c>
      <c r="BR1157" s="17">
        <v>0.403124475629765</v>
      </c>
      <c r="BS1157" s="17"/>
      <c r="BT1157" s="17">
        <v>0.36836316794190599</v>
      </c>
      <c r="BU1157" s="17"/>
      <c r="BV1157" s="17">
        <v>0.33090633439150302</v>
      </c>
      <c r="BW1157" s="17">
        <v>0.30779690911788499</v>
      </c>
      <c r="BX1157" s="17">
        <v>0.364120204095497</v>
      </c>
      <c r="BY1157" s="17"/>
      <c r="BZ1157" s="17">
        <v>0.206726632818751</v>
      </c>
      <c r="CA1157" s="17">
        <v>0.316592606964607</v>
      </c>
      <c r="CB1157" s="17">
        <v>0.44239928621689201</v>
      </c>
      <c r="CC1157" s="17">
        <v>0.42243927516968399</v>
      </c>
      <c r="CD1157" s="17">
        <v>0.38308327879394399</v>
      </c>
      <c r="CE1157" s="17">
        <v>0.28518317693588302</v>
      </c>
      <c r="CF1157" s="17">
        <v>0.27789191854434298</v>
      </c>
      <c r="CG1157" s="17"/>
      <c r="CH1157" s="17">
        <v>0.27695481720472098</v>
      </c>
      <c r="CI1157" s="17">
        <v>0.35116641582764602</v>
      </c>
      <c r="CJ1157" s="17">
        <v>0.36070958495802102</v>
      </c>
      <c r="CK1157" s="17">
        <v>0.32479361181048</v>
      </c>
      <c r="CL1157" s="17">
        <v>0.211543153784126</v>
      </c>
    </row>
    <row r="1158" spans="2:90" x14ac:dyDescent="0.3">
      <c r="B1158" t="s">
        <v>453</v>
      </c>
      <c r="C1158" s="17">
        <v>0.28804262588128199</v>
      </c>
      <c r="D1158" s="17">
        <v>0.30230488101285102</v>
      </c>
      <c r="E1158" s="17">
        <v>0.27223232368550498</v>
      </c>
      <c r="F1158" s="17"/>
      <c r="G1158" s="17">
        <v>0.25097443341231701</v>
      </c>
      <c r="H1158" s="17">
        <v>0.26829219785955799</v>
      </c>
      <c r="I1158" s="17">
        <v>0.27376360342748501</v>
      </c>
      <c r="J1158" s="17">
        <v>0.37991730308355698</v>
      </c>
      <c r="K1158" s="17">
        <v>0.31311901082898003</v>
      </c>
      <c r="L1158" s="17">
        <v>0.24732513496168099</v>
      </c>
      <c r="M1158" s="17"/>
      <c r="N1158" s="17">
        <v>0.220094856682957</v>
      </c>
      <c r="O1158" s="17">
        <v>0.33031281575362897</v>
      </c>
      <c r="P1158" s="17">
        <v>0.31241558454065199</v>
      </c>
      <c r="Q1158" s="17">
        <v>0.30688154777840898</v>
      </c>
      <c r="R1158" s="17"/>
      <c r="S1158" s="17">
        <v>0.27508311960904103</v>
      </c>
      <c r="T1158" s="17">
        <v>0.27173920961739501</v>
      </c>
      <c r="U1158" s="17">
        <v>0.36980794812710199</v>
      </c>
      <c r="V1158" s="17">
        <v>0.245549432340986</v>
      </c>
      <c r="W1158" s="17">
        <v>0.29739730973526202</v>
      </c>
      <c r="X1158" s="17">
        <v>0.25195240066990798</v>
      </c>
      <c r="Y1158" s="17">
        <v>0.27053307843499003</v>
      </c>
      <c r="Z1158" s="17">
        <v>0.31207651075165099</v>
      </c>
      <c r="AA1158" s="17">
        <v>0.300570293682071</v>
      </c>
      <c r="AB1158" s="17">
        <v>0.24732727094021201</v>
      </c>
      <c r="AC1158" s="17">
        <v>0.35881188590226898</v>
      </c>
      <c r="AD1158" s="17">
        <v>0.35607631243320398</v>
      </c>
      <c r="AE1158" s="17"/>
      <c r="AF1158" s="17">
        <v>0.30396038715122198</v>
      </c>
      <c r="AG1158" s="17">
        <v>0.27468245642563799</v>
      </c>
      <c r="AH1158" s="17">
        <v>0.29795311146498299</v>
      </c>
      <c r="AI1158" s="17"/>
      <c r="AJ1158" s="17">
        <v>0.31159891667461398</v>
      </c>
      <c r="AK1158" s="17">
        <v>0.258157460008197</v>
      </c>
      <c r="AL1158" s="17">
        <v>0.26332104710946502</v>
      </c>
      <c r="AM1158" s="17">
        <v>0.37185478585642501</v>
      </c>
      <c r="AN1158" s="17">
        <v>0.24177450667563799</v>
      </c>
      <c r="AO1158" s="17"/>
      <c r="AP1158" s="17">
        <v>0.24740674732527301</v>
      </c>
      <c r="AQ1158" s="17">
        <v>0.281127884886271</v>
      </c>
      <c r="AR1158" s="17">
        <v>0.24700022421401999</v>
      </c>
      <c r="AS1158" s="17">
        <v>0.376935326894343</v>
      </c>
      <c r="AT1158" s="17">
        <v>0.25789361351212498</v>
      </c>
      <c r="AU1158" s="17">
        <v>0.28351140637987099</v>
      </c>
      <c r="AV1158" s="17"/>
      <c r="AW1158" s="17">
        <v>0.38484101547377503</v>
      </c>
      <c r="AX1158" s="17">
        <v>0.32826160264865301</v>
      </c>
      <c r="AY1158" s="17">
        <v>0.398090117185109</v>
      </c>
      <c r="AZ1158" s="17">
        <v>0.27704052186404599</v>
      </c>
      <c r="BA1158" s="17">
        <v>0.33443742589900199</v>
      </c>
      <c r="BB1158" s="17">
        <v>0.36558626274058798</v>
      </c>
      <c r="BC1158" s="17">
        <v>0.33135193739137703</v>
      </c>
      <c r="BD1158" s="17">
        <v>0.33270762377791502</v>
      </c>
      <c r="BE1158" s="17">
        <v>0.21297559931339599</v>
      </c>
      <c r="BF1158" s="17">
        <v>0.19616634870914901</v>
      </c>
      <c r="BG1158" s="17">
        <v>0.342958844100551</v>
      </c>
      <c r="BH1158" s="17">
        <v>0.29517913352527198</v>
      </c>
      <c r="BI1158" s="17">
        <v>0.135792330116775</v>
      </c>
      <c r="BJ1158" s="17">
        <v>0.27256774159382202</v>
      </c>
      <c r="BK1158" s="17">
        <v>0.121297311771764</v>
      </c>
      <c r="BL1158" s="17">
        <v>0.13537691641410901</v>
      </c>
      <c r="BM1158" s="17"/>
      <c r="BN1158" s="17">
        <v>0.295772472477904</v>
      </c>
      <c r="BO1158" s="17">
        <v>0.2771674578835</v>
      </c>
      <c r="BP1158" s="17"/>
      <c r="BQ1158" s="17">
        <v>0.24322636545947801</v>
      </c>
      <c r="BR1158" s="17">
        <v>0.29765387335662402</v>
      </c>
      <c r="BS1158" s="17"/>
      <c r="BT1158" s="17">
        <v>0.32039896344232399</v>
      </c>
      <c r="BU1158" s="17"/>
      <c r="BV1158" s="17">
        <v>0.211659540475365</v>
      </c>
      <c r="BW1158" s="17">
        <v>0.30322687699885997</v>
      </c>
      <c r="BX1158" s="17">
        <v>0.29912107664594001</v>
      </c>
      <c r="BY1158" s="17"/>
      <c r="BZ1158" s="17">
        <v>0.43293890643042499</v>
      </c>
      <c r="CA1158" s="17">
        <v>0.44580480094838598</v>
      </c>
      <c r="CB1158" s="17">
        <v>0.28564089074786903</v>
      </c>
      <c r="CC1158" s="17">
        <v>0.25300720743377297</v>
      </c>
      <c r="CD1158" s="17">
        <v>0.27801082248910303</v>
      </c>
      <c r="CE1158" s="17">
        <v>0.17515150749286501</v>
      </c>
      <c r="CF1158" s="17">
        <v>0.20213345396648</v>
      </c>
      <c r="CG1158" s="17"/>
      <c r="CH1158" s="17">
        <v>0.117555970758775</v>
      </c>
      <c r="CI1158" s="17">
        <v>0.19279166560417399</v>
      </c>
      <c r="CJ1158" s="17">
        <v>0.35223579182137699</v>
      </c>
      <c r="CK1158" s="17">
        <v>0.42291077258621101</v>
      </c>
      <c r="CL1158" s="17">
        <v>0.48928100325055102</v>
      </c>
    </row>
    <row r="1159" spans="2:90" x14ac:dyDescent="0.3">
      <c r="B1159" t="s">
        <v>454</v>
      </c>
      <c r="C1159" s="17">
        <v>0.14413369150890001</v>
      </c>
      <c r="D1159" s="17">
        <v>0.12875745260649701</v>
      </c>
      <c r="E1159" s="17">
        <v>0.15855180660174201</v>
      </c>
      <c r="F1159" s="17"/>
      <c r="G1159" s="17">
        <v>0.12832980430279001</v>
      </c>
      <c r="H1159" s="17">
        <v>0.158383864241946</v>
      </c>
      <c r="I1159" s="17">
        <v>0.15748320083063899</v>
      </c>
      <c r="J1159" s="17">
        <v>0.158560096924907</v>
      </c>
      <c r="K1159" s="17">
        <v>0.14654512555522201</v>
      </c>
      <c r="L1159" s="17">
        <v>0.12027244425075501</v>
      </c>
      <c r="M1159" s="17"/>
      <c r="N1159" s="17">
        <v>0.12223633943400999</v>
      </c>
      <c r="O1159" s="17">
        <v>0.129153725817264</v>
      </c>
      <c r="P1159" s="17">
        <v>0.18620076863252799</v>
      </c>
      <c r="Q1159" s="17">
        <v>0.155868407008354</v>
      </c>
      <c r="R1159" s="17"/>
      <c r="S1159" s="17">
        <v>0.18005426110755701</v>
      </c>
      <c r="T1159" s="17">
        <v>0.17391237916756</v>
      </c>
      <c r="U1159" s="17">
        <v>0.102572708242835</v>
      </c>
      <c r="V1159" s="17">
        <v>0.163162694394377</v>
      </c>
      <c r="W1159" s="17">
        <v>7.0928326006622106E-2</v>
      </c>
      <c r="X1159" s="17">
        <v>0.13983293431742999</v>
      </c>
      <c r="Y1159" s="17">
        <v>0.14943560660844399</v>
      </c>
      <c r="Z1159" s="17">
        <v>0.173912360153999</v>
      </c>
      <c r="AA1159" s="17">
        <v>9.8025533697663994E-2</v>
      </c>
      <c r="AB1159" s="17">
        <v>0.13197004629905401</v>
      </c>
      <c r="AC1159" s="17">
        <v>0.175440353836743</v>
      </c>
      <c r="AD1159" s="17">
        <v>0.16544041457315001</v>
      </c>
      <c r="AE1159" s="17"/>
      <c r="AF1159" s="17">
        <v>0.15005639239177199</v>
      </c>
      <c r="AG1159" s="17">
        <v>0.14651384409374099</v>
      </c>
      <c r="AH1159" s="17">
        <v>0.14808941037413001</v>
      </c>
      <c r="AI1159" s="17"/>
      <c r="AJ1159" s="17">
        <v>0.13954597239299499</v>
      </c>
      <c r="AK1159" s="17">
        <v>0.146304595388009</v>
      </c>
      <c r="AL1159" s="17">
        <v>6.91377588457735E-2</v>
      </c>
      <c r="AM1159" s="17">
        <v>0.13947822405788601</v>
      </c>
      <c r="AN1159" s="17">
        <v>0.121160178866051</v>
      </c>
      <c r="AO1159" s="17"/>
      <c r="AP1159" s="17">
        <v>0.15379528014378099</v>
      </c>
      <c r="AQ1159" s="17">
        <v>0.13759064628133499</v>
      </c>
      <c r="AR1159" s="17">
        <v>0.10751501152088</v>
      </c>
      <c r="AS1159" s="17">
        <v>0.141873924407211</v>
      </c>
      <c r="AT1159" s="17">
        <v>9.0344682860055703E-2</v>
      </c>
      <c r="AU1159" s="17">
        <v>0.155774986503247</v>
      </c>
      <c r="AV1159" s="17"/>
      <c r="AW1159" s="17">
        <v>0.102061722046148</v>
      </c>
      <c r="AX1159" s="17">
        <v>0.22688283814008101</v>
      </c>
      <c r="AY1159" s="17">
        <v>0.23434997935474899</v>
      </c>
      <c r="AZ1159" s="17">
        <v>0.16116161616057501</v>
      </c>
      <c r="BA1159" s="17">
        <v>0.19621808556048501</v>
      </c>
      <c r="BB1159" s="17">
        <v>0.11671519797325999</v>
      </c>
      <c r="BC1159" s="17">
        <v>0.17658641046340501</v>
      </c>
      <c r="BD1159" s="17">
        <v>0.135231146906269</v>
      </c>
      <c r="BE1159" s="17">
        <v>0.108676003356588</v>
      </c>
      <c r="BF1159" s="17">
        <v>0.137772677757973</v>
      </c>
      <c r="BG1159" s="17">
        <v>0.102076006026771</v>
      </c>
      <c r="BH1159" s="17">
        <v>0.10071042905936201</v>
      </c>
      <c r="BI1159" s="17">
        <v>6.7135713999648003E-2</v>
      </c>
      <c r="BJ1159" s="17">
        <v>0.19403939609654899</v>
      </c>
      <c r="BK1159" s="17">
        <v>6.6417588321149107E-2</v>
      </c>
      <c r="BL1159" s="17">
        <v>0.11871496933760201</v>
      </c>
      <c r="BM1159" s="17"/>
      <c r="BN1159" s="17">
        <v>0.160501527226876</v>
      </c>
      <c r="BO1159" s="17">
        <v>0.12053801945640399</v>
      </c>
      <c r="BP1159" s="17"/>
      <c r="BQ1159" s="17">
        <v>0.15962341216824399</v>
      </c>
      <c r="BR1159" s="17">
        <v>0.109457764022429</v>
      </c>
      <c r="BS1159" s="17"/>
      <c r="BT1159" s="17">
        <v>0.12739038720241999</v>
      </c>
      <c r="BU1159" s="17"/>
      <c r="BV1159" s="17">
        <v>0.15842234185742701</v>
      </c>
      <c r="BW1159" s="17">
        <v>0.15782739721542799</v>
      </c>
      <c r="BX1159" s="17">
        <v>0.13365167088609001</v>
      </c>
      <c r="BY1159" s="17"/>
      <c r="BZ1159" s="17">
        <v>0.25362277791930898</v>
      </c>
      <c r="CA1159" s="17">
        <v>0.18912880341840899</v>
      </c>
      <c r="CB1159" s="17">
        <v>0.174472736593312</v>
      </c>
      <c r="CC1159" s="17">
        <v>0.131238298805264</v>
      </c>
      <c r="CD1159" s="17">
        <v>0.122596481519702</v>
      </c>
      <c r="CE1159" s="17">
        <v>0.135013053279191</v>
      </c>
      <c r="CF1159" s="17">
        <v>6.3279452364967098E-2</v>
      </c>
      <c r="CG1159" s="17"/>
      <c r="CH1159" s="17">
        <v>0.106269297028214</v>
      </c>
      <c r="CI1159" s="17">
        <v>7.7969809680246499E-2</v>
      </c>
      <c r="CJ1159" s="17">
        <v>0.165110058065043</v>
      </c>
      <c r="CK1159" s="17">
        <v>0.227186983968373</v>
      </c>
      <c r="CL1159" s="17">
        <v>0.356785138718266</v>
      </c>
    </row>
    <row r="1160" spans="2:90" x14ac:dyDescent="0.3">
      <c r="B1160" t="s">
        <v>455</v>
      </c>
      <c r="C1160" s="17">
        <v>0.117585419295569</v>
      </c>
      <c r="D1160" s="17">
        <v>0.114353823774522</v>
      </c>
      <c r="E1160" s="17">
        <v>0.12181176602115</v>
      </c>
      <c r="F1160" s="17"/>
      <c r="G1160" s="17">
        <v>0.11875660921742801</v>
      </c>
      <c r="H1160" s="17">
        <v>0.151907648870199</v>
      </c>
      <c r="I1160" s="17">
        <v>0.15517778346781899</v>
      </c>
      <c r="J1160" s="17">
        <v>0.104081564738829</v>
      </c>
      <c r="K1160" s="17">
        <v>0.124030191331684</v>
      </c>
      <c r="L1160" s="17">
        <v>6.9591927390883102E-2</v>
      </c>
      <c r="M1160" s="17"/>
      <c r="N1160" s="17">
        <v>8.1060247237890307E-2</v>
      </c>
      <c r="O1160" s="17">
        <v>0.155143199715157</v>
      </c>
      <c r="P1160" s="17">
        <v>0.107189179381557</v>
      </c>
      <c r="Q1160" s="17">
        <v>0.12949923239097799</v>
      </c>
      <c r="R1160" s="17"/>
      <c r="S1160" s="17">
        <v>0.114193592454474</v>
      </c>
      <c r="T1160" s="17">
        <v>8.9858535328074904E-2</v>
      </c>
      <c r="U1160" s="17">
        <v>0.150181536973853</v>
      </c>
      <c r="V1160" s="17">
        <v>8.2366636327827703E-2</v>
      </c>
      <c r="W1160" s="17">
        <v>7.2311459672561806E-2</v>
      </c>
      <c r="X1160" s="17">
        <v>0.15190173589543099</v>
      </c>
      <c r="Y1160" s="17">
        <v>0.15868776133174201</v>
      </c>
      <c r="Z1160" s="17">
        <v>0.19906945607164001</v>
      </c>
      <c r="AA1160" s="17">
        <v>6.5061230102532494E-2</v>
      </c>
      <c r="AB1160" s="17">
        <v>0.17470555173837601</v>
      </c>
      <c r="AC1160" s="17">
        <v>5.7438480562374099E-2</v>
      </c>
      <c r="AD1160" s="17">
        <v>0.14611685024712501</v>
      </c>
      <c r="AE1160" s="17"/>
      <c r="AF1160" s="17">
        <v>0.11701145558998501</v>
      </c>
      <c r="AG1160" s="17">
        <v>9.9208776009890906E-2</v>
      </c>
      <c r="AH1160" s="17">
        <v>0.137464500591224</v>
      </c>
      <c r="AI1160" s="17"/>
      <c r="AJ1160" s="17">
        <v>0.122951219850345</v>
      </c>
      <c r="AK1160" s="17">
        <v>0.14322889403910399</v>
      </c>
      <c r="AL1160" s="17">
        <v>6.4912705376930099E-2</v>
      </c>
      <c r="AM1160" s="17">
        <v>0.112897130159412</v>
      </c>
      <c r="AN1160" s="17">
        <v>0.16438682791963199</v>
      </c>
      <c r="AO1160" s="17"/>
      <c r="AP1160" s="17">
        <v>0.131717614203367</v>
      </c>
      <c r="AQ1160" s="17">
        <v>0.130987632974846</v>
      </c>
      <c r="AR1160" s="17">
        <v>9.1825702716644003E-2</v>
      </c>
      <c r="AS1160" s="17">
        <v>0.113301296296742</v>
      </c>
      <c r="AT1160" s="17">
        <v>0.17420769940015099</v>
      </c>
      <c r="AU1160" s="17">
        <v>0.113528101882143</v>
      </c>
      <c r="AV1160" s="17"/>
      <c r="AW1160" s="17">
        <v>0.102061722046148</v>
      </c>
      <c r="AX1160" s="17">
        <v>6.7845525592956299E-2</v>
      </c>
      <c r="AY1160" s="17">
        <v>0.134594180018899</v>
      </c>
      <c r="AZ1160" s="17">
        <v>0.160046992305557</v>
      </c>
      <c r="BA1160" s="17">
        <v>0.17563087834993901</v>
      </c>
      <c r="BB1160" s="17">
        <v>0.16302622810663001</v>
      </c>
      <c r="BC1160" s="17">
        <v>7.9557873501890503E-2</v>
      </c>
      <c r="BD1160" s="17">
        <v>7.9610212263565794E-2</v>
      </c>
      <c r="BE1160" s="17">
        <v>0.22070989812345701</v>
      </c>
      <c r="BF1160" s="17">
        <v>0.106039719328116</v>
      </c>
      <c r="BG1160" s="17">
        <v>0.12782813121849801</v>
      </c>
      <c r="BH1160" s="17">
        <v>3.48400542330689E-2</v>
      </c>
      <c r="BI1160" s="17">
        <v>7.0891596311626406E-2</v>
      </c>
      <c r="BJ1160" s="17">
        <v>0.151524156920472</v>
      </c>
      <c r="BK1160" s="17">
        <v>0</v>
      </c>
      <c r="BL1160" s="17">
        <v>8.7093175650442695E-2</v>
      </c>
      <c r="BM1160" s="17"/>
      <c r="BN1160" s="17">
        <v>0.116201503119002</v>
      </c>
      <c r="BO1160" s="17">
        <v>0.120934102176126</v>
      </c>
      <c r="BP1160" s="17"/>
      <c r="BQ1160" s="17">
        <v>0.13946681769983099</v>
      </c>
      <c r="BR1160" s="17">
        <v>0.149577755716128</v>
      </c>
      <c r="BS1160" s="17"/>
      <c r="BT1160" s="17">
        <v>0.100776188135102</v>
      </c>
      <c r="BU1160" s="17"/>
      <c r="BV1160" s="17">
        <v>0.110066722384217</v>
      </c>
      <c r="BW1160" s="17">
        <v>0.144813883471098</v>
      </c>
      <c r="BX1160" s="17">
        <v>0.112005308348605</v>
      </c>
      <c r="BY1160" s="17"/>
      <c r="BZ1160" s="17">
        <v>0.295373546396339</v>
      </c>
      <c r="CA1160" s="17">
        <v>0.182308018698397</v>
      </c>
      <c r="CB1160" s="17">
        <v>0.121324794286261</v>
      </c>
      <c r="CC1160" s="17">
        <v>0.12163120374521599</v>
      </c>
      <c r="CD1160" s="17">
        <v>0.10123955850955101</v>
      </c>
      <c r="CE1160" s="17">
        <v>5.40335918774906E-2</v>
      </c>
      <c r="CF1160" s="17">
        <v>3.0740106745085601E-2</v>
      </c>
      <c r="CG1160" s="17"/>
      <c r="CH1160" s="17">
        <v>2.5477924406249599E-2</v>
      </c>
      <c r="CI1160" s="17">
        <v>5.8331832343407101E-2</v>
      </c>
      <c r="CJ1160" s="17">
        <v>0.151094834367829</v>
      </c>
      <c r="CK1160" s="17">
        <v>0.22151700840683</v>
      </c>
      <c r="CL1160" s="17">
        <v>0.193854468183454</v>
      </c>
    </row>
    <row r="1161" spans="2:90" x14ac:dyDescent="0.3">
      <c r="B1161" t="s">
        <v>456</v>
      </c>
      <c r="C1161" s="17">
        <v>0.105970892514169</v>
      </c>
      <c r="D1161" s="17">
        <v>0.10704349715610199</v>
      </c>
      <c r="E1161" s="17">
        <v>0.105827550640781</v>
      </c>
      <c r="F1161" s="17"/>
      <c r="G1161" s="17">
        <v>9.0424519407062504E-2</v>
      </c>
      <c r="H1161" s="17">
        <v>0.15840305342654101</v>
      </c>
      <c r="I1161" s="17">
        <v>7.2925850934874303E-2</v>
      </c>
      <c r="J1161" s="17">
        <v>0.148443187703758</v>
      </c>
      <c r="K1161" s="17">
        <v>0.107449658097253</v>
      </c>
      <c r="L1161" s="17">
        <v>6.7121231400929002E-2</v>
      </c>
      <c r="M1161" s="17"/>
      <c r="N1161" s="17">
        <v>0.10613808303887599</v>
      </c>
      <c r="O1161" s="17">
        <v>0.10730106309710501</v>
      </c>
      <c r="P1161" s="17">
        <v>7.46066123587555E-2</v>
      </c>
      <c r="Q1161" s="17">
        <v>0.13216157295819</v>
      </c>
      <c r="R1161" s="17"/>
      <c r="S1161" s="17">
        <v>8.8699684849662203E-2</v>
      </c>
      <c r="T1161" s="17">
        <v>7.3944146162566698E-2</v>
      </c>
      <c r="U1161" s="17">
        <v>0.12558336671183201</v>
      </c>
      <c r="V1161" s="17">
        <v>3.7460519512999398E-2</v>
      </c>
      <c r="W1161" s="17">
        <v>5.0498282731467302E-2</v>
      </c>
      <c r="X1161" s="17">
        <v>0.15786569944738599</v>
      </c>
      <c r="Y1161" s="17">
        <v>5.4260142767635397E-2</v>
      </c>
      <c r="Z1161" s="17">
        <v>0.201281057143644</v>
      </c>
      <c r="AA1161" s="17">
        <v>0.16171096722324399</v>
      </c>
      <c r="AB1161" s="17">
        <v>0.14392506836057101</v>
      </c>
      <c r="AC1161" s="17">
        <v>0.122753005937841</v>
      </c>
      <c r="AD1161" s="17">
        <v>6.6292009217636394E-2</v>
      </c>
      <c r="AE1161" s="17"/>
      <c r="AF1161" s="17">
        <v>9.8152947705764201E-2</v>
      </c>
      <c r="AG1161" s="17">
        <v>0.10203552503159399</v>
      </c>
      <c r="AH1161" s="17">
        <v>0.16691535348386799</v>
      </c>
      <c r="AI1161" s="17"/>
      <c r="AJ1161" s="17">
        <v>8.5250273336835602E-2</v>
      </c>
      <c r="AK1161" s="17">
        <v>0.12604109383161299</v>
      </c>
      <c r="AL1161" s="17">
        <v>0.120183115977552</v>
      </c>
      <c r="AM1161" s="17">
        <v>7.6965092384936803E-2</v>
      </c>
      <c r="AN1161" s="17">
        <v>0.115624216599855</v>
      </c>
      <c r="AO1161" s="17"/>
      <c r="AP1161" s="17">
        <v>0.11947759480020299</v>
      </c>
      <c r="AQ1161" s="17">
        <v>8.4688348984807094E-2</v>
      </c>
      <c r="AR1161" s="17">
        <v>7.9962393210928795E-2</v>
      </c>
      <c r="AS1161" s="17">
        <v>0.107177951021576</v>
      </c>
      <c r="AT1161" s="17">
        <v>6.2503515447980398E-2</v>
      </c>
      <c r="AU1161" s="17">
        <v>0.149675120463206</v>
      </c>
      <c r="AV1161" s="17"/>
      <c r="AW1161" s="17">
        <v>0.21976003238019701</v>
      </c>
      <c r="AX1161" s="17">
        <v>0.19074250320913599</v>
      </c>
      <c r="AY1161" s="17">
        <v>0.14584834958433801</v>
      </c>
      <c r="AZ1161" s="17">
        <v>0.222445652352421</v>
      </c>
      <c r="BA1161" s="17">
        <v>9.6139374850555501E-2</v>
      </c>
      <c r="BB1161" s="17">
        <v>7.2750647310392602E-2</v>
      </c>
      <c r="BC1161" s="17">
        <v>0.151214540259587</v>
      </c>
      <c r="BD1161" s="17">
        <v>6.7798727402146194E-2</v>
      </c>
      <c r="BE1161" s="17">
        <v>0.120339950546713</v>
      </c>
      <c r="BF1161" s="17">
        <v>0.10000706692289101</v>
      </c>
      <c r="BG1161" s="17">
        <v>0.111652633881084</v>
      </c>
      <c r="BH1161" s="17">
        <v>7.5228890696474898E-2</v>
      </c>
      <c r="BI1161" s="17">
        <v>2.1968477241721199E-2</v>
      </c>
      <c r="BJ1161" s="17">
        <v>3.3152249056823797E-2</v>
      </c>
      <c r="BK1161" s="17">
        <v>5.41129356860231E-2</v>
      </c>
      <c r="BL1161" s="17">
        <v>0.12468745980759301</v>
      </c>
      <c r="BM1161" s="17"/>
      <c r="BN1161" s="17">
        <v>0.1200237132159</v>
      </c>
      <c r="BO1161" s="17">
        <v>8.9480669013645098E-2</v>
      </c>
      <c r="BP1161" s="17"/>
      <c r="BQ1161" s="17">
        <v>0.12661104004646401</v>
      </c>
      <c r="BR1161" s="17">
        <v>0.103393331416035</v>
      </c>
      <c r="BS1161" s="17"/>
      <c r="BT1161" s="17">
        <v>0.19672693862010401</v>
      </c>
      <c r="BU1161" s="17"/>
      <c r="BV1161" s="17">
        <v>6.3327925425485196E-2</v>
      </c>
      <c r="BW1161" s="17">
        <v>0.158365239340505</v>
      </c>
      <c r="BX1161" s="17">
        <v>9.8969280070565296E-2</v>
      </c>
      <c r="BY1161" s="17"/>
      <c r="BZ1161" s="17">
        <v>8.4618675229210003E-2</v>
      </c>
      <c r="CA1161" s="17">
        <v>0.16194998818355499</v>
      </c>
      <c r="CB1161" s="17">
        <v>0.16433708549894399</v>
      </c>
      <c r="CC1161" s="17">
        <v>8.0065218022304499E-2</v>
      </c>
      <c r="CD1161" s="17">
        <v>0.114794116617919</v>
      </c>
      <c r="CE1161" s="17">
        <v>0.12435515704627299</v>
      </c>
      <c r="CF1161" s="17">
        <v>6.3495170475540597E-2</v>
      </c>
      <c r="CG1161" s="17"/>
      <c r="CH1161" s="17">
        <v>0.13905156114476</v>
      </c>
      <c r="CI1161" s="17">
        <v>7.2179226845567795E-2</v>
      </c>
      <c r="CJ1161" s="17">
        <v>0.115490504200727</v>
      </c>
      <c r="CK1161" s="17">
        <v>0.13354980024153901</v>
      </c>
      <c r="CL1161" s="17">
        <v>0.162595258115589</v>
      </c>
    </row>
    <row r="1162" spans="2:90" x14ac:dyDescent="0.3">
      <c r="B1162" t="s">
        <v>457</v>
      </c>
      <c r="C1162" s="17">
        <v>9.8030207943939698E-2</v>
      </c>
      <c r="D1162" s="17">
        <v>9.8936057477596304E-2</v>
      </c>
      <c r="E1162" s="17">
        <v>9.5576777663022305E-2</v>
      </c>
      <c r="F1162" s="17"/>
      <c r="G1162" s="17">
        <v>9.5023503433711604E-2</v>
      </c>
      <c r="H1162" s="17">
        <v>0.11122448055192399</v>
      </c>
      <c r="I1162" s="17">
        <v>0.13488091619613199</v>
      </c>
      <c r="J1162" s="17">
        <v>9.0168784923279802E-2</v>
      </c>
      <c r="K1162" s="17">
        <v>8.7100799085915198E-2</v>
      </c>
      <c r="L1162" s="17">
        <v>7.6990248772033795E-2</v>
      </c>
      <c r="M1162" s="17"/>
      <c r="N1162" s="17">
        <v>0.133046557728703</v>
      </c>
      <c r="O1162" s="17">
        <v>9.3514957990407502E-2</v>
      </c>
      <c r="P1162" s="17">
        <v>7.9754917550504095E-2</v>
      </c>
      <c r="Q1162" s="17">
        <v>7.1574002236928294E-2</v>
      </c>
      <c r="R1162" s="17"/>
      <c r="S1162" s="17">
        <v>0.11541106253976099</v>
      </c>
      <c r="T1162" s="17">
        <v>8.4581774713442498E-2</v>
      </c>
      <c r="U1162" s="17">
        <v>0.110168952554219</v>
      </c>
      <c r="V1162" s="17">
        <v>0.144027180484641</v>
      </c>
      <c r="W1162" s="17">
        <v>7.26834591354375E-2</v>
      </c>
      <c r="X1162" s="17">
        <v>0.10699538806129</v>
      </c>
      <c r="Y1162" s="17">
        <v>2.5071796239603001E-2</v>
      </c>
      <c r="Z1162" s="17">
        <v>5.8762667634573301E-2</v>
      </c>
      <c r="AA1162" s="17">
        <v>0.105602423586973</v>
      </c>
      <c r="AB1162" s="17">
        <v>7.4874464676225605E-2</v>
      </c>
      <c r="AC1162" s="17">
        <v>9.3622020439401696E-2</v>
      </c>
      <c r="AD1162" s="17">
        <v>0.20193385495292801</v>
      </c>
      <c r="AE1162" s="17"/>
      <c r="AF1162" s="17">
        <v>8.9970417834646599E-2</v>
      </c>
      <c r="AG1162" s="17">
        <v>0.106334805733816</v>
      </c>
      <c r="AH1162" s="17">
        <v>8.7174232899693796E-2</v>
      </c>
      <c r="AI1162" s="17"/>
      <c r="AJ1162" s="17">
        <v>8.4035403760369803E-2</v>
      </c>
      <c r="AK1162" s="17">
        <v>9.6350767147959399E-2</v>
      </c>
      <c r="AL1162" s="17">
        <v>0.21007763097017801</v>
      </c>
      <c r="AM1162" s="17">
        <v>5.4523435371651302E-2</v>
      </c>
      <c r="AN1162" s="17">
        <v>6.06934693979145E-2</v>
      </c>
      <c r="AO1162" s="17"/>
      <c r="AP1162" s="17">
        <v>0.133443885012411</v>
      </c>
      <c r="AQ1162" s="17">
        <v>7.5330134918583799E-2</v>
      </c>
      <c r="AR1162" s="17">
        <v>0.15531301910332701</v>
      </c>
      <c r="AS1162" s="17">
        <v>6.2975303848989805E-2</v>
      </c>
      <c r="AT1162" s="17">
        <v>5.1775286610061998E-2</v>
      </c>
      <c r="AU1162" s="17">
        <v>7.0990249866387994E-2</v>
      </c>
      <c r="AV1162" s="17"/>
      <c r="AW1162" s="17">
        <v>0</v>
      </c>
      <c r="AX1162" s="17">
        <v>0.16475331672304</v>
      </c>
      <c r="AY1162" s="17">
        <v>8.8754487145070698E-2</v>
      </c>
      <c r="AZ1162" s="17">
        <v>9.4434037985972399E-2</v>
      </c>
      <c r="BA1162" s="17">
        <v>6.7249583317515294E-2</v>
      </c>
      <c r="BB1162" s="17">
        <v>0.11392934171149</v>
      </c>
      <c r="BC1162" s="17">
        <v>3.9538686370049203E-2</v>
      </c>
      <c r="BD1162" s="17">
        <v>3.93540714940563E-2</v>
      </c>
      <c r="BE1162" s="17">
        <v>0.12120676218245501</v>
      </c>
      <c r="BF1162" s="17">
        <v>0.10273114001193399</v>
      </c>
      <c r="BG1162" s="17">
        <v>0.19983269777022</v>
      </c>
      <c r="BH1162" s="17">
        <v>0.133181971336506</v>
      </c>
      <c r="BI1162" s="17">
        <v>0.16594969136274401</v>
      </c>
      <c r="BJ1162" s="17">
        <v>0.105548031836893</v>
      </c>
      <c r="BK1162" s="17">
        <v>6.3338291757741194E-2</v>
      </c>
      <c r="BL1162" s="17">
        <v>5.5904149475620897E-2</v>
      </c>
      <c r="BM1162" s="17"/>
      <c r="BN1162" s="17">
        <v>9.4159009735564902E-2</v>
      </c>
      <c r="BO1162" s="17">
        <v>0.102054004396307</v>
      </c>
      <c r="BP1162" s="17"/>
      <c r="BQ1162" s="17">
        <v>0.12811475845678499</v>
      </c>
      <c r="BR1162" s="17">
        <v>4.1926450300893398E-2</v>
      </c>
      <c r="BS1162" s="17"/>
      <c r="BT1162" s="17">
        <v>5.2887752093648203E-2</v>
      </c>
      <c r="BU1162" s="17"/>
      <c r="BV1162" s="17">
        <v>8.6167812578033104E-2</v>
      </c>
      <c r="BW1162" s="17">
        <v>0.118953850376528</v>
      </c>
      <c r="BX1162" s="17">
        <v>9.7879548501114799E-2</v>
      </c>
      <c r="BY1162" s="17"/>
      <c r="BZ1162" s="17">
        <v>8.2667111636931107E-2</v>
      </c>
      <c r="CA1162" s="17">
        <v>5.5425615919954402E-2</v>
      </c>
      <c r="CB1162" s="17">
        <v>4.89713941329213E-2</v>
      </c>
      <c r="CC1162" s="17">
        <v>9.6429311855481606E-2</v>
      </c>
      <c r="CD1162" s="17">
        <v>0.16441058828961</v>
      </c>
      <c r="CE1162" s="17">
        <v>0.107239054274504</v>
      </c>
      <c r="CF1162" s="17">
        <v>0.128871531479371</v>
      </c>
      <c r="CG1162" s="17"/>
      <c r="CH1162" s="17">
        <v>9.2804988425592594E-2</v>
      </c>
      <c r="CI1162" s="17">
        <v>0.120805935532284</v>
      </c>
      <c r="CJ1162" s="17">
        <v>0.101436084441348</v>
      </c>
      <c r="CK1162" s="17">
        <v>4.5828898395667401E-2</v>
      </c>
      <c r="CL1162" s="17">
        <v>5.8718441700671899E-2</v>
      </c>
    </row>
    <row r="1163" spans="2:90" x14ac:dyDescent="0.3">
      <c r="B1163" t="s">
        <v>458</v>
      </c>
      <c r="C1163" s="17">
        <v>9.77164218847347E-2</v>
      </c>
      <c r="D1163" s="17">
        <v>0.12283232321445101</v>
      </c>
      <c r="E1163" s="17">
        <v>7.3655792791299607E-2</v>
      </c>
      <c r="F1163" s="17"/>
      <c r="G1163" s="17">
        <v>8.5740522277848202E-2</v>
      </c>
      <c r="H1163" s="17">
        <v>0.10302164467181101</v>
      </c>
      <c r="I1163" s="17">
        <v>0.13445642776316799</v>
      </c>
      <c r="J1163" s="17">
        <v>5.5350096595847303E-2</v>
      </c>
      <c r="K1163" s="17">
        <v>6.9577346431521803E-2</v>
      </c>
      <c r="L1163" s="17">
        <v>0.125760341064555</v>
      </c>
      <c r="M1163" s="17"/>
      <c r="N1163" s="17">
        <v>0.124126297894103</v>
      </c>
      <c r="O1163" s="17">
        <v>9.5040512219737097E-2</v>
      </c>
      <c r="P1163" s="17">
        <v>9.2309743271512104E-2</v>
      </c>
      <c r="Q1163" s="17">
        <v>7.3476788172242305E-2</v>
      </c>
      <c r="R1163" s="17"/>
      <c r="S1163" s="17">
        <v>0.120065413273235</v>
      </c>
      <c r="T1163" s="17">
        <v>8.1516987403879401E-2</v>
      </c>
      <c r="U1163" s="17">
        <v>9.3982068044680706E-2</v>
      </c>
      <c r="V1163" s="17">
        <v>9.2988771954518004E-2</v>
      </c>
      <c r="W1163" s="17">
        <v>7.0417104202787795E-2</v>
      </c>
      <c r="X1163" s="17">
        <v>0.11494555383954499</v>
      </c>
      <c r="Y1163" s="17">
        <v>0.140281617038711</v>
      </c>
      <c r="Z1163" s="17">
        <v>8.8979379698490194E-2</v>
      </c>
      <c r="AA1163" s="17">
        <v>6.1837669611837197E-2</v>
      </c>
      <c r="AB1163" s="17">
        <v>0.10004953418472599</v>
      </c>
      <c r="AC1163" s="17">
        <v>7.3361428228827505E-2</v>
      </c>
      <c r="AD1163" s="17">
        <v>0.148690206210225</v>
      </c>
      <c r="AE1163" s="17"/>
      <c r="AF1163" s="17">
        <v>0.112994784286127</v>
      </c>
      <c r="AG1163" s="17">
        <v>0.11348096806883801</v>
      </c>
      <c r="AH1163" s="17">
        <v>3.77976548551886E-2</v>
      </c>
      <c r="AI1163" s="17"/>
      <c r="AJ1163" s="17">
        <v>0.11876410379652901</v>
      </c>
      <c r="AK1163" s="17">
        <v>0.101303570710327</v>
      </c>
      <c r="AL1163" s="17">
        <v>0.10536563064802799</v>
      </c>
      <c r="AM1163" s="17">
        <v>8.3082306221864299E-2</v>
      </c>
      <c r="AN1163" s="17">
        <v>8.3877358949702593E-2</v>
      </c>
      <c r="AO1163" s="17"/>
      <c r="AP1163" s="17">
        <v>0.126066083347111</v>
      </c>
      <c r="AQ1163" s="17">
        <v>0.114018992911929</v>
      </c>
      <c r="AR1163" s="17">
        <v>0.109025429946949</v>
      </c>
      <c r="AS1163" s="17">
        <v>8.2512735552794397E-2</v>
      </c>
      <c r="AT1163" s="17">
        <v>6.7735307958483704E-2</v>
      </c>
      <c r="AU1163" s="17">
        <v>2.7286681672464799E-2</v>
      </c>
      <c r="AV1163" s="17"/>
      <c r="AW1163" s="17">
        <v>0.10219095439060701</v>
      </c>
      <c r="AX1163" s="17">
        <v>0.18683763542484999</v>
      </c>
      <c r="AY1163" s="17">
        <v>0.104088738138298</v>
      </c>
      <c r="AZ1163" s="17">
        <v>3.4360464936541199E-2</v>
      </c>
      <c r="BA1163" s="17">
        <v>4.9441434505533802E-2</v>
      </c>
      <c r="BB1163" s="17">
        <v>7.1604451221680798E-2</v>
      </c>
      <c r="BC1163" s="17">
        <v>6.7862484728265199E-2</v>
      </c>
      <c r="BD1163" s="17">
        <v>0.106641712985312</v>
      </c>
      <c r="BE1163" s="17">
        <v>0.120717921986197</v>
      </c>
      <c r="BF1163" s="17">
        <v>0.20832617309022899</v>
      </c>
      <c r="BG1163" s="17">
        <v>0.11391962761204801</v>
      </c>
      <c r="BH1163" s="17">
        <v>0.14321753037993101</v>
      </c>
      <c r="BI1163" s="17">
        <v>0.14591050165161201</v>
      </c>
      <c r="BJ1163" s="17">
        <v>0.199152372382915</v>
      </c>
      <c r="BK1163" s="17">
        <v>0</v>
      </c>
      <c r="BL1163" s="17">
        <v>6.9855277578902794E-2</v>
      </c>
      <c r="BM1163" s="17"/>
      <c r="BN1163" s="17">
        <v>0.113159035845931</v>
      </c>
      <c r="BO1163" s="17">
        <v>7.9342952514270801E-2</v>
      </c>
      <c r="BP1163" s="17"/>
      <c r="BQ1163" s="17">
        <v>0.12802923344750999</v>
      </c>
      <c r="BR1163" s="17">
        <v>5.9667677052745102E-2</v>
      </c>
      <c r="BS1163" s="17"/>
      <c r="BT1163" s="17">
        <v>8.5515266266540796E-2</v>
      </c>
      <c r="BU1163" s="17"/>
      <c r="BV1163" s="17">
        <v>0.114783286948774</v>
      </c>
      <c r="BW1163" s="17">
        <v>7.8398987292719005E-2</v>
      </c>
      <c r="BX1163" s="17">
        <v>0.10156817523809</v>
      </c>
      <c r="BY1163" s="17"/>
      <c r="BZ1163" s="17">
        <v>6.6447388189231599E-2</v>
      </c>
      <c r="CA1163" s="17">
        <v>7.8906734980329102E-2</v>
      </c>
      <c r="CB1163" s="17">
        <v>8.2496825485339001E-2</v>
      </c>
      <c r="CC1163" s="17">
        <v>9.5543849769990197E-2</v>
      </c>
      <c r="CD1163" s="17">
        <v>9.0890843530685494E-2</v>
      </c>
      <c r="CE1163" s="17">
        <v>0.20054507300372501</v>
      </c>
      <c r="CF1163" s="17">
        <v>0.13317957853693799</v>
      </c>
      <c r="CG1163" s="17"/>
      <c r="CH1163" s="17">
        <v>0.22412629468214901</v>
      </c>
      <c r="CI1163" s="17">
        <v>0.12925697167248201</v>
      </c>
      <c r="CJ1163" s="17">
        <v>5.0164498151014501E-2</v>
      </c>
      <c r="CK1163" s="17">
        <v>7.6755303019959004E-2</v>
      </c>
      <c r="CL1163" s="17">
        <v>2.2490931778737198E-2</v>
      </c>
    </row>
    <row r="1164" spans="2:90" x14ac:dyDescent="0.3">
      <c r="B1164" t="s">
        <v>459</v>
      </c>
      <c r="C1164" s="17">
        <v>9.5736465631840406E-2</v>
      </c>
      <c r="D1164" s="17">
        <v>8.6155289190066806E-2</v>
      </c>
      <c r="E1164" s="17">
        <v>0.106070405337756</v>
      </c>
      <c r="F1164" s="17"/>
      <c r="G1164" s="17">
        <v>0.201430593303556</v>
      </c>
      <c r="H1164" s="17">
        <v>0.15487875193494199</v>
      </c>
      <c r="I1164" s="17">
        <v>0.110458183406639</v>
      </c>
      <c r="J1164" s="17">
        <v>6.5822811548445007E-2</v>
      </c>
      <c r="K1164" s="17">
        <v>5.0295228815176597E-2</v>
      </c>
      <c r="L1164" s="17">
        <v>3.7208424644850503E-2</v>
      </c>
      <c r="M1164" s="17"/>
      <c r="N1164" s="17">
        <v>9.0626879745187905E-2</v>
      </c>
      <c r="O1164" s="17">
        <v>0.10022426660757</v>
      </c>
      <c r="P1164" s="17">
        <v>7.56964331843199E-2</v>
      </c>
      <c r="Q1164" s="17">
        <v>0.115114932540309</v>
      </c>
      <c r="R1164" s="17"/>
      <c r="S1164" s="17">
        <v>0.125870356283903</v>
      </c>
      <c r="T1164" s="17">
        <v>9.2566513595804104E-2</v>
      </c>
      <c r="U1164" s="17">
        <v>7.6971715852547501E-2</v>
      </c>
      <c r="V1164" s="17">
        <v>5.8842414013434298E-2</v>
      </c>
      <c r="W1164" s="17">
        <v>8.2578289482382994E-2</v>
      </c>
      <c r="X1164" s="17">
        <v>0.16309291581184901</v>
      </c>
      <c r="Y1164" s="17">
        <v>9.4780564200822204E-2</v>
      </c>
      <c r="Z1164" s="17">
        <v>5.7468662823766399E-2</v>
      </c>
      <c r="AA1164" s="17">
        <v>7.0302263018218403E-2</v>
      </c>
      <c r="AB1164" s="17">
        <v>8.8151395239641994E-2</v>
      </c>
      <c r="AC1164" s="17">
        <v>9.0787591247644697E-2</v>
      </c>
      <c r="AD1164" s="17">
        <v>0.108507090780251</v>
      </c>
      <c r="AE1164" s="17"/>
      <c r="AF1164" s="17">
        <v>6.1527090260287201E-2</v>
      </c>
      <c r="AG1164" s="17">
        <v>0.10325978638682599</v>
      </c>
      <c r="AH1164" s="17">
        <v>0.169970139353013</v>
      </c>
      <c r="AI1164" s="17"/>
      <c r="AJ1164" s="17">
        <v>7.6750012569640993E-2</v>
      </c>
      <c r="AK1164" s="17">
        <v>8.7372824355210293E-2</v>
      </c>
      <c r="AL1164" s="17">
        <v>0.15491706202613101</v>
      </c>
      <c r="AM1164" s="17">
        <v>4.2085787304424901E-2</v>
      </c>
      <c r="AN1164" s="17">
        <v>0.10108326483864701</v>
      </c>
      <c r="AO1164" s="17"/>
      <c r="AP1164" s="17">
        <v>0.11078371003455501</v>
      </c>
      <c r="AQ1164" s="17">
        <v>9.0191096043918603E-2</v>
      </c>
      <c r="AR1164" s="17">
        <v>0.103381159986851</v>
      </c>
      <c r="AS1164" s="17">
        <v>5.1755567555177399E-2</v>
      </c>
      <c r="AT1164" s="17">
        <v>0.135051510096099</v>
      </c>
      <c r="AU1164" s="17">
        <v>3.8958981104713998E-2</v>
      </c>
      <c r="AV1164" s="17"/>
      <c r="AW1164" s="17">
        <v>0</v>
      </c>
      <c r="AX1164" s="17">
        <v>0.15457058556477599</v>
      </c>
      <c r="AY1164" s="17">
        <v>0.11511371807873499</v>
      </c>
      <c r="AZ1164" s="17">
        <v>6.5806102535383298E-2</v>
      </c>
      <c r="BA1164" s="17">
        <v>7.2280137348704906E-2</v>
      </c>
      <c r="BB1164" s="17">
        <v>9.2308392559174404E-2</v>
      </c>
      <c r="BC1164" s="17">
        <v>8.7903091076700898E-2</v>
      </c>
      <c r="BD1164" s="17">
        <v>9.0770432958366107E-2</v>
      </c>
      <c r="BE1164" s="17">
        <v>8.0431235711056995E-2</v>
      </c>
      <c r="BF1164" s="17">
        <v>0.14213607218782201</v>
      </c>
      <c r="BG1164" s="17">
        <v>0.102926603312683</v>
      </c>
      <c r="BH1164" s="17">
        <v>0.16390096898129</v>
      </c>
      <c r="BI1164" s="17">
        <v>6.9952287331605398E-2</v>
      </c>
      <c r="BJ1164" s="17">
        <v>3.0269131570043298E-2</v>
      </c>
      <c r="BK1164" s="17">
        <v>6.8153472240665494E-2</v>
      </c>
      <c r="BL1164" s="17">
        <v>0.17184756253827499</v>
      </c>
      <c r="BM1164" s="17"/>
      <c r="BN1164" s="17">
        <v>7.0337262722627802E-2</v>
      </c>
      <c r="BO1164" s="17">
        <v>0.12941120838173201</v>
      </c>
      <c r="BP1164" s="17"/>
      <c r="BQ1164" s="17">
        <v>0.104510495588026</v>
      </c>
      <c r="BR1164" s="17">
        <v>6.2688103671264206E-2</v>
      </c>
      <c r="BS1164" s="17"/>
      <c r="BT1164" s="17">
        <v>8.97048477426719E-2</v>
      </c>
      <c r="BU1164" s="17"/>
      <c r="BV1164" s="17">
        <v>0.11438480366551899</v>
      </c>
      <c r="BW1164" s="17">
        <v>0.108602940901217</v>
      </c>
      <c r="BX1164" s="17">
        <v>8.0771224157853705E-2</v>
      </c>
      <c r="BY1164" s="17"/>
      <c r="BZ1164" s="17">
        <v>0.104482337699807</v>
      </c>
      <c r="CA1164" s="17">
        <v>8.5295808024589997E-2</v>
      </c>
      <c r="CB1164" s="17">
        <v>6.5262586292411801E-2</v>
      </c>
      <c r="CC1164" s="17">
        <v>0.15140658625925399</v>
      </c>
      <c r="CD1164" s="17">
        <v>8.4117262178678404E-2</v>
      </c>
      <c r="CE1164" s="17">
        <v>9.2117469838449595E-2</v>
      </c>
      <c r="CF1164" s="17">
        <v>0.111052687944795</v>
      </c>
      <c r="CG1164" s="17"/>
      <c r="CH1164" s="17">
        <v>8.8377476066680102E-2</v>
      </c>
      <c r="CI1164" s="17">
        <v>0.101135844108283</v>
      </c>
      <c r="CJ1164" s="17">
        <v>9.52708135294867E-2</v>
      </c>
      <c r="CK1164" s="17">
        <v>8.4676153055227604E-2</v>
      </c>
      <c r="CL1164" s="17">
        <v>0.106965267164064</v>
      </c>
    </row>
    <row r="1165" spans="2:90" x14ac:dyDescent="0.3">
      <c r="B1165" t="s">
        <v>118</v>
      </c>
      <c r="C1165" s="17">
        <v>7.6879083016068397E-2</v>
      </c>
      <c r="D1165" s="17">
        <v>7.9784152686010301E-2</v>
      </c>
      <c r="E1165" s="17">
        <v>7.4665658465874196E-2</v>
      </c>
      <c r="F1165" s="17"/>
      <c r="G1165" s="17">
        <v>3.9100099332831699E-2</v>
      </c>
      <c r="H1165" s="17">
        <v>4.7426868688198197E-2</v>
      </c>
      <c r="I1165" s="17">
        <v>6.5877052757871798E-2</v>
      </c>
      <c r="J1165" s="17">
        <v>7.4643459324874595E-2</v>
      </c>
      <c r="K1165" s="17">
        <v>9.4790039264032996E-2</v>
      </c>
      <c r="L1165" s="17">
        <v>0.116521028833249</v>
      </c>
      <c r="M1165" s="17"/>
      <c r="N1165" s="17">
        <v>5.2725311250791197E-2</v>
      </c>
      <c r="O1165" s="17">
        <v>7.2122540309243199E-2</v>
      </c>
      <c r="P1165" s="17">
        <v>0.10690324995466501</v>
      </c>
      <c r="Q1165" s="17">
        <v>7.9521496092253202E-2</v>
      </c>
      <c r="R1165" s="17"/>
      <c r="S1165" s="17">
        <v>5.2118910105445303E-2</v>
      </c>
      <c r="T1165" s="17">
        <v>0.113323977641807</v>
      </c>
      <c r="U1165" s="17">
        <v>7.7597552171783601E-2</v>
      </c>
      <c r="V1165" s="17">
        <v>7.5188825837203502E-2</v>
      </c>
      <c r="W1165" s="17">
        <v>0.16302209020515401</v>
      </c>
      <c r="X1165" s="17">
        <v>3.51011768733216E-2</v>
      </c>
      <c r="Y1165" s="17">
        <v>8.2055157622484998E-2</v>
      </c>
      <c r="Z1165" s="17">
        <v>8.5222583468768695E-2</v>
      </c>
      <c r="AA1165" s="17">
        <v>0.101543631670724</v>
      </c>
      <c r="AB1165" s="17">
        <v>7.4843632413980704E-2</v>
      </c>
      <c r="AC1165" s="17">
        <v>2.9751022377219698E-2</v>
      </c>
      <c r="AD1165" s="17">
        <v>0</v>
      </c>
      <c r="AE1165" s="17"/>
      <c r="AF1165" s="17">
        <v>9.2177201613464599E-2</v>
      </c>
      <c r="AG1165" s="17">
        <v>6.8100420266242107E-2</v>
      </c>
      <c r="AH1165" s="17">
        <v>6.2824179436098401E-2</v>
      </c>
      <c r="AI1165" s="17"/>
      <c r="AJ1165" s="17">
        <v>8.5668008183594394E-2</v>
      </c>
      <c r="AK1165" s="17">
        <v>5.3911777692268098E-2</v>
      </c>
      <c r="AL1165" s="17">
        <v>5.6808961343668599E-2</v>
      </c>
      <c r="AM1165" s="17">
        <v>0.124580133136954</v>
      </c>
      <c r="AN1165" s="17">
        <v>8.1429921049454901E-2</v>
      </c>
      <c r="AO1165" s="17"/>
      <c r="AP1165" s="17">
        <v>5.7876131198983299E-2</v>
      </c>
      <c r="AQ1165" s="17">
        <v>7.6910040629696697E-2</v>
      </c>
      <c r="AR1165" s="17">
        <v>6.8151731762233894E-2</v>
      </c>
      <c r="AS1165" s="17">
        <v>9.7836715440486194E-2</v>
      </c>
      <c r="AT1165" s="17">
        <v>8.0290493951497593E-2</v>
      </c>
      <c r="AU1165" s="17">
        <v>0.10260719098148</v>
      </c>
      <c r="AV1165" s="17"/>
      <c r="AW1165" s="17">
        <v>0.109275668865701</v>
      </c>
      <c r="AX1165" s="17">
        <v>0</v>
      </c>
      <c r="AY1165" s="17">
        <v>0.119891850489327</v>
      </c>
      <c r="AZ1165" s="17">
        <v>9.3211015311264606E-2</v>
      </c>
      <c r="BA1165" s="17">
        <v>5.8293429602389903E-2</v>
      </c>
      <c r="BB1165" s="17">
        <v>5.0239607362610399E-2</v>
      </c>
      <c r="BC1165" s="17">
        <v>6.62459741240706E-2</v>
      </c>
      <c r="BD1165" s="17">
        <v>9.1513731284206201E-2</v>
      </c>
      <c r="BE1165" s="17">
        <v>5.5339648053074203E-2</v>
      </c>
      <c r="BF1165" s="17">
        <v>8.9779489329939094E-2</v>
      </c>
      <c r="BG1165" s="17">
        <v>5.9169874975764897E-2</v>
      </c>
      <c r="BH1165" s="17">
        <v>5.6965039843321102E-2</v>
      </c>
      <c r="BI1165" s="17">
        <v>0.12377915916586001</v>
      </c>
      <c r="BJ1165" s="17">
        <v>3.2214202853524797E-2</v>
      </c>
      <c r="BK1165" s="17">
        <v>0</v>
      </c>
      <c r="BL1165" s="17">
        <v>3.8873759687973401E-2</v>
      </c>
      <c r="BM1165" s="17"/>
      <c r="BN1165" s="17">
        <v>7.2944980050138497E-2</v>
      </c>
      <c r="BO1165" s="17">
        <v>7.6591432495053097E-2</v>
      </c>
      <c r="BP1165" s="17"/>
      <c r="BQ1165" s="17">
        <v>5.44933236948347E-2</v>
      </c>
      <c r="BR1165" s="17">
        <v>3.9404033226452299E-2</v>
      </c>
      <c r="BS1165" s="17"/>
      <c r="BT1165" s="17">
        <v>2.8951910740814001E-2</v>
      </c>
      <c r="BU1165" s="17"/>
      <c r="BV1165" s="17">
        <v>7.9090242874187894E-2</v>
      </c>
      <c r="BW1165" s="17">
        <v>7.3946561902011099E-2</v>
      </c>
      <c r="BX1165" s="17">
        <v>8.1579544295321799E-2</v>
      </c>
      <c r="BY1165" s="17"/>
      <c r="BZ1165" s="17">
        <v>4.2465033863276803E-2</v>
      </c>
      <c r="CA1165" s="17">
        <v>3.6686951190568799E-2</v>
      </c>
      <c r="CB1165" s="17">
        <v>3.8972847490176599E-2</v>
      </c>
      <c r="CC1165" s="17">
        <v>3.85867100467241E-2</v>
      </c>
      <c r="CD1165" s="17">
        <v>5.21104009357517E-2</v>
      </c>
      <c r="CE1165" s="17">
        <v>5.09446897521037E-2</v>
      </c>
      <c r="CF1165" s="17">
        <v>0.12365514649824701</v>
      </c>
      <c r="CG1165" s="17"/>
      <c r="CH1165" s="17">
        <v>0.122871667300143</v>
      </c>
      <c r="CI1165" s="17">
        <v>8.9850568153773097E-2</v>
      </c>
      <c r="CJ1165" s="17">
        <v>6.71199041703128E-2</v>
      </c>
      <c r="CK1165" s="17">
        <v>4.6590015994625901E-2</v>
      </c>
      <c r="CL1165" s="17">
        <v>5.2181407887002901E-2</v>
      </c>
    </row>
    <row r="1166" spans="2:90" x14ac:dyDescent="0.3">
      <c r="B1166" t="s">
        <v>460</v>
      </c>
      <c r="C1166" s="17">
        <v>7.5001894222560803E-2</v>
      </c>
      <c r="D1166" s="17">
        <v>7.0493713957701307E-2</v>
      </c>
      <c r="E1166" s="17">
        <v>8.0124456110977904E-2</v>
      </c>
      <c r="F1166" s="17"/>
      <c r="G1166" s="17">
        <v>0.15906170952614401</v>
      </c>
      <c r="H1166" s="17">
        <v>0.100567538352615</v>
      </c>
      <c r="I1166" s="17">
        <v>7.6465588182621905E-2</v>
      </c>
      <c r="J1166" s="17">
        <v>6.4924319409750894E-2</v>
      </c>
      <c r="K1166" s="17">
        <v>3.0948366111932701E-2</v>
      </c>
      <c r="L1166" s="17">
        <v>4.7348361407057803E-2</v>
      </c>
      <c r="M1166" s="17"/>
      <c r="N1166" s="17">
        <v>8.5450905841847294E-2</v>
      </c>
      <c r="O1166" s="17">
        <v>6.7100114552325299E-2</v>
      </c>
      <c r="P1166" s="17">
        <v>6.0239879641858098E-2</v>
      </c>
      <c r="Q1166" s="17">
        <v>8.4703209423937595E-2</v>
      </c>
      <c r="R1166" s="17"/>
      <c r="S1166" s="17">
        <v>7.0656590687301998E-2</v>
      </c>
      <c r="T1166" s="17">
        <v>9.4526154220447897E-2</v>
      </c>
      <c r="U1166" s="17">
        <v>5.4838880676390901E-2</v>
      </c>
      <c r="V1166" s="17">
        <v>4.9413677760179402E-2</v>
      </c>
      <c r="W1166" s="17">
        <v>9.9536612099974595E-2</v>
      </c>
      <c r="X1166" s="17">
        <v>6.05688658814185E-2</v>
      </c>
      <c r="Y1166" s="17">
        <v>6.6930404448226996E-2</v>
      </c>
      <c r="Z1166" s="17">
        <v>9.0037273536192203E-2</v>
      </c>
      <c r="AA1166" s="17">
        <v>6.6991367309507194E-2</v>
      </c>
      <c r="AB1166" s="17">
        <v>8.6554809832984095E-2</v>
      </c>
      <c r="AC1166" s="17">
        <v>7.1123571423326801E-2</v>
      </c>
      <c r="AD1166" s="17">
        <v>0.14376714714421601</v>
      </c>
      <c r="AE1166" s="17"/>
      <c r="AF1166" s="17">
        <v>6.1231766686627297E-2</v>
      </c>
      <c r="AG1166" s="17">
        <v>6.7657100794817598E-2</v>
      </c>
      <c r="AH1166" s="17">
        <v>8.8368913247929601E-2</v>
      </c>
      <c r="AI1166" s="17"/>
      <c r="AJ1166" s="17">
        <v>6.7707893547666598E-2</v>
      </c>
      <c r="AK1166" s="17">
        <v>8.4854173693310997E-2</v>
      </c>
      <c r="AL1166" s="17">
        <v>5.01587707058102E-2</v>
      </c>
      <c r="AM1166" s="17">
        <v>8.6501542136801807E-2</v>
      </c>
      <c r="AN1166" s="17">
        <v>0.14209527640521999</v>
      </c>
      <c r="AO1166" s="17"/>
      <c r="AP1166" s="17">
        <v>9.0796594942029796E-2</v>
      </c>
      <c r="AQ1166" s="17">
        <v>7.6292591365386603E-2</v>
      </c>
      <c r="AR1166" s="17">
        <v>2.04491481635917E-2</v>
      </c>
      <c r="AS1166" s="17">
        <v>7.6111755377783502E-2</v>
      </c>
      <c r="AT1166" s="17">
        <v>0.159972492340995</v>
      </c>
      <c r="AU1166" s="17">
        <v>6.1228515019323998E-2</v>
      </c>
      <c r="AV1166" s="17"/>
      <c r="AW1166" s="17">
        <v>0</v>
      </c>
      <c r="AX1166" s="17">
        <v>8.5721105136173301E-2</v>
      </c>
      <c r="AY1166" s="17">
        <v>6.7978855384717499E-2</v>
      </c>
      <c r="AZ1166" s="17">
        <v>6.20301173068264E-2</v>
      </c>
      <c r="BA1166" s="17">
        <v>5.7853415976659002E-2</v>
      </c>
      <c r="BB1166" s="17">
        <v>7.1914544542457798E-2</v>
      </c>
      <c r="BC1166" s="17">
        <v>6.4459230446638205E-2</v>
      </c>
      <c r="BD1166" s="17">
        <v>0.18477756616580901</v>
      </c>
      <c r="BE1166" s="17">
        <v>6.5911317614858703E-2</v>
      </c>
      <c r="BF1166" s="17">
        <v>3.78738365024439E-2</v>
      </c>
      <c r="BG1166" s="17">
        <v>8.4780324427270307E-2</v>
      </c>
      <c r="BH1166" s="17">
        <v>8.7157104154680004E-2</v>
      </c>
      <c r="BI1166" s="17">
        <v>2.2156807523212502E-2</v>
      </c>
      <c r="BJ1166" s="17">
        <v>6.3421380626867099E-2</v>
      </c>
      <c r="BK1166" s="17">
        <v>5.07492157234848E-2</v>
      </c>
      <c r="BL1166" s="17">
        <v>0.104916517385377</v>
      </c>
      <c r="BM1166" s="17"/>
      <c r="BN1166" s="17">
        <v>8.1865924835095097E-2</v>
      </c>
      <c r="BO1166" s="17">
        <v>6.4825394822218302E-2</v>
      </c>
      <c r="BP1166" s="17"/>
      <c r="BQ1166" s="17">
        <v>9.0001009049456404E-2</v>
      </c>
      <c r="BR1166" s="17">
        <v>7.6288201232328198E-2</v>
      </c>
      <c r="BS1166" s="17"/>
      <c r="BT1166" s="17">
        <v>0.116344863091499</v>
      </c>
      <c r="BU1166" s="17"/>
      <c r="BV1166" s="17">
        <v>4.5891905710778703E-2</v>
      </c>
      <c r="BW1166" s="17">
        <v>9.8835533017934393E-2</v>
      </c>
      <c r="BX1166" s="17">
        <v>7.7434286965446297E-2</v>
      </c>
      <c r="BY1166" s="17"/>
      <c r="BZ1166" s="17">
        <v>7.1116576069607099E-2</v>
      </c>
      <c r="CA1166" s="17">
        <v>4.6445498757913997E-2</v>
      </c>
      <c r="CB1166" s="17">
        <v>5.7415756094197197E-2</v>
      </c>
      <c r="CC1166" s="17">
        <v>0.137852210503523</v>
      </c>
      <c r="CD1166" s="17">
        <v>8.0572060303072401E-2</v>
      </c>
      <c r="CE1166" s="17">
        <v>4.8402095400052102E-2</v>
      </c>
      <c r="CF1166" s="17">
        <v>8.5458128248500007E-2</v>
      </c>
      <c r="CG1166" s="17"/>
      <c r="CH1166" s="17">
        <v>6.7919022506593998E-2</v>
      </c>
      <c r="CI1166" s="17">
        <v>9.2857576897107594E-2</v>
      </c>
      <c r="CJ1166" s="17">
        <v>6.5842648900626105E-2</v>
      </c>
      <c r="CK1166" s="17">
        <v>7.6047828022014596E-2</v>
      </c>
      <c r="CL1166" s="17">
        <v>0</v>
      </c>
    </row>
    <row r="1167" spans="2:90" x14ac:dyDescent="0.3">
      <c r="B1167" t="s">
        <v>461</v>
      </c>
      <c r="C1167" s="17">
        <v>6.5246867263667699E-2</v>
      </c>
      <c r="D1167" s="17">
        <v>5.6472222206805298E-2</v>
      </c>
      <c r="E1167" s="17">
        <v>7.4516080835249895E-2</v>
      </c>
      <c r="F1167" s="17"/>
      <c r="G1167" s="17">
        <v>0.14459296315842601</v>
      </c>
      <c r="H1167" s="17">
        <v>0.105774915258605</v>
      </c>
      <c r="I1167" s="17">
        <v>6.3794294983601202E-2</v>
      </c>
      <c r="J1167" s="17">
        <v>4.9047157875256001E-2</v>
      </c>
      <c r="K1167" s="17">
        <v>3.64713386939578E-2</v>
      </c>
      <c r="L1167" s="17">
        <v>2.47207977816335E-2</v>
      </c>
      <c r="M1167" s="17"/>
      <c r="N1167" s="17">
        <v>7.0892535388744599E-2</v>
      </c>
      <c r="O1167" s="17">
        <v>5.0132060581976702E-2</v>
      </c>
      <c r="P1167" s="17">
        <v>8.4673256050838502E-2</v>
      </c>
      <c r="Q1167" s="17">
        <v>6.0494770720359199E-2</v>
      </c>
      <c r="R1167" s="17"/>
      <c r="S1167" s="17">
        <v>9.5747314133713901E-2</v>
      </c>
      <c r="T1167" s="17">
        <v>3.8712690556142203E-2</v>
      </c>
      <c r="U1167" s="17">
        <v>2.1523601312111101E-2</v>
      </c>
      <c r="V1167" s="17">
        <v>5.9540023712999199E-2</v>
      </c>
      <c r="W1167" s="17">
        <v>5.4394308632008899E-2</v>
      </c>
      <c r="X1167" s="17">
        <v>7.4734727352678901E-2</v>
      </c>
      <c r="Y1167" s="17">
        <v>3.8628299546183298E-2</v>
      </c>
      <c r="Z1167" s="17">
        <v>5.6079410199618498E-2</v>
      </c>
      <c r="AA1167" s="17">
        <v>9.6489228089169404E-2</v>
      </c>
      <c r="AB1167" s="17">
        <v>6.0227028672313297E-2</v>
      </c>
      <c r="AC1167" s="17">
        <v>0.105282154605052</v>
      </c>
      <c r="AD1167" s="17">
        <v>7.6216350677785302E-2</v>
      </c>
      <c r="AE1167" s="17"/>
      <c r="AF1167" s="17">
        <v>5.20572199944676E-2</v>
      </c>
      <c r="AG1167" s="17">
        <v>5.2444468496514303E-2</v>
      </c>
      <c r="AH1167" s="17">
        <v>8.6072788764023606E-2</v>
      </c>
      <c r="AI1167" s="17"/>
      <c r="AJ1167" s="17">
        <v>6.4981542248731497E-2</v>
      </c>
      <c r="AK1167" s="17">
        <v>6.1103650422394899E-2</v>
      </c>
      <c r="AL1167" s="17">
        <v>6.5857547388584195E-2</v>
      </c>
      <c r="AM1167" s="17">
        <v>4.2658392964101399E-2</v>
      </c>
      <c r="AN1167" s="17">
        <v>0.105905230667591</v>
      </c>
      <c r="AO1167" s="17"/>
      <c r="AP1167" s="17">
        <v>5.9533156672911897E-2</v>
      </c>
      <c r="AQ1167" s="17">
        <v>8.21788608766056E-2</v>
      </c>
      <c r="AR1167" s="17">
        <v>7.9245460860970396E-2</v>
      </c>
      <c r="AS1167" s="17">
        <v>5.8454905406318501E-2</v>
      </c>
      <c r="AT1167" s="17">
        <v>0.114211190752534</v>
      </c>
      <c r="AU1167" s="17">
        <v>1.36784572170397E-2</v>
      </c>
      <c r="AV1167" s="17"/>
      <c r="AW1167" s="17">
        <v>0.102732883797905</v>
      </c>
      <c r="AX1167" s="17">
        <v>0.101081742685806</v>
      </c>
      <c r="AY1167" s="17">
        <v>4.9611666887197099E-2</v>
      </c>
      <c r="AZ1167" s="17">
        <v>6.7666100383232897E-2</v>
      </c>
      <c r="BA1167" s="17">
        <v>8.9484997653393697E-2</v>
      </c>
      <c r="BB1167" s="17">
        <v>3.9827842953511598E-2</v>
      </c>
      <c r="BC1167" s="17">
        <v>6.3674328193876598E-2</v>
      </c>
      <c r="BD1167" s="17">
        <v>9.6013931801074898E-2</v>
      </c>
      <c r="BE1167" s="17">
        <v>9.1524109971019105E-2</v>
      </c>
      <c r="BF1167" s="17">
        <v>4.2441528674322097E-2</v>
      </c>
      <c r="BG1167" s="17">
        <v>8.3592516908560802E-2</v>
      </c>
      <c r="BH1167" s="17">
        <v>1.7890106389100002E-2</v>
      </c>
      <c r="BI1167" s="17">
        <v>1.67010880402884E-2</v>
      </c>
      <c r="BJ1167" s="17">
        <v>0.117973576046199</v>
      </c>
      <c r="BK1167" s="17">
        <v>0</v>
      </c>
      <c r="BL1167" s="17">
        <v>7.5423848378448094E-2</v>
      </c>
      <c r="BM1167" s="17"/>
      <c r="BN1167" s="17">
        <v>5.4665107319781699E-2</v>
      </c>
      <c r="BO1167" s="17">
        <v>7.7153186681870101E-2</v>
      </c>
      <c r="BP1167" s="17"/>
      <c r="BQ1167" s="17">
        <v>5.7891021698431397E-2</v>
      </c>
      <c r="BR1167" s="17">
        <v>6.4033313819750401E-2</v>
      </c>
      <c r="BS1167" s="17"/>
      <c r="BT1167" s="17">
        <v>0.106261260268466</v>
      </c>
      <c r="BU1167" s="17"/>
      <c r="BV1167" s="17">
        <v>5.2914641941760002E-2</v>
      </c>
      <c r="BW1167" s="17">
        <v>7.8087056489152595E-2</v>
      </c>
      <c r="BX1167" s="17">
        <v>6.3790582113904995E-2</v>
      </c>
      <c r="BY1167" s="17"/>
      <c r="BZ1167" s="17">
        <v>4.86286635263753E-2</v>
      </c>
      <c r="CA1167" s="17">
        <v>5.3561058640164097E-2</v>
      </c>
      <c r="CB1167" s="17">
        <v>0.10709475614499001</v>
      </c>
      <c r="CC1167" s="17">
        <v>8.4931966496418904E-2</v>
      </c>
      <c r="CD1167" s="17">
        <v>4.4697850248719299E-2</v>
      </c>
      <c r="CE1167" s="17">
        <v>7.3335362509818702E-2</v>
      </c>
      <c r="CF1167" s="17">
        <v>5.88213041390869E-2</v>
      </c>
      <c r="CG1167" s="17"/>
      <c r="CH1167" s="17">
        <v>6.1817235146717102E-2</v>
      </c>
      <c r="CI1167" s="17">
        <v>5.1586659671470303E-2</v>
      </c>
      <c r="CJ1167" s="17">
        <v>8.5221776212798098E-2</v>
      </c>
      <c r="CK1167" s="17">
        <v>4.9139617126988798E-2</v>
      </c>
      <c r="CL1167" s="17">
        <v>8.2299476068844496E-2</v>
      </c>
    </row>
    <row r="1168" spans="2:90" x14ac:dyDescent="0.3">
      <c r="B1168" t="s">
        <v>462</v>
      </c>
      <c r="C1168" s="17">
        <v>6.4361350578427207E-2</v>
      </c>
      <c r="D1168" s="17">
        <v>6.3566687758709203E-2</v>
      </c>
      <c r="E1168" s="17">
        <v>6.3596409802802401E-2</v>
      </c>
      <c r="F1168" s="17"/>
      <c r="G1168" s="17">
        <v>0.112387872436394</v>
      </c>
      <c r="H1168" s="17">
        <v>9.3646434824839295E-2</v>
      </c>
      <c r="I1168" s="17">
        <v>9.8418999471047097E-2</v>
      </c>
      <c r="J1168" s="17">
        <v>3.7883734104484597E-2</v>
      </c>
      <c r="K1168" s="17">
        <v>1.9863590687622199E-2</v>
      </c>
      <c r="L1168" s="17">
        <v>4.30182483439406E-2</v>
      </c>
      <c r="M1168" s="17"/>
      <c r="N1168" s="17">
        <v>9.4681475291507902E-2</v>
      </c>
      <c r="O1168" s="17">
        <v>5.40100512113173E-2</v>
      </c>
      <c r="P1168" s="17">
        <v>3.0276027531709899E-2</v>
      </c>
      <c r="Q1168" s="17">
        <v>6.8114073475765202E-2</v>
      </c>
      <c r="R1168" s="17"/>
      <c r="S1168" s="17">
        <v>4.50207736243061E-2</v>
      </c>
      <c r="T1168" s="17">
        <v>7.2438839179150005E-2</v>
      </c>
      <c r="U1168" s="17">
        <v>3.4586610563313198E-2</v>
      </c>
      <c r="V1168" s="17">
        <v>0.11698990735708401</v>
      </c>
      <c r="W1168" s="17">
        <v>8.2800512140448201E-2</v>
      </c>
      <c r="X1168" s="17">
        <v>6.7753771497635396E-2</v>
      </c>
      <c r="Y1168" s="17">
        <v>6.6340657606575107E-2</v>
      </c>
      <c r="Z1168" s="17">
        <v>2.86879816790463E-2</v>
      </c>
      <c r="AA1168" s="17">
        <v>5.8033021937592098E-2</v>
      </c>
      <c r="AB1168" s="17">
        <v>4.2451366954470299E-2</v>
      </c>
      <c r="AC1168" s="17">
        <v>8.7312847178987005E-2</v>
      </c>
      <c r="AD1168" s="17">
        <v>0.11131632388228301</v>
      </c>
      <c r="AE1168" s="17"/>
      <c r="AF1168" s="17">
        <v>4.6140934880594502E-2</v>
      </c>
      <c r="AG1168" s="17">
        <v>6.5239291714084796E-2</v>
      </c>
      <c r="AH1168" s="17">
        <v>8.00597542399578E-2</v>
      </c>
      <c r="AI1168" s="17"/>
      <c r="AJ1168" s="17">
        <v>5.2556064482280798E-2</v>
      </c>
      <c r="AK1168" s="17">
        <v>7.5159601344684801E-2</v>
      </c>
      <c r="AL1168" s="17">
        <v>6.0070882507201599E-2</v>
      </c>
      <c r="AM1168" s="17">
        <v>4.5494610173549201E-2</v>
      </c>
      <c r="AN1168" s="17">
        <v>5.8917601216201598E-2</v>
      </c>
      <c r="AO1168" s="17"/>
      <c r="AP1168" s="17">
        <v>8.5241833342368206E-2</v>
      </c>
      <c r="AQ1168" s="17">
        <v>7.9193888438975499E-2</v>
      </c>
      <c r="AR1168" s="17">
        <v>8.2051139711437807E-2</v>
      </c>
      <c r="AS1168" s="17">
        <v>4.0641350295334798E-2</v>
      </c>
      <c r="AT1168" s="17">
        <v>6.6237639848653898E-2</v>
      </c>
      <c r="AU1168" s="17">
        <v>2.33031401057044E-2</v>
      </c>
      <c r="AV1168" s="17"/>
      <c r="AW1168" s="17">
        <v>0</v>
      </c>
      <c r="AX1168" s="17">
        <v>6.6116265814050695E-2</v>
      </c>
      <c r="AY1168" s="17">
        <v>6.2180461217913999E-2</v>
      </c>
      <c r="AZ1168" s="17">
        <v>1.8943922694151599E-2</v>
      </c>
      <c r="BA1168" s="17">
        <v>8.6904012891008103E-2</v>
      </c>
      <c r="BB1168" s="17">
        <v>6.5058979511826098E-2</v>
      </c>
      <c r="BC1168" s="17">
        <v>7.3067521060009993E-2</v>
      </c>
      <c r="BD1168" s="17">
        <v>7.4809857271992894E-2</v>
      </c>
      <c r="BE1168" s="17">
        <v>6.9257025241883305E-2</v>
      </c>
      <c r="BF1168" s="17">
        <v>5.85580360397049E-2</v>
      </c>
      <c r="BG1168" s="17">
        <v>7.1631992048755797E-2</v>
      </c>
      <c r="BH1168" s="17">
        <v>5.5727420498922701E-2</v>
      </c>
      <c r="BI1168" s="17">
        <v>0.100349213789618</v>
      </c>
      <c r="BJ1168" s="17">
        <v>9.8556171300074394E-2</v>
      </c>
      <c r="BK1168" s="17">
        <v>0.11913104719159399</v>
      </c>
      <c r="BL1168" s="17">
        <v>3.2870306374224598E-2</v>
      </c>
      <c r="BM1168" s="17"/>
      <c r="BN1168" s="17">
        <v>6.6908828059425607E-2</v>
      </c>
      <c r="BO1168" s="17">
        <v>6.1980309091374697E-2</v>
      </c>
      <c r="BP1168" s="17"/>
      <c r="BQ1168" s="17">
        <v>7.9266529384024703E-2</v>
      </c>
      <c r="BR1168" s="17">
        <v>8.7988371348036498E-2</v>
      </c>
      <c r="BS1168" s="17"/>
      <c r="BT1168" s="17">
        <v>0.106711037956741</v>
      </c>
      <c r="BU1168" s="17"/>
      <c r="BV1168" s="17">
        <v>5.63064440716275E-2</v>
      </c>
      <c r="BW1168" s="17">
        <v>8.1075361048962402E-2</v>
      </c>
      <c r="BX1168" s="17">
        <v>5.6426801932149398E-2</v>
      </c>
      <c r="BY1168" s="17"/>
      <c r="BZ1168" s="17">
        <v>6.2133000296647999E-2</v>
      </c>
      <c r="CA1168" s="17">
        <v>3.2185473808450903E-2</v>
      </c>
      <c r="CB1168" s="17">
        <v>6.19628863813644E-2</v>
      </c>
      <c r="CC1168" s="17">
        <v>0.101755910464795</v>
      </c>
      <c r="CD1168" s="17">
        <v>7.00579356231677E-2</v>
      </c>
      <c r="CE1168" s="17">
        <v>8.9210094160260003E-2</v>
      </c>
      <c r="CF1168" s="17">
        <v>5.5281970524575501E-2</v>
      </c>
      <c r="CG1168" s="17"/>
      <c r="CH1168" s="17">
        <v>8.4035657435918107E-2</v>
      </c>
      <c r="CI1168" s="17">
        <v>8.9233745454082206E-2</v>
      </c>
      <c r="CJ1168" s="17">
        <v>4.5997832922503902E-2</v>
      </c>
      <c r="CK1168" s="17">
        <v>3.8285624976804697E-2</v>
      </c>
      <c r="CL1168" s="17">
        <v>4.8246825463391901E-2</v>
      </c>
    </row>
    <row r="1169" spans="2:90" x14ac:dyDescent="0.3">
      <c r="B1169" t="s">
        <v>463</v>
      </c>
      <c r="C1169" s="17">
        <v>6.2180796350665202E-2</v>
      </c>
      <c r="D1169" s="17">
        <v>7.3265525950467203E-2</v>
      </c>
      <c r="E1169" s="17">
        <v>5.1727306101711001E-2</v>
      </c>
      <c r="F1169" s="17"/>
      <c r="G1169" s="17">
        <v>0.124826881231952</v>
      </c>
      <c r="H1169" s="17">
        <v>7.0599633350857602E-2</v>
      </c>
      <c r="I1169" s="17">
        <v>6.98187037913445E-2</v>
      </c>
      <c r="J1169" s="17">
        <v>5.5580448477112299E-2</v>
      </c>
      <c r="K1169" s="17">
        <v>4.0197332190233699E-2</v>
      </c>
      <c r="L1169" s="17">
        <v>3.6163824384552901E-2</v>
      </c>
      <c r="M1169" s="17"/>
      <c r="N1169" s="17">
        <v>7.6912307250917106E-2</v>
      </c>
      <c r="O1169" s="17">
        <v>7.0775458331735902E-2</v>
      </c>
      <c r="P1169" s="17">
        <v>2.75014253889862E-2</v>
      </c>
      <c r="Q1169" s="17">
        <v>6.3597667359529597E-2</v>
      </c>
      <c r="R1169" s="17"/>
      <c r="S1169" s="17">
        <v>6.2938484570378594E-2</v>
      </c>
      <c r="T1169" s="17">
        <v>3.5219520820513897E-2</v>
      </c>
      <c r="U1169" s="17">
        <v>5.25216865744823E-2</v>
      </c>
      <c r="V1169" s="17">
        <v>6.8222149957615302E-2</v>
      </c>
      <c r="W1169" s="17">
        <v>3.6036072051715502E-2</v>
      </c>
      <c r="X1169" s="17">
        <v>5.8478756130413298E-2</v>
      </c>
      <c r="Y1169" s="17">
        <v>4.0234932732880799E-2</v>
      </c>
      <c r="Z1169" s="17">
        <v>6.0291398019443901E-2</v>
      </c>
      <c r="AA1169" s="17">
        <v>8.2808437575841207E-2</v>
      </c>
      <c r="AB1169" s="17">
        <v>6.9528765347685803E-2</v>
      </c>
      <c r="AC1169" s="17">
        <v>7.0964949891773293E-2</v>
      </c>
      <c r="AD1169" s="17">
        <v>0.18403314355988401</v>
      </c>
      <c r="AE1169" s="17"/>
      <c r="AF1169" s="17">
        <v>4.9565460973742502E-2</v>
      </c>
      <c r="AG1169" s="17">
        <v>6.2631416807979595E-2</v>
      </c>
      <c r="AH1169" s="17">
        <v>9.1909470605369095E-2</v>
      </c>
      <c r="AI1169" s="17"/>
      <c r="AJ1169" s="17">
        <v>7.6327930899303398E-2</v>
      </c>
      <c r="AK1169" s="17">
        <v>8.0795814294998505E-2</v>
      </c>
      <c r="AL1169" s="17">
        <v>1.6447035648416999E-2</v>
      </c>
      <c r="AM1169" s="17">
        <v>2.7098111226406599E-2</v>
      </c>
      <c r="AN1169" s="17">
        <v>8.3782842052935305E-2</v>
      </c>
      <c r="AO1169" s="17"/>
      <c r="AP1169" s="17">
        <v>0.108094539791961</v>
      </c>
      <c r="AQ1169" s="17">
        <v>8.9238050951319106E-2</v>
      </c>
      <c r="AR1169" s="17">
        <v>3.2164555489892499E-2</v>
      </c>
      <c r="AS1169" s="17">
        <v>1.85078525089723E-2</v>
      </c>
      <c r="AT1169" s="17">
        <v>4.8075338159361998E-2</v>
      </c>
      <c r="AU1169" s="17">
        <v>2.4802284897894499E-2</v>
      </c>
      <c r="AV1169" s="17"/>
      <c r="AW1169" s="17">
        <v>0.102732883797905</v>
      </c>
      <c r="AX1169" s="17">
        <v>3.0032964058928E-2</v>
      </c>
      <c r="AY1169" s="17">
        <v>4.5221872456289697E-2</v>
      </c>
      <c r="AZ1169" s="17">
        <v>6.1357780434187902E-2</v>
      </c>
      <c r="BA1169" s="17">
        <v>4.7922156692766303E-2</v>
      </c>
      <c r="BB1169" s="17">
        <v>2.77037034680261E-2</v>
      </c>
      <c r="BC1169" s="17">
        <v>6.3890973567983594E-2</v>
      </c>
      <c r="BD1169" s="17">
        <v>0.10972634166044699</v>
      </c>
      <c r="BE1169" s="17">
        <v>0.17236444129920001</v>
      </c>
      <c r="BF1169" s="17">
        <v>0</v>
      </c>
      <c r="BG1169" s="17">
        <v>2.8228966938943501E-2</v>
      </c>
      <c r="BH1169" s="17">
        <v>3.6490864832397302E-2</v>
      </c>
      <c r="BI1169" s="17">
        <v>0.11854682688076799</v>
      </c>
      <c r="BJ1169" s="17">
        <v>3.0269131570043298E-2</v>
      </c>
      <c r="BK1169" s="17">
        <v>0.11755038408235501</v>
      </c>
      <c r="BL1169" s="17">
        <v>8.9778320530828196E-2</v>
      </c>
      <c r="BM1169" s="17"/>
      <c r="BN1169" s="17">
        <v>5.2233255035977297E-2</v>
      </c>
      <c r="BO1169" s="17">
        <v>7.5702007249004402E-2</v>
      </c>
      <c r="BP1169" s="17"/>
      <c r="BQ1169" s="17">
        <v>0.104734939284093</v>
      </c>
      <c r="BR1169" s="17">
        <v>3.0954156455125999E-2</v>
      </c>
      <c r="BS1169" s="17"/>
      <c r="BT1169" s="17">
        <v>0.112607745476466</v>
      </c>
      <c r="BU1169" s="17"/>
      <c r="BV1169" s="17">
        <v>7.8395739081784405E-2</v>
      </c>
      <c r="BW1169" s="17">
        <v>7.1497275987409403E-2</v>
      </c>
      <c r="BX1169" s="17">
        <v>4.8107579086147302E-2</v>
      </c>
      <c r="BY1169" s="17"/>
      <c r="BZ1169" s="17">
        <v>7.6483448811345403E-2</v>
      </c>
      <c r="CA1169" s="17">
        <v>2.2224234650253999E-2</v>
      </c>
      <c r="CB1169" s="17">
        <v>5.2125994942073102E-2</v>
      </c>
      <c r="CC1169" s="17">
        <v>0.103149668132137</v>
      </c>
      <c r="CD1169" s="17">
        <v>5.95400191025676E-2</v>
      </c>
      <c r="CE1169" s="17">
        <v>0.134426643458744</v>
      </c>
      <c r="CF1169" s="17">
        <v>2.50718161460739E-2</v>
      </c>
      <c r="CG1169" s="17"/>
      <c r="CH1169" s="17">
        <v>7.8599077719216495E-2</v>
      </c>
      <c r="CI1169" s="17">
        <v>8.0151304876140694E-2</v>
      </c>
      <c r="CJ1169" s="17">
        <v>4.78330329143054E-2</v>
      </c>
      <c r="CK1169" s="17">
        <v>3.8648377855311201E-2</v>
      </c>
      <c r="CL1169" s="17">
        <v>7.3168444995047696E-2</v>
      </c>
    </row>
    <row r="1170" spans="2:90" x14ac:dyDescent="0.3">
      <c r="B1170" t="s">
        <v>464</v>
      </c>
      <c r="C1170" s="17">
        <v>5.7730735021923801E-2</v>
      </c>
      <c r="D1170" s="17">
        <v>7.5889662039440101E-2</v>
      </c>
      <c r="E1170" s="17">
        <v>4.0222565568717797E-2</v>
      </c>
      <c r="F1170" s="17"/>
      <c r="G1170" s="17">
        <v>0.123966438886355</v>
      </c>
      <c r="H1170" s="17">
        <v>0.106243054247133</v>
      </c>
      <c r="I1170" s="17">
        <v>7.7379022641334602E-2</v>
      </c>
      <c r="J1170" s="17">
        <v>2.3311837150206401E-2</v>
      </c>
      <c r="K1170" s="17">
        <v>4.6092358058518697E-2</v>
      </c>
      <c r="L1170" s="17">
        <v>4.4409922133473601E-3</v>
      </c>
      <c r="M1170" s="17"/>
      <c r="N1170" s="17">
        <v>8.71279802346729E-2</v>
      </c>
      <c r="O1170" s="17">
        <v>5.0883812277634902E-2</v>
      </c>
      <c r="P1170" s="17">
        <v>4.6582721251575601E-2</v>
      </c>
      <c r="Q1170" s="17">
        <v>3.8988275766299603E-2</v>
      </c>
      <c r="R1170" s="17"/>
      <c r="S1170" s="17">
        <v>0.127249866699714</v>
      </c>
      <c r="T1170" s="17">
        <v>5.7345543514560601E-2</v>
      </c>
      <c r="U1170" s="17">
        <v>4.7515584231511102E-2</v>
      </c>
      <c r="V1170" s="17">
        <v>4.6843306720021897E-2</v>
      </c>
      <c r="W1170" s="17">
        <v>5.2521103125845098E-2</v>
      </c>
      <c r="X1170" s="17">
        <v>4.4504376582729398E-2</v>
      </c>
      <c r="Y1170" s="17">
        <v>2.65895450893711E-2</v>
      </c>
      <c r="Z1170" s="17">
        <v>0</v>
      </c>
      <c r="AA1170" s="17">
        <v>3.3431586575251498E-2</v>
      </c>
      <c r="AB1170" s="17">
        <v>5.2677097564952202E-2</v>
      </c>
      <c r="AC1170" s="17">
        <v>7.9740846930301201E-2</v>
      </c>
      <c r="AD1170" s="17">
        <v>3.5737550171761799E-2</v>
      </c>
      <c r="AE1170" s="17"/>
      <c r="AF1170" s="17">
        <v>4.1101118016247003E-2</v>
      </c>
      <c r="AG1170" s="17">
        <v>6.4602467911875294E-2</v>
      </c>
      <c r="AH1170" s="17">
        <v>6.6361948475735594E-2</v>
      </c>
      <c r="AI1170" s="17"/>
      <c r="AJ1170" s="17">
        <v>5.6365080014260799E-2</v>
      </c>
      <c r="AK1170" s="17">
        <v>6.1513235430165902E-2</v>
      </c>
      <c r="AL1170" s="17">
        <v>7.4121994245649206E-2</v>
      </c>
      <c r="AM1170" s="17">
        <v>7.7277272920351706E-2</v>
      </c>
      <c r="AN1170" s="17">
        <v>3.80219260628041E-2</v>
      </c>
      <c r="AO1170" s="17"/>
      <c r="AP1170" s="17">
        <v>6.8355121816805406E-2</v>
      </c>
      <c r="AQ1170" s="17">
        <v>6.3923571319913206E-2</v>
      </c>
      <c r="AR1170" s="17">
        <v>6.1160976746043601E-2</v>
      </c>
      <c r="AS1170" s="17">
        <v>6.5119953985542905E-2</v>
      </c>
      <c r="AT1170" s="17">
        <v>8.5914905138603004E-2</v>
      </c>
      <c r="AU1170" s="17">
        <v>2.42818247063518E-2</v>
      </c>
      <c r="AV1170" s="17"/>
      <c r="AW1170" s="17">
        <v>0</v>
      </c>
      <c r="AX1170" s="17">
        <v>3.9266318173054697E-2</v>
      </c>
      <c r="AY1170" s="17">
        <v>1.44557099929716E-2</v>
      </c>
      <c r="AZ1170" s="17">
        <v>3.7315009788455103E-2</v>
      </c>
      <c r="BA1170" s="17">
        <v>6.9435024023604006E-2</v>
      </c>
      <c r="BB1170" s="17">
        <v>6.2775911437304002E-2</v>
      </c>
      <c r="BC1170" s="17">
        <v>2.5992388220051E-2</v>
      </c>
      <c r="BD1170" s="17">
        <v>2.8853443975932501E-2</v>
      </c>
      <c r="BE1170" s="17">
        <v>3.3951318239046603E-2</v>
      </c>
      <c r="BF1170" s="17">
        <v>4.01163655363352E-2</v>
      </c>
      <c r="BG1170" s="17">
        <v>4.2161608860975301E-2</v>
      </c>
      <c r="BH1170" s="17">
        <v>6.7946483497067903E-2</v>
      </c>
      <c r="BI1170" s="17">
        <v>8.4039484866109196E-2</v>
      </c>
      <c r="BJ1170" s="17">
        <v>0.124192791242175</v>
      </c>
      <c r="BK1170" s="17">
        <v>0.127057814265846</v>
      </c>
      <c r="BL1170" s="17">
        <v>0.20591489079604899</v>
      </c>
      <c r="BM1170" s="17"/>
      <c r="BN1170" s="17">
        <v>6.6325955954770296E-2</v>
      </c>
      <c r="BO1170" s="17">
        <v>4.7549259043311601E-2</v>
      </c>
      <c r="BP1170" s="17"/>
      <c r="BQ1170" s="17">
        <v>7.0368082600607396E-2</v>
      </c>
      <c r="BR1170" s="17">
        <v>5.9859457223329998E-2</v>
      </c>
      <c r="BS1170" s="17"/>
      <c r="BT1170" s="17">
        <v>0.10493604944551201</v>
      </c>
      <c r="BU1170" s="17"/>
      <c r="BV1170" s="17">
        <v>3.7194342978446197E-2</v>
      </c>
      <c r="BW1170" s="17">
        <v>5.9214290616359799E-2</v>
      </c>
      <c r="BX1170" s="17">
        <v>6.4334970711738104E-2</v>
      </c>
      <c r="BY1170" s="17"/>
      <c r="BZ1170" s="17">
        <v>2.2349531261359398E-2</v>
      </c>
      <c r="CA1170" s="17">
        <v>2.07952211939345E-2</v>
      </c>
      <c r="CB1170" s="17">
        <v>6.8766691620701398E-2</v>
      </c>
      <c r="CC1170" s="17">
        <v>9.0532346047667397E-2</v>
      </c>
      <c r="CD1170" s="17">
        <v>5.92859497502774E-2</v>
      </c>
      <c r="CE1170" s="17">
        <v>6.9413832763708799E-2</v>
      </c>
      <c r="CF1170" s="17">
        <v>0.110474360669246</v>
      </c>
      <c r="CG1170" s="17"/>
      <c r="CH1170" s="17">
        <v>0.16909403515855601</v>
      </c>
      <c r="CI1170" s="17">
        <v>8.4280256344986398E-2</v>
      </c>
      <c r="CJ1170" s="17">
        <v>2.5600583739221801E-2</v>
      </c>
      <c r="CK1170" s="17">
        <v>7.9993252513855702E-3</v>
      </c>
      <c r="CL1170" s="17">
        <v>3.2583538541108598E-2</v>
      </c>
    </row>
    <row r="1171" spans="2:90" x14ac:dyDescent="0.3">
      <c r="B1171" t="s">
        <v>465</v>
      </c>
      <c r="C1171" s="17">
        <v>4.1412855699422997E-2</v>
      </c>
      <c r="D1171" s="17">
        <v>4.7048339524456501E-2</v>
      </c>
      <c r="E1171" s="17">
        <v>3.6183416144238902E-2</v>
      </c>
      <c r="F1171" s="17"/>
      <c r="G1171" s="17">
        <v>0.1049944071896</v>
      </c>
      <c r="H1171" s="17">
        <v>7.44374763294538E-2</v>
      </c>
      <c r="I1171" s="17">
        <v>2.46406394599923E-2</v>
      </c>
      <c r="J1171" s="17">
        <v>4.3926956408728998E-2</v>
      </c>
      <c r="K1171" s="17">
        <v>1.8133357704127401E-2</v>
      </c>
      <c r="L1171" s="17">
        <v>8.4903334106858196E-3</v>
      </c>
      <c r="M1171" s="17"/>
      <c r="N1171" s="17">
        <v>6.3932541199850298E-2</v>
      </c>
      <c r="O1171" s="17">
        <v>2.01684843971363E-2</v>
      </c>
      <c r="P1171" s="17">
        <v>4.1744081829509401E-2</v>
      </c>
      <c r="Q1171" s="17">
        <v>3.8485761572037397E-2</v>
      </c>
      <c r="R1171" s="17"/>
      <c r="S1171" s="17">
        <v>8.3061625344221096E-2</v>
      </c>
      <c r="T1171" s="17">
        <v>2.29047602141924E-2</v>
      </c>
      <c r="U1171" s="17">
        <v>1.13154793499942E-2</v>
      </c>
      <c r="V1171" s="17">
        <v>3.79195380137409E-2</v>
      </c>
      <c r="W1171" s="17">
        <v>0</v>
      </c>
      <c r="X1171" s="17">
        <v>1.1312532942344499E-2</v>
      </c>
      <c r="Y1171" s="17">
        <v>2.66212130330723E-2</v>
      </c>
      <c r="Z1171" s="17">
        <v>0.110535302823843</v>
      </c>
      <c r="AA1171" s="17">
        <v>5.1364056533088703E-2</v>
      </c>
      <c r="AB1171" s="17">
        <v>6.8261069419504994E-2</v>
      </c>
      <c r="AC1171" s="17">
        <v>5.4597714549364199E-2</v>
      </c>
      <c r="AD1171" s="17">
        <v>0</v>
      </c>
      <c r="AE1171" s="17"/>
      <c r="AF1171" s="17">
        <v>2.2572942722612101E-2</v>
      </c>
      <c r="AG1171" s="17">
        <v>5.7575386702094201E-2</v>
      </c>
      <c r="AH1171" s="17">
        <v>3.82212132840117E-2</v>
      </c>
      <c r="AI1171" s="17"/>
      <c r="AJ1171" s="17">
        <v>1.8161270710136599E-2</v>
      </c>
      <c r="AK1171" s="17">
        <v>6.3465008806504394E-2</v>
      </c>
      <c r="AL1171" s="17">
        <v>2.2873062926059999E-2</v>
      </c>
      <c r="AM1171" s="17">
        <v>9.0758556936481397E-3</v>
      </c>
      <c r="AN1171" s="17">
        <v>7.8828047259979203E-2</v>
      </c>
      <c r="AO1171" s="17"/>
      <c r="AP1171" s="17">
        <v>7.5487008447375506E-2</v>
      </c>
      <c r="AQ1171" s="17">
        <v>2.0170837848314499E-2</v>
      </c>
      <c r="AR1171" s="17">
        <v>5.8751976719749299E-2</v>
      </c>
      <c r="AS1171" s="17">
        <v>3.2973704798220101E-2</v>
      </c>
      <c r="AT1171" s="17">
        <v>5.0264579381569703E-2</v>
      </c>
      <c r="AU1171" s="17">
        <v>1.1998696875007301E-2</v>
      </c>
      <c r="AV1171" s="17"/>
      <c r="AW1171" s="17">
        <v>0.102732883797905</v>
      </c>
      <c r="AX1171" s="17">
        <v>3.0377232341379699E-2</v>
      </c>
      <c r="AY1171" s="17">
        <v>3.2693973994745197E-2</v>
      </c>
      <c r="AZ1171" s="17">
        <v>8.0255530559900007E-2</v>
      </c>
      <c r="BA1171" s="17">
        <v>4.6608261464419702E-2</v>
      </c>
      <c r="BB1171" s="17">
        <v>0</v>
      </c>
      <c r="BC1171" s="17">
        <v>5.1499425147311199E-2</v>
      </c>
      <c r="BD1171" s="17">
        <v>4.0467600982021498E-2</v>
      </c>
      <c r="BE1171" s="17">
        <v>3.1949684977106298E-2</v>
      </c>
      <c r="BF1171" s="17">
        <v>1.96541837436616E-2</v>
      </c>
      <c r="BG1171" s="17">
        <v>5.6940113483055999E-2</v>
      </c>
      <c r="BH1171" s="17">
        <v>1.8934304740014798E-2</v>
      </c>
      <c r="BI1171" s="17">
        <v>4.1666330285833698E-2</v>
      </c>
      <c r="BJ1171" s="17">
        <v>0</v>
      </c>
      <c r="BK1171" s="17">
        <v>5.5822943908542803E-2</v>
      </c>
      <c r="BL1171" s="17">
        <v>9.9422436819144297E-2</v>
      </c>
      <c r="BM1171" s="17"/>
      <c r="BN1171" s="17">
        <v>4.6179519991511299E-2</v>
      </c>
      <c r="BO1171" s="17">
        <v>3.5893098563921401E-2</v>
      </c>
      <c r="BP1171" s="17"/>
      <c r="BQ1171" s="17">
        <v>7.8353841430721896E-2</v>
      </c>
      <c r="BR1171" s="17">
        <v>3.8775310375033997E-2</v>
      </c>
      <c r="BS1171" s="17"/>
      <c r="BT1171" s="17">
        <v>9.7289980852497807E-2</v>
      </c>
      <c r="BU1171" s="17"/>
      <c r="BV1171" s="17">
        <v>2.3422787970870398E-2</v>
      </c>
      <c r="BW1171" s="17">
        <v>4.6055012645171103E-2</v>
      </c>
      <c r="BX1171" s="17">
        <v>4.3170557901679202E-2</v>
      </c>
      <c r="BY1171" s="17"/>
      <c r="BZ1171" s="17">
        <v>1.9045296251221599E-2</v>
      </c>
      <c r="CA1171" s="17">
        <v>2.80881251898665E-2</v>
      </c>
      <c r="CB1171" s="17">
        <v>2.4082148104508101E-2</v>
      </c>
      <c r="CC1171" s="17">
        <v>7.3830565611330001E-2</v>
      </c>
      <c r="CD1171" s="17">
        <v>5.5438828360523197E-2</v>
      </c>
      <c r="CE1171" s="17">
        <v>5.2155001540435598E-2</v>
      </c>
      <c r="CF1171" s="17">
        <v>5.9060618855721503E-2</v>
      </c>
      <c r="CG1171" s="17"/>
      <c r="CH1171" s="17">
        <v>7.1587559732794903E-2</v>
      </c>
      <c r="CI1171" s="17">
        <v>4.9177180701127303E-2</v>
      </c>
      <c r="CJ1171" s="17">
        <v>3.2415916821495999E-2</v>
      </c>
      <c r="CK1171" s="17">
        <v>3.6332800390104003E-2</v>
      </c>
      <c r="CL1171" s="17">
        <v>0</v>
      </c>
    </row>
    <row r="1172" spans="2:90" x14ac:dyDescent="0.3">
      <c r="B1172" t="s">
        <v>131</v>
      </c>
      <c r="C1172" s="17">
        <v>1.8927462923727201E-2</v>
      </c>
      <c r="D1172" s="17">
        <v>2.7890545771771701E-2</v>
      </c>
      <c r="E1172" s="17">
        <v>1.02024831376974E-2</v>
      </c>
      <c r="F1172" s="17"/>
      <c r="G1172" s="17">
        <v>0</v>
      </c>
      <c r="H1172" s="17">
        <v>1.3490270729270899E-2</v>
      </c>
      <c r="I1172" s="17">
        <v>1.3544884516489801E-2</v>
      </c>
      <c r="J1172" s="17">
        <v>2.51883796903981E-2</v>
      </c>
      <c r="K1172" s="17">
        <v>4.4783726559551901E-2</v>
      </c>
      <c r="L1172" s="17">
        <v>1.4051640649591199E-2</v>
      </c>
      <c r="M1172" s="17"/>
      <c r="N1172" s="17">
        <v>1.50278271816328E-2</v>
      </c>
      <c r="O1172" s="17">
        <v>2.3414570478659202E-2</v>
      </c>
      <c r="P1172" s="17">
        <v>1.49689520179871E-2</v>
      </c>
      <c r="Q1172" s="17">
        <v>2.21305380428551E-2</v>
      </c>
      <c r="R1172" s="17"/>
      <c r="S1172" s="17">
        <v>2.25932281213235E-2</v>
      </c>
      <c r="T1172" s="17">
        <v>1.5846357047337299E-2</v>
      </c>
      <c r="U1172" s="17">
        <v>1.0621469108873001E-2</v>
      </c>
      <c r="V1172" s="17">
        <v>2.4864982760057899E-2</v>
      </c>
      <c r="W1172" s="17">
        <v>3.5610938492327701E-2</v>
      </c>
      <c r="X1172" s="17">
        <v>1.21701398433905E-2</v>
      </c>
      <c r="Y1172" s="17">
        <v>0</v>
      </c>
      <c r="Z1172" s="17">
        <v>2.6474537352257601E-2</v>
      </c>
      <c r="AA1172" s="17">
        <v>2.1499667833278401E-2</v>
      </c>
      <c r="AB1172" s="17">
        <v>3.2190583709234701E-2</v>
      </c>
      <c r="AC1172" s="17">
        <v>1.8266114649200301E-2</v>
      </c>
      <c r="AD1172" s="17">
        <v>0</v>
      </c>
      <c r="AE1172" s="17"/>
      <c r="AF1172" s="17">
        <v>1.0783871396643101E-2</v>
      </c>
      <c r="AG1172" s="17">
        <v>2.4199230183138298E-2</v>
      </c>
      <c r="AH1172" s="17">
        <v>3.9923229539235799E-2</v>
      </c>
      <c r="AI1172" s="17"/>
      <c r="AJ1172" s="17">
        <v>5.2352999925583702E-3</v>
      </c>
      <c r="AK1172" s="17">
        <v>1.78971565679527E-2</v>
      </c>
      <c r="AL1172" s="17">
        <v>1.1593817676599699E-2</v>
      </c>
      <c r="AM1172" s="17">
        <v>1.8448261341478998E-2</v>
      </c>
      <c r="AN1172" s="17">
        <v>1.84978822600727E-2</v>
      </c>
      <c r="AO1172" s="17"/>
      <c r="AP1172" s="17">
        <v>1.2962090377574601E-2</v>
      </c>
      <c r="AQ1172" s="17">
        <v>0</v>
      </c>
      <c r="AR1172" s="17">
        <v>4.1520491542172903E-2</v>
      </c>
      <c r="AS1172" s="17">
        <v>1.0014330621068299E-2</v>
      </c>
      <c r="AT1172" s="17">
        <v>3.4467782949878699E-2</v>
      </c>
      <c r="AU1172" s="17">
        <v>2.5072255914237299E-2</v>
      </c>
      <c r="AV1172" s="17"/>
      <c r="AW1172" s="17">
        <v>0</v>
      </c>
      <c r="AX1172" s="17">
        <v>0</v>
      </c>
      <c r="AY1172" s="17">
        <v>3.08397550372587E-2</v>
      </c>
      <c r="AZ1172" s="17">
        <v>1.8642552970354401E-2</v>
      </c>
      <c r="BA1172" s="17">
        <v>0</v>
      </c>
      <c r="BB1172" s="17">
        <v>3.0173384305340101E-2</v>
      </c>
      <c r="BC1172" s="17">
        <v>1.2211947338785801E-2</v>
      </c>
      <c r="BD1172" s="17">
        <v>1.26065207238316E-2</v>
      </c>
      <c r="BE1172" s="17">
        <v>0</v>
      </c>
      <c r="BF1172" s="17">
        <v>3.9121476084004903E-2</v>
      </c>
      <c r="BG1172" s="17">
        <v>2.6684060637737001E-2</v>
      </c>
      <c r="BH1172" s="17">
        <v>3.8585175009007801E-2</v>
      </c>
      <c r="BI1172" s="17">
        <v>2.3517685692339401E-2</v>
      </c>
      <c r="BJ1172" s="17">
        <v>0</v>
      </c>
      <c r="BK1172" s="17">
        <v>0</v>
      </c>
      <c r="BL1172" s="17">
        <v>1.6664641205239899E-2</v>
      </c>
      <c r="BM1172" s="17"/>
      <c r="BN1172" s="17">
        <v>1.2909006612276199E-2</v>
      </c>
      <c r="BO1172" s="17">
        <v>2.68562210099321E-2</v>
      </c>
      <c r="BP1172" s="17"/>
      <c r="BQ1172" s="17">
        <v>1.4275683414875701E-2</v>
      </c>
      <c r="BR1172" s="17">
        <v>3.1127115674951002E-2</v>
      </c>
      <c r="BS1172" s="17"/>
      <c r="BT1172" s="17">
        <v>0</v>
      </c>
      <c r="BU1172" s="17"/>
      <c r="BV1172" s="17">
        <v>2.3588114638329799E-2</v>
      </c>
      <c r="BW1172" s="17">
        <v>2.1420167734200701E-2</v>
      </c>
      <c r="BX1172" s="17">
        <v>1.7730927029452798E-2</v>
      </c>
      <c r="BY1172" s="17"/>
      <c r="BZ1172" s="17">
        <v>2.8816192222245001E-2</v>
      </c>
      <c r="CA1172" s="17">
        <v>0</v>
      </c>
      <c r="CB1172" s="17">
        <v>1.45958325133337E-2</v>
      </c>
      <c r="CC1172" s="17">
        <v>8.5802186213831694E-3</v>
      </c>
      <c r="CD1172" s="17">
        <v>6.6793530860470504E-3</v>
      </c>
      <c r="CE1172" s="17">
        <v>3.04819138112996E-2</v>
      </c>
      <c r="CF1172" s="17">
        <v>4.2490106820326397E-2</v>
      </c>
      <c r="CG1172" s="17"/>
      <c r="CH1172" s="17">
        <v>4.61500088479012E-2</v>
      </c>
      <c r="CI1172" s="17">
        <v>1.7314772048933301E-2</v>
      </c>
      <c r="CJ1172" s="17">
        <v>1.8159295659104999E-2</v>
      </c>
      <c r="CK1172" s="17">
        <v>1.35205512042916E-2</v>
      </c>
      <c r="CL1172" s="17">
        <v>0</v>
      </c>
    </row>
    <row r="1173" spans="2:90" x14ac:dyDescent="0.3">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row>
    <row r="1174" spans="2:90" x14ac:dyDescent="0.3">
      <c r="B1174" s="6" t="s">
        <v>467</v>
      </c>
      <c r="C1174" s="17"/>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c r="CD1174" s="17"/>
      <c r="CE1174" s="17"/>
      <c r="CF1174" s="17"/>
      <c r="CG1174" s="17"/>
      <c r="CH1174" s="17"/>
      <c r="CI1174" s="17"/>
      <c r="CJ1174" s="17"/>
      <c r="CK1174" s="17"/>
      <c r="CL1174" s="17"/>
    </row>
    <row r="1175" spans="2:90" x14ac:dyDescent="0.3">
      <c r="B1175" s="24" t="s">
        <v>110</v>
      </c>
      <c r="C1175" s="17"/>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c r="BW1175" s="17"/>
      <c r="BX1175" s="17"/>
      <c r="BY1175" s="17"/>
      <c r="BZ1175" s="17"/>
      <c r="CA1175" s="17"/>
      <c r="CB1175" s="17"/>
      <c r="CC1175" s="17"/>
      <c r="CD1175" s="17"/>
      <c r="CE1175" s="17"/>
      <c r="CF1175" s="17"/>
      <c r="CG1175" s="17"/>
      <c r="CH1175" s="17"/>
      <c r="CI1175" s="17"/>
      <c r="CJ1175" s="17"/>
      <c r="CK1175" s="17"/>
      <c r="CL1175" s="17"/>
    </row>
    <row r="1176" spans="2:90" x14ac:dyDescent="0.3">
      <c r="B1176" t="s">
        <v>452</v>
      </c>
      <c r="C1176" s="17">
        <v>0.41748143049216102</v>
      </c>
      <c r="D1176" s="17">
        <v>0.398713812544498</v>
      </c>
      <c r="E1176" s="17">
        <v>0.43813824925432698</v>
      </c>
      <c r="F1176" s="17"/>
      <c r="G1176" s="17">
        <v>0.28568656352604699</v>
      </c>
      <c r="H1176" s="17">
        <v>0.397106592813042</v>
      </c>
      <c r="I1176" s="17">
        <v>0.47465278825384299</v>
      </c>
      <c r="J1176" s="17">
        <v>0.37608322942795402</v>
      </c>
      <c r="K1176" s="17">
        <v>0.44157846758047598</v>
      </c>
      <c r="L1176" s="17">
        <v>0.51400672602365605</v>
      </c>
      <c r="M1176" s="17"/>
      <c r="N1176" s="17">
        <v>0.421060695131933</v>
      </c>
      <c r="O1176" s="17">
        <v>0.32257003116861099</v>
      </c>
      <c r="P1176" s="17">
        <v>0.50314577473830402</v>
      </c>
      <c r="Q1176" s="17">
        <v>0.43098488274326202</v>
      </c>
      <c r="R1176" s="17"/>
      <c r="S1176" s="17">
        <v>0.37739676456854099</v>
      </c>
      <c r="T1176" s="17">
        <v>0.42818760156951502</v>
      </c>
      <c r="U1176" s="17">
        <v>0.43567044326131299</v>
      </c>
      <c r="V1176" s="17">
        <v>0.43525129547241798</v>
      </c>
      <c r="W1176" s="17">
        <v>0.443354658760722</v>
      </c>
      <c r="X1176" s="17">
        <v>0.46167529520336997</v>
      </c>
      <c r="Y1176" s="17">
        <v>0.44331033345725501</v>
      </c>
      <c r="Z1176" s="17">
        <v>0.47511876328187502</v>
      </c>
      <c r="AA1176" s="17">
        <v>0.36411289250855</v>
      </c>
      <c r="AB1176" s="17">
        <v>0.44483040593239997</v>
      </c>
      <c r="AC1176" s="17">
        <v>0.42890242620353802</v>
      </c>
      <c r="AD1176" s="17">
        <v>0.237539064951407</v>
      </c>
      <c r="AE1176" s="17"/>
      <c r="AF1176" s="17">
        <v>0.465677289918141</v>
      </c>
      <c r="AG1176" s="17">
        <v>0.38370389281349498</v>
      </c>
      <c r="AH1176" s="17">
        <v>0.43540305141611502</v>
      </c>
      <c r="AI1176" s="17"/>
      <c r="AJ1176" s="17">
        <v>0.45014433124310699</v>
      </c>
      <c r="AK1176" s="17">
        <v>0.41354555140828703</v>
      </c>
      <c r="AL1176" s="17">
        <v>0.31866845821128398</v>
      </c>
      <c r="AM1176" s="17">
        <v>0.43422238194387602</v>
      </c>
      <c r="AN1176" s="17">
        <v>0.38584241354833398</v>
      </c>
      <c r="AO1176" s="17"/>
      <c r="AP1176" s="17">
        <v>0.45207936740844701</v>
      </c>
      <c r="AQ1176" s="17">
        <v>0.43832592337944998</v>
      </c>
      <c r="AR1176" s="17">
        <v>0.382320048778236</v>
      </c>
      <c r="AS1176" s="17">
        <v>0.44775929476649101</v>
      </c>
      <c r="AT1176" s="17">
        <v>0.33284160970944299</v>
      </c>
      <c r="AU1176" s="17">
        <v>0.351088512097669</v>
      </c>
      <c r="AV1176" s="17"/>
      <c r="AW1176" s="17">
        <v>0.553439017037751</v>
      </c>
      <c r="AX1176" s="17">
        <v>0.35415773727730299</v>
      </c>
      <c r="AY1176" s="17">
        <v>0.43674703700057699</v>
      </c>
      <c r="AZ1176" s="17">
        <v>0.24696529112429599</v>
      </c>
      <c r="BA1176" s="17">
        <v>0.43850781308009601</v>
      </c>
      <c r="BB1176" s="17">
        <v>0.51675874086766505</v>
      </c>
      <c r="BC1176" s="17">
        <v>0.37652096271427499</v>
      </c>
      <c r="BD1176" s="17">
        <v>0.37311950343512801</v>
      </c>
      <c r="BE1176" s="17">
        <v>0.445351568450358</v>
      </c>
      <c r="BF1176" s="17">
        <v>0.50119269637113295</v>
      </c>
      <c r="BG1176" s="17">
        <v>0.520745034626658</v>
      </c>
      <c r="BH1176" s="17">
        <v>0.31212444131749001</v>
      </c>
      <c r="BI1176" s="17">
        <v>0.38847460263889899</v>
      </c>
      <c r="BJ1176" s="17">
        <v>0.45007799703075002</v>
      </c>
      <c r="BK1176" s="17">
        <v>0.19405217887722401</v>
      </c>
      <c r="BL1176" s="17">
        <v>0.51579285906705696</v>
      </c>
      <c r="BM1176" s="17"/>
      <c r="BN1176" s="17">
        <v>0.44340697604422502</v>
      </c>
      <c r="BO1176" s="17">
        <v>0.38226376069351797</v>
      </c>
      <c r="BP1176" s="17"/>
      <c r="BQ1176" s="17">
        <v>0.44852303224782297</v>
      </c>
      <c r="BR1176" s="17">
        <v>0.37059452614327598</v>
      </c>
      <c r="BS1176" s="17"/>
      <c r="BT1176" s="17">
        <v>0.386026958365491</v>
      </c>
      <c r="BU1176" s="17"/>
      <c r="BV1176" s="17">
        <v>0.38273229071008602</v>
      </c>
      <c r="BW1176" s="17">
        <v>0.402408473286747</v>
      </c>
      <c r="BX1176" s="17">
        <v>0.44375564754760399</v>
      </c>
      <c r="BY1176" s="17"/>
      <c r="BZ1176" s="17">
        <v>0.25724064088565202</v>
      </c>
      <c r="CA1176" s="17">
        <v>0.39132586948287101</v>
      </c>
      <c r="CB1176" s="17">
        <v>0.431078824341178</v>
      </c>
      <c r="CC1176" s="17">
        <v>0.39846255742731501</v>
      </c>
      <c r="CD1176" s="17">
        <v>0.51799713929274005</v>
      </c>
      <c r="CE1176" s="17">
        <v>0.34143143309229201</v>
      </c>
      <c r="CF1176" s="17">
        <v>0.54958784239900305</v>
      </c>
      <c r="CG1176" s="17"/>
      <c r="CH1176" s="17">
        <v>0.51006310622668105</v>
      </c>
      <c r="CI1176" s="17">
        <v>0.44705597303456102</v>
      </c>
      <c r="CJ1176" s="17">
        <v>0.40376662924492601</v>
      </c>
      <c r="CK1176" s="17">
        <v>0.36283647831402299</v>
      </c>
      <c r="CL1176" s="17">
        <v>0.25264149807407099</v>
      </c>
    </row>
    <row r="1177" spans="2:90" x14ac:dyDescent="0.3">
      <c r="B1177" t="s">
        <v>453</v>
      </c>
      <c r="C1177" s="17">
        <v>0.23997155340783</v>
      </c>
      <c r="D1177" s="17">
        <v>0.22835580022415999</v>
      </c>
      <c r="E1177" s="17">
        <v>0.25265711882138497</v>
      </c>
      <c r="F1177" s="17"/>
      <c r="G1177" s="17">
        <v>0.16212137916689801</v>
      </c>
      <c r="H1177" s="17">
        <v>0.263501123535968</v>
      </c>
      <c r="I1177" s="17">
        <v>0.221664369002047</v>
      </c>
      <c r="J1177" s="17">
        <v>0.28383475694330002</v>
      </c>
      <c r="K1177" s="17">
        <v>0.25837993329289799</v>
      </c>
      <c r="L1177" s="17">
        <v>0.24416138534208501</v>
      </c>
      <c r="M1177" s="17"/>
      <c r="N1177" s="17">
        <v>0.235755854614001</v>
      </c>
      <c r="O1177" s="17">
        <v>0.206972826537071</v>
      </c>
      <c r="P1177" s="17">
        <v>0.24831586615726101</v>
      </c>
      <c r="Q1177" s="17">
        <v>0.27231465223950402</v>
      </c>
      <c r="R1177" s="17"/>
      <c r="S1177" s="17">
        <v>0.26327077794575598</v>
      </c>
      <c r="T1177" s="17">
        <v>0.240122166945859</v>
      </c>
      <c r="U1177" s="17">
        <v>0.29913536506204702</v>
      </c>
      <c r="V1177" s="17">
        <v>0.26537952494811301</v>
      </c>
      <c r="W1177" s="17">
        <v>0.20838306361276801</v>
      </c>
      <c r="X1177" s="17">
        <v>0.24766006296778001</v>
      </c>
      <c r="Y1177" s="17">
        <v>0.22771804978490601</v>
      </c>
      <c r="Z1177" s="17">
        <v>0.209559218843269</v>
      </c>
      <c r="AA1177" s="17">
        <v>0.237433118000071</v>
      </c>
      <c r="AB1177" s="17">
        <v>0.17115040172268001</v>
      </c>
      <c r="AC1177" s="17">
        <v>0.200336948435066</v>
      </c>
      <c r="AD1177" s="17">
        <v>0.33128036088650398</v>
      </c>
      <c r="AE1177" s="17"/>
      <c r="AF1177" s="17">
        <v>0.26464999264266997</v>
      </c>
      <c r="AG1177" s="17">
        <v>0.22589972670293901</v>
      </c>
      <c r="AH1177" s="17">
        <v>0.233588874779424</v>
      </c>
      <c r="AI1177" s="17"/>
      <c r="AJ1177" s="17">
        <v>0.24342038121559101</v>
      </c>
      <c r="AK1177" s="17">
        <v>0.252823122762524</v>
      </c>
      <c r="AL1177" s="17">
        <v>0.36769034729514299</v>
      </c>
      <c r="AM1177" s="17">
        <v>0.25463321970665798</v>
      </c>
      <c r="AN1177" s="17">
        <v>0.258232869817282</v>
      </c>
      <c r="AO1177" s="17"/>
      <c r="AP1177" s="17">
        <v>0.206553780795241</v>
      </c>
      <c r="AQ1177" s="17">
        <v>0.210641492204346</v>
      </c>
      <c r="AR1177" s="17">
        <v>0.31002338105187599</v>
      </c>
      <c r="AS1177" s="17">
        <v>0.30330838869934001</v>
      </c>
      <c r="AT1177" s="17">
        <v>0.245759401592239</v>
      </c>
      <c r="AU1177" s="17">
        <v>0.19983792645276399</v>
      </c>
      <c r="AV1177" s="17"/>
      <c r="AW1177" s="17">
        <v>0.230362178360802</v>
      </c>
      <c r="AX1177" s="17">
        <v>0.35696687717960002</v>
      </c>
      <c r="AY1177" s="17">
        <v>0.33685396614713298</v>
      </c>
      <c r="AZ1177" s="17">
        <v>0.23709114418903601</v>
      </c>
      <c r="BA1177" s="17">
        <v>0.22630336758470501</v>
      </c>
      <c r="BB1177" s="17">
        <v>0.22623483077602599</v>
      </c>
      <c r="BC1177" s="17">
        <v>0.217685300001497</v>
      </c>
      <c r="BD1177" s="17">
        <v>0.20798483968468101</v>
      </c>
      <c r="BE1177" s="17">
        <v>0.28508243175126602</v>
      </c>
      <c r="BF1177" s="17">
        <v>0.32937646946042598</v>
      </c>
      <c r="BG1177" s="17">
        <v>0.20572318425643499</v>
      </c>
      <c r="BH1177" s="17">
        <v>0.24710301734648801</v>
      </c>
      <c r="BI1177" s="17">
        <v>8.7978715693279197E-2</v>
      </c>
      <c r="BJ1177" s="17">
        <v>0.30489510597639602</v>
      </c>
      <c r="BK1177" s="17">
        <v>0.17158990917230399</v>
      </c>
      <c r="BL1177" s="17">
        <v>0.15829597911315699</v>
      </c>
      <c r="BM1177" s="17"/>
      <c r="BN1177" s="17">
        <v>0.246721198077097</v>
      </c>
      <c r="BO1177" s="17">
        <v>0.22862750171337001</v>
      </c>
      <c r="BP1177" s="17"/>
      <c r="BQ1177" s="17">
        <v>0.22179683225698599</v>
      </c>
      <c r="BR1177" s="17">
        <v>0.28198610659697398</v>
      </c>
      <c r="BS1177" s="17"/>
      <c r="BT1177" s="17">
        <v>0.26419160261311198</v>
      </c>
      <c r="BU1177" s="17"/>
      <c r="BV1177" s="17">
        <v>0.255914221489008</v>
      </c>
      <c r="BW1177" s="17">
        <v>0.19477700612312601</v>
      </c>
      <c r="BX1177" s="17">
        <v>0.24159486893773299</v>
      </c>
      <c r="BY1177" s="17"/>
      <c r="BZ1177" s="17">
        <v>0.35008418185640999</v>
      </c>
      <c r="CA1177" s="17">
        <v>0.344951515947586</v>
      </c>
      <c r="CB1177" s="17">
        <v>0.27146495415883098</v>
      </c>
      <c r="CC1177" s="17">
        <v>0.15176081440683001</v>
      </c>
      <c r="CD1177" s="17">
        <v>0.22828399358493601</v>
      </c>
      <c r="CE1177" s="17">
        <v>0.22498105219034201</v>
      </c>
      <c r="CF1177" s="17">
        <v>0.15747641748913899</v>
      </c>
      <c r="CG1177" s="17"/>
      <c r="CH1177" s="17">
        <v>0.17072014034340699</v>
      </c>
      <c r="CI1177" s="17">
        <v>0.148617813151939</v>
      </c>
      <c r="CJ1177" s="17">
        <v>0.30138677669256497</v>
      </c>
      <c r="CK1177" s="17">
        <v>0.33338845064311801</v>
      </c>
      <c r="CL1177" s="17">
        <v>0.30165588668781701</v>
      </c>
    </row>
    <row r="1178" spans="2:90" x14ac:dyDescent="0.3">
      <c r="B1178" t="s">
        <v>454</v>
      </c>
      <c r="C1178" s="17">
        <v>0.16522437889957001</v>
      </c>
      <c r="D1178" s="17">
        <v>0.18768559777720001</v>
      </c>
      <c r="E1178" s="17">
        <v>0.13869238389853</v>
      </c>
      <c r="F1178" s="17"/>
      <c r="G1178" s="17">
        <v>0.17658317496883399</v>
      </c>
      <c r="H1178" s="17">
        <v>0.203342057723847</v>
      </c>
      <c r="I1178" s="17">
        <v>0.16289352265535301</v>
      </c>
      <c r="J1178" s="17">
        <v>0.14429285394125901</v>
      </c>
      <c r="K1178" s="17">
        <v>0.19533590850133201</v>
      </c>
      <c r="L1178" s="17">
        <v>0.123722742722367</v>
      </c>
      <c r="M1178" s="17"/>
      <c r="N1178" s="17">
        <v>0.17451308394502299</v>
      </c>
      <c r="O1178" s="17">
        <v>0.191077560424703</v>
      </c>
      <c r="P1178" s="17">
        <v>0.134364564147187</v>
      </c>
      <c r="Q1178" s="17">
        <v>0.16098945021435701</v>
      </c>
      <c r="R1178" s="17"/>
      <c r="S1178" s="17">
        <v>0.22931521671337299</v>
      </c>
      <c r="T1178" s="17">
        <v>0.11680581332589</v>
      </c>
      <c r="U1178" s="17">
        <v>0.19330000539812001</v>
      </c>
      <c r="V1178" s="17">
        <v>0.208223642958763</v>
      </c>
      <c r="W1178" s="17">
        <v>0.18901693234457601</v>
      </c>
      <c r="X1178" s="17">
        <v>0.16322623992072799</v>
      </c>
      <c r="Y1178" s="17">
        <v>0.14594136713639699</v>
      </c>
      <c r="Z1178" s="17">
        <v>0.27185422947422999</v>
      </c>
      <c r="AA1178" s="17">
        <v>9.9184490268005798E-2</v>
      </c>
      <c r="AB1178" s="17">
        <v>0.171337992409375</v>
      </c>
      <c r="AC1178" s="17">
        <v>7.1537029630484597E-2</v>
      </c>
      <c r="AD1178" s="17">
        <v>0.146080360889775</v>
      </c>
      <c r="AE1178" s="17"/>
      <c r="AF1178" s="17">
        <v>0.15254186128952801</v>
      </c>
      <c r="AG1178" s="17">
        <v>0.17362805402923201</v>
      </c>
      <c r="AH1178" s="17">
        <v>0.126940693296763</v>
      </c>
      <c r="AI1178" s="17"/>
      <c r="AJ1178" s="17">
        <v>0.129244649202678</v>
      </c>
      <c r="AK1178" s="17">
        <v>0.201871465892037</v>
      </c>
      <c r="AL1178" s="17">
        <v>0.162680750029467</v>
      </c>
      <c r="AM1178" s="17">
        <v>0.14047115580376901</v>
      </c>
      <c r="AN1178" s="17">
        <v>0.18920275377176299</v>
      </c>
      <c r="AO1178" s="17"/>
      <c r="AP1178" s="17">
        <v>0.19580383788552699</v>
      </c>
      <c r="AQ1178" s="17">
        <v>0.11075298589499501</v>
      </c>
      <c r="AR1178" s="17">
        <v>0.21480591660340501</v>
      </c>
      <c r="AS1178" s="17">
        <v>0.14270374086319099</v>
      </c>
      <c r="AT1178" s="17">
        <v>0.200427338754746</v>
      </c>
      <c r="AU1178" s="17">
        <v>0.11538964505676</v>
      </c>
      <c r="AV1178" s="17"/>
      <c r="AW1178" s="17">
        <v>0.119120735861663</v>
      </c>
      <c r="AX1178" s="17">
        <v>0.15927131686637699</v>
      </c>
      <c r="AY1178" s="17">
        <v>0.28758393109081998</v>
      </c>
      <c r="AZ1178" s="17">
        <v>0.12816525428168599</v>
      </c>
      <c r="BA1178" s="17">
        <v>0.157727667349914</v>
      </c>
      <c r="BB1178" s="17">
        <v>0.19910709454508299</v>
      </c>
      <c r="BC1178" s="17">
        <v>0.21841695398198499</v>
      </c>
      <c r="BD1178" s="17">
        <v>0.21264097530321099</v>
      </c>
      <c r="BE1178" s="17">
        <v>5.86165222960187E-2</v>
      </c>
      <c r="BF1178" s="17">
        <v>0.13055110923444199</v>
      </c>
      <c r="BG1178" s="17">
        <v>8.9501908519660597E-2</v>
      </c>
      <c r="BH1178" s="17">
        <v>0.119541348080759</v>
      </c>
      <c r="BI1178" s="17">
        <v>0.18557022348833199</v>
      </c>
      <c r="BJ1178" s="17">
        <v>0.102815755542582</v>
      </c>
      <c r="BK1178" s="17">
        <v>0.111104965065476</v>
      </c>
      <c r="BL1178" s="17">
        <v>0.21052096859453501</v>
      </c>
      <c r="BM1178" s="17"/>
      <c r="BN1178" s="17">
        <v>0.17873610891043001</v>
      </c>
      <c r="BO1178" s="17">
        <v>0.14921000567921899</v>
      </c>
      <c r="BP1178" s="17"/>
      <c r="BQ1178" s="17">
        <v>0.204399644087426</v>
      </c>
      <c r="BR1178" s="17">
        <v>0.20286239119416699</v>
      </c>
      <c r="BS1178" s="17"/>
      <c r="BT1178" s="17">
        <v>0.24051544171766401</v>
      </c>
      <c r="BU1178" s="17"/>
      <c r="BV1178" s="17">
        <v>0.129618594756362</v>
      </c>
      <c r="BW1178" s="17">
        <v>0.21381833843158099</v>
      </c>
      <c r="BX1178" s="17">
        <v>0.16207933879052799</v>
      </c>
      <c r="BY1178" s="17"/>
      <c r="BZ1178" s="17">
        <v>0.16759508269478601</v>
      </c>
      <c r="CA1178" s="17">
        <v>0.190557770369607</v>
      </c>
      <c r="CB1178" s="17">
        <v>0.209497490328095</v>
      </c>
      <c r="CC1178" s="17">
        <v>0.17972952748614199</v>
      </c>
      <c r="CD1178" s="17">
        <v>0.113059543673864</v>
      </c>
      <c r="CE1178" s="17">
        <v>0.169460499294699</v>
      </c>
      <c r="CF1178" s="17">
        <v>0.12474816974024799</v>
      </c>
      <c r="CG1178" s="17"/>
      <c r="CH1178" s="17">
        <v>0.21275125067690101</v>
      </c>
      <c r="CI1178" s="17">
        <v>0.120066412437693</v>
      </c>
      <c r="CJ1178" s="17">
        <v>0.19144658413902901</v>
      </c>
      <c r="CK1178" s="17">
        <v>0.18006035911489701</v>
      </c>
      <c r="CL1178" s="17">
        <v>0.15816857358982001</v>
      </c>
    </row>
    <row r="1179" spans="2:90" x14ac:dyDescent="0.3">
      <c r="B1179" t="s">
        <v>457</v>
      </c>
      <c r="C1179" s="17">
        <v>0.129239391582499</v>
      </c>
      <c r="D1179" s="17">
        <v>0.14269724095372399</v>
      </c>
      <c r="E1179" s="17">
        <v>0.11674138837824299</v>
      </c>
      <c r="F1179" s="17"/>
      <c r="G1179" s="17">
        <v>0.16726580012728101</v>
      </c>
      <c r="H1179" s="17">
        <v>0.120045456607534</v>
      </c>
      <c r="I1179" s="17">
        <v>9.3322452941024606E-2</v>
      </c>
      <c r="J1179" s="17">
        <v>0.10785013766502601</v>
      </c>
      <c r="K1179" s="17">
        <v>0.15967739197327499</v>
      </c>
      <c r="L1179" s="17">
        <v>0.14278572582089899</v>
      </c>
      <c r="M1179" s="17"/>
      <c r="N1179" s="17">
        <v>0.16012575862850301</v>
      </c>
      <c r="O1179" s="17">
        <v>9.2206779618154003E-2</v>
      </c>
      <c r="P1179" s="17">
        <v>0.15496718214581601</v>
      </c>
      <c r="Q1179" s="17">
        <v>0.111113124607865</v>
      </c>
      <c r="R1179" s="17"/>
      <c r="S1179" s="17">
        <v>0.12586102516450301</v>
      </c>
      <c r="T1179" s="17">
        <v>0.21553231001849801</v>
      </c>
      <c r="U1179" s="17">
        <v>0.10314956402752699</v>
      </c>
      <c r="V1179" s="17">
        <v>0.14114335926267199</v>
      </c>
      <c r="W1179" s="17">
        <v>0.190348167053948</v>
      </c>
      <c r="X1179" s="17">
        <v>0.132967352679528</v>
      </c>
      <c r="Y1179" s="17">
        <v>0.113007952421449</v>
      </c>
      <c r="Z1179" s="17">
        <v>5.8263151105914297E-2</v>
      </c>
      <c r="AA1179" s="17">
        <v>5.7672641482982699E-2</v>
      </c>
      <c r="AB1179" s="17">
        <v>8.4471270363951204E-2</v>
      </c>
      <c r="AC1179" s="17">
        <v>0.17014295162050999</v>
      </c>
      <c r="AD1179" s="17">
        <v>0.141513553154865</v>
      </c>
      <c r="AE1179" s="17"/>
      <c r="AF1179" s="17">
        <v>0.121814577422965</v>
      </c>
      <c r="AG1179" s="17">
        <v>0.12203365438133899</v>
      </c>
      <c r="AH1179" s="17">
        <v>0.156474859195747</v>
      </c>
      <c r="AI1179" s="17"/>
      <c r="AJ1179" s="17">
        <v>0.122386906727272</v>
      </c>
      <c r="AK1179" s="17">
        <v>0.14615639469164199</v>
      </c>
      <c r="AL1179" s="17">
        <v>9.1572074880747006E-2</v>
      </c>
      <c r="AM1179" s="17">
        <v>0.16659841146516599</v>
      </c>
      <c r="AN1179" s="17">
        <v>8.4699887209004898E-2</v>
      </c>
      <c r="AO1179" s="17"/>
      <c r="AP1179" s="17">
        <v>0.12504160666320699</v>
      </c>
      <c r="AQ1179" s="17">
        <v>0.13584057303080299</v>
      </c>
      <c r="AR1179" s="17">
        <v>9.9146057389781994E-2</v>
      </c>
      <c r="AS1179" s="17">
        <v>0.14588983847444201</v>
      </c>
      <c r="AT1179" s="17">
        <v>0.108148378124579</v>
      </c>
      <c r="AU1179" s="17">
        <v>0.14444509411350701</v>
      </c>
      <c r="AV1179" s="17"/>
      <c r="AW1179" s="17">
        <v>0.10504539552745901</v>
      </c>
      <c r="AX1179" s="17">
        <v>0.119583274006257</v>
      </c>
      <c r="AY1179" s="17">
        <v>6.0975693314169702E-2</v>
      </c>
      <c r="AZ1179" s="17">
        <v>0.16724715114476199</v>
      </c>
      <c r="BA1179" s="17">
        <v>0.123534047466657</v>
      </c>
      <c r="BB1179" s="17">
        <v>0.18857176580108101</v>
      </c>
      <c r="BC1179" s="17">
        <v>0.15049847459916901</v>
      </c>
      <c r="BD1179" s="17">
        <v>0.13354477632342501</v>
      </c>
      <c r="BE1179" s="17">
        <v>8.3260464026034098E-2</v>
      </c>
      <c r="BF1179" s="17">
        <v>0.102982954475815</v>
      </c>
      <c r="BG1179" s="17">
        <v>0.183233575775231</v>
      </c>
      <c r="BH1179" s="17">
        <v>8.7925890815013799E-2</v>
      </c>
      <c r="BI1179" s="17">
        <v>8.9885086158067104E-2</v>
      </c>
      <c r="BJ1179" s="17">
        <v>9.5444050022810603E-2</v>
      </c>
      <c r="BK1179" s="17">
        <v>0.15465698905529099</v>
      </c>
      <c r="BL1179" s="17">
        <v>0.17591616686907199</v>
      </c>
      <c r="BM1179" s="17"/>
      <c r="BN1179" s="17">
        <v>0.14713935225607599</v>
      </c>
      <c r="BO1179" s="17">
        <v>0.10303750621203001</v>
      </c>
      <c r="BP1179" s="17"/>
      <c r="BQ1179" s="17">
        <v>0.13644691973029899</v>
      </c>
      <c r="BR1179" s="17">
        <v>0.18192960675026401</v>
      </c>
      <c r="BS1179" s="17"/>
      <c r="BT1179" s="17">
        <v>0.15155215857086399</v>
      </c>
      <c r="BU1179" s="17"/>
      <c r="BV1179" s="17">
        <v>0.14065801428715399</v>
      </c>
      <c r="BW1179" s="17">
        <v>0.130767419651834</v>
      </c>
      <c r="BX1179" s="17">
        <v>0.12733117544573699</v>
      </c>
      <c r="BY1179" s="17"/>
      <c r="BZ1179" s="17">
        <v>0.105298887779992</v>
      </c>
      <c r="CA1179" s="17">
        <v>0.101538732515458</v>
      </c>
      <c r="CB1179" s="17">
        <v>0.157995648223376</v>
      </c>
      <c r="CC1179" s="17">
        <v>0.140571978366961</v>
      </c>
      <c r="CD1179" s="17">
        <v>0.15080020978729999</v>
      </c>
      <c r="CE1179" s="17">
        <v>0.139243849923258</v>
      </c>
      <c r="CF1179" s="17">
        <v>0.118903177605898</v>
      </c>
      <c r="CG1179" s="17"/>
      <c r="CH1179" s="17">
        <v>0.18827168339632699</v>
      </c>
      <c r="CI1179" s="17">
        <v>0.127100389347965</v>
      </c>
      <c r="CJ1179" s="17">
        <v>0.140069257609268</v>
      </c>
      <c r="CK1179" s="17">
        <v>9.2879253782879201E-2</v>
      </c>
      <c r="CL1179" s="17">
        <v>3.5606208664242502E-2</v>
      </c>
    </row>
    <row r="1180" spans="2:90" x14ac:dyDescent="0.3">
      <c r="B1180" t="s">
        <v>456</v>
      </c>
      <c r="C1180" s="17">
        <v>0.127335046666192</v>
      </c>
      <c r="D1180" s="17">
        <v>0.15551219793951501</v>
      </c>
      <c r="E1180" s="17">
        <v>9.7781216421179998E-2</v>
      </c>
      <c r="F1180" s="17"/>
      <c r="G1180" s="17">
        <v>0.18437494847084701</v>
      </c>
      <c r="H1180" s="17">
        <v>0.14989619811157801</v>
      </c>
      <c r="I1180" s="17">
        <v>9.9650137348606296E-2</v>
      </c>
      <c r="J1180" s="17">
        <v>0.12942467263433399</v>
      </c>
      <c r="K1180" s="17">
        <v>0.116061984647364</v>
      </c>
      <c r="L1180" s="17">
        <v>8.9551140732195597E-2</v>
      </c>
      <c r="M1180" s="17"/>
      <c r="N1180" s="17">
        <v>0.153380178152943</v>
      </c>
      <c r="O1180" s="17">
        <v>0.15377595302497599</v>
      </c>
      <c r="P1180" s="17">
        <v>7.7643866409937201E-2</v>
      </c>
      <c r="Q1180" s="17">
        <v>0.119446893385316</v>
      </c>
      <c r="R1180" s="17"/>
      <c r="S1180" s="17">
        <v>0.116634180078117</v>
      </c>
      <c r="T1180" s="17">
        <v>8.3009620376972001E-2</v>
      </c>
      <c r="U1180" s="17">
        <v>8.3678575281809997E-2</v>
      </c>
      <c r="V1180" s="17">
        <v>0.121702820416407</v>
      </c>
      <c r="W1180" s="17">
        <v>0.209958938754672</v>
      </c>
      <c r="X1180" s="17">
        <v>0.17763571369241599</v>
      </c>
      <c r="Y1180" s="17">
        <v>5.2332704372990001E-2</v>
      </c>
      <c r="Z1180" s="17">
        <v>0.221980544195896</v>
      </c>
      <c r="AA1180" s="17">
        <v>0.152067894900661</v>
      </c>
      <c r="AB1180" s="17">
        <v>6.8950957371594804E-2</v>
      </c>
      <c r="AC1180" s="17">
        <v>0.16729611745674999</v>
      </c>
      <c r="AD1180" s="17">
        <v>0.195356941220584</v>
      </c>
      <c r="AE1180" s="17"/>
      <c r="AF1180" s="17">
        <v>9.3738267436291905E-2</v>
      </c>
      <c r="AG1180" s="17">
        <v>0.16454066589007699</v>
      </c>
      <c r="AH1180" s="17">
        <v>7.3976765970266006E-2</v>
      </c>
      <c r="AI1180" s="17"/>
      <c r="AJ1180" s="17">
        <v>0.107274952557571</v>
      </c>
      <c r="AK1180" s="17">
        <v>0.16157289788062401</v>
      </c>
      <c r="AL1180" s="17">
        <v>0.16227083728946001</v>
      </c>
      <c r="AM1180" s="17">
        <v>9.7179318407292797E-2</v>
      </c>
      <c r="AN1180" s="17">
        <v>7.1453076176543201E-2</v>
      </c>
      <c r="AO1180" s="17"/>
      <c r="AP1180" s="17">
        <v>0.190172134944668</v>
      </c>
      <c r="AQ1180" s="17">
        <v>0.114945986436348</v>
      </c>
      <c r="AR1180" s="17">
        <v>0.12486903438730999</v>
      </c>
      <c r="AS1180" s="17">
        <v>9.4879401596563107E-2</v>
      </c>
      <c r="AT1180" s="17">
        <v>0.102990949237309</v>
      </c>
      <c r="AU1180" s="17">
        <v>0.102809312391189</v>
      </c>
      <c r="AV1180" s="17"/>
      <c r="AW1180" s="17">
        <v>0.115920443422366</v>
      </c>
      <c r="AX1180" s="17">
        <v>5.3381624136762798E-2</v>
      </c>
      <c r="AY1180" s="17">
        <v>0.1556137376749</v>
      </c>
      <c r="AZ1180" s="17">
        <v>0.14524179362394299</v>
      </c>
      <c r="BA1180" s="17">
        <v>0.177607754682688</v>
      </c>
      <c r="BB1180" s="17">
        <v>9.9474844216826799E-2</v>
      </c>
      <c r="BC1180" s="17">
        <v>0.112123990295019</v>
      </c>
      <c r="BD1180" s="17">
        <v>0.11806162640984499</v>
      </c>
      <c r="BE1180" s="17">
        <v>8.1505412578944794E-2</v>
      </c>
      <c r="BF1180" s="17">
        <v>7.4290802804768699E-2</v>
      </c>
      <c r="BG1180" s="17">
        <v>8.67617583318291E-2</v>
      </c>
      <c r="BH1180" s="17">
        <v>0.14779264098248901</v>
      </c>
      <c r="BI1180" s="17">
        <v>0.23965570594473801</v>
      </c>
      <c r="BJ1180" s="17">
        <v>0.25215991052683301</v>
      </c>
      <c r="BK1180" s="17">
        <v>0.17370835318588501</v>
      </c>
      <c r="BL1180" s="17">
        <v>0.16688401910341599</v>
      </c>
      <c r="BM1180" s="17"/>
      <c r="BN1180" s="17">
        <v>0.130523650394583</v>
      </c>
      <c r="BO1180" s="17">
        <v>0.12524370022042999</v>
      </c>
      <c r="BP1180" s="17"/>
      <c r="BQ1180" s="17">
        <v>0.18550740839694599</v>
      </c>
      <c r="BR1180" s="17">
        <v>9.6935383631865796E-2</v>
      </c>
      <c r="BS1180" s="17"/>
      <c r="BT1180" s="17">
        <v>0.21304531005903601</v>
      </c>
      <c r="BU1180" s="17"/>
      <c r="BV1180" s="17">
        <v>0.103788036156618</v>
      </c>
      <c r="BW1180" s="17">
        <v>0.13864528128564901</v>
      </c>
      <c r="BX1180" s="17">
        <v>0.13119910773959501</v>
      </c>
      <c r="BY1180" s="17"/>
      <c r="BZ1180" s="17">
        <v>0.12570961290629401</v>
      </c>
      <c r="CA1180" s="17">
        <v>0.13201513865231801</v>
      </c>
      <c r="CB1180" s="17">
        <v>9.6502495515568304E-2</v>
      </c>
      <c r="CC1180" s="17">
        <v>0.14826639824555499</v>
      </c>
      <c r="CD1180" s="17">
        <v>9.4080270722156994E-2</v>
      </c>
      <c r="CE1180" s="17">
        <v>0.194701497997677</v>
      </c>
      <c r="CF1180" s="17">
        <v>0.14628954023162499</v>
      </c>
      <c r="CG1180" s="17"/>
      <c r="CH1180" s="17">
        <v>0.218357123421661</v>
      </c>
      <c r="CI1180" s="17">
        <v>0.12774110974243999</v>
      </c>
      <c r="CJ1180" s="17">
        <v>0.10299622586545799</v>
      </c>
      <c r="CK1180" s="17">
        <v>0.145281562150023</v>
      </c>
      <c r="CL1180" s="17">
        <v>6.8421124745535397E-2</v>
      </c>
    </row>
    <row r="1181" spans="2:90" x14ac:dyDescent="0.3">
      <c r="B1181" t="s">
        <v>455</v>
      </c>
      <c r="C1181" s="17">
        <v>0.12616912054087501</v>
      </c>
      <c r="D1181" s="17">
        <v>0.121188502395776</v>
      </c>
      <c r="E1181" s="17">
        <v>0.13173413690536301</v>
      </c>
      <c r="F1181" s="17"/>
      <c r="G1181" s="17">
        <v>0.17144372319999199</v>
      </c>
      <c r="H1181" s="17">
        <v>0.105221518295553</v>
      </c>
      <c r="I1181" s="17">
        <v>0.207451851333086</v>
      </c>
      <c r="J1181" s="17">
        <v>0.117592996430229</v>
      </c>
      <c r="K1181" s="17">
        <v>3.3946880712883001E-2</v>
      </c>
      <c r="L1181" s="17">
        <v>9.8023771318092395E-2</v>
      </c>
      <c r="M1181" s="17"/>
      <c r="N1181" s="17">
        <v>9.1144106158373595E-2</v>
      </c>
      <c r="O1181" s="17">
        <v>0.17279456617210801</v>
      </c>
      <c r="P1181" s="17">
        <v>0.13111245230545801</v>
      </c>
      <c r="Q1181" s="17">
        <v>0.115068985363004</v>
      </c>
      <c r="R1181" s="17"/>
      <c r="S1181" s="17">
        <v>0.140128760594282</v>
      </c>
      <c r="T1181" s="17">
        <v>0.106578944533222</v>
      </c>
      <c r="U1181" s="17">
        <v>0.158671222056426</v>
      </c>
      <c r="V1181" s="17">
        <v>0.117433978567845</v>
      </c>
      <c r="W1181" s="17">
        <v>0.123974360528313</v>
      </c>
      <c r="X1181" s="17">
        <v>6.6582860623436102E-2</v>
      </c>
      <c r="Y1181" s="17">
        <v>0.142617646974944</v>
      </c>
      <c r="Z1181" s="17">
        <v>6.3474260358712106E-2</v>
      </c>
      <c r="AA1181" s="17">
        <v>0.13336893654458701</v>
      </c>
      <c r="AB1181" s="17">
        <v>0.118717902925629</v>
      </c>
      <c r="AC1181" s="17">
        <v>0.15704764506065799</v>
      </c>
      <c r="AD1181" s="17">
        <v>0.241397620588649</v>
      </c>
      <c r="AE1181" s="17"/>
      <c r="AF1181" s="17">
        <v>0.10389638595320599</v>
      </c>
      <c r="AG1181" s="17">
        <v>0.132664849141226</v>
      </c>
      <c r="AH1181" s="17">
        <v>0.14613692344762999</v>
      </c>
      <c r="AI1181" s="17"/>
      <c r="AJ1181" s="17">
        <v>0.110475994060036</v>
      </c>
      <c r="AK1181" s="17">
        <v>0.14817347671386699</v>
      </c>
      <c r="AL1181" s="17">
        <v>7.2223668393347401E-2</v>
      </c>
      <c r="AM1181" s="17">
        <v>9.6376212185877899E-2</v>
      </c>
      <c r="AN1181" s="17">
        <v>0.142855645847563</v>
      </c>
      <c r="AO1181" s="17"/>
      <c r="AP1181" s="17">
        <v>0.13723744125964801</v>
      </c>
      <c r="AQ1181" s="17">
        <v>8.8898694029410502E-2</v>
      </c>
      <c r="AR1181" s="17">
        <v>9.7334029333722705E-2</v>
      </c>
      <c r="AS1181" s="17">
        <v>0.131076123604495</v>
      </c>
      <c r="AT1181" s="17">
        <v>0.193531264381442</v>
      </c>
      <c r="AU1181" s="17">
        <v>0.16323012367496501</v>
      </c>
      <c r="AV1181" s="17"/>
      <c r="AW1181" s="17">
        <v>0.21801465795262201</v>
      </c>
      <c r="AX1181" s="17">
        <v>0.153279445232746</v>
      </c>
      <c r="AY1181" s="17">
        <v>6.5552431741739206E-2</v>
      </c>
      <c r="AZ1181" s="17">
        <v>0.11976122370973399</v>
      </c>
      <c r="BA1181" s="17">
        <v>0.102725607940445</v>
      </c>
      <c r="BB1181" s="17">
        <v>0.13069233323377699</v>
      </c>
      <c r="BC1181" s="17">
        <v>0.191276604267339</v>
      </c>
      <c r="BD1181" s="17">
        <v>0.117612446911273</v>
      </c>
      <c r="BE1181" s="17">
        <v>0.14348157613800799</v>
      </c>
      <c r="BF1181" s="17">
        <v>0.15852572128289399</v>
      </c>
      <c r="BG1181" s="17">
        <v>6.2411486567609899E-2</v>
      </c>
      <c r="BH1181" s="17">
        <v>0.20776095684236101</v>
      </c>
      <c r="BI1181" s="17">
        <v>6.4959136420106506E-2</v>
      </c>
      <c r="BJ1181" s="17">
        <v>0.19554600839507599</v>
      </c>
      <c r="BK1181" s="17">
        <v>0</v>
      </c>
      <c r="BL1181" s="17">
        <v>0.12045851761601301</v>
      </c>
      <c r="BM1181" s="17"/>
      <c r="BN1181" s="17">
        <v>0.122579135419969</v>
      </c>
      <c r="BO1181" s="17">
        <v>0.130289426259354</v>
      </c>
      <c r="BP1181" s="17"/>
      <c r="BQ1181" s="17">
        <v>0.13104019095684699</v>
      </c>
      <c r="BR1181" s="17">
        <v>0.19345357469207899</v>
      </c>
      <c r="BS1181" s="17"/>
      <c r="BT1181" s="17">
        <v>9.7860160034442201E-2</v>
      </c>
      <c r="BU1181" s="17"/>
      <c r="BV1181" s="17">
        <v>0.13758965979264601</v>
      </c>
      <c r="BW1181" s="17">
        <v>8.9202221519418701E-2</v>
      </c>
      <c r="BX1181" s="17">
        <v>0.131452578711826</v>
      </c>
      <c r="BY1181" s="17"/>
      <c r="BZ1181" s="17">
        <v>0.15248412690709501</v>
      </c>
      <c r="CA1181" s="17">
        <v>0.26915123488006798</v>
      </c>
      <c r="CB1181" s="17">
        <v>0.11718459280520301</v>
      </c>
      <c r="CC1181" s="17">
        <v>0.15795806139868901</v>
      </c>
      <c r="CD1181" s="17">
        <v>7.5144859495531194E-2</v>
      </c>
      <c r="CE1181" s="17">
        <v>9.53822644544665E-2</v>
      </c>
      <c r="CF1181" s="17">
        <v>4.6155691882668201E-2</v>
      </c>
      <c r="CG1181" s="17"/>
      <c r="CH1181" s="17">
        <v>8.7277135648926502E-2</v>
      </c>
      <c r="CI1181" s="17">
        <v>6.5548537224920003E-2</v>
      </c>
      <c r="CJ1181" s="17">
        <v>0.12803754672451201</v>
      </c>
      <c r="CK1181" s="17">
        <v>0.28364283605214002</v>
      </c>
      <c r="CL1181" s="17">
        <v>0.15918413871543399</v>
      </c>
    </row>
    <row r="1182" spans="2:90" x14ac:dyDescent="0.3">
      <c r="B1182" t="s">
        <v>459</v>
      </c>
      <c r="C1182" s="17">
        <v>0.12470884481544101</v>
      </c>
      <c r="D1182" s="17">
        <v>0.13361370674621301</v>
      </c>
      <c r="E1182" s="17">
        <v>0.116650748478486</v>
      </c>
      <c r="F1182" s="17"/>
      <c r="G1182" s="17">
        <v>0.211327453409102</v>
      </c>
      <c r="H1182" s="17">
        <v>0.15159799799860499</v>
      </c>
      <c r="I1182" s="17">
        <v>0.16275622866001499</v>
      </c>
      <c r="J1182" s="17">
        <v>7.3257826955486494E-2</v>
      </c>
      <c r="K1182" s="17">
        <v>0.10239701396932301</v>
      </c>
      <c r="L1182" s="17">
        <v>5.62313107515518E-2</v>
      </c>
      <c r="M1182" s="17"/>
      <c r="N1182" s="17">
        <v>0.11393822646288899</v>
      </c>
      <c r="O1182" s="17">
        <v>0.140515185656059</v>
      </c>
      <c r="P1182" s="17">
        <v>9.6448343486509006E-2</v>
      </c>
      <c r="Q1182" s="17">
        <v>0.14790852324352999</v>
      </c>
      <c r="R1182" s="17"/>
      <c r="S1182" s="17">
        <v>0.15909388432038901</v>
      </c>
      <c r="T1182" s="17">
        <v>9.6808660387112694E-2</v>
      </c>
      <c r="U1182" s="17">
        <v>5.39291848626898E-2</v>
      </c>
      <c r="V1182" s="17">
        <v>0.203087820261806</v>
      </c>
      <c r="W1182" s="17">
        <v>0.116255920242731</v>
      </c>
      <c r="X1182" s="17">
        <v>0.10126073327756099</v>
      </c>
      <c r="Y1182" s="17">
        <v>0.12636699841804899</v>
      </c>
      <c r="Z1182" s="17">
        <v>6.7124865222969801E-2</v>
      </c>
      <c r="AA1182" s="17">
        <v>0.14953038944843899</v>
      </c>
      <c r="AB1182" s="17">
        <v>0.14468754794222499</v>
      </c>
      <c r="AC1182" s="17">
        <v>5.4630500775063297E-2</v>
      </c>
      <c r="AD1182" s="17">
        <v>0.137483999918841</v>
      </c>
      <c r="AE1182" s="17"/>
      <c r="AF1182" s="17">
        <v>0.11647689427810599</v>
      </c>
      <c r="AG1182" s="17">
        <v>0.12188279679318401</v>
      </c>
      <c r="AH1182" s="17">
        <v>0.116607470840775</v>
      </c>
      <c r="AI1182" s="17"/>
      <c r="AJ1182" s="17">
        <v>9.0439814617011102E-2</v>
      </c>
      <c r="AK1182" s="17">
        <v>0.147153003713279</v>
      </c>
      <c r="AL1182" s="17">
        <v>1.9677041478502799E-2</v>
      </c>
      <c r="AM1182" s="17">
        <v>9.5137716028595803E-2</v>
      </c>
      <c r="AN1182" s="17">
        <v>0.18857563545542</v>
      </c>
      <c r="AO1182" s="17"/>
      <c r="AP1182" s="17">
        <v>0.15253243054712301</v>
      </c>
      <c r="AQ1182" s="17">
        <v>9.9938882557460904E-2</v>
      </c>
      <c r="AR1182" s="17">
        <v>5.28998855571731E-2</v>
      </c>
      <c r="AS1182" s="17">
        <v>8.05370994454358E-2</v>
      </c>
      <c r="AT1182" s="17">
        <v>0.17829105412867399</v>
      </c>
      <c r="AU1182" s="17">
        <v>0.15680288346858401</v>
      </c>
      <c r="AV1182" s="17"/>
      <c r="AW1182" s="17">
        <v>0.11124144249914</v>
      </c>
      <c r="AX1182" s="17">
        <v>0.164786275560007</v>
      </c>
      <c r="AY1182" s="17">
        <v>0.12536434383116499</v>
      </c>
      <c r="AZ1182" s="17">
        <v>6.5774801938702804E-2</v>
      </c>
      <c r="BA1182" s="17">
        <v>0.12549205856569701</v>
      </c>
      <c r="BB1182" s="17">
        <v>0.190659086020388</v>
      </c>
      <c r="BC1182" s="17">
        <v>0.17195186541893101</v>
      </c>
      <c r="BD1182" s="17">
        <v>8.88449979630382E-2</v>
      </c>
      <c r="BE1182" s="17">
        <v>0.15362220171284999</v>
      </c>
      <c r="BF1182" s="17">
        <v>0.133504530407449</v>
      </c>
      <c r="BG1182" s="17">
        <v>0.168210659896711</v>
      </c>
      <c r="BH1182" s="17">
        <v>8.6326998756117296E-2</v>
      </c>
      <c r="BI1182" s="17">
        <v>3.5410226216679601E-2</v>
      </c>
      <c r="BJ1182" s="17">
        <v>4.2168516353201103E-2</v>
      </c>
      <c r="BK1182" s="17">
        <v>0.106053789110704</v>
      </c>
      <c r="BL1182" s="17">
        <v>0.10573415580723899</v>
      </c>
      <c r="BM1182" s="17"/>
      <c r="BN1182" s="17">
        <v>0.104837987023936</v>
      </c>
      <c r="BO1182" s="17">
        <v>0.15528512983948201</v>
      </c>
      <c r="BP1182" s="17"/>
      <c r="BQ1182" s="17">
        <v>0.141334326906876</v>
      </c>
      <c r="BR1182" s="17">
        <v>0.13441466991857801</v>
      </c>
      <c r="BS1182" s="17"/>
      <c r="BT1182" s="17">
        <v>0.16994486884427401</v>
      </c>
      <c r="BU1182" s="17"/>
      <c r="BV1182" s="17">
        <v>0.15804184155280501</v>
      </c>
      <c r="BW1182" s="17">
        <v>0.118395915028347</v>
      </c>
      <c r="BX1182" s="17">
        <v>0.121023208877095</v>
      </c>
      <c r="BY1182" s="17"/>
      <c r="BZ1182" s="17">
        <v>0.112543318510016</v>
      </c>
      <c r="CA1182" s="17">
        <v>0.123853370280343</v>
      </c>
      <c r="CB1182" s="17">
        <v>0.10277977340445101</v>
      </c>
      <c r="CC1182" s="17">
        <v>0.185596083259809</v>
      </c>
      <c r="CD1182" s="17">
        <v>0.15451199288223899</v>
      </c>
      <c r="CE1182" s="17">
        <v>9.8783240650780202E-2</v>
      </c>
      <c r="CF1182" s="17">
        <v>9.9308248180618799E-2</v>
      </c>
      <c r="CG1182" s="17"/>
      <c r="CH1182" s="17">
        <v>0.1018357301714</v>
      </c>
      <c r="CI1182" s="17">
        <v>0.117533696208584</v>
      </c>
      <c r="CJ1182" s="17">
        <v>0.13550989005685601</v>
      </c>
      <c r="CK1182" s="17">
        <v>0.14069671341281101</v>
      </c>
      <c r="CL1182" s="17">
        <v>7.5737679520159404E-2</v>
      </c>
    </row>
    <row r="1183" spans="2:90" x14ac:dyDescent="0.3">
      <c r="B1183" t="s">
        <v>458</v>
      </c>
      <c r="C1183" s="17">
        <v>9.9414328375313193E-2</v>
      </c>
      <c r="D1183" s="17">
        <v>0.107827510589346</v>
      </c>
      <c r="E1183" s="17">
        <v>9.1701747242173101E-2</v>
      </c>
      <c r="F1183" s="17"/>
      <c r="G1183" s="17">
        <v>9.4968165886285497E-2</v>
      </c>
      <c r="H1183" s="17">
        <v>0.133147612977143</v>
      </c>
      <c r="I1183" s="17">
        <v>7.6201149981625693E-2</v>
      </c>
      <c r="J1183" s="17">
        <v>0.107500838778068</v>
      </c>
      <c r="K1183" s="17">
        <v>0.13952029976243599</v>
      </c>
      <c r="L1183" s="17">
        <v>6.1171825200073499E-2</v>
      </c>
      <c r="M1183" s="17"/>
      <c r="N1183" s="17">
        <v>0.10178652292196901</v>
      </c>
      <c r="O1183" s="17">
        <v>0.133816488301816</v>
      </c>
      <c r="P1183" s="17">
        <v>9.58715542616599E-2</v>
      </c>
      <c r="Q1183" s="17">
        <v>7.0938838182197997E-2</v>
      </c>
      <c r="R1183" s="17"/>
      <c r="S1183" s="17">
        <v>8.35771838263073E-2</v>
      </c>
      <c r="T1183" s="17">
        <v>8.3820000172911399E-2</v>
      </c>
      <c r="U1183" s="17">
        <v>0.16179846051483701</v>
      </c>
      <c r="V1183" s="17">
        <v>5.5806055291477301E-2</v>
      </c>
      <c r="W1183" s="17">
        <v>0.10824636403969901</v>
      </c>
      <c r="X1183" s="17">
        <v>6.7951937519717703E-2</v>
      </c>
      <c r="Y1183" s="17">
        <v>0.148084201610899</v>
      </c>
      <c r="Z1183" s="17">
        <v>3.0918968301284901E-2</v>
      </c>
      <c r="AA1183" s="17">
        <v>0.137779960425404</v>
      </c>
      <c r="AB1183" s="17">
        <v>9.2125154831500897E-2</v>
      </c>
      <c r="AC1183" s="17">
        <v>9.7942536794908899E-2</v>
      </c>
      <c r="AD1183" s="17">
        <v>9.8286361798417293E-2</v>
      </c>
      <c r="AE1183" s="17"/>
      <c r="AF1183" s="17">
        <v>0.113502417144579</v>
      </c>
      <c r="AG1183" s="17">
        <v>8.8361562560817605E-2</v>
      </c>
      <c r="AH1183" s="17">
        <v>0.114167554791175</v>
      </c>
      <c r="AI1183" s="17"/>
      <c r="AJ1183" s="17">
        <v>0.105960426872635</v>
      </c>
      <c r="AK1183" s="17">
        <v>8.27542018675647E-2</v>
      </c>
      <c r="AL1183" s="17">
        <v>7.4546142417984601E-2</v>
      </c>
      <c r="AM1183" s="17">
        <v>0.18999324060101599</v>
      </c>
      <c r="AN1183" s="17">
        <v>5.1417178384399097E-2</v>
      </c>
      <c r="AO1183" s="17"/>
      <c r="AP1183" s="17">
        <v>8.5756077184313897E-2</v>
      </c>
      <c r="AQ1183" s="17">
        <v>0.116100869271219</v>
      </c>
      <c r="AR1183" s="17">
        <v>4.4002006557822597E-2</v>
      </c>
      <c r="AS1183" s="17">
        <v>0.124910634514977</v>
      </c>
      <c r="AT1183" s="17">
        <v>9.9964151865308298E-2</v>
      </c>
      <c r="AU1183" s="17">
        <v>0.10181841003534201</v>
      </c>
      <c r="AV1183" s="17"/>
      <c r="AW1183" s="17">
        <v>0</v>
      </c>
      <c r="AX1183" s="17">
        <v>7.9954364323551699E-2</v>
      </c>
      <c r="AY1183" s="17">
        <v>0.118674240379506</v>
      </c>
      <c r="AZ1183" s="17">
        <v>4.4762017634698198E-2</v>
      </c>
      <c r="BA1183" s="17">
        <v>5.01366801037521E-2</v>
      </c>
      <c r="BB1183" s="17">
        <v>6.6643084297494506E-2</v>
      </c>
      <c r="BC1183" s="17">
        <v>0.12537727773483101</v>
      </c>
      <c r="BD1183" s="17">
        <v>8.4241489226060701E-2</v>
      </c>
      <c r="BE1183" s="17">
        <v>0.151087957224529</v>
      </c>
      <c r="BF1183" s="17">
        <v>0.10165421489885799</v>
      </c>
      <c r="BG1183" s="17">
        <v>0.21474179600585699</v>
      </c>
      <c r="BH1183" s="17">
        <v>0.121806187494174</v>
      </c>
      <c r="BI1183" s="17">
        <v>0.222510334379868</v>
      </c>
      <c r="BJ1183" s="17">
        <v>5.1859146856857503E-2</v>
      </c>
      <c r="BK1183" s="17">
        <v>0.17474810405590499</v>
      </c>
      <c r="BL1183" s="17">
        <v>3.9469696820481702E-2</v>
      </c>
      <c r="BM1183" s="17"/>
      <c r="BN1183" s="17">
        <v>8.5295016921994204E-2</v>
      </c>
      <c r="BO1183" s="17">
        <v>0.117607378253704</v>
      </c>
      <c r="BP1183" s="17"/>
      <c r="BQ1183" s="17">
        <v>7.6697229011903803E-2</v>
      </c>
      <c r="BR1183" s="17">
        <v>0.105865006431103</v>
      </c>
      <c r="BS1183" s="17"/>
      <c r="BT1183" s="17">
        <v>8.4329943482499697E-2</v>
      </c>
      <c r="BU1183" s="17"/>
      <c r="BV1183" s="17">
        <v>0.14941442398146801</v>
      </c>
      <c r="BW1183" s="17">
        <v>0.122637155693607</v>
      </c>
      <c r="BX1183" s="17">
        <v>7.5058159671048702E-2</v>
      </c>
      <c r="BY1183" s="17"/>
      <c r="BZ1183" s="17">
        <v>6.2866688766356496E-2</v>
      </c>
      <c r="CA1183" s="17">
        <v>5.7351851603147999E-2</v>
      </c>
      <c r="CB1183" s="17">
        <v>0.110092308591069</v>
      </c>
      <c r="CC1183" s="17">
        <v>0.124301845137316</v>
      </c>
      <c r="CD1183" s="17">
        <v>0.15621921189959501</v>
      </c>
      <c r="CE1183" s="17">
        <v>0.125266618185854</v>
      </c>
      <c r="CF1183" s="17">
        <v>7.7146826719049197E-2</v>
      </c>
      <c r="CG1183" s="17"/>
      <c r="CH1183" s="17">
        <v>9.4095198326066706E-2</v>
      </c>
      <c r="CI1183" s="17">
        <v>0.131315763678678</v>
      </c>
      <c r="CJ1183" s="17">
        <v>9.33529301285526E-2</v>
      </c>
      <c r="CK1183" s="17">
        <v>4.86077701881076E-2</v>
      </c>
      <c r="CL1183" s="17">
        <v>6.8421124745535397E-2</v>
      </c>
    </row>
    <row r="1184" spans="2:90" x14ac:dyDescent="0.3">
      <c r="B1184" t="s">
        <v>460</v>
      </c>
      <c r="C1184" s="17">
        <v>9.1312523119196201E-2</v>
      </c>
      <c r="D1184" s="17">
        <v>8.8030291240360894E-2</v>
      </c>
      <c r="E1184" s="17">
        <v>9.50239770016965E-2</v>
      </c>
      <c r="F1184" s="17"/>
      <c r="G1184" s="17">
        <v>0.152969368382772</v>
      </c>
      <c r="H1184" s="17">
        <v>8.7737672350950494E-2</v>
      </c>
      <c r="I1184" s="17">
        <v>6.6286579581636904E-2</v>
      </c>
      <c r="J1184" s="17">
        <v>0.11654077456166299</v>
      </c>
      <c r="K1184" s="17">
        <v>3.5683465817080803E-2</v>
      </c>
      <c r="L1184" s="17">
        <v>7.6437543766504606E-2</v>
      </c>
      <c r="M1184" s="17"/>
      <c r="N1184" s="17">
        <v>7.5511711800894193E-2</v>
      </c>
      <c r="O1184" s="17">
        <v>0.15310578860253399</v>
      </c>
      <c r="P1184" s="17">
        <v>7.1012087099041998E-2</v>
      </c>
      <c r="Q1184" s="17">
        <v>7.12247898583898E-2</v>
      </c>
      <c r="R1184" s="17"/>
      <c r="S1184" s="17">
        <v>6.5427129455521399E-2</v>
      </c>
      <c r="T1184" s="17">
        <v>0.15846660449550601</v>
      </c>
      <c r="U1184" s="17">
        <v>0.120442915059725</v>
      </c>
      <c r="V1184" s="17">
        <v>8.9058674717914996E-2</v>
      </c>
      <c r="W1184" s="17">
        <v>6.7510825875156694E-2</v>
      </c>
      <c r="X1184" s="17">
        <v>0.100057919299681</v>
      </c>
      <c r="Y1184" s="17">
        <v>8.1708960177389697E-2</v>
      </c>
      <c r="Z1184" s="17">
        <v>6.0796597214940303E-2</v>
      </c>
      <c r="AA1184" s="17">
        <v>8.4640297464711606E-2</v>
      </c>
      <c r="AB1184" s="17">
        <v>8.0755314913168605E-2</v>
      </c>
      <c r="AC1184" s="17">
        <v>5.30940778265966E-2</v>
      </c>
      <c r="AD1184" s="17">
        <v>9.2301427431227503E-2</v>
      </c>
      <c r="AE1184" s="17"/>
      <c r="AF1184" s="17">
        <v>7.7221082502275107E-2</v>
      </c>
      <c r="AG1184" s="17">
        <v>9.6493060816818702E-2</v>
      </c>
      <c r="AH1184" s="17">
        <v>9.4784474622895604E-2</v>
      </c>
      <c r="AI1184" s="17"/>
      <c r="AJ1184" s="17">
        <v>8.7554768190188106E-2</v>
      </c>
      <c r="AK1184" s="17">
        <v>8.1712497291855604E-2</v>
      </c>
      <c r="AL1184" s="17">
        <v>0.109852509914942</v>
      </c>
      <c r="AM1184" s="17">
        <v>7.4759671498532104E-2</v>
      </c>
      <c r="AN1184" s="17">
        <v>7.7139716632548594E-2</v>
      </c>
      <c r="AO1184" s="17"/>
      <c r="AP1184" s="17">
        <v>7.7932853669805097E-2</v>
      </c>
      <c r="AQ1184" s="17">
        <v>8.6972220031702199E-2</v>
      </c>
      <c r="AR1184" s="17">
        <v>0.131765771794042</v>
      </c>
      <c r="AS1184" s="17">
        <v>7.9835585294113706E-2</v>
      </c>
      <c r="AT1184" s="17">
        <v>9.6563860054445103E-2</v>
      </c>
      <c r="AU1184" s="17">
        <v>0.132407152019068</v>
      </c>
      <c r="AV1184" s="17"/>
      <c r="AW1184" s="17">
        <v>0.115920443422366</v>
      </c>
      <c r="AX1184" s="17">
        <v>8.4433813819951006E-2</v>
      </c>
      <c r="AY1184" s="17">
        <v>0.12694666360856799</v>
      </c>
      <c r="AZ1184" s="17">
        <v>2.1710269450894701E-2</v>
      </c>
      <c r="BA1184" s="17">
        <v>0.13855506963580999</v>
      </c>
      <c r="BB1184" s="17">
        <v>3.0352768826095101E-2</v>
      </c>
      <c r="BC1184" s="17">
        <v>0.105710642907343</v>
      </c>
      <c r="BD1184" s="17">
        <v>0.12737203071025299</v>
      </c>
      <c r="BE1184" s="17">
        <v>0.13792392338190601</v>
      </c>
      <c r="BF1184" s="17">
        <v>0.13007458985741299</v>
      </c>
      <c r="BG1184" s="17">
        <v>0.126208889952176</v>
      </c>
      <c r="BH1184" s="17">
        <v>5.7374732230193098E-2</v>
      </c>
      <c r="BI1184" s="17">
        <v>8.5963780984339905E-2</v>
      </c>
      <c r="BJ1184" s="17">
        <v>0.14998862874024199</v>
      </c>
      <c r="BK1184" s="17">
        <v>0</v>
      </c>
      <c r="BL1184" s="17">
        <v>3.4141770930793597E-2</v>
      </c>
      <c r="BM1184" s="17"/>
      <c r="BN1184" s="17">
        <v>7.9693664480746607E-2</v>
      </c>
      <c r="BO1184" s="17">
        <v>0.10954244829752099</v>
      </c>
      <c r="BP1184" s="17"/>
      <c r="BQ1184" s="17">
        <v>6.9631672862836294E-2</v>
      </c>
      <c r="BR1184" s="17">
        <v>0.104461136122832</v>
      </c>
      <c r="BS1184" s="17"/>
      <c r="BT1184" s="17">
        <v>9.7832319220898703E-2</v>
      </c>
      <c r="BU1184" s="17"/>
      <c r="BV1184" s="17">
        <v>8.7275046435439096E-2</v>
      </c>
      <c r="BW1184" s="17">
        <v>0.13918285434674099</v>
      </c>
      <c r="BX1184" s="17">
        <v>7.4551419648572398E-2</v>
      </c>
      <c r="BY1184" s="17"/>
      <c r="BZ1184" s="17">
        <v>6.8458474397731603E-2</v>
      </c>
      <c r="CA1184" s="17">
        <v>7.0951211199758293E-2</v>
      </c>
      <c r="CB1184" s="17">
        <v>0.10318187799403999</v>
      </c>
      <c r="CC1184" s="17">
        <v>0.125215997196126</v>
      </c>
      <c r="CD1184" s="17">
        <v>8.5531049311441107E-2</v>
      </c>
      <c r="CE1184" s="17">
        <v>0.13901496858113499</v>
      </c>
      <c r="CF1184" s="17">
        <v>5.6252812088636098E-2</v>
      </c>
      <c r="CG1184" s="17"/>
      <c r="CH1184" s="17">
        <v>0.11062524664805801</v>
      </c>
      <c r="CI1184" s="17">
        <v>0.101764478520962</v>
      </c>
      <c r="CJ1184" s="17">
        <v>7.9966433595059394E-2</v>
      </c>
      <c r="CK1184" s="17">
        <v>9.64287034126452E-2</v>
      </c>
      <c r="CL1184" s="17">
        <v>3.4179724926592797E-2</v>
      </c>
    </row>
    <row r="1185" spans="2:90" x14ac:dyDescent="0.3">
      <c r="B1185" t="s">
        <v>464</v>
      </c>
      <c r="C1185" s="17">
        <v>8.1257348821688405E-2</v>
      </c>
      <c r="D1185" s="17">
        <v>9.2719555527360997E-2</v>
      </c>
      <c r="E1185" s="17">
        <v>7.0457035403263299E-2</v>
      </c>
      <c r="F1185" s="17"/>
      <c r="G1185" s="17">
        <v>7.6513938684025298E-2</v>
      </c>
      <c r="H1185" s="17">
        <v>0.17918614618734299</v>
      </c>
      <c r="I1185" s="17">
        <v>8.8267413329531197E-2</v>
      </c>
      <c r="J1185" s="17">
        <v>5.2813497206549202E-2</v>
      </c>
      <c r="K1185" s="17">
        <v>7.3711158459812895E-2</v>
      </c>
      <c r="L1185" s="17">
        <v>1.3343452472895201E-2</v>
      </c>
      <c r="M1185" s="17"/>
      <c r="N1185" s="17">
        <v>0.13141568926410299</v>
      </c>
      <c r="O1185" s="17">
        <v>8.7212059559941005E-2</v>
      </c>
      <c r="P1185" s="17">
        <v>5.3354878878361198E-2</v>
      </c>
      <c r="Q1185" s="17">
        <v>4.71447556429146E-2</v>
      </c>
      <c r="R1185" s="17"/>
      <c r="S1185" s="17">
        <v>0.13773495189020299</v>
      </c>
      <c r="T1185" s="17">
        <v>0.106402552012344</v>
      </c>
      <c r="U1185" s="17">
        <v>6.81939688870105E-2</v>
      </c>
      <c r="V1185" s="17">
        <v>5.6811901797732697E-2</v>
      </c>
      <c r="W1185" s="17">
        <v>0</v>
      </c>
      <c r="X1185" s="17">
        <v>8.5598728148794198E-2</v>
      </c>
      <c r="Y1185" s="17">
        <v>8.4026943725886899E-2</v>
      </c>
      <c r="Z1185" s="17">
        <v>0.10250870267225499</v>
      </c>
      <c r="AA1185" s="17">
        <v>6.9688728153488505E-2</v>
      </c>
      <c r="AB1185" s="17">
        <v>8.4899231594083302E-2</v>
      </c>
      <c r="AC1185" s="17">
        <v>7.9842852487124499E-2</v>
      </c>
      <c r="AD1185" s="17">
        <v>4.98220515319528E-2</v>
      </c>
      <c r="AE1185" s="17"/>
      <c r="AF1185" s="17">
        <v>5.2819478597135303E-2</v>
      </c>
      <c r="AG1185" s="17">
        <v>0.113987126238212</v>
      </c>
      <c r="AH1185" s="17">
        <v>9.6717590542610601E-2</v>
      </c>
      <c r="AI1185" s="17"/>
      <c r="AJ1185" s="17">
        <v>7.2855155282690695E-2</v>
      </c>
      <c r="AK1185" s="17">
        <v>8.7388859045552894E-2</v>
      </c>
      <c r="AL1185" s="17">
        <v>8.7481544801529795E-2</v>
      </c>
      <c r="AM1185" s="17">
        <v>0.100239235603327</v>
      </c>
      <c r="AN1185" s="17">
        <v>0.11742598996968399</v>
      </c>
      <c r="AO1185" s="17"/>
      <c r="AP1185" s="17">
        <v>0.13032827336106001</v>
      </c>
      <c r="AQ1185" s="17">
        <v>9.6907507089696795E-2</v>
      </c>
      <c r="AR1185" s="17">
        <v>6.8548023065583899E-2</v>
      </c>
      <c r="AS1185" s="17">
        <v>6.5257970886806793E-2</v>
      </c>
      <c r="AT1185" s="17">
        <v>8.9007778951787603E-2</v>
      </c>
      <c r="AU1185" s="17">
        <v>2.8295428978828401E-2</v>
      </c>
      <c r="AV1185" s="17"/>
      <c r="AW1185" s="17">
        <v>0</v>
      </c>
      <c r="AX1185" s="17">
        <v>5.6753608102316097E-2</v>
      </c>
      <c r="AY1185" s="17">
        <v>6.17667100073237E-2</v>
      </c>
      <c r="AZ1185" s="17">
        <v>6.1769676432512403E-2</v>
      </c>
      <c r="BA1185" s="17">
        <v>8.4483864409258397E-2</v>
      </c>
      <c r="BB1185" s="17">
        <v>1.56745484525533E-2</v>
      </c>
      <c r="BC1185" s="17">
        <v>7.5599237128783706E-2</v>
      </c>
      <c r="BD1185" s="17">
        <v>3.6331221636167102E-2</v>
      </c>
      <c r="BE1185" s="17">
        <v>0.112066942035565</v>
      </c>
      <c r="BF1185" s="17">
        <v>9.9498699960742995E-2</v>
      </c>
      <c r="BG1185" s="17">
        <v>9.8368401173509395E-2</v>
      </c>
      <c r="BH1185" s="17">
        <v>8.0063633196703399E-2</v>
      </c>
      <c r="BI1185" s="17">
        <v>6.7765200502440295E-2</v>
      </c>
      <c r="BJ1185" s="17">
        <v>0.205440934038364</v>
      </c>
      <c r="BK1185" s="17">
        <v>6.0336614525155298E-2</v>
      </c>
      <c r="BL1185" s="17">
        <v>0.22284996606499599</v>
      </c>
      <c r="BM1185" s="17"/>
      <c r="BN1185" s="17">
        <v>8.1109870542715998E-2</v>
      </c>
      <c r="BO1185" s="17">
        <v>8.3019052859619399E-2</v>
      </c>
      <c r="BP1185" s="17"/>
      <c r="BQ1185" s="17">
        <v>0.123438643200676</v>
      </c>
      <c r="BR1185" s="17">
        <v>3.1558912054352198E-2</v>
      </c>
      <c r="BS1185" s="17"/>
      <c r="BT1185" s="17">
        <v>0.110242500832285</v>
      </c>
      <c r="BU1185" s="17"/>
      <c r="BV1185" s="17">
        <v>8.5765518303660998E-2</v>
      </c>
      <c r="BW1185" s="17">
        <v>7.5582426690277593E-2</v>
      </c>
      <c r="BX1185" s="17">
        <v>7.5864904457861204E-2</v>
      </c>
      <c r="BY1185" s="17"/>
      <c r="BZ1185" s="17">
        <v>0</v>
      </c>
      <c r="CA1185" s="17">
        <v>5.02300867634854E-2</v>
      </c>
      <c r="CB1185" s="17">
        <v>5.2610177986924897E-2</v>
      </c>
      <c r="CC1185" s="17">
        <v>5.8079028770287602E-2</v>
      </c>
      <c r="CD1185" s="17">
        <v>0.13491720078875</v>
      </c>
      <c r="CE1185" s="17">
        <v>0.12982843119545601</v>
      </c>
      <c r="CF1185" s="17">
        <v>0.15048988771479199</v>
      </c>
      <c r="CG1185" s="17"/>
      <c r="CH1185" s="17">
        <v>0.17427982169366399</v>
      </c>
      <c r="CI1185" s="17">
        <v>0.107050865438721</v>
      </c>
      <c r="CJ1185" s="17">
        <v>5.89239956308047E-2</v>
      </c>
      <c r="CK1185" s="17">
        <v>3.7139880958793302E-2</v>
      </c>
      <c r="CL1185" s="17">
        <v>0</v>
      </c>
    </row>
    <row r="1186" spans="2:90" x14ac:dyDescent="0.3">
      <c r="B1186" t="s">
        <v>461</v>
      </c>
      <c r="C1186" s="17">
        <v>7.2496988587929703E-2</v>
      </c>
      <c r="D1186" s="17">
        <v>6.8999734789776002E-2</v>
      </c>
      <c r="E1186" s="17">
        <v>7.3704949003350298E-2</v>
      </c>
      <c r="F1186" s="17"/>
      <c r="G1186" s="17">
        <v>9.2396049042974104E-2</v>
      </c>
      <c r="H1186" s="17">
        <v>0.1245094087522</v>
      </c>
      <c r="I1186" s="17">
        <v>6.4991276747121296E-2</v>
      </c>
      <c r="J1186" s="17">
        <v>4.2143731559763101E-2</v>
      </c>
      <c r="K1186" s="17">
        <v>4.6182714897815703E-2</v>
      </c>
      <c r="L1186" s="17">
        <v>5.4852103640305898E-2</v>
      </c>
      <c r="M1186" s="17"/>
      <c r="N1186" s="17">
        <v>8.9834811485541996E-2</v>
      </c>
      <c r="O1186" s="17">
        <v>4.2685443557374997E-2</v>
      </c>
      <c r="P1186" s="17">
        <v>6.6324941323186101E-2</v>
      </c>
      <c r="Q1186" s="17">
        <v>8.7450776864893706E-2</v>
      </c>
      <c r="R1186" s="17"/>
      <c r="S1186" s="17">
        <v>0.12607273688842999</v>
      </c>
      <c r="T1186" s="17">
        <v>6.09943442661754E-2</v>
      </c>
      <c r="U1186" s="17">
        <v>3.3685575200519798E-2</v>
      </c>
      <c r="V1186" s="17">
        <v>5.91109992128067E-2</v>
      </c>
      <c r="W1186" s="17">
        <v>2.8032726915104701E-2</v>
      </c>
      <c r="X1186" s="17">
        <v>0.117648702656883</v>
      </c>
      <c r="Y1186" s="17">
        <v>6.6777798167488106E-2</v>
      </c>
      <c r="Z1186" s="17">
        <v>0.14816464939959001</v>
      </c>
      <c r="AA1186" s="17">
        <v>7.4313220884227399E-2</v>
      </c>
      <c r="AB1186" s="17">
        <v>2.8325226124666501E-2</v>
      </c>
      <c r="AC1186" s="17">
        <v>7.7036783646658405E-2</v>
      </c>
      <c r="AD1186" s="17">
        <v>4.8808053180122997E-2</v>
      </c>
      <c r="AE1186" s="17"/>
      <c r="AF1186" s="17">
        <v>6.2303149019171299E-2</v>
      </c>
      <c r="AG1186" s="17">
        <v>7.3154029437327295E-2</v>
      </c>
      <c r="AH1186" s="17">
        <v>9.2737991906357106E-2</v>
      </c>
      <c r="AI1186" s="17"/>
      <c r="AJ1186" s="17">
        <v>5.4895240253308601E-2</v>
      </c>
      <c r="AK1186" s="17">
        <v>7.4219782055780698E-2</v>
      </c>
      <c r="AL1186" s="17">
        <v>9.7067856155075793E-2</v>
      </c>
      <c r="AM1186" s="17">
        <v>8.8471597609160596E-2</v>
      </c>
      <c r="AN1186" s="17">
        <v>9.9490017211599502E-2</v>
      </c>
      <c r="AO1186" s="17"/>
      <c r="AP1186" s="17">
        <v>7.9712223892071998E-2</v>
      </c>
      <c r="AQ1186" s="17">
        <v>5.6441748674082901E-2</v>
      </c>
      <c r="AR1186" s="17">
        <v>6.9769525237889707E-2</v>
      </c>
      <c r="AS1186" s="17">
        <v>7.9886590759987802E-2</v>
      </c>
      <c r="AT1186" s="17">
        <v>0.12210403309189</v>
      </c>
      <c r="AU1186" s="17">
        <v>4.4740510451476999E-2</v>
      </c>
      <c r="AV1186" s="17"/>
      <c r="AW1186" s="17">
        <v>0.11124144249914</v>
      </c>
      <c r="AX1186" s="17">
        <v>0.18489501463076499</v>
      </c>
      <c r="AY1186" s="17">
        <v>6.0656714346784997E-2</v>
      </c>
      <c r="AZ1186" s="17">
        <v>4.3894254579843403E-2</v>
      </c>
      <c r="BA1186" s="17">
        <v>5.8584185317234402E-2</v>
      </c>
      <c r="BB1186" s="17">
        <v>6.9370281402349798E-2</v>
      </c>
      <c r="BC1186" s="17">
        <v>9.9729222097011794E-2</v>
      </c>
      <c r="BD1186" s="17">
        <v>6.6462565241073301E-2</v>
      </c>
      <c r="BE1186" s="17">
        <v>1.8130916727166199E-2</v>
      </c>
      <c r="BF1186" s="17">
        <v>5.0061264222967902E-2</v>
      </c>
      <c r="BG1186" s="17">
        <v>0.10318812253155001</v>
      </c>
      <c r="BH1186" s="17">
        <v>2.7251345227406999E-2</v>
      </c>
      <c r="BI1186" s="17">
        <v>2.4629929631760202E-2</v>
      </c>
      <c r="BJ1186" s="17">
        <v>4.3512903010427102E-2</v>
      </c>
      <c r="BK1186" s="17">
        <v>5.78661059580848E-2</v>
      </c>
      <c r="BL1186" s="17">
        <v>0.110253445657695</v>
      </c>
      <c r="BM1186" s="17"/>
      <c r="BN1186" s="17">
        <v>6.6451552995918803E-2</v>
      </c>
      <c r="BO1186" s="17">
        <v>7.9075770169234894E-2</v>
      </c>
      <c r="BP1186" s="17"/>
      <c r="BQ1186" s="17">
        <v>8.5486867739985595E-2</v>
      </c>
      <c r="BR1186" s="17">
        <v>5.49658063898553E-2</v>
      </c>
      <c r="BS1186" s="17"/>
      <c r="BT1186" s="17">
        <v>9.1368561481107904E-2</v>
      </c>
      <c r="BU1186" s="17"/>
      <c r="BV1186" s="17">
        <v>8.5144413168837002E-2</v>
      </c>
      <c r="BW1186" s="17">
        <v>7.1656829869887501E-2</v>
      </c>
      <c r="BX1186" s="17">
        <v>6.5961133913919306E-2</v>
      </c>
      <c r="BY1186" s="17"/>
      <c r="BZ1186" s="17">
        <v>1.4698746534509199E-2</v>
      </c>
      <c r="CA1186" s="17">
        <v>8.7908019388821895E-2</v>
      </c>
      <c r="CB1186" s="17">
        <v>9.83223899850727E-2</v>
      </c>
      <c r="CC1186" s="17">
        <v>8.2005409498200094E-2</v>
      </c>
      <c r="CD1186" s="17">
        <v>5.3194367894866999E-2</v>
      </c>
      <c r="CE1186" s="17">
        <v>5.00360712368162E-2</v>
      </c>
      <c r="CF1186" s="17">
        <v>6.3148327934696796E-2</v>
      </c>
      <c r="CG1186" s="17"/>
      <c r="CH1186" s="17">
        <v>0.11666118602443799</v>
      </c>
      <c r="CI1186" s="17">
        <v>4.552185979119E-2</v>
      </c>
      <c r="CJ1186" s="17">
        <v>9.8741221703866594E-2</v>
      </c>
      <c r="CK1186" s="17">
        <v>6.1261590091655202E-2</v>
      </c>
      <c r="CL1186" s="17">
        <v>0</v>
      </c>
    </row>
    <row r="1187" spans="2:90" x14ac:dyDescent="0.3">
      <c r="B1187" t="s">
        <v>463</v>
      </c>
      <c r="C1187" s="17">
        <v>7.1177749727025105E-2</v>
      </c>
      <c r="D1187" s="17">
        <v>8.0526146406055807E-2</v>
      </c>
      <c r="E1187" s="17">
        <v>6.2395673593886598E-2</v>
      </c>
      <c r="F1187" s="17"/>
      <c r="G1187" s="17">
        <v>0.13714014914720701</v>
      </c>
      <c r="H1187" s="17">
        <v>8.3571989282379605E-2</v>
      </c>
      <c r="I1187" s="17">
        <v>6.2090749924481298E-2</v>
      </c>
      <c r="J1187" s="17">
        <v>5.1426892221540399E-2</v>
      </c>
      <c r="K1187" s="17">
        <v>1.2150014581805599E-2</v>
      </c>
      <c r="L1187" s="17">
        <v>6.5908464707082295E-2</v>
      </c>
      <c r="M1187" s="17"/>
      <c r="N1187" s="17">
        <v>7.5081007615146106E-2</v>
      </c>
      <c r="O1187" s="17">
        <v>0.10202492220301899</v>
      </c>
      <c r="P1187" s="17">
        <v>6.0663664600416001E-2</v>
      </c>
      <c r="Q1187" s="17">
        <v>4.9428147872278401E-2</v>
      </c>
      <c r="R1187" s="17"/>
      <c r="S1187" s="17">
        <v>0.107096493213509</v>
      </c>
      <c r="T1187" s="17">
        <v>5.5185986789905002E-2</v>
      </c>
      <c r="U1187" s="17">
        <v>7.1080519005460599E-2</v>
      </c>
      <c r="V1187" s="17">
        <v>6.6210774238552803E-2</v>
      </c>
      <c r="W1187" s="17">
        <v>5.2336593139654497E-2</v>
      </c>
      <c r="X1187" s="17">
        <v>5.3227216571246003E-2</v>
      </c>
      <c r="Y1187" s="17">
        <v>3.4962141218174397E-2</v>
      </c>
      <c r="Z1187" s="17">
        <v>3.4318328207042399E-2</v>
      </c>
      <c r="AA1187" s="17">
        <v>0.120484803910617</v>
      </c>
      <c r="AB1187" s="17">
        <v>6.8669131262607402E-2</v>
      </c>
      <c r="AC1187" s="17">
        <v>9.4325219890281198E-2</v>
      </c>
      <c r="AD1187" s="17">
        <v>0</v>
      </c>
      <c r="AE1187" s="17"/>
      <c r="AF1187" s="17">
        <v>6.1367463845239903E-2</v>
      </c>
      <c r="AG1187" s="17">
        <v>6.9941535129791593E-2</v>
      </c>
      <c r="AH1187" s="17">
        <v>0.11052424171380699</v>
      </c>
      <c r="AI1187" s="17"/>
      <c r="AJ1187" s="17">
        <v>8.0286177725566996E-2</v>
      </c>
      <c r="AK1187" s="17">
        <v>5.71684034499313E-2</v>
      </c>
      <c r="AL1187" s="17">
        <v>1.6325332549900099E-2</v>
      </c>
      <c r="AM1187" s="17">
        <v>4.0998294928209E-2</v>
      </c>
      <c r="AN1187" s="17">
        <v>7.3308024579383693E-2</v>
      </c>
      <c r="AO1187" s="17"/>
      <c r="AP1187" s="17">
        <v>6.6159479493989398E-2</v>
      </c>
      <c r="AQ1187" s="17">
        <v>7.0033370904319506E-2</v>
      </c>
      <c r="AR1187" s="17">
        <v>1.40468649624866E-2</v>
      </c>
      <c r="AS1187" s="17">
        <v>5.75444580940494E-2</v>
      </c>
      <c r="AT1187" s="17">
        <v>9.2054275477186295E-2</v>
      </c>
      <c r="AU1187" s="17">
        <v>6.4190858910901399E-2</v>
      </c>
      <c r="AV1187" s="17"/>
      <c r="AW1187" s="17">
        <v>0.115920443422366</v>
      </c>
      <c r="AX1187" s="17">
        <v>2.6781154104533501E-2</v>
      </c>
      <c r="AY1187" s="17">
        <v>5.7575677834708697E-2</v>
      </c>
      <c r="AZ1187" s="17">
        <v>8.4043034260880903E-2</v>
      </c>
      <c r="BA1187" s="17">
        <v>8.5472565061760403E-2</v>
      </c>
      <c r="BB1187" s="17">
        <v>6.0604003862467698E-2</v>
      </c>
      <c r="BC1187" s="17">
        <v>7.5543082744425505E-2</v>
      </c>
      <c r="BD1187" s="17">
        <v>8.6735703542053497E-2</v>
      </c>
      <c r="BE1187" s="17">
        <v>8.9580163328040197E-2</v>
      </c>
      <c r="BF1187" s="17">
        <v>5.2796827964212402E-2</v>
      </c>
      <c r="BG1187" s="17">
        <v>9.0517327694778493E-2</v>
      </c>
      <c r="BH1187" s="17">
        <v>6.6646680640485206E-2</v>
      </c>
      <c r="BI1187" s="17">
        <v>5.6045862690312802E-2</v>
      </c>
      <c r="BJ1187" s="17">
        <v>4.9600613179161097E-2</v>
      </c>
      <c r="BK1187" s="17">
        <v>4.6815965239845297E-2</v>
      </c>
      <c r="BL1187" s="17">
        <v>8.3786078388643007E-2</v>
      </c>
      <c r="BM1187" s="17"/>
      <c r="BN1187" s="17">
        <v>7.0763218026758501E-2</v>
      </c>
      <c r="BO1187" s="17">
        <v>7.3125786326779602E-2</v>
      </c>
      <c r="BP1187" s="17"/>
      <c r="BQ1187" s="17">
        <v>3.7612013119683201E-2</v>
      </c>
      <c r="BR1187" s="17">
        <v>8.7025516951343307E-2</v>
      </c>
      <c r="BS1187" s="17"/>
      <c r="BT1187" s="17">
        <v>0.109321003570458</v>
      </c>
      <c r="BU1187" s="17"/>
      <c r="BV1187" s="17">
        <v>6.061806271945E-2</v>
      </c>
      <c r="BW1187" s="17">
        <v>9.3777946131596596E-2</v>
      </c>
      <c r="BX1187" s="17">
        <v>6.1510666729613903E-2</v>
      </c>
      <c r="BY1187" s="17"/>
      <c r="BZ1187" s="17">
        <v>8.3969782894528E-2</v>
      </c>
      <c r="CA1187" s="17">
        <v>4.0448013430082003E-2</v>
      </c>
      <c r="CB1187" s="17">
        <v>6.7028708331970999E-2</v>
      </c>
      <c r="CC1187" s="17">
        <v>9.54625789959931E-2</v>
      </c>
      <c r="CD1187" s="17">
        <v>6.1863768337855098E-2</v>
      </c>
      <c r="CE1187" s="17">
        <v>0.12075429655063299</v>
      </c>
      <c r="CF1187" s="17">
        <v>3.7821187466773903E-2</v>
      </c>
      <c r="CG1187" s="17"/>
      <c r="CH1187" s="17">
        <v>0.117543576946537</v>
      </c>
      <c r="CI1187" s="17">
        <v>8.1487742941948604E-2</v>
      </c>
      <c r="CJ1187" s="17">
        <v>5.6099392802582901E-2</v>
      </c>
      <c r="CK1187" s="17">
        <v>3.9095496687602801E-2</v>
      </c>
      <c r="CL1187" s="17">
        <v>0.139941233496094</v>
      </c>
    </row>
    <row r="1188" spans="2:90" x14ac:dyDescent="0.3">
      <c r="B1188" t="s">
        <v>462</v>
      </c>
      <c r="C1188" s="17">
        <v>6.1171232931412099E-2</v>
      </c>
      <c r="D1188" s="17">
        <v>7.0655118917579293E-2</v>
      </c>
      <c r="E1188" s="17">
        <v>5.2202267524831703E-2</v>
      </c>
      <c r="F1188" s="17"/>
      <c r="G1188" s="17">
        <v>0.106497574273476</v>
      </c>
      <c r="H1188" s="17">
        <v>5.2094184400276501E-2</v>
      </c>
      <c r="I1188" s="17">
        <v>6.6058983268350593E-2</v>
      </c>
      <c r="J1188" s="17">
        <v>4.48063300390628E-2</v>
      </c>
      <c r="K1188" s="17">
        <v>5.1284196430884499E-2</v>
      </c>
      <c r="L1188" s="17">
        <v>5.0563264069934298E-2</v>
      </c>
      <c r="M1188" s="17"/>
      <c r="N1188" s="17">
        <v>6.0169783231097403E-2</v>
      </c>
      <c r="O1188" s="17">
        <v>7.0781956584421005E-2</v>
      </c>
      <c r="P1188" s="17">
        <v>5.5222487504860598E-2</v>
      </c>
      <c r="Q1188" s="17">
        <v>5.9784046265469501E-2</v>
      </c>
      <c r="R1188" s="17"/>
      <c r="S1188" s="17">
        <v>7.5427954997372995E-2</v>
      </c>
      <c r="T1188" s="17">
        <v>4.39445613765269E-2</v>
      </c>
      <c r="U1188" s="17">
        <v>3.3756414699965799E-2</v>
      </c>
      <c r="V1188" s="17">
        <v>0.117267387853803</v>
      </c>
      <c r="W1188" s="17">
        <v>7.7733618044751096E-2</v>
      </c>
      <c r="X1188" s="17">
        <v>8.7013964715323994E-2</v>
      </c>
      <c r="Y1188" s="17">
        <v>3.1868855393446797E-2</v>
      </c>
      <c r="Z1188" s="17">
        <v>5.7483424780344301E-2</v>
      </c>
      <c r="AA1188" s="17">
        <v>6.3386602557040705E-2</v>
      </c>
      <c r="AB1188" s="17">
        <v>1.31485556263581E-2</v>
      </c>
      <c r="AC1188" s="17">
        <v>4.2987558620265903E-2</v>
      </c>
      <c r="AD1188" s="17">
        <v>9.6371734787799201E-2</v>
      </c>
      <c r="AE1188" s="17"/>
      <c r="AF1188" s="17">
        <v>6.2700384599721506E-2</v>
      </c>
      <c r="AG1188" s="17">
        <v>5.3572970375116997E-2</v>
      </c>
      <c r="AH1188" s="17">
        <v>4.2428371395152299E-2</v>
      </c>
      <c r="AI1188" s="17"/>
      <c r="AJ1188" s="17">
        <v>4.9243096205414998E-2</v>
      </c>
      <c r="AK1188" s="17">
        <v>8.1778642942250193E-2</v>
      </c>
      <c r="AL1188" s="17">
        <v>7.2216480570392996E-2</v>
      </c>
      <c r="AM1188" s="17">
        <v>3.5412315060156997E-2</v>
      </c>
      <c r="AN1188" s="17">
        <v>7.1274359224661299E-2</v>
      </c>
      <c r="AO1188" s="17"/>
      <c r="AP1188" s="17">
        <v>8.3779030844274405E-2</v>
      </c>
      <c r="AQ1188" s="17">
        <v>6.4647423528552905E-2</v>
      </c>
      <c r="AR1188" s="17">
        <v>9.9371550527412603E-2</v>
      </c>
      <c r="AS1188" s="17">
        <v>4.1483040323136801E-2</v>
      </c>
      <c r="AT1188" s="17">
        <v>4.5826623675692402E-2</v>
      </c>
      <c r="AU1188" s="17">
        <v>4.4135259601402202E-2</v>
      </c>
      <c r="AV1188" s="17"/>
      <c r="AW1188" s="17">
        <v>0</v>
      </c>
      <c r="AX1188" s="17">
        <v>2.8856596401541701E-2</v>
      </c>
      <c r="AY1188" s="17">
        <v>3.7335612226869999E-2</v>
      </c>
      <c r="AZ1188" s="17">
        <v>8.9206034218428001E-2</v>
      </c>
      <c r="BA1188" s="17">
        <v>5.8581810499928597E-2</v>
      </c>
      <c r="BB1188" s="17">
        <v>8.9152091026467206E-2</v>
      </c>
      <c r="BC1188" s="17">
        <v>9.2821716631134199E-2</v>
      </c>
      <c r="BD1188" s="17">
        <v>1.6819605965457601E-2</v>
      </c>
      <c r="BE1188" s="17">
        <v>4.7659852372704897E-2</v>
      </c>
      <c r="BF1188" s="17">
        <v>5.1063391365391002E-2</v>
      </c>
      <c r="BG1188" s="17">
        <v>3.7815582431955999E-2</v>
      </c>
      <c r="BH1188" s="17">
        <v>0</v>
      </c>
      <c r="BI1188" s="17">
        <v>0.103488095378987</v>
      </c>
      <c r="BJ1188" s="17">
        <v>8.5681419363628206E-2</v>
      </c>
      <c r="BK1188" s="17">
        <v>0.110306968787982</v>
      </c>
      <c r="BL1188" s="17">
        <v>0.110320962681777</v>
      </c>
      <c r="BM1188" s="17"/>
      <c r="BN1188" s="17">
        <v>6.5139870293880298E-2</v>
      </c>
      <c r="BO1188" s="17">
        <v>5.6709052540712797E-2</v>
      </c>
      <c r="BP1188" s="17"/>
      <c r="BQ1188" s="17">
        <v>8.3714059659802401E-2</v>
      </c>
      <c r="BR1188" s="17">
        <v>6.9735033629105103E-2</v>
      </c>
      <c r="BS1188" s="17"/>
      <c r="BT1188" s="17">
        <v>0.111879817422806</v>
      </c>
      <c r="BU1188" s="17"/>
      <c r="BV1188" s="17">
        <v>3.8724496469284997E-2</v>
      </c>
      <c r="BW1188" s="17">
        <v>0.11620982799108399</v>
      </c>
      <c r="BX1188" s="17">
        <v>5.1745852835964098E-2</v>
      </c>
      <c r="BY1188" s="17"/>
      <c r="BZ1188" s="17">
        <v>5.7522132758699301E-2</v>
      </c>
      <c r="CA1188" s="17">
        <v>2.1908908284463301E-2</v>
      </c>
      <c r="CB1188" s="17">
        <v>7.1391797816851496E-2</v>
      </c>
      <c r="CC1188" s="17">
        <v>6.0937994300050001E-2</v>
      </c>
      <c r="CD1188" s="17">
        <v>6.2801377334685701E-2</v>
      </c>
      <c r="CE1188" s="17">
        <v>7.0485773775509894E-2</v>
      </c>
      <c r="CF1188" s="17">
        <v>5.7902916546994899E-2</v>
      </c>
      <c r="CG1188" s="17"/>
      <c r="CH1188" s="17">
        <v>8.8302820190183706E-2</v>
      </c>
      <c r="CI1188" s="17">
        <v>5.1693408509711998E-2</v>
      </c>
      <c r="CJ1188" s="17">
        <v>5.5877347109211002E-2</v>
      </c>
      <c r="CK1188" s="17">
        <v>8.4617403571043595E-2</v>
      </c>
      <c r="CL1188" s="17">
        <v>4.3910329289250302E-2</v>
      </c>
    </row>
    <row r="1189" spans="2:90" x14ac:dyDescent="0.3">
      <c r="B1189" t="s">
        <v>118</v>
      </c>
      <c r="C1189" s="17">
        <v>3.8573057367459099E-2</v>
      </c>
      <c r="D1189" s="17">
        <v>3.8830577453991599E-2</v>
      </c>
      <c r="E1189" s="17">
        <v>3.8528850859747499E-2</v>
      </c>
      <c r="F1189" s="17"/>
      <c r="G1189" s="17">
        <v>8.8601724190457698E-3</v>
      </c>
      <c r="H1189" s="17">
        <v>2.9779859656706299E-2</v>
      </c>
      <c r="I1189" s="17">
        <v>1.46027448553305E-2</v>
      </c>
      <c r="J1189" s="17">
        <v>3.5299958378814E-2</v>
      </c>
      <c r="K1189" s="17">
        <v>7.2438957752196206E-2</v>
      </c>
      <c r="L1189" s="17">
        <v>7.5794857636632504E-2</v>
      </c>
      <c r="M1189" s="17"/>
      <c r="N1189" s="17">
        <v>3.2288370152786502E-2</v>
      </c>
      <c r="O1189" s="17">
        <v>2.42139398053496E-2</v>
      </c>
      <c r="P1189" s="17">
        <v>4.31320371688136E-2</v>
      </c>
      <c r="Q1189" s="17">
        <v>4.5473027716037E-2</v>
      </c>
      <c r="R1189" s="17"/>
      <c r="S1189" s="17">
        <v>1.8013953970764301E-2</v>
      </c>
      <c r="T1189" s="17">
        <v>5.2278397233018803E-2</v>
      </c>
      <c r="U1189" s="17">
        <v>5.3617415398001099E-2</v>
      </c>
      <c r="V1189" s="17">
        <v>4.2452014978035503E-2</v>
      </c>
      <c r="W1189" s="17">
        <v>1.5661088469978601E-2</v>
      </c>
      <c r="X1189" s="17">
        <v>3.4920232173377697E-2</v>
      </c>
      <c r="Y1189" s="17">
        <v>3.5828540049096899E-2</v>
      </c>
      <c r="Z1189" s="17">
        <v>6.1324037045803498E-2</v>
      </c>
      <c r="AA1189" s="17">
        <v>4.8175341603149797E-2</v>
      </c>
      <c r="AB1189" s="17">
        <v>5.7654718521030802E-2</v>
      </c>
      <c r="AC1189" s="17">
        <v>2.3827738142344901E-2</v>
      </c>
      <c r="AD1189" s="17">
        <v>0</v>
      </c>
      <c r="AE1189" s="17"/>
      <c r="AF1189" s="17">
        <v>4.3670290660289303E-2</v>
      </c>
      <c r="AG1189" s="17">
        <v>4.2474289601345097E-2</v>
      </c>
      <c r="AH1189" s="17">
        <v>2.94573898886752E-2</v>
      </c>
      <c r="AI1189" s="17"/>
      <c r="AJ1189" s="17">
        <v>5.3771736446468002E-2</v>
      </c>
      <c r="AK1189" s="17">
        <v>1.50638403619158E-2</v>
      </c>
      <c r="AL1189" s="17">
        <v>3.3870081286529699E-2</v>
      </c>
      <c r="AM1189" s="17">
        <v>4.2691016156014103E-2</v>
      </c>
      <c r="AN1189" s="17">
        <v>0.125971791065178</v>
      </c>
      <c r="AO1189" s="17"/>
      <c r="AP1189" s="17">
        <v>4.9392912791937603E-3</v>
      </c>
      <c r="AQ1189" s="17">
        <v>3.6039864870840502E-2</v>
      </c>
      <c r="AR1189" s="17">
        <v>0</v>
      </c>
      <c r="AS1189" s="17">
        <v>6.6410095436230707E-2</v>
      </c>
      <c r="AT1189" s="17">
        <v>6.3877445932206706E-2</v>
      </c>
      <c r="AU1189" s="17">
        <v>7.1322310107801504E-2</v>
      </c>
      <c r="AV1189" s="17"/>
      <c r="AW1189" s="17">
        <v>0.10642983461558</v>
      </c>
      <c r="AX1189" s="17">
        <v>0</v>
      </c>
      <c r="AY1189" s="17">
        <v>8.6096656358326196E-2</v>
      </c>
      <c r="AZ1189" s="17">
        <v>6.3321340930390893E-2</v>
      </c>
      <c r="BA1189" s="17">
        <v>3.4676206369854197E-2</v>
      </c>
      <c r="BB1189" s="17">
        <v>3.9560638829138503E-2</v>
      </c>
      <c r="BC1189" s="17">
        <v>0</v>
      </c>
      <c r="BD1189" s="17">
        <v>1.98690279638143E-2</v>
      </c>
      <c r="BE1189" s="17">
        <v>2.1500826942859201E-2</v>
      </c>
      <c r="BF1189" s="17">
        <v>5.3381162276396103E-2</v>
      </c>
      <c r="BG1189" s="17">
        <v>0</v>
      </c>
      <c r="BH1189" s="17">
        <v>2.7992442499724199E-2</v>
      </c>
      <c r="BI1189" s="17">
        <v>2.85317593085283E-2</v>
      </c>
      <c r="BJ1189" s="17">
        <v>5.84502340617876E-2</v>
      </c>
      <c r="BK1189" s="17">
        <v>0.10826216473309801</v>
      </c>
      <c r="BL1189" s="17">
        <v>1.8949428587739299E-2</v>
      </c>
      <c r="BM1189" s="17"/>
      <c r="BN1189" s="17">
        <v>3.7548935176842199E-2</v>
      </c>
      <c r="BO1189" s="17">
        <v>3.8158684254062297E-2</v>
      </c>
      <c r="BP1189" s="17"/>
      <c r="BQ1189" s="17">
        <v>5.6310735103531602E-3</v>
      </c>
      <c r="BR1189" s="17">
        <v>2.6347030996680801E-2</v>
      </c>
      <c r="BS1189" s="17"/>
      <c r="BT1189" s="17">
        <v>9.8504372400552397E-3</v>
      </c>
      <c r="BU1189" s="17"/>
      <c r="BV1189" s="17">
        <v>1.05987575400512E-2</v>
      </c>
      <c r="BW1189" s="17">
        <v>4.1445725120535702E-2</v>
      </c>
      <c r="BX1189" s="17">
        <v>4.93335122034156E-2</v>
      </c>
      <c r="BY1189" s="17"/>
      <c r="BZ1189" s="17">
        <v>3.1100830329036901E-2</v>
      </c>
      <c r="CA1189" s="17">
        <v>9.4952717538202697E-3</v>
      </c>
      <c r="CB1189" s="17">
        <v>5.1961359743301697E-2</v>
      </c>
      <c r="CC1189" s="17">
        <v>2.7946920010100899E-2</v>
      </c>
      <c r="CD1189" s="17">
        <v>7.4973236645454596E-3</v>
      </c>
      <c r="CE1189" s="17">
        <v>2.3951758705519698E-2</v>
      </c>
      <c r="CF1189" s="17">
        <v>5.5407561745695701E-2</v>
      </c>
      <c r="CG1189" s="17"/>
      <c r="CH1189" s="17">
        <v>2.7507078729824101E-2</v>
      </c>
      <c r="CI1189" s="17">
        <v>4.9313395005562997E-2</v>
      </c>
      <c r="CJ1189" s="17">
        <v>3.9974203425901099E-2</v>
      </c>
      <c r="CK1189" s="17">
        <v>1.7070657057579399E-2</v>
      </c>
      <c r="CL1189" s="17">
        <v>3.4333104912862997E-2</v>
      </c>
    </row>
    <row r="1190" spans="2:90" x14ac:dyDescent="0.3">
      <c r="B1190" t="s">
        <v>465</v>
      </c>
      <c r="C1190" s="17">
        <v>3.6909712487411102E-2</v>
      </c>
      <c r="D1190" s="17">
        <v>3.5182999468221003E-2</v>
      </c>
      <c r="E1190" s="17">
        <v>3.8802137590225501E-2</v>
      </c>
      <c r="F1190" s="17"/>
      <c r="G1190" s="17">
        <v>6.2628964321020802E-2</v>
      </c>
      <c r="H1190" s="17">
        <v>6.4320444101227198E-2</v>
      </c>
      <c r="I1190" s="17">
        <v>4.0226214691782898E-2</v>
      </c>
      <c r="J1190" s="17">
        <v>2.24433192468485E-2</v>
      </c>
      <c r="K1190" s="17">
        <v>2.43917654948968E-2</v>
      </c>
      <c r="L1190" s="17">
        <v>7.19894928777042E-3</v>
      </c>
      <c r="M1190" s="17"/>
      <c r="N1190" s="17">
        <v>5.4696941433616302E-2</v>
      </c>
      <c r="O1190" s="17">
        <v>4.9195877436538499E-2</v>
      </c>
      <c r="P1190" s="17">
        <v>2.8998860013877002E-2</v>
      </c>
      <c r="Q1190" s="17">
        <v>1.41899607046026E-2</v>
      </c>
      <c r="R1190" s="17"/>
      <c r="S1190" s="17">
        <v>3.7529103730154403E-2</v>
      </c>
      <c r="T1190" s="17">
        <v>3.0904368286885E-2</v>
      </c>
      <c r="U1190" s="17">
        <v>3.4886576104908702E-2</v>
      </c>
      <c r="V1190" s="17">
        <v>3.4412089363164297E-2</v>
      </c>
      <c r="W1190" s="17">
        <v>8.7821107477358204E-2</v>
      </c>
      <c r="X1190" s="17">
        <v>1.6693073316923601E-2</v>
      </c>
      <c r="Y1190" s="17">
        <v>1.5913053648097399E-2</v>
      </c>
      <c r="Z1190" s="17">
        <v>6.83282116168588E-2</v>
      </c>
      <c r="AA1190" s="17">
        <v>4.4876551014419001E-2</v>
      </c>
      <c r="AB1190" s="17">
        <v>0</v>
      </c>
      <c r="AC1190" s="17">
        <v>8.2215531048444798E-2</v>
      </c>
      <c r="AD1190" s="17">
        <v>0</v>
      </c>
      <c r="AE1190" s="17"/>
      <c r="AF1190" s="17">
        <v>4.6013668759934297E-2</v>
      </c>
      <c r="AG1190" s="17">
        <v>2.9885363726205001E-2</v>
      </c>
      <c r="AH1190" s="17">
        <v>4.4625833569381497E-2</v>
      </c>
      <c r="AI1190" s="17"/>
      <c r="AJ1190" s="17">
        <v>2.5554940747562E-2</v>
      </c>
      <c r="AK1190" s="17">
        <v>4.6886818643773899E-2</v>
      </c>
      <c r="AL1190" s="17">
        <v>0</v>
      </c>
      <c r="AM1190" s="17">
        <v>3.12847264019726E-2</v>
      </c>
      <c r="AN1190" s="17">
        <v>6.8202754495734097E-2</v>
      </c>
      <c r="AO1190" s="17"/>
      <c r="AP1190" s="17">
        <v>4.7580012685143197E-2</v>
      </c>
      <c r="AQ1190" s="17">
        <v>4.3157022269045602E-2</v>
      </c>
      <c r="AR1190" s="17">
        <v>3.2357057645216201E-2</v>
      </c>
      <c r="AS1190" s="17">
        <v>4.0456850526709102E-2</v>
      </c>
      <c r="AT1190" s="17">
        <v>4.7190333602981298E-2</v>
      </c>
      <c r="AU1190" s="17">
        <v>1.6887670394756301E-2</v>
      </c>
      <c r="AV1190" s="17"/>
      <c r="AW1190" s="17">
        <v>0</v>
      </c>
      <c r="AX1190" s="17">
        <v>0</v>
      </c>
      <c r="AY1190" s="17">
        <v>0</v>
      </c>
      <c r="AZ1190" s="17">
        <v>2.1295448545016998E-2</v>
      </c>
      <c r="BA1190" s="17">
        <v>2.49768552959941E-2</v>
      </c>
      <c r="BB1190" s="17">
        <v>1.55016865632097E-2</v>
      </c>
      <c r="BC1190" s="17">
        <v>8.3808994322379704E-2</v>
      </c>
      <c r="BD1190" s="17">
        <v>7.0911294741037495E-2</v>
      </c>
      <c r="BE1190" s="17">
        <v>1.9296489210936699E-2</v>
      </c>
      <c r="BF1190" s="17">
        <v>7.56211895035135E-2</v>
      </c>
      <c r="BG1190" s="17">
        <v>3.3166893529589597E-2</v>
      </c>
      <c r="BH1190" s="17">
        <v>0</v>
      </c>
      <c r="BI1190" s="17">
        <v>3.4753241963047701E-2</v>
      </c>
      <c r="BJ1190" s="17">
        <v>4.9965576913210102E-2</v>
      </c>
      <c r="BK1190" s="17">
        <v>8.8283061740371094E-2</v>
      </c>
      <c r="BL1190" s="17">
        <v>7.7756490189560004E-2</v>
      </c>
      <c r="BM1190" s="17"/>
      <c r="BN1190" s="17">
        <v>3.85907461911816E-2</v>
      </c>
      <c r="BO1190" s="17">
        <v>3.5229761189527697E-2</v>
      </c>
      <c r="BP1190" s="17"/>
      <c r="BQ1190" s="17">
        <v>5.4243925678606898E-2</v>
      </c>
      <c r="BR1190" s="17">
        <v>4.4241247380960802E-2</v>
      </c>
      <c r="BS1190" s="17"/>
      <c r="BT1190" s="17">
        <v>9.58846456155351E-2</v>
      </c>
      <c r="BU1190" s="17"/>
      <c r="BV1190" s="17">
        <v>2.4300813418991301E-2</v>
      </c>
      <c r="BW1190" s="17">
        <v>5.2541131188707499E-2</v>
      </c>
      <c r="BX1190" s="17">
        <v>3.7493444886527498E-2</v>
      </c>
      <c r="BY1190" s="17"/>
      <c r="BZ1190" s="17">
        <v>3.74238581728841E-2</v>
      </c>
      <c r="CA1190" s="17">
        <v>1.86352474714945E-2</v>
      </c>
      <c r="CB1190" s="17">
        <v>3.3426998096857702E-2</v>
      </c>
      <c r="CC1190" s="17">
        <v>3.1601052976947798E-2</v>
      </c>
      <c r="CD1190" s="17">
        <v>8.7870720032335897E-2</v>
      </c>
      <c r="CE1190" s="17">
        <v>1.8821748099133902E-2</v>
      </c>
      <c r="CF1190" s="17">
        <v>3.7722527047372799E-2</v>
      </c>
      <c r="CG1190" s="17"/>
      <c r="CH1190" s="17">
        <v>9.1406768031554106E-2</v>
      </c>
      <c r="CI1190" s="17">
        <v>4.1933006371895003E-2</v>
      </c>
      <c r="CJ1190" s="17">
        <v>2.1276406261444499E-2</v>
      </c>
      <c r="CK1190" s="17">
        <v>2.0514999696030899E-2</v>
      </c>
      <c r="CL1190" s="17">
        <v>7.8073526570773502E-2</v>
      </c>
    </row>
    <row r="1191" spans="2:90" x14ac:dyDescent="0.3">
      <c r="B1191" t="s">
        <v>131</v>
      </c>
      <c r="C1191" s="17">
        <v>9.0076570013753396E-3</v>
      </c>
      <c r="D1191" s="17">
        <v>1.0313100912917501E-2</v>
      </c>
      <c r="E1191" s="17">
        <v>7.77626391927967E-3</v>
      </c>
      <c r="F1191" s="17"/>
      <c r="G1191" s="17">
        <v>0</v>
      </c>
      <c r="H1191" s="17">
        <v>0</v>
      </c>
      <c r="I1191" s="17">
        <v>6.9593708211188997E-3</v>
      </c>
      <c r="J1191" s="17">
        <v>2.8666020240607701E-2</v>
      </c>
      <c r="K1191" s="17">
        <v>0</v>
      </c>
      <c r="L1191" s="17">
        <v>1.37707667571193E-2</v>
      </c>
      <c r="M1191" s="17"/>
      <c r="N1191" s="17">
        <v>8.8390408796991792E-3</v>
      </c>
      <c r="O1191" s="17">
        <v>0</v>
      </c>
      <c r="P1191" s="17">
        <v>1.2370394720279501E-2</v>
      </c>
      <c r="Q1191" s="17">
        <v>1.47073913575107E-2</v>
      </c>
      <c r="R1191" s="17"/>
      <c r="S1191" s="17">
        <v>3.1014434107247701E-2</v>
      </c>
      <c r="T1191" s="17">
        <v>9.9610776151946995E-3</v>
      </c>
      <c r="U1191" s="17">
        <v>0</v>
      </c>
      <c r="V1191" s="17">
        <v>0</v>
      </c>
      <c r="W1191" s="17">
        <v>0</v>
      </c>
      <c r="X1191" s="17">
        <v>0</v>
      </c>
      <c r="Y1191" s="17">
        <v>0</v>
      </c>
      <c r="Z1191" s="17">
        <v>2.9967672631095999E-2</v>
      </c>
      <c r="AA1191" s="17">
        <v>0</v>
      </c>
      <c r="AB1191" s="17">
        <v>2.7829805551172301E-2</v>
      </c>
      <c r="AC1191" s="17">
        <v>0</v>
      </c>
      <c r="AD1191" s="17">
        <v>0</v>
      </c>
      <c r="AE1191" s="17"/>
      <c r="AF1191" s="17">
        <v>1.37544178941954E-2</v>
      </c>
      <c r="AG1191" s="17">
        <v>1.06548169465304E-2</v>
      </c>
      <c r="AH1191" s="17">
        <v>0</v>
      </c>
      <c r="AI1191" s="17"/>
      <c r="AJ1191" s="17">
        <v>2.67017242768555E-2</v>
      </c>
      <c r="AK1191" s="17">
        <v>7.4287338948574302E-3</v>
      </c>
      <c r="AL1191" s="17">
        <v>0</v>
      </c>
      <c r="AM1191" s="17">
        <v>0</v>
      </c>
      <c r="AN1191" s="17">
        <v>2.3188730941963099E-2</v>
      </c>
      <c r="AO1191" s="17"/>
      <c r="AP1191" s="17">
        <v>5.1373739856869199E-3</v>
      </c>
      <c r="AQ1191" s="17">
        <v>1.8687979868493E-2</v>
      </c>
      <c r="AR1191" s="17">
        <v>0</v>
      </c>
      <c r="AS1191" s="17">
        <v>1.08574164247741E-2</v>
      </c>
      <c r="AT1191" s="17">
        <v>0</v>
      </c>
      <c r="AU1191" s="17">
        <v>2.5955214392623199E-2</v>
      </c>
      <c r="AV1191" s="17"/>
      <c r="AW1191" s="17">
        <v>0</v>
      </c>
      <c r="AX1191" s="17">
        <v>2.6666477194862301E-2</v>
      </c>
      <c r="AY1191" s="17">
        <v>1.8790533199186301E-2</v>
      </c>
      <c r="AZ1191" s="17">
        <v>0</v>
      </c>
      <c r="BA1191" s="17">
        <v>0</v>
      </c>
      <c r="BB1191" s="17">
        <v>2.9329861254139201E-2</v>
      </c>
      <c r="BC1191" s="17">
        <v>0</v>
      </c>
      <c r="BD1191" s="17">
        <v>0</v>
      </c>
      <c r="BE1191" s="17">
        <v>0</v>
      </c>
      <c r="BF1191" s="17">
        <v>0</v>
      </c>
      <c r="BG1191" s="17">
        <v>0</v>
      </c>
      <c r="BH1191" s="17">
        <v>2.7476373409753299E-2</v>
      </c>
      <c r="BI1191" s="17">
        <v>0</v>
      </c>
      <c r="BJ1191" s="17">
        <v>0</v>
      </c>
      <c r="BK1191" s="17">
        <v>4.97345658324502E-2</v>
      </c>
      <c r="BL1191" s="17">
        <v>0</v>
      </c>
      <c r="BM1191" s="17"/>
      <c r="BN1191" s="17">
        <v>8.84872911565379E-3</v>
      </c>
      <c r="BO1191" s="17">
        <v>9.4052460733261203E-3</v>
      </c>
      <c r="BP1191" s="17"/>
      <c r="BQ1191" s="17">
        <v>5.8568990829593499E-3</v>
      </c>
      <c r="BR1191" s="17">
        <v>0</v>
      </c>
      <c r="BS1191" s="17"/>
      <c r="BT1191" s="17">
        <v>9.8504372400552397E-3</v>
      </c>
      <c r="BU1191" s="17"/>
      <c r="BV1191" s="17">
        <v>1.1998864782418499E-2</v>
      </c>
      <c r="BW1191" s="17">
        <v>0</v>
      </c>
      <c r="BX1191" s="17">
        <v>1.15493055113022E-2</v>
      </c>
      <c r="BY1191" s="17"/>
      <c r="BZ1191" s="17">
        <v>1.5629918483561801E-2</v>
      </c>
      <c r="CA1191" s="17">
        <v>0</v>
      </c>
      <c r="CB1191" s="17">
        <v>2.4062685328954701E-2</v>
      </c>
      <c r="CC1191" s="17">
        <v>0</v>
      </c>
      <c r="CD1191" s="17">
        <v>0</v>
      </c>
      <c r="CE1191" s="17">
        <v>0</v>
      </c>
      <c r="CF1191" s="17">
        <v>2.3773978555619E-2</v>
      </c>
      <c r="CG1191" s="17"/>
      <c r="CH1191" s="17">
        <v>0</v>
      </c>
      <c r="CI1191" s="17">
        <v>1.41348503746552E-2</v>
      </c>
      <c r="CJ1191" s="17">
        <v>7.21294098207057E-3</v>
      </c>
      <c r="CK1191" s="17">
        <v>8.9347861921464308E-3</v>
      </c>
      <c r="CL1191" s="17">
        <v>0</v>
      </c>
    </row>
    <row r="1192" spans="2:90" x14ac:dyDescent="0.3">
      <c r="C1192" s="17"/>
      <c r="D1192" s="17"/>
      <c r="E1192" s="17"/>
      <c r="F1192" s="17"/>
      <c r="G1192" s="17"/>
      <c r="H1192" s="17"/>
      <c r="I1192" s="17"/>
      <c r="J1192" s="17"/>
      <c r="K1192" s="17"/>
      <c r="L1192" s="17"/>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c r="AN1192" s="17"/>
      <c r="AO1192" s="17"/>
      <c r="AP1192" s="17"/>
      <c r="AQ1192" s="17"/>
      <c r="AR1192" s="17"/>
      <c r="AS1192" s="17"/>
      <c r="AT1192" s="17"/>
      <c r="AU1192" s="17"/>
      <c r="AV1192" s="17"/>
      <c r="AW1192" s="17"/>
      <c r="AX1192" s="17"/>
      <c r="AY1192" s="17"/>
      <c r="AZ1192" s="17"/>
      <c r="BA1192" s="17"/>
      <c r="BB1192" s="17"/>
      <c r="BC1192" s="17"/>
      <c r="BD1192" s="17"/>
      <c r="BE1192" s="17"/>
      <c r="BF1192" s="17"/>
      <c r="BG1192" s="17"/>
      <c r="BH1192" s="17"/>
      <c r="BI1192" s="17"/>
      <c r="BJ1192" s="17"/>
      <c r="BK1192" s="17"/>
      <c r="BL1192" s="17"/>
      <c r="BM1192" s="17"/>
      <c r="BN1192" s="17"/>
      <c r="BO1192" s="17"/>
      <c r="BP1192" s="17"/>
      <c r="BQ1192" s="17"/>
      <c r="BR1192" s="17"/>
      <c r="BS1192" s="17"/>
      <c r="BT1192" s="17"/>
      <c r="BU1192" s="17"/>
      <c r="BV1192" s="17"/>
      <c r="BW1192" s="17"/>
      <c r="BX1192" s="17"/>
      <c r="BY1192" s="17"/>
      <c r="BZ1192" s="17"/>
      <c r="CA1192" s="17"/>
      <c r="CB1192" s="17"/>
      <c r="CC1192" s="17"/>
      <c r="CD1192" s="17"/>
      <c r="CE1192" s="17"/>
      <c r="CF1192" s="17"/>
      <c r="CG1192" s="17"/>
      <c r="CH1192" s="17"/>
      <c r="CI1192" s="17"/>
      <c r="CJ1192" s="17"/>
      <c r="CK1192" s="17"/>
      <c r="CL1192" s="17"/>
    </row>
    <row r="1193" spans="2:90" x14ac:dyDescent="0.3">
      <c r="B1193" s="6" t="s">
        <v>468</v>
      </c>
      <c r="C1193" s="17"/>
      <c r="D1193" s="17"/>
      <c r="E1193" s="17"/>
      <c r="F1193" s="17"/>
      <c r="G1193" s="17"/>
      <c r="H1193" s="17"/>
      <c r="I1193" s="17"/>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c r="AN1193" s="17"/>
      <c r="AO1193" s="17"/>
      <c r="AP1193" s="17"/>
      <c r="AQ1193" s="17"/>
      <c r="AR1193" s="17"/>
      <c r="AS1193" s="17"/>
      <c r="AT1193" s="17"/>
      <c r="AU1193" s="17"/>
      <c r="AV1193" s="17"/>
      <c r="AW1193" s="17"/>
      <c r="AX1193" s="17"/>
      <c r="AY1193" s="17"/>
      <c r="AZ1193" s="17"/>
      <c r="BA1193" s="17"/>
      <c r="BB1193" s="17"/>
      <c r="BC1193" s="17"/>
      <c r="BD1193" s="17"/>
      <c r="BE1193" s="17"/>
      <c r="BF1193" s="17"/>
      <c r="BG1193" s="17"/>
      <c r="BH1193" s="17"/>
      <c r="BI1193" s="17"/>
      <c r="BJ1193" s="17"/>
      <c r="BK1193" s="17"/>
      <c r="BL1193" s="17"/>
      <c r="BM1193" s="17"/>
      <c r="BN1193" s="17"/>
      <c r="BO1193" s="17"/>
      <c r="BP1193" s="17"/>
      <c r="BQ1193" s="17"/>
      <c r="BR1193" s="17"/>
      <c r="BS1193" s="17"/>
      <c r="BT1193" s="17"/>
      <c r="BU1193" s="17"/>
      <c r="BV1193" s="17"/>
      <c r="BW1193" s="17"/>
      <c r="BX1193" s="17"/>
      <c r="BY1193" s="17"/>
      <c r="BZ1193" s="17"/>
      <c r="CA1193" s="17"/>
      <c r="CB1193" s="17"/>
      <c r="CC1193" s="17"/>
      <c r="CD1193" s="17"/>
      <c r="CE1193" s="17"/>
      <c r="CF1193" s="17"/>
      <c r="CG1193" s="17"/>
      <c r="CH1193" s="17"/>
      <c r="CI1193" s="17"/>
      <c r="CJ1193" s="17"/>
      <c r="CK1193" s="17"/>
      <c r="CL1193" s="17"/>
    </row>
    <row r="1194" spans="2:90" x14ac:dyDescent="0.3">
      <c r="B1194" s="24" t="s">
        <v>110</v>
      </c>
      <c r="C1194" s="17"/>
      <c r="D1194" s="17"/>
      <c r="E1194" s="17"/>
      <c r="F1194" s="17"/>
      <c r="G1194" s="17"/>
      <c r="H1194" s="17"/>
      <c r="I1194" s="17"/>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c r="AP1194" s="17"/>
      <c r="AQ1194" s="17"/>
      <c r="AR1194" s="17"/>
      <c r="AS1194" s="17"/>
      <c r="AT1194" s="17"/>
      <c r="AU1194" s="17"/>
      <c r="AV1194" s="17"/>
      <c r="AW1194" s="17"/>
      <c r="AX1194" s="17"/>
      <c r="AY1194" s="17"/>
      <c r="AZ1194" s="17"/>
      <c r="BA1194" s="17"/>
      <c r="BB1194" s="17"/>
      <c r="BC1194" s="17"/>
      <c r="BD1194" s="17"/>
      <c r="BE1194" s="17"/>
      <c r="BF1194" s="17"/>
      <c r="BG1194" s="17"/>
      <c r="BH1194" s="17"/>
      <c r="BI1194" s="17"/>
      <c r="BJ1194" s="17"/>
      <c r="BK1194" s="17"/>
      <c r="BL1194" s="17"/>
      <c r="BM1194" s="17"/>
      <c r="BN1194" s="17"/>
      <c r="BO1194" s="17"/>
      <c r="BP1194" s="17"/>
      <c r="BQ1194" s="17"/>
      <c r="BR1194" s="17"/>
      <c r="BS1194" s="17"/>
      <c r="BT1194" s="17"/>
      <c r="BU1194" s="17"/>
      <c r="BV1194" s="17"/>
      <c r="BW1194" s="17"/>
      <c r="BX1194" s="17"/>
      <c r="BY1194" s="17"/>
      <c r="BZ1194" s="17"/>
      <c r="CA1194" s="17"/>
      <c r="CB1194" s="17"/>
      <c r="CC1194" s="17"/>
      <c r="CD1194" s="17"/>
      <c r="CE1194" s="17"/>
      <c r="CF1194" s="17"/>
      <c r="CG1194" s="17"/>
      <c r="CH1194" s="17"/>
      <c r="CI1194" s="17"/>
      <c r="CJ1194" s="17"/>
      <c r="CK1194" s="17"/>
      <c r="CL1194" s="17"/>
    </row>
    <row r="1195" spans="2:90" x14ac:dyDescent="0.3">
      <c r="B1195" t="s">
        <v>452</v>
      </c>
      <c r="C1195" s="17">
        <v>0.42801924124416901</v>
      </c>
      <c r="D1195" s="17">
        <v>0.43832396302472199</v>
      </c>
      <c r="E1195" s="17">
        <v>0.41926717499647598</v>
      </c>
      <c r="F1195" s="17"/>
      <c r="G1195" s="17">
        <v>0.35179107095036699</v>
      </c>
      <c r="H1195" s="17">
        <v>0.41900700254823597</v>
      </c>
      <c r="I1195" s="17">
        <v>0.46615200911802701</v>
      </c>
      <c r="J1195" s="17">
        <v>0.38173964456815801</v>
      </c>
      <c r="K1195" s="17">
        <v>0.48629622984960802</v>
      </c>
      <c r="L1195" s="17">
        <v>0.471672136100103</v>
      </c>
      <c r="M1195" s="17"/>
      <c r="N1195" s="17">
        <v>0.47527020023538502</v>
      </c>
      <c r="O1195" s="17">
        <v>0.41451715541251999</v>
      </c>
      <c r="P1195" s="17">
        <v>0.40754507143261698</v>
      </c>
      <c r="Q1195" s="17">
        <v>0.414853058619714</v>
      </c>
      <c r="R1195" s="17"/>
      <c r="S1195" s="17">
        <v>0.392818912258321</v>
      </c>
      <c r="T1195" s="17">
        <v>0.36745164392304203</v>
      </c>
      <c r="U1195" s="17">
        <v>0.42718123381239698</v>
      </c>
      <c r="V1195" s="17">
        <v>0.438241734383431</v>
      </c>
      <c r="W1195" s="17">
        <v>0.443460990397818</v>
      </c>
      <c r="X1195" s="17">
        <v>0.46847271969215398</v>
      </c>
      <c r="Y1195" s="17">
        <v>0.42889978597679101</v>
      </c>
      <c r="Z1195" s="17">
        <v>0.34095145161826301</v>
      </c>
      <c r="AA1195" s="17">
        <v>0.44196043731871498</v>
      </c>
      <c r="AB1195" s="17">
        <v>0.48269683333395103</v>
      </c>
      <c r="AC1195" s="17">
        <v>0.49611290059743901</v>
      </c>
      <c r="AD1195" s="17">
        <v>0.55747431055417296</v>
      </c>
      <c r="AE1195" s="17"/>
      <c r="AF1195" s="17">
        <v>0.42947009626458099</v>
      </c>
      <c r="AG1195" s="17">
        <v>0.41060961249891498</v>
      </c>
      <c r="AH1195" s="17">
        <v>0.51125078717420303</v>
      </c>
      <c r="AI1195" s="17"/>
      <c r="AJ1195" s="17">
        <v>0.460193669082611</v>
      </c>
      <c r="AK1195" s="17">
        <v>0.41314907891592301</v>
      </c>
      <c r="AL1195" s="17">
        <v>0.47571672633883999</v>
      </c>
      <c r="AM1195" s="17">
        <v>0.372406408820807</v>
      </c>
      <c r="AN1195" s="17">
        <v>0.53856699793823704</v>
      </c>
      <c r="AO1195" s="17"/>
      <c r="AP1195" s="17">
        <v>0.39078638399723897</v>
      </c>
      <c r="AQ1195" s="17">
        <v>0.48963492282737298</v>
      </c>
      <c r="AR1195" s="17">
        <v>0.43771490607732699</v>
      </c>
      <c r="AS1195" s="17">
        <v>0.37201351237235503</v>
      </c>
      <c r="AT1195" s="17">
        <v>0.526507179048192</v>
      </c>
      <c r="AU1195" s="17">
        <v>0.40960765170309898</v>
      </c>
      <c r="AV1195" s="17"/>
      <c r="AW1195" s="17">
        <v>0.50411387300268296</v>
      </c>
      <c r="AX1195" s="17">
        <v>0.23790765827288499</v>
      </c>
      <c r="AY1195" s="17">
        <v>0.40720118404215899</v>
      </c>
      <c r="AZ1195" s="17">
        <v>0.45216500413414001</v>
      </c>
      <c r="BA1195" s="17">
        <v>0.40697858014682597</v>
      </c>
      <c r="BB1195" s="17">
        <v>0.411988344387615</v>
      </c>
      <c r="BC1195" s="17">
        <v>0.41407750648942898</v>
      </c>
      <c r="BD1195" s="17">
        <v>0.513775244447638</v>
      </c>
      <c r="BE1195" s="17">
        <v>0.37942171982466</v>
      </c>
      <c r="BF1195" s="17">
        <v>0.43913157262075803</v>
      </c>
      <c r="BG1195" s="17">
        <v>0.468928653767688</v>
      </c>
      <c r="BH1195" s="17">
        <v>0.42346801709853099</v>
      </c>
      <c r="BI1195" s="17">
        <v>0.45557188847177799</v>
      </c>
      <c r="BJ1195" s="17">
        <v>0.420324536590991</v>
      </c>
      <c r="BK1195" s="17">
        <v>0.486406487866265</v>
      </c>
      <c r="BL1195" s="17">
        <v>0.50526502758932701</v>
      </c>
      <c r="BM1195" s="17"/>
      <c r="BN1195" s="17">
        <v>0.45318474647075802</v>
      </c>
      <c r="BO1195" s="17">
        <v>0.38922404684669998</v>
      </c>
      <c r="BP1195" s="17"/>
      <c r="BQ1195" s="17">
        <v>0.40983952926566503</v>
      </c>
      <c r="BR1195" s="17">
        <v>0.402088200136826</v>
      </c>
      <c r="BS1195" s="17"/>
      <c r="BT1195" s="17">
        <v>0.40537456482076001</v>
      </c>
      <c r="BU1195" s="17"/>
      <c r="BV1195" s="17">
        <v>0.38837097720716501</v>
      </c>
      <c r="BW1195" s="17">
        <v>0.420951344603959</v>
      </c>
      <c r="BX1195" s="17">
        <v>0.45451231492425298</v>
      </c>
      <c r="BY1195" s="17"/>
      <c r="BZ1195" s="17">
        <v>0.35968031094300801</v>
      </c>
      <c r="CA1195" s="17">
        <v>0.343601072093216</v>
      </c>
      <c r="CB1195" s="17">
        <v>0.50432145036581799</v>
      </c>
      <c r="CC1195" s="17">
        <v>0.407674469060262</v>
      </c>
      <c r="CD1195" s="17">
        <v>0.46508445202724502</v>
      </c>
      <c r="CE1195" s="17">
        <v>0.43968905218097398</v>
      </c>
      <c r="CF1195" s="17">
        <v>0.54166091848778997</v>
      </c>
      <c r="CG1195" s="17"/>
      <c r="CH1195" s="17">
        <v>0.35847151964193102</v>
      </c>
      <c r="CI1195" s="17">
        <v>0.45135645776794198</v>
      </c>
      <c r="CJ1195" s="17">
        <v>0.461541654552167</v>
      </c>
      <c r="CK1195" s="17">
        <v>0.344573712904577</v>
      </c>
      <c r="CL1195" s="17">
        <v>0.47608253860146998</v>
      </c>
    </row>
    <row r="1196" spans="2:90" x14ac:dyDescent="0.3">
      <c r="B1196" t="s">
        <v>453</v>
      </c>
      <c r="C1196" s="17">
        <v>0.23572474618992301</v>
      </c>
      <c r="D1196" s="17">
        <v>0.228517183333631</v>
      </c>
      <c r="E1196" s="17">
        <v>0.243325381874305</v>
      </c>
      <c r="F1196" s="17"/>
      <c r="G1196" s="17">
        <v>0.159901314896887</v>
      </c>
      <c r="H1196" s="17">
        <v>0.25559368369586699</v>
      </c>
      <c r="I1196" s="17">
        <v>0.256206146478274</v>
      </c>
      <c r="J1196" s="17">
        <v>0.22628196686037599</v>
      </c>
      <c r="K1196" s="17">
        <v>0.28758171127313398</v>
      </c>
      <c r="L1196" s="17">
        <v>0.24244720669085401</v>
      </c>
      <c r="M1196" s="17"/>
      <c r="N1196" s="17">
        <v>0.23206362472699299</v>
      </c>
      <c r="O1196" s="17">
        <v>0.22727918056826199</v>
      </c>
      <c r="P1196" s="17">
        <v>0.25543409217701002</v>
      </c>
      <c r="Q1196" s="17">
        <v>0.22779911081801199</v>
      </c>
      <c r="R1196" s="17"/>
      <c r="S1196" s="17">
        <v>0.20386943322134601</v>
      </c>
      <c r="T1196" s="17">
        <v>0.21195749456229199</v>
      </c>
      <c r="U1196" s="17">
        <v>0.292338599870474</v>
      </c>
      <c r="V1196" s="17">
        <v>0.145046308123643</v>
      </c>
      <c r="W1196" s="17">
        <v>0.25217405968982998</v>
      </c>
      <c r="X1196" s="17">
        <v>0.20346857127390799</v>
      </c>
      <c r="Y1196" s="17">
        <v>0.295056755168356</v>
      </c>
      <c r="Z1196" s="17">
        <v>0.25962137049477801</v>
      </c>
      <c r="AA1196" s="17">
        <v>0.31769904788650299</v>
      </c>
      <c r="AB1196" s="17">
        <v>0.23099327088725899</v>
      </c>
      <c r="AC1196" s="17">
        <v>0.32975036295392102</v>
      </c>
      <c r="AD1196" s="17">
        <v>0.15997811991905</v>
      </c>
      <c r="AE1196" s="17"/>
      <c r="AF1196" s="17">
        <v>0.23999786349410401</v>
      </c>
      <c r="AG1196" s="17">
        <v>0.25980539833025401</v>
      </c>
      <c r="AH1196" s="17">
        <v>0.24529507838262599</v>
      </c>
      <c r="AI1196" s="17"/>
      <c r="AJ1196" s="17">
        <v>0.18778573211070901</v>
      </c>
      <c r="AK1196" s="17">
        <v>0.21453941463314199</v>
      </c>
      <c r="AL1196" s="17">
        <v>0.26471561372026298</v>
      </c>
      <c r="AM1196" s="17">
        <v>0.35109238657360797</v>
      </c>
      <c r="AN1196" s="17">
        <v>0.26686012883548899</v>
      </c>
      <c r="AO1196" s="17"/>
      <c r="AP1196" s="17">
        <v>0.17702926649754999</v>
      </c>
      <c r="AQ1196" s="17">
        <v>0.22335608724709699</v>
      </c>
      <c r="AR1196" s="17">
        <v>0.23631161307463899</v>
      </c>
      <c r="AS1196" s="17">
        <v>0.29607264920707799</v>
      </c>
      <c r="AT1196" s="17">
        <v>0.24578846848286001</v>
      </c>
      <c r="AU1196" s="17">
        <v>0.22323495174182001</v>
      </c>
      <c r="AV1196" s="17"/>
      <c r="AW1196" s="17">
        <v>0.156999670242816</v>
      </c>
      <c r="AX1196" s="17">
        <v>0.41848512713663599</v>
      </c>
      <c r="AY1196" s="17">
        <v>0.14769011846493901</v>
      </c>
      <c r="AZ1196" s="17">
        <v>0.27693444062983702</v>
      </c>
      <c r="BA1196" s="17">
        <v>0.21541091301660401</v>
      </c>
      <c r="BB1196" s="17">
        <v>0.27660121820122002</v>
      </c>
      <c r="BC1196" s="17">
        <v>0.30711309321638702</v>
      </c>
      <c r="BD1196" s="17">
        <v>0.21733891882634801</v>
      </c>
      <c r="BE1196" s="17">
        <v>0.1484406706644</v>
      </c>
      <c r="BF1196" s="17">
        <v>0.23191408866371199</v>
      </c>
      <c r="BG1196" s="17">
        <v>0.32737966201272001</v>
      </c>
      <c r="BH1196" s="17">
        <v>0.21254808412926501</v>
      </c>
      <c r="BI1196" s="17">
        <v>0.22497515101570301</v>
      </c>
      <c r="BJ1196" s="17">
        <v>4.3166867879535997E-2</v>
      </c>
      <c r="BK1196" s="17">
        <v>0.14882029157010601</v>
      </c>
      <c r="BL1196" s="17">
        <v>0.18555796251874701</v>
      </c>
      <c r="BM1196" s="17"/>
      <c r="BN1196" s="17">
        <v>0.235248783586466</v>
      </c>
      <c r="BO1196" s="17">
        <v>0.236424428379365</v>
      </c>
      <c r="BP1196" s="17"/>
      <c r="BQ1196" s="17">
        <v>0.17467268586582799</v>
      </c>
      <c r="BR1196" s="17">
        <v>0.254898766411919</v>
      </c>
      <c r="BS1196" s="17"/>
      <c r="BT1196" s="17">
        <v>0.232295880443216</v>
      </c>
      <c r="BU1196" s="17"/>
      <c r="BV1196" s="17">
        <v>0.254008744159332</v>
      </c>
      <c r="BW1196" s="17">
        <v>0.20354783893883999</v>
      </c>
      <c r="BX1196" s="17">
        <v>0.25102624807495</v>
      </c>
      <c r="BY1196" s="17"/>
      <c r="BZ1196" s="17">
        <v>0.315732009305638</v>
      </c>
      <c r="CA1196" s="17">
        <v>0.36392095887854897</v>
      </c>
      <c r="CB1196" s="17">
        <v>0.162134725540867</v>
      </c>
      <c r="CC1196" s="17">
        <v>0.24187117077227899</v>
      </c>
      <c r="CD1196" s="17">
        <v>0.19933768162426899</v>
      </c>
      <c r="CE1196" s="17">
        <v>0.20498296563889001</v>
      </c>
      <c r="CF1196" s="17">
        <v>0.15535151696468999</v>
      </c>
      <c r="CG1196" s="17"/>
      <c r="CH1196" s="17">
        <v>0.13214274767467801</v>
      </c>
      <c r="CI1196" s="17">
        <v>0.16427650703889199</v>
      </c>
      <c r="CJ1196" s="17">
        <v>0.24252051631275001</v>
      </c>
      <c r="CK1196" s="17">
        <v>0.393775726703954</v>
      </c>
      <c r="CL1196" s="17">
        <v>0.37386499221581698</v>
      </c>
    </row>
    <row r="1197" spans="2:90" x14ac:dyDescent="0.3">
      <c r="B1197" t="s">
        <v>455</v>
      </c>
      <c r="C1197" s="17">
        <v>0.16380387525699999</v>
      </c>
      <c r="D1197" s="17">
        <v>0.15118016200133899</v>
      </c>
      <c r="E1197" s="17">
        <v>0.176427619821136</v>
      </c>
      <c r="F1197" s="17"/>
      <c r="G1197" s="17">
        <v>0.21813792114974401</v>
      </c>
      <c r="H1197" s="17">
        <v>0.138701503480266</v>
      </c>
      <c r="I1197" s="17">
        <v>0.196384017332179</v>
      </c>
      <c r="J1197" s="17">
        <v>0.23464899341665901</v>
      </c>
      <c r="K1197" s="17">
        <v>0.100083479332974</v>
      </c>
      <c r="L1197" s="17">
        <v>9.0323625539957805E-2</v>
      </c>
      <c r="M1197" s="17"/>
      <c r="N1197" s="17">
        <v>0.106340348022577</v>
      </c>
      <c r="O1197" s="17">
        <v>0.22428482833690699</v>
      </c>
      <c r="P1197" s="17">
        <v>0.13728939203895901</v>
      </c>
      <c r="Q1197" s="17">
        <v>0.186996218542511</v>
      </c>
      <c r="R1197" s="17"/>
      <c r="S1197" s="17">
        <v>0.17076811396686301</v>
      </c>
      <c r="T1197" s="17">
        <v>0.20081235128522301</v>
      </c>
      <c r="U1197" s="17">
        <v>0.241458102739847</v>
      </c>
      <c r="V1197" s="17">
        <v>0.121266512276598</v>
      </c>
      <c r="W1197" s="17">
        <v>0.14567032889737599</v>
      </c>
      <c r="X1197" s="17">
        <v>0.18171463183850001</v>
      </c>
      <c r="Y1197" s="17">
        <v>9.1872220647313499E-2</v>
      </c>
      <c r="Z1197" s="17">
        <v>0.221539680172466</v>
      </c>
      <c r="AA1197" s="17">
        <v>9.3501574410734103E-2</v>
      </c>
      <c r="AB1197" s="17">
        <v>0.184805646507709</v>
      </c>
      <c r="AC1197" s="17">
        <v>0.16077922060476199</v>
      </c>
      <c r="AD1197" s="17">
        <v>0.27595445977285499</v>
      </c>
      <c r="AE1197" s="17"/>
      <c r="AF1197" s="17">
        <v>0.118554271111212</v>
      </c>
      <c r="AG1197" s="17">
        <v>0.19105520555524999</v>
      </c>
      <c r="AH1197" s="17">
        <v>0.161756219813319</v>
      </c>
      <c r="AI1197" s="17"/>
      <c r="AJ1197" s="17">
        <v>0.137608581661746</v>
      </c>
      <c r="AK1197" s="17">
        <v>0.18705871613757399</v>
      </c>
      <c r="AL1197" s="17">
        <v>9.2147375588876604E-2</v>
      </c>
      <c r="AM1197" s="17">
        <v>0.14344750743440601</v>
      </c>
      <c r="AN1197" s="17">
        <v>0.20004985096525801</v>
      </c>
      <c r="AO1197" s="17"/>
      <c r="AP1197" s="17">
        <v>0.17425509169749001</v>
      </c>
      <c r="AQ1197" s="17">
        <v>0.17867806667005601</v>
      </c>
      <c r="AR1197" s="17">
        <v>8.2627527947546395E-2</v>
      </c>
      <c r="AS1197" s="17">
        <v>0.147774004585873</v>
      </c>
      <c r="AT1197" s="17">
        <v>0.23232785254973301</v>
      </c>
      <c r="AU1197" s="17">
        <v>0.14500543538184699</v>
      </c>
      <c r="AV1197" s="17"/>
      <c r="AW1197" s="17">
        <v>0.32729890911880799</v>
      </c>
      <c r="AX1197" s="17">
        <v>0.160564345867028</v>
      </c>
      <c r="AY1197" s="17">
        <v>0.14276410746029899</v>
      </c>
      <c r="AZ1197" s="17">
        <v>0.112528096304606</v>
      </c>
      <c r="BA1197" s="17">
        <v>0.22152567533746201</v>
      </c>
      <c r="BB1197" s="17">
        <v>0.199051840134752</v>
      </c>
      <c r="BC1197" s="17">
        <v>0.16462538914257999</v>
      </c>
      <c r="BD1197" s="17">
        <v>7.9854217060987498E-2</v>
      </c>
      <c r="BE1197" s="17">
        <v>0.28319546640774301</v>
      </c>
      <c r="BF1197" s="17">
        <v>0.15555963693564601</v>
      </c>
      <c r="BG1197" s="17">
        <v>8.4699064114347605E-2</v>
      </c>
      <c r="BH1197" s="17">
        <v>0.14339044762785</v>
      </c>
      <c r="BI1197" s="17">
        <v>7.90083474850133E-2</v>
      </c>
      <c r="BJ1197" s="17">
        <v>0.189858093124851</v>
      </c>
      <c r="BK1197" s="17">
        <v>6.6681651664904695E-2</v>
      </c>
      <c r="BL1197" s="17">
        <v>0.23516129735353999</v>
      </c>
      <c r="BM1197" s="17"/>
      <c r="BN1197" s="17">
        <v>0.15074367849943801</v>
      </c>
      <c r="BO1197" s="17">
        <v>0.18377924860122499</v>
      </c>
      <c r="BP1197" s="17"/>
      <c r="BQ1197" s="17">
        <v>0.171321919809475</v>
      </c>
      <c r="BR1197" s="17">
        <v>0.22586393846733299</v>
      </c>
      <c r="BS1197" s="17"/>
      <c r="BT1197" s="17">
        <v>0.167723721190566</v>
      </c>
      <c r="BU1197" s="17"/>
      <c r="BV1197" s="17">
        <v>0.168248829175381</v>
      </c>
      <c r="BW1197" s="17">
        <v>0.18203300866667099</v>
      </c>
      <c r="BX1197" s="17">
        <v>0.14868999437608901</v>
      </c>
      <c r="BY1197" s="17"/>
      <c r="BZ1197" s="17">
        <v>0.31484836516871401</v>
      </c>
      <c r="CA1197" s="17">
        <v>0.29499250638421798</v>
      </c>
      <c r="CB1197" s="17">
        <v>0.16842876561612199</v>
      </c>
      <c r="CC1197" s="17">
        <v>0.15068881050236399</v>
      </c>
      <c r="CD1197" s="17">
        <v>0.160100391645593</v>
      </c>
      <c r="CE1197" s="17">
        <v>9.7103075545738396E-2</v>
      </c>
      <c r="CF1197" s="17">
        <v>3.2475377942970902E-2</v>
      </c>
      <c r="CG1197" s="17"/>
      <c r="CH1197" s="17">
        <v>7.8474871440781899E-2</v>
      </c>
      <c r="CI1197" s="17">
        <v>6.9188828965133606E-2</v>
      </c>
      <c r="CJ1197" s="17">
        <v>0.19047585948873999</v>
      </c>
      <c r="CK1197" s="17">
        <v>0.346399529226388</v>
      </c>
      <c r="CL1197" s="17">
        <v>0.155348176214755</v>
      </c>
    </row>
    <row r="1198" spans="2:90" x14ac:dyDescent="0.3">
      <c r="B1198" t="s">
        <v>454</v>
      </c>
      <c r="C1198" s="17">
        <v>0.161471912105149</v>
      </c>
      <c r="D1198" s="17">
        <v>0.107975353951575</v>
      </c>
      <c r="E1198" s="17">
        <v>0.21349618777094201</v>
      </c>
      <c r="F1198" s="17"/>
      <c r="G1198" s="17">
        <v>0.15717616670269399</v>
      </c>
      <c r="H1198" s="17">
        <v>0.18944941387327799</v>
      </c>
      <c r="I1198" s="17">
        <v>0.17770104970217801</v>
      </c>
      <c r="J1198" s="17">
        <v>0.17841564278156799</v>
      </c>
      <c r="K1198" s="17">
        <v>0.149789280098021</v>
      </c>
      <c r="L1198" s="17">
        <v>0.12216029443802801</v>
      </c>
      <c r="M1198" s="17"/>
      <c r="N1198" s="17">
        <v>0.126067744210099</v>
      </c>
      <c r="O1198" s="17">
        <v>0.141007787153278</v>
      </c>
      <c r="P1198" s="17">
        <v>0.18406899728176901</v>
      </c>
      <c r="Q1198" s="17">
        <v>0.19620078895871701</v>
      </c>
      <c r="R1198" s="17"/>
      <c r="S1198" s="17">
        <v>0.15301767858792301</v>
      </c>
      <c r="T1198" s="17">
        <v>0.14386483783279</v>
      </c>
      <c r="U1198" s="17">
        <v>0.110486900042568</v>
      </c>
      <c r="V1198" s="17">
        <v>0.140486644187128</v>
      </c>
      <c r="W1198" s="17">
        <v>0.19964152870125301</v>
      </c>
      <c r="X1198" s="17">
        <v>0.197648201985649</v>
      </c>
      <c r="Y1198" s="17">
        <v>0.14236902102002399</v>
      </c>
      <c r="Z1198" s="17">
        <v>0.17916920547634901</v>
      </c>
      <c r="AA1198" s="17">
        <v>0.16394908275089201</v>
      </c>
      <c r="AB1198" s="17">
        <v>0.17447615339865399</v>
      </c>
      <c r="AC1198" s="17">
        <v>0.27602244957949701</v>
      </c>
      <c r="AD1198" s="17">
        <v>0.10725302057338799</v>
      </c>
      <c r="AE1198" s="17"/>
      <c r="AF1198" s="17">
        <v>0.204219040445318</v>
      </c>
      <c r="AG1198" s="17">
        <v>0.13972743907694199</v>
      </c>
      <c r="AH1198" s="17">
        <v>0.14810178224846601</v>
      </c>
      <c r="AI1198" s="17"/>
      <c r="AJ1198" s="17">
        <v>0.100615249846416</v>
      </c>
      <c r="AK1198" s="17">
        <v>0.18395870979235601</v>
      </c>
      <c r="AL1198" s="17">
        <v>0.18231484232835901</v>
      </c>
      <c r="AM1198" s="17">
        <v>0.13984578288240901</v>
      </c>
      <c r="AN1198" s="17">
        <v>0.19498216246973299</v>
      </c>
      <c r="AO1198" s="17"/>
      <c r="AP1198" s="17">
        <v>0.16002734434454199</v>
      </c>
      <c r="AQ1198" s="17">
        <v>0.13763420652579</v>
      </c>
      <c r="AR1198" s="17">
        <v>0.26962484026001299</v>
      </c>
      <c r="AS1198" s="17">
        <v>0.17747082356313901</v>
      </c>
      <c r="AT1198" s="17">
        <v>0.12325490706861</v>
      </c>
      <c r="AU1198" s="17">
        <v>3.7802289978717103E-2</v>
      </c>
      <c r="AV1198" s="17"/>
      <c r="AW1198" s="17">
        <v>0.33785402097355599</v>
      </c>
      <c r="AX1198" s="17">
        <v>0.16616676254961099</v>
      </c>
      <c r="AY1198" s="17">
        <v>0.20535800590645201</v>
      </c>
      <c r="AZ1198" s="17">
        <v>0.18277360815080401</v>
      </c>
      <c r="BA1198" s="17">
        <v>0.24402107315320701</v>
      </c>
      <c r="BB1198" s="17">
        <v>0.12616708379149999</v>
      </c>
      <c r="BC1198" s="17">
        <v>0.20558040127819899</v>
      </c>
      <c r="BD1198" s="17">
        <v>0.18335632300799901</v>
      </c>
      <c r="BE1198" s="17">
        <v>4.8554666091967402E-2</v>
      </c>
      <c r="BF1198" s="17">
        <v>0.119867781266552</v>
      </c>
      <c r="BG1198" s="17">
        <v>0.19516880949323401</v>
      </c>
      <c r="BH1198" s="17">
        <v>8.8391362593319506E-2</v>
      </c>
      <c r="BI1198" s="17">
        <v>0.15937494820711501</v>
      </c>
      <c r="BJ1198" s="17">
        <v>4.4530972378370101E-2</v>
      </c>
      <c r="BK1198" s="17">
        <v>0.235708283090897</v>
      </c>
      <c r="BL1198" s="17">
        <v>9.7432978826213601E-2</v>
      </c>
      <c r="BM1198" s="17"/>
      <c r="BN1198" s="17">
        <v>0.18070570745710601</v>
      </c>
      <c r="BO1198" s="17">
        <v>0.13710007918459899</v>
      </c>
      <c r="BP1198" s="17"/>
      <c r="BQ1198" s="17">
        <v>0.179596565333942</v>
      </c>
      <c r="BR1198" s="17">
        <v>0.252541899885663</v>
      </c>
      <c r="BS1198" s="17"/>
      <c r="BT1198" s="17">
        <v>0.155402419444749</v>
      </c>
      <c r="BU1198" s="17"/>
      <c r="BV1198" s="17">
        <v>0.22723650647138199</v>
      </c>
      <c r="BW1198" s="17">
        <v>0.18792762228613999</v>
      </c>
      <c r="BX1198" s="17">
        <v>0.107231397132449</v>
      </c>
      <c r="BY1198" s="17"/>
      <c r="BZ1198" s="17">
        <v>0.26737279462243801</v>
      </c>
      <c r="CA1198" s="17">
        <v>0.20190935731259399</v>
      </c>
      <c r="CB1198" s="17">
        <v>0.216754445322005</v>
      </c>
      <c r="CC1198" s="17">
        <v>0.171243503798645</v>
      </c>
      <c r="CD1198" s="17">
        <v>0.153450510789189</v>
      </c>
      <c r="CE1198" s="17">
        <v>0.109691048157093</v>
      </c>
      <c r="CF1198" s="17">
        <v>7.9358876423074307E-2</v>
      </c>
      <c r="CG1198" s="17"/>
      <c r="CH1198" s="17">
        <v>0.149807168290568</v>
      </c>
      <c r="CI1198" s="17">
        <v>7.8925208676783196E-2</v>
      </c>
      <c r="CJ1198" s="17">
        <v>0.19179611196388099</v>
      </c>
      <c r="CK1198" s="17">
        <v>0.221394528091516</v>
      </c>
      <c r="CL1198" s="17">
        <v>0.38805154900084998</v>
      </c>
    </row>
    <row r="1199" spans="2:90" x14ac:dyDescent="0.3">
      <c r="B1199" t="s">
        <v>457</v>
      </c>
      <c r="C1199" s="17">
        <v>0.15989178239647001</v>
      </c>
      <c r="D1199" s="17">
        <v>0.14822610923447299</v>
      </c>
      <c r="E1199" s="17">
        <v>0.171581032721252</v>
      </c>
      <c r="F1199" s="17"/>
      <c r="G1199" s="17">
        <v>0.161425652973929</v>
      </c>
      <c r="H1199" s="17">
        <v>0.16597859617327099</v>
      </c>
      <c r="I1199" s="17">
        <v>0.120172633536204</v>
      </c>
      <c r="J1199" s="17">
        <v>0.143766300974942</v>
      </c>
      <c r="K1199" s="17">
        <v>0.23507751131625901</v>
      </c>
      <c r="L1199" s="17">
        <v>0.15082932045393799</v>
      </c>
      <c r="M1199" s="17"/>
      <c r="N1199" s="17">
        <v>0.14623284679503801</v>
      </c>
      <c r="O1199" s="17">
        <v>0.183813210249339</v>
      </c>
      <c r="P1199" s="17">
        <v>0.18245689810575</v>
      </c>
      <c r="Q1199" s="17">
        <v>0.124957310194314</v>
      </c>
      <c r="R1199" s="17"/>
      <c r="S1199" s="17">
        <v>0.14434989993857</v>
      </c>
      <c r="T1199" s="17">
        <v>0.17120197583174299</v>
      </c>
      <c r="U1199" s="17">
        <v>0.179812702244905</v>
      </c>
      <c r="V1199" s="17">
        <v>0.17246581338974001</v>
      </c>
      <c r="W1199" s="17">
        <v>0.117416934541536</v>
      </c>
      <c r="X1199" s="17">
        <v>0.122998195725104</v>
      </c>
      <c r="Y1199" s="17">
        <v>0.18946945952820701</v>
      </c>
      <c r="Z1199" s="17">
        <v>0.116449682129097</v>
      </c>
      <c r="AA1199" s="17">
        <v>0.150024512406748</v>
      </c>
      <c r="AB1199" s="17">
        <v>0.21154580585058</v>
      </c>
      <c r="AC1199" s="17">
        <v>0.203753921334207</v>
      </c>
      <c r="AD1199" s="17">
        <v>0.17790200555496799</v>
      </c>
      <c r="AE1199" s="17"/>
      <c r="AF1199" s="17">
        <v>0.16091833949551199</v>
      </c>
      <c r="AG1199" s="17">
        <v>0.16246794052084601</v>
      </c>
      <c r="AH1199" s="17">
        <v>0.151933690971885</v>
      </c>
      <c r="AI1199" s="17"/>
      <c r="AJ1199" s="17">
        <v>0.16101261360007299</v>
      </c>
      <c r="AK1199" s="17">
        <v>0.17129908079800801</v>
      </c>
      <c r="AL1199" s="17">
        <v>7.9439750143919602E-2</v>
      </c>
      <c r="AM1199" s="17">
        <v>0.14172218206729101</v>
      </c>
      <c r="AN1199" s="17">
        <v>0.101347550975036</v>
      </c>
      <c r="AO1199" s="17"/>
      <c r="AP1199" s="17">
        <v>0.167819550018627</v>
      </c>
      <c r="AQ1199" s="17">
        <v>0.153942797998118</v>
      </c>
      <c r="AR1199" s="17">
        <v>8.4902190219358603E-2</v>
      </c>
      <c r="AS1199" s="17">
        <v>0.15783590001824299</v>
      </c>
      <c r="AT1199" s="17">
        <v>0.113420849599214</v>
      </c>
      <c r="AU1199" s="17">
        <v>0.23028137780278499</v>
      </c>
      <c r="AV1199" s="17"/>
      <c r="AW1199" s="17">
        <v>0</v>
      </c>
      <c r="AX1199" s="17">
        <v>0.148540300077386</v>
      </c>
      <c r="AY1199" s="17">
        <v>0.20860859455378999</v>
      </c>
      <c r="AZ1199" s="17">
        <v>0.17400132357106499</v>
      </c>
      <c r="BA1199" s="17">
        <v>0.15503135108694999</v>
      </c>
      <c r="BB1199" s="17">
        <v>0.130338449213137</v>
      </c>
      <c r="BC1199" s="17">
        <v>0.140866772577452</v>
      </c>
      <c r="BD1199" s="17">
        <v>0.116243154785899</v>
      </c>
      <c r="BE1199" s="17">
        <v>0.126793255884152</v>
      </c>
      <c r="BF1199" s="17">
        <v>0.22024166932178199</v>
      </c>
      <c r="BG1199" s="17">
        <v>0.22438302917208899</v>
      </c>
      <c r="BH1199" s="17">
        <v>0.25747015740027202</v>
      </c>
      <c r="BI1199" s="17">
        <v>0.20666035974085201</v>
      </c>
      <c r="BJ1199" s="17">
        <v>4.7500140828855703E-2</v>
      </c>
      <c r="BK1199" s="17">
        <v>0.152603190449521</v>
      </c>
      <c r="BL1199" s="17">
        <v>9.2986928268907906E-2</v>
      </c>
      <c r="BM1199" s="17"/>
      <c r="BN1199" s="17">
        <v>0.157517866911844</v>
      </c>
      <c r="BO1199" s="17">
        <v>0.15894446824508501</v>
      </c>
      <c r="BP1199" s="17"/>
      <c r="BQ1199" s="17">
        <v>0.189523514960029</v>
      </c>
      <c r="BR1199" s="17">
        <v>0.12106446394022401</v>
      </c>
      <c r="BS1199" s="17"/>
      <c r="BT1199" s="17">
        <v>0.174273622493131</v>
      </c>
      <c r="BU1199" s="17"/>
      <c r="BV1199" s="17">
        <v>0.15823805795280901</v>
      </c>
      <c r="BW1199" s="17">
        <v>0.166934184477743</v>
      </c>
      <c r="BX1199" s="17">
        <v>0.16493651145459101</v>
      </c>
      <c r="BY1199" s="17"/>
      <c r="BZ1199" s="17">
        <v>8.4494292559167197E-2</v>
      </c>
      <c r="CA1199" s="17">
        <v>0.15114984923244601</v>
      </c>
      <c r="CB1199" s="17">
        <v>0.21028585882241599</v>
      </c>
      <c r="CC1199" s="17">
        <v>0.19724743685116899</v>
      </c>
      <c r="CD1199" s="17">
        <v>0.17593032381739099</v>
      </c>
      <c r="CE1199" s="17">
        <v>0.15073068549781801</v>
      </c>
      <c r="CF1199" s="17">
        <v>0.12681529932723901</v>
      </c>
      <c r="CG1199" s="17"/>
      <c r="CH1199" s="17">
        <v>0.15409851520207499</v>
      </c>
      <c r="CI1199" s="17">
        <v>0.189935679214672</v>
      </c>
      <c r="CJ1199" s="17">
        <v>0.15682382803098499</v>
      </c>
      <c r="CK1199" s="17">
        <v>0.13671469661905</v>
      </c>
      <c r="CL1199" s="17">
        <v>3.3789461162162603E-2</v>
      </c>
    </row>
    <row r="1200" spans="2:90" x14ac:dyDescent="0.3">
      <c r="B1200" t="s">
        <v>459</v>
      </c>
      <c r="C1200" s="17">
        <v>0.13306547715552999</v>
      </c>
      <c r="D1200" s="17">
        <v>0.12595444794105601</v>
      </c>
      <c r="E1200" s="17">
        <v>0.140289281304806</v>
      </c>
      <c r="F1200" s="17"/>
      <c r="G1200" s="17">
        <v>0.22644839205126499</v>
      </c>
      <c r="H1200" s="17">
        <v>0.22188925686699701</v>
      </c>
      <c r="I1200" s="17">
        <v>0.147342952766091</v>
      </c>
      <c r="J1200" s="17">
        <v>8.86375735622595E-2</v>
      </c>
      <c r="K1200" s="17">
        <v>5.9926891399234898E-2</v>
      </c>
      <c r="L1200" s="17">
        <v>5.5801887784558503E-2</v>
      </c>
      <c r="M1200" s="17"/>
      <c r="N1200" s="17">
        <v>0.19863785004811799</v>
      </c>
      <c r="O1200" s="17">
        <v>0.15971479293353</v>
      </c>
      <c r="P1200" s="17">
        <v>8.75980349039608E-2</v>
      </c>
      <c r="Q1200" s="17">
        <v>8.4491490194595301E-2</v>
      </c>
      <c r="R1200" s="17"/>
      <c r="S1200" s="17">
        <v>0.21139224869373599</v>
      </c>
      <c r="T1200" s="17">
        <v>8.98401384365526E-2</v>
      </c>
      <c r="U1200" s="17">
        <v>9.1494885615501495E-2</v>
      </c>
      <c r="V1200" s="17">
        <v>0.18876774167959701</v>
      </c>
      <c r="W1200" s="17">
        <v>0.156314229171478</v>
      </c>
      <c r="X1200" s="17">
        <v>0.14773214037573601</v>
      </c>
      <c r="Y1200" s="17">
        <v>6.7650385991974302E-2</v>
      </c>
      <c r="Z1200" s="17">
        <v>0.119741712163249</v>
      </c>
      <c r="AA1200" s="17">
        <v>9.3928390324199904E-2</v>
      </c>
      <c r="AB1200" s="17">
        <v>0.146289446770443</v>
      </c>
      <c r="AC1200" s="17">
        <v>3.9586904442178203E-2</v>
      </c>
      <c r="AD1200" s="17">
        <v>0.115370890256642</v>
      </c>
      <c r="AE1200" s="17"/>
      <c r="AF1200" s="17">
        <v>0.103544707168423</v>
      </c>
      <c r="AG1200" s="17">
        <v>0.12025725777104899</v>
      </c>
      <c r="AH1200" s="17">
        <v>0.13422391289459601</v>
      </c>
      <c r="AI1200" s="17"/>
      <c r="AJ1200" s="17">
        <v>0.13166030453256</v>
      </c>
      <c r="AK1200" s="17">
        <v>0.115731662797863</v>
      </c>
      <c r="AL1200" s="17">
        <v>0.163050593290408</v>
      </c>
      <c r="AM1200" s="17">
        <v>5.8956299250189297E-2</v>
      </c>
      <c r="AN1200" s="17">
        <v>0.143667553433416</v>
      </c>
      <c r="AO1200" s="17"/>
      <c r="AP1200" s="17">
        <v>0.152749247948685</v>
      </c>
      <c r="AQ1200" s="17">
        <v>0.119904185036665</v>
      </c>
      <c r="AR1200" s="17">
        <v>0.134839421341411</v>
      </c>
      <c r="AS1200" s="17">
        <v>9.6914430055825798E-2</v>
      </c>
      <c r="AT1200" s="17">
        <v>0.19927235686185801</v>
      </c>
      <c r="AU1200" s="17">
        <v>0.15378138695726001</v>
      </c>
      <c r="AV1200" s="17"/>
      <c r="AW1200" s="17">
        <v>0.35115358960673199</v>
      </c>
      <c r="AX1200" s="17">
        <v>0.13491762369427701</v>
      </c>
      <c r="AY1200" s="17">
        <v>0.12124146009723399</v>
      </c>
      <c r="AZ1200" s="17">
        <v>8.3558922174487599E-2</v>
      </c>
      <c r="BA1200" s="17">
        <v>7.5529026843678307E-2</v>
      </c>
      <c r="BB1200" s="17">
        <v>8.4448388685385206E-2</v>
      </c>
      <c r="BC1200" s="17">
        <v>0.193640045454222</v>
      </c>
      <c r="BD1200" s="17">
        <v>0.11965966314874101</v>
      </c>
      <c r="BE1200" s="17">
        <v>0.10015644213823099</v>
      </c>
      <c r="BF1200" s="17">
        <v>9.1932691544135206E-2</v>
      </c>
      <c r="BG1200" s="17">
        <v>0.163971492212517</v>
      </c>
      <c r="BH1200" s="17">
        <v>9.5455929752197605E-2</v>
      </c>
      <c r="BI1200" s="17">
        <v>0.20810022233119699</v>
      </c>
      <c r="BJ1200" s="17">
        <v>9.2726099831634004E-2</v>
      </c>
      <c r="BK1200" s="17">
        <v>0.35173012518744301</v>
      </c>
      <c r="BL1200" s="17">
        <v>0.22580952900501899</v>
      </c>
      <c r="BM1200" s="17"/>
      <c r="BN1200" s="17">
        <v>0.112138425835619</v>
      </c>
      <c r="BO1200" s="17">
        <v>0.16345160797132199</v>
      </c>
      <c r="BP1200" s="17"/>
      <c r="BQ1200" s="17">
        <v>0.12875257461872999</v>
      </c>
      <c r="BR1200" s="17">
        <v>8.3010305472523693E-2</v>
      </c>
      <c r="BS1200" s="17"/>
      <c r="BT1200" s="17">
        <v>0.140092285451307</v>
      </c>
      <c r="BU1200" s="17"/>
      <c r="BV1200" s="17">
        <v>0.136957720823289</v>
      </c>
      <c r="BW1200" s="17">
        <v>0.16040246682901299</v>
      </c>
      <c r="BX1200" s="17">
        <v>0.121465457740984</v>
      </c>
      <c r="BY1200" s="17"/>
      <c r="BZ1200" s="17">
        <v>0.13290750920877101</v>
      </c>
      <c r="CA1200" s="17">
        <v>9.0786988212159206E-2</v>
      </c>
      <c r="CB1200" s="17">
        <v>8.7548344602814701E-2</v>
      </c>
      <c r="CC1200" s="17">
        <v>0.206611426570248</v>
      </c>
      <c r="CD1200" s="17">
        <v>0.13506899016266399</v>
      </c>
      <c r="CE1200" s="17">
        <v>9.3958223435951796E-2</v>
      </c>
      <c r="CF1200" s="17">
        <v>0.18200735823898101</v>
      </c>
      <c r="CG1200" s="17"/>
      <c r="CH1200" s="17">
        <v>0.169108618492741</v>
      </c>
      <c r="CI1200" s="17">
        <v>0.15575140488518099</v>
      </c>
      <c r="CJ1200" s="17">
        <v>0.12775216160479899</v>
      </c>
      <c r="CK1200" s="17">
        <v>8.7489631000839202E-2</v>
      </c>
      <c r="CL1200" s="17">
        <v>8.9132726596037007E-2</v>
      </c>
    </row>
    <row r="1201" spans="2:90" x14ac:dyDescent="0.3">
      <c r="B1201" t="s">
        <v>464</v>
      </c>
      <c r="C1201" s="17">
        <v>0.13021660097769899</v>
      </c>
      <c r="D1201" s="17">
        <v>0.175590404019903</v>
      </c>
      <c r="E1201" s="17">
        <v>8.4065924741175996E-2</v>
      </c>
      <c r="F1201" s="17"/>
      <c r="G1201" s="17">
        <v>0.21614220594228101</v>
      </c>
      <c r="H1201" s="17">
        <v>0.184929136352008</v>
      </c>
      <c r="I1201" s="17">
        <v>0.162563602473527</v>
      </c>
      <c r="J1201" s="17">
        <v>0.120595477863468</v>
      </c>
      <c r="K1201" s="17">
        <v>4.7741627004434399E-2</v>
      </c>
      <c r="L1201" s="17">
        <v>4.7788185260764802E-2</v>
      </c>
      <c r="M1201" s="17"/>
      <c r="N1201" s="17">
        <v>0.21051256245032399</v>
      </c>
      <c r="O1201" s="17">
        <v>0.13395955063200901</v>
      </c>
      <c r="P1201" s="17">
        <v>0.100617570463511</v>
      </c>
      <c r="Q1201" s="17">
        <v>7.4042713799010104E-2</v>
      </c>
      <c r="R1201" s="17"/>
      <c r="S1201" s="17">
        <v>0.19390363942649799</v>
      </c>
      <c r="T1201" s="17">
        <v>0.14571643432767201</v>
      </c>
      <c r="U1201" s="17">
        <v>2.11786924523862E-2</v>
      </c>
      <c r="V1201" s="17">
        <v>0.10641043280175901</v>
      </c>
      <c r="W1201" s="17">
        <v>8.7857828998199702E-2</v>
      </c>
      <c r="X1201" s="17">
        <v>0.17487089922651899</v>
      </c>
      <c r="Y1201" s="17">
        <v>9.5896838330775905E-2</v>
      </c>
      <c r="Z1201" s="17">
        <v>0.147218267065897</v>
      </c>
      <c r="AA1201" s="17">
        <v>0.13668837498533701</v>
      </c>
      <c r="AB1201" s="17">
        <v>0.12886200517542901</v>
      </c>
      <c r="AC1201" s="17">
        <v>8.7090373662508797E-2</v>
      </c>
      <c r="AD1201" s="17">
        <v>5.7823437319985897E-2</v>
      </c>
      <c r="AE1201" s="17"/>
      <c r="AF1201" s="17">
        <v>9.5981084673388506E-2</v>
      </c>
      <c r="AG1201" s="17">
        <v>0.110861737351745</v>
      </c>
      <c r="AH1201" s="17">
        <v>0.197255564069137</v>
      </c>
      <c r="AI1201" s="17"/>
      <c r="AJ1201" s="17">
        <v>0.18085372146867201</v>
      </c>
      <c r="AK1201" s="17">
        <v>0.117677190457978</v>
      </c>
      <c r="AL1201" s="17">
        <v>8.0911511322707699E-2</v>
      </c>
      <c r="AM1201" s="17">
        <v>0.105214325347693</v>
      </c>
      <c r="AN1201" s="17">
        <v>9.4164551764625307E-2</v>
      </c>
      <c r="AO1201" s="17"/>
      <c r="AP1201" s="17">
        <v>0.17726513817699899</v>
      </c>
      <c r="AQ1201" s="17">
        <v>0.157192506500447</v>
      </c>
      <c r="AR1201" s="17">
        <v>8.9194205601270393E-2</v>
      </c>
      <c r="AS1201" s="17">
        <v>9.6925399560576095E-2</v>
      </c>
      <c r="AT1201" s="17">
        <v>0.179688156920388</v>
      </c>
      <c r="AU1201" s="17">
        <v>8.4027871356788894E-2</v>
      </c>
      <c r="AV1201" s="17"/>
      <c r="AW1201" s="17">
        <v>0.19151940754514599</v>
      </c>
      <c r="AX1201" s="17">
        <v>7.3467493270476497E-2</v>
      </c>
      <c r="AY1201" s="17">
        <v>5.1877321117842302E-2</v>
      </c>
      <c r="AZ1201" s="17">
        <v>4.5414185354564901E-2</v>
      </c>
      <c r="BA1201" s="17">
        <v>8.2241580855027696E-2</v>
      </c>
      <c r="BB1201" s="17">
        <v>4.2769656730046901E-2</v>
      </c>
      <c r="BC1201" s="17">
        <v>0.17471290235078801</v>
      </c>
      <c r="BD1201" s="17">
        <v>0.17974015944160099</v>
      </c>
      <c r="BE1201" s="17">
        <v>0.12458656305921099</v>
      </c>
      <c r="BF1201" s="17">
        <v>0.124460380668604</v>
      </c>
      <c r="BG1201" s="17">
        <v>0.19237395158159201</v>
      </c>
      <c r="BH1201" s="17">
        <v>0.151855392381855</v>
      </c>
      <c r="BI1201" s="17">
        <v>0.23008815220290599</v>
      </c>
      <c r="BJ1201" s="17">
        <v>0.28929644262155202</v>
      </c>
      <c r="BK1201" s="17">
        <v>0.26328663550522402</v>
      </c>
      <c r="BL1201" s="17">
        <v>0.307610672706149</v>
      </c>
      <c r="BM1201" s="17"/>
      <c r="BN1201" s="17">
        <v>0.106711460126024</v>
      </c>
      <c r="BO1201" s="17">
        <v>0.16410502238156099</v>
      </c>
      <c r="BP1201" s="17"/>
      <c r="BQ1201" s="17">
        <v>0.15161753789450599</v>
      </c>
      <c r="BR1201" s="17">
        <v>6.5519614251649594E-2</v>
      </c>
      <c r="BS1201" s="17"/>
      <c r="BT1201" s="17">
        <v>0.15866480926502199</v>
      </c>
      <c r="BU1201" s="17"/>
      <c r="BV1201" s="17">
        <v>0.10314298230805299</v>
      </c>
      <c r="BW1201" s="17">
        <v>9.5223084332407698E-2</v>
      </c>
      <c r="BX1201" s="17">
        <v>0.15640163587537401</v>
      </c>
      <c r="BY1201" s="17"/>
      <c r="BZ1201" s="17">
        <v>7.27135543812506E-2</v>
      </c>
      <c r="CA1201" s="17">
        <v>2.5664147748031201E-2</v>
      </c>
      <c r="CB1201" s="17">
        <v>7.0183615505736596E-2</v>
      </c>
      <c r="CC1201" s="17">
        <v>8.85460962718808E-2</v>
      </c>
      <c r="CD1201" s="17">
        <v>0.19054285926849901</v>
      </c>
      <c r="CE1201" s="17">
        <v>0.19400860186960101</v>
      </c>
      <c r="CF1201" s="17">
        <v>0.33332771141045198</v>
      </c>
      <c r="CG1201" s="17"/>
      <c r="CH1201" s="17">
        <v>0.30342368057951202</v>
      </c>
      <c r="CI1201" s="17">
        <v>0.16930056107487099</v>
      </c>
      <c r="CJ1201" s="17">
        <v>8.9205764606160198E-2</v>
      </c>
      <c r="CK1201" s="17">
        <v>5.3645353122017E-2</v>
      </c>
      <c r="CL1201" s="17">
        <v>4.5702764408647102E-2</v>
      </c>
    </row>
    <row r="1202" spans="2:90" x14ac:dyDescent="0.3">
      <c r="B1202" t="s">
        <v>458</v>
      </c>
      <c r="C1202" s="17">
        <v>0.120969224614459</v>
      </c>
      <c r="D1202" s="17">
        <v>0.14783900319992699</v>
      </c>
      <c r="E1202" s="17">
        <v>9.5397477052525201E-2</v>
      </c>
      <c r="F1202" s="17"/>
      <c r="G1202" s="17">
        <v>7.0985551719295201E-2</v>
      </c>
      <c r="H1202" s="17">
        <v>9.0174723651619701E-2</v>
      </c>
      <c r="I1202" s="17">
        <v>9.3002666809542195E-2</v>
      </c>
      <c r="J1202" s="17">
        <v>0.183359294144607</v>
      </c>
      <c r="K1202" s="17">
        <v>0.121008944351869</v>
      </c>
      <c r="L1202" s="17">
        <v>0.157821303914702</v>
      </c>
      <c r="M1202" s="17"/>
      <c r="N1202" s="17">
        <v>0.145693964947017</v>
      </c>
      <c r="O1202" s="17">
        <v>9.8705271141168394E-2</v>
      </c>
      <c r="P1202" s="17">
        <v>0.14170691499104701</v>
      </c>
      <c r="Q1202" s="17">
        <v>9.7202453107539902E-2</v>
      </c>
      <c r="R1202" s="17"/>
      <c r="S1202" s="17">
        <v>8.9788942828078505E-2</v>
      </c>
      <c r="T1202" s="17">
        <v>7.8310893542070104E-2</v>
      </c>
      <c r="U1202" s="17">
        <v>6.1413967906270801E-2</v>
      </c>
      <c r="V1202" s="17">
        <v>0.235980558170576</v>
      </c>
      <c r="W1202" s="17">
        <v>0.170168319016787</v>
      </c>
      <c r="X1202" s="17">
        <v>0.107654687850787</v>
      </c>
      <c r="Y1202" s="17">
        <v>0.135035980695523</v>
      </c>
      <c r="Z1202" s="17">
        <v>2.9784555501255399E-2</v>
      </c>
      <c r="AA1202" s="17">
        <v>0.142152865181776</v>
      </c>
      <c r="AB1202" s="17">
        <v>0.100286725713542</v>
      </c>
      <c r="AC1202" s="17">
        <v>0.11804464604442901</v>
      </c>
      <c r="AD1202" s="17">
        <v>0.22468426218523899</v>
      </c>
      <c r="AE1202" s="17"/>
      <c r="AF1202" s="17">
        <v>0.14287229162353901</v>
      </c>
      <c r="AG1202" s="17">
        <v>0.13436502928128799</v>
      </c>
      <c r="AH1202" s="17">
        <v>7.3961942119953203E-2</v>
      </c>
      <c r="AI1202" s="17"/>
      <c r="AJ1202" s="17">
        <v>0.15997933375335499</v>
      </c>
      <c r="AK1202" s="17">
        <v>0.102366043345748</v>
      </c>
      <c r="AL1202" s="17">
        <v>0.13961057486582501</v>
      </c>
      <c r="AM1202" s="17">
        <v>0.149223442999911</v>
      </c>
      <c r="AN1202" s="17">
        <v>9.7103913092389194E-2</v>
      </c>
      <c r="AO1202" s="17"/>
      <c r="AP1202" s="17">
        <v>0.12638576135913299</v>
      </c>
      <c r="AQ1202" s="17">
        <v>0.129955181708649</v>
      </c>
      <c r="AR1202" s="17">
        <v>0.113061575295085</v>
      </c>
      <c r="AS1202" s="17">
        <v>0.120936036247315</v>
      </c>
      <c r="AT1202" s="17">
        <v>7.6002462562098402E-2</v>
      </c>
      <c r="AU1202" s="17">
        <v>0.14123976379022599</v>
      </c>
      <c r="AV1202" s="17"/>
      <c r="AW1202" s="17">
        <v>0</v>
      </c>
      <c r="AX1202" s="17">
        <v>3.2114961816268897E-2</v>
      </c>
      <c r="AY1202" s="17">
        <v>0.16797348667199799</v>
      </c>
      <c r="AZ1202" s="17">
        <v>4.8335763766578201E-2</v>
      </c>
      <c r="BA1202" s="17">
        <v>0.116084477937818</v>
      </c>
      <c r="BB1202" s="17">
        <v>9.8291600428607503E-2</v>
      </c>
      <c r="BC1202" s="17">
        <v>0.17307328343810699</v>
      </c>
      <c r="BD1202" s="17">
        <v>8.2165356121527394E-2</v>
      </c>
      <c r="BE1202" s="17">
        <v>0.18141355241242199</v>
      </c>
      <c r="BF1202" s="17">
        <v>0.122853273713734</v>
      </c>
      <c r="BG1202" s="17">
        <v>0.135136445850358</v>
      </c>
      <c r="BH1202" s="17">
        <v>0.118515523363902</v>
      </c>
      <c r="BI1202" s="17">
        <v>0.14135953022140199</v>
      </c>
      <c r="BJ1202" s="17">
        <v>0.19219253755308</v>
      </c>
      <c r="BK1202" s="17">
        <v>0.27720519681049599</v>
      </c>
      <c r="BL1202" s="17">
        <v>7.2759056274959294E-2</v>
      </c>
      <c r="BM1202" s="17"/>
      <c r="BN1202" s="17">
        <v>0.128398983037913</v>
      </c>
      <c r="BO1202" s="17">
        <v>0.112288911391138</v>
      </c>
      <c r="BP1202" s="17"/>
      <c r="BQ1202" s="17">
        <v>0.14040973103530199</v>
      </c>
      <c r="BR1202" s="17">
        <v>3.7847965846193397E-2</v>
      </c>
      <c r="BS1202" s="17"/>
      <c r="BT1202" s="17">
        <v>5.7833889111165902E-2</v>
      </c>
      <c r="BU1202" s="17"/>
      <c r="BV1202" s="17">
        <v>0.14372564552613901</v>
      </c>
      <c r="BW1202" s="17">
        <v>6.2185099871621199E-2</v>
      </c>
      <c r="BX1202" s="17">
        <v>0.14509842273181101</v>
      </c>
      <c r="BY1202" s="17"/>
      <c r="BZ1202" s="17">
        <v>4.7093255496667201E-2</v>
      </c>
      <c r="CA1202" s="17">
        <v>0.10407949065882099</v>
      </c>
      <c r="CB1202" s="17">
        <v>0.164666467839307</v>
      </c>
      <c r="CC1202" s="17">
        <v>0.159017610646319</v>
      </c>
      <c r="CD1202" s="17">
        <v>0.118090863779338</v>
      </c>
      <c r="CE1202" s="17">
        <v>0.154495847453677</v>
      </c>
      <c r="CF1202" s="17">
        <v>0.105406251343963</v>
      </c>
      <c r="CG1202" s="17"/>
      <c r="CH1202" s="17">
        <v>7.9789849396182402E-2</v>
      </c>
      <c r="CI1202" s="17">
        <v>0.16528416508500501</v>
      </c>
      <c r="CJ1202" s="17">
        <v>0.105924435203721</v>
      </c>
      <c r="CK1202" s="17">
        <v>9.7934831670480102E-2</v>
      </c>
      <c r="CL1202" s="17">
        <v>7.6842544703823401E-2</v>
      </c>
    </row>
    <row r="1203" spans="2:90" x14ac:dyDescent="0.3">
      <c r="B1203" t="s">
        <v>460</v>
      </c>
      <c r="C1203" s="17">
        <v>0.112270673797518</v>
      </c>
      <c r="D1203" s="17">
        <v>0.10375097582514101</v>
      </c>
      <c r="E1203" s="17">
        <v>0.120795147244737</v>
      </c>
      <c r="F1203" s="17"/>
      <c r="G1203" s="17">
        <v>0.18051686566285099</v>
      </c>
      <c r="H1203" s="17">
        <v>8.1018597330416095E-2</v>
      </c>
      <c r="I1203" s="17">
        <v>0.1248076342997</v>
      </c>
      <c r="J1203" s="17">
        <v>8.1254680484003E-2</v>
      </c>
      <c r="K1203" s="17">
        <v>7.4449624986037799E-2</v>
      </c>
      <c r="L1203" s="17">
        <v>0.11999932738904701</v>
      </c>
      <c r="M1203" s="17"/>
      <c r="N1203" s="17">
        <v>0.104372029614272</v>
      </c>
      <c r="O1203" s="17">
        <v>0.15024667835897701</v>
      </c>
      <c r="P1203" s="17">
        <v>0.1111267349551</v>
      </c>
      <c r="Q1203" s="17">
        <v>8.1326438347173902E-2</v>
      </c>
      <c r="R1203" s="17"/>
      <c r="S1203" s="17">
        <v>0.126924535115641</v>
      </c>
      <c r="T1203" s="17">
        <v>7.2559210843005803E-2</v>
      </c>
      <c r="U1203" s="17">
        <v>0.13643315658046601</v>
      </c>
      <c r="V1203" s="17">
        <v>0.11062449110787</v>
      </c>
      <c r="W1203" s="17">
        <v>0.100777053612521</v>
      </c>
      <c r="X1203" s="17">
        <v>5.2424032105925097E-2</v>
      </c>
      <c r="Y1203" s="17">
        <v>0.17790463489618699</v>
      </c>
      <c r="Z1203" s="17">
        <v>0.173169610615134</v>
      </c>
      <c r="AA1203" s="17">
        <v>0.12980281810974301</v>
      </c>
      <c r="AB1203" s="17">
        <v>6.5816821511174697E-2</v>
      </c>
      <c r="AC1203" s="17">
        <v>8.2101137470796198E-2</v>
      </c>
      <c r="AD1203" s="17">
        <v>0.22578293370410599</v>
      </c>
      <c r="AE1203" s="17"/>
      <c r="AF1203" s="17">
        <v>9.2175726388041404E-2</v>
      </c>
      <c r="AG1203" s="17">
        <v>0.147141402014172</v>
      </c>
      <c r="AH1203" s="17">
        <v>5.3531721943170102E-2</v>
      </c>
      <c r="AI1203" s="17"/>
      <c r="AJ1203" s="17">
        <v>8.3754916069272795E-2</v>
      </c>
      <c r="AK1203" s="17">
        <v>0.14527776088501801</v>
      </c>
      <c r="AL1203" s="17">
        <v>0.148112126445159</v>
      </c>
      <c r="AM1203" s="17">
        <v>6.8981009005624302E-2</v>
      </c>
      <c r="AN1203" s="17">
        <v>8.1466269641628106E-2</v>
      </c>
      <c r="AO1203" s="17"/>
      <c r="AP1203" s="17">
        <v>0.16384598321484001</v>
      </c>
      <c r="AQ1203" s="17">
        <v>0.103431646879385</v>
      </c>
      <c r="AR1203" s="17">
        <v>0.104205528808731</v>
      </c>
      <c r="AS1203" s="17">
        <v>6.5251429405842595E-2</v>
      </c>
      <c r="AT1203" s="17">
        <v>0.110726888641659</v>
      </c>
      <c r="AU1203" s="17">
        <v>0.15249043910323701</v>
      </c>
      <c r="AV1203" s="17"/>
      <c r="AW1203" s="17">
        <v>0.18085435073073999</v>
      </c>
      <c r="AX1203" s="17">
        <v>0.12993083207633499</v>
      </c>
      <c r="AY1203" s="17">
        <v>0.114064911271922</v>
      </c>
      <c r="AZ1203" s="17">
        <v>4.69321515699739E-2</v>
      </c>
      <c r="BA1203" s="17">
        <v>0.11235418478294699</v>
      </c>
      <c r="BB1203" s="17">
        <v>0.119579502000146</v>
      </c>
      <c r="BC1203" s="17">
        <v>0.139158318208709</v>
      </c>
      <c r="BD1203" s="17">
        <v>0.129595199731289</v>
      </c>
      <c r="BE1203" s="17">
        <v>2.5594323987519998E-2</v>
      </c>
      <c r="BF1203" s="17">
        <v>0.14135048494925001</v>
      </c>
      <c r="BG1203" s="17">
        <v>0.14411772166373099</v>
      </c>
      <c r="BH1203" s="17">
        <v>9.0052336923768295E-2</v>
      </c>
      <c r="BI1203" s="17">
        <v>7.5346124985477603E-2</v>
      </c>
      <c r="BJ1203" s="17">
        <v>0.19279283542123399</v>
      </c>
      <c r="BK1203" s="17">
        <v>0.22012441569511301</v>
      </c>
      <c r="BL1203" s="17">
        <v>6.2689539482030807E-2</v>
      </c>
      <c r="BM1203" s="17"/>
      <c r="BN1203" s="17">
        <v>0.103416392848605</v>
      </c>
      <c r="BO1203" s="17">
        <v>0.12582842831772101</v>
      </c>
      <c r="BP1203" s="17"/>
      <c r="BQ1203" s="17">
        <v>0.16611011575510101</v>
      </c>
      <c r="BR1203" s="17">
        <v>0.10628569111445201</v>
      </c>
      <c r="BS1203" s="17"/>
      <c r="BT1203" s="17">
        <v>0.17930788545038301</v>
      </c>
      <c r="BU1203" s="17"/>
      <c r="BV1203" s="17">
        <v>0.13349147738238201</v>
      </c>
      <c r="BW1203" s="17">
        <v>0.128448175759797</v>
      </c>
      <c r="BX1203" s="17">
        <v>9.9930259406967897E-2</v>
      </c>
      <c r="BY1203" s="17"/>
      <c r="BZ1203" s="17">
        <v>4.2537545574960298E-2</v>
      </c>
      <c r="CA1203" s="17">
        <v>8.7757446704593595E-2</v>
      </c>
      <c r="CB1203" s="17">
        <v>0.11236073865479</v>
      </c>
      <c r="CC1203" s="17">
        <v>0.146890511861827</v>
      </c>
      <c r="CD1203" s="17">
        <v>0.122280708992194</v>
      </c>
      <c r="CE1203" s="17">
        <v>0.12612707082930399</v>
      </c>
      <c r="CF1203" s="17">
        <v>0.15516780368125899</v>
      </c>
      <c r="CG1203" s="17"/>
      <c r="CH1203" s="17">
        <v>0.13179080025939799</v>
      </c>
      <c r="CI1203" s="17">
        <v>0.150270527295119</v>
      </c>
      <c r="CJ1203" s="17">
        <v>9.0641370922087294E-2</v>
      </c>
      <c r="CK1203" s="17">
        <v>7.83588484100399E-2</v>
      </c>
      <c r="CL1203" s="17">
        <v>7.4264124927003294E-2</v>
      </c>
    </row>
    <row r="1204" spans="2:90" x14ac:dyDescent="0.3">
      <c r="B1204" t="s">
        <v>456</v>
      </c>
      <c r="C1204" s="17">
        <v>0.110723631474729</v>
      </c>
      <c r="D1204" s="17">
        <v>0.13750317831150699</v>
      </c>
      <c r="E1204" s="17">
        <v>8.5210559786370599E-2</v>
      </c>
      <c r="F1204" s="17"/>
      <c r="G1204" s="17">
        <v>0.114117056213607</v>
      </c>
      <c r="H1204" s="17">
        <v>0.13585130483614399</v>
      </c>
      <c r="I1204" s="17">
        <v>0.103481118525246</v>
      </c>
      <c r="J1204" s="17">
        <v>0.10409727482242299</v>
      </c>
      <c r="K1204" s="17">
        <v>8.5875724943497697E-2</v>
      </c>
      <c r="L1204" s="17">
        <v>0.11573244973067</v>
      </c>
      <c r="M1204" s="17"/>
      <c r="N1204" s="17">
        <v>0.104754751215503</v>
      </c>
      <c r="O1204" s="17">
        <v>0.113429308361154</v>
      </c>
      <c r="P1204" s="17">
        <v>9.32921038916808E-2</v>
      </c>
      <c r="Q1204" s="17">
        <v>0.132341735461634</v>
      </c>
      <c r="R1204" s="17"/>
      <c r="S1204" s="17">
        <v>0.115506016778378</v>
      </c>
      <c r="T1204" s="17">
        <v>4.6790783530797402E-2</v>
      </c>
      <c r="U1204" s="17">
        <v>9.13267862440416E-2</v>
      </c>
      <c r="V1204" s="17">
        <v>0.108350189420636</v>
      </c>
      <c r="W1204" s="17">
        <v>0.10377097797495501</v>
      </c>
      <c r="X1204" s="17">
        <v>0.106447128834588</v>
      </c>
      <c r="Y1204" s="17">
        <v>0.121654677091822</v>
      </c>
      <c r="Z1204" s="17">
        <v>0.22187389086664899</v>
      </c>
      <c r="AA1204" s="17">
        <v>0.148039255045264</v>
      </c>
      <c r="AB1204" s="17">
        <v>8.3822125353685495E-2</v>
      </c>
      <c r="AC1204" s="17">
        <v>0.192292778230158</v>
      </c>
      <c r="AD1204" s="17">
        <v>0.10732955235059199</v>
      </c>
      <c r="AE1204" s="17"/>
      <c r="AF1204" s="17">
        <v>0.134014085692062</v>
      </c>
      <c r="AG1204" s="17">
        <v>8.0680179457334605E-2</v>
      </c>
      <c r="AH1204" s="17">
        <v>0.101731247818634</v>
      </c>
      <c r="AI1204" s="17"/>
      <c r="AJ1204" s="17">
        <v>9.1405724821472495E-2</v>
      </c>
      <c r="AK1204" s="17">
        <v>0.14751461864315699</v>
      </c>
      <c r="AL1204" s="17">
        <v>4.9538451688439802E-2</v>
      </c>
      <c r="AM1204" s="17">
        <v>0.18293474479550101</v>
      </c>
      <c r="AN1204" s="17">
        <v>0.12486461198069999</v>
      </c>
      <c r="AO1204" s="17"/>
      <c r="AP1204" s="17">
        <v>0.14973698236041499</v>
      </c>
      <c r="AQ1204" s="17">
        <v>9.5801781369170405E-2</v>
      </c>
      <c r="AR1204" s="17">
        <v>3.6643421935765599E-2</v>
      </c>
      <c r="AS1204" s="17">
        <v>0.12929047628069101</v>
      </c>
      <c r="AT1204" s="17">
        <v>0.101331391668514</v>
      </c>
      <c r="AU1204" s="17">
        <v>9.2607852832465101E-2</v>
      </c>
      <c r="AV1204" s="17"/>
      <c r="AW1204" s="17">
        <v>0</v>
      </c>
      <c r="AX1204" s="17">
        <v>9.3166828850408098E-2</v>
      </c>
      <c r="AY1204" s="17">
        <v>0.200101026540775</v>
      </c>
      <c r="AZ1204" s="17">
        <v>6.7550390976832797E-2</v>
      </c>
      <c r="BA1204" s="17">
        <v>8.3079660671606298E-2</v>
      </c>
      <c r="BB1204" s="17">
        <v>0.124593022576362</v>
      </c>
      <c r="BC1204" s="17">
        <v>0.15222973244321</v>
      </c>
      <c r="BD1204" s="17">
        <v>0.129950003850614</v>
      </c>
      <c r="BE1204" s="17">
        <v>0.15441461113692401</v>
      </c>
      <c r="BF1204" s="17">
        <v>7.6284314921305801E-2</v>
      </c>
      <c r="BG1204" s="17">
        <v>5.9391425016461899E-2</v>
      </c>
      <c r="BH1204" s="17">
        <v>7.4058401837283794E-2</v>
      </c>
      <c r="BI1204" s="17">
        <v>0.19105709911590901</v>
      </c>
      <c r="BJ1204" s="17">
        <v>4.89894053328725E-2</v>
      </c>
      <c r="BK1204" s="17">
        <v>0.15011689165640499</v>
      </c>
      <c r="BL1204" s="17">
        <v>1.9648414684049601E-2</v>
      </c>
      <c r="BM1204" s="17"/>
      <c r="BN1204" s="17">
        <v>0.107359840753579</v>
      </c>
      <c r="BO1204" s="17">
        <v>0.113820083443435</v>
      </c>
      <c r="BP1204" s="17"/>
      <c r="BQ1204" s="17">
        <v>0.16110392833456</v>
      </c>
      <c r="BR1204" s="17">
        <v>6.8584628203207806E-2</v>
      </c>
      <c r="BS1204" s="17"/>
      <c r="BT1204" s="17">
        <v>0.18934320783709099</v>
      </c>
      <c r="BU1204" s="17"/>
      <c r="BV1204" s="17">
        <v>0.10140823621476</v>
      </c>
      <c r="BW1204" s="17">
        <v>0.15544817508866199</v>
      </c>
      <c r="BX1204" s="17">
        <v>9.1057383346346193E-2</v>
      </c>
      <c r="BY1204" s="17"/>
      <c r="BZ1204" s="17">
        <v>0.169443029678469</v>
      </c>
      <c r="CA1204" s="17">
        <v>0.122037229966692</v>
      </c>
      <c r="CB1204" s="17">
        <v>0.13598972066621801</v>
      </c>
      <c r="CC1204" s="17">
        <v>9.9588237928149401E-2</v>
      </c>
      <c r="CD1204" s="17">
        <v>0.136986158530569</v>
      </c>
      <c r="CE1204" s="17">
        <v>7.5336281033862695E-2</v>
      </c>
      <c r="CF1204" s="17">
        <v>4.7119004408650397E-2</v>
      </c>
      <c r="CG1204" s="17"/>
      <c r="CH1204" s="17">
        <v>0.117758787380058</v>
      </c>
      <c r="CI1204" s="17">
        <v>0.102155905010272</v>
      </c>
      <c r="CJ1204" s="17">
        <v>0.10317252779633899</v>
      </c>
      <c r="CK1204" s="17">
        <v>0.148016883088012</v>
      </c>
      <c r="CL1204" s="17">
        <v>6.61768456322019E-2</v>
      </c>
    </row>
    <row r="1205" spans="2:90" x14ac:dyDescent="0.3">
      <c r="B1205" t="s">
        <v>463</v>
      </c>
      <c r="C1205" s="17">
        <v>0.107999808722682</v>
      </c>
      <c r="D1205" s="17">
        <v>0.122063778827276</v>
      </c>
      <c r="E1205" s="17">
        <v>9.4738752073776994E-2</v>
      </c>
      <c r="F1205" s="17"/>
      <c r="G1205" s="17">
        <v>0.122043664690365</v>
      </c>
      <c r="H1205" s="17">
        <v>0.13008933454372301</v>
      </c>
      <c r="I1205" s="17">
        <v>0.11249589035336199</v>
      </c>
      <c r="J1205" s="17">
        <v>6.6864407631765196E-2</v>
      </c>
      <c r="K1205" s="17">
        <v>0.14720350378449801</v>
      </c>
      <c r="L1205" s="17">
        <v>8.42396639053197E-2</v>
      </c>
      <c r="M1205" s="17"/>
      <c r="N1205" s="17">
        <v>0.10484502451423799</v>
      </c>
      <c r="O1205" s="17">
        <v>0.109179945457899</v>
      </c>
      <c r="P1205" s="17">
        <v>9.4305068196510702E-2</v>
      </c>
      <c r="Q1205" s="17">
        <v>0.12439648039875099</v>
      </c>
      <c r="R1205" s="17"/>
      <c r="S1205" s="17">
        <v>0.12150936755877099</v>
      </c>
      <c r="T1205" s="17">
        <v>0.124705952298467</v>
      </c>
      <c r="U1205" s="17">
        <v>0.107483118719263</v>
      </c>
      <c r="V1205" s="17">
        <v>4.1715713907134903E-2</v>
      </c>
      <c r="W1205" s="17">
        <v>0.144259182733253</v>
      </c>
      <c r="X1205" s="17">
        <v>0.11191140152189601</v>
      </c>
      <c r="Y1205" s="17">
        <v>9.5073311925958401E-2</v>
      </c>
      <c r="Z1205" s="17">
        <v>0.20416771712277401</v>
      </c>
      <c r="AA1205" s="17">
        <v>8.0082540850831205E-2</v>
      </c>
      <c r="AB1205" s="17">
        <v>0.115835479646128</v>
      </c>
      <c r="AC1205" s="17">
        <v>0.11199885545503301</v>
      </c>
      <c r="AD1205" s="17">
        <v>5.7823437319985897E-2</v>
      </c>
      <c r="AE1205" s="17"/>
      <c r="AF1205" s="17">
        <v>0.124476497551223</v>
      </c>
      <c r="AG1205" s="17">
        <v>0.103547682966329</v>
      </c>
      <c r="AH1205" s="17">
        <v>9.0004300322353001E-2</v>
      </c>
      <c r="AI1205" s="17"/>
      <c r="AJ1205" s="17">
        <v>9.5429406392336102E-2</v>
      </c>
      <c r="AK1205" s="17">
        <v>0.122497188901892</v>
      </c>
      <c r="AL1205" s="17">
        <v>7.0349579512399604E-2</v>
      </c>
      <c r="AM1205" s="17">
        <v>0.15957115209185799</v>
      </c>
      <c r="AN1205" s="17">
        <v>4.7011879334198099E-2</v>
      </c>
      <c r="AO1205" s="17"/>
      <c r="AP1205" s="17">
        <v>0.146266424132907</v>
      </c>
      <c r="AQ1205" s="17">
        <v>7.6974800082030101E-2</v>
      </c>
      <c r="AR1205" s="17">
        <v>0.104863411509679</v>
      </c>
      <c r="AS1205" s="17">
        <v>0.116862681134876</v>
      </c>
      <c r="AT1205" s="17">
        <v>9.0925166402994001E-2</v>
      </c>
      <c r="AU1205" s="17">
        <v>5.4778802897829201E-2</v>
      </c>
      <c r="AV1205" s="17"/>
      <c r="AW1205" s="17">
        <v>0.19151940754514599</v>
      </c>
      <c r="AX1205" s="17">
        <v>0.18240433893769101</v>
      </c>
      <c r="AY1205" s="17">
        <v>0.124202353136856</v>
      </c>
      <c r="AZ1205" s="17">
        <v>0.15325667839984899</v>
      </c>
      <c r="BA1205" s="17">
        <v>8.2822353810833499E-2</v>
      </c>
      <c r="BB1205" s="17">
        <v>0.13842850963206399</v>
      </c>
      <c r="BC1205" s="17">
        <v>6.5291750071440502E-2</v>
      </c>
      <c r="BD1205" s="17">
        <v>0.101197120888752</v>
      </c>
      <c r="BE1205" s="17">
        <v>0.126915909537031</v>
      </c>
      <c r="BF1205" s="17">
        <v>0.148425078985506</v>
      </c>
      <c r="BG1205" s="17">
        <v>0.15512221752661601</v>
      </c>
      <c r="BH1205" s="17">
        <v>3.9870554593003101E-2</v>
      </c>
      <c r="BI1205" s="17">
        <v>0</v>
      </c>
      <c r="BJ1205" s="17">
        <v>0.18638619429266901</v>
      </c>
      <c r="BK1205" s="17">
        <v>0.14321758222049899</v>
      </c>
      <c r="BL1205" s="17">
        <v>6.1713626643462499E-2</v>
      </c>
      <c r="BM1205" s="17"/>
      <c r="BN1205" s="17">
        <v>0.11719112257817001</v>
      </c>
      <c r="BO1205" s="17">
        <v>9.6739553108481993E-2</v>
      </c>
      <c r="BP1205" s="17"/>
      <c r="BQ1205" s="17">
        <v>0.13902517765609901</v>
      </c>
      <c r="BR1205" s="17">
        <v>0.110327746782219</v>
      </c>
      <c r="BS1205" s="17"/>
      <c r="BT1205" s="17">
        <v>0.128471913681837</v>
      </c>
      <c r="BU1205" s="17"/>
      <c r="BV1205" s="17">
        <v>0.119882176945542</v>
      </c>
      <c r="BW1205" s="17">
        <v>0.124524641625928</v>
      </c>
      <c r="BX1205" s="17">
        <v>9.3644118816348598E-2</v>
      </c>
      <c r="BY1205" s="17"/>
      <c r="BZ1205" s="17">
        <v>8.9816609077471202E-2</v>
      </c>
      <c r="CA1205" s="17">
        <v>0.13906818340400301</v>
      </c>
      <c r="CB1205" s="17">
        <v>0.112167472497675</v>
      </c>
      <c r="CC1205" s="17">
        <v>0.16455199699939499</v>
      </c>
      <c r="CD1205" s="17">
        <v>9.09723260497729E-2</v>
      </c>
      <c r="CE1205" s="17">
        <v>0.11637990912745</v>
      </c>
      <c r="CF1205" s="17">
        <v>6.5433655874559099E-2</v>
      </c>
      <c r="CG1205" s="17"/>
      <c r="CH1205" s="17">
        <v>0.13958607085643501</v>
      </c>
      <c r="CI1205" s="17">
        <v>9.0816231686580096E-2</v>
      </c>
      <c r="CJ1205" s="17">
        <v>0.121571087331577</v>
      </c>
      <c r="CK1205" s="17">
        <v>0.103010444399569</v>
      </c>
      <c r="CL1205" s="17">
        <v>7.2074273291830401E-2</v>
      </c>
    </row>
    <row r="1206" spans="2:90" x14ac:dyDescent="0.3">
      <c r="B1206" t="s">
        <v>461</v>
      </c>
      <c r="C1206" s="17">
        <v>0.100322568714416</v>
      </c>
      <c r="D1206" s="17">
        <v>0.12740605912328001</v>
      </c>
      <c r="E1206" s="17">
        <v>7.4487704591392298E-2</v>
      </c>
      <c r="F1206" s="17"/>
      <c r="G1206" s="17">
        <v>0.18857356064199901</v>
      </c>
      <c r="H1206" s="17">
        <v>0.114194208711612</v>
      </c>
      <c r="I1206" s="17">
        <v>7.5627331879929899E-2</v>
      </c>
      <c r="J1206" s="17">
        <v>8.1235467070633505E-2</v>
      </c>
      <c r="K1206" s="17">
        <v>6.7829705715112598E-2</v>
      </c>
      <c r="L1206" s="17">
        <v>7.1180605889985205E-2</v>
      </c>
      <c r="M1206" s="17"/>
      <c r="N1206" s="17">
        <v>0.116728698466137</v>
      </c>
      <c r="O1206" s="17">
        <v>6.7570665801284804E-2</v>
      </c>
      <c r="P1206" s="17">
        <v>9.0040320967734802E-2</v>
      </c>
      <c r="Q1206" s="17">
        <v>0.128891385415456</v>
      </c>
      <c r="R1206" s="17"/>
      <c r="S1206" s="17">
        <v>0.14275045783203499</v>
      </c>
      <c r="T1206" s="17">
        <v>9.2401694546169005E-2</v>
      </c>
      <c r="U1206" s="17">
        <v>4.7420995432817803E-2</v>
      </c>
      <c r="V1206" s="17">
        <v>0.13761938192998399</v>
      </c>
      <c r="W1206" s="17">
        <v>9.9059314099760903E-2</v>
      </c>
      <c r="X1206" s="17">
        <v>0.114070526005632</v>
      </c>
      <c r="Y1206" s="17">
        <v>5.86310610684109E-2</v>
      </c>
      <c r="Z1206" s="17">
        <v>0.11451739369950401</v>
      </c>
      <c r="AA1206" s="17">
        <v>7.5587207883859198E-2</v>
      </c>
      <c r="AB1206" s="17">
        <v>0.103004164756925</v>
      </c>
      <c r="AC1206" s="17">
        <v>7.5711296143229898E-2</v>
      </c>
      <c r="AD1206" s="17">
        <v>5.4185704230397098E-2</v>
      </c>
      <c r="AE1206" s="17"/>
      <c r="AF1206" s="17">
        <v>9.7908907147072302E-2</v>
      </c>
      <c r="AG1206" s="17">
        <v>9.86278951681131E-2</v>
      </c>
      <c r="AH1206" s="17">
        <v>8.8148691883547098E-2</v>
      </c>
      <c r="AI1206" s="17"/>
      <c r="AJ1206" s="17">
        <v>0.12520712122057001</v>
      </c>
      <c r="AK1206" s="17">
        <v>0.121226810685874</v>
      </c>
      <c r="AL1206" s="17">
        <v>5.0265123218693399E-2</v>
      </c>
      <c r="AM1206" s="17">
        <v>0.101247463624591</v>
      </c>
      <c r="AN1206" s="17">
        <v>7.0978263820527507E-2</v>
      </c>
      <c r="AO1206" s="17"/>
      <c r="AP1206" s="17">
        <v>0.12348404729148001</v>
      </c>
      <c r="AQ1206" s="17">
        <v>8.1696318385442501E-2</v>
      </c>
      <c r="AR1206" s="17">
        <v>7.3996876337369594E-2</v>
      </c>
      <c r="AS1206" s="17">
        <v>0.116955539444899</v>
      </c>
      <c r="AT1206" s="17">
        <v>8.0389786270249106E-2</v>
      </c>
      <c r="AU1206" s="17">
        <v>8.8616692694834895E-2</v>
      </c>
      <c r="AV1206" s="17"/>
      <c r="AW1206" s="17">
        <v>0.158032106023761</v>
      </c>
      <c r="AX1206" s="17">
        <v>0.18359611096126199</v>
      </c>
      <c r="AY1206" s="17">
        <v>8.21068654846316E-2</v>
      </c>
      <c r="AZ1206" s="17">
        <v>0.193337460265674</v>
      </c>
      <c r="BA1206" s="17">
        <v>9.1787996082880699E-2</v>
      </c>
      <c r="BB1206" s="17">
        <v>6.8378065722294004E-2</v>
      </c>
      <c r="BC1206" s="17">
        <v>6.6666749655917304E-2</v>
      </c>
      <c r="BD1206" s="17">
        <v>9.79521113728022E-2</v>
      </c>
      <c r="BE1206" s="17">
        <v>0.21754601184428701</v>
      </c>
      <c r="BF1206" s="17">
        <v>5.4667825188374201E-2</v>
      </c>
      <c r="BG1206" s="17">
        <v>8.5743828812814005E-2</v>
      </c>
      <c r="BH1206" s="17">
        <v>9.0766655101484503E-2</v>
      </c>
      <c r="BI1206" s="17">
        <v>9.4520406758880696E-2</v>
      </c>
      <c r="BJ1206" s="17">
        <v>0</v>
      </c>
      <c r="BK1206" s="17">
        <v>0</v>
      </c>
      <c r="BL1206" s="17">
        <v>0.20765008105458499</v>
      </c>
      <c r="BM1206" s="17"/>
      <c r="BN1206" s="17">
        <v>8.4060422403142099E-2</v>
      </c>
      <c r="BO1206" s="17">
        <v>0.120989483204838</v>
      </c>
      <c r="BP1206" s="17"/>
      <c r="BQ1206" s="17">
        <v>0.12738241862217201</v>
      </c>
      <c r="BR1206" s="17">
        <v>0.107173517764801</v>
      </c>
      <c r="BS1206" s="17"/>
      <c r="BT1206" s="17">
        <v>0.12816657691384301</v>
      </c>
      <c r="BU1206" s="17"/>
      <c r="BV1206" s="17">
        <v>0.101541818028708</v>
      </c>
      <c r="BW1206" s="17">
        <v>0.11481520485800301</v>
      </c>
      <c r="BX1206" s="17">
        <v>9.7169941641753604E-2</v>
      </c>
      <c r="BY1206" s="17"/>
      <c r="BZ1206" s="17">
        <v>0.14856242907439701</v>
      </c>
      <c r="CA1206" s="17">
        <v>9.9240638629941202E-2</v>
      </c>
      <c r="CB1206" s="17">
        <v>8.2700223913589999E-2</v>
      </c>
      <c r="CC1206" s="17">
        <v>0.100721246426326</v>
      </c>
      <c r="CD1206" s="17">
        <v>0.105503465040212</v>
      </c>
      <c r="CE1206" s="17">
        <v>7.9128452015186396E-2</v>
      </c>
      <c r="CF1206" s="17">
        <v>0.12580186361851101</v>
      </c>
      <c r="CG1206" s="17"/>
      <c r="CH1206" s="17">
        <v>0.18007646363958801</v>
      </c>
      <c r="CI1206" s="17">
        <v>8.3343690534324902E-2</v>
      </c>
      <c r="CJ1206" s="17">
        <v>7.8161025577449902E-2</v>
      </c>
      <c r="CK1206" s="17">
        <v>0.12163775166582599</v>
      </c>
      <c r="CL1206" s="17">
        <v>0.15165812122414701</v>
      </c>
    </row>
    <row r="1207" spans="2:90" x14ac:dyDescent="0.3">
      <c r="B1207" t="s">
        <v>465</v>
      </c>
      <c r="C1207" s="17">
        <v>7.4181557365223402E-2</v>
      </c>
      <c r="D1207" s="17">
        <v>7.7339517005588401E-2</v>
      </c>
      <c r="E1207" s="17">
        <v>7.1341900004848302E-2</v>
      </c>
      <c r="F1207" s="17"/>
      <c r="G1207" s="17">
        <v>0.14011829442545901</v>
      </c>
      <c r="H1207" s="17">
        <v>6.9803625857645907E-2</v>
      </c>
      <c r="I1207" s="17">
        <v>8.4285184820252101E-2</v>
      </c>
      <c r="J1207" s="17">
        <v>3.5640580571624197E-2</v>
      </c>
      <c r="K1207" s="17">
        <v>6.1740771148231899E-2</v>
      </c>
      <c r="L1207" s="17">
        <v>5.4028154537028798E-2</v>
      </c>
      <c r="M1207" s="17"/>
      <c r="N1207" s="17">
        <v>5.1418686636287597E-2</v>
      </c>
      <c r="O1207" s="17">
        <v>6.38099884453735E-2</v>
      </c>
      <c r="P1207" s="17">
        <v>0.100486413040157</v>
      </c>
      <c r="Q1207" s="17">
        <v>8.1187308781707504E-2</v>
      </c>
      <c r="R1207" s="17"/>
      <c r="S1207" s="17">
        <v>0.109435306684681</v>
      </c>
      <c r="T1207" s="17">
        <v>9.70026458377862E-2</v>
      </c>
      <c r="U1207" s="17">
        <v>6.2762579217124997E-2</v>
      </c>
      <c r="V1207" s="17">
        <v>8.5180480709655795E-2</v>
      </c>
      <c r="W1207" s="17">
        <v>3.1215921606807102E-2</v>
      </c>
      <c r="X1207" s="17">
        <v>5.4210776067963297E-2</v>
      </c>
      <c r="Y1207" s="17">
        <v>6.4312131924461294E-2</v>
      </c>
      <c r="Z1207" s="17">
        <v>8.4787223536265596E-2</v>
      </c>
      <c r="AA1207" s="17">
        <v>3.74396245682663E-2</v>
      </c>
      <c r="AB1207" s="17">
        <v>6.7049768728076803E-2</v>
      </c>
      <c r="AC1207" s="17">
        <v>7.8594891079133894E-2</v>
      </c>
      <c r="AD1207" s="17">
        <v>0.110373742751932</v>
      </c>
      <c r="AE1207" s="17"/>
      <c r="AF1207" s="17">
        <v>8.4127802084537198E-2</v>
      </c>
      <c r="AG1207" s="17">
        <v>7.8980509400060198E-2</v>
      </c>
      <c r="AH1207" s="17">
        <v>6.78556014929214E-2</v>
      </c>
      <c r="AI1207" s="17"/>
      <c r="AJ1207" s="17">
        <v>8.88514985445924E-2</v>
      </c>
      <c r="AK1207" s="17">
        <v>7.2579171211837101E-2</v>
      </c>
      <c r="AL1207" s="17">
        <v>6.6474142482959103E-2</v>
      </c>
      <c r="AM1207" s="17">
        <v>7.9853175140353297E-2</v>
      </c>
      <c r="AN1207" s="17">
        <v>5.7352907365855799E-2</v>
      </c>
      <c r="AO1207" s="17"/>
      <c r="AP1207" s="17">
        <v>9.4522832382405497E-2</v>
      </c>
      <c r="AQ1207" s="17">
        <v>5.7854000077333302E-2</v>
      </c>
      <c r="AR1207" s="17">
        <v>7.2705369158455602E-2</v>
      </c>
      <c r="AS1207" s="17">
        <v>9.9457471198192704E-2</v>
      </c>
      <c r="AT1207" s="17">
        <v>3.8782789457599699E-2</v>
      </c>
      <c r="AU1207" s="17">
        <v>2.08136092320233E-2</v>
      </c>
      <c r="AV1207" s="17"/>
      <c r="AW1207" s="17">
        <v>0</v>
      </c>
      <c r="AX1207" s="17">
        <v>6.5041872731720005E-2</v>
      </c>
      <c r="AY1207" s="17">
        <v>9.8152658880692495E-2</v>
      </c>
      <c r="AZ1207" s="17">
        <v>0.120384245971545</v>
      </c>
      <c r="BA1207" s="17">
        <v>7.08991943061099E-2</v>
      </c>
      <c r="BB1207" s="17">
        <v>5.47332427076717E-2</v>
      </c>
      <c r="BC1207" s="17">
        <v>6.4787983325081594E-2</v>
      </c>
      <c r="BD1207" s="17">
        <v>6.04879518165993E-2</v>
      </c>
      <c r="BE1207" s="17">
        <v>6.0547852029579498E-2</v>
      </c>
      <c r="BF1207" s="17">
        <v>0.121365938463517</v>
      </c>
      <c r="BG1207" s="17">
        <v>0.10815267267218</v>
      </c>
      <c r="BH1207" s="17">
        <v>0</v>
      </c>
      <c r="BI1207" s="17">
        <v>0.14023233304694799</v>
      </c>
      <c r="BJ1207" s="17">
        <v>5.2435902732267198E-2</v>
      </c>
      <c r="BK1207" s="17">
        <v>0.154756094719634</v>
      </c>
      <c r="BL1207" s="17">
        <v>8.6627693210531501E-2</v>
      </c>
      <c r="BM1207" s="17"/>
      <c r="BN1207" s="17">
        <v>8.7422491491984694E-2</v>
      </c>
      <c r="BO1207" s="17">
        <v>5.3937956081050301E-2</v>
      </c>
      <c r="BP1207" s="17"/>
      <c r="BQ1207" s="17">
        <v>8.0275747957054402E-2</v>
      </c>
      <c r="BR1207" s="17">
        <v>6.3549092732755497E-2</v>
      </c>
      <c r="BS1207" s="17"/>
      <c r="BT1207" s="17">
        <v>0.147093591031312</v>
      </c>
      <c r="BU1207" s="17"/>
      <c r="BV1207" s="17">
        <v>8.3396090391834807E-2</v>
      </c>
      <c r="BW1207" s="17">
        <v>7.9026731845189005E-2</v>
      </c>
      <c r="BX1207" s="17">
        <v>6.00344732071625E-2</v>
      </c>
      <c r="BY1207" s="17"/>
      <c r="BZ1207" s="17">
        <v>4.6385615458769999E-2</v>
      </c>
      <c r="CA1207" s="17">
        <v>5.3585172571354797E-2</v>
      </c>
      <c r="CB1207" s="17">
        <v>0.11099810812932299</v>
      </c>
      <c r="CC1207" s="17">
        <v>4.2953992188267898E-2</v>
      </c>
      <c r="CD1207" s="17">
        <v>9.0228337687124002E-2</v>
      </c>
      <c r="CE1207" s="17">
        <v>0.10667987420689901</v>
      </c>
      <c r="CF1207" s="17">
        <v>7.9046365616895903E-2</v>
      </c>
      <c r="CG1207" s="17"/>
      <c r="CH1207" s="17">
        <v>0.194611301038176</v>
      </c>
      <c r="CI1207" s="17">
        <v>6.4217394623733895E-2</v>
      </c>
      <c r="CJ1207" s="17">
        <v>6.6705785146513596E-2</v>
      </c>
      <c r="CK1207" s="17">
        <v>2.9962077254401399E-2</v>
      </c>
      <c r="CL1207" s="17">
        <v>0.116397156587314</v>
      </c>
    </row>
    <row r="1208" spans="2:90" x14ac:dyDescent="0.3">
      <c r="B1208" t="s">
        <v>462</v>
      </c>
      <c r="C1208" s="17">
        <v>4.6896015955021499E-2</v>
      </c>
      <c r="D1208" s="17">
        <v>4.0347017183639103E-2</v>
      </c>
      <c r="E1208" s="17">
        <v>5.33397657919812E-2</v>
      </c>
      <c r="F1208" s="17"/>
      <c r="G1208" s="17">
        <v>4.5783518562916299E-2</v>
      </c>
      <c r="H1208" s="17">
        <v>8.3333129080560106E-2</v>
      </c>
      <c r="I1208" s="17">
        <v>4.97431012756029E-2</v>
      </c>
      <c r="J1208" s="17">
        <v>2.23696750195581E-2</v>
      </c>
      <c r="K1208" s="17">
        <v>6.3386611792562206E-2</v>
      </c>
      <c r="L1208" s="17">
        <v>2.6612599126344401E-2</v>
      </c>
      <c r="M1208" s="17"/>
      <c r="N1208" s="17">
        <v>6.3483618800464797E-2</v>
      </c>
      <c r="O1208" s="17">
        <v>2.7879913534412201E-2</v>
      </c>
      <c r="P1208" s="17">
        <v>5.2191968382960197E-2</v>
      </c>
      <c r="Q1208" s="17">
        <v>4.4331047250036101E-2</v>
      </c>
      <c r="R1208" s="17"/>
      <c r="S1208" s="17">
        <v>2.5690197880941901E-2</v>
      </c>
      <c r="T1208" s="17">
        <v>7.7652885445923595E-2</v>
      </c>
      <c r="U1208" s="17">
        <v>4.24065092517905E-2</v>
      </c>
      <c r="V1208" s="17">
        <v>5.4739756560190402E-2</v>
      </c>
      <c r="W1208" s="17">
        <v>3.5961106142392202E-2</v>
      </c>
      <c r="X1208" s="17">
        <v>4.3472155894342397E-2</v>
      </c>
      <c r="Y1208" s="17">
        <v>4.5789488900986101E-2</v>
      </c>
      <c r="Z1208" s="17">
        <v>2.6627742990597999E-2</v>
      </c>
      <c r="AA1208" s="17">
        <v>6.3988447092758194E-2</v>
      </c>
      <c r="AB1208" s="17">
        <v>5.1489818014472701E-2</v>
      </c>
      <c r="AC1208" s="17">
        <v>3.8737554095969497E-2</v>
      </c>
      <c r="AD1208" s="17">
        <v>0</v>
      </c>
      <c r="AE1208" s="17"/>
      <c r="AF1208" s="17">
        <v>3.1084663412933301E-2</v>
      </c>
      <c r="AG1208" s="17">
        <v>6.5271664885258596E-2</v>
      </c>
      <c r="AH1208" s="17">
        <v>2.4746547852801899E-2</v>
      </c>
      <c r="AI1208" s="17"/>
      <c r="AJ1208" s="17">
        <v>5.3380279908003203E-2</v>
      </c>
      <c r="AK1208" s="17">
        <v>5.1445273311225198E-2</v>
      </c>
      <c r="AL1208" s="17">
        <v>3.2219794066791999E-2</v>
      </c>
      <c r="AM1208" s="17">
        <v>1.9586113384305701E-2</v>
      </c>
      <c r="AN1208" s="17">
        <v>5.1808975051448797E-2</v>
      </c>
      <c r="AO1208" s="17"/>
      <c r="AP1208" s="17">
        <v>5.0755098325982198E-2</v>
      </c>
      <c r="AQ1208" s="17">
        <v>6.7840171607001606E-2</v>
      </c>
      <c r="AR1208" s="17">
        <v>2.9380123776914499E-2</v>
      </c>
      <c r="AS1208" s="17">
        <v>3.4550857447623901E-2</v>
      </c>
      <c r="AT1208" s="17">
        <v>1.9389033143704E-2</v>
      </c>
      <c r="AU1208" s="17">
        <v>6.8769983371153406E-2</v>
      </c>
      <c r="AV1208" s="17"/>
      <c r="AW1208" s="17">
        <v>0</v>
      </c>
      <c r="AX1208" s="17">
        <v>0</v>
      </c>
      <c r="AY1208" s="17">
        <v>3.6065620446736599E-2</v>
      </c>
      <c r="AZ1208" s="17">
        <v>9.7898807750951694E-2</v>
      </c>
      <c r="BA1208" s="17">
        <v>3.9906808860811799E-2</v>
      </c>
      <c r="BB1208" s="17">
        <v>2.3005819925447001E-2</v>
      </c>
      <c r="BC1208" s="17">
        <v>6.7717106570693603E-2</v>
      </c>
      <c r="BD1208" s="17">
        <v>5.9303885538998E-2</v>
      </c>
      <c r="BE1208" s="17">
        <v>5.9004541154508802E-2</v>
      </c>
      <c r="BF1208" s="17">
        <v>4.8808702457598503E-2</v>
      </c>
      <c r="BG1208" s="17">
        <v>2.6351488324564701E-2</v>
      </c>
      <c r="BH1208" s="17">
        <v>2.1703805337185099E-2</v>
      </c>
      <c r="BI1208" s="17">
        <v>6.9174743428072297E-2</v>
      </c>
      <c r="BJ1208" s="17">
        <v>4.3198357278413202E-2</v>
      </c>
      <c r="BK1208" s="17">
        <v>7.01615600655255E-2</v>
      </c>
      <c r="BL1208" s="17">
        <v>4.3834963517928198E-2</v>
      </c>
      <c r="BM1208" s="17"/>
      <c r="BN1208" s="17">
        <v>5.9683383900992003E-2</v>
      </c>
      <c r="BO1208" s="17">
        <v>2.9935151719027501E-2</v>
      </c>
      <c r="BP1208" s="17"/>
      <c r="BQ1208" s="17">
        <v>5.2458105835871703E-2</v>
      </c>
      <c r="BR1208" s="17">
        <v>5.3143247173561801E-2</v>
      </c>
      <c r="BS1208" s="17"/>
      <c r="BT1208" s="17">
        <v>5.11721362316069E-2</v>
      </c>
      <c r="BU1208" s="17"/>
      <c r="BV1208" s="17">
        <v>2.60533696757567E-2</v>
      </c>
      <c r="BW1208" s="17">
        <v>7.7668048333941003E-2</v>
      </c>
      <c r="BX1208" s="17">
        <v>3.9038689987595201E-2</v>
      </c>
      <c r="BY1208" s="17"/>
      <c r="BZ1208" s="17">
        <v>4.1392693548669098E-2</v>
      </c>
      <c r="CA1208" s="17">
        <v>1.7683133992012101E-2</v>
      </c>
      <c r="CB1208" s="17">
        <v>5.4415015997447497E-2</v>
      </c>
      <c r="CC1208" s="17">
        <v>4.1052479718242697E-2</v>
      </c>
      <c r="CD1208" s="17">
        <v>4.9548464725794002E-2</v>
      </c>
      <c r="CE1208" s="17">
        <v>1.9022926972903299E-2</v>
      </c>
      <c r="CF1208" s="17">
        <v>8.0745254332617894E-2</v>
      </c>
      <c r="CG1208" s="17"/>
      <c r="CH1208" s="17">
        <v>4.0740553430600297E-2</v>
      </c>
      <c r="CI1208" s="17">
        <v>6.6732987920536793E-2</v>
      </c>
      <c r="CJ1208" s="17">
        <v>4.1693011046792898E-2</v>
      </c>
      <c r="CK1208" s="17">
        <v>3.1911440502081098E-2</v>
      </c>
      <c r="CL1208" s="17">
        <v>0</v>
      </c>
    </row>
    <row r="1209" spans="2:90" x14ac:dyDescent="0.3">
      <c r="B1209" t="s">
        <v>118</v>
      </c>
      <c r="C1209" s="17">
        <v>3.4093699610441397E-2</v>
      </c>
      <c r="D1209" s="17">
        <v>2.9215903876923799E-2</v>
      </c>
      <c r="E1209" s="17">
        <v>3.8890795791559601E-2</v>
      </c>
      <c r="F1209" s="17"/>
      <c r="G1209" s="17">
        <v>7.0715978862370202E-3</v>
      </c>
      <c r="H1209" s="17">
        <v>2.9717732850210399E-2</v>
      </c>
      <c r="I1209" s="17">
        <v>4.1265394524846802E-2</v>
      </c>
      <c r="J1209" s="17">
        <v>4.5111983061029703E-2</v>
      </c>
      <c r="K1209" s="17">
        <v>4.1188226040164103E-2</v>
      </c>
      <c r="L1209" s="17">
        <v>4.0817651886526002E-2</v>
      </c>
      <c r="M1209" s="17"/>
      <c r="N1209" s="17">
        <v>1.1066299038204899E-2</v>
      </c>
      <c r="O1209" s="17">
        <v>2.4925280067188599E-2</v>
      </c>
      <c r="P1209" s="17">
        <v>3.1696976553710302E-2</v>
      </c>
      <c r="Q1209" s="17">
        <v>7.0230152477757296E-2</v>
      </c>
      <c r="R1209" s="17"/>
      <c r="S1209" s="17">
        <v>1.79816457090675E-2</v>
      </c>
      <c r="T1209" s="17">
        <v>5.7804442930039203E-2</v>
      </c>
      <c r="U1209" s="17">
        <v>4.0932537921109999E-2</v>
      </c>
      <c r="V1209" s="17">
        <v>4.2211099248318701E-2</v>
      </c>
      <c r="W1209" s="17">
        <v>0</v>
      </c>
      <c r="X1209" s="17">
        <v>2.9434818918507601E-2</v>
      </c>
      <c r="Y1209" s="17">
        <v>3.0450195766510299E-2</v>
      </c>
      <c r="Z1209" s="17">
        <v>0</v>
      </c>
      <c r="AA1209" s="17">
        <v>6.7108531067748903E-2</v>
      </c>
      <c r="AB1209" s="17">
        <v>1.6158098619091898E-2</v>
      </c>
      <c r="AC1209" s="17">
        <v>7.5823745861953798E-2</v>
      </c>
      <c r="AD1209" s="17">
        <v>0</v>
      </c>
      <c r="AE1209" s="17"/>
      <c r="AF1209" s="17">
        <v>3.26294780112453E-2</v>
      </c>
      <c r="AG1209" s="17">
        <v>3.08981027662046E-2</v>
      </c>
      <c r="AH1209" s="17">
        <v>4.5008749443858902E-2</v>
      </c>
      <c r="AI1209" s="17"/>
      <c r="AJ1209" s="17">
        <v>3.8963115633614501E-2</v>
      </c>
      <c r="AK1209" s="17">
        <v>2.1480957949509601E-2</v>
      </c>
      <c r="AL1209" s="17">
        <v>3.8609684211209902E-2</v>
      </c>
      <c r="AM1209" s="17">
        <v>3.2641302944941698E-2</v>
      </c>
      <c r="AN1209" s="17">
        <v>5.5193050490120597E-2</v>
      </c>
      <c r="AO1209" s="17"/>
      <c r="AP1209" s="17">
        <v>2.0421600115961999E-2</v>
      </c>
      <c r="AQ1209" s="17">
        <v>1.7189949581066399E-2</v>
      </c>
      <c r="AR1209" s="17">
        <v>6.0414328118249601E-2</v>
      </c>
      <c r="AS1209" s="17">
        <v>5.1398371713587798E-2</v>
      </c>
      <c r="AT1209" s="17">
        <v>3.7993036401599199E-2</v>
      </c>
      <c r="AU1209" s="17">
        <v>5.4891366136701397E-2</v>
      </c>
      <c r="AV1209" s="17"/>
      <c r="AW1209" s="17">
        <v>0</v>
      </c>
      <c r="AX1209" s="17">
        <v>0.12908382138201699</v>
      </c>
      <c r="AY1209" s="17">
        <v>6.3564412975195203E-2</v>
      </c>
      <c r="AZ1209" s="17">
        <v>0</v>
      </c>
      <c r="BA1209" s="17">
        <v>5.2168915846641101E-2</v>
      </c>
      <c r="BB1209" s="17">
        <v>6.15446244348027E-2</v>
      </c>
      <c r="BC1209" s="17">
        <v>1.2741099793895301E-2</v>
      </c>
      <c r="BD1209" s="17">
        <v>0</v>
      </c>
      <c r="BE1209" s="17">
        <v>0</v>
      </c>
      <c r="BF1209" s="17">
        <v>2.7700533509780401E-2</v>
      </c>
      <c r="BG1209" s="17">
        <v>0</v>
      </c>
      <c r="BH1209" s="17">
        <v>2.13260746675649E-2</v>
      </c>
      <c r="BI1209" s="17">
        <v>4.0549790000693302E-2</v>
      </c>
      <c r="BJ1209" s="17">
        <v>5.4121276439541503E-2</v>
      </c>
      <c r="BK1209" s="17">
        <v>0</v>
      </c>
      <c r="BL1209" s="17">
        <v>2.0974011190104801E-2</v>
      </c>
      <c r="BM1209" s="17"/>
      <c r="BN1209" s="17">
        <v>3.5784181450878701E-2</v>
      </c>
      <c r="BO1209" s="17">
        <v>3.2201000793166401E-2</v>
      </c>
      <c r="BP1209" s="17"/>
      <c r="BQ1209" s="17">
        <v>1.82989357716975E-2</v>
      </c>
      <c r="BR1209" s="17">
        <v>3.5481304353069502E-2</v>
      </c>
      <c r="BS1209" s="17"/>
      <c r="BT1209" s="17">
        <v>2.11154774398132E-2</v>
      </c>
      <c r="BU1209" s="17"/>
      <c r="BV1209" s="17">
        <v>5.55696499510226E-2</v>
      </c>
      <c r="BW1209" s="17">
        <v>2.57098560557746E-2</v>
      </c>
      <c r="BX1209" s="17">
        <v>2.95798035115418E-2</v>
      </c>
      <c r="BY1209" s="17"/>
      <c r="BZ1209" s="17">
        <v>2.9476197323039299E-2</v>
      </c>
      <c r="CA1209" s="17">
        <v>4.07500917537163E-2</v>
      </c>
      <c r="CB1209" s="17">
        <v>2.0247333609425201E-2</v>
      </c>
      <c r="CC1209" s="17">
        <v>1.1375898981070101E-2</v>
      </c>
      <c r="CD1209" s="17">
        <v>3.0128036665937101E-2</v>
      </c>
      <c r="CE1209" s="17">
        <v>3.1742636894182399E-2</v>
      </c>
      <c r="CF1209" s="17">
        <v>1.32365890396404E-2</v>
      </c>
      <c r="CG1209" s="17"/>
      <c r="CH1209" s="17">
        <v>1.46756723592339E-2</v>
      </c>
      <c r="CI1209" s="17">
        <v>3.9367078902382301E-2</v>
      </c>
      <c r="CJ1209" s="17">
        <v>2.9333747843439999E-2</v>
      </c>
      <c r="CK1209" s="17">
        <v>3.63220589110438E-2</v>
      </c>
      <c r="CL1209" s="17">
        <v>7.5055285425252402E-2</v>
      </c>
    </row>
    <row r="1210" spans="2:90" x14ac:dyDescent="0.3">
      <c r="B1210" t="s">
        <v>131</v>
      </c>
      <c r="C1210" s="17">
        <v>1.0769180732673E-2</v>
      </c>
      <c r="D1210" s="17">
        <v>5.5454496720808303E-3</v>
      </c>
      <c r="E1210" s="17">
        <v>1.5835334390604399E-2</v>
      </c>
      <c r="F1210" s="17"/>
      <c r="G1210" s="17">
        <v>0</v>
      </c>
      <c r="H1210" s="17">
        <v>8.63501872666389E-3</v>
      </c>
      <c r="I1210" s="17">
        <v>0</v>
      </c>
      <c r="J1210" s="17">
        <v>1.53097185685719E-2</v>
      </c>
      <c r="K1210" s="17">
        <v>0</v>
      </c>
      <c r="L1210" s="17">
        <v>3.3901842807240699E-2</v>
      </c>
      <c r="M1210" s="17"/>
      <c r="N1210" s="17">
        <v>1.6382879101630599E-2</v>
      </c>
      <c r="O1210" s="17">
        <v>5.7582335942052004E-3</v>
      </c>
      <c r="P1210" s="17">
        <v>1.5085520027578399E-2</v>
      </c>
      <c r="Q1210" s="17">
        <v>5.7378958914639797E-3</v>
      </c>
      <c r="R1210" s="17"/>
      <c r="S1210" s="17">
        <v>1.7307203761627699E-2</v>
      </c>
      <c r="T1210" s="17">
        <v>0</v>
      </c>
      <c r="U1210" s="17">
        <v>0</v>
      </c>
      <c r="V1210" s="17">
        <v>1.2940548976453E-2</v>
      </c>
      <c r="W1210" s="17">
        <v>0</v>
      </c>
      <c r="X1210" s="17">
        <v>1.31305571550025E-2</v>
      </c>
      <c r="Y1210" s="17">
        <v>1.7737353271769399E-2</v>
      </c>
      <c r="Z1210" s="17">
        <v>2.9664995427229199E-2</v>
      </c>
      <c r="AA1210" s="17">
        <v>0</v>
      </c>
      <c r="AB1210" s="17">
        <v>3.5364444564999202E-2</v>
      </c>
      <c r="AC1210" s="17">
        <v>0</v>
      </c>
      <c r="AD1210" s="17">
        <v>0</v>
      </c>
      <c r="AE1210" s="17"/>
      <c r="AF1210" s="17">
        <v>4.2040568164561096E-3</v>
      </c>
      <c r="AG1210" s="17">
        <v>2.1427486239910701E-2</v>
      </c>
      <c r="AH1210" s="17">
        <v>8.6516472472544896E-3</v>
      </c>
      <c r="AI1210" s="17"/>
      <c r="AJ1210" s="17">
        <v>1.4919751124969099E-2</v>
      </c>
      <c r="AK1210" s="17">
        <v>1.11594541833489E-2</v>
      </c>
      <c r="AL1210" s="17">
        <v>0</v>
      </c>
      <c r="AM1210" s="17">
        <v>1.05654137627591E-2</v>
      </c>
      <c r="AN1210" s="17">
        <v>0</v>
      </c>
      <c r="AO1210" s="17"/>
      <c r="AP1210" s="17">
        <v>9.9354403640056106E-3</v>
      </c>
      <c r="AQ1210" s="17">
        <v>8.3383343073600898E-3</v>
      </c>
      <c r="AR1210" s="17">
        <v>1.52508620309277E-2</v>
      </c>
      <c r="AS1210" s="17">
        <v>1.7576895293483899E-2</v>
      </c>
      <c r="AT1210" s="17">
        <v>0</v>
      </c>
      <c r="AU1210" s="17">
        <v>0</v>
      </c>
      <c r="AV1210" s="17"/>
      <c r="AW1210" s="17">
        <v>0</v>
      </c>
      <c r="AX1210" s="17">
        <v>0</v>
      </c>
      <c r="AY1210" s="17">
        <v>3.4845480052021101E-2</v>
      </c>
      <c r="AZ1210" s="17">
        <v>0</v>
      </c>
      <c r="BA1210" s="17">
        <v>0</v>
      </c>
      <c r="BB1210" s="17">
        <v>1.17564788443578E-2</v>
      </c>
      <c r="BC1210" s="17">
        <v>0</v>
      </c>
      <c r="BD1210" s="17">
        <v>3.8488203873087802E-2</v>
      </c>
      <c r="BE1210" s="17">
        <v>2.58233534154102E-2</v>
      </c>
      <c r="BF1210" s="17">
        <v>0</v>
      </c>
      <c r="BG1210" s="17">
        <v>0</v>
      </c>
      <c r="BH1210" s="17">
        <v>0</v>
      </c>
      <c r="BI1210" s="17">
        <v>0</v>
      </c>
      <c r="BJ1210" s="17">
        <v>0</v>
      </c>
      <c r="BK1210" s="17">
        <v>0</v>
      </c>
      <c r="BL1210" s="17">
        <v>2.37059292716542E-2</v>
      </c>
      <c r="BM1210" s="17"/>
      <c r="BN1210" s="17">
        <v>9.0990474668856593E-3</v>
      </c>
      <c r="BO1210" s="17">
        <v>1.3196092576078299E-2</v>
      </c>
      <c r="BP1210" s="17"/>
      <c r="BQ1210" s="17">
        <v>1.1548222077468501E-2</v>
      </c>
      <c r="BR1210" s="17">
        <v>1.3855066004064101E-2</v>
      </c>
      <c r="BS1210" s="17"/>
      <c r="BT1210" s="17">
        <v>0</v>
      </c>
      <c r="BU1210" s="17"/>
      <c r="BV1210" s="17">
        <v>1.2590224263815101E-2</v>
      </c>
      <c r="BW1210" s="17">
        <v>2.4247285838604901E-2</v>
      </c>
      <c r="BX1210" s="17">
        <v>2.6231169379499699E-3</v>
      </c>
      <c r="BY1210" s="17"/>
      <c r="BZ1210" s="17">
        <v>1.4725453740620001E-2</v>
      </c>
      <c r="CA1210" s="17">
        <v>8.0622704958487404E-3</v>
      </c>
      <c r="CB1210" s="17">
        <v>1.1154430089902001E-2</v>
      </c>
      <c r="CC1210" s="17">
        <v>9.5227207290713798E-3</v>
      </c>
      <c r="CD1210" s="17">
        <v>7.9857003203980797E-3</v>
      </c>
      <c r="CE1210" s="17">
        <v>0</v>
      </c>
      <c r="CF1210" s="17">
        <v>1.2528940172296599E-2</v>
      </c>
      <c r="CG1210" s="17"/>
      <c r="CH1210" s="17">
        <v>1.38910878343674E-2</v>
      </c>
      <c r="CI1210" s="17">
        <v>1.5813911794652899E-2</v>
      </c>
      <c r="CJ1210" s="17">
        <v>1.14004335523932E-2</v>
      </c>
      <c r="CK1210" s="17">
        <v>0</v>
      </c>
      <c r="CL1210" s="17">
        <v>0</v>
      </c>
    </row>
    <row r="1211" spans="2:90" x14ac:dyDescent="0.3">
      <c r="C1211" s="17"/>
      <c r="D1211" s="17"/>
      <c r="E1211" s="17"/>
      <c r="F1211" s="17"/>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c r="AP1211" s="17"/>
      <c r="AQ1211" s="17"/>
      <c r="AR1211" s="17"/>
      <c r="AS1211" s="17"/>
      <c r="AT1211" s="17"/>
      <c r="AU1211" s="17"/>
      <c r="AV1211" s="17"/>
      <c r="AW1211" s="17"/>
      <c r="AX1211" s="17"/>
      <c r="AY1211" s="17"/>
      <c r="AZ1211" s="17"/>
      <c r="BA1211" s="17"/>
      <c r="BB1211" s="17"/>
      <c r="BC1211" s="17"/>
      <c r="BD1211" s="17"/>
      <c r="BE1211" s="17"/>
      <c r="BF1211" s="17"/>
      <c r="BG1211" s="17"/>
      <c r="BH1211" s="17"/>
      <c r="BI1211" s="17"/>
      <c r="BJ1211" s="17"/>
      <c r="BK1211" s="17"/>
      <c r="BL1211" s="17"/>
      <c r="BM1211" s="17"/>
      <c r="BN1211" s="17"/>
      <c r="BO1211" s="17"/>
      <c r="BP1211" s="17"/>
      <c r="BQ1211" s="17"/>
      <c r="BR1211" s="17"/>
      <c r="BS1211" s="17"/>
      <c r="BT1211" s="17"/>
      <c r="BU1211" s="17"/>
      <c r="BV1211" s="17"/>
      <c r="BW1211" s="17"/>
      <c r="BX1211" s="17"/>
      <c r="BY1211" s="17"/>
      <c r="BZ1211" s="17"/>
      <c r="CA1211" s="17"/>
      <c r="CB1211" s="17"/>
      <c r="CC1211" s="17"/>
      <c r="CD1211" s="17"/>
      <c r="CE1211" s="17"/>
      <c r="CF1211" s="17"/>
      <c r="CG1211" s="17"/>
      <c r="CH1211" s="17"/>
      <c r="CI1211" s="17"/>
      <c r="CJ1211" s="17"/>
      <c r="CK1211" s="17"/>
      <c r="CL1211" s="17"/>
    </row>
    <row r="1212" spans="2:90" x14ac:dyDescent="0.3">
      <c r="B1212" s="6" t="s">
        <v>469</v>
      </c>
      <c r="C1212" s="17"/>
      <c r="D1212" s="17"/>
      <c r="E1212" s="17"/>
      <c r="F1212" s="17"/>
      <c r="G1212" s="17"/>
      <c r="H1212" s="17"/>
      <c r="I1212" s="17"/>
      <c r="J1212" s="17"/>
      <c r="K1212" s="17"/>
      <c r="L1212" s="17"/>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7"/>
      <c r="AI1212" s="17"/>
      <c r="AJ1212" s="17"/>
      <c r="AK1212" s="17"/>
      <c r="AL1212" s="17"/>
      <c r="AM1212" s="17"/>
      <c r="AN1212" s="17"/>
      <c r="AO1212" s="17"/>
      <c r="AP1212" s="17"/>
      <c r="AQ1212" s="17"/>
      <c r="AR1212" s="17"/>
      <c r="AS1212" s="17"/>
      <c r="AT1212" s="17"/>
      <c r="AU1212" s="17"/>
      <c r="AV1212" s="17"/>
      <c r="AW1212" s="17"/>
      <c r="AX1212" s="17"/>
      <c r="AY1212" s="17"/>
      <c r="AZ1212" s="17"/>
      <c r="BA1212" s="17"/>
      <c r="BB1212" s="17"/>
      <c r="BC1212" s="17"/>
      <c r="BD1212" s="17"/>
      <c r="BE1212" s="17"/>
      <c r="BF1212" s="17"/>
      <c r="BG1212" s="17"/>
      <c r="BH1212" s="17"/>
      <c r="BI1212" s="17"/>
      <c r="BJ1212" s="17"/>
      <c r="BK1212" s="17"/>
      <c r="BL1212" s="17"/>
      <c r="BM1212" s="17"/>
      <c r="BN1212" s="17"/>
      <c r="BO1212" s="17"/>
      <c r="BP1212" s="17"/>
      <c r="BQ1212" s="17"/>
      <c r="BR1212" s="17"/>
      <c r="BS1212" s="17"/>
      <c r="BT1212" s="17"/>
      <c r="BU1212" s="17"/>
      <c r="BV1212" s="17"/>
      <c r="BW1212" s="17"/>
      <c r="BX1212" s="17"/>
      <c r="BY1212" s="17"/>
      <c r="BZ1212" s="17"/>
      <c r="CA1212" s="17"/>
      <c r="CB1212" s="17"/>
      <c r="CC1212" s="17"/>
      <c r="CD1212" s="17"/>
      <c r="CE1212" s="17"/>
      <c r="CF1212" s="17"/>
      <c r="CG1212" s="17"/>
      <c r="CH1212" s="17"/>
      <c r="CI1212" s="17"/>
      <c r="CJ1212" s="17"/>
      <c r="CK1212" s="17"/>
      <c r="CL1212" s="17"/>
    </row>
    <row r="1213" spans="2:90" x14ac:dyDescent="0.3">
      <c r="B1213" s="24" t="s">
        <v>110</v>
      </c>
      <c r="C1213" s="17"/>
      <c r="D1213" s="17"/>
      <c r="E1213" s="17"/>
      <c r="F1213" s="17"/>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c r="AO1213" s="17"/>
      <c r="AP1213" s="17"/>
      <c r="AQ1213" s="17"/>
      <c r="AR1213" s="17"/>
      <c r="AS1213" s="17"/>
      <c r="AT1213" s="17"/>
      <c r="AU1213" s="17"/>
      <c r="AV1213" s="17"/>
      <c r="AW1213" s="17"/>
      <c r="AX1213" s="17"/>
      <c r="AY1213" s="17"/>
      <c r="AZ1213" s="17"/>
      <c r="BA1213" s="17"/>
      <c r="BB1213" s="17"/>
      <c r="BC1213" s="17"/>
      <c r="BD1213" s="17"/>
      <c r="BE1213" s="17"/>
      <c r="BF1213" s="17"/>
      <c r="BG1213" s="17"/>
      <c r="BH1213" s="17"/>
      <c r="BI1213" s="17"/>
      <c r="BJ1213" s="17"/>
      <c r="BK1213" s="17"/>
      <c r="BL1213" s="17"/>
      <c r="BM1213" s="17"/>
      <c r="BN1213" s="17"/>
      <c r="BO1213" s="17"/>
      <c r="BP1213" s="17"/>
      <c r="BQ1213" s="17"/>
      <c r="BR1213" s="17"/>
      <c r="BS1213" s="17"/>
      <c r="BT1213" s="17"/>
      <c r="BU1213" s="17"/>
      <c r="BV1213" s="17"/>
      <c r="BW1213" s="17"/>
      <c r="BX1213" s="17"/>
      <c r="BY1213" s="17"/>
      <c r="BZ1213" s="17"/>
      <c r="CA1213" s="17"/>
      <c r="CB1213" s="17"/>
      <c r="CC1213" s="17"/>
      <c r="CD1213" s="17"/>
      <c r="CE1213" s="17"/>
      <c r="CF1213" s="17"/>
      <c r="CG1213" s="17"/>
      <c r="CH1213" s="17"/>
      <c r="CI1213" s="17"/>
      <c r="CJ1213" s="17"/>
      <c r="CK1213" s="17"/>
      <c r="CL1213" s="17"/>
    </row>
    <row r="1214" spans="2:90" x14ac:dyDescent="0.3">
      <c r="B1214" t="s">
        <v>452</v>
      </c>
      <c r="C1214" s="17">
        <v>0.45833053148248998</v>
      </c>
      <c r="D1214" s="17">
        <v>0.42127710445726702</v>
      </c>
      <c r="E1214" s="17">
        <v>0.49365851508279601</v>
      </c>
      <c r="F1214" s="17"/>
      <c r="G1214" s="17">
        <v>0.25073398060351898</v>
      </c>
      <c r="H1214" s="17">
        <v>0.45552871388771798</v>
      </c>
      <c r="I1214" s="17">
        <v>0.46880915462669698</v>
      </c>
      <c r="J1214" s="17">
        <v>0.47719954716852803</v>
      </c>
      <c r="K1214" s="17">
        <v>0.50623127965707704</v>
      </c>
      <c r="L1214" s="17">
        <v>0.54316876952252702</v>
      </c>
      <c r="M1214" s="17"/>
      <c r="N1214" s="17">
        <v>0.440427973654411</v>
      </c>
      <c r="O1214" s="17">
        <v>0.49779211389878403</v>
      </c>
      <c r="P1214" s="17">
        <v>0.46457408530422301</v>
      </c>
      <c r="Q1214" s="17">
        <v>0.43240510256221598</v>
      </c>
      <c r="R1214" s="17"/>
      <c r="S1214" s="17">
        <v>0.48513266885489298</v>
      </c>
      <c r="T1214" s="17">
        <v>0.44200957895571502</v>
      </c>
      <c r="U1214" s="17">
        <v>0.58873633495613298</v>
      </c>
      <c r="V1214" s="17">
        <v>0.43340101532394698</v>
      </c>
      <c r="W1214" s="17">
        <v>0.55313347359471299</v>
      </c>
      <c r="X1214" s="17">
        <v>0.39798938573122</v>
      </c>
      <c r="Y1214" s="17">
        <v>0.43129425837657098</v>
      </c>
      <c r="Z1214" s="17">
        <v>0.53203816874445797</v>
      </c>
      <c r="AA1214" s="17">
        <v>0.46378961486689302</v>
      </c>
      <c r="AB1214" s="17">
        <v>0.411750104491936</v>
      </c>
      <c r="AC1214" s="17">
        <v>0.33519570415330002</v>
      </c>
      <c r="AD1214" s="17">
        <v>0.45216868831109303</v>
      </c>
      <c r="AE1214" s="17"/>
      <c r="AF1214" s="17">
        <v>0.48653760595029999</v>
      </c>
      <c r="AG1214" s="17">
        <v>0.438996787969747</v>
      </c>
      <c r="AH1214" s="17">
        <v>0.50104342518029399</v>
      </c>
      <c r="AI1214" s="17"/>
      <c r="AJ1214" s="17">
        <v>0.42925361917024701</v>
      </c>
      <c r="AK1214" s="17">
        <v>0.44874491176838999</v>
      </c>
      <c r="AL1214" s="17">
        <v>0.36251940401529198</v>
      </c>
      <c r="AM1214" s="17">
        <v>0.522141588965499</v>
      </c>
      <c r="AN1214" s="17">
        <v>0.44175881053076799</v>
      </c>
      <c r="AO1214" s="17"/>
      <c r="AP1214" s="17">
        <v>0.44225851660127002</v>
      </c>
      <c r="AQ1214" s="17">
        <v>0.39677088010932099</v>
      </c>
      <c r="AR1214" s="17">
        <v>0.40315908251841698</v>
      </c>
      <c r="AS1214" s="17">
        <v>0.50144183443241896</v>
      </c>
      <c r="AT1214" s="17">
        <v>0.42914029588643698</v>
      </c>
      <c r="AU1214" s="17">
        <v>0.55309949586307305</v>
      </c>
      <c r="AV1214" s="17"/>
      <c r="AW1214" s="17">
        <v>0.184433816979301</v>
      </c>
      <c r="AX1214" s="17">
        <v>0.34641878355176697</v>
      </c>
      <c r="AY1214" s="17">
        <v>0.438880076326294</v>
      </c>
      <c r="AZ1214" s="17">
        <v>0.50116414811030796</v>
      </c>
      <c r="BA1214" s="17">
        <v>0.39593860036887601</v>
      </c>
      <c r="BB1214" s="17">
        <v>0.55064032656570705</v>
      </c>
      <c r="BC1214" s="17">
        <v>0.49376494854535302</v>
      </c>
      <c r="BD1214" s="17">
        <v>0.54855132162194997</v>
      </c>
      <c r="BE1214" s="17">
        <v>0.47539753799601903</v>
      </c>
      <c r="BF1214" s="17">
        <v>0.50820551208015696</v>
      </c>
      <c r="BG1214" s="17">
        <v>0.47031873730628099</v>
      </c>
      <c r="BH1214" s="17">
        <v>0.37384716671170898</v>
      </c>
      <c r="BI1214" s="17">
        <v>0.29052038033925498</v>
      </c>
      <c r="BJ1214" s="17">
        <v>0.37342926141947402</v>
      </c>
      <c r="BK1214" s="17">
        <v>0.44715754017866499</v>
      </c>
      <c r="BL1214" s="17">
        <v>0.46512377658991599</v>
      </c>
      <c r="BM1214" s="17"/>
      <c r="BN1214" s="17">
        <v>0.48453969897716498</v>
      </c>
      <c r="BO1214" s="17">
        <v>0.420246062687745</v>
      </c>
      <c r="BP1214" s="17"/>
      <c r="BQ1214" s="17">
        <v>0.448210284254286</v>
      </c>
      <c r="BR1214" s="17">
        <v>0.42492199207535802</v>
      </c>
      <c r="BS1214" s="17"/>
      <c r="BT1214" s="17">
        <v>0.45909088827364802</v>
      </c>
      <c r="BU1214" s="17"/>
      <c r="BV1214" s="17">
        <v>0.48520754536009297</v>
      </c>
      <c r="BW1214" s="17">
        <v>0.44581710555478099</v>
      </c>
      <c r="BX1214" s="17">
        <v>0.46073103503674501</v>
      </c>
      <c r="BY1214" s="17"/>
      <c r="BZ1214" s="17">
        <v>0.40425619092111797</v>
      </c>
      <c r="CA1214" s="17">
        <v>0.373495063898587</v>
      </c>
      <c r="CB1214" s="17">
        <v>0.59051258911792004</v>
      </c>
      <c r="CC1214" s="17">
        <v>0.47981718846441201</v>
      </c>
      <c r="CD1214" s="17">
        <v>0.47356430929224502</v>
      </c>
      <c r="CE1214" s="17">
        <v>0.402389087903126</v>
      </c>
      <c r="CF1214" s="17">
        <v>0.48036759837061599</v>
      </c>
      <c r="CG1214" s="17"/>
      <c r="CH1214" s="17">
        <v>0.172411907989238</v>
      </c>
      <c r="CI1214" s="17">
        <v>0.46251985973045501</v>
      </c>
      <c r="CJ1214" s="17">
        <v>0.54254156195054104</v>
      </c>
      <c r="CK1214" s="17">
        <v>0.45941618493289599</v>
      </c>
      <c r="CL1214" s="17">
        <v>0.24695721312090599</v>
      </c>
    </row>
    <row r="1215" spans="2:90" x14ac:dyDescent="0.3">
      <c r="B1215" t="s">
        <v>453</v>
      </c>
      <c r="C1215" s="17">
        <v>0.23879920445330199</v>
      </c>
      <c r="D1215" s="17">
        <v>0.188020945345415</v>
      </c>
      <c r="E1215" s="17">
        <v>0.28415592217767599</v>
      </c>
      <c r="F1215" s="17"/>
      <c r="G1215" s="17">
        <v>0.16408452097360701</v>
      </c>
      <c r="H1215" s="17">
        <v>0.230760603855207</v>
      </c>
      <c r="I1215" s="17">
        <v>0.27718417644156701</v>
      </c>
      <c r="J1215" s="17">
        <v>0.28356150459559698</v>
      </c>
      <c r="K1215" s="17">
        <v>0.30112387794064799</v>
      </c>
      <c r="L1215" s="17">
        <v>0.18403426596658801</v>
      </c>
      <c r="M1215" s="17"/>
      <c r="N1215" s="17">
        <v>0.174072192755726</v>
      </c>
      <c r="O1215" s="17">
        <v>0.24100198302304801</v>
      </c>
      <c r="P1215" s="17">
        <v>0.26112114620675297</v>
      </c>
      <c r="Q1215" s="17">
        <v>0.27767369827682398</v>
      </c>
      <c r="R1215" s="17"/>
      <c r="S1215" s="17">
        <v>0.17684438743904801</v>
      </c>
      <c r="T1215" s="17">
        <v>0.28398393898603203</v>
      </c>
      <c r="U1215" s="17">
        <v>0.24935337008314601</v>
      </c>
      <c r="V1215" s="17">
        <v>0.281794450874084</v>
      </c>
      <c r="W1215" s="17">
        <v>0.212859811161656</v>
      </c>
      <c r="X1215" s="17">
        <v>0.24102151090763399</v>
      </c>
      <c r="Y1215" s="17">
        <v>0.22515513815171501</v>
      </c>
      <c r="Z1215" s="17">
        <v>0.24320368868439499</v>
      </c>
      <c r="AA1215" s="17">
        <v>0.20011008869591901</v>
      </c>
      <c r="AB1215" s="17">
        <v>0.29442994662941901</v>
      </c>
      <c r="AC1215" s="17">
        <v>0.25983904010737702</v>
      </c>
      <c r="AD1215" s="17">
        <v>0.17645430382916499</v>
      </c>
      <c r="AE1215" s="17"/>
      <c r="AF1215" s="17">
        <v>0.25519434623635801</v>
      </c>
      <c r="AG1215" s="17">
        <v>0.21285075518204999</v>
      </c>
      <c r="AH1215" s="17">
        <v>0.28463500341306802</v>
      </c>
      <c r="AI1215" s="17"/>
      <c r="AJ1215" s="17">
        <v>0.240461952260422</v>
      </c>
      <c r="AK1215" s="17">
        <v>0.19594813119959101</v>
      </c>
      <c r="AL1215" s="17">
        <v>0.17215646959335101</v>
      </c>
      <c r="AM1215" s="17">
        <v>0.30716238280351199</v>
      </c>
      <c r="AN1215" s="17">
        <v>0.17019234199272301</v>
      </c>
      <c r="AO1215" s="17"/>
      <c r="AP1215" s="17">
        <v>0.16244639335205999</v>
      </c>
      <c r="AQ1215" s="17">
        <v>0.23315760985077399</v>
      </c>
      <c r="AR1215" s="17">
        <v>0.27477938245247102</v>
      </c>
      <c r="AS1215" s="17">
        <v>0.28309445111635501</v>
      </c>
      <c r="AT1215" s="17">
        <v>0.25918545819584099</v>
      </c>
      <c r="AU1215" s="17">
        <v>0.17945344639737301</v>
      </c>
      <c r="AV1215" s="17"/>
      <c r="AW1215" s="17">
        <v>0.50975943459011497</v>
      </c>
      <c r="AX1215" s="17">
        <v>0.22069768306618601</v>
      </c>
      <c r="AY1215" s="17">
        <v>0.33475087344290899</v>
      </c>
      <c r="AZ1215" s="17">
        <v>0.41162499692771298</v>
      </c>
      <c r="BA1215" s="17">
        <v>0.249931555357056</v>
      </c>
      <c r="BB1215" s="17">
        <v>0.238262138408154</v>
      </c>
      <c r="BC1215" s="17">
        <v>0.27218590054028802</v>
      </c>
      <c r="BD1215" s="17">
        <v>0.29106064572297402</v>
      </c>
      <c r="BE1215" s="17">
        <v>0.25180730050458799</v>
      </c>
      <c r="BF1215" s="17">
        <v>0.13440800637564701</v>
      </c>
      <c r="BG1215" s="17">
        <v>0.16842335127623301</v>
      </c>
      <c r="BH1215" s="17">
        <v>0.17401591064726801</v>
      </c>
      <c r="BI1215" s="17">
        <v>5.9518181915009197E-2</v>
      </c>
      <c r="BJ1215" s="17">
        <v>0</v>
      </c>
      <c r="BK1215" s="17">
        <v>0.15086375922803399</v>
      </c>
      <c r="BL1215" s="17">
        <v>0.17123043663109</v>
      </c>
      <c r="BM1215" s="17"/>
      <c r="BN1215" s="17">
        <v>0.21259123376149699</v>
      </c>
      <c r="BO1215" s="17">
        <v>0.27559060544595798</v>
      </c>
      <c r="BP1215" s="17"/>
      <c r="BQ1215" s="17">
        <v>0.15989077766995299</v>
      </c>
      <c r="BR1215" s="17">
        <v>0.258095862280248</v>
      </c>
      <c r="BS1215" s="17"/>
      <c r="BT1215" s="17">
        <v>0.191687255460947</v>
      </c>
      <c r="BU1215" s="17"/>
      <c r="BV1215" s="17">
        <v>0.229351957534183</v>
      </c>
      <c r="BW1215" s="17">
        <v>0.251444978234932</v>
      </c>
      <c r="BX1215" s="17">
        <v>0.23539852054791599</v>
      </c>
      <c r="BY1215" s="17"/>
      <c r="BZ1215" s="17">
        <v>0.47742234406805201</v>
      </c>
      <c r="CA1215" s="17">
        <v>0.36755884822361101</v>
      </c>
      <c r="CB1215" s="17">
        <v>0.29010448066083699</v>
      </c>
      <c r="CC1215" s="17">
        <v>0.19481127586843899</v>
      </c>
      <c r="CD1215" s="17">
        <v>0.15790245881055701</v>
      </c>
      <c r="CE1215" s="17">
        <v>0.15986715151750899</v>
      </c>
      <c r="CF1215" s="17">
        <v>0.109584016626445</v>
      </c>
      <c r="CG1215" s="17"/>
      <c r="CH1215" s="17">
        <v>8.8027939739029795E-2</v>
      </c>
      <c r="CI1215" s="17">
        <v>0.14018354309216199</v>
      </c>
      <c r="CJ1215" s="17">
        <v>0.23943461972552499</v>
      </c>
      <c r="CK1215" s="17">
        <v>0.455260358253266</v>
      </c>
      <c r="CL1215" s="17">
        <v>0.64409559933416205</v>
      </c>
    </row>
    <row r="1216" spans="2:90" x14ac:dyDescent="0.3">
      <c r="B1216" t="s">
        <v>455</v>
      </c>
      <c r="C1216" s="17">
        <v>0.20193047844936499</v>
      </c>
      <c r="D1216" s="17">
        <v>0.19440017006986801</v>
      </c>
      <c r="E1216" s="17">
        <v>0.21168728827415001</v>
      </c>
      <c r="F1216" s="17"/>
      <c r="G1216" s="17">
        <v>0.12933836542925001</v>
      </c>
      <c r="H1216" s="17">
        <v>0.24357461717906001</v>
      </c>
      <c r="I1216" s="17">
        <v>0.31038631300833702</v>
      </c>
      <c r="J1216" s="17">
        <v>0.26813691245186499</v>
      </c>
      <c r="K1216" s="17">
        <v>0.16555865330293301</v>
      </c>
      <c r="L1216" s="17">
        <v>8.3763386900607098E-2</v>
      </c>
      <c r="M1216" s="17"/>
      <c r="N1216" s="17">
        <v>0.189794820728726</v>
      </c>
      <c r="O1216" s="17">
        <v>0.23797247604963301</v>
      </c>
      <c r="P1216" s="17">
        <v>0.153540199175173</v>
      </c>
      <c r="Q1216" s="17">
        <v>0.22040121744090499</v>
      </c>
      <c r="R1216" s="17"/>
      <c r="S1216" s="17">
        <v>0.20478943543599901</v>
      </c>
      <c r="T1216" s="17">
        <v>0.207067147097206</v>
      </c>
      <c r="U1216" s="17">
        <v>0.25103604817476399</v>
      </c>
      <c r="V1216" s="17">
        <v>0.22668383054242999</v>
      </c>
      <c r="W1216" s="17">
        <v>0.17526184342444401</v>
      </c>
      <c r="X1216" s="17">
        <v>0.170621322934085</v>
      </c>
      <c r="Y1216" s="17">
        <v>0.118183822744131</v>
      </c>
      <c r="Z1216" s="17">
        <v>0.235665148493055</v>
      </c>
      <c r="AA1216" s="17">
        <v>0.23456336351798601</v>
      </c>
      <c r="AB1216" s="17">
        <v>0.17124724317863599</v>
      </c>
      <c r="AC1216" s="17">
        <v>0.274402877842091</v>
      </c>
      <c r="AD1216" s="17">
        <v>0.233776055853334</v>
      </c>
      <c r="AE1216" s="17"/>
      <c r="AF1216" s="17">
        <v>0.186885852317661</v>
      </c>
      <c r="AG1216" s="17">
        <v>0.202354361868997</v>
      </c>
      <c r="AH1216" s="17">
        <v>0.25548661918221399</v>
      </c>
      <c r="AI1216" s="17"/>
      <c r="AJ1216" s="17">
        <v>0.13549010082218399</v>
      </c>
      <c r="AK1216" s="17">
        <v>0.19921674189233199</v>
      </c>
      <c r="AL1216" s="17">
        <v>0.210978147292221</v>
      </c>
      <c r="AM1216" s="17">
        <v>0.28332467848067</v>
      </c>
      <c r="AN1216" s="17">
        <v>0.134691744564746</v>
      </c>
      <c r="AO1216" s="17"/>
      <c r="AP1216" s="17">
        <v>0.216218151264956</v>
      </c>
      <c r="AQ1216" s="17">
        <v>0.168404912423294</v>
      </c>
      <c r="AR1216" s="17">
        <v>0.20533466395877301</v>
      </c>
      <c r="AS1216" s="17">
        <v>0.21204526835659701</v>
      </c>
      <c r="AT1216" s="17">
        <v>0.15250668434158601</v>
      </c>
      <c r="AU1216" s="17">
        <v>0.210732083018914</v>
      </c>
      <c r="AV1216" s="17"/>
      <c r="AW1216" s="17">
        <v>0.17490953291797801</v>
      </c>
      <c r="AX1216" s="17">
        <v>0.13243230313259999</v>
      </c>
      <c r="AY1216" s="17">
        <v>0.23300252916011999</v>
      </c>
      <c r="AZ1216" s="17">
        <v>0.148103997581015</v>
      </c>
      <c r="BA1216" s="17">
        <v>0.27466468311680903</v>
      </c>
      <c r="BB1216" s="17">
        <v>0.108471821511142</v>
      </c>
      <c r="BC1216" s="17">
        <v>0.23575054268246501</v>
      </c>
      <c r="BD1216" s="17">
        <v>0.118211049135658</v>
      </c>
      <c r="BE1216" s="17">
        <v>0.24870243822509999</v>
      </c>
      <c r="BF1216" s="17">
        <v>0.227288402391984</v>
      </c>
      <c r="BG1216" s="17">
        <v>0.24074370450420099</v>
      </c>
      <c r="BH1216" s="17">
        <v>0.291020172612519</v>
      </c>
      <c r="BI1216" s="17">
        <v>7.5116862894012898E-2</v>
      </c>
      <c r="BJ1216" s="17">
        <v>0.199937922368424</v>
      </c>
      <c r="BK1216" s="17">
        <v>0.10046789676741499</v>
      </c>
      <c r="BL1216" s="17">
        <v>0.20897034733148401</v>
      </c>
      <c r="BM1216" s="17"/>
      <c r="BN1216" s="17">
        <v>0.20321344574487099</v>
      </c>
      <c r="BO1216" s="17">
        <v>0.202693954923543</v>
      </c>
      <c r="BP1216" s="17"/>
      <c r="BQ1216" s="17">
        <v>0.20609167806867401</v>
      </c>
      <c r="BR1216" s="17">
        <v>0.167515895712532</v>
      </c>
      <c r="BS1216" s="17"/>
      <c r="BT1216" s="17">
        <v>0.19328519503580699</v>
      </c>
      <c r="BU1216" s="17"/>
      <c r="BV1216" s="17">
        <v>0.17135023277085501</v>
      </c>
      <c r="BW1216" s="17">
        <v>0.19126034689742299</v>
      </c>
      <c r="BX1216" s="17">
        <v>0.220674689006294</v>
      </c>
      <c r="BY1216" s="17"/>
      <c r="BZ1216" s="17">
        <v>0.42533910542162801</v>
      </c>
      <c r="CA1216" s="17">
        <v>0.29057536843874898</v>
      </c>
      <c r="CB1216" s="17">
        <v>0.16940240696808001</v>
      </c>
      <c r="CC1216" s="17">
        <v>0.16825751933481201</v>
      </c>
      <c r="CD1216" s="17">
        <v>0.15095163352608801</v>
      </c>
      <c r="CE1216" s="17">
        <v>0.136413914237691</v>
      </c>
      <c r="CF1216" s="17">
        <v>0.13828403617632001</v>
      </c>
      <c r="CG1216" s="17"/>
      <c r="CH1216" s="17">
        <v>0.164990981325113</v>
      </c>
      <c r="CI1216" s="17">
        <v>9.9549900304580705E-2</v>
      </c>
      <c r="CJ1216" s="17">
        <v>0.222107745133234</v>
      </c>
      <c r="CK1216" s="17">
        <v>0.343072136771368</v>
      </c>
      <c r="CL1216" s="17">
        <v>0.50615877027890599</v>
      </c>
    </row>
    <row r="1217" spans="2:90" x14ac:dyDescent="0.3">
      <c r="B1217" t="s">
        <v>457</v>
      </c>
      <c r="C1217" s="17">
        <v>0.173890674036705</v>
      </c>
      <c r="D1217" s="17">
        <v>0.19873796157266299</v>
      </c>
      <c r="E1217" s="17">
        <v>0.15015897815002699</v>
      </c>
      <c r="F1217" s="17"/>
      <c r="G1217" s="17">
        <v>0.15883806900970601</v>
      </c>
      <c r="H1217" s="17">
        <v>0.175529675879745</v>
      </c>
      <c r="I1217" s="17">
        <v>0.195398843325955</v>
      </c>
      <c r="J1217" s="17">
        <v>0.119468829766681</v>
      </c>
      <c r="K1217" s="17">
        <v>0.150973301114467</v>
      </c>
      <c r="L1217" s="17">
        <v>0.222386811984916</v>
      </c>
      <c r="M1217" s="17"/>
      <c r="N1217" s="17">
        <v>0.16094988111598801</v>
      </c>
      <c r="O1217" s="17">
        <v>0.14508705484088</v>
      </c>
      <c r="P1217" s="17">
        <v>0.23369114375484601</v>
      </c>
      <c r="Q1217" s="17">
        <v>0.16308840471691799</v>
      </c>
      <c r="R1217" s="17"/>
      <c r="S1217" s="17">
        <v>0.18096781761990699</v>
      </c>
      <c r="T1217" s="17">
        <v>0.12999800052575999</v>
      </c>
      <c r="U1217" s="17">
        <v>0.181567393423652</v>
      </c>
      <c r="V1217" s="17">
        <v>0.17244104464789101</v>
      </c>
      <c r="W1217" s="17">
        <v>0.209376231925468</v>
      </c>
      <c r="X1217" s="17">
        <v>0.10944928172058099</v>
      </c>
      <c r="Y1217" s="17">
        <v>0.20994293737460801</v>
      </c>
      <c r="Z1217" s="17">
        <v>0.18395354834238301</v>
      </c>
      <c r="AA1217" s="17">
        <v>0.223459546813638</v>
      </c>
      <c r="AB1217" s="17">
        <v>0.161168535825196</v>
      </c>
      <c r="AC1217" s="17">
        <v>0.17759546294700501</v>
      </c>
      <c r="AD1217" s="17">
        <v>0.14983114485872601</v>
      </c>
      <c r="AE1217" s="17"/>
      <c r="AF1217" s="17">
        <v>0.160160147399521</v>
      </c>
      <c r="AG1217" s="17">
        <v>0.192511210548553</v>
      </c>
      <c r="AH1217" s="17">
        <v>0.184138801360057</v>
      </c>
      <c r="AI1217" s="17"/>
      <c r="AJ1217" s="17">
        <v>0.20949782419582499</v>
      </c>
      <c r="AK1217" s="17">
        <v>0.206674927854442</v>
      </c>
      <c r="AL1217" s="17">
        <v>0.12967911554644401</v>
      </c>
      <c r="AM1217" s="17">
        <v>0.14174997446349299</v>
      </c>
      <c r="AN1217" s="17">
        <v>0.191509327795545</v>
      </c>
      <c r="AO1217" s="17"/>
      <c r="AP1217" s="17">
        <v>0.21338107909821999</v>
      </c>
      <c r="AQ1217" s="17">
        <v>0.14433798462678099</v>
      </c>
      <c r="AR1217" s="17">
        <v>0.155391353462004</v>
      </c>
      <c r="AS1217" s="17">
        <v>0.18333717420102399</v>
      </c>
      <c r="AT1217" s="17">
        <v>0.17814296777416899</v>
      </c>
      <c r="AU1217" s="17">
        <v>0.16993938596257699</v>
      </c>
      <c r="AV1217" s="17"/>
      <c r="AW1217" s="17">
        <v>0</v>
      </c>
      <c r="AX1217" s="17">
        <v>0.22956462847016201</v>
      </c>
      <c r="AY1217" s="17">
        <v>0.10574031479059399</v>
      </c>
      <c r="AZ1217" s="17">
        <v>0.12379756889703</v>
      </c>
      <c r="BA1217" s="17">
        <v>0.26289876894540398</v>
      </c>
      <c r="BB1217" s="17">
        <v>0.20510827293727499</v>
      </c>
      <c r="BC1217" s="17">
        <v>0.20972948484224799</v>
      </c>
      <c r="BD1217" s="17">
        <v>0.23094341839530999</v>
      </c>
      <c r="BE1217" s="17">
        <v>0.186223212779981</v>
      </c>
      <c r="BF1217" s="17">
        <v>0.13809963675544301</v>
      </c>
      <c r="BG1217" s="17">
        <v>0.110684879177521</v>
      </c>
      <c r="BH1217" s="17">
        <v>0.106157808970172</v>
      </c>
      <c r="BI1217" s="17">
        <v>0.115201999233719</v>
      </c>
      <c r="BJ1217" s="17">
        <v>0.27889600654544999</v>
      </c>
      <c r="BK1217" s="17">
        <v>0.35784762991679903</v>
      </c>
      <c r="BL1217" s="17">
        <v>8.5186797584642204E-2</v>
      </c>
      <c r="BM1217" s="17"/>
      <c r="BN1217" s="17">
        <v>0.15499768123134999</v>
      </c>
      <c r="BO1217" s="17">
        <v>0.2028922053195</v>
      </c>
      <c r="BP1217" s="17"/>
      <c r="BQ1217" s="17">
        <v>0.22704488970935199</v>
      </c>
      <c r="BR1217" s="17">
        <v>0.18020419037680599</v>
      </c>
      <c r="BS1217" s="17"/>
      <c r="BT1217" s="17">
        <v>0.184822826822307</v>
      </c>
      <c r="BU1217" s="17"/>
      <c r="BV1217" s="17">
        <v>0.16063354278082501</v>
      </c>
      <c r="BW1217" s="17">
        <v>0.15304078286124201</v>
      </c>
      <c r="BX1217" s="17">
        <v>0.182756092039701</v>
      </c>
      <c r="BY1217" s="17"/>
      <c r="BZ1217" s="17">
        <v>6.5224175940007997E-2</v>
      </c>
      <c r="CA1217" s="17">
        <v>0.147414193022471</v>
      </c>
      <c r="CB1217" s="17">
        <v>0.123090943185625</v>
      </c>
      <c r="CC1217" s="17">
        <v>0.202899906592483</v>
      </c>
      <c r="CD1217" s="17">
        <v>0.27132525443332201</v>
      </c>
      <c r="CE1217" s="17">
        <v>0.13023124922774901</v>
      </c>
      <c r="CF1217" s="17">
        <v>0.19173661728726901</v>
      </c>
      <c r="CG1217" s="17"/>
      <c r="CH1217" s="17">
        <v>0.27706038795604299</v>
      </c>
      <c r="CI1217" s="17">
        <v>0.21315506451560801</v>
      </c>
      <c r="CJ1217" s="17">
        <v>0.17716941305493</v>
      </c>
      <c r="CK1217" s="17">
        <v>5.0861569926505097E-2</v>
      </c>
      <c r="CL1217" s="17">
        <v>3.5352678856026901E-2</v>
      </c>
    </row>
    <row r="1218" spans="2:90" x14ac:dyDescent="0.3">
      <c r="B1218" t="s">
        <v>459</v>
      </c>
      <c r="C1218" s="17">
        <v>0.13436918892761801</v>
      </c>
      <c r="D1218" s="17">
        <v>0.116202822085453</v>
      </c>
      <c r="E1218" s="17">
        <v>0.147660877996805</v>
      </c>
      <c r="F1218" s="17"/>
      <c r="G1218" s="17">
        <v>0.25885072035525503</v>
      </c>
      <c r="H1218" s="17">
        <v>0.19600037021512701</v>
      </c>
      <c r="I1218" s="17">
        <v>0.16001057360655799</v>
      </c>
      <c r="J1218" s="17">
        <v>9.1649482377697405E-2</v>
      </c>
      <c r="K1218" s="17">
        <v>6.9121350461982201E-2</v>
      </c>
      <c r="L1218" s="17">
        <v>5.0432166401391303E-2</v>
      </c>
      <c r="M1218" s="17"/>
      <c r="N1218" s="17">
        <v>0.22026484161458501</v>
      </c>
      <c r="O1218" s="17">
        <v>0.115619931573191</v>
      </c>
      <c r="P1218" s="17">
        <v>5.6657738519382397E-2</v>
      </c>
      <c r="Q1218" s="17">
        <v>0.142375873328278</v>
      </c>
      <c r="R1218" s="17"/>
      <c r="S1218" s="17">
        <v>0.13686229268456901</v>
      </c>
      <c r="T1218" s="17">
        <v>0.123991626283949</v>
      </c>
      <c r="U1218" s="17">
        <v>5.7921807928084303E-2</v>
      </c>
      <c r="V1218" s="17">
        <v>0.117051254364719</v>
      </c>
      <c r="W1218" s="17">
        <v>0.16734847775442699</v>
      </c>
      <c r="X1218" s="17">
        <v>0.339183389845302</v>
      </c>
      <c r="Y1218" s="17">
        <v>3.7198276858933399E-2</v>
      </c>
      <c r="Z1218" s="17">
        <v>6.99492000396508E-2</v>
      </c>
      <c r="AA1218" s="17">
        <v>0.130929690423298</v>
      </c>
      <c r="AB1218" s="17">
        <v>0.10830321961078999</v>
      </c>
      <c r="AC1218" s="17">
        <v>0.12437094821688301</v>
      </c>
      <c r="AD1218" s="17">
        <v>0.26458202581812301</v>
      </c>
      <c r="AE1218" s="17"/>
      <c r="AF1218" s="17">
        <v>0.10605593444351399</v>
      </c>
      <c r="AG1218" s="17">
        <v>0.14547386545004201</v>
      </c>
      <c r="AH1218" s="17">
        <v>0.119140871811169</v>
      </c>
      <c r="AI1218" s="17"/>
      <c r="AJ1218" s="17">
        <v>9.8416837217998501E-2</v>
      </c>
      <c r="AK1218" s="17">
        <v>0.144793505024429</v>
      </c>
      <c r="AL1218" s="17">
        <v>0.138098031743114</v>
      </c>
      <c r="AM1218" s="17">
        <v>9.2783011364741499E-2</v>
      </c>
      <c r="AN1218" s="17">
        <v>0.29146565610362801</v>
      </c>
      <c r="AO1218" s="17"/>
      <c r="AP1218" s="17">
        <v>0.16275434380989301</v>
      </c>
      <c r="AQ1218" s="17">
        <v>0.103767005670685</v>
      </c>
      <c r="AR1218" s="17">
        <v>0.106166510422347</v>
      </c>
      <c r="AS1218" s="17">
        <v>8.7730557981914398E-2</v>
      </c>
      <c r="AT1218" s="17">
        <v>0.26988394858773701</v>
      </c>
      <c r="AU1218" s="17">
        <v>0.101753950324697</v>
      </c>
      <c r="AV1218" s="17"/>
      <c r="AW1218" s="17">
        <v>0</v>
      </c>
      <c r="AX1218" s="17">
        <v>5.51093290865209E-2</v>
      </c>
      <c r="AY1218" s="17">
        <v>0.138996924912037</v>
      </c>
      <c r="AZ1218" s="17">
        <v>0.11536373263260701</v>
      </c>
      <c r="BA1218" s="17">
        <v>9.4409635958849297E-2</v>
      </c>
      <c r="BB1218" s="17">
        <v>6.0989651743530299E-2</v>
      </c>
      <c r="BC1218" s="17">
        <v>0.201198882649118</v>
      </c>
      <c r="BD1218" s="17">
        <v>0.101386479149946</v>
      </c>
      <c r="BE1218" s="17">
        <v>0.12478601390813999</v>
      </c>
      <c r="BF1218" s="17">
        <v>0.17817365383554001</v>
      </c>
      <c r="BG1218" s="17">
        <v>0.20936795263657301</v>
      </c>
      <c r="BH1218" s="17">
        <v>5.0854810365818098E-2</v>
      </c>
      <c r="BI1218" s="17">
        <v>5.7121074950816302E-2</v>
      </c>
      <c r="BJ1218" s="17">
        <v>0.30196131710004098</v>
      </c>
      <c r="BK1218" s="17">
        <v>0.10046789676741499</v>
      </c>
      <c r="BL1218" s="17">
        <v>0.27308102706287701</v>
      </c>
      <c r="BM1218" s="17"/>
      <c r="BN1218" s="17">
        <v>0.128397030891021</v>
      </c>
      <c r="BO1218" s="17">
        <v>0.14455193624235799</v>
      </c>
      <c r="BP1218" s="17"/>
      <c r="BQ1218" s="17">
        <v>0.16697139026147501</v>
      </c>
      <c r="BR1218" s="17">
        <v>0.12823654454744601</v>
      </c>
      <c r="BS1218" s="17"/>
      <c r="BT1218" s="17">
        <v>0.16744872288772</v>
      </c>
      <c r="BU1218" s="17"/>
      <c r="BV1218" s="17">
        <v>9.0341217401366899E-2</v>
      </c>
      <c r="BW1218" s="17">
        <v>0.16448447066751801</v>
      </c>
      <c r="BX1218" s="17">
        <v>0.14377146504580601</v>
      </c>
      <c r="BY1218" s="17"/>
      <c r="BZ1218" s="17">
        <v>7.1883211892487697E-2</v>
      </c>
      <c r="CA1218" s="17">
        <v>0.138494194764121</v>
      </c>
      <c r="CB1218" s="17">
        <v>0.102384374799366</v>
      </c>
      <c r="CC1218" s="17">
        <v>0.166117736374609</v>
      </c>
      <c r="CD1218" s="17">
        <v>0.171003990126847</v>
      </c>
      <c r="CE1218" s="17">
        <v>0.12622851305383001</v>
      </c>
      <c r="CF1218" s="17">
        <v>0.16044101663212801</v>
      </c>
      <c r="CG1218" s="17"/>
      <c r="CH1218" s="17">
        <v>0.129312082064022</v>
      </c>
      <c r="CI1218" s="17">
        <v>0.16404017859622</v>
      </c>
      <c r="CJ1218" s="17">
        <v>0.13543108712153601</v>
      </c>
      <c r="CK1218" s="17">
        <v>9.6707618493771103E-2</v>
      </c>
      <c r="CL1218" s="17">
        <v>0</v>
      </c>
    </row>
    <row r="1219" spans="2:90" x14ac:dyDescent="0.3">
      <c r="B1219" t="s">
        <v>464</v>
      </c>
      <c r="C1219" s="17">
        <v>0.12563286596485099</v>
      </c>
      <c r="D1219" s="17">
        <v>0.188438640066555</v>
      </c>
      <c r="E1219" s="17">
        <v>6.8404846556851501E-2</v>
      </c>
      <c r="F1219" s="17"/>
      <c r="G1219" s="17">
        <v>0.225763374892407</v>
      </c>
      <c r="H1219" s="17">
        <v>0.18821471584520899</v>
      </c>
      <c r="I1219" s="17">
        <v>0.141956825165128</v>
      </c>
      <c r="J1219" s="17">
        <v>8.3734407982294201E-2</v>
      </c>
      <c r="K1219" s="17">
        <v>4.7126886584889803E-2</v>
      </c>
      <c r="L1219" s="17">
        <v>7.33453119440272E-2</v>
      </c>
      <c r="M1219" s="17"/>
      <c r="N1219" s="17">
        <v>0.24675598152480399</v>
      </c>
      <c r="O1219" s="17">
        <v>7.27749941055265E-2</v>
      </c>
      <c r="P1219" s="17">
        <v>0.12161991505035299</v>
      </c>
      <c r="Q1219" s="17">
        <v>7.0986629184885894E-2</v>
      </c>
      <c r="R1219" s="17"/>
      <c r="S1219" s="17">
        <v>0.189470887706958</v>
      </c>
      <c r="T1219" s="17">
        <v>0.12741361572590301</v>
      </c>
      <c r="U1219" s="17">
        <v>5.5975835012740803E-2</v>
      </c>
      <c r="V1219" s="17">
        <v>0.15492025882508501</v>
      </c>
      <c r="W1219" s="17">
        <v>8.1656418193933905E-2</v>
      </c>
      <c r="X1219" s="17">
        <v>0.139361576503333</v>
      </c>
      <c r="Y1219" s="17">
        <v>0.14630033972089501</v>
      </c>
      <c r="Z1219" s="17">
        <v>0.12535758429753299</v>
      </c>
      <c r="AA1219" s="17">
        <v>0.183107158578378</v>
      </c>
      <c r="AB1219" s="17">
        <v>5.7736727670219E-2</v>
      </c>
      <c r="AC1219" s="17">
        <v>5.3963461660847797E-2</v>
      </c>
      <c r="AD1219" s="17">
        <v>9.7663352227326097E-2</v>
      </c>
      <c r="AE1219" s="17"/>
      <c r="AF1219" s="17">
        <v>8.1078598469866994E-2</v>
      </c>
      <c r="AG1219" s="17">
        <v>0.147157812640479</v>
      </c>
      <c r="AH1219" s="17">
        <v>0.161186453209055</v>
      </c>
      <c r="AI1219" s="17"/>
      <c r="AJ1219" s="17">
        <v>0.16115821420909801</v>
      </c>
      <c r="AK1219" s="17">
        <v>0.13376402851987401</v>
      </c>
      <c r="AL1219" s="17">
        <v>0.14580885264626101</v>
      </c>
      <c r="AM1219" s="17">
        <v>0.106788609061494</v>
      </c>
      <c r="AN1219" s="17">
        <v>0.167280416431145</v>
      </c>
      <c r="AO1219" s="17"/>
      <c r="AP1219" s="17">
        <v>0.15439851418353301</v>
      </c>
      <c r="AQ1219" s="17">
        <v>0.186801614828007</v>
      </c>
      <c r="AR1219" s="17">
        <v>0.100352202860467</v>
      </c>
      <c r="AS1219" s="17">
        <v>0.111974951546208</v>
      </c>
      <c r="AT1219" s="17">
        <v>0.14079006377157499</v>
      </c>
      <c r="AU1219" s="17">
        <v>9.6554775246276606E-2</v>
      </c>
      <c r="AV1219" s="17"/>
      <c r="AW1219" s="17">
        <v>0</v>
      </c>
      <c r="AX1219" s="17">
        <v>5.2795655357372399E-2</v>
      </c>
      <c r="AY1219" s="17">
        <v>3.1359748013281001E-2</v>
      </c>
      <c r="AZ1219" s="17">
        <v>0.101603285921386</v>
      </c>
      <c r="BA1219" s="17">
        <v>6.1858921795132998E-2</v>
      </c>
      <c r="BB1219" s="17">
        <v>0.10628314194274301</v>
      </c>
      <c r="BC1219" s="17">
        <v>7.4421808880035703E-2</v>
      </c>
      <c r="BD1219" s="17">
        <v>8.6385183855151898E-2</v>
      </c>
      <c r="BE1219" s="17">
        <v>0.120198139528954</v>
      </c>
      <c r="BF1219" s="17">
        <v>0.13425724779391801</v>
      </c>
      <c r="BG1219" s="17">
        <v>0.146996988640993</v>
      </c>
      <c r="BH1219" s="17">
        <v>0.216077810968763</v>
      </c>
      <c r="BI1219" s="17">
        <v>0.32520256173315998</v>
      </c>
      <c r="BJ1219" s="17">
        <v>0.200939126299366</v>
      </c>
      <c r="BK1219" s="17">
        <v>0.102381546887944</v>
      </c>
      <c r="BL1219" s="17">
        <v>0.39271177162024801</v>
      </c>
      <c r="BM1219" s="17"/>
      <c r="BN1219" s="17">
        <v>0.11659004408545499</v>
      </c>
      <c r="BO1219" s="17">
        <v>0.13770208901588099</v>
      </c>
      <c r="BP1219" s="17"/>
      <c r="BQ1219" s="17">
        <v>0.149250957761384</v>
      </c>
      <c r="BR1219" s="17">
        <v>0.127298465417715</v>
      </c>
      <c r="BS1219" s="17"/>
      <c r="BT1219" s="17">
        <v>0.18299677837578299</v>
      </c>
      <c r="BU1219" s="17"/>
      <c r="BV1219" s="17">
        <v>0.101063453912957</v>
      </c>
      <c r="BW1219" s="17">
        <v>0.132706872685702</v>
      </c>
      <c r="BX1219" s="17">
        <v>0.134329306305568</v>
      </c>
      <c r="BY1219" s="17"/>
      <c r="BZ1219" s="17">
        <v>4.40261312205492E-2</v>
      </c>
      <c r="CA1219" s="17">
        <v>4.54420143791801E-2</v>
      </c>
      <c r="CB1219" s="17">
        <v>4.2303834445710897E-2</v>
      </c>
      <c r="CC1219" s="17">
        <v>0.110407866778129</v>
      </c>
      <c r="CD1219" s="17">
        <v>0.20246746253049799</v>
      </c>
      <c r="CE1219" s="17">
        <v>0.14029556144767</v>
      </c>
      <c r="CF1219" s="17">
        <v>0.33423400381287999</v>
      </c>
      <c r="CG1219" s="17"/>
      <c r="CH1219" s="17">
        <v>0.32759758618671497</v>
      </c>
      <c r="CI1219" s="17">
        <v>0.16111989735948601</v>
      </c>
      <c r="CJ1219" s="17">
        <v>7.6815660104249103E-2</v>
      </c>
      <c r="CK1219" s="17">
        <v>7.4081751573000704E-2</v>
      </c>
      <c r="CL1219" s="17">
        <v>0</v>
      </c>
    </row>
    <row r="1220" spans="2:90" x14ac:dyDescent="0.3">
      <c r="B1220" t="s">
        <v>456</v>
      </c>
      <c r="C1220" s="17">
        <v>0.12184950626006801</v>
      </c>
      <c r="D1220" s="17">
        <v>0.122458356513473</v>
      </c>
      <c r="E1220" s="17">
        <v>0.12040081074674</v>
      </c>
      <c r="F1220" s="17"/>
      <c r="G1220" s="17">
        <v>0.20902568990727799</v>
      </c>
      <c r="H1220" s="17">
        <v>0.154507269890406</v>
      </c>
      <c r="I1220" s="17">
        <v>7.4793461781185205E-2</v>
      </c>
      <c r="J1220" s="17">
        <v>0.130242134005811</v>
      </c>
      <c r="K1220" s="17">
        <v>5.8497669228121399E-2</v>
      </c>
      <c r="L1220" s="17">
        <v>0.111243566393753</v>
      </c>
      <c r="M1220" s="17"/>
      <c r="N1220" s="17">
        <v>0.103860536391672</v>
      </c>
      <c r="O1220" s="17">
        <v>0.14661001063833101</v>
      </c>
      <c r="P1220" s="17">
        <v>0.103714429528349</v>
      </c>
      <c r="Q1220" s="17">
        <v>0.130172188600224</v>
      </c>
      <c r="R1220" s="17"/>
      <c r="S1220" s="17">
        <v>9.2775846333164699E-2</v>
      </c>
      <c r="T1220" s="17">
        <v>7.7732019171584593E-2</v>
      </c>
      <c r="U1220" s="17">
        <v>6.1832668677679802E-2</v>
      </c>
      <c r="V1220" s="17">
        <v>0.102992365785952</v>
      </c>
      <c r="W1220" s="17">
        <v>0.154204610720376</v>
      </c>
      <c r="X1220" s="17">
        <v>0.10155729111218</v>
      </c>
      <c r="Y1220" s="17">
        <v>0.140886165860832</v>
      </c>
      <c r="Z1220" s="17">
        <v>0.112653290025974</v>
      </c>
      <c r="AA1220" s="17">
        <v>0.17471264034228501</v>
      </c>
      <c r="AB1220" s="17">
        <v>0.15122530111695001</v>
      </c>
      <c r="AC1220" s="17">
        <v>0.24805647849362999</v>
      </c>
      <c r="AD1220" s="17">
        <v>4.4797222795071E-2</v>
      </c>
      <c r="AE1220" s="17"/>
      <c r="AF1220" s="17">
        <v>0.129198405259115</v>
      </c>
      <c r="AG1220" s="17">
        <v>0.116993923371911</v>
      </c>
      <c r="AH1220" s="17">
        <v>0.106491919836479</v>
      </c>
      <c r="AI1220" s="17"/>
      <c r="AJ1220" s="17">
        <v>9.5845768373039E-2</v>
      </c>
      <c r="AK1220" s="17">
        <v>0.16455177261302101</v>
      </c>
      <c r="AL1220" s="17">
        <v>9.1416289931210898E-2</v>
      </c>
      <c r="AM1220" s="17">
        <v>0.114660801442151</v>
      </c>
      <c r="AN1220" s="17">
        <v>0.102898773730962</v>
      </c>
      <c r="AO1220" s="17"/>
      <c r="AP1220" s="17">
        <v>0.152689041268224</v>
      </c>
      <c r="AQ1220" s="17">
        <v>7.8932934848250202E-2</v>
      </c>
      <c r="AR1220" s="17">
        <v>0.13442115677788799</v>
      </c>
      <c r="AS1220" s="17">
        <v>0.13850448551703401</v>
      </c>
      <c r="AT1220" s="17">
        <v>0.145347684508184</v>
      </c>
      <c r="AU1220" s="17">
        <v>0.11009125395220699</v>
      </c>
      <c r="AV1220" s="17"/>
      <c r="AW1220" s="17">
        <v>0.35934334989727801</v>
      </c>
      <c r="AX1220" s="17">
        <v>9.86880186800555E-2</v>
      </c>
      <c r="AY1220" s="17">
        <v>8.8918455946791694E-2</v>
      </c>
      <c r="AZ1220" s="17">
        <v>0.121048351896997</v>
      </c>
      <c r="BA1220" s="17">
        <v>0.18043016665672801</v>
      </c>
      <c r="BB1220" s="17">
        <v>0.15857233368788201</v>
      </c>
      <c r="BC1220" s="17">
        <v>4.2346322896887702E-2</v>
      </c>
      <c r="BD1220" s="17">
        <v>0.140166689021235</v>
      </c>
      <c r="BE1220" s="17">
        <v>0.13329511331543101</v>
      </c>
      <c r="BF1220" s="17">
        <v>0.14666310797211801</v>
      </c>
      <c r="BG1220" s="17">
        <v>0.17816233350323901</v>
      </c>
      <c r="BH1220" s="17">
        <v>7.6041606146929897E-2</v>
      </c>
      <c r="BI1220" s="17">
        <v>0.16845206716370401</v>
      </c>
      <c r="BJ1220" s="17">
        <v>0.10380042721253301</v>
      </c>
      <c r="BK1220" s="17">
        <v>5.0692311074600697E-2</v>
      </c>
      <c r="BL1220" s="17">
        <v>0.112282565114748</v>
      </c>
      <c r="BM1220" s="17"/>
      <c r="BN1220" s="17">
        <v>0.130642853744489</v>
      </c>
      <c r="BO1220" s="17">
        <v>0.110944156809513</v>
      </c>
      <c r="BP1220" s="17"/>
      <c r="BQ1220" s="17">
        <v>0.14969946991745101</v>
      </c>
      <c r="BR1220" s="17">
        <v>0.18540929268351</v>
      </c>
      <c r="BS1220" s="17"/>
      <c r="BT1220" s="17">
        <v>0.23013736909444399</v>
      </c>
      <c r="BU1220" s="17"/>
      <c r="BV1220" s="17">
        <v>0.12557731284528101</v>
      </c>
      <c r="BW1220" s="17">
        <v>9.5643289203852705E-2</v>
      </c>
      <c r="BX1220" s="17">
        <v>0.12680373466540401</v>
      </c>
      <c r="BY1220" s="17"/>
      <c r="BZ1220" s="17">
        <v>0.13651579108843401</v>
      </c>
      <c r="CA1220" s="17">
        <v>8.7519322061153607E-2</v>
      </c>
      <c r="CB1220" s="17">
        <v>0.16790821281149099</v>
      </c>
      <c r="CC1220" s="17">
        <v>0.17624685576970001</v>
      </c>
      <c r="CD1220" s="17">
        <v>9.3525567084157102E-2</v>
      </c>
      <c r="CE1220" s="17">
        <v>0.16508136830824899</v>
      </c>
      <c r="CF1220" s="17">
        <v>6.6087854884347305E-2</v>
      </c>
      <c r="CG1220" s="17"/>
      <c r="CH1220" s="17">
        <v>0.24398764319753799</v>
      </c>
      <c r="CI1220" s="17">
        <v>9.3968464722465506E-2</v>
      </c>
      <c r="CJ1220" s="17">
        <v>0.11099721115007299</v>
      </c>
      <c r="CK1220" s="17">
        <v>0.113520589332008</v>
      </c>
      <c r="CL1220" s="17">
        <v>0.25812783560761798</v>
      </c>
    </row>
    <row r="1221" spans="2:90" x14ac:dyDescent="0.3">
      <c r="B1221" t="s">
        <v>454</v>
      </c>
      <c r="C1221" s="17">
        <v>0.115660192027251</v>
      </c>
      <c r="D1221" s="17">
        <v>0.122812048197265</v>
      </c>
      <c r="E1221" s="17">
        <v>0.110495818382517</v>
      </c>
      <c r="F1221" s="17"/>
      <c r="G1221" s="17">
        <v>7.2329476991923894E-2</v>
      </c>
      <c r="H1221" s="17">
        <v>0.177566657837543</v>
      </c>
      <c r="I1221" s="17">
        <v>0.10789606235995799</v>
      </c>
      <c r="J1221" s="17">
        <v>0.122109577421736</v>
      </c>
      <c r="K1221" s="17">
        <v>0.13520484681835401</v>
      </c>
      <c r="L1221" s="17">
        <v>7.8541994091385806E-2</v>
      </c>
      <c r="M1221" s="17"/>
      <c r="N1221" s="17">
        <v>8.0382038719695001E-2</v>
      </c>
      <c r="O1221" s="17">
        <v>0.121158928326628</v>
      </c>
      <c r="P1221" s="17">
        <v>0.143009208088411</v>
      </c>
      <c r="Q1221" s="17">
        <v>0.11932452473060801</v>
      </c>
      <c r="R1221" s="17"/>
      <c r="S1221" s="17">
        <v>0.107178344084831</v>
      </c>
      <c r="T1221" s="17">
        <v>7.4747493070333904E-2</v>
      </c>
      <c r="U1221" s="17">
        <v>0.162345981165116</v>
      </c>
      <c r="V1221" s="17">
        <v>0.116131134742135</v>
      </c>
      <c r="W1221" s="17">
        <v>9.94785683476547E-2</v>
      </c>
      <c r="X1221" s="17">
        <v>0.15720662090902099</v>
      </c>
      <c r="Y1221" s="17">
        <v>6.0900869550725899E-2</v>
      </c>
      <c r="Z1221" s="17">
        <v>0.168359047457007</v>
      </c>
      <c r="AA1221" s="17">
        <v>9.4145235756544002E-2</v>
      </c>
      <c r="AB1221" s="17">
        <v>0.15219849550236</v>
      </c>
      <c r="AC1221" s="17">
        <v>0.16780092533946001</v>
      </c>
      <c r="AD1221" s="17">
        <v>0.123695919524689</v>
      </c>
      <c r="AE1221" s="17"/>
      <c r="AF1221" s="17">
        <v>0.12793423983459101</v>
      </c>
      <c r="AG1221" s="17">
        <v>0.13418500008370601</v>
      </c>
      <c r="AH1221" s="17">
        <v>9.3717336679169802E-2</v>
      </c>
      <c r="AI1221" s="17"/>
      <c r="AJ1221" s="17">
        <v>0.100233991431707</v>
      </c>
      <c r="AK1221" s="17">
        <v>0.12562621263061099</v>
      </c>
      <c r="AL1221" s="17">
        <v>9.5833353979928898E-2</v>
      </c>
      <c r="AM1221" s="17">
        <v>0.10228463644804101</v>
      </c>
      <c r="AN1221" s="17">
        <v>0.17656881365424901</v>
      </c>
      <c r="AO1221" s="17"/>
      <c r="AP1221" s="17">
        <v>9.9202837554692905E-2</v>
      </c>
      <c r="AQ1221" s="17">
        <v>0.101124228668383</v>
      </c>
      <c r="AR1221" s="17">
        <v>0.170662705649927</v>
      </c>
      <c r="AS1221" s="17">
        <v>0.13252509661411899</v>
      </c>
      <c r="AT1221" s="17">
        <v>0.113471919863371</v>
      </c>
      <c r="AU1221" s="17">
        <v>0.1114712637875</v>
      </c>
      <c r="AV1221" s="17"/>
      <c r="AW1221" s="17">
        <v>0.32157084732798003</v>
      </c>
      <c r="AX1221" s="17">
        <v>0.18571280881621</v>
      </c>
      <c r="AY1221" s="17">
        <v>0.106844454959566</v>
      </c>
      <c r="AZ1221" s="17">
        <v>0.121614927929956</v>
      </c>
      <c r="BA1221" s="17">
        <v>7.5710359999204696E-2</v>
      </c>
      <c r="BB1221" s="17">
        <v>0.167371579007563</v>
      </c>
      <c r="BC1221" s="17">
        <v>0.110605495505339</v>
      </c>
      <c r="BD1221" s="17">
        <v>0.13752989998686499</v>
      </c>
      <c r="BE1221" s="17">
        <v>7.85441922943797E-2</v>
      </c>
      <c r="BF1221" s="17">
        <v>0.17981777294502399</v>
      </c>
      <c r="BG1221" s="17">
        <v>7.8558624718434195E-2</v>
      </c>
      <c r="BH1221" s="17">
        <v>0.15762413739762701</v>
      </c>
      <c r="BI1221" s="17">
        <v>6.20726901228194E-2</v>
      </c>
      <c r="BJ1221" s="17">
        <v>0.14576301005770001</v>
      </c>
      <c r="BK1221" s="17">
        <v>0.21513266463453201</v>
      </c>
      <c r="BL1221" s="17">
        <v>3.7170842382234399E-2</v>
      </c>
      <c r="BM1221" s="17"/>
      <c r="BN1221" s="17">
        <v>0.112479707251789</v>
      </c>
      <c r="BO1221" s="17">
        <v>0.121646921786493</v>
      </c>
      <c r="BP1221" s="17"/>
      <c r="BQ1221" s="17">
        <v>9.6532668436805802E-2</v>
      </c>
      <c r="BR1221" s="17">
        <v>0.162071982430184</v>
      </c>
      <c r="BS1221" s="17"/>
      <c r="BT1221" s="17">
        <v>0.16038257174602</v>
      </c>
      <c r="BU1221" s="17"/>
      <c r="BV1221" s="17">
        <v>0.120485008387651</v>
      </c>
      <c r="BW1221" s="17">
        <v>0.12713606750359399</v>
      </c>
      <c r="BX1221" s="17">
        <v>0.110567682405193</v>
      </c>
      <c r="BY1221" s="17"/>
      <c r="BZ1221" s="17">
        <v>0.149623573968336</v>
      </c>
      <c r="CA1221" s="17">
        <v>0.166996821980541</v>
      </c>
      <c r="CB1221" s="17">
        <v>0.14886841211376101</v>
      </c>
      <c r="CC1221" s="17">
        <v>0.14917278295150499</v>
      </c>
      <c r="CD1221" s="17">
        <v>9.3231799953401404E-2</v>
      </c>
      <c r="CE1221" s="17">
        <v>7.4824836921656895E-2</v>
      </c>
      <c r="CF1221" s="17">
        <v>7.2540770602312593E-2</v>
      </c>
      <c r="CG1221" s="17"/>
      <c r="CH1221" s="17">
        <v>0.107534769456073</v>
      </c>
      <c r="CI1221" s="17">
        <v>6.94194632142551E-2</v>
      </c>
      <c r="CJ1221" s="17">
        <v>0.13137632871188701</v>
      </c>
      <c r="CK1221" s="17">
        <v>0.15934249814215901</v>
      </c>
      <c r="CL1221" s="17">
        <v>0.25409705712964997</v>
      </c>
    </row>
    <row r="1222" spans="2:90" x14ac:dyDescent="0.3">
      <c r="B1222" t="s">
        <v>458</v>
      </c>
      <c r="C1222" s="17">
        <v>0.110418360140425</v>
      </c>
      <c r="D1222" s="17">
        <v>0.12368012928808</v>
      </c>
      <c r="E1222" s="17">
        <v>9.9453680319998003E-2</v>
      </c>
      <c r="F1222" s="17"/>
      <c r="G1222" s="17">
        <v>0.13635044149849099</v>
      </c>
      <c r="H1222" s="17">
        <v>6.5619726101225101E-2</v>
      </c>
      <c r="I1222" s="17">
        <v>0.11766752891839199</v>
      </c>
      <c r="J1222" s="17">
        <v>0.13924680903976</v>
      </c>
      <c r="K1222" s="17">
        <v>7.8323873865940905E-2</v>
      </c>
      <c r="L1222" s="17">
        <v>0.12342063865974399</v>
      </c>
      <c r="M1222" s="17"/>
      <c r="N1222" s="17">
        <v>0.111188062128271</v>
      </c>
      <c r="O1222" s="17">
        <v>0.114703972914043</v>
      </c>
      <c r="P1222" s="17">
        <v>0.10712136809558</v>
      </c>
      <c r="Q1222" s="17">
        <v>0.108855376784066</v>
      </c>
      <c r="R1222" s="17"/>
      <c r="S1222" s="17">
        <v>0.121682605881597</v>
      </c>
      <c r="T1222" s="17">
        <v>0.14030578045292</v>
      </c>
      <c r="U1222" s="17">
        <v>0.16039738033325501</v>
      </c>
      <c r="V1222" s="17">
        <v>8.3921996462007598E-2</v>
      </c>
      <c r="W1222" s="17">
        <v>6.3728118674092907E-2</v>
      </c>
      <c r="X1222" s="17">
        <v>0.11366676442811301</v>
      </c>
      <c r="Y1222" s="17">
        <v>9.4746982638783506E-2</v>
      </c>
      <c r="Z1222" s="17">
        <v>5.4720423028724E-2</v>
      </c>
      <c r="AA1222" s="17">
        <v>0.123488593083328</v>
      </c>
      <c r="AB1222" s="17">
        <v>6.2485545905753601E-2</v>
      </c>
      <c r="AC1222" s="17">
        <v>0.195400142598985</v>
      </c>
      <c r="AD1222" s="17">
        <v>8.9977849729930906E-2</v>
      </c>
      <c r="AE1222" s="17"/>
      <c r="AF1222" s="17">
        <v>0.13378427897897499</v>
      </c>
      <c r="AG1222" s="17">
        <v>0.10327704368317001</v>
      </c>
      <c r="AH1222" s="17">
        <v>8.0489867796176701E-2</v>
      </c>
      <c r="AI1222" s="17"/>
      <c r="AJ1222" s="17">
        <v>0.133982315558939</v>
      </c>
      <c r="AK1222" s="17">
        <v>0.10956124139251899</v>
      </c>
      <c r="AL1222" s="17">
        <v>0.148176459203163</v>
      </c>
      <c r="AM1222" s="17">
        <v>0.112158617966456</v>
      </c>
      <c r="AN1222" s="17">
        <v>0.124329299760912</v>
      </c>
      <c r="AO1222" s="17"/>
      <c r="AP1222" s="17">
        <v>0.10698551255519199</v>
      </c>
      <c r="AQ1222" s="17">
        <v>9.2508430430884497E-2</v>
      </c>
      <c r="AR1222" s="17">
        <v>0.17221744656868401</v>
      </c>
      <c r="AS1222" s="17">
        <v>0.111722874735009</v>
      </c>
      <c r="AT1222" s="17">
        <v>0.10688201908904001</v>
      </c>
      <c r="AU1222" s="17">
        <v>0.12958554355118401</v>
      </c>
      <c r="AV1222" s="17"/>
      <c r="AW1222" s="17">
        <v>0.154301221008701</v>
      </c>
      <c r="AX1222" s="17">
        <v>4.84914094598803E-2</v>
      </c>
      <c r="AY1222" s="17">
        <v>9.3770097065201702E-2</v>
      </c>
      <c r="AZ1222" s="17">
        <v>8.5247300918342095E-2</v>
      </c>
      <c r="BA1222" s="17">
        <v>0.141716024698396</v>
      </c>
      <c r="BB1222" s="17">
        <v>8.07405698092033E-2</v>
      </c>
      <c r="BC1222" s="17">
        <v>0.11274010488528401</v>
      </c>
      <c r="BD1222" s="17">
        <v>0.12192874347937301</v>
      </c>
      <c r="BE1222" s="17">
        <v>0.132440397553926</v>
      </c>
      <c r="BF1222" s="17">
        <v>5.1886126970394998E-2</v>
      </c>
      <c r="BG1222" s="17">
        <v>0.102896381958631</v>
      </c>
      <c r="BH1222" s="17">
        <v>0.16574773309631399</v>
      </c>
      <c r="BI1222" s="17">
        <v>0.12275491377122399</v>
      </c>
      <c r="BJ1222" s="17">
        <v>0.13986961757906199</v>
      </c>
      <c r="BK1222" s="17">
        <v>0.25070339896084698</v>
      </c>
      <c r="BL1222" s="17">
        <v>0.101600859634562</v>
      </c>
      <c r="BM1222" s="17"/>
      <c r="BN1222" s="17">
        <v>0.123540149319077</v>
      </c>
      <c r="BO1222" s="17">
        <v>9.32318961564087E-2</v>
      </c>
      <c r="BP1222" s="17"/>
      <c r="BQ1222" s="17">
        <v>0.11127466419649699</v>
      </c>
      <c r="BR1222" s="17">
        <v>9.1350746837300698E-2</v>
      </c>
      <c r="BS1222" s="17"/>
      <c r="BT1222" s="17">
        <v>0.16109599098139399</v>
      </c>
      <c r="BU1222" s="17"/>
      <c r="BV1222" s="17">
        <v>0.115804669267665</v>
      </c>
      <c r="BW1222" s="17">
        <v>0.13144417039503101</v>
      </c>
      <c r="BX1222" s="17">
        <v>0.10110730685508</v>
      </c>
      <c r="BY1222" s="17"/>
      <c r="BZ1222" s="17">
        <v>1.2489079722006399E-2</v>
      </c>
      <c r="CA1222" s="17">
        <v>0.13206243006167501</v>
      </c>
      <c r="CB1222" s="17">
        <v>0.146843953989995</v>
      </c>
      <c r="CC1222" s="17">
        <v>7.8147731040685606E-2</v>
      </c>
      <c r="CD1222" s="17">
        <v>0.124266520255105</v>
      </c>
      <c r="CE1222" s="17">
        <v>0.186865041466653</v>
      </c>
      <c r="CF1222" s="17">
        <v>0.115260697172301</v>
      </c>
      <c r="CG1222" s="17"/>
      <c r="CH1222" s="17">
        <v>0.12869227530552099</v>
      </c>
      <c r="CI1222" s="17">
        <v>0.15039030259637601</v>
      </c>
      <c r="CJ1222" s="17">
        <v>9.9997957974939905E-2</v>
      </c>
      <c r="CK1222" s="17">
        <v>5.7148065079975899E-2</v>
      </c>
      <c r="CL1222" s="17">
        <v>0</v>
      </c>
    </row>
    <row r="1223" spans="2:90" x14ac:dyDescent="0.3">
      <c r="B1223" t="s">
        <v>460</v>
      </c>
      <c r="C1223" s="17">
        <v>9.4984662849506504E-2</v>
      </c>
      <c r="D1223" s="17">
        <v>8.8539611540171204E-2</v>
      </c>
      <c r="E1223" s="17">
        <v>9.4493092566828696E-2</v>
      </c>
      <c r="F1223" s="17"/>
      <c r="G1223" s="17">
        <v>0.19694211032456899</v>
      </c>
      <c r="H1223" s="17">
        <v>0.13973526871660399</v>
      </c>
      <c r="I1223" s="17">
        <v>6.3960789635690296E-2</v>
      </c>
      <c r="J1223" s="17">
        <v>5.09728996052254E-2</v>
      </c>
      <c r="K1223" s="17">
        <v>6.0321137717049202E-2</v>
      </c>
      <c r="L1223" s="17">
        <v>7.3862596804523201E-2</v>
      </c>
      <c r="M1223" s="17"/>
      <c r="N1223" s="17">
        <v>0.117346825944791</v>
      </c>
      <c r="O1223" s="17">
        <v>0.12394719545395699</v>
      </c>
      <c r="P1223" s="17">
        <v>8.00062726261241E-2</v>
      </c>
      <c r="Q1223" s="17">
        <v>5.92830890301854E-2</v>
      </c>
      <c r="R1223" s="17"/>
      <c r="S1223" s="17">
        <v>0.15274900526531199</v>
      </c>
      <c r="T1223" s="17">
        <v>8.9369762764017702E-2</v>
      </c>
      <c r="U1223" s="17">
        <v>0.13841877162090199</v>
      </c>
      <c r="V1223" s="17">
        <v>0.120564621659717</v>
      </c>
      <c r="W1223" s="17">
        <v>8.0454284494792805E-2</v>
      </c>
      <c r="X1223" s="17">
        <v>8.3469524471827095E-2</v>
      </c>
      <c r="Y1223" s="17">
        <v>0.112815231569508</v>
      </c>
      <c r="Z1223" s="17">
        <v>5.1241451363714899E-2</v>
      </c>
      <c r="AA1223" s="17">
        <v>2.6964966506908699E-2</v>
      </c>
      <c r="AB1223" s="17">
        <v>8.9449705742287694E-2</v>
      </c>
      <c r="AC1223" s="17">
        <v>9.2572704825014798E-2</v>
      </c>
      <c r="AD1223" s="17">
        <v>4.20720940203861E-2</v>
      </c>
      <c r="AE1223" s="17"/>
      <c r="AF1223" s="17">
        <v>7.6035100785735804E-2</v>
      </c>
      <c r="AG1223" s="17">
        <v>0.102818545567517</v>
      </c>
      <c r="AH1223" s="17">
        <v>0.12019280789539399</v>
      </c>
      <c r="AI1223" s="17"/>
      <c r="AJ1223" s="17">
        <v>6.1487217420233199E-2</v>
      </c>
      <c r="AK1223" s="17">
        <v>0.114801362892603</v>
      </c>
      <c r="AL1223" s="17">
        <v>0.154876162730501</v>
      </c>
      <c r="AM1223" s="17">
        <v>1.1683139653448501E-2</v>
      </c>
      <c r="AN1223" s="17">
        <v>0.122366646025554</v>
      </c>
      <c r="AO1223" s="17"/>
      <c r="AP1223" s="17">
        <v>0.13514170942858</v>
      </c>
      <c r="AQ1223" s="17">
        <v>8.0247439518627103E-2</v>
      </c>
      <c r="AR1223" s="17">
        <v>0.11449372119850899</v>
      </c>
      <c r="AS1223" s="17">
        <v>8.62648936977711E-2</v>
      </c>
      <c r="AT1223" s="17">
        <v>0.107266569052979</v>
      </c>
      <c r="AU1223" s="17">
        <v>5.71636390043593E-2</v>
      </c>
      <c r="AV1223" s="17"/>
      <c r="AW1223" s="17">
        <v>0</v>
      </c>
      <c r="AX1223" s="17">
        <v>0.113266649959625</v>
      </c>
      <c r="AY1223" s="17">
        <v>0.10702843146834901</v>
      </c>
      <c r="AZ1223" s="17">
        <v>5.9545049847138799E-2</v>
      </c>
      <c r="BA1223" s="17">
        <v>0.118473044667067</v>
      </c>
      <c r="BB1223" s="17">
        <v>6.1561204455409198E-2</v>
      </c>
      <c r="BC1223" s="17">
        <v>5.9330490750872503E-2</v>
      </c>
      <c r="BD1223" s="17">
        <v>4.7101684881688199E-2</v>
      </c>
      <c r="BE1223" s="17">
        <v>5.3977086277888102E-2</v>
      </c>
      <c r="BF1223" s="17">
        <v>9.3409871446047898E-2</v>
      </c>
      <c r="BG1223" s="17">
        <v>6.0768510874232101E-2</v>
      </c>
      <c r="BH1223" s="17">
        <v>0.15595204443958699</v>
      </c>
      <c r="BI1223" s="17">
        <v>0.28473372235543498</v>
      </c>
      <c r="BJ1223" s="17">
        <v>0.29029278604556003</v>
      </c>
      <c r="BK1223" s="17">
        <v>0.105566309790005</v>
      </c>
      <c r="BL1223" s="17">
        <v>0.126308924100687</v>
      </c>
      <c r="BM1223" s="17"/>
      <c r="BN1223" s="17">
        <v>7.2622232095980593E-2</v>
      </c>
      <c r="BO1223" s="17">
        <v>0.124259626245352</v>
      </c>
      <c r="BP1223" s="17"/>
      <c r="BQ1223" s="17">
        <v>0.130047312342256</v>
      </c>
      <c r="BR1223" s="17">
        <v>0.10496548156478699</v>
      </c>
      <c r="BS1223" s="17"/>
      <c r="BT1223" s="17">
        <v>0.134317140678095</v>
      </c>
      <c r="BU1223" s="17"/>
      <c r="BV1223" s="17">
        <v>0.11852159424585</v>
      </c>
      <c r="BW1223" s="17">
        <v>0.126901313056409</v>
      </c>
      <c r="BX1223" s="17">
        <v>6.6542809346422802E-2</v>
      </c>
      <c r="BY1223" s="17"/>
      <c r="BZ1223" s="17">
        <v>5.8668663181534499E-2</v>
      </c>
      <c r="CA1223" s="17">
        <v>5.24862765162976E-2</v>
      </c>
      <c r="CB1223" s="17">
        <v>0.132621841642558</v>
      </c>
      <c r="CC1223" s="17">
        <v>5.3322794552361399E-2</v>
      </c>
      <c r="CD1223" s="17">
        <v>0.136272063402746</v>
      </c>
      <c r="CE1223" s="17">
        <v>0.176872413264867</v>
      </c>
      <c r="CF1223" s="17">
        <v>7.4282278941640703E-2</v>
      </c>
      <c r="CG1223" s="17"/>
      <c r="CH1223" s="17">
        <v>0.13925606655852099</v>
      </c>
      <c r="CI1223" s="17">
        <v>0.102036723514356</v>
      </c>
      <c r="CJ1223" s="17">
        <v>0.102888074900216</v>
      </c>
      <c r="CK1223" s="17">
        <v>5.0118256393430399E-2</v>
      </c>
      <c r="CL1223" s="17">
        <v>3.4593640547496501E-2</v>
      </c>
    </row>
    <row r="1224" spans="2:90" x14ac:dyDescent="0.3">
      <c r="B1224" t="s">
        <v>463</v>
      </c>
      <c r="C1224" s="17">
        <v>8.5423401249844003E-2</v>
      </c>
      <c r="D1224" s="17">
        <v>7.9956446631521405E-2</v>
      </c>
      <c r="E1224" s="17">
        <v>8.6390380356180504E-2</v>
      </c>
      <c r="F1224" s="17"/>
      <c r="G1224" s="17">
        <v>7.8799561459632905E-2</v>
      </c>
      <c r="H1224" s="17">
        <v>9.3329746799465804E-2</v>
      </c>
      <c r="I1224" s="17">
        <v>7.9067691531370193E-2</v>
      </c>
      <c r="J1224" s="17">
        <v>0.119329251805566</v>
      </c>
      <c r="K1224" s="17">
        <v>8.11368904367262E-2</v>
      </c>
      <c r="L1224" s="17">
        <v>6.34469687371505E-2</v>
      </c>
      <c r="M1224" s="17"/>
      <c r="N1224" s="17">
        <v>7.6362846796985503E-2</v>
      </c>
      <c r="O1224" s="17">
        <v>0.123762197590038</v>
      </c>
      <c r="P1224" s="17">
        <v>4.90162762993442E-2</v>
      </c>
      <c r="Q1224" s="17">
        <v>8.7835744057141493E-2</v>
      </c>
      <c r="R1224" s="17"/>
      <c r="S1224" s="17">
        <v>4.6062063998179803E-2</v>
      </c>
      <c r="T1224" s="17">
        <v>0.11456065326376801</v>
      </c>
      <c r="U1224" s="17">
        <v>0.13807755914384101</v>
      </c>
      <c r="V1224" s="17">
        <v>8.7989039232961003E-2</v>
      </c>
      <c r="W1224" s="17">
        <v>4.6690199988388199E-2</v>
      </c>
      <c r="X1224" s="17">
        <v>5.0574435267314699E-2</v>
      </c>
      <c r="Y1224" s="17">
        <v>0.103623143545592</v>
      </c>
      <c r="Z1224" s="17">
        <v>5.1824122780777901E-2</v>
      </c>
      <c r="AA1224" s="17">
        <v>6.9590187576212506E-2</v>
      </c>
      <c r="AB1224" s="17">
        <v>0.10515452210951701</v>
      </c>
      <c r="AC1224" s="17">
        <v>0.13169183578424801</v>
      </c>
      <c r="AD1224" s="17">
        <v>8.9124602562372104E-2</v>
      </c>
      <c r="AE1224" s="17"/>
      <c r="AF1224" s="17">
        <v>8.4264511238877599E-2</v>
      </c>
      <c r="AG1224" s="17">
        <v>9.9943307513603696E-2</v>
      </c>
      <c r="AH1224" s="17">
        <v>5.57945093208181E-2</v>
      </c>
      <c r="AI1224" s="17"/>
      <c r="AJ1224" s="17">
        <v>6.6044393547932095E-2</v>
      </c>
      <c r="AK1224" s="17">
        <v>8.6696053284121902E-2</v>
      </c>
      <c r="AL1224" s="17">
        <v>5.2289493445335497E-2</v>
      </c>
      <c r="AM1224" s="17">
        <v>9.1351608008723897E-2</v>
      </c>
      <c r="AN1224" s="17">
        <v>0.15211996313700099</v>
      </c>
      <c r="AO1224" s="17"/>
      <c r="AP1224" s="17">
        <v>9.0292647861252601E-2</v>
      </c>
      <c r="AQ1224" s="17">
        <v>7.0458760669044995E-2</v>
      </c>
      <c r="AR1224" s="17">
        <v>5.96673844770702E-2</v>
      </c>
      <c r="AS1224" s="17">
        <v>8.3189519084277394E-2</v>
      </c>
      <c r="AT1224" s="17">
        <v>0.16522954304137399</v>
      </c>
      <c r="AU1224" s="17">
        <v>4.0845223548538402E-2</v>
      </c>
      <c r="AV1224" s="17"/>
      <c r="AW1224" s="17">
        <v>0.154301221008701</v>
      </c>
      <c r="AX1224" s="17">
        <v>7.9194149264266406E-2</v>
      </c>
      <c r="AY1224" s="17">
        <v>0.12554630145711401</v>
      </c>
      <c r="AZ1224" s="17">
        <v>0.121747490983159</v>
      </c>
      <c r="BA1224" s="17">
        <v>7.3435589081511404E-2</v>
      </c>
      <c r="BB1224" s="17">
        <v>6.3149190713446005E-2</v>
      </c>
      <c r="BC1224" s="17">
        <v>8.6533233723984998E-2</v>
      </c>
      <c r="BD1224" s="17">
        <v>6.8185522321738704E-2</v>
      </c>
      <c r="BE1224" s="17">
        <v>2.64080761948851E-2</v>
      </c>
      <c r="BF1224" s="17">
        <v>0.210448185367375</v>
      </c>
      <c r="BG1224" s="17">
        <v>0.13042444796019201</v>
      </c>
      <c r="BH1224" s="17">
        <v>4.8769274218962502E-2</v>
      </c>
      <c r="BI1224" s="17">
        <v>0.17728920719974001</v>
      </c>
      <c r="BJ1224" s="17">
        <v>4.7696651412289397E-2</v>
      </c>
      <c r="BK1224" s="17">
        <v>0</v>
      </c>
      <c r="BL1224" s="17">
        <v>3.2412143834672703E-2</v>
      </c>
      <c r="BM1224" s="17"/>
      <c r="BN1224" s="17">
        <v>8.0927406172319194E-2</v>
      </c>
      <c r="BO1224" s="17">
        <v>8.9252963924037906E-2</v>
      </c>
      <c r="BP1224" s="17"/>
      <c r="BQ1224" s="17">
        <v>9.2347212508958706E-2</v>
      </c>
      <c r="BR1224" s="17">
        <v>8.7446028102914006E-2</v>
      </c>
      <c r="BS1224" s="17"/>
      <c r="BT1224" s="17">
        <v>0.12310237792887101</v>
      </c>
      <c r="BU1224" s="17"/>
      <c r="BV1224" s="17">
        <v>9.5086836068836694E-2</v>
      </c>
      <c r="BW1224" s="17">
        <v>9.9829104244250497E-2</v>
      </c>
      <c r="BX1224" s="17">
        <v>7.5332481178652599E-2</v>
      </c>
      <c r="BY1224" s="17"/>
      <c r="BZ1224" s="17">
        <v>3.3797666674638002E-2</v>
      </c>
      <c r="CA1224" s="17">
        <v>8.0408531918113701E-2</v>
      </c>
      <c r="CB1224" s="17">
        <v>0.13443870693952101</v>
      </c>
      <c r="CC1224" s="17">
        <v>0.12644749122264001</v>
      </c>
      <c r="CD1224" s="17">
        <v>0.12642122904775399</v>
      </c>
      <c r="CE1224" s="17">
        <v>2.4550723254201299E-2</v>
      </c>
      <c r="CF1224" s="17">
        <v>5.2464252558925499E-2</v>
      </c>
      <c r="CG1224" s="17"/>
      <c r="CH1224" s="17">
        <v>6.0319682195727198E-2</v>
      </c>
      <c r="CI1224" s="17">
        <v>7.45736140646482E-2</v>
      </c>
      <c r="CJ1224" s="17">
        <v>0.108258988930304</v>
      </c>
      <c r="CK1224" s="17">
        <v>9.1176735860695995E-2</v>
      </c>
      <c r="CL1224" s="17">
        <v>0</v>
      </c>
    </row>
    <row r="1225" spans="2:90" x14ac:dyDescent="0.3">
      <c r="B1225" t="s">
        <v>461</v>
      </c>
      <c r="C1225" s="17">
        <v>7.4515330791846607E-2</v>
      </c>
      <c r="D1225" s="17">
        <v>5.88118937971433E-2</v>
      </c>
      <c r="E1225" s="17">
        <v>9.0237503492046595E-2</v>
      </c>
      <c r="F1225" s="17"/>
      <c r="G1225" s="17">
        <v>3.81629248099669E-2</v>
      </c>
      <c r="H1225" s="17">
        <v>9.1148727064724197E-2</v>
      </c>
      <c r="I1225" s="17">
        <v>5.9281604315389202E-2</v>
      </c>
      <c r="J1225" s="17">
        <v>8.0672888556589106E-2</v>
      </c>
      <c r="K1225" s="17">
        <v>8.6709372501519805E-2</v>
      </c>
      <c r="L1225" s="17">
        <v>8.4809283115540396E-2</v>
      </c>
      <c r="M1225" s="17"/>
      <c r="N1225" s="17">
        <v>6.4158577977155198E-2</v>
      </c>
      <c r="O1225" s="17">
        <v>6.6327752858497693E-2</v>
      </c>
      <c r="P1225" s="17">
        <v>8.4767260412288103E-2</v>
      </c>
      <c r="Q1225" s="17">
        <v>8.3551073728382205E-2</v>
      </c>
      <c r="R1225" s="17"/>
      <c r="S1225" s="17">
        <v>0.13300410532193599</v>
      </c>
      <c r="T1225" s="17">
        <v>6.2709693786827198E-2</v>
      </c>
      <c r="U1225" s="17">
        <v>3.9152322274811698E-2</v>
      </c>
      <c r="V1225" s="17">
        <v>0.20795334112868299</v>
      </c>
      <c r="W1225" s="17">
        <v>4.9112047283631603E-2</v>
      </c>
      <c r="X1225" s="17">
        <v>7.5839199282995304E-2</v>
      </c>
      <c r="Y1225" s="17">
        <v>1.3064828361351701E-2</v>
      </c>
      <c r="Z1225" s="17">
        <v>8.5095175953823501E-2</v>
      </c>
      <c r="AA1225" s="17">
        <v>5.8837335325840401E-2</v>
      </c>
      <c r="AB1225" s="17">
        <v>6.5321543798677495E-2</v>
      </c>
      <c r="AC1225" s="17">
        <v>2.4186343753240799E-2</v>
      </c>
      <c r="AD1225" s="17">
        <v>4.4797222795071E-2</v>
      </c>
      <c r="AE1225" s="17"/>
      <c r="AF1225" s="17">
        <v>6.3865431231724307E-2</v>
      </c>
      <c r="AG1225" s="17">
        <v>9.2585801470219095E-2</v>
      </c>
      <c r="AH1225" s="17">
        <v>7.99818424891834E-2</v>
      </c>
      <c r="AI1225" s="17"/>
      <c r="AJ1225" s="17">
        <v>6.9081699764873494E-2</v>
      </c>
      <c r="AK1225" s="17">
        <v>9.1835798453133805E-2</v>
      </c>
      <c r="AL1225" s="17">
        <v>3.37822346050939E-2</v>
      </c>
      <c r="AM1225" s="17">
        <v>5.17386291863738E-2</v>
      </c>
      <c r="AN1225" s="17">
        <v>4.93296485236773E-2</v>
      </c>
      <c r="AO1225" s="17"/>
      <c r="AP1225" s="17">
        <v>8.6989728860959403E-2</v>
      </c>
      <c r="AQ1225" s="17">
        <v>8.7148601071092902E-2</v>
      </c>
      <c r="AR1225" s="17">
        <v>6.0952743702571102E-2</v>
      </c>
      <c r="AS1225" s="17">
        <v>8.2697095218273606E-2</v>
      </c>
      <c r="AT1225" s="17">
        <v>5.1042083684226303E-2</v>
      </c>
      <c r="AU1225" s="17">
        <v>5.6689998682748897E-2</v>
      </c>
      <c r="AV1225" s="17"/>
      <c r="AW1225" s="17">
        <v>0</v>
      </c>
      <c r="AX1225" s="17">
        <v>2.8551961230528201E-2</v>
      </c>
      <c r="AY1225" s="17">
        <v>9.3616308448605495E-2</v>
      </c>
      <c r="AZ1225" s="17">
        <v>8.1889433756230895E-2</v>
      </c>
      <c r="BA1225" s="17">
        <v>7.4603346273213494E-2</v>
      </c>
      <c r="BB1225" s="17">
        <v>0.10968681448943</v>
      </c>
      <c r="BC1225" s="17">
        <v>0.10477462303435101</v>
      </c>
      <c r="BD1225" s="17">
        <v>8.4685133834138698E-2</v>
      </c>
      <c r="BE1225" s="17">
        <v>0.102432905733033</v>
      </c>
      <c r="BF1225" s="17">
        <v>0</v>
      </c>
      <c r="BG1225" s="17">
        <v>3.3195824993010999E-2</v>
      </c>
      <c r="BH1225" s="17">
        <v>0.101171751710012</v>
      </c>
      <c r="BI1225" s="17">
        <v>0</v>
      </c>
      <c r="BJ1225" s="17">
        <v>0</v>
      </c>
      <c r="BK1225" s="17">
        <v>5.3798409410770499E-2</v>
      </c>
      <c r="BL1225" s="17">
        <v>8.4732087765515204E-2</v>
      </c>
      <c r="BM1225" s="17"/>
      <c r="BN1225" s="17">
        <v>8.3416967138782799E-2</v>
      </c>
      <c r="BO1225" s="17">
        <v>6.2851278103189301E-2</v>
      </c>
      <c r="BP1225" s="17"/>
      <c r="BQ1225" s="17">
        <v>8.9318166221233702E-2</v>
      </c>
      <c r="BR1225" s="17">
        <v>8.7087117277703394E-2</v>
      </c>
      <c r="BS1225" s="17"/>
      <c r="BT1225" s="17">
        <v>7.8087873441234801E-2</v>
      </c>
      <c r="BU1225" s="17"/>
      <c r="BV1225" s="17">
        <v>7.5097669198932404E-2</v>
      </c>
      <c r="BW1225" s="17">
        <v>0.12591362519348301</v>
      </c>
      <c r="BX1225" s="17">
        <v>6.0925184988809299E-2</v>
      </c>
      <c r="BY1225" s="17"/>
      <c r="BZ1225" s="17">
        <v>9.2915403825250306E-2</v>
      </c>
      <c r="CA1225" s="17">
        <v>0.109249057107647</v>
      </c>
      <c r="CB1225" s="17">
        <v>0.130565664553356</v>
      </c>
      <c r="CC1225" s="17">
        <v>6.4264162876465206E-2</v>
      </c>
      <c r="CD1225" s="17">
        <v>2.3094732482761199E-2</v>
      </c>
      <c r="CE1225" s="17">
        <v>7.8475335546570102E-2</v>
      </c>
      <c r="CF1225" s="17">
        <v>3.5792778040760601E-2</v>
      </c>
      <c r="CG1225" s="17"/>
      <c r="CH1225" s="17">
        <v>4.5372171811844997E-2</v>
      </c>
      <c r="CI1225" s="17">
        <v>6.7429778426740097E-2</v>
      </c>
      <c r="CJ1225" s="17">
        <v>5.78130909817096E-2</v>
      </c>
      <c r="CK1225" s="17">
        <v>0.14480342395620099</v>
      </c>
      <c r="CL1225" s="17">
        <v>7.5966364884558504E-2</v>
      </c>
    </row>
    <row r="1226" spans="2:90" x14ac:dyDescent="0.3">
      <c r="B1226" t="s">
        <v>462</v>
      </c>
      <c r="C1226" s="17">
        <v>5.6983822349944001E-2</v>
      </c>
      <c r="D1226" s="17">
        <v>4.10318621466065E-2</v>
      </c>
      <c r="E1226" s="17">
        <v>7.2705163695675604E-2</v>
      </c>
      <c r="F1226" s="17"/>
      <c r="G1226" s="17">
        <v>3.8437882898566603E-2</v>
      </c>
      <c r="H1226" s="17">
        <v>6.4765118764094895E-2</v>
      </c>
      <c r="I1226" s="17">
        <v>7.0860049041401002E-2</v>
      </c>
      <c r="J1226" s="17">
        <v>2.2217775138895501E-2</v>
      </c>
      <c r="K1226" s="17">
        <v>7.0814014901673494E-2</v>
      </c>
      <c r="L1226" s="17">
        <v>6.9491294726203703E-2</v>
      </c>
      <c r="M1226" s="17"/>
      <c r="N1226" s="17">
        <v>6.6661923754529701E-2</v>
      </c>
      <c r="O1226" s="17">
        <v>3.6634366675233399E-2</v>
      </c>
      <c r="P1226" s="17">
        <v>7.3685219127616802E-2</v>
      </c>
      <c r="Q1226" s="17">
        <v>5.4000137155204499E-2</v>
      </c>
      <c r="R1226" s="17"/>
      <c r="S1226" s="17">
        <v>6.4829623140369205E-2</v>
      </c>
      <c r="T1226" s="17">
        <v>3.8713782497852997E-2</v>
      </c>
      <c r="U1226" s="17">
        <v>0</v>
      </c>
      <c r="V1226" s="17">
        <v>8.7556266576665903E-2</v>
      </c>
      <c r="W1226" s="17">
        <v>7.8753562632599305E-2</v>
      </c>
      <c r="X1226" s="17">
        <v>4.87229350256317E-2</v>
      </c>
      <c r="Y1226" s="17">
        <v>0.139630097417556</v>
      </c>
      <c r="Z1226" s="17">
        <v>5.3173847085429403E-2</v>
      </c>
      <c r="AA1226" s="17">
        <v>4.1190976060178797E-2</v>
      </c>
      <c r="AB1226" s="17">
        <v>1.26071187056202E-2</v>
      </c>
      <c r="AC1226" s="17">
        <v>5.8702102259459397E-2</v>
      </c>
      <c r="AD1226" s="17">
        <v>4.4797222795071E-2</v>
      </c>
      <c r="AE1226" s="17"/>
      <c r="AF1226" s="17">
        <v>6.0578946522256899E-2</v>
      </c>
      <c r="AG1226" s="17">
        <v>6.3801700992397403E-2</v>
      </c>
      <c r="AH1226" s="17">
        <v>4.2726922565525301E-2</v>
      </c>
      <c r="AI1226" s="17"/>
      <c r="AJ1226" s="17">
        <v>7.3253026627799103E-2</v>
      </c>
      <c r="AK1226" s="17">
        <v>6.7819287815509804E-2</v>
      </c>
      <c r="AL1226" s="17">
        <v>3.2628875106057303E-2</v>
      </c>
      <c r="AM1226" s="17">
        <v>5.3851852159362001E-2</v>
      </c>
      <c r="AN1226" s="17">
        <v>4.7344216384369898E-2</v>
      </c>
      <c r="AO1226" s="17"/>
      <c r="AP1226" s="17">
        <v>7.2961211987995697E-2</v>
      </c>
      <c r="AQ1226" s="17">
        <v>7.5073720286202503E-2</v>
      </c>
      <c r="AR1226" s="17">
        <v>4.4002094256040299E-2</v>
      </c>
      <c r="AS1226" s="17">
        <v>6.2862295556946599E-2</v>
      </c>
      <c r="AT1226" s="17">
        <v>3.2305317732403298E-2</v>
      </c>
      <c r="AU1226" s="17">
        <v>1.38456822780476E-2</v>
      </c>
      <c r="AV1226" s="17"/>
      <c r="AW1226" s="17">
        <v>0.154301221008701</v>
      </c>
      <c r="AX1226" s="17">
        <v>0.15628935662332599</v>
      </c>
      <c r="AY1226" s="17">
        <v>4.6133012814093301E-2</v>
      </c>
      <c r="AZ1226" s="17">
        <v>8.1580017689195206E-2</v>
      </c>
      <c r="BA1226" s="17">
        <v>2.6361647122347499E-2</v>
      </c>
      <c r="BB1226" s="17">
        <v>6.9581736590199297E-2</v>
      </c>
      <c r="BC1226" s="17">
        <v>5.8086022674545303E-2</v>
      </c>
      <c r="BD1226" s="17">
        <v>1.6023508773194101E-2</v>
      </c>
      <c r="BE1226" s="17">
        <v>0.13435120631238101</v>
      </c>
      <c r="BF1226" s="17">
        <v>0</v>
      </c>
      <c r="BG1226" s="17">
        <v>4.9994004165890303E-2</v>
      </c>
      <c r="BH1226" s="17">
        <v>0</v>
      </c>
      <c r="BI1226" s="17">
        <v>0.184727473143109</v>
      </c>
      <c r="BJ1226" s="17">
        <v>5.1564708391712497E-2</v>
      </c>
      <c r="BK1226" s="17">
        <v>0</v>
      </c>
      <c r="BL1226" s="17">
        <v>7.5988751152439804E-2</v>
      </c>
      <c r="BM1226" s="17"/>
      <c r="BN1226" s="17">
        <v>6.5686923390074495E-2</v>
      </c>
      <c r="BO1226" s="17">
        <v>4.1741899148194803E-2</v>
      </c>
      <c r="BP1226" s="17"/>
      <c r="BQ1226" s="17">
        <v>7.4081394593469699E-2</v>
      </c>
      <c r="BR1226" s="17">
        <v>6.2314342316725398E-2</v>
      </c>
      <c r="BS1226" s="17"/>
      <c r="BT1226" s="17">
        <v>6.4150496197729306E-2</v>
      </c>
      <c r="BU1226" s="17"/>
      <c r="BV1226" s="17">
        <v>5.40604292093297E-2</v>
      </c>
      <c r="BW1226" s="17">
        <v>5.0228804460310798E-2</v>
      </c>
      <c r="BX1226" s="17">
        <v>5.6612117166465803E-2</v>
      </c>
      <c r="BY1226" s="17"/>
      <c r="BZ1226" s="17">
        <v>4.82562320016795E-2</v>
      </c>
      <c r="CA1226" s="17">
        <v>5.3410661563478103E-2</v>
      </c>
      <c r="CB1226" s="17">
        <v>5.9367202170343802E-2</v>
      </c>
      <c r="CC1226" s="17">
        <v>6.9981985553572504E-2</v>
      </c>
      <c r="CD1226" s="17">
        <v>4.8970576221765802E-2</v>
      </c>
      <c r="CE1226" s="17">
        <v>3.5828459783786203E-2</v>
      </c>
      <c r="CF1226" s="17">
        <v>9.9500855321412507E-2</v>
      </c>
      <c r="CG1226" s="17"/>
      <c r="CH1226" s="17">
        <v>5.3708809803913501E-2</v>
      </c>
      <c r="CI1226" s="17">
        <v>6.7745256200000298E-2</v>
      </c>
      <c r="CJ1226" s="17">
        <v>5.9215220019884898E-2</v>
      </c>
      <c r="CK1226" s="17">
        <v>3.2768918211391301E-2</v>
      </c>
      <c r="CL1226" s="17">
        <v>3.9492012149939401E-2</v>
      </c>
    </row>
    <row r="1227" spans="2:90" x14ac:dyDescent="0.3">
      <c r="B1227" t="s">
        <v>465</v>
      </c>
      <c r="C1227" s="17">
        <v>5.5699465631149997E-2</v>
      </c>
      <c r="D1227" s="17">
        <v>5.82385827063946E-2</v>
      </c>
      <c r="E1227" s="17">
        <v>5.4061255117982501E-2</v>
      </c>
      <c r="F1227" s="17"/>
      <c r="G1227" s="17">
        <v>0.16717497000117101</v>
      </c>
      <c r="H1227" s="17">
        <v>5.1784277299863297E-2</v>
      </c>
      <c r="I1227" s="17">
        <v>4.9992709650714999E-2</v>
      </c>
      <c r="J1227" s="17">
        <v>7.6178538576964798E-3</v>
      </c>
      <c r="K1227" s="17">
        <v>3.0436196130140699E-2</v>
      </c>
      <c r="L1227" s="17">
        <v>4.5930334215513097E-2</v>
      </c>
      <c r="M1227" s="17"/>
      <c r="N1227" s="17">
        <v>5.2031378397526702E-2</v>
      </c>
      <c r="O1227" s="17">
        <v>7.3435353278910501E-2</v>
      </c>
      <c r="P1227" s="17">
        <v>4.4508094743801602E-2</v>
      </c>
      <c r="Q1227" s="17">
        <v>5.1498297006579E-2</v>
      </c>
      <c r="R1227" s="17"/>
      <c r="S1227" s="17">
        <v>0.10041579728868701</v>
      </c>
      <c r="T1227" s="17">
        <v>7.5089166052221906E-2</v>
      </c>
      <c r="U1227" s="17">
        <v>3.8589619143212697E-2</v>
      </c>
      <c r="V1227" s="17">
        <v>3.9659059158737298E-2</v>
      </c>
      <c r="W1227" s="17">
        <v>3.03122861131052E-2</v>
      </c>
      <c r="X1227" s="17">
        <v>3.3737093735906998E-2</v>
      </c>
      <c r="Y1227" s="17">
        <v>5.2295978649190403E-2</v>
      </c>
      <c r="Z1227" s="17">
        <v>0.106069996955077</v>
      </c>
      <c r="AA1227" s="17">
        <v>2.8949514148725701E-2</v>
      </c>
      <c r="AB1227" s="17">
        <v>1.35419879740468E-2</v>
      </c>
      <c r="AC1227" s="17">
        <v>8.2597199143829098E-2</v>
      </c>
      <c r="AD1227" s="17">
        <v>9.0158002448772701E-2</v>
      </c>
      <c r="AE1227" s="17"/>
      <c r="AF1227" s="17">
        <v>4.6725960218441998E-2</v>
      </c>
      <c r="AG1227" s="17">
        <v>5.0402701889659798E-2</v>
      </c>
      <c r="AH1227" s="17">
        <v>4.6001650432086899E-2</v>
      </c>
      <c r="AI1227" s="17"/>
      <c r="AJ1227" s="17">
        <v>3.6938572355832699E-2</v>
      </c>
      <c r="AK1227" s="17">
        <v>6.3395087204539596E-2</v>
      </c>
      <c r="AL1227" s="17">
        <v>3.5980749142836797E-2</v>
      </c>
      <c r="AM1227" s="17">
        <v>4.0441527933419701E-2</v>
      </c>
      <c r="AN1227" s="17">
        <v>7.3125381883802201E-2</v>
      </c>
      <c r="AO1227" s="17"/>
      <c r="AP1227" s="17">
        <v>6.4290220243158905E-2</v>
      </c>
      <c r="AQ1227" s="17">
        <v>8.4323355000337094E-2</v>
      </c>
      <c r="AR1227" s="17">
        <v>1.50759490625048E-2</v>
      </c>
      <c r="AS1227" s="17">
        <v>2.9931456526091301E-2</v>
      </c>
      <c r="AT1227" s="17">
        <v>9.38719282363773E-2</v>
      </c>
      <c r="AU1227" s="17">
        <v>0</v>
      </c>
      <c r="AV1227" s="17"/>
      <c r="AW1227" s="17">
        <v>0</v>
      </c>
      <c r="AX1227" s="17">
        <v>5.3432254907790903E-2</v>
      </c>
      <c r="AY1227" s="17">
        <v>3.2527642023289602E-2</v>
      </c>
      <c r="AZ1227" s="17">
        <v>2.0336751555348101E-2</v>
      </c>
      <c r="BA1227" s="17">
        <v>0.112119724659377</v>
      </c>
      <c r="BB1227" s="17">
        <v>7.0448793742010601E-2</v>
      </c>
      <c r="BC1227" s="17">
        <v>8.14398224454502E-2</v>
      </c>
      <c r="BD1227" s="17">
        <v>5.3571310722496698E-2</v>
      </c>
      <c r="BE1227" s="17">
        <v>5.48759462874846E-2</v>
      </c>
      <c r="BF1227" s="17">
        <v>0</v>
      </c>
      <c r="BG1227" s="17">
        <v>6.2740989171311795E-2</v>
      </c>
      <c r="BH1227" s="17">
        <v>2.2873021186156701E-2</v>
      </c>
      <c r="BI1227" s="17">
        <v>0</v>
      </c>
      <c r="BJ1227" s="17">
        <v>0.15827594025750899</v>
      </c>
      <c r="BK1227" s="17">
        <v>0</v>
      </c>
      <c r="BL1227" s="17">
        <v>2.98626175101026E-2</v>
      </c>
      <c r="BM1227" s="17"/>
      <c r="BN1227" s="17">
        <v>5.2777018873131E-2</v>
      </c>
      <c r="BO1227" s="17">
        <v>6.0553799644809503E-2</v>
      </c>
      <c r="BP1227" s="17"/>
      <c r="BQ1227" s="17">
        <v>6.39904384778128E-2</v>
      </c>
      <c r="BR1227" s="17">
        <v>6.9509131757621107E-2</v>
      </c>
      <c r="BS1227" s="17"/>
      <c r="BT1227" s="17">
        <v>9.1591143390325605E-2</v>
      </c>
      <c r="BU1227" s="17"/>
      <c r="BV1227" s="17">
        <v>4.4394706866629302E-2</v>
      </c>
      <c r="BW1227" s="17">
        <v>7.2059292250877899E-2</v>
      </c>
      <c r="BX1227" s="17">
        <v>4.6658717865638702E-2</v>
      </c>
      <c r="BY1227" s="17"/>
      <c r="BZ1227" s="17">
        <v>1.10712297023066E-2</v>
      </c>
      <c r="CA1227" s="17">
        <v>7.2957195593122998E-2</v>
      </c>
      <c r="CB1227" s="17">
        <v>6.6972025479854896E-2</v>
      </c>
      <c r="CC1227" s="17">
        <v>2.04457030046294E-2</v>
      </c>
      <c r="CD1227" s="17">
        <v>0.116626922970025</v>
      </c>
      <c r="CE1227" s="17">
        <v>5.9195216574667697E-2</v>
      </c>
      <c r="CF1227" s="17">
        <v>3.3427855097027399E-2</v>
      </c>
      <c r="CG1227" s="17"/>
      <c r="CH1227" s="17">
        <v>0.127898457488691</v>
      </c>
      <c r="CI1227" s="17">
        <v>5.41485768011951E-2</v>
      </c>
      <c r="CJ1227" s="17">
        <v>5.1575962588196002E-2</v>
      </c>
      <c r="CK1227" s="17">
        <v>4.20073059106413E-2</v>
      </c>
      <c r="CL1227" s="17">
        <v>0</v>
      </c>
    </row>
    <row r="1228" spans="2:90" x14ac:dyDescent="0.3">
      <c r="B1228" t="s">
        <v>118</v>
      </c>
      <c r="C1228" s="17">
        <v>3.9103030649384099E-2</v>
      </c>
      <c r="D1228" s="17">
        <v>5.1685632457914799E-2</v>
      </c>
      <c r="E1228" s="17">
        <v>2.7823794698627301E-2</v>
      </c>
      <c r="F1228" s="17"/>
      <c r="G1228" s="17">
        <v>7.2359631232261301E-2</v>
      </c>
      <c r="H1228" s="17">
        <v>1.57715208957145E-2</v>
      </c>
      <c r="I1228" s="17">
        <v>4.2701084117960898E-2</v>
      </c>
      <c r="J1228" s="17">
        <v>1.5648574660792801E-2</v>
      </c>
      <c r="K1228" s="17">
        <v>8.5440502650379502E-2</v>
      </c>
      <c r="L1228" s="17">
        <v>2.39883840999797E-2</v>
      </c>
      <c r="M1228" s="17"/>
      <c r="N1228" s="17">
        <v>4.2043592451137597E-2</v>
      </c>
      <c r="O1228" s="17">
        <v>2.6536493490518401E-2</v>
      </c>
      <c r="P1228" s="17">
        <v>4.6562749046708402E-2</v>
      </c>
      <c r="Q1228" s="17">
        <v>3.7850518173383897E-2</v>
      </c>
      <c r="R1228" s="17"/>
      <c r="S1228" s="17">
        <v>2.9781834287794798E-2</v>
      </c>
      <c r="T1228" s="17">
        <v>4.5817853021540997E-2</v>
      </c>
      <c r="U1228" s="17">
        <v>3.6523084680590297E-2</v>
      </c>
      <c r="V1228" s="17">
        <v>1.6199735926487501E-2</v>
      </c>
      <c r="W1228" s="17">
        <v>3.1787592121346797E-2</v>
      </c>
      <c r="X1228" s="17">
        <v>7.6629046404828496E-2</v>
      </c>
      <c r="Y1228" s="17">
        <v>5.2140519982203599E-2</v>
      </c>
      <c r="Z1228" s="17">
        <v>2.3864819691031099E-2</v>
      </c>
      <c r="AA1228" s="17">
        <v>0</v>
      </c>
      <c r="AB1228" s="17">
        <v>9.1427887535913799E-2</v>
      </c>
      <c r="AC1228" s="17">
        <v>2.3199173708689201E-2</v>
      </c>
      <c r="AD1228" s="17">
        <v>0</v>
      </c>
      <c r="AE1228" s="17"/>
      <c r="AF1228" s="17">
        <v>5.6239083057897897E-2</v>
      </c>
      <c r="AG1228" s="17">
        <v>1.9830114323145499E-2</v>
      </c>
      <c r="AH1228" s="17">
        <v>2.4761786472025302E-2</v>
      </c>
      <c r="AI1228" s="17"/>
      <c r="AJ1228" s="17">
        <v>5.9182453695564699E-2</v>
      </c>
      <c r="AK1228" s="17">
        <v>2.5914114780509399E-2</v>
      </c>
      <c r="AL1228" s="17">
        <v>3.1627981657781801E-2</v>
      </c>
      <c r="AM1228" s="17">
        <v>2.1739852533465401E-2</v>
      </c>
      <c r="AN1228" s="17">
        <v>4.48100818529363E-2</v>
      </c>
      <c r="AO1228" s="17"/>
      <c r="AP1228" s="17">
        <v>2.6328618204949802E-2</v>
      </c>
      <c r="AQ1228" s="17">
        <v>7.3250999588016105E-2</v>
      </c>
      <c r="AR1228" s="17">
        <v>4.5683066230043597E-2</v>
      </c>
      <c r="AS1228" s="17">
        <v>3.2376285805699997E-2</v>
      </c>
      <c r="AT1228" s="17">
        <v>3.3119376916706501E-2</v>
      </c>
      <c r="AU1228" s="17">
        <v>4.0927937699691198E-2</v>
      </c>
      <c r="AV1228" s="17"/>
      <c r="AW1228" s="17">
        <v>0.16478458176604099</v>
      </c>
      <c r="AX1228" s="17">
        <v>0.10303769767321599</v>
      </c>
      <c r="AY1228" s="17">
        <v>8.5553087512389797E-2</v>
      </c>
      <c r="AZ1228" s="17">
        <v>0</v>
      </c>
      <c r="BA1228" s="17">
        <v>2.29860439411055E-2</v>
      </c>
      <c r="BB1228" s="17">
        <v>4.3779464195355298E-2</v>
      </c>
      <c r="BC1228" s="17">
        <v>2.5760737468127799E-2</v>
      </c>
      <c r="BD1228" s="17">
        <v>3.3650714428280597E-2</v>
      </c>
      <c r="BE1228" s="17">
        <v>2.6246101043391298E-2</v>
      </c>
      <c r="BF1228" s="17">
        <v>0</v>
      </c>
      <c r="BG1228" s="17">
        <v>1.7257890326331599E-2</v>
      </c>
      <c r="BH1228" s="17">
        <v>2.2709773807226601E-2</v>
      </c>
      <c r="BI1228" s="17">
        <v>0</v>
      </c>
      <c r="BJ1228" s="17">
        <v>0</v>
      </c>
      <c r="BK1228" s="17">
        <v>5.53684309022347E-2</v>
      </c>
      <c r="BL1228" s="17">
        <v>5.6907472011867202E-2</v>
      </c>
      <c r="BM1228" s="17"/>
      <c r="BN1228" s="17">
        <v>3.2227845413527502E-2</v>
      </c>
      <c r="BO1228" s="17">
        <v>4.9347609744129099E-2</v>
      </c>
      <c r="BP1228" s="17"/>
      <c r="BQ1228" s="17">
        <v>2.3413269284692E-2</v>
      </c>
      <c r="BR1228" s="17">
        <v>3.88011502971502E-2</v>
      </c>
      <c r="BS1228" s="17"/>
      <c r="BT1228" s="17">
        <v>2.2834479526299599E-2</v>
      </c>
      <c r="BU1228" s="17"/>
      <c r="BV1228" s="17">
        <v>4.6776355865385699E-2</v>
      </c>
      <c r="BW1228" s="17">
        <v>4.7831262430010402E-2</v>
      </c>
      <c r="BX1228" s="17">
        <v>3.5805443646603298E-2</v>
      </c>
      <c r="BY1228" s="17"/>
      <c r="BZ1228" s="17">
        <v>3.27908349554741E-2</v>
      </c>
      <c r="CA1228" s="17">
        <v>6.1925088070797898E-2</v>
      </c>
      <c r="CB1228" s="17">
        <v>9.9516145733079108E-3</v>
      </c>
      <c r="CC1228" s="17">
        <v>3.23765590617454E-2</v>
      </c>
      <c r="CD1228" s="17">
        <v>1.30920953728595E-2</v>
      </c>
      <c r="CE1228" s="17">
        <v>2.4166563131931398E-2</v>
      </c>
      <c r="CF1228" s="17">
        <v>3.8321238082843802E-2</v>
      </c>
      <c r="CG1228" s="17"/>
      <c r="CH1228" s="17">
        <v>7.9378423641666696E-2</v>
      </c>
      <c r="CI1228" s="17">
        <v>3.2768712284543498E-2</v>
      </c>
      <c r="CJ1228" s="17">
        <v>4.57420540044709E-2</v>
      </c>
      <c r="CK1228" s="17">
        <v>2.5399571054756501E-2</v>
      </c>
      <c r="CL1228" s="17">
        <v>0</v>
      </c>
    </row>
    <row r="1229" spans="2:90" x14ac:dyDescent="0.3">
      <c r="B1229" t="s">
        <v>131</v>
      </c>
      <c r="C1229" s="17">
        <v>1.3414373432022699E-2</v>
      </c>
      <c r="D1229" s="17">
        <v>1.8741711625205999E-2</v>
      </c>
      <c r="E1229" s="17">
        <v>8.5969514069981108E-3</v>
      </c>
      <c r="F1229" s="17"/>
      <c r="G1229" s="17">
        <v>0</v>
      </c>
      <c r="H1229" s="17">
        <v>6.9980286900077999E-3</v>
      </c>
      <c r="I1229" s="17">
        <v>7.8141613033513996E-3</v>
      </c>
      <c r="J1229" s="17">
        <v>6.8214989684822402E-3</v>
      </c>
      <c r="K1229" s="17">
        <v>2.2525120518220199E-2</v>
      </c>
      <c r="L1229" s="17">
        <v>3.2695683382470697E-2</v>
      </c>
      <c r="M1229" s="17"/>
      <c r="N1229" s="17">
        <v>4.9633896898073496E-3</v>
      </c>
      <c r="O1229" s="17">
        <v>1.1123046786722501E-2</v>
      </c>
      <c r="P1229" s="17">
        <v>2.9217547417895898E-2</v>
      </c>
      <c r="Q1229" s="17">
        <v>9.7531462897304695E-3</v>
      </c>
      <c r="R1229" s="17"/>
      <c r="S1229" s="17">
        <v>2.1776490102147099E-2</v>
      </c>
      <c r="T1229" s="17">
        <v>1.9837777554855E-2</v>
      </c>
      <c r="U1229" s="17">
        <v>0</v>
      </c>
      <c r="V1229" s="17">
        <v>0</v>
      </c>
      <c r="W1229" s="17">
        <v>0</v>
      </c>
      <c r="X1229" s="17">
        <v>0</v>
      </c>
      <c r="Y1229" s="17">
        <v>0</v>
      </c>
      <c r="Z1229" s="17">
        <v>2.5054505799233701E-2</v>
      </c>
      <c r="AA1229" s="17">
        <v>2.9417286154204299E-2</v>
      </c>
      <c r="AB1229" s="17">
        <v>2.69959429837376E-2</v>
      </c>
      <c r="AC1229" s="17">
        <v>2.0703149033999901E-2</v>
      </c>
      <c r="AD1229" s="17">
        <v>0</v>
      </c>
      <c r="AE1229" s="17"/>
      <c r="AF1229" s="17">
        <v>1.4593697106077099E-2</v>
      </c>
      <c r="AG1229" s="17">
        <v>1.7200137201989998E-2</v>
      </c>
      <c r="AH1229" s="17">
        <v>9.8410899758548005E-3</v>
      </c>
      <c r="AI1229" s="17"/>
      <c r="AJ1229" s="17">
        <v>2.2042657064274E-2</v>
      </c>
      <c r="AK1229" s="17">
        <v>1.02452046037256E-2</v>
      </c>
      <c r="AL1229" s="17">
        <v>3.6036439764363798E-2</v>
      </c>
      <c r="AM1229" s="17">
        <v>1.13667945725847E-2</v>
      </c>
      <c r="AN1229" s="17">
        <v>0</v>
      </c>
      <c r="AO1229" s="17"/>
      <c r="AP1229" s="17">
        <v>5.0217370193414001E-3</v>
      </c>
      <c r="AQ1229" s="17">
        <v>2.84018531604447E-2</v>
      </c>
      <c r="AR1229" s="17">
        <v>1.6361586277909301E-2</v>
      </c>
      <c r="AS1229" s="17">
        <v>2.1724211381420899E-2</v>
      </c>
      <c r="AT1229" s="17">
        <v>1.70206798197866E-2</v>
      </c>
      <c r="AU1229" s="17">
        <v>0</v>
      </c>
      <c r="AV1229" s="17"/>
      <c r="AW1229" s="17">
        <v>0</v>
      </c>
      <c r="AX1229" s="17">
        <v>0</v>
      </c>
      <c r="AY1229" s="17">
        <v>1.38604717542686E-2</v>
      </c>
      <c r="AZ1229" s="17">
        <v>1.7566413012239001E-2</v>
      </c>
      <c r="BA1229" s="17">
        <v>1.3773699085973401E-2</v>
      </c>
      <c r="BB1229" s="17">
        <v>2.6786928554839301E-2</v>
      </c>
      <c r="BC1229" s="17">
        <v>1.35339450292079E-2</v>
      </c>
      <c r="BD1229" s="17">
        <v>0</v>
      </c>
      <c r="BE1229" s="17">
        <v>2.72874593530508E-2</v>
      </c>
      <c r="BF1229" s="17">
        <v>5.0987710421724501E-2</v>
      </c>
      <c r="BG1229" s="17">
        <v>1.7257890326331599E-2</v>
      </c>
      <c r="BH1229" s="17">
        <v>2.30141797173085E-2</v>
      </c>
      <c r="BI1229" s="17">
        <v>0</v>
      </c>
      <c r="BJ1229" s="17">
        <v>0</v>
      </c>
      <c r="BK1229" s="17">
        <v>0</v>
      </c>
      <c r="BL1229" s="17">
        <v>0</v>
      </c>
      <c r="BM1229" s="17"/>
      <c r="BN1229" s="17">
        <v>1.1451208820801299E-2</v>
      </c>
      <c r="BO1229" s="17">
        <v>1.6368399437464799E-2</v>
      </c>
      <c r="BP1229" s="17"/>
      <c r="BQ1229" s="17">
        <v>5.5141504020808597E-3</v>
      </c>
      <c r="BR1229" s="17">
        <v>2.3242158496406502E-2</v>
      </c>
      <c r="BS1229" s="17"/>
      <c r="BT1229" s="17">
        <v>8.4864947233213202E-3</v>
      </c>
      <c r="BU1229" s="17"/>
      <c r="BV1229" s="17">
        <v>2.35237371611734E-2</v>
      </c>
      <c r="BW1229" s="17">
        <v>0</v>
      </c>
      <c r="BX1229" s="17">
        <v>1.4548252040267299E-2</v>
      </c>
      <c r="BY1229" s="17"/>
      <c r="BZ1229" s="17">
        <v>0</v>
      </c>
      <c r="CA1229" s="17">
        <v>2.7572549166922301E-2</v>
      </c>
      <c r="CB1229" s="17">
        <v>0</v>
      </c>
      <c r="CC1229" s="17">
        <v>1.7548365072697601E-2</v>
      </c>
      <c r="CD1229" s="17">
        <v>0</v>
      </c>
      <c r="CE1229" s="17">
        <v>3.9902743032295802E-2</v>
      </c>
      <c r="CF1229" s="17">
        <v>2.3480886597245901E-2</v>
      </c>
      <c r="CG1229" s="17"/>
      <c r="CH1229" s="17">
        <v>1.5935410254952601E-2</v>
      </c>
      <c r="CI1229" s="17">
        <v>1.45081160814645E-2</v>
      </c>
      <c r="CJ1229" s="17">
        <v>1.5666687095951801E-2</v>
      </c>
      <c r="CK1229" s="17">
        <v>7.3908125308357903E-3</v>
      </c>
      <c r="CL1229" s="17">
        <v>0</v>
      </c>
    </row>
    <row r="1230" spans="2:90" x14ac:dyDescent="0.3">
      <c r="C1230" s="17"/>
      <c r="D1230" s="17"/>
      <c r="E1230" s="17"/>
      <c r="F1230" s="17"/>
      <c r="G1230" s="17"/>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c r="AP1230" s="17"/>
      <c r="AQ1230" s="17"/>
      <c r="AR1230" s="17"/>
      <c r="AS1230" s="17"/>
      <c r="AT1230" s="17"/>
      <c r="AU1230" s="17"/>
      <c r="AV1230" s="17"/>
      <c r="AW1230" s="17"/>
      <c r="AX1230" s="17"/>
      <c r="AY1230" s="17"/>
      <c r="AZ1230" s="17"/>
      <c r="BA1230" s="17"/>
      <c r="BB1230" s="17"/>
      <c r="BC1230" s="17"/>
      <c r="BD1230" s="17"/>
      <c r="BE1230" s="17"/>
      <c r="BF1230" s="17"/>
      <c r="BG1230" s="17"/>
      <c r="BH1230" s="17"/>
      <c r="BI1230" s="17"/>
      <c r="BJ1230" s="17"/>
      <c r="BK1230" s="17"/>
      <c r="BL1230" s="17"/>
      <c r="BM1230" s="17"/>
      <c r="BN1230" s="17"/>
      <c r="BO1230" s="17"/>
      <c r="BP1230" s="17"/>
      <c r="BQ1230" s="17"/>
      <c r="BR1230" s="17"/>
      <c r="BS1230" s="17"/>
      <c r="BT1230" s="17"/>
      <c r="BU1230" s="17"/>
      <c r="BV1230" s="17"/>
      <c r="BW1230" s="17"/>
      <c r="BX1230" s="17"/>
      <c r="BY1230" s="17"/>
      <c r="BZ1230" s="17"/>
      <c r="CA1230" s="17"/>
      <c r="CB1230" s="17"/>
      <c r="CC1230" s="17"/>
      <c r="CD1230" s="17"/>
      <c r="CE1230" s="17"/>
      <c r="CF1230" s="17"/>
      <c r="CG1230" s="17"/>
      <c r="CH1230" s="17"/>
      <c r="CI1230" s="17"/>
      <c r="CJ1230" s="17"/>
      <c r="CK1230" s="17"/>
      <c r="CL1230" s="17"/>
    </row>
    <row r="1231" spans="2:90" x14ac:dyDescent="0.3">
      <c r="B1231" s="6" t="s">
        <v>470</v>
      </c>
      <c r="C1231" s="17"/>
      <c r="D1231" s="17"/>
      <c r="E1231" s="17"/>
      <c r="F1231" s="17"/>
      <c r="G1231" s="17"/>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7"/>
      <c r="BN1231" s="17"/>
      <c r="BO1231" s="17"/>
      <c r="BP1231" s="17"/>
      <c r="BQ1231" s="17"/>
      <c r="BR1231" s="17"/>
      <c r="BS1231" s="17"/>
      <c r="BT1231" s="17"/>
      <c r="BU1231" s="17"/>
      <c r="BV1231" s="17"/>
      <c r="BW1231" s="17"/>
      <c r="BX1231" s="17"/>
      <c r="BY1231" s="17"/>
      <c r="BZ1231" s="17"/>
      <c r="CA1231" s="17"/>
      <c r="CB1231" s="17"/>
      <c r="CC1231" s="17"/>
      <c r="CD1231" s="17"/>
      <c r="CE1231" s="17"/>
      <c r="CF1231" s="17"/>
      <c r="CG1231" s="17"/>
      <c r="CH1231" s="17"/>
      <c r="CI1231" s="17"/>
      <c r="CJ1231" s="17"/>
      <c r="CK1231" s="17"/>
      <c r="CL1231" s="17"/>
    </row>
    <row r="1232" spans="2:90" x14ac:dyDescent="0.3">
      <c r="B1232" s="24" t="s">
        <v>110</v>
      </c>
      <c r="C1232" s="17"/>
      <c r="D1232" s="17"/>
      <c r="E1232" s="17"/>
      <c r="F1232" s="17"/>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7"/>
      <c r="BN1232" s="17"/>
      <c r="BO1232" s="17"/>
      <c r="BP1232" s="17"/>
      <c r="BQ1232" s="17"/>
      <c r="BR1232" s="17"/>
      <c r="BS1232" s="17"/>
      <c r="BT1232" s="17"/>
      <c r="BU1232" s="17"/>
      <c r="BV1232" s="17"/>
      <c r="BW1232" s="17"/>
      <c r="BX1232" s="17"/>
      <c r="BY1232" s="17"/>
      <c r="BZ1232" s="17"/>
      <c r="CA1232" s="17"/>
      <c r="CB1232" s="17"/>
      <c r="CC1232" s="17"/>
      <c r="CD1232" s="17"/>
      <c r="CE1232" s="17"/>
      <c r="CF1232" s="17"/>
      <c r="CG1232" s="17"/>
      <c r="CH1232" s="17"/>
      <c r="CI1232" s="17"/>
      <c r="CJ1232" s="17"/>
      <c r="CK1232" s="17"/>
      <c r="CL1232" s="17"/>
    </row>
    <row r="1233" spans="2:90" x14ac:dyDescent="0.3">
      <c r="B1233" t="s">
        <v>452</v>
      </c>
      <c r="C1233" s="17">
        <v>0.46843947117142798</v>
      </c>
      <c r="D1233" s="17">
        <v>0.447882702860467</v>
      </c>
      <c r="E1233" s="17">
        <v>0.48926068178153498</v>
      </c>
      <c r="F1233" s="17"/>
      <c r="G1233" s="17">
        <v>0.41077870045823101</v>
      </c>
      <c r="H1233" s="17">
        <v>0.38077835361013201</v>
      </c>
      <c r="I1233" s="17">
        <v>0.45588485171711701</v>
      </c>
      <c r="J1233" s="17">
        <v>0.522741559499866</v>
      </c>
      <c r="K1233" s="17">
        <v>0.44138406664339602</v>
      </c>
      <c r="L1233" s="17">
        <v>0.56175877889690395</v>
      </c>
      <c r="M1233" s="17"/>
      <c r="N1233" s="17">
        <v>0.46435440190038402</v>
      </c>
      <c r="O1233" s="17">
        <v>0.47942566682208898</v>
      </c>
      <c r="P1233" s="17">
        <v>0.44212058644681701</v>
      </c>
      <c r="Q1233" s="17">
        <v>0.487562252793518</v>
      </c>
      <c r="R1233" s="17"/>
      <c r="S1233" s="17">
        <v>0.330728998023615</v>
      </c>
      <c r="T1233" s="17">
        <v>0.50578703074727605</v>
      </c>
      <c r="U1233" s="17">
        <v>0.44083091948213499</v>
      </c>
      <c r="V1233" s="17">
        <v>0.58646764533884099</v>
      </c>
      <c r="W1233" s="17">
        <v>0.54139816457213397</v>
      </c>
      <c r="X1233" s="17">
        <v>0.378107614066505</v>
      </c>
      <c r="Y1233" s="17">
        <v>0.51662167912764601</v>
      </c>
      <c r="Z1233" s="17">
        <v>0.523802482627306</v>
      </c>
      <c r="AA1233" s="17">
        <v>0.40504107097297598</v>
      </c>
      <c r="AB1233" s="17">
        <v>0.52194377374282197</v>
      </c>
      <c r="AC1233" s="17">
        <v>0.44074403728611</v>
      </c>
      <c r="AD1233" s="17">
        <v>0.60808950683517005</v>
      </c>
      <c r="AE1233" s="17"/>
      <c r="AF1233" s="17">
        <v>0.49807223768999198</v>
      </c>
      <c r="AG1233" s="17">
        <v>0.44089138753453899</v>
      </c>
      <c r="AH1233" s="17">
        <v>0.52559139626118001</v>
      </c>
      <c r="AI1233" s="17"/>
      <c r="AJ1233" s="17">
        <v>0.46607255882558601</v>
      </c>
      <c r="AK1233" s="17">
        <v>0.42032505206688398</v>
      </c>
      <c r="AL1233" s="17">
        <v>0.53271712623981604</v>
      </c>
      <c r="AM1233" s="17">
        <v>0.471303265534945</v>
      </c>
      <c r="AN1233" s="17">
        <v>0.37265712603094397</v>
      </c>
      <c r="AO1233" s="17"/>
      <c r="AP1233" s="17">
        <v>0.37121074469093401</v>
      </c>
      <c r="AQ1233" s="17">
        <v>0.49429395578072</v>
      </c>
      <c r="AR1233" s="17">
        <v>0.52156020883287502</v>
      </c>
      <c r="AS1233" s="17">
        <v>0.50233638748638498</v>
      </c>
      <c r="AT1233" s="17">
        <v>0.33864386318059297</v>
      </c>
      <c r="AU1233" s="17">
        <v>0.53487043209935003</v>
      </c>
      <c r="AV1233" s="17"/>
      <c r="AW1233" s="17">
        <v>0.288143610714093</v>
      </c>
      <c r="AX1233" s="17">
        <v>0.42917235655928998</v>
      </c>
      <c r="AY1233" s="17">
        <v>0.450112096769889</v>
      </c>
      <c r="AZ1233" s="17">
        <v>0.52655278413367601</v>
      </c>
      <c r="BA1233" s="17">
        <v>0.46671536761356103</v>
      </c>
      <c r="BB1233" s="17">
        <v>0.60212410058352595</v>
      </c>
      <c r="BC1233" s="17">
        <v>0.40200361490327902</v>
      </c>
      <c r="BD1233" s="17">
        <v>0.52245997558843704</v>
      </c>
      <c r="BE1233" s="17">
        <v>0.43310769771214203</v>
      </c>
      <c r="BF1233" s="17">
        <v>0.51312187340607296</v>
      </c>
      <c r="BG1233" s="17">
        <v>0.48526428646724301</v>
      </c>
      <c r="BH1233" s="17">
        <v>0.35244437361030401</v>
      </c>
      <c r="BI1233" s="17">
        <v>0.27089971291163401</v>
      </c>
      <c r="BJ1233" s="17">
        <v>0.38223813358382502</v>
      </c>
      <c r="BK1233" s="17">
        <v>0.55587520139555602</v>
      </c>
      <c r="BL1233" s="17">
        <v>0.40750396077683199</v>
      </c>
      <c r="BM1233" s="17"/>
      <c r="BN1233" s="17">
        <v>0.46005407185160002</v>
      </c>
      <c r="BO1233" s="17">
        <v>0.47726861093304501</v>
      </c>
      <c r="BP1233" s="17"/>
      <c r="BQ1233" s="17">
        <v>0.33238578031167199</v>
      </c>
      <c r="BR1233" s="17">
        <v>0.533045373923134</v>
      </c>
      <c r="BS1233" s="17"/>
      <c r="BT1233" s="17">
        <v>0.444715114734543</v>
      </c>
      <c r="BU1233" s="17"/>
      <c r="BV1233" s="17">
        <v>0.44856853422161702</v>
      </c>
      <c r="BW1233" s="17">
        <v>0.46338571790461502</v>
      </c>
      <c r="BX1233" s="17">
        <v>0.486587991023821</v>
      </c>
      <c r="BY1233" s="17"/>
      <c r="BZ1233" s="17">
        <v>0.42005406823938102</v>
      </c>
      <c r="CA1233" s="17">
        <v>0.42995080637955901</v>
      </c>
      <c r="CB1233" s="17">
        <v>0.559796327064223</v>
      </c>
      <c r="CC1233" s="17">
        <v>0.46304254778276999</v>
      </c>
      <c r="CD1233" s="17">
        <v>0.581972911302851</v>
      </c>
      <c r="CE1233" s="17">
        <v>0.42824261460052998</v>
      </c>
      <c r="CF1233" s="17">
        <v>0.41400530411507003</v>
      </c>
      <c r="CG1233" s="17"/>
      <c r="CH1233" s="17">
        <v>0.37239250730624901</v>
      </c>
      <c r="CI1233" s="17">
        <v>0.48213587777721501</v>
      </c>
      <c r="CJ1233" s="17">
        <v>0.52198376512231903</v>
      </c>
      <c r="CK1233" s="17">
        <v>0.42701364205973702</v>
      </c>
      <c r="CL1233" s="17">
        <v>0.30121897651072199</v>
      </c>
    </row>
    <row r="1234" spans="2:90" x14ac:dyDescent="0.3">
      <c r="B1234" t="s">
        <v>453</v>
      </c>
      <c r="C1234" s="17">
        <v>0.22054935303058201</v>
      </c>
      <c r="D1234" s="17">
        <v>0.21945108179849501</v>
      </c>
      <c r="E1234" s="17">
        <v>0.218631954157926</v>
      </c>
      <c r="F1234" s="17"/>
      <c r="G1234" s="17">
        <v>0.15842218088913501</v>
      </c>
      <c r="H1234" s="17">
        <v>0.253388341861151</v>
      </c>
      <c r="I1234" s="17">
        <v>0.227519592572822</v>
      </c>
      <c r="J1234" s="17">
        <v>0.23459361996802899</v>
      </c>
      <c r="K1234" s="17">
        <v>0.199288419973076</v>
      </c>
      <c r="L1234" s="17">
        <v>0.23281714900886499</v>
      </c>
      <c r="M1234" s="17"/>
      <c r="N1234" s="17">
        <v>0.19788902950165699</v>
      </c>
      <c r="O1234" s="17">
        <v>0.19198031570778601</v>
      </c>
      <c r="P1234" s="17">
        <v>0.23235194194154901</v>
      </c>
      <c r="Q1234" s="17">
        <v>0.25723563581132702</v>
      </c>
      <c r="R1234" s="17"/>
      <c r="S1234" s="17">
        <v>0.22466997850423001</v>
      </c>
      <c r="T1234" s="17">
        <v>0.25713044954509801</v>
      </c>
      <c r="U1234" s="17">
        <v>0.183673637636904</v>
      </c>
      <c r="V1234" s="17">
        <v>0.187544878497511</v>
      </c>
      <c r="W1234" s="17">
        <v>0.126612839368723</v>
      </c>
      <c r="X1234" s="17">
        <v>0.34442240849967198</v>
      </c>
      <c r="Y1234" s="17">
        <v>0.14951012173737399</v>
      </c>
      <c r="Z1234" s="17">
        <v>0.18039668286212701</v>
      </c>
      <c r="AA1234" s="17">
        <v>0.22386836901149201</v>
      </c>
      <c r="AB1234" s="17">
        <v>0.24018452037625501</v>
      </c>
      <c r="AC1234" s="17">
        <v>0.21060233260532699</v>
      </c>
      <c r="AD1234" s="17">
        <v>0.242754299930516</v>
      </c>
      <c r="AE1234" s="17"/>
      <c r="AF1234" s="17">
        <v>0.25034620410043401</v>
      </c>
      <c r="AG1234" s="17">
        <v>0.19386459916570101</v>
      </c>
      <c r="AH1234" s="17">
        <v>0.228040482848094</v>
      </c>
      <c r="AI1234" s="17"/>
      <c r="AJ1234" s="17">
        <v>0.221527205243709</v>
      </c>
      <c r="AK1234" s="17">
        <v>0.19233630268551899</v>
      </c>
      <c r="AL1234" s="17">
        <v>0.234232785867687</v>
      </c>
      <c r="AM1234" s="17">
        <v>0.274344073267418</v>
      </c>
      <c r="AN1234" s="17">
        <v>0.128638817878692</v>
      </c>
      <c r="AO1234" s="17"/>
      <c r="AP1234" s="17">
        <v>0.17020748448641301</v>
      </c>
      <c r="AQ1234" s="17">
        <v>0.218902082194252</v>
      </c>
      <c r="AR1234" s="17">
        <v>0.21670800517702099</v>
      </c>
      <c r="AS1234" s="17">
        <v>0.26092115742960398</v>
      </c>
      <c r="AT1234" s="17">
        <v>0.226496705318362</v>
      </c>
      <c r="AU1234" s="17">
        <v>0.17198854455395399</v>
      </c>
      <c r="AV1234" s="17"/>
      <c r="AW1234" s="17">
        <v>0.14070012743343899</v>
      </c>
      <c r="AX1234" s="17">
        <v>0.30355780284311701</v>
      </c>
      <c r="AY1234" s="17">
        <v>0.40490539527673902</v>
      </c>
      <c r="AZ1234" s="17">
        <v>0.210833322248481</v>
      </c>
      <c r="BA1234" s="17">
        <v>0.24685784583078499</v>
      </c>
      <c r="BB1234" s="17">
        <v>0.21763507613529101</v>
      </c>
      <c r="BC1234" s="17">
        <v>0.23289880419831799</v>
      </c>
      <c r="BD1234" s="17">
        <v>0.19699536971624901</v>
      </c>
      <c r="BE1234" s="17">
        <v>0.10797864268553301</v>
      </c>
      <c r="BF1234" s="17">
        <v>0.245454736225623</v>
      </c>
      <c r="BG1234" s="17">
        <v>0.24782926130587299</v>
      </c>
      <c r="BH1234" s="17">
        <v>0.143287015556959</v>
      </c>
      <c r="BI1234" s="17">
        <v>0.160869405036591</v>
      </c>
      <c r="BJ1234" s="17">
        <v>0.152748650025089</v>
      </c>
      <c r="BK1234" s="17">
        <v>0.110899941983956</v>
      </c>
      <c r="BL1234" s="17">
        <v>0.18454367898589999</v>
      </c>
      <c r="BM1234" s="17"/>
      <c r="BN1234" s="17">
        <v>0.22863509126735601</v>
      </c>
      <c r="BO1234" s="17">
        <v>0.206066951811406</v>
      </c>
      <c r="BP1234" s="17"/>
      <c r="BQ1234" s="17">
        <v>0.17123314562908501</v>
      </c>
      <c r="BR1234" s="17">
        <v>0.18356966091440199</v>
      </c>
      <c r="BS1234" s="17"/>
      <c r="BT1234" s="17">
        <v>0.15588935396619699</v>
      </c>
      <c r="BU1234" s="17"/>
      <c r="BV1234" s="17">
        <v>0.253604973662099</v>
      </c>
      <c r="BW1234" s="17">
        <v>0.188215660849159</v>
      </c>
      <c r="BX1234" s="17">
        <v>0.215110770039491</v>
      </c>
      <c r="BY1234" s="17"/>
      <c r="BZ1234" s="17">
        <v>0.40576132155452399</v>
      </c>
      <c r="CA1234" s="17">
        <v>0.305484627741264</v>
      </c>
      <c r="CB1234" s="17">
        <v>0.260882753488826</v>
      </c>
      <c r="CC1234" s="17">
        <v>0.16045364575333701</v>
      </c>
      <c r="CD1234" s="17">
        <v>0.202082960561693</v>
      </c>
      <c r="CE1234" s="17">
        <v>0.15380431759672</v>
      </c>
      <c r="CF1234" s="17">
        <v>9.1240015003229397E-2</v>
      </c>
      <c r="CG1234" s="17"/>
      <c r="CH1234" s="17">
        <v>0.112368426839405</v>
      </c>
      <c r="CI1234" s="17">
        <v>0.14969262355876001</v>
      </c>
      <c r="CJ1234" s="17">
        <v>0.214451152778809</v>
      </c>
      <c r="CK1234" s="17">
        <v>0.38642616073307001</v>
      </c>
      <c r="CL1234" s="17">
        <v>0.49589655172999098</v>
      </c>
    </row>
    <row r="1235" spans="2:90" x14ac:dyDescent="0.3">
      <c r="B1235" t="s">
        <v>455</v>
      </c>
      <c r="C1235" s="17">
        <v>0.19657944864618801</v>
      </c>
      <c r="D1235" s="17">
        <v>0.18487661680619599</v>
      </c>
      <c r="E1235" s="17">
        <v>0.20802637508320601</v>
      </c>
      <c r="F1235" s="17"/>
      <c r="G1235" s="17">
        <v>7.1840863637736896E-2</v>
      </c>
      <c r="H1235" s="17">
        <v>0.20330603080033199</v>
      </c>
      <c r="I1235" s="17">
        <v>0.395365064922934</v>
      </c>
      <c r="J1235" s="17">
        <v>0.21776567456212001</v>
      </c>
      <c r="K1235" s="17">
        <v>0.17786641404602199</v>
      </c>
      <c r="L1235" s="17">
        <v>9.6104192252773293E-2</v>
      </c>
      <c r="M1235" s="17"/>
      <c r="N1235" s="17">
        <v>0.153807006753161</v>
      </c>
      <c r="O1235" s="17">
        <v>0.231863310003773</v>
      </c>
      <c r="P1235" s="17">
        <v>0.146399744944679</v>
      </c>
      <c r="Q1235" s="17">
        <v>0.23965770704870001</v>
      </c>
      <c r="R1235" s="17"/>
      <c r="S1235" s="17">
        <v>0.17740490356862701</v>
      </c>
      <c r="T1235" s="17">
        <v>0.19592627802575099</v>
      </c>
      <c r="U1235" s="17">
        <v>0.205637875077575</v>
      </c>
      <c r="V1235" s="17">
        <v>0.15289744972453501</v>
      </c>
      <c r="W1235" s="17">
        <v>0.23492526129591301</v>
      </c>
      <c r="X1235" s="17">
        <v>0.26802194432645798</v>
      </c>
      <c r="Y1235" s="17">
        <v>7.3382523139093797E-2</v>
      </c>
      <c r="Z1235" s="17">
        <v>0.123213281330078</v>
      </c>
      <c r="AA1235" s="17">
        <v>0.229257079479113</v>
      </c>
      <c r="AB1235" s="17">
        <v>0.22376500767930199</v>
      </c>
      <c r="AC1235" s="17">
        <v>0.19752279685184301</v>
      </c>
      <c r="AD1235" s="17">
        <v>0.244910214051133</v>
      </c>
      <c r="AE1235" s="17"/>
      <c r="AF1235" s="17">
        <v>0.19766896038238799</v>
      </c>
      <c r="AG1235" s="17">
        <v>0.22063720655705099</v>
      </c>
      <c r="AH1235" s="17">
        <v>0.20060100120138999</v>
      </c>
      <c r="AI1235" s="17"/>
      <c r="AJ1235" s="17">
        <v>0.165594277120969</v>
      </c>
      <c r="AK1235" s="17">
        <v>0.19363088743065701</v>
      </c>
      <c r="AL1235" s="17">
        <v>0.20971203381193901</v>
      </c>
      <c r="AM1235" s="17">
        <v>0.290134469798288</v>
      </c>
      <c r="AN1235" s="17">
        <v>7.3147182805606795E-2</v>
      </c>
      <c r="AO1235" s="17"/>
      <c r="AP1235" s="17">
        <v>0.197062438112419</v>
      </c>
      <c r="AQ1235" s="17">
        <v>0.206009823965046</v>
      </c>
      <c r="AR1235" s="17">
        <v>0.179969214396761</v>
      </c>
      <c r="AS1235" s="17">
        <v>0.23461738399644799</v>
      </c>
      <c r="AT1235" s="17">
        <v>9.2993875039467905E-2</v>
      </c>
      <c r="AU1235" s="17">
        <v>0.12882218414135899</v>
      </c>
      <c r="AV1235" s="17"/>
      <c r="AW1235" s="17">
        <v>0</v>
      </c>
      <c r="AX1235" s="17">
        <v>0.18663573585419699</v>
      </c>
      <c r="AY1235" s="17">
        <v>0.18919030504950199</v>
      </c>
      <c r="AZ1235" s="17">
        <v>0.28734312117517302</v>
      </c>
      <c r="BA1235" s="17">
        <v>0.20011931464862001</v>
      </c>
      <c r="BB1235" s="17">
        <v>0.187622241627658</v>
      </c>
      <c r="BC1235" s="17">
        <v>0.211839214136927</v>
      </c>
      <c r="BD1235" s="17">
        <v>0.16295050871733899</v>
      </c>
      <c r="BE1235" s="17">
        <v>0.26795914897779699</v>
      </c>
      <c r="BF1235" s="17">
        <v>0.22762468406062999</v>
      </c>
      <c r="BG1235" s="17">
        <v>0.238233713837599</v>
      </c>
      <c r="BH1235" s="17">
        <v>0.14777629309093501</v>
      </c>
      <c r="BI1235" s="17">
        <v>0.20777068713371</v>
      </c>
      <c r="BJ1235" s="17">
        <v>0.158580822525868</v>
      </c>
      <c r="BK1235" s="17">
        <v>0.16271955839098001</v>
      </c>
      <c r="BL1235" s="17">
        <v>9.5354495599438205E-2</v>
      </c>
      <c r="BM1235" s="17"/>
      <c r="BN1235" s="17">
        <v>0.21038235129230601</v>
      </c>
      <c r="BO1235" s="17">
        <v>0.18066439296891701</v>
      </c>
      <c r="BP1235" s="17"/>
      <c r="BQ1235" s="17">
        <v>0.195634445232377</v>
      </c>
      <c r="BR1235" s="17">
        <v>0.18003953093727701</v>
      </c>
      <c r="BS1235" s="17"/>
      <c r="BT1235" s="17">
        <v>0.178503420094833</v>
      </c>
      <c r="BU1235" s="17"/>
      <c r="BV1235" s="17">
        <v>0.20155461874057301</v>
      </c>
      <c r="BW1235" s="17">
        <v>0.164744760257793</v>
      </c>
      <c r="BX1235" s="17">
        <v>0.20971465912106699</v>
      </c>
      <c r="BY1235" s="17"/>
      <c r="BZ1235" s="17">
        <v>0.477932198736775</v>
      </c>
      <c r="CA1235" s="17">
        <v>0.26551490621739698</v>
      </c>
      <c r="CB1235" s="17">
        <v>0.19096467386810001</v>
      </c>
      <c r="CC1235" s="17">
        <v>0.19787772679150401</v>
      </c>
      <c r="CD1235" s="17">
        <v>0.13962981110238101</v>
      </c>
      <c r="CE1235" s="17">
        <v>9.0372455709653798E-2</v>
      </c>
      <c r="CF1235" s="17">
        <v>0.138412184427045</v>
      </c>
      <c r="CG1235" s="17"/>
      <c r="CH1235" s="17">
        <v>0.111366126670553</v>
      </c>
      <c r="CI1235" s="17">
        <v>9.8667230511505402E-2</v>
      </c>
      <c r="CJ1235" s="17">
        <v>0.21768113520882201</v>
      </c>
      <c r="CK1235" s="17">
        <v>0.37276299678791502</v>
      </c>
      <c r="CL1235" s="17">
        <v>0.39462319498818199</v>
      </c>
    </row>
    <row r="1236" spans="2:90" x14ac:dyDescent="0.3">
      <c r="B1236" t="s">
        <v>457</v>
      </c>
      <c r="C1236" s="17">
        <v>0.18705812471411601</v>
      </c>
      <c r="D1236" s="17">
        <v>0.19314518628055999</v>
      </c>
      <c r="E1236" s="17">
        <v>0.18292480806063899</v>
      </c>
      <c r="F1236" s="17"/>
      <c r="G1236" s="17">
        <v>0.13903071537491399</v>
      </c>
      <c r="H1236" s="17">
        <v>0.15976693458223601</v>
      </c>
      <c r="I1236" s="17">
        <v>0.178600945903376</v>
      </c>
      <c r="J1236" s="17">
        <v>0.19453217083447799</v>
      </c>
      <c r="K1236" s="17">
        <v>0.18797023647469699</v>
      </c>
      <c r="L1236" s="17">
        <v>0.24297266997188599</v>
      </c>
      <c r="M1236" s="17"/>
      <c r="N1236" s="17">
        <v>0.172492917216167</v>
      </c>
      <c r="O1236" s="17">
        <v>0.19149586017183001</v>
      </c>
      <c r="P1236" s="17">
        <v>0.20767797966544599</v>
      </c>
      <c r="Q1236" s="17">
        <v>0.17859283494509601</v>
      </c>
      <c r="R1236" s="17"/>
      <c r="S1236" s="17">
        <v>0.177669815438569</v>
      </c>
      <c r="T1236" s="17">
        <v>0.232425962652483</v>
      </c>
      <c r="U1236" s="17">
        <v>0.14879713886816301</v>
      </c>
      <c r="V1236" s="17">
        <v>0.18535472695733199</v>
      </c>
      <c r="W1236" s="17">
        <v>0.228256537478052</v>
      </c>
      <c r="X1236" s="17">
        <v>0.21159187343748401</v>
      </c>
      <c r="Y1236" s="17">
        <v>0.26036192759698901</v>
      </c>
      <c r="Z1236" s="17">
        <v>0.122794250718041</v>
      </c>
      <c r="AA1236" s="17">
        <v>0.134742168063894</v>
      </c>
      <c r="AB1236" s="17">
        <v>0.17397039536174</v>
      </c>
      <c r="AC1236" s="17">
        <v>0.184295452896925</v>
      </c>
      <c r="AD1236" s="17">
        <v>0.133222995794158</v>
      </c>
      <c r="AE1236" s="17"/>
      <c r="AF1236" s="17">
        <v>0.18612677099098901</v>
      </c>
      <c r="AG1236" s="17">
        <v>0.194655054541096</v>
      </c>
      <c r="AH1236" s="17">
        <v>0.16868975547384699</v>
      </c>
      <c r="AI1236" s="17"/>
      <c r="AJ1236" s="17">
        <v>0.19617509713824899</v>
      </c>
      <c r="AK1236" s="17">
        <v>0.177972759010043</v>
      </c>
      <c r="AL1236" s="17">
        <v>0.14521905029929499</v>
      </c>
      <c r="AM1236" s="17">
        <v>0.20819868188978199</v>
      </c>
      <c r="AN1236" s="17">
        <v>0.349748000552348</v>
      </c>
      <c r="AO1236" s="17"/>
      <c r="AP1236" s="17">
        <v>0.211873392479168</v>
      </c>
      <c r="AQ1236" s="17">
        <v>0.21421613362942599</v>
      </c>
      <c r="AR1236" s="17">
        <v>9.4822173968603596E-2</v>
      </c>
      <c r="AS1236" s="17">
        <v>0.217726712545497</v>
      </c>
      <c r="AT1236" s="17">
        <v>0.185541355754442</v>
      </c>
      <c r="AU1236" s="17">
        <v>0.16827942321596401</v>
      </c>
      <c r="AV1236" s="17"/>
      <c r="AW1236" s="17">
        <v>0.26757575055157101</v>
      </c>
      <c r="AX1236" s="17">
        <v>7.6756673040296403E-2</v>
      </c>
      <c r="AY1236" s="17">
        <v>0.15356510567669401</v>
      </c>
      <c r="AZ1236" s="17">
        <v>9.9064308299939896E-2</v>
      </c>
      <c r="BA1236" s="17">
        <v>0.25329755950764898</v>
      </c>
      <c r="BB1236" s="17">
        <v>0.19254103758388899</v>
      </c>
      <c r="BC1236" s="17">
        <v>0.108152940591474</v>
      </c>
      <c r="BD1236" s="17">
        <v>0.19678350941379</v>
      </c>
      <c r="BE1236" s="17">
        <v>0.30264409423570998</v>
      </c>
      <c r="BF1236" s="17">
        <v>0.17005737024873799</v>
      </c>
      <c r="BG1236" s="17">
        <v>0.21673115735954099</v>
      </c>
      <c r="BH1236" s="17">
        <v>0.319822231203858</v>
      </c>
      <c r="BI1236" s="17">
        <v>0.23317957130071601</v>
      </c>
      <c r="BJ1236" s="17">
        <v>0.26515409268357198</v>
      </c>
      <c r="BK1236" s="17">
        <v>0.22546106931195001</v>
      </c>
      <c r="BL1236" s="17">
        <v>7.9169242984576005E-2</v>
      </c>
      <c r="BM1236" s="17"/>
      <c r="BN1236" s="17">
        <v>0.20197816594262999</v>
      </c>
      <c r="BO1236" s="17">
        <v>0.16635879047270399</v>
      </c>
      <c r="BP1236" s="17"/>
      <c r="BQ1236" s="17">
        <v>0.21377230076211201</v>
      </c>
      <c r="BR1236" s="17">
        <v>0.13708129976810099</v>
      </c>
      <c r="BS1236" s="17"/>
      <c r="BT1236" s="17">
        <v>0.191234650821759</v>
      </c>
      <c r="BU1236" s="17"/>
      <c r="BV1236" s="17">
        <v>0.182551235909369</v>
      </c>
      <c r="BW1236" s="17">
        <v>0.24771447809239999</v>
      </c>
      <c r="BX1236" s="17">
        <v>0.16731390884917599</v>
      </c>
      <c r="BY1236" s="17"/>
      <c r="BZ1236" s="17">
        <v>9.8724323027830893E-2</v>
      </c>
      <c r="CA1236" s="17">
        <v>0.14952184063798499</v>
      </c>
      <c r="CB1236" s="17">
        <v>0.185833553384989</v>
      </c>
      <c r="CC1236" s="17">
        <v>0.219674946089295</v>
      </c>
      <c r="CD1236" s="17">
        <v>0.26360426996529801</v>
      </c>
      <c r="CE1236" s="17">
        <v>0.24527060917528801</v>
      </c>
      <c r="CF1236" s="17">
        <v>0.13548768081047</v>
      </c>
      <c r="CG1236" s="17"/>
      <c r="CH1236" s="17">
        <v>0.22441139349490499</v>
      </c>
      <c r="CI1236" s="17">
        <v>0.237838654513362</v>
      </c>
      <c r="CJ1236" s="17">
        <v>0.18478889309611499</v>
      </c>
      <c r="CK1236" s="17">
        <v>9.8726892400826299E-2</v>
      </c>
      <c r="CL1236" s="17">
        <v>2.7524502082648901E-2</v>
      </c>
    </row>
    <row r="1237" spans="2:90" x14ac:dyDescent="0.3">
      <c r="B1237" t="s">
        <v>459</v>
      </c>
      <c r="C1237" s="17">
        <v>0.16118775781721001</v>
      </c>
      <c r="D1237" s="17">
        <v>0.14787934584166801</v>
      </c>
      <c r="E1237" s="17">
        <v>0.17664548802473101</v>
      </c>
      <c r="F1237" s="17"/>
      <c r="G1237" s="17">
        <v>0.26137270435848098</v>
      </c>
      <c r="H1237" s="17">
        <v>0.24015875132681999</v>
      </c>
      <c r="I1237" s="17">
        <v>0.200271045591358</v>
      </c>
      <c r="J1237" s="17">
        <v>0.174826672807083</v>
      </c>
      <c r="K1237" s="17">
        <v>8.2987802327728802E-2</v>
      </c>
      <c r="L1237" s="17">
        <v>3.2580392547127898E-2</v>
      </c>
      <c r="M1237" s="17"/>
      <c r="N1237" s="17">
        <v>0.197083155953762</v>
      </c>
      <c r="O1237" s="17">
        <v>0.15517243330977601</v>
      </c>
      <c r="P1237" s="17">
        <v>0.126153526262302</v>
      </c>
      <c r="Q1237" s="17">
        <v>0.16749154952700601</v>
      </c>
      <c r="R1237" s="17"/>
      <c r="S1237" s="17">
        <v>0.17945147132895001</v>
      </c>
      <c r="T1237" s="17">
        <v>0.147716462602968</v>
      </c>
      <c r="U1237" s="17">
        <v>0.188348051256746</v>
      </c>
      <c r="V1237" s="17">
        <v>0.126838336641835</v>
      </c>
      <c r="W1237" s="17">
        <v>0.105490119602244</v>
      </c>
      <c r="X1237" s="17">
        <v>0.191525667958687</v>
      </c>
      <c r="Y1237" s="17">
        <v>0.16950063821504699</v>
      </c>
      <c r="Z1237" s="17">
        <v>0.12194671722490499</v>
      </c>
      <c r="AA1237" s="17">
        <v>9.9955319749572294E-2</v>
      </c>
      <c r="AB1237" s="17">
        <v>0.176206711976651</v>
      </c>
      <c r="AC1237" s="17">
        <v>0.35239105322349401</v>
      </c>
      <c r="AD1237" s="17">
        <v>8.7736992273114406E-2</v>
      </c>
      <c r="AE1237" s="17"/>
      <c r="AF1237" s="17">
        <v>0.11694407914450899</v>
      </c>
      <c r="AG1237" s="17">
        <v>0.15583633420438001</v>
      </c>
      <c r="AH1237" s="17">
        <v>0.15133534093159401</v>
      </c>
      <c r="AI1237" s="17"/>
      <c r="AJ1237" s="17">
        <v>0.15635457633170599</v>
      </c>
      <c r="AK1237" s="17">
        <v>0.177324722131081</v>
      </c>
      <c r="AL1237" s="17">
        <v>0.162809539088283</v>
      </c>
      <c r="AM1237" s="17">
        <v>0.12649545415268601</v>
      </c>
      <c r="AN1237" s="17">
        <v>0.13537963292164201</v>
      </c>
      <c r="AO1237" s="17"/>
      <c r="AP1237" s="17">
        <v>0.207901005341013</v>
      </c>
      <c r="AQ1237" s="17">
        <v>0.19384941340246001</v>
      </c>
      <c r="AR1237" s="17">
        <v>0.175111625262801</v>
      </c>
      <c r="AS1237" s="17">
        <v>0.112723032624028</v>
      </c>
      <c r="AT1237" s="17">
        <v>0.122038789203205</v>
      </c>
      <c r="AU1237" s="17">
        <v>0.115249148601775</v>
      </c>
      <c r="AV1237" s="17"/>
      <c r="AW1237" s="17">
        <v>0.72731854984470401</v>
      </c>
      <c r="AX1237" s="17">
        <v>0.17901672727698201</v>
      </c>
      <c r="AY1237" s="17">
        <v>0.152457513295849</v>
      </c>
      <c r="AZ1237" s="17">
        <v>6.2303729197364897E-2</v>
      </c>
      <c r="BA1237" s="17">
        <v>0.13523041136935601</v>
      </c>
      <c r="BB1237" s="17">
        <v>8.3238839916738097E-2</v>
      </c>
      <c r="BC1237" s="17">
        <v>0.23926055108788299</v>
      </c>
      <c r="BD1237" s="17">
        <v>0.16580967590661799</v>
      </c>
      <c r="BE1237" s="17">
        <v>0.185563143404643</v>
      </c>
      <c r="BF1237" s="17">
        <v>0.21490735649982401</v>
      </c>
      <c r="BG1237" s="17">
        <v>0.27308241326393501</v>
      </c>
      <c r="BH1237" s="17">
        <v>0.10155906402569199</v>
      </c>
      <c r="BI1237" s="17">
        <v>0.18443933888439301</v>
      </c>
      <c r="BJ1237" s="17">
        <v>0.11029512943577301</v>
      </c>
      <c r="BK1237" s="17">
        <v>5.0825765412318098E-2</v>
      </c>
      <c r="BL1237" s="17">
        <v>0.145214830481914</v>
      </c>
      <c r="BM1237" s="17"/>
      <c r="BN1237" s="17">
        <v>0.15464364349500201</v>
      </c>
      <c r="BO1237" s="17">
        <v>0.17264807167656401</v>
      </c>
      <c r="BP1237" s="17"/>
      <c r="BQ1237" s="17">
        <v>0.210134315424091</v>
      </c>
      <c r="BR1237" s="17">
        <v>0.14343916808697199</v>
      </c>
      <c r="BS1237" s="17"/>
      <c r="BT1237" s="17">
        <v>0.25823903223537198</v>
      </c>
      <c r="BU1237" s="17"/>
      <c r="BV1237" s="17">
        <v>0.17909763668016701</v>
      </c>
      <c r="BW1237" s="17">
        <v>0.22458325562773901</v>
      </c>
      <c r="BX1237" s="17">
        <v>0.13562901827757801</v>
      </c>
      <c r="BY1237" s="17"/>
      <c r="BZ1237" s="17">
        <v>0.155740574065107</v>
      </c>
      <c r="CA1237" s="17">
        <v>0.172583652597502</v>
      </c>
      <c r="CB1237" s="17">
        <v>0.12560713883747601</v>
      </c>
      <c r="CC1237" s="17">
        <v>0.112167452902424</v>
      </c>
      <c r="CD1237" s="17">
        <v>0.163993906852473</v>
      </c>
      <c r="CE1237" s="17">
        <v>0.21022006059627399</v>
      </c>
      <c r="CF1237" s="17">
        <v>0.19478848213892699</v>
      </c>
      <c r="CG1237" s="17"/>
      <c r="CH1237" s="17">
        <v>0.20163320428378301</v>
      </c>
      <c r="CI1237" s="17">
        <v>0.14818188264857701</v>
      </c>
      <c r="CJ1237" s="17">
        <v>0.18176406789753199</v>
      </c>
      <c r="CK1237" s="17">
        <v>0.13746269644155801</v>
      </c>
      <c r="CL1237" s="17">
        <v>9.5916546171825504E-2</v>
      </c>
    </row>
    <row r="1238" spans="2:90" x14ac:dyDescent="0.3">
      <c r="B1238" t="s">
        <v>454</v>
      </c>
      <c r="C1238" s="17">
        <v>0.14203774934326099</v>
      </c>
      <c r="D1238" s="17">
        <v>0.1279517664606</v>
      </c>
      <c r="E1238" s="17">
        <v>0.152340120212032</v>
      </c>
      <c r="F1238" s="17"/>
      <c r="G1238" s="17">
        <v>0.13718672216248701</v>
      </c>
      <c r="H1238" s="17">
        <v>0.17203568230142</v>
      </c>
      <c r="I1238" s="17">
        <v>0.15710662092507399</v>
      </c>
      <c r="J1238" s="17">
        <v>0.179471511822452</v>
      </c>
      <c r="K1238" s="17">
        <v>0.12514979064628301</v>
      </c>
      <c r="L1238" s="17">
        <v>8.6856953382119004E-2</v>
      </c>
      <c r="M1238" s="17"/>
      <c r="N1238" s="17">
        <v>0.126097072877315</v>
      </c>
      <c r="O1238" s="17">
        <v>0.13145278572383301</v>
      </c>
      <c r="P1238" s="17">
        <v>0.124888076205063</v>
      </c>
      <c r="Q1238" s="17">
        <v>0.181196880866305</v>
      </c>
      <c r="R1238" s="17"/>
      <c r="S1238" s="17">
        <v>0.14716786338236901</v>
      </c>
      <c r="T1238" s="17">
        <v>0.13656012875251</v>
      </c>
      <c r="U1238" s="17">
        <v>9.9591489225275998E-2</v>
      </c>
      <c r="V1238" s="17">
        <v>0.14919149121742201</v>
      </c>
      <c r="W1238" s="17">
        <v>0.15008450510891799</v>
      </c>
      <c r="X1238" s="17">
        <v>7.0946606150178407E-2</v>
      </c>
      <c r="Y1238" s="17">
        <v>9.5023371596076198E-2</v>
      </c>
      <c r="Z1238" s="17">
        <v>0.181495845463715</v>
      </c>
      <c r="AA1238" s="17">
        <v>0.25055355796523099</v>
      </c>
      <c r="AB1238" s="17">
        <v>9.9154130256723996E-2</v>
      </c>
      <c r="AC1238" s="17">
        <v>0.16145559447983801</v>
      </c>
      <c r="AD1238" s="17">
        <v>0.20833981187589501</v>
      </c>
      <c r="AE1238" s="17"/>
      <c r="AF1238" s="17">
        <v>0.16133473617109401</v>
      </c>
      <c r="AG1238" s="17">
        <v>0.119774241092875</v>
      </c>
      <c r="AH1238" s="17">
        <v>0.164568292446477</v>
      </c>
      <c r="AI1238" s="17"/>
      <c r="AJ1238" s="17">
        <v>0.15269895020823401</v>
      </c>
      <c r="AK1238" s="17">
        <v>0.131820678877726</v>
      </c>
      <c r="AL1238" s="17">
        <v>0.12805852197855</v>
      </c>
      <c r="AM1238" s="17">
        <v>0.130103719104572</v>
      </c>
      <c r="AN1238" s="17">
        <v>0.16388031023542901</v>
      </c>
      <c r="AO1238" s="17"/>
      <c r="AP1238" s="17">
        <v>0.155207967670972</v>
      </c>
      <c r="AQ1238" s="17">
        <v>0.178940753739603</v>
      </c>
      <c r="AR1238" s="17">
        <v>7.7626906388662403E-2</v>
      </c>
      <c r="AS1238" s="17">
        <v>0.140011978310283</v>
      </c>
      <c r="AT1238" s="17">
        <v>0.15583873689898001</v>
      </c>
      <c r="AU1238" s="17">
        <v>6.8093031449164898E-2</v>
      </c>
      <c r="AV1238" s="17"/>
      <c r="AW1238" s="17">
        <v>0.13286325855693401</v>
      </c>
      <c r="AX1238" s="17">
        <v>0.15334742962627099</v>
      </c>
      <c r="AY1238" s="17">
        <v>0.226550669941292</v>
      </c>
      <c r="AZ1238" s="17">
        <v>0.16879127223611001</v>
      </c>
      <c r="BA1238" s="17">
        <v>0.13218153872678801</v>
      </c>
      <c r="BB1238" s="17">
        <v>0.20475518394116399</v>
      </c>
      <c r="BC1238" s="17">
        <v>0.16182785558410101</v>
      </c>
      <c r="BD1238" s="17">
        <v>0.112518983412264</v>
      </c>
      <c r="BE1238" s="17">
        <v>8.3024215530895104E-2</v>
      </c>
      <c r="BF1238" s="17">
        <v>0.195238547829194</v>
      </c>
      <c r="BG1238" s="17">
        <v>0.107064420048091</v>
      </c>
      <c r="BH1238" s="17">
        <v>3.08061117473621E-2</v>
      </c>
      <c r="BI1238" s="17">
        <v>0.201664093733985</v>
      </c>
      <c r="BJ1238" s="17">
        <v>5.1027765758762902E-2</v>
      </c>
      <c r="BK1238" s="17">
        <v>0.11749973409235701</v>
      </c>
      <c r="BL1238" s="17">
        <v>0.12263531868944701</v>
      </c>
      <c r="BM1238" s="17"/>
      <c r="BN1238" s="17">
        <v>0.16429866901319701</v>
      </c>
      <c r="BO1238" s="17">
        <v>0.11367732295764001</v>
      </c>
      <c r="BP1238" s="17"/>
      <c r="BQ1238" s="17">
        <v>0.15452755704760501</v>
      </c>
      <c r="BR1238" s="17">
        <v>0.11382080825200599</v>
      </c>
      <c r="BS1238" s="17"/>
      <c r="BT1238" s="17">
        <v>0.134355613340508</v>
      </c>
      <c r="BU1238" s="17"/>
      <c r="BV1238" s="17">
        <v>0.14321765709406301</v>
      </c>
      <c r="BW1238" s="17">
        <v>0.121245836189668</v>
      </c>
      <c r="BX1238" s="17">
        <v>0.15290936089695301</v>
      </c>
      <c r="BY1238" s="17"/>
      <c r="BZ1238" s="17">
        <v>0.16097005724115501</v>
      </c>
      <c r="CA1238" s="17">
        <v>0.187203855149951</v>
      </c>
      <c r="CB1238" s="17">
        <v>0.204300962282842</v>
      </c>
      <c r="CC1238" s="17">
        <v>0.14282155702304</v>
      </c>
      <c r="CD1238" s="17">
        <v>0.13944058661224701</v>
      </c>
      <c r="CE1238" s="17">
        <v>0.110118180718832</v>
      </c>
      <c r="CF1238" s="17">
        <v>0.10231417594587799</v>
      </c>
      <c r="CG1238" s="17"/>
      <c r="CH1238" s="17">
        <v>0.14222876178874799</v>
      </c>
      <c r="CI1238" s="17">
        <v>0.11548628805111701</v>
      </c>
      <c r="CJ1238" s="17">
        <v>0.12270183428627</v>
      </c>
      <c r="CK1238" s="17">
        <v>0.20810840377394599</v>
      </c>
      <c r="CL1238" s="17">
        <v>0.27463009042694603</v>
      </c>
    </row>
    <row r="1239" spans="2:90" x14ac:dyDescent="0.3">
      <c r="B1239" t="s">
        <v>458</v>
      </c>
      <c r="C1239" s="17">
        <v>0.113791918841222</v>
      </c>
      <c r="D1239" s="17">
        <v>0.123824353917292</v>
      </c>
      <c r="E1239" s="17">
        <v>0.102027855324633</v>
      </c>
      <c r="F1239" s="17"/>
      <c r="G1239" s="17">
        <v>0.14063466675967101</v>
      </c>
      <c r="H1239" s="17">
        <v>0.10352652445895</v>
      </c>
      <c r="I1239" s="17">
        <v>0.106838773469477</v>
      </c>
      <c r="J1239" s="17">
        <v>9.1793732711907203E-2</v>
      </c>
      <c r="K1239" s="17">
        <v>0.12944998329288601</v>
      </c>
      <c r="L1239" s="17">
        <v>0.118185736141957</v>
      </c>
      <c r="M1239" s="17"/>
      <c r="N1239" s="17">
        <v>0.11280922214379401</v>
      </c>
      <c r="O1239" s="17">
        <v>0.10647551361233799</v>
      </c>
      <c r="P1239" s="17">
        <v>9.7902541904371698E-2</v>
      </c>
      <c r="Q1239" s="17">
        <v>0.13588165563503299</v>
      </c>
      <c r="R1239" s="17"/>
      <c r="S1239" s="17">
        <v>0.159575005746145</v>
      </c>
      <c r="T1239" s="17">
        <v>0.102977125041263</v>
      </c>
      <c r="U1239" s="17">
        <v>0.12075290015479601</v>
      </c>
      <c r="V1239" s="17">
        <v>7.0154824132976801E-2</v>
      </c>
      <c r="W1239" s="17">
        <v>9.7895744551293407E-2</v>
      </c>
      <c r="X1239" s="17">
        <v>9.5904581013152801E-2</v>
      </c>
      <c r="Y1239" s="17">
        <v>0.128694723396097</v>
      </c>
      <c r="Z1239" s="17">
        <v>8.7576642173045893E-2</v>
      </c>
      <c r="AA1239" s="17">
        <v>0.13705906551003399</v>
      </c>
      <c r="AB1239" s="17">
        <v>0.10647507278178001</v>
      </c>
      <c r="AC1239" s="17">
        <v>0.167784476370369</v>
      </c>
      <c r="AD1239" s="17">
        <v>4.4644704731304601E-2</v>
      </c>
      <c r="AE1239" s="17"/>
      <c r="AF1239" s="17">
        <v>0.12948857934639799</v>
      </c>
      <c r="AG1239" s="17">
        <v>0.13806379502212399</v>
      </c>
      <c r="AH1239" s="17">
        <v>4.2196430602907703E-2</v>
      </c>
      <c r="AI1239" s="17"/>
      <c r="AJ1239" s="17">
        <v>0.114781568959481</v>
      </c>
      <c r="AK1239" s="17">
        <v>0.10866433279264701</v>
      </c>
      <c r="AL1239" s="17">
        <v>0.114557283448962</v>
      </c>
      <c r="AM1239" s="17">
        <v>0.163196196803303</v>
      </c>
      <c r="AN1239" s="17">
        <v>0.18929056379471701</v>
      </c>
      <c r="AO1239" s="17"/>
      <c r="AP1239" s="17">
        <v>0.111779829741934</v>
      </c>
      <c r="AQ1239" s="17">
        <v>8.6285866137570694E-2</v>
      </c>
      <c r="AR1239" s="17">
        <v>0.13944592849180801</v>
      </c>
      <c r="AS1239" s="17">
        <v>0.13490881809288099</v>
      </c>
      <c r="AT1239" s="17">
        <v>0.17670893254020101</v>
      </c>
      <c r="AU1239" s="17">
        <v>0.123188860211115</v>
      </c>
      <c r="AV1239" s="17"/>
      <c r="AW1239" s="17">
        <v>0</v>
      </c>
      <c r="AX1239" s="17">
        <v>5.0495790767504503E-2</v>
      </c>
      <c r="AY1239" s="17">
        <v>0.16899219972482801</v>
      </c>
      <c r="AZ1239" s="17">
        <v>0.16946069973582001</v>
      </c>
      <c r="BA1239" s="17">
        <v>9.6116279111838093E-2</v>
      </c>
      <c r="BB1239" s="17">
        <v>0.12908030389969599</v>
      </c>
      <c r="BC1239" s="17">
        <v>9.9529151689519799E-2</v>
      </c>
      <c r="BD1239" s="17">
        <v>9.31071383642533E-2</v>
      </c>
      <c r="BE1239" s="17">
        <v>8.7221314698522207E-2</v>
      </c>
      <c r="BF1239" s="17">
        <v>0.105077883918775</v>
      </c>
      <c r="BG1239" s="17">
        <v>0.11466408298755899</v>
      </c>
      <c r="BH1239" s="17">
        <v>0.14769137852523001</v>
      </c>
      <c r="BI1239" s="17">
        <v>0.17271860790412599</v>
      </c>
      <c r="BJ1239" s="17">
        <v>0.12518691484655101</v>
      </c>
      <c r="BK1239" s="17">
        <v>0.16597979349778</v>
      </c>
      <c r="BL1239" s="17">
        <v>0.14727019475172601</v>
      </c>
      <c r="BM1239" s="17"/>
      <c r="BN1239" s="17">
        <v>0.115423390128334</v>
      </c>
      <c r="BO1239" s="17">
        <v>0.113304380390414</v>
      </c>
      <c r="BP1239" s="17"/>
      <c r="BQ1239" s="17">
        <v>0.12716693119743899</v>
      </c>
      <c r="BR1239" s="17">
        <v>9.3214369367570604E-2</v>
      </c>
      <c r="BS1239" s="17"/>
      <c r="BT1239" s="17">
        <v>0.125549683031486</v>
      </c>
      <c r="BU1239" s="17"/>
      <c r="BV1239" s="17">
        <v>0.111291023137987</v>
      </c>
      <c r="BW1239" s="17">
        <v>0.13077060064339799</v>
      </c>
      <c r="BX1239" s="17">
        <v>0.10523403391109599</v>
      </c>
      <c r="BY1239" s="17"/>
      <c r="BZ1239" s="17">
        <v>7.6462809102149906E-2</v>
      </c>
      <c r="CA1239" s="17">
        <v>9.0611379445590903E-2</v>
      </c>
      <c r="CB1239" s="17">
        <v>0.118435991429801</v>
      </c>
      <c r="CC1239" s="17">
        <v>0.164340988704619</v>
      </c>
      <c r="CD1239" s="17">
        <v>8.0181083969228295E-2</v>
      </c>
      <c r="CE1239" s="17">
        <v>0.15500069804761801</v>
      </c>
      <c r="CF1239" s="17">
        <v>0.13984682061314199</v>
      </c>
      <c r="CG1239" s="17"/>
      <c r="CH1239" s="17">
        <v>0.112838284546965</v>
      </c>
      <c r="CI1239" s="17">
        <v>0.13675444635345799</v>
      </c>
      <c r="CJ1239" s="17">
        <v>9.3858170072080999E-2</v>
      </c>
      <c r="CK1239" s="17">
        <v>0.11052054164451799</v>
      </c>
      <c r="CL1239" s="17">
        <v>0.10476576959969899</v>
      </c>
    </row>
    <row r="1240" spans="2:90" x14ac:dyDescent="0.3">
      <c r="B1240" t="s">
        <v>460</v>
      </c>
      <c r="C1240" s="17">
        <v>0.11350683107483001</v>
      </c>
      <c r="D1240" s="17">
        <v>0.113932513075093</v>
      </c>
      <c r="E1240" s="17">
        <v>0.10861417007009599</v>
      </c>
      <c r="F1240" s="17"/>
      <c r="G1240" s="17">
        <v>0.21388893686602301</v>
      </c>
      <c r="H1240" s="17">
        <v>0.123170752704701</v>
      </c>
      <c r="I1240" s="17">
        <v>8.5495394971411995E-2</v>
      </c>
      <c r="J1240" s="17">
        <v>0.10430847786802901</v>
      </c>
      <c r="K1240" s="17">
        <v>7.8375917190819905E-2</v>
      </c>
      <c r="L1240" s="17">
        <v>9.1555319482414896E-2</v>
      </c>
      <c r="M1240" s="17"/>
      <c r="N1240" s="17">
        <v>0.13176598500483999</v>
      </c>
      <c r="O1240" s="17">
        <v>0.12723176507266301</v>
      </c>
      <c r="P1240" s="17">
        <v>8.3623301376249598E-2</v>
      </c>
      <c r="Q1240" s="17">
        <v>0.111980255583981</v>
      </c>
      <c r="R1240" s="17"/>
      <c r="S1240" s="17">
        <v>9.2645436280858501E-2</v>
      </c>
      <c r="T1240" s="17">
        <v>8.8639782816231194E-2</v>
      </c>
      <c r="U1240" s="17">
        <v>0.151936523918629</v>
      </c>
      <c r="V1240" s="17">
        <v>0.100134044099776</v>
      </c>
      <c r="W1240" s="17">
        <v>6.8115667469479599E-2</v>
      </c>
      <c r="X1240" s="17">
        <v>0.13364549374137599</v>
      </c>
      <c r="Y1240" s="17">
        <v>0.17508388250283699</v>
      </c>
      <c r="Z1240" s="17">
        <v>3.0218713358861601E-2</v>
      </c>
      <c r="AA1240" s="17">
        <v>0.15500266765096099</v>
      </c>
      <c r="AB1240" s="17">
        <v>0.14355961480672999</v>
      </c>
      <c r="AC1240" s="17">
        <v>6.9806087754164303E-2</v>
      </c>
      <c r="AD1240" s="17">
        <v>9.1990467219223604E-2</v>
      </c>
      <c r="AE1240" s="17"/>
      <c r="AF1240" s="17">
        <v>8.0019273527401194E-2</v>
      </c>
      <c r="AG1240" s="17">
        <v>0.117043093305832</v>
      </c>
      <c r="AH1240" s="17">
        <v>0.112031191668788</v>
      </c>
      <c r="AI1240" s="17"/>
      <c r="AJ1240" s="17">
        <v>7.8116040547801399E-2</v>
      </c>
      <c r="AK1240" s="17">
        <v>0.138883898405183</v>
      </c>
      <c r="AL1240" s="17">
        <v>9.6357301124641095E-2</v>
      </c>
      <c r="AM1240" s="17">
        <v>0.10509944051428299</v>
      </c>
      <c r="AN1240" s="17">
        <v>0.221255256171035</v>
      </c>
      <c r="AO1240" s="17"/>
      <c r="AP1240" s="17">
        <v>0.17921552961699999</v>
      </c>
      <c r="AQ1240" s="17">
        <v>7.1836071970753895E-2</v>
      </c>
      <c r="AR1240" s="17">
        <v>0.11039970860169</v>
      </c>
      <c r="AS1240" s="17">
        <v>7.3265848302006095E-2</v>
      </c>
      <c r="AT1240" s="17">
        <v>0.208816995677435</v>
      </c>
      <c r="AU1240" s="17">
        <v>0.109515912715938</v>
      </c>
      <c r="AV1240" s="17"/>
      <c r="AW1240" s="17">
        <v>0.13286325855693401</v>
      </c>
      <c r="AX1240" s="17">
        <v>0.241431589823217</v>
      </c>
      <c r="AY1240" s="17">
        <v>0.19295321599815801</v>
      </c>
      <c r="AZ1240" s="17">
        <v>0.141447317803398</v>
      </c>
      <c r="BA1240" s="17">
        <v>8.4128285358709295E-2</v>
      </c>
      <c r="BB1240" s="17">
        <v>0.103955919741244</v>
      </c>
      <c r="BC1240" s="17">
        <v>9.1136858593401801E-2</v>
      </c>
      <c r="BD1240" s="17">
        <v>0.113598127937705</v>
      </c>
      <c r="BE1240" s="17">
        <v>9.5778367567884604E-2</v>
      </c>
      <c r="BF1240" s="17">
        <v>0.162931482596785</v>
      </c>
      <c r="BG1240" s="17">
        <v>5.0221585114609398E-2</v>
      </c>
      <c r="BH1240" s="17">
        <v>3.9580460182589899E-2</v>
      </c>
      <c r="BI1240" s="17">
        <v>6.7235855464186797E-2</v>
      </c>
      <c r="BJ1240" s="17">
        <v>0.17355097946983</v>
      </c>
      <c r="BK1240" s="17">
        <v>0.220536957341398</v>
      </c>
      <c r="BL1240" s="17">
        <v>0.126688096628573</v>
      </c>
      <c r="BM1240" s="17"/>
      <c r="BN1240" s="17">
        <v>0.103240146525932</v>
      </c>
      <c r="BO1240" s="17">
        <v>0.12934146043585501</v>
      </c>
      <c r="BP1240" s="17"/>
      <c r="BQ1240" s="17">
        <v>0.176623203887985</v>
      </c>
      <c r="BR1240" s="17">
        <v>9.5708929893816699E-2</v>
      </c>
      <c r="BS1240" s="17"/>
      <c r="BT1240" s="17">
        <v>8.3428874828241295E-2</v>
      </c>
      <c r="BU1240" s="17"/>
      <c r="BV1240" s="17">
        <v>0.14065296971091601</v>
      </c>
      <c r="BW1240" s="17">
        <v>0.17276478702249101</v>
      </c>
      <c r="BX1240" s="17">
        <v>8.4337791763116607E-2</v>
      </c>
      <c r="BY1240" s="17"/>
      <c r="BZ1240" s="17">
        <v>5.4801219217434603E-2</v>
      </c>
      <c r="CA1240" s="17">
        <v>9.2521075825187302E-2</v>
      </c>
      <c r="CB1240" s="17">
        <v>0.14714413482442801</v>
      </c>
      <c r="CC1240" s="17">
        <v>0.13668479106347101</v>
      </c>
      <c r="CD1240" s="17">
        <v>8.0665884415252603E-2</v>
      </c>
      <c r="CE1240" s="17">
        <v>0.135144507168593</v>
      </c>
      <c r="CF1240" s="17">
        <v>0.16609489525806001</v>
      </c>
      <c r="CG1240" s="17"/>
      <c r="CH1240" s="17">
        <v>7.9658982868308997E-2</v>
      </c>
      <c r="CI1240" s="17">
        <v>0.13717148025221301</v>
      </c>
      <c r="CJ1240" s="17">
        <v>0.107779521939958</v>
      </c>
      <c r="CK1240" s="17">
        <v>9.4381165002927495E-2</v>
      </c>
      <c r="CL1240" s="17">
        <v>0.10938716458051601</v>
      </c>
    </row>
    <row r="1241" spans="2:90" x14ac:dyDescent="0.3">
      <c r="B1241" t="s">
        <v>464</v>
      </c>
      <c r="C1241" s="17">
        <v>0.10638215350881899</v>
      </c>
      <c r="D1241" s="17">
        <v>0.12468469117438701</v>
      </c>
      <c r="E1241" s="17">
        <v>8.8818164511204806E-2</v>
      </c>
      <c r="F1241" s="17"/>
      <c r="G1241" s="17">
        <v>0.131413700545121</v>
      </c>
      <c r="H1241" s="17">
        <v>0.22193862400980899</v>
      </c>
      <c r="I1241" s="17">
        <v>0.122348664636275</v>
      </c>
      <c r="J1241" s="17">
        <v>7.0001745341448304E-2</v>
      </c>
      <c r="K1241" s="17">
        <v>3.85033565509873E-2</v>
      </c>
      <c r="L1241" s="17">
        <v>5.6763611503335497E-2</v>
      </c>
      <c r="M1241" s="17"/>
      <c r="N1241" s="17">
        <v>0.189518724389791</v>
      </c>
      <c r="O1241" s="17">
        <v>9.40087994147394E-2</v>
      </c>
      <c r="P1241" s="17">
        <v>0.102232062294045</v>
      </c>
      <c r="Q1241" s="17">
        <v>5.0877573628450801E-2</v>
      </c>
      <c r="R1241" s="17"/>
      <c r="S1241" s="17">
        <v>0.123315568817747</v>
      </c>
      <c r="T1241" s="17">
        <v>0.10409318001906299</v>
      </c>
      <c r="U1241" s="17">
        <v>5.8326588745091501E-2</v>
      </c>
      <c r="V1241" s="17">
        <v>0.13020814216630699</v>
      </c>
      <c r="W1241" s="17">
        <v>0.13335986886964299</v>
      </c>
      <c r="X1241" s="17">
        <v>0.103084057342781</v>
      </c>
      <c r="Y1241" s="17">
        <v>5.6619461491072103E-2</v>
      </c>
      <c r="Z1241" s="17">
        <v>9.7972303247351594E-2</v>
      </c>
      <c r="AA1241" s="17">
        <v>0.18605293272677301</v>
      </c>
      <c r="AB1241" s="17">
        <v>6.4835229374329797E-2</v>
      </c>
      <c r="AC1241" s="17">
        <v>7.1167705124027703E-2</v>
      </c>
      <c r="AD1241" s="17">
        <v>8.6404254228761093E-2</v>
      </c>
      <c r="AE1241" s="17"/>
      <c r="AF1241" s="17">
        <v>6.3053945245513998E-2</v>
      </c>
      <c r="AG1241" s="17">
        <v>0.13179576445660199</v>
      </c>
      <c r="AH1241" s="17">
        <v>0.11301620492952701</v>
      </c>
      <c r="AI1241" s="17"/>
      <c r="AJ1241" s="17">
        <v>6.5953954126383094E-2</v>
      </c>
      <c r="AK1241" s="17">
        <v>0.16552207341848299</v>
      </c>
      <c r="AL1241" s="17">
        <v>0.12625998672185601</v>
      </c>
      <c r="AM1241" s="17">
        <v>9.5275140683824297E-2</v>
      </c>
      <c r="AN1241" s="17">
        <v>0.108611461567063</v>
      </c>
      <c r="AO1241" s="17"/>
      <c r="AP1241" s="17">
        <v>0.22226372813305301</v>
      </c>
      <c r="AQ1241" s="17">
        <v>5.8299957315291501E-2</v>
      </c>
      <c r="AR1241" s="17">
        <v>0.102677267499601</v>
      </c>
      <c r="AS1241" s="17">
        <v>7.0771038924228397E-2</v>
      </c>
      <c r="AT1241" s="17">
        <v>9.3127489572211203E-2</v>
      </c>
      <c r="AU1241" s="17">
        <v>6.97523899057442E-2</v>
      </c>
      <c r="AV1241" s="17"/>
      <c r="AW1241" s="17">
        <v>0.17242446199790001</v>
      </c>
      <c r="AX1241" s="17">
        <v>0.108048326435623</v>
      </c>
      <c r="AY1241" s="17">
        <v>4.2749167460748201E-2</v>
      </c>
      <c r="AZ1241" s="17">
        <v>9.9735942936177102E-2</v>
      </c>
      <c r="BA1241" s="17">
        <v>5.6724407606375801E-2</v>
      </c>
      <c r="BB1241" s="17">
        <v>6.1111072096513099E-2</v>
      </c>
      <c r="BC1241" s="17">
        <v>0.12883468277739701</v>
      </c>
      <c r="BD1241" s="17">
        <v>7.5138200409752595E-2</v>
      </c>
      <c r="BE1241" s="17">
        <v>4.7122211505565503E-2</v>
      </c>
      <c r="BF1241" s="17">
        <v>8.5115847974378905E-2</v>
      </c>
      <c r="BG1241" s="17">
        <v>0.13179974353169099</v>
      </c>
      <c r="BH1241" s="17">
        <v>3.3052670238247497E-2</v>
      </c>
      <c r="BI1241" s="17">
        <v>0.307654620228275</v>
      </c>
      <c r="BJ1241" s="17">
        <v>0.29392341746998601</v>
      </c>
      <c r="BK1241" s="17">
        <v>0.28300073156106098</v>
      </c>
      <c r="BL1241" s="17">
        <v>0.27925716904307002</v>
      </c>
      <c r="BM1241" s="17"/>
      <c r="BN1241" s="17">
        <v>9.1775401656596006E-2</v>
      </c>
      <c r="BO1241" s="17">
        <v>0.125664789233357</v>
      </c>
      <c r="BP1241" s="17"/>
      <c r="BQ1241" s="17">
        <v>0.21998184559749201</v>
      </c>
      <c r="BR1241" s="17">
        <v>8.2823051151294597E-2</v>
      </c>
      <c r="BS1241" s="17"/>
      <c r="BT1241" s="17">
        <v>0.167178118284215</v>
      </c>
      <c r="BU1241" s="17"/>
      <c r="BV1241" s="17">
        <v>0.120802723908989</v>
      </c>
      <c r="BW1241" s="17">
        <v>0.113931499735693</v>
      </c>
      <c r="BX1241" s="17">
        <v>9.6815673294503204E-2</v>
      </c>
      <c r="BY1241" s="17"/>
      <c r="BZ1241" s="17">
        <v>0</v>
      </c>
      <c r="CA1241" s="17">
        <v>8.5437957861572295E-2</v>
      </c>
      <c r="CB1241" s="17">
        <v>5.8496176013081498E-2</v>
      </c>
      <c r="CC1241" s="17">
        <v>0.10935982995572401</v>
      </c>
      <c r="CD1241" s="17">
        <v>0.15350283566692899</v>
      </c>
      <c r="CE1241" s="17">
        <v>0.129369647574124</v>
      </c>
      <c r="CF1241" s="17">
        <v>0.227443936191427</v>
      </c>
      <c r="CG1241" s="17"/>
      <c r="CH1241" s="17">
        <v>0.165708780528842</v>
      </c>
      <c r="CI1241" s="17">
        <v>0.139970654987463</v>
      </c>
      <c r="CJ1241" s="17">
        <v>9.0545539194706801E-2</v>
      </c>
      <c r="CK1241" s="17">
        <v>4.1163212571098097E-2</v>
      </c>
      <c r="CL1241" s="17">
        <v>5.3993567075796799E-2</v>
      </c>
    </row>
    <row r="1242" spans="2:90" x14ac:dyDescent="0.3">
      <c r="B1242" t="s">
        <v>463</v>
      </c>
      <c r="C1242" s="17">
        <v>0.105977766115464</v>
      </c>
      <c r="D1242" s="17">
        <v>0.11264045776733</v>
      </c>
      <c r="E1242" s="17">
        <v>9.4606730088395694E-2</v>
      </c>
      <c r="F1242" s="17"/>
      <c r="G1242" s="17">
        <v>0.220830353863504</v>
      </c>
      <c r="H1242" s="17">
        <v>6.0217426478555401E-2</v>
      </c>
      <c r="I1242" s="17">
        <v>0.10108360260644</v>
      </c>
      <c r="J1242" s="17">
        <v>0.15186281348547001</v>
      </c>
      <c r="K1242" s="17">
        <v>0.10263762731110999</v>
      </c>
      <c r="L1242" s="17">
        <v>3.05950156106491E-2</v>
      </c>
      <c r="M1242" s="17"/>
      <c r="N1242" s="17">
        <v>9.3007057023171899E-2</v>
      </c>
      <c r="O1242" s="17">
        <v>0.15511523621248899</v>
      </c>
      <c r="P1242" s="17">
        <v>6.5074587028304695E-2</v>
      </c>
      <c r="Q1242" s="17">
        <v>0.108171456676071</v>
      </c>
      <c r="R1242" s="17"/>
      <c r="S1242" s="17">
        <v>0.13897966065213899</v>
      </c>
      <c r="T1242" s="17">
        <v>8.9749780027843298E-2</v>
      </c>
      <c r="U1242" s="17">
        <v>0.146197666629934</v>
      </c>
      <c r="V1242" s="17">
        <v>9.4468882773915297E-2</v>
      </c>
      <c r="W1242" s="17">
        <v>0.12546281970676201</v>
      </c>
      <c r="X1242" s="17">
        <v>8.8533708362004804E-2</v>
      </c>
      <c r="Y1242" s="17">
        <v>7.7372955181475397E-2</v>
      </c>
      <c r="Z1242" s="17">
        <v>0.15697017853409101</v>
      </c>
      <c r="AA1242" s="17">
        <v>8.20185232904692E-2</v>
      </c>
      <c r="AB1242" s="17">
        <v>8.7522764157198896E-2</v>
      </c>
      <c r="AC1242" s="17">
        <v>0.14571802673867801</v>
      </c>
      <c r="AD1242" s="17">
        <v>4.3852519055635898E-2</v>
      </c>
      <c r="AE1242" s="17"/>
      <c r="AF1242" s="17">
        <v>8.4488060732783199E-2</v>
      </c>
      <c r="AG1242" s="17">
        <v>9.4761851884388598E-2</v>
      </c>
      <c r="AH1242" s="17">
        <v>0.119113225247593</v>
      </c>
      <c r="AI1242" s="17"/>
      <c r="AJ1242" s="17">
        <v>9.6790892908736006E-2</v>
      </c>
      <c r="AK1242" s="17">
        <v>0.12867483082155801</v>
      </c>
      <c r="AL1242" s="17">
        <v>6.3016090959036999E-2</v>
      </c>
      <c r="AM1242" s="17">
        <v>7.1452144764952805E-2</v>
      </c>
      <c r="AN1242" s="17">
        <v>0.19993110137808001</v>
      </c>
      <c r="AO1242" s="17"/>
      <c r="AP1242" s="17">
        <v>0.10762307273164699</v>
      </c>
      <c r="AQ1242" s="17">
        <v>0.104611949611982</v>
      </c>
      <c r="AR1242" s="17">
        <v>0.123194176938781</v>
      </c>
      <c r="AS1242" s="17">
        <v>0.10491284768815801</v>
      </c>
      <c r="AT1242" s="17">
        <v>0.14153820956778501</v>
      </c>
      <c r="AU1242" s="17">
        <v>9.1138182476923901E-2</v>
      </c>
      <c r="AV1242" s="17"/>
      <c r="AW1242" s="17">
        <v>0.13981819159836201</v>
      </c>
      <c r="AX1242" s="17">
        <v>0.107041844766828</v>
      </c>
      <c r="AY1242" s="17">
        <v>9.5191283411068306E-2</v>
      </c>
      <c r="AZ1242" s="17">
        <v>7.50156523889704E-2</v>
      </c>
      <c r="BA1242" s="17">
        <v>0.17758298321695101</v>
      </c>
      <c r="BB1242" s="17">
        <v>0.118368863647834</v>
      </c>
      <c r="BC1242" s="17">
        <v>8.6045598985407604E-2</v>
      </c>
      <c r="BD1242" s="17">
        <v>6.9849334196658702E-2</v>
      </c>
      <c r="BE1242" s="17">
        <v>0.115929402517952</v>
      </c>
      <c r="BF1242" s="17">
        <v>0.14601855501338601</v>
      </c>
      <c r="BG1242" s="17">
        <v>6.6263858006820095E-2</v>
      </c>
      <c r="BH1242" s="17">
        <v>6.2334107552928897E-2</v>
      </c>
      <c r="BI1242" s="17">
        <v>0.100885474784165</v>
      </c>
      <c r="BJ1242" s="17">
        <v>0.227368850158989</v>
      </c>
      <c r="BK1242" s="17">
        <v>0.17368919423027801</v>
      </c>
      <c r="BL1242" s="17">
        <v>1.7177811200771699E-2</v>
      </c>
      <c r="BM1242" s="17"/>
      <c r="BN1242" s="17">
        <v>8.8980683552429704E-2</v>
      </c>
      <c r="BO1242" s="17">
        <v>0.13093192881978599</v>
      </c>
      <c r="BP1242" s="17"/>
      <c r="BQ1242" s="17">
        <v>0.10901577000340899</v>
      </c>
      <c r="BR1242" s="17">
        <v>0.18038404703219599</v>
      </c>
      <c r="BS1242" s="17"/>
      <c r="BT1242" s="17">
        <v>0.13273739772090801</v>
      </c>
      <c r="BU1242" s="17"/>
      <c r="BV1242" s="17">
        <v>9.8813643268835599E-2</v>
      </c>
      <c r="BW1242" s="17">
        <v>0.168012979411717</v>
      </c>
      <c r="BX1242" s="17">
        <v>9.0566346523869301E-2</v>
      </c>
      <c r="BY1242" s="17"/>
      <c r="BZ1242" s="17">
        <v>4.7476397176359299E-2</v>
      </c>
      <c r="CA1242" s="17">
        <v>0.14087955584828801</v>
      </c>
      <c r="CB1242" s="17">
        <v>0.15425705675371701</v>
      </c>
      <c r="CC1242" s="17">
        <v>0.13497497675987499</v>
      </c>
      <c r="CD1242" s="17">
        <v>7.1982789776370404E-2</v>
      </c>
      <c r="CE1242" s="17">
        <v>0.138196966280064</v>
      </c>
      <c r="CF1242" s="17">
        <v>4.5022326917777099E-2</v>
      </c>
      <c r="CG1242" s="17"/>
      <c r="CH1242" s="17">
        <v>4.9295854932043602E-2</v>
      </c>
      <c r="CI1242" s="17">
        <v>0.12367014121328899</v>
      </c>
      <c r="CJ1242" s="17">
        <v>9.7355883040142602E-2</v>
      </c>
      <c r="CK1242" s="17">
        <v>0.14002109392767101</v>
      </c>
      <c r="CL1242" s="17">
        <v>5.5648319236620801E-2</v>
      </c>
    </row>
    <row r="1243" spans="2:90" x14ac:dyDescent="0.3">
      <c r="B1243" t="s">
        <v>456</v>
      </c>
      <c r="C1243" s="17">
        <v>9.9944803189269293E-2</v>
      </c>
      <c r="D1243" s="17">
        <v>0.107123187540426</v>
      </c>
      <c r="E1243" s="17">
        <v>9.3711738997038704E-2</v>
      </c>
      <c r="F1243" s="17"/>
      <c r="G1243" s="17">
        <v>0.15525332678739101</v>
      </c>
      <c r="H1243" s="17">
        <v>0.10808061936699601</v>
      </c>
      <c r="I1243" s="17">
        <v>0.101409472458534</v>
      </c>
      <c r="J1243" s="17">
        <v>6.5068414813102299E-2</v>
      </c>
      <c r="K1243" s="17">
        <v>8.6300205135109595E-2</v>
      </c>
      <c r="L1243" s="17">
        <v>9.2371534522405097E-2</v>
      </c>
      <c r="M1243" s="17"/>
      <c r="N1243" s="17">
        <v>9.2219664215970804E-2</v>
      </c>
      <c r="O1243" s="17">
        <v>8.8010650032791404E-2</v>
      </c>
      <c r="P1243" s="17">
        <v>0.12631401599520101</v>
      </c>
      <c r="Q1243" s="17">
        <v>9.5148888732270398E-2</v>
      </c>
      <c r="R1243" s="17"/>
      <c r="S1243" s="17">
        <v>0.115093452612976</v>
      </c>
      <c r="T1243" s="17">
        <v>7.0911356556899494E-2</v>
      </c>
      <c r="U1243" s="17">
        <v>1.49234060134444E-2</v>
      </c>
      <c r="V1243" s="17">
        <v>0.171643640586081</v>
      </c>
      <c r="W1243" s="17">
        <v>0.10301057290700801</v>
      </c>
      <c r="X1243" s="17">
        <v>0.111439384887974</v>
      </c>
      <c r="Y1243" s="17">
        <v>6.0232050681802297E-2</v>
      </c>
      <c r="Z1243" s="17">
        <v>0.15127879864101301</v>
      </c>
      <c r="AA1243" s="17">
        <v>8.6944054239068799E-2</v>
      </c>
      <c r="AB1243" s="17">
        <v>0.14223358941414599</v>
      </c>
      <c r="AC1243" s="17">
        <v>0.127370067292262</v>
      </c>
      <c r="AD1243" s="17">
        <v>4.0362755381591599E-2</v>
      </c>
      <c r="AE1243" s="17"/>
      <c r="AF1243" s="17">
        <v>8.5397062347241107E-2</v>
      </c>
      <c r="AG1243" s="17">
        <v>0.103978183637826</v>
      </c>
      <c r="AH1243" s="17">
        <v>0.124992957362888</v>
      </c>
      <c r="AI1243" s="17"/>
      <c r="AJ1243" s="17">
        <v>0.13146775237316599</v>
      </c>
      <c r="AK1243" s="17">
        <v>0.12037115382949699</v>
      </c>
      <c r="AL1243" s="17">
        <v>4.66035563613958E-2</v>
      </c>
      <c r="AM1243" s="17">
        <v>6.6454027976068406E-2</v>
      </c>
      <c r="AN1243" s="17">
        <v>3.8364590472611301E-2</v>
      </c>
      <c r="AO1243" s="17"/>
      <c r="AP1243" s="17">
        <v>0.12429219383715299</v>
      </c>
      <c r="AQ1243" s="17">
        <v>0.10958685451460699</v>
      </c>
      <c r="AR1243" s="17">
        <v>5.99960045003557E-2</v>
      </c>
      <c r="AS1243" s="17">
        <v>0.115083715356704</v>
      </c>
      <c r="AT1243" s="17">
        <v>9.3774326581791898E-2</v>
      </c>
      <c r="AU1243" s="17">
        <v>8.7528252476094498E-2</v>
      </c>
      <c r="AV1243" s="17"/>
      <c r="AW1243" s="17">
        <v>0</v>
      </c>
      <c r="AX1243" s="17">
        <v>5.4029615098844401E-2</v>
      </c>
      <c r="AY1243" s="17">
        <v>0.14441004464302801</v>
      </c>
      <c r="AZ1243" s="17">
        <v>8.3023572036375198E-2</v>
      </c>
      <c r="BA1243" s="17">
        <v>0.12903588715397599</v>
      </c>
      <c r="BB1243" s="17">
        <v>0.18379658618413999</v>
      </c>
      <c r="BC1243" s="17">
        <v>0.105886498763217</v>
      </c>
      <c r="BD1243" s="17">
        <v>0.10659775516325599</v>
      </c>
      <c r="BE1243" s="17">
        <v>2.07593562711497E-2</v>
      </c>
      <c r="BF1243" s="17">
        <v>5.7258763034932603E-2</v>
      </c>
      <c r="BG1243" s="17">
        <v>0.115953952166786</v>
      </c>
      <c r="BH1243" s="17">
        <v>0.116772103523862</v>
      </c>
      <c r="BI1243" s="17">
        <v>8.9708206477801505E-2</v>
      </c>
      <c r="BJ1243" s="17">
        <v>6.0954912809532802E-2</v>
      </c>
      <c r="BK1243" s="17">
        <v>0.15971607245354999</v>
      </c>
      <c r="BL1243" s="17">
        <v>4.6685323926828698E-2</v>
      </c>
      <c r="BM1243" s="17"/>
      <c r="BN1243" s="17">
        <v>0.113140649538336</v>
      </c>
      <c r="BO1243" s="17">
        <v>8.3375626577832596E-2</v>
      </c>
      <c r="BP1243" s="17"/>
      <c r="BQ1243" s="17">
        <v>0.141401690256274</v>
      </c>
      <c r="BR1243" s="17">
        <v>9.0421097402714104E-2</v>
      </c>
      <c r="BS1243" s="17"/>
      <c r="BT1243" s="17">
        <v>0.111364785780684</v>
      </c>
      <c r="BU1243" s="17"/>
      <c r="BV1243" s="17">
        <v>8.8111527713614204E-2</v>
      </c>
      <c r="BW1243" s="17">
        <v>0.13605216824092001</v>
      </c>
      <c r="BX1243" s="17">
        <v>8.6914393085058397E-2</v>
      </c>
      <c r="BY1243" s="17"/>
      <c r="BZ1243" s="17">
        <v>9.4770564610519595E-2</v>
      </c>
      <c r="CA1243" s="17">
        <v>0.14842876507821001</v>
      </c>
      <c r="CB1243" s="17">
        <v>9.8336892950372401E-2</v>
      </c>
      <c r="CC1243" s="17">
        <v>6.9931605831562701E-2</v>
      </c>
      <c r="CD1243" s="17">
        <v>7.0447522670897503E-2</v>
      </c>
      <c r="CE1243" s="17">
        <v>0.15295262724450701</v>
      </c>
      <c r="CF1243" s="17">
        <v>7.6855332749882904E-2</v>
      </c>
      <c r="CG1243" s="17"/>
      <c r="CH1243" s="17">
        <v>0.10858174006499501</v>
      </c>
      <c r="CI1243" s="17">
        <v>8.9199439516548407E-2</v>
      </c>
      <c r="CJ1243" s="17">
        <v>0.11440462896702901</v>
      </c>
      <c r="CK1243" s="17">
        <v>8.0735262663205604E-2</v>
      </c>
      <c r="CL1243" s="17">
        <v>0.11163426429203099</v>
      </c>
    </row>
    <row r="1244" spans="2:90" x14ac:dyDescent="0.3">
      <c r="B1244" t="s">
        <v>465</v>
      </c>
      <c r="C1244" s="17">
        <v>9.1304519654391597E-2</v>
      </c>
      <c r="D1244" s="17">
        <v>9.1283261477838995E-2</v>
      </c>
      <c r="E1244" s="17">
        <v>9.23545384249259E-2</v>
      </c>
      <c r="F1244" s="17"/>
      <c r="G1244" s="17">
        <v>0.10650984835936</v>
      </c>
      <c r="H1244" s="17">
        <v>0.16830144276553899</v>
      </c>
      <c r="I1244" s="17">
        <v>8.7189909560693196E-2</v>
      </c>
      <c r="J1244" s="17">
        <v>4.4494399095344403E-2</v>
      </c>
      <c r="K1244" s="17">
        <v>8.8947552155538498E-2</v>
      </c>
      <c r="L1244" s="17">
        <v>6.3611053137759402E-2</v>
      </c>
      <c r="M1244" s="17"/>
      <c r="N1244" s="17">
        <v>0.109212727275288</v>
      </c>
      <c r="O1244" s="17">
        <v>7.4749451790897994E-2</v>
      </c>
      <c r="P1244" s="17">
        <v>0.109779191481728</v>
      </c>
      <c r="Q1244" s="17">
        <v>7.56514519608152E-2</v>
      </c>
      <c r="R1244" s="17"/>
      <c r="S1244" s="17">
        <v>8.7714412420938095E-2</v>
      </c>
      <c r="T1244" s="17">
        <v>8.0764144019276396E-2</v>
      </c>
      <c r="U1244" s="17">
        <v>2.91362531006687E-2</v>
      </c>
      <c r="V1244" s="17">
        <v>2.72207478941307E-2</v>
      </c>
      <c r="W1244" s="17">
        <v>0.113361713625786</v>
      </c>
      <c r="X1244" s="17">
        <v>6.6610995627446601E-2</v>
      </c>
      <c r="Y1244" s="17">
        <v>0.16959948733021199</v>
      </c>
      <c r="Z1244" s="17">
        <v>0.15761462346341701</v>
      </c>
      <c r="AA1244" s="17">
        <v>8.6157411095828806E-2</v>
      </c>
      <c r="AB1244" s="17">
        <v>0.12379550680887</v>
      </c>
      <c r="AC1244" s="17">
        <v>9.3675317494366098E-2</v>
      </c>
      <c r="AD1244" s="17">
        <v>0.210332788566058</v>
      </c>
      <c r="AE1244" s="17"/>
      <c r="AF1244" s="17">
        <v>8.6562566741302194E-2</v>
      </c>
      <c r="AG1244" s="17">
        <v>9.5659847189253799E-2</v>
      </c>
      <c r="AH1244" s="17">
        <v>7.0713895842409696E-2</v>
      </c>
      <c r="AI1244" s="17"/>
      <c r="AJ1244" s="17">
        <v>0.107374656998055</v>
      </c>
      <c r="AK1244" s="17">
        <v>9.3426318057600502E-2</v>
      </c>
      <c r="AL1244" s="17">
        <v>7.0855633143495605E-2</v>
      </c>
      <c r="AM1244" s="17">
        <v>3.6204642971724703E-2</v>
      </c>
      <c r="AN1244" s="17">
        <v>0</v>
      </c>
      <c r="AO1244" s="17"/>
      <c r="AP1244" s="17">
        <v>0.137229323103948</v>
      </c>
      <c r="AQ1244" s="17">
        <v>9.4424254921298106E-2</v>
      </c>
      <c r="AR1244" s="17">
        <v>9.8942606827164395E-2</v>
      </c>
      <c r="AS1244" s="17">
        <v>7.1784012811476505E-2</v>
      </c>
      <c r="AT1244" s="17">
        <v>5.2085049491537E-2</v>
      </c>
      <c r="AU1244" s="17">
        <v>2.7955496275397201E-2</v>
      </c>
      <c r="AV1244" s="17"/>
      <c r="AW1244" s="17">
        <v>0.12605034969927201</v>
      </c>
      <c r="AX1244" s="17">
        <v>0.106636476941116</v>
      </c>
      <c r="AY1244" s="17">
        <v>1.7411700869136099E-2</v>
      </c>
      <c r="AZ1244" s="17">
        <v>4.3224636227302E-2</v>
      </c>
      <c r="BA1244" s="17">
        <v>9.3808164443415804E-2</v>
      </c>
      <c r="BB1244" s="17">
        <v>4.76986323861626E-2</v>
      </c>
      <c r="BC1244" s="17">
        <v>0.103953343480803</v>
      </c>
      <c r="BD1244" s="17">
        <v>0.1058894407692</v>
      </c>
      <c r="BE1244" s="17">
        <v>7.7710938658253903E-2</v>
      </c>
      <c r="BF1244" s="17">
        <v>0.11155273008887701</v>
      </c>
      <c r="BG1244" s="17">
        <v>0.10152940078008001</v>
      </c>
      <c r="BH1244" s="17">
        <v>0.17777612589699901</v>
      </c>
      <c r="BI1244" s="17">
        <v>8.9417605021724897E-2</v>
      </c>
      <c r="BJ1244" s="17">
        <v>6.0954912809532802E-2</v>
      </c>
      <c r="BK1244" s="17">
        <v>5.8370255863335697E-2</v>
      </c>
      <c r="BL1244" s="17">
        <v>0.228225397730726</v>
      </c>
      <c r="BM1244" s="17"/>
      <c r="BN1244" s="17">
        <v>0.10797693519790399</v>
      </c>
      <c r="BO1244" s="17">
        <v>6.98318563160749E-2</v>
      </c>
      <c r="BP1244" s="17"/>
      <c r="BQ1244" s="17">
        <v>0.121881995585796</v>
      </c>
      <c r="BR1244" s="17">
        <v>6.6601988705570395E-2</v>
      </c>
      <c r="BS1244" s="17"/>
      <c r="BT1244" s="17">
        <v>0.10478692312292701</v>
      </c>
      <c r="BU1244" s="17"/>
      <c r="BV1244" s="17">
        <v>8.9078422996902704E-2</v>
      </c>
      <c r="BW1244" s="17">
        <v>6.3086153822701094E-2</v>
      </c>
      <c r="BX1244" s="17">
        <v>0.10207063796132999</v>
      </c>
      <c r="BY1244" s="17"/>
      <c r="BZ1244" s="17">
        <v>5.60500647370199E-2</v>
      </c>
      <c r="CA1244" s="17">
        <v>7.5940532200625896E-2</v>
      </c>
      <c r="CB1244" s="17">
        <v>8.3435034995198207E-2</v>
      </c>
      <c r="CC1244" s="17">
        <v>0.118172228045933</v>
      </c>
      <c r="CD1244" s="17">
        <v>0.12381443776816201</v>
      </c>
      <c r="CE1244" s="17">
        <v>0.100516762573046</v>
      </c>
      <c r="CF1244" s="17">
        <v>9.78638183020792E-2</v>
      </c>
      <c r="CG1244" s="17"/>
      <c r="CH1244" s="17">
        <v>0.14786937405342299</v>
      </c>
      <c r="CI1244" s="17">
        <v>0.10260913511050999</v>
      </c>
      <c r="CJ1244" s="17">
        <v>6.9224393974769802E-2</v>
      </c>
      <c r="CK1244" s="17">
        <v>9.2325939715371799E-2</v>
      </c>
      <c r="CL1244" s="17">
        <v>5.3993567075796799E-2</v>
      </c>
    </row>
    <row r="1245" spans="2:90" x14ac:dyDescent="0.3">
      <c r="B1245" t="s">
        <v>461</v>
      </c>
      <c r="C1245" s="17">
        <v>8.5751260728497106E-2</v>
      </c>
      <c r="D1245" s="17">
        <v>7.7359701748768703E-2</v>
      </c>
      <c r="E1245" s="17">
        <v>9.5319174037084495E-2</v>
      </c>
      <c r="F1245" s="17"/>
      <c r="G1245" s="17">
        <v>4.4610163043274101E-2</v>
      </c>
      <c r="H1245" s="17">
        <v>0.16476370275220101</v>
      </c>
      <c r="I1245" s="17">
        <v>8.7349418569251297E-2</v>
      </c>
      <c r="J1245" s="17">
        <v>5.3200010199707402E-2</v>
      </c>
      <c r="K1245" s="17">
        <v>9.3013985416596404E-2</v>
      </c>
      <c r="L1245" s="17">
        <v>7.2030456454052899E-2</v>
      </c>
      <c r="M1245" s="17"/>
      <c r="N1245" s="17">
        <v>0.106157105691468</v>
      </c>
      <c r="O1245" s="17">
        <v>5.6969385362327797E-2</v>
      </c>
      <c r="P1245" s="17">
        <v>8.4503381489521204E-2</v>
      </c>
      <c r="Q1245" s="17">
        <v>9.6351206423893401E-2</v>
      </c>
      <c r="R1245" s="17"/>
      <c r="S1245" s="17">
        <v>0.15131851553685199</v>
      </c>
      <c r="T1245" s="17">
        <v>6.90896047162885E-2</v>
      </c>
      <c r="U1245" s="17">
        <v>2.8743820116762301E-2</v>
      </c>
      <c r="V1245" s="17">
        <v>0.10898889843800701</v>
      </c>
      <c r="W1245" s="17">
        <v>5.0320374969116101E-2</v>
      </c>
      <c r="X1245" s="17">
        <v>0.111924531337322</v>
      </c>
      <c r="Y1245" s="17">
        <v>5.6678145394000602E-2</v>
      </c>
      <c r="Z1245" s="17">
        <v>0.15040285732963099</v>
      </c>
      <c r="AA1245" s="17">
        <v>7.5069952950036101E-2</v>
      </c>
      <c r="AB1245" s="17">
        <v>7.6292846545167298E-2</v>
      </c>
      <c r="AC1245" s="17">
        <v>4.9020716941589701E-2</v>
      </c>
      <c r="AD1245" s="17">
        <v>8.7434465771682804E-2</v>
      </c>
      <c r="AE1245" s="17"/>
      <c r="AF1245" s="17">
        <v>8.3804837244523006E-2</v>
      </c>
      <c r="AG1245" s="17">
        <v>7.7191387538618705E-2</v>
      </c>
      <c r="AH1245" s="17">
        <v>8.8087141836263302E-2</v>
      </c>
      <c r="AI1245" s="17"/>
      <c r="AJ1245" s="17">
        <v>7.2950634235026499E-2</v>
      </c>
      <c r="AK1245" s="17">
        <v>8.9678402223312997E-2</v>
      </c>
      <c r="AL1245" s="17">
        <v>5.3806935260611997E-2</v>
      </c>
      <c r="AM1245" s="17">
        <v>0.111842675649376</v>
      </c>
      <c r="AN1245" s="17">
        <v>9.9410166094927505E-2</v>
      </c>
      <c r="AO1245" s="17"/>
      <c r="AP1245" s="17">
        <v>7.9207898245245906E-2</v>
      </c>
      <c r="AQ1245" s="17">
        <v>8.3480091764337502E-2</v>
      </c>
      <c r="AR1245" s="17">
        <v>8.4852883365773402E-2</v>
      </c>
      <c r="AS1245" s="17">
        <v>8.7461380818099094E-2</v>
      </c>
      <c r="AT1245" s="17">
        <v>0.13187612387721601</v>
      </c>
      <c r="AU1245" s="17">
        <v>8.7692371688763898E-2</v>
      </c>
      <c r="AV1245" s="17"/>
      <c r="AW1245" s="17">
        <v>0.273563385990373</v>
      </c>
      <c r="AX1245" s="17">
        <v>0.101896353529435</v>
      </c>
      <c r="AY1245" s="17">
        <v>6.2164297237383197E-2</v>
      </c>
      <c r="AZ1245" s="17">
        <v>9.5692260194874396E-2</v>
      </c>
      <c r="BA1245" s="17">
        <v>6.9860853616824495E-2</v>
      </c>
      <c r="BB1245" s="17">
        <v>0.122841536494267</v>
      </c>
      <c r="BC1245" s="17">
        <v>7.5472577141902503E-2</v>
      </c>
      <c r="BD1245" s="17">
        <v>9.1512297523028502E-2</v>
      </c>
      <c r="BE1245" s="17">
        <v>4.0610506785719098E-2</v>
      </c>
      <c r="BF1245" s="17">
        <v>0.116397456418325</v>
      </c>
      <c r="BG1245" s="17">
        <v>6.66800721104122E-2</v>
      </c>
      <c r="BH1245" s="17">
        <v>3.9844728366152903E-2</v>
      </c>
      <c r="BI1245" s="17">
        <v>0.14355700440802799</v>
      </c>
      <c r="BJ1245" s="17">
        <v>0</v>
      </c>
      <c r="BK1245" s="17">
        <v>0</v>
      </c>
      <c r="BL1245" s="17">
        <v>0.12830016506803199</v>
      </c>
      <c r="BM1245" s="17"/>
      <c r="BN1245" s="17">
        <v>8.7455500514072707E-2</v>
      </c>
      <c r="BO1245" s="17">
        <v>7.7951081765225694E-2</v>
      </c>
      <c r="BP1245" s="17"/>
      <c r="BQ1245" s="17">
        <v>6.9444751063315102E-2</v>
      </c>
      <c r="BR1245" s="17">
        <v>0.10200400704646601</v>
      </c>
      <c r="BS1245" s="17"/>
      <c r="BT1245" s="17">
        <v>0.100963567399789</v>
      </c>
      <c r="BU1245" s="17"/>
      <c r="BV1245" s="17">
        <v>0.103685894426241</v>
      </c>
      <c r="BW1245" s="17">
        <v>8.3887808262771299E-2</v>
      </c>
      <c r="BX1245" s="17">
        <v>8.0779449950443505E-2</v>
      </c>
      <c r="BY1245" s="17"/>
      <c r="BZ1245" s="17">
        <v>5.5458663134819099E-2</v>
      </c>
      <c r="CA1245" s="17">
        <v>7.64237041245419E-2</v>
      </c>
      <c r="CB1245" s="17">
        <v>0.116166826535487</v>
      </c>
      <c r="CC1245" s="17">
        <v>6.9190993194866601E-2</v>
      </c>
      <c r="CD1245" s="17">
        <v>7.9369732190496103E-2</v>
      </c>
      <c r="CE1245" s="17">
        <v>6.53124037537713E-2</v>
      </c>
      <c r="CF1245" s="17">
        <v>0.12362204740947499</v>
      </c>
      <c r="CG1245" s="17"/>
      <c r="CH1245" s="17">
        <v>0.105124488045703</v>
      </c>
      <c r="CI1245" s="17">
        <v>6.1946420002365998E-2</v>
      </c>
      <c r="CJ1245" s="17">
        <v>8.2736733551992903E-2</v>
      </c>
      <c r="CK1245" s="17">
        <v>0.129922959434777</v>
      </c>
      <c r="CL1245" s="17">
        <v>0.108894812401305</v>
      </c>
    </row>
    <row r="1246" spans="2:90" x14ac:dyDescent="0.3">
      <c r="B1246" t="s">
        <v>462</v>
      </c>
      <c r="C1246" s="17">
        <v>6.8700206340308004E-2</v>
      </c>
      <c r="D1246" s="17">
        <v>7.5783298223624396E-2</v>
      </c>
      <c r="E1246" s="17">
        <v>6.2212965487313601E-2</v>
      </c>
      <c r="F1246" s="17"/>
      <c r="G1246" s="17">
        <v>0.131596185963676</v>
      </c>
      <c r="H1246" s="17">
        <v>5.1285681382926503E-2</v>
      </c>
      <c r="I1246" s="17">
        <v>6.9273954423237805E-2</v>
      </c>
      <c r="J1246" s="17">
        <v>6.74454888222175E-2</v>
      </c>
      <c r="K1246" s="17">
        <v>4.4795162741619501E-2</v>
      </c>
      <c r="L1246" s="17">
        <v>5.5297359920906002E-2</v>
      </c>
      <c r="M1246" s="17"/>
      <c r="N1246" s="17">
        <v>6.7584762506262205E-2</v>
      </c>
      <c r="O1246" s="17">
        <v>6.9247079609509599E-2</v>
      </c>
      <c r="P1246" s="17">
        <v>4.47227344350761E-2</v>
      </c>
      <c r="Q1246" s="17">
        <v>9.0451962187104301E-2</v>
      </c>
      <c r="R1246" s="17"/>
      <c r="S1246" s="17">
        <v>9.4154443564773302E-2</v>
      </c>
      <c r="T1246" s="17">
        <v>6.1642516035065702E-2</v>
      </c>
      <c r="U1246" s="17">
        <v>4.3594447079492497E-2</v>
      </c>
      <c r="V1246" s="17">
        <v>0.120502560821312</v>
      </c>
      <c r="W1246" s="17">
        <v>3.6887083210113102E-2</v>
      </c>
      <c r="X1246" s="17">
        <v>6.6648219206692005E-2</v>
      </c>
      <c r="Y1246" s="17">
        <v>7.8192751087918302E-2</v>
      </c>
      <c r="Z1246" s="17">
        <v>2.97851578273392E-2</v>
      </c>
      <c r="AA1246" s="17">
        <v>5.7878412695279102E-2</v>
      </c>
      <c r="AB1246" s="17">
        <v>8.4028623997751697E-2</v>
      </c>
      <c r="AC1246" s="17">
        <v>7.6825424732060305E-2</v>
      </c>
      <c r="AD1246" s="17">
        <v>0</v>
      </c>
      <c r="AE1246" s="17"/>
      <c r="AF1246" s="17">
        <v>5.74701206526003E-2</v>
      </c>
      <c r="AG1246" s="17">
        <v>5.6420151637602903E-2</v>
      </c>
      <c r="AH1246" s="17">
        <v>0.104082822607199</v>
      </c>
      <c r="AI1246" s="17"/>
      <c r="AJ1246" s="17">
        <v>6.7729742842494403E-2</v>
      </c>
      <c r="AK1246" s="17">
        <v>8.4872650864437002E-2</v>
      </c>
      <c r="AL1246" s="17">
        <v>6.7520065479510796E-2</v>
      </c>
      <c r="AM1246" s="17">
        <v>3.8191033571429403E-2</v>
      </c>
      <c r="AN1246" s="17">
        <v>0.123933321610618</v>
      </c>
      <c r="AO1246" s="17"/>
      <c r="AP1246" s="17">
        <v>0.13092384697752801</v>
      </c>
      <c r="AQ1246" s="17">
        <v>4.65525085567026E-2</v>
      </c>
      <c r="AR1246" s="17">
        <v>6.5643340158946697E-2</v>
      </c>
      <c r="AS1246" s="17">
        <v>3.3536477777713E-2</v>
      </c>
      <c r="AT1246" s="17">
        <v>8.3783348549323997E-2</v>
      </c>
      <c r="AU1246" s="17">
        <v>8.3643740132360506E-2</v>
      </c>
      <c r="AV1246" s="17"/>
      <c r="AW1246" s="17">
        <v>0.146618209861794</v>
      </c>
      <c r="AX1246" s="17">
        <v>0.2223003662718</v>
      </c>
      <c r="AY1246" s="17">
        <v>7.6478219252341106E-2</v>
      </c>
      <c r="AZ1246" s="17">
        <v>6.3366528442659498E-2</v>
      </c>
      <c r="BA1246" s="17">
        <v>7.1799993984077506E-2</v>
      </c>
      <c r="BB1246" s="17">
        <v>3.2864748263948203E-2</v>
      </c>
      <c r="BC1246" s="17">
        <v>5.99508643414986E-2</v>
      </c>
      <c r="BD1246" s="17">
        <v>5.5752819673406902E-2</v>
      </c>
      <c r="BE1246" s="17">
        <v>2.1659311073251999E-2</v>
      </c>
      <c r="BF1246" s="17">
        <v>2.5646681878736002E-2</v>
      </c>
      <c r="BG1246" s="17">
        <v>1.59529927835435E-2</v>
      </c>
      <c r="BH1246" s="17">
        <v>0.14777473723191001</v>
      </c>
      <c r="BI1246" s="17">
        <v>3.4823798862041198E-2</v>
      </c>
      <c r="BJ1246" s="17">
        <v>0.11061335655219499</v>
      </c>
      <c r="BK1246" s="17">
        <v>0.11056324847600001</v>
      </c>
      <c r="BL1246" s="17">
        <v>0.12503750978426101</v>
      </c>
      <c r="BM1246" s="17"/>
      <c r="BN1246" s="17">
        <v>6.7027204366967394E-2</v>
      </c>
      <c r="BO1246" s="17">
        <v>7.2053119688754705E-2</v>
      </c>
      <c r="BP1246" s="17"/>
      <c r="BQ1246" s="17">
        <v>0.128444695490812</v>
      </c>
      <c r="BR1246" s="17">
        <v>1.2593196250787E-2</v>
      </c>
      <c r="BS1246" s="17"/>
      <c r="BT1246" s="17">
        <v>6.0468431276047001E-2</v>
      </c>
      <c r="BU1246" s="17"/>
      <c r="BV1246" s="17">
        <v>8.2034661127393604E-2</v>
      </c>
      <c r="BW1246" s="17">
        <v>6.2720885748558997E-2</v>
      </c>
      <c r="BX1246" s="17">
        <v>6.2842262935098703E-2</v>
      </c>
      <c r="BY1246" s="17"/>
      <c r="BZ1246" s="17">
        <v>3.5194900200208899E-2</v>
      </c>
      <c r="CA1246" s="17">
        <v>7.6881196490957204E-2</v>
      </c>
      <c r="CB1246" s="17">
        <v>0.1002554157597</v>
      </c>
      <c r="CC1246" s="17">
        <v>5.7243241312816599E-2</v>
      </c>
      <c r="CD1246" s="17">
        <v>9.3614763234737899E-2</v>
      </c>
      <c r="CE1246" s="17">
        <v>7.3359142514825296E-2</v>
      </c>
      <c r="CF1246" s="17">
        <v>5.7290958021611799E-2</v>
      </c>
      <c r="CG1246" s="17"/>
      <c r="CH1246" s="17">
        <v>0.13261101610793999</v>
      </c>
      <c r="CI1246" s="17">
        <v>5.4988468911465402E-2</v>
      </c>
      <c r="CJ1246" s="17">
        <v>8.0800876587498696E-2</v>
      </c>
      <c r="CK1246" s="17">
        <v>5.2692582178632201E-2</v>
      </c>
      <c r="CL1246" s="17">
        <v>0</v>
      </c>
    </row>
    <row r="1247" spans="2:90" x14ac:dyDescent="0.3">
      <c r="B1247" t="s">
        <v>118</v>
      </c>
      <c r="C1247" s="17">
        <v>3.4356118815046903E-2</v>
      </c>
      <c r="D1247" s="17">
        <v>4.4206578864406397E-2</v>
      </c>
      <c r="E1247" s="17">
        <v>2.4645270186671502E-2</v>
      </c>
      <c r="F1247" s="17"/>
      <c r="G1247" s="17">
        <v>1.79911425813628E-2</v>
      </c>
      <c r="H1247" s="17">
        <v>0</v>
      </c>
      <c r="I1247" s="17">
        <v>2.2078807775355001E-2</v>
      </c>
      <c r="J1247" s="17">
        <v>3.6795049270215797E-2</v>
      </c>
      <c r="K1247" s="17">
        <v>8.9777286436616505E-2</v>
      </c>
      <c r="L1247" s="17">
        <v>4.61189590027331E-2</v>
      </c>
      <c r="M1247" s="17"/>
      <c r="N1247" s="17">
        <v>2.17139098372831E-2</v>
      </c>
      <c r="O1247" s="17">
        <v>1.7951141627487701E-2</v>
      </c>
      <c r="P1247" s="17">
        <v>7.10185266925909E-2</v>
      </c>
      <c r="Q1247" s="17">
        <v>2.8517847301585301E-2</v>
      </c>
      <c r="R1247" s="17"/>
      <c r="S1247" s="17">
        <v>2.0537557345376899E-2</v>
      </c>
      <c r="T1247" s="17">
        <v>9.6406960251044192E-3</v>
      </c>
      <c r="U1247" s="17">
        <v>8.4654442622044093E-2</v>
      </c>
      <c r="V1247" s="17">
        <v>2.6878640156899499E-2</v>
      </c>
      <c r="W1247" s="17">
        <v>7.5085149122611397E-2</v>
      </c>
      <c r="X1247" s="17">
        <v>4.6237726773831603E-2</v>
      </c>
      <c r="Y1247" s="17">
        <v>3.6087984973708201E-2</v>
      </c>
      <c r="Z1247" s="17">
        <v>5.9354699299700803E-2</v>
      </c>
      <c r="AA1247" s="17">
        <v>4.1353181816460999E-2</v>
      </c>
      <c r="AB1247" s="17">
        <v>1.4245492339621401E-2</v>
      </c>
      <c r="AC1247" s="17">
        <v>0</v>
      </c>
      <c r="AD1247" s="17">
        <v>0</v>
      </c>
      <c r="AE1247" s="17"/>
      <c r="AF1247" s="17">
        <v>3.9201485491995501E-2</v>
      </c>
      <c r="AG1247" s="17">
        <v>2.9334823540389202E-2</v>
      </c>
      <c r="AH1247" s="17">
        <v>4.2867817030712997E-2</v>
      </c>
      <c r="AI1247" s="17"/>
      <c r="AJ1247" s="17">
        <v>4.7062865482270302E-2</v>
      </c>
      <c r="AK1247" s="17">
        <v>1.5784145287590801E-2</v>
      </c>
      <c r="AL1247" s="17">
        <v>0</v>
      </c>
      <c r="AM1247" s="17">
        <v>4.5986447642499297E-2</v>
      </c>
      <c r="AN1247" s="17">
        <v>6.3478236825436199E-2</v>
      </c>
      <c r="AO1247" s="17"/>
      <c r="AP1247" s="17">
        <v>1.7535746965639799E-2</v>
      </c>
      <c r="AQ1247" s="17">
        <v>1.6459167000387701E-2</v>
      </c>
      <c r="AR1247" s="17">
        <v>0</v>
      </c>
      <c r="AS1247" s="17">
        <v>4.8982038248040802E-2</v>
      </c>
      <c r="AT1247" s="17">
        <v>6.5098419748408201E-2</v>
      </c>
      <c r="AU1247" s="17">
        <v>5.3942142263087203E-2</v>
      </c>
      <c r="AV1247" s="17"/>
      <c r="AW1247" s="17">
        <v>0</v>
      </c>
      <c r="AX1247" s="17">
        <v>2.5200069311469099E-2</v>
      </c>
      <c r="AY1247" s="17">
        <v>1.7638123741800901E-2</v>
      </c>
      <c r="AZ1247" s="17">
        <v>1.7294086975819901E-2</v>
      </c>
      <c r="BA1247" s="17">
        <v>3.5999899028018097E-2</v>
      </c>
      <c r="BB1247" s="17">
        <v>5.0155880060278102E-2</v>
      </c>
      <c r="BC1247" s="17">
        <v>5.1909750221792998E-2</v>
      </c>
      <c r="BD1247" s="17">
        <v>0</v>
      </c>
      <c r="BE1247" s="17">
        <v>0</v>
      </c>
      <c r="BF1247" s="17">
        <v>2.6803065449382199E-2</v>
      </c>
      <c r="BG1247" s="17">
        <v>1.7145222896635001E-2</v>
      </c>
      <c r="BH1247" s="17">
        <v>3.28167695350077E-2</v>
      </c>
      <c r="BI1247" s="17">
        <v>3.2684747853840797E-2</v>
      </c>
      <c r="BJ1247" s="17">
        <v>5.1521885055063402E-2</v>
      </c>
      <c r="BK1247" s="17">
        <v>0</v>
      </c>
      <c r="BL1247" s="17">
        <v>2.3028549145066302E-2</v>
      </c>
      <c r="BM1247" s="17"/>
      <c r="BN1247" s="17">
        <v>2.8540343419218302E-2</v>
      </c>
      <c r="BO1247" s="17">
        <v>3.9759954725213299E-2</v>
      </c>
      <c r="BP1247" s="17"/>
      <c r="BQ1247" s="17">
        <v>1.99496378999998E-2</v>
      </c>
      <c r="BR1247" s="17">
        <v>0</v>
      </c>
      <c r="BS1247" s="17"/>
      <c r="BT1247" s="17">
        <v>0</v>
      </c>
      <c r="BU1247" s="17"/>
      <c r="BV1247" s="17">
        <v>2.0109870920790002E-2</v>
      </c>
      <c r="BW1247" s="17">
        <v>3.7908783003363603E-2</v>
      </c>
      <c r="BX1247" s="17">
        <v>4.11384580893095E-2</v>
      </c>
      <c r="BY1247" s="17"/>
      <c r="BZ1247" s="17">
        <v>0</v>
      </c>
      <c r="CA1247" s="17">
        <v>3.4034849300999502E-2</v>
      </c>
      <c r="CB1247" s="17">
        <v>1.0372694131309401E-2</v>
      </c>
      <c r="CC1247" s="17">
        <v>9.7229716845918905E-3</v>
      </c>
      <c r="CD1247" s="17">
        <v>2.50246965694393E-2</v>
      </c>
      <c r="CE1247" s="17">
        <v>2.1222020833988602E-2</v>
      </c>
      <c r="CF1247" s="17">
        <v>2.2802232124075301E-2</v>
      </c>
      <c r="CG1247" s="17"/>
      <c r="CH1247" s="17">
        <v>5.5296895836704101E-2</v>
      </c>
      <c r="CI1247" s="17">
        <v>4.4830968663090297E-2</v>
      </c>
      <c r="CJ1247" s="17">
        <v>2.8717365242297701E-2</v>
      </c>
      <c r="CK1247" s="17">
        <v>2.0306892197858199E-2</v>
      </c>
      <c r="CL1247" s="17">
        <v>0</v>
      </c>
    </row>
    <row r="1248" spans="2:90" x14ac:dyDescent="0.3">
      <c r="B1248" t="s">
        <v>131</v>
      </c>
      <c r="C1248" s="17">
        <v>1.0597438593394201E-2</v>
      </c>
      <c r="D1248" s="17">
        <v>1.5456033810189901E-2</v>
      </c>
      <c r="E1248" s="17">
        <v>5.7362141790232302E-3</v>
      </c>
      <c r="F1248" s="17"/>
      <c r="G1248" s="17">
        <v>0</v>
      </c>
      <c r="H1248" s="17">
        <v>7.9317949941875993E-3</v>
      </c>
      <c r="I1248" s="17">
        <v>0</v>
      </c>
      <c r="J1248" s="17">
        <v>7.3842778248623701E-3</v>
      </c>
      <c r="K1248" s="17">
        <v>1.91549253167984E-2</v>
      </c>
      <c r="L1248" s="17">
        <v>2.6638812367547199E-2</v>
      </c>
      <c r="M1248" s="17"/>
      <c r="N1248" s="17">
        <v>5.4339636969618103E-3</v>
      </c>
      <c r="O1248" s="17">
        <v>1.16480632603547E-2</v>
      </c>
      <c r="P1248" s="17">
        <v>2.1645784520695901E-2</v>
      </c>
      <c r="Q1248" s="17">
        <v>4.4870514119391899E-3</v>
      </c>
      <c r="R1248" s="17"/>
      <c r="S1248" s="17">
        <v>1.13770010384054E-2</v>
      </c>
      <c r="T1248" s="17">
        <v>4.31643498998414E-2</v>
      </c>
      <c r="U1248" s="17">
        <v>0</v>
      </c>
      <c r="V1248" s="17">
        <v>1.30140197631458E-2</v>
      </c>
      <c r="W1248" s="17">
        <v>1.74524545609742E-2</v>
      </c>
      <c r="X1248" s="17">
        <v>0</v>
      </c>
      <c r="Y1248" s="17">
        <v>0</v>
      </c>
      <c r="Z1248" s="17">
        <v>2.88313993507275E-2</v>
      </c>
      <c r="AA1248" s="17">
        <v>0</v>
      </c>
      <c r="AB1248" s="17">
        <v>0</v>
      </c>
      <c r="AC1248" s="17">
        <v>0</v>
      </c>
      <c r="AD1248" s="17">
        <v>0</v>
      </c>
      <c r="AE1248" s="17"/>
      <c r="AF1248" s="17">
        <v>1.15067807411166E-2</v>
      </c>
      <c r="AG1248" s="17">
        <v>1.39247764024805E-2</v>
      </c>
      <c r="AH1248" s="17">
        <v>8.0366855701008606E-3</v>
      </c>
      <c r="AI1248" s="17"/>
      <c r="AJ1248" s="17">
        <v>1.42695060463679E-2</v>
      </c>
      <c r="AK1248" s="17">
        <v>1.51585753132026E-2</v>
      </c>
      <c r="AL1248" s="17">
        <v>1.8239831874730699E-2</v>
      </c>
      <c r="AM1248" s="17">
        <v>0</v>
      </c>
      <c r="AN1248" s="17">
        <v>0</v>
      </c>
      <c r="AO1248" s="17"/>
      <c r="AP1248" s="17">
        <v>1.0629872202284301E-2</v>
      </c>
      <c r="AQ1248" s="17">
        <v>0</v>
      </c>
      <c r="AR1248" s="17">
        <v>0</v>
      </c>
      <c r="AS1248" s="17">
        <v>5.92429192833188E-3</v>
      </c>
      <c r="AT1248" s="17">
        <v>2.14358709124545E-2</v>
      </c>
      <c r="AU1248" s="17">
        <v>4.3719946535097601E-2</v>
      </c>
      <c r="AV1248" s="17"/>
      <c r="AW1248" s="17">
        <v>0</v>
      </c>
      <c r="AX1248" s="17">
        <v>0</v>
      </c>
      <c r="AY1248" s="17">
        <v>0</v>
      </c>
      <c r="AZ1248" s="17">
        <v>0</v>
      </c>
      <c r="BA1248" s="17">
        <v>0</v>
      </c>
      <c r="BB1248" s="17">
        <v>0</v>
      </c>
      <c r="BC1248" s="17">
        <v>1.7095288637536201E-2</v>
      </c>
      <c r="BD1248" s="17">
        <v>3.33511029875945E-2</v>
      </c>
      <c r="BE1248" s="17">
        <v>2.2326364904997401E-2</v>
      </c>
      <c r="BF1248" s="17">
        <v>0</v>
      </c>
      <c r="BG1248" s="17">
        <v>1.4075707613536E-2</v>
      </c>
      <c r="BH1248" s="17">
        <v>0</v>
      </c>
      <c r="BI1248" s="17">
        <v>3.55647164555358E-2</v>
      </c>
      <c r="BJ1248" s="17">
        <v>0</v>
      </c>
      <c r="BK1248" s="17">
        <v>0</v>
      </c>
      <c r="BL1248" s="17">
        <v>5.1703214867776702E-2</v>
      </c>
      <c r="BM1248" s="17"/>
      <c r="BN1248" s="17">
        <v>6.3537604878674599E-3</v>
      </c>
      <c r="BO1248" s="17">
        <v>1.6583664908167699E-2</v>
      </c>
      <c r="BP1248" s="17"/>
      <c r="BQ1248" s="17">
        <v>1.20931319192942E-2</v>
      </c>
      <c r="BR1248" s="17">
        <v>1.3202824741956399E-2</v>
      </c>
      <c r="BS1248" s="17"/>
      <c r="BT1248" s="17">
        <v>1.05031762673324E-2</v>
      </c>
      <c r="BU1248" s="17"/>
      <c r="BV1248" s="17">
        <v>1.8306636034032001E-2</v>
      </c>
      <c r="BW1248" s="17">
        <v>6.8653950383283204E-3</v>
      </c>
      <c r="BX1248" s="17">
        <v>9.4729777852001606E-3</v>
      </c>
      <c r="BY1248" s="17"/>
      <c r="BZ1248" s="17">
        <v>0</v>
      </c>
      <c r="CA1248" s="17">
        <v>8.4724881924573003E-3</v>
      </c>
      <c r="CB1248" s="17">
        <v>0</v>
      </c>
      <c r="CC1248" s="17">
        <v>1.0579697068921401E-2</v>
      </c>
      <c r="CD1248" s="17">
        <v>0</v>
      </c>
      <c r="CE1248" s="17">
        <v>2.1022400357954898E-2</v>
      </c>
      <c r="CF1248" s="17">
        <v>3.36360536544031E-2</v>
      </c>
      <c r="CG1248" s="17"/>
      <c r="CH1248" s="17">
        <v>4.2363866388066301E-2</v>
      </c>
      <c r="CI1248" s="17">
        <v>1.05379995770976E-2</v>
      </c>
      <c r="CJ1248" s="17">
        <v>7.6565016331308598E-3</v>
      </c>
      <c r="CK1248" s="17">
        <v>0</v>
      </c>
      <c r="CL1248" s="17">
        <v>0</v>
      </c>
    </row>
    <row r="1249" spans="2:90" x14ac:dyDescent="0.3">
      <c r="C1249" s="17"/>
      <c r="D1249" s="17"/>
      <c r="E1249" s="17"/>
      <c r="F1249" s="17"/>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c r="AP1249" s="17"/>
      <c r="AQ1249" s="17"/>
      <c r="AR1249" s="17"/>
      <c r="AS1249" s="17"/>
      <c r="AT1249" s="17"/>
      <c r="AU1249" s="17"/>
      <c r="AV1249" s="17"/>
      <c r="AW1249" s="17"/>
      <c r="AX1249" s="17"/>
      <c r="AY1249" s="17"/>
      <c r="AZ1249" s="17"/>
      <c r="BA1249" s="17"/>
      <c r="BB1249" s="17"/>
      <c r="BC1249" s="17"/>
      <c r="BD1249" s="17"/>
      <c r="BE1249" s="17"/>
      <c r="BF1249" s="17"/>
      <c r="BG1249" s="17"/>
      <c r="BH1249" s="17"/>
      <c r="BI1249" s="17"/>
      <c r="BJ1249" s="17"/>
      <c r="BK1249" s="17"/>
      <c r="BL1249" s="17"/>
      <c r="BM1249" s="17"/>
      <c r="BN1249" s="17"/>
      <c r="BO1249" s="17"/>
      <c r="BP1249" s="17"/>
      <c r="BQ1249" s="17"/>
      <c r="BR1249" s="17"/>
      <c r="BS1249" s="17"/>
      <c r="BT1249" s="17"/>
      <c r="BU1249" s="17"/>
      <c r="BV1249" s="17"/>
      <c r="BW1249" s="17"/>
      <c r="BX1249" s="17"/>
      <c r="BY1249" s="17"/>
      <c r="BZ1249" s="17"/>
      <c r="CA1249" s="17"/>
      <c r="CB1249" s="17"/>
      <c r="CC1249" s="17"/>
      <c r="CD1249" s="17"/>
      <c r="CE1249" s="17"/>
      <c r="CF1249" s="17"/>
      <c r="CG1249" s="17"/>
      <c r="CH1249" s="17"/>
      <c r="CI1249" s="17"/>
      <c r="CJ1249" s="17"/>
      <c r="CK1249" s="17"/>
      <c r="CL1249" s="17"/>
    </row>
    <row r="1250" spans="2:90" x14ac:dyDescent="0.3">
      <c r="B1250" s="6" t="s">
        <v>487</v>
      </c>
      <c r="C1250" s="17"/>
      <c r="D1250" s="17"/>
      <c r="E1250" s="17"/>
      <c r="F1250" s="17"/>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c r="AP1250" s="17"/>
      <c r="AQ1250" s="17"/>
      <c r="AR1250" s="17"/>
      <c r="AS1250" s="17"/>
      <c r="AT1250" s="17"/>
      <c r="AU1250" s="17"/>
      <c r="AV1250" s="17"/>
      <c r="AW1250" s="17"/>
      <c r="AX1250" s="17"/>
      <c r="AY1250" s="17"/>
      <c r="AZ1250" s="17"/>
      <c r="BA1250" s="17"/>
      <c r="BB1250" s="17"/>
      <c r="BC1250" s="17"/>
      <c r="BD1250" s="17"/>
      <c r="BE1250" s="17"/>
      <c r="BF1250" s="17"/>
      <c r="BG1250" s="17"/>
      <c r="BH1250" s="17"/>
      <c r="BI1250" s="17"/>
      <c r="BJ1250" s="17"/>
      <c r="BK1250" s="17"/>
      <c r="BL1250" s="17"/>
      <c r="BM1250" s="17"/>
      <c r="BN1250" s="17"/>
      <c r="BO1250" s="17"/>
      <c r="BP1250" s="17"/>
      <c r="BQ1250" s="17"/>
      <c r="BR1250" s="17"/>
      <c r="BS1250" s="17"/>
      <c r="BT1250" s="17"/>
      <c r="BU1250" s="17"/>
      <c r="BV1250" s="17"/>
      <c r="BW1250" s="17"/>
      <c r="BX1250" s="17"/>
      <c r="BY1250" s="17"/>
      <c r="BZ1250" s="17"/>
      <c r="CA1250" s="17"/>
      <c r="CB1250" s="17"/>
      <c r="CC1250" s="17"/>
      <c r="CD1250" s="17"/>
      <c r="CE1250" s="17"/>
      <c r="CF1250" s="17"/>
      <c r="CG1250" s="17"/>
      <c r="CH1250" s="17"/>
      <c r="CI1250" s="17"/>
      <c r="CJ1250" s="17"/>
      <c r="CK1250" s="17"/>
      <c r="CL1250" s="17"/>
    </row>
    <row r="1251" spans="2:90" x14ac:dyDescent="0.3">
      <c r="B1251" s="24" t="s">
        <v>110</v>
      </c>
      <c r="C1251" s="17"/>
      <c r="D1251" s="17"/>
      <c r="E1251" s="17"/>
      <c r="F1251" s="17"/>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c r="BC1251" s="17"/>
      <c r="BD1251" s="17"/>
      <c r="BE1251" s="17"/>
      <c r="BF1251" s="17"/>
      <c r="BG1251" s="17"/>
      <c r="BH1251" s="17"/>
      <c r="BI1251" s="17"/>
      <c r="BJ1251" s="17"/>
      <c r="BK1251" s="17"/>
      <c r="BL1251" s="17"/>
      <c r="BM1251" s="17"/>
      <c r="BN1251" s="17"/>
      <c r="BO1251" s="17"/>
      <c r="BP1251" s="17"/>
      <c r="BQ1251" s="17"/>
      <c r="BR1251" s="17"/>
      <c r="BS1251" s="17"/>
      <c r="BT1251" s="17"/>
      <c r="BU1251" s="17"/>
      <c r="BV1251" s="17"/>
      <c r="BW1251" s="17"/>
      <c r="BX1251" s="17"/>
      <c r="BY1251" s="17"/>
      <c r="BZ1251" s="17"/>
      <c r="CA1251" s="17"/>
      <c r="CB1251" s="17"/>
      <c r="CC1251" s="17"/>
      <c r="CD1251" s="17"/>
      <c r="CE1251" s="17"/>
      <c r="CF1251" s="17"/>
      <c r="CG1251" s="17"/>
      <c r="CH1251" s="17"/>
      <c r="CI1251" s="17"/>
      <c r="CJ1251" s="17"/>
      <c r="CK1251" s="17"/>
      <c r="CL1251" s="17"/>
    </row>
    <row r="1252" spans="2:90" x14ac:dyDescent="0.3">
      <c r="B1252" t="s">
        <v>471</v>
      </c>
      <c r="C1252" s="17">
        <v>0.66880877097677305</v>
      </c>
      <c r="D1252" s="17">
        <v>0.63578058530744697</v>
      </c>
      <c r="E1252" s="17">
        <v>0.69846193973014803</v>
      </c>
      <c r="F1252" s="17"/>
      <c r="G1252" s="17">
        <v>0.67159913548319905</v>
      </c>
      <c r="H1252" s="17">
        <v>0.73390195923455503</v>
      </c>
      <c r="I1252" s="17">
        <v>0.77870383593227299</v>
      </c>
      <c r="J1252" s="17">
        <v>0.71630581330859899</v>
      </c>
      <c r="K1252" s="17">
        <v>0.66759480142356598</v>
      </c>
      <c r="L1252" s="17">
        <v>0.48604628224809199</v>
      </c>
      <c r="M1252" s="17"/>
      <c r="N1252" s="17">
        <v>0.61874963847309095</v>
      </c>
      <c r="O1252" s="17">
        <v>0.69048047792506495</v>
      </c>
      <c r="P1252" s="17">
        <v>0.64913915656064702</v>
      </c>
      <c r="Q1252" s="17">
        <v>0.72241553111116796</v>
      </c>
      <c r="R1252" s="17"/>
      <c r="S1252" s="17">
        <v>0.70831000252853604</v>
      </c>
      <c r="T1252" s="17">
        <v>0.59547089952690702</v>
      </c>
      <c r="U1252" s="17">
        <v>0.66708488988437498</v>
      </c>
      <c r="V1252" s="17">
        <v>0.68724850947362104</v>
      </c>
      <c r="W1252" s="17">
        <v>0.59060870249339203</v>
      </c>
      <c r="X1252" s="17">
        <v>0.64741363143386299</v>
      </c>
      <c r="Y1252" s="17">
        <v>0.63995694250621704</v>
      </c>
      <c r="Z1252" s="17">
        <v>0.72029689804792496</v>
      </c>
      <c r="AA1252" s="17">
        <v>0.72812305628907503</v>
      </c>
      <c r="AB1252" s="17">
        <v>0.66714248172921498</v>
      </c>
      <c r="AC1252" s="17">
        <v>0.66808429527346302</v>
      </c>
      <c r="AD1252" s="17">
        <v>0.79479711479349702</v>
      </c>
      <c r="AE1252" s="17"/>
      <c r="AF1252" s="17">
        <v>0.61468712364730105</v>
      </c>
      <c r="AG1252" s="17">
        <v>0.66868348232184804</v>
      </c>
      <c r="AH1252" s="17">
        <v>0.77904492991371699</v>
      </c>
      <c r="AI1252" s="17"/>
      <c r="AJ1252" s="17">
        <v>0.58911098377502003</v>
      </c>
      <c r="AK1252" s="17">
        <v>0.69630120358573799</v>
      </c>
      <c r="AL1252" s="17">
        <v>0.63504771011892702</v>
      </c>
      <c r="AM1252" s="17">
        <v>0.59335931463272595</v>
      </c>
      <c r="AN1252" s="17">
        <v>0.66771001637215499</v>
      </c>
      <c r="AO1252" s="17"/>
      <c r="AP1252" s="17">
        <v>0.68057096013809804</v>
      </c>
      <c r="AQ1252" s="17">
        <v>0.61272759752695405</v>
      </c>
      <c r="AR1252" s="17">
        <v>0.68276413884340004</v>
      </c>
      <c r="AS1252" s="17">
        <v>0.626810464447906</v>
      </c>
      <c r="AT1252" s="17">
        <v>0.68232875432141804</v>
      </c>
      <c r="AU1252" s="17">
        <v>0.66522920876393399</v>
      </c>
      <c r="AV1252" s="17"/>
      <c r="AW1252" s="17">
        <v>0.89877365832806699</v>
      </c>
      <c r="AX1252" s="17">
        <v>0.65425930487941797</v>
      </c>
      <c r="AY1252" s="17">
        <v>0.71624156046216503</v>
      </c>
      <c r="AZ1252" s="17">
        <v>0.65942037462298297</v>
      </c>
      <c r="BA1252" s="17">
        <v>0.68239368685375901</v>
      </c>
      <c r="BB1252" s="17">
        <v>0.75801017675414095</v>
      </c>
      <c r="BC1252" s="17">
        <v>0.67446002192886001</v>
      </c>
      <c r="BD1252" s="17">
        <v>0.65414978060868101</v>
      </c>
      <c r="BE1252" s="17">
        <v>0.64247225815011699</v>
      </c>
      <c r="BF1252" s="17">
        <v>0.59059924483331205</v>
      </c>
      <c r="BG1252" s="17">
        <v>0.64710426378700003</v>
      </c>
      <c r="BH1252" s="17">
        <v>0.69029077698406904</v>
      </c>
      <c r="BI1252" s="17">
        <v>0.59054272787636097</v>
      </c>
      <c r="BJ1252" s="17">
        <v>0.549670991452885</v>
      </c>
      <c r="BK1252" s="17">
        <v>0.65884355045110099</v>
      </c>
      <c r="BL1252" s="17">
        <v>0.63614583908648503</v>
      </c>
      <c r="BM1252" s="17"/>
      <c r="BN1252" s="17">
        <v>0.65484421251105196</v>
      </c>
      <c r="BO1252" s="17">
        <v>0.68883576521683698</v>
      </c>
      <c r="BP1252" s="17"/>
      <c r="BQ1252" s="17">
        <v>0.67245298656115104</v>
      </c>
      <c r="BR1252" s="17">
        <v>0.71129448715323795</v>
      </c>
      <c r="BS1252" s="17"/>
      <c r="BT1252" s="17">
        <v>0.69364534362132801</v>
      </c>
      <c r="BU1252" s="17"/>
      <c r="BV1252" s="17">
        <v>0.68635459537577004</v>
      </c>
      <c r="BW1252" s="17">
        <v>0.64724341159907095</v>
      </c>
      <c r="BX1252" s="17">
        <v>0.66754941588735595</v>
      </c>
      <c r="BY1252" s="17"/>
      <c r="BZ1252" s="17">
        <v>0.82316611793287997</v>
      </c>
      <c r="CA1252" s="17">
        <v>0.77768784865612095</v>
      </c>
      <c r="CB1252" s="17">
        <v>0.71065992020652202</v>
      </c>
      <c r="CC1252" s="17">
        <v>0.66951187212605701</v>
      </c>
      <c r="CD1252" s="17">
        <v>0.61616282739779704</v>
      </c>
      <c r="CE1252" s="17">
        <v>0.56927431376878901</v>
      </c>
      <c r="CF1252" s="17">
        <v>0.57061783712732395</v>
      </c>
      <c r="CG1252" s="17"/>
      <c r="CH1252" s="17">
        <v>0.47241338447818099</v>
      </c>
      <c r="CI1252" s="17">
        <v>0.56986609086766005</v>
      </c>
      <c r="CJ1252" s="17">
        <v>0.72631536449997203</v>
      </c>
      <c r="CK1252" s="17">
        <v>0.83857530433513205</v>
      </c>
      <c r="CL1252" s="17">
        <v>0.87700399827613595</v>
      </c>
    </row>
    <row r="1253" spans="2:90" x14ac:dyDescent="0.3">
      <c r="B1253" t="s">
        <v>472</v>
      </c>
      <c r="C1253" s="17">
        <v>0.50779650306728297</v>
      </c>
      <c r="D1253" s="17">
        <v>0.47332940440725702</v>
      </c>
      <c r="E1253" s="17">
        <v>0.54060305856443402</v>
      </c>
      <c r="F1253" s="17"/>
      <c r="G1253" s="17">
        <v>0.44328207891689803</v>
      </c>
      <c r="H1253" s="17">
        <v>0.431179908088002</v>
      </c>
      <c r="I1253" s="17">
        <v>0.49551841203677699</v>
      </c>
      <c r="J1253" s="17">
        <v>0.52833990066907699</v>
      </c>
      <c r="K1253" s="17">
        <v>0.52106245893554703</v>
      </c>
      <c r="L1253" s="17">
        <v>0.59773181105946405</v>
      </c>
      <c r="M1253" s="17"/>
      <c r="N1253" s="17">
        <v>0.53091331447782897</v>
      </c>
      <c r="O1253" s="17">
        <v>0.52333059355101097</v>
      </c>
      <c r="P1253" s="17">
        <v>0.484207170307833</v>
      </c>
      <c r="Q1253" s="17">
        <v>0.49052659067194598</v>
      </c>
      <c r="R1253" s="17"/>
      <c r="S1253" s="17">
        <v>0.41238591547092701</v>
      </c>
      <c r="T1253" s="17">
        <v>0.52427531290223495</v>
      </c>
      <c r="U1253" s="17">
        <v>0.522005060586336</v>
      </c>
      <c r="V1253" s="17">
        <v>0.51225411964433498</v>
      </c>
      <c r="W1253" s="17">
        <v>0.59982951194983802</v>
      </c>
      <c r="X1253" s="17">
        <v>0.45129762199087697</v>
      </c>
      <c r="Y1253" s="17">
        <v>0.50820880810794999</v>
      </c>
      <c r="Z1253" s="17">
        <v>0.345364603121944</v>
      </c>
      <c r="AA1253" s="17">
        <v>0.53549205292742297</v>
      </c>
      <c r="AB1253" s="17">
        <v>0.61557037440226403</v>
      </c>
      <c r="AC1253" s="17">
        <v>0.46199490763124501</v>
      </c>
      <c r="AD1253" s="17">
        <v>0.65290968141845696</v>
      </c>
      <c r="AE1253" s="17"/>
      <c r="AF1253" s="17">
        <v>0.47198381968409098</v>
      </c>
      <c r="AG1253" s="17">
        <v>0.56842566178776299</v>
      </c>
      <c r="AH1253" s="17">
        <v>0.46085926255232701</v>
      </c>
      <c r="AI1253" s="17"/>
      <c r="AJ1253" s="17">
        <v>0.42415140019761899</v>
      </c>
      <c r="AK1253" s="17">
        <v>0.55356062027491004</v>
      </c>
      <c r="AL1253" s="17">
        <v>0.65748523695567895</v>
      </c>
      <c r="AM1253" s="17">
        <v>0.40644067573898901</v>
      </c>
      <c r="AN1253" s="17">
        <v>0.45709500450365398</v>
      </c>
      <c r="AO1253" s="17"/>
      <c r="AP1253" s="17">
        <v>0.52119364077566499</v>
      </c>
      <c r="AQ1253" s="17">
        <v>0.434474948647259</v>
      </c>
      <c r="AR1253" s="17">
        <v>0.64503984286932503</v>
      </c>
      <c r="AS1253" s="17">
        <v>0.421662741330114</v>
      </c>
      <c r="AT1253" s="17">
        <v>0.519524142117327</v>
      </c>
      <c r="AU1253" s="17">
        <v>0.60622597217464602</v>
      </c>
      <c r="AV1253" s="17"/>
      <c r="AW1253" s="17">
        <v>0.44959940836344298</v>
      </c>
      <c r="AX1253" s="17">
        <v>0.42802590788005002</v>
      </c>
      <c r="AY1253" s="17">
        <v>0.59119376428296799</v>
      </c>
      <c r="AZ1253" s="17">
        <v>0.52344942781949599</v>
      </c>
      <c r="BA1253" s="17">
        <v>0.44010841232641201</v>
      </c>
      <c r="BB1253" s="17">
        <v>0.50359888331316405</v>
      </c>
      <c r="BC1253" s="17">
        <v>0.49597044850021799</v>
      </c>
      <c r="BD1253" s="17">
        <v>0.56506138344730195</v>
      </c>
      <c r="BE1253" s="17">
        <v>0.56373238320555297</v>
      </c>
      <c r="BF1253" s="17">
        <v>0.56359523754027996</v>
      </c>
      <c r="BG1253" s="17">
        <v>0.51907708148509002</v>
      </c>
      <c r="BH1253" s="17">
        <v>0.52038007602325198</v>
      </c>
      <c r="BI1253" s="17">
        <v>0.56179092653714202</v>
      </c>
      <c r="BJ1253" s="17">
        <v>0.37624965806838301</v>
      </c>
      <c r="BK1253" s="17">
        <v>0.50062063033458704</v>
      </c>
      <c r="BL1253" s="17">
        <v>0.47985548683233298</v>
      </c>
      <c r="BM1253" s="17"/>
      <c r="BN1253" s="17">
        <v>0.50978323237687895</v>
      </c>
      <c r="BO1253" s="17">
        <v>0.50913031605244796</v>
      </c>
      <c r="BP1253" s="17"/>
      <c r="BQ1253" s="17">
        <v>0.540616999436766</v>
      </c>
      <c r="BR1253" s="17">
        <v>0.57139178153133696</v>
      </c>
      <c r="BS1253" s="17"/>
      <c r="BT1253" s="17">
        <v>0.439718003209359</v>
      </c>
      <c r="BU1253" s="17"/>
      <c r="BV1253" s="17">
        <v>0.50826941161546402</v>
      </c>
      <c r="BW1253" s="17">
        <v>0.48151671898373799</v>
      </c>
      <c r="BX1253" s="17">
        <v>0.51771248627896205</v>
      </c>
      <c r="BY1253" s="17"/>
      <c r="BZ1253" s="17">
        <v>0.46120162814100801</v>
      </c>
      <c r="CA1253" s="17">
        <v>0.53468446670400005</v>
      </c>
      <c r="CB1253" s="17">
        <v>0.54363364934430203</v>
      </c>
      <c r="CC1253" s="17">
        <v>0.467904516857863</v>
      </c>
      <c r="CD1253" s="17">
        <v>0.50143724328297201</v>
      </c>
      <c r="CE1253" s="17">
        <v>0.47827719244759398</v>
      </c>
      <c r="CF1253" s="17">
        <v>0.48244784659769402</v>
      </c>
      <c r="CG1253" s="17"/>
      <c r="CH1253" s="17">
        <v>0.48598930903953103</v>
      </c>
      <c r="CI1253" s="17">
        <v>0.515777398067506</v>
      </c>
      <c r="CJ1253" s="17">
        <v>0.52195040740209997</v>
      </c>
      <c r="CK1253" s="17">
        <v>0.46777589508556799</v>
      </c>
      <c r="CL1253" s="17">
        <v>0.51323799912363099</v>
      </c>
    </row>
    <row r="1254" spans="2:90" x14ac:dyDescent="0.3">
      <c r="B1254" t="s">
        <v>473</v>
      </c>
      <c r="C1254" s="17">
        <v>0.38352091716327102</v>
      </c>
      <c r="D1254" s="17">
        <v>0.42375094006020603</v>
      </c>
      <c r="E1254" s="17">
        <v>0.34628562416049002</v>
      </c>
      <c r="F1254" s="17"/>
      <c r="G1254" s="17">
        <v>0.15812153866166601</v>
      </c>
      <c r="H1254" s="17">
        <v>0.229316037531516</v>
      </c>
      <c r="I1254" s="17">
        <v>0.39435489512364003</v>
      </c>
      <c r="J1254" s="17">
        <v>0.46382716738366803</v>
      </c>
      <c r="K1254" s="17">
        <v>0.49839601939752698</v>
      </c>
      <c r="L1254" s="17">
        <v>0.50813182832271397</v>
      </c>
      <c r="M1254" s="17"/>
      <c r="N1254" s="17">
        <v>0.28166357357602401</v>
      </c>
      <c r="O1254" s="17">
        <v>0.34025742672028397</v>
      </c>
      <c r="P1254" s="17">
        <v>0.51112087217921398</v>
      </c>
      <c r="Q1254" s="17">
        <v>0.42553347845455602</v>
      </c>
      <c r="R1254" s="17"/>
      <c r="S1254" s="17">
        <v>0.27754696127718798</v>
      </c>
      <c r="T1254" s="17">
        <v>0.408881962632967</v>
      </c>
      <c r="U1254" s="17">
        <v>0.45305345985991102</v>
      </c>
      <c r="V1254" s="17">
        <v>0.38673249975901097</v>
      </c>
      <c r="W1254" s="17">
        <v>0.38102606241308301</v>
      </c>
      <c r="X1254" s="17">
        <v>0.46239327538297498</v>
      </c>
      <c r="Y1254" s="17">
        <v>0.43013846908504799</v>
      </c>
      <c r="Z1254" s="17">
        <v>0.484977424328496</v>
      </c>
      <c r="AA1254" s="17">
        <v>0.36489366537596901</v>
      </c>
      <c r="AB1254" s="17">
        <v>0.29610932252300498</v>
      </c>
      <c r="AC1254" s="17">
        <v>0.44008332613059897</v>
      </c>
      <c r="AD1254" s="17">
        <v>0.32065101113518601</v>
      </c>
      <c r="AE1254" s="17"/>
      <c r="AF1254" s="17">
        <v>0.59670528424905001</v>
      </c>
      <c r="AG1254" s="17">
        <v>0.262825990259902</v>
      </c>
      <c r="AH1254" s="17">
        <v>0.31954987589711498</v>
      </c>
      <c r="AI1254" s="17"/>
      <c r="AJ1254" s="17">
        <v>0.555179751069932</v>
      </c>
      <c r="AK1254" s="17">
        <v>0.25331881920497901</v>
      </c>
      <c r="AL1254" s="17">
        <v>0.26431333297958098</v>
      </c>
      <c r="AM1254" s="17">
        <v>0.75310644208108002</v>
      </c>
      <c r="AN1254" s="17">
        <v>0.27858785979515199</v>
      </c>
      <c r="AO1254" s="17"/>
      <c r="AP1254" s="17">
        <v>0.219160058367182</v>
      </c>
      <c r="AQ1254" s="17">
        <v>0.46579404119314299</v>
      </c>
      <c r="AR1254" s="17">
        <v>0.241216485811616</v>
      </c>
      <c r="AS1254" s="17">
        <v>0.69456188683469</v>
      </c>
      <c r="AT1254" s="17">
        <v>0.153272666754284</v>
      </c>
      <c r="AU1254" s="17">
        <v>0.31403146768571399</v>
      </c>
      <c r="AV1254" s="17"/>
      <c r="AW1254" s="17">
        <v>0.28458768246579103</v>
      </c>
      <c r="AX1254" s="17">
        <v>0.37115601361257999</v>
      </c>
      <c r="AY1254" s="17">
        <v>0.40113818723452599</v>
      </c>
      <c r="AZ1254" s="17">
        <v>0.386131992852151</v>
      </c>
      <c r="BA1254" s="17">
        <v>0.40133685753616499</v>
      </c>
      <c r="BB1254" s="17">
        <v>0.386816557334975</v>
      </c>
      <c r="BC1254" s="17">
        <v>0.47668263355852403</v>
      </c>
      <c r="BD1254" s="17">
        <v>0.40740470843058901</v>
      </c>
      <c r="BE1254" s="17">
        <v>0.43609763164516002</v>
      </c>
      <c r="BF1254" s="17">
        <v>0.453606772088262</v>
      </c>
      <c r="BG1254" s="17">
        <v>0.339111561901006</v>
      </c>
      <c r="BH1254" s="17">
        <v>0.358375259729241</v>
      </c>
      <c r="BI1254" s="17">
        <v>0.28792571973721098</v>
      </c>
      <c r="BJ1254" s="17">
        <v>0.35421508029805998</v>
      </c>
      <c r="BK1254" s="17">
        <v>0.45857512259298899</v>
      </c>
      <c r="BL1254" s="17">
        <v>0.22418807300424301</v>
      </c>
      <c r="BM1254" s="17"/>
      <c r="BN1254" s="17">
        <v>0.42056928051321002</v>
      </c>
      <c r="BO1254" s="17">
        <v>0.33022293332274499</v>
      </c>
      <c r="BP1254" s="17"/>
      <c r="BQ1254" s="17">
        <v>0.229642052873509</v>
      </c>
      <c r="BR1254" s="17">
        <v>0.30729214605357102</v>
      </c>
      <c r="BS1254" s="17"/>
      <c r="BT1254" s="17">
        <v>0.32453599979530701</v>
      </c>
      <c r="BU1254" s="17"/>
      <c r="BV1254" s="17">
        <v>0.30781545120465198</v>
      </c>
      <c r="BW1254" s="17">
        <v>0.29937323090721502</v>
      </c>
      <c r="BX1254" s="17">
        <v>0.44341537343106002</v>
      </c>
      <c r="BY1254" s="17"/>
      <c r="BZ1254" s="17">
        <v>0.37165155526976701</v>
      </c>
      <c r="CA1254" s="17">
        <v>0.38162651506332101</v>
      </c>
      <c r="CB1254" s="17">
        <v>0.428104826579771</v>
      </c>
      <c r="CC1254" s="17">
        <v>0.36755177245929199</v>
      </c>
      <c r="CD1254" s="17">
        <v>0.42573345827470499</v>
      </c>
      <c r="CE1254" s="17">
        <v>0.38021293122032801</v>
      </c>
      <c r="CF1254" s="17">
        <v>0.33641774464428997</v>
      </c>
      <c r="CG1254" s="17"/>
      <c r="CH1254" s="17">
        <v>0.389549235414682</v>
      </c>
      <c r="CI1254" s="17">
        <v>0.37254895085478801</v>
      </c>
      <c r="CJ1254" s="17">
        <v>0.38742535158594299</v>
      </c>
      <c r="CK1254" s="17">
        <v>0.405910422183963</v>
      </c>
      <c r="CL1254" s="17">
        <v>0.34726128156617603</v>
      </c>
    </row>
    <row r="1255" spans="2:90" x14ac:dyDescent="0.3">
      <c r="B1255" t="s">
        <v>474</v>
      </c>
      <c r="C1255" s="17">
        <v>0.37209825570966298</v>
      </c>
      <c r="D1255" s="17">
        <v>0.40443225960837997</v>
      </c>
      <c r="E1255" s="17">
        <v>0.34248921386418002</v>
      </c>
      <c r="F1255" s="17"/>
      <c r="G1255" s="17">
        <v>0.429848679006955</v>
      </c>
      <c r="H1255" s="17">
        <v>0.42144066306001798</v>
      </c>
      <c r="I1255" s="17">
        <v>0.35329048559499898</v>
      </c>
      <c r="J1255" s="17">
        <v>0.35731945971781998</v>
      </c>
      <c r="K1255" s="17">
        <v>0.30995082255207701</v>
      </c>
      <c r="L1255" s="17">
        <v>0.36250542687371001</v>
      </c>
      <c r="M1255" s="17"/>
      <c r="N1255" s="17">
        <v>0.44341118642069099</v>
      </c>
      <c r="O1255" s="17">
        <v>0.37917259696925998</v>
      </c>
      <c r="P1255" s="17">
        <v>0.30637105866749997</v>
      </c>
      <c r="Q1255" s="17">
        <v>0.34551938321006098</v>
      </c>
      <c r="R1255" s="17"/>
      <c r="S1255" s="17">
        <v>0.43529436531358301</v>
      </c>
      <c r="T1255" s="17">
        <v>0.34103881978711797</v>
      </c>
      <c r="U1255" s="17">
        <v>0.34126706456623901</v>
      </c>
      <c r="V1255" s="17">
        <v>0.38892196039961602</v>
      </c>
      <c r="W1255" s="17">
        <v>0.38875607187214101</v>
      </c>
      <c r="X1255" s="17">
        <v>0.34279101860649702</v>
      </c>
      <c r="Y1255" s="17">
        <v>0.342586570688657</v>
      </c>
      <c r="Z1255" s="17">
        <v>0.452883390409553</v>
      </c>
      <c r="AA1255" s="17">
        <v>0.38533115918529598</v>
      </c>
      <c r="AB1255" s="17">
        <v>0.365291635419212</v>
      </c>
      <c r="AC1255" s="17">
        <v>0.29420815432554998</v>
      </c>
      <c r="AD1255" s="17">
        <v>0.36453431557813099</v>
      </c>
      <c r="AE1255" s="17"/>
      <c r="AF1255" s="17">
        <v>0.33770467017106898</v>
      </c>
      <c r="AG1255" s="17">
        <v>0.389649902760967</v>
      </c>
      <c r="AH1255" s="17">
        <v>0.37330771133069102</v>
      </c>
      <c r="AI1255" s="17"/>
      <c r="AJ1255" s="17">
        <v>0.41564640098571798</v>
      </c>
      <c r="AK1255" s="17">
        <v>0.40773080141071</v>
      </c>
      <c r="AL1255" s="17">
        <v>0.34578188657491898</v>
      </c>
      <c r="AM1255" s="17">
        <v>0.331487070920014</v>
      </c>
      <c r="AN1255" s="17">
        <v>0.21521582312236001</v>
      </c>
      <c r="AO1255" s="17"/>
      <c r="AP1255" s="17">
        <v>0.42265739141581699</v>
      </c>
      <c r="AQ1255" s="17">
        <v>0.41233417696222502</v>
      </c>
      <c r="AR1255" s="17">
        <v>0.37680594770062198</v>
      </c>
      <c r="AS1255" s="17">
        <v>0.330476980237911</v>
      </c>
      <c r="AT1255" s="17">
        <v>0.280861474680213</v>
      </c>
      <c r="AU1255" s="17">
        <v>0.42497806374335101</v>
      </c>
      <c r="AV1255" s="17"/>
      <c r="AW1255" s="17">
        <v>0.266168106672657</v>
      </c>
      <c r="AX1255" s="17">
        <v>0.354176226866038</v>
      </c>
      <c r="AY1255" s="17">
        <v>0.23059505244542</v>
      </c>
      <c r="AZ1255" s="17">
        <v>0.33832668134071903</v>
      </c>
      <c r="BA1255" s="17">
        <v>0.39299123531253699</v>
      </c>
      <c r="BB1255" s="17">
        <v>0.31798950771634199</v>
      </c>
      <c r="BC1255" s="17">
        <v>0.40606291311256698</v>
      </c>
      <c r="BD1255" s="17">
        <v>0.36370858937202999</v>
      </c>
      <c r="BE1255" s="17">
        <v>0.37028528141412698</v>
      </c>
      <c r="BF1255" s="17">
        <v>0.321695355681694</v>
      </c>
      <c r="BG1255" s="17">
        <v>0.424954006789039</v>
      </c>
      <c r="BH1255" s="17">
        <v>0.376202458741214</v>
      </c>
      <c r="BI1255" s="17">
        <v>0.36380097164262598</v>
      </c>
      <c r="BJ1255" s="17">
        <v>0.40948347631142301</v>
      </c>
      <c r="BK1255" s="17">
        <v>0.52045764567407404</v>
      </c>
      <c r="BL1255" s="17">
        <v>0.54483589201968197</v>
      </c>
      <c r="BM1255" s="17"/>
      <c r="BN1255" s="17">
        <v>0.36950136542754702</v>
      </c>
      <c r="BO1255" s="17">
        <v>0.37809418222185298</v>
      </c>
      <c r="BP1255" s="17"/>
      <c r="BQ1255" s="17">
        <v>0.42695999842044102</v>
      </c>
      <c r="BR1255" s="17">
        <v>0.38093019968994102</v>
      </c>
      <c r="BS1255" s="17"/>
      <c r="BT1255" s="17">
        <v>0.426453625807585</v>
      </c>
      <c r="BU1255" s="17"/>
      <c r="BV1255" s="17">
        <v>0.35060364582265602</v>
      </c>
      <c r="BW1255" s="17">
        <v>0.41257353138851</v>
      </c>
      <c r="BX1255" s="17">
        <v>0.36860298908663702</v>
      </c>
      <c r="BY1255" s="17"/>
      <c r="BZ1255" s="17">
        <v>0.40269106035733099</v>
      </c>
      <c r="CA1255" s="17">
        <v>0.395943771650278</v>
      </c>
      <c r="CB1255" s="17">
        <v>0.33302451184242998</v>
      </c>
      <c r="CC1255" s="17">
        <v>0.32023061976499001</v>
      </c>
      <c r="CD1255" s="17">
        <v>0.36036363872418498</v>
      </c>
      <c r="CE1255" s="17">
        <v>0.41304291596715598</v>
      </c>
      <c r="CF1255" s="17">
        <v>0.43993113527310201</v>
      </c>
      <c r="CG1255" s="17"/>
      <c r="CH1255" s="17">
        <v>0.41169390441182702</v>
      </c>
      <c r="CI1255" s="17">
        <v>0.37362161908698799</v>
      </c>
      <c r="CJ1255" s="17">
        <v>0.36118768142316698</v>
      </c>
      <c r="CK1255" s="17">
        <v>0.367740071832035</v>
      </c>
      <c r="CL1255" s="17">
        <v>0.37842187270389899</v>
      </c>
    </row>
    <row r="1256" spans="2:90" x14ac:dyDescent="0.3">
      <c r="B1256" t="s">
        <v>475</v>
      </c>
      <c r="C1256" s="17">
        <v>0.16323628067614099</v>
      </c>
      <c r="D1256" s="17">
        <v>0.15528823527840899</v>
      </c>
      <c r="E1256" s="17">
        <v>0.16936920678401499</v>
      </c>
      <c r="F1256" s="17"/>
      <c r="G1256" s="17">
        <v>0.221524879535342</v>
      </c>
      <c r="H1256" s="17">
        <v>0.20494369590763001</v>
      </c>
      <c r="I1256" s="17">
        <v>0.14530677877807699</v>
      </c>
      <c r="J1256" s="17">
        <v>0.11816585515922599</v>
      </c>
      <c r="K1256" s="17">
        <v>0.116105453479678</v>
      </c>
      <c r="L1256" s="17">
        <v>0.173318126243693</v>
      </c>
      <c r="M1256" s="17"/>
      <c r="N1256" s="17">
        <v>0.206395621097055</v>
      </c>
      <c r="O1256" s="17">
        <v>0.15731656648025599</v>
      </c>
      <c r="P1256" s="17">
        <v>0.119291781168141</v>
      </c>
      <c r="Q1256" s="17">
        <v>0.16129959612332101</v>
      </c>
      <c r="R1256" s="17"/>
      <c r="S1256" s="17">
        <v>0.19067662291581</v>
      </c>
      <c r="T1256" s="17">
        <v>0.165033651960767</v>
      </c>
      <c r="U1256" s="17">
        <v>0.13615182678500401</v>
      </c>
      <c r="V1256" s="17">
        <v>0.160324962391593</v>
      </c>
      <c r="W1256" s="17">
        <v>0.13406343195171699</v>
      </c>
      <c r="X1256" s="17">
        <v>0.156188735261201</v>
      </c>
      <c r="Y1256" s="17">
        <v>0.11042820866641</v>
      </c>
      <c r="Z1256" s="17">
        <v>9.7211687420674694E-2</v>
      </c>
      <c r="AA1256" s="17">
        <v>0.17002741508956701</v>
      </c>
      <c r="AB1256" s="17">
        <v>0.19467900657801099</v>
      </c>
      <c r="AC1256" s="17">
        <v>0.24408116066779501</v>
      </c>
      <c r="AD1256" s="17">
        <v>0.17184652036088999</v>
      </c>
      <c r="AE1256" s="17"/>
      <c r="AF1256" s="17">
        <v>0.102987326785541</v>
      </c>
      <c r="AG1256" s="17">
        <v>0.20960379344608401</v>
      </c>
      <c r="AH1256" s="17">
        <v>0.15982311366639401</v>
      </c>
      <c r="AI1256" s="17"/>
      <c r="AJ1256" s="17">
        <v>0.108247695485839</v>
      </c>
      <c r="AK1256" s="17">
        <v>0.19701850157992301</v>
      </c>
      <c r="AL1256" s="17">
        <v>0.20088529722912599</v>
      </c>
      <c r="AM1256" s="17">
        <v>5.69624074560489E-2</v>
      </c>
      <c r="AN1256" s="17">
        <v>0.41947893329271801</v>
      </c>
      <c r="AO1256" s="17"/>
      <c r="AP1256" s="17">
        <v>0.23089749025978501</v>
      </c>
      <c r="AQ1256" s="17">
        <v>0.120454454140057</v>
      </c>
      <c r="AR1256" s="17">
        <v>0.14840209848270999</v>
      </c>
      <c r="AS1256" s="17">
        <v>6.2779229780145607E-2</v>
      </c>
      <c r="AT1256" s="17">
        <v>0.41529953340585501</v>
      </c>
      <c r="AU1256" s="17">
        <v>0.17985568910875099</v>
      </c>
      <c r="AV1256" s="17"/>
      <c r="AW1256" s="17">
        <v>0.209360567703856</v>
      </c>
      <c r="AX1256" s="17">
        <v>0.213104326655876</v>
      </c>
      <c r="AY1256" s="17">
        <v>0.128685704360845</v>
      </c>
      <c r="AZ1256" s="17">
        <v>0.18583491145691999</v>
      </c>
      <c r="BA1256" s="17">
        <v>0.10502338015113701</v>
      </c>
      <c r="BB1256" s="17">
        <v>0.13951671916406899</v>
      </c>
      <c r="BC1256" s="17">
        <v>0.140696777029721</v>
      </c>
      <c r="BD1256" s="17">
        <v>0.22075741313879399</v>
      </c>
      <c r="BE1256" s="17">
        <v>0.17173416818208301</v>
      </c>
      <c r="BF1256" s="17">
        <v>0.16153072473240501</v>
      </c>
      <c r="BG1256" s="17">
        <v>0.21773722459677899</v>
      </c>
      <c r="BH1256" s="17">
        <v>0.12868458223255799</v>
      </c>
      <c r="BI1256" s="17">
        <v>0.20038307562569899</v>
      </c>
      <c r="BJ1256" s="17">
        <v>4.9626032031638102E-2</v>
      </c>
      <c r="BK1256" s="17">
        <v>0.118837296151033</v>
      </c>
      <c r="BL1256" s="17">
        <v>0.21753166389445699</v>
      </c>
      <c r="BM1256" s="17"/>
      <c r="BN1256" s="17">
        <v>0.16371564635996</v>
      </c>
      <c r="BO1256" s="17">
        <v>0.16254474215454401</v>
      </c>
      <c r="BP1256" s="17"/>
      <c r="BQ1256" s="17">
        <v>0.22857621418669199</v>
      </c>
      <c r="BR1256" s="17">
        <v>0.149962056424152</v>
      </c>
      <c r="BS1256" s="17"/>
      <c r="BT1256" s="17">
        <v>0.179695468931412</v>
      </c>
      <c r="BU1256" s="17"/>
      <c r="BV1256" s="17">
        <v>0.21147837442138101</v>
      </c>
      <c r="BW1256" s="17">
        <v>0.17177254261505301</v>
      </c>
      <c r="BX1256" s="17">
        <v>0.13702231656192199</v>
      </c>
      <c r="BY1256" s="17"/>
      <c r="BZ1256" s="17">
        <v>0.12828013389103601</v>
      </c>
      <c r="CA1256" s="17">
        <v>0.15710543723933501</v>
      </c>
      <c r="CB1256" s="17">
        <v>0.13243505351325799</v>
      </c>
      <c r="CC1256" s="17">
        <v>0.14975658578089099</v>
      </c>
      <c r="CD1256" s="17">
        <v>0.12894606903262801</v>
      </c>
      <c r="CE1256" s="17">
        <v>0.246856120073673</v>
      </c>
      <c r="CF1256" s="17">
        <v>0.21181980939008599</v>
      </c>
      <c r="CG1256" s="17"/>
      <c r="CH1256" s="17">
        <v>0.21322265800426499</v>
      </c>
      <c r="CI1256" s="17">
        <v>0.18277387489236299</v>
      </c>
      <c r="CJ1256" s="17">
        <v>0.152007055469527</v>
      </c>
      <c r="CK1256" s="17">
        <v>0.12661880064884901</v>
      </c>
      <c r="CL1256" s="17">
        <v>0.105605339965506</v>
      </c>
    </row>
    <row r="1257" spans="2:90" x14ac:dyDescent="0.3">
      <c r="B1257" t="s">
        <v>476</v>
      </c>
      <c r="C1257" s="17">
        <v>0.153336935931525</v>
      </c>
      <c r="D1257" s="17">
        <v>0.14919273251331899</v>
      </c>
      <c r="E1257" s="17">
        <v>0.158602580532481</v>
      </c>
      <c r="F1257" s="17"/>
      <c r="G1257" s="17">
        <v>0.1544191629393</v>
      </c>
      <c r="H1257" s="17">
        <v>0.14516652541981201</v>
      </c>
      <c r="I1257" s="17">
        <v>0.126327896303391</v>
      </c>
      <c r="J1257" s="17">
        <v>0.15571229330820299</v>
      </c>
      <c r="K1257" s="17">
        <v>0.194308606096773</v>
      </c>
      <c r="L1257" s="17">
        <v>0.151998712308821</v>
      </c>
      <c r="M1257" s="17"/>
      <c r="N1257" s="17">
        <v>0.14727918791799899</v>
      </c>
      <c r="O1257" s="17">
        <v>0.15351486525494601</v>
      </c>
      <c r="P1257" s="17">
        <v>0.161805378972665</v>
      </c>
      <c r="Q1257" s="17">
        <v>0.153763637135506</v>
      </c>
      <c r="R1257" s="17"/>
      <c r="S1257" s="17">
        <v>0.21201209368142601</v>
      </c>
      <c r="T1257" s="17">
        <v>0.14405674851646999</v>
      </c>
      <c r="U1257" s="17">
        <v>0.12956234909202399</v>
      </c>
      <c r="V1257" s="17">
        <v>0.145017359591506</v>
      </c>
      <c r="W1257" s="17">
        <v>0.114288968318196</v>
      </c>
      <c r="X1257" s="17">
        <v>0.20616483229639801</v>
      </c>
      <c r="Y1257" s="17">
        <v>0.16721840989577599</v>
      </c>
      <c r="Z1257" s="17">
        <v>0.202304426182563</v>
      </c>
      <c r="AA1257" s="17">
        <v>0.10352308696354</v>
      </c>
      <c r="AB1257" s="17">
        <v>0.13187537273543201</v>
      </c>
      <c r="AC1257" s="17">
        <v>0.12790338523987399</v>
      </c>
      <c r="AD1257" s="17">
        <v>0.12783216444249301</v>
      </c>
      <c r="AE1257" s="17"/>
      <c r="AF1257" s="17">
        <v>0.17759730181630901</v>
      </c>
      <c r="AG1257" s="17">
        <v>0.13150984357693099</v>
      </c>
      <c r="AH1257" s="17">
        <v>0.14806044207059099</v>
      </c>
      <c r="AI1257" s="17"/>
      <c r="AJ1257" s="17">
        <v>0.16864336306612401</v>
      </c>
      <c r="AK1257" s="17">
        <v>0.139745472415578</v>
      </c>
      <c r="AL1257" s="17">
        <v>0.13393100968684901</v>
      </c>
      <c r="AM1257" s="17">
        <v>0.18427942059866301</v>
      </c>
      <c r="AN1257" s="17">
        <v>0.15876350183934801</v>
      </c>
      <c r="AO1257" s="17"/>
      <c r="AP1257" s="17">
        <v>0.15980411401688799</v>
      </c>
      <c r="AQ1257" s="17">
        <v>0.159443353925981</v>
      </c>
      <c r="AR1257" s="17">
        <v>0.10630820363875999</v>
      </c>
      <c r="AS1257" s="17">
        <v>0.18779184667490401</v>
      </c>
      <c r="AT1257" s="17">
        <v>0.115473544028442</v>
      </c>
      <c r="AU1257" s="17">
        <v>0.12897210611948101</v>
      </c>
      <c r="AV1257" s="17"/>
      <c r="AW1257" s="17">
        <v>9.5400705817383094E-2</v>
      </c>
      <c r="AX1257" s="17">
        <v>0.165136628116336</v>
      </c>
      <c r="AY1257" s="17">
        <v>0.19503404987369399</v>
      </c>
      <c r="AZ1257" s="17">
        <v>0.179620625084981</v>
      </c>
      <c r="BA1257" s="17">
        <v>0.151769660700317</v>
      </c>
      <c r="BB1257" s="17">
        <v>0.176802281336957</v>
      </c>
      <c r="BC1257" s="17">
        <v>0.168337697844988</v>
      </c>
      <c r="BD1257" s="17">
        <v>0.122212125631323</v>
      </c>
      <c r="BE1257" s="17">
        <v>0.135148078033998</v>
      </c>
      <c r="BF1257" s="17">
        <v>8.4321105797087598E-2</v>
      </c>
      <c r="BG1257" s="17">
        <v>0.10127804648534</v>
      </c>
      <c r="BH1257" s="17">
        <v>0.132641274955106</v>
      </c>
      <c r="BI1257" s="17">
        <v>0.153832768670424</v>
      </c>
      <c r="BJ1257" s="17">
        <v>0.212321163257121</v>
      </c>
      <c r="BK1257" s="17">
        <v>8.4798326850463096E-2</v>
      </c>
      <c r="BL1257" s="17">
        <v>0.138801090936328</v>
      </c>
      <c r="BM1257" s="17"/>
      <c r="BN1257" s="17">
        <v>0.14498686985672099</v>
      </c>
      <c r="BO1257" s="17">
        <v>0.16709792543216201</v>
      </c>
      <c r="BP1257" s="17"/>
      <c r="BQ1257" s="17">
        <v>0.16039150966105301</v>
      </c>
      <c r="BR1257" s="17">
        <v>0.101323281819282</v>
      </c>
      <c r="BS1257" s="17"/>
      <c r="BT1257" s="17">
        <v>0.18632870101385399</v>
      </c>
      <c r="BU1257" s="17"/>
      <c r="BV1257" s="17">
        <v>0.14611753804168101</v>
      </c>
      <c r="BW1257" s="17">
        <v>0.142367916246362</v>
      </c>
      <c r="BX1257" s="17">
        <v>0.16198857010466799</v>
      </c>
      <c r="BY1257" s="17"/>
      <c r="BZ1257" s="17">
        <v>0.122104948922686</v>
      </c>
      <c r="CA1257" s="17">
        <v>0.14176156505250501</v>
      </c>
      <c r="CB1257" s="17">
        <v>0.13409238166634899</v>
      </c>
      <c r="CC1257" s="17">
        <v>0.16986800218665701</v>
      </c>
      <c r="CD1257" s="17">
        <v>0.19937745810180099</v>
      </c>
      <c r="CE1257" s="17">
        <v>0.13334984513407799</v>
      </c>
      <c r="CF1257" s="17">
        <v>0.14291901608409399</v>
      </c>
      <c r="CG1257" s="17"/>
      <c r="CH1257" s="17">
        <v>0.129174014945143</v>
      </c>
      <c r="CI1257" s="17">
        <v>0.161650130015143</v>
      </c>
      <c r="CJ1257" s="17">
        <v>0.15664703884849401</v>
      </c>
      <c r="CK1257" s="17">
        <v>0.148896816716832</v>
      </c>
      <c r="CL1257" s="17">
        <v>0.122069661618525</v>
      </c>
    </row>
    <row r="1258" spans="2:90" x14ac:dyDescent="0.3">
      <c r="B1258" t="s">
        <v>477</v>
      </c>
      <c r="C1258" s="17">
        <v>0.1196426311093</v>
      </c>
      <c r="D1258" s="17">
        <v>0.113334271597442</v>
      </c>
      <c r="E1258" s="17">
        <v>0.124782151936289</v>
      </c>
      <c r="F1258" s="17"/>
      <c r="G1258" s="17">
        <v>0.138865335163672</v>
      </c>
      <c r="H1258" s="17">
        <v>0.14831145991757</v>
      </c>
      <c r="I1258" s="17">
        <v>0.102470384941658</v>
      </c>
      <c r="J1258" s="17">
        <v>0.11839691327627901</v>
      </c>
      <c r="K1258" s="17">
        <v>0.12710366111478999</v>
      </c>
      <c r="L1258" s="17">
        <v>9.3518106646323707E-2</v>
      </c>
      <c r="M1258" s="17"/>
      <c r="N1258" s="17">
        <v>9.4698804690641195E-2</v>
      </c>
      <c r="O1258" s="17">
        <v>0.137642502098692</v>
      </c>
      <c r="P1258" s="17">
        <v>0.102991604729936</v>
      </c>
      <c r="Q1258" s="17">
        <v>0.143697539426559</v>
      </c>
      <c r="R1258" s="17"/>
      <c r="S1258" s="17">
        <v>0.13120605459084</v>
      </c>
      <c r="T1258" s="17">
        <v>0.11063590156803101</v>
      </c>
      <c r="U1258" s="17">
        <v>0.10840330499517201</v>
      </c>
      <c r="V1258" s="17">
        <v>0.115447535068575</v>
      </c>
      <c r="W1258" s="17">
        <v>0.102034436181314</v>
      </c>
      <c r="X1258" s="17">
        <v>8.2899859031563397E-2</v>
      </c>
      <c r="Y1258" s="17">
        <v>0.111237695446348</v>
      </c>
      <c r="Z1258" s="17">
        <v>0.16585990832823</v>
      </c>
      <c r="AA1258" s="17">
        <v>0.14980062730975299</v>
      </c>
      <c r="AB1258" s="17">
        <v>0.127662897294998</v>
      </c>
      <c r="AC1258" s="17">
        <v>0.14147541644509701</v>
      </c>
      <c r="AD1258" s="17">
        <v>8.7812606750687902E-2</v>
      </c>
      <c r="AE1258" s="17"/>
      <c r="AF1258" s="17">
        <v>0.100949947968516</v>
      </c>
      <c r="AG1258" s="17">
        <v>0.12880898625220399</v>
      </c>
      <c r="AH1258" s="17">
        <v>0.132478093862474</v>
      </c>
      <c r="AI1258" s="17"/>
      <c r="AJ1258" s="17">
        <v>7.2113434628586603E-2</v>
      </c>
      <c r="AK1258" s="17">
        <v>0.14397495161330301</v>
      </c>
      <c r="AL1258" s="17">
        <v>0.16059332622190101</v>
      </c>
      <c r="AM1258" s="17">
        <v>0.115591429303197</v>
      </c>
      <c r="AN1258" s="17">
        <v>0.13172591002263501</v>
      </c>
      <c r="AO1258" s="17"/>
      <c r="AP1258" s="17">
        <v>0.138210515164047</v>
      </c>
      <c r="AQ1258" s="17">
        <v>8.7768504265592795E-2</v>
      </c>
      <c r="AR1258" s="17">
        <v>0.15885842301113601</v>
      </c>
      <c r="AS1258" s="17">
        <v>8.7240272749429595E-2</v>
      </c>
      <c r="AT1258" s="17">
        <v>0.166391326630693</v>
      </c>
      <c r="AU1258" s="17">
        <v>9.9276193964188297E-2</v>
      </c>
      <c r="AV1258" s="17"/>
      <c r="AW1258" s="17">
        <v>9.6576195034317094E-2</v>
      </c>
      <c r="AX1258" s="17">
        <v>0.138078961216621</v>
      </c>
      <c r="AY1258" s="17">
        <v>0.10804543278522399</v>
      </c>
      <c r="AZ1258" s="17">
        <v>0.10516121314363699</v>
      </c>
      <c r="BA1258" s="17">
        <v>0.19179355042930199</v>
      </c>
      <c r="BB1258" s="17">
        <v>0.13083289250765801</v>
      </c>
      <c r="BC1258" s="17">
        <v>0.100251204305304</v>
      </c>
      <c r="BD1258" s="17">
        <v>0.101470060735873</v>
      </c>
      <c r="BE1258" s="17">
        <v>7.3248970032884705E-2</v>
      </c>
      <c r="BF1258" s="17">
        <v>0.148747915296146</v>
      </c>
      <c r="BG1258" s="17">
        <v>0.120626577710032</v>
      </c>
      <c r="BH1258" s="17">
        <v>0.14119602060444</v>
      </c>
      <c r="BI1258" s="17">
        <v>0.13661160804012801</v>
      </c>
      <c r="BJ1258" s="17">
        <v>0.109802136293007</v>
      </c>
      <c r="BK1258" s="17">
        <v>4.1696371440153097E-2</v>
      </c>
      <c r="BL1258" s="17">
        <v>0.10002197906111</v>
      </c>
      <c r="BM1258" s="17"/>
      <c r="BN1258" s="17">
        <v>0.114421741597837</v>
      </c>
      <c r="BO1258" s="17">
        <v>0.12625021291180399</v>
      </c>
      <c r="BP1258" s="17"/>
      <c r="BQ1258" s="17">
        <v>0.136212454676474</v>
      </c>
      <c r="BR1258" s="17">
        <v>0.13682376047101799</v>
      </c>
      <c r="BS1258" s="17"/>
      <c r="BT1258" s="17">
        <v>0.136401087169681</v>
      </c>
      <c r="BU1258" s="17"/>
      <c r="BV1258" s="17">
        <v>0.14313173341600599</v>
      </c>
      <c r="BW1258" s="17">
        <v>0.15410062909199501</v>
      </c>
      <c r="BX1258" s="17">
        <v>9.8215143736361102E-2</v>
      </c>
      <c r="BY1258" s="17"/>
      <c r="BZ1258" s="17">
        <v>0.13059634953586999</v>
      </c>
      <c r="CA1258" s="17">
        <v>0.15295139535220501</v>
      </c>
      <c r="CB1258" s="17">
        <v>0.113232408939069</v>
      </c>
      <c r="CC1258" s="17">
        <v>0.13325724691886301</v>
      </c>
      <c r="CD1258" s="17">
        <v>0.116773729587516</v>
      </c>
      <c r="CE1258" s="17">
        <v>0.104878867441346</v>
      </c>
      <c r="CF1258" s="17">
        <v>0.119388831897078</v>
      </c>
      <c r="CG1258" s="17"/>
      <c r="CH1258" s="17">
        <v>0.108096418932633</v>
      </c>
      <c r="CI1258" s="17">
        <v>0.114550025785598</v>
      </c>
      <c r="CJ1258" s="17">
        <v>0.11571942060693199</v>
      </c>
      <c r="CK1258" s="17">
        <v>0.14916888804678399</v>
      </c>
      <c r="CL1258" s="17">
        <v>0.11591277551912101</v>
      </c>
    </row>
    <row r="1259" spans="2:90" x14ac:dyDescent="0.3">
      <c r="B1259" t="s">
        <v>478</v>
      </c>
      <c r="C1259" s="17">
        <v>9.4387741109378906E-2</v>
      </c>
      <c r="D1259" s="17">
        <v>0.104280307935104</v>
      </c>
      <c r="E1259" s="17">
        <v>8.43608050228669E-2</v>
      </c>
      <c r="F1259" s="17"/>
      <c r="G1259" s="17">
        <v>9.0718506902732393E-2</v>
      </c>
      <c r="H1259" s="17">
        <v>0.133756642603966</v>
      </c>
      <c r="I1259" s="17">
        <v>9.4902286789843596E-2</v>
      </c>
      <c r="J1259" s="17">
        <v>6.9695645211689194E-2</v>
      </c>
      <c r="K1259" s="17">
        <v>7.80907276336745E-2</v>
      </c>
      <c r="L1259" s="17">
        <v>9.5212273971820402E-2</v>
      </c>
      <c r="M1259" s="17"/>
      <c r="N1259" s="17">
        <v>0.12623502464605399</v>
      </c>
      <c r="O1259" s="17">
        <v>9.2219891533399601E-2</v>
      </c>
      <c r="P1259" s="17">
        <v>7.8028890979347704E-2</v>
      </c>
      <c r="Q1259" s="17">
        <v>7.5732755885301498E-2</v>
      </c>
      <c r="R1259" s="17"/>
      <c r="S1259" s="17">
        <v>0.105652688740316</v>
      </c>
      <c r="T1259" s="17">
        <v>0.10278243203701</v>
      </c>
      <c r="U1259" s="17">
        <v>0.110467025947936</v>
      </c>
      <c r="V1259" s="17">
        <v>8.4609983187962298E-2</v>
      </c>
      <c r="W1259" s="17">
        <v>9.1825495331242499E-2</v>
      </c>
      <c r="X1259" s="17">
        <v>7.76991715596273E-2</v>
      </c>
      <c r="Y1259" s="17">
        <v>7.5260524471784301E-2</v>
      </c>
      <c r="Z1259" s="17">
        <v>0.13610420267186699</v>
      </c>
      <c r="AA1259" s="17">
        <v>8.6729756441544403E-2</v>
      </c>
      <c r="AB1259" s="17">
        <v>0.102772335913536</v>
      </c>
      <c r="AC1259" s="17">
        <v>7.9157570491897103E-2</v>
      </c>
      <c r="AD1259" s="17">
        <v>7.1435618625635106E-2</v>
      </c>
      <c r="AE1259" s="17"/>
      <c r="AF1259" s="17">
        <v>0.104447353441152</v>
      </c>
      <c r="AG1259" s="17">
        <v>7.8843439412532496E-2</v>
      </c>
      <c r="AH1259" s="17">
        <v>0.103342302168779</v>
      </c>
      <c r="AI1259" s="17"/>
      <c r="AJ1259" s="17">
        <v>0.13655784076257901</v>
      </c>
      <c r="AK1259" s="17">
        <v>8.0863678755539695E-2</v>
      </c>
      <c r="AL1259" s="17">
        <v>8.9736531354825996E-2</v>
      </c>
      <c r="AM1259" s="17">
        <v>7.13198865458122E-2</v>
      </c>
      <c r="AN1259" s="17">
        <v>5.7140844796634303E-2</v>
      </c>
      <c r="AO1259" s="17"/>
      <c r="AP1259" s="17">
        <v>9.1847994821480497E-2</v>
      </c>
      <c r="AQ1259" s="17">
        <v>0.13174047099413499</v>
      </c>
      <c r="AR1259" s="17">
        <v>8.1353819282787704E-2</v>
      </c>
      <c r="AS1259" s="17">
        <v>9.5741558625875897E-2</v>
      </c>
      <c r="AT1259" s="17">
        <v>5.5614374758926902E-2</v>
      </c>
      <c r="AU1259" s="17">
        <v>7.0868882003850095E-2</v>
      </c>
      <c r="AV1259" s="17"/>
      <c r="AW1259" s="17">
        <v>0.100076651581163</v>
      </c>
      <c r="AX1259" s="17">
        <v>4.7001398250046199E-2</v>
      </c>
      <c r="AY1259" s="17">
        <v>4.8642652443776302E-2</v>
      </c>
      <c r="AZ1259" s="17">
        <v>7.0532660567831695E-2</v>
      </c>
      <c r="BA1259" s="17">
        <v>8.8458044050867296E-2</v>
      </c>
      <c r="BB1259" s="17">
        <v>0.11269325444886601</v>
      </c>
      <c r="BC1259" s="17">
        <v>6.7771425075594499E-2</v>
      </c>
      <c r="BD1259" s="17">
        <v>7.6620509707624296E-2</v>
      </c>
      <c r="BE1259" s="17">
        <v>8.3324987128645306E-2</v>
      </c>
      <c r="BF1259" s="17">
        <v>5.8069399116021603E-2</v>
      </c>
      <c r="BG1259" s="17">
        <v>0.102567348709782</v>
      </c>
      <c r="BH1259" s="17">
        <v>0.14585702503577699</v>
      </c>
      <c r="BI1259" s="17">
        <v>0.125569141119004</v>
      </c>
      <c r="BJ1259" s="17">
        <v>0.18963368765963501</v>
      </c>
      <c r="BK1259" s="17">
        <v>0.14078940827332401</v>
      </c>
      <c r="BL1259" s="17">
        <v>0.110488702944433</v>
      </c>
      <c r="BM1259" s="17"/>
      <c r="BN1259" s="17">
        <v>9.5708893657734495E-2</v>
      </c>
      <c r="BO1259" s="17">
        <v>9.1814277389066903E-2</v>
      </c>
      <c r="BP1259" s="17"/>
      <c r="BQ1259" s="17">
        <v>9.1805686586864194E-2</v>
      </c>
      <c r="BR1259" s="17">
        <v>5.6646573509166798E-2</v>
      </c>
      <c r="BS1259" s="17"/>
      <c r="BT1259" s="17">
        <v>0.122164105700168</v>
      </c>
      <c r="BU1259" s="17"/>
      <c r="BV1259" s="17">
        <v>9.1734621608082906E-2</v>
      </c>
      <c r="BW1259" s="17">
        <v>0.100100588948941</v>
      </c>
      <c r="BX1259" s="17">
        <v>9.6603031100081602E-2</v>
      </c>
      <c r="BY1259" s="17"/>
      <c r="BZ1259" s="17">
        <v>7.7080031661176898E-2</v>
      </c>
      <c r="CA1259" s="17">
        <v>5.8043056673326002E-2</v>
      </c>
      <c r="CB1259" s="17">
        <v>8.1195798269063604E-2</v>
      </c>
      <c r="CC1259" s="17">
        <v>6.4224394252358694E-2</v>
      </c>
      <c r="CD1259" s="17">
        <v>0.116537215404745</v>
      </c>
      <c r="CE1259" s="17">
        <v>0.10620104246503</v>
      </c>
      <c r="CF1259" s="17">
        <v>0.14366654431538101</v>
      </c>
      <c r="CG1259" s="17"/>
      <c r="CH1259" s="17">
        <v>8.7639667456958503E-2</v>
      </c>
      <c r="CI1259" s="17">
        <v>0.10784726235381099</v>
      </c>
      <c r="CJ1259" s="17">
        <v>9.2677088777527797E-2</v>
      </c>
      <c r="CK1259" s="17">
        <v>8.1782280164766005E-2</v>
      </c>
      <c r="CL1259" s="17">
        <v>5.0736956681257599E-2</v>
      </c>
    </row>
    <row r="1260" spans="2:90" x14ac:dyDescent="0.3">
      <c r="B1260" t="s">
        <v>479</v>
      </c>
      <c r="C1260" s="17">
        <v>9.2824482303930894E-2</v>
      </c>
      <c r="D1260" s="17">
        <v>0.10920862475371</v>
      </c>
      <c r="E1260" s="17">
        <v>7.6440921419811E-2</v>
      </c>
      <c r="F1260" s="17"/>
      <c r="G1260" s="17">
        <v>0.15184826025106199</v>
      </c>
      <c r="H1260" s="17">
        <v>0.12068284322783</v>
      </c>
      <c r="I1260" s="17">
        <v>8.1558380654319307E-2</v>
      </c>
      <c r="J1260" s="17">
        <v>5.9204698653304501E-2</v>
      </c>
      <c r="K1260" s="17">
        <v>7.2908862452767398E-2</v>
      </c>
      <c r="L1260" s="17">
        <v>8.0726641639053007E-2</v>
      </c>
      <c r="M1260" s="17"/>
      <c r="N1260" s="17">
        <v>0.118811169425174</v>
      </c>
      <c r="O1260" s="17">
        <v>0.103021121861118</v>
      </c>
      <c r="P1260" s="17">
        <v>8.5712928790147205E-2</v>
      </c>
      <c r="Q1260" s="17">
        <v>6.1413133642039701E-2</v>
      </c>
      <c r="R1260" s="17"/>
      <c r="S1260" s="17">
        <v>0.13187724516732399</v>
      </c>
      <c r="T1260" s="17">
        <v>0.122966659408319</v>
      </c>
      <c r="U1260" s="17">
        <v>0.114524094587826</v>
      </c>
      <c r="V1260" s="17">
        <v>8.7404415914872705E-2</v>
      </c>
      <c r="W1260" s="17">
        <v>0.114082551144188</v>
      </c>
      <c r="X1260" s="17">
        <v>9.7145975993211203E-2</v>
      </c>
      <c r="Y1260" s="17">
        <v>4.7130410831248998E-2</v>
      </c>
      <c r="Z1260" s="17">
        <v>5.62771703586206E-2</v>
      </c>
      <c r="AA1260" s="17">
        <v>6.88435518898243E-2</v>
      </c>
      <c r="AB1260" s="17">
        <v>6.1546386868339201E-2</v>
      </c>
      <c r="AC1260" s="17">
        <v>7.0411487037976506E-2</v>
      </c>
      <c r="AD1260" s="17">
        <v>6.4730134498680397E-2</v>
      </c>
      <c r="AE1260" s="17"/>
      <c r="AF1260" s="17">
        <v>3.53489084109673E-2</v>
      </c>
      <c r="AG1260" s="17">
        <v>0.152554100934498</v>
      </c>
      <c r="AH1260" s="17">
        <v>8.3358788796254593E-2</v>
      </c>
      <c r="AI1260" s="17"/>
      <c r="AJ1260" s="17">
        <v>6.9871893588608097E-2</v>
      </c>
      <c r="AK1260" s="17">
        <v>0.103703195872031</v>
      </c>
      <c r="AL1260" s="17">
        <v>0.149181125203696</v>
      </c>
      <c r="AM1260" s="17">
        <v>3.5508533809687E-2</v>
      </c>
      <c r="AN1260" s="17">
        <v>0.131056441206341</v>
      </c>
      <c r="AO1260" s="17"/>
      <c r="AP1260" s="17">
        <v>0.114794440561775</v>
      </c>
      <c r="AQ1260" s="17">
        <v>9.5132481210427805E-2</v>
      </c>
      <c r="AR1260" s="17">
        <v>0.16264361999264201</v>
      </c>
      <c r="AS1260" s="17">
        <v>2.9144565498673999E-2</v>
      </c>
      <c r="AT1260" s="17">
        <v>0.145208351791973</v>
      </c>
      <c r="AU1260" s="17">
        <v>6.99841942440316E-2</v>
      </c>
      <c r="AV1260" s="17"/>
      <c r="AW1260" s="17">
        <v>0.156574974039216</v>
      </c>
      <c r="AX1260" s="17">
        <v>6.6534967955802105E-2</v>
      </c>
      <c r="AY1260" s="17">
        <v>3.8919497496615003E-2</v>
      </c>
      <c r="AZ1260" s="17">
        <v>0.109639377248946</v>
      </c>
      <c r="BA1260" s="17">
        <v>8.7885321752530804E-2</v>
      </c>
      <c r="BB1260" s="17">
        <v>0.104829963347619</v>
      </c>
      <c r="BC1260" s="17">
        <v>0.10378890840409</v>
      </c>
      <c r="BD1260" s="17">
        <v>8.8048001063612394E-2</v>
      </c>
      <c r="BE1260" s="17">
        <v>8.9357563124897302E-2</v>
      </c>
      <c r="BF1260" s="17">
        <v>0.118288230094123</v>
      </c>
      <c r="BG1260" s="17">
        <v>0.104477729223223</v>
      </c>
      <c r="BH1260" s="17">
        <v>0.109605024111806</v>
      </c>
      <c r="BI1260" s="17">
        <v>0.119653224246449</v>
      </c>
      <c r="BJ1260" s="17">
        <v>6.4858556963385494E-2</v>
      </c>
      <c r="BK1260" s="17">
        <v>0.12839298759158499</v>
      </c>
      <c r="BL1260" s="17">
        <v>9.0024476528516501E-2</v>
      </c>
      <c r="BM1260" s="17"/>
      <c r="BN1260" s="17">
        <v>8.6876290828322406E-2</v>
      </c>
      <c r="BO1260" s="17">
        <v>9.9097061722272103E-2</v>
      </c>
      <c r="BP1260" s="17"/>
      <c r="BQ1260" s="17">
        <v>0.102486482694745</v>
      </c>
      <c r="BR1260" s="17">
        <v>0.108285368357805</v>
      </c>
      <c r="BS1260" s="17"/>
      <c r="BT1260" s="17">
        <v>7.35928417193214E-2</v>
      </c>
      <c r="BU1260" s="17"/>
      <c r="BV1260" s="17">
        <v>7.5833026669200998E-2</v>
      </c>
      <c r="BW1260" s="17">
        <v>0.123478509703929</v>
      </c>
      <c r="BX1260" s="17">
        <v>8.8118421024509494E-2</v>
      </c>
      <c r="BY1260" s="17"/>
      <c r="BZ1260" s="17">
        <v>9.9914369270297301E-2</v>
      </c>
      <c r="CA1260" s="17">
        <v>7.5495331430858403E-2</v>
      </c>
      <c r="CB1260" s="17">
        <v>6.1086728696204802E-2</v>
      </c>
      <c r="CC1260" s="17">
        <v>0.10254000428122501</v>
      </c>
      <c r="CD1260" s="17">
        <v>0.109737935261585</v>
      </c>
      <c r="CE1260" s="17">
        <v>8.7247037450999099E-2</v>
      </c>
      <c r="CF1260" s="17">
        <v>0.11291845401811899</v>
      </c>
      <c r="CG1260" s="17"/>
      <c r="CH1260" s="17">
        <v>0.14719203709727199</v>
      </c>
      <c r="CI1260" s="17">
        <v>0.10201560795475501</v>
      </c>
      <c r="CJ1260" s="17">
        <v>8.0741744732780799E-2</v>
      </c>
      <c r="CK1260" s="17">
        <v>6.9165266285331303E-2</v>
      </c>
      <c r="CL1260" s="17">
        <v>7.7908308269570403E-2</v>
      </c>
    </row>
    <row r="1261" spans="2:90" x14ac:dyDescent="0.3">
      <c r="B1261" t="s">
        <v>480</v>
      </c>
      <c r="C1261" s="17">
        <v>7.5178407495733499E-2</v>
      </c>
      <c r="D1261" s="17">
        <v>7.2225345571744107E-2</v>
      </c>
      <c r="E1261" s="17">
        <v>7.8660382646567495E-2</v>
      </c>
      <c r="F1261" s="17"/>
      <c r="G1261" s="17">
        <v>5.91610873216874E-2</v>
      </c>
      <c r="H1261" s="17">
        <v>1.64058390471933E-2</v>
      </c>
      <c r="I1261" s="17">
        <v>6.3180959669603298E-2</v>
      </c>
      <c r="J1261" s="17">
        <v>7.3656893376048097E-2</v>
      </c>
      <c r="K1261" s="17">
        <v>9.3023905509671406E-2</v>
      </c>
      <c r="L1261" s="17">
        <v>0.13292559530749501</v>
      </c>
      <c r="M1261" s="17"/>
      <c r="N1261" s="17">
        <v>7.3859543577632802E-2</v>
      </c>
      <c r="O1261" s="17">
        <v>7.3862967065400603E-2</v>
      </c>
      <c r="P1261" s="17">
        <v>9.4114081126787805E-2</v>
      </c>
      <c r="Q1261" s="17">
        <v>5.7809554312570399E-2</v>
      </c>
      <c r="R1261" s="17"/>
      <c r="S1261" s="17">
        <v>2.9206407711821598E-2</v>
      </c>
      <c r="T1261" s="17">
        <v>0.11107140167387899</v>
      </c>
      <c r="U1261" s="17">
        <v>9.9468594389371306E-2</v>
      </c>
      <c r="V1261" s="17">
        <v>9.2527548741295998E-2</v>
      </c>
      <c r="W1261" s="17">
        <v>7.4100310074783807E-2</v>
      </c>
      <c r="X1261" s="17">
        <v>8.6595986091369995E-2</v>
      </c>
      <c r="Y1261" s="17">
        <v>0.120801649707951</v>
      </c>
      <c r="Z1261" s="17">
        <v>6.5267479546992496E-2</v>
      </c>
      <c r="AA1261" s="17">
        <v>4.2854128568221003E-2</v>
      </c>
      <c r="AB1261" s="17">
        <v>5.1465978310913901E-2</v>
      </c>
      <c r="AC1261" s="17">
        <v>9.4950945652138297E-2</v>
      </c>
      <c r="AD1261" s="17">
        <v>3.4573092932040798E-2</v>
      </c>
      <c r="AE1261" s="17"/>
      <c r="AF1261" s="17">
        <v>0.103028214543938</v>
      </c>
      <c r="AG1261" s="17">
        <v>6.4988703559798897E-2</v>
      </c>
      <c r="AH1261" s="17">
        <v>4.2978270591933897E-2</v>
      </c>
      <c r="AI1261" s="17"/>
      <c r="AJ1261" s="17">
        <v>0.115828231287289</v>
      </c>
      <c r="AK1261" s="17">
        <v>6.1954024242998097E-2</v>
      </c>
      <c r="AL1261" s="17">
        <v>8.9790885623273198E-2</v>
      </c>
      <c r="AM1261" s="17">
        <v>8.1311881552772095E-2</v>
      </c>
      <c r="AN1261" s="17">
        <v>9.0517263979949698E-3</v>
      </c>
      <c r="AO1261" s="17"/>
      <c r="AP1261" s="17">
        <v>6.3665452080230805E-2</v>
      </c>
      <c r="AQ1261" s="17">
        <v>9.6136527079826201E-2</v>
      </c>
      <c r="AR1261" s="17">
        <v>6.3360180097332006E-2</v>
      </c>
      <c r="AS1261" s="17">
        <v>9.1398104949212897E-2</v>
      </c>
      <c r="AT1261" s="17">
        <v>2.0751100097391E-2</v>
      </c>
      <c r="AU1261" s="17">
        <v>0.109574574598966</v>
      </c>
      <c r="AV1261" s="17"/>
      <c r="AW1261" s="17">
        <v>0</v>
      </c>
      <c r="AX1261" s="17">
        <v>6.8231596875716199E-2</v>
      </c>
      <c r="AY1261" s="17">
        <v>3.9550859186383701E-2</v>
      </c>
      <c r="AZ1261" s="17">
        <v>4.7394406434016198E-2</v>
      </c>
      <c r="BA1261" s="17">
        <v>7.0651399937173995E-2</v>
      </c>
      <c r="BB1261" s="17">
        <v>6.0896894948844899E-2</v>
      </c>
      <c r="BC1261" s="17">
        <v>5.3363050894598002E-2</v>
      </c>
      <c r="BD1261" s="17">
        <v>8.8917336971122196E-2</v>
      </c>
      <c r="BE1261" s="17">
        <v>0.112875334020256</v>
      </c>
      <c r="BF1261" s="17">
        <v>9.2903448297219804E-2</v>
      </c>
      <c r="BG1261" s="17">
        <v>7.99875953906935E-2</v>
      </c>
      <c r="BH1261" s="17">
        <v>0.12599787045880101</v>
      </c>
      <c r="BI1261" s="17">
        <v>0.11059635140106</v>
      </c>
      <c r="BJ1261" s="17">
        <v>8.5879375916495901E-2</v>
      </c>
      <c r="BK1261" s="17">
        <v>9.32546767074241E-2</v>
      </c>
      <c r="BL1261" s="17">
        <v>6.3149542530846495E-2</v>
      </c>
      <c r="BM1261" s="17"/>
      <c r="BN1261" s="17">
        <v>7.9755814975815395E-2</v>
      </c>
      <c r="BO1261" s="17">
        <v>6.7554480512422493E-2</v>
      </c>
      <c r="BP1261" s="17"/>
      <c r="BQ1261" s="17">
        <v>6.02978112683707E-2</v>
      </c>
      <c r="BR1261" s="17">
        <v>5.93710355504459E-2</v>
      </c>
      <c r="BS1261" s="17"/>
      <c r="BT1261" s="17">
        <v>8.0395868830334297E-2</v>
      </c>
      <c r="BU1261" s="17"/>
      <c r="BV1261" s="17">
        <v>8.1538941906095397E-2</v>
      </c>
      <c r="BW1261" s="17">
        <v>5.8921229705248698E-2</v>
      </c>
      <c r="BX1261" s="17">
        <v>7.9904194223687094E-2</v>
      </c>
      <c r="BY1261" s="17"/>
      <c r="BZ1261" s="17">
        <v>6.1782435957215602E-2</v>
      </c>
      <c r="CA1261" s="17">
        <v>1.3168946468917199E-2</v>
      </c>
      <c r="CB1261" s="17">
        <v>9.4987325939495798E-2</v>
      </c>
      <c r="CC1261" s="17">
        <v>7.2010735313942406E-2</v>
      </c>
      <c r="CD1261" s="17">
        <v>9.66110553508783E-2</v>
      </c>
      <c r="CE1261" s="17">
        <v>0.100008073301473</v>
      </c>
      <c r="CF1261" s="17">
        <v>9.9162924520889803E-2</v>
      </c>
      <c r="CG1261" s="17"/>
      <c r="CH1261" s="17">
        <v>6.4556899303493398E-2</v>
      </c>
      <c r="CI1261" s="17">
        <v>0.10064216875245</v>
      </c>
      <c r="CJ1261" s="17">
        <v>7.1452335636403894E-2</v>
      </c>
      <c r="CK1261" s="17">
        <v>3.8945266520596399E-2</v>
      </c>
      <c r="CL1261" s="17">
        <v>4.0337224717017402E-2</v>
      </c>
    </row>
    <row r="1262" spans="2:90" x14ac:dyDescent="0.3">
      <c r="B1262" t="s">
        <v>481</v>
      </c>
      <c r="C1262" s="17">
        <v>7.2240550120410099E-2</v>
      </c>
      <c r="D1262" s="17">
        <v>6.2524911488180596E-2</v>
      </c>
      <c r="E1262" s="17">
        <v>8.0391958617642895E-2</v>
      </c>
      <c r="F1262" s="17"/>
      <c r="G1262" s="17">
        <v>5.0598865569741601E-2</v>
      </c>
      <c r="H1262" s="17">
        <v>6.5031327339463998E-2</v>
      </c>
      <c r="I1262" s="17">
        <v>6.6666061813578301E-2</v>
      </c>
      <c r="J1262" s="17">
        <v>7.9771550393721496E-2</v>
      </c>
      <c r="K1262" s="17">
        <v>6.2811131223231301E-2</v>
      </c>
      <c r="L1262" s="17">
        <v>9.7284559828453895E-2</v>
      </c>
      <c r="M1262" s="17"/>
      <c r="N1262" s="17">
        <v>7.1477835561150699E-2</v>
      </c>
      <c r="O1262" s="17">
        <v>6.6831728031383694E-2</v>
      </c>
      <c r="P1262" s="17">
        <v>6.5889965431842307E-2</v>
      </c>
      <c r="Q1262" s="17">
        <v>8.0594952162935496E-2</v>
      </c>
      <c r="R1262" s="17"/>
      <c r="S1262" s="17">
        <v>6.07004082827233E-2</v>
      </c>
      <c r="T1262" s="17">
        <v>7.2813994270123097E-2</v>
      </c>
      <c r="U1262" s="17">
        <v>4.9826060309760799E-2</v>
      </c>
      <c r="V1262" s="17">
        <v>9.5017854136170296E-2</v>
      </c>
      <c r="W1262" s="17">
        <v>4.0842984463792802E-2</v>
      </c>
      <c r="X1262" s="17">
        <v>8.6678082853496805E-2</v>
      </c>
      <c r="Y1262" s="17">
        <v>0.124256681655233</v>
      </c>
      <c r="Z1262" s="17">
        <v>6.7676376624183701E-2</v>
      </c>
      <c r="AA1262" s="17">
        <v>9.2357542059914102E-2</v>
      </c>
      <c r="AB1262" s="17">
        <v>5.0905206645000603E-2</v>
      </c>
      <c r="AC1262" s="17">
        <v>3.38888294869647E-2</v>
      </c>
      <c r="AD1262" s="17">
        <v>6.6386019036496005E-2</v>
      </c>
      <c r="AE1262" s="17"/>
      <c r="AF1262" s="17">
        <v>8.2276195383932299E-2</v>
      </c>
      <c r="AG1262" s="17">
        <v>7.2834119659738003E-2</v>
      </c>
      <c r="AH1262" s="17">
        <v>5.8281460862321097E-2</v>
      </c>
      <c r="AI1262" s="17"/>
      <c r="AJ1262" s="17">
        <v>9.0354810030861002E-2</v>
      </c>
      <c r="AK1262" s="17">
        <v>6.7382257848216401E-2</v>
      </c>
      <c r="AL1262" s="17">
        <v>6.0843030066084901E-2</v>
      </c>
      <c r="AM1262" s="17">
        <v>6.4026337208506798E-2</v>
      </c>
      <c r="AN1262" s="17">
        <v>0.110746604863651</v>
      </c>
      <c r="AO1262" s="17"/>
      <c r="AP1262" s="17">
        <v>5.7766011810040499E-2</v>
      </c>
      <c r="AQ1262" s="17">
        <v>0.10137206477560499</v>
      </c>
      <c r="AR1262" s="17">
        <v>5.2834191416515103E-2</v>
      </c>
      <c r="AS1262" s="17">
        <v>7.7807619696153699E-2</v>
      </c>
      <c r="AT1262" s="17">
        <v>8.6217128460518502E-2</v>
      </c>
      <c r="AU1262" s="17">
        <v>6.5513783406037598E-2</v>
      </c>
      <c r="AV1262" s="17"/>
      <c r="AW1262" s="17">
        <v>0.106908608497902</v>
      </c>
      <c r="AX1262" s="17">
        <v>8.8161988342760594E-2</v>
      </c>
      <c r="AY1262" s="17">
        <v>9.89720253969988E-2</v>
      </c>
      <c r="AZ1262" s="17">
        <v>6.3313126037762193E-2</v>
      </c>
      <c r="BA1262" s="17">
        <v>6.8982337256675699E-2</v>
      </c>
      <c r="BB1262" s="17">
        <v>2.26002968891824E-2</v>
      </c>
      <c r="BC1262" s="17">
        <v>9.34366474121021E-2</v>
      </c>
      <c r="BD1262" s="17">
        <v>8.7286379298797095E-2</v>
      </c>
      <c r="BE1262" s="17">
        <v>8.9097264004931495E-2</v>
      </c>
      <c r="BF1262" s="17">
        <v>6.3841049598886895E-2</v>
      </c>
      <c r="BG1262" s="17">
        <v>6.01103790756288E-2</v>
      </c>
      <c r="BH1262" s="17">
        <v>5.5726565128106503E-2</v>
      </c>
      <c r="BI1262" s="17">
        <v>9.3230136447424103E-2</v>
      </c>
      <c r="BJ1262" s="17">
        <v>0.102241126839963</v>
      </c>
      <c r="BK1262" s="17">
        <v>8.3358475420454103E-2</v>
      </c>
      <c r="BL1262" s="17">
        <v>4.6280945498595502E-2</v>
      </c>
      <c r="BM1262" s="17"/>
      <c r="BN1262" s="17">
        <v>8.2788882408577305E-2</v>
      </c>
      <c r="BO1262" s="17">
        <v>5.8714423667488601E-2</v>
      </c>
      <c r="BP1262" s="17"/>
      <c r="BQ1262" s="17">
        <v>6.0386136787608402E-2</v>
      </c>
      <c r="BR1262" s="17">
        <v>9.8193756137486404E-2</v>
      </c>
      <c r="BS1262" s="17"/>
      <c r="BT1262" s="17">
        <v>9.2005070469233993E-2</v>
      </c>
      <c r="BU1262" s="17"/>
      <c r="BV1262" s="17">
        <v>6.3390854885013295E-2</v>
      </c>
      <c r="BW1262" s="17">
        <v>7.9904868701160106E-2</v>
      </c>
      <c r="BX1262" s="17">
        <v>7.6139066286022503E-2</v>
      </c>
      <c r="BY1262" s="17"/>
      <c r="BZ1262" s="17">
        <v>6.7268356255664005E-2</v>
      </c>
      <c r="CA1262" s="17">
        <v>6.04776120619104E-2</v>
      </c>
      <c r="CB1262" s="17">
        <v>4.3336486553193602E-2</v>
      </c>
      <c r="CC1262" s="17">
        <v>0.100878053187499</v>
      </c>
      <c r="CD1262" s="17">
        <v>9.8691887201081796E-2</v>
      </c>
      <c r="CE1262" s="17">
        <v>5.8142198595754202E-2</v>
      </c>
      <c r="CF1262" s="17">
        <v>5.7584224610657903E-2</v>
      </c>
      <c r="CG1262" s="17"/>
      <c r="CH1262" s="17">
        <v>6.7949394077463296E-2</v>
      </c>
      <c r="CI1262" s="17">
        <v>8.9266501109095994E-2</v>
      </c>
      <c r="CJ1262" s="17">
        <v>6.5291612113281897E-2</v>
      </c>
      <c r="CK1262" s="17">
        <v>4.7952520696691397E-2</v>
      </c>
      <c r="CL1262" s="17">
        <v>8.3361849565353294E-2</v>
      </c>
    </row>
    <row r="1263" spans="2:90" x14ac:dyDescent="0.3">
      <c r="B1263" t="s">
        <v>482</v>
      </c>
      <c r="C1263" s="17">
        <v>5.4948772372476001E-2</v>
      </c>
      <c r="D1263" s="17">
        <v>6.0065668654977498E-2</v>
      </c>
      <c r="E1263" s="17">
        <v>5.0383596875101501E-2</v>
      </c>
      <c r="F1263" s="17"/>
      <c r="G1263" s="17">
        <v>8.4073709191322607E-3</v>
      </c>
      <c r="H1263" s="17">
        <v>2.8222037562321001E-2</v>
      </c>
      <c r="I1263" s="17">
        <v>3.0729508653227301E-2</v>
      </c>
      <c r="J1263" s="17">
        <v>3.3883524520417499E-2</v>
      </c>
      <c r="K1263" s="17">
        <v>8.8814502487824298E-2</v>
      </c>
      <c r="L1263" s="17">
        <v>0.121915773554733</v>
      </c>
      <c r="M1263" s="17"/>
      <c r="N1263" s="17">
        <v>5.7500694902354203E-2</v>
      </c>
      <c r="O1263" s="17">
        <v>5.36259966581836E-2</v>
      </c>
      <c r="P1263" s="17">
        <v>7.8273588186194995E-2</v>
      </c>
      <c r="Q1263" s="17">
        <v>3.3594490884354997E-2</v>
      </c>
      <c r="R1263" s="17"/>
      <c r="S1263" s="17">
        <v>2.4039796956916399E-2</v>
      </c>
      <c r="T1263" s="17">
        <v>5.5131780539942998E-2</v>
      </c>
      <c r="U1263" s="17">
        <v>8.2120128284741203E-2</v>
      </c>
      <c r="V1263" s="17">
        <v>3.18270591671454E-2</v>
      </c>
      <c r="W1263" s="17">
        <v>6.8181562361670695E-2</v>
      </c>
      <c r="X1263" s="17">
        <v>7.2589372258460405E-2</v>
      </c>
      <c r="Y1263" s="17">
        <v>6.9756456687818505E-2</v>
      </c>
      <c r="Z1263" s="17">
        <v>5.5517465601722098E-2</v>
      </c>
      <c r="AA1263" s="17">
        <v>6.0951755956581602E-2</v>
      </c>
      <c r="AB1263" s="17">
        <v>4.5481880441862903E-2</v>
      </c>
      <c r="AC1263" s="17">
        <v>6.9850765937750206E-2</v>
      </c>
      <c r="AD1263" s="17">
        <v>5.3226499173553703E-2</v>
      </c>
      <c r="AE1263" s="17"/>
      <c r="AF1263" s="17">
        <v>8.3529674757165898E-2</v>
      </c>
      <c r="AG1263" s="17">
        <v>5.1893921237019601E-2</v>
      </c>
      <c r="AH1263" s="17">
        <v>2.33444249266174E-2</v>
      </c>
      <c r="AI1263" s="17"/>
      <c r="AJ1263" s="17">
        <v>9.2227447958833003E-2</v>
      </c>
      <c r="AK1263" s="17">
        <v>4.0558801844413399E-2</v>
      </c>
      <c r="AL1263" s="17">
        <v>3.7655762785016901E-2</v>
      </c>
      <c r="AM1263" s="17">
        <v>9.8031126575864797E-2</v>
      </c>
      <c r="AN1263" s="17">
        <v>2.79944082137237E-2</v>
      </c>
      <c r="AO1263" s="17"/>
      <c r="AP1263" s="17">
        <v>2.70410794718891E-2</v>
      </c>
      <c r="AQ1263" s="17">
        <v>7.1110347069315405E-2</v>
      </c>
      <c r="AR1263" s="17">
        <v>6.88550557728968E-2</v>
      </c>
      <c r="AS1263" s="17">
        <v>8.6015101235656199E-2</v>
      </c>
      <c r="AT1263" s="17">
        <v>0</v>
      </c>
      <c r="AU1263" s="17">
        <v>7.9253693896643995E-2</v>
      </c>
      <c r="AV1263" s="17"/>
      <c r="AW1263" s="17">
        <v>0</v>
      </c>
      <c r="AX1263" s="17">
        <v>1.02816719491151E-2</v>
      </c>
      <c r="AY1263" s="17">
        <v>3.1907748061538899E-2</v>
      </c>
      <c r="AZ1263" s="17">
        <v>7.0366477421036397E-2</v>
      </c>
      <c r="BA1263" s="17">
        <v>6.0694516522141098E-2</v>
      </c>
      <c r="BB1263" s="17">
        <v>3.33417191552213E-2</v>
      </c>
      <c r="BC1263" s="17">
        <v>4.2474368569305698E-2</v>
      </c>
      <c r="BD1263" s="17">
        <v>4.85150457253243E-2</v>
      </c>
      <c r="BE1263" s="17">
        <v>7.4893812504753396E-2</v>
      </c>
      <c r="BF1263" s="17">
        <v>9.0462340264423902E-2</v>
      </c>
      <c r="BG1263" s="17">
        <v>5.4288620615389201E-2</v>
      </c>
      <c r="BH1263" s="17">
        <v>9.3420564800257705E-2</v>
      </c>
      <c r="BI1263" s="17">
        <v>8.9355005111971295E-2</v>
      </c>
      <c r="BJ1263" s="17">
        <v>0.110537237728035</v>
      </c>
      <c r="BK1263" s="17">
        <v>4.4743692833515598E-2</v>
      </c>
      <c r="BL1263" s="17">
        <v>4.3755199452462999E-2</v>
      </c>
      <c r="BM1263" s="17"/>
      <c r="BN1263" s="17">
        <v>6.3874154573149003E-2</v>
      </c>
      <c r="BO1263" s="17">
        <v>4.2092028247824299E-2</v>
      </c>
      <c r="BP1263" s="17"/>
      <c r="BQ1263" s="17">
        <v>3.0284255452034101E-2</v>
      </c>
      <c r="BR1263" s="17">
        <v>5.5628129606134398E-2</v>
      </c>
      <c r="BS1263" s="17"/>
      <c r="BT1263" s="17">
        <v>1.43816671076103E-2</v>
      </c>
      <c r="BU1263" s="17"/>
      <c r="BV1263" s="17">
        <v>4.3664742127934399E-2</v>
      </c>
      <c r="BW1263" s="17">
        <v>3.2169878634357003E-2</v>
      </c>
      <c r="BX1263" s="17">
        <v>6.9353834220450702E-2</v>
      </c>
      <c r="BY1263" s="17"/>
      <c r="BZ1263" s="17">
        <v>1.97235974533988E-2</v>
      </c>
      <c r="CA1263" s="17">
        <v>5.1413482116843101E-2</v>
      </c>
      <c r="CB1263" s="17">
        <v>3.7706244118826199E-2</v>
      </c>
      <c r="CC1263" s="17">
        <v>5.6574985157465903E-2</v>
      </c>
      <c r="CD1263" s="17">
        <v>6.9663563109236104E-2</v>
      </c>
      <c r="CE1263" s="17">
        <v>8.1703827325338402E-2</v>
      </c>
      <c r="CF1263" s="17">
        <v>6.47027524736766E-2</v>
      </c>
      <c r="CG1263" s="17"/>
      <c r="CH1263" s="17">
        <v>5.6362843059074401E-2</v>
      </c>
      <c r="CI1263" s="17">
        <v>6.2974214163582801E-2</v>
      </c>
      <c r="CJ1263" s="17">
        <v>5.6460992282564099E-2</v>
      </c>
      <c r="CK1263" s="17">
        <v>3.5182281517959303E-2</v>
      </c>
      <c r="CL1263" s="17">
        <v>4.0219325508611799E-2</v>
      </c>
    </row>
    <row r="1264" spans="2:90" x14ac:dyDescent="0.3">
      <c r="B1264" t="s">
        <v>483</v>
      </c>
      <c r="C1264" s="17">
        <v>3.12576311816097E-2</v>
      </c>
      <c r="D1264" s="17">
        <v>2.56087475209596E-2</v>
      </c>
      <c r="E1264" s="17">
        <v>3.7026078828973401E-2</v>
      </c>
      <c r="F1264" s="17"/>
      <c r="G1264" s="17">
        <v>6.1435159648525597E-2</v>
      </c>
      <c r="H1264" s="17">
        <v>4.4432117688307002E-2</v>
      </c>
      <c r="I1264" s="17">
        <v>2.6707212782523301E-2</v>
      </c>
      <c r="J1264" s="17">
        <v>2.2913542842491998E-2</v>
      </c>
      <c r="K1264" s="17">
        <v>2.51446469754882E-2</v>
      </c>
      <c r="L1264" s="17">
        <v>1.50461624926324E-2</v>
      </c>
      <c r="M1264" s="17"/>
      <c r="N1264" s="17">
        <v>3.6273034229983403E-2</v>
      </c>
      <c r="O1264" s="17">
        <v>4.00642517272424E-2</v>
      </c>
      <c r="P1264" s="17">
        <v>2.5767302619137199E-2</v>
      </c>
      <c r="Q1264" s="17">
        <v>2.1853820015888099E-2</v>
      </c>
      <c r="R1264" s="17"/>
      <c r="S1264" s="17">
        <v>3.86914641048667E-2</v>
      </c>
      <c r="T1264" s="17">
        <v>1.79928812231494E-2</v>
      </c>
      <c r="U1264" s="17">
        <v>1.19370145109711E-2</v>
      </c>
      <c r="V1264" s="17">
        <v>2.61745114792995E-2</v>
      </c>
      <c r="W1264" s="17">
        <v>4.3460517453410397E-2</v>
      </c>
      <c r="X1264" s="17">
        <v>1.80362048667622E-2</v>
      </c>
      <c r="Y1264" s="17">
        <v>5.6001150160384698E-2</v>
      </c>
      <c r="Z1264" s="17">
        <v>4.38440854557023E-2</v>
      </c>
      <c r="AA1264" s="17">
        <v>1.8918282493878998E-2</v>
      </c>
      <c r="AB1264" s="17">
        <v>5.2886247883346497E-2</v>
      </c>
      <c r="AC1264" s="17">
        <v>2.8479699567024602E-2</v>
      </c>
      <c r="AD1264" s="17">
        <v>3.4533013246878699E-2</v>
      </c>
      <c r="AE1264" s="17"/>
      <c r="AF1264" s="17">
        <v>1.18049595616821E-2</v>
      </c>
      <c r="AG1264" s="17">
        <v>3.4971511618024899E-2</v>
      </c>
      <c r="AH1264" s="17">
        <v>3.0284041420223499E-2</v>
      </c>
      <c r="AI1264" s="17"/>
      <c r="AJ1264" s="17">
        <v>2.47779352554343E-2</v>
      </c>
      <c r="AK1264" s="17">
        <v>3.8583138173567601E-2</v>
      </c>
      <c r="AL1264" s="17">
        <v>4.0687262155946702E-2</v>
      </c>
      <c r="AM1264" s="17">
        <v>2.0269172746382E-2</v>
      </c>
      <c r="AN1264" s="17">
        <v>2.0060043869833399E-2</v>
      </c>
      <c r="AO1264" s="17"/>
      <c r="AP1264" s="17">
        <v>4.1061728407978997E-2</v>
      </c>
      <c r="AQ1264" s="17">
        <v>3.1350969115183799E-2</v>
      </c>
      <c r="AR1264" s="17">
        <v>5.6505732065202999E-2</v>
      </c>
      <c r="AS1264" s="17">
        <v>2.1022372533312999E-2</v>
      </c>
      <c r="AT1264" s="17">
        <v>4.71416683342138E-2</v>
      </c>
      <c r="AU1264" s="17">
        <v>9.8068238142357197E-3</v>
      </c>
      <c r="AV1264" s="17"/>
      <c r="AW1264" s="17">
        <v>4.9495413906588903E-2</v>
      </c>
      <c r="AX1264" s="17">
        <v>1.9309118468639998E-2</v>
      </c>
      <c r="AY1264" s="17">
        <v>3.4687184712770103E-2</v>
      </c>
      <c r="AZ1264" s="17">
        <v>3.7928033140842699E-2</v>
      </c>
      <c r="BA1264" s="17">
        <v>3.3313915448620703E-2</v>
      </c>
      <c r="BB1264" s="17">
        <v>4.1825243431018198E-2</v>
      </c>
      <c r="BC1264" s="17">
        <v>2.7949686721530899E-2</v>
      </c>
      <c r="BD1264" s="17">
        <v>2.7023983878760101E-2</v>
      </c>
      <c r="BE1264" s="17">
        <v>4.1164118147633801E-2</v>
      </c>
      <c r="BF1264" s="17">
        <v>4.8963467405930203E-2</v>
      </c>
      <c r="BG1264" s="17">
        <v>2.4408190691821801E-2</v>
      </c>
      <c r="BH1264" s="17">
        <v>8.2914495965039896E-3</v>
      </c>
      <c r="BI1264" s="17">
        <v>3.7139100743564399E-2</v>
      </c>
      <c r="BJ1264" s="17">
        <v>6.1608760583988703E-2</v>
      </c>
      <c r="BK1264" s="17">
        <v>0</v>
      </c>
      <c r="BL1264" s="17">
        <v>2.6147124291785E-2</v>
      </c>
      <c r="BM1264" s="17"/>
      <c r="BN1264" s="17">
        <v>2.0074509454726101E-2</v>
      </c>
      <c r="BO1264" s="17">
        <v>4.7162083511984497E-2</v>
      </c>
      <c r="BP1264" s="17"/>
      <c r="BQ1264" s="17">
        <v>3.75854065940441E-2</v>
      </c>
      <c r="BR1264" s="17">
        <v>5.2175976721130599E-2</v>
      </c>
      <c r="BS1264" s="17"/>
      <c r="BT1264" s="17">
        <v>2.3106959341562799E-2</v>
      </c>
      <c r="BU1264" s="17"/>
      <c r="BV1264" s="17">
        <v>2.9676603027897E-2</v>
      </c>
      <c r="BW1264" s="17">
        <v>6.92166233786871E-2</v>
      </c>
      <c r="BX1264" s="17">
        <v>2.0409389833599901E-2</v>
      </c>
      <c r="BY1264" s="17"/>
      <c r="BZ1264" s="17">
        <v>3.2880320755951403E-2</v>
      </c>
      <c r="CA1264" s="17">
        <v>3.3285038399632497E-2</v>
      </c>
      <c r="CB1264" s="17">
        <v>4.2512461424184397E-2</v>
      </c>
      <c r="CC1264" s="17">
        <v>4.45884494257529E-2</v>
      </c>
      <c r="CD1264" s="17">
        <v>2.18325140853096E-2</v>
      </c>
      <c r="CE1264" s="17">
        <v>3.4509606876197599E-2</v>
      </c>
      <c r="CF1264" s="17">
        <v>1.9980276253606301E-2</v>
      </c>
      <c r="CG1264" s="17"/>
      <c r="CH1264" s="17">
        <v>1.8181113283360199E-2</v>
      </c>
      <c r="CI1264" s="17">
        <v>3.2929758445822799E-2</v>
      </c>
      <c r="CJ1264" s="17">
        <v>3.2493011782486703E-2</v>
      </c>
      <c r="CK1264" s="17">
        <v>3.7421254196807703E-2</v>
      </c>
      <c r="CL1264" s="17">
        <v>1.22381540548268E-2</v>
      </c>
    </row>
    <row r="1265" spans="2:90" x14ac:dyDescent="0.3">
      <c r="B1265" t="s">
        <v>484</v>
      </c>
      <c r="C1265" s="17">
        <v>2.5317915136950399E-2</v>
      </c>
      <c r="D1265" s="17">
        <v>2.32473748617084E-2</v>
      </c>
      <c r="E1265" s="17">
        <v>2.75421547683798E-2</v>
      </c>
      <c r="F1265" s="17"/>
      <c r="G1265" s="17">
        <v>1.43929334917362E-2</v>
      </c>
      <c r="H1265" s="17">
        <v>8.5448098713712707E-3</v>
      </c>
      <c r="I1265" s="17">
        <v>1.12793215339222E-2</v>
      </c>
      <c r="J1265" s="17">
        <v>3.0068650304760299E-2</v>
      </c>
      <c r="K1265" s="17">
        <v>3.4878287200821999E-2</v>
      </c>
      <c r="L1265" s="17">
        <v>4.7506055070109098E-2</v>
      </c>
      <c r="M1265" s="17"/>
      <c r="N1265" s="17">
        <v>2.2029587519521901E-2</v>
      </c>
      <c r="O1265" s="17">
        <v>1.6368863848595799E-2</v>
      </c>
      <c r="P1265" s="17">
        <v>4.3123577054481999E-2</v>
      </c>
      <c r="Q1265" s="17">
        <v>2.2736044209792E-2</v>
      </c>
      <c r="R1265" s="17"/>
      <c r="S1265" s="17">
        <v>3.2778780612309599E-2</v>
      </c>
      <c r="T1265" s="17">
        <v>2.7875820467401599E-2</v>
      </c>
      <c r="U1265" s="17">
        <v>1.7460359799217999E-2</v>
      </c>
      <c r="V1265" s="17">
        <v>3.1181830690937301E-2</v>
      </c>
      <c r="W1265" s="17">
        <v>3.2403689319173097E-2</v>
      </c>
      <c r="X1265" s="17">
        <v>2.8061870230747001E-2</v>
      </c>
      <c r="Y1265" s="17">
        <v>1.1539033596531899E-2</v>
      </c>
      <c r="Z1265" s="17">
        <v>1.05844176586074E-2</v>
      </c>
      <c r="AA1265" s="17">
        <v>2.4718803179864999E-2</v>
      </c>
      <c r="AB1265" s="17">
        <v>2.5129726006412299E-2</v>
      </c>
      <c r="AC1265" s="17">
        <v>3.5521548289827697E-2</v>
      </c>
      <c r="AD1265" s="17">
        <v>0</v>
      </c>
      <c r="AE1265" s="17"/>
      <c r="AF1265" s="17">
        <v>3.0101031781572699E-2</v>
      </c>
      <c r="AG1265" s="17">
        <v>2.2396451778370002E-2</v>
      </c>
      <c r="AH1265" s="17">
        <v>2.6089053417618802E-2</v>
      </c>
      <c r="AI1265" s="17"/>
      <c r="AJ1265" s="17">
        <v>1.91406656341577E-2</v>
      </c>
      <c r="AK1265" s="17">
        <v>2.7612805751254899E-2</v>
      </c>
      <c r="AL1265" s="17">
        <v>2.47645252774659E-2</v>
      </c>
      <c r="AM1265" s="17">
        <v>2.6213442618480801E-2</v>
      </c>
      <c r="AN1265" s="17">
        <v>1.6510898240633301E-2</v>
      </c>
      <c r="AO1265" s="17"/>
      <c r="AP1265" s="17">
        <v>1.7779025687497101E-2</v>
      </c>
      <c r="AQ1265" s="17">
        <v>2.583679717035E-2</v>
      </c>
      <c r="AR1265" s="17">
        <v>3.2091635030293601E-2</v>
      </c>
      <c r="AS1265" s="17">
        <v>2.83145506872679E-2</v>
      </c>
      <c r="AT1265" s="17">
        <v>1.9098024728786599E-2</v>
      </c>
      <c r="AU1265" s="17">
        <v>2.3447071650244199E-2</v>
      </c>
      <c r="AV1265" s="17"/>
      <c r="AW1265" s="17">
        <v>0</v>
      </c>
      <c r="AX1265" s="17">
        <v>1.06343196708092E-2</v>
      </c>
      <c r="AY1265" s="17">
        <v>1.8967552086170399E-2</v>
      </c>
      <c r="AZ1265" s="17">
        <v>3.22498238128337E-2</v>
      </c>
      <c r="BA1265" s="17">
        <v>2.11722699085873E-2</v>
      </c>
      <c r="BB1265" s="17">
        <v>6.4106033188924702E-2</v>
      </c>
      <c r="BC1265" s="17">
        <v>1.1009892487559E-2</v>
      </c>
      <c r="BD1265" s="17">
        <v>5.8869156287290796E-3</v>
      </c>
      <c r="BE1265" s="17">
        <v>3.3533347119808599E-2</v>
      </c>
      <c r="BF1265" s="17">
        <v>4.2408874464950501E-2</v>
      </c>
      <c r="BG1265" s="17">
        <v>2.5346098771391899E-2</v>
      </c>
      <c r="BH1265" s="17">
        <v>1.7053171860763799E-2</v>
      </c>
      <c r="BI1265" s="17">
        <v>8.7154190552576807E-3</v>
      </c>
      <c r="BJ1265" s="17">
        <v>3.1532932453871503E-2</v>
      </c>
      <c r="BK1265" s="17">
        <v>2.08887939777594E-2</v>
      </c>
      <c r="BL1265" s="17">
        <v>1.5956706856507699E-2</v>
      </c>
      <c r="BM1265" s="17"/>
      <c r="BN1265" s="17">
        <v>2.5705565596533701E-2</v>
      </c>
      <c r="BO1265" s="17">
        <v>2.41020918689453E-2</v>
      </c>
      <c r="BP1265" s="17"/>
      <c r="BQ1265" s="17">
        <v>1.5097430311281201E-2</v>
      </c>
      <c r="BR1265" s="17">
        <v>3.2760193176194503E-2</v>
      </c>
      <c r="BS1265" s="17"/>
      <c r="BT1265" s="17">
        <v>3.10566043552301E-2</v>
      </c>
      <c r="BU1265" s="17"/>
      <c r="BV1265" s="17">
        <v>2.6147757923517801E-2</v>
      </c>
      <c r="BW1265" s="17">
        <v>2.48724496413621E-2</v>
      </c>
      <c r="BX1265" s="17">
        <v>2.3359831922096001E-2</v>
      </c>
      <c r="BY1265" s="17"/>
      <c r="BZ1265" s="17">
        <v>5.1339003333610404E-3</v>
      </c>
      <c r="CA1265" s="17">
        <v>1.73373464884225E-2</v>
      </c>
      <c r="CB1265" s="17">
        <v>3.3696583840446298E-2</v>
      </c>
      <c r="CC1265" s="17">
        <v>3.6057181047785401E-2</v>
      </c>
      <c r="CD1265" s="17">
        <v>1.9625006560711301E-2</v>
      </c>
      <c r="CE1265" s="17">
        <v>2.3136947405109701E-2</v>
      </c>
      <c r="CF1265" s="17">
        <v>2.6069779524401999E-2</v>
      </c>
      <c r="CG1265" s="17"/>
      <c r="CH1265" s="17">
        <v>2.5499681993784301E-2</v>
      </c>
      <c r="CI1265" s="17">
        <v>2.6777945368865699E-2</v>
      </c>
      <c r="CJ1265" s="17">
        <v>2.60435683107966E-2</v>
      </c>
      <c r="CK1265" s="17">
        <v>2.64913484068377E-2</v>
      </c>
      <c r="CL1265" s="17">
        <v>0</v>
      </c>
    </row>
    <row r="1266" spans="2:90" x14ac:dyDescent="0.3">
      <c r="B1266" t="s">
        <v>485</v>
      </c>
      <c r="C1266" s="17">
        <v>2.15902906641477E-2</v>
      </c>
      <c r="D1266" s="17">
        <v>1.83541878535552E-2</v>
      </c>
      <c r="E1266" s="17">
        <v>2.4924088486914499E-2</v>
      </c>
      <c r="F1266" s="17"/>
      <c r="G1266" s="17">
        <v>4.06371725527402E-2</v>
      </c>
      <c r="H1266" s="17">
        <v>2.9970554494231399E-2</v>
      </c>
      <c r="I1266" s="17">
        <v>2.6303413335804E-2</v>
      </c>
      <c r="J1266" s="17">
        <v>1.9189749577175601E-2</v>
      </c>
      <c r="K1266" s="17">
        <v>3.4040781449617098E-3</v>
      </c>
      <c r="L1266" s="17">
        <v>1.23787804322915E-2</v>
      </c>
      <c r="M1266" s="17"/>
      <c r="N1266" s="17">
        <v>3.3888424954843101E-2</v>
      </c>
      <c r="O1266" s="17">
        <v>2.5189393200301401E-2</v>
      </c>
      <c r="P1266" s="17">
        <v>2.0681203750677699E-2</v>
      </c>
      <c r="Q1266" s="17">
        <v>5.6129328567458003E-3</v>
      </c>
      <c r="R1266" s="17"/>
      <c r="S1266" s="17">
        <v>3.56990842364307E-2</v>
      </c>
      <c r="T1266" s="17">
        <v>2.7495837065838399E-2</v>
      </c>
      <c r="U1266" s="17">
        <v>1.18111570881216E-2</v>
      </c>
      <c r="V1266" s="17">
        <v>2.1885244902932401E-2</v>
      </c>
      <c r="W1266" s="17">
        <v>5.18989431713274E-2</v>
      </c>
      <c r="X1266" s="17">
        <v>5.1827851138052097E-3</v>
      </c>
      <c r="Y1266" s="17">
        <v>3.0076715886219199E-2</v>
      </c>
      <c r="Z1266" s="17">
        <v>0</v>
      </c>
      <c r="AA1266" s="17">
        <v>1.09835414003002E-2</v>
      </c>
      <c r="AB1266" s="17">
        <v>1.5775209564249899E-2</v>
      </c>
      <c r="AC1266" s="17">
        <v>8.5621030975560602E-3</v>
      </c>
      <c r="AD1266" s="17">
        <v>1.7901957134697399E-2</v>
      </c>
      <c r="AE1266" s="17"/>
      <c r="AF1266" s="17">
        <v>9.8454327434154502E-3</v>
      </c>
      <c r="AG1266" s="17">
        <v>2.4370468768099701E-2</v>
      </c>
      <c r="AH1266" s="17">
        <v>2.86840054485758E-2</v>
      </c>
      <c r="AI1266" s="17"/>
      <c r="AJ1266" s="17">
        <v>1.41069321812494E-2</v>
      </c>
      <c r="AK1266" s="17">
        <v>3.07880318469076E-2</v>
      </c>
      <c r="AL1266" s="17">
        <v>2.31008729106538E-2</v>
      </c>
      <c r="AM1266" s="17">
        <v>6.6596564669707302E-3</v>
      </c>
      <c r="AN1266" s="17">
        <v>3.9093302762264803E-2</v>
      </c>
      <c r="AO1266" s="17"/>
      <c r="AP1266" s="17">
        <v>3.59133564508178E-2</v>
      </c>
      <c r="AQ1266" s="17">
        <v>1.2940471474824199E-2</v>
      </c>
      <c r="AR1266" s="17">
        <v>1.5365032006488699E-2</v>
      </c>
      <c r="AS1266" s="17">
        <v>8.4995679112337096E-3</v>
      </c>
      <c r="AT1266" s="17">
        <v>5.4013316664780799E-2</v>
      </c>
      <c r="AU1266" s="17">
        <v>2.1911042055770699E-2</v>
      </c>
      <c r="AV1266" s="17"/>
      <c r="AW1266" s="17">
        <v>0</v>
      </c>
      <c r="AX1266" s="17">
        <v>0</v>
      </c>
      <c r="AY1266" s="17">
        <v>6.8191049147772699E-3</v>
      </c>
      <c r="AZ1266" s="17">
        <v>1.41290774920342E-2</v>
      </c>
      <c r="BA1266" s="17">
        <v>9.0960775848749394E-3</v>
      </c>
      <c r="BB1266" s="17">
        <v>1.75702301813313E-2</v>
      </c>
      <c r="BC1266" s="17">
        <v>3.11004009310442E-2</v>
      </c>
      <c r="BD1266" s="17">
        <v>1.25085755743049E-2</v>
      </c>
      <c r="BE1266" s="17">
        <v>0</v>
      </c>
      <c r="BF1266" s="17">
        <v>7.0463839497668199E-2</v>
      </c>
      <c r="BG1266" s="17">
        <v>7.5706248526156402E-3</v>
      </c>
      <c r="BH1266" s="17">
        <v>3.4904582897368801E-2</v>
      </c>
      <c r="BI1266" s="17">
        <v>2.5311346790125502E-2</v>
      </c>
      <c r="BJ1266" s="17">
        <v>3.2870150915031801E-2</v>
      </c>
      <c r="BK1266" s="17">
        <v>0</v>
      </c>
      <c r="BL1266" s="17">
        <v>6.09650894611155E-2</v>
      </c>
      <c r="BM1266" s="17"/>
      <c r="BN1266" s="17">
        <v>2.3248344341847998E-2</v>
      </c>
      <c r="BO1266" s="17">
        <v>1.9612631414810899E-2</v>
      </c>
      <c r="BP1266" s="17"/>
      <c r="BQ1266" s="17">
        <v>3.8180524826724398E-2</v>
      </c>
      <c r="BR1266" s="17">
        <v>1.9174984963327198E-2</v>
      </c>
      <c r="BS1266" s="17"/>
      <c r="BT1266" s="17">
        <v>2.75008176482146E-2</v>
      </c>
      <c r="BU1266" s="17"/>
      <c r="BV1266" s="17">
        <v>1.7696414590543001E-2</v>
      </c>
      <c r="BW1266" s="17">
        <v>2.80347010830998E-2</v>
      </c>
      <c r="BX1266" s="17">
        <v>2.26688731938345E-2</v>
      </c>
      <c r="BY1266" s="17"/>
      <c r="BZ1266" s="17">
        <v>1.48455629416344E-2</v>
      </c>
      <c r="CA1266" s="17">
        <v>1.6032898214992101E-2</v>
      </c>
      <c r="CB1266" s="17">
        <v>2.4481734759942499E-2</v>
      </c>
      <c r="CC1266" s="17">
        <v>2.1237582424138899E-2</v>
      </c>
      <c r="CD1266" s="17">
        <v>2.69180435628169E-2</v>
      </c>
      <c r="CE1266" s="17">
        <v>1.05952523579705E-2</v>
      </c>
      <c r="CF1266" s="17">
        <v>3.3149672769343899E-2</v>
      </c>
      <c r="CG1266" s="17"/>
      <c r="CH1266" s="17">
        <v>4.1035017117564E-2</v>
      </c>
      <c r="CI1266" s="17">
        <v>2.6403669261077602E-2</v>
      </c>
      <c r="CJ1266" s="17">
        <v>2.1861822729841499E-2</v>
      </c>
      <c r="CK1266" s="17">
        <v>2.8427110363982602E-3</v>
      </c>
      <c r="CL1266" s="17">
        <v>0</v>
      </c>
    </row>
    <row r="1267" spans="2:90" x14ac:dyDescent="0.3">
      <c r="B1267" t="s">
        <v>486</v>
      </c>
      <c r="C1267" s="17">
        <v>8.8034850687150196E-3</v>
      </c>
      <c r="D1267" s="17">
        <v>1.1699955717839799E-2</v>
      </c>
      <c r="E1267" s="17">
        <v>6.0425425520292501E-3</v>
      </c>
      <c r="F1267" s="17"/>
      <c r="G1267" s="17">
        <v>1.22139770862581E-2</v>
      </c>
      <c r="H1267" s="17">
        <v>1.9870315119289699E-2</v>
      </c>
      <c r="I1267" s="17">
        <v>2.6748871270925898E-3</v>
      </c>
      <c r="J1267" s="17">
        <v>8.4801638859524908E-3</v>
      </c>
      <c r="K1267" s="17">
        <v>9.7862407534930907E-3</v>
      </c>
      <c r="L1267" s="17">
        <v>2.1178044673804898E-3</v>
      </c>
      <c r="M1267" s="17"/>
      <c r="N1267" s="17">
        <v>3.7437421513673501E-3</v>
      </c>
      <c r="O1267" s="17">
        <v>1.42456753687449E-2</v>
      </c>
      <c r="P1267" s="17">
        <v>1.01156322922438E-2</v>
      </c>
      <c r="Q1267" s="17">
        <v>5.7079295492108101E-3</v>
      </c>
      <c r="R1267" s="17"/>
      <c r="S1267" s="17">
        <v>3.4495342403332201E-3</v>
      </c>
      <c r="T1267" s="17">
        <v>1.0084215176730501E-2</v>
      </c>
      <c r="U1267" s="17">
        <v>1.12005733960763E-2</v>
      </c>
      <c r="V1267" s="17">
        <v>5.1036287140741503E-3</v>
      </c>
      <c r="W1267" s="17">
        <v>1.31734492561053E-2</v>
      </c>
      <c r="X1267" s="17">
        <v>1.8600611112070099E-2</v>
      </c>
      <c r="Y1267" s="17">
        <v>0</v>
      </c>
      <c r="Z1267" s="17">
        <v>0</v>
      </c>
      <c r="AA1267" s="17">
        <v>1.06417008099152E-2</v>
      </c>
      <c r="AB1267" s="17">
        <v>1.1201686156567499E-2</v>
      </c>
      <c r="AC1267" s="17">
        <v>1.76081119917498E-2</v>
      </c>
      <c r="AD1267" s="17">
        <v>0</v>
      </c>
      <c r="AE1267" s="17"/>
      <c r="AF1267" s="17">
        <v>1.15302443699822E-2</v>
      </c>
      <c r="AG1267" s="17">
        <v>2.8456736330812601E-3</v>
      </c>
      <c r="AH1267" s="17">
        <v>1.4939396293013401E-2</v>
      </c>
      <c r="AI1267" s="17"/>
      <c r="AJ1267" s="17">
        <v>4.5620953368914101E-3</v>
      </c>
      <c r="AK1267" s="17">
        <v>5.92524165191832E-3</v>
      </c>
      <c r="AL1267" s="17">
        <v>0</v>
      </c>
      <c r="AM1267" s="17">
        <v>1.0413173613731E-2</v>
      </c>
      <c r="AN1267" s="17">
        <v>2.98088046608379E-2</v>
      </c>
      <c r="AO1267" s="17"/>
      <c r="AP1267" s="17">
        <v>1.0457460100663901E-2</v>
      </c>
      <c r="AQ1267" s="17">
        <v>2.6670285114172901E-3</v>
      </c>
      <c r="AR1267" s="17">
        <v>6.0731294878503296E-3</v>
      </c>
      <c r="AS1267" s="17">
        <v>7.55194498264439E-3</v>
      </c>
      <c r="AT1267" s="17">
        <v>2.16420516703817E-2</v>
      </c>
      <c r="AU1267" s="17">
        <v>5.2396426519703797E-3</v>
      </c>
      <c r="AV1267" s="17"/>
      <c r="AW1267" s="17">
        <v>4.76532522633972E-2</v>
      </c>
      <c r="AX1267" s="17">
        <v>0</v>
      </c>
      <c r="AY1267" s="17">
        <v>3.1455921548929101E-2</v>
      </c>
      <c r="AZ1267" s="17">
        <v>1.8236476276060901E-2</v>
      </c>
      <c r="BA1267" s="17">
        <v>1.1796870035304099E-2</v>
      </c>
      <c r="BB1267" s="17">
        <v>4.7394749600517001E-3</v>
      </c>
      <c r="BC1267" s="17">
        <v>0</v>
      </c>
      <c r="BD1267" s="17">
        <v>6.41787987942032E-3</v>
      </c>
      <c r="BE1267" s="17">
        <v>0</v>
      </c>
      <c r="BF1267" s="17">
        <v>0</v>
      </c>
      <c r="BG1267" s="17">
        <v>0</v>
      </c>
      <c r="BH1267" s="17">
        <v>0</v>
      </c>
      <c r="BI1267" s="17">
        <v>1.15511085869401E-2</v>
      </c>
      <c r="BJ1267" s="17">
        <v>4.0980242516628497E-2</v>
      </c>
      <c r="BK1267" s="17">
        <v>0</v>
      </c>
      <c r="BL1267" s="17">
        <v>8.3505932078314395E-3</v>
      </c>
      <c r="BM1267" s="17"/>
      <c r="BN1267" s="17">
        <v>6.1101212443712503E-3</v>
      </c>
      <c r="BO1267" s="17">
        <v>1.1543620602634801E-2</v>
      </c>
      <c r="BP1267" s="17"/>
      <c r="BQ1267" s="17">
        <v>9.4371405585419194E-3</v>
      </c>
      <c r="BR1267" s="17">
        <v>0</v>
      </c>
      <c r="BS1267" s="17"/>
      <c r="BT1267" s="17">
        <v>1.2114194910125701E-2</v>
      </c>
      <c r="BU1267" s="17"/>
      <c r="BV1267" s="17">
        <v>9.4589007749956693E-3</v>
      </c>
      <c r="BW1267" s="17">
        <v>6.7371682887180399E-3</v>
      </c>
      <c r="BX1267" s="17">
        <v>8.9532069959422905E-3</v>
      </c>
      <c r="BY1267" s="17"/>
      <c r="BZ1267" s="17">
        <v>1.0946572528267799E-2</v>
      </c>
      <c r="CA1267" s="17">
        <v>3.1380585910208E-3</v>
      </c>
      <c r="CB1267" s="17">
        <v>8.1102884925924393E-3</v>
      </c>
      <c r="CC1267" s="17">
        <v>6.7284689333392501E-3</v>
      </c>
      <c r="CD1267" s="17">
        <v>4.9257940415630202E-3</v>
      </c>
      <c r="CE1267" s="17">
        <v>1.6934744785181501E-2</v>
      </c>
      <c r="CF1267" s="17">
        <v>3.8424491556617599E-3</v>
      </c>
      <c r="CG1267" s="17"/>
      <c r="CH1267" s="17">
        <v>2.0709299448840101E-2</v>
      </c>
      <c r="CI1267" s="17">
        <v>1.34806511915009E-2</v>
      </c>
      <c r="CJ1267" s="17">
        <v>4.0632882208885904E-3</v>
      </c>
      <c r="CK1267" s="17">
        <v>3.6291186339761101E-3</v>
      </c>
      <c r="CL1267" s="17">
        <v>0</v>
      </c>
    </row>
    <row r="1268" spans="2:90" x14ac:dyDescent="0.3">
      <c r="C1268" s="17"/>
      <c r="D1268" s="17"/>
      <c r="E1268" s="17"/>
      <c r="F1268" s="17"/>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c r="AO1268" s="17"/>
      <c r="AP1268" s="17"/>
      <c r="AQ1268" s="17"/>
      <c r="AR1268" s="17"/>
      <c r="AS1268" s="17"/>
      <c r="AT1268" s="17"/>
      <c r="AU1268" s="17"/>
      <c r="AV1268" s="17"/>
      <c r="AW1268" s="17"/>
      <c r="AX1268" s="17"/>
      <c r="AY1268" s="17"/>
      <c r="AZ1268" s="17"/>
      <c r="BA1268" s="17"/>
      <c r="BB1268" s="17"/>
      <c r="BC1268" s="17"/>
      <c r="BD1268" s="17"/>
      <c r="BE1268" s="17"/>
      <c r="BF1268" s="17"/>
      <c r="BG1268" s="17"/>
      <c r="BH1268" s="17"/>
      <c r="BI1268" s="17"/>
      <c r="BJ1268" s="17"/>
      <c r="BK1268" s="17"/>
      <c r="BL1268" s="17"/>
      <c r="BM1268" s="17"/>
      <c r="BN1268" s="17"/>
      <c r="BO1268" s="17"/>
      <c r="BP1268" s="17"/>
      <c r="BQ1268" s="17"/>
      <c r="BR1268" s="17"/>
      <c r="BS1268" s="17"/>
      <c r="BT1268" s="17"/>
      <c r="BU1268" s="17"/>
      <c r="BV1268" s="17"/>
      <c r="BW1268" s="17"/>
      <c r="BX1268" s="17"/>
      <c r="BY1268" s="17"/>
      <c r="BZ1268" s="17"/>
      <c r="CA1268" s="17"/>
      <c r="CB1268" s="17"/>
      <c r="CC1268" s="17"/>
      <c r="CD1268" s="17"/>
      <c r="CE1268" s="17"/>
      <c r="CF1268" s="17"/>
      <c r="CG1268" s="17"/>
      <c r="CH1268" s="17"/>
      <c r="CI1268" s="17"/>
      <c r="CJ1268" s="17"/>
      <c r="CK1268" s="17"/>
      <c r="CL1268" s="17"/>
    </row>
    <row r="1269" spans="2:90" x14ac:dyDescent="0.3">
      <c r="B1269" s="6" t="s">
        <v>491</v>
      </c>
      <c r="C1269" s="17"/>
      <c r="D1269" s="17"/>
      <c r="E1269" s="17"/>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c r="AZ1269" s="17"/>
      <c r="BA1269" s="17"/>
      <c r="BB1269" s="17"/>
      <c r="BC1269" s="17"/>
      <c r="BD1269" s="17"/>
      <c r="BE1269" s="17"/>
      <c r="BF1269" s="17"/>
      <c r="BG1269" s="17"/>
      <c r="BH1269" s="17"/>
      <c r="BI1269" s="17"/>
      <c r="BJ1269" s="17"/>
      <c r="BK1269" s="17"/>
      <c r="BL1269" s="17"/>
      <c r="BM1269" s="17"/>
      <c r="BN1269" s="17"/>
      <c r="BO1269" s="17"/>
      <c r="BP1269" s="17"/>
      <c r="BQ1269" s="17"/>
      <c r="BR1269" s="17"/>
      <c r="BS1269" s="17"/>
      <c r="BT1269" s="17"/>
      <c r="BU1269" s="17"/>
      <c r="BV1269" s="17"/>
      <c r="BW1269" s="17"/>
      <c r="BX1269" s="17"/>
      <c r="BY1269" s="17"/>
      <c r="BZ1269" s="17"/>
      <c r="CA1269" s="17"/>
      <c r="CB1269" s="17"/>
      <c r="CC1269" s="17"/>
      <c r="CD1269" s="17"/>
      <c r="CE1269" s="17"/>
      <c r="CF1269" s="17"/>
      <c r="CG1269" s="17"/>
      <c r="CH1269" s="17"/>
      <c r="CI1269" s="17"/>
      <c r="CJ1269" s="17"/>
      <c r="CK1269" s="17"/>
      <c r="CL1269" s="17"/>
    </row>
    <row r="1270" spans="2:90" x14ac:dyDescent="0.3">
      <c r="B1270" s="24" t="s">
        <v>110</v>
      </c>
      <c r="C1270" s="17"/>
      <c r="D1270" s="17"/>
      <c r="E1270" s="17"/>
      <c r="F1270" s="17"/>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c r="AO1270" s="17"/>
      <c r="AP1270" s="17"/>
      <c r="AQ1270" s="17"/>
      <c r="AR1270" s="17"/>
      <c r="AS1270" s="17"/>
      <c r="AT1270" s="17"/>
      <c r="AU1270" s="17"/>
      <c r="AV1270" s="17"/>
      <c r="AW1270" s="17"/>
      <c r="AX1270" s="17"/>
      <c r="AY1270" s="17"/>
      <c r="AZ1270" s="17"/>
      <c r="BA1270" s="17"/>
      <c r="BB1270" s="17"/>
      <c r="BC1270" s="17"/>
      <c r="BD1270" s="17"/>
      <c r="BE1270" s="17"/>
      <c r="BF1270" s="17"/>
      <c r="BG1270" s="17"/>
      <c r="BH1270" s="17"/>
      <c r="BI1270" s="17"/>
      <c r="BJ1270" s="17"/>
      <c r="BK1270" s="17"/>
      <c r="BL1270" s="17"/>
      <c r="BM1270" s="17"/>
      <c r="BN1270" s="17"/>
      <c r="BO1270" s="17"/>
      <c r="BP1270" s="17"/>
      <c r="BQ1270" s="17"/>
      <c r="BR1270" s="17"/>
      <c r="BS1270" s="17"/>
      <c r="BT1270" s="17"/>
      <c r="BU1270" s="17"/>
      <c r="BV1270" s="17"/>
      <c r="BW1270" s="17"/>
      <c r="BX1270" s="17"/>
      <c r="BY1270" s="17"/>
      <c r="BZ1270" s="17"/>
      <c r="CA1270" s="17"/>
      <c r="CB1270" s="17"/>
      <c r="CC1270" s="17"/>
      <c r="CD1270" s="17"/>
      <c r="CE1270" s="17"/>
      <c r="CF1270" s="17"/>
      <c r="CG1270" s="17"/>
      <c r="CH1270" s="17"/>
      <c r="CI1270" s="17"/>
      <c r="CJ1270" s="17"/>
      <c r="CK1270" s="17"/>
      <c r="CL1270" s="17"/>
    </row>
    <row r="1271" spans="2:90" x14ac:dyDescent="0.3">
      <c r="B1271" t="s">
        <v>488</v>
      </c>
      <c r="C1271" s="17">
        <v>0.69659662598491101</v>
      </c>
      <c r="D1271" s="17">
        <v>0.67269070292510902</v>
      </c>
      <c r="E1271" s="17">
        <v>0.717554859842644</v>
      </c>
      <c r="F1271" s="17"/>
      <c r="G1271" s="17">
        <v>0.63175074393846298</v>
      </c>
      <c r="H1271" s="17">
        <v>0.64603796056348095</v>
      </c>
      <c r="I1271" s="17">
        <v>0.74201426451840902</v>
      </c>
      <c r="J1271" s="17">
        <v>0.79699954224997605</v>
      </c>
      <c r="K1271" s="17">
        <v>0.78754072852943502</v>
      </c>
      <c r="L1271" s="17">
        <v>0.60129252410569101</v>
      </c>
      <c r="M1271" s="17"/>
      <c r="N1271" s="17">
        <v>0.64899372052681803</v>
      </c>
      <c r="O1271" s="17">
        <v>0.75889930578355502</v>
      </c>
      <c r="P1271" s="17">
        <v>0.67063135854999401</v>
      </c>
      <c r="Q1271" s="17">
        <v>0.70675118947548299</v>
      </c>
      <c r="R1271" s="17"/>
      <c r="S1271" s="17">
        <v>0.65699455480960101</v>
      </c>
      <c r="T1271" s="17">
        <v>0.71653797019397403</v>
      </c>
      <c r="U1271" s="17">
        <v>0.72309408323060498</v>
      </c>
      <c r="V1271" s="17">
        <v>0.68397481690405304</v>
      </c>
      <c r="W1271" s="17">
        <v>0.67438288500482302</v>
      </c>
      <c r="X1271" s="17">
        <v>0.66424083115782795</v>
      </c>
      <c r="Y1271" s="17">
        <v>0.68472529309199004</v>
      </c>
      <c r="Z1271" s="17">
        <v>0.67558918214826202</v>
      </c>
      <c r="AA1271" s="17">
        <v>0.73507492399428997</v>
      </c>
      <c r="AB1271" s="17">
        <v>0.71992381878873302</v>
      </c>
      <c r="AC1271" s="17">
        <v>0.67788648412241304</v>
      </c>
      <c r="AD1271" s="17">
        <v>0.79057100307789996</v>
      </c>
      <c r="AE1271" s="17"/>
      <c r="AF1271" s="17">
        <v>0.70361286758740305</v>
      </c>
      <c r="AG1271" s="17">
        <v>0.69132993927532205</v>
      </c>
      <c r="AH1271" s="17">
        <v>0.70931218686169695</v>
      </c>
      <c r="AI1271" s="17"/>
      <c r="AJ1271" s="17">
        <v>0.66353063671999002</v>
      </c>
      <c r="AK1271" s="17">
        <v>0.68446822124510698</v>
      </c>
      <c r="AL1271" s="17">
        <v>0.68069337808508901</v>
      </c>
      <c r="AM1271" s="17">
        <v>0.74244856551999605</v>
      </c>
      <c r="AN1271" s="17">
        <v>0.64231484873531497</v>
      </c>
      <c r="AO1271" s="17"/>
      <c r="AP1271" s="17">
        <v>0.63863739219165705</v>
      </c>
      <c r="AQ1271" s="17">
        <v>0.65748734526048302</v>
      </c>
      <c r="AR1271" s="17">
        <v>0.71572547807756204</v>
      </c>
      <c r="AS1271" s="17">
        <v>0.740619176831813</v>
      </c>
      <c r="AT1271" s="17">
        <v>0.69706799303779898</v>
      </c>
      <c r="AU1271" s="17">
        <v>0.72943275779221595</v>
      </c>
      <c r="AV1271" s="17"/>
      <c r="AW1271" s="17">
        <v>0.61913343796138598</v>
      </c>
      <c r="AX1271" s="17">
        <v>0.69826982669983695</v>
      </c>
      <c r="AY1271" s="17">
        <v>0.671082919937672</v>
      </c>
      <c r="AZ1271" s="17">
        <v>0.73721980902026596</v>
      </c>
      <c r="BA1271" s="17">
        <v>0.71853210089769304</v>
      </c>
      <c r="BB1271" s="17">
        <v>0.74249828414815899</v>
      </c>
      <c r="BC1271" s="17">
        <v>0.72541916458748001</v>
      </c>
      <c r="BD1271" s="17">
        <v>0.65698502045815799</v>
      </c>
      <c r="BE1271" s="17">
        <v>0.70176364457698903</v>
      </c>
      <c r="BF1271" s="17">
        <v>0.75477073211772505</v>
      </c>
      <c r="BG1271" s="17">
        <v>0.73000225122361995</v>
      </c>
      <c r="BH1271" s="17">
        <v>0.68770706644673996</v>
      </c>
      <c r="BI1271" s="17">
        <v>0.72212985852160305</v>
      </c>
      <c r="BJ1271" s="17">
        <v>0.68756149029998603</v>
      </c>
      <c r="BK1271" s="17">
        <v>0.57589674299233196</v>
      </c>
      <c r="BL1271" s="17">
        <v>0.632500364455993</v>
      </c>
      <c r="BM1271" s="17"/>
      <c r="BN1271" s="17">
        <v>0.68330874070761405</v>
      </c>
      <c r="BO1271" s="17">
        <v>0.715645546082882</v>
      </c>
      <c r="BP1271" s="17"/>
      <c r="BQ1271" s="17">
        <v>0.63515593347708899</v>
      </c>
      <c r="BR1271" s="17">
        <v>0.76561742006350997</v>
      </c>
      <c r="BS1271" s="17"/>
      <c r="BT1271" s="17">
        <v>0.68697725705664703</v>
      </c>
      <c r="BU1271" s="17"/>
      <c r="BV1271" s="17">
        <v>0.70756112142919703</v>
      </c>
      <c r="BW1271" s="17">
        <v>0.66757507338866395</v>
      </c>
      <c r="BX1271" s="17">
        <v>0.70350575191672404</v>
      </c>
      <c r="BY1271" s="17"/>
      <c r="BZ1271" s="17">
        <v>0.82969545446045301</v>
      </c>
      <c r="CA1271" s="17">
        <v>0.80591808355236405</v>
      </c>
      <c r="CB1271" s="17">
        <v>0.79990760832952501</v>
      </c>
      <c r="CC1271" s="17">
        <v>0.69931527580417197</v>
      </c>
      <c r="CD1271" s="17">
        <v>0.696809347779344</v>
      </c>
      <c r="CE1271" s="17">
        <v>0.612817301056654</v>
      </c>
      <c r="CF1271" s="17">
        <v>0.52812885407020205</v>
      </c>
      <c r="CG1271" s="17"/>
      <c r="CH1271" s="17">
        <v>0.438013882263668</v>
      </c>
      <c r="CI1271" s="17">
        <v>0.59907456926137104</v>
      </c>
      <c r="CJ1271" s="17">
        <v>0.78720917033901505</v>
      </c>
      <c r="CK1271" s="17">
        <v>0.84245977822550699</v>
      </c>
      <c r="CL1271" s="17">
        <v>0.83260146696173098</v>
      </c>
    </row>
    <row r="1272" spans="2:90" x14ac:dyDescent="0.3">
      <c r="B1272" t="s">
        <v>489</v>
      </c>
      <c r="C1272" s="17">
        <v>8.1833359481064405E-2</v>
      </c>
      <c r="D1272" s="17">
        <v>9.9605469610214797E-2</v>
      </c>
      <c r="E1272" s="17">
        <v>6.5113326937431798E-2</v>
      </c>
      <c r="F1272" s="17"/>
      <c r="G1272" s="17">
        <v>0.177971692823297</v>
      </c>
      <c r="H1272" s="17">
        <v>0.14168872249378001</v>
      </c>
      <c r="I1272" s="17">
        <v>8.3974897234171703E-2</v>
      </c>
      <c r="J1272" s="17">
        <v>4.6467256074908002E-2</v>
      </c>
      <c r="K1272" s="17">
        <v>2.3706084679312799E-2</v>
      </c>
      <c r="L1272" s="17">
        <v>3.5008602154301301E-2</v>
      </c>
      <c r="M1272" s="17"/>
      <c r="N1272" s="17">
        <v>9.5763059892836302E-2</v>
      </c>
      <c r="O1272" s="17">
        <v>5.6735009432338598E-2</v>
      </c>
      <c r="P1272" s="17">
        <v>9.7376648760487003E-2</v>
      </c>
      <c r="Q1272" s="17">
        <v>8.0009468816670495E-2</v>
      </c>
      <c r="R1272" s="17"/>
      <c r="S1272" s="17">
        <v>0.13274423781837499</v>
      </c>
      <c r="T1272" s="17">
        <v>7.7062012129319707E-2</v>
      </c>
      <c r="U1272" s="17">
        <v>5.2397275208590402E-2</v>
      </c>
      <c r="V1272" s="17">
        <v>5.3883257674296102E-2</v>
      </c>
      <c r="W1272" s="17">
        <v>0.138560772874812</v>
      </c>
      <c r="X1272" s="17">
        <v>7.6071086132266805E-2</v>
      </c>
      <c r="Y1272" s="17">
        <v>5.2052245534278299E-2</v>
      </c>
      <c r="Z1272" s="17">
        <v>0.13253976412996901</v>
      </c>
      <c r="AA1272" s="17">
        <v>6.1579391734077303E-2</v>
      </c>
      <c r="AB1272" s="17">
        <v>6.6114868067555399E-2</v>
      </c>
      <c r="AC1272" s="17">
        <v>8.6162155351099196E-2</v>
      </c>
      <c r="AD1272" s="17">
        <v>3.7786929971989999E-2</v>
      </c>
      <c r="AE1272" s="17"/>
      <c r="AF1272" s="17">
        <v>7.18634013117323E-2</v>
      </c>
      <c r="AG1272" s="17">
        <v>8.1407497877414997E-2</v>
      </c>
      <c r="AH1272" s="17">
        <v>9.8609191789750902E-2</v>
      </c>
      <c r="AI1272" s="17"/>
      <c r="AJ1272" s="17">
        <v>7.9989777409322102E-2</v>
      </c>
      <c r="AK1272" s="17">
        <v>0.102152104566738</v>
      </c>
      <c r="AL1272" s="17">
        <v>7.1547329559703401E-2</v>
      </c>
      <c r="AM1272" s="17">
        <v>7.7986557685875896E-2</v>
      </c>
      <c r="AN1272" s="17">
        <v>0.12810578676090101</v>
      </c>
      <c r="AO1272" s="17"/>
      <c r="AP1272" s="17">
        <v>0.124787948097933</v>
      </c>
      <c r="AQ1272" s="17">
        <v>9.7063361638284607E-2</v>
      </c>
      <c r="AR1272" s="17">
        <v>7.9608725709290604E-2</v>
      </c>
      <c r="AS1272" s="17">
        <v>7.04712234329994E-2</v>
      </c>
      <c r="AT1272" s="17">
        <v>9.1902390617531499E-2</v>
      </c>
      <c r="AU1272" s="17">
        <v>2.67515436212972E-2</v>
      </c>
      <c r="AV1272" s="17"/>
      <c r="AW1272" s="17">
        <v>9.6528792754342604E-2</v>
      </c>
      <c r="AX1272" s="17">
        <v>0.10931385078712701</v>
      </c>
      <c r="AY1272" s="17">
        <v>8.8613732923137206E-2</v>
      </c>
      <c r="AZ1272" s="17">
        <v>9.5674554623343705E-2</v>
      </c>
      <c r="BA1272" s="17">
        <v>6.7744259800321699E-2</v>
      </c>
      <c r="BB1272" s="17">
        <v>4.3461671979499399E-2</v>
      </c>
      <c r="BC1272" s="17">
        <v>0.104355621574291</v>
      </c>
      <c r="BD1272" s="17">
        <v>8.2619929319670896E-2</v>
      </c>
      <c r="BE1272" s="17">
        <v>8.7703147390235506E-2</v>
      </c>
      <c r="BF1272" s="17">
        <v>6.6760521640159803E-2</v>
      </c>
      <c r="BG1272" s="17">
        <v>5.3820619419388802E-2</v>
      </c>
      <c r="BH1272" s="17">
        <v>7.8710351215599897E-2</v>
      </c>
      <c r="BI1272" s="17">
        <v>8.3452018912562903E-2</v>
      </c>
      <c r="BJ1272" s="17">
        <v>0.10478318690489</v>
      </c>
      <c r="BK1272" s="17">
        <v>0.16304456933255501</v>
      </c>
      <c r="BL1272" s="17">
        <v>0.138355598830048</v>
      </c>
      <c r="BM1272" s="17"/>
      <c r="BN1272" s="17">
        <v>8.9862950197634794E-2</v>
      </c>
      <c r="BO1272" s="17">
        <v>7.1070179733091696E-2</v>
      </c>
      <c r="BP1272" s="17"/>
      <c r="BQ1272" s="17">
        <v>0.12619165275836999</v>
      </c>
      <c r="BR1272" s="17">
        <v>6.7047355940168502E-2</v>
      </c>
      <c r="BS1272" s="17"/>
      <c r="BT1272" s="17">
        <v>0.14004570451242701</v>
      </c>
      <c r="BU1272" s="17"/>
      <c r="BV1272" s="17">
        <v>9.5702239523893798E-2</v>
      </c>
      <c r="BW1272" s="17">
        <v>8.7630273716815699E-2</v>
      </c>
      <c r="BX1272" s="17">
        <v>7.5670876717149393E-2</v>
      </c>
      <c r="BY1272" s="17"/>
      <c r="BZ1272" s="17">
        <v>2.9044053693810499E-2</v>
      </c>
      <c r="CA1272" s="17">
        <v>7.2328088895537698E-2</v>
      </c>
      <c r="CB1272" s="17">
        <v>7.7556032007686598E-2</v>
      </c>
      <c r="CC1272" s="17">
        <v>0.13201401959708101</v>
      </c>
      <c r="CD1272" s="17">
        <v>6.6437319229103606E-2</v>
      </c>
      <c r="CE1272" s="17">
        <v>8.8720412788993702E-2</v>
      </c>
      <c r="CF1272" s="17">
        <v>0.140431700837757</v>
      </c>
      <c r="CG1272" s="17"/>
      <c r="CH1272" s="17">
        <v>0.258108879468256</v>
      </c>
      <c r="CI1272" s="17">
        <v>7.64640566992177E-2</v>
      </c>
      <c r="CJ1272" s="17">
        <v>5.79898150723126E-2</v>
      </c>
      <c r="CK1272" s="17">
        <v>4.8996753732655003E-2</v>
      </c>
      <c r="CL1272" s="17">
        <v>4.78710176243261E-2</v>
      </c>
    </row>
    <row r="1273" spans="2:90" x14ac:dyDescent="0.3">
      <c r="B1273" t="s">
        <v>490</v>
      </c>
      <c r="C1273" s="17">
        <v>0.14107377314054101</v>
      </c>
      <c r="D1273" s="17">
        <v>0.16424973446990701</v>
      </c>
      <c r="E1273" s="17">
        <v>0.119542143263854</v>
      </c>
      <c r="F1273" s="17"/>
      <c r="G1273" s="17">
        <v>0.103671614703777</v>
      </c>
      <c r="H1273" s="17">
        <v>0.14866594381984699</v>
      </c>
      <c r="I1273" s="17">
        <v>9.8352653413247004E-2</v>
      </c>
      <c r="J1273" s="17">
        <v>8.3868332871678095E-2</v>
      </c>
      <c r="K1273" s="17">
        <v>0.120039774267599</v>
      </c>
      <c r="L1273" s="17">
        <v>0.25524084514231599</v>
      </c>
      <c r="M1273" s="17"/>
      <c r="N1273" s="17">
        <v>0.18742686388776</v>
      </c>
      <c r="O1273" s="17">
        <v>0.13344782975214201</v>
      </c>
      <c r="P1273" s="17">
        <v>0.13042155880991399</v>
      </c>
      <c r="Q1273" s="17">
        <v>0.109805556894555</v>
      </c>
      <c r="R1273" s="17"/>
      <c r="S1273" s="17">
        <v>0.13387576094022299</v>
      </c>
      <c r="T1273" s="17">
        <v>0.12182103190933199</v>
      </c>
      <c r="U1273" s="17">
        <v>0.158816258922644</v>
      </c>
      <c r="V1273" s="17">
        <v>0.15112276879481301</v>
      </c>
      <c r="W1273" s="17">
        <v>0.118442067393506</v>
      </c>
      <c r="X1273" s="17">
        <v>0.194004011730671</v>
      </c>
      <c r="Y1273" s="17">
        <v>0.18453921002655599</v>
      </c>
      <c r="Z1273" s="17">
        <v>0.11650139199944599</v>
      </c>
      <c r="AA1273" s="17">
        <v>0.11942264661855601</v>
      </c>
      <c r="AB1273" s="17">
        <v>0.13167108776459799</v>
      </c>
      <c r="AC1273" s="17">
        <v>0.129462289949102</v>
      </c>
      <c r="AD1273" s="17">
        <v>0.11923616024787501</v>
      </c>
      <c r="AE1273" s="17"/>
      <c r="AF1273" s="17">
        <v>0.14462747312152999</v>
      </c>
      <c r="AG1273" s="17">
        <v>0.159625902086792</v>
      </c>
      <c r="AH1273" s="17">
        <v>9.5084286731624598E-2</v>
      </c>
      <c r="AI1273" s="17"/>
      <c r="AJ1273" s="17">
        <v>0.195085756874084</v>
      </c>
      <c r="AK1273" s="17">
        <v>0.149099491172514</v>
      </c>
      <c r="AL1273" s="17">
        <v>0.14675743398362701</v>
      </c>
      <c r="AM1273" s="17">
        <v>9.8693124880914807E-2</v>
      </c>
      <c r="AN1273" s="17">
        <v>0.108194892250407</v>
      </c>
      <c r="AO1273" s="17"/>
      <c r="AP1273" s="17">
        <v>0.171116389266425</v>
      </c>
      <c r="AQ1273" s="17">
        <v>0.19608200632876399</v>
      </c>
      <c r="AR1273" s="17">
        <v>0.13642006743183899</v>
      </c>
      <c r="AS1273" s="17">
        <v>0.116897941391251</v>
      </c>
      <c r="AT1273" s="17">
        <v>9.6676882793031702E-2</v>
      </c>
      <c r="AU1273" s="17">
        <v>9.3738971133487295E-2</v>
      </c>
      <c r="AV1273" s="17"/>
      <c r="AW1273" s="17">
        <v>4.6539788786487797E-2</v>
      </c>
      <c r="AX1273" s="17">
        <v>3.11996655588021E-2</v>
      </c>
      <c r="AY1273" s="17">
        <v>0.14103674997014201</v>
      </c>
      <c r="AZ1273" s="17">
        <v>0.10553528148977701</v>
      </c>
      <c r="BA1273" s="17">
        <v>0.134707346906976</v>
      </c>
      <c r="BB1273" s="17">
        <v>0.14561963673345699</v>
      </c>
      <c r="BC1273" s="17">
        <v>0.113335750141473</v>
      </c>
      <c r="BD1273" s="17">
        <v>0.20188593687878401</v>
      </c>
      <c r="BE1273" s="17">
        <v>0.14065638785100301</v>
      </c>
      <c r="BF1273" s="17">
        <v>0.12824331344589099</v>
      </c>
      <c r="BG1273" s="17">
        <v>0.17096257010853799</v>
      </c>
      <c r="BH1273" s="17">
        <v>0.16607064515171399</v>
      </c>
      <c r="BI1273" s="17">
        <v>0.11193438586193501</v>
      </c>
      <c r="BJ1273" s="17">
        <v>0.116598688529617</v>
      </c>
      <c r="BK1273" s="17">
        <v>0.218051520414661</v>
      </c>
      <c r="BL1273" s="17">
        <v>0.18764163730213201</v>
      </c>
      <c r="BM1273" s="17"/>
      <c r="BN1273" s="17">
        <v>0.151565898603784</v>
      </c>
      <c r="BO1273" s="17">
        <v>0.12757627837879701</v>
      </c>
      <c r="BP1273" s="17"/>
      <c r="BQ1273" s="17">
        <v>0.173382476522733</v>
      </c>
      <c r="BR1273" s="17">
        <v>0.121231602800095</v>
      </c>
      <c r="BS1273" s="17"/>
      <c r="BT1273" s="17">
        <v>0.115481520529871</v>
      </c>
      <c r="BU1273" s="17"/>
      <c r="BV1273" s="17">
        <v>0.107267628288436</v>
      </c>
      <c r="BW1273" s="17">
        <v>0.14488578185128601</v>
      </c>
      <c r="BX1273" s="17">
        <v>0.15374560810379601</v>
      </c>
      <c r="BY1273" s="17"/>
      <c r="BZ1273" s="17">
        <v>5.99466113413437E-2</v>
      </c>
      <c r="CA1273" s="17">
        <v>6.5487098999158805E-2</v>
      </c>
      <c r="CB1273" s="17">
        <v>4.9189587433682902E-2</v>
      </c>
      <c r="CC1273" s="17">
        <v>0.12959671361571801</v>
      </c>
      <c r="CD1273" s="17">
        <v>0.17470660801277499</v>
      </c>
      <c r="CE1273" s="17">
        <v>0.24461993753969599</v>
      </c>
      <c r="CF1273" s="17">
        <v>0.28155667616773</v>
      </c>
      <c r="CG1273" s="17"/>
      <c r="CH1273" s="17">
        <v>0.25534381827618402</v>
      </c>
      <c r="CI1273" s="17">
        <v>0.222859357155405</v>
      </c>
      <c r="CJ1273" s="17">
        <v>8.0279903258316701E-2</v>
      </c>
      <c r="CK1273" s="17">
        <v>4.1479847390107301E-2</v>
      </c>
      <c r="CL1273" s="17">
        <v>4.9519676890091603E-2</v>
      </c>
    </row>
    <row r="1274" spans="2:90" x14ac:dyDescent="0.3">
      <c r="B1274" t="s">
        <v>118</v>
      </c>
      <c r="C1274" s="17">
        <v>8.0496241393483006E-2</v>
      </c>
      <c r="D1274" s="17">
        <v>6.3454092994769895E-2</v>
      </c>
      <c r="E1274" s="17">
        <v>9.7789669956070593E-2</v>
      </c>
      <c r="F1274" s="17"/>
      <c r="G1274" s="17">
        <v>8.6605948534463004E-2</v>
      </c>
      <c r="H1274" s="17">
        <v>6.3607373122892094E-2</v>
      </c>
      <c r="I1274" s="17">
        <v>7.5658184834172304E-2</v>
      </c>
      <c r="J1274" s="17">
        <v>7.2664868803438101E-2</v>
      </c>
      <c r="K1274" s="17">
        <v>6.87134125236529E-2</v>
      </c>
      <c r="L1274" s="17">
        <v>0.108458028597692</v>
      </c>
      <c r="M1274" s="17"/>
      <c r="N1274" s="17">
        <v>6.7816355692586303E-2</v>
      </c>
      <c r="O1274" s="17">
        <v>5.09178550319647E-2</v>
      </c>
      <c r="P1274" s="17">
        <v>0.101570433879605</v>
      </c>
      <c r="Q1274" s="17">
        <v>0.103433784813292</v>
      </c>
      <c r="R1274" s="17"/>
      <c r="S1274" s="17">
        <v>7.6385446431801299E-2</v>
      </c>
      <c r="T1274" s="17">
        <v>8.4578985767374507E-2</v>
      </c>
      <c r="U1274" s="17">
        <v>6.5692382638160907E-2</v>
      </c>
      <c r="V1274" s="17">
        <v>0.11101915662683801</v>
      </c>
      <c r="W1274" s="17">
        <v>6.8614274726859603E-2</v>
      </c>
      <c r="X1274" s="17">
        <v>6.5684070979233899E-2</v>
      </c>
      <c r="Y1274" s="17">
        <v>7.8683251347175603E-2</v>
      </c>
      <c r="Z1274" s="17">
        <v>7.5369661722322803E-2</v>
      </c>
      <c r="AA1274" s="17">
        <v>8.3923037653076196E-2</v>
      </c>
      <c r="AB1274" s="17">
        <v>8.2290225379113693E-2</v>
      </c>
      <c r="AC1274" s="17">
        <v>0.10648907057738601</v>
      </c>
      <c r="AD1274" s="17">
        <v>5.24059067022348E-2</v>
      </c>
      <c r="AE1274" s="17"/>
      <c r="AF1274" s="17">
        <v>7.9896257979334306E-2</v>
      </c>
      <c r="AG1274" s="17">
        <v>6.7636660760470604E-2</v>
      </c>
      <c r="AH1274" s="17">
        <v>9.69943346169274E-2</v>
      </c>
      <c r="AI1274" s="17"/>
      <c r="AJ1274" s="17">
        <v>6.1393828996604199E-2</v>
      </c>
      <c r="AK1274" s="17">
        <v>6.4280183015641798E-2</v>
      </c>
      <c r="AL1274" s="17">
        <v>0.10100185837158</v>
      </c>
      <c r="AM1274" s="17">
        <v>8.0871751913212997E-2</v>
      </c>
      <c r="AN1274" s="17">
        <v>0.12138447225337699</v>
      </c>
      <c r="AO1274" s="17"/>
      <c r="AP1274" s="17">
        <v>6.5458270443985098E-2</v>
      </c>
      <c r="AQ1274" s="17">
        <v>4.9367286772468301E-2</v>
      </c>
      <c r="AR1274" s="17">
        <v>6.8245728781307496E-2</v>
      </c>
      <c r="AS1274" s="17">
        <v>7.2011658343936497E-2</v>
      </c>
      <c r="AT1274" s="17">
        <v>0.114352733551638</v>
      </c>
      <c r="AU1274" s="17">
        <v>0.15007672745299999</v>
      </c>
      <c r="AV1274" s="17"/>
      <c r="AW1274" s="17">
        <v>0.237797980497783</v>
      </c>
      <c r="AX1274" s="17">
        <v>0.16121665695423401</v>
      </c>
      <c r="AY1274" s="17">
        <v>9.9266597169049106E-2</v>
      </c>
      <c r="AZ1274" s="17">
        <v>6.1570354866613199E-2</v>
      </c>
      <c r="BA1274" s="17">
        <v>7.9016292395009499E-2</v>
      </c>
      <c r="BB1274" s="17">
        <v>6.8420407138885198E-2</v>
      </c>
      <c r="BC1274" s="17">
        <v>5.6889463696755301E-2</v>
      </c>
      <c r="BD1274" s="17">
        <v>5.8509113343387098E-2</v>
      </c>
      <c r="BE1274" s="17">
        <v>6.9876820181772797E-2</v>
      </c>
      <c r="BF1274" s="17">
        <v>5.0225432796223601E-2</v>
      </c>
      <c r="BG1274" s="17">
        <v>4.5214559248453301E-2</v>
      </c>
      <c r="BH1274" s="17">
        <v>6.7511937185946003E-2</v>
      </c>
      <c r="BI1274" s="17">
        <v>8.2483736703898802E-2</v>
      </c>
      <c r="BJ1274" s="17">
        <v>9.1056634265506697E-2</v>
      </c>
      <c r="BK1274" s="17">
        <v>4.3007167260452603E-2</v>
      </c>
      <c r="BL1274" s="17">
        <v>4.1502399411827103E-2</v>
      </c>
      <c r="BM1274" s="17"/>
      <c r="BN1274" s="17">
        <v>7.5262410490967296E-2</v>
      </c>
      <c r="BO1274" s="17">
        <v>8.5707995805229295E-2</v>
      </c>
      <c r="BP1274" s="17"/>
      <c r="BQ1274" s="17">
        <v>6.5269937241808199E-2</v>
      </c>
      <c r="BR1274" s="17">
        <v>4.6103621196226997E-2</v>
      </c>
      <c r="BS1274" s="17"/>
      <c r="BT1274" s="17">
        <v>5.7495517901054297E-2</v>
      </c>
      <c r="BU1274" s="17"/>
      <c r="BV1274" s="17">
        <v>8.9469010758473702E-2</v>
      </c>
      <c r="BW1274" s="17">
        <v>9.9908871043234398E-2</v>
      </c>
      <c r="BX1274" s="17">
        <v>6.7077763262330503E-2</v>
      </c>
      <c r="BY1274" s="17"/>
      <c r="BZ1274" s="17">
        <v>8.1313880504393005E-2</v>
      </c>
      <c r="CA1274" s="17">
        <v>5.6266728552939703E-2</v>
      </c>
      <c r="CB1274" s="17">
        <v>7.3346772229106003E-2</v>
      </c>
      <c r="CC1274" s="17">
        <v>3.9073990983028398E-2</v>
      </c>
      <c r="CD1274" s="17">
        <v>6.2046724978777203E-2</v>
      </c>
      <c r="CE1274" s="17">
        <v>5.3842348614656699E-2</v>
      </c>
      <c r="CF1274" s="17">
        <v>4.9882768924311101E-2</v>
      </c>
      <c r="CG1274" s="17"/>
      <c r="CH1274" s="17">
        <v>4.8533419991891397E-2</v>
      </c>
      <c r="CI1274" s="17">
        <v>0.101602016884007</v>
      </c>
      <c r="CJ1274" s="17">
        <v>7.4521111330355994E-2</v>
      </c>
      <c r="CK1274" s="17">
        <v>6.7063620651730202E-2</v>
      </c>
      <c r="CL1274" s="17">
        <v>7.0007838523851396E-2</v>
      </c>
    </row>
    <row r="1275" spans="2:90" x14ac:dyDescent="0.3">
      <c r="C1275" s="17"/>
      <c r="D1275" s="17"/>
      <c r="E1275" s="17"/>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7"/>
      <c r="BN1275" s="17"/>
      <c r="BO1275" s="17"/>
      <c r="BP1275" s="17"/>
      <c r="BQ1275" s="17"/>
      <c r="BR1275" s="17"/>
      <c r="BS1275" s="17"/>
      <c r="BT1275" s="17"/>
      <c r="BU1275" s="17"/>
      <c r="BV1275" s="17"/>
      <c r="BW1275" s="17"/>
      <c r="BX1275" s="17"/>
      <c r="BY1275" s="17"/>
      <c r="BZ1275" s="17"/>
      <c r="CA1275" s="17"/>
      <c r="CB1275" s="17"/>
      <c r="CC1275" s="17"/>
      <c r="CD1275" s="17"/>
      <c r="CE1275" s="17"/>
      <c r="CF1275" s="17"/>
      <c r="CG1275" s="17"/>
      <c r="CH1275" s="17"/>
      <c r="CI1275" s="17"/>
      <c r="CJ1275" s="17"/>
      <c r="CK1275" s="17"/>
      <c r="CL1275" s="17"/>
    </row>
    <row r="1276" spans="2:90" x14ac:dyDescent="0.3">
      <c r="B1276" s="6" t="s">
        <v>508</v>
      </c>
      <c r="C1276" s="17"/>
      <c r="D1276" s="17"/>
      <c r="E1276" s="17"/>
      <c r="F1276" s="17"/>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c r="AZ1276" s="17"/>
      <c r="BA1276" s="17"/>
      <c r="BB1276" s="17"/>
      <c r="BC1276" s="17"/>
      <c r="BD1276" s="17"/>
      <c r="BE1276" s="17"/>
      <c r="BF1276" s="17"/>
      <c r="BG1276" s="17"/>
      <c r="BH1276" s="17"/>
      <c r="BI1276" s="17"/>
      <c r="BJ1276" s="17"/>
      <c r="BK1276" s="17"/>
      <c r="BL1276" s="17"/>
      <c r="BM1276" s="17"/>
      <c r="BN1276" s="17"/>
      <c r="BO1276" s="17"/>
      <c r="BP1276" s="17"/>
      <c r="BQ1276" s="17"/>
      <c r="BR1276" s="17"/>
      <c r="BS1276" s="17"/>
      <c r="BT1276" s="17"/>
      <c r="BU1276" s="17"/>
      <c r="BV1276" s="17"/>
      <c r="BW1276" s="17"/>
      <c r="BX1276" s="17"/>
      <c r="BY1276" s="17"/>
      <c r="BZ1276" s="17"/>
      <c r="CA1276" s="17"/>
      <c r="CB1276" s="17"/>
      <c r="CC1276" s="17"/>
      <c r="CD1276" s="17"/>
      <c r="CE1276" s="17"/>
      <c r="CF1276" s="17"/>
      <c r="CG1276" s="17"/>
      <c r="CH1276" s="17"/>
      <c r="CI1276" s="17"/>
      <c r="CJ1276" s="17"/>
      <c r="CK1276" s="17"/>
      <c r="CL1276" s="17"/>
    </row>
    <row r="1277" spans="2:90" x14ac:dyDescent="0.3">
      <c r="B1277" s="24" t="s">
        <v>110</v>
      </c>
      <c r="C1277" s="17"/>
      <c r="D1277" s="17"/>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c r="AZ1277" s="17"/>
      <c r="BA1277" s="17"/>
      <c r="BB1277" s="17"/>
      <c r="BC1277" s="17"/>
      <c r="BD1277" s="17"/>
      <c r="BE1277" s="17"/>
      <c r="BF1277" s="17"/>
      <c r="BG1277" s="17"/>
      <c r="BH1277" s="17"/>
      <c r="BI1277" s="17"/>
      <c r="BJ1277" s="17"/>
      <c r="BK1277" s="17"/>
      <c r="BL1277" s="17"/>
      <c r="BM1277" s="17"/>
      <c r="BN1277" s="17"/>
      <c r="BO1277" s="17"/>
      <c r="BP1277" s="17"/>
      <c r="BQ1277" s="17"/>
      <c r="BR1277" s="17"/>
      <c r="BS1277" s="17"/>
      <c r="BT1277" s="17"/>
      <c r="BU1277" s="17"/>
      <c r="BV1277" s="17"/>
      <c r="BW1277" s="17"/>
      <c r="BX1277" s="17"/>
      <c r="BY1277" s="17"/>
      <c r="BZ1277" s="17"/>
      <c r="CA1277" s="17"/>
      <c r="CB1277" s="17"/>
      <c r="CC1277" s="17"/>
      <c r="CD1277" s="17"/>
      <c r="CE1277" s="17"/>
      <c r="CF1277" s="17"/>
      <c r="CG1277" s="17"/>
      <c r="CH1277" s="17"/>
      <c r="CI1277" s="17"/>
      <c r="CJ1277" s="17"/>
      <c r="CK1277" s="17"/>
      <c r="CL1277" s="17"/>
    </row>
    <row r="1278" spans="2:90" x14ac:dyDescent="0.3">
      <c r="B1278" t="s">
        <v>492</v>
      </c>
      <c r="C1278" s="17">
        <v>0.35455673058861698</v>
      </c>
      <c r="D1278" s="17">
        <v>0.36163368472794599</v>
      </c>
      <c r="E1278" s="17">
        <v>0.34759429495723598</v>
      </c>
      <c r="F1278" s="17"/>
      <c r="G1278" s="17">
        <v>0.285247049076295</v>
      </c>
      <c r="H1278" s="17">
        <v>0.248986603569777</v>
      </c>
      <c r="I1278" s="17">
        <v>0.279105322449761</v>
      </c>
      <c r="J1278" s="17">
        <v>0.32995753429596397</v>
      </c>
      <c r="K1278" s="17">
        <v>0.42945647657777403</v>
      </c>
      <c r="L1278" s="17">
        <v>0.51836053475147303</v>
      </c>
      <c r="M1278" s="17"/>
      <c r="N1278" s="17">
        <v>0.35291854157560798</v>
      </c>
      <c r="O1278" s="17">
        <v>0.33532718357357</v>
      </c>
      <c r="P1278" s="17">
        <v>0.376606659982481</v>
      </c>
      <c r="Q1278" s="17">
        <v>0.358093697609281</v>
      </c>
      <c r="R1278" s="17"/>
      <c r="S1278" s="17">
        <v>0.28026688105367698</v>
      </c>
      <c r="T1278" s="17">
        <v>0.41865586991483</v>
      </c>
      <c r="U1278" s="17">
        <v>0.39263837061566498</v>
      </c>
      <c r="V1278" s="17">
        <v>0.39435649403834899</v>
      </c>
      <c r="W1278" s="17">
        <v>0.32652129442800698</v>
      </c>
      <c r="X1278" s="17">
        <v>0.34934985068916302</v>
      </c>
      <c r="Y1278" s="17">
        <v>0.35226206871367999</v>
      </c>
      <c r="Z1278" s="17">
        <v>0.36784366326128098</v>
      </c>
      <c r="AA1278" s="17">
        <v>0.32248483061286998</v>
      </c>
      <c r="AB1278" s="17">
        <v>0.41265185401451099</v>
      </c>
      <c r="AC1278" s="17">
        <v>0.32209609388583699</v>
      </c>
      <c r="AD1278" s="17">
        <v>0.27007155149540601</v>
      </c>
      <c r="AE1278" s="17"/>
      <c r="AF1278" s="17">
        <v>0.46371012625242503</v>
      </c>
      <c r="AG1278" s="17">
        <v>0.29376334052727598</v>
      </c>
      <c r="AH1278" s="17">
        <v>0.29224555156480603</v>
      </c>
      <c r="AI1278" s="17"/>
      <c r="AJ1278" s="17">
        <v>0.46391531436092998</v>
      </c>
      <c r="AK1278" s="17">
        <v>0.26335277902131699</v>
      </c>
      <c r="AL1278" s="17">
        <v>0.382119689813332</v>
      </c>
      <c r="AM1278" s="17">
        <v>0.44598782342460602</v>
      </c>
      <c r="AN1278" s="17">
        <v>0.37925297770743099</v>
      </c>
      <c r="AO1278" s="17"/>
      <c r="AP1278" s="17">
        <v>0.17656257347582799</v>
      </c>
      <c r="AQ1278" s="17">
        <v>0.40137324384293699</v>
      </c>
      <c r="AR1278" s="17">
        <v>0.33055281200550202</v>
      </c>
      <c r="AS1278" s="17">
        <v>0.51373108528382505</v>
      </c>
      <c r="AT1278" s="17">
        <v>0.39073743785134002</v>
      </c>
      <c r="AU1278" s="17">
        <v>0.40709543913544599</v>
      </c>
      <c r="AV1278" s="17"/>
      <c r="AW1278" s="17">
        <v>0.30680654933533602</v>
      </c>
      <c r="AX1278" s="17">
        <v>0.29497610731275697</v>
      </c>
      <c r="AY1278" s="17">
        <v>0.317608282329717</v>
      </c>
      <c r="AZ1278" s="17">
        <v>0.381033763612803</v>
      </c>
      <c r="BA1278" s="17">
        <v>0.36696332533714199</v>
      </c>
      <c r="BB1278" s="17">
        <v>0.40188812674186303</v>
      </c>
      <c r="BC1278" s="17">
        <v>0.37864715919425601</v>
      </c>
      <c r="BD1278" s="17">
        <v>0.36137996015827301</v>
      </c>
      <c r="BE1278" s="17">
        <v>0.37682705558225699</v>
      </c>
      <c r="BF1278" s="17">
        <v>0.363703288750162</v>
      </c>
      <c r="BG1278" s="17">
        <v>0.36545613947083599</v>
      </c>
      <c r="BH1278" s="17">
        <v>0.31972989030589799</v>
      </c>
      <c r="BI1278" s="17">
        <v>0.29790014901455902</v>
      </c>
      <c r="BJ1278" s="17">
        <v>0.25586371499161997</v>
      </c>
      <c r="BK1278" s="17">
        <v>0.40723214842192601</v>
      </c>
      <c r="BL1278" s="17">
        <v>0.32890678257066303</v>
      </c>
      <c r="BM1278" s="17"/>
      <c r="BN1278" s="17">
        <v>0.34838896183353701</v>
      </c>
      <c r="BO1278" s="17">
        <v>0.36265071623886902</v>
      </c>
      <c r="BP1278" s="17"/>
      <c r="BQ1278" s="17">
        <v>0.17646154322081301</v>
      </c>
      <c r="BR1278" s="17">
        <v>0.420495529703729</v>
      </c>
      <c r="BS1278" s="17"/>
      <c r="BT1278" s="17">
        <v>0.32507526442003898</v>
      </c>
      <c r="BU1278" s="17"/>
      <c r="BV1278" s="17">
        <v>0.29945056953104099</v>
      </c>
      <c r="BW1278" s="17">
        <v>0.287946432889224</v>
      </c>
      <c r="BX1278" s="17">
        <v>0.40793236621013801</v>
      </c>
      <c r="BY1278" s="17"/>
      <c r="BZ1278" s="17">
        <v>0.32470798261103301</v>
      </c>
      <c r="CA1278" s="17">
        <v>0.369686370009156</v>
      </c>
      <c r="CB1278" s="17">
        <v>0.36441206470203902</v>
      </c>
      <c r="CC1278" s="17">
        <v>0.36809440959414103</v>
      </c>
      <c r="CD1278" s="17">
        <v>0.407984837387459</v>
      </c>
      <c r="CE1278" s="17">
        <v>0.35322808439876402</v>
      </c>
      <c r="CF1278" s="17">
        <v>0.30804164267340001</v>
      </c>
      <c r="CG1278" s="17"/>
      <c r="CH1278" s="17">
        <v>0.239140753257682</v>
      </c>
      <c r="CI1278" s="17">
        <v>0.35004728670998603</v>
      </c>
      <c r="CJ1278" s="17">
        <v>0.393416008776314</v>
      </c>
      <c r="CK1278" s="17">
        <v>0.35066181581856598</v>
      </c>
      <c r="CL1278" s="17">
        <v>0.33673720666655499</v>
      </c>
    </row>
    <row r="1279" spans="2:90" x14ac:dyDescent="0.3">
      <c r="B1279" t="s">
        <v>493</v>
      </c>
      <c r="C1279" s="17">
        <v>0.33761324165287498</v>
      </c>
      <c r="D1279" s="17">
        <v>0.335627647394382</v>
      </c>
      <c r="E1279" s="17">
        <v>0.34127146420113702</v>
      </c>
      <c r="F1279" s="17"/>
      <c r="G1279" s="17">
        <v>0.18610040495136501</v>
      </c>
      <c r="H1279" s="17">
        <v>0.21208672009830801</v>
      </c>
      <c r="I1279" s="17">
        <v>0.2912084406239</v>
      </c>
      <c r="J1279" s="17">
        <v>0.35177728569922301</v>
      </c>
      <c r="K1279" s="17">
        <v>0.44324384221942098</v>
      </c>
      <c r="L1279" s="17">
        <v>0.49646754029023699</v>
      </c>
      <c r="M1279" s="17"/>
      <c r="N1279" s="17">
        <v>0.28037709758845603</v>
      </c>
      <c r="O1279" s="17">
        <v>0.28151019050717402</v>
      </c>
      <c r="P1279" s="17">
        <v>0.42836990465873998</v>
      </c>
      <c r="Q1279" s="17">
        <v>0.37681463408173199</v>
      </c>
      <c r="R1279" s="17"/>
      <c r="S1279" s="17">
        <v>0.30611132557652199</v>
      </c>
      <c r="T1279" s="17">
        <v>0.32529441815017601</v>
      </c>
      <c r="U1279" s="17">
        <v>0.37890642288206899</v>
      </c>
      <c r="V1279" s="17">
        <v>0.39956611862983599</v>
      </c>
      <c r="W1279" s="17">
        <v>0.335880258150967</v>
      </c>
      <c r="X1279" s="17">
        <v>0.33552703573298198</v>
      </c>
      <c r="Y1279" s="17">
        <v>0.34753272776904198</v>
      </c>
      <c r="Z1279" s="17">
        <v>0.35891622908743698</v>
      </c>
      <c r="AA1279" s="17">
        <v>0.35882934452334098</v>
      </c>
      <c r="AB1279" s="17">
        <v>0.24584866935058799</v>
      </c>
      <c r="AC1279" s="17">
        <v>0.40294920646084598</v>
      </c>
      <c r="AD1279" s="17">
        <v>0.28647515440330901</v>
      </c>
      <c r="AE1279" s="17"/>
      <c r="AF1279" s="17">
        <v>0.52125254644800301</v>
      </c>
      <c r="AG1279" s="17">
        <v>0.23145238127284101</v>
      </c>
      <c r="AH1279" s="17">
        <v>0.25178168358089498</v>
      </c>
      <c r="AI1279" s="17"/>
      <c r="AJ1279" s="17">
        <v>0.47412536228387803</v>
      </c>
      <c r="AK1279" s="17">
        <v>0.25697682829359902</v>
      </c>
      <c r="AL1279" s="17">
        <v>0.18707680474678601</v>
      </c>
      <c r="AM1279" s="17">
        <v>0.55553330287739999</v>
      </c>
      <c r="AN1279" s="17">
        <v>0.33410534268738201</v>
      </c>
      <c r="AO1279" s="17"/>
      <c r="AP1279" s="17">
        <v>0.20860888373259601</v>
      </c>
      <c r="AQ1279" s="17">
        <v>0.397237038818824</v>
      </c>
      <c r="AR1279" s="17">
        <v>0.22366719812920299</v>
      </c>
      <c r="AS1279" s="17">
        <v>0.55093149902245797</v>
      </c>
      <c r="AT1279" s="17">
        <v>0.22965753461788299</v>
      </c>
      <c r="AU1279" s="17">
        <v>0.32143031139817202</v>
      </c>
      <c r="AV1279" s="17"/>
      <c r="AW1279" s="17">
        <v>0.34290171046446999</v>
      </c>
      <c r="AX1279" s="17">
        <v>0.23862694396443301</v>
      </c>
      <c r="AY1279" s="17">
        <v>0.34458366449159</v>
      </c>
      <c r="AZ1279" s="17">
        <v>0.366479205670522</v>
      </c>
      <c r="BA1279" s="17">
        <v>0.37454246436311101</v>
      </c>
      <c r="BB1279" s="17">
        <v>0.38467937280273501</v>
      </c>
      <c r="BC1279" s="17">
        <v>0.35271056903792503</v>
      </c>
      <c r="BD1279" s="17">
        <v>0.29471578845778001</v>
      </c>
      <c r="BE1279" s="17">
        <v>0.40675482359554199</v>
      </c>
      <c r="BF1279" s="17">
        <v>0.31368088892190699</v>
      </c>
      <c r="BG1279" s="17">
        <v>0.29589288864520302</v>
      </c>
      <c r="BH1279" s="17">
        <v>0.37325692995306498</v>
      </c>
      <c r="BI1279" s="17">
        <v>0.31089092213642699</v>
      </c>
      <c r="BJ1279" s="17">
        <v>0.276699156124463</v>
      </c>
      <c r="BK1279" s="17">
        <v>0.28934652239196601</v>
      </c>
      <c r="BL1279" s="17">
        <v>0.278110476285307</v>
      </c>
      <c r="BM1279" s="17"/>
      <c r="BN1279" s="17">
        <v>0.37719260560240297</v>
      </c>
      <c r="BO1279" s="17">
        <v>0.28106170374117601</v>
      </c>
      <c r="BP1279" s="17"/>
      <c r="BQ1279" s="17">
        <v>0.218382181322819</v>
      </c>
      <c r="BR1279" s="17">
        <v>0.33332147782187199</v>
      </c>
      <c r="BS1279" s="17"/>
      <c r="BT1279" s="17">
        <v>0.34489661393975701</v>
      </c>
      <c r="BU1279" s="17"/>
      <c r="BV1279" s="17">
        <v>0.28368899993249203</v>
      </c>
      <c r="BW1279" s="17">
        <v>0.29407515483811503</v>
      </c>
      <c r="BX1279" s="17">
        <v>0.37918460018412198</v>
      </c>
      <c r="BY1279" s="17"/>
      <c r="BZ1279" s="17">
        <v>0.34438689368715097</v>
      </c>
      <c r="CA1279" s="17">
        <v>0.326543462874754</v>
      </c>
      <c r="CB1279" s="17">
        <v>0.36796624227267999</v>
      </c>
      <c r="CC1279" s="17">
        <v>0.33242335989285698</v>
      </c>
      <c r="CD1279" s="17">
        <v>0.35883166622677398</v>
      </c>
      <c r="CE1279" s="17">
        <v>0.34144328514369099</v>
      </c>
      <c r="CF1279" s="17">
        <v>0.31412110733158</v>
      </c>
      <c r="CG1279" s="17"/>
      <c r="CH1279" s="17">
        <v>0.28404184331482701</v>
      </c>
      <c r="CI1279" s="17">
        <v>0.32789237265326099</v>
      </c>
      <c r="CJ1279" s="17">
        <v>0.34803699844097602</v>
      </c>
      <c r="CK1279" s="17">
        <v>0.37543476457983999</v>
      </c>
      <c r="CL1279" s="17">
        <v>0.31534856797584898</v>
      </c>
    </row>
    <row r="1280" spans="2:90" x14ac:dyDescent="0.3">
      <c r="B1280" t="s">
        <v>494</v>
      </c>
      <c r="C1280" s="17">
        <v>0.325037493849682</v>
      </c>
      <c r="D1280" s="17">
        <v>0.33440352824083602</v>
      </c>
      <c r="E1280" s="17">
        <v>0.31531976513964199</v>
      </c>
      <c r="F1280" s="17"/>
      <c r="G1280" s="17">
        <v>0.203574091873925</v>
      </c>
      <c r="H1280" s="17">
        <v>0.27273082632981299</v>
      </c>
      <c r="I1280" s="17">
        <v>0.25337949828523498</v>
      </c>
      <c r="J1280" s="17">
        <v>0.317277735800852</v>
      </c>
      <c r="K1280" s="17">
        <v>0.38280260859665399</v>
      </c>
      <c r="L1280" s="17">
        <v>0.47468949903207203</v>
      </c>
      <c r="M1280" s="17"/>
      <c r="N1280" s="17">
        <v>0.35798223806094898</v>
      </c>
      <c r="O1280" s="17">
        <v>0.32471802516063802</v>
      </c>
      <c r="P1280" s="17">
        <v>0.33946527160018602</v>
      </c>
      <c r="Q1280" s="17">
        <v>0.27807769863095699</v>
      </c>
      <c r="R1280" s="17"/>
      <c r="S1280" s="17">
        <v>0.25134672521843099</v>
      </c>
      <c r="T1280" s="17">
        <v>0.38282226203213099</v>
      </c>
      <c r="U1280" s="17">
        <v>0.41422781609578802</v>
      </c>
      <c r="V1280" s="17">
        <v>0.34677647936897799</v>
      </c>
      <c r="W1280" s="17">
        <v>0.38016021004178102</v>
      </c>
      <c r="X1280" s="17">
        <v>0.311380117347754</v>
      </c>
      <c r="Y1280" s="17">
        <v>0.28116932751004098</v>
      </c>
      <c r="Z1280" s="17">
        <v>0.28969018444813999</v>
      </c>
      <c r="AA1280" s="17">
        <v>0.26908390008188798</v>
      </c>
      <c r="AB1280" s="17">
        <v>0.358407914491151</v>
      </c>
      <c r="AC1280" s="17">
        <v>0.29196225951004701</v>
      </c>
      <c r="AD1280" s="17">
        <v>0.353286651145167</v>
      </c>
      <c r="AE1280" s="17"/>
      <c r="AF1280" s="17">
        <v>0.35109487166804798</v>
      </c>
      <c r="AG1280" s="17">
        <v>0.34549363068849898</v>
      </c>
      <c r="AH1280" s="17">
        <v>0.25801621806283698</v>
      </c>
      <c r="AI1280" s="17"/>
      <c r="AJ1280" s="17">
        <v>0.42265198967843498</v>
      </c>
      <c r="AK1280" s="17">
        <v>0.31680406367740899</v>
      </c>
      <c r="AL1280" s="17">
        <v>0.39161048381879499</v>
      </c>
      <c r="AM1280" s="17">
        <v>0.27449987719555602</v>
      </c>
      <c r="AN1280" s="17">
        <v>0.261556515892584</v>
      </c>
      <c r="AO1280" s="17"/>
      <c r="AP1280" s="17">
        <v>0.29456230614965201</v>
      </c>
      <c r="AQ1280" s="17">
        <v>0.40532664976939298</v>
      </c>
      <c r="AR1280" s="17">
        <v>0.35985923197090602</v>
      </c>
      <c r="AS1280" s="17">
        <v>0.30158224068387501</v>
      </c>
      <c r="AT1280" s="17">
        <v>0.22334793073245299</v>
      </c>
      <c r="AU1280" s="17">
        <v>0.39457837407153201</v>
      </c>
      <c r="AV1280" s="17"/>
      <c r="AW1280" s="17">
        <v>0.24913807870599899</v>
      </c>
      <c r="AX1280" s="17">
        <v>0.20449522381398899</v>
      </c>
      <c r="AY1280" s="17">
        <v>0.31263638086380902</v>
      </c>
      <c r="AZ1280" s="17">
        <v>0.34796653969605801</v>
      </c>
      <c r="BA1280" s="17">
        <v>0.30661853240783099</v>
      </c>
      <c r="BB1280" s="17">
        <v>0.32834153322624798</v>
      </c>
      <c r="BC1280" s="17">
        <v>0.329822427211174</v>
      </c>
      <c r="BD1280" s="17">
        <v>0.38679584683165802</v>
      </c>
      <c r="BE1280" s="17">
        <v>0.28728818348718399</v>
      </c>
      <c r="BF1280" s="17">
        <v>0.27959616725932401</v>
      </c>
      <c r="BG1280" s="17">
        <v>0.30610440970300501</v>
      </c>
      <c r="BH1280" s="17">
        <v>0.342365392012765</v>
      </c>
      <c r="BI1280" s="17">
        <v>0.46885722169951499</v>
      </c>
      <c r="BJ1280" s="17">
        <v>0.29546139584276798</v>
      </c>
      <c r="BK1280" s="17">
        <v>0.37267630589492401</v>
      </c>
      <c r="BL1280" s="17">
        <v>0.27358973491412403</v>
      </c>
      <c r="BM1280" s="17"/>
      <c r="BN1280" s="17">
        <v>0.34055622421360299</v>
      </c>
      <c r="BO1280" s="17">
        <v>0.30281479870865702</v>
      </c>
      <c r="BP1280" s="17"/>
      <c r="BQ1280" s="17">
        <v>0.31420462566114898</v>
      </c>
      <c r="BR1280" s="17">
        <v>0.31225597383141601</v>
      </c>
      <c r="BS1280" s="17"/>
      <c r="BT1280" s="17">
        <v>0.21064469100543901</v>
      </c>
      <c r="BU1280" s="17"/>
      <c r="BV1280" s="17">
        <v>0.33383770519253603</v>
      </c>
      <c r="BW1280" s="17">
        <v>0.28555202056292001</v>
      </c>
      <c r="BX1280" s="17">
        <v>0.33424012646288997</v>
      </c>
      <c r="BY1280" s="17"/>
      <c r="BZ1280" s="17">
        <v>0.22703198616395401</v>
      </c>
      <c r="CA1280" s="17">
        <v>0.31201233466730299</v>
      </c>
      <c r="CB1280" s="17">
        <v>0.30467676276279498</v>
      </c>
      <c r="CC1280" s="17">
        <v>0.33117683319707097</v>
      </c>
      <c r="CD1280" s="17">
        <v>0.337258632074177</v>
      </c>
      <c r="CE1280" s="17">
        <v>0.395078266824683</v>
      </c>
      <c r="CF1280" s="17">
        <v>0.329041078163194</v>
      </c>
      <c r="CG1280" s="17"/>
      <c r="CH1280" s="17">
        <v>0.25758691625436902</v>
      </c>
      <c r="CI1280" s="17">
        <v>0.358168294905371</v>
      </c>
      <c r="CJ1280" s="17">
        <v>0.33920988750654801</v>
      </c>
      <c r="CK1280" s="17">
        <v>0.30565494685328098</v>
      </c>
      <c r="CL1280" s="17">
        <v>0.12727436219345001</v>
      </c>
    </row>
    <row r="1281" spans="2:90" x14ac:dyDescent="0.3">
      <c r="B1281" t="s">
        <v>495</v>
      </c>
      <c r="C1281" s="17">
        <v>0.31241803806541302</v>
      </c>
      <c r="D1281" s="17">
        <v>0.30554287677245501</v>
      </c>
      <c r="E1281" s="17">
        <v>0.31956702429911499</v>
      </c>
      <c r="F1281" s="17"/>
      <c r="G1281" s="17">
        <v>0.32464916646834602</v>
      </c>
      <c r="H1281" s="17">
        <v>0.27214481762030401</v>
      </c>
      <c r="I1281" s="17">
        <v>0.30804696898786199</v>
      </c>
      <c r="J1281" s="17">
        <v>0.36255180088149402</v>
      </c>
      <c r="K1281" s="17">
        <v>0.33583784057171201</v>
      </c>
      <c r="L1281" s="17">
        <v>0.28437477341015899</v>
      </c>
      <c r="M1281" s="17"/>
      <c r="N1281" s="17">
        <v>0.35085524005199598</v>
      </c>
      <c r="O1281" s="17">
        <v>0.35184973405141101</v>
      </c>
      <c r="P1281" s="17">
        <v>0.25047905542447402</v>
      </c>
      <c r="Q1281" s="17">
        <v>0.28562093736344202</v>
      </c>
      <c r="R1281" s="17"/>
      <c r="S1281" s="17">
        <v>0.24240429337851099</v>
      </c>
      <c r="T1281" s="17">
        <v>0.33422652411959197</v>
      </c>
      <c r="U1281" s="17">
        <v>0.33156354050975401</v>
      </c>
      <c r="V1281" s="17">
        <v>0.32745216093729901</v>
      </c>
      <c r="W1281" s="17">
        <v>0.26345479338571498</v>
      </c>
      <c r="X1281" s="17">
        <v>0.25370589958199302</v>
      </c>
      <c r="Y1281" s="17">
        <v>0.24339121295188099</v>
      </c>
      <c r="Z1281" s="17">
        <v>0.270920141073419</v>
      </c>
      <c r="AA1281" s="17">
        <v>0.35943368982213197</v>
      </c>
      <c r="AB1281" s="17">
        <v>0.426933786893337</v>
      </c>
      <c r="AC1281" s="17">
        <v>0.34352276659048903</v>
      </c>
      <c r="AD1281" s="17">
        <v>0.41051821660369697</v>
      </c>
      <c r="AE1281" s="17"/>
      <c r="AF1281" s="17">
        <v>0.15361059178121</v>
      </c>
      <c r="AG1281" s="17">
        <v>0.44741024415522801</v>
      </c>
      <c r="AH1281" s="17">
        <v>0.32145835760444402</v>
      </c>
      <c r="AI1281" s="17"/>
      <c r="AJ1281" s="17">
        <v>0.199748238231827</v>
      </c>
      <c r="AK1281" s="17">
        <v>0.34946347888997598</v>
      </c>
      <c r="AL1281" s="17">
        <v>0.470502384707982</v>
      </c>
      <c r="AM1281" s="17">
        <v>0.146671055762115</v>
      </c>
      <c r="AN1281" s="17">
        <v>0.41650314290538099</v>
      </c>
      <c r="AO1281" s="17"/>
      <c r="AP1281" s="17">
        <v>0.35858161969062202</v>
      </c>
      <c r="AQ1281" s="17">
        <v>0.22394081309129399</v>
      </c>
      <c r="AR1281" s="17">
        <v>0.47136334727266699</v>
      </c>
      <c r="AS1281" s="17">
        <v>0.14665087456440501</v>
      </c>
      <c r="AT1281" s="17">
        <v>0.460208942622086</v>
      </c>
      <c r="AU1281" s="17">
        <v>0.37838890082454901</v>
      </c>
      <c r="AV1281" s="17"/>
      <c r="AW1281" s="17">
        <v>0.61858231441789602</v>
      </c>
      <c r="AX1281" s="17">
        <v>0.30022403973403</v>
      </c>
      <c r="AY1281" s="17">
        <v>0.26763801113157798</v>
      </c>
      <c r="AZ1281" s="17">
        <v>0.29023899764462602</v>
      </c>
      <c r="BA1281" s="17">
        <v>0.27063405012671099</v>
      </c>
      <c r="BB1281" s="17">
        <v>0.32528953594783899</v>
      </c>
      <c r="BC1281" s="17">
        <v>0.26992091309607302</v>
      </c>
      <c r="BD1281" s="17">
        <v>0.28969195006051801</v>
      </c>
      <c r="BE1281" s="17">
        <v>0.35784455130809101</v>
      </c>
      <c r="BF1281" s="17">
        <v>0.346133606298416</v>
      </c>
      <c r="BG1281" s="17">
        <v>0.36522524907749399</v>
      </c>
      <c r="BH1281" s="17">
        <v>0.27108632458526299</v>
      </c>
      <c r="BI1281" s="17">
        <v>0.43440561946247302</v>
      </c>
      <c r="BJ1281" s="17">
        <v>0.30941835650687299</v>
      </c>
      <c r="BK1281" s="17">
        <v>0.29686577192494601</v>
      </c>
      <c r="BL1281" s="17">
        <v>0.311632785595293</v>
      </c>
      <c r="BM1281" s="17"/>
      <c r="BN1281" s="17">
        <v>0.27923406286590102</v>
      </c>
      <c r="BO1281" s="17">
        <v>0.35818381930799897</v>
      </c>
      <c r="BP1281" s="17"/>
      <c r="BQ1281" s="17">
        <v>0.352107167507205</v>
      </c>
      <c r="BR1281" s="17">
        <v>0.32058982430886301</v>
      </c>
      <c r="BS1281" s="17"/>
      <c r="BT1281" s="17">
        <v>0.193165684097545</v>
      </c>
      <c r="BU1281" s="17"/>
      <c r="BV1281" s="17">
        <v>0.34285575260979101</v>
      </c>
      <c r="BW1281" s="17">
        <v>0.35986637744537497</v>
      </c>
      <c r="BX1281" s="17">
        <v>0.28295083834225299</v>
      </c>
      <c r="BY1281" s="17"/>
      <c r="BZ1281" s="17">
        <v>0.36590685334246997</v>
      </c>
      <c r="CA1281" s="17">
        <v>0.30221986899297598</v>
      </c>
      <c r="CB1281" s="17">
        <v>0.31379985971751201</v>
      </c>
      <c r="CC1281" s="17">
        <v>0.30485293402352698</v>
      </c>
      <c r="CD1281" s="17">
        <v>0.30211529428453499</v>
      </c>
      <c r="CE1281" s="17">
        <v>0.31090209400772301</v>
      </c>
      <c r="CF1281" s="17">
        <v>0.307795886085802</v>
      </c>
      <c r="CG1281" s="17"/>
      <c r="CH1281" s="17">
        <v>0.19876668366899999</v>
      </c>
      <c r="CI1281" s="17">
        <v>0.31819153586556198</v>
      </c>
      <c r="CJ1281" s="17">
        <v>0.34297748768677999</v>
      </c>
      <c r="CK1281" s="17">
        <v>0.31375490087686803</v>
      </c>
      <c r="CL1281" s="17">
        <v>0.25052538097194099</v>
      </c>
    </row>
    <row r="1282" spans="2:90" x14ac:dyDescent="0.3">
      <c r="B1282" t="s">
        <v>496</v>
      </c>
      <c r="C1282" s="17">
        <v>0.28722371255745799</v>
      </c>
      <c r="D1282" s="17">
        <v>0.27829875011399902</v>
      </c>
      <c r="E1282" s="17">
        <v>0.297191573590805</v>
      </c>
      <c r="F1282" s="17"/>
      <c r="G1282" s="17">
        <v>0.183577039192036</v>
      </c>
      <c r="H1282" s="17">
        <v>0.21888131936164801</v>
      </c>
      <c r="I1282" s="17">
        <v>0.25318851260026598</v>
      </c>
      <c r="J1282" s="17">
        <v>0.27822222754242398</v>
      </c>
      <c r="K1282" s="17">
        <v>0.31417349617304502</v>
      </c>
      <c r="L1282" s="17">
        <v>0.429012001710465</v>
      </c>
      <c r="M1282" s="17"/>
      <c r="N1282" s="17">
        <v>0.34149456702419401</v>
      </c>
      <c r="O1282" s="17">
        <v>0.27175119058434899</v>
      </c>
      <c r="P1282" s="17">
        <v>0.27045054021114701</v>
      </c>
      <c r="Q1282" s="17">
        <v>0.260081938064469</v>
      </c>
      <c r="R1282" s="17"/>
      <c r="S1282" s="17">
        <v>0.255108149549027</v>
      </c>
      <c r="T1282" s="17">
        <v>0.33588867234948799</v>
      </c>
      <c r="U1282" s="17">
        <v>0.33228466808970503</v>
      </c>
      <c r="V1282" s="17">
        <v>0.30281104248809398</v>
      </c>
      <c r="W1282" s="17">
        <v>0.25898220341185202</v>
      </c>
      <c r="X1282" s="17">
        <v>0.22688479240980799</v>
      </c>
      <c r="Y1282" s="17">
        <v>0.29343914319283898</v>
      </c>
      <c r="Z1282" s="17">
        <v>0.235829881304877</v>
      </c>
      <c r="AA1282" s="17">
        <v>0.292177194844009</v>
      </c>
      <c r="AB1282" s="17">
        <v>0.27536784141282999</v>
      </c>
      <c r="AC1282" s="17">
        <v>0.33378361208964902</v>
      </c>
      <c r="AD1282" s="17">
        <v>0.29759735314205898</v>
      </c>
      <c r="AE1282" s="17"/>
      <c r="AF1282" s="17">
        <v>0.31891805865183798</v>
      </c>
      <c r="AG1282" s="17">
        <v>0.29782213902721799</v>
      </c>
      <c r="AH1282" s="17">
        <v>0.233612282834846</v>
      </c>
      <c r="AI1282" s="17"/>
      <c r="AJ1282" s="17">
        <v>0.34018555011907298</v>
      </c>
      <c r="AK1282" s="17">
        <v>0.26994519889530699</v>
      </c>
      <c r="AL1282" s="17">
        <v>0.331826389785288</v>
      </c>
      <c r="AM1282" s="17">
        <v>0.27340377159452101</v>
      </c>
      <c r="AN1282" s="17">
        <v>0.26673251196612802</v>
      </c>
      <c r="AO1282" s="17"/>
      <c r="AP1282" s="17">
        <v>0.24987351618605599</v>
      </c>
      <c r="AQ1282" s="17">
        <v>0.31055550914510799</v>
      </c>
      <c r="AR1282" s="17">
        <v>0.35404903150144901</v>
      </c>
      <c r="AS1282" s="17">
        <v>0.29159380310989802</v>
      </c>
      <c r="AT1282" s="17">
        <v>0.23554318599538701</v>
      </c>
      <c r="AU1282" s="17">
        <v>0.34588139063469098</v>
      </c>
      <c r="AV1282" s="17"/>
      <c r="AW1282" s="17">
        <v>0.143866994370177</v>
      </c>
      <c r="AX1282" s="17">
        <v>0.175276181824501</v>
      </c>
      <c r="AY1282" s="17">
        <v>0.25993877486032702</v>
      </c>
      <c r="AZ1282" s="17">
        <v>0.28149125169650402</v>
      </c>
      <c r="BA1282" s="17">
        <v>0.26712669493885099</v>
      </c>
      <c r="BB1282" s="17">
        <v>0.28341551916864899</v>
      </c>
      <c r="BC1282" s="17">
        <v>0.27095368286445898</v>
      </c>
      <c r="BD1282" s="17">
        <v>0.26635250437660601</v>
      </c>
      <c r="BE1282" s="17">
        <v>0.329889197721143</v>
      </c>
      <c r="BF1282" s="17">
        <v>0.25132630158702701</v>
      </c>
      <c r="BG1282" s="17">
        <v>0.34244214423594399</v>
      </c>
      <c r="BH1282" s="17">
        <v>0.30468835504070602</v>
      </c>
      <c r="BI1282" s="17">
        <v>0.38749727920516902</v>
      </c>
      <c r="BJ1282" s="17">
        <v>0.28892613696296898</v>
      </c>
      <c r="BK1282" s="17">
        <v>0.32085420157073602</v>
      </c>
      <c r="BL1282" s="17">
        <v>0.255807109225415</v>
      </c>
      <c r="BM1282" s="17"/>
      <c r="BN1282" s="17">
        <v>0.285641855095913</v>
      </c>
      <c r="BO1282" s="17">
        <v>0.29114474183335398</v>
      </c>
      <c r="BP1282" s="17"/>
      <c r="BQ1282" s="17">
        <v>0.258730296822547</v>
      </c>
      <c r="BR1282" s="17">
        <v>0.267696485874373</v>
      </c>
      <c r="BS1282" s="17"/>
      <c r="BT1282" s="17">
        <v>0.229680220618627</v>
      </c>
      <c r="BU1282" s="17"/>
      <c r="BV1282" s="17">
        <v>0.265995815288394</v>
      </c>
      <c r="BW1282" s="17">
        <v>0.28686842768526499</v>
      </c>
      <c r="BX1282" s="17">
        <v>0.29312382345673699</v>
      </c>
      <c r="BY1282" s="17"/>
      <c r="BZ1282" s="17">
        <v>0.217949304885625</v>
      </c>
      <c r="CA1282" s="17">
        <v>0.267402152123487</v>
      </c>
      <c r="CB1282" s="17">
        <v>0.27613838106201499</v>
      </c>
      <c r="CC1282" s="17">
        <v>0.309899610493926</v>
      </c>
      <c r="CD1282" s="17">
        <v>0.30934477511442698</v>
      </c>
      <c r="CE1282" s="17">
        <v>0.31108687218478698</v>
      </c>
      <c r="CF1282" s="17">
        <v>0.31095704829753401</v>
      </c>
      <c r="CG1282" s="17"/>
      <c r="CH1282" s="17">
        <v>0.244412199813374</v>
      </c>
      <c r="CI1282" s="17">
        <v>0.32151017870705301</v>
      </c>
      <c r="CJ1282" s="17">
        <v>0.29529383794168401</v>
      </c>
      <c r="CK1282" s="17">
        <v>0.24363756232930001</v>
      </c>
      <c r="CL1282" s="17">
        <v>0.16927157649146199</v>
      </c>
    </row>
    <row r="1283" spans="2:90" x14ac:dyDescent="0.3">
      <c r="B1283" t="s">
        <v>497</v>
      </c>
      <c r="C1283" s="17">
        <v>0.28212508106203299</v>
      </c>
      <c r="D1283" s="17">
        <v>0.30653252819976901</v>
      </c>
      <c r="E1283" s="17">
        <v>0.255542618683682</v>
      </c>
      <c r="F1283" s="17"/>
      <c r="G1283" s="17">
        <v>0.283271832595067</v>
      </c>
      <c r="H1283" s="17">
        <v>0.25153796708398002</v>
      </c>
      <c r="I1283" s="17">
        <v>0.238173320453336</v>
      </c>
      <c r="J1283" s="17">
        <v>0.32150189293615</v>
      </c>
      <c r="K1283" s="17">
        <v>0.29891214873229499</v>
      </c>
      <c r="L1283" s="17">
        <v>0.29912296526463</v>
      </c>
      <c r="M1283" s="17"/>
      <c r="N1283" s="17">
        <v>0.32903038951876101</v>
      </c>
      <c r="O1283" s="17">
        <v>0.28283980416383098</v>
      </c>
      <c r="P1283" s="17">
        <v>0.25492334122872801</v>
      </c>
      <c r="Q1283" s="17">
        <v>0.25524715785368302</v>
      </c>
      <c r="R1283" s="17"/>
      <c r="S1283" s="17">
        <v>0.290346590568759</v>
      </c>
      <c r="T1283" s="17">
        <v>0.307200589197205</v>
      </c>
      <c r="U1283" s="17">
        <v>0.26352251563568402</v>
      </c>
      <c r="V1283" s="17">
        <v>0.27920599173592298</v>
      </c>
      <c r="W1283" s="17">
        <v>0.25724151570293202</v>
      </c>
      <c r="X1283" s="17">
        <v>0.213144029531565</v>
      </c>
      <c r="Y1283" s="17">
        <v>0.24616738410528199</v>
      </c>
      <c r="Z1283" s="17">
        <v>0.32380304960727502</v>
      </c>
      <c r="AA1283" s="17">
        <v>0.27209342611971299</v>
      </c>
      <c r="AB1283" s="17">
        <v>0.34101446835954202</v>
      </c>
      <c r="AC1283" s="17">
        <v>0.31559617613002999</v>
      </c>
      <c r="AD1283" s="17">
        <v>0.30273044035429297</v>
      </c>
      <c r="AE1283" s="17"/>
      <c r="AF1283" s="17">
        <v>0.222467664904479</v>
      </c>
      <c r="AG1283" s="17">
        <v>0.31933669916947</v>
      </c>
      <c r="AH1283" s="17">
        <v>0.30047121481607397</v>
      </c>
      <c r="AI1283" s="17"/>
      <c r="AJ1283" s="17">
        <v>0.15953259450427701</v>
      </c>
      <c r="AK1283" s="17">
        <v>0.34613776474038399</v>
      </c>
      <c r="AL1283" s="17">
        <v>0.31589881391917701</v>
      </c>
      <c r="AM1283" s="17">
        <v>0.20751036014608701</v>
      </c>
      <c r="AN1283" s="17">
        <v>0.35628100920217598</v>
      </c>
      <c r="AO1283" s="17"/>
      <c r="AP1283" s="17">
        <v>0.333364882102267</v>
      </c>
      <c r="AQ1283" s="17">
        <v>0.14673908063617999</v>
      </c>
      <c r="AR1283" s="17">
        <v>0.33258421576984498</v>
      </c>
      <c r="AS1283" s="17">
        <v>0.224617778506989</v>
      </c>
      <c r="AT1283" s="17">
        <v>0.42237940109565603</v>
      </c>
      <c r="AU1283" s="17">
        <v>0.33737251959441</v>
      </c>
      <c r="AV1283" s="17"/>
      <c r="AW1283" s="17">
        <v>0.50230573424422398</v>
      </c>
      <c r="AX1283" s="17">
        <v>0.266375055181029</v>
      </c>
      <c r="AY1283" s="17">
        <v>0.28490984388142399</v>
      </c>
      <c r="AZ1283" s="17">
        <v>0.259912243080549</v>
      </c>
      <c r="BA1283" s="17">
        <v>0.23046837205672799</v>
      </c>
      <c r="BB1283" s="17">
        <v>0.24774517813744601</v>
      </c>
      <c r="BC1283" s="17">
        <v>0.27966316277504599</v>
      </c>
      <c r="BD1283" s="17">
        <v>0.28250200133931902</v>
      </c>
      <c r="BE1283" s="17">
        <v>0.28975101735230002</v>
      </c>
      <c r="BF1283" s="17">
        <v>0.21735608910634499</v>
      </c>
      <c r="BG1283" s="17">
        <v>0.34601398794481902</v>
      </c>
      <c r="BH1283" s="17">
        <v>0.25646656942503299</v>
      </c>
      <c r="BI1283" s="17">
        <v>0.35591230032811799</v>
      </c>
      <c r="BJ1283" s="17">
        <v>0.28465852965425198</v>
      </c>
      <c r="BK1283" s="17">
        <v>0.30051349103851199</v>
      </c>
      <c r="BL1283" s="17">
        <v>0.31201709596566002</v>
      </c>
      <c r="BM1283" s="17"/>
      <c r="BN1283" s="17">
        <v>0.26236862840672798</v>
      </c>
      <c r="BO1283" s="17">
        <v>0.310995171543549</v>
      </c>
      <c r="BP1283" s="17"/>
      <c r="BQ1283" s="17">
        <v>0.33802231833377999</v>
      </c>
      <c r="BR1283" s="17">
        <v>0.33256980838557798</v>
      </c>
      <c r="BS1283" s="17"/>
      <c r="BT1283" s="17">
        <v>0.22236616452971</v>
      </c>
      <c r="BU1283" s="17"/>
      <c r="BV1283" s="17">
        <v>0.26469063465361897</v>
      </c>
      <c r="BW1283" s="17">
        <v>0.31413674314657303</v>
      </c>
      <c r="BX1283" s="17">
        <v>0.28171922860667897</v>
      </c>
      <c r="BY1283" s="17"/>
      <c r="BZ1283" s="17">
        <v>0.263329700606317</v>
      </c>
      <c r="CA1283" s="17">
        <v>0.31885043883401298</v>
      </c>
      <c r="CB1283" s="17">
        <v>0.257747657816774</v>
      </c>
      <c r="CC1283" s="17">
        <v>0.296632868895016</v>
      </c>
      <c r="CD1283" s="17">
        <v>0.271477120877546</v>
      </c>
      <c r="CE1283" s="17">
        <v>0.24701649449088101</v>
      </c>
      <c r="CF1283" s="17">
        <v>0.31228766322534601</v>
      </c>
      <c r="CG1283" s="17"/>
      <c r="CH1283" s="17">
        <v>0.219080484728819</v>
      </c>
      <c r="CI1283" s="17">
        <v>0.29314076241039899</v>
      </c>
      <c r="CJ1283" s="17">
        <v>0.28376985588354797</v>
      </c>
      <c r="CK1283" s="17">
        <v>0.27127554650347901</v>
      </c>
      <c r="CL1283" s="17">
        <v>0.36146154161961302</v>
      </c>
    </row>
    <row r="1284" spans="2:90" x14ac:dyDescent="0.3">
      <c r="B1284" t="s">
        <v>498</v>
      </c>
      <c r="C1284" s="17">
        <v>0.235576480185232</v>
      </c>
      <c r="D1284" s="17">
        <v>0.23978607863463999</v>
      </c>
      <c r="E1284" s="17">
        <v>0.23046082792506001</v>
      </c>
      <c r="F1284" s="17"/>
      <c r="G1284" s="17">
        <v>0.21698198462683899</v>
      </c>
      <c r="H1284" s="17">
        <v>0.26818936402429699</v>
      </c>
      <c r="I1284" s="17">
        <v>0.20697744094138501</v>
      </c>
      <c r="J1284" s="17">
        <v>0.26657264250531298</v>
      </c>
      <c r="K1284" s="17">
        <v>0.25739154753474203</v>
      </c>
      <c r="L1284" s="17">
        <v>0.20491063005882801</v>
      </c>
      <c r="M1284" s="17"/>
      <c r="N1284" s="17">
        <v>0.25583753974169698</v>
      </c>
      <c r="O1284" s="17">
        <v>0.24100432647174599</v>
      </c>
      <c r="P1284" s="17">
        <v>0.226888048135825</v>
      </c>
      <c r="Q1284" s="17">
        <v>0.21370945693538099</v>
      </c>
      <c r="R1284" s="17"/>
      <c r="S1284" s="17">
        <v>0.25116967763516002</v>
      </c>
      <c r="T1284" s="17">
        <v>0.25522321205733101</v>
      </c>
      <c r="U1284" s="17">
        <v>0.27248243917680998</v>
      </c>
      <c r="V1284" s="17">
        <v>0.24436421165696301</v>
      </c>
      <c r="W1284" s="17">
        <v>0.21400350290446701</v>
      </c>
      <c r="X1284" s="17">
        <v>0.209691575965294</v>
      </c>
      <c r="Y1284" s="17">
        <v>0.15278581261867699</v>
      </c>
      <c r="Z1284" s="17">
        <v>0.25909751601516401</v>
      </c>
      <c r="AA1284" s="17">
        <v>0.22909397515704</v>
      </c>
      <c r="AB1284" s="17">
        <v>0.24925718814814399</v>
      </c>
      <c r="AC1284" s="17">
        <v>0.22768886745181399</v>
      </c>
      <c r="AD1284" s="17">
        <v>0.26569432080400102</v>
      </c>
      <c r="AE1284" s="17"/>
      <c r="AF1284" s="17">
        <v>0.23593336975422599</v>
      </c>
      <c r="AG1284" s="17">
        <v>0.24287747091196801</v>
      </c>
      <c r="AH1284" s="17">
        <v>0.19809557430625199</v>
      </c>
      <c r="AI1284" s="17"/>
      <c r="AJ1284" s="17">
        <v>0.181176517560864</v>
      </c>
      <c r="AK1284" s="17">
        <v>0.26716090309929202</v>
      </c>
      <c r="AL1284" s="17">
        <v>0.19925674002803401</v>
      </c>
      <c r="AM1284" s="17">
        <v>0.24794540365510101</v>
      </c>
      <c r="AN1284" s="17">
        <v>0.27905560382577199</v>
      </c>
      <c r="AO1284" s="17"/>
      <c r="AP1284" s="17">
        <v>0.239256315542557</v>
      </c>
      <c r="AQ1284" s="17">
        <v>0.16038670024912999</v>
      </c>
      <c r="AR1284" s="17">
        <v>0.25830128637185601</v>
      </c>
      <c r="AS1284" s="17">
        <v>0.226755325195064</v>
      </c>
      <c r="AT1284" s="17">
        <v>0.35192839398273501</v>
      </c>
      <c r="AU1284" s="17">
        <v>0.21907558563143001</v>
      </c>
      <c r="AV1284" s="17"/>
      <c r="AW1284" s="17">
        <v>0.345817206864792</v>
      </c>
      <c r="AX1284" s="17">
        <v>0.179999410865325</v>
      </c>
      <c r="AY1284" s="17">
        <v>0.229573748440981</v>
      </c>
      <c r="AZ1284" s="17">
        <v>0.23659466833138201</v>
      </c>
      <c r="BA1284" s="17">
        <v>0.18676726810182601</v>
      </c>
      <c r="BB1284" s="17">
        <v>0.254600426326481</v>
      </c>
      <c r="BC1284" s="17">
        <v>0.20938575928976</v>
      </c>
      <c r="BD1284" s="17">
        <v>0.21217250411258301</v>
      </c>
      <c r="BE1284" s="17">
        <v>0.192195358955222</v>
      </c>
      <c r="BF1284" s="17">
        <v>0.29265935643249702</v>
      </c>
      <c r="BG1284" s="17">
        <v>0.27470307078544698</v>
      </c>
      <c r="BH1284" s="17">
        <v>0.18592721261405401</v>
      </c>
      <c r="BI1284" s="17">
        <v>0.29611632506289198</v>
      </c>
      <c r="BJ1284" s="17">
        <v>0.27866363994270898</v>
      </c>
      <c r="BK1284" s="17">
        <v>0.24081622555014801</v>
      </c>
      <c r="BL1284" s="17">
        <v>0.27640963220076697</v>
      </c>
      <c r="BM1284" s="17"/>
      <c r="BN1284" s="17">
        <v>0.22563364022375801</v>
      </c>
      <c r="BO1284" s="17">
        <v>0.25021248644815502</v>
      </c>
      <c r="BP1284" s="17"/>
      <c r="BQ1284" s="17">
        <v>0.23194051908741101</v>
      </c>
      <c r="BR1284" s="17">
        <v>0.29931619441846602</v>
      </c>
      <c r="BS1284" s="17"/>
      <c r="BT1284" s="17">
        <v>0.29027649876098999</v>
      </c>
      <c r="BU1284" s="17"/>
      <c r="BV1284" s="17">
        <v>0.227307280670901</v>
      </c>
      <c r="BW1284" s="17">
        <v>0.26348212682708799</v>
      </c>
      <c r="BX1284" s="17">
        <v>0.22708137096054401</v>
      </c>
      <c r="BY1284" s="17"/>
      <c r="BZ1284" s="17">
        <v>0.239756759371094</v>
      </c>
      <c r="CA1284" s="17">
        <v>0.24717245243779401</v>
      </c>
      <c r="CB1284" s="17">
        <v>0.256846693801973</v>
      </c>
      <c r="CC1284" s="17">
        <v>0.24062913687658699</v>
      </c>
      <c r="CD1284" s="17">
        <v>0.19448405976123101</v>
      </c>
      <c r="CE1284" s="17">
        <v>0.21284897940196701</v>
      </c>
      <c r="CF1284" s="17">
        <v>0.26852835950722198</v>
      </c>
      <c r="CG1284" s="17"/>
      <c r="CH1284" s="17">
        <v>0.15692376498541599</v>
      </c>
      <c r="CI1284" s="17">
        <v>0.21257377627930801</v>
      </c>
      <c r="CJ1284" s="17">
        <v>0.25985701364265601</v>
      </c>
      <c r="CK1284" s="17">
        <v>0.27733390167135302</v>
      </c>
      <c r="CL1284" s="17">
        <v>0.25538171720303199</v>
      </c>
    </row>
    <row r="1285" spans="2:90" x14ac:dyDescent="0.3">
      <c r="B1285" t="s">
        <v>499</v>
      </c>
      <c r="C1285" s="17">
        <v>0.23294399977701899</v>
      </c>
      <c r="D1285" s="17">
        <v>0.215537894804297</v>
      </c>
      <c r="E1285" s="17">
        <v>0.24676260339429601</v>
      </c>
      <c r="F1285" s="17"/>
      <c r="G1285" s="17">
        <v>0.20088197860217699</v>
      </c>
      <c r="H1285" s="17">
        <v>0.24769430738436499</v>
      </c>
      <c r="I1285" s="17">
        <v>0.23863535905028899</v>
      </c>
      <c r="J1285" s="17">
        <v>0.234274759330762</v>
      </c>
      <c r="K1285" s="17">
        <v>0.24810054255469699</v>
      </c>
      <c r="L1285" s="17">
        <v>0.22628408808325101</v>
      </c>
      <c r="M1285" s="17"/>
      <c r="N1285" s="17">
        <v>0.230616891483826</v>
      </c>
      <c r="O1285" s="17">
        <v>0.22976780666520499</v>
      </c>
      <c r="P1285" s="17">
        <v>0.20290824659746101</v>
      </c>
      <c r="Q1285" s="17">
        <v>0.26517951378666399</v>
      </c>
      <c r="R1285" s="17"/>
      <c r="S1285" s="17">
        <v>0.23122179822629599</v>
      </c>
      <c r="T1285" s="17">
        <v>0.23287813734548399</v>
      </c>
      <c r="U1285" s="17">
        <v>0.24976344270954601</v>
      </c>
      <c r="V1285" s="17">
        <v>0.25019094281771898</v>
      </c>
      <c r="W1285" s="17">
        <v>0.21355614248370799</v>
      </c>
      <c r="X1285" s="17">
        <v>0.22287395254152301</v>
      </c>
      <c r="Y1285" s="17">
        <v>0.19481020530065701</v>
      </c>
      <c r="Z1285" s="17">
        <v>0.26932632758763397</v>
      </c>
      <c r="AA1285" s="17">
        <v>0.19394415356723901</v>
      </c>
      <c r="AB1285" s="17">
        <v>0.26047915796909499</v>
      </c>
      <c r="AC1285" s="17">
        <v>0.240974201451681</v>
      </c>
      <c r="AD1285" s="17">
        <v>0.32098468904507299</v>
      </c>
      <c r="AE1285" s="17"/>
      <c r="AF1285" s="17">
        <v>0.23371487954839301</v>
      </c>
      <c r="AG1285" s="17">
        <v>0.229098450047379</v>
      </c>
      <c r="AH1285" s="17">
        <v>0.225743247595181</v>
      </c>
      <c r="AI1285" s="17"/>
      <c r="AJ1285" s="17">
        <v>0.23980880060440499</v>
      </c>
      <c r="AK1285" s="17">
        <v>0.23580265340731801</v>
      </c>
      <c r="AL1285" s="17">
        <v>0.178330168415509</v>
      </c>
      <c r="AM1285" s="17">
        <v>0.22560156074309601</v>
      </c>
      <c r="AN1285" s="17">
        <v>0.22574952360008799</v>
      </c>
      <c r="AO1285" s="17"/>
      <c r="AP1285" s="17">
        <v>0.204154527470991</v>
      </c>
      <c r="AQ1285" s="17">
        <v>0.269969876718404</v>
      </c>
      <c r="AR1285" s="17">
        <v>0.222635038954211</v>
      </c>
      <c r="AS1285" s="17">
        <v>0.21056114231386699</v>
      </c>
      <c r="AT1285" s="17">
        <v>0.259429823317535</v>
      </c>
      <c r="AU1285" s="17">
        <v>0.275297392087894</v>
      </c>
      <c r="AV1285" s="17"/>
      <c r="AW1285" s="17">
        <v>0.302256473162068</v>
      </c>
      <c r="AX1285" s="17">
        <v>0.25388619195467899</v>
      </c>
      <c r="AY1285" s="17">
        <v>0.24946093553239701</v>
      </c>
      <c r="AZ1285" s="17">
        <v>0.266319428659966</v>
      </c>
      <c r="BA1285" s="17">
        <v>0.25131861141906597</v>
      </c>
      <c r="BB1285" s="17">
        <v>0.20349541208654801</v>
      </c>
      <c r="BC1285" s="17">
        <v>0.207647123436981</v>
      </c>
      <c r="BD1285" s="17">
        <v>0.23388369362987699</v>
      </c>
      <c r="BE1285" s="17">
        <v>0.205767022014507</v>
      </c>
      <c r="BF1285" s="17">
        <v>0.16116226974421799</v>
      </c>
      <c r="BG1285" s="17">
        <v>0.19906901253585901</v>
      </c>
      <c r="BH1285" s="17">
        <v>0.233538563503115</v>
      </c>
      <c r="BI1285" s="17">
        <v>0.30203164894205298</v>
      </c>
      <c r="BJ1285" s="17">
        <v>0.26294487974443398</v>
      </c>
      <c r="BK1285" s="17">
        <v>0.27167180299550497</v>
      </c>
      <c r="BL1285" s="17">
        <v>0.20224019656727499</v>
      </c>
      <c r="BM1285" s="17"/>
      <c r="BN1285" s="17">
        <v>0.220989443745787</v>
      </c>
      <c r="BO1285" s="17">
        <v>0.24837438857976801</v>
      </c>
      <c r="BP1285" s="17"/>
      <c r="BQ1285" s="17">
        <v>0.210675928008034</v>
      </c>
      <c r="BR1285" s="17">
        <v>0.26993997219927102</v>
      </c>
      <c r="BS1285" s="17"/>
      <c r="BT1285" s="17">
        <v>0.19627318695301901</v>
      </c>
      <c r="BU1285" s="17"/>
      <c r="BV1285" s="17">
        <v>0.247337923479964</v>
      </c>
      <c r="BW1285" s="17">
        <v>0.238305545973581</v>
      </c>
      <c r="BX1285" s="17">
        <v>0.22630019677108601</v>
      </c>
      <c r="BY1285" s="17"/>
      <c r="BZ1285" s="17">
        <v>0.244566726467663</v>
      </c>
      <c r="CA1285" s="17">
        <v>0.27620815423061201</v>
      </c>
      <c r="CB1285" s="17">
        <v>0.215433287633638</v>
      </c>
      <c r="CC1285" s="17">
        <v>0.218709726955821</v>
      </c>
      <c r="CD1285" s="17">
        <v>0.217828654385923</v>
      </c>
      <c r="CE1285" s="17">
        <v>0.19785942472370699</v>
      </c>
      <c r="CF1285" s="17">
        <v>0.242242538058628</v>
      </c>
      <c r="CG1285" s="17"/>
      <c r="CH1285" s="17">
        <v>0.195368718155047</v>
      </c>
      <c r="CI1285" s="17">
        <v>0.218528177628623</v>
      </c>
      <c r="CJ1285" s="17">
        <v>0.24915101879610299</v>
      </c>
      <c r="CK1285" s="17">
        <v>0.26040062842182099</v>
      </c>
      <c r="CL1285" s="17">
        <v>0.20246627569266801</v>
      </c>
    </row>
    <row r="1286" spans="2:90" x14ac:dyDescent="0.3">
      <c r="B1286" t="s">
        <v>500</v>
      </c>
      <c r="C1286" s="17">
        <v>0.208582539039808</v>
      </c>
      <c r="D1286" s="17">
        <v>0.209685383968052</v>
      </c>
      <c r="E1286" s="17">
        <v>0.205330573904035</v>
      </c>
      <c r="F1286" s="17"/>
      <c r="G1286" s="17">
        <v>0.224329798796333</v>
      </c>
      <c r="H1286" s="17">
        <v>0.217674576299691</v>
      </c>
      <c r="I1286" s="17">
        <v>0.28413556326554201</v>
      </c>
      <c r="J1286" s="17">
        <v>0.236935357758677</v>
      </c>
      <c r="K1286" s="17">
        <v>0.17768463706959201</v>
      </c>
      <c r="L1286" s="17">
        <v>0.126538627498096</v>
      </c>
      <c r="M1286" s="17"/>
      <c r="N1286" s="17">
        <v>0.21082953859112499</v>
      </c>
      <c r="O1286" s="17">
        <v>0.22398720184664</v>
      </c>
      <c r="P1286" s="17">
        <v>0.17720573319587399</v>
      </c>
      <c r="Q1286" s="17">
        <v>0.21753674808679499</v>
      </c>
      <c r="R1286" s="17"/>
      <c r="S1286" s="17">
        <v>0.21132651781230299</v>
      </c>
      <c r="T1286" s="17">
        <v>0.17770742699309999</v>
      </c>
      <c r="U1286" s="17">
        <v>0.23013576276992601</v>
      </c>
      <c r="V1286" s="17">
        <v>0.201695364710226</v>
      </c>
      <c r="W1286" s="17">
        <v>0.22696917942970099</v>
      </c>
      <c r="X1286" s="17">
        <v>0.224004595354383</v>
      </c>
      <c r="Y1286" s="17">
        <v>0.164213369634368</v>
      </c>
      <c r="Z1286" s="17">
        <v>0.20315944664365501</v>
      </c>
      <c r="AA1286" s="17">
        <v>0.18568485190860901</v>
      </c>
      <c r="AB1286" s="17">
        <v>0.27163299936441898</v>
      </c>
      <c r="AC1286" s="17">
        <v>0.22408014635951401</v>
      </c>
      <c r="AD1286" s="17">
        <v>0.19895252482731299</v>
      </c>
      <c r="AE1286" s="17"/>
      <c r="AF1286" s="17">
        <v>0.21161338084905601</v>
      </c>
      <c r="AG1286" s="17">
        <v>0.19149968670905501</v>
      </c>
      <c r="AH1286" s="17">
        <v>0.19337757883149201</v>
      </c>
      <c r="AI1286" s="17"/>
      <c r="AJ1286" s="17">
        <v>0.17013391450526799</v>
      </c>
      <c r="AK1286" s="17">
        <v>0.21452797233009899</v>
      </c>
      <c r="AL1286" s="17">
        <v>0.165430324034889</v>
      </c>
      <c r="AM1286" s="17">
        <v>0.232513732491129</v>
      </c>
      <c r="AN1286" s="17">
        <v>0.27144856848836002</v>
      </c>
      <c r="AO1286" s="17"/>
      <c r="AP1286" s="17">
        <v>0.20114378363492999</v>
      </c>
      <c r="AQ1286" s="17">
        <v>0.15348757712824099</v>
      </c>
      <c r="AR1286" s="17">
        <v>0.154160511344444</v>
      </c>
      <c r="AS1286" s="17">
        <v>0.22129365695636799</v>
      </c>
      <c r="AT1286" s="17">
        <v>0.34123799229691898</v>
      </c>
      <c r="AU1286" s="17">
        <v>0.20383097195408001</v>
      </c>
      <c r="AV1286" s="17"/>
      <c r="AW1286" s="17">
        <v>0.15196838138440899</v>
      </c>
      <c r="AX1286" s="17">
        <v>0.17997790518756099</v>
      </c>
      <c r="AY1286" s="17">
        <v>0.22189151391814699</v>
      </c>
      <c r="AZ1286" s="17">
        <v>0.22010312997635301</v>
      </c>
      <c r="BA1286" s="17">
        <v>0.128822543407695</v>
      </c>
      <c r="BB1286" s="17">
        <v>0.232636630031299</v>
      </c>
      <c r="BC1286" s="17">
        <v>0.19908381720746601</v>
      </c>
      <c r="BD1286" s="17">
        <v>0.15225096400792501</v>
      </c>
      <c r="BE1286" s="17">
        <v>0.24276881891760799</v>
      </c>
      <c r="BF1286" s="17">
        <v>0.24569338067614799</v>
      </c>
      <c r="BG1286" s="17">
        <v>0.29062600734646099</v>
      </c>
      <c r="BH1286" s="17">
        <v>0.21130801388701401</v>
      </c>
      <c r="BI1286" s="17">
        <v>0.28548541614599499</v>
      </c>
      <c r="BJ1286" s="17">
        <v>0.236479387348832</v>
      </c>
      <c r="BK1286" s="17">
        <v>0.148849433846475</v>
      </c>
      <c r="BL1286" s="17">
        <v>0.19591611677933399</v>
      </c>
      <c r="BM1286" s="17"/>
      <c r="BN1286" s="17">
        <v>0.19922397355791399</v>
      </c>
      <c r="BO1286" s="17">
        <v>0.224538267536848</v>
      </c>
      <c r="BP1286" s="17"/>
      <c r="BQ1286" s="17">
        <v>0.20320133209858399</v>
      </c>
      <c r="BR1286" s="17">
        <v>0.21057312701640701</v>
      </c>
      <c r="BS1286" s="17"/>
      <c r="BT1286" s="17">
        <v>0.198296788530232</v>
      </c>
      <c r="BU1286" s="17"/>
      <c r="BV1286" s="17">
        <v>0.20503138067232099</v>
      </c>
      <c r="BW1286" s="17">
        <v>0.24049196980495999</v>
      </c>
      <c r="BX1286" s="17">
        <v>0.193746525954862</v>
      </c>
      <c r="BY1286" s="17"/>
      <c r="BZ1286" s="17">
        <v>0.27188427576257301</v>
      </c>
      <c r="CA1286" s="17">
        <v>0.24722164521881601</v>
      </c>
      <c r="CB1286" s="17">
        <v>0.214766120034804</v>
      </c>
      <c r="CC1286" s="17">
        <v>0.20572444404871101</v>
      </c>
      <c r="CD1286" s="17">
        <v>0.206184765586819</v>
      </c>
      <c r="CE1286" s="17">
        <v>0.174911403408782</v>
      </c>
      <c r="CF1286" s="17">
        <v>0.19045102063094199</v>
      </c>
      <c r="CG1286" s="17"/>
      <c r="CH1286" s="17">
        <v>0.16013478655517799</v>
      </c>
      <c r="CI1286" s="17">
        <v>0.17440477082793199</v>
      </c>
      <c r="CJ1286" s="17">
        <v>0.207411206946268</v>
      </c>
      <c r="CK1286" s="17">
        <v>0.31332934953665398</v>
      </c>
      <c r="CL1286" s="17">
        <v>0.246262693538011</v>
      </c>
    </row>
    <row r="1287" spans="2:90" x14ac:dyDescent="0.3">
      <c r="B1287" t="s">
        <v>501</v>
      </c>
      <c r="C1287" s="17">
        <v>0.18756589185104899</v>
      </c>
      <c r="D1287" s="17">
        <v>0.19935878879885999</v>
      </c>
      <c r="E1287" s="17">
        <v>0.176587953226953</v>
      </c>
      <c r="F1287" s="17"/>
      <c r="G1287" s="17">
        <v>0.247460206944975</v>
      </c>
      <c r="H1287" s="17">
        <v>0.199503619218002</v>
      </c>
      <c r="I1287" s="17">
        <v>0.22175468159282499</v>
      </c>
      <c r="J1287" s="17">
        <v>0.19367708423996599</v>
      </c>
      <c r="K1287" s="17">
        <v>0.16306629835809999</v>
      </c>
      <c r="L1287" s="17">
        <v>0.121502552799492</v>
      </c>
      <c r="M1287" s="17"/>
      <c r="N1287" s="17">
        <v>0.18152365579072699</v>
      </c>
      <c r="O1287" s="17">
        <v>0.210739987303245</v>
      </c>
      <c r="P1287" s="17">
        <v>0.17149139447905401</v>
      </c>
      <c r="Q1287" s="17">
        <v>0.18604592785056501</v>
      </c>
      <c r="R1287" s="17"/>
      <c r="S1287" s="17">
        <v>0.19841615673726301</v>
      </c>
      <c r="T1287" s="17">
        <v>0.17435292145952899</v>
      </c>
      <c r="U1287" s="17">
        <v>0.19495644303373699</v>
      </c>
      <c r="V1287" s="17">
        <v>0.160025081112254</v>
      </c>
      <c r="W1287" s="17">
        <v>0.21178457349822599</v>
      </c>
      <c r="X1287" s="17">
        <v>0.21174968657483201</v>
      </c>
      <c r="Y1287" s="17">
        <v>0.16114430802431201</v>
      </c>
      <c r="Z1287" s="17">
        <v>0.22145818469208101</v>
      </c>
      <c r="AA1287" s="17">
        <v>0.20926533916422099</v>
      </c>
      <c r="AB1287" s="17">
        <v>0.15123110240457399</v>
      </c>
      <c r="AC1287" s="17">
        <v>0.21329106307760901</v>
      </c>
      <c r="AD1287" s="17">
        <v>0.13956467796293401</v>
      </c>
      <c r="AE1287" s="17"/>
      <c r="AF1287" s="17">
        <v>0.120562386729621</v>
      </c>
      <c r="AG1287" s="17">
        <v>0.22920870859860401</v>
      </c>
      <c r="AH1287" s="17">
        <v>0.200230422326615</v>
      </c>
      <c r="AI1287" s="17"/>
      <c r="AJ1287" s="17">
        <v>0.141355708071951</v>
      </c>
      <c r="AK1287" s="17">
        <v>0.22384831376611</v>
      </c>
      <c r="AL1287" s="17">
        <v>0.24365546077310299</v>
      </c>
      <c r="AM1287" s="17">
        <v>9.2341676245133994E-2</v>
      </c>
      <c r="AN1287" s="17">
        <v>0.22121515266672501</v>
      </c>
      <c r="AO1287" s="17"/>
      <c r="AP1287" s="17">
        <v>0.22227901096890801</v>
      </c>
      <c r="AQ1287" s="17">
        <v>0.162237686819201</v>
      </c>
      <c r="AR1287" s="17">
        <v>0.242040772999285</v>
      </c>
      <c r="AS1287" s="17">
        <v>0.116734169112281</v>
      </c>
      <c r="AT1287" s="17">
        <v>0.27357694612176098</v>
      </c>
      <c r="AU1287" s="17">
        <v>0.16811827432766299</v>
      </c>
      <c r="AV1287" s="17"/>
      <c r="AW1287" s="17">
        <v>0.40554468954509498</v>
      </c>
      <c r="AX1287" s="17">
        <v>0.172904645365342</v>
      </c>
      <c r="AY1287" s="17">
        <v>0.126340489312604</v>
      </c>
      <c r="AZ1287" s="17">
        <v>0.18461736560282299</v>
      </c>
      <c r="BA1287" s="17">
        <v>0.206024440048233</v>
      </c>
      <c r="BB1287" s="17">
        <v>0.16823732291660201</v>
      </c>
      <c r="BC1287" s="17">
        <v>0.175977515860988</v>
      </c>
      <c r="BD1287" s="17">
        <v>0.15015434920477699</v>
      </c>
      <c r="BE1287" s="17">
        <v>0.14171213206675101</v>
      </c>
      <c r="BF1287" s="17">
        <v>0.24311118030227699</v>
      </c>
      <c r="BG1287" s="17">
        <v>0.22533307213095199</v>
      </c>
      <c r="BH1287" s="17">
        <v>0.218042094189033</v>
      </c>
      <c r="BI1287" s="17">
        <v>0.190363586333645</v>
      </c>
      <c r="BJ1287" s="17">
        <v>0.16304739149945799</v>
      </c>
      <c r="BK1287" s="17">
        <v>0.19072232499995001</v>
      </c>
      <c r="BL1287" s="17">
        <v>0.21352335887539101</v>
      </c>
      <c r="BM1287" s="17"/>
      <c r="BN1287" s="17">
        <v>0.180439578145143</v>
      </c>
      <c r="BO1287" s="17">
        <v>0.19785241077483501</v>
      </c>
      <c r="BP1287" s="17"/>
      <c r="BQ1287" s="17">
        <v>0.22444306760560601</v>
      </c>
      <c r="BR1287" s="17">
        <v>0.24144657094269101</v>
      </c>
      <c r="BS1287" s="17"/>
      <c r="BT1287" s="17">
        <v>0.22677329844874999</v>
      </c>
      <c r="BU1287" s="17"/>
      <c r="BV1287" s="17">
        <v>0.158751107767586</v>
      </c>
      <c r="BW1287" s="17">
        <v>0.248059602284605</v>
      </c>
      <c r="BX1287" s="17">
        <v>0.17729503301917099</v>
      </c>
      <c r="BY1287" s="17"/>
      <c r="BZ1287" s="17">
        <v>0.22320229785544199</v>
      </c>
      <c r="CA1287" s="17">
        <v>0.16480147634373599</v>
      </c>
      <c r="CB1287" s="17">
        <v>0.18454892940477999</v>
      </c>
      <c r="CC1287" s="17">
        <v>0.21594019647799101</v>
      </c>
      <c r="CD1287" s="17">
        <v>0.209872786802379</v>
      </c>
      <c r="CE1287" s="17">
        <v>0.166000247075093</v>
      </c>
      <c r="CF1287" s="17">
        <v>0.19777158680913101</v>
      </c>
      <c r="CG1287" s="17"/>
      <c r="CH1287" s="17">
        <v>0.16124970454718501</v>
      </c>
      <c r="CI1287" s="17">
        <v>0.18069626167024799</v>
      </c>
      <c r="CJ1287" s="17">
        <v>0.20748642999879999</v>
      </c>
      <c r="CK1287" s="17">
        <v>0.17254925279486</v>
      </c>
      <c r="CL1287" s="17">
        <v>0.191298793114243</v>
      </c>
    </row>
    <row r="1288" spans="2:90" x14ac:dyDescent="0.3">
      <c r="B1288" t="s">
        <v>502</v>
      </c>
      <c r="C1288" s="17">
        <v>0.186752993295346</v>
      </c>
      <c r="D1288" s="17">
        <v>0.181532494383111</v>
      </c>
      <c r="E1288" s="17">
        <v>0.19136449062272901</v>
      </c>
      <c r="F1288" s="17"/>
      <c r="G1288" s="17">
        <v>0.15938948648854501</v>
      </c>
      <c r="H1288" s="17">
        <v>0.207546890795998</v>
      </c>
      <c r="I1288" s="17">
        <v>0.15569902150845899</v>
      </c>
      <c r="J1288" s="17">
        <v>0.16227948156084801</v>
      </c>
      <c r="K1288" s="17">
        <v>0.20612976043764</v>
      </c>
      <c r="L1288" s="17">
        <v>0.22023705930138701</v>
      </c>
      <c r="M1288" s="17"/>
      <c r="N1288" s="17">
        <v>0.21418402497905101</v>
      </c>
      <c r="O1288" s="17">
        <v>0.18761562863942599</v>
      </c>
      <c r="P1288" s="17">
        <v>0.18882117822547001</v>
      </c>
      <c r="Q1288" s="17">
        <v>0.15400355287134099</v>
      </c>
      <c r="R1288" s="17"/>
      <c r="S1288" s="17">
        <v>0.16488910071247001</v>
      </c>
      <c r="T1288" s="17">
        <v>0.21899500532296201</v>
      </c>
      <c r="U1288" s="17">
        <v>0.18738384229192501</v>
      </c>
      <c r="V1288" s="17">
        <v>0.20509717289896001</v>
      </c>
      <c r="W1288" s="17">
        <v>0.21159350737264099</v>
      </c>
      <c r="X1288" s="17">
        <v>0.14891575211614699</v>
      </c>
      <c r="Y1288" s="17">
        <v>0.168888231566719</v>
      </c>
      <c r="Z1288" s="17">
        <v>0.18350901265296099</v>
      </c>
      <c r="AA1288" s="17">
        <v>0.17205510343956801</v>
      </c>
      <c r="AB1288" s="17">
        <v>0.18899977279242</v>
      </c>
      <c r="AC1288" s="17">
        <v>0.190568188797854</v>
      </c>
      <c r="AD1288" s="17">
        <v>0.240737058019449</v>
      </c>
      <c r="AE1288" s="17"/>
      <c r="AF1288" s="17">
        <v>0.189971250092733</v>
      </c>
      <c r="AG1288" s="17">
        <v>0.194865958485055</v>
      </c>
      <c r="AH1288" s="17">
        <v>0.17235945414418699</v>
      </c>
      <c r="AI1288" s="17"/>
      <c r="AJ1288" s="17">
        <v>0.19105284564269701</v>
      </c>
      <c r="AK1288" s="17">
        <v>0.197946944348906</v>
      </c>
      <c r="AL1288" s="17">
        <v>0.248255875752247</v>
      </c>
      <c r="AM1288" s="17">
        <v>0.153910466056183</v>
      </c>
      <c r="AN1288" s="17">
        <v>0.18083932025691701</v>
      </c>
      <c r="AO1288" s="17"/>
      <c r="AP1288" s="17">
        <v>0.20009367106182799</v>
      </c>
      <c r="AQ1288" s="17">
        <v>0.21384814101257801</v>
      </c>
      <c r="AR1288" s="17">
        <v>0.23045478216964099</v>
      </c>
      <c r="AS1288" s="17">
        <v>0.14258376989575799</v>
      </c>
      <c r="AT1288" s="17">
        <v>0.19131256823881199</v>
      </c>
      <c r="AU1288" s="17">
        <v>0.18752078590808699</v>
      </c>
      <c r="AV1288" s="17"/>
      <c r="AW1288" s="17">
        <v>0.20991049312858201</v>
      </c>
      <c r="AX1288" s="17">
        <v>0.132654517055427</v>
      </c>
      <c r="AY1288" s="17">
        <v>0.175171430987661</v>
      </c>
      <c r="AZ1288" s="17">
        <v>0.20693439653642601</v>
      </c>
      <c r="BA1288" s="17">
        <v>0.18451384002682999</v>
      </c>
      <c r="BB1288" s="17">
        <v>0.18324107974384701</v>
      </c>
      <c r="BC1288" s="17">
        <v>0.17819530028768801</v>
      </c>
      <c r="BD1288" s="17">
        <v>0.11725382922303899</v>
      </c>
      <c r="BE1288" s="17">
        <v>0.17521884579660801</v>
      </c>
      <c r="BF1288" s="17">
        <v>0.20164934918328101</v>
      </c>
      <c r="BG1288" s="17">
        <v>0.23048704631924999</v>
      </c>
      <c r="BH1288" s="17">
        <v>0.239565933801865</v>
      </c>
      <c r="BI1288" s="17">
        <v>0.16004886709053801</v>
      </c>
      <c r="BJ1288" s="17">
        <v>0.16357374686074699</v>
      </c>
      <c r="BK1288" s="17">
        <v>0.26978619356551697</v>
      </c>
      <c r="BL1288" s="17">
        <v>0.22620604848717599</v>
      </c>
      <c r="BM1288" s="17"/>
      <c r="BN1288" s="17">
        <v>0.19431364618920399</v>
      </c>
      <c r="BO1288" s="17">
        <v>0.17553500181595799</v>
      </c>
      <c r="BP1288" s="17"/>
      <c r="BQ1288" s="17">
        <v>0.20849306974318099</v>
      </c>
      <c r="BR1288" s="17">
        <v>0.18990680354345399</v>
      </c>
      <c r="BS1288" s="17"/>
      <c r="BT1288" s="17">
        <v>0.20636045331049399</v>
      </c>
      <c r="BU1288" s="17"/>
      <c r="BV1288" s="17">
        <v>0.17537484991619101</v>
      </c>
      <c r="BW1288" s="17">
        <v>0.19490164771172899</v>
      </c>
      <c r="BX1288" s="17">
        <v>0.18770480473814999</v>
      </c>
      <c r="BY1288" s="17"/>
      <c r="BZ1288" s="17">
        <v>0.15343065826010799</v>
      </c>
      <c r="CA1288" s="17">
        <v>0.17086697951077501</v>
      </c>
      <c r="CB1288" s="17">
        <v>0.213834820651883</v>
      </c>
      <c r="CC1288" s="17">
        <v>0.18851578885065201</v>
      </c>
      <c r="CD1288" s="17">
        <v>0.22510994190875599</v>
      </c>
      <c r="CE1288" s="17">
        <v>0.17057019334534301</v>
      </c>
      <c r="CF1288" s="17">
        <v>0.18941548527234001</v>
      </c>
      <c r="CG1288" s="17"/>
      <c r="CH1288" s="17">
        <v>0.126540829940784</v>
      </c>
      <c r="CI1288" s="17">
        <v>0.214431964705635</v>
      </c>
      <c r="CJ1288" s="17">
        <v>0.187114823262333</v>
      </c>
      <c r="CK1288" s="17">
        <v>0.17100195027965101</v>
      </c>
      <c r="CL1288" s="17">
        <v>0.13502168473345999</v>
      </c>
    </row>
    <row r="1289" spans="2:90" x14ac:dyDescent="0.3">
      <c r="B1289" t="s">
        <v>503</v>
      </c>
      <c r="C1289" s="17">
        <v>0.18476217658065699</v>
      </c>
      <c r="D1289" s="17">
        <v>0.148670841875951</v>
      </c>
      <c r="E1289" s="17">
        <v>0.21960082087897401</v>
      </c>
      <c r="F1289" s="17"/>
      <c r="G1289" s="17">
        <v>0.17045463952158901</v>
      </c>
      <c r="H1289" s="17">
        <v>0.15972305615353499</v>
      </c>
      <c r="I1289" s="17">
        <v>0.159279693963642</v>
      </c>
      <c r="J1289" s="17">
        <v>0.17410516449809199</v>
      </c>
      <c r="K1289" s="17">
        <v>0.154246906138026</v>
      </c>
      <c r="L1289" s="17">
        <v>0.26471015636647099</v>
      </c>
      <c r="M1289" s="17"/>
      <c r="N1289" s="17">
        <v>0.142815563593919</v>
      </c>
      <c r="O1289" s="17">
        <v>0.18994166283198499</v>
      </c>
      <c r="P1289" s="17">
        <v>0.18567313995562101</v>
      </c>
      <c r="Q1289" s="17">
        <v>0.225650292647321</v>
      </c>
      <c r="R1289" s="17"/>
      <c r="S1289" s="17">
        <v>0.186811948741088</v>
      </c>
      <c r="T1289" s="17">
        <v>0.19454199416708201</v>
      </c>
      <c r="U1289" s="17">
        <v>0.21191744314043201</v>
      </c>
      <c r="V1289" s="17">
        <v>0.17284394844387699</v>
      </c>
      <c r="W1289" s="17">
        <v>0.190851536987894</v>
      </c>
      <c r="X1289" s="17">
        <v>0.178669172536115</v>
      </c>
      <c r="Y1289" s="17">
        <v>0.12031993191672199</v>
      </c>
      <c r="Z1289" s="17">
        <v>0.23049341915084401</v>
      </c>
      <c r="AA1289" s="17">
        <v>0.197874702205383</v>
      </c>
      <c r="AB1289" s="17">
        <v>0.18263438428279799</v>
      </c>
      <c r="AC1289" s="17">
        <v>0.18324478201119301</v>
      </c>
      <c r="AD1289" s="17">
        <v>0.171528580532641</v>
      </c>
      <c r="AE1289" s="17"/>
      <c r="AF1289" s="17">
        <v>0.22662608608415499</v>
      </c>
      <c r="AG1289" s="17">
        <v>0.16144463939334</v>
      </c>
      <c r="AH1289" s="17">
        <v>0.155944115274364</v>
      </c>
      <c r="AI1289" s="17"/>
      <c r="AJ1289" s="17">
        <v>0.198320869936843</v>
      </c>
      <c r="AK1289" s="17">
        <v>0.17994910853193899</v>
      </c>
      <c r="AL1289" s="17">
        <v>0.184823666716424</v>
      </c>
      <c r="AM1289" s="17">
        <v>0.151913894175874</v>
      </c>
      <c r="AN1289" s="17">
        <v>0.25427907501541103</v>
      </c>
      <c r="AO1289" s="17"/>
      <c r="AP1289" s="17">
        <v>0.14124932923472999</v>
      </c>
      <c r="AQ1289" s="17">
        <v>0.152428434340867</v>
      </c>
      <c r="AR1289" s="17">
        <v>0.17903090583770301</v>
      </c>
      <c r="AS1289" s="17">
        <v>0.20446594153081599</v>
      </c>
      <c r="AT1289" s="17">
        <v>0.23724715113074599</v>
      </c>
      <c r="AU1289" s="17">
        <v>0.24795287930510401</v>
      </c>
      <c r="AV1289" s="17"/>
      <c r="AW1289" s="17">
        <v>0.44094824716946102</v>
      </c>
      <c r="AX1289" s="17">
        <v>0.14240089492460201</v>
      </c>
      <c r="AY1289" s="17">
        <v>0.20226076501388501</v>
      </c>
      <c r="AZ1289" s="17">
        <v>0.338450938650457</v>
      </c>
      <c r="BA1289" s="17">
        <v>0.22844642030049001</v>
      </c>
      <c r="BB1289" s="17">
        <v>0.206094963272594</v>
      </c>
      <c r="BC1289" s="17">
        <v>0.19353916262882201</v>
      </c>
      <c r="BD1289" s="17">
        <v>0.14511707835159601</v>
      </c>
      <c r="BE1289" s="17">
        <v>0.116151301435094</v>
      </c>
      <c r="BF1289" s="17">
        <v>0.15538944385337899</v>
      </c>
      <c r="BG1289" s="17">
        <v>0.13413511912839299</v>
      </c>
      <c r="BH1289" s="17">
        <v>0.166776935406244</v>
      </c>
      <c r="BI1289" s="17">
        <v>0.11238102288448</v>
      </c>
      <c r="BJ1289" s="17">
        <v>0.137430072620254</v>
      </c>
      <c r="BK1289" s="17">
        <v>1.8436395206703302E-2</v>
      </c>
      <c r="BL1289" s="17">
        <v>0.16311312162092101</v>
      </c>
      <c r="BM1289" s="17"/>
      <c r="BN1289" s="17">
        <v>0.20685003203150201</v>
      </c>
      <c r="BO1289" s="17">
        <v>0.15468086271890699</v>
      </c>
      <c r="BP1289" s="17"/>
      <c r="BQ1289" s="17">
        <v>0.138024678289077</v>
      </c>
      <c r="BR1289" s="17">
        <v>0.256516659284314</v>
      </c>
      <c r="BS1289" s="17"/>
      <c r="BT1289" s="17">
        <v>0.21175661531534201</v>
      </c>
      <c r="BU1289" s="17"/>
      <c r="BV1289" s="17">
        <v>0.16425984592762899</v>
      </c>
      <c r="BW1289" s="17">
        <v>0.23746779888213401</v>
      </c>
      <c r="BX1289" s="17">
        <v>0.16959855329628801</v>
      </c>
      <c r="BY1289" s="17"/>
      <c r="BZ1289" s="17">
        <v>0.22317705828934001</v>
      </c>
      <c r="CA1289" s="17">
        <v>0.22665143575994301</v>
      </c>
      <c r="CB1289" s="17">
        <v>0.22141202697576901</v>
      </c>
      <c r="CC1289" s="17">
        <v>0.177501644884308</v>
      </c>
      <c r="CD1289" s="17">
        <v>0.15448625493200899</v>
      </c>
      <c r="CE1289" s="17">
        <v>0.14293082530958301</v>
      </c>
      <c r="CF1289" s="17">
        <v>0.135974526216977</v>
      </c>
      <c r="CG1289" s="17"/>
      <c r="CH1289" s="17">
        <v>0.168775170042502</v>
      </c>
      <c r="CI1289" s="17">
        <v>0.15253521362938599</v>
      </c>
      <c r="CJ1289" s="17">
        <v>0.20381034520618099</v>
      </c>
      <c r="CK1289" s="17">
        <v>0.20710431402059701</v>
      </c>
      <c r="CL1289" s="17">
        <v>0.26102183643373</v>
      </c>
    </row>
    <row r="1290" spans="2:90" x14ac:dyDescent="0.3">
      <c r="B1290" t="s">
        <v>504</v>
      </c>
      <c r="C1290" s="17">
        <v>0.17938104047530201</v>
      </c>
      <c r="D1290" s="17">
        <v>0.18264272257643099</v>
      </c>
      <c r="E1290" s="17">
        <v>0.17359461473137899</v>
      </c>
      <c r="F1290" s="17"/>
      <c r="G1290" s="17">
        <v>0.16094230092456699</v>
      </c>
      <c r="H1290" s="17">
        <v>0.18916987659531001</v>
      </c>
      <c r="I1290" s="17">
        <v>0.13449022633971</v>
      </c>
      <c r="J1290" s="17">
        <v>0.18371043371213899</v>
      </c>
      <c r="K1290" s="17">
        <v>0.17873719301160401</v>
      </c>
      <c r="L1290" s="17">
        <v>0.217309782462177</v>
      </c>
      <c r="M1290" s="17"/>
      <c r="N1290" s="17">
        <v>0.206390213632171</v>
      </c>
      <c r="O1290" s="17">
        <v>0.170196810450228</v>
      </c>
      <c r="P1290" s="17">
        <v>0.18219755708970101</v>
      </c>
      <c r="Q1290" s="17">
        <v>0.15911365836230501</v>
      </c>
      <c r="R1290" s="17"/>
      <c r="S1290" s="17">
        <v>0.176597547857235</v>
      </c>
      <c r="T1290" s="17">
        <v>0.235832540318236</v>
      </c>
      <c r="U1290" s="17">
        <v>0.18997640476373001</v>
      </c>
      <c r="V1290" s="17">
        <v>0.15930787072077199</v>
      </c>
      <c r="W1290" s="17">
        <v>0.14563090209989801</v>
      </c>
      <c r="X1290" s="17">
        <v>0.147538352540243</v>
      </c>
      <c r="Y1290" s="17">
        <v>0.17425966766696299</v>
      </c>
      <c r="Z1290" s="17">
        <v>0.214561022231053</v>
      </c>
      <c r="AA1290" s="17">
        <v>0.18137527985287799</v>
      </c>
      <c r="AB1290" s="17">
        <v>0.216068953828609</v>
      </c>
      <c r="AC1290" s="17">
        <v>0.119115412742596</v>
      </c>
      <c r="AD1290" s="17">
        <v>0.102880351604165</v>
      </c>
      <c r="AE1290" s="17"/>
      <c r="AF1290" s="17">
        <v>0.182155845010113</v>
      </c>
      <c r="AG1290" s="17">
        <v>0.18632300835652299</v>
      </c>
      <c r="AH1290" s="17">
        <v>0.171135054770433</v>
      </c>
      <c r="AI1290" s="17"/>
      <c r="AJ1290" s="17">
        <v>0.190021353385421</v>
      </c>
      <c r="AK1290" s="17">
        <v>0.19481304205823699</v>
      </c>
      <c r="AL1290" s="17">
        <v>0.19485483699645401</v>
      </c>
      <c r="AM1290" s="17">
        <v>0.15719816672117001</v>
      </c>
      <c r="AN1290" s="17">
        <v>0.21157103032271701</v>
      </c>
      <c r="AO1290" s="17"/>
      <c r="AP1290" s="17">
        <v>0.197462177718254</v>
      </c>
      <c r="AQ1290" s="17">
        <v>0.17555183577782099</v>
      </c>
      <c r="AR1290" s="17">
        <v>0.18731867390534301</v>
      </c>
      <c r="AS1290" s="17">
        <v>0.163452127578984</v>
      </c>
      <c r="AT1290" s="17">
        <v>0.23246644532086</v>
      </c>
      <c r="AU1290" s="17">
        <v>0.18256538705829101</v>
      </c>
      <c r="AV1290" s="17"/>
      <c r="AW1290" s="17">
        <v>0.243492067723935</v>
      </c>
      <c r="AX1290" s="17">
        <v>0.193129407919686</v>
      </c>
      <c r="AY1290" s="17">
        <v>0.183128111376854</v>
      </c>
      <c r="AZ1290" s="17">
        <v>0.25286032012117698</v>
      </c>
      <c r="BA1290" s="17">
        <v>0.119301004276698</v>
      </c>
      <c r="BB1290" s="17">
        <v>0.172993288765767</v>
      </c>
      <c r="BC1290" s="17">
        <v>0.188288910048661</v>
      </c>
      <c r="BD1290" s="17">
        <v>0.14958268877832101</v>
      </c>
      <c r="BE1290" s="17">
        <v>0.20482354122802901</v>
      </c>
      <c r="BF1290" s="17">
        <v>0.15580443103403499</v>
      </c>
      <c r="BG1290" s="17">
        <v>0.212048675321969</v>
      </c>
      <c r="BH1290" s="17">
        <v>0.20194013472792999</v>
      </c>
      <c r="BI1290" s="17">
        <v>0.14243874614186</v>
      </c>
      <c r="BJ1290" s="17">
        <v>0.21374083220620901</v>
      </c>
      <c r="BK1290" s="17">
        <v>0.14828944484880199</v>
      </c>
      <c r="BL1290" s="17">
        <v>0.209020766793795</v>
      </c>
      <c r="BM1290" s="17"/>
      <c r="BN1290" s="17">
        <v>0.17095128319995501</v>
      </c>
      <c r="BO1290" s="17">
        <v>0.19119910956042599</v>
      </c>
      <c r="BP1290" s="17"/>
      <c r="BQ1290" s="17">
        <v>0.18811937711582999</v>
      </c>
      <c r="BR1290" s="17">
        <v>0.19080835169816601</v>
      </c>
      <c r="BS1290" s="17"/>
      <c r="BT1290" s="17">
        <v>0.21270191617522199</v>
      </c>
      <c r="BU1290" s="17"/>
      <c r="BV1290" s="17">
        <v>0.19285257886387699</v>
      </c>
      <c r="BW1290" s="17">
        <v>0.19958615309121</v>
      </c>
      <c r="BX1290" s="17">
        <v>0.17233818144363999</v>
      </c>
      <c r="BY1290" s="17"/>
      <c r="BZ1290" s="17">
        <v>0.12535954936874899</v>
      </c>
      <c r="CA1290" s="17">
        <v>0.196236447983066</v>
      </c>
      <c r="CB1290" s="17">
        <v>0.18994931563929099</v>
      </c>
      <c r="CC1290" s="17">
        <v>0.15034183740281301</v>
      </c>
      <c r="CD1290" s="17">
        <v>0.17011043100286999</v>
      </c>
      <c r="CE1290" s="17">
        <v>0.20357356600379201</v>
      </c>
      <c r="CF1290" s="17">
        <v>0.246997138409244</v>
      </c>
      <c r="CG1290" s="17"/>
      <c r="CH1290" s="17">
        <v>0.21251704059750201</v>
      </c>
      <c r="CI1290" s="17">
        <v>0.19429656347267499</v>
      </c>
      <c r="CJ1290" s="17">
        <v>0.17001056490605301</v>
      </c>
      <c r="CK1290" s="17">
        <v>0.149665781084135</v>
      </c>
      <c r="CL1290" s="17">
        <v>0.16194636117203301</v>
      </c>
    </row>
    <row r="1291" spans="2:90" x14ac:dyDescent="0.3">
      <c r="B1291" t="s">
        <v>505</v>
      </c>
      <c r="C1291" s="17">
        <v>0.153478994535205</v>
      </c>
      <c r="D1291" s="17">
        <v>0.129957557659023</v>
      </c>
      <c r="E1291" s="17">
        <v>0.176651829345575</v>
      </c>
      <c r="F1291" s="17"/>
      <c r="G1291" s="17">
        <v>0.24818036471232099</v>
      </c>
      <c r="H1291" s="17">
        <v>0.211821271991737</v>
      </c>
      <c r="I1291" s="17">
        <v>0.154314102460164</v>
      </c>
      <c r="J1291" s="17">
        <v>0.12710394199012501</v>
      </c>
      <c r="K1291" s="17">
        <v>0.11154260518619399</v>
      </c>
      <c r="L1291" s="17">
        <v>9.1756423413666896E-2</v>
      </c>
      <c r="M1291" s="17"/>
      <c r="N1291" s="17">
        <v>0.16088422713959799</v>
      </c>
      <c r="O1291" s="17">
        <v>0.14585539658740301</v>
      </c>
      <c r="P1291" s="17">
        <v>0.120373258255061</v>
      </c>
      <c r="Q1291" s="17">
        <v>0.18407728632936601</v>
      </c>
      <c r="R1291" s="17"/>
      <c r="S1291" s="17">
        <v>0.205149700373181</v>
      </c>
      <c r="T1291" s="17">
        <v>0.14747963612597301</v>
      </c>
      <c r="U1291" s="17">
        <v>0.14614902130858101</v>
      </c>
      <c r="V1291" s="17">
        <v>0.144697420723362</v>
      </c>
      <c r="W1291" s="17">
        <v>9.9566100662637796E-2</v>
      </c>
      <c r="X1291" s="17">
        <v>0.16545117330397399</v>
      </c>
      <c r="Y1291" s="17">
        <v>0.13553810190549401</v>
      </c>
      <c r="Z1291" s="17">
        <v>0.160949281602983</v>
      </c>
      <c r="AA1291" s="17">
        <v>0.16125385341296999</v>
      </c>
      <c r="AB1291" s="17">
        <v>0.14800965350244399</v>
      </c>
      <c r="AC1291" s="17">
        <v>0.16266334175122699</v>
      </c>
      <c r="AD1291" s="17">
        <v>8.3702225628793106E-2</v>
      </c>
      <c r="AE1291" s="17"/>
      <c r="AF1291" s="17">
        <v>0.143100782348588</v>
      </c>
      <c r="AG1291" s="17">
        <v>0.13040572407814399</v>
      </c>
      <c r="AH1291" s="17">
        <v>0.15193314771774299</v>
      </c>
      <c r="AI1291" s="17"/>
      <c r="AJ1291" s="17">
        <v>0.143187631609906</v>
      </c>
      <c r="AK1291" s="17">
        <v>0.16514713277236401</v>
      </c>
      <c r="AL1291" s="17">
        <v>0.13699980205266499</v>
      </c>
      <c r="AM1291" s="17">
        <v>0.14107116772616399</v>
      </c>
      <c r="AN1291" s="17">
        <v>0.154548395775395</v>
      </c>
      <c r="AO1291" s="17"/>
      <c r="AP1291" s="17">
        <v>0.176036185230658</v>
      </c>
      <c r="AQ1291" s="17">
        <v>0.14468576729754701</v>
      </c>
      <c r="AR1291" s="17">
        <v>0.14614025714360801</v>
      </c>
      <c r="AS1291" s="17">
        <v>0.13534059148092001</v>
      </c>
      <c r="AT1291" s="17">
        <v>0.21012968907603699</v>
      </c>
      <c r="AU1291" s="17">
        <v>9.7368373697302002E-2</v>
      </c>
      <c r="AV1291" s="17"/>
      <c r="AW1291" s="17">
        <v>0.36128122414916902</v>
      </c>
      <c r="AX1291" s="17">
        <v>0.18531485471751699</v>
      </c>
      <c r="AY1291" s="17">
        <v>0.16735707997003799</v>
      </c>
      <c r="AZ1291" s="17">
        <v>0.13123775759248299</v>
      </c>
      <c r="BA1291" s="17">
        <v>0.15965915545222401</v>
      </c>
      <c r="BB1291" s="17">
        <v>0.16160942473168899</v>
      </c>
      <c r="BC1291" s="17">
        <v>0.17322588182732301</v>
      </c>
      <c r="BD1291" s="17">
        <v>0.13487249216937899</v>
      </c>
      <c r="BE1291" s="17">
        <v>0.17965239784429601</v>
      </c>
      <c r="BF1291" s="17">
        <v>7.7731607717679396E-2</v>
      </c>
      <c r="BG1291" s="17">
        <v>0.13292766007863499</v>
      </c>
      <c r="BH1291" s="17">
        <v>0.15300898150528899</v>
      </c>
      <c r="BI1291" s="17">
        <v>0.114450479221904</v>
      </c>
      <c r="BJ1291" s="17">
        <v>0.12397141688116201</v>
      </c>
      <c r="BK1291" s="17">
        <v>8.67436429969521E-2</v>
      </c>
      <c r="BL1291" s="17">
        <v>0.196547826969309</v>
      </c>
      <c r="BM1291" s="17"/>
      <c r="BN1291" s="17">
        <v>0.143129232833589</v>
      </c>
      <c r="BO1291" s="17">
        <v>0.16892112456299799</v>
      </c>
      <c r="BP1291" s="17"/>
      <c r="BQ1291" s="17">
        <v>0.17336505970909599</v>
      </c>
      <c r="BR1291" s="17">
        <v>0.15995227528146699</v>
      </c>
      <c r="BS1291" s="17"/>
      <c r="BT1291" s="17">
        <v>0.18426060091503901</v>
      </c>
      <c r="BU1291" s="17"/>
      <c r="BV1291" s="17">
        <v>0.15572984366067899</v>
      </c>
      <c r="BW1291" s="17">
        <v>0.20975293767744899</v>
      </c>
      <c r="BX1291" s="17">
        <v>0.12764636948306901</v>
      </c>
      <c r="BY1291" s="17"/>
      <c r="BZ1291" s="17">
        <v>0.211689468869729</v>
      </c>
      <c r="CA1291" s="17">
        <v>0.208848377340518</v>
      </c>
      <c r="CB1291" s="17">
        <v>0.18507655410494001</v>
      </c>
      <c r="CC1291" s="17">
        <v>0.115516876202555</v>
      </c>
      <c r="CD1291" s="17">
        <v>9.5007522551987605E-2</v>
      </c>
      <c r="CE1291" s="17">
        <v>0.137421215264251</v>
      </c>
      <c r="CF1291" s="17">
        <v>0.146050448663162</v>
      </c>
      <c r="CG1291" s="17"/>
      <c r="CH1291" s="17">
        <v>0.16767448223053799</v>
      </c>
      <c r="CI1291" s="17">
        <v>0.13337213717089599</v>
      </c>
      <c r="CJ1291" s="17">
        <v>0.1514408527877</v>
      </c>
      <c r="CK1291" s="17">
        <v>0.16993487102958801</v>
      </c>
      <c r="CL1291" s="17">
        <v>0.260220628113915</v>
      </c>
    </row>
    <row r="1292" spans="2:90" x14ac:dyDescent="0.3">
      <c r="B1292" t="s">
        <v>506</v>
      </c>
      <c r="C1292" s="17">
        <v>0.108394427301557</v>
      </c>
      <c r="D1292" s="17">
        <v>0.108452399873207</v>
      </c>
      <c r="E1292" s="17">
        <v>0.108257465624851</v>
      </c>
      <c r="F1292" s="17"/>
      <c r="G1292" s="17">
        <v>0.112385369114025</v>
      </c>
      <c r="H1292" s="17">
        <v>0.16535085901508501</v>
      </c>
      <c r="I1292" s="17">
        <v>9.1272121865554695E-2</v>
      </c>
      <c r="J1292" s="17">
        <v>0.10501067690369401</v>
      </c>
      <c r="K1292" s="17">
        <v>9.6815964495448298E-2</v>
      </c>
      <c r="L1292" s="17">
        <v>8.3742927415252896E-2</v>
      </c>
      <c r="M1292" s="17"/>
      <c r="N1292" s="17">
        <v>0.131547158451291</v>
      </c>
      <c r="O1292" s="17">
        <v>9.2255172345768993E-2</v>
      </c>
      <c r="P1292" s="17">
        <v>0.113940831827403</v>
      </c>
      <c r="Q1292" s="17">
        <v>9.6391438056523407E-2</v>
      </c>
      <c r="R1292" s="17"/>
      <c r="S1292" s="17">
        <v>0.13391744161887401</v>
      </c>
      <c r="T1292" s="17">
        <v>0.13782328153753501</v>
      </c>
      <c r="U1292" s="17">
        <v>7.8422976643612793E-2</v>
      </c>
      <c r="V1292" s="17">
        <v>9.3963211861799303E-2</v>
      </c>
      <c r="W1292" s="17">
        <v>0.109744166287277</v>
      </c>
      <c r="X1292" s="17">
        <v>9.9063454864646697E-2</v>
      </c>
      <c r="Y1292" s="17">
        <v>9.3175289848345E-2</v>
      </c>
      <c r="Z1292" s="17">
        <v>7.5361821400294002E-2</v>
      </c>
      <c r="AA1292" s="17">
        <v>8.5763318697296198E-2</v>
      </c>
      <c r="AB1292" s="17">
        <v>0.12562896009080601</v>
      </c>
      <c r="AC1292" s="17">
        <v>0.121636297048659</v>
      </c>
      <c r="AD1292" s="17">
        <v>0.10311396995041</v>
      </c>
      <c r="AE1292" s="17"/>
      <c r="AF1292" s="17">
        <v>9.6314376342635205E-2</v>
      </c>
      <c r="AG1292" s="17">
        <v>0.126370325042964</v>
      </c>
      <c r="AH1292" s="17">
        <v>9.5670193193103006E-2</v>
      </c>
      <c r="AI1292" s="17"/>
      <c r="AJ1292" s="17">
        <v>9.1338747907867293E-2</v>
      </c>
      <c r="AK1292" s="17">
        <v>0.14196463397964099</v>
      </c>
      <c r="AL1292" s="17">
        <v>9.6094407698030307E-2</v>
      </c>
      <c r="AM1292" s="17">
        <v>5.2751781572292697E-2</v>
      </c>
      <c r="AN1292" s="17">
        <v>0.20307797264020599</v>
      </c>
      <c r="AO1292" s="17"/>
      <c r="AP1292" s="17">
        <v>0.16484110090419399</v>
      </c>
      <c r="AQ1292" s="17">
        <v>9.7070988199313604E-2</v>
      </c>
      <c r="AR1292" s="17">
        <v>7.1449151812112102E-2</v>
      </c>
      <c r="AS1292" s="17">
        <v>6.1699210286436802E-2</v>
      </c>
      <c r="AT1292" s="17">
        <v>0.19090572457307201</v>
      </c>
      <c r="AU1292" s="17">
        <v>8.3573450505124103E-2</v>
      </c>
      <c r="AV1292" s="17"/>
      <c r="AW1292" s="17">
        <v>0.194232441921598</v>
      </c>
      <c r="AX1292" s="17">
        <v>8.5702591520042004E-2</v>
      </c>
      <c r="AY1292" s="17">
        <v>9.0162496442298498E-2</v>
      </c>
      <c r="AZ1292" s="17">
        <v>0.11621624784482799</v>
      </c>
      <c r="BA1292" s="17">
        <v>6.9955660881865805E-2</v>
      </c>
      <c r="BB1292" s="17">
        <v>9.0822946738270405E-2</v>
      </c>
      <c r="BC1292" s="17">
        <v>0.115999392851039</v>
      </c>
      <c r="BD1292" s="17">
        <v>9.4538770508111505E-2</v>
      </c>
      <c r="BE1292" s="17">
        <v>0.123095404147401</v>
      </c>
      <c r="BF1292" s="17">
        <v>6.7756217362278395E-2</v>
      </c>
      <c r="BG1292" s="17">
        <v>0.120561446574404</v>
      </c>
      <c r="BH1292" s="17">
        <v>0.104397129954947</v>
      </c>
      <c r="BI1292" s="17">
        <v>0.18802092587531999</v>
      </c>
      <c r="BJ1292" s="17">
        <v>0.100792033039782</v>
      </c>
      <c r="BK1292" s="17">
        <v>7.85372118728596E-2</v>
      </c>
      <c r="BL1292" s="17">
        <v>0.18812026578093999</v>
      </c>
      <c r="BM1292" s="17"/>
      <c r="BN1292" s="17">
        <v>0.109226549360896</v>
      </c>
      <c r="BO1292" s="17">
        <v>0.10757750272416799</v>
      </c>
      <c r="BP1292" s="17"/>
      <c r="BQ1292" s="17">
        <v>0.16514942491408399</v>
      </c>
      <c r="BR1292" s="17">
        <v>0.109763367421907</v>
      </c>
      <c r="BS1292" s="17"/>
      <c r="BT1292" s="17">
        <v>0.15782504489436999</v>
      </c>
      <c r="BU1292" s="17"/>
      <c r="BV1292" s="17">
        <v>0.123367156140941</v>
      </c>
      <c r="BW1292" s="17">
        <v>0.13558376351853099</v>
      </c>
      <c r="BX1292" s="17">
        <v>8.9624354984438506E-2</v>
      </c>
      <c r="BY1292" s="17"/>
      <c r="BZ1292" s="17">
        <v>0.102856054275097</v>
      </c>
      <c r="CA1292" s="17">
        <v>0.103533566328861</v>
      </c>
      <c r="CB1292" s="17">
        <v>0.10724554515091</v>
      </c>
      <c r="CC1292" s="17">
        <v>7.8294160185360895E-2</v>
      </c>
      <c r="CD1292" s="17">
        <v>0.120078378613714</v>
      </c>
      <c r="CE1292" s="17">
        <v>0.10827478241433799</v>
      </c>
      <c r="CF1292" s="17">
        <v>0.173296342066213</v>
      </c>
      <c r="CG1292" s="17"/>
      <c r="CH1292" s="17">
        <v>0.158708635794716</v>
      </c>
      <c r="CI1292" s="17">
        <v>0.109298227821282</v>
      </c>
      <c r="CJ1292" s="17">
        <v>0.10499983616976399</v>
      </c>
      <c r="CK1292" s="17">
        <v>9.2128364062078194E-2</v>
      </c>
      <c r="CL1292" s="17">
        <v>7.1579672000906203E-2</v>
      </c>
    </row>
    <row r="1293" spans="2:90" x14ac:dyDescent="0.3">
      <c r="B1293" t="s">
        <v>118</v>
      </c>
      <c r="C1293" s="17">
        <v>4.83042575479736E-2</v>
      </c>
      <c r="D1293" s="17">
        <v>3.7528041200534601E-2</v>
      </c>
      <c r="E1293" s="17">
        <v>5.9218788924877697E-2</v>
      </c>
      <c r="F1293" s="17"/>
      <c r="G1293" s="17">
        <v>2.7548864440494099E-2</v>
      </c>
      <c r="H1293" s="17">
        <v>4.833188581365E-2</v>
      </c>
      <c r="I1293" s="17">
        <v>5.4781423783389301E-2</v>
      </c>
      <c r="J1293" s="17">
        <v>6.4639606516806003E-2</v>
      </c>
      <c r="K1293" s="17">
        <v>7.3200960429961506E-2</v>
      </c>
      <c r="L1293" s="17">
        <v>2.68063118278223E-2</v>
      </c>
      <c r="M1293" s="17"/>
      <c r="N1293" s="17">
        <v>3.4998847601179599E-2</v>
      </c>
      <c r="O1293" s="17">
        <v>4.8351533270257402E-2</v>
      </c>
      <c r="P1293" s="17">
        <v>5.2684697090481597E-2</v>
      </c>
      <c r="Q1293" s="17">
        <v>5.7367571760754403E-2</v>
      </c>
      <c r="R1293" s="17"/>
      <c r="S1293" s="17">
        <v>4.7442124194689697E-2</v>
      </c>
      <c r="T1293" s="17">
        <v>4.6688838798423601E-2</v>
      </c>
      <c r="U1293" s="17">
        <v>7.3218951957259207E-2</v>
      </c>
      <c r="V1293" s="17">
        <v>3.6722480470234499E-2</v>
      </c>
      <c r="W1293" s="17">
        <v>2.6295625884145302E-2</v>
      </c>
      <c r="X1293" s="17">
        <v>4.3399899934069702E-2</v>
      </c>
      <c r="Y1293" s="17">
        <v>6.5180256206101003E-2</v>
      </c>
      <c r="Z1293" s="17">
        <v>3.2213625401187003E-2</v>
      </c>
      <c r="AA1293" s="17">
        <v>5.0981491991720501E-2</v>
      </c>
      <c r="AB1293" s="17">
        <v>4.5485867656261503E-2</v>
      </c>
      <c r="AC1293" s="17">
        <v>4.5894522591733697E-2</v>
      </c>
      <c r="AD1293" s="17">
        <v>7.2796965498656205E-2</v>
      </c>
      <c r="AE1293" s="17"/>
      <c r="AF1293" s="17">
        <v>4.3002353205933097E-2</v>
      </c>
      <c r="AG1293" s="17">
        <v>3.8899553838153897E-2</v>
      </c>
      <c r="AH1293" s="17">
        <v>8.6989331804473893E-2</v>
      </c>
      <c r="AI1293" s="17"/>
      <c r="AJ1293" s="17">
        <v>3.0750032859452402E-2</v>
      </c>
      <c r="AK1293" s="17">
        <v>3.9358271060518299E-2</v>
      </c>
      <c r="AL1293" s="17">
        <v>7.8738184294646102E-2</v>
      </c>
      <c r="AM1293" s="17">
        <v>3.0360620709788198E-2</v>
      </c>
      <c r="AN1293" s="17">
        <v>2.8497693442116698E-2</v>
      </c>
      <c r="AO1293" s="17"/>
      <c r="AP1293" s="17">
        <v>3.5778402282538702E-2</v>
      </c>
      <c r="AQ1293" s="17">
        <v>3.9303747669128003E-2</v>
      </c>
      <c r="AR1293" s="17">
        <v>5.8411585661251798E-2</v>
      </c>
      <c r="AS1293" s="17">
        <v>3.3215220025535397E-2</v>
      </c>
      <c r="AT1293" s="17">
        <v>3.3385094174078402E-2</v>
      </c>
      <c r="AU1293" s="17">
        <v>8.9254350741111196E-2</v>
      </c>
      <c r="AV1293" s="17"/>
      <c r="AW1293" s="17">
        <v>4.4621620120488099E-2</v>
      </c>
      <c r="AX1293" s="17">
        <v>8.1009069258696303E-2</v>
      </c>
      <c r="AY1293" s="17">
        <v>6.5752106765759405E-2</v>
      </c>
      <c r="AZ1293" s="17">
        <v>4.9970263049016403E-2</v>
      </c>
      <c r="BA1293" s="17">
        <v>8.6790987429000502E-2</v>
      </c>
      <c r="BB1293" s="17">
        <v>3.57780728189733E-2</v>
      </c>
      <c r="BC1293" s="17">
        <v>2.83247512061383E-2</v>
      </c>
      <c r="BD1293" s="17">
        <v>5.95416743014009E-2</v>
      </c>
      <c r="BE1293" s="17">
        <v>3.21640310534866E-2</v>
      </c>
      <c r="BF1293" s="17">
        <v>3.1121981613602499E-2</v>
      </c>
      <c r="BG1293" s="17">
        <v>3.2790777144723102E-2</v>
      </c>
      <c r="BH1293" s="17">
        <v>3.1090424978348501E-2</v>
      </c>
      <c r="BI1293" s="17">
        <v>3.3461867514094398E-2</v>
      </c>
      <c r="BJ1293" s="17">
        <v>5.6269420854702303E-2</v>
      </c>
      <c r="BK1293" s="17">
        <v>0</v>
      </c>
      <c r="BL1293" s="17">
        <v>2.2328848754120501E-2</v>
      </c>
      <c r="BM1293" s="17"/>
      <c r="BN1293" s="17">
        <v>4.8169405127768301E-2</v>
      </c>
      <c r="BO1293" s="17">
        <v>4.6900485934819998E-2</v>
      </c>
      <c r="BP1293" s="17"/>
      <c r="BQ1293" s="17">
        <v>3.79666232872789E-2</v>
      </c>
      <c r="BR1293" s="17">
        <v>2.8966773991919399E-2</v>
      </c>
      <c r="BS1293" s="17"/>
      <c r="BT1293" s="17">
        <v>3.2576005042924801E-2</v>
      </c>
      <c r="BU1293" s="17"/>
      <c r="BV1293" s="17">
        <v>5.8758468780385903E-2</v>
      </c>
      <c r="BW1293" s="17">
        <v>4.1612977516676697E-2</v>
      </c>
      <c r="BX1293" s="17">
        <v>4.49558866251345E-2</v>
      </c>
      <c r="BY1293" s="17"/>
      <c r="BZ1293" s="17">
        <v>6.1761481606864101E-2</v>
      </c>
      <c r="CA1293" s="17">
        <v>5.63159704754898E-2</v>
      </c>
      <c r="CB1293" s="17">
        <v>4.7267150975036802E-2</v>
      </c>
      <c r="CC1293" s="17">
        <v>2.2315230806161001E-2</v>
      </c>
      <c r="CD1293" s="17">
        <v>4.38164212486927E-2</v>
      </c>
      <c r="CE1293" s="17">
        <v>2.8765412475630601E-2</v>
      </c>
      <c r="CF1293" s="17">
        <v>2.5115342336215998E-2</v>
      </c>
      <c r="CG1293" s="17"/>
      <c r="CH1293" s="17">
        <v>2.9228911881575299E-2</v>
      </c>
      <c r="CI1293" s="17">
        <v>3.27161554768646E-2</v>
      </c>
      <c r="CJ1293" s="17">
        <v>5.9115093336615299E-2</v>
      </c>
      <c r="CK1293" s="17">
        <v>6.7711389690317203E-2</v>
      </c>
      <c r="CL1293" s="17">
        <v>6.4613370669261899E-2</v>
      </c>
    </row>
    <row r="1294" spans="2:90" x14ac:dyDescent="0.3">
      <c r="B1294" t="s">
        <v>507</v>
      </c>
      <c r="C1294" s="17">
        <v>1.01320647764832E-2</v>
      </c>
      <c r="D1294" s="17">
        <v>1.2734837377906301E-2</v>
      </c>
      <c r="E1294" s="17">
        <v>7.6686857571541204E-3</v>
      </c>
      <c r="F1294" s="17"/>
      <c r="G1294" s="17">
        <v>2.2172753056686E-2</v>
      </c>
      <c r="H1294" s="17">
        <v>8.7459283188764895E-3</v>
      </c>
      <c r="I1294" s="17">
        <v>5.9371403767215702E-3</v>
      </c>
      <c r="J1294" s="17">
        <v>5.2118484237366897E-3</v>
      </c>
      <c r="K1294" s="17">
        <v>1.6305410838331799E-2</v>
      </c>
      <c r="L1294" s="17">
        <v>6.55350599793144E-3</v>
      </c>
      <c r="M1294" s="17"/>
      <c r="N1294" s="17">
        <v>4.7811785883872197E-3</v>
      </c>
      <c r="O1294" s="17">
        <v>9.5873670721146297E-3</v>
      </c>
      <c r="P1294" s="17">
        <v>6.0881525624150497E-3</v>
      </c>
      <c r="Q1294" s="17">
        <v>1.8291369553574299E-2</v>
      </c>
      <c r="R1294" s="17"/>
      <c r="S1294" s="17">
        <v>9.9849483269268801E-3</v>
      </c>
      <c r="T1294" s="17">
        <v>1.6323335069665799E-2</v>
      </c>
      <c r="U1294" s="17">
        <v>1.1625898997548701E-2</v>
      </c>
      <c r="V1294" s="17">
        <v>1.02249404113281E-2</v>
      </c>
      <c r="W1294" s="17">
        <v>0</v>
      </c>
      <c r="X1294" s="17">
        <v>1.1306934668047899E-2</v>
      </c>
      <c r="Y1294" s="17">
        <v>1.7932279494509502E-2</v>
      </c>
      <c r="Z1294" s="17">
        <v>0</v>
      </c>
      <c r="AA1294" s="17">
        <v>0</v>
      </c>
      <c r="AB1294" s="17">
        <v>1.0998347900554E-2</v>
      </c>
      <c r="AC1294" s="17">
        <v>2.6433375841777702E-2</v>
      </c>
      <c r="AD1294" s="17">
        <v>0</v>
      </c>
      <c r="AE1294" s="17"/>
      <c r="AF1294" s="17">
        <v>6.4077586618003102E-3</v>
      </c>
      <c r="AG1294" s="17">
        <v>6.0313743898930804E-3</v>
      </c>
      <c r="AH1294" s="17">
        <v>2.4651789584869199E-2</v>
      </c>
      <c r="AI1294" s="17"/>
      <c r="AJ1294" s="17">
        <v>1.1744412646879299E-2</v>
      </c>
      <c r="AK1294" s="17">
        <v>4.1208234663699002E-3</v>
      </c>
      <c r="AL1294" s="17">
        <v>5.1887877899869199E-3</v>
      </c>
      <c r="AM1294" s="17">
        <v>7.3218244463887196E-3</v>
      </c>
      <c r="AN1294" s="17">
        <v>1.7477127334534E-2</v>
      </c>
      <c r="AO1294" s="17"/>
      <c r="AP1294" s="17">
        <v>3.5952581007687198E-3</v>
      </c>
      <c r="AQ1294" s="17">
        <v>5.8642835931053596E-3</v>
      </c>
      <c r="AR1294" s="17">
        <v>4.6245596235166501E-3</v>
      </c>
      <c r="AS1294" s="17">
        <v>7.8662622316052495E-3</v>
      </c>
      <c r="AT1294" s="17">
        <v>1.2688898368365301E-2</v>
      </c>
      <c r="AU1294" s="17">
        <v>1.7002048825445499E-2</v>
      </c>
      <c r="AV1294" s="17"/>
      <c r="AW1294" s="17">
        <v>4.76532522633972E-2</v>
      </c>
      <c r="AX1294" s="17">
        <v>4.0046194797479798E-2</v>
      </c>
      <c r="AY1294" s="17">
        <v>1.9927310101507899E-2</v>
      </c>
      <c r="AZ1294" s="17">
        <v>7.5110396895113202E-3</v>
      </c>
      <c r="BA1294" s="17">
        <v>1.19627636301252E-2</v>
      </c>
      <c r="BB1294" s="17">
        <v>1.39873963373713E-2</v>
      </c>
      <c r="BC1294" s="17">
        <v>4.2449106691300103E-3</v>
      </c>
      <c r="BD1294" s="17">
        <v>0</v>
      </c>
      <c r="BE1294" s="17">
        <v>0</v>
      </c>
      <c r="BF1294" s="17">
        <v>0</v>
      </c>
      <c r="BG1294" s="17">
        <v>7.2062710752133002E-3</v>
      </c>
      <c r="BH1294" s="17">
        <v>8.7588347892450999E-3</v>
      </c>
      <c r="BI1294" s="17">
        <v>1.22408244995699E-2</v>
      </c>
      <c r="BJ1294" s="17">
        <v>0</v>
      </c>
      <c r="BK1294" s="17">
        <v>6.1793863260045399E-2</v>
      </c>
      <c r="BL1294" s="17">
        <v>0</v>
      </c>
      <c r="BM1294" s="17"/>
      <c r="BN1294" s="17">
        <v>8.8032849497596405E-3</v>
      </c>
      <c r="BO1294" s="17">
        <v>1.21149292914541E-2</v>
      </c>
      <c r="BP1294" s="17"/>
      <c r="BQ1294" s="17">
        <v>4.0264559280210098E-3</v>
      </c>
      <c r="BR1294" s="17">
        <v>0</v>
      </c>
      <c r="BS1294" s="17"/>
      <c r="BT1294" s="17">
        <v>1.15389031087252E-2</v>
      </c>
      <c r="BU1294" s="17"/>
      <c r="BV1294" s="17">
        <v>1.20857044948674E-2</v>
      </c>
      <c r="BW1294" s="17">
        <v>4.9220259730716502E-3</v>
      </c>
      <c r="BX1294" s="17">
        <v>1.02330643529628E-2</v>
      </c>
      <c r="BY1294" s="17"/>
      <c r="BZ1294" s="17">
        <v>8.0919395816783195E-3</v>
      </c>
      <c r="CA1294" s="17">
        <v>6.1639155656900797E-3</v>
      </c>
      <c r="CB1294" s="17">
        <v>1.44024309366829E-2</v>
      </c>
      <c r="CC1294" s="17">
        <v>7.1095379047214496E-3</v>
      </c>
      <c r="CD1294" s="17">
        <v>5.1602308695532602E-3</v>
      </c>
      <c r="CE1294" s="17">
        <v>1.42465051444994E-2</v>
      </c>
      <c r="CF1294" s="17">
        <v>1.25669337792669E-2</v>
      </c>
      <c r="CG1294" s="17"/>
      <c r="CH1294" s="17">
        <v>2.9044098376273E-2</v>
      </c>
      <c r="CI1294" s="17">
        <v>8.8035615743428299E-3</v>
      </c>
      <c r="CJ1294" s="17">
        <v>6.2486277793351898E-3</v>
      </c>
      <c r="CK1294" s="17">
        <v>9.9606344654685694E-3</v>
      </c>
      <c r="CL1294" s="17">
        <v>1.2583106155650101E-2</v>
      </c>
    </row>
    <row r="1295" spans="2:90" x14ac:dyDescent="0.3">
      <c r="B1295" t="s">
        <v>131</v>
      </c>
      <c r="C1295" s="17">
        <v>1.47811992917617E-2</v>
      </c>
      <c r="D1295" s="17">
        <v>1.6778111235833799E-2</v>
      </c>
      <c r="E1295" s="17">
        <v>1.2946783148280501E-2</v>
      </c>
      <c r="F1295" s="17"/>
      <c r="G1295" s="17">
        <v>0</v>
      </c>
      <c r="H1295" s="17">
        <v>1.02586399190834E-2</v>
      </c>
      <c r="I1295" s="17">
        <v>2.0420617736137101E-2</v>
      </c>
      <c r="J1295" s="17">
        <v>2.2487639692853001E-2</v>
      </c>
      <c r="K1295" s="17">
        <v>1.9794010942814699E-2</v>
      </c>
      <c r="L1295" s="17">
        <v>1.40598832580392E-2</v>
      </c>
      <c r="M1295" s="17"/>
      <c r="N1295" s="17">
        <v>1.0154922375093E-2</v>
      </c>
      <c r="O1295" s="17">
        <v>2.5531743086677602E-2</v>
      </c>
      <c r="P1295" s="17">
        <v>1.4614702331921201E-2</v>
      </c>
      <c r="Q1295" s="17">
        <v>8.9035906663848894E-3</v>
      </c>
      <c r="R1295" s="17"/>
      <c r="S1295" s="17">
        <v>1.50736262153117E-2</v>
      </c>
      <c r="T1295" s="17">
        <v>1.12811806797301E-2</v>
      </c>
      <c r="U1295" s="17">
        <v>5.6237129163599102E-3</v>
      </c>
      <c r="V1295" s="17">
        <v>2.34104104922905E-2</v>
      </c>
      <c r="W1295" s="17">
        <v>2.0219598171139701E-2</v>
      </c>
      <c r="X1295" s="17">
        <v>1.6265620190345099E-2</v>
      </c>
      <c r="Y1295" s="17">
        <v>1.689783994888E-2</v>
      </c>
      <c r="Z1295" s="17">
        <v>2.0653581558003401E-2</v>
      </c>
      <c r="AA1295" s="17">
        <v>1.51038477870026E-2</v>
      </c>
      <c r="AB1295" s="17">
        <v>2.1447776426613299E-2</v>
      </c>
      <c r="AC1295" s="17">
        <v>0</v>
      </c>
      <c r="AD1295" s="17">
        <v>0</v>
      </c>
      <c r="AE1295" s="17"/>
      <c r="AF1295" s="17">
        <v>2.0284855260432302E-2</v>
      </c>
      <c r="AG1295" s="17">
        <v>1.4108800771260701E-2</v>
      </c>
      <c r="AH1295" s="17">
        <v>9.7490691014096298E-3</v>
      </c>
      <c r="AI1295" s="17"/>
      <c r="AJ1295" s="17">
        <v>2.5302961437263802E-3</v>
      </c>
      <c r="AK1295" s="17">
        <v>1.2940406185978101E-2</v>
      </c>
      <c r="AL1295" s="17">
        <v>0</v>
      </c>
      <c r="AM1295" s="17">
        <v>4.76090500482532E-2</v>
      </c>
      <c r="AN1295" s="17">
        <v>1.03643657260252E-2</v>
      </c>
      <c r="AO1295" s="17"/>
      <c r="AP1295" s="17">
        <v>1.29592114665714E-2</v>
      </c>
      <c r="AQ1295" s="17">
        <v>3.1543835094617698E-3</v>
      </c>
      <c r="AR1295" s="17">
        <v>5.4972833950056301E-3</v>
      </c>
      <c r="AS1295" s="17">
        <v>2.5495558455388399E-2</v>
      </c>
      <c r="AT1295" s="17">
        <v>7.5248283561017504E-3</v>
      </c>
      <c r="AU1295" s="17">
        <v>1.5067959776908901E-2</v>
      </c>
      <c r="AV1295" s="17"/>
      <c r="AW1295" s="17">
        <v>0</v>
      </c>
      <c r="AX1295" s="17">
        <v>2.0632207593337001E-2</v>
      </c>
      <c r="AY1295" s="17">
        <v>1.27921150153903E-2</v>
      </c>
      <c r="AZ1295" s="17">
        <v>6.9396257771690102E-3</v>
      </c>
      <c r="BA1295" s="17">
        <v>8.1016914582027894E-3</v>
      </c>
      <c r="BB1295" s="17">
        <v>4.8803102972232101E-3</v>
      </c>
      <c r="BC1295" s="17">
        <v>6.6924691672716101E-3</v>
      </c>
      <c r="BD1295" s="17">
        <v>3.3819222984314903E-2</v>
      </c>
      <c r="BE1295" s="17">
        <v>2.0065726493039501E-2</v>
      </c>
      <c r="BF1295" s="17">
        <v>1.8765126362486E-2</v>
      </c>
      <c r="BG1295" s="17">
        <v>5.8366989578673397E-3</v>
      </c>
      <c r="BH1295" s="17">
        <v>2.95395835137017E-2</v>
      </c>
      <c r="BI1295" s="17">
        <v>1.25817160515986E-2</v>
      </c>
      <c r="BJ1295" s="17">
        <v>1.32466169303608E-2</v>
      </c>
      <c r="BK1295" s="17">
        <v>2.33281942703321E-2</v>
      </c>
      <c r="BL1295" s="17">
        <v>8.7728046604770397E-3</v>
      </c>
      <c r="BM1295" s="17"/>
      <c r="BN1295" s="17">
        <v>1.38675922326788E-2</v>
      </c>
      <c r="BO1295" s="17">
        <v>1.52084067352369E-2</v>
      </c>
      <c r="BP1295" s="17"/>
      <c r="BQ1295" s="17">
        <v>1.4513476465263299E-2</v>
      </c>
      <c r="BR1295" s="17">
        <v>9.5284308804796797E-3</v>
      </c>
      <c r="BS1295" s="17"/>
      <c r="BT1295" s="17">
        <v>7.6626112673100497E-3</v>
      </c>
      <c r="BU1295" s="17"/>
      <c r="BV1295" s="17">
        <v>1.7778315659701501E-2</v>
      </c>
      <c r="BW1295" s="17">
        <v>7.6702051205546299E-3</v>
      </c>
      <c r="BX1295" s="17">
        <v>1.5645190566720799E-2</v>
      </c>
      <c r="BY1295" s="17"/>
      <c r="BZ1295" s="17">
        <v>2.0104591040219499E-2</v>
      </c>
      <c r="CA1295" s="17">
        <v>3.0161463760876601E-3</v>
      </c>
      <c r="CB1295" s="17">
        <v>4.1618119347312903E-3</v>
      </c>
      <c r="CC1295" s="17">
        <v>1.16377405475833E-2</v>
      </c>
      <c r="CD1295" s="17">
        <v>2.0483016601204499E-2</v>
      </c>
      <c r="CE1295" s="17">
        <v>2.02275031977758E-2</v>
      </c>
      <c r="CF1295" s="17">
        <v>1.7901065304152999E-2</v>
      </c>
      <c r="CG1295" s="17"/>
      <c r="CH1295" s="17">
        <v>1.57833313646665E-2</v>
      </c>
      <c r="CI1295" s="17">
        <v>1.8023493083373299E-2</v>
      </c>
      <c r="CJ1295" s="17">
        <v>1.1247660033300201E-2</v>
      </c>
      <c r="CK1295" s="17">
        <v>9.2640384487375806E-3</v>
      </c>
      <c r="CL1295" s="17">
        <v>3.6293935113749197E-2</v>
      </c>
    </row>
    <row r="1296" spans="2:90" x14ac:dyDescent="0.3">
      <c r="C1296" s="17"/>
      <c r="D1296" s="17"/>
      <c r="E1296" s="17"/>
      <c r="F1296" s="17"/>
      <c r="G1296" s="17"/>
      <c r="H1296" s="17"/>
      <c r="I1296" s="17"/>
      <c r="J1296" s="17"/>
      <c r="K1296" s="17"/>
      <c r="L1296" s="17"/>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7"/>
      <c r="AI1296" s="17"/>
      <c r="AJ1296" s="17"/>
      <c r="AK1296" s="17"/>
      <c r="AL1296" s="17"/>
      <c r="AM1296" s="17"/>
      <c r="AN1296" s="17"/>
      <c r="AO1296" s="17"/>
      <c r="AP1296" s="17"/>
      <c r="AQ1296" s="17"/>
      <c r="AR1296" s="17"/>
      <c r="AS1296" s="17"/>
      <c r="AT1296" s="17"/>
      <c r="AU1296" s="17"/>
      <c r="AV1296" s="17"/>
      <c r="AW1296" s="17"/>
      <c r="AX1296" s="17"/>
      <c r="AY1296" s="17"/>
      <c r="AZ1296" s="17"/>
      <c r="BA1296" s="17"/>
      <c r="BB1296" s="17"/>
      <c r="BC1296" s="17"/>
      <c r="BD1296" s="17"/>
      <c r="BE1296" s="17"/>
      <c r="BF1296" s="17"/>
      <c r="BG1296" s="17"/>
      <c r="BH1296" s="17"/>
      <c r="BI1296" s="17"/>
      <c r="BJ1296" s="17"/>
      <c r="BK1296" s="17"/>
      <c r="BL1296" s="17"/>
      <c r="BM1296" s="17"/>
      <c r="BN1296" s="17"/>
      <c r="BO1296" s="17"/>
      <c r="BP1296" s="17"/>
      <c r="BQ1296" s="17"/>
      <c r="BR1296" s="17"/>
      <c r="BS1296" s="17"/>
      <c r="BT1296" s="17"/>
      <c r="BU1296" s="17"/>
      <c r="BV1296" s="17"/>
      <c r="BW1296" s="17"/>
      <c r="BX1296" s="17"/>
      <c r="BY1296" s="17"/>
      <c r="BZ1296" s="17"/>
      <c r="CA1296" s="17"/>
      <c r="CB1296" s="17"/>
      <c r="CC1296" s="17"/>
      <c r="CD1296" s="17"/>
      <c r="CE1296" s="17"/>
      <c r="CF1296" s="17"/>
      <c r="CG1296" s="17"/>
      <c r="CH1296" s="17"/>
      <c r="CI1296" s="17"/>
      <c r="CJ1296" s="17"/>
      <c r="CK1296" s="17"/>
      <c r="CL1296" s="17"/>
    </row>
    <row r="1297" spans="2:90" x14ac:dyDescent="0.3">
      <c r="B1297" s="6" t="s">
        <v>528</v>
      </c>
      <c r="C1297" s="17"/>
      <c r="D1297" s="17"/>
      <c r="E1297" s="17"/>
      <c r="F1297" s="17"/>
      <c r="G1297" s="17"/>
      <c r="H1297" s="17"/>
      <c r="I1297" s="17"/>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c r="AO1297" s="17"/>
      <c r="AP1297" s="17"/>
      <c r="AQ1297" s="17"/>
      <c r="AR1297" s="17"/>
      <c r="AS1297" s="17"/>
      <c r="AT1297" s="17"/>
      <c r="AU1297" s="17"/>
      <c r="AV1297" s="17"/>
      <c r="AW1297" s="17"/>
      <c r="AX1297" s="17"/>
      <c r="AY1297" s="17"/>
      <c r="AZ1297" s="17"/>
      <c r="BA1297" s="17"/>
      <c r="BB1297" s="17"/>
      <c r="BC1297" s="17"/>
      <c r="BD1297" s="17"/>
      <c r="BE1297" s="17"/>
      <c r="BF1297" s="17"/>
      <c r="BG1297" s="17"/>
      <c r="BH1297" s="17"/>
      <c r="BI1297" s="17"/>
      <c r="BJ1297" s="17"/>
      <c r="BK1297" s="17"/>
      <c r="BL1297" s="17"/>
      <c r="BM1297" s="17"/>
      <c r="BN1297" s="17"/>
      <c r="BO1297" s="17"/>
      <c r="BP1297" s="17"/>
      <c r="BQ1297" s="17"/>
      <c r="BR1297" s="17"/>
      <c r="BS1297" s="17"/>
      <c r="BT1297" s="17"/>
      <c r="BU1297" s="17"/>
      <c r="BV1297" s="17"/>
      <c r="BW1297" s="17"/>
      <c r="BX1297" s="17"/>
      <c r="BY1297" s="17"/>
      <c r="BZ1297" s="17"/>
      <c r="CA1297" s="17"/>
      <c r="CB1297" s="17"/>
      <c r="CC1297" s="17"/>
      <c r="CD1297" s="17"/>
      <c r="CE1297" s="17"/>
      <c r="CF1297" s="17"/>
      <c r="CG1297" s="17"/>
      <c r="CH1297" s="17"/>
      <c r="CI1297" s="17"/>
      <c r="CJ1297" s="17"/>
      <c r="CK1297" s="17"/>
      <c r="CL1297" s="17"/>
    </row>
    <row r="1298" spans="2:90" x14ac:dyDescent="0.3">
      <c r="B1298" s="24" t="s">
        <v>110</v>
      </c>
      <c r="C1298" s="17"/>
      <c r="D1298" s="17"/>
      <c r="E1298" s="17"/>
      <c r="F1298" s="17"/>
      <c r="G1298" s="17"/>
      <c r="H1298" s="17"/>
      <c r="I1298" s="17"/>
      <c r="J1298" s="17"/>
      <c r="K1298" s="17"/>
      <c r="L1298" s="17"/>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7"/>
      <c r="AI1298" s="17"/>
      <c r="AJ1298" s="17"/>
      <c r="AK1298" s="17"/>
      <c r="AL1298" s="17"/>
      <c r="AM1298" s="17"/>
      <c r="AN1298" s="17"/>
      <c r="AO1298" s="17"/>
      <c r="AP1298" s="17"/>
      <c r="AQ1298" s="17"/>
      <c r="AR1298" s="17"/>
      <c r="AS1298" s="17"/>
      <c r="AT1298" s="17"/>
      <c r="AU1298" s="17"/>
      <c r="AV1298" s="17"/>
      <c r="AW1298" s="17"/>
      <c r="AX1298" s="17"/>
      <c r="AY1298" s="17"/>
      <c r="AZ1298" s="17"/>
      <c r="BA1298" s="17"/>
      <c r="BB1298" s="17"/>
      <c r="BC1298" s="17"/>
      <c r="BD1298" s="17"/>
      <c r="BE1298" s="17"/>
      <c r="BF1298" s="17"/>
      <c r="BG1298" s="17"/>
      <c r="BH1298" s="17"/>
      <c r="BI1298" s="17"/>
      <c r="BJ1298" s="17"/>
      <c r="BK1298" s="17"/>
      <c r="BL1298" s="17"/>
      <c r="BM1298" s="17"/>
      <c r="BN1298" s="17"/>
      <c r="BO1298" s="17"/>
      <c r="BP1298" s="17"/>
      <c r="BQ1298" s="17"/>
      <c r="BR1298" s="17"/>
      <c r="BS1298" s="17"/>
      <c r="BT1298" s="17"/>
      <c r="BU1298" s="17"/>
      <c r="BV1298" s="17"/>
      <c r="BW1298" s="17"/>
      <c r="BX1298" s="17"/>
      <c r="BY1298" s="17"/>
      <c r="BZ1298" s="17"/>
      <c r="CA1298" s="17"/>
      <c r="CB1298" s="17"/>
      <c r="CC1298" s="17"/>
      <c r="CD1298" s="17"/>
      <c r="CE1298" s="17"/>
      <c r="CF1298" s="17"/>
      <c r="CG1298" s="17"/>
      <c r="CH1298" s="17"/>
      <c r="CI1298" s="17"/>
      <c r="CJ1298" s="17"/>
      <c r="CK1298" s="17"/>
      <c r="CL1298" s="17"/>
    </row>
    <row r="1299" spans="2:90" x14ac:dyDescent="0.3">
      <c r="B1299" t="s">
        <v>523</v>
      </c>
      <c r="C1299" s="17">
        <v>0.32059458137479602</v>
      </c>
      <c r="D1299" s="17">
        <v>0.32116937875186502</v>
      </c>
      <c r="E1299" s="17">
        <v>0.317595664997878</v>
      </c>
      <c r="F1299" s="17"/>
      <c r="G1299" s="17">
        <v>0.33409042632347702</v>
      </c>
      <c r="H1299" s="17">
        <v>0.34841792953536999</v>
      </c>
      <c r="I1299" s="17">
        <v>0.33893670688892702</v>
      </c>
      <c r="J1299" s="17">
        <v>0.35406316034297702</v>
      </c>
      <c r="K1299" s="17">
        <v>0.31364194574294502</v>
      </c>
      <c r="L1299" s="17">
        <v>0.25137603934505198</v>
      </c>
      <c r="M1299" s="17"/>
      <c r="N1299" s="17">
        <v>0.29008052455387401</v>
      </c>
      <c r="O1299" s="17">
        <v>0.339877534084424</v>
      </c>
      <c r="P1299" s="17">
        <v>0.32562245689441599</v>
      </c>
      <c r="Q1299" s="17">
        <v>0.33019226343999097</v>
      </c>
      <c r="R1299" s="17"/>
      <c r="S1299" s="17">
        <v>0.33937784041435298</v>
      </c>
      <c r="T1299" s="17">
        <v>0.33218320804185802</v>
      </c>
      <c r="U1299" s="17">
        <v>0.33203146458015997</v>
      </c>
      <c r="V1299" s="17">
        <v>0.315123056796416</v>
      </c>
      <c r="W1299" s="17">
        <v>0.29354944183801801</v>
      </c>
      <c r="X1299" s="17">
        <v>0.27445527893315202</v>
      </c>
      <c r="Y1299" s="17">
        <v>0.28419076749522798</v>
      </c>
      <c r="Z1299" s="17">
        <v>0.353887535889504</v>
      </c>
      <c r="AA1299" s="17">
        <v>0.30404464795324798</v>
      </c>
      <c r="AB1299" s="17">
        <v>0.34241826455112301</v>
      </c>
      <c r="AC1299" s="17">
        <v>0.28545660217415197</v>
      </c>
      <c r="AD1299" s="17">
        <v>0.47639081074267298</v>
      </c>
      <c r="AE1299" s="17"/>
      <c r="AF1299" s="17">
        <v>0.31591812331747798</v>
      </c>
      <c r="AG1299" s="17">
        <v>0.32336539020481803</v>
      </c>
      <c r="AH1299" s="17">
        <v>0.28917522122691502</v>
      </c>
      <c r="AI1299" s="17"/>
      <c r="AJ1299" s="17">
        <v>0.211783794480981</v>
      </c>
      <c r="AK1299" s="17">
        <v>0.34072320497068698</v>
      </c>
      <c r="AL1299" s="17">
        <v>0.28886562005979999</v>
      </c>
      <c r="AM1299" s="17">
        <v>0.39104615294304201</v>
      </c>
      <c r="AN1299" s="17">
        <v>0.36882362638690003</v>
      </c>
      <c r="AO1299" s="17"/>
      <c r="AP1299" s="17">
        <v>0.32428582597516997</v>
      </c>
      <c r="AQ1299" s="17">
        <v>0.224673532855063</v>
      </c>
      <c r="AR1299" s="17">
        <v>0.29805302067623801</v>
      </c>
      <c r="AS1299" s="17">
        <v>0.33271101950030102</v>
      </c>
      <c r="AT1299" s="17">
        <v>0.49928442593275402</v>
      </c>
      <c r="AU1299" s="17">
        <v>0.25439365117770601</v>
      </c>
      <c r="AV1299" s="17"/>
      <c r="AW1299" s="17">
        <v>0.649573633035889</v>
      </c>
      <c r="AX1299" s="17">
        <v>0.29169947978757499</v>
      </c>
      <c r="AY1299" s="17">
        <v>0.35944051875761601</v>
      </c>
      <c r="AZ1299" s="17">
        <v>0.34149316518470302</v>
      </c>
      <c r="BA1299" s="17">
        <v>0.30183568512596898</v>
      </c>
      <c r="BB1299" s="17">
        <v>0.37881818263133399</v>
      </c>
      <c r="BC1299" s="17">
        <v>0.29746517273515499</v>
      </c>
      <c r="BD1299" s="17">
        <v>0.31077547592066501</v>
      </c>
      <c r="BE1299" s="17">
        <v>0.23024207080337999</v>
      </c>
      <c r="BF1299" s="17">
        <v>0.309207957631008</v>
      </c>
      <c r="BG1299" s="17">
        <v>0.31973380254696099</v>
      </c>
      <c r="BH1299" s="17">
        <v>0.28951642814449402</v>
      </c>
      <c r="BI1299" s="17">
        <v>0.38999899693184298</v>
      </c>
      <c r="BJ1299" s="17">
        <v>0.249363687329413</v>
      </c>
      <c r="BK1299" s="17">
        <v>0.25168196836234202</v>
      </c>
      <c r="BL1299" s="17">
        <v>0.338065313604619</v>
      </c>
      <c r="BM1299" s="17"/>
      <c r="BN1299" s="17">
        <v>0.30345829811156799</v>
      </c>
      <c r="BO1299" s="17">
        <v>0.342903793218436</v>
      </c>
      <c r="BP1299" s="17"/>
      <c r="BQ1299" s="17">
        <v>0.309340765202676</v>
      </c>
      <c r="BR1299" s="17">
        <v>0.39559811989041399</v>
      </c>
      <c r="BS1299" s="17"/>
      <c r="BT1299" s="17">
        <v>0.32335954905230102</v>
      </c>
      <c r="BU1299" s="17"/>
      <c r="BV1299" s="17">
        <v>0.29624297609919797</v>
      </c>
      <c r="BW1299" s="17">
        <v>0.35729403026192302</v>
      </c>
      <c r="BX1299" s="17">
        <v>0.31113671583164998</v>
      </c>
      <c r="BY1299" s="17"/>
      <c r="BZ1299" s="17">
        <v>0.46826174106214502</v>
      </c>
      <c r="CA1299" s="17">
        <v>0.34168250583287202</v>
      </c>
      <c r="CB1299" s="17">
        <v>0.31100846431588303</v>
      </c>
      <c r="CC1299" s="17">
        <v>0.30491622450603501</v>
      </c>
      <c r="CD1299" s="17">
        <v>0.277569215838463</v>
      </c>
      <c r="CE1299" s="17">
        <v>0.263005122218751</v>
      </c>
      <c r="CF1299" s="17">
        <v>0.33342386621119402</v>
      </c>
      <c r="CG1299" s="17"/>
      <c r="CH1299" s="17">
        <v>0.333487891401123</v>
      </c>
      <c r="CI1299" s="17">
        <v>0.27787069457921398</v>
      </c>
      <c r="CJ1299" s="17">
        <v>0.30416986867950302</v>
      </c>
      <c r="CK1299" s="17">
        <v>0.41636330487909501</v>
      </c>
      <c r="CL1299" s="17">
        <v>0.46312795988462202</v>
      </c>
    </row>
    <row r="1300" spans="2:90" x14ac:dyDescent="0.3">
      <c r="B1300" t="s">
        <v>524</v>
      </c>
      <c r="C1300" s="17">
        <v>0.40444579712404399</v>
      </c>
      <c r="D1300" s="17">
        <v>0.40418744868762402</v>
      </c>
      <c r="E1300" s="17">
        <v>0.40591440705231402</v>
      </c>
      <c r="F1300" s="17"/>
      <c r="G1300" s="17">
        <v>0.398941102122154</v>
      </c>
      <c r="H1300" s="17">
        <v>0.42908089053017401</v>
      </c>
      <c r="I1300" s="17">
        <v>0.40023211646232998</v>
      </c>
      <c r="J1300" s="17">
        <v>0.397815445666372</v>
      </c>
      <c r="K1300" s="17">
        <v>0.392814962749166</v>
      </c>
      <c r="L1300" s="17">
        <v>0.40460917923448197</v>
      </c>
      <c r="M1300" s="17"/>
      <c r="N1300" s="17">
        <v>0.436296924588709</v>
      </c>
      <c r="O1300" s="17">
        <v>0.414356924512507</v>
      </c>
      <c r="P1300" s="17">
        <v>0.36979984135379801</v>
      </c>
      <c r="Q1300" s="17">
        <v>0.39011102360377697</v>
      </c>
      <c r="R1300" s="17"/>
      <c r="S1300" s="17">
        <v>0.41232766397322901</v>
      </c>
      <c r="T1300" s="17">
        <v>0.39420381614419803</v>
      </c>
      <c r="U1300" s="17">
        <v>0.38524458736061701</v>
      </c>
      <c r="V1300" s="17">
        <v>0.40537381269010198</v>
      </c>
      <c r="W1300" s="17">
        <v>0.44067475867336803</v>
      </c>
      <c r="X1300" s="17">
        <v>0.41398866416803798</v>
      </c>
      <c r="Y1300" s="17">
        <v>0.407576427863381</v>
      </c>
      <c r="Z1300" s="17">
        <v>0.393224426463127</v>
      </c>
      <c r="AA1300" s="17">
        <v>0.415431489510865</v>
      </c>
      <c r="AB1300" s="17">
        <v>0.40273077157297699</v>
      </c>
      <c r="AC1300" s="17">
        <v>0.38663698564953197</v>
      </c>
      <c r="AD1300" s="17">
        <v>0.348321892355136</v>
      </c>
      <c r="AE1300" s="17"/>
      <c r="AF1300" s="17">
        <v>0.39005462981172501</v>
      </c>
      <c r="AG1300" s="17">
        <v>0.43149887429879602</v>
      </c>
      <c r="AH1300" s="17">
        <v>0.39557720271300201</v>
      </c>
      <c r="AI1300" s="17"/>
      <c r="AJ1300" s="17">
        <v>0.45858402865151898</v>
      </c>
      <c r="AK1300" s="17">
        <v>0.435332069022348</v>
      </c>
      <c r="AL1300" s="17">
        <v>0.38896173374446602</v>
      </c>
      <c r="AM1300" s="17">
        <v>0.31051711456195302</v>
      </c>
      <c r="AN1300" s="17">
        <v>0.42670266761404901</v>
      </c>
      <c r="AO1300" s="17"/>
      <c r="AP1300" s="17">
        <v>0.47142308521596799</v>
      </c>
      <c r="AQ1300" s="17">
        <v>0.45457811517292002</v>
      </c>
      <c r="AR1300" s="17">
        <v>0.402777560181178</v>
      </c>
      <c r="AS1300" s="17">
        <v>0.36357341117096897</v>
      </c>
      <c r="AT1300" s="17">
        <v>0.34329351341613701</v>
      </c>
      <c r="AU1300" s="17">
        <v>0.38250696686893099</v>
      </c>
      <c r="AV1300" s="17"/>
      <c r="AW1300" s="17">
        <v>0.16330603787832801</v>
      </c>
      <c r="AX1300" s="17">
        <v>0.342161255225854</v>
      </c>
      <c r="AY1300" s="17">
        <v>0.36814725198222598</v>
      </c>
      <c r="AZ1300" s="17">
        <v>0.369657295403782</v>
      </c>
      <c r="BA1300" s="17">
        <v>0.36614925233347301</v>
      </c>
      <c r="BB1300" s="17">
        <v>0.35657096059507598</v>
      </c>
      <c r="BC1300" s="17">
        <v>0.44413786559991603</v>
      </c>
      <c r="BD1300" s="17">
        <v>0.38886562288994903</v>
      </c>
      <c r="BE1300" s="17">
        <v>0.47298877252858201</v>
      </c>
      <c r="BF1300" s="17">
        <v>0.48126197999032899</v>
      </c>
      <c r="BG1300" s="17">
        <v>0.445830222566719</v>
      </c>
      <c r="BH1300" s="17">
        <v>0.42221895467978099</v>
      </c>
      <c r="BI1300" s="17">
        <v>0.366849846604135</v>
      </c>
      <c r="BJ1300" s="17">
        <v>0.471123078977638</v>
      </c>
      <c r="BK1300" s="17">
        <v>0.46218591680160998</v>
      </c>
      <c r="BL1300" s="17">
        <v>0.45946187353648599</v>
      </c>
      <c r="BM1300" s="17"/>
      <c r="BN1300" s="17">
        <v>0.41611748420636602</v>
      </c>
      <c r="BO1300" s="17">
        <v>0.393330150719992</v>
      </c>
      <c r="BP1300" s="17"/>
      <c r="BQ1300" s="17">
        <v>0.48782126972067802</v>
      </c>
      <c r="BR1300" s="17">
        <v>0.35672528287312</v>
      </c>
      <c r="BS1300" s="17"/>
      <c r="BT1300" s="17">
        <v>0.46353574886412902</v>
      </c>
      <c r="BU1300" s="17"/>
      <c r="BV1300" s="17">
        <v>0.373432109412007</v>
      </c>
      <c r="BW1300" s="17">
        <v>0.42211499065923602</v>
      </c>
      <c r="BX1300" s="17">
        <v>0.42115419367976897</v>
      </c>
      <c r="BY1300" s="17"/>
      <c r="BZ1300" s="17">
        <v>0.29165620249201202</v>
      </c>
      <c r="CA1300" s="17">
        <v>0.421842640033812</v>
      </c>
      <c r="CB1300" s="17">
        <v>0.42085757753991598</v>
      </c>
      <c r="CC1300" s="17">
        <v>0.421131956351527</v>
      </c>
      <c r="CD1300" s="17">
        <v>0.451789751559806</v>
      </c>
      <c r="CE1300" s="17">
        <v>0.42204926913638802</v>
      </c>
      <c r="CF1300" s="17">
        <v>0.40932813881761299</v>
      </c>
      <c r="CG1300" s="17"/>
      <c r="CH1300" s="17">
        <v>0.368134256697847</v>
      </c>
      <c r="CI1300" s="17">
        <v>0.41820580469799701</v>
      </c>
      <c r="CJ1300" s="17">
        <v>0.43254990644872798</v>
      </c>
      <c r="CK1300" s="17">
        <v>0.35168206630307303</v>
      </c>
      <c r="CL1300" s="17">
        <v>0.31300802393254901</v>
      </c>
    </row>
    <row r="1301" spans="2:90" x14ac:dyDescent="0.3">
      <c r="B1301" t="s">
        <v>525</v>
      </c>
      <c r="C1301" s="17">
        <v>0.16266012186190301</v>
      </c>
      <c r="D1301" s="17">
        <v>0.18241013626153499</v>
      </c>
      <c r="E1301" s="17">
        <v>0.143689224368551</v>
      </c>
      <c r="F1301" s="17"/>
      <c r="G1301" s="17">
        <v>0.136435599907125</v>
      </c>
      <c r="H1301" s="17">
        <v>0.148078396754001</v>
      </c>
      <c r="I1301" s="17">
        <v>0.124313290658449</v>
      </c>
      <c r="J1301" s="17">
        <v>0.13229293596619199</v>
      </c>
      <c r="K1301" s="17">
        <v>0.17365396116193799</v>
      </c>
      <c r="L1301" s="17">
        <v>0.240668814630494</v>
      </c>
      <c r="M1301" s="17"/>
      <c r="N1301" s="17">
        <v>0.19580386010232101</v>
      </c>
      <c r="O1301" s="17">
        <v>0.140424342738943</v>
      </c>
      <c r="P1301" s="17">
        <v>0.18225323269233701</v>
      </c>
      <c r="Q1301" s="17">
        <v>0.13439657445620101</v>
      </c>
      <c r="R1301" s="17"/>
      <c r="S1301" s="17">
        <v>0.15187370750078399</v>
      </c>
      <c r="T1301" s="17">
        <v>0.18314495564224501</v>
      </c>
      <c r="U1301" s="17">
        <v>0.14953213607346599</v>
      </c>
      <c r="V1301" s="17">
        <v>0.184566024047532</v>
      </c>
      <c r="W1301" s="17">
        <v>0.12528853321397501</v>
      </c>
      <c r="X1301" s="17">
        <v>0.21550260751042999</v>
      </c>
      <c r="Y1301" s="17">
        <v>0.20837011647202799</v>
      </c>
      <c r="Z1301" s="17">
        <v>0.13296956421435199</v>
      </c>
      <c r="AA1301" s="17">
        <v>0.16763143061914501</v>
      </c>
      <c r="AB1301" s="17">
        <v>0.107008194060267</v>
      </c>
      <c r="AC1301" s="17">
        <v>0.151477321206448</v>
      </c>
      <c r="AD1301" s="17">
        <v>0.10700336790761</v>
      </c>
      <c r="AE1301" s="17"/>
      <c r="AF1301" s="17">
        <v>0.18693157274799299</v>
      </c>
      <c r="AG1301" s="17">
        <v>0.158445998007366</v>
      </c>
      <c r="AH1301" s="17">
        <v>0.14454332666710301</v>
      </c>
      <c r="AI1301" s="17"/>
      <c r="AJ1301" s="17">
        <v>0.22720616127290399</v>
      </c>
      <c r="AK1301" s="17">
        <v>0.14275801525927301</v>
      </c>
      <c r="AL1301" s="17">
        <v>0.20142716755453999</v>
      </c>
      <c r="AM1301" s="17">
        <v>0.194286857217642</v>
      </c>
      <c r="AN1301" s="17">
        <v>0.119063712263768</v>
      </c>
      <c r="AO1301" s="17"/>
      <c r="AP1301" s="17">
        <v>0.135220210443181</v>
      </c>
      <c r="AQ1301" s="17">
        <v>0.20280497197026101</v>
      </c>
      <c r="AR1301" s="17">
        <v>0.16261204984938701</v>
      </c>
      <c r="AS1301" s="17">
        <v>0.20544425322437301</v>
      </c>
      <c r="AT1301" s="17">
        <v>0.101904205353303</v>
      </c>
      <c r="AU1301" s="17">
        <v>0.16902366871541499</v>
      </c>
      <c r="AV1301" s="17"/>
      <c r="AW1301" s="17">
        <v>0</v>
      </c>
      <c r="AX1301" s="17">
        <v>0.13469828014368199</v>
      </c>
      <c r="AY1301" s="17">
        <v>0.14296325413333899</v>
      </c>
      <c r="AZ1301" s="17">
        <v>0.166491867983286</v>
      </c>
      <c r="BA1301" s="17">
        <v>0.17576080098649999</v>
      </c>
      <c r="BB1301" s="17">
        <v>0.163178914925135</v>
      </c>
      <c r="BC1301" s="17">
        <v>0.162932830888629</v>
      </c>
      <c r="BD1301" s="17">
        <v>0.19785992494764701</v>
      </c>
      <c r="BE1301" s="17">
        <v>0.209819118748895</v>
      </c>
      <c r="BF1301" s="17">
        <v>0.15993264122766801</v>
      </c>
      <c r="BG1301" s="17">
        <v>0.15223910761475401</v>
      </c>
      <c r="BH1301" s="17">
        <v>0.179702074882267</v>
      </c>
      <c r="BI1301" s="17">
        <v>0.17855983189356101</v>
      </c>
      <c r="BJ1301" s="17">
        <v>0.19063321172860501</v>
      </c>
      <c r="BK1301" s="17">
        <v>0.156553196043933</v>
      </c>
      <c r="BL1301" s="17">
        <v>0.13835988839895699</v>
      </c>
      <c r="BM1301" s="17"/>
      <c r="BN1301" s="17">
        <v>0.16825405149565401</v>
      </c>
      <c r="BO1301" s="17">
        <v>0.15620698295985799</v>
      </c>
      <c r="BP1301" s="17"/>
      <c r="BQ1301" s="17">
        <v>0.13779100292895799</v>
      </c>
      <c r="BR1301" s="17">
        <v>0.147774910288302</v>
      </c>
      <c r="BS1301" s="17"/>
      <c r="BT1301" s="17">
        <v>0.14319390954101699</v>
      </c>
      <c r="BU1301" s="17"/>
      <c r="BV1301" s="17">
        <v>0.194915690166829</v>
      </c>
      <c r="BW1301" s="17">
        <v>0.12913647399239001</v>
      </c>
      <c r="BX1301" s="17">
        <v>0.16457278915655901</v>
      </c>
      <c r="BY1301" s="17"/>
      <c r="BZ1301" s="17">
        <v>0.11911767923229701</v>
      </c>
      <c r="CA1301" s="17">
        <v>0.144556657955903</v>
      </c>
      <c r="CB1301" s="17">
        <v>0.12866049463228499</v>
      </c>
      <c r="CC1301" s="17">
        <v>0.19220020544168501</v>
      </c>
      <c r="CD1301" s="17">
        <v>0.174174810558931</v>
      </c>
      <c r="CE1301" s="17">
        <v>0.18612901258598</v>
      </c>
      <c r="CF1301" s="17">
        <v>0.209826258864097</v>
      </c>
      <c r="CG1301" s="17"/>
      <c r="CH1301" s="17">
        <v>0.18126170744902201</v>
      </c>
      <c r="CI1301" s="17">
        <v>0.19954388481945501</v>
      </c>
      <c r="CJ1301" s="17">
        <v>0.14427025225326001</v>
      </c>
      <c r="CK1301" s="17">
        <v>0.13536626452042599</v>
      </c>
      <c r="CL1301" s="17">
        <v>4.99569365611972E-2</v>
      </c>
    </row>
    <row r="1302" spans="2:90" x14ac:dyDescent="0.3">
      <c r="B1302" t="s">
        <v>526</v>
      </c>
      <c r="C1302" s="17">
        <v>2.9910310249042001E-2</v>
      </c>
      <c r="D1302" s="17">
        <v>3.9481810391509997E-2</v>
      </c>
      <c r="E1302" s="17">
        <v>2.0793159145396398E-2</v>
      </c>
      <c r="F1302" s="17"/>
      <c r="G1302" s="17">
        <v>5.1918798840858198E-2</v>
      </c>
      <c r="H1302" s="17">
        <v>2.9980280866566102E-2</v>
      </c>
      <c r="I1302" s="17">
        <v>4.1542957238018499E-2</v>
      </c>
      <c r="J1302" s="17">
        <v>1.0423058571827799E-2</v>
      </c>
      <c r="K1302" s="17">
        <v>2.3732447111188999E-2</v>
      </c>
      <c r="L1302" s="17">
        <v>2.5668355191810901E-2</v>
      </c>
      <c r="M1302" s="17"/>
      <c r="N1302" s="17">
        <v>2.25751416618412E-2</v>
      </c>
      <c r="O1302" s="17">
        <v>2.9882386456663301E-2</v>
      </c>
      <c r="P1302" s="17">
        <v>4.11553023027489E-2</v>
      </c>
      <c r="Q1302" s="17">
        <v>2.6415806830806101E-2</v>
      </c>
      <c r="R1302" s="17"/>
      <c r="S1302" s="17">
        <v>2.9712625225057899E-2</v>
      </c>
      <c r="T1302" s="17">
        <v>2.0876791137941102E-2</v>
      </c>
      <c r="U1302" s="17">
        <v>2.4566404282369801E-2</v>
      </c>
      <c r="V1302" s="17">
        <v>2.0652933194788399E-2</v>
      </c>
      <c r="W1302" s="17">
        <v>3.04491798390818E-2</v>
      </c>
      <c r="X1302" s="17">
        <v>4.2949971796094603E-2</v>
      </c>
      <c r="Y1302" s="17">
        <v>1.78087434539996E-2</v>
      </c>
      <c r="Z1302" s="17">
        <v>5.5351253247838302E-2</v>
      </c>
      <c r="AA1302" s="17">
        <v>1.9879383106785199E-2</v>
      </c>
      <c r="AB1302" s="17">
        <v>3.7641222789042597E-2</v>
      </c>
      <c r="AC1302" s="17">
        <v>8.0240861178655601E-2</v>
      </c>
      <c r="AD1302" s="17">
        <v>0</v>
      </c>
      <c r="AE1302" s="17"/>
      <c r="AF1302" s="17">
        <v>3.2828954358816401E-2</v>
      </c>
      <c r="AG1302" s="17">
        <v>2.4004811482242702E-2</v>
      </c>
      <c r="AH1302" s="17">
        <v>2.6120692664817601E-2</v>
      </c>
      <c r="AI1302" s="17"/>
      <c r="AJ1302" s="17">
        <v>3.7589965478126201E-2</v>
      </c>
      <c r="AK1302" s="17">
        <v>2.4153692898251401E-2</v>
      </c>
      <c r="AL1302" s="17">
        <v>2.7649407392855901E-2</v>
      </c>
      <c r="AM1302" s="17">
        <v>4.5403516274897499E-2</v>
      </c>
      <c r="AN1302" s="17">
        <v>2.6958793688796799E-2</v>
      </c>
      <c r="AO1302" s="17"/>
      <c r="AP1302" s="17">
        <v>2.3021141965866101E-2</v>
      </c>
      <c r="AQ1302" s="17">
        <v>4.7987262710174297E-2</v>
      </c>
      <c r="AR1302" s="17">
        <v>3.4873627005981601E-2</v>
      </c>
      <c r="AS1302" s="17">
        <v>3.59601423552122E-2</v>
      </c>
      <c r="AT1302" s="17">
        <v>1.41987450943847E-2</v>
      </c>
      <c r="AU1302" s="17">
        <v>1.7753494505082301E-2</v>
      </c>
      <c r="AV1302" s="17"/>
      <c r="AW1302" s="17">
        <v>9.7148666169986103E-2</v>
      </c>
      <c r="AX1302" s="17">
        <v>3.3648904891227703E-2</v>
      </c>
      <c r="AY1302" s="17">
        <v>7.4365421953099904E-3</v>
      </c>
      <c r="AZ1302" s="17">
        <v>2.9371325252325001E-2</v>
      </c>
      <c r="BA1302" s="17">
        <v>6.2697575072317102E-2</v>
      </c>
      <c r="BB1302" s="17">
        <v>1.8170607086105298E-2</v>
      </c>
      <c r="BC1302" s="17">
        <v>4.2267112231670602E-2</v>
      </c>
      <c r="BD1302" s="17">
        <v>1.42397499052947E-2</v>
      </c>
      <c r="BE1302" s="17">
        <v>2.3889542844181599E-2</v>
      </c>
      <c r="BF1302" s="17">
        <v>9.7560825716494493E-3</v>
      </c>
      <c r="BG1302" s="17">
        <v>2.1228429040077001E-2</v>
      </c>
      <c r="BH1302" s="17">
        <v>6.2353690760757301E-2</v>
      </c>
      <c r="BI1302" s="17">
        <v>4.0387688789461397E-2</v>
      </c>
      <c r="BJ1302" s="17">
        <v>0</v>
      </c>
      <c r="BK1302" s="17">
        <v>2.4600286106577201E-2</v>
      </c>
      <c r="BL1302" s="17">
        <v>2.0575047949917501E-2</v>
      </c>
      <c r="BM1302" s="17"/>
      <c r="BN1302" s="17">
        <v>2.57425442677288E-2</v>
      </c>
      <c r="BO1302" s="17">
        <v>3.5181697974235801E-2</v>
      </c>
      <c r="BP1302" s="17"/>
      <c r="BQ1302" s="17">
        <v>2.3603812648027099E-2</v>
      </c>
      <c r="BR1302" s="17">
        <v>3.2499692754701097E-2</v>
      </c>
      <c r="BS1302" s="17"/>
      <c r="BT1302" s="17">
        <v>2.5951964908994801E-2</v>
      </c>
      <c r="BU1302" s="17"/>
      <c r="BV1302" s="17">
        <v>3.9040149781057597E-2</v>
      </c>
      <c r="BW1302" s="17">
        <v>2.8320113933649801E-2</v>
      </c>
      <c r="BX1302" s="17">
        <v>2.5235211310379198E-2</v>
      </c>
      <c r="BY1302" s="17"/>
      <c r="BZ1302" s="17">
        <v>4.36724157419915E-3</v>
      </c>
      <c r="CA1302" s="17">
        <v>1.30940040830799E-2</v>
      </c>
      <c r="CB1302" s="17">
        <v>2.8856537567507199E-2</v>
      </c>
      <c r="CC1302" s="17">
        <v>3.7590218122573502E-2</v>
      </c>
      <c r="CD1302" s="17">
        <v>2.8898860206747201E-2</v>
      </c>
      <c r="CE1302" s="17">
        <v>6.9119153186298396E-2</v>
      </c>
      <c r="CF1302" s="17">
        <v>2.60909570132692E-2</v>
      </c>
      <c r="CG1302" s="17"/>
      <c r="CH1302" s="17">
        <v>6.7041081110452705E-2</v>
      </c>
      <c r="CI1302" s="17">
        <v>3.1941741147626698E-2</v>
      </c>
      <c r="CJ1302" s="17">
        <v>2.8582292533114902E-2</v>
      </c>
      <c r="CK1302" s="17">
        <v>9.3777873952451702E-3</v>
      </c>
      <c r="CL1302" s="17">
        <v>1.2583106155650101E-2</v>
      </c>
    </row>
    <row r="1303" spans="2:90" x14ac:dyDescent="0.3">
      <c r="B1303" t="s">
        <v>118</v>
      </c>
      <c r="C1303" s="17">
        <v>8.2389189390214904E-2</v>
      </c>
      <c r="D1303" s="17">
        <v>5.2751225907467302E-2</v>
      </c>
      <c r="E1303" s="17">
        <v>0.112007544435861</v>
      </c>
      <c r="F1303" s="17"/>
      <c r="G1303" s="17">
        <v>7.8614072806385493E-2</v>
      </c>
      <c r="H1303" s="17">
        <v>4.4442502313889298E-2</v>
      </c>
      <c r="I1303" s="17">
        <v>9.4974928752275006E-2</v>
      </c>
      <c r="J1303" s="17">
        <v>0.105405399452631</v>
      </c>
      <c r="K1303" s="17">
        <v>9.61566832347623E-2</v>
      </c>
      <c r="L1303" s="17">
        <v>7.7677611598161306E-2</v>
      </c>
      <c r="M1303" s="17"/>
      <c r="N1303" s="17">
        <v>5.5243549093254803E-2</v>
      </c>
      <c r="O1303" s="17">
        <v>7.5458812207462603E-2</v>
      </c>
      <c r="P1303" s="17">
        <v>8.1169166756699995E-2</v>
      </c>
      <c r="Q1303" s="17">
        <v>0.118884331669225</v>
      </c>
      <c r="R1303" s="17"/>
      <c r="S1303" s="17">
        <v>6.6708162886575495E-2</v>
      </c>
      <c r="T1303" s="17">
        <v>6.9591229033757598E-2</v>
      </c>
      <c r="U1303" s="17">
        <v>0.10862540770338699</v>
      </c>
      <c r="V1303" s="17">
        <v>7.4284173271161297E-2</v>
      </c>
      <c r="W1303" s="17">
        <v>0.110038086435557</v>
      </c>
      <c r="X1303" s="17">
        <v>5.3103477592285599E-2</v>
      </c>
      <c r="Y1303" s="17">
        <v>8.2053944715363494E-2</v>
      </c>
      <c r="Z1303" s="17">
        <v>6.4567220185179894E-2</v>
      </c>
      <c r="AA1303" s="17">
        <v>9.3013048809957199E-2</v>
      </c>
      <c r="AB1303" s="17">
        <v>0.11020154702659</v>
      </c>
      <c r="AC1303" s="17">
        <v>9.6188229791212804E-2</v>
      </c>
      <c r="AD1303" s="17">
        <v>6.8283928994580703E-2</v>
      </c>
      <c r="AE1303" s="17"/>
      <c r="AF1303" s="17">
        <v>7.4266719763988395E-2</v>
      </c>
      <c r="AG1303" s="17">
        <v>6.2684926006777802E-2</v>
      </c>
      <c r="AH1303" s="17">
        <v>0.144583556728162</v>
      </c>
      <c r="AI1303" s="17"/>
      <c r="AJ1303" s="17">
        <v>6.4836050116469701E-2</v>
      </c>
      <c r="AK1303" s="17">
        <v>5.7033017849441099E-2</v>
      </c>
      <c r="AL1303" s="17">
        <v>9.3096071248337506E-2</v>
      </c>
      <c r="AM1303" s="17">
        <v>5.8746359002465401E-2</v>
      </c>
      <c r="AN1303" s="17">
        <v>5.8451200046486303E-2</v>
      </c>
      <c r="AO1303" s="17"/>
      <c r="AP1303" s="17">
        <v>4.6049736399814301E-2</v>
      </c>
      <c r="AQ1303" s="17">
        <v>6.9956117291582007E-2</v>
      </c>
      <c r="AR1303" s="17">
        <v>0.101683742287215</v>
      </c>
      <c r="AS1303" s="17">
        <v>6.2311173749144799E-2</v>
      </c>
      <c r="AT1303" s="17">
        <v>4.13191102034213E-2</v>
      </c>
      <c r="AU1303" s="17">
        <v>0.17632221873286499</v>
      </c>
      <c r="AV1303" s="17"/>
      <c r="AW1303" s="17">
        <v>8.9971662915797307E-2</v>
      </c>
      <c r="AX1303" s="17">
        <v>0.19779207995166101</v>
      </c>
      <c r="AY1303" s="17">
        <v>0.12201243293151</v>
      </c>
      <c r="AZ1303" s="17">
        <v>9.2986346175904497E-2</v>
      </c>
      <c r="BA1303" s="17">
        <v>9.3556686481739995E-2</v>
      </c>
      <c r="BB1303" s="17">
        <v>8.3261334762348996E-2</v>
      </c>
      <c r="BC1303" s="17">
        <v>5.31970185446295E-2</v>
      </c>
      <c r="BD1303" s="17">
        <v>8.8259226336445007E-2</v>
      </c>
      <c r="BE1303" s="17">
        <v>6.3060495074962503E-2</v>
      </c>
      <c r="BF1303" s="17">
        <v>3.9841338579345999E-2</v>
      </c>
      <c r="BG1303" s="17">
        <v>6.0968438231489598E-2</v>
      </c>
      <c r="BH1303" s="17">
        <v>4.6208851532700802E-2</v>
      </c>
      <c r="BI1303" s="17">
        <v>2.4203635780999801E-2</v>
      </c>
      <c r="BJ1303" s="17">
        <v>8.8880021964344399E-2</v>
      </c>
      <c r="BK1303" s="17">
        <v>0.104978632685538</v>
      </c>
      <c r="BL1303" s="17">
        <v>4.3537876510020099E-2</v>
      </c>
      <c r="BM1303" s="17"/>
      <c r="BN1303" s="17">
        <v>8.6427621918683598E-2</v>
      </c>
      <c r="BO1303" s="17">
        <v>7.2377375127477606E-2</v>
      </c>
      <c r="BP1303" s="17"/>
      <c r="BQ1303" s="17">
        <v>4.1443149499660402E-2</v>
      </c>
      <c r="BR1303" s="17">
        <v>6.7401994193462905E-2</v>
      </c>
      <c r="BS1303" s="17"/>
      <c r="BT1303" s="17">
        <v>4.3958827633557802E-2</v>
      </c>
      <c r="BU1303" s="17"/>
      <c r="BV1303" s="17">
        <v>9.6369074540907901E-2</v>
      </c>
      <c r="BW1303" s="17">
        <v>6.3134391152801006E-2</v>
      </c>
      <c r="BX1303" s="17">
        <v>7.7901090021642694E-2</v>
      </c>
      <c r="BY1303" s="17"/>
      <c r="BZ1303" s="17">
        <v>0.116597135639346</v>
      </c>
      <c r="CA1303" s="17">
        <v>7.8824192094333501E-2</v>
      </c>
      <c r="CB1303" s="17">
        <v>0.110616925944408</v>
      </c>
      <c r="CC1303" s="17">
        <v>4.4161395578179198E-2</v>
      </c>
      <c r="CD1303" s="17">
        <v>6.7567361836051998E-2</v>
      </c>
      <c r="CE1303" s="17">
        <v>5.9697442872582898E-2</v>
      </c>
      <c r="CF1303" s="17">
        <v>2.13307790938271E-2</v>
      </c>
      <c r="CG1303" s="17"/>
      <c r="CH1303" s="17">
        <v>5.0075063341555197E-2</v>
      </c>
      <c r="CI1303" s="17">
        <v>7.2437874755706802E-2</v>
      </c>
      <c r="CJ1303" s="17">
        <v>9.0427680085394604E-2</v>
      </c>
      <c r="CK1303" s="17">
        <v>8.7210576902161205E-2</v>
      </c>
      <c r="CL1303" s="17">
        <v>0.16132397346598101</v>
      </c>
    </row>
    <row r="1304" spans="2:90" x14ac:dyDescent="0.3">
      <c r="C1304" s="17"/>
      <c r="D1304" s="17"/>
      <c r="E1304" s="17"/>
      <c r="F1304" s="17"/>
      <c r="G1304" s="17"/>
      <c r="H1304" s="17"/>
      <c r="I1304" s="17"/>
      <c r="J1304" s="17"/>
      <c r="K1304" s="17"/>
      <c r="L1304" s="17"/>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7"/>
      <c r="AI1304" s="17"/>
      <c r="AJ1304" s="17"/>
      <c r="AK1304" s="17"/>
      <c r="AL1304" s="17"/>
      <c r="AM1304" s="17"/>
      <c r="AN1304" s="17"/>
      <c r="AO1304" s="17"/>
      <c r="AP1304" s="17"/>
      <c r="AQ1304" s="17"/>
      <c r="AR1304" s="17"/>
      <c r="AS1304" s="17"/>
      <c r="AT1304" s="17"/>
      <c r="AU1304" s="17"/>
      <c r="AV1304" s="17"/>
      <c r="AW1304" s="17"/>
      <c r="AX1304" s="17"/>
      <c r="AY1304" s="17"/>
      <c r="AZ1304" s="17"/>
      <c r="BA1304" s="17"/>
      <c r="BB1304" s="17"/>
      <c r="BC1304" s="17"/>
      <c r="BD1304" s="17"/>
      <c r="BE1304" s="17"/>
      <c r="BF1304" s="17"/>
      <c r="BG1304" s="17"/>
      <c r="BH1304" s="17"/>
      <c r="BI1304" s="17"/>
      <c r="BJ1304" s="17"/>
      <c r="BK1304" s="17"/>
      <c r="BL1304" s="17"/>
      <c r="BM1304" s="17"/>
      <c r="BN1304" s="17"/>
      <c r="BO1304" s="17"/>
      <c r="BP1304" s="17"/>
      <c r="BQ1304" s="17"/>
      <c r="BR1304" s="17"/>
      <c r="BS1304" s="17"/>
      <c r="BT1304" s="17"/>
      <c r="BU1304" s="17"/>
      <c r="BV1304" s="17"/>
      <c r="BW1304" s="17"/>
      <c r="BX1304" s="17"/>
      <c r="BY1304" s="17"/>
      <c r="BZ1304" s="17"/>
      <c r="CA1304" s="17"/>
      <c r="CB1304" s="17"/>
      <c r="CC1304" s="17"/>
      <c r="CD1304" s="17"/>
      <c r="CE1304" s="17"/>
      <c r="CF1304" s="17"/>
      <c r="CG1304" s="17"/>
      <c r="CH1304" s="17"/>
      <c r="CI1304" s="17"/>
      <c r="CJ1304" s="17"/>
      <c r="CK1304" s="17"/>
      <c r="CL1304" s="17"/>
    </row>
    <row r="1305" spans="2:90" x14ac:dyDescent="0.3">
      <c r="B1305" s="6" t="s">
        <v>529</v>
      </c>
      <c r="C1305" s="17"/>
      <c r="D1305" s="17"/>
      <c r="E1305" s="17"/>
      <c r="F1305" s="17"/>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7"/>
      <c r="BN1305" s="17"/>
      <c r="BO1305" s="17"/>
      <c r="BP1305" s="17"/>
      <c r="BQ1305" s="17"/>
      <c r="BR1305" s="17"/>
      <c r="BS1305" s="17"/>
      <c r="BT1305" s="17"/>
      <c r="BU1305" s="17"/>
      <c r="BV1305" s="17"/>
      <c r="BW1305" s="17"/>
      <c r="BX1305" s="17"/>
      <c r="BY1305" s="17"/>
      <c r="BZ1305" s="17"/>
      <c r="CA1305" s="17"/>
      <c r="CB1305" s="17"/>
      <c r="CC1305" s="17"/>
      <c r="CD1305" s="17"/>
      <c r="CE1305" s="17"/>
      <c r="CF1305" s="17"/>
      <c r="CG1305" s="17"/>
      <c r="CH1305" s="17"/>
      <c r="CI1305" s="17"/>
      <c r="CJ1305" s="17"/>
      <c r="CK1305" s="17"/>
      <c r="CL1305" s="17"/>
    </row>
    <row r="1306" spans="2:90" x14ac:dyDescent="0.3">
      <c r="B1306" s="24" t="s">
        <v>110</v>
      </c>
      <c r="C1306" s="17"/>
      <c r="D1306" s="17"/>
      <c r="E1306" s="17"/>
      <c r="F1306" s="17"/>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7"/>
      <c r="BN1306" s="17"/>
      <c r="BO1306" s="17"/>
      <c r="BP1306" s="17"/>
      <c r="BQ1306" s="17"/>
      <c r="BR1306" s="17"/>
      <c r="BS1306" s="17"/>
      <c r="BT1306" s="17"/>
      <c r="BU1306" s="17"/>
      <c r="BV1306" s="17"/>
      <c r="BW1306" s="17"/>
      <c r="BX1306" s="17"/>
      <c r="BY1306" s="17"/>
      <c r="BZ1306" s="17"/>
      <c r="CA1306" s="17"/>
      <c r="CB1306" s="17"/>
      <c r="CC1306" s="17"/>
      <c r="CD1306" s="17"/>
      <c r="CE1306" s="17"/>
      <c r="CF1306" s="17"/>
      <c r="CG1306" s="17"/>
      <c r="CH1306" s="17"/>
      <c r="CI1306" s="17"/>
      <c r="CJ1306" s="17"/>
      <c r="CK1306" s="17"/>
      <c r="CL1306" s="17"/>
    </row>
    <row r="1307" spans="2:90" x14ac:dyDescent="0.3">
      <c r="B1307" t="s">
        <v>523</v>
      </c>
      <c r="C1307" s="17">
        <v>0.20260935923027501</v>
      </c>
      <c r="D1307" s="17">
        <v>0.198374810514163</v>
      </c>
      <c r="E1307" s="17">
        <v>0.205424409363895</v>
      </c>
      <c r="F1307" s="17"/>
      <c r="G1307" s="17">
        <v>0.25039707591678501</v>
      </c>
      <c r="H1307" s="17">
        <v>0.26515765267060998</v>
      </c>
      <c r="I1307" s="17">
        <v>0.23436889166268601</v>
      </c>
      <c r="J1307" s="17">
        <v>0.166791304928672</v>
      </c>
      <c r="K1307" s="17">
        <v>0.16055932363789699</v>
      </c>
      <c r="L1307" s="17">
        <v>0.151032933726783</v>
      </c>
      <c r="M1307" s="17"/>
      <c r="N1307" s="17">
        <v>0.205703588211371</v>
      </c>
      <c r="O1307" s="17">
        <v>0.21173337902466899</v>
      </c>
      <c r="P1307" s="17">
        <v>0.15620948110105701</v>
      </c>
      <c r="Q1307" s="17">
        <v>0.23266103418808801</v>
      </c>
      <c r="R1307" s="17"/>
      <c r="S1307" s="17">
        <v>0.22153038908761599</v>
      </c>
      <c r="T1307" s="17">
        <v>0.18120686640567099</v>
      </c>
      <c r="U1307" s="17">
        <v>0.20788770091308501</v>
      </c>
      <c r="V1307" s="17">
        <v>0.14934142126604</v>
      </c>
      <c r="W1307" s="17">
        <v>0.206600140446695</v>
      </c>
      <c r="X1307" s="17">
        <v>0.19055074361470001</v>
      </c>
      <c r="Y1307" s="17">
        <v>0.19246722261926499</v>
      </c>
      <c r="Z1307" s="17">
        <v>0.20881003752016</v>
      </c>
      <c r="AA1307" s="17">
        <v>0.21728795007500501</v>
      </c>
      <c r="AB1307" s="17">
        <v>0.19247403651771799</v>
      </c>
      <c r="AC1307" s="17">
        <v>0.240812168158066</v>
      </c>
      <c r="AD1307" s="17">
        <v>0.31114178691411198</v>
      </c>
      <c r="AE1307" s="17"/>
      <c r="AF1307" s="17">
        <v>0.174838810948728</v>
      </c>
      <c r="AG1307" s="17">
        <v>0.21395473625896599</v>
      </c>
      <c r="AH1307" s="17">
        <v>0.21511301888009299</v>
      </c>
      <c r="AI1307" s="17"/>
      <c r="AJ1307" s="17">
        <v>0.18043057710897301</v>
      </c>
      <c r="AK1307" s="17">
        <v>0.21905421943231401</v>
      </c>
      <c r="AL1307" s="17">
        <v>0.16271261502498699</v>
      </c>
      <c r="AM1307" s="17">
        <v>0.19143729382723201</v>
      </c>
      <c r="AN1307" s="17">
        <v>0.19972820525608401</v>
      </c>
      <c r="AO1307" s="17"/>
      <c r="AP1307" s="17">
        <v>0.217723964521676</v>
      </c>
      <c r="AQ1307" s="17">
        <v>0.183560457536946</v>
      </c>
      <c r="AR1307" s="17">
        <v>0.18484077207765601</v>
      </c>
      <c r="AS1307" s="17">
        <v>0.184507680421829</v>
      </c>
      <c r="AT1307" s="17">
        <v>0.21160828164370299</v>
      </c>
      <c r="AU1307" s="17">
        <v>0.20607152021095401</v>
      </c>
      <c r="AV1307" s="17"/>
      <c r="AW1307" s="17">
        <v>0.14319112543939899</v>
      </c>
      <c r="AX1307" s="17">
        <v>0.286932679560433</v>
      </c>
      <c r="AY1307" s="17">
        <v>0.22225184635265999</v>
      </c>
      <c r="AZ1307" s="17">
        <v>0.24773012030219699</v>
      </c>
      <c r="BA1307" s="17">
        <v>0.19915784897817199</v>
      </c>
      <c r="BB1307" s="17">
        <v>0.17043845689397999</v>
      </c>
      <c r="BC1307" s="17">
        <v>0.185668702819339</v>
      </c>
      <c r="BD1307" s="17">
        <v>0.153389870111314</v>
      </c>
      <c r="BE1307" s="17">
        <v>0.163263921397902</v>
      </c>
      <c r="BF1307" s="17">
        <v>0.110470333525529</v>
      </c>
      <c r="BG1307" s="17">
        <v>0.18811139377342201</v>
      </c>
      <c r="BH1307" s="17">
        <v>0.19588812029929101</v>
      </c>
      <c r="BI1307" s="17">
        <v>0.26208945446013598</v>
      </c>
      <c r="BJ1307" s="17">
        <v>0.183063100112758</v>
      </c>
      <c r="BK1307" s="17">
        <v>0.22669695586375199</v>
      </c>
      <c r="BL1307" s="17">
        <v>0.28919542860688502</v>
      </c>
      <c r="BM1307" s="17"/>
      <c r="BN1307" s="17">
        <v>0.19420968167904401</v>
      </c>
      <c r="BO1307" s="17">
        <v>0.21484852352697101</v>
      </c>
      <c r="BP1307" s="17"/>
      <c r="BQ1307" s="17">
        <v>0.20562562070853499</v>
      </c>
      <c r="BR1307" s="17">
        <v>0.23081907905127799</v>
      </c>
      <c r="BS1307" s="17"/>
      <c r="BT1307" s="17">
        <v>0.24437490118088001</v>
      </c>
      <c r="BU1307" s="17"/>
      <c r="BV1307" s="17">
        <v>0.19719684641209201</v>
      </c>
      <c r="BW1307" s="17">
        <v>0.21213148852081901</v>
      </c>
      <c r="BX1307" s="17">
        <v>0.204699633305851</v>
      </c>
      <c r="BY1307" s="17"/>
      <c r="BZ1307" s="17">
        <v>0.253414335156388</v>
      </c>
      <c r="CA1307" s="17">
        <v>0.22901018937478801</v>
      </c>
      <c r="CB1307" s="17">
        <v>0.19491072665029199</v>
      </c>
      <c r="CC1307" s="17">
        <v>0.18599439896118899</v>
      </c>
      <c r="CD1307" s="17">
        <v>0.184690775034692</v>
      </c>
      <c r="CE1307" s="17">
        <v>0.16431957086433599</v>
      </c>
      <c r="CF1307" s="17">
        <v>0.240537261609335</v>
      </c>
      <c r="CG1307" s="17"/>
      <c r="CH1307" s="17">
        <v>0.314720160816642</v>
      </c>
      <c r="CI1307" s="17">
        <v>0.17033530279103001</v>
      </c>
      <c r="CJ1307" s="17">
        <v>0.18974924028376799</v>
      </c>
      <c r="CK1307" s="17">
        <v>0.20931950194774299</v>
      </c>
      <c r="CL1307" s="17">
        <v>0.32042326287286998</v>
      </c>
    </row>
    <row r="1308" spans="2:90" x14ac:dyDescent="0.3">
      <c r="B1308" t="s">
        <v>524</v>
      </c>
      <c r="C1308" s="17">
        <v>0.38955033542512202</v>
      </c>
      <c r="D1308" s="17">
        <v>0.36611880354051002</v>
      </c>
      <c r="E1308" s="17">
        <v>0.41149824882853298</v>
      </c>
      <c r="F1308" s="17"/>
      <c r="G1308" s="17">
        <v>0.376797645760657</v>
      </c>
      <c r="H1308" s="17">
        <v>0.46399748626906101</v>
      </c>
      <c r="I1308" s="17">
        <v>0.37355337263952798</v>
      </c>
      <c r="J1308" s="17">
        <v>0.37682628267726898</v>
      </c>
      <c r="K1308" s="17">
        <v>0.37099200504719698</v>
      </c>
      <c r="L1308" s="17">
        <v>0.37307310739939298</v>
      </c>
      <c r="M1308" s="17"/>
      <c r="N1308" s="17">
        <v>0.40951120398822499</v>
      </c>
      <c r="O1308" s="17">
        <v>0.359766042626259</v>
      </c>
      <c r="P1308" s="17">
        <v>0.41968811523633698</v>
      </c>
      <c r="Q1308" s="17">
        <v>0.372078465226507</v>
      </c>
      <c r="R1308" s="17"/>
      <c r="S1308" s="17">
        <v>0.47847440603117503</v>
      </c>
      <c r="T1308" s="17">
        <v>0.39650593180499999</v>
      </c>
      <c r="U1308" s="17">
        <v>0.34928996043842597</v>
      </c>
      <c r="V1308" s="17">
        <v>0.43796630118973801</v>
      </c>
      <c r="W1308" s="17">
        <v>0.39554099534172898</v>
      </c>
      <c r="X1308" s="17">
        <v>0.37770502199339501</v>
      </c>
      <c r="Y1308" s="17">
        <v>0.34447615019454297</v>
      </c>
      <c r="Z1308" s="17">
        <v>0.40944193986829203</v>
      </c>
      <c r="AA1308" s="17">
        <v>0.32651806835337399</v>
      </c>
      <c r="AB1308" s="17">
        <v>0.37004283390729098</v>
      </c>
      <c r="AC1308" s="17">
        <v>0.32714084123234899</v>
      </c>
      <c r="AD1308" s="17">
        <v>0.41487910635853897</v>
      </c>
      <c r="AE1308" s="17"/>
      <c r="AF1308" s="17">
        <v>0.38670529078229599</v>
      </c>
      <c r="AG1308" s="17">
        <v>0.395672589625504</v>
      </c>
      <c r="AH1308" s="17">
        <v>0.37065247529054102</v>
      </c>
      <c r="AI1308" s="17"/>
      <c r="AJ1308" s="17">
        <v>0.40532866508726101</v>
      </c>
      <c r="AK1308" s="17">
        <v>0.39067343169267099</v>
      </c>
      <c r="AL1308" s="17">
        <v>0.40295768851543201</v>
      </c>
      <c r="AM1308" s="17">
        <v>0.37380268889695401</v>
      </c>
      <c r="AN1308" s="17">
        <v>0.46184729791253498</v>
      </c>
      <c r="AO1308" s="17"/>
      <c r="AP1308" s="17">
        <v>0.415282058163021</v>
      </c>
      <c r="AQ1308" s="17">
        <v>0.40108223825467498</v>
      </c>
      <c r="AR1308" s="17">
        <v>0.41065467517267201</v>
      </c>
      <c r="AS1308" s="17">
        <v>0.38436547165040202</v>
      </c>
      <c r="AT1308" s="17">
        <v>0.45738833528963901</v>
      </c>
      <c r="AU1308" s="17">
        <v>0.36306552985621199</v>
      </c>
      <c r="AV1308" s="17"/>
      <c r="AW1308" s="17">
        <v>0.45654056604421001</v>
      </c>
      <c r="AX1308" s="17">
        <v>0.33652857846494499</v>
      </c>
      <c r="AY1308" s="17">
        <v>0.38428395541379301</v>
      </c>
      <c r="AZ1308" s="17">
        <v>0.34566233710847999</v>
      </c>
      <c r="BA1308" s="17">
        <v>0.37105208570053799</v>
      </c>
      <c r="BB1308" s="17">
        <v>0.39901945351227702</v>
      </c>
      <c r="BC1308" s="17">
        <v>0.43197528010921099</v>
      </c>
      <c r="BD1308" s="17">
        <v>0.414818293905305</v>
      </c>
      <c r="BE1308" s="17">
        <v>0.34804950646439098</v>
      </c>
      <c r="BF1308" s="17">
        <v>0.392904064126749</v>
      </c>
      <c r="BG1308" s="17">
        <v>0.39239541670591399</v>
      </c>
      <c r="BH1308" s="17">
        <v>0.36599922944143698</v>
      </c>
      <c r="BI1308" s="17">
        <v>0.38596420371534002</v>
      </c>
      <c r="BJ1308" s="17">
        <v>0.47827528102275202</v>
      </c>
      <c r="BK1308" s="17">
        <v>0.37799079811500602</v>
      </c>
      <c r="BL1308" s="17">
        <v>0.41512482707630499</v>
      </c>
      <c r="BM1308" s="17"/>
      <c r="BN1308" s="17">
        <v>0.387089492667888</v>
      </c>
      <c r="BO1308" s="17">
        <v>0.39191919949458098</v>
      </c>
      <c r="BP1308" s="17"/>
      <c r="BQ1308" s="17">
        <v>0.41778892796207501</v>
      </c>
      <c r="BR1308" s="17">
        <v>0.36628493657546501</v>
      </c>
      <c r="BS1308" s="17"/>
      <c r="BT1308" s="17">
        <v>0.39018652037551699</v>
      </c>
      <c r="BU1308" s="17"/>
      <c r="BV1308" s="17">
        <v>0.37313837764351598</v>
      </c>
      <c r="BW1308" s="17">
        <v>0.46275281640392901</v>
      </c>
      <c r="BX1308" s="17">
        <v>0.37481490927239902</v>
      </c>
      <c r="BY1308" s="17"/>
      <c r="BZ1308" s="17">
        <v>0.39030048491157399</v>
      </c>
      <c r="CA1308" s="17">
        <v>0.38569882667612798</v>
      </c>
      <c r="CB1308" s="17">
        <v>0.37544708676629701</v>
      </c>
      <c r="CC1308" s="17">
        <v>0.40846200152928203</v>
      </c>
      <c r="CD1308" s="17">
        <v>0.38971214800541698</v>
      </c>
      <c r="CE1308" s="17">
        <v>0.397738038490075</v>
      </c>
      <c r="CF1308" s="17">
        <v>0.400277302331916</v>
      </c>
      <c r="CG1308" s="17"/>
      <c r="CH1308" s="17">
        <v>0.34967006822463698</v>
      </c>
      <c r="CI1308" s="17">
        <v>0.40396926273029599</v>
      </c>
      <c r="CJ1308" s="17">
        <v>0.39211199616509201</v>
      </c>
      <c r="CK1308" s="17">
        <v>0.40228955749962902</v>
      </c>
      <c r="CL1308" s="17">
        <v>0.279612964427915</v>
      </c>
    </row>
    <row r="1309" spans="2:90" x14ac:dyDescent="0.3">
      <c r="B1309" t="s">
        <v>525</v>
      </c>
      <c r="C1309" s="17">
        <v>0.24952255657201999</v>
      </c>
      <c r="D1309" s="17">
        <v>0.27852931111873003</v>
      </c>
      <c r="E1309" s="17">
        <v>0.22219436169554699</v>
      </c>
      <c r="F1309" s="17"/>
      <c r="G1309" s="17">
        <v>0.26333967493087701</v>
      </c>
      <c r="H1309" s="17">
        <v>0.173655111507031</v>
      </c>
      <c r="I1309" s="17">
        <v>0.225154174325428</v>
      </c>
      <c r="J1309" s="17">
        <v>0.26738896531998901</v>
      </c>
      <c r="K1309" s="17">
        <v>0.26855309588217002</v>
      </c>
      <c r="L1309" s="17">
        <v>0.29501635371706603</v>
      </c>
      <c r="M1309" s="17"/>
      <c r="N1309" s="17">
        <v>0.268779655224341</v>
      </c>
      <c r="O1309" s="17">
        <v>0.26107631086225902</v>
      </c>
      <c r="P1309" s="17">
        <v>0.26421521001551501</v>
      </c>
      <c r="Q1309" s="17">
        <v>0.20427411617534699</v>
      </c>
      <c r="R1309" s="17"/>
      <c r="S1309" s="17">
        <v>0.18412883121197701</v>
      </c>
      <c r="T1309" s="17">
        <v>0.29444221855500002</v>
      </c>
      <c r="U1309" s="17">
        <v>0.22762290335479399</v>
      </c>
      <c r="V1309" s="17">
        <v>0.28040172017795301</v>
      </c>
      <c r="W1309" s="17">
        <v>0.21194989960858901</v>
      </c>
      <c r="X1309" s="17">
        <v>0.260578913720732</v>
      </c>
      <c r="Y1309" s="17">
        <v>0.27382835860481702</v>
      </c>
      <c r="Z1309" s="17">
        <v>0.23057737406256901</v>
      </c>
      <c r="AA1309" s="17">
        <v>0.29643119111314598</v>
      </c>
      <c r="AB1309" s="17">
        <v>0.24163356017391999</v>
      </c>
      <c r="AC1309" s="17">
        <v>0.25398225934593699</v>
      </c>
      <c r="AD1309" s="17">
        <v>0.18455475461767801</v>
      </c>
      <c r="AE1309" s="17"/>
      <c r="AF1309" s="17">
        <v>0.252442700677948</v>
      </c>
      <c r="AG1309" s="17">
        <v>0.25618461512957202</v>
      </c>
      <c r="AH1309" s="17">
        <v>0.22465124060633199</v>
      </c>
      <c r="AI1309" s="17"/>
      <c r="AJ1309" s="17">
        <v>0.25956129666104699</v>
      </c>
      <c r="AK1309" s="17">
        <v>0.262430605943963</v>
      </c>
      <c r="AL1309" s="17">
        <v>0.27902563097294703</v>
      </c>
      <c r="AM1309" s="17">
        <v>0.24118745819774701</v>
      </c>
      <c r="AN1309" s="17">
        <v>0.24210236767924401</v>
      </c>
      <c r="AO1309" s="17"/>
      <c r="AP1309" s="17">
        <v>0.25283275698968899</v>
      </c>
      <c r="AQ1309" s="17">
        <v>0.26781573504763601</v>
      </c>
      <c r="AR1309" s="17">
        <v>0.281199903426196</v>
      </c>
      <c r="AS1309" s="17">
        <v>0.24171665543912901</v>
      </c>
      <c r="AT1309" s="17">
        <v>0.23903108796220199</v>
      </c>
      <c r="AU1309" s="17">
        <v>0.23825635343673199</v>
      </c>
      <c r="AV1309" s="17"/>
      <c r="AW1309" s="17">
        <v>0.21499992579285901</v>
      </c>
      <c r="AX1309" s="17">
        <v>0.12223487311466399</v>
      </c>
      <c r="AY1309" s="17">
        <v>0.25526280218962399</v>
      </c>
      <c r="AZ1309" s="17">
        <v>0.208319760620785</v>
      </c>
      <c r="BA1309" s="17">
        <v>0.25616604024904699</v>
      </c>
      <c r="BB1309" s="17">
        <v>0.25118956264130099</v>
      </c>
      <c r="BC1309" s="17">
        <v>0.25548349078006199</v>
      </c>
      <c r="BD1309" s="17">
        <v>0.25559610253430898</v>
      </c>
      <c r="BE1309" s="17">
        <v>0.26751484523000102</v>
      </c>
      <c r="BF1309" s="17">
        <v>0.37371865113553199</v>
      </c>
      <c r="BG1309" s="17">
        <v>0.252262766057612</v>
      </c>
      <c r="BH1309" s="17">
        <v>0.32272491948176901</v>
      </c>
      <c r="BI1309" s="17">
        <v>0.21696667367462999</v>
      </c>
      <c r="BJ1309" s="17">
        <v>0.21093070169265199</v>
      </c>
      <c r="BK1309" s="17">
        <v>0.22449700831712999</v>
      </c>
      <c r="BL1309" s="17">
        <v>0.261625332386273</v>
      </c>
      <c r="BM1309" s="17"/>
      <c r="BN1309" s="17">
        <v>0.248459535770542</v>
      </c>
      <c r="BO1309" s="17">
        <v>0.25138287854052999</v>
      </c>
      <c r="BP1309" s="17"/>
      <c r="BQ1309" s="17">
        <v>0.26551652469210402</v>
      </c>
      <c r="BR1309" s="17">
        <v>0.25843917088242502</v>
      </c>
      <c r="BS1309" s="17"/>
      <c r="BT1309" s="17">
        <v>0.25105119036736101</v>
      </c>
      <c r="BU1309" s="17"/>
      <c r="BV1309" s="17">
        <v>0.238282257467616</v>
      </c>
      <c r="BW1309" s="17">
        <v>0.207476477223768</v>
      </c>
      <c r="BX1309" s="17">
        <v>0.26673062384392598</v>
      </c>
      <c r="BY1309" s="17"/>
      <c r="BZ1309" s="17">
        <v>0.18423679915226401</v>
      </c>
      <c r="CA1309" s="17">
        <v>0.23986877583723601</v>
      </c>
      <c r="CB1309" s="17">
        <v>0.230098079465029</v>
      </c>
      <c r="CC1309" s="17">
        <v>0.26766164581857999</v>
      </c>
      <c r="CD1309" s="17">
        <v>0.29362696306644498</v>
      </c>
      <c r="CE1309" s="17">
        <v>0.26685188486626299</v>
      </c>
      <c r="CF1309" s="17">
        <v>0.25102726562147898</v>
      </c>
      <c r="CG1309" s="17"/>
      <c r="CH1309" s="17">
        <v>0.205246770486296</v>
      </c>
      <c r="CI1309" s="17">
        <v>0.285448608425666</v>
      </c>
      <c r="CJ1309" s="17">
        <v>0.25325098984234101</v>
      </c>
      <c r="CK1309" s="17">
        <v>0.21130962780336099</v>
      </c>
      <c r="CL1309" s="17">
        <v>0.138861070992226</v>
      </c>
    </row>
    <row r="1310" spans="2:90" x14ac:dyDescent="0.3">
      <c r="B1310" t="s">
        <v>526</v>
      </c>
      <c r="C1310" s="17">
        <v>9.3342643501181294E-2</v>
      </c>
      <c r="D1310" s="17">
        <v>0.10362121850884801</v>
      </c>
      <c r="E1310" s="17">
        <v>8.4037295540967102E-2</v>
      </c>
      <c r="F1310" s="17"/>
      <c r="G1310" s="17">
        <v>4.1108738316169097E-2</v>
      </c>
      <c r="H1310" s="17">
        <v>6.1278217053693101E-2</v>
      </c>
      <c r="I1310" s="17">
        <v>8.9661134922674496E-2</v>
      </c>
      <c r="J1310" s="17">
        <v>0.10194133187653601</v>
      </c>
      <c r="K1310" s="17">
        <v>0.116653323351203</v>
      </c>
      <c r="L1310" s="17">
        <v>0.13463772140761401</v>
      </c>
      <c r="M1310" s="17"/>
      <c r="N1310" s="17">
        <v>7.4005778837936201E-2</v>
      </c>
      <c r="O1310" s="17">
        <v>0.104467543618859</v>
      </c>
      <c r="P1310" s="17">
        <v>0.111809753454112</v>
      </c>
      <c r="Q1310" s="17">
        <v>8.5488196815487499E-2</v>
      </c>
      <c r="R1310" s="17"/>
      <c r="S1310" s="17">
        <v>6.5251563656594305E-2</v>
      </c>
      <c r="T1310" s="17">
        <v>6.8613240697333003E-2</v>
      </c>
      <c r="U1310" s="17">
        <v>0.13652326087254399</v>
      </c>
      <c r="V1310" s="17">
        <v>7.4872300176450399E-2</v>
      </c>
      <c r="W1310" s="17">
        <v>0.124274374289183</v>
      </c>
      <c r="X1310" s="17">
        <v>0.11591436195152099</v>
      </c>
      <c r="Y1310" s="17">
        <v>0.111556450548929</v>
      </c>
      <c r="Z1310" s="17">
        <v>9.7788187830576703E-2</v>
      </c>
      <c r="AA1310" s="17">
        <v>9.8070838946748007E-2</v>
      </c>
      <c r="AB1310" s="17">
        <v>9.7216172176050997E-2</v>
      </c>
      <c r="AC1310" s="17">
        <v>9.0116773672446193E-2</v>
      </c>
      <c r="AD1310" s="17">
        <v>5.4687631947784303E-2</v>
      </c>
      <c r="AE1310" s="17"/>
      <c r="AF1310" s="17">
        <v>0.133234598389362</v>
      </c>
      <c r="AG1310" s="17">
        <v>8.1114414122589795E-2</v>
      </c>
      <c r="AH1310" s="17">
        <v>6.4344769481814598E-2</v>
      </c>
      <c r="AI1310" s="17"/>
      <c r="AJ1310" s="17">
        <v>0.117807365386959</v>
      </c>
      <c r="AK1310" s="17">
        <v>7.1920854283819002E-2</v>
      </c>
      <c r="AL1310" s="17">
        <v>8.1588885635987707E-2</v>
      </c>
      <c r="AM1310" s="17">
        <v>0.15868704135783701</v>
      </c>
      <c r="AN1310" s="17">
        <v>5.6944618725233903E-2</v>
      </c>
      <c r="AO1310" s="17"/>
      <c r="AP1310" s="17">
        <v>6.45764930881981E-2</v>
      </c>
      <c r="AQ1310" s="17">
        <v>0.103600073498936</v>
      </c>
      <c r="AR1310" s="17">
        <v>6.0848354072847902E-2</v>
      </c>
      <c r="AS1310" s="17">
        <v>0.14232857634479401</v>
      </c>
      <c r="AT1310" s="17">
        <v>3.8568013416113003E-2</v>
      </c>
      <c r="AU1310" s="17">
        <v>9.03085185078078E-2</v>
      </c>
      <c r="AV1310" s="17"/>
      <c r="AW1310" s="17">
        <v>4.76532522633972E-2</v>
      </c>
      <c r="AX1310" s="17">
        <v>0.12447798573065599</v>
      </c>
      <c r="AY1310" s="17">
        <v>4.6196826945142502E-2</v>
      </c>
      <c r="AZ1310" s="17">
        <v>9.84575227842161E-2</v>
      </c>
      <c r="BA1310" s="17">
        <v>8.2743034858255404E-2</v>
      </c>
      <c r="BB1310" s="17">
        <v>9.9747846414353802E-2</v>
      </c>
      <c r="BC1310" s="17">
        <v>8.4217854451854202E-2</v>
      </c>
      <c r="BD1310" s="17">
        <v>9.8384094592898402E-2</v>
      </c>
      <c r="BE1310" s="17">
        <v>0.15921570205830701</v>
      </c>
      <c r="BF1310" s="17">
        <v>9.3317102240437502E-2</v>
      </c>
      <c r="BG1310" s="17">
        <v>0.143002705227394</v>
      </c>
      <c r="BH1310" s="17">
        <v>0.105124281809378</v>
      </c>
      <c r="BI1310" s="17">
        <v>9.8586073992110099E-2</v>
      </c>
      <c r="BJ1310" s="17">
        <v>8.6750674655209706E-2</v>
      </c>
      <c r="BK1310" s="17">
        <v>0.10643735676678</v>
      </c>
      <c r="BL1310" s="17">
        <v>1.2443607106601501E-2</v>
      </c>
      <c r="BM1310" s="17"/>
      <c r="BN1310" s="17">
        <v>0.102202731809288</v>
      </c>
      <c r="BO1310" s="17">
        <v>8.2455155560240204E-2</v>
      </c>
      <c r="BP1310" s="17"/>
      <c r="BQ1310" s="17">
        <v>6.5515500947818106E-2</v>
      </c>
      <c r="BR1310" s="17">
        <v>7.8856765371034795E-2</v>
      </c>
      <c r="BS1310" s="17"/>
      <c r="BT1310" s="17">
        <v>7.93838559929195E-2</v>
      </c>
      <c r="BU1310" s="17"/>
      <c r="BV1310" s="17">
        <v>0.10831094286927199</v>
      </c>
      <c r="BW1310" s="17">
        <v>6.7068766557456597E-2</v>
      </c>
      <c r="BX1310" s="17">
        <v>9.7841331888536401E-2</v>
      </c>
      <c r="BY1310" s="17"/>
      <c r="BZ1310" s="17">
        <v>5.9704138889021499E-2</v>
      </c>
      <c r="CA1310" s="17">
        <v>7.8279842854814194E-2</v>
      </c>
      <c r="CB1310" s="17">
        <v>0.113239683427658</v>
      </c>
      <c r="CC1310" s="17">
        <v>9.6685400811971994E-2</v>
      </c>
      <c r="CD1310" s="17">
        <v>8.8224725664977105E-2</v>
      </c>
      <c r="CE1310" s="17">
        <v>0.125803891742573</v>
      </c>
      <c r="CF1310" s="17">
        <v>8.5147178629324902E-2</v>
      </c>
      <c r="CG1310" s="17"/>
      <c r="CH1310" s="17">
        <v>9.9860747594637103E-2</v>
      </c>
      <c r="CI1310" s="17">
        <v>8.77835004494191E-2</v>
      </c>
      <c r="CJ1310" s="17">
        <v>9.9541960154767198E-2</v>
      </c>
      <c r="CK1310" s="17">
        <v>7.6663213386151202E-2</v>
      </c>
      <c r="CL1310" s="17">
        <v>0.13730080974777401</v>
      </c>
    </row>
    <row r="1311" spans="2:90" x14ac:dyDescent="0.3">
      <c r="B1311" t="s">
        <v>118</v>
      </c>
      <c r="C1311" s="17">
        <v>6.4975105271402003E-2</v>
      </c>
      <c r="D1311" s="17">
        <v>5.3355856317748897E-2</v>
      </c>
      <c r="E1311" s="17">
        <v>7.6845684571056699E-2</v>
      </c>
      <c r="F1311" s="17"/>
      <c r="G1311" s="17">
        <v>6.8356865075512904E-2</v>
      </c>
      <c r="H1311" s="17">
        <v>3.5911532499605499E-2</v>
      </c>
      <c r="I1311" s="17">
        <v>7.7262426449683203E-2</v>
      </c>
      <c r="J1311" s="17">
        <v>8.7052115197534405E-2</v>
      </c>
      <c r="K1311" s="17">
        <v>8.3242252081533505E-2</v>
      </c>
      <c r="L1311" s="17">
        <v>4.6239883749143597E-2</v>
      </c>
      <c r="M1311" s="17"/>
      <c r="N1311" s="17">
        <v>4.1999773738126599E-2</v>
      </c>
      <c r="O1311" s="17">
        <v>6.2956723867955006E-2</v>
      </c>
      <c r="P1311" s="17">
        <v>4.8077440192979402E-2</v>
      </c>
      <c r="Q1311" s="17">
        <v>0.105498187594571</v>
      </c>
      <c r="R1311" s="17"/>
      <c r="S1311" s="17">
        <v>5.06148100126367E-2</v>
      </c>
      <c r="T1311" s="17">
        <v>5.9231742536995903E-2</v>
      </c>
      <c r="U1311" s="17">
        <v>7.8676174421150602E-2</v>
      </c>
      <c r="V1311" s="17">
        <v>5.74182571898183E-2</v>
      </c>
      <c r="W1311" s="17">
        <v>6.1634590313804298E-2</v>
      </c>
      <c r="X1311" s="17">
        <v>5.5250958719651397E-2</v>
      </c>
      <c r="Y1311" s="17">
        <v>7.76718180324453E-2</v>
      </c>
      <c r="Z1311" s="17">
        <v>5.3382460718401803E-2</v>
      </c>
      <c r="AA1311" s="17">
        <v>6.1691951511727197E-2</v>
      </c>
      <c r="AB1311" s="17">
        <v>9.8633397225020403E-2</v>
      </c>
      <c r="AC1311" s="17">
        <v>8.7947957591200804E-2</v>
      </c>
      <c r="AD1311" s="17">
        <v>3.4736720161887003E-2</v>
      </c>
      <c r="AE1311" s="17"/>
      <c r="AF1311" s="17">
        <v>5.2778599201665097E-2</v>
      </c>
      <c r="AG1311" s="17">
        <v>5.3073644863367603E-2</v>
      </c>
      <c r="AH1311" s="17">
        <v>0.12523849574121901</v>
      </c>
      <c r="AI1311" s="17"/>
      <c r="AJ1311" s="17">
        <v>3.6872095755759803E-2</v>
      </c>
      <c r="AK1311" s="17">
        <v>5.5920888647233297E-2</v>
      </c>
      <c r="AL1311" s="17">
        <v>7.3715179850645504E-2</v>
      </c>
      <c r="AM1311" s="17">
        <v>3.4885517720230498E-2</v>
      </c>
      <c r="AN1311" s="17">
        <v>3.9377510426903198E-2</v>
      </c>
      <c r="AO1311" s="17"/>
      <c r="AP1311" s="17">
        <v>4.9584727237415797E-2</v>
      </c>
      <c r="AQ1311" s="17">
        <v>4.3941495661805899E-2</v>
      </c>
      <c r="AR1311" s="17">
        <v>6.2456295250627902E-2</v>
      </c>
      <c r="AS1311" s="17">
        <v>4.7081616143845803E-2</v>
      </c>
      <c r="AT1311" s="17">
        <v>5.3404281688343297E-2</v>
      </c>
      <c r="AU1311" s="17">
        <v>0.102298077988293</v>
      </c>
      <c r="AV1311" s="17"/>
      <c r="AW1311" s="17">
        <v>0.13761513046013399</v>
      </c>
      <c r="AX1311" s="17">
        <v>0.12982588312930199</v>
      </c>
      <c r="AY1311" s="17">
        <v>9.20045690987812E-2</v>
      </c>
      <c r="AZ1311" s="17">
        <v>9.9830259184322701E-2</v>
      </c>
      <c r="BA1311" s="17">
        <v>9.0880990213988294E-2</v>
      </c>
      <c r="BB1311" s="17">
        <v>7.9604680538088599E-2</v>
      </c>
      <c r="BC1311" s="17">
        <v>4.2654671839534197E-2</v>
      </c>
      <c r="BD1311" s="17">
        <v>7.7811638856173995E-2</v>
      </c>
      <c r="BE1311" s="17">
        <v>6.19560248493983E-2</v>
      </c>
      <c r="BF1311" s="17">
        <v>2.95898489717531E-2</v>
      </c>
      <c r="BG1311" s="17">
        <v>2.42277182356582E-2</v>
      </c>
      <c r="BH1311" s="17">
        <v>1.0263448968124299E-2</v>
      </c>
      <c r="BI1311" s="17">
        <v>3.6393594157784599E-2</v>
      </c>
      <c r="BJ1311" s="17">
        <v>4.0980242516628497E-2</v>
      </c>
      <c r="BK1311" s="17">
        <v>6.4377880937331794E-2</v>
      </c>
      <c r="BL1311" s="17">
        <v>2.1610804823935899E-2</v>
      </c>
      <c r="BM1311" s="17"/>
      <c r="BN1311" s="17">
        <v>6.8038558073237401E-2</v>
      </c>
      <c r="BO1311" s="17">
        <v>5.9394242877677597E-2</v>
      </c>
      <c r="BP1311" s="17"/>
      <c r="BQ1311" s="17">
        <v>4.5553425689468401E-2</v>
      </c>
      <c r="BR1311" s="17">
        <v>6.5600048119796694E-2</v>
      </c>
      <c r="BS1311" s="17"/>
      <c r="BT1311" s="17">
        <v>3.5003532083322103E-2</v>
      </c>
      <c r="BU1311" s="17"/>
      <c r="BV1311" s="17">
        <v>8.3071575607504305E-2</v>
      </c>
      <c r="BW1311" s="17">
        <v>5.0570451294027E-2</v>
      </c>
      <c r="BX1311" s="17">
        <v>5.5913501689287499E-2</v>
      </c>
      <c r="BY1311" s="17"/>
      <c r="BZ1311" s="17">
        <v>0.112344241890753</v>
      </c>
      <c r="CA1311" s="17">
        <v>6.7142365257034098E-2</v>
      </c>
      <c r="CB1311" s="17">
        <v>8.6304423690724094E-2</v>
      </c>
      <c r="CC1311" s="17">
        <v>4.1196552878976798E-2</v>
      </c>
      <c r="CD1311" s="17">
        <v>4.3745388228469399E-2</v>
      </c>
      <c r="CE1311" s="17">
        <v>4.5286614036752701E-2</v>
      </c>
      <c r="CF1311" s="17">
        <v>2.3010991807945601E-2</v>
      </c>
      <c r="CG1311" s="17"/>
      <c r="CH1311" s="17">
        <v>3.0502252877787499E-2</v>
      </c>
      <c r="CI1311" s="17">
        <v>5.2463325603589302E-2</v>
      </c>
      <c r="CJ1311" s="17">
        <v>6.5345813554031296E-2</v>
      </c>
      <c r="CK1311" s="17">
        <v>0.10041809936311499</v>
      </c>
      <c r="CL1311" s="17">
        <v>0.123801891959215</v>
      </c>
    </row>
    <row r="1312" spans="2:90" x14ac:dyDescent="0.3">
      <c r="C1312" s="17"/>
      <c r="D1312" s="17"/>
      <c r="E1312" s="17"/>
      <c r="F1312" s="17"/>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c r="AP1312" s="17"/>
      <c r="AQ1312" s="17"/>
      <c r="AR1312" s="17"/>
      <c r="AS1312" s="17"/>
      <c r="AT1312" s="17"/>
      <c r="AU1312" s="17"/>
      <c r="AV1312" s="17"/>
      <c r="AW1312" s="17"/>
      <c r="AX1312" s="17"/>
      <c r="AY1312" s="17"/>
      <c r="AZ1312" s="17"/>
      <c r="BA1312" s="17"/>
      <c r="BB1312" s="17"/>
      <c r="BC1312" s="17"/>
      <c r="BD1312" s="17"/>
      <c r="BE1312" s="17"/>
      <c r="BF1312" s="17"/>
      <c r="BG1312" s="17"/>
      <c r="BH1312" s="17"/>
      <c r="BI1312" s="17"/>
      <c r="BJ1312" s="17"/>
      <c r="BK1312" s="17"/>
      <c r="BL1312" s="17"/>
      <c r="BM1312" s="17"/>
      <c r="BN1312" s="17"/>
      <c r="BO1312" s="17"/>
      <c r="BP1312" s="17"/>
      <c r="BQ1312" s="17"/>
      <c r="BR1312" s="17"/>
      <c r="BS1312" s="17"/>
      <c r="BT1312" s="17"/>
      <c r="BU1312" s="17"/>
      <c r="BV1312" s="17"/>
      <c r="BW1312" s="17"/>
      <c r="BX1312" s="17"/>
      <c r="BY1312" s="17"/>
      <c r="BZ1312" s="17"/>
      <c r="CA1312" s="17"/>
      <c r="CB1312" s="17"/>
      <c r="CC1312" s="17"/>
      <c r="CD1312" s="17"/>
      <c r="CE1312" s="17"/>
      <c r="CF1312" s="17"/>
      <c r="CG1312" s="17"/>
      <c r="CH1312" s="17"/>
      <c r="CI1312" s="17"/>
      <c r="CJ1312" s="17"/>
      <c r="CK1312" s="17"/>
      <c r="CL1312" s="17"/>
    </row>
    <row r="1313" spans="2:90" x14ac:dyDescent="0.3">
      <c r="B1313" s="6" t="s">
        <v>530</v>
      </c>
      <c r="C1313" s="17"/>
      <c r="D1313" s="17"/>
      <c r="E1313" s="17"/>
      <c r="F1313" s="17"/>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c r="AZ1313" s="17"/>
      <c r="BA1313" s="17"/>
      <c r="BB1313" s="17"/>
      <c r="BC1313" s="17"/>
      <c r="BD1313" s="17"/>
      <c r="BE1313" s="17"/>
      <c r="BF1313" s="17"/>
      <c r="BG1313" s="17"/>
      <c r="BH1313" s="17"/>
      <c r="BI1313" s="17"/>
      <c r="BJ1313" s="17"/>
      <c r="BK1313" s="17"/>
      <c r="BL1313" s="17"/>
      <c r="BM1313" s="17"/>
      <c r="BN1313" s="17"/>
      <c r="BO1313" s="17"/>
      <c r="BP1313" s="17"/>
      <c r="BQ1313" s="17"/>
      <c r="BR1313" s="17"/>
      <c r="BS1313" s="17"/>
      <c r="BT1313" s="17"/>
      <c r="BU1313" s="17"/>
      <c r="BV1313" s="17"/>
      <c r="BW1313" s="17"/>
      <c r="BX1313" s="17"/>
      <c r="BY1313" s="17"/>
      <c r="BZ1313" s="17"/>
      <c r="CA1313" s="17"/>
      <c r="CB1313" s="17"/>
      <c r="CC1313" s="17"/>
      <c r="CD1313" s="17"/>
      <c r="CE1313" s="17"/>
      <c r="CF1313" s="17"/>
      <c r="CG1313" s="17"/>
      <c r="CH1313" s="17"/>
      <c r="CI1313" s="17"/>
      <c r="CJ1313" s="17"/>
      <c r="CK1313" s="17"/>
      <c r="CL1313" s="17"/>
    </row>
    <row r="1314" spans="2:90" x14ac:dyDescent="0.3">
      <c r="B1314" s="24" t="s">
        <v>110</v>
      </c>
      <c r="C1314" s="17"/>
      <c r="D1314" s="17"/>
      <c r="E1314" s="17"/>
      <c r="F1314" s="17"/>
      <c r="G1314" s="17"/>
      <c r="H1314" s="17"/>
      <c r="I1314" s="17"/>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c r="AO1314" s="17"/>
      <c r="AP1314" s="17"/>
      <c r="AQ1314" s="17"/>
      <c r="AR1314" s="17"/>
      <c r="AS1314" s="17"/>
      <c r="AT1314" s="17"/>
      <c r="AU1314" s="17"/>
      <c r="AV1314" s="17"/>
      <c r="AW1314" s="17"/>
      <c r="AX1314" s="17"/>
      <c r="AY1314" s="17"/>
      <c r="AZ1314" s="17"/>
      <c r="BA1314" s="17"/>
      <c r="BB1314" s="17"/>
      <c r="BC1314" s="17"/>
      <c r="BD1314" s="17"/>
      <c r="BE1314" s="17"/>
      <c r="BF1314" s="17"/>
      <c r="BG1314" s="17"/>
      <c r="BH1314" s="17"/>
      <c r="BI1314" s="17"/>
      <c r="BJ1314" s="17"/>
      <c r="BK1314" s="17"/>
      <c r="BL1314" s="17"/>
      <c r="BM1314" s="17"/>
      <c r="BN1314" s="17"/>
      <c r="BO1314" s="17"/>
      <c r="BP1314" s="17"/>
      <c r="BQ1314" s="17"/>
      <c r="BR1314" s="17"/>
      <c r="BS1314" s="17"/>
      <c r="BT1314" s="17"/>
      <c r="BU1314" s="17"/>
      <c r="BV1314" s="17"/>
      <c r="BW1314" s="17"/>
      <c r="BX1314" s="17"/>
      <c r="BY1314" s="17"/>
      <c r="BZ1314" s="17"/>
      <c r="CA1314" s="17"/>
      <c r="CB1314" s="17"/>
      <c r="CC1314" s="17"/>
      <c r="CD1314" s="17"/>
      <c r="CE1314" s="17"/>
      <c r="CF1314" s="17"/>
      <c r="CG1314" s="17"/>
      <c r="CH1314" s="17"/>
      <c r="CI1314" s="17"/>
      <c r="CJ1314" s="17"/>
      <c r="CK1314" s="17"/>
      <c r="CL1314" s="17"/>
    </row>
    <row r="1315" spans="2:90" x14ac:dyDescent="0.3">
      <c r="B1315" t="s">
        <v>523</v>
      </c>
      <c r="C1315" s="17">
        <v>0.18939696076070101</v>
      </c>
      <c r="D1315" s="17">
        <v>0.17748363246944199</v>
      </c>
      <c r="E1315" s="17">
        <v>0.201509884816468</v>
      </c>
      <c r="F1315" s="17"/>
      <c r="G1315" s="17">
        <v>0.226672769986309</v>
      </c>
      <c r="H1315" s="17">
        <v>0.25337699824026899</v>
      </c>
      <c r="I1315" s="17">
        <v>0.19739049666215799</v>
      </c>
      <c r="J1315" s="17">
        <v>0.17951060947303901</v>
      </c>
      <c r="K1315" s="17">
        <v>0.157783292990547</v>
      </c>
      <c r="L1315" s="17">
        <v>0.13504669875310699</v>
      </c>
      <c r="M1315" s="17"/>
      <c r="N1315" s="17">
        <v>0.225449663345342</v>
      </c>
      <c r="O1315" s="17">
        <v>0.18750913869604099</v>
      </c>
      <c r="P1315" s="17">
        <v>0.15052532313383701</v>
      </c>
      <c r="Q1315" s="17">
        <v>0.18859271739682301</v>
      </c>
      <c r="R1315" s="17"/>
      <c r="S1315" s="17">
        <v>0.206494721639505</v>
      </c>
      <c r="T1315" s="17">
        <v>0.216942590889971</v>
      </c>
      <c r="U1315" s="17">
        <v>0.139256780881645</v>
      </c>
      <c r="V1315" s="17">
        <v>0.141726568505049</v>
      </c>
      <c r="W1315" s="17">
        <v>0.15802597364269499</v>
      </c>
      <c r="X1315" s="17">
        <v>0.161258214181354</v>
      </c>
      <c r="Y1315" s="17">
        <v>0.16602607564361099</v>
      </c>
      <c r="Z1315" s="17">
        <v>0.24389292800387699</v>
      </c>
      <c r="AA1315" s="17">
        <v>0.24285161462638499</v>
      </c>
      <c r="AB1315" s="17">
        <v>0.14583512355668499</v>
      </c>
      <c r="AC1315" s="17">
        <v>0.23145060245926299</v>
      </c>
      <c r="AD1315" s="17">
        <v>0.27723063896893302</v>
      </c>
      <c r="AE1315" s="17"/>
      <c r="AF1315" s="17">
        <v>0.16958041809381799</v>
      </c>
      <c r="AG1315" s="17">
        <v>0.21918895264955399</v>
      </c>
      <c r="AH1315" s="17">
        <v>0.16313745111195499</v>
      </c>
      <c r="AI1315" s="17"/>
      <c r="AJ1315" s="17">
        <v>0.175384434005111</v>
      </c>
      <c r="AK1315" s="17">
        <v>0.21195570996309701</v>
      </c>
      <c r="AL1315" s="17">
        <v>0.19340817431996701</v>
      </c>
      <c r="AM1315" s="17">
        <v>0.16987944296176399</v>
      </c>
      <c r="AN1315" s="17">
        <v>0.16972484742557301</v>
      </c>
      <c r="AO1315" s="17"/>
      <c r="AP1315" s="17">
        <v>0.25598518506121598</v>
      </c>
      <c r="AQ1315" s="17">
        <v>0.181895845629411</v>
      </c>
      <c r="AR1315" s="17">
        <v>0.240658677769815</v>
      </c>
      <c r="AS1315" s="17">
        <v>0.14445923549852499</v>
      </c>
      <c r="AT1315" s="17">
        <v>0.18868184911474301</v>
      </c>
      <c r="AU1315" s="17">
        <v>0.123236607614385</v>
      </c>
      <c r="AV1315" s="17"/>
      <c r="AW1315" s="17">
        <v>0.20483330560424201</v>
      </c>
      <c r="AX1315" s="17">
        <v>0.21922238192156099</v>
      </c>
      <c r="AY1315" s="17">
        <v>0.17694191322573</v>
      </c>
      <c r="AZ1315" s="17">
        <v>0.183110475735725</v>
      </c>
      <c r="BA1315" s="17">
        <v>0.18333848877470699</v>
      </c>
      <c r="BB1315" s="17">
        <v>0.18332318873928499</v>
      </c>
      <c r="BC1315" s="17">
        <v>0.16489327437988599</v>
      </c>
      <c r="BD1315" s="17">
        <v>0.13913465629129201</v>
      </c>
      <c r="BE1315" s="17">
        <v>0.18740329536810801</v>
      </c>
      <c r="BF1315" s="17">
        <v>0.13018419132440701</v>
      </c>
      <c r="BG1315" s="17">
        <v>0.19388506075928399</v>
      </c>
      <c r="BH1315" s="17">
        <v>0.20976839197004801</v>
      </c>
      <c r="BI1315" s="17">
        <v>0.190227319646608</v>
      </c>
      <c r="BJ1315" s="17">
        <v>0.21557801791201001</v>
      </c>
      <c r="BK1315" s="17">
        <v>0.16453401018790401</v>
      </c>
      <c r="BL1315" s="17">
        <v>0.37664117739172298</v>
      </c>
      <c r="BM1315" s="17"/>
      <c r="BN1315" s="17">
        <v>0.198668280769186</v>
      </c>
      <c r="BO1315" s="17">
        <v>0.17809506989323801</v>
      </c>
      <c r="BP1315" s="17"/>
      <c r="BQ1315" s="17">
        <v>0.239909903689834</v>
      </c>
      <c r="BR1315" s="17">
        <v>0.18502448304477101</v>
      </c>
      <c r="BS1315" s="17"/>
      <c r="BT1315" s="17">
        <v>0.211131377576041</v>
      </c>
      <c r="BU1315" s="17"/>
      <c r="BV1315" s="17">
        <v>0.16077096942908201</v>
      </c>
      <c r="BW1315" s="17">
        <v>0.188864303220553</v>
      </c>
      <c r="BX1315" s="17">
        <v>0.20442389766902999</v>
      </c>
      <c r="BY1315" s="17"/>
      <c r="BZ1315" s="17">
        <v>0.27784062328778703</v>
      </c>
      <c r="CA1315" s="17">
        <v>0.198884091097871</v>
      </c>
      <c r="CB1315" s="17">
        <v>0.17245278017696999</v>
      </c>
      <c r="CC1315" s="17">
        <v>0.152843172721225</v>
      </c>
      <c r="CD1315" s="17">
        <v>0.17752029779792</v>
      </c>
      <c r="CE1315" s="17">
        <v>0.15587889230186</v>
      </c>
      <c r="CF1315" s="17">
        <v>0.274619469252945</v>
      </c>
      <c r="CG1315" s="17"/>
      <c r="CH1315" s="17">
        <v>0.28714974121623299</v>
      </c>
      <c r="CI1315" s="17">
        <v>0.17526146250112401</v>
      </c>
      <c r="CJ1315" s="17">
        <v>0.16171386467665</v>
      </c>
      <c r="CK1315" s="17">
        <v>0.19633115821305</v>
      </c>
      <c r="CL1315" s="17">
        <v>0.30923608550793602</v>
      </c>
    </row>
    <row r="1316" spans="2:90" x14ac:dyDescent="0.3">
      <c r="B1316" t="s">
        <v>524</v>
      </c>
      <c r="C1316" s="17">
        <v>0.43472385327052099</v>
      </c>
      <c r="D1316" s="17">
        <v>0.41460602921829198</v>
      </c>
      <c r="E1316" s="17">
        <v>0.453854975959958</v>
      </c>
      <c r="F1316" s="17"/>
      <c r="G1316" s="17">
        <v>0.38429517356271498</v>
      </c>
      <c r="H1316" s="17">
        <v>0.41616415785418398</v>
      </c>
      <c r="I1316" s="17">
        <v>0.47713750947154898</v>
      </c>
      <c r="J1316" s="17">
        <v>0.42953977111545999</v>
      </c>
      <c r="K1316" s="17">
        <v>0.40384044517568701</v>
      </c>
      <c r="L1316" s="17">
        <v>0.47358021512968801</v>
      </c>
      <c r="M1316" s="17"/>
      <c r="N1316" s="17">
        <v>0.415248411889791</v>
      </c>
      <c r="O1316" s="17">
        <v>0.46361092249702401</v>
      </c>
      <c r="P1316" s="17">
        <v>0.44718672698705503</v>
      </c>
      <c r="Q1316" s="17">
        <v>0.41486910395080401</v>
      </c>
      <c r="R1316" s="17"/>
      <c r="S1316" s="17">
        <v>0.46559824106154002</v>
      </c>
      <c r="T1316" s="17">
        <v>0.43665331110824601</v>
      </c>
      <c r="U1316" s="17">
        <v>0.39832746304741401</v>
      </c>
      <c r="V1316" s="17">
        <v>0.46244523323124598</v>
      </c>
      <c r="W1316" s="17">
        <v>0.44942999869886502</v>
      </c>
      <c r="X1316" s="17">
        <v>0.44866241588330003</v>
      </c>
      <c r="Y1316" s="17">
        <v>0.42839375728361001</v>
      </c>
      <c r="Z1316" s="17">
        <v>0.34613049079622898</v>
      </c>
      <c r="AA1316" s="17">
        <v>0.39690907984846502</v>
      </c>
      <c r="AB1316" s="17">
        <v>0.47544412408131798</v>
      </c>
      <c r="AC1316" s="17">
        <v>0.39035982342258402</v>
      </c>
      <c r="AD1316" s="17">
        <v>0.44554566374071702</v>
      </c>
      <c r="AE1316" s="17"/>
      <c r="AF1316" s="17">
        <v>0.41715398536718701</v>
      </c>
      <c r="AG1316" s="17">
        <v>0.45216072864297402</v>
      </c>
      <c r="AH1316" s="17">
        <v>0.45958889099123501</v>
      </c>
      <c r="AI1316" s="17"/>
      <c r="AJ1316" s="17">
        <v>0.46815025317758202</v>
      </c>
      <c r="AK1316" s="17">
        <v>0.45330024871026198</v>
      </c>
      <c r="AL1316" s="17">
        <v>0.419713564807428</v>
      </c>
      <c r="AM1316" s="17">
        <v>0.37647673890383099</v>
      </c>
      <c r="AN1316" s="17">
        <v>0.44161839829367</v>
      </c>
      <c r="AO1316" s="17"/>
      <c r="AP1316" s="17">
        <v>0.43610076934925202</v>
      </c>
      <c r="AQ1316" s="17">
        <v>0.46466846941373702</v>
      </c>
      <c r="AR1316" s="17">
        <v>0.399466722881609</v>
      </c>
      <c r="AS1316" s="17">
        <v>0.40758422988138099</v>
      </c>
      <c r="AT1316" s="17">
        <v>0.489809238193264</v>
      </c>
      <c r="AU1316" s="17">
        <v>0.458843088711616</v>
      </c>
      <c r="AV1316" s="17"/>
      <c r="AW1316" s="17">
        <v>0.448435248674042</v>
      </c>
      <c r="AX1316" s="17">
        <v>0.33903479098908301</v>
      </c>
      <c r="AY1316" s="17">
        <v>0.34233747299920098</v>
      </c>
      <c r="AZ1316" s="17">
        <v>0.48165287706847398</v>
      </c>
      <c r="BA1316" s="17">
        <v>0.39704088858792302</v>
      </c>
      <c r="BB1316" s="17">
        <v>0.48746732264480602</v>
      </c>
      <c r="BC1316" s="17">
        <v>0.42842842424355598</v>
      </c>
      <c r="BD1316" s="17">
        <v>0.44911964782206598</v>
      </c>
      <c r="BE1316" s="17">
        <v>0.48030231476014501</v>
      </c>
      <c r="BF1316" s="17">
        <v>0.46981013761810803</v>
      </c>
      <c r="BG1316" s="17">
        <v>0.45216409403695501</v>
      </c>
      <c r="BH1316" s="17">
        <v>0.40350330846196902</v>
      </c>
      <c r="BI1316" s="17">
        <v>0.416626998107128</v>
      </c>
      <c r="BJ1316" s="17">
        <v>0.336935991277658</v>
      </c>
      <c r="BK1316" s="17">
        <v>0.47138948526201202</v>
      </c>
      <c r="BL1316" s="17">
        <v>0.44022506424135899</v>
      </c>
      <c r="BM1316" s="17"/>
      <c r="BN1316" s="17">
        <v>0.44719746514303099</v>
      </c>
      <c r="BO1316" s="17">
        <v>0.418016675580476</v>
      </c>
      <c r="BP1316" s="17"/>
      <c r="BQ1316" s="17">
        <v>0.46022933181522602</v>
      </c>
      <c r="BR1316" s="17">
        <v>0.417317121500142</v>
      </c>
      <c r="BS1316" s="17"/>
      <c r="BT1316" s="17">
        <v>0.47573007657264899</v>
      </c>
      <c r="BU1316" s="17"/>
      <c r="BV1316" s="17">
        <v>0.421512011106975</v>
      </c>
      <c r="BW1316" s="17">
        <v>0.48311824213328303</v>
      </c>
      <c r="BX1316" s="17">
        <v>0.42991638471341398</v>
      </c>
      <c r="BY1316" s="17"/>
      <c r="BZ1316" s="17">
        <v>0.40016127803089002</v>
      </c>
      <c r="CA1316" s="17">
        <v>0.37774009134991798</v>
      </c>
      <c r="CB1316" s="17">
        <v>0.46551453318825498</v>
      </c>
      <c r="CC1316" s="17">
        <v>0.479368972814806</v>
      </c>
      <c r="CD1316" s="17">
        <v>0.446651671598082</v>
      </c>
      <c r="CE1316" s="17">
        <v>0.45439268052940102</v>
      </c>
      <c r="CF1316" s="17">
        <v>0.37605945936079899</v>
      </c>
      <c r="CG1316" s="17"/>
      <c r="CH1316" s="17">
        <v>0.37747055849837102</v>
      </c>
      <c r="CI1316" s="17">
        <v>0.477871459703334</v>
      </c>
      <c r="CJ1316" s="17">
        <v>0.42560517618308102</v>
      </c>
      <c r="CK1316" s="17">
        <v>0.42024774742459697</v>
      </c>
      <c r="CL1316" s="17">
        <v>0.31408224880916003</v>
      </c>
    </row>
    <row r="1317" spans="2:90" x14ac:dyDescent="0.3">
      <c r="B1317" t="s">
        <v>525</v>
      </c>
      <c r="C1317" s="17">
        <v>0.242073402434238</v>
      </c>
      <c r="D1317" s="17">
        <v>0.294656554529374</v>
      </c>
      <c r="E1317" s="17">
        <v>0.19064172446859801</v>
      </c>
      <c r="F1317" s="17"/>
      <c r="G1317" s="17">
        <v>0.26268161142222302</v>
      </c>
      <c r="H1317" s="17">
        <v>0.20442870396181001</v>
      </c>
      <c r="I1317" s="17">
        <v>0.17505699829076199</v>
      </c>
      <c r="J1317" s="17">
        <v>0.23816206857375699</v>
      </c>
      <c r="K1317" s="17">
        <v>0.28346011448582198</v>
      </c>
      <c r="L1317" s="17">
        <v>0.28943002221861502</v>
      </c>
      <c r="M1317" s="17"/>
      <c r="N1317" s="17">
        <v>0.26922903734354497</v>
      </c>
      <c r="O1317" s="17">
        <v>0.22993401982072101</v>
      </c>
      <c r="P1317" s="17">
        <v>0.26802449020520402</v>
      </c>
      <c r="Q1317" s="17">
        <v>0.20498408394073001</v>
      </c>
      <c r="R1317" s="17"/>
      <c r="S1317" s="17">
        <v>0.20674273161109599</v>
      </c>
      <c r="T1317" s="17">
        <v>0.22190269459664799</v>
      </c>
      <c r="U1317" s="17">
        <v>0.30771963061864199</v>
      </c>
      <c r="V1317" s="17">
        <v>0.26980651260648902</v>
      </c>
      <c r="W1317" s="17">
        <v>0.26045732629035301</v>
      </c>
      <c r="X1317" s="17">
        <v>0.25010497274688198</v>
      </c>
      <c r="Y1317" s="17">
        <v>0.262987194073596</v>
      </c>
      <c r="Z1317" s="17">
        <v>0.29197088859008902</v>
      </c>
      <c r="AA1317" s="17">
        <v>0.25863704144136501</v>
      </c>
      <c r="AB1317" s="17">
        <v>0.19630771592905899</v>
      </c>
      <c r="AC1317" s="17">
        <v>0.21709878469507499</v>
      </c>
      <c r="AD1317" s="17">
        <v>0.16565275776914001</v>
      </c>
      <c r="AE1317" s="17"/>
      <c r="AF1317" s="17">
        <v>0.27716447480367201</v>
      </c>
      <c r="AG1317" s="17">
        <v>0.22688833261463301</v>
      </c>
      <c r="AH1317" s="17">
        <v>0.184013739189021</v>
      </c>
      <c r="AI1317" s="17"/>
      <c r="AJ1317" s="17">
        <v>0.25754836826469502</v>
      </c>
      <c r="AK1317" s="17">
        <v>0.22750589457797801</v>
      </c>
      <c r="AL1317" s="17">
        <v>0.236937190793263</v>
      </c>
      <c r="AM1317" s="17">
        <v>0.304963934910854</v>
      </c>
      <c r="AN1317" s="17">
        <v>0.27605207254195901</v>
      </c>
      <c r="AO1317" s="17"/>
      <c r="AP1317" s="17">
        <v>0.231380965691039</v>
      </c>
      <c r="AQ1317" s="17">
        <v>0.238075297056103</v>
      </c>
      <c r="AR1317" s="17">
        <v>0.212805013414091</v>
      </c>
      <c r="AS1317" s="17">
        <v>0.305210013988507</v>
      </c>
      <c r="AT1317" s="17">
        <v>0.212210981804828</v>
      </c>
      <c r="AU1317" s="17">
        <v>0.225147821649477</v>
      </c>
      <c r="AV1317" s="17"/>
      <c r="AW1317" s="17">
        <v>0.200883483929294</v>
      </c>
      <c r="AX1317" s="17">
        <v>0.17650351455674401</v>
      </c>
      <c r="AY1317" s="17">
        <v>0.30670253358280197</v>
      </c>
      <c r="AZ1317" s="17">
        <v>0.209219914026227</v>
      </c>
      <c r="BA1317" s="17">
        <v>0.224454801952264</v>
      </c>
      <c r="BB1317" s="17">
        <v>0.20542775701510499</v>
      </c>
      <c r="BC1317" s="17">
        <v>0.321050680001077</v>
      </c>
      <c r="BD1317" s="17">
        <v>0.25103949893308303</v>
      </c>
      <c r="BE1317" s="17">
        <v>0.26935490812348001</v>
      </c>
      <c r="BF1317" s="17">
        <v>0.34205161253689498</v>
      </c>
      <c r="BG1317" s="17">
        <v>0.23975844356061499</v>
      </c>
      <c r="BH1317" s="17">
        <v>0.300454685561237</v>
      </c>
      <c r="BI1317" s="17">
        <v>0.305477231415897</v>
      </c>
      <c r="BJ1317" s="17">
        <v>0.313440946563874</v>
      </c>
      <c r="BK1317" s="17">
        <v>0.14787407896733101</v>
      </c>
      <c r="BL1317" s="17">
        <v>0.115705303921545</v>
      </c>
      <c r="BM1317" s="17"/>
      <c r="BN1317" s="17">
        <v>0.226887972946126</v>
      </c>
      <c r="BO1317" s="17">
        <v>0.26346640981361802</v>
      </c>
      <c r="BP1317" s="17"/>
      <c r="BQ1317" s="17">
        <v>0.22894511930567901</v>
      </c>
      <c r="BR1317" s="17">
        <v>0.242954794563085</v>
      </c>
      <c r="BS1317" s="17"/>
      <c r="BT1317" s="17">
        <v>0.227898530890882</v>
      </c>
      <c r="BU1317" s="17"/>
      <c r="BV1317" s="17">
        <v>0.26823791586857199</v>
      </c>
      <c r="BW1317" s="17">
        <v>0.21993941897800401</v>
      </c>
      <c r="BX1317" s="17">
        <v>0.23752946966979299</v>
      </c>
      <c r="BY1317" s="17"/>
      <c r="BZ1317" s="17">
        <v>0.169494904232497</v>
      </c>
      <c r="CA1317" s="17">
        <v>0.26183536131674501</v>
      </c>
      <c r="CB1317" s="17">
        <v>0.20487365967107299</v>
      </c>
      <c r="CC1317" s="17">
        <v>0.25742595089421599</v>
      </c>
      <c r="CD1317" s="17">
        <v>0.26112281373184398</v>
      </c>
      <c r="CE1317" s="17">
        <v>0.282476642332118</v>
      </c>
      <c r="CF1317" s="17">
        <v>0.27234291330987498</v>
      </c>
      <c r="CG1317" s="17"/>
      <c r="CH1317" s="17">
        <v>0.236579321349003</v>
      </c>
      <c r="CI1317" s="17">
        <v>0.23520111201149599</v>
      </c>
      <c r="CJ1317" s="17">
        <v>0.26456714457772801</v>
      </c>
      <c r="CK1317" s="17">
        <v>0.23486676564560599</v>
      </c>
      <c r="CL1317" s="17">
        <v>0.14049710854393799</v>
      </c>
    </row>
    <row r="1318" spans="2:90" x14ac:dyDescent="0.3">
      <c r="B1318" t="s">
        <v>526</v>
      </c>
      <c r="C1318" s="17">
        <v>4.4131566932823899E-2</v>
      </c>
      <c r="D1318" s="17">
        <v>5.2828019310808598E-2</v>
      </c>
      <c r="E1318" s="17">
        <v>3.5982334296412101E-2</v>
      </c>
      <c r="F1318" s="17"/>
      <c r="G1318" s="17">
        <v>3.1437111424437399E-2</v>
      </c>
      <c r="H1318" s="17">
        <v>6.3601108476061499E-2</v>
      </c>
      <c r="I1318" s="17">
        <v>4.7848105664976097E-2</v>
      </c>
      <c r="J1318" s="17">
        <v>2.9843072573866501E-2</v>
      </c>
      <c r="K1318" s="17">
        <v>4.7583287361369499E-2</v>
      </c>
      <c r="L1318" s="17">
        <v>4.2896197498114901E-2</v>
      </c>
      <c r="M1318" s="17"/>
      <c r="N1318" s="17">
        <v>3.8534736965994701E-2</v>
      </c>
      <c r="O1318" s="17">
        <v>3.6523539684902101E-2</v>
      </c>
      <c r="P1318" s="17">
        <v>5.32186778701687E-2</v>
      </c>
      <c r="Q1318" s="17">
        <v>4.6610248186269902E-2</v>
      </c>
      <c r="R1318" s="17"/>
      <c r="S1318" s="17">
        <v>3.0923629370656999E-2</v>
      </c>
      <c r="T1318" s="17">
        <v>3.5565536833578403E-2</v>
      </c>
      <c r="U1318" s="17">
        <v>3.5827435351351501E-2</v>
      </c>
      <c r="V1318" s="17">
        <v>5.2215431237218002E-2</v>
      </c>
      <c r="W1318" s="17">
        <v>5.2391235523892403E-2</v>
      </c>
      <c r="X1318" s="17">
        <v>8.0173960046834206E-2</v>
      </c>
      <c r="Y1318" s="17">
        <v>6.64490792265994E-2</v>
      </c>
      <c r="Z1318" s="17">
        <v>3.2943450439203499E-2</v>
      </c>
      <c r="AA1318" s="17">
        <v>1.45400850328249E-2</v>
      </c>
      <c r="AB1318" s="17">
        <v>4.59918019820654E-2</v>
      </c>
      <c r="AC1318" s="17">
        <v>5.3971211849819699E-2</v>
      </c>
      <c r="AD1318" s="17">
        <v>5.6152245923029601E-2</v>
      </c>
      <c r="AE1318" s="17"/>
      <c r="AF1318" s="17">
        <v>5.5888375020302299E-2</v>
      </c>
      <c r="AG1318" s="17">
        <v>3.4357192496262998E-2</v>
      </c>
      <c r="AH1318" s="17">
        <v>4.75487950899115E-2</v>
      </c>
      <c r="AI1318" s="17"/>
      <c r="AJ1318" s="17">
        <v>5.5328190945018701E-2</v>
      </c>
      <c r="AK1318" s="17">
        <v>3.8584833733845102E-2</v>
      </c>
      <c r="AL1318" s="17">
        <v>5.2170529158918698E-2</v>
      </c>
      <c r="AM1318" s="17">
        <v>8.5421238690096907E-2</v>
      </c>
      <c r="AN1318" s="17">
        <v>3.7974678515323303E-2</v>
      </c>
      <c r="AO1318" s="17"/>
      <c r="AP1318" s="17">
        <v>2.2412113479711501E-2</v>
      </c>
      <c r="AQ1318" s="17">
        <v>5.9301718735002402E-2</v>
      </c>
      <c r="AR1318" s="17">
        <v>6.6143471240988294E-2</v>
      </c>
      <c r="AS1318" s="17">
        <v>6.6478245273117104E-2</v>
      </c>
      <c r="AT1318" s="17">
        <v>2.8344212648959002E-2</v>
      </c>
      <c r="AU1318" s="17">
        <v>1.5518069255646199E-2</v>
      </c>
      <c r="AV1318" s="17"/>
      <c r="AW1318" s="17">
        <v>0.10122634167193401</v>
      </c>
      <c r="AX1318" s="17">
        <v>6.4544917729342094E-2</v>
      </c>
      <c r="AY1318" s="17">
        <v>2.6914045982911999E-2</v>
      </c>
      <c r="AZ1318" s="17">
        <v>3.1552747239286499E-2</v>
      </c>
      <c r="BA1318" s="17">
        <v>8.1340892348301302E-2</v>
      </c>
      <c r="BB1318" s="17">
        <v>3.7296109680904202E-2</v>
      </c>
      <c r="BC1318" s="17">
        <v>3.51746088977841E-2</v>
      </c>
      <c r="BD1318" s="17">
        <v>7.0628367298361305E-2</v>
      </c>
      <c r="BE1318" s="17">
        <v>9.1374848774051307E-3</v>
      </c>
      <c r="BF1318" s="17">
        <v>3.9052657510940302E-2</v>
      </c>
      <c r="BG1318" s="17">
        <v>3.9054561360225899E-2</v>
      </c>
      <c r="BH1318" s="17">
        <v>4.57602210479542E-2</v>
      </c>
      <c r="BI1318" s="17">
        <v>3.5164898835519397E-2</v>
      </c>
      <c r="BJ1318" s="17">
        <v>2.8721741975055601E-2</v>
      </c>
      <c r="BK1318" s="17">
        <v>8.8767498837941702E-2</v>
      </c>
      <c r="BL1318" s="17">
        <v>3.1274677878139402E-2</v>
      </c>
      <c r="BM1318" s="17"/>
      <c r="BN1318" s="17">
        <v>4.4152378528852197E-2</v>
      </c>
      <c r="BO1318" s="17">
        <v>4.3693480812904098E-2</v>
      </c>
      <c r="BP1318" s="17"/>
      <c r="BQ1318" s="17">
        <v>2.2669856568928701E-2</v>
      </c>
      <c r="BR1318" s="17">
        <v>7.9009504233009203E-2</v>
      </c>
      <c r="BS1318" s="17"/>
      <c r="BT1318" s="17">
        <v>3.7223861180928498E-2</v>
      </c>
      <c r="BU1318" s="17"/>
      <c r="BV1318" s="17">
        <v>4.04975654248289E-2</v>
      </c>
      <c r="BW1318" s="17">
        <v>2.8782747535080599E-2</v>
      </c>
      <c r="BX1318" s="17">
        <v>4.6043991516382901E-2</v>
      </c>
      <c r="BY1318" s="17"/>
      <c r="BZ1318" s="17">
        <v>2.3767887936849901E-2</v>
      </c>
      <c r="CA1318" s="17">
        <v>3.73093127597241E-2</v>
      </c>
      <c r="CB1318" s="17">
        <v>5.1065819689950498E-2</v>
      </c>
      <c r="CC1318" s="17">
        <v>5.1639808239128698E-2</v>
      </c>
      <c r="CD1318" s="17">
        <v>4.6848941297573901E-2</v>
      </c>
      <c r="CE1318" s="17">
        <v>5.03389753671135E-2</v>
      </c>
      <c r="CF1318" s="17">
        <v>5.2942659336732402E-2</v>
      </c>
      <c r="CG1318" s="17"/>
      <c r="CH1318" s="17">
        <v>5.8357698152055201E-2</v>
      </c>
      <c r="CI1318" s="17">
        <v>4.8333942670751397E-2</v>
      </c>
      <c r="CJ1318" s="17">
        <v>3.6713559285177701E-2</v>
      </c>
      <c r="CK1318" s="17">
        <v>3.2258537951339303E-2</v>
      </c>
      <c r="CL1318" s="17">
        <v>8.4956030314906006E-2</v>
      </c>
    </row>
    <row r="1319" spans="2:90" x14ac:dyDescent="0.3">
      <c r="B1319" t="s">
        <v>118</v>
      </c>
      <c r="C1319" s="17">
        <v>8.9674216601714998E-2</v>
      </c>
      <c r="D1319" s="17">
        <v>6.0425764472082602E-2</v>
      </c>
      <c r="E1319" s="17">
        <v>0.118011080458564</v>
      </c>
      <c r="F1319" s="17"/>
      <c r="G1319" s="17">
        <v>9.4913333604315003E-2</v>
      </c>
      <c r="H1319" s="17">
        <v>6.2429031467676199E-2</v>
      </c>
      <c r="I1319" s="17">
        <v>0.102566889910555</v>
      </c>
      <c r="J1319" s="17">
        <v>0.122944478263877</v>
      </c>
      <c r="K1319" s="17">
        <v>0.10733285998657401</v>
      </c>
      <c r="L1319" s="17">
        <v>5.9046866400475503E-2</v>
      </c>
      <c r="M1319" s="17"/>
      <c r="N1319" s="17">
        <v>5.15381504553271E-2</v>
      </c>
      <c r="O1319" s="17">
        <v>8.2422379301311993E-2</v>
      </c>
      <c r="P1319" s="17">
        <v>8.1044781803735005E-2</v>
      </c>
      <c r="Q1319" s="17">
        <v>0.14494384652537401</v>
      </c>
      <c r="R1319" s="17"/>
      <c r="S1319" s="17">
        <v>9.0240676317202201E-2</v>
      </c>
      <c r="T1319" s="17">
        <v>8.8935866571556693E-2</v>
      </c>
      <c r="U1319" s="17">
        <v>0.118868690100947</v>
      </c>
      <c r="V1319" s="17">
        <v>7.3806254419998801E-2</v>
      </c>
      <c r="W1319" s="17">
        <v>7.9695465844195096E-2</v>
      </c>
      <c r="X1319" s="17">
        <v>5.9800437141629602E-2</v>
      </c>
      <c r="Y1319" s="17">
        <v>7.6143893772583807E-2</v>
      </c>
      <c r="Z1319" s="17">
        <v>8.5062242170601293E-2</v>
      </c>
      <c r="AA1319" s="17">
        <v>8.7062179050960198E-2</v>
      </c>
      <c r="AB1319" s="17">
        <v>0.13642123445087301</v>
      </c>
      <c r="AC1319" s="17">
        <v>0.107119577573259</v>
      </c>
      <c r="AD1319" s="17">
        <v>5.5418693598181003E-2</v>
      </c>
      <c r="AE1319" s="17"/>
      <c r="AF1319" s="17">
        <v>8.0212746715021696E-2</v>
      </c>
      <c r="AG1319" s="17">
        <v>6.7404793596576806E-2</v>
      </c>
      <c r="AH1319" s="17">
        <v>0.145711123617877</v>
      </c>
      <c r="AI1319" s="17"/>
      <c r="AJ1319" s="17">
        <v>4.3588753607593803E-2</v>
      </c>
      <c r="AK1319" s="17">
        <v>6.8653313014817599E-2</v>
      </c>
      <c r="AL1319" s="17">
        <v>9.7770540920422602E-2</v>
      </c>
      <c r="AM1319" s="17">
        <v>6.3258644533454506E-2</v>
      </c>
      <c r="AN1319" s="17">
        <v>7.46300032234751E-2</v>
      </c>
      <c r="AO1319" s="17"/>
      <c r="AP1319" s="17">
        <v>5.4120966418781898E-2</v>
      </c>
      <c r="AQ1319" s="17">
        <v>5.6058669165746401E-2</v>
      </c>
      <c r="AR1319" s="17">
        <v>8.0926114693496101E-2</v>
      </c>
      <c r="AS1319" s="17">
        <v>7.62682753584705E-2</v>
      </c>
      <c r="AT1319" s="17">
        <v>8.0953718238206004E-2</v>
      </c>
      <c r="AU1319" s="17">
        <v>0.17725441276887599</v>
      </c>
      <c r="AV1319" s="17"/>
      <c r="AW1319" s="17">
        <v>4.4621620120488099E-2</v>
      </c>
      <c r="AX1319" s="17">
        <v>0.20069439480327</v>
      </c>
      <c r="AY1319" s="17">
        <v>0.147104034209355</v>
      </c>
      <c r="AZ1319" s="17">
        <v>9.4463985930287098E-2</v>
      </c>
      <c r="BA1319" s="17">
        <v>0.11382492833680501</v>
      </c>
      <c r="BB1319" s="17">
        <v>8.6485621919900099E-2</v>
      </c>
      <c r="BC1319" s="17">
        <v>5.0453012477697297E-2</v>
      </c>
      <c r="BD1319" s="17">
        <v>9.0077829655197894E-2</v>
      </c>
      <c r="BE1319" s="17">
        <v>5.38019968708612E-2</v>
      </c>
      <c r="BF1319" s="17">
        <v>1.8901401009649901E-2</v>
      </c>
      <c r="BG1319" s="17">
        <v>7.5137840282919699E-2</v>
      </c>
      <c r="BH1319" s="17">
        <v>4.0513392958792797E-2</v>
      </c>
      <c r="BI1319" s="17">
        <v>5.2503551994847499E-2</v>
      </c>
      <c r="BJ1319" s="17">
        <v>0.105323302271403</v>
      </c>
      <c r="BK1319" s="17">
        <v>0.12743492674481</v>
      </c>
      <c r="BL1319" s="17">
        <v>3.6153776567233897E-2</v>
      </c>
      <c r="BM1319" s="17"/>
      <c r="BN1319" s="17">
        <v>8.3093902612805096E-2</v>
      </c>
      <c r="BO1319" s="17">
        <v>9.6728363899764594E-2</v>
      </c>
      <c r="BP1319" s="17"/>
      <c r="BQ1319" s="17">
        <v>4.8245788620332603E-2</v>
      </c>
      <c r="BR1319" s="17">
        <v>7.5694096658992904E-2</v>
      </c>
      <c r="BS1319" s="17"/>
      <c r="BT1319" s="17">
        <v>4.8016153779500498E-2</v>
      </c>
      <c r="BU1319" s="17"/>
      <c r="BV1319" s="17">
        <v>0.108981538170542</v>
      </c>
      <c r="BW1319" s="17">
        <v>7.9295288133078207E-2</v>
      </c>
      <c r="BX1319" s="17">
        <v>8.2086256431379803E-2</v>
      </c>
      <c r="BY1319" s="17"/>
      <c r="BZ1319" s="17">
        <v>0.12873530651197501</v>
      </c>
      <c r="CA1319" s="17">
        <v>0.124231143475742</v>
      </c>
      <c r="CB1319" s="17">
        <v>0.106093207273752</v>
      </c>
      <c r="CC1319" s="17">
        <v>5.8722095330624599E-2</v>
      </c>
      <c r="CD1319" s="17">
        <v>6.7856275574579406E-2</v>
      </c>
      <c r="CE1319" s="17">
        <v>5.6912809469506997E-2</v>
      </c>
      <c r="CF1319" s="17">
        <v>2.4035498739649198E-2</v>
      </c>
      <c r="CG1319" s="17"/>
      <c r="CH1319" s="17">
        <v>4.0442680784338297E-2</v>
      </c>
      <c r="CI1319" s="17">
        <v>6.3332023113295402E-2</v>
      </c>
      <c r="CJ1319" s="17">
        <v>0.111400255277363</v>
      </c>
      <c r="CK1319" s="17">
        <v>0.116295790765407</v>
      </c>
      <c r="CL1319" s="17">
        <v>0.15122852682405899</v>
      </c>
    </row>
    <row r="1320" spans="2:90" x14ac:dyDescent="0.3">
      <c r="C1320" s="17"/>
      <c r="D1320" s="17"/>
      <c r="E1320" s="17"/>
      <c r="F1320" s="17"/>
      <c r="G1320" s="17"/>
      <c r="H1320" s="17"/>
      <c r="I1320" s="17"/>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c r="AI1320" s="17"/>
      <c r="AJ1320" s="17"/>
      <c r="AK1320" s="17"/>
      <c r="AL1320" s="17"/>
      <c r="AM1320" s="17"/>
      <c r="AN1320" s="17"/>
      <c r="AO1320" s="17"/>
      <c r="AP1320" s="17"/>
      <c r="AQ1320" s="17"/>
      <c r="AR1320" s="17"/>
      <c r="AS1320" s="17"/>
      <c r="AT1320" s="17"/>
      <c r="AU1320" s="17"/>
      <c r="AV1320" s="17"/>
      <c r="AW1320" s="17"/>
      <c r="AX1320" s="17"/>
      <c r="AY1320" s="17"/>
      <c r="AZ1320" s="17"/>
      <c r="BA1320" s="17"/>
      <c r="BB1320" s="17"/>
      <c r="BC1320" s="17"/>
      <c r="BD1320" s="17"/>
      <c r="BE1320" s="17"/>
      <c r="BF1320" s="17"/>
      <c r="BG1320" s="17"/>
      <c r="BH1320" s="17"/>
      <c r="BI1320" s="17"/>
      <c r="BJ1320" s="17"/>
      <c r="BK1320" s="17"/>
      <c r="BL1320" s="17"/>
      <c r="BM1320" s="17"/>
      <c r="BN1320" s="17"/>
      <c r="BO1320" s="17"/>
      <c r="BP1320" s="17"/>
      <c r="BQ1320" s="17"/>
      <c r="BR1320" s="17"/>
      <c r="BS1320" s="17"/>
      <c r="BT1320" s="17"/>
      <c r="BU1320" s="17"/>
      <c r="BV1320" s="17"/>
      <c r="BW1320" s="17"/>
      <c r="BX1320" s="17"/>
      <c r="BY1320" s="17"/>
      <c r="BZ1320" s="17"/>
      <c r="CA1320" s="17"/>
      <c r="CB1320" s="17"/>
      <c r="CC1320" s="17"/>
      <c r="CD1320" s="17"/>
      <c r="CE1320" s="17"/>
      <c r="CF1320" s="17"/>
      <c r="CG1320" s="17"/>
      <c r="CH1320" s="17"/>
      <c r="CI1320" s="17"/>
      <c r="CJ1320" s="17"/>
      <c r="CK1320" s="17"/>
      <c r="CL1320" s="17"/>
    </row>
    <row r="1321" spans="2:90" x14ac:dyDescent="0.3">
      <c r="B1321" s="6" t="s">
        <v>531</v>
      </c>
      <c r="C1321" s="17"/>
      <c r="D1321" s="17"/>
      <c r="E1321" s="17"/>
      <c r="F1321" s="17"/>
      <c r="G1321" s="17"/>
      <c r="H1321" s="17"/>
      <c r="I1321" s="17"/>
      <c r="J1321" s="17"/>
      <c r="K1321" s="17"/>
      <c r="L1321" s="17"/>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7"/>
      <c r="AI1321" s="17"/>
      <c r="AJ1321" s="17"/>
      <c r="AK1321" s="17"/>
      <c r="AL1321" s="17"/>
      <c r="AM1321" s="17"/>
      <c r="AN1321" s="17"/>
      <c r="AO1321" s="17"/>
      <c r="AP1321" s="17"/>
      <c r="AQ1321" s="17"/>
      <c r="AR1321" s="17"/>
      <c r="AS1321" s="17"/>
      <c r="AT1321" s="17"/>
      <c r="AU1321" s="17"/>
      <c r="AV1321" s="17"/>
      <c r="AW1321" s="17"/>
      <c r="AX1321" s="17"/>
      <c r="AY1321" s="17"/>
      <c r="AZ1321" s="17"/>
      <c r="BA1321" s="17"/>
      <c r="BB1321" s="17"/>
      <c r="BC1321" s="17"/>
      <c r="BD1321" s="17"/>
      <c r="BE1321" s="17"/>
      <c r="BF1321" s="17"/>
      <c r="BG1321" s="17"/>
      <c r="BH1321" s="17"/>
      <c r="BI1321" s="17"/>
      <c r="BJ1321" s="17"/>
      <c r="BK1321" s="17"/>
      <c r="BL1321" s="17"/>
      <c r="BM1321" s="17"/>
      <c r="BN1321" s="17"/>
      <c r="BO1321" s="17"/>
      <c r="BP1321" s="17"/>
      <c r="BQ1321" s="17"/>
      <c r="BR1321" s="17"/>
      <c r="BS1321" s="17"/>
      <c r="BT1321" s="17"/>
      <c r="BU1321" s="17"/>
      <c r="BV1321" s="17"/>
      <c r="BW1321" s="17"/>
      <c r="BX1321" s="17"/>
      <c r="BY1321" s="17"/>
      <c r="BZ1321" s="17"/>
      <c r="CA1321" s="17"/>
      <c r="CB1321" s="17"/>
      <c r="CC1321" s="17"/>
      <c r="CD1321" s="17"/>
      <c r="CE1321" s="17"/>
      <c r="CF1321" s="17"/>
      <c r="CG1321" s="17"/>
      <c r="CH1321" s="17"/>
      <c r="CI1321" s="17"/>
      <c r="CJ1321" s="17"/>
      <c r="CK1321" s="17"/>
      <c r="CL1321" s="17"/>
    </row>
    <row r="1322" spans="2:90" x14ac:dyDescent="0.3">
      <c r="B1322" s="24" t="s">
        <v>110</v>
      </c>
      <c r="C1322" s="17"/>
      <c r="D1322" s="17"/>
      <c r="E1322" s="17"/>
      <c r="F1322" s="17"/>
      <c r="G1322" s="17"/>
      <c r="H1322" s="17"/>
      <c r="I1322" s="17"/>
      <c r="J1322" s="17"/>
      <c r="K1322" s="17"/>
      <c r="L1322" s="17"/>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7"/>
      <c r="AI1322" s="17"/>
      <c r="AJ1322" s="17"/>
      <c r="AK1322" s="17"/>
      <c r="AL1322" s="17"/>
      <c r="AM1322" s="17"/>
      <c r="AN1322" s="17"/>
      <c r="AO1322" s="17"/>
      <c r="AP1322" s="17"/>
      <c r="AQ1322" s="17"/>
      <c r="AR1322" s="17"/>
      <c r="AS1322" s="17"/>
      <c r="AT1322" s="17"/>
      <c r="AU1322" s="17"/>
      <c r="AV1322" s="17"/>
      <c r="AW1322" s="17"/>
      <c r="AX1322" s="17"/>
      <c r="AY1322" s="17"/>
      <c r="AZ1322" s="17"/>
      <c r="BA1322" s="17"/>
      <c r="BB1322" s="17"/>
      <c r="BC1322" s="17"/>
      <c r="BD1322" s="17"/>
      <c r="BE1322" s="17"/>
      <c r="BF1322" s="17"/>
      <c r="BG1322" s="17"/>
      <c r="BH1322" s="17"/>
      <c r="BI1322" s="17"/>
      <c r="BJ1322" s="17"/>
      <c r="BK1322" s="17"/>
      <c r="BL1322" s="17"/>
      <c r="BM1322" s="17"/>
      <c r="BN1322" s="17"/>
      <c r="BO1322" s="17"/>
      <c r="BP1322" s="17"/>
      <c r="BQ1322" s="17"/>
      <c r="BR1322" s="17"/>
      <c r="BS1322" s="17"/>
      <c r="BT1322" s="17"/>
      <c r="BU1322" s="17"/>
      <c r="BV1322" s="17"/>
      <c r="BW1322" s="17"/>
      <c r="BX1322" s="17"/>
      <c r="BY1322" s="17"/>
      <c r="BZ1322" s="17"/>
      <c r="CA1322" s="17"/>
      <c r="CB1322" s="17"/>
      <c r="CC1322" s="17"/>
      <c r="CD1322" s="17"/>
      <c r="CE1322" s="17"/>
      <c r="CF1322" s="17"/>
      <c r="CG1322" s="17"/>
      <c r="CH1322" s="17"/>
      <c r="CI1322" s="17"/>
      <c r="CJ1322" s="17"/>
      <c r="CK1322" s="17"/>
      <c r="CL1322" s="17"/>
    </row>
    <row r="1323" spans="2:90" x14ac:dyDescent="0.3">
      <c r="B1323" t="s">
        <v>523</v>
      </c>
      <c r="C1323" s="17">
        <v>0.26565409605528401</v>
      </c>
      <c r="D1323" s="17">
        <v>0.26289797145823202</v>
      </c>
      <c r="E1323" s="17">
        <v>0.26737548526509902</v>
      </c>
      <c r="F1323" s="17"/>
      <c r="G1323" s="17">
        <v>0.32247070385861198</v>
      </c>
      <c r="H1323" s="17">
        <v>0.28652675248836101</v>
      </c>
      <c r="I1323" s="17">
        <v>0.34139404696164199</v>
      </c>
      <c r="J1323" s="17">
        <v>0.25791658727150502</v>
      </c>
      <c r="K1323" s="17">
        <v>0.20237510554874599</v>
      </c>
      <c r="L1323" s="17">
        <v>0.197563771989993</v>
      </c>
      <c r="M1323" s="17"/>
      <c r="N1323" s="17">
        <v>0.29419694275294</v>
      </c>
      <c r="O1323" s="17">
        <v>0.30609424661256102</v>
      </c>
      <c r="P1323" s="17">
        <v>0.19996289779777099</v>
      </c>
      <c r="Q1323" s="17">
        <v>0.25337282646392301</v>
      </c>
      <c r="R1323" s="17"/>
      <c r="S1323" s="17">
        <v>0.26487644867245203</v>
      </c>
      <c r="T1323" s="17">
        <v>0.28390602491294598</v>
      </c>
      <c r="U1323" s="17">
        <v>0.215318849653378</v>
      </c>
      <c r="V1323" s="17">
        <v>0.214373611063464</v>
      </c>
      <c r="W1323" s="17">
        <v>0.261629720320814</v>
      </c>
      <c r="X1323" s="17">
        <v>0.210007236147223</v>
      </c>
      <c r="Y1323" s="17">
        <v>0.23111466651059701</v>
      </c>
      <c r="Z1323" s="17">
        <v>0.28958330682743799</v>
      </c>
      <c r="AA1323" s="17">
        <v>0.264192343465323</v>
      </c>
      <c r="AB1323" s="17">
        <v>0.35673274981768699</v>
      </c>
      <c r="AC1323" s="17">
        <v>0.28849825626349701</v>
      </c>
      <c r="AD1323" s="17">
        <v>0.408579905476945</v>
      </c>
      <c r="AE1323" s="17"/>
      <c r="AF1323" s="17">
        <v>0.114227718367192</v>
      </c>
      <c r="AG1323" s="17">
        <v>0.388705538839904</v>
      </c>
      <c r="AH1323" s="17">
        <v>0.24744317465402399</v>
      </c>
      <c r="AI1323" s="17"/>
      <c r="AJ1323" s="17">
        <v>0.140373553576009</v>
      </c>
      <c r="AK1323" s="17">
        <v>0.327077977789478</v>
      </c>
      <c r="AL1323" s="17">
        <v>0.36252422421175101</v>
      </c>
      <c r="AM1323" s="17">
        <v>0.15043993917613999</v>
      </c>
      <c r="AN1323" s="17">
        <v>0.29363987261200603</v>
      </c>
      <c r="AO1323" s="17"/>
      <c r="AP1323" s="17">
        <v>0.34927443568960098</v>
      </c>
      <c r="AQ1323" s="17">
        <v>0.17426488676353499</v>
      </c>
      <c r="AR1323" s="17">
        <v>0.37711341261679598</v>
      </c>
      <c r="AS1323" s="17">
        <v>0.117786382832453</v>
      </c>
      <c r="AT1323" s="17">
        <v>0.40650428123462001</v>
      </c>
      <c r="AU1323" s="17">
        <v>0.28889871139616102</v>
      </c>
      <c r="AV1323" s="17"/>
      <c r="AW1323" s="17">
        <v>0.309712527298799</v>
      </c>
      <c r="AX1323" s="17">
        <v>0.297052005816694</v>
      </c>
      <c r="AY1323" s="17">
        <v>0.22000421932122399</v>
      </c>
      <c r="AZ1323" s="17">
        <v>0.23861627337914901</v>
      </c>
      <c r="BA1323" s="17">
        <v>0.25675122544346701</v>
      </c>
      <c r="BB1323" s="17">
        <v>0.25607078452957999</v>
      </c>
      <c r="BC1323" s="17">
        <v>0.23376412975911001</v>
      </c>
      <c r="BD1323" s="17">
        <v>0.19200067851217201</v>
      </c>
      <c r="BE1323" s="17">
        <v>0.26147026440976501</v>
      </c>
      <c r="BF1323" s="17">
        <v>0.18281547071207799</v>
      </c>
      <c r="BG1323" s="17">
        <v>0.267514606374393</v>
      </c>
      <c r="BH1323" s="17">
        <v>0.26950430024136102</v>
      </c>
      <c r="BI1323" s="17">
        <v>0.392537236177744</v>
      </c>
      <c r="BJ1323" s="17">
        <v>0.33360654264919598</v>
      </c>
      <c r="BK1323" s="17">
        <v>0.31602123839906898</v>
      </c>
      <c r="BL1323" s="17">
        <v>0.38205601515402399</v>
      </c>
      <c r="BM1323" s="17"/>
      <c r="BN1323" s="17">
        <v>0.25092781537061198</v>
      </c>
      <c r="BO1323" s="17">
        <v>0.28440363614438802</v>
      </c>
      <c r="BP1323" s="17"/>
      <c r="BQ1323" s="17">
        <v>0.34939938719514702</v>
      </c>
      <c r="BR1323" s="17">
        <v>0.27540816144818803</v>
      </c>
      <c r="BS1323" s="17"/>
      <c r="BT1323" s="17">
        <v>0.192117180575298</v>
      </c>
      <c r="BU1323" s="17"/>
      <c r="BV1323" s="17">
        <v>0.26248626597635699</v>
      </c>
      <c r="BW1323" s="17">
        <v>0.31040150164829899</v>
      </c>
      <c r="BX1323" s="17">
        <v>0.25405675234174402</v>
      </c>
      <c r="BY1323" s="17"/>
      <c r="BZ1323" s="17">
        <v>0.29802716634298998</v>
      </c>
      <c r="CA1323" s="17">
        <v>0.31215316481218602</v>
      </c>
      <c r="CB1323" s="17">
        <v>0.23663719921936599</v>
      </c>
      <c r="CC1323" s="17">
        <v>0.25424838214893303</v>
      </c>
      <c r="CD1323" s="17">
        <v>0.213790257172532</v>
      </c>
      <c r="CE1323" s="17">
        <v>0.25925295950455102</v>
      </c>
      <c r="CF1323" s="17">
        <v>0.34280855649928699</v>
      </c>
      <c r="CG1323" s="17"/>
      <c r="CH1323" s="17">
        <v>0.31314399575358998</v>
      </c>
      <c r="CI1323" s="17">
        <v>0.25672347707647197</v>
      </c>
      <c r="CJ1323" s="17">
        <v>0.24932080766739001</v>
      </c>
      <c r="CK1323" s="17">
        <v>0.27352290444809901</v>
      </c>
      <c r="CL1323" s="17">
        <v>0.35204037024889101</v>
      </c>
    </row>
    <row r="1324" spans="2:90" x14ac:dyDescent="0.3">
      <c r="B1324" t="s">
        <v>524</v>
      </c>
      <c r="C1324" s="17">
        <v>0.38811631059368601</v>
      </c>
      <c r="D1324" s="17">
        <v>0.36122289999142698</v>
      </c>
      <c r="E1324" s="17">
        <v>0.41454327841935801</v>
      </c>
      <c r="F1324" s="17"/>
      <c r="G1324" s="17">
        <v>0.37056540877793298</v>
      </c>
      <c r="H1324" s="17">
        <v>0.45161381099077902</v>
      </c>
      <c r="I1324" s="17">
        <v>0.37838816573594403</v>
      </c>
      <c r="J1324" s="17">
        <v>0.396802163847015</v>
      </c>
      <c r="K1324" s="17">
        <v>0.35705332582056198</v>
      </c>
      <c r="L1324" s="17">
        <v>0.36964975563171998</v>
      </c>
      <c r="M1324" s="17"/>
      <c r="N1324" s="17">
        <v>0.405980294465831</v>
      </c>
      <c r="O1324" s="17">
        <v>0.40962825135540498</v>
      </c>
      <c r="P1324" s="17">
        <v>0.34821592780904698</v>
      </c>
      <c r="Q1324" s="17">
        <v>0.38112995981735998</v>
      </c>
      <c r="R1324" s="17"/>
      <c r="S1324" s="17">
        <v>0.42597413316882698</v>
      </c>
      <c r="T1324" s="17">
        <v>0.36416261032312303</v>
      </c>
      <c r="U1324" s="17">
        <v>0.43024981211798702</v>
      </c>
      <c r="V1324" s="17">
        <v>0.43778222986468401</v>
      </c>
      <c r="W1324" s="17">
        <v>0.382718248511841</v>
      </c>
      <c r="X1324" s="17">
        <v>0.39781701646380302</v>
      </c>
      <c r="Y1324" s="17">
        <v>0.34844931245407301</v>
      </c>
      <c r="Z1324" s="17">
        <v>0.35895204431243499</v>
      </c>
      <c r="AA1324" s="17">
        <v>0.38591084620344301</v>
      </c>
      <c r="AB1324" s="17">
        <v>0.35953971187185602</v>
      </c>
      <c r="AC1324" s="17">
        <v>0.33193358548858298</v>
      </c>
      <c r="AD1324" s="17">
        <v>0.36930190646497801</v>
      </c>
      <c r="AE1324" s="17"/>
      <c r="AF1324" s="17">
        <v>0.35332661568350598</v>
      </c>
      <c r="AG1324" s="17">
        <v>0.41960479216188101</v>
      </c>
      <c r="AH1324" s="17">
        <v>0.40747626250834201</v>
      </c>
      <c r="AI1324" s="17"/>
      <c r="AJ1324" s="17">
        <v>0.390866161444968</v>
      </c>
      <c r="AK1324" s="17">
        <v>0.42078425083156301</v>
      </c>
      <c r="AL1324" s="17">
        <v>0.41690859682230402</v>
      </c>
      <c r="AM1324" s="17">
        <v>0.26820711788592599</v>
      </c>
      <c r="AN1324" s="17">
        <v>0.47883795180133998</v>
      </c>
      <c r="AO1324" s="17"/>
      <c r="AP1324" s="17">
        <v>0.423535199484458</v>
      </c>
      <c r="AQ1324" s="17">
        <v>0.384309164830829</v>
      </c>
      <c r="AR1324" s="17">
        <v>0.464101404424277</v>
      </c>
      <c r="AS1324" s="17">
        <v>0.33245502764784002</v>
      </c>
      <c r="AT1324" s="17">
        <v>0.43011147985693199</v>
      </c>
      <c r="AU1324" s="17">
        <v>0.35670203418982299</v>
      </c>
      <c r="AV1324" s="17"/>
      <c r="AW1324" s="17">
        <v>0.54947950124623302</v>
      </c>
      <c r="AX1324" s="17">
        <v>0.29612949768060298</v>
      </c>
      <c r="AY1324" s="17">
        <v>0.35937580760579302</v>
      </c>
      <c r="AZ1324" s="17">
        <v>0.35697812397277501</v>
      </c>
      <c r="BA1324" s="17">
        <v>0.31667845879318302</v>
      </c>
      <c r="BB1324" s="17">
        <v>0.42477718664226999</v>
      </c>
      <c r="BC1324" s="17">
        <v>0.452549030550572</v>
      </c>
      <c r="BD1324" s="17">
        <v>0.396779739531127</v>
      </c>
      <c r="BE1324" s="17">
        <v>0.35607098098134299</v>
      </c>
      <c r="BF1324" s="17">
        <v>0.49100122110356598</v>
      </c>
      <c r="BG1324" s="17">
        <v>0.43661809482841102</v>
      </c>
      <c r="BH1324" s="17">
        <v>0.39733496685756597</v>
      </c>
      <c r="BI1324" s="17">
        <v>0.42463407149340598</v>
      </c>
      <c r="BJ1324" s="17">
        <v>0.30709438577940701</v>
      </c>
      <c r="BK1324" s="17">
        <v>0.29024073066645101</v>
      </c>
      <c r="BL1324" s="17">
        <v>0.39647157462349703</v>
      </c>
      <c r="BM1324" s="17"/>
      <c r="BN1324" s="17">
        <v>0.38713173230859399</v>
      </c>
      <c r="BO1324" s="17">
        <v>0.39151795394477401</v>
      </c>
      <c r="BP1324" s="17"/>
      <c r="BQ1324" s="17">
        <v>0.42971314178929898</v>
      </c>
      <c r="BR1324" s="17">
        <v>0.41409598909656697</v>
      </c>
      <c r="BS1324" s="17"/>
      <c r="BT1324" s="17">
        <v>0.48283010759672002</v>
      </c>
      <c r="BU1324" s="17"/>
      <c r="BV1324" s="17">
        <v>0.39173696750238701</v>
      </c>
      <c r="BW1324" s="17">
        <v>0.39171383962202899</v>
      </c>
      <c r="BX1324" s="17">
        <v>0.38481576970530701</v>
      </c>
      <c r="BY1324" s="17"/>
      <c r="BZ1324" s="17">
        <v>0.37491411524183799</v>
      </c>
      <c r="CA1324" s="17">
        <v>0.32442001899836198</v>
      </c>
      <c r="CB1324" s="17">
        <v>0.37644211841279301</v>
      </c>
      <c r="CC1324" s="17">
        <v>0.444508869719555</v>
      </c>
      <c r="CD1324" s="17">
        <v>0.42111754262765999</v>
      </c>
      <c r="CE1324" s="17">
        <v>0.40705397863731402</v>
      </c>
      <c r="CF1324" s="17">
        <v>0.34091100590034401</v>
      </c>
      <c r="CG1324" s="17"/>
      <c r="CH1324" s="17">
        <v>0.33867180575386602</v>
      </c>
      <c r="CI1324" s="17">
        <v>0.38510838300529798</v>
      </c>
      <c r="CJ1324" s="17">
        <v>0.41520327173626598</v>
      </c>
      <c r="CK1324" s="17">
        <v>0.37559711508595001</v>
      </c>
      <c r="CL1324" s="17">
        <v>0.33679840045258203</v>
      </c>
    </row>
    <row r="1325" spans="2:90" x14ac:dyDescent="0.3">
      <c r="B1325" t="s">
        <v>525</v>
      </c>
      <c r="C1325" s="17">
        <v>0.19479275550494601</v>
      </c>
      <c r="D1325" s="17">
        <v>0.210836902539461</v>
      </c>
      <c r="E1325" s="17">
        <v>0.179699104791403</v>
      </c>
      <c r="F1325" s="17"/>
      <c r="G1325" s="17">
        <v>0.160896275076398</v>
      </c>
      <c r="H1325" s="17">
        <v>0.153025906646197</v>
      </c>
      <c r="I1325" s="17">
        <v>0.131131503448323</v>
      </c>
      <c r="J1325" s="17">
        <v>0.184273495356815</v>
      </c>
      <c r="K1325" s="17">
        <v>0.25836796334654899</v>
      </c>
      <c r="L1325" s="17">
        <v>0.26945685583950402</v>
      </c>
      <c r="M1325" s="17"/>
      <c r="N1325" s="17">
        <v>0.19414224680315401</v>
      </c>
      <c r="O1325" s="17">
        <v>0.14723528965907801</v>
      </c>
      <c r="P1325" s="17">
        <v>0.258690521023619</v>
      </c>
      <c r="Q1325" s="17">
        <v>0.18866304037517601</v>
      </c>
      <c r="R1325" s="17"/>
      <c r="S1325" s="17">
        <v>0.180957922673252</v>
      </c>
      <c r="T1325" s="17">
        <v>0.216555819253682</v>
      </c>
      <c r="U1325" s="17">
        <v>0.168521960472927</v>
      </c>
      <c r="V1325" s="17">
        <v>0.19993185965274099</v>
      </c>
      <c r="W1325" s="17">
        <v>0.23315310695373201</v>
      </c>
      <c r="X1325" s="17">
        <v>0.21301992921340601</v>
      </c>
      <c r="Y1325" s="17">
        <v>0.23386530211008</v>
      </c>
      <c r="Z1325" s="17">
        <v>0.20702979385261999</v>
      </c>
      <c r="AA1325" s="17">
        <v>0.18434979761551401</v>
      </c>
      <c r="AB1325" s="17">
        <v>0.13759484524584201</v>
      </c>
      <c r="AC1325" s="17">
        <v>0.235739668066238</v>
      </c>
      <c r="AD1325" s="17">
        <v>9.6678095669932906E-2</v>
      </c>
      <c r="AE1325" s="17"/>
      <c r="AF1325" s="17">
        <v>0.30676252812758598</v>
      </c>
      <c r="AG1325" s="17">
        <v>0.12581957244591599</v>
      </c>
      <c r="AH1325" s="17">
        <v>0.14302796100421999</v>
      </c>
      <c r="AI1325" s="17"/>
      <c r="AJ1325" s="17">
        <v>0.29390665955626599</v>
      </c>
      <c r="AK1325" s="17">
        <v>0.16304768932177199</v>
      </c>
      <c r="AL1325" s="17">
        <v>0.13352983339365901</v>
      </c>
      <c r="AM1325" s="17">
        <v>0.285374958708005</v>
      </c>
      <c r="AN1325" s="17">
        <v>0.13881077019938801</v>
      </c>
      <c r="AO1325" s="17"/>
      <c r="AP1325" s="17">
        <v>0.145715706496025</v>
      </c>
      <c r="AQ1325" s="17">
        <v>0.29126787300132601</v>
      </c>
      <c r="AR1325" s="17">
        <v>9.6553859539604298E-2</v>
      </c>
      <c r="AS1325" s="17">
        <v>0.30012774026421901</v>
      </c>
      <c r="AT1325" s="17">
        <v>8.8819742659211304E-2</v>
      </c>
      <c r="AU1325" s="17">
        <v>0.17463003774991401</v>
      </c>
      <c r="AV1325" s="17"/>
      <c r="AW1325" s="17">
        <v>4.8533099071081998E-2</v>
      </c>
      <c r="AX1325" s="17">
        <v>0.18166108863464001</v>
      </c>
      <c r="AY1325" s="17">
        <v>0.25610820269405399</v>
      </c>
      <c r="AZ1325" s="17">
        <v>0.227103552562164</v>
      </c>
      <c r="BA1325" s="17">
        <v>0.227684625451123</v>
      </c>
      <c r="BB1325" s="17">
        <v>0.16138839580386399</v>
      </c>
      <c r="BC1325" s="17">
        <v>0.20120293134940201</v>
      </c>
      <c r="BD1325" s="17">
        <v>0.24766884685180701</v>
      </c>
      <c r="BE1325" s="17">
        <v>0.219267039062295</v>
      </c>
      <c r="BF1325" s="17">
        <v>0.215791255649881</v>
      </c>
      <c r="BG1325" s="17">
        <v>0.13306655424111399</v>
      </c>
      <c r="BH1325" s="17">
        <v>0.20410825838830601</v>
      </c>
      <c r="BI1325" s="17">
        <v>0.157602000299572</v>
      </c>
      <c r="BJ1325" s="17">
        <v>0.19079054970878201</v>
      </c>
      <c r="BK1325" s="17">
        <v>0.16142144090392099</v>
      </c>
      <c r="BL1325" s="17">
        <v>0.13655403030291699</v>
      </c>
      <c r="BM1325" s="17"/>
      <c r="BN1325" s="17">
        <v>0.21223474683750099</v>
      </c>
      <c r="BO1325" s="17">
        <v>0.17046765463309799</v>
      </c>
      <c r="BP1325" s="17"/>
      <c r="BQ1325" s="17">
        <v>0.146712115044108</v>
      </c>
      <c r="BR1325" s="17">
        <v>0.20245962127766301</v>
      </c>
      <c r="BS1325" s="17"/>
      <c r="BT1325" s="17">
        <v>0.212526129368039</v>
      </c>
      <c r="BU1325" s="17"/>
      <c r="BV1325" s="17">
        <v>0.168387448188483</v>
      </c>
      <c r="BW1325" s="17">
        <v>0.17305721610601299</v>
      </c>
      <c r="BX1325" s="17">
        <v>0.21812690017053901</v>
      </c>
      <c r="BY1325" s="17"/>
      <c r="BZ1325" s="17">
        <v>0.15010017927026201</v>
      </c>
      <c r="CA1325" s="17">
        <v>0.17750294354767501</v>
      </c>
      <c r="CB1325" s="17">
        <v>0.211928778693384</v>
      </c>
      <c r="CC1325" s="17">
        <v>0.18139799866634601</v>
      </c>
      <c r="CD1325" s="17">
        <v>0.24392014301637799</v>
      </c>
      <c r="CE1325" s="17">
        <v>0.20180809020175799</v>
      </c>
      <c r="CF1325" s="17">
        <v>0.19697990539768401</v>
      </c>
      <c r="CG1325" s="17"/>
      <c r="CH1325" s="17">
        <v>0.192953696753494</v>
      </c>
      <c r="CI1325" s="17">
        <v>0.21569076249392399</v>
      </c>
      <c r="CJ1325" s="17">
        <v>0.19065653376731601</v>
      </c>
      <c r="CK1325" s="17">
        <v>0.18538740927477401</v>
      </c>
      <c r="CL1325" s="17">
        <v>7.9674063967754505E-2</v>
      </c>
    </row>
    <row r="1326" spans="2:90" x14ac:dyDescent="0.3">
      <c r="B1326" t="s">
        <v>526</v>
      </c>
      <c r="C1326" s="17">
        <v>7.6872765915060204E-2</v>
      </c>
      <c r="D1326" s="17">
        <v>0.109230392870919</v>
      </c>
      <c r="E1326" s="17">
        <v>4.49003798899709E-2</v>
      </c>
      <c r="F1326" s="17"/>
      <c r="G1326" s="17">
        <v>4.6237359630307201E-2</v>
      </c>
      <c r="H1326" s="17">
        <v>4.3335338316020301E-2</v>
      </c>
      <c r="I1326" s="17">
        <v>7.0998091519096404E-2</v>
      </c>
      <c r="J1326" s="17">
        <v>7.1313833928498702E-2</v>
      </c>
      <c r="K1326" s="17">
        <v>8.4271909790838706E-2</v>
      </c>
      <c r="L1326" s="17">
        <v>0.12898382083843299</v>
      </c>
      <c r="M1326" s="17"/>
      <c r="N1326" s="17">
        <v>5.46997692521718E-2</v>
      </c>
      <c r="O1326" s="17">
        <v>5.7012714385561901E-2</v>
      </c>
      <c r="P1326" s="17">
        <v>0.13207770943745301</v>
      </c>
      <c r="Q1326" s="17">
        <v>7.1744057017762E-2</v>
      </c>
      <c r="R1326" s="17"/>
      <c r="S1326" s="17">
        <v>6.6333775943053494E-2</v>
      </c>
      <c r="T1326" s="17">
        <v>6.8608643010786993E-2</v>
      </c>
      <c r="U1326" s="17">
        <v>9.8024914682797795E-2</v>
      </c>
      <c r="V1326" s="17">
        <v>7.5160707571700694E-2</v>
      </c>
      <c r="W1326" s="17">
        <v>5.1636277703570599E-2</v>
      </c>
      <c r="X1326" s="17">
        <v>0.11348397745091</v>
      </c>
      <c r="Y1326" s="17">
        <v>0.111705608899349</v>
      </c>
      <c r="Z1326" s="17">
        <v>0.100127317783383</v>
      </c>
      <c r="AA1326" s="17">
        <v>6.1686398784003199E-2</v>
      </c>
      <c r="AB1326" s="17">
        <v>6.0343812417479298E-2</v>
      </c>
      <c r="AC1326" s="17">
        <v>7.1251447554909503E-2</v>
      </c>
      <c r="AD1326" s="17">
        <v>5.0951109985552398E-2</v>
      </c>
      <c r="AE1326" s="17"/>
      <c r="AF1326" s="17">
        <v>0.15784015885036901</v>
      </c>
      <c r="AG1326" s="17">
        <v>2.3367932113889399E-2</v>
      </c>
      <c r="AH1326" s="17">
        <v>4.7538738070341001E-2</v>
      </c>
      <c r="AI1326" s="17"/>
      <c r="AJ1326" s="17">
        <v>0.13982619960036599</v>
      </c>
      <c r="AK1326" s="17">
        <v>3.10520391712743E-2</v>
      </c>
      <c r="AL1326" s="17">
        <v>1.6217328385271301E-2</v>
      </c>
      <c r="AM1326" s="17">
        <v>0.22290233440781099</v>
      </c>
      <c r="AN1326" s="17">
        <v>4.8730150980050999E-2</v>
      </c>
      <c r="AO1326" s="17"/>
      <c r="AP1326" s="17">
        <v>2.9018704001996399E-2</v>
      </c>
      <c r="AQ1326" s="17">
        <v>9.9503835491744602E-2</v>
      </c>
      <c r="AR1326" s="17">
        <v>1.0978749393705399E-2</v>
      </c>
      <c r="AS1326" s="17">
        <v>0.176668402470092</v>
      </c>
      <c r="AT1326" s="17">
        <v>3.47071977874241E-2</v>
      </c>
      <c r="AU1326" s="17">
        <v>4.19457030039182E-2</v>
      </c>
      <c r="AV1326" s="17"/>
      <c r="AW1326" s="17">
        <v>4.76532522633972E-2</v>
      </c>
      <c r="AX1326" s="17">
        <v>5.2440743501707299E-2</v>
      </c>
      <c r="AY1326" s="17">
        <v>7.0549309829684395E-2</v>
      </c>
      <c r="AZ1326" s="17">
        <v>8.2709813240356797E-2</v>
      </c>
      <c r="BA1326" s="17">
        <v>7.7728519685046404E-2</v>
      </c>
      <c r="BB1326" s="17">
        <v>9.6651958495073895E-2</v>
      </c>
      <c r="BC1326" s="17">
        <v>7.1966230282582894E-2</v>
      </c>
      <c r="BD1326" s="17">
        <v>9.3934238107987095E-2</v>
      </c>
      <c r="BE1326" s="17">
        <v>0.116595398731612</v>
      </c>
      <c r="BF1326" s="17">
        <v>8.1247042310500006E-2</v>
      </c>
      <c r="BG1326" s="17">
        <v>0.117018453009493</v>
      </c>
      <c r="BH1326" s="17">
        <v>9.0011734531761103E-2</v>
      </c>
      <c r="BI1326" s="17">
        <v>1.22408244995699E-2</v>
      </c>
      <c r="BJ1326" s="17">
        <v>6.2263738995249202E-2</v>
      </c>
      <c r="BK1326" s="17">
        <v>6.3220163783418507E-2</v>
      </c>
      <c r="BL1326" s="17">
        <v>4.7662995377970301E-2</v>
      </c>
      <c r="BM1326" s="17"/>
      <c r="BN1326" s="17">
        <v>7.6368737218316801E-2</v>
      </c>
      <c r="BO1326" s="17">
        <v>7.7451627953397495E-2</v>
      </c>
      <c r="BP1326" s="17"/>
      <c r="BQ1326" s="17">
        <v>3.0068809530546001E-2</v>
      </c>
      <c r="BR1326" s="17">
        <v>4.2385727955518003E-2</v>
      </c>
      <c r="BS1326" s="17"/>
      <c r="BT1326" s="17">
        <v>5.8766402353620503E-2</v>
      </c>
      <c r="BU1326" s="17"/>
      <c r="BV1326" s="17">
        <v>7.8803874941635599E-2</v>
      </c>
      <c r="BW1326" s="17">
        <v>5.3210349149427898E-2</v>
      </c>
      <c r="BX1326" s="17">
        <v>8.0060926685667097E-2</v>
      </c>
      <c r="BY1326" s="17"/>
      <c r="BZ1326" s="17">
        <v>5.0548593250507499E-2</v>
      </c>
      <c r="CA1326" s="17">
        <v>9.6609806954178895E-2</v>
      </c>
      <c r="CB1326" s="17">
        <v>7.2966151199508E-2</v>
      </c>
      <c r="CC1326" s="17">
        <v>9.5250264200289203E-2</v>
      </c>
      <c r="CD1326" s="17">
        <v>6.5550987653761397E-2</v>
      </c>
      <c r="CE1326" s="17">
        <v>8.6975442671953507E-2</v>
      </c>
      <c r="CF1326" s="17">
        <v>7.8705754483607004E-2</v>
      </c>
      <c r="CG1326" s="17"/>
      <c r="CH1326" s="17">
        <v>9.8049293777245194E-2</v>
      </c>
      <c r="CI1326" s="17">
        <v>7.3228440876801304E-2</v>
      </c>
      <c r="CJ1326" s="17">
        <v>7.19118728237928E-2</v>
      </c>
      <c r="CK1326" s="17">
        <v>8.1216820065995399E-2</v>
      </c>
      <c r="CL1326" s="17">
        <v>8.7580613547118394E-2</v>
      </c>
    </row>
    <row r="1327" spans="2:90" x14ac:dyDescent="0.3">
      <c r="B1327" t="s">
        <v>118</v>
      </c>
      <c r="C1327" s="17">
        <v>7.4564071931023601E-2</v>
      </c>
      <c r="D1327" s="17">
        <v>5.5811833139961103E-2</v>
      </c>
      <c r="E1327" s="17">
        <v>9.3481751634169705E-2</v>
      </c>
      <c r="F1327" s="17"/>
      <c r="G1327" s="17">
        <v>9.9830252656749899E-2</v>
      </c>
      <c r="H1327" s="17">
        <v>6.5498191558643198E-2</v>
      </c>
      <c r="I1327" s="17">
        <v>7.8088192334994894E-2</v>
      </c>
      <c r="J1327" s="17">
        <v>8.9693919596166793E-2</v>
      </c>
      <c r="K1327" s="17">
        <v>9.79316954933038E-2</v>
      </c>
      <c r="L1327" s="17">
        <v>3.4345795700350103E-2</v>
      </c>
      <c r="M1327" s="17"/>
      <c r="N1327" s="17">
        <v>5.0980746725902602E-2</v>
      </c>
      <c r="O1327" s="17">
        <v>8.0029497987394504E-2</v>
      </c>
      <c r="P1327" s="17">
        <v>6.1052943932110297E-2</v>
      </c>
      <c r="Q1327" s="17">
        <v>0.10509011632578</v>
      </c>
      <c r="R1327" s="17"/>
      <c r="S1327" s="17">
        <v>6.1857719542415902E-2</v>
      </c>
      <c r="T1327" s="17">
        <v>6.6766902499462599E-2</v>
      </c>
      <c r="U1327" s="17">
        <v>8.7884463072910396E-2</v>
      </c>
      <c r="V1327" s="17">
        <v>7.2751591847410299E-2</v>
      </c>
      <c r="W1327" s="17">
        <v>7.0862646510041802E-2</v>
      </c>
      <c r="X1327" s="17">
        <v>6.5671840724657607E-2</v>
      </c>
      <c r="Y1327" s="17">
        <v>7.4865110025901099E-2</v>
      </c>
      <c r="Z1327" s="17">
        <v>4.4307537224123901E-2</v>
      </c>
      <c r="AA1327" s="17">
        <v>0.103860613931717</v>
      </c>
      <c r="AB1327" s="17">
        <v>8.5788880647136107E-2</v>
      </c>
      <c r="AC1327" s="17">
        <v>7.2577042626772101E-2</v>
      </c>
      <c r="AD1327" s="17">
        <v>7.4488982402591802E-2</v>
      </c>
      <c r="AE1327" s="17"/>
      <c r="AF1327" s="17">
        <v>6.7842978971347903E-2</v>
      </c>
      <c r="AG1327" s="17">
        <v>4.2502164438410601E-2</v>
      </c>
      <c r="AH1327" s="17">
        <v>0.15451386376307299</v>
      </c>
      <c r="AI1327" s="17"/>
      <c r="AJ1327" s="17">
        <v>3.50274258223904E-2</v>
      </c>
      <c r="AK1327" s="17">
        <v>5.8038042885913202E-2</v>
      </c>
      <c r="AL1327" s="17">
        <v>7.0820017187015694E-2</v>
      </c>
      <c r="AM1327" s="17">
        <v>7.3075649822117505E-2</v>
      </c>
      <c r="AN1327" s="17">
        <v>3.9981254407213999E-2</v>
      </c>
      <c r="AO1327" s="17"/>
      <c r="AP1327" s="17">
        <v>5.2455954327919399E-2</v>
      </c>
      <c r="AQ1327" s="17">
        <v>5.0654239912565603E-2</v>
      </c>
      <c r="AR1327" s="17">
        <v>5.12525740256176E-2</v>
      </c>
      <c r="AS1327" s="17">
        <v>7.2962446785395693E-2</v>
      </c>
      <c r="AT1327" s="17">
        <v>3.9857298461812803E-2</v>
      </c>
      <c r="AU1327" s="17">
        <v>0.137823513660184</v>
      </c>
      <c r="AV1327" s="17"/>
      <c r="AW1327" s="17">
        <v>4.4621620120488099E-2</v>
      </c>
      <c r="AX1327" s="17">
        <v>0.17271666436635599</v>
      </c>
      <c r="AY1327" s="17">
        <v>9.3962460549244106E-2</v>
      </c>
      <c r="AZ1327" s="17">
        <v>9.4592236845555594E-2</v>
      </c>
      <c r="BA1327" s="17">
        <v>0.12115717062718</v>
      </c>
      <c r="BB1327" s="17">
        <v>6.1111674529211998E-2</v>
      </c>
      <c r="BC1327" s="17">
        <v>4.0517678058333298E-2</v>
      </c>
      <c r="BD1327" s="17">
        <v>6.9616496996906793E-2</v>
      </c>
      <c r="BE1327" s="17">
        <v>4.6596316814984599E-2</v>
      </c>
      <c r="BF1327" s="17">
        <v>2.9145010223975001E-2</v>
      </c>
      <c r="BG1327" s="17">
        <v>4.5782291546589103E-2</v>
      </c>
      <c r="BH1327" s="17">
        <v>3.9040739981005601E-2</v>
      </c>
      <c r="BI1327" s="17">
        <v>1.2985867529708499E-2</v>
      </c>
      <c r="BJ1327" s="17">
        <v>0.106244782867365</v>
      </c>
      <c r="BK1327" s="17">
        <v>0.16909642624714</v>
      </c>
      <c r="BL1327" s="17">
        <v>3.7255384541590997E-2</v>
      </c>
      <c r="BM1327" s="17"/>
      <c r="BN1327" s="17">
        <v>7.3336968264976293E-2</v>
      </c>
      <c r="BO1327" s="17">
        <v>7.6159127324343004E-2</v>
      </c>
      <c r="BP1327" s="17"/>
      <c r="BQ1327" s="17">
        <v>4.4106546440899501E-2</v>
      </c>
      <c r="BR1327" s="17">
        <v>6.56505002220647E-2</v>
      </c>
      <c r="BS1327" s="17"/>
      <c r="BT1327" s="17">
        <v>5.3760180106321602E-2</v>
      </c>
      <c r="BU1327" s="17"/>
      <c r="BV1327" s="17">
        <v>9.8585443391136895E-2</v>
      </c>
      <c r="BW1327" s="17">
        <v>7.1617093474230398E-2</v>
      </c>
      <c r="BX1327" s="17">
        <v>6.2939651096743099E-2</v>
      </c>
      <c r="BY1327" s="17"/>
      <c r="BZ1327" s="17">
        <v>0.12640994589440199</v>
      </c>
      <c r="CA1327" s="17">
        <v>8.9314065687599406E-2</v>
      </c>
      <c r="CB1327" s="17">
        <v>0.10202575247494899</v>
      </c>
      <c r="CC1327" s="17">
        <v>2.4594485264876401E-2</v>
      </c>
      <c r="CD1327" s="17">
        <v>5.5621069529669498E-2</v>
      </c>
      <c r="CE1327" s="17">
        <v>4.4909528984423401E-2</v>
      </c>
      <c r="CF1327" s="17">
        <v>4.0594777719077303E-2</v>
      </c>
      <c r="CG1327" s="17"/>
      <c r="CH1327" s="17">
        <v>5.7181207961805897E-2</v>
      </c>
      <c r="CI1327" s="17">
        <v>6.9248936547505094E-2</v>
      </c>
      <c r="CJ1327" s="17">
        <v>7.2907514005235194E-2</v>
      </c>
      <c r="CK1327" s="17">
        <v>8.4275751125181403E-2</v>
      </c>
      <c r="CL1327" s="17">
        <v>0.143906551783655</v>
      </c>
    </row>
    <row r="1328" spans="2:90" x14ac:dyDescent="0.3">
      <c r="C1328" s="17"/>
      <c r="D1328" s="17"/>
      <c r="E1328" s="17"/>
      <c r="F1328" s="17"/>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c r="BW1328" s="17"/>
      <c r="BX1328" s="17"/>
      <c r="BY1328" s="17"/>
      <c r="BZ1328" s="17"/>
      <c r="CA1328" s="17"/>
      <c r="CB1328" s="17"/>
      <c r="CC1328" s="17"/>
      <c r="CD1328" s="17"/>
      <c r="CE1328" s="17"/>
      <c r="CF1328" s="17"/>
      <c r="CG1328" s="17"/>
      <c r="CH1328" s="17"/>
      <c r="CI1328" s="17"/>
      <c r="CJ1328" s="17"/>
      <c r="CK1328" s="17"/>
      <c r="CL1328" s="17"/>
    </row>
    <row r="1329" spans="2:90" x14ac:dyDescent="0.3">
      <c r="B1329" s="6" t="s">
        <v>532</v>
      </c>
      <c r="C1329" s="17"/>
      <c r="D1329" s="17"/>
      <c r="E1329" s="17"/>
      <c r="F1329" s="17"/>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17"/>
      <c r="CB1329" s="17"/>
      <c r="CC1329" s="17"/>
      <c r="CD1329" s="17"/>
      <c r="CE1329" s="17"/>
      <c r="CF1329" s="17"/>
      <c r="CG1329" s="17"/>
      <c r="CH1329" s="17"/>
      <c r="CI1329" s="17"/>
      <c r="CJ1329" s="17"/>
      <c r="CK1329" s="17"/>
      <c r="CL1329" s="17"/>
    </row>
    <row r="1330" spans="2:90" x14ac:dyDescent="0.3">
      <c r="B1330" s="24" t="s">
        <v>110</v>
      </c>
      <c r="C1330" s="17"/>
      <c r="D1330" s="17"/>
      <c r="E1330" s="17"/>
      <c r="F1330" s="17"/>
      <c r="G1330" s="17"/>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c r="AY1330" s="17"/>
      <c r="AZ1330" s="17"/>
      <c r="BA1330" s="17"/>
      <c r="BB1330" s="17"/>
      <c r="BC1330" s="17"/>
      <c r="BD1330" s="17"/>
      <c r="BE1330" s="17"/>
      <c r="BF1330" s="17"/>
      <c r="BG1330" s="17"/>
      <c r="BH1330" s="17"/>
      <c r="BI1330" s="17"/>
      <c r="BJ1330" s="17"/>
      <c r="BK1330" s="17"/>
      <c r="BL1330" s="17"/>
      <c r="BM1330" s="17"/>
      <c r="BN1330" s="17"/>
      <c r="BO1330" s="17"/>
      <c r="BP1330" s="17"/>
      <c r="BQ1330" s="17"/>
      <c r="BR1330" s="17"/>
      <c r="BS1330" s="17"/>
      <c r="BT1330" s="17"/>
      <c r="BU1330" s="17"/>
      <c r="BV1330" s="17"/>
      <c r="BW1330" s="17"/>
      <c r="BX1330" s="17"/>
      <c r="BY1330" s="17"/>
      <c r="BZ1330" s="17"/>
      <c r="CA1330" s="17"/>
      <c r="CB1330" s="17"/>
      <c r="CC1330" s="17"/>
      <c r="CD1330" s="17"/>
      <c r="CE1330" s="17"/>
      <c r="CF1330" s="17"/>
      <c r="CG1330" s="17"/>
      <c r="CH1330" s="17"/>
      <c r="CI1330" s="17"/>
      <c r="CJ1330" s="17"/>
      <c r="CK1330" s="17"/>
      <c r="CL1330" s="17"/>
    </row>
    <row r="1331" spans="2:90" x14ac:dyDescent="0.3">
      <c r="B1331" t="s">
        <v>523</v>
      </c>
      <c r="C1331" s="17">
        <v>0.33580022418365502</v>
      </c>
      <c r="D1331" s="17">
        <v>0.32534125958641502</v>
      </c>
      <c r="E1331" s="17">
        <v>0.3466937667835</v>
      </c>
      <c r="F1331" s="17"/>
      <c r="G1331" s="17">
        <v>0.20153453291974999</v>
      </c>
      <c r="H1331" s="17">
        <v>0.232150545889766</v>
      </c>
      <c r="I1331" s="17">
        <v>0.31645071116218598</v>
      </c>
      <c r="J1331" s="17">
        <v>0.36469519374170001</v>
      </c>
      <c r="K1331" s="17">
        <v>0.40539716993859298</v>
      </c>
      <c r="L1331" s="17">
        <v>0.45538339360749502</v>
      </c>
      <c r="M1331" s="17"/>
      <c r="N1331" s="17">
        <v>0.26636472215426199</v>
      </c>
      <c r="O1331" s="17">
        <v>0.268648314346909</v>
      </c>
      <c r="P1331" s="17">
        <v>0.42901865406902301</v>
      </c>
      <c r="Q1331" s="17">
        <v>0.39976765476766701</v>
      </c>
      <c r="R1331" s="17"/>
      <c r="S1331" s="17">
        <v>0.281995287815825</v>
      </c>
      <c r="T1331" s="17">
        <v>0.367734418674587</v>
      </c>
      <c r="U1331" s="17">
        <v>0.34463257496100402</v>
      </c>
      <c r="V1331" s="17">
        <v>0.32384031053935503</v>
      </c>
      <c r="W1331" s="17">
        <v>0.28896850653758299</v>
      </c>
      <c r="X1331" s="17">
        <v>0.35119620949807001</v>
      </c>
      <c r="Y1331" s="17">
        <v>0.35375418368143102</v>
      </c>
      <c r="Z1331" s="17">
        <v>0.42581615867099398</v>
      </c>
      <c r="AA1331" s="17">
        <v>0.37637051260667698</v>
      </c>
      <c r="AB1331" s="17">
        <v>0.25097541438366</v>
      </c>
      <c r="AC1331" s="17">
        <v>0.42056597610641699</v>
      </c>
      <c r="AD1331" s="17">
        <v>0.32017890640880597</v>
      </c>
      <c r="AE1331" s="17"/>
      <c r="AF1331" s="17">
        <v>0.50981866084493599</v>
      </c>
      <c r="AG1331" s="17">
        <v>0.23919939563412801</v>
      </c>
      <c r="AH1331" s="17">
        <v>0.27903556362901999</v>
      </c>
      <c r="AI1331" s="17"/>
      <c r="AJ1331" s="17">
        <v>0.45678034960107999</v>
      </c>
      <c r="AK1331" s="17">
        <v>0.25715039735935802</v>
      </c>
      <c r="AL1331" s="17">
        <v>0.19309438958045499</v>
      </c>
      <c r="AM1331" s="17">
        <v>0.62158324741285798</v>
      </c>
      <c r="AN1331" s="17">
        <v>0.21179167254403</v>
      </c>
      <c r="AO1331" s="17"/>
      <c r="AP1331" s="17">
        <v>0.227968297630016</v>
      </c>
      <c r="AQ1331" s="17">
        <v>0.39939523152510997</v>
      </c>
      <c r="AR1331" s="17">
        <v>0.204823503359091</v>
      </c>
      <c r="AS1331" s="17">
        <v>0.57412129301505799</v>
      </c>
      <c r="AT1331" s="17">
        <v>0.142269453543585</v>
      </c>
      <c r="AU1331" s="17">
        <v>0.26678412349624597</v>
      </c>
      <c r="AV1331" s="17"/>
      <c r="AW1331" s="17">
        <v>0.29793136677323101</v>
      </c>
      <c r="AX1331" s="17">
        <v>0.34971641737641701</v>
      </c>
      <c r="AY1331" s="17">
        <v>0.357443808793665</v>
      </c>
      <c r="AZ1331" s="17">
        <v>0.36061463688936801</v>
      </c>
      <c r="BA1331" s="17">
        <v>0.39816079812278998</v>
      </c>
      <c r="BB1331" s="17">
        <v>0.39921744281983002</v>
      </c>
      <c r="BC1331" s="17">
        <v>0.34369350753005101</v>
      </c>
      <c r="BD1331" s="17">
        <v>0.26049612697142799</v>
      </c>
      <c r="BE1331" s="17">
        <v>0.34917494235741797</v>
      </c>
      <c r="BF1331" s="17">
        <v>0.294325073445663</v>
      </c>
      <c r="BG1331" s="17">
        <v>0.266170632428752</v>
      </c>
      <c r="BH1331" s="17">
        <v>0.30253553847934</v>
      </c>
      <c r="BI1331" s="17">
        <v>0.27757797699167402</v>
      </c>
      <c r="BJ1331" s="17">
        <v>0.296332610923284</v>
      </c>
      <c r="BK1331" s="17">
        <v>0.285810778191322</v>
      </c>
      <c r="BL1331" s="17">
        <v>0.323112920270965</v>
      </c>
      <c r="BM1331" s="17"/>
      <c r="BN1331" s="17">
        <v>0.37301424370602698</v>
      </c>
      <c r="BO1331" s="17">
        <v>0.28344557167961398</v>
      </c>
      <c r="BP1331" s="17"/>
      <c r="BQ1331" s="17">
        <v>0.23117849235158999</v>
      </c>
      <c r="BR1331" s="17">
        <v>0.31105843251840898</v>
      </c>
      <c r="BS1331" s="17"/>
      <c r="BT1331" s="17">
        <v>0.330658952256702</v>
      </c>
      <c r="BU1331" s="17"/>
      <c r="BV1331" s="17">
        <v>0.28986867715907499</v>
      </c>
      <c r="BW1331" s="17">
        <v>0.29549002584231898</v>
      </c>
      <c r="BX1331" s="17">
        <v>0.36577971723039199</v>
      </c>
      <c r="BY1331" s="17"/>
      <c r="BZ1331" s="17">
        <v>0.38595662844481399</v>
      </c>
      <c r="CA1331" s="17">
        <v>0.37669687269262803</v>
      </c>
      <c r="CB1331" s="17">
        <v>0.40286859517881501</v>
      </c>
      <c r="CC1331" s="17">
        <v>0.31162336964345999</v>
      </c>
      <c r="CD1331" s="17">
        <v>0.32364737155047502</v>
      </c>
      <c r="CE1331" s="17">
        <v>0.306475559119186</v>
      </c>
      <c r="CF1331" s="17">
        <v>0.29337644192000301</v>
      </c>
      <c r="CG1331" s="17"/>
      <c r="CH1331" s="17">
        <v>0.33023132797249199</v>
      </c>
      <c r="CI1331" s="17">
        <v>0.27956114590805098</v>
      </c>
      <c r="CJ1331" s="17">
        <v>0.36537577484051398</v>
      </c>
      <c r="CK1331" s="17">
        <v>0.40059587603944202</v>
      </c>
      <c r="CL1331" s="17">
        <v>0.34687030622996401</v>
      </c>
    </row>
    <row r="1332" spans="2:90" x14ac:dyDescent="0.3">
      <c r="B1332" t="s">
        <v>524</v>
      </c>
      <c r="C1332" s="17">
        <v>0.31140397536194803</v>
      </c>
      <c r="D1332" s="17">
        <v>0.30490220266388601</v>
      </c>
      <c r="E1332" s="17">
        <v>0.31926810891945701</v>
      </c>
      <c r="F1332" s="17"/>
      <c r="G1332" s="17">
        <v>0.301644751898618</v>
      </c>
      <c r="H1332" s="17">
        <v>0.376311265835231</v>
      </c>
      <c r="I1332" s="17">
        <v>0.34235587061721701</v>
      </c>
      <c r="J1332" s="17">
        <v>0.27708626755711402</v>
      </c>
      <c r="K1332" s="17">
        <v>0.293453570033331</v>
      </c>
      <c r="L1332" s="17">
        <v>0.27940643185959901</v>
      </c>
      <c r="M1332" s="17"/>
      <c r="N1332" s="17">
        <v>0.33728668074413498</v>
      </c>
      <c r="O1332" s="17">
        <v>0.32829603068114999</v>
      </c>
      <c r="P1332" s="17">
        <v>0.29589429861168698</v>
      </c>
      <c r="Q1332" s="17">
        <v>0.27833793922455802</v>
      </c>
      <c r="R1332" s="17"/>
      <c r="S1332" s="17">
        <v>0.350890524417447</v>
      </c>
      <c r="T1332" s="17">
        <v>0.28199120369166297</v>
      </c>
      <c r="U1332" s="17">
        <v>0.32530826651681399</v>
      </c>
      <c r="V1332" s="17">
        <v>0.32137395576351802</v>
      </c>
      <c r="W1332" s="17">
        <v>0.38180854691475502</v>
      </c>
      <c r="X1332" s="17">
        <v>0.30959917687593702</v>
      </c>
      <c r="Y1332" s="17">
        <v>0.29820881695718898</v>
      </c>
      <c r="Z1332" s="17">
        <v>0.236070126705994</v>
      </c>
      <c r="AA1332" s="17">
        <v>0.25881846588104701</v>
      </c>
      <c r="AB1332" s="17">
        <v>0.33584931714637101</v>
      </c>
      <c r="AC1332" s="17">
        <v>0.26092472034929398</v>
      </c>
      <c r="AD1332" s="17">
        <v>0.36866419817078799</v>
      </c>
      <c r="AE1332" s="17"/>
      <c r="AF1332" s="17">
        <v>0.298181800536088</v>
      </c>
      <c r="AG1332" s="17">
        <v>0.32514597117997801</v>
      </c>
      <c r="AH1332" s="17">
        <v>0.325326006821609</v>
      </c>
      <c r="AI1332" s="17"/>
      <c r="AJ1332" s="17">
        <v>0.33878550122451401</v>
      </c>
      <c r="AK1332" s="17">
        <v>0.33265929690680102</v>
      </c>
      <c r="AL1332" s="17">
        <v>0.29079558984999898</v>
      </c>
      <c r="AM1332" s="17">
        <v>0.23956891660135099</v>
      </c>
      <c r="AN1332" s="17">
        <v>0.294072061614779</v>
      </c>
      <c r="AO1332" s="17"/>
      <c r="AP1332" s="17">
        <v>0.35523001291617901</v>
      </c>
      <c r="AQ1332" s="17">
        <v>0.34389010829065397</v>
      </c>
      <c r="AR1332" s="17">
        <v>0.35187480521540698</v>
      </c>
      <c r="AS1332" s="17">
        <v>0.26980987583486699</v>
      </c>
      <c r="AT1332" s="17">
        <v>0.23332846280849001</v>
      </c>
      <c r="AU1332" s="17">
        <v>0.319965899624994</v>
      </c>
      <c r="AV1332" s="17"/>
      <c r="AW1332" s="17">
        <v>0.29228554048061101</v>
      </c>
      <c r="AX1332" s="17">
        <v>0.26548995491085498</v>
      </c>
      <c r="AY1332" s="17">
        <v>0.27306615917772697</v>
      </c>
      <c r="AZ1332" s="17">
        <v>0.25460017656600098</v>
      </c>
      <c r="BA1332" s="17">
        <v>0.26006623695096998</v>
      </c>
      <c r="BB1332" s="17">
        <v>0.26539738024826498</v>
      </c>
      <c r="BC1332" s="17">
        <v>0.35970412317544398</v>
      </c>
      <c r="BD1332" s="17">
        <v>0.32356034529848299</v>
      </c>
      <c r="BE1332" s="17">
        <v>0.35523803714301599</v>
      </c>
      <c r="BF1332" s="17">
        <v>0.334231392378745</v>
      </c>
      <c r="BG1332" s="17">
        <v>0.318879839598675</v>
      </c>
      <c r="BH1332" s="17">
        <v>0.31150504743699298</v>
      </c>
      <c r="BI1332" s="17">
        <v>0.29270278481412298</v>
      </c>
      <c r="BJ1332" s="17">
        <v>0.30552225122106502</v>
      </c>
      <c r="BK1332" s="17">
        <v>0.42785206598464198</v>
      </c>
      <c r="BL1332" s="17">
        <v>0.43827874723047799</v>
      </c>
      <c r="BM1332" s="17"/>
      <c r="BN1332" s="17">
        <v>0.33021519721882198</v>
      </c>
      <c r="BO1332" s="17">
        <v>0.28596103320059801</v>
      </c>
      <c r="BP1332" s="17"/>
      <c r="BQ1332" s="17">
        <v>0.35739914277273899</v>
      </c>
      <c r="BR1332" s="17">
        <v>0.30900535432401</v>
      </c>
      <c r="BS1332" s="17"/>
      <c r="BT1332" s="17">
        <v>0.42151033469799898</v>
      </c>
      <c r="BU1332" s="17"/>
      <c r="BV1332" s="17">
        <v>0.27759895027384501</v>
      </c>
      <c r="BW1332" s="17">
        <v>0.33595162193741002</v>
      </c>
      <c r="BX1332" s="17">
        <v>0.32029929747959202</v>
      </c>
      <c r="BY1332" s="17"/>
      <c r="BZ1332" s="17">
        <v>0.306996603402101</v>
      </c>
      <c r="CA1332" s="17">
        <v>0.27409753835532702</v>
      </c>
      <c r="CB1332" s="17">
        <v>0.28426146432902899</v>
      </c>
      <c r="CC1332" s="17">
        <v>0.32723550211672903</v>
      </c>
      <c r="CD1332" s="17">
        <v>0.32447307092552402</v>
      </c>
      <c r="CE1332" s="17">
        <v>0.30621444995216102</v>
      </c>
      <c r="CF1332" s="17">
        <v>0.352749005469639</v>
      </c>
      <c r="CG1332" s="17"/>
      <c r="CH1332" s="17">
        <v>0.39458267966003602</v>
      </c>
      <c r="CI1332" s="17">
        <v>0.32830421130058102</v>
      </c>
      <c r="CJ1332" s="17">
        <v>0.28561613649467998</v>
      </c>
      <c r="CK1332" s="17">
        <v>0.28490698085787303</v>
      </c>
      <c r="CL1332" s="17">
        <v>0.29145803558928801</v>
      </c>
    </row>
    <row r="1333" spans="2:90" x14ac:dyDescent="0.3">
      <c r="B1333" t="s">
        <v>525</v>
      </c>
      <c r="C1333" s="17">
        <v>0.20120618665276199</v>
      </c>
      <c r="D1333" s="17">
        <v>0.22248975538018301</v>
      </c>
      <c r="E1333" s="17">
        <v>0.178024527998035</v>
      </c>
      <c r="F1333" s="17"/>
      <c r="G1333" s="17">
        <v>0.29012033473362397</v>
      </c>
      <c r="H1333" s="17">
        <v>0.25889809259948998</v>
      </c>
      <c r="I1333" s="17">
        <v>0.196648754290976</v>
      </c>
      <c r="J1333" s="17">
        <v>0.152016469051622</v>
      </c>
      <c r="K1333" s="17">
        <v>0.144947521485945</v>
      </c>
      <c r="L1333" s="17">
        <v>0.17640022867730901</v>
      </c>
      <c r="M1333" s="17"/>
      <c r="N1333" s="17">
        <v>0.233196109624181</v>
      </c>
      <c r="O1333" s="17">
        <v>0.22049265185405001</v>
      </c>
      <c r="P1333" s="17">
        <v>0.175041024448673</v>
      </c>
      <c r="Q1333" s="17">
        <v>0.17173910341676099</v>
      </c>
      <c r="R1333" s="17"/>
      <c r="S1333" s="17">
        <v>0.22600078988140901</v>
      </c>
      <c r="T1333" s="17">
        <v>0.19050244067883801</v>
      </c>
      <c r="U1333" s="17">
        <v>0.17078334546386201</v>
      </c>
      <c r="V1333" s="17">
        <v>0.18914083243754401</v>
      </c>
      <c r="W1333" s="17">
        <v>0.20457865626142699</v>
      </c>
      <c r="X1333" s="17">
        <v>0.20744705182683201</v>
      </c>
      <c r="Y1333" s="17">
        <v>0.23021060852289399</v>
      </c>
      <c r="Z1333" s="17">
        <v>0.22544486192792701</v>
      </c>
      <c r="AA1333" s="17">
        <v>0.21060674354165601</v>
      </c>
      <c r="AB1333" s="17">
        <v>0.19422242469609399</v>
      </c>
      <c r="AC1333" s="17">
        <v>0.178154525902296</v>
      </c>
      <c r="AD1333" s="17">
        <v>0.13746552553711699</v>
      </c>
      <c r="AE1333" s="17"/>
      <c r="AF1333" s="17">
        <v>0.117651908721028</v>
      </c>
      <c r="AG1333" s="17">
        <v>0.25528515931969598</v>
      </c>
      <c r="AH1333" s="17">
        <v>0.18962574418811601</v>
      </c>
      <c r="AI1333" s="17"/>
      <c r="AJ1333" s="17">
        <v>0.15830523463493701</v>
      </c>
      <c r="AK1333" s="17">
        <v>0.242605032699659</v>
      </c>
      <c r="AL1333" s="17">
        <v>0.29342081761288302</v>
      </c>
      <c r="AM1333" s="17">
        <v>8.8736941822684004E-2</v>
      </c>
      <c r="AN1333" s="17">
        <v>0.286602321862993</v>
      </c>
      <c r="AO1333" s="17"/>
      <c r="AP1333" s="17">
        <v>0.26051632046496997</v>
      </c>
      <c r="AQ1333" s="17">
        <v>0.185069535327502</v>
      </c>
      <c r="AR1333" s="17">
        <v>0.226569639915841</v>
      </c>
      <c r="AS1333" s="17">
        <v>9.5821346325085002E-2</v>
      </c>
      <c r="AT1333" s="17">
        <v>0.30880956693377998</v>
      </c>
      <c r="AU1333" s="17">
        <v>0.25075560891722898</v>
      </c>
      <c r="AV1333" s="17"/>
      <c r="AW1333" s="17">
        <v>0.26692698268769899</v>
      </c>
      <c r="AX1333" s="17">
        <v>0.10869983154063401</v>
      </c>
      <c r="AY1333" s="17">
        <v>0.18430362087416399</v>
      </c>
      <c r="AZ1333" s="17">
        <v>0.218244529731148</v>
      </c>
      <c r="BA1333" s="17">
        <v>0.18584746115397299</v>
      </c>
      <c r="BB1333" s="17">
        <v>0.18391942393564101</v>
      </c>
      <c r="BC1333" s="17">
        <v>0.218348662736152</v>
      </c>
      <c r="BD1333" s="17">
        <v>0.23631436397161301</v>
      </c>
      <c r="BE1333" s="17">
        <v>0.17643133316068299</v>
      </c>
      <c r="BF1333" s="17">
        <v>0.239349920474901</v>
      </c>
      <c r="BG1333" s="17">
        <v>0.27889701832267</v>
      </c>
      <c r="BH1333" s="17">
        <v>0.234056521855247</v>
      </c>
      <c r="BI1333" s="17">
        <v>0.25037935122577298</v>
      </c>
      <c r="BJ1333" s="17">
        <v>0.26417069112948</v>
      </c>
      <c r="BK1333" s="17">
        <v>7.7805917136732197E-2</v>
      </c>
      <c r="BL1333" s="17">
        <v>0.14323427091410801</v>
      </c>
      <c r="BM1333" s="17"/>
      <c r="BN1333" s="17">
        <v>0.17874010090933101</v>
      </c>
      <c r="BO1333" s="17">
        <v>0.232859711903105</v>
      </c>
      <c r="BP1333" s="17"/>
      <c r="BQ1333" s="17">
        <v>0.26522662823475801</v>
      </c>
      <c r="BR1333" s="17">
        <v>0.17672189003993599</v>
      </c>
      <c r="BS1333" s="17"/>
      <c r="BT1333" s="17">
        <v>0.16942197093890199</v>
      </c>
      <c r="BU1333" s="17"/>
      <c r="BV1333" s="17">
        <v>0.22082037883648301</v>
      </c>
      <c r="BW1333" s="17">
        <v>0.19685088142965201</v>
      </c>
      <c r="BX1333" s="17">
        <v>0.192048077991822</v>
      </c>
      <c r="BY1333" s="17"/>
      <c r="BZ1333" s="17">
        <v>0.119387034529174</v>
      </c>
      <c r="CA1333" s="17">
        <v>0.20080601444576199</v>
      </c>
      <c r="CB1333" s="17">
        <v>0.158648079541889</v>
      </c>
      <c r="CC1333" s="17">
        <v>0.20478860873333801</v>
      </c>
      <c r="CD1333" s="17">
        <v>0.24858412811232</v>
      </c>
      <c r="CE1333" s="17">
        <v>0.244170771325178</v>
      </c>
      <c r="CF1333" s="17">
        <v>0.22504413970388601</v>
      </c>
      <c r="CG1333" s="17"/>
      <c r="CH1333" s="17">
        <v>0.17232386141921599</v>
      </c>
      <c r="CI1333" s="17">
        <v>0.231774206171142</v>
      </c>
      <c r="CJ1333" s="17">
        <v>0.19666583228682299</v>
      </c>
      <c r="CK1333" s="17">
        <v>0.162719417416019</v>
      </c>
      <c r="CL1333" s="17">
        <v>0.17994092403415299</v>
      </c>
    </row>
    <row r="1334" spans="2:90" x14ac:dyDescent="0.3">
      <c r="B1334" t="s">
        <v>526</v>
      </c>
      <c r="C1334" s="17">
        <v>8.4283297118010095E-2</v>
      </c>
      <c r="D1334" s="17">
        <v>9.7591160010487898E-2</v>
      </c>
      <c r="E1334" s="17">
        <v>7.0943220422136605E-2</v>
      </c>
      <c r="F1334" s="17"/>
      <c r="G1334" s="17">
        <v>0.122101805948453</v>
      </c>
      <c r="H1334" s="17">
        <v>6.9915744282345496E-2</v>
      </c>
      <c r="I1334" s="17">
        <v>5.27585154894194E-2</v>
      </c>
      <c r="J1334" s="17">
        <v>0.125380059289144</v>
      </c>
      <c r="K1334" s="17">
        <v>8.4816728953333406E-2</v>
      </c>
      <c r="L1334" s="17">
        <v>6.2999180804566304E-2</v>
      </c>
      <c r="M1334" s="17"/>
      <c r="N1334" s="17">
        <v>0.11212705139906599</v>
      </c>
      <c r="O1334" s="17">
        <v>0.11071090279795</v>
      </c>
      <c r="P1334" s="17">
        <v>5.1277667551323999E-2</v>
      </c>
      <c r="Q1334" s="17">
        <v>5.48893521501621E-2</v>
      </c>
      <c r="R1334" s="17"/>
      <c r="S1334" s="17">
        <v>7.3970840633832205E-2</v>
      </c>
      <c r="T1334" s="17">
        <v>9.1816665433427105E-2</v>
      </c>
      <c r="U1334" s="17">
        <v>8.7078449781110207E-2</v>
      </c>
      <c r="V1334" s="17">
        <v>9.6916958957016103E-2</v>
      </c>
      <c r="W1334" s="17">
        <v>6.9037272830413401E-2</v>
      </c>
      <c r="X1334" s="17">
        <v>5.9630841735434301E-2</v>
      </c>
      <c r="Y1334" s="17">
        <v>4.8373339705888398E-2</v>
      </c>
      <c r="Z1334" s="17">
        <v>9.1039644952505702E-2</v>
      </c>
      <c r="AA1334" s="17">
        <v>0.101535046785086</v>
      </c>
      <c r="AB1334" s="17">
        <v>0.12346872579131001</v>
      </c>
      <c r="AC1334" s="17">
        <v>5.4092304673921898E-2</v>
      </c>
      <c r="AD1334" s="17">
        <v>0.119959919142048</v>
      </c>
      <c r="AE1334" s="17"/>
      <c r="AF1334" s="17">
        <v>2.7880178300741802E-2</v>
      </c>
      <c r="AG1334" s="17">
        <v>0.124049394370221</v>
      </c>
      <c r="AH1334" s="17">
        <v>7.4335580448342403E-2</v>
      </c>
      <c r="AI1334" s="17"/>
      <c r="AJ1334" s="17">
        <v>1.92148956796E-2</v>
      </c>
      <c r="AK1334" s="17">
        <v>0.10880342064055</v>
      </c>
      <c r="AL1334" s="17">
        <v>0.114867648697372</v>
      </c>
      <c r="AM1334" s="17">
        <v>1.8426173505602599E-2</v>
      </c>
      <c r="AN1334" s="17">
        <v>0.167530558351563</v>
      </c>
      <c r="AO1334" s="17"/>
      <c r="AP1334" s="17">
        <v>0.10519107133549201</v>
      </c>
      <c r="AQ1334" s="17">
        <v>2.9713590908543901E-2</v>
      </c>
      <c r="AR1334" s="17">
        <v>0.132121056442355</v>
      </c>
      <c r="AS1334" s="17">
        <v>2.0606840677936E-2</v>
      </c>
      <c r="AT1334" s="17">
        <v>0.25566917916550302</v>
      </c>
      <c r="AU1334" s="17">
        <v>4.2540570772281398E-2</v>
      </c>
      <c r="AV1334" s="17"/>
      <c r="AW1334" s="17">
        <v>4.76532522633972E-2</v>
      </c>
      <c r="AX1334" s="17">
        <v>6.5883749513355794E-2</v>
      </c>
      <c r="AY1334" s="17">
        <v>0.104924248277318</v>
      </c>
      <c r="AZ1334" s="17">
        <v>5.52020844316631E-2</v>
      </c>
      <c r="BA1334" s="17">
        <v>9.0161462499169995E-2</v>
      </c>
      <c r="BB1334" s="17">
        <v>8.2246014333630602E-2</v>
      </c>
      <c r="BC1334" s="17">
        <v>5.0236121767443499E-2</v>
      </c>
      <c r="BD1334" s="17">
        <v>9.4601793130374298E-2</v>
      </c>
      <c r="BE1334" s="17">
        <v>8.1123393374495797E-2</v>
      </c>
      <c r="BF1334" s="17">
        <v>0.104082057839318</v>
      </c>
      <c r="BG1334" s="17">
        <v>7.3177922303342496E-2</v>
      </c>
      <c r="BH1334" s="17">
        <v>0.102933629309565</v>
      </c>
      <c r="BI1334" s="17">
        <v>0.153197204564122</v>
      </c>
      <c r="BJ1334" s="17">
        <v>6.1349378431731903E-2</v>
      </c>
      <c r="BK1334" s="17">
        <v>0.15281196554387699</v>
      </c>
      <c r="BL1334" s="17">
        <v>6.6668208183159897E-2</v>
      </c>
      <c r="BM1334" s="17"/>
      <c r="BN1334" s="17">
        <v>5.9681743733059699E-2</v>
      </c>
      <c r="BO1334" s="17">
        <v>0.11949634827734899</v>
      </c>
      <c r="BP1334" s="17"/>
      <c r="BQ1334" s="17">
        <v>9.9484098890996006E-2</v>
      </c>
      <c r="BR1334" s="17">
        <v>0.12873145136029701</v>
      </c>
      <c r="BS1334" s="17"/>
      <c r="BT1334" s="17">
        <v>5.1331463920523401E-2</v>
      </c>
      <c r="BU1334" s="17"/>
      <c r="BV1334" s="17">
        <v>0.107547809036109</v>
      </c>
      <c r="BW1334" s="17">
        <v>0.114537537546972</v>
      </c>
      <c r="BX1334" s="17">
        <v>6.5031244161940005E-2</v>
      </c>
      <c r="BY1334" s="17"/>
      <c r="BZ1334" s="17">
        <v>7.7442553122136104E-2</v>
      </c>
      <c r="CA1334" s="17">
        <v>8.7715042469063406E-2</v>
      </c>
      <c r="CB1334" s="17">
        <v>7.1205548283821196E-2</v>
      </c>
      <c r="CC1334" s="17">
        <v>9.8514609878130904E-2</v>
      </c>
      <c r="CD1334" s="17">
        <v>6.5214782130233601E-2</v>
      </c>
      <c r="CE1334" s="17">
        <v>9.3126248840045306E-2</v>
      </c>
      <c r="CF1334" s="17">
        <v>0.106971647036329</v>
      </c>
      <c r="CG1334" s="17"/>
      <c r="CH1334" s="17">
        <v>6.0524292762589998E-2</v>
      </c>
      <c r="CI1334" s="17">
        <v>9.2163648961895703E-2</v>
      </c>
      <c r="CJ1334" s="17">
        <v>8.6628633086040699E-2</v>
      </c>
      <c r="CK1334" s="17">
        <v>7.2390984806943795E-2</v>
      </c>
      <c r="CL1334" s="17">
        <v>9.4119326636408804E-2</v>
      </c>
    </row>
    <row r="1335" spans="2:90" x14ac:dyDescent="0.3">
      <c r="B1335" t="s">
        <v>118</v>
      </c>
      <c r="C1335" s="17">
        <v>6.7306316683624606E-2</v>
      </c>
      <c r="D1335" s="17">
        <v>4.96756223590279E-2</v>
      </c>
      <c r="E1335" s="17">
        <v>8.5070375876871898E-2</v>
      </c>
      <c r="F1335" s="17"/>
      <c r="G1335" s="17">
        <v>8.4598574499555407E-2</v>
      </c>
      <c r="H1335" s="17">
        <v>6.2724351393167802E-2</v>
      </c>
      <c r="I1335" s="17">
        <v>9.1786148440200901E-2</v>
      </c>
      <c r="J1335" s="17">
        <v>8.0822010360418903E-2</v>
      </c>
      <c r="K1335" s="17">
        <v>7.1385009588797801E-2</v>
      </c>
      <c r="L1335" s="17">
        <v>2.5810765051030801E-2</v>
      </c>
      <c r="M1335" s="17"/>
      <c r="N1335" s="17">
        <v>5.1025436078355697E-2</v>
      </c>
      <c r="O1335" s="17">
        <v>7.1852100319941006E-2</v>
      </c>
      <c r="P1335" s="17">
        <v>4.8768355319291898E-2</v>
      </c>
      <c r="Q1335" s="17">
        <v>9.5265950440851496E-2</v>
      </c>
      <c r="R1335" s="17"/>
      <c r="S1335" s="17">
        <v>6.7142557251486407E-2</v>
      </c>
      <c r="T1335" s="17">
        <v>6.79552715214847E-2</v>
      </c>
      <c r="U1335" s="17">
        <v>7.2197363277209103E-2</v>
      </c>
      <c r="V1335" s="17">
        <v>6.8727942302567305E-2</v>
      </c>
      <c r="W1335" s="17">
        <v>5.5607017455821903E-2</v>
      </c>
      <c r="X1335" s="17">
        <v>7.2126720063726904E-2</v>
      </c>
      <c r="Y1335" s="17">
        <v>6.9453051132597698E-2</v>
      </c>
      <c r="Z1335" s="17">
        <v>2.1629207742579599E-2</v>
      </c>
      <c r="AA1335" s="17">
        <v>5.2669231185533502E-2</v>
      </c>
      <c r="AB1335" s="17">
        <v>9.5484117982564107E-2</v>
      </c>
      <c r="AC1335" s="17">
        <v>8.6262472968071602E-2</v>
      </c>
      <c r="AD1335" s="17">
        <v>5.3731450741240798E-2</v>
      </c>
      <c r="AE1335" s="17"/>
      <c r="AF1335" s="17">
        <v>4.6467451597206798E-2</v>
      </c>
      <c r="AG1335" s="17">
        <v>5.6320079495977303E-2</v>
      </c>
      <c r="AH1335" s="17">
        <v>0.13167710491291201</v>
      </c>
      <c r="AI1335" s="17"/>
      <c r="AJ1335" s="17">
        <v>2.6914018859869E-2</v>
      </c>
      <c r="AK1335" s="17">
        <v>5.8781852393631699E-2</v>
      </c>
      <c r="AL1335" s="17">
        <v>0.10782155425929101</v>
      </c>
      <c r="AM1335" s="17">
        <v>3.16847206575048E-2</v>
      </c>
      <c r="AN1335" s="17">
        <v>4.0003385626634101E-2</v>
      </c>
      <c r="AO1335" s="17"/>
      <c r="AP1335" s="17">
        <v>5.1094297653342502E-2</v>
      </c>
      <c r="AQ1335" s="17">
        <v>4.19315339481897E-2</v>
      </c>
      <c r="AR1335" s="17">
        <v>8.4610995067304906E-2</v>
      </c>
      <c r="AS1335" s="17">
        <v>3.96406441470546E-2</v>
      </c>
      <c r="AT1335" s="17">
        <v>5.99233375486415E-2</v>
      </c>
      <c r="AU1335" s="17">
        <v>0.11995379718925001</v>
      </c>
      <c r="AV1335" s="17"/>
      <c r="AW1335" s="17">
        <v>9.5202857795061893E-2</v>
      </c>
      <c r="AX1335" s="17">
        <v>0.21021004665873799</v>
      </c>
      <c r="AY1335" s="17">
        <v>8.0262162877126203E-2</v>
      </c>
      <c r="AZ1335" s="17">
        <v>0.111338572381819</v>
      </c>
      <c r="BA1335" s="17">
        <v>6.5764041273097207E-2</v>
      </c>
      <c r="BB1335" s="17">
        <v>6.9219738662633201E-2</v>
      </c>
      <c r="BC1335" s="17">
        <v>2.8017584790908701E-2</v>
      </c>
      <c r="BD1335" s="17">
        <v>8.5027370628101798E-2</v>
      </c>
      <c r="BE1335" s="17">
        <v>3.8032293964387599E-2</v>
      </c>
      <c r="BF1335" s="17">
        <v>2.80115558613734E-2</v>
      </c>
      <c r="BG1335" s="17">
        <v>6.2874587346560901E-2</v>
      </c>
      <c r="BH1335" s="17">
        <v>4.8969262918854103E-2</v>
      </c>
      <c r="BI1335" s="17">
        <v>2.61426824043084E-2</v>
      </c>
      <c r="BJ1335" s="17">
        <v>7.2625068294439404E-2</v>
      </c>
      <c r="BK1335" s="17">
        <v>5.5719273143426201E-2</v>
      </c>
      <c r="BL1335" s="17">
        <v>2.8705853401288201E-2</v>
      </c>
      <c r="BM1335" s="17"/>
      <c r="BN1335" s="17">
        <v>5.8348714432759997E-2</v>
      </c>
      <c r="BO1335" s="17">
        <v>7.8237334939334102E-2</v>
      </c>
      <c r="BP1335" s="17"/>
      <c r="BQ1335" s="17">
        <v>4.6711637749917503E-2</v>
      </c>
      <c r="BR1335" s="17">
        <v>7.4482871757347704E-2</v>
      </c>
      <c r="BS1335" s="17"/>
      <c r="BT1335" s="17">
        <v>2.7077278185874101E-2</v>
      </c>
      <c r="BU1335" s="17"/>
      <c r="BV1335" s="17">
        <v>0.104164184694488</v>
      </c>
      <c r="BW1335" s="17">
        <v>5.7169933243647102E-2</v>
      </c>
      <c r="BX1335" s="17">
        <v>5.6841663136253599E-2</v>
      </c>
      <c r="BY1335" s="17"/>
      <c r="BZ1335" s="17">
        <v>0.110217180501774</v>
      </c>
      <c r="CA1335" s="17">
        <v>6.0684532037219199E-2</v>
      </c>
      <c r="CB1335" s="17">
        <v>8.3016312666446601E-2</v>
      </c>
      <c r="CC1335" s="17">
        <v>5.7837909628341497E-2</v>
      </c>
      <c r="CD1335" s="17">
        <v>3.8080647281447499E-2</v>
      </c>
      <c r="CE1335" s="17">
        <v>5.0012970763430399E-2</v>
      </c>
      <c r="CF1335" s="17">
        <v>2.1858765870143002E-2</v>
      </c>
      <c r="CG1335" s="17"/>
      <c r="CH1335" s="17">
        <v>4.2337838185665597E-2</v>
      </c>
      <c r="CI1335" s="17">
        <v>6.8196787658329497E-2</v>
      </c>
      <c r="CJ1335" s="17">
        <v>6.5713623291943205E-2</v>
      </c>
      <c r="CK1335" s="17">
        <v>7.9386740879723097E-2</v>
      </c>
      <c r="CL1335" s="17">
        <v>8.7611407510186604E-2</v>
      </c>
    </row>
    <row r="1336" spans="2:90" x14ac:dyDescent="0.3">
      <c r="C1336" s="17"/>
      <c r="D1336" s="17"/>
      <c r="E1336" s="17"/>
      <c r="F1336" s="17"/>
      <c r="G1336" s="17"/>
      <c r="H1336" s="17"/>
      <c r="I1336" s="17"/>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c r="AI1336" s="17"/>
      <c r="AJ1336" s="17"/>
      <c r="AK1336" s="17"/>
      <c r="AL1336" s="17"/>
      <c r="AM1336" s="17"/>
      <c r="AN1336" s="17"/>
      <c r="AO1336" s="17"/>
      <c r="AP1336" s="17"/>
      <c r="AQ1336" s="17"/>
      <c r="AR1336" s="17"/>
      <c r="AS1336" s="17"/>
      <c r="AT1336" s="17"/>
      <c r="AU1336" s="17"/>
      <c r="AV1336" s="17"/>
      <c r="AW1336" s="17"/>
      <c r="AX1336" s="17"/>
      <c r="AY1336" s="17"/>
      <c r="AZ1336" s="17"/>
      <c r="BA1336" s="17"/>
      <c r="BB1336" s="17"/>
      <c r="BC1336" s="17"/>
      <c r="BD1336" s="17"/>
      <c r="BE1336" s="17"/>
      <c r="BF1336" s="17"/>
      <c r="BG1336" s="17"/>
      <c r="BH1336" s="17"/>
      <c r="BI1336" s="17"/>
      <c r="BJ1336" s="17"/>
      <c r="BK1336" s="17"/>
      <c r="BL1336" s="17"/>
      <c r="BM1336" s="17"/>
      <c r="BN1336" s="17"/>
      <c r="BO1336" s="17"/>
      <c r="BP1336" s="17"/>
      <c r="BQ1336" s="17"/>
      <c r="BR1336" s="17"/>
      <c r="BS1336" s="17"/>
      <c r="BT1336" s="17"/>
      <c r="BU1336" s="17"/>
      <c r="BV1336" s="17"/>
      <c r="BW1336" s="17"/>
      <c r="BX1336" s="17"/>
      <c r="BY1336" s="17"/>
      <c r="BZ1336" s="17"/>
      <c r="CA1336" s="17"/>
      <c r="CB1336" s="17"/>
      <c r="CC1336" s="17"/>
      <c r="CD1336" s="17"/>
      <c r="CE1336" s="17"/>
      <c r="CF1336" s="17"/>
      <c r="CG1336" s="17"/>
      <c r="CH1336" s="17"/>
      <c r="CI1336" s="17"/>
      <c r="CJ1336" s="17"/>
      <c r="CK1336" s="17"/>
      <c r="CL1336" s="17"/>
    </row>
    <row r="1337" spans="2:90" x14ac:dyDescent="0.3">
      <c r="B1337" s="6" t="s">
        <v>533</v>
      </c>
      <c r="C1337" s="17"/>
      <c r="D1337" s="17"/>
      <c r="E1337" s="17"/>
      <c r="F1337" s="17"/>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c r="AZ1337" s="17"/>
      <c r="BA1337" s="17"/>
      <c r="BB1337" s="17"/>
      <c r="BC1337" s="17"/>
      <c r="BD1337" s="17"/>
      <c r="BE1337" s="17"/>
      <c r="BF1337" s="17"/>
      <c r="BG1337" s="17"/>
      <c r="BH1337" s="17"/>
      <c r="BI1337" s="17"/>
      <c r="BJ1337" s="17"/>
      <c r="BK1337" s="17"/>
      <c r="BL1337" s="17"/>
      <c r="BM1337" s="17"/>
      <c r="BN1337" s="17"/>
      <c r="BO1337" s="17"/>
      <c r="BP1337" s="17"/>
      <c r="BQ1337" s="17"/>
      <c r="BR1337" s="17"/>
      <c r="BS1337" s="17"/>
      <c r="BT1337" s="17"/>
      <c r="BU1337" s="17"/>
      <c r="BV1337" s="17"/>
      <c r="BW1337" s="17"/>
      <c r="BX1337" s="17"/>
      <c r="BY1337" s="17"/>
      <c r="BZ1337" s="17"/>
      <c r="CA1337" s="17"/>
      <c r="CB1337" s="17"/>
      <c r="CC1337" s="17"/>
      <c r="CD1337" s="17"/>
      <c r="CE1337" s="17"/>
      <c r="CF1337" s="17"/>
      <c r="CG1337" s="17"/>
      <c r="CH1337" s="17"/>
      <c r="CI1337" s="17"/>
      <c r="CJ1337" s="17"/>
      <c r="CK1337" s="17"/>
      <c r="CL1337" s="17"/>
    </row>
    <row r="1338" spans="2:90" x14ac:dyDescent="0.3">
      <c r="B1338" s="24" t="s">
        <v>110</v>
      </c>
      <c r="C1338" s="17"/>
      <c r="D1338" s="17"/>
      <c r="E1338" s="17"/>
      <c r="F1338" s="17"/>
      <c r="G1338" s="17"/>
      <c r="H1338" s="17"/>
      <c r="I1338" s="17"/>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c r="AI1338" s="17"/>
      <c r="AJ1338" s="17"/>
      <c r="AK1338" s="17"/>
      <c r="AL1338" s="17"/>
      <c r="AM1338" s="17"/>
      <c r="AN1338" s="17"/>
      <c r="AO1338" s="17"/>
      <c r="AP1338" s="17"/>
      <c r="AQ1338" s="17"/>
      <c r="AR1338" s="17"/>
      <c r="AS1338" s="17"/>
      <c r="AT1338" s="17"/>
      <c r="AU1338" s="17"/>
      <c r="AV1338" s="17"/>
      <c r="AW1338" s="17"/>
      <c r="AX1338" s="17"/>
      <c r="AY1338" s="17"/>
      <c r="AZ1338" s="17"/>
      <c r="BA1338" s="17"/>
      <c r="BB1338" s="17"/>
      <c r="BC1338" s="17"/>
      <c r="BD1338" s="17"/>
      <c r="BE1338" s="17"/>
      <c r="BF1338" s="17"/>
      <c r="BG1338" s="17"/>
      <c r="BH1338" s="17"/>
      <c r="BI1338" s="17"/>
      <c r="BJ1338" s="17"/>
      <c r="BK1338" s="17"/>
      <c r="BL1338" s="17"/>
      <c r="BM1338" s="17"/>
      <c r="BN1338" s="17"/>
      <c r="BO1338" s="17"/>
      <c r="BP1338" s="17"/>
      <c r="BQ1338" s="17"/>
      <c r="BR1338" s="17"/>
      <c r="BS1338" s="17"/>
      <c r="BT1338" s="17"/>
      <c r="BU1338" s="17"/>
      <c r="BV1338" s="17"/>
      <c r="BW1338" s="17"/>
      <c r="BX1338" s="17"/>
      <c r="BY1338" s="17"/>
      <c r="BZ1338" s="17"/>
      <c r="CA1338" s="17"/>
      <c r="CB1338" s="17"/>
      <c r="CC1338" s="17"/>
      <c r="CD1338" s="17"/>
      <c r="CE1338" s="17"/>
      <c r="CF1338" s="17"/>
      <c r="CG1338" s="17"/>
      <c r="CH1338" s="17"/>
      <c r="CI1338" s="17"/>
      <c r="CJ1338" s="17"/>
      <c r="CK1338" s="17"/>
      <c r="CL1338" s="17"/>
    </row>
    <row r="1339" spans="2:90" x14ac:dyDescent="0.3">
      <c r="B1339" t="s">
        <v>523</v>
      </c>
      <c r="C1339" s="17">
        <v>0.219502349278898</v>
      </c>
      <c r="D1339" s="17">
        <v>0.199695199717078</v>
      </c>
      <c r="E1339" s="17">
        <v>0.238610000865671</v>
      </c>
      <c r="F1339" s="17"/>
      <c r="G1339" s="17">
        <v>0.27323086292832199</v>
      </c>
      <c r="H1339" s="17">
        <v>0.31186735524273301</v>
      </c>
      <c r="I1339" s="17">
        <v>0.24765410134869201</v>
      </c>
      <c r="J1339" s="17">
        <v>0.204477102074825</v>
      </c>
      <c r="K1339" s="17">
        <v>0.18754915916881601</v>
      </c>
      <c r="L1339" s="17">
        <v>0.118923391342136</v>
      </c>
      <c r="M1339" s="17"/>
      <c r="N1339" s="17">
        <v>0.23120022275867499</v>
      </c>
      <c r="O1339" s="17">
        <v>0.205460557099616</v>
      </c>
      <c r="P1339" s="17">
        <v>0.20170477603165399</v>
      </c>
      <c r="Q1339" s="17">
        <v>0.23932430990015499</v>
      </c>
      <c r="R1339" s="17"/>
      <c r="S1339" s="17">
        <v>0.26206926613606901</v>
      </c>
      <c r="T1339" s="17">
        <v>0.19432627614620801</v>
      </c>
      <c r="U1339" s="17">
        <v>0.24311783516303201</v>
      </c>
      <c r="V1339" s="17">
        <v>0.18357448742763699</v>
      </c>
      <c r="W1339" s="17">
        <v>0.20355099561461201</v>
      </c>
      <c r="X1339" s="17">
        <v>0.20074195961694299</v>
      </c>
      <c r="Y1339" s="17">
        <v>0.186283883454992</v>
      </c>
      <c r="Z1339" s="17">
        <v>0.24697686864706</v>
      </c>
      <c r="AA1339" s="17">
        <v>0.25981584058894103</v>
      </c>
      <c r="AB1339" s="17">
        <v>0.220621893186078</v>
      </c>
      <c r="AC1339" s="17">
        <v>0.17678008471572501</v>
      </c>
      <c r="AD1339" s="17">
        <v>0.239290163502272</v>
      </c>
      <c r="AE1339" s="17"/>
      <c r="AF1339" s="17">
        <v>0.19299425841867601</v>
      </c>
      <c r="AG1339" s="17">
        <v>0.20710759431217701</v>
      </c>
      <c r="AH1339" s="17">
        <v>0.245833566459014</v>
      </c>
      <c r="AI1339" s="17"/>
      <c r="AJ1339" s="17">
        <v>0.19371396561617599</v>
      </c>
      <c r="AK1339" s="17">
        <v>0.22262455044311799</v>
      </c>
      <c r="AL1339" s="17">
        <v>0.161836936176732</v>
      </c>
      <c r="AM1339" s="17">
        <v>0.246451817876471</v>
      </c>
      <c r="AN1339" s="17">
        <v>0.20834733113817899</v>
      </c>
      <c r="AO1339" s="17"/>
      <c r="AP1339" s="17">
        <v>0.24046830009064599</v>
      </c>
      <c r="AQ1339" s="17">
        <v>0.187010616766418</v>
      </c>
      <c r="AR1339" s="17">
        <v>0.210786636613539</v>
      </c>
      <c r="AS1339" s="17">
        <v>0.23213441446285901</v>
      </c>
      <c r="AT1339" s="17">
        <v>0.25012798600647301</v>
      </c>
      <c r="AU1339" s="17">
        <v>0.159938523278498</v>
      </c>
      <c r="AV1339" s="17"/>
      <c r="AW1339" s="17">
        <v>0.45562149930752199</v>
      </c>
      <c r="AX1339" s="17">
        <v>0.31317580384159299</v>
      </c>
      <c r="AY1339" s="17">
        <v>0.25402267833437803</v>
      </c>
      <c r="AZ1339" s="17">
        <v>0.213278963606403</v>
      </c>
      <c r="BA1339" s="17">
        <v>0.188583974410444</v>
      </c>
      <c r="BB1339" s="17">
        <v>0.20015515922069499</v>
      </c>
      <c r="BC1339" s="17">
        <v>0.17435368054917499</v>
      </c>
      <c r="BD1339" s="17">
        <v>0.19143930553743499</v>
      </c>
      <c r="BE1339" s="17">
        <v>0.22126801745327801</v>
      </c>
      <c r="BF1339" s="17">
        <v>0.122766793800274</v>
      </c>
      <c r="BG1339" s="17">
        <v>0.24559262648621699</v>
      </c>
      <c r="BH1339" s="17">
        <v>0.20587782116252501</v>
      </c>
      <c r="BI1339" s="17">
        <v>0.22137169177428601</v>
      </c>
      <c r="BJ1339" s="17">
        <v>0.24915573519518999</v>
      </c>
      <c r="BK1339" s="17">
        <v>0.17194674776249699</v>
      </c>
      <c r="BL1339" s="17">
        <v>0.32917958886674098</v>
      </c>
      <c r="BM1339" s="17"/>
      <c r="BN1339" s="17">
        <v>0.22336533053475299</v>
      </c>
      <c r="BO1339" s="17">
        <v>0.216299578372811</v>
      </c>
      <c r="BP1339" s="17"/>
      <c r="BQ1339" s="17">
        <v>0.22638634087245399</v>
      </c>
      <c r="BR1339" s="17">
        <v>0.221597818669165</v>
      </c>
      <c r="BS1339" s="17"/>
      <c r="BT1339" s="17">
        <v>0.299412335601901</v>
      </c>
      <c r="BU1339" s="17"/>
      <c r="BV1339" s="17">
        <v>0.19702713417701501</v>
      </c>
      <c r="BW1339" s="17">
        <v>0.247713247663888</v>
      </c>
      <c r="BX1339" s="17">
        <v>0.21779448869162499</v>
      </c>
      <c r="BY1339" s="17"/>
      <c r="BZ1339" s="17">
        <v>0.30818296380049298</v>
      </c>
      <c r="CA1339" s="17">
        <v>0.24880931124700401</v>
      </c>
      <c r="CB1339" s="17">
        <v>0.211841696772363</v>
      </c>
      <c r="CC1339" s="17">
        <v>0.165728959684601</v>
      </c>
      <c r="CD1339" s="17">
        <v>0.19632626070324199</v>
      </c>
      <c r="CE1339" s="17">
        <v>0.20119775859709901</v>
      </c>
      <c r="CF1339" s="17">
        <v>0.25789686349268698</v>
      </c>
      <c r="CG1339" s="17"/>
      <c r="CH1339" s="17">
        <v>0.32842518899536399</v>
      </c>
      <c r="CI1339" s="17">
        <v>0.17991605762685001</v>
      </c>
      <c r="CJ1339" s="17">
        <v>0.200938191177333</v>
      </c>
      <c r="CK1339" s="17">
        <v>0.25945951785701299</v>
      </c>
      <c r="CL1339" s="17">
        <v>0.33559903154106802</v>
      </c>
    </row>
    <row r="1340" spans="2:90" x14ac:dyDescent="0.3">
      <c r="B1340" t="s">
        <v>524</v>
      </c>
      <c r="C1340" s="17">
        <v>0.39433929366457099</v>
      </c>
      <c r="D1340" s="17">
        <v>0.35844778571824998</v>
      </c>
      <c r="E1340" s="17">
        <v>0.42660499337619401</v>
      </c>
      <c r="F1340" s="17"/>
      <c r="G1340" s="17">
        <v>0.41859086912351701</v>
      </c>
      <c r="H1340" s="17">
        <v>0.42310330843657801</v>
      </c>
      <c r="I1340" s="17">
        <v>0.40093906560931403</v>
      </c>
      <c r="J1340" s="17">
        <v>0.34236460690022502</v>
      </c>
      <c r="K1340" s="17">
        <v>0.37920372499931898</v>
      </c>
      <c r="L1340" s="17">
        <v>0.40166246000558897</v>
      </c>
      <c r="M1340" s="17"/>
      <c r="N1340" s="17">
        <v>0.38345987533095199</v>
      </c>
      <c r="O1340" s="17">
        <v>0.42756859877271602</v>
      </c>
      <c r="P1340" s="17">
        <v>0.390532979706946</v>
      </c>
      <c r="Q1340" s="17">
        <v>0.37653733716905302</v>
      </c>
      <c r="R1340" s="17"/>
      <c r="S1340" s="17">
        <v>0.43027592779221402</v>
      </c>
      <c r="T1340" s="17">
        <v>0.41823125740793299</v>
      </c>
      <c r="U1340" s="17">
        <v>0.36978648450592</v>
      </c>
      <c r="V1340" s="17">
        <v>0.339495252276244</v>
      </c>
      <c r="W1340" s="17">
        <v>0.40043902606696002</v>
      </c>
      <c r="X1340" s="17">
        <v>0.38936364771563597</v>
      </c>
      <c r="Y1340" s="17">
        <v>0.373253931021861</v>
      </c>
      <c r="Z1340" s="17">
        <v>0.43666894407228801</v>
      </c>
      <c r="AA1340" s="17">
        <v>0.35401085861439502</v>
      </c>
      <c r="AB1340" s="17">
        <v>0.41580938854604499</v>
      </c>
      <c r="AC1340" s="17">
        <v>0.42916374796701701</v>
      </c>
      <c r="AD1340" s="17">
        <v>0.37868508499715198</v>
      </c>
      <c r="AE1340" s="17"/>
      <c r="AF1340" s="17">
        <v>0.412462688572245</v>
      </c>
      <c r="AG1340" s="17">
        <v>0.38594813684377599</v>
      </c>
      <c r="AH1340" s="17">
        <v>0.357029942009713</v>
      </c>
      <c r="AI1340" s="17"/>
      <c r="AJ1340" s="17">
        <v>0.416015821456443</v>
      </c>
      <c r="AK1340" s="17">
        <v>0.38003508898670402</v>
      </c>
      <c r="AL1340" s="17">
        <v>0.40300969642488599</v>
      </c>
      <c r="AM1340" s="17">
        <v>0.40521561584182098</v>
      </c>
      <c r="AN1340" s="17">
        <v>0.50109605180610195</v>
      </c>
      <c r="AO1340" s="17"/>
      <c r="AP1340" s="17">
        <v>0.39115668013573801</v>
      </c>
      <c r="AQ1340" s="17">
        <v>0.44404027852661898</v>
      </c>
      <c r="AR1340" s="17">
        <v>0.37264439684208001</v>
      </c>
      <c r="AS1340" s="17">
        <v>0.39354354645220502</v>
      </c>
      <c r="AT1340" s="17">
        <v>0.445916928290364</v>
      </c>
      <c r="AU1340" s="17">
        <v>0.36413391183628202</v>
      </c>
      <c r="AV1340" s="17"/>
      <c r="AW1340" s="17">
        <v>0.25868503591334402</v>
      </c>
      <c r="AX1340" s="17">
        <v>0.25583991943517598</v>
      </c>
      <c r="AY1340" s="17">
        <v>0.33291417879392599</v>
      </c>
      <c r="AZ1340" s="17">
        <v>0.366976183863994</v>
      </c>
      <c r="BA1340" s="17">
        <v>0.48847205984309899</v>
      </c>
      <c r="BB1340" s="17">
        <v>0.391211797049698</v>
      </c>
      <c r="BC1340" s="17">
        <v>0.43479886091272502</v>
      </c>
      <c r="BD1340" s="17">
        <v>0.39388221595844303</v>
      </c>
      <c r="BE1340" s="17">
        <v>0.38189012047857701</v>
      </c>
      <c r="BF1340" s="17">
        <v>0.40950682769998697</v>
      </c>
      <c r="BG1340" s="17">
        <v>0.356046647594703</v>
      </c>
      <c r="BH1340" s="17">
        <v>0.40731358485910002</v>
      </c>
      <c r="BI1340" s="17">
        <v>0.39808874855617499</v>
      </c>
      <c r="BJ1340" s="17">
        <v>0.35653311047570901</v>
      </c>
      <c r="BK1340" s="17">
        <v>0.27358330885050303</v>
      </c>
      <c r="BL1340" s="17">
        <v>0.48146433584359399</v>
      </c>
      <c r="BM1340" s="17"/>
      <c r="BN1340" s="17">
        <v>0.38839561390465099</v>
      </c>
      <c r="BO1340" s="17">
        <v>0.40191178321263898</v>
      </c>
      <c r="BP1340" s="17"/>
      <c r="BQ1340" s="17">
        <v>0.39822915485065202</v>
      </c>
      <c r="BR1340" s="17">
        <v>0.37248645135389202</v>
      </c>
      <c r="BS1340" s="17"/>
      <c r="BT1340" s="17">
        <v>0.42857200048579702</v>
      </c>
      <c r="BU1340" s="17"/>
      <c r="BV1340" s="17">
        <v>0.38256976488237399</v>
      </c>
      <c r="BW1340" s="17">
        <v>0.44086250558666701</v>
      </c>
      <c r="BX1340" s="17">
        <v>0.37637353051538502</v>
      </c>
      <c r="BY1340" s="17"/>
      <c r="BZ1340" s="17">
        <v>0.36947004003988199</v>
      </c>
      <c r="CA1340" s="17">
        <v>0.389346997877629</v>
      </c>
      <c r="CB1340" s="17">
        <v>0.40550065183269401</v>
      </c>
      <c r="CC1340" s="17">
        <v>0.40740118374689499</v>
      </c>
      <c r="CD1340" s="17">
        <v>0.38686598606698902</v>
      </c>
      <c r="CE1340" s="17">
        <v>0.38531124637932301</v>
      </c>
      <c r="CF1340" s="17">
        <v>0.42587696687077897</v>
      </c>
      <c r="CG1340" s="17"/>
      <c r="CH1340" s="17">
        <v>0.35305287476259101</v>
      </c>
      <c r="CI1340" s="17">
        <v>0.40109387584726103</v>
      </c>
      <c r="CJ1340" s="17">
        <v>0.40581186504449601</v>
      </c>
      <c r="CK1340" s="17">
        <v>0.39855797033506102</v>
      </c>
      <c r="CL1340" s="17">
        <v>0.31046287175162002</v>
      </c>
    </row>
    <row r="1341" spans="2:90" x14ac:dyDescent="0.3">
      <c r="B1341" t="s">
        <v>525</v>
      </c>
      <c r="C1341" s="17">
        <v>0.21894054167586</v>
      </c>
      <c r="D1341" s="17">
        <v>0.26932998316263901</v>
      </c>
      <c r="E1341" s="17">
        <v>0.17143036188015701</v>
      </c>
      <c r="F1341" s="17"/>
      <c r="G1341" s="17">
        <v>0.19400451503270399</v>
      </c>
      <c r="H1341" s="17">
        <v>0.13921901462738601</v>
      </c>
      <c r="I1341" s="17">
        <v>0.167760509548259</v>
      </c>
      <c r="J1341" s="17">
        <v>0.25931470254038702</v>
      </c>
      <c r="K1341" s="17">
        <v>0.23204142167130101</v>
      </c>
      <c r="L1341" s="17">
        <v>0.300991089111594</v>
      </c>
      <c r="M1341" s="17"/>
      <c r="N1341" s="17">
        <v>0.24414321082593601</v>
      </c>
      <c r="O1341" s="17">
        <v>0.20846138056591099</v>
      </c>
      <c r="P1341" s="17">
        <v>0.23438746633204599</v>
      </c>
      <c r="Q1341" s="17">
        <v>0.191245545283522</v>
      </c>
      <c r="R1341" s="17"/>
      <c r="S1341" s="17">
        <v>0.14926516503610801</v>
      </c>
      <c r="T1341" s="17">
        <v>0.25129141987770498</v>
      </c>
      <c r="U1341" s="17">
        <v>0.20142923490148201</v>
      </c>
      <c r="V1341" s="17">
        <v>0.31838688211750998</v>
      </c>
      <c r="W1341" s="17">
        <v>0.21648450326523699</v>
      </c>
      <c r="X1341" s="17">
        <v>0.27944830138725302</v>
      </c>
      <c r="Y1341" s="17">
        <v>0.22292194053803199</v>
      </c>
      <c r="Z1341" s="17">
        <v>0.151438711315908</v>
      </c>
      <c r="AA1341" s="17">
        <v>0.19572202088888699</v>
      </c>
      <c r="AB1341" s="17">
        <v>0.193239230492291</v>
      </c>
      <c r="AC1341" s="17">
        <v>0.216289023752638</v>
      </c>
      <c r="AD1341" s="17">
        <v>0.22351172983280501</v>
      </c>
      <c r="AE1341" s="17"/>
      <c r="AF1341" s="17">
        <v>0.225334115633986</v>
      </c>
      <c r="AG1341" s="17">
        <v>0.25038430299304698</v>
      </c>
      <c r="AH1341" s="17">
        <v>0.16786026957215699</v>
      </c>
      <c r="AI1341" s="17"/>
      <c r="AJ1341" s="17">
        <v>0.25148488580651301</v>
      </c>
      <c r="AK1341" s="17">
        <v>0.240325983115321</v>
      </c>
      <c r="AL1341" s="17">
        <v>0.25945064391947797</v>
      </c>
      <c r="AM1341" s="17">
        <v>0.175089496727316</v>
      </c>
      <c r="AN1341" s="17">
        <v>0.15272236837422901</v>
      </c>
      <c r="AO1341" s="17"/>
      <c r="AP1341" s="17">
        <v>0.22969238458736199</v>
      </c>
      <c r="AQ1341" s="17">
        <v>0.22949144483207101</v>
      </c>
      <c r="AR1341" s="17">
        <v>0.25029524314804003</v>
      </c>
      <c r="AS1341" s="17">
        <v>0.19529746225424999</v>
      </c>
      <c r="AT1341" s="17">
        <v>0.17661890592513901</v>
      </c>
      <c r="AU1341" s="17">
        <v>0.27307442305427498</v>
      </c>
      <c r="AV1341" s="17"/>
      <c r="AW1341" s="17">
        <v>0</v>
      </c>
      <c r="AX1341" s="17">
        <v>0.144833850906154</v>
      </c>
      <c r="AY1341" s="17">
        <v>0.23322108508058201</v>
      </c>
      <c r="AZ1341" s="17">
        <v>0.224488140726854</v>
      </c>
      <c r="BA1341" s="17">
        <v>0.15065153855463301</v>
      </c>
      <c r="BB1341" s="17">
        <v>0.232915368768882</v>
      </c>
      <c r="BC1341" s="17">
        <v>0.24589565999788501</v>
      </c>
      <c r="BD1341" s="17">
        <v>0.20614878448148899</v>
      </c>
      <c r="BE1341" s="17">
        <v>0.252050005997424</v>
      </c>
      <c r="BF1341" s="17">
        <v>0.305793999416345</v>
      </c>
      <c r="BG1341" s="17">
        <v>0.27437681308351197</v>
      </c>
      <c r="BH1341" s="17">
        <v>0.29386831394233998</v>
      </c>
      <c r="BI1341" s="17">
        <v>0.28392011083110502</v>
      </c>
      <c r="BJ1341" s="17">
        <v>0.22362178750335801</v>
      </c>
      <c r="BK1341" s="17">
        <v>0.30688600796760701</v>
      </c>
      <c r="BL1341" s="17">
        <v>0.11567816041029599</v>
      </c>
      <c r="BM1341" s="17"/>
      <c r="BN1341" s="17">
        <v>0.232071958831751</v>
      </c>
      <c r="BO1341" s="17">
        <v>0.201454917910942</v>
      </c>
      <c r="BP1341" s="17"/>
      <c r="BQ1341" s="17">
        <v>0.232596038381717</v>
      </c>
      <c r="BR1341" s="17">
        <v>0.23499681135024</v>
      </c>
      <c r="BS1341" s="17"/>
      <c r="BT1341" s="17">
        <v>0.16880007210193801</v>
      </c>
      <c r="BU1341" s="17"/>
      <c r="BV1341" s="17">
        <v>0.21068975409346</v>
      </c>
      <c r="BW1341" s="17">
        <v>0.158595243925748</v>
      </c>
      <c r="BX1341" s="17">
        <v>0.25121382508526502</v>
      </c>
      <c r="BY1341" s="17"/>
      <c r="BZ1341" s="17">
        <v>0.15581335862069601</v>
      </c>
      <c r="CA1341" s="17">
        <v>0.21245872911457001</v>
      </c>
      <c r="CB1341" s="17">
        <v>0.22572026012798699</v>
      </c>
      <c r="CC1341" s="17">
        <v>0.26251873919234597</v>
      </c>
      <c r="CD1341" s="17">
        <v>0.24143998332498301</v>
      </c>
      <c r="CE1341" s="17">
        <v>0.24577643432002799</v>
      </c>
      <c r="CF1341" s="17">
        <v>0.207455351555071</v>
      </c>
      <c r="CG1341" s="17"/>
      <c r="CH1341" s="17">
        <v>0.20400893108402801</v>
      </c>
      <c r="CI1341" s="17">
        <v>0.23519267207186201</v>
      </c>
      <c r="CJ1341" s="17">
        <v>0.23356052538769301</v>
      </c>
      <c r="CK1341" s="17">
        <v>0.18431814566919</v>
      </c>
      <c r="CL1341" s="17">
        <v>0.105092851676076</v>
      </c>
    </row>
    <row r="1342" spans="2:90" x14ac:dyDescent="0.3">
      <c r="B1342" t="s">
        <v>526</v>
      </c>
      <c r="C1342" s="17">
        <v>6.9361240795708504E-2</v>
      </c>
      <c r="D1342" s="17">
        <v>9.6587522475509696E-2</v>
      </c>
      <c r="E1342" s="17">
        <v>4.3302756459258497E-2</v>
      </c>
      <c r="F1342" s="17"/>
      <c r="G1342" s="17">
        <v>5.8524018995280001E-2</v>
      </c>
      <c r="H1342" s="17">
        <v>5.3133420691543802E-2</v>
      </c>
      <c r="I1342" s="17">
        <v>7.5010791813531305E-2</v>
      </c>
      <c r="J1342" s="17">
        <v>6.5208120815443804E-2</v>
      </c>
      <c r="K1342" s="17">
        <v>8.9475689395125596E-2</v>
      </c>
      <c r="L1342" s="17">
        <v>7.5070892945924603E-2</v>
      </c>
      <c r="M1342" s="17"/>
      <c r="N1342" s="17">
        <v>6.5591453402855604E-2</v>
      </c>
      <c r="O1342" s="17">
        <v>7.3640627989896096E-2</v>
      </c>
      <c r="P1342" s="17">
        <v>7.7913348023987097E-2</v>
      </c>
      <c r="Q1342" s="17">
        <v>5.6340827009176697E-2</v>
      </c>
      <c r="R1342" s="17"/>
      <c r="S1342" s="17">
        <v>7.3958463389212303E-2</v>
      </c>
      <c r="T1342" s="17">
        <v>4.46994340575846E-2</v>
      </c>
      <c r="U1342" s="17">
        <v>6.0193259466808098E-2</v>
      </c>
      <c r="V1342" s="17">
        <v>6.6029456683610904E-2</v>
      </c>
      <c r="W1342" s="17">
        <v>7.3457709943317795E-2</v>
      </c>
      <c r="X1342" s="17">
        <v>4.9324288278852803E-2</v>
      </c>
      <c r="Y1342" s="17">
        <v>0.104428796920419</v>
      </c>
      <c r="Z1342" s="17">
        <v>0.10100095701701001</v>
      </c>
      <c r="AA1342" s="17">
        <v>8.3797550101437093E-2</v>
      </c>
      <c r="AB1342" s="17">
        <v>6.4406651270401905E-2</v>
      </c>
      <c r="AC1342" s="17">
        <v>7.8370028862900495E-2</v>
      </c>
      <c r="AD1342" s="17">
        <v>5.1088513989833197E-2</v>
      </c>
      <c r="AE1342" s="17"/>
      <c r="AF1342" s="17">
        <v>8.6970675964517796E-2</v>
      </c>
      <c r="AG1342" s="17">
        <v>5.7105843889839601E-2</v>
      </c>
      <c r="AH1342" s="17">
        <v>6.5353808952124698E-2</v>
      </c>
      <c r="AI1342" s="17"/>
      <c r="AJ1342" s="17">
        <v>7.4373644646994197E-2</v>
      </c>
      <c r="AK1342" s="17">
        <v>7.1550520479961702E-2</v>
      </c>
      <c r="AL1342" s="17">
        <v>5.9892355153091499E-2</v>
      </c>
      <c r="AM1342" s="17">
        <v>9.7669355716259398E-2</v>
      </c>
      <c r="AN1342" s="17">
        <v>4.8454948021015902E-2</v>
      </c>
      <c r="AO1342" s="17"/>
      <c r="AP1342" s="17">
        <v>6.7832954211555399E-2</v>
      </c>
      <c r="AQ1342" s="17">
        <v>7.4695157872058202E-2</v>
      </c>
      <c r="AR1342" s="17">
        <v>6.7424254113604504E-2</v>
      </c>
      <c r="AS1342" s="17">
        <v>9.09880035601668E-2</v>
      </c>
      <c r="AT1342" s="17">
        <v>4.1607314873757899E-2</v>
      </c>
      <c r="AU1342" s="17">
        <v>2.18871538835782E-2</v>
      </c>
      <c r="AV1342" s="17"/>
      <c r="AW1342" s="17">
        <v>0.19757374822558901</v>
      </c>
      <c r="AX1342" s="17">
        <v>7.8224036350540593E-2</v>
      </c>
      <c r="AY1342" s="17">
        <v>5.2767328418057403E-2</v>
      </c>
      <c r="AZ1342" s="17">
        <v>5.36461890493889E-2</v>
      </c>
      <c r="BA1342" s="17">
        <v>6.2767848847387994E-2</v>
      </c>
      <c r="BB1342" s="17">
        <v>8.1972305863666703E-2</v>
      </c>
      <c r="BC1342" s="17">
        <v>5.8571561790092E-2</v>
      </c>
      <c r="BD1342" s="17">
        <v>0.110152979246727</v>
      </c>
      <c r="BE1342" s="17">
        <v>7.4392082577744795E-2</v>
      </c>
      <c r="BF1342" s="17">
        <v>8.2052201248785997E-2</v>
      </c>
      <c r="BG1342" s="17">
        <v>7.4753787511640399E-2</v>
      </c>
      <c r="BH1342" s="17">
        <v>7.3813677603209699E-2</v>
      </c>
      <c r="BI1342" s="17">
        <v>4.348880913468E-2</v>
      </c>
      <c r="BJ1342" s="17">
        <v>7.9003378436746693E-2</v>
      </c>
      <c r="BK1342" s="17">
        <v>7.9406594928745203E-2</v>
      </c>
      <c r="BL1342" s="17">
        <v>3.7951079960160797E-2</v>
      </c>
      <c r="BM1342" s="17"/>
      <c r="BN1342" s="17">
        <v>6.2271511933752598E-2</v>
      </c>
      <c r="BO1342" s="17">
        <v>8.0162802602080793E-2</v>
      </c>
      <c r="BP1342" s="17"/>
      <c r="BQ1342" s="17">
        <v>7.1241297525310707E-2</v>
      </c>
      <c r="BR1342" s="17">
        <v>9.3388780364837304E-2</v>
      </c>
      <c r="BS1342" s="17"/>
      <c r="BT1342" s="17">
        <v>6.1994527829705798E-2</v>
      </c>
      <c r="BU1342" s="17"/>
      <c r="BV1342" s="17">
        <v>8.7659162790881498E-2</v>
      </c>
      <c r="BW1342" s="17">
        <v>6.7847169949013297E-2</v>
      </c>
      <c r="BX1342" s="17">
        <v>6.3559074857796605E-2</v>
      </c>
      <c r="BY1342" s="17"/>
      <c r="BZ1342" s="17">
        <v>4.93778190613227E-2</v>
      </c>
      <c r="CA1342" s="17">
        <v>5.3811215477289398E-2</v>
      </c>
      <c r="CB1342" s="17">
        <v>4.1692595827450503E-2</v>
      </c>
      <c r="CC1342" s="17">
        <v>9.6734013433233498E-2</v>
      </c>
      <c r="CD1342" s="17">
        <v>8.10791694234025E-2</v>
      </c>
      <c r="CE1342" s="17">
        <v>0.10370982788310799</v>
      </c>
      <c r="CF1342" s="17">
        <v>6.5354687899477001E-2</v>
      </c>
      <c r="CG1342" s="17"/>
      <c r="CH1342" s="17">
        <v>4.9957475850510899E-2</v>
      </c>
      <c r="CI1342" s="17">
        <v>8.3864633628285903E-2</v>
      </c>
      <c r="CJ1342" s="17">
        <v>6.9497523692471599E-2</v>
      </c>
      <c r="CK1342" s="17">
        <v>4.8800351447506399E-2</v>
      </c>
      <c r="CL1342" s="17">
        <v>6.1149755109980101E-2</v>
      </c>
    </row>
    <row r="1343" spans="2:90" x14ac:dyDescent="0.3">
      <c r="B1343" t="s">
        <v>118</v>
      </c>
      <c r="C1343" s="17">
        <v>9.7856574584962094E-2</v>
      </c>
      <c r="D1343" s="17">
        <v>7.5939508926523305E-2</v>
      </c>
      <c r="E1343" s="17">
        <v>0.120051887418719</v>
      </c>
      <c r="F1343" s="17"/>
      <c r="G1343" s="17">
        <v>5.5649733920177399E-2</v>
      </c>
      <c r="H1343" s="17">
        <v>7.2676901001759706E-2</v>
      </c>
      <c r="I1343" s="17">
        <v>0.108635531680204</v>
      </c>
      <c r="J1343" s="17">
        <v>0.12863546766911799</v>
      </c>
      <c r="K1343" s="17">
        <v>0.111730004765438</v>
      </c>
      <c r="L1343" s="17">
        <v>0.103352166594756</v>
      </c>
      <c r="M1343" s="17"/>
      <c r="N1343" s="17">
        <v>7.5605237681581602E-2</v>
      </c>
      <c r="O1343" s="17">
        <v>8.4868835571859799E-2</v>
      </c>
      <c r="P1343" s="17">
        <v>9.5461429905367906E-2</v>
      </c>
      <c r="Q1343" s="17">
        <v>0.13655198063809401</v>
      </c>
      <c r="R1343" s="17"/>
      <c r="S1343" s="17">
        <v>8.4431177646396405E-2</v>
      </c>
      <c r="T1343" s="17">
        <v>9.1451612510570199E-2</v>
      </c>
      <c r="U1343" s="17">
        <v>0.125473185962758</v>
      </c>
      <c r="V1343" s="17">
        <v>9.2513921494998694E-2</v>
      </c>
      <c r="W1343" s="17">
        <v>0.10606776510987299</v>
      </c>
      <c r="X1343" s="17">
        <v>8.1121803001314594E-2</v>
      </c>
      <c r="Y1343" s="17">
        <v>0.113111448064696</v>
      </c>
      <c r="Z1343" s="17">
        <v>6.3914518947733701E-2</v>
      </c>
      <c r="AA1343" s="17">
        <v>0.106653729806339</v>
      </c>
      <c r="AB1343" s="17">
        <v>0.105922836505184</v>
      </c>
      <c r="AC1343" s="17">
        <v>9.93971147017184E-2</v>
      </c>
      <c r="AD1343" s="17">
        <v>0.107424507677938</v>
      </c>
      <c r="AE1343" s="17"/>
      <c r="AF1343" s="17">
        <v>8.2238261410574998E-2</v>
      </c>
      <c r="AG1343" s="17">
        <v>9.9454121961160893E-2</v>
      </c>
      <c r="AH1343" s="17">
        <v>0.16392241300699201</v>
      </c>
      <c r="AI1343" s="17"/>
      <c r="AJ1343" s="17">
        <v>6.4411682473874202E-2</v>
      </c>
      <c r="AK1343" s="17">
        <v>8.5463856974895697E-2</v>
      </c>
      <c r="AL1343" s="17">
        <v>0.115810368325813</v>
      </c>
      <c r="AM1343" s="17">
        <v>7.5573713838132495E-2</v>
      </c>
      <c r="AN1343" s="17">
        <v>8.9379300660473601E-2</v>
      </c>
      <c r="AO1343" s="17"/>
      <c r="AP1343" s="17">
        <v>7.0849680974697696E-2</v>
      </c>
      <c r="AQ1343" s="17">
        <v>6.4762502002833497E-2</v>
      </c>
      <c r="AR1343" s="17">
        <v>9.8849469282736802E-2</v>
      </c>
      <c r="AS1343" s="17">
        <v>8.8036573270519697E-2</v>
      </c>
      <c r="AT1343" s="17">
        <v>8.5728864904266303E-2</v>
      </c>
      <c r="AU1343" s="17">
        <v>0.18096598794736701</v>
      </c>
      <c r="AV1343" s="17"/>
      <c r="AW1343" s="17">
        <v>8.8119716553545294E-2</v>
      </c>
      <c r="AX1343" s="17">
        <v>0.20792638946653699</v>
      </c>
      <c r="AY1343" s="17">
        <v>0.127074729373056</v>
      </c>
      <c r="AZ1343" s="17">
        <v>0.14161052275336</v>
      </c>
      <c r="BA1343" s="17">
        <v>0.109524578344436</v>
      </c>
      <c r="BB1343" s="17">
        <v>9.3745369097058495E-2</v>
      </c>
      <c r="BC1343" s="17">
        <v>8.6380236750123698E-2</v>
      </c>
      <c r="BD1343" s="17">
        <v>9.8376714775905996E-2</v>
      </c>
      <c r="BE1343" s="17">
        <v>7.0399773492976006E-2</v>
      </c>
      <c r="BF1343" s="17">
        <v>7.9880177834607699E-2</v>
      </c>
      <c r="BG1343" s="17">
        <v>4.92301253239276E-2</v>
      </c>
      <c r="BH1343" s="17">
        <v>1.9126602432825501E-2</v>
      </c>
      <c r="BI1343" s="17">
        <v>5.3130639703754E-2</v>
      </c>
      <c r="BJ1343" s="17">
        <v>9.1685988388996095E-2</v>
      </c>
      <c r="BK1343" s="17">
        <v>0.168177340490647</v>
      </c>
      <c r="BL1343" s="17">
        <v>3.5726834919207598E-2</v>
      </c>
      <c r="BM1343" s="17"/>
      <c r="BN1343" s="17">
        <v>9.3895584795092593E-2</v>
      </c>
      <c r="BO1343" s="17">
        <v>0.100170917901527</v>
      </c>
      <c r="BP1343" s="17"/>
      <c r="BQ1343" s="17">
        <v>7.1547168369866604E-2</v>
      </c>
      <c r="BR1343" s="17">
        <v>7.7530138261866097E-2</v>
      </c>
      <c r="BS1343" s="17"/>
      <c r="BT1343" s="17">
        <v>4.1221063980659098E-2</v>
      </c>
      <c r="BU1343" s="17"/>
      <c r="BV1343" s="17">
        <v>0.12205418405627</v>
      </c>
      <c r="BW1343" s="17">
        <v>8.4981832874683902E-2</v>
      </c>
      <c r="BX1343" s="17">
        <v>9.10590808499286E-2</v>
      </c>
      <c r="BY1343" s="17"/>
      <c r="BZ1343" s="17">
        <v>0.117155818477607</v>
      </c>
      <c r="CA1343" s="17">
        <v>9.5573746283506594E-2</v>
      </c>
      <c r="CB1343" s="17">
        <v>0.115244795439506</v>
      </c>
      <c r="CC1343" s="17">
        <v>6.7617103942923806E-2</v>
      </c>
      <c r="CD1343" s="17">
        <v>9.4288600481383197E-2</v>
      </c>
      <c r="CE1343" s="17">
        <v>6.4004732820441099E-2</v>
      </c>
      <c r="CF1343" s="17">
        <v>4.3416130181986701E-2</v>
      </c>
      <c r="CG1343" s="17"/>
      <c r="CH1343" s="17">
        <v>6.4555529307506701E-2</v>
      </c>
      <c r="CI1343" s="17">
        <v>9.9932760825741401E-2</v>
      </c>
      <c r="CJ1343" s="17">
        <v>9.0191894698006897E-2</v>
      </c>
      <c r="CK1343" s="17">
        <v>0.108864014691228</v>
      </c>
      <c r="CL1343" s="17">
        <v>0.18769548992125701</v>
      </c>
    </row>
    <row r="1344" spans="2:90" x14ac:dyDescent="0.3">
      <c r="C1344" s="17"/>
      <c r="D1344" s="17"/>
      <c r="E1344" s="17"/>
      <c r="F1344" s="17"/>
      <c r="G1344" s="17"/>
      <c r="H1344" s="17"/>
      <c r="I1344" s="17"/>
      <c r="J1344" s="17"/>
      <c r="K1344" s="17"/>
      <c r="L1344" s="17"/>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7"/>
      <c r="AI1344" s="17"/>
      <c r="AJ1344" s="17"/>
      <c r="AK1344" s="17"/>
      <c r="AL1344" s="17"/>
      <c r="AM1344" s="17"/>
      <c r="AN1344" s="17"/>
      <c r="AO1344" s="17"/>
      <c r="AP1344" s="17"/>
      <c r="AQ1344" s="17"/>
      <c r="AR1344" s="17"/>
      <c r="AS1344" s="17"/>
      <c r="AT1344" s="17"/>
      <c r="AU1344" s="17"/>
      <c r="AV1344" s="17"/>
      <c r="AW1344" s="17"/>
      <c r="AX1344" s="17"/>
      <c r="AY1344" s="17"/>
      <c r="AZ1344" s="17"/>
      <c r="BA1344" s="17"/>
      <c r="BB1344" s="17"/>
      <c r="BC1344" s="17"/>
      <c r="BD1344" s="17"/>
      <c r="BE1344" s="17"/>
      <c r="BF1344" s="17"/>
      <c r="BG1344" s="17"/>
      <c r="BH1344" s="17"/>
      <c r="BI1344" s="17"/>
      <c r="BJ1344" s="17"/>
      <c r="BK1344" s="17"/>
      <c r="BL1344" s="17"/>
      <c r="BM1344" s="17"/>
      <c r="BN1344" s="17"/>
      <c r="BO1344" s="17"/>
      <c r="BP1344" s="17"/>
      <c r="BQ1344" s="17"/>
      <c r="BR1344" s="17"/>
      <c r="BS1344" s="17"/>
      <c r="BT1344" s="17"/>
      <c r="BU1344" s="17"/>
      <c r="BV1344" s="17"/>
      <c r="BW1344" s="17"/>
      <c r="BX1344" s="17"/>
      <c r="BY1344" s="17"/>
      <c r="BZ1344" s="17"/>
      <c r="CA1344" s="17"/>
      <c r="CB1344" s="17"/>
      <c r="CC1344" s="17"/>
      <c r="CD1344" s="17"/>
      <c r="CE1344" s="17"/>
      <c r="CF1344" s="17"/>
      <c r="CG1344" s="17"/>
      <c r="CH1344" s="17"/>
      <c r="CI1344" s="17"/>
      <c r="CJ1344" s="17"/>
      <c r="CK1344" s="17"/>
      <c r="CL1344" s="17"/>
    </row>
    <row r="1345" spans="2:90" x14ac:dyDescent="0.3">
      <c r="B1345" s="6" t="s">
        <v>534</v>
      </c>
      <c r="C1345" s="17"/>
      <c r="D1345" s="17"/>
      <c r="E1345" s="17"/>
      <c r="F1345" s="17"/>
      <c r="G1345" s="17"/>
      <c r="H1345" s="17"/>
      <c r="I1345" s="17"/>
      <c r="J1345" s="17"/>
      <c r="K1345" s="17"/>
      <c r="L1345" s="17"/>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7"/>
      <c r="AI1345" s="17"/>
      <c r="AJ1345" s="17"/>
      <c r="AK1345" s="17"/>
      <c r="AL1345" s="17"/>
      <c r="AM1345" s="17"/>
      <c r="AN1345" s="17"/>
      <c r="AO1345" s="17"/>
      <c r="AP1345" s="17"/>
      <c r="AQ1345" s="17"/>
      <c r="AR1345" s="17"/>
      <c r="AS1345" s="17"/>
      <c r="AT1345" s="17"/>
      <c r="AU1345" s="17"/>
      <c r="AV1345" s="17"/>
      <c r="AW1345" s="17"/>
      <c r="AX1345" s="17"/>
      <c r="AY1345" s="17"/>
      <c r="AZ1345" s="17"/>
      <c r="BA1345" s="17"/>
      <c r="BB1345" s="17"/>
      <c r="BC1345" s="17"/>
      <c r="BD1345" s="17"/>
      <c r="BE1345" s="17"/>
      <c r="BF1345" s="17"/>
      <c r="BG1345" s="17"/>
      <c r="BH1345" s="17"/>
      <c r="BI1345" s="17"/>
      <c r="BJ1345" s="17"/>
      <c r="BK1345" s="17"/>
      <c r="BL1345" s="17"/>
      <c r="BM1345" s="17"/>
      <c r="BN1345" s="17"/>
      <c r="BO1345" s="17"/>
      <c r="BP1345" s="17"/>
      <c r="BQ1345" s="17"/>
      <c r="BR1345" s="17"/>
      <c r="BS1345" s="17"/>
      <c r="BT1345" s="17"/>
      <c r="BU1345" s="17"/>
      <c r="BV1345" s="17"/>
      <c r="BW1345" s="17"/>
      <c r="BX1345" s="17"/>
      <c r="BY1345" s="17"/>
      <c r="BZ1345" s="17"/>
      <c r="CA1345" s="17"/>
      <c r="CB1345" s="17"/>
      <c r="CC1345" s="17"/>
      <c r="CD1345" s="17"/>
      <c r="CE1345" s="17"/>
      <c r="CF1345" s="17"/>
      <c r="CG1345" s="17"/>
      <c r="CH1345" s="17"/>
      <c r="CI1345" s="17"/>
      <c r="CJ1345" s="17"/>
      <c r="CK1345" s="17"/>
      <c r="CL1345" s="17"/>
    </row>
    <row r="1346" spans="2:90" x14ac:dyDescent="0.3">
      <c r="B1346" s="24" t="s">
        <v>110</v>
      </c>
      <c r="C1346" s="17"/>
      <c r="D1346" s="17"/>
      <c r="E1346" s="17"/>
      <c r="F1346" s="17"/>
      <c r="G1346" s="17"/>
      <c r="H1346" s="17"/>
      <c r="I1346" s="17"/>
      <c r="J1346" s="17"/>
      <c r="K1346" s="17"/>
      <c r="L1346" s="17"/>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17"/>
      <c r="CB1346" s="17"/>
      <c r="CC1346" s="17"/>
      <c r="CD1346" s="17"/>
      <c r="CE1346" s="17"/>
      <c r="CF1346" s="17"/>
      <c r="CG1346" s="17"/>
      <c r="CH1346" s="17"/>
      <c r="CI1346" s="17"/>
      <c r="CJ1346" s="17"/>
      <c r="CK1346" s="17"/>
      <c r="CL1346" s="17"/>
    </row>
    <row r="1347" spans="2:90" x14ac:dyDescent="0.3">
      <c r="B1347" t="s">
        <v>523</v>
      </c>
      <c r="C1347" s="17">
        <v>0.37637668432817301</v>
      </c>
      <c r="D1347" s="17">
        <v>0.38294688069374799</v>
      </c>
      <c r="E1347" s="17">
        <v>0.36911157013549201</v>
      </c>
      <c r="F1347" s="17"/>
      <c r="G1347" s="17">
        <v>0.31372830476292202</v>
      </c>
      <c r="H1347" s="17">
        <v>0.345472772805895</v>
      </c>
      <c r="I1347" s="17">
        <v>0.35978259539781798</v>
      </c>
      <c r="J1347" s="17">
        <v>0.36589171555872702</v>
      </c>
      <c r="K1347" s="17">
        <v>0.43070967462955501</v>
      </c>
      <c r="L1347" s="17">
        <v>0.42889551913740598</v>
      </c>
      <c r="M1347" s="17"/>
      <c r="N1347" s="17">
        <v>0.36373351012944999</v>
      </c>
      <c r="O1347" s="17">
        <v>0.340582747257966</v>
      </c>
      <c r="P1347" s="17">
        <v>0.40186036812699899</v>
      </c>
      <c r="Q1347" s="17">
        <v>0.40452256930501002</v>
      </c>
      <c r="R1347" s="17"/>
      <c r="S1347" s="17">
        <v>0.35279069312901701</v>
      </c>
      <c r="T1347" s="17">
        <v>0.392372035986566</v>
      </c>
      <c r="U1347" s="17">
        <v>0.39475890255839602</v>
      </c>
      <c r="V1347" s="17">
        <v>0.36630237805497401</v>
      </c>
      <c r="W1347" s="17">
        <v>0.39385515794072601</v>
      </c>
      <c r="X1347" s="17">
        <v>0.37295714415916098</v>
      </c>
      <c r="Y1347" s="17">
        <v>0.34656764217424801</v>
      </c>
      <c r="Z1347" s="17">
        <v>0.50747787124340304</v>
      </c>
      <c r="AA1347" s="17">
        <v>0.38455470237989497</v>
      </c>
      <c r="AB1347" s="17">
        <v>0.32173646791146798</v>
      </c>
      <c r="AC1347" s="17">
        <v>0.39754121766053102</v>
      </c>
      <c r="AD1347" s="17">
        <v>0.37117618169205102</v>
      </c>
      <c r="AE1347" s="17"/>
      <c r="AF1347" s="17">
        <v>0.48640833764838098</v>
      </c>
      <c r="AG1347" s="17">
        <v>0.31130729193321599</v>
      </c>
      <c r="AH1347" s="17">
        <v>0.32255163773503698</v>
      </c>
      <c r="AI1347" s="17"/>
      <c r="AJ1347" s="17">
        <v>0.46319505705733899</v>
      </c>
      <c r="AK1347" s="17">
        <v>0.29811239550487001</v>
      </c>
      <c r="AL1347" s="17">
        <v>0.35900609869448602</v>
      </c>
      <c r="AM1347" s="17">
        <v>0.55209506399975194</v>
      </c>
      <c r="AN1347" s="17">
        <v>0.35679270069694302</v>
      </c>
      <c r="AO1347" s="17"/>
      <c r="AP1347" s="17">
        <v>0.25594723444412398</v>
      </c>
      <c r="AQ1347" s="17">
        <v>0.41975961354283697</v>
      </c>
      <c r="AR1347" s="17">
        <v>0.31762997683720101</v>
      </c>
      <c r="AS1347" s="17">
        <v>0.53970146002830499</v>
      </c>
      <c r="AT1347" s="17">
        <v>0.35666557120431303</v>
      </c>
      <c r="AU1347" s="17">
        <v>0.33610155756608801</v>
      </c>
      <c r="AV1347" s="17"/>
      <c r="AW1347" s="17">
        <v>0.50328970252831196</v>
      </c>
      <c r="AX1347" s="17">
        <v>0.33782275791813399</v>
      </c>
      <c r="AY1347" s="17">
        <v>0.35374474282450002</v>
      </c>
      <c r="AZ1347" s="17">
        <v>0.44952583788294898</v>
      </c>
      <c r="BA1347" s="17">
        <v>0.39964469178720002</v>
      </c>
      <c r="BB1347" s="17">
        <v>0.389806717075318</v>
      </c>
      <c r="BC1347" s="17">
        <v>0.37798792537195097</v>
      </c>
      <c r="BD1347" s="17">
        <v>0.33890341206410002</v>
      </c>
      <c r="BE1347" s="17">
        <v>0.35576042816576797</v>
      </c>
      <c r="BF1347" s="17">
        <v>0.33519830287471503</v>
      </c>
      <c r="BG1347" s="17">
        <v>0.32428192079969598</v>
      </c>
      <c r="BH1347" s="17">
        <v>0.43861272888256297</v>
      </c>
      <c r="BI1347" s="17">
        <v>0.32245248979014801</v>
      </c>
      <c r="BJ1347" s="17">
        <v>0.292121161197754</v>
      </c>
      <c r="BK1347" s="17">
        <v>0.42913039967026401</v>
      </c>
      <c r="BL1347" s="17">
        <v>0.396171490937407</v>
      </c>
      <c r="BM1347" s="17"/>
      <c r="BN1347" s="17">
        <v>0.39065723371164901</v>
      </c>
      <c r="BO1347" s="17">
        <v>0.35446634623851297</v>
      </c>
      <c r="BP1347" s="17"/>
      <c r="BQ1347" s="17">
        <v>0.24561895206546999</v>
      </c>
      <c r="BR1347" s="17">
        <v>0.38427093037083898</v>
      </c>
      <c r="BS1347" s="17"/>
      <c r="BT1347" s="17">
        <v>0.34201717034603801</v>
      </c>
      <c r="BU1347" s="17"/>
      <c r="BV1347" s="17">
        <v>0.359274136212199</v>
      </c>
      <c r="BW1347" s="17">
        <v>0.33455029409918002</v>
      </c>
      <c r="BX1347" s="17">
        <v>0.402723956287319</v>
      </c>
      <c r="BY1347" s="17"/>
      <c r="BZ1347" s="17">
        <v>0.38019312881460299</v>
      </c>
      <c r="CA1347" s="17">
        <v>0.43551567616706299</v>
      </c>
      <c r="CB1347" s="17">
        <v>0.41050348739077702</v>
      </c>
      <c r="CC1347" s="17">
        <v>0.37603819109110098</v>
      </c>
      <c r="CD1347" s="17">
        <v>0.35697492712693202</v>
      </c>
      <c r="CE1347" s="17">
        <v>0.36793947117344</v>
      </c>
      <c r="CF1347" s="17">
        <v>0.36672803117469599</v>
      </c>
      <c r="CG1347" s="17"/>
      <c r="CH1347" s="17">
        <v>0.41946428701445199</v>
      </c>
      <c r="CI1347" s="17">
        <v>0.31927955268878899</v>
      </c>
      <c r="CJ1347" s="17">
        <v>0.39959861724421097</v>
      </c>
      <c r="CK1347" s="17">
        <v>0.418523316680457</v>
      </c>
      <c r="CL1347" s="17">
        <v>0.42335033056807803</v>
      </c>
    </row>
    <row r="1348" spans="2:90" x14ac:dyDescent="0.3">
      <c r="B1348" t="s">
        <v>524</v>
      </c>
      <c r="C1348" s="17">
        <v>0.394823228432643</v>
      </c>
      <c r="D1348" s="17">
        <v>0.37151113427710097</v>
      </c>
      <c r="E1348" s="17">
        <v>0.41867027689705899</v>
      </c>
      <c r="F1348" s="17"/>
      <c r="G1348" s="17">
        <v>0.41478057643531202</v>
      </c>
      <c r="H1348" s="17">
        <v>0.41517947082409201</v>
      </c>
      <c r="I1348" s="17">
        <v>0.44168322716661601</v>
      </c>
      <c r="J1348" s="17">
        <v>0.39407216231821102</v>
      </c>
      <c r="K1348" s="17">
        <v>0.35909108679731799</v>
      </c>
      <c r="L1348" s="17">
        <v>0.35114048445324803</v>
      </c>
      <c r="M1348" s="17"/>
      <c r="N1348" s="17">
        <v>0.41405162628844</v>
      </c>
      <c r="O1348" s="17">
        <v>0.44224520572085402</v>
      </c>
      <c r="P1348" s="17">
        <v>0.36877776215198299</v>
      </c>
      <c r="Q1348" s="17">
        <v>0.349408345753976</v>
      </c>
      <c r="R1348" s="17"/>
      <c r="S1348" s="17">
        <v>0.438008906004757</v>
      </c>
      <c r="T1348" s="17">
        <v>0.40194410200415598</v>
      </c>
      <c r="U1348" s="17">
        <v>0.35316549694254301</v>
      </c>
      <c r="V1348" s="17">
        <v>0.39402751491471799</v>
      </c>
      <c r="W1348" s="17">
        <v>0.44501156345482401</v>
      </c>
      <c r="X1348" s="17">
        <v>0.40839950757406202</v>
      </c>
      <c r="Y1348" s="17">
        <v>0.384311741569555</v>
      </c>
      <c r="Z1348" s="17">
        <v>0.29402763465172499</v>
      </c>
      <c r="AA1348" s="17">
        <v>0.37337329990671803</v>
      </c>
      <c r="AB1348" s="17">
        <v>0.40500187684534</v>
      </c>
      <c r="AC1348" s="17">
        <v>0.35274140432528001</v>
      </c>
      <c r="AD1348" s="17">
        <v>0.398253806976475</v>
      </c>
      <c r="AE1348" s="17"/>
      <c r="AF1348" s="17">
        <v>0.354361325032999</v>
      </c>
      <c r="AG1348" s="17">
        <v>0.432554284536811</v>
      </c>
      <c r="AH1348" s="17">
        <v>0.388735272460001</v>
      </c>
      <c r="AI1348" s="17"/>
      <c r="AJ1348" s="17">
        <v>0.373068043377629</v>
      </c>
      <c r="AK1348" s="17">
        <v>0.420394944967313</v>
      </c>
      <c r="AL1348" s="17">
        <v>0.42319730725298699</v>
      </c>
      <c r="AM1348" s="17">
        <v>0.300723710710953</v>
      </c>
      <c r="AN1348" s="17">
        <v>0.493081545989282</v>
      </c>
      <c r="AO1348" s="17"/>
      <c r="AP1348" s="17">
        <v>0.41831473130329899</v>
      </c>
      <c r="AQ1348" s="17">
        <v>0.404931619491671</v>
      </c>
      <c r="AR1348" s="17">
        <v>0.45434193542114398</v>
      </c>
      <c r="AS1348" s="17">
        <v>0.30413471229401901</v>
      </c>
      <c r="AT1348" s="17">
        <v>0.48380238970195999</v>
      </c>
      <c r="AU1348" s="17">
        <v>0.42816451212055301</v>
      </c>
      <c r="AV1348" s="17"/>
      <c r="AW1348" s="17">
        <v>0.29730102537407799</v>
      </c>
      <c r="AX1348" s="17">
        <v>0.32284109607608003</v>
      </c>
      <c r="AY1348" s="17">
        <v>0.37941749133392899</v>
      </c>
      <c r="AZ1348" s="17">
        <v>0.33933035239611198</v>
      </c>
      <c r="BA1348" s="17">
        <v>0.36152105518345201</v>
      </c>
      <c r="BB1348" s="17">
        <v>0.363980713684049</v>
      </c>
      <c r="BC1348" s="17">
        <v>0.39399181238907699</v>
      </c>
      <c r="BD1348" s="17">
        <v>0.42748290568958602</v>
      </c>
      <c r="BE1348" s="17">
        <v>0.39798277562702</v>
      </c>
      <c r="BF1348" s="17">
        <v>0.47451483130612099</v>
      </c>
      <c r="BG1348" s="17">
        <v>0.48364148351321901</v>
      </c>
      <c r="BH1348" s="17">
        <v>0.401599416941192</v>
      </c>
      <c r="BI1348" s="17">
        <v>0.41257971915123098</v>
      </c>
      <c r="BJ1348" s="17">
        <v>0.503684804567749</v>
      </c>
      <c r="BK1348" s="17">
        <v>0.24061464195104301</v>
      </c>
      <c r="BL1348" s="17">
        <v>0.45406185422692602</v>
      </c>
      <c r="BM1348" s="17"/>
      <c r="BN1348" s="17">
        <v>0.381130265073851</v>
      </c>
      <c r="BO1348" s="17">
        <v>0.41574986625855598</v>
      </c>
      <c r="BP1348" s="17"/>
      <c r="BQ1348" s="17">
        <v>0.42829499858626002</v>
      </c>
      <c r="BR1348" s="17">
        <v>0.43158858786269699</v>
      </c>
      <c r="BS1348" s="17"/>
      <c r="BT1348" s="17">
        <v>0.49839584653876901</v>
      </c>
      <c r="BU1348" s="17"/>
      <c r="BV1348" s="17">
        <v>0.40639184932074301</v>
      </c>
      <c r="BW1348" s="17">
        <v>0.42243380037052303</v>
      </c>
      <c r="BX1348" s="17">
        <v>0.38522743761939399</v>
      </c>
      <c r="BY1348" s="17"/>
      <c r="BZ1348" s="17">
        <v>0.40277366644107798</v>
      </c>
      <c r="CA1348" s="17">
        <v>0.37795844004557699</v>
      </c>
      <c r="CB1348" s="17">
        <v>0.34242032327337701</v>
      </c>
      <c r="CC1348" s="17">
        <v>0.39873934513151099</v>
      </c>
      <c r="CD1348" s="17">
        <v>0.439421377689582</v>
      </c>
      <c r="CE1348" s="17">
        <v>0.34310647217147999</v>
      </c>
      <c r="CF1348" s="17">
        <v>0.44254182260991798</v>
      </c>
      <c r="CG1348" s="17"/>
      <c r="CH1348" s="17">
        <v>0.37277056194500902</v>
      </c>
      <c r="CI1348" s="17">
        <v>0.42717083551198598</v>
      </c>
      <c r="CJ1348" s="17">
        <v>0.38782874662266198</v>
      </c>
      <c r="CK1348" s="17">
        <v>0.36935278157238199</v>
      </c>
      <c r="CL1348" s="17">
        <v>0.31189741904416102</v>
      </c>
    </row>
    <row r="1349" spans="2:90" x14ac:dyDescent="0.3">
      <c r="B1349" t="s">
        <v>525</v>
      </c>
      <c r="C1349" s="17">
        <v>0.135811914521837</v>
      </c>
      <c r="D1349" s="17">
        <v>0.16463979366823001</v>
      </c>
      <c r="E1349" s="17">
        <v>0.107712555975907</v>
      </c>
      <c r="F1349" s="17"/>
      <c r="G1349" s="17">
        <v>0.15760898219177899</v>
      </c>
      <c r="H1349" s="17">
        <v>0.15808240117219899</v>
      </c>
      <c r="I1349" s="17">
        <v>8.8720520856086602E-2</v>
      </c>
      <c r="J1349" s="17">
        <v>0.13161838330900399</v>
      </c>
      <c r="K1349" s="17">
        <v>0.112086834804596</v>
      </c>
      <c r="L1349" s="17">
        <v>0.161016647788947</v>
      </c>
      <c r="M1349" s="17"/>
      <c r="N1349" s="17">
        <v>0.15661058792999</v>
      </c>
      <c r="O1349" s="17">
        <v>0.119206387582518</v>
      </c>
      <c r="P1349" s="17">
        <v>0.142364415742674</v>
      </c>
      <c r="Q1349" s="17">
        <v>0.126219399621744</v>
      </c>
      <c r="R1349" s="17"/>
      <c r="S1349" s="17">
        <v>0.132503858530961</v>
      </c>
      <c r="T1349" s="17">
        <v>0.126084305241907</v>
      </c>
      <c r="U1349" s="17">
        <v>0.13207664085967499</v>
      </c>
      <c r="V1349" s="17">
        <v>0.15062104745365601</v>
      </c>
      <c r="W1349" s="17">
        <v>9.2805461154055705E-2</v>
      </c>
      <c r="X1349" s="17">
        <v>0.16364489205263799</v>
      </c>
      <c r="Y1349" s="17">
        <v>0.14351057291462099</v>
      </c>
      <c r="Z1349" s="17">
        <v>0.11099474535697</v>
      </c>
      <c r="AA1349" s="17">
        <v>0.15025537301273001</v>
      </c>
      <c r="AB1349" s="17">
        <v>0.15097202970781201</v>
      </c>
      <c r="AC1349" s="17">
        <v>0.127368739614871</v>
      </c>
      <c r="AD1349" s="17">
        <v>0.103948247905968</v>
      </c>
      <c r="AE1349" s="17"/>
      <c r="AF1349" s="17">
        <v>9.5738612852652505E-2</v>
      </c>
      <c r="AG1349" s="17">
        <v>0.16846048386127199</v>
      </c>
      <c r="AH1349" s="17">
        <v>0.13041778957728301</v>
      </c>
      <c r="AI1349" s="17"/>
      <c r="AJ1349" s="17">
        <v>0.13002975187309401</v>
      </c>
      <c r="AK1349" s="17">
        <v>0.17857994550414999</v>
      </c>
      <c r="AL1349" s="17">
        <v>0.13052117070010499</v>
      </c>
      <c r="AM1349" s="17">
        <v>8.2905733510206997E-2</v>
      </c>
      <c r="AN1349" s="17">
        <v>9.1803064509246204E-2</v>
      </c>
      <c r="AO1349" s="17"/>
      <c r="AP1349" s="17">
        <v>0.21287862314913999</v>
      </c>
      <c r="AQ1349" s="17">
        <v>0.134484832810817</v>
      </c>
      <c r="AR1349" s="17">
        <v>0.12676661900987901</v>
      </c>
      <c r="AS1349" s="17">
        <v>8.5399802878038902E-2</v>
      </c>
      <c r="AT1349" s="17">
        <v>0.11025929083715499</v>
      </c>
      <c r="AU1349" s="17">
        <v>0.10777495632627999</v>
      </c>
      <c r="AV1349" s="17"/>
      <c r="AW1349" s="17">
        <v>0.107134399713725</v>
      </c>
      <c r="AX1349" s="17">
        <v>0.13977417887563401</v>
      </c>
      <c r="AY1349" s="17">
        <v>0.17312490130032701</v>
      </c>
      <c r="AZ1349" s="17">
        <v>0.10045443568281499</v>
      </c>
      <c r="BA1349" s="17">
        <v>0.126468570285765</v>
      </c>
      <c r="BB1349" s="17">
        <v>0.14338571241912401</v>
      </c>
      <c r="BC1349" s="17">
        <v>0.14303927474720199</v>
      </c>
      <c r="BD1349" s="17">
        <v>0.14363544276984999</v>
      </c>
      <c r="BE1349" s="17">
        <v>0.157821369645298</v>
      </c>
      <c r="BF1349" s="17">
        <v>0.13182843518565501</v>
      </c>
      <c r="BG1349" s="17">
        <v>0.13389055139608</v>
      </c>
      <c r="BH1349" s="17">
        <v>0.120299748610429</v>
      </c>
      <c r="BI1349" s="17">
        <v>0.200820742802336</v>
      </c>
      <c r="BJ1349" s="17">
        <v>0.113480525823189</v>
      </c>
      <c r="BK1349" s="17">
        <v>0.164739407658123</v>
      </c>
      <c r="BL1349" s="17">
        <v>0.106528386092404</v>
      </c>
      <c r="BM1349" s="17"/>
      <c r="BN1349" s="17">
        <v>0.13967454961169301</v>
      </c>
      <c r="BO1349" s="17">
        <v>0.13158894476952601</v>
      </c>
      <c r="BP1349" s="17"/>
      <c r="BQ1349" s="17">
        <v>0.21637818241268</v>
      </c>
      <c r="BR1349" s="17">
        <v>0.114261857981679</v>
      </c>
      <c r="BS1349" s="17"/>
      <c r="BT1349" s="17">
        <v>9.9229809095011001E-2</v>
      </c>
      <c r="BU1349" s="17"/>
      <c r="BV1349" s="17">
        <v>0.117328236396139</v>
      </c>
      <c r="BW1349" s="17">
        <v>0.17002743180159699</v>
      </c>
      <c r="BX1349" s="17">
        <v>0.125675538165855</v>
      </c>
      <c r="BY1349" s="17"/>
      <c r="BZ1349" s="17">
        <v>9.0948888698805602E-2</v>
      </c>
      <c r="CA1349" s="17">
        <v>9.8919649772310797E-2</v>
      </c>
      <c r="CB1349" s="17">
        <v>0.12472428715991001</v>
      </c>
      <c r="CC1349" s="17">
        <v>0.165769776978198</v>
      </c>
      <c r="CD1349" s="17">
        <v>0.1472050348467</v>
      </c>
      <c r="CE1349" s="17">
        <v>0.182280348408737</v>
      </c>
      <c r="CF1349" s="17">
        <v>0.148238778076316</v>
      </c>
      <c r="CG1349" s="17"/>
      <c r="CH1349" s="17">
        <v>0.126533923788269</v>
      </c>
      <c r="CI1349" s="17">
        <v>0.16928756726707</v>
      </c>
      <c r="CJ1349" s="17">
        <v>0.119256915147151</v>
      </c>
      <c r="CK1349" s="17">
        <v>0.111775526644645</v>
      </c>
      <c r="CL1349" s="17">
        <v>9.3533055179982894E-2</v>
      </c>
    </row>
    <row r="1350" spans="2:90" x14ac:dyDescent="0.3">
      <c r="B1350" t="s">
        <v>526</v>
      </c>
      <c r="C1350" s="17">
        <v>2.7471386215149302E-2</v>
      </c>
      <c r="D1350" s="17">
        <v>3.48854867614697E-2</v>
      </c>
      <c r="E1350" s="17">
        <v>1.9411979854526001E-2</v>
      </c>
      <c r="F1350" s="17"/>
      <c r="G1350" s="17">
        <v>2.3565378895874799E-2</v>
      </c>
      <c r="H1350" s="17">
        <v>3.37041748349503E-2</v>
      </c>
      <c r="I1350" s="17">
        <v>3.08747634576245E-2</v>
      </c>
      <c r="J1350" s="17">
        <v>2.3491626509122801E-2</v>
      </c>
      <c r="K1350" s="17">
        <v>2.60049963096784E-2</v>
      </c>
      <c r="L1350" s="17">
        <v>2.6400791957275901E-2</v>
      </c>
      <c r="M1350" s="17"/>
      <c r="N1350" s="17">
        <v>2.60120751755132E-2</v>
      </c>
      <c r="O1350" s="17">
        <v>3.01516692982669E-2</v>
      </c>
      <c r="P1350" s="17">
        <v>3.20701504629936E-2</v>
      </c>
      <c r="Q1350" s="17">
        <v>2.0655880852693799E-2</v>
      </c>
      <c r="R1350" s="17"/>
      <c r="S1350" s="17">
        <v>2.4182255433195E-2</v>
      </c>
      <c r="T1350" s="17">
        <v>3.4965570340824703E-2</v>
      </c>
      <c r="U1350" s="17">
        <v>3.2055327859193898E-2</v>
      </c>
      <c r="V1350" s="17">
        <v>2.1902198227858102E-2</v>
      </c>
      <c r="W1350" s="17">
        <v>1.29585960930085E-2</v>
      </c>
      <c r="X1350" s="17">
        <v>1.1595155367136199E-2</v>
      </c>
      <c r="Y1350" s="17">
        <v>3.6948629652162099E-2</v>
      </c>
      <c r="Z1350" s="17">
        <v>3.4124707177266698E-2</v>
      </c>
      <c r="AA1350" s="17">
        <v>2.4748245458430199E-2</v>
      </c>
      <c r="AB1350" s="17">
        <v>2.6130180462032599E-2</v>
      </c>
      <c r="AC1350" s="17">
        <v>4.16125684748751E-2</v>
      </c>
      <c r="AD1350" s="17">
        <v>5.25924352381456E-2</v>
      </c>
      <c r="AE1350" s="17"/>
      <c r="AF1350" s="17">
        <v>1.75548306991355E-2</v>
      </c>
      <c r="AG1350" s="17">
        <v>3.88219712782241E-2</v>
      </c>
      <c r="AH1350" s="17">
        <v>2.3910967482409801E-2</v>
      </c>
      <c r="AI1350" s="17"/>
      <c r="AJ1350" s="17">
        <v>7.40884420356066E-3</v>
      </c>
      <c r="AK1350" s="17">
        <v>4.1133694699679098E-2</v>
      </c>
      <c r="AL1350" s="17">
        <v>2.9630388536025499E-2</v>
      </c>
      <c r="AM1350" s="17">
        <v>2.8521229294430499E-2</v>
      </c>
      <c r="AN1350" s="17">
        <v>3.9005222247458601E-2</v>
      </c>
      <c r="AO1350" s="17"/>
      <c r="AP1350" s="17">
        <v>5.8442916139325202E-2</v>
      </c>
      <c r="AQ1350" s="17">
        <v>3.36948606336771E-3</v>
      </c>
      <c r="AR1350" s="17">
        <v>3.0976303812074401E-2</v>
      </c>
      <c r="AS1350" s="17">
        <v>2.53668398242234E-2</v>
      </c>
      <c r="AT1350" s="17">
        <v>2.2645871251296201E-2</v>
      </c>
      <c r="AU1350" s="17">
        <v>5.0069895484726804E-3</v>
      </c>
      <c r="AV1350" s="17"/>
      <c r="AW1350" s="17">
        <v>4.76532522633972E-2</v>
      </c>
      <c r="AX1350" s="17">
        <v>3.5260610976404302E-2</v>
      </c>
      <c r="AY1350" s="17">
        <v>1.2263395604834399E-2</v>
      </c>
      <c r="AZ1350" s="17">
        <v>3.3115826132010397E-2</v>
      </c>
      <c r="BA1350" s="17">
        <v>2.42622341768691E-2</v>
      </c>
      <c r="BB1350" s="17">
        <v>3.1727573925959797E-2</v>
      </c>
      <c r="BC1350" s="17">
        <v>4.5888107082524103E-2</v>
      </c>
      <c r="BD1350" s="17">
        <v>3.3750746221067399E-2</v>
      </c>
      <c r="BE1350" s="17">
        <v>4.3201659516023901E-2</v>
      </c>
      <c r="BF1350" s="17">
        <v>1.9355532744339401E-2</v>
      </c>
      <c r="BG1350" s="17">
        <v>2.56305402060121E-2</v>
      </c>
      <c r="BH1350" s="17">
        <v>8.9024406898387896E-3</v>
      </c>
      <c r="BI1350" s="17">
        <v>3.6363181803915401E-2</v>
      </c>
      <c r="BJ1350" s="17">
        <v>1.8088440116868301E-2</v>
      </c>
      <c r="BK1350" s="17">
        <v>6.0536918035032097E-2</v>
      </c>
      <c r="BL1350" s="17">
        <v>1.22654943845574E-2</v>
      </c>
      <c r="BM1350" s="17"/>
      <c r="BN1350" s="17">
        <v>2.4197760219632401E-2</v>
      </c>
      <c r="BO1350" s="17">
        <v>3.2392840881080603E-2</v>
      </c>
      <c r="BP1350" s="17"/>
      <c r="BQ1350" s="17">
        <v>5.9001428553892399E-2</v>
      </c>
      <c r="BR1350" s="17">
        <v>1.42371394018864E-2</v>
      </c>
      <c r="BS1350" s="17"/>
      <c r="BT1350" s="17">
        <v>2.8964463299256601E-2</v>
      </c>
      <c r="BU1350" s="17"/>
      <c r="BV1350" s="17">
        <v>2.36854638245882E-2</v>
      </c>
      <c r="BW1350" s="17">
        <v>1.96853663996342E-2</v>
      </c>
      <c r="BX1350" s="17">
        <v>3.0448701002137601E-2</v>
      </c>
      <c r="BY1350" s="17"/>
      <c r="BZ1350" s="17">
        <v>1.8574462995926602E-2</v>
      </c>
      <c r="CA1350" s="17">
        <v>2.04169576671865E-2</v>
      </c>
      <c r="CB1350" s="17">
        <v>3.7226789571413801E-2</v>
      </c>
      <c r="CC1350" s="17">
        <v>1.4331470771192701E-2</v>
      </c>
      <c r="CD1350" s="17">
        <v>2.76512644563577E-2</v>
      </c>
      <c r="CE1350" s="17">
        <v>4.9968591557844E-2</v>
      </c>
      <c r="CF1350" s="17">
        <v>2.29850791146631E-2</v>
      </c>
      <c r="CG1350" s="17"/>
      <c r="CH1350" s="17">
        <v>2.9315117597216601E-2</v>
      </c>
      <c r="CI1350" s="17">
        <v>3.37288222068605E-2</v>
      </c>
      <c r="CJ1350" s="17">
        <v>2.1854009120870099E-2</v>
      </c>
      <c r="CK1350" s="17">
        <v>1.62014230515794E-2</v>
      </c>
      <c r="CL1350" s="17">
        <v>6.05712749078074E-2</v>
      </c>
    </row>
    <row r="1351" spans="2:90" x14ac:dyDescent="0.3">
      <c r="B1351" t="s">
        <v>118</v>
      </c>
      <c r="C1351" s="17">
        <v>6.5516786502197194E-2</v>
      </c>
      <c r="D1351" s="17">
        <v>4.6016704599451203E-2</v>
      </c>
      <c r="E1351" s="17">
        <v>8.5093617137016506E-2</v>
      </c>
      <c r="F1351" s="17"/>
      <c r="G1351" s="17">
        <v>9.0316757714111198E-2</v>
      </c>
      <c r="H1351" s="17">
        <v>4.7561180362863803E-2</v>
      </c>
      <c r="I1351" s="17">
        <v>7.8938893121854994E-2</v>
      </c>
      <c r="J1351" s="17">
        <v>8.4926112304934895E-2</v>
      </c>
      <c r="K1351" s="17">
        <v>7.2107407458853107E-2</v>
      </c>
      <c r="L1351" s="17">
        <v>3.2546556663122499E-2</v>
      </c>
      <c r="M1351" s="17"/>
      <c r="N1351" s="17">
        <v>3.9592200476606998E-2</v>
      </c>
      <c r="O1351" s="17">
        <v>6.7813990140395006E-2</v>
      </c>
      <c r="P1351" s="17">
        <v>5.49273035153501E-2</v>
      </c>
      <c r="Q1351" s="17">
        <v>9.9193804466575997E-2</v>
      </c>
      <c r="R1351" s="17"/>
      <c r="S1351" s="17">
        <v>5.2514286902070099E-2</v>
      </c>
      <c r="T1351" s="17">
        <v>4.4633986426545501E-2</v>
      </c>
      <c r="U1351" s="17">
        <v>8.79436317801916E-2</v>
      </c>
      <c r="V1351" s="17">
        <v>6.7146861348793899E-2</v>
      </c>
      <c r="W1351" s="17">
        <v>5.5369221357386297E-2</v>
      </c>
      <c r="X1351" s="17">
        <v>4.3403300847003203E-2</v>
      </c>
      <c r="Y1351" s="17">
        <v>8.8661413689414298E-2</v>
      </c>
      <c r="Z1351" s="17">
        <v>5.3375041570634801E-2</v>
      </c>
      <c r="AA1351" s="17">
        <v>6.7068379242226597E-2</v>
      </c>
      <c r="AB1351" s="17">
        <v>9.6159445073347893E-2</v>
      </c>
      <c r="AC1351" s="17">
        <v>8.0736069924443002E-2</v>
      </c>
      <c r="AD1351" s="17">
        <v>7.4029328187360702E-2</v>
      </c>
      <c r="AE1351" s="17"/>
      <c r="AF1351" s="17">
        <v>4.5936893766831501E-2</v>
      </c>
      <c r="AG1351" s="17">
        <v>4.8855968390476998E-2</v>
      </c>
      <c r="AH1351" s="17">
        <v>0.13438433274527001</v>
      </c>
      <c r="AI1351" s="17"/>
      <c r="AJ1351" s="17">
        <v>2.6298303488377101E-2</v>
      </c>
      <c r="AK1351" s="17">
        <v>6.1779019323988001E-2</v>
      </c>
      <c r="AL1351" s="17">
        <v>5.7645034816396899E-2</v>
      </c>
      <c r="AM1351" s="17">
        <v>3.5754262484657497E-2</v>
      </c>
      <c r="AN1351" s="17">
        <v>1.9317466557069798E-2</v>
      </c>
      <c r="AO1351" s="17"/>
      <c r="AP1351" s="17">
        <v>5.4416494964111599E-2</v>
      </c>
      <c r="AQ1351" s="17">
        <v>3.74544480913074E-2</v>
      </c>
      <c r="AR1351" s="17">
        <v>7.0285164919702298E-2</v>
      </c>
      <c r="AS1351" s="17">
        <v>4.5397184975413701E-2</v>
      </c>
      <c r="AT1351" s="17">
        <v>2.6626877005275201E-2</v>
      </c>
      <c r="AU1351" s="17">
        <v>0.122951984438606</v>
      </c>
      <c r="AV1351" s="17"/>
      <c r="AW1351" s="17">
        <v>4.4621620120488099E-2</v>
      </c>
      <c r="AX1351" s="17">
        <v>0.164301356153747</v>
      </c>
      <c r="AY1351" s="17">
        <v>8.1449468936410599E-2</v>
      </c>
      <c r="AZ1351" s="17">
        <v>7.7573547906113302E-2</v>
      </c>
      <c r="BA1351" s="17">
        <v>8.8103448566713399E-2</v>
      </c>
      <c r="BB1351" s="17">
        <v>7.1099282895549107E-2</v>
      </c>
      <c r="BC1351" s="17">
        <v>3.9092880409246702E-2</v>
      </c>
      <c r="BD1351" s="17">
        <v>5.6227493255396097E-2</v>
      </c>
      <c r="BE1351" s="17">
        <v>4.5233767045890098E-2</v>
      </c>
      <c r="BF1351" s="17">
        <v>3.9102897889169097E-2</v>
      </c>
      <c r="BG1351" s="17">
        <v>3.2555504084992803E-2</v>
      </c>
      <c r="BH1351" s="17">
        <v>3.0585664875976599E-2</v>
      </c>
      <c r="BI1351" s="17">
        <v>2.77838664523694E-2</v>
      </c>
      <c r="BJ1351" s="17">
        <v>7.2625068294439404E-2</v>
      </c>
      <c r="BK1351" s="17">
        <v>0.104978632685538</v>
      </c>
      <c r="BL1351" s="17">
        <v>3.0972774358706399E-2</v>
      </c>
      <c r="BM1351" s="17"/>
      <c r="BN1351" s="17">
        <v>6.4340191383173498E-2</v>
      </c>
      <c r="BO1351" s="17">
        <v>6.5802001852324196E-2</v>
      </c>
      <c r="BP1351" s="17"/>
      <c r="BQ1351" s="17">
        <v>5.0706438381698499E-2</v>
      </c>
      <c r="BR1351" s="17">
        <v>5.5641484382898398E-2</v>
      </c>
      <c r="BS1351" s="17"/>
      <c r="BT1351" s="17">
        <v>3.1392710720924602E-2</v>
      </c>
      <c r="BU1351" s="17"/>
      <c r="BV1351" s="17">
        <v>9.3320314246330097E-2</v>
      </c>
      <c r="BW1351" s="17">
        <v>5.3303107329066401E-2</v>
      </c>
      <c r="BX1351" s="17">
        <v>5.5924366925293303E-2</v>
      </c>
      <c r="BY1351" s="17"/>
      <c r="BZ1351" s="17">
        <v>0.107509853049586</v>
      </c>
      <c r="CA1351" s="17">
        <v>6.7189276347863106E-2</v>
      </c>
      <c r="CB1351" s="17">
        <v>8.5125112604522699E-2</v>
      </c>
      <c r="CC1351" s="17">
        <v>4.5121216027997103E-2</v>
      </c>
      <c r="CD1351" s="17">
        <v>2.87473958804291E-2</v>
      </c>
      <c r="CE1351" s="17">
        <v>5.6705116688499903E-2</v>
      </c>
      <c r="CF1351" s="17">
        <v>1.95062890244069E-2</v>
      </c>
      <c r="CG1351" s="17"/>
      <c r="CH1351" s="17">
        <v>5.1916109655053597E-2</v>
      </c>
      <c r="CI1351" s="17">
        <v>5.0533222325293399E-2</v>
      </c>
      <c r="CJ1351" s="17">
        <v>7.1461711865106303E-2</v>
      </c>
      <c r="CK1351" s="17">
        <v>8.4146952050936794E-2</v>
      </c>
      <c r="CL1351" s="17">
        <v>0.110647920299971</v>
      </c>
    </row>
    <row r="1352" spans="2:90" x14ac:dyDescent="0.3">
      <c r="C1352" s="17"/>
      <c r="D1352" s="17"/>
      <c r="E1352" s="17"/>
      <c r="F1352" s="17"/>
      <c r="G1352" s="17"/>
      <c r="H1352" s="17"/>
      <c r="I1352" s="17"/>
      <c r="J1352" s="17"/>
      <c r="K1352" s="17"/>
      <c r="L1352" s="17"/>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7"/>
      <c r="AI1352" s="17"/>
      <c r="AJ1352" s="17"/>
      <c r="AK1352" s="17"/>
      <c r="AL1352" s="17"/>
      <c r="AM1352" s="17"/>
      <c r="AN1352" s="17"/>
      <c r="AO1352" s="17"/>
      <c r="AP1352" s="17"/>
      <c r="AQ1352" s="17"/>
      <c r="AR1352" s="17"/>
      <c r="AS1352" s="17"/>
      <c r="AT1352" s="17"/>
      <c r="AU1352" s="17"/>
      <c r="AV1352" s="17"/>
      <c r="AW1352" s="17"/>
      <c r="AX1352" s="17"/>
      <c r="AY1352" s="17"/>
      <c r="AZ1352" s="17"/>
      <c r="BA1352" s="17"/>
      <c r="BB1352" s="17"/>
      <c r="BC1352" s="17"/>
      <c r="BD1352" s="17"/>
      <c r="BE1352" s="17"/>
      <c r="BF1352" s="17"/>
      <c r="BG1352" s="17"/>
      <c r="BH1352" s="17"/>
      <c r="BI1352" s="17"/>
      <c r="BJ1352" s="17"/>
      <c r="BK1352" s="17"/>
      <c r="BL1352" s="17"/>
      <c r="BM1352" s="17"/>
      <c r="BN1352" s="17"/>
      <c r="BO1352" s="17"/>
      <c r="BP1352" s="17"/>
      <c r="BQ1352" s="17"/>
      <c r="BR1352" s="17"/>
      <c r="BS1352" s="17"/>
      <c r="BT1352" s="17"/>
      <c r="BU1352" s="17"/>
      <c r="BV1352" s="17"/>
      <c r="BW1352" s="17"/>
      <c r="BX1352" s="17"/>
      <c r="BY1352" s="17"/>
      <c r="BZ1352" s="17"/>
      <c r="CA1352" s="17"/>
      <c r="CB1352" s="17"/>
      <c r="CC1352" s="17"/>
      <c r="CD1352" s="17"/>
      <c r="CE1352" s="17"/>
      <c r="CF1352" s="17"/>
      <c r="CG1352" s="17"/>
      <c r="CH1352" s="17"/>
      <c r="CI1352" s="17"/>
      <c r="CJ1352" s="17"/>
      <c r="CK1352" s="17"/>
      <c r="CL1352" s="17"/>
    </row>
    <row r="1353" spans="2:90" x14ac:dyDescent="0.3">
      <c r="B1353" s="6" t="s">
        <v>535</v>
      </c>
      <c r="C1353" s="17"/>
      <c r="D1353" s="17"/>
      <c r="E1353" s="17"/>
      <c r="F1353" s="17"/>
      <c r="G1353" s="17"/>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c r="AP1353" s="17"/>
      <c r="AQ1353" s="17"/>
      <c r="AR1353" s="17"/>
      <c r="AS1353" s="17"/>
      <c r="AT1353" s="17"/>
      <c r="AU1353" s="17"/>
      <c r="AV1353" s="17"/>
      <c r="AW1353" s="17"/>
      <c r="AX1353" s="17"/>
      <c r="AY1353" s="17"/>
      <c r="AZ1353" s="17"/>
      <c r="BA1353" s="17"/>
      <c r="BB1353" s="17"/>
      <c r="BC1353" s="17"/>
      <c r="BD1353" s="17"/>
      <c r="BE1353" s="17"/>
      <c r="BF1353" s="17"/>
      <c r="BG1353" s="17"/>
      <c r="BH1353" s="17"/>
      <c r="BI1353" s="17"/>
      <c r="BJ1353" s="17"/>
      <c r="BK1353" s="17"/>
      <c r="BL1353" s="17"/>
      <c r="BM1353" s="17"/>
      <c r="BN1353" s="17"/>
      <c r="BO1353" s="17"/>
      <c r="BP1353" s="17"/>
      <c r="BQ1353" s="17"/>
      <c r="BR1353" s="17"/>
      <c r="BS1353" s="17"/>
      <c r="BT1353" s="17"/>
      <c r="BU1353" s="17"/>
      <c r="BV1353" s="17"/>
      <c r="BW1353" s="17"/>
      <c r="BX1353" s="17"/>
      <c r="BY1353" s="17"/>
      <c r="BZ1353" s="17"/>
      <c r="CA1353" s="17"/>
      <c r="CB1353" s="17"/>
      <c r="CC1353" s="17"/>
      <c r="CD1353" s="17"/>
      <c r="CE1353" s="17"/>
      <c r="CF1353" s="17"/>
      <c r="CG1353" s="17"/>
      <c r="CH1353" s="17"/>
      <c r="CI1353" s="17"/>
      <c r="CJ1353" s="17"/>
      <c r="CK1353" s="17"/>
      <c r="CL1353" s="17"/>
    </row>
    <row r="1354" spans="2:90" x14ac:dyDescent="0.3">
      <c r="B1354" s="24" t="s">
        <v>110</v>
      </c>
      <c r="C1354" s="17"/>
      <c r="D1354" s="17"/>
      <c r="E1354" s="17"/>
      <c r="F1354" s="17"/>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c r="AP1354" s="17"/>
      <c r="AQ1354" s="17"/>
      <c r="AR1354" s="17"/>
      <c r="AS1354" s="17"/>
      <c r="AT1354" s="17"/>
      <c r="AU1354" s="17"/>
      <c r="AV1354" s="17"/>
      <c r="AW1354" s="17"/>
      <c r="AX1354" s="17"/>
      <c r="AY1354" s="17"/>
      <c r="AZ1354" s="17"/>
      <c r="BA1354" s="17"/>
      <c r="BB1354" s="17"/>
      <c r="BC1354" s="17"/>
      <c r="BD1354" s="17"/>
      <c r="BE1354" s="17"/>
      <c r="BF1354" s="17"/>
      <c r="BG1354" s="17"/>
      <c r="BH1354" s="17"/>
      <c r="BI1354" s="17"/>
      <c r="BJ1354" s="17"/>
      <c r="BK1354" s="17"/>
      <c r="BL1354" s="17"/>
      <c r="BM1354" s="17"/>
      <c r="BN1354" s="17"/>
      <c r="BO1354" s="17"/>
      <c r="BP1354" s="17"/>
      <c r="BQ1354" s="17"/>
      <c r="BR1354" s="17"/>
      <c r="BS1354" s="17"/>
      <c r="BT1354" s="17"/>
      <c r="BU1354" s="17"/>
      <c r="BV1354" s="17"/>
      <c r="BW1354" s="17"/>
      <c r="BX1354" s="17"/>
      <c r="BY1354" s="17"/>
      <c r="BZ1354" s="17"/>
      <c r="CA1354" s="17"/>
      <c r="CB1354" s="17"/>
      <c r="CC1354" s="17"/>
      <c r="CD1354" s="17"/>
      <c r="CE1354" s="17"/>
      <c r="CF1354" s="17"/>
      <c r="CG1354" s="17"/>
      <c r="CH1354" s="17"/>
      <c r="CI1354" s="17"/>
      <c r="CJ1354" s="17"/>
      <c r="CK1354" s="17"/>
      <c r="CL1354" s="17"/>
    </row>
    <row r="1355" spans="2:90" x14ac:dyDescent="0.3">
      <c r="B1355" t="s">
        <v>523</v>
      </c>
      <c r="C1355" s="17">
        <v>0.308755333238726</v>
      </c>
      <c r="D1355" s="17">
        <v>0.31399423669498699</v>
      </c>
      <c r="E1355" s="17">
        <v>0.30122390552259698</v>
      </c>
      <c r="F1355" s="17"/>
      <c r="G1355" s="17">
        <v>0.31566523219345799</v>
      </c>
      <c r="H1355" s="17">
        <v>0.34477382417091501</v>
      </c>
      <c r="I1355" s="17">
        <v>0.29577337324440001</v>
      </c>
      <c r="J1355" s="17">
        <v>0.34964341591537901</v>
      </c>
      <c r="K1355" s="17">
        <v>0.29493975729842398</v>
      </c>
      <c r="L1355" s="17">
        <v>0.26144803924473198</v>
      </c>
      <c r="M1355" s="17"/>
      <c r="N1355" s="17">
        <v>0.343036671919492</v>
      </c>
      <c r="O1355" s="17">
        <v>0.30536269599712901</v>
      </c>
      <c r="P1355" s="17">
        <v>0.27652423612774102</v>
      </c>
      <c r="Q1355" s="17">
        <v>0.30677252638769298</v>
      </c>
      <c r="R1355" s="17"/>
      <c r="S1355" s="17">
        <v>0.34436232287246499</v>
      </c>
      <c r="T1355" s="17">
        <v>0.29373900511765799</v>
      </c>
      <c r="U1355" s="17">
        <v>0.28855004661221101</v>
      </c>
      <c r="V1355" s="17">
        <v>0.237928294962756</v>
      </c>
      <c r="W1355" s="17">
        <v>0.29463214457043502</v>
      </c>
      <c r="X1355" s="17">
        <v>0.28639605031822901</v>
      </c>
      <c r="Y1355" s="17">
        <v>0.25488927465601302</v>
      </c>
      <c r="Z1355" s="17">
        <v>0.31406923142958798</v>
      </c>
      <c r="AA1355" s="17">
        <v>0.34688971063898</v>
      </c>
      <c r="AB1355" s="17">
        <v>0.35144788830583401</v>
      </c>
      <c r="AC1355" s="17">
        <v>0.36058745216281102</v>
      </c>
      <c r="AD1355" s="17">
        <v>0.35535552065086601</v>
      </c>
      <c r="AE1355" s="17"/>
      <c r="AF1355" s="17">
        <v>0.249594417865628</v>
      </c>
      <c r="AG1355" s="17">
        <v>0.362336965982961</v>
      </c>
      <c r="AH1355" s="17">
        <v>0.28654586039474</v>
      </c>
      <c r="AI1355" s="17"/>
      <c r="AJ1355" s="17">
        <v>0.124522138443779</v>
      </c>
      <c r="AK1355" s="17">
        <v>0.39950886120542201</v>
      </c>
      <c r="AL1355" s="17">
        <v>0.31571786854828099</v>
      </c>
      <c r="AM1355" s="17">
        <v>0.246315021156019</v>
      </c>
      <c r="AN1355" s="17">
        <v>0.38274074258238</v>
      </c>
      <c r="AO1355" s="17"/>
      <c r="AP1355" s="17">
        <v>0.37585106692929399</v>
      </c>
      <c r="AQ1355" s="17">
        <v>0.15492199285915401</v>
      </c>
      <c r="AR1355" s="17">
        <v>0.34968342050586998</v>
      </c>
      <c r="AS1355" s="17">
        <v>0.25787423052365799</v>
      </c>
      <c r="AT1355" s="17">
        <v>0.47721123400787502</v>
      </c>
      <c r="AU1355" s="17">
        <v>0.32065035311183099</v>
      </c>
      <c r="AV1355" s="17"/>
      <c r="AW1355" s="17">
        <v>0.410285813831329</v>
      </c>
      <c r="AX1355" s="17">
        <v>0.35544195903210402</v>
      </c>
      <c r="AY1355" s="17">
        <v>0.31418637436352098</v>
      </c>
      <c r="AZ1355" s="17">
        <v>0.28105379704323402</v>
      </c>
      <c r="BA1355" s="17">
        <v>0.305475528617982</v>
      </c>
      <c r="BB1355" s="17">
        <v>0.29605191847004803</v>
      </c>
      <c r="BC1355" s="17">
        <v>0.29412258880020098</v>
      </c>
      <c r="BD1355" s="17">
        <v>0.29962729470046401</v>
      </c>
      <c r="BE1355" s="17">
        <v>0.268280993348185</v>
      </c>
      <c r="BF1355" s="17">
        <v>0.24989386879666101</v>
      </c>
      <c r="BG1355" s="17">
        <v>0.33565426670881898</v>
      </c>
      <c r="BH1355" s="17">
        <v>0.24154555244971099</v>
      </c>
      <c r="BI1355" s="17">
        <v>0.333855891647311</v>
      </c>
      <c r="BJ1355" s="17">
        <v>0.26657361059016899</v>
      </c>
      <c r="BK1355" s="17">
        <v>0.31183989960045699</v>
      </c>
      <c r="BL1355" s="17">
        <v>0.46021981841216397</v>
      </c>
      <c r="BM1355" s="17"/>
      <c r="BN1355" s="17">
        <v>0.30484744250437801</v>
      </c>
      <c r="BO1355" s="17">
        <v>0.31527867195869502</v>
      </c>
      <c r="BP1355" s="17"/>
      <c r="BQ1355" s="17">
        <v>0.370076927378436</v>
      </c>
      <c r="BR1355" s="17">
        <v>0.44836511054563599</v>
      </c>
      <c r="BS1355" s="17"/>
      <c r="BT1355" s="17">
        <v>0.34325290741369302</v>
      </c>
      <c r="BU1355" s="17"/>
      <c r="BV1355" s="17">
        <v>0.32028334956036503</v>
      </c>
      <c r="BW1355" s="17">
        <v>0.35752582454019199</v>
      </c>
      <c r="BX1355" s="17">
        <v>0.29071420659626801</v>
      </c>
      <c r="BY1355" s="17"/>
      <c r="BZ1355" s="17">
        <v>0.37470692507708298</v>
      </c>
      <c r="CA1355" s="17">
        <v>0.34941236820572802</v>
      </c>
      <c r="CB1355" s="17">
        <v>0.317865246533651</v>
      </c>
      <c r="CC1355" s="17">
        <v>0.26907814222105397</v>
      </c>
      <c r="CD1355" s="17">
        <v>0.26720263388974402</v>
      </c>
      <c r="CE1355" s="17">
        <v>0.27477491882509902</v>
      </c>
      <c r="CF1355" s="17">
        <v>0.37961168646954302</v>
      </c>
      <c r="CG1355" s="17"/>
      <c r="CH1355" s="17">
        <v>0.30282149724646601</v>
      </c>
      <c r="CI1355" s="17">
        <v>0.29495304889211899</v>
      </c>
      <c r="CJ1355" s="17">
        <v>0.29264324744008602</v>
      </c>
      <c r="CK1355" s="17">
        <v>0.34016040381601798</v>
      </c>
      <c r="CL1355" s="17">
        <v>0.477294786641699</v>
      </c>
    </row>
    <row r="1356" spans="2:90" x14ac:dyDescent="0.3">
      <c r="B1356" t="s">
        <v>524</v>
      </c>
      <c r="C1356" s="17">
        <v>0.40843197292319999</v>
      </c>
      <c r="D1356" s="17">
        <v>0.38139635948038803</v>
      </c>
      <c r="E1356" s="17">
        <v>0.43502351803431799</v>
      </c>
      <c r="F1356" s="17"/>
      <c r="G1356" s="17">
        <v>0.390477070116375</v>
      </c>
      <c r="H1356" s="17">
        <v>0.43727800509024201</v>
      </c>
      <c r="I1356" s="17">
        <v>0.45075171539776698</v>
      </c>
      <c r="J1356" s="17">
        <v>0.430437240909815</v>
      </c>
      <c r="K1356" s="17">
        <v>0.39653370893545697</v>
      </c>
      <c r="L1356" s="17">
        <v>0.35225796166488199</v>
      </c>
      <c r="M1356" s="17"/>
      <c r="N1356" s="17">
        <v>0.39985090228992998</v>
      </c>
      <c r="O1356" s="17">
        <v>0.45496346359800199</v>
      </c>
      <c r="P1356" s="17">
        <v>0.40733452233956802</v>
      </c>
      <c r="Q1356" s="17">
        <v>0.37210185601198698</v>
      </c>
      <c r="R1356" s="17"/>
      <c r="S1356" s="17">
        <v>0.376251193330016</v>
      </c>
      <c r="T1356" s="17">
        <v>0.39134022016717601</v>
      </c>
      <c r="U1356" s="17">
        <v>0.40863841972415099</v>
      </c>
      <c r="V1356" s="17">
        <v>0.47024660361473603</v>
      </c>
      <c r="W1356" s="17">
        <v>0.44196278646963599</v>
      </c>
      <c r="X1356" s="17">
        <v>0.46114033290141598</v>
      </c>
      <c r="Y1356" s="17">
        <v>0.36123758259699901</v>
      </c>
      <c r="Z1356" s="17">
        <v>0.42313962066211003</v>
      </c>
      <c r="AA1356" s="17">
        <v>0.39267820257729302</v>
      </c>
      <c r="AB1356" s="17">
        <v>0.413654510740112</v>
      </c>
      <c r="AC1356" s="17">
        <v>0.35411166164302699</v>
      </c>
      <c r="AD1356" s="17">
        <v>0.45026895862267302</v>
      </c>
      <c r="AE1356" s="17"/>
      <c r="AF1356" s="17">
        <v>0.39488700265002902</v>
      </c>
      <c r="AG1356" s="17">
        <v>0.42346405290140599</v>
      </c>
      <c r="AH1356" s="17">
        <v>0.39051604090689801</v>
      </c>
      <c r="AI1356" s="17"/>
      <c r="AJ1356" s="17">
        <v>0.39445396207565497</v>
      </c>
      <c r="AK1356" s="17">
        <v>0.43196622443065702</v>
      </c>
      <c r="AL1356" s="17">
        <v>0.437302131467871</v>
      </c>
      <c r="AM1356" s="17">
        <v>0.43400272039601201</v>
      </c>
      <c r="AN1356" s="17">
        <v>0.41445463239386798</v>
      </c>
      <c r="AO1356" s="17"/>
      <c r="AP1356" s="17">
        <v>0.47087738558233999</v>
      </c>
      <c r="AQ1356" s="17">
        <v>0.37492674843590301</v>
      </c>
      <c r="AR1356" s="17">
        <v>0.45610673368305499</v>
      </c>
      <c r="AS1356" s="17">
        <v>0.38763216242556597</v>
      </c>
      <c r="AT1356" s="17">
        <v>0.34312651217164403</v>
      </c>
      <c r="AU1356" s="17">
        <v>0.38097001465073599</v>
      </c>
      <c r="AV1356" s="17"/>
      <c r="AW1356" s="17">
        <v>0.29746557413175201</v>
      </c>
      <c r="AX1356" s="17">
        <v>0.30363679113071201</v>
      </c>
      <c r="AY1356" s="17">
        <v>0.425946359675274</v>
      </c>
      <c r="AZ1356" s="17">
        <v>0.403175586713587</v>
      </c>
      <c r="BA1356" s="17">
        <v>0.36474442732517098</v>
      </c>
      <c r="BB1356" s="17">
        <v>0.37966275305617198</v>
      </c>
      <c r="BC1356" s="17">
        <v>0.41773708146696298</v>
      </c>
      <c r="BD1356" s="17">
        <v>0.438327978758077</v>
      </c>
      <c r="BE1356" s="17">
        <v>0.41649756464031301</v>
      </c>
      <c r="BF1356" s="17">
        <v>0.48127900288067599</v>
      </c>
      <c r="BG1356" s="17">
        <v>0.424599784830761</v>
      </c>
      <c r="BH1356" s="17">
        <v>0.49548193288819198</v>
      </c>
      <c r="BI1356" s="17">
        <v>0.45289201549970398</v>
      </c>
      <c r="BJ1356" s="17">
        <v>0.40735128587569203</v>
      </c>
      <c r="BK1356" s="17">
        <v>0.41154397714163798</v>
      </c>
      <c r="BL1356" s="17">
        <v>0.38855932754999301</v>
      </c>
      <c r="BM1356" s="17"/>
      <c r="BN1356" s="17">
        <v>0.41407148736301802</v>
      </c>
      <c r="BO1356" s="17">
        <v>0.40293502104030199</v>
      </c>
      <c r="BP1356" s="17"/>
      <c r="BQ1356" s="17">
        <v>0.48219695008684799</v>
      </c>
      <c r="BR1356" s="17">
        <v>0.34868891769382698</v>
      </c>
      <c r="BS1356" s="17"/>
      <c r="BT1356" s="17">
        <v>0.45527386638920397</v>
      </c>
      <c r="BU1356" s="17"/>
      <c r="BV1356" s="17">
        <v>0.38568017497427798</v>
      </c>
      <c r="BW1356" s="17">
        <v>0.39599141393280901</v>
      </c>
      <c r="BX1356" s="17">
        <v>0.419517172838134</v>
      </c>
      <c r="BY1356" s="17"/>
      <c r="BZ1356" s="17">
        <v>0.40914100111276402</v>
      </c>
      <c r="CA1356" s="17">
        <v>0.37509764369872001</v>
      </c>
      <c r="CB1356" s="17">
        <v>0.377590601942288</v>
      </c>
      <c r="CC1356" s="17">
        <v>0.439999216354585</v>
      </c>
      <c r="CD1356" s="17">
        <v>0.448927418426252</v>
      </c>
      <c r="CE1356" s="17">
        <v>0.38740942339988799</v>
      </c>
      <c r="CF1356" s="17">
        <v>0.391521428595481</v>
      </c>
      <c r="CG1356" s="17"/>
      <c r="CH1356" s="17">
        <v>0.34138022946833502</v>
      </c>
      <c r="CI1356" s="17">
        <v>0.417350775042589</v>
      </c>
      <c r="CJ1356" s="17">
        <v>0.42046953324302599</v>
      </c>
      <c r="CK1356" s="17">
        <v>0.42853783572552301</v>
      </c>
      <c r="CL1356" s="17">
        <v>0.30017318985165797</v>
      </c>
    </row>
    <row r="1357" spans="2:90" x14ac:dyDescent="0.3">
      <c r="B1357" t="s">
        <v>525</v>
      </c>
      <c r="C1357" s="17">
        <v>0.171066001751043</v>
      </c>
      <c r="D1357" s="17">
        <v>0.199137069783587</v>
      </c>
      <c r="E1357" s="17">
        <v>0.14498812094580199</v>
      </c>
      <c r="F1357" s="17"/>
      <c r="G1357" s="17">
        <v>0.17533722911405</v>
      </c>
      <c r="H1357" s="17">
        <v>0.12326011701961199</v>
      </c>
      <c r="I1357" s="17">
        <v>0.123299115041198</v>
      </c>
      <c r="J1357" s="17">
        <v>0.121037350990243</v>
      </c>
      <c r="K1357" s="17">
        <v>0.189718733899888</v>
      </c>
      <c r="L1357" s="17">
        <v>0.27449570622235903</v>
      </c>
      <c r="M1357" s="17"/>
      <c r="N1357" s="17">
        <v>0.17307451246025299</v>
      </c>
      <c r="O1357" s="17">
        <v>0.14307637739252499</v>
      </c>
      <c r="P1357" s="17">
        <v>0.20120999866595199</v>
      </c>
      <c r="Q1357" s="17">
        <v>0.169162311434471</v>
      </c>
      <c r="R1357" s="17"/>
      <c r="S1357" s="17">
        <v>0.178280551114325</v>
      </c>
      <c r="T1357" s="17">
        <v>0.198509248784217</v>
      </c>
      <c r="U1357" s="17">
        <v>0.20151204275769399</v>
      </c>
      <c r="V1357" s="17">
        <v>0.19291366554435099</v>
      </c>
      <c r="W1357" s="17">
        <v>0.16485362983513499</v>
      </c>
      <c r="X1357" s="17">
        <v>0.15452365337624899</v>
      </c>
      <c r="Y1357" s="17">
        <v>0.25378808253138202</v>
      </c>
      <c r="Z1357" s="17">
        <v>0.130790940391949</v>
      </c>
      <c r="AA1357" s="17">
        <v>0.15881703398178801</v>
      </c>
      <c r="AB1357" s="17">
        <v>0.112451645424822</v>
      </c>
      <c r="AC1357" s="17">
        <v>0.13271598528473799</v>
      </c>
      <c r="AD1357" s="17">
        <v>5.3262669748053298E-2</v>
      </c>
      <c r="AE1357" s="17"/>
      <c r="AF1357" s="17">
        <v>0.22294467265523399</v>
      </c>
      <c r="AG1357" s="17">
        <v>0.14908876406108901</v>
      </c>
      <c r="AH1357" s="17">
        <v>0.15236048308794001</v>
      </c>
      <c r="AI1357" s="17"/>
      <c r="AJ1357" s="17">
        <v>0.34397214311792401</v>
      </c>
      <c r="AK1357" s="17">
        <v>9.5006597613387103E-2</v>
      </c>
      <c r="AL1357" s="17">
        <v>0.160464083730091</v>
      </c>
      <c r="AM1357" s="17">
        <v>0.211408517797954</v>
      </c>
      <c r="AN1357" s="17">
        <v>0.151151019030139</v>
      </c>
      <c r="AO1357" s="17"/>
      <c r="AP1357" s="17">
        <v>8.3629960327414807E-2</v>
      </c>
      <c r="AQ1357" s="17">
        <v>0.33295308631211701</v>
      </c>
      <c r="AR1357" s="17">
        <v>0.11606967458720301</v>
      </c>
      <c r="AS1357" s="17">
        <v>0.22489655628333599</v>
      </c>
      <c r="AT1357" s="17">
        <v>0.12289299186876899</v>
      </c>
      <c r="AU1357" s="17">
        <v>0.169324905494913</v>
      </c>
      <c r="AV1357" s="17"/>
      <c r="AW1357" s="17">
        <v>0.103068503315125</v>
      </c>
      <c r="AX1357" s="17">
        <v>0.134256815750181</v>
      </c>
      <c r="AY1357" s="17">
        <v>0.126407516425252</v>
      </c>
      <c r="AZ1357" s="17">
        <v>0.15054755377059001</v>
      </c>
      <c r="BA1357" s="17">
        <v>0.196839822023337</v>
      </c>
      <c r="BB1357" s="17">
        <v>0.209401668255282</v>
      </c>
      <c r="BC1357" s="17">
        <v>0.18684317662580299</v>
      </c>
      <c r="BD1357" s="17">
        <v>0.16664425310157699</v>
      </c>
      <c r="BE1357" s="17">
        <v>0.19048233100864001</v>
      </c>
      <c r="BF1357" s="17">
        <v>0.20887148702848399</v>
      </c>
      <c r="BG1357" s="17">
        <v>0.14743549028894501</v>
      </c>
      <c r="BH1357" s="17">
        <v>0.216203654580016</v>
      </c>
      <c r="BI1357" s="17">
        <v>0.15278146058768499</v>
      </c>
      <c r="BJ1357" s="17">
        <v>0.207444018593921</v>
      </c>
      <c r="BK1357" s="17">
        <v>0.14691257664794299</v>
      </c>
      <c r="BL1357" s="17">
        <v>0.122246894554542</v>
      </c>
      <c r="BM1357" s="17"/>
      <c r="BN1357" s="17">
        <v>0.17926532873874701</v>
      </c>
      <c r="BO1357" s="17">
        <v>0.15803592484517601</v>
      </c>
      <c r="BP1357" s="17"/>
      <c r="BQ1357" s="17">
        <v>8.4813849198903404E-2</v>
      </c>
      <c r="BR1357" s="17">
        <v>0.118506080243604</v>
      </c>
      <c r="BS1357" s="17"/>
      <c r="BT1357" s="17">
        <v>0.12502342008656001</v>
      </c>
      <c r="BU1357" s="17"/>
      <c r="BV1357" s="17">
        <v>0.14674421499166199</v>
      </c>
      <c r="BW1357" s="17">
        <v>0.16554301987352199</v>
      </c>
      <c r="BX1357" s="17">
        <v>0.184292910094983</v>
      </c>
      <c r="BY1357" s="17"/>
      <c r="BZ1357" s="17">
        <v>8.7723884845231997E-2</v>
      </c>
      <c r="CA1357" s="17">
        <v>0.148537569221043</v>
      </c>
      <c r="CB1357" s="17">
        <v>0.15511063834792299</v>
      </c>
      <c r="CC1357" s="17">
        <v>0.19511677106992301</v>
      </c>
      <c r="CD1357" s="17">
        <v>0.19206447709913699</v>
      </c>
      <c r="CE1357" s="17">
        <v>0.24795674124522099</v>
      </c>
      <c r="CF1357" s="17">
        <v>0.173479236335286</v>
      </c>
      <c r="CG1357" s="17"/>
      <c r="CH1357" s="17">
        <v>0.23324133921962301</v>
      </c>
      <c r="CI1357" s="17">
        <v>0.18774579401577901</v>
      </c>
      <c r="CJ1357" s="17">
        <v>0.16890593278208099</v>
      </c>
      <c r="CK1357" s="17">
        <v>0.11597676921390999</v>
      </c>
      <c r="CL1357" s="17">
        <v>9.8917084854024298E-2</v>
      </c>
    </row>
    <row r="1358" spans="2:90" x14ac:dyDescent="0.3">
      <c r="B1358" t="s">
        <v>526</v>
      </c>
      <c r="C1358" s="17">
        <v>4.1638707795453797E-2</v>
      </c>
      <c r="D1358" s="17">
        <v>5.4461151475652503E-2</v>
      </c>
      <c r="E1358" s="17">
        <v>2.94373727787457E-2</v>
      </c>
      <c r="F1358" s="17"/>
      <c r="G1358" s="17">
        <v>3.53721268502354E-2</v>
      </c>
      <c r="H1358" s="17">
        <v>3.7923583586887098E-2</v>
      </c>
      <c r="I1358" s="17">
        <v>4.3789311500106697E-2</v>
      </c>
      <c r="J1358" s="17">
        <v>2.1876334113946599E-2</v>
      </c>
      <c r="K1358" s="17">
        <v>4.3317933605363602E-2</v>
      </c>
      <c r="L1358" s="17">
        <v>6.1989768533715101E-2</v>
      </c>
      <c r="M1358" s="17"/>
      <c r="N1358" s="17">
        <v>3.3909359721519199E-2</v>
      </c>
      <c r="O1358" s="17">
        <v>3.24786641630469E-2</v>
      </c>
      <c r="P1358" s="17">
        <v>5.7838083677423199E-2</v>
      </c>
      <c r="Q1358" s="17">
        <v>4.3805696464459198E-2</v>
      </c>
      <c r="R1358" s="17"/>
      <c r="S1358" s="17">
        <v>2.7918926280045001E-2</v>
      </c>
      <c r="T1358" s="17">
        <v>4.5675438736973301E-2</v>
      </c>
      <c r="U1358" s="17">
        <v>3.6083056415255901E-2</v>
      </c>
      <c r="V1358" s="17">
        <v>3.4671876726306297E-2</v>
      </c>
      <c r="W1358" s="17">
        <v>3.2833670732951702E-2</v>
      </c>
      <c r="X1358" s="17">
        <v>4.8816906197671803E-2</v>
      </c>
      <c r="Y1358" s="17">
        <v>6.9563721004262905E-2</v>
      </c>
      <c r="Z1358" s="17">
        <v>6.8040748287110597E-2</v>
      </c>
      <c r="AA1358" s="17">
        <v>2.9579747720368098E-2</v>
      </c>
      <c r="AB1358" s="17">
        <v>3.7970540933808299E-2</v>
      </c>
      <c r="AC1358" s="17">
        <v>6.2501545296697894E-2</v>
      </c>
      <c r="AD1358" s="17">
        <v>3.4039123848604101E-2</v>
      </c>
      <c r="AE1358" s="17"/>
      <c r="AF1358" s="17">
        <v>6.8967255068002595E-2</v>
      </c>
      <c r="AG1358" s="17">
        <v>2.25655686105584E-2</v>
      </c>
      <c r="AH1358" s="17">
        <v>2.68274122407056E-2</v>
      </c>
      <c r="AI1358" s="17"/>
      <c r="AJ1358" s="17">
        <v>9.3504965079060101E-2</v>
      </c>
      <c r="AK1358" s="17">
        <v>2.3087252483094602E-2</v>
      </c>
      <c r="AL1358" s="17">
        <v>1.0452821426756E-2</v>
      </c>
      <c r="AM1358" s="17">
        <v>6.4632112489692195E-2</v>
      </c>
      <c r="AN1358" s="17">
        <v>2.14811717495723E-2</v>
      </c>
      <c r="AO1358" s="17"/>
      <c r="AP1358" s="17">
        <v>2.5807216738770698E-2</v>
      </c>
      <c r="AQ1358" s="17">
        <v>7.3583036328841805E-2</v>
      </c>
      <c r="AR1358" s="17">
        <v>2.00031245957164E-2</v>
      </c>
      <c r="AS1358" s="17">
        <v>6.9769682169911598E-2</v>
      </c>
      <c r="AT1358" s="17">
        <v>1.41987450943847E-2</v>
      </c>
      <c r="AU1358" s="17">
        <v>5.3615102043179496E-3</v>
      </c>
      <c r="AV1358" s="17"/>
      <c r="AW1358" s="17">
        <v>9.4193041049885101E-2</v>
      </c>
      <c r="AX1358" s="17">
        <v>5.3713085443303797E-2</v>
      </c>
      <c r="AY1358" s="17">
        <v>3.3766847698331999E-2</v>
      </c>
      <c r="AZ1358" s="17">
        <v>6.7688304964827098E-2</v>
      </c>
      <c r="BA1358" s="17">
        <v>4.7673870614234601E-2</v>
      </c>
      <c r="BB1358" s="17">
        <v>5.4828084037796397E-2</v>
      </c>
      <c r="BC1358" s="17">
        <v>5.4738833511356E-2</v>
      </c>
      <c r="BD1358" s="17">
        <v>3.8535166739957702E-2</v>
      </c>
      <c r="BE1358" s="17">
        <v>5.30258586071191E-2</v>
      </c>
      <c r="BF1358" s="17">
        <v>2.20185549181743E-2</v>
      </c>
      <c r="BG1358" s="17">
        <v>4.6135791007669798E-2</v>
      </c>
      <c r="BH1358" s="17">
        <v>2.6942786803804498E-2</v>
      </c>
      <c r="BI1358" s="17">
        <v>3.2686765812930098E-2</v>
      </c>
      <c r="BJ1358" s="17">
        <v>5.9937240734320198E-2</v>
      </c>
      <c r="BK1358" s="17">
        <v>2.4600286106577201E-2</v>
      </c>
      <c r="BL1358" s="17">
        <v>6.9256859828564204E-3</v>
      </c>
      <c r="BM1358" s="17"/>
      <c r="BN1358" s="17">
        <v>3.6072397631397003E-2</v>
      </c>
      <c r="BO1358" s="17">
        <v>4.99333286558169E-2</v>
      </c>
      <c r="BP1358" s="17"/>
      <c r="BQ1358" s="17">
        <v>2.4057128212810398E-2</v>
      </c>
      <c r="BR1358" s="17">
        <v>2.7795338029855801E-2</v>
      </c>
      <c r="BS1358" s="17"/>
      <c r="BT1358" s="17">
        <v>1.8346178623817499E-2</v>
      </c>
      <c r="BU1358" s="17"/>
      <c r="BV1358" s="17">
        <v>5.8520331506094397E-2</v>
      </c>
      <c r="BW1358" s="17">
        <v>2.14107877508861E-2</v>
      </c>
      <c r="BX1358" s="17">
        <v>4.3548100033859401E-2</v>
      </c>
      <c r="BY1358" s="17"/>
      <c r="BZ1358" s="17">
        <v>1.4992003673350201E-2</v>
      </c>
      <c r="CA1358" s="17">
        <v>4.6567140095481997E-2</v>
      </c>
      <c r="CB1358" s="17">
        <v>5.3882134096234997E-2</v>
      </c>
      <c r="CC1358" s="17">
        <v>5.1104544722853897E-2</v>
      </c>
      <c r="CD1358" s="17">
        <v>4.9652922165250697E-2</v>
      </c>
      <c r="CE1358" s="17">
        <v>4.1533144541272903E-2</v>
      </c>
      <c r="CF1358" s="17">
        <v>3.1719620777233698E-2</v>
      </c>
      <c r="CG1358" s="17"/>
      <c r="CH1358" s="17">
        <v>6.6328499013787595E-2</v>
      </c>
      <c r="CI1358" s="17">
        <v>4.7224232091501603E-2</v>
      </c>
      <c r="CJ1358" s="17">
        <v>3.2604287270082702E-2</v>
      </c>
      <c r="CK1358" s="17">
        <v>2.9292583839127501E-2</v>
      </c>
      <c r="CL1358" s="17">
        <v>6.0676684379109801E-2</v>
      </c>
    </row>
    <row r="1359" spans="2:90" x14ac:dyDescent="0.3">
      <c r="B1359" t="s">
        <v>118</v>
      </c>
      <c r="C1359" s="17">
        <v>7.0107984291576497E-2</v>
      </c>
      <c r="D1359" s="17">
        <v>5.1011182565385199E-2</v>
      </c>
      <c r="E1359" s="17">
        <v>8.9327082718536302E-2</v>
      </c>
      <c r="F1359" s="17"/>
      <c r="G1359" s="17">
        <v>8.3148341725881897E-2</v>
      </c>
      <c r="H1359" s="17">
        <v>5.6764470132344903E-2</v>
      </c>
      <c r="I1359" s="17">
        <v>8.6386484816528206E-2</v>
      </c>
      <c r="J1359" s="17">
        <v>7.7005658070616601E-2</v>
      </c>
      <c r="K1359" s="17">
        <v>7.54898662608674E-2</v>
      </c>
      <c r="L1359" s="17">
        <v>4.9808524334312002E-2</v>
      </c>
      <c r="M1359" s="17"/>
      <c r="N1359" s="17">
        <v>5.0128553608806498E-2</v>
      </c>
      <c r="O1359" s="17">
        <v>6.4118798849296693E-2</v>
      </c>
      <c r="P1359" s="17">
        <v>5.7093159189315602E-2</v>
      </c>
      <c r="Q1359" s="17">
        <v>0.108157609701389</v>
      </c>
      <c r="R1359" s="17"/>
      <c r="S1359" s="17">
        <v>7.3187006403148999E-2</v>
      </c>
      <c r="T1359" s="17">
        <v>7.0736087193974603E-2</v>
      </c>
      <c r="U1359" s="17">
        <v>6.5216434490687605E-2</v>
      </c>
      <c r="V1359" s="17">
        <v>6.4239559151851103E-2</v>
      </c>
      <c r="W1359" s="17">
        <v>6.5717768391842096E-2</v>
      </c>
      <c r="X1359" s="17">
        <v>4.9123057206434402E-2</v>
      </c>
      <c r="Y1359" s="17">
        <v>6.0521339211342201E-2</v>
      </c>
      <c r="Z1359" s="17">
        <v>6.3959459229242205E-2</v>
      </c>
      <c r="AA1359" s="17">
        <v>7.2035305081570605E-2</v>
      </c>
      <c r="AB1359" s="17">
        <v>8.4475414595423501E-2</v>
      </c>
      <c r="AC1359" s="17">
        <v>9.0083355612725902E-2</v>
      </c>
      <c r="AD1359" s="17">
        <v>0.107073727129803</v>
      </c>
      <c r="AE1359" s="17"/>
      <c r="AF1359" s="17">
        <v>6.36066517611064E-2</v>
      </c>
      <c r="AG1359" s="17">
        <v>4.2544648443985603E-2</v>
      </c>
      <c r="AH1359" s="17">
        <v>0.143750203369717</v>
      </c>
      <c r="AI1359" s="17"/>
      <c r="AJ1359" s="17">
        <v>4.3546791283581097E-2</v>
      </c>
      <c r="AK1359" s="17">
        <v>5.0431064267438902E-2</v>
      </c>
      <c r="AL1359" s="17">
        <v>7.6063094827000896E-2</v>
      </c>
      <c r="AM1359" s="17">
        <v>4.3641628160322798E-2</v>
      </c>
      <c r="AN1359" s="17">
        <v>3.0172434244041198E-2</v>
      </c>
      <c r="AO1359" s="17"/>
      <c r="AP1359" s="17">
        <v>4.3834370422180802E-2</v>
      </c>
      <c r="AQ1359" s="17">
        <v>6.3615136063983196E-2</v>
      </c>
      <c r="AR1359" s="17">
        <v>5.81370466281554E-2</v>
      </c>
      <c r="AS1359" s="17">
        <v>5.9827368597527603E-2</v>
      </c>
      <c r="AT1359" s="17">
        <v>4.2570516857327198E-2</v>
      </c>
      <c r="AU1359" s="17">
        <v>0.12369321653820201</v>
      </c>
      <c r="AV1359" s="17"/>
      <c r="AW1359" s="17">
        <v>9.4987067671909203E-2</v>
      </c>
      <c r="AX1359" s="17">
        <v>0.1529513486437</v>
      </c>
      <c r="AY1359" s="17">
        <v>9.9692901837620695E-2</v>
      </c>
      <c r="AZ1359" s="17">
        <v>9.7534757507762096E-2</v>
      </c>
      <c r="BA1359" s="17">
        <v>8.5266351419275896E-2</v>
      </c>
      <c r="BB1359" s="17">
        <v>6.0055576180701203E-2</v>
      </c>
      <c r="BC1359" s="17">
        <v>4.6558319595676703E-2</v>
      </c>
      <c r="BD1359" s="17">
        <v>5.6865306699924803E-2</v>
      </c>
      <c r="BE1359" s="17">
        <v>7.1713252395742805E-2</v>
      </c>
      <c r="BF1359" s="17">
        <v>3.7937086376005097E-2</v>
      </c>
      <c r="BG1359" s="17">
        <v>4.6174667163805597E-2</v>
      </c>
      <c r="BH1359" s="17">
        <v>1.9826073278276599E-2</v>
      </c>
      <c r="BI1359" s="17">
        <v>2.77838664523694E-2</v>
      </c>
      <c r="BJ1359" s="17">
        <v>5.8693844205897801E-2</v>
      </c>
      <c r="BK1359" s="17">
        <v>0.105103260503385</v>
      </c>
      <c r="BL1359" s="17">
        <v>2.20482735004447E-2</v>
      </c>
      <c r="BM1359" s="17"/>
      <c r="BN1359" s="17">
        <v>6.5743343762459799E-2</v>
      </c>
      <c r="BO1359" s="17">
        <v>7.3817053500010096E-2</v>
      </c>
      <c r="BP1359" s="17"/>
      <c r="BQ1359" s="17">
        <v>3.8855145123002102E-2</v>
      </c>
      <c r="BR1359" s="17">
        <v>5.6644553487076602E-2</v>
      </c>
      <c r="BS1359" s="17"/>
      <c r="BT1359" s="17">
        <v>5.8103627486725699E-2</v>
      </c>
      <c r="BU1359" s="17"/>
      <c r="BV1359" s="17">
        <v>8.8771928967599598E-2</v>
      </c>
      <c r="BW1359" s="17">
        <v>5.9528953902590803E-2</v>
      </c>
      <c r="BX1359" s="17">
        <v>6.1927610436755903E-2</v>
      </c>
      <c r="BY1359" s="17"/>
      <c r="BZ1359" s="17">
        <v>0.113436185291571</v>
      </c>
      <c r="CA1359" s="17">
        <v>8.0385278779027694E-2</v>
      </c>
      <c r="CB1359" s="17">
        <v>9.5551379079902701E-2</v>
      </c>
      <c r="CC1359" s="17">
        <v>4.4701325631583001E-2</v>
      </c>
      <c r="CD1359" s="17">
        <v>4.2152548419615701E-2</v>
      </c>
      <c r="CE1359" s="17">
        <v>4.8325771988518999E-2</v>
      </c>
      <c r="CF1359" s="17">
        <v>2.3668027822455799E-2</v>
      </c>
      <c r="CG1359" s="17"/>
      <c r="CH1359" s="17">
        <v>5.6228435051787901E-2</v>
      </c>
      <c r="CI1359" s="17">
        <v>5.2726149958010601E-2</v>
      </c>
      <c r="CJ1359" s="17">
        <v>8.5376999264724696E-2</v>
      </c>
      <c r="CK1359" s="17">
        <v>8.6032407405421202E-2</v>
      </c>
      <c r="CL1359" s="17">
        <v>6.2938254273509006E-2</v>
      </c>
    </row>
    <row r="1360" spans="2:90" x14ac:dyDescent="0.3">
      <c r="C1360" s="17"/>
      <c r="D1360" s="17"/>
      <c r="E1360" s="17"/>
      <c r="F1360" s="17"/>
      <c r="G1360" s="17"/>
      <c r="H1360" s="17"/>
      <c r="I1360" s="17"/>
      <c r="J1360" s="17"/>
      <c r="K1360" s="17"/>
      <c r="L1360" s="17"/>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7"/>
      <c r="AI1360" s="17"/>
      <c r="AJ1360" s="17"/>
      <c r="AK1360" s="17"/>
      <c r="AL1360" s="17"/>
      <c r="AM1360" s="17"/>
      <c r="AN1360" s="17"/>
      <c r="AO1360" s="17"/>
      <c r="AP1360" s="17"/>
      <c r="AQ1360" s="17"/>
      <c r="AR1360" s="17"/>
      <c r="AS1360" s="17"/>
      <c r="AT1360" s="17"/>
      <c r="AU1360" s="17"/>
      <c r="AV1360" s="17"/>
      <c r="AW1360" s="17"/>
      <c r="AX1360" s="17"/>
      <c r="AY1360" s="17"/>
      <c r="AZ1360" s="17"/>
      <c r="BA1360" s="17"/>
      <c r="BB1360" s="17"/>
      <c r="BC1360" s="17"/>
      <c r="BD1360" s="17"/>
      <c r="BE1360" s="17"/>
      <c r="BF1360" s="17"/>
      <c r="BG1360" s="17"/>
      <c r="BH1360" s="17"/>
      <c r="BI1360" s="17"/>
      <c r="BJ1360" s="17"/>
      <c r="BK1360" s="17"/>
      <c r="BL1360" s="17"/>
      <c r="BM1360" s="17"/>
      <c r="BN1360" s="17"/>
      <c r="BO1360" s="17"/>
      <c r="BP1360" s="17"/>
      <c r="BQ1360" s="17"/>
      <c r="BR1360" s="17"/>
      <c r="BS1360" s="17"/>
      <c r="BT1360" s="17"/>
      <c r="BU1360" s="17"/>
      <c r="BV1360" s="17"/>
      <c r="BW1360" s="17"/>
      <c r="BX1360" s="17"/>
      <c r="BY1360" s="17"/>
      <c r="BZ1360" s="17"/>
      <c r="CA1360" s="17"/>
      <c r="CB1360" s="17"/>
      <c r="CC1360" s="17"/>
      <c r="CD1360" s="17"/>
      <c r="CE1360" s="17"/>
      <c r="CF1360" s="17"/>
      <c r="CG1360" s="17"/>
      <c r="CH1360" s="17"/>
      <c r="CI1360" s="17"/>
      <c r="CJ1360" s="17"/>
      <c r="CK1360" s="17"/>
      <c r="CL1360" s="17"/>
    </row>
    <row r="1361" spans="2:90" x14ac:dyDescent="0.3">
      <c r="B1361" s="6" t="s">
        <v>536</v>
      </c>
      <c r="C1361" s="17"/>
      <c r="D1361" s="17"/>
      <c r="E1361" s="17"/>
      <c r="F1361" s="17"/>
      <c r="G1361" s="17"/>
      <c r="H1361" s="17"/>
      <c r="I1361" s="17"/>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c r="AO1361" s="17"/>
      <c r="AP1361" s="17"/>
      <c r="AQ1361" s="17"/>
      <c r="AR1361" s="17"/>
      <c r="AS1361" s="17"/>
      <c r="AT1361" s="17"/>
      <c r="AU1361" s="17"/>
      <c r="AV1361" s="17"/>
      <c r="AW1361" s="17"/>
      <c r="AX1361" s="17"/>
      <c r="AY1361" s="17"/>
      <c r="AZ1361" s="17"/>
      <c r="BA1361" s="17"/>
      <c r="BB1361" s="17"/>
      <c r="BC1361" s="17"/>
      <c r="BD1361" s="17"/>
      <c r="BE1361" s="17"/>
      <c r="BF1361" s="17"/>
      <c r="BG1361" s="17"/>
      <c r="BH1361" s="17"/>
      <c r="BI1361" s="17"/>
      <c r="BJ1361" s="17"/>
      <c r="BK1361" s="17"/>
      <c r="BL1361" s="17"/>
      <c r="BM1361" s="17"/>
      <c r="BN1361" s="17"/>
      <c r="BO1361" s="17"/>
      <c r="BP1361" s="17"/>
      <c r="BQ1361" s="17"/>
      <c r="BR1361" s="17"/>
      <c r="BS1361" s="17"/>
      <c r="BT1361" s="17"/>
      <c r="BU1361" s="17"/>
      <c r="BV1361" s="17"/>
      <c r="BW1361" s="17"/>
      <c r="BX1361" s="17"/>
      <c r="BY1361" s="17"/>
      <c r="BZ1361" s="17"/>
      <c r="CA1361" s="17"/>
      <c r="CB1361" s="17"/>
      <c r="CC1361" s="17"/>
      <c r="CD1361" s="17"/>
      <c r="CE1361" s="17"/>
      <c r="CF1361" s="17"/>
      <c r="CG1361" s="17"/>
      <c r="CH1361" s="17"/>
      <c r="CI1361" s="17"/>
      <c r="CJ1361" s="17"/>
      <c r="CK1361" s="17"/>
      <c r="CL1361" s="17"/>
    </row>
    <row r="1362" spans="2:90" x14ac:dyDescent="0.3">
      <c r="B1362" s="24" t="s">
        <v>110</v>
      </c>
      <c r="C1362" s="17"/>
      <c r="D1362" s="17"/>
      <c r="E1362" s="17"/>
      <c r="F1362" s="17"/>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7"/>
      <c r="BN1362" s="17"/>
      <c r="BO1362" s="17"/>
      <c r="BP1362" s="17"/>
      <c r="BQ1362" s="17"/>
      <c r="BR1362" s="17"/>
      <c r="BS1362" s="17"/>
      <c r="BT1362" s="17"/>
      <c r="BU1362" s="17"/>
      <c r="BV1362" s="17"/>
      <c r="BW1362" s="17"/>
      <c r="BX1362" s="17"/>
      <c r="BY1362" s="17"/>
      <c r="BZ1362" s="17"/>
      <c r="CA1362" s="17"/>
      <c r="CB1362" s="17"/>
      <c r="CC1362" s="17"/>
      <c r="CD1362" s="17"/>
      <c r="CE1362" s="17"/>
      <c r="CF1362" s="17"/>
      <c r="CG1362" s="17"/>
      <c r="CH1362" s="17"/>
      <c r="CI1362" s="17"/>
      <c r="CJ1362" s="17"/>
      <c r="CK1362" s="17"/>
      <c r="CL1362" s="17"/>
    </row>
    <row r="1363" spans="2:90" x14ac:dyDescent="0.3">
      <c r="B1363" t="s">
        <v>523</v>
      </c>
      <c r="C1363" s="17">
        <v>0.263878803238557</v>
      </c>
      <c r="D1363" s="17">
        <v>0.285686643249773</v>
      </c>
      <c r="E1363" s="17">
        <v>0.242654686496831</v>
      </c>
      <c r="F1363" s="17"/>
      <c r="G1363" s="17">
        <v>0.21106302534393501</v>
      </c>
      <c r="H1363" s="17">
        <v>0.298916821892736</v>
      </c>
      <c r="I1363" s="17">
        <v>0.28913060956047298</v>
      </c>
      <c r="J1363" s="17">
        <v>0.220025893003062</v>
      </c>
      <c r="K1363" s="17">
        <v>0.27239612848675798</v>
      </c>
      <c r="L1363" s="17">
        <v>0.27954009280671599</v>
      </c>
      <c r="M1363" s="17"/>
      <c r="N1363" s="17">
        <v>0.281209079327504</v>
      </c>
      <c r="O1363" s="17">
        <v>0.23526764069134801</v>
      </c>
      <c r="P1363" s="17">
        <v>0.264042345991571</v>
      </c>
      <c r="Q1363" s="17">
        <v>0.27739002274841001</v>
      </c>
      <c r="R1363" s="17"/>
      <c r="S1363" s="17">
        <v>0.27518189655720598</v>
      </c>
      <c r="T1363" s="17">
        <v>0.26849639562314898</v>
      </c>
      <c r="U1363" s="17">
        <v>0.31660357295032099</v>
      </c>
      <c r="V1363" s="17">
        <v>0.20017171311410001</v>
      </c>
      <c r="W1363" s="17">
        <v>0.29345175388802103</v>
      </c>
      <c r="X1363" s="17">
        <v>0.181853480660294</v>
      </c>
      <c r="Y1363" s="17">
        <v>0.240632963739386</v>
      </c>
      <c r="Z1363" s="17">
        <v>0.310609785381255</v>
      </c>
      <c r="AA1363" s="17">
        <v>0.26327060981718398</v>
      </c>
      <c r="AB1363" s="17">
        <v>0.26852998313388798</v>
      </c>
      <c r="AC1363" s="17">
        <v>0.291973419289905</v>
      </c>
      <c r="AD1363" s="17">
        <v>0.359601506226645</v>
      </c>
      <c r="AE1363" s="17"/>
      <c r="AF1363" s="17">
        <v>0.27335957752676299</v>
      </c>
      <c r="AG1363" s="17">
        <v>0.26815598488216702</v>
      </c>
      <c r="AH1363" s="17">
        <v>0.24803049938520899</v>
      </c>
      <c r="AI1363" s="17"/>
      <c r="AJ1363" s="17">
        <v>0.25718476412769598</v>
      </c>
      <c r="AK1363" s="17">
        <v>0.26552825487853099</v>
      </c>
      <c r="AL1363" s="17">
        <v>0.278489875921408</v>
      </c>
      <c r="AM1363" s="17">
        <v>0.30506164762724303</v>
      </c>
      <c r="AN1363" s="17">
        <v>0.228330779439848</v>
      </c>
      <c r="AO1363" s="17"/>
      <c r="AP1363" s="17">
        <v>0.310179253424475</v>
      </c>
      <c r="AQ1363" s="17">
        <v>0.239450824994693</v>
      </c>
      <c r="AR1363" s="17">
        <v>0.27164183909138701</v>
      </c>
      <c r="AS1363" s="17">
        <v>0.26257883484433697</v>
      </c>
      <c r="AT1363" s="17">
        <v>0.20867621342963</v>
      </c>
      <c r="AU1363" s="17">
        <v>0.21334412790644899</v>
      </c>
      <c r="AV1363" s="17"/>
      <c r="AW1363" s="17">
        <v>0.24512668752939801</v>
      </c>
      <c r="AX1363" s="17">
        <v>0.24799892229439599</v>
      </c>
      <c r="AY1363" s="17">
        <v>0.22825042913348201</v>
      </c>
      <c r="AZ1363" s="17">
        <v>0.29302448541550302</v>
      </c>
      <c r="BA1363" s="17">
        <v>0.26049711184689101</v>
      </c>
      <c r="BB1363" s="17">
        <v>0.29285819728275098</v>
      </c>
      <c r="BC1363" s="17">
        <v>0.23353318096512701</v>
      </c>
      <c r="BD1363" s="17">
        <v>0.25243966605651702</v>
      </c>
      <c r="BE1363" s="17">
        <v>0.20000416090763701</v>
      </c>
      <c r="BF1363" s="17">
        <v>0.21694798446060001</v>
      </c>
      <c r="BG1363" s="17">
        <v>0.24894780707172001</v>
      </c>
      <c r="BH1363" s="17">
        <v>0.240182776390544</v>
      </c>
      <c r="BI1363" s="17">
        <v>0.32128480249288799</v>
      </c>
      <c r="BJ1363" s="17">
        <v>0.29730759443100702</v>
      </c>
      <c r="BK1363" s="17">
        <v>0.34339250944294603</v>
      </c>
      <c r="BL1363" s="17">
        <v>0.34785605555281202</v>
      </c>
      <c r="BM1363" s="17"/>
      <c r="BN1363" s="17">
        <v>0.25972189979306798</v>
      </c>
      <c r="BO1363" s="17">
        <v>0.26823321888429902</v>
      </c>
      <c r="BP1363" s="17"/>
      <c r="BQ1363" s="17">
        <v>0.29933557898402602</v>
      </c>
      <c r="BR1363" s="17">
        <v>0.206321919367672</v>
      </c>
      <c r="BS1363" s="17"/>
      <c r="BT1363" s="17">
        <v>0.25524569324464602</v>
      </c>
      <c r="BU1363" s="17"/>
      <c r="BV1363" s="17">
        <v>0.280975360008895</v>
      </c>
      <c r="BW1363" s="17">
        <v>0.27155979120059698</v>
      </c>
      <c r="BX1363" s="17">
        <v>0.25464484001563298</v>
      </c>
      <c r="BY1363" s="17"/>
      <c r="BZ1363" s="17">
        <v>0.27920750996628102</v>
      </c>
      <c r="CA1363" s="17">
        <v>0.25200656556913298</v>
      </c>
      <c r="CB1363" s="17">
        <v>0.236737464742593</v>
      </c>
      <c r="CC1363" s="17">
        <v>0.24772148053151799</v>
      </c>
      <c r="CD1363" s="17">
        <v>0.27846704156390301</v>
      </c>
      <c r="CE1363" s="17">
        <v>0.245855301476674</v>
      </c>
      <c r="CF1363" s="17">
        <v>0.341742682514244</v>
      </c>
      <c r="CG1363" s="17"/>
      <c r="CH1363" s="17">
        <v>0.37992132354256802</v>
      </c>
      <c r="CI1363" s="17">
        <v>0.24839834969178101</v>
      </c>
      <c r="CJ1363" s="17">
        <v>0.25719578341167298</v>
      </c>
      <c r="CK1363" s="17">
        <v>0.24082248540173201</v>
      </c>
      <c r="CL1363" s="17">
        <v>0.27533146452531199</v>
      </c>
    </row>
    <row r="1364" spans="2:90" x14ac:dyDescent="0.3">
      <c r="B1364" t="s">
        <v>524</v>
      </c>
      <c r="C1364" s="17">
        <v>0.46992118574876202</v>
      </c>
      <c r="D1364" s="17">
        <v>0.45292100077752201</v>
      </c>
      <c r="E1364" s="17">
        <v>0.48721152790912498</v>
      </c>
      <c r="F1364" s="17"/>
      <c r="G1364" s="17">
        <v>0.44431702281187702</v>
      </c>
      <c r="H1364" s="17">
        <v>0.42469419118633001</v>
      </c>
      <c r="I1364" s="17">
        <v>0.41980343296733202</v>
      </c>
      <c r="J1364" s="17">
        <v>0.52194894650517198</v>
      </c>
      <c r="K1364" s="17">
        <v>0.45397458150581299</v>
      </c>
      <c r="L1364" s="17">
        <v>0.53338916426112404</v>
      </c>
      <c r="M1364" s="17"/>
      <c r="N1364" s="17">
        <v>0.48619390773718402</v>
      </c>
      <c r="O1364" s="17">
        <v>0.52020224544597005</v>
      </c>
      <c r="P1364" s="17">
        <v>0.46211904872328602</v>
      </c>
      <c r="Q1364" s="17">
        <v>0.40942164394318697</v>
      </c>
      <c r="R1364" s="17"/>
      <c r="S1364" s="17">
        <v>0.46587569189980799</v>
      </c>
      <c r="T1364" s="17">
        <v>0.45779150461470602</v>
      </c>
      <c r="U1364" s="17">
        <v>0.37776839608302398</v>
      </c>
      <c r="V1364" s="17">
        <v>0.487565130902467</v>
      </c>
      <c r="W1364" s="17">
        <v>0.487420548695017</v>
      </c>
      <c r="X1364" s="17">
        <v>0.592852510452887</v>
      </c>
      <c r="Y1364" s="17">
        <v>0.48118803752842099</v>
      </c>
      <c r="Z1364" s="17">
        <v>0.46597614622970501</v>
      </c>
      <c r="AA1364" s="17">
        <v>0.46804979471150499</v>
      </c>
      <c r="AB1364" s="17">
        <v>0.43251799706844501</v>
      </c>
      <c r="AC1364" s="17">
        <v>0.45393026560083899</v>
      </c>
      <c r="AD1364" s="17">
        <v>0.445789079860616</v>
      </c>
      <c r="AE1364" s="17"/>
      <c r="AF1364" s="17">
        <v>0.46051732248315702</v>
      </c>
      <c r="AG1364" s="17">
        <v>0.51673531589700705</v>
      </c>
      <c r="AH1364" s="17">
        <v>0.41099635810632801</v>
      </c>
      <c r="AI1364" s="17"/>
      <c r="AJ1364" s="17">
        <v>0.53771747264329295</v>
      </c>
      <c r="AK1364" s="17">
        <v>0.472808946607365</v>
      </c>
      <c r="AL1364" s="17">
        <v>0.51561837108403596</v>
      </c>
      <c r="AM1364" s="17">
        <v>0.386837151923904</v>
      </c>
      <c r="AN1364" s="17">
        <v>0.57919497482180904</v>
      </c>
      <c r="AO1364" s="17"/>
      <c r="AP1364" s="17">
        <v>0.44293044195777598</v>
      </c>
      <c r="AQ1364" s="17">
        <v>0.53348853500524496</v>
      </c>
      <c r="AR1364" s="17">
        <v>0.51910546389641599</v>
      </c>
      <c r="AS1364" s="17">
        <v>0.442915468574056</v>
      </c>
      <c r="AT1364" s="17">
        <v>0.53089872110269398</v>
      </c>
      <c r="AU1364" s="17">
        <v>0.54560368461667996</v>
      </c>
      <c r="AV1364" s="17"/>
      <c r="AW1364" s="17">
        <v>0.55921773291101196</v>
      </c>
      <c r="AX1364" s="17">
        <v>0.36907490676994997</v>
      </c>
      <c r="AY1364" s="17">
        <v>0.483399137564339</v>
      </c>
      <c r="AZ1364" s="17">
        <v>0.412941491635122</v>
      </c>
      <c r="BA1364" s="17">
        <v>0.39641271509748</v>
      </c>
      <c r="BB1364" s="17">
        <v>0.42809021052336899</v>
      </c>
      <c r="BC1364" s="17">
        <v>0.50137567829436902</v>
      </c>
      <c r="BD1364" s="17">
        <v>0.49955630655642902</v>
      </c>
      <c r="BE1364" s="17">
        <v>0.57778187931299196</v>
      </c>
      <c r="BF1364" s="17">
        <v>0.48976289620946101</v>
      </c>
      <c r="BG1364" s="17">
        <v>0.51353043323174796</v>
      </c>
      <c r="BH1364" s="17">
        <v>0.51976941369735497</v>
      </c>
      <c r="BI1364" s="17">
        <v>0.50120485012534399</v>
      </c>
      <c r="BJ1364" s="17">
        <v>0.43403628386705301</v>
      </c>
      <c r="BK1364" s="17">
        <v>0.41610012643085698</v>
      </c>
      <c r="BL1364" s="17">
        <v>0.48977489377137801</v>
      </c>
      <c r="BM1364" s="17"/>
      <c r="BN1364" s="17">
        <v>0.487504176411521</v>
      </c>
      <c r="BO1364" s="17">
        <v>0.44542114643279401</v>
      </c>
      <c r="BP1364" s="17"/>
      <c r="BQ1364" s="17">
        <v>0.46032865819929097</v>
      </c>
      <c r="BR1364" s="17">
        <v>0.46830171181087599</v>
      </c>
      <c r="BS1364" s="17"/>
      <c r="BT1364" s="17">
        <v>0.47290641507148201</v>
      </c>
      <c r="BU1364" s="17"/>
      <c r="BV1364" s="17">
        <v>0.41821433212541798</v>
      </c>
      <c r="BW1364" s="17">
        <v>0.46578657471317703</v>
      </c>
      <c r="BX1364" s="17">
        <v>0.499999815454372</v>
      </c>
      <c r="BY1364" s="17"/>
      <c r="BZ1364" s="17">
        <v>0.40659385282638</v>
      </c>
      <c r="CA1364" s="17">
        <v>0.46469581925659098</v>
      </c>
      <c r="CB1364" s="17">
        <v>0.47101767366077602</v>
      </c>
      <c r="CC1364" s="17">
        <v>0.49104897592136898</v>
      </c>
      <c r="CD1364" s="17">
        <v>0.502286614724475</v>
      </c>
      <c r="CE1364" s="17">
        <v>0.53398730628212798</v>
      </c>
      <c r="CF1364" s="17">
        <v>0.398335071252714</v>
      </c>
      <c r="CG1364" s="17"/>
      <c r="CH1364" s="17">
        <v>0.35110021017742299</v>
      </c>
      <c r="CI1364" s="17">
        <v>0.53080931071219195</v>
      </c>
      <c r="CJ1364" s="17">
        <v>0.45835854359078398</v>
      </c>
      <c r="CK1364" s="17">
        <v>0.440270778675031</v>
      </c>
      <c r="CL1364" s="17">
        <v>0.41698974067987299</v>
      </c>
    </row>
    <row r="1365" spans="2:90" x14ac:dyDescent="0.3">
      <c r="B1365" t="s">
        <v>525</v>
      </c>
      <c r="C1365" s="17">
        <v>0.16436360157209001</v>
      </c>
      <c r="D1365" s="17">
        <v>0.18095107689325601</v>
      </c>
      <c r="E1365" s="17">
        <v>0.14753917306886299</v>
      </c>
      <c r="F1365" s="17"/>
      <c r="G1365" s="17">
        <v>0.22673249902060399</v>
      </c>
      <c r="H1365" s="17">
        <v>0.16022052965844</v>
      </c>
      <c r="I1365" s="17">
        <v>0.16121559933566501</v>
      </c>
      <c r="J1365" s="17">
        <v>0.152401375289168</v>
      </c>
      <c r="K1365" s="17">
        <v>0.16986154944873599</v>
      </c>
      <c r="L1365" s="17">
        <v>0.13491588634768401</v>
      </c>
      <c r="M1365" s="17"/>
      <c r="N1365" s="17">
        <v>0.14261457433527799</v>
      </c>
      <c r="O1365" s="17">
        <v>0.15735590941980901</v>
      </c>
      <c r="P1365" s="17">
        <v>0.185544532681576</v>
      </c>
      <c r="Q1365" s="17">
        <v>0.174111765438238</v>
      </c>
      <c r="R1365" s="17"/>
      <c r="S1365" s="17">
        <v>0.15667040068743401</v>
      </c>
      <c r="T1365" s="17">
        <v>0.16509124711849299</v>
      </c>
      <c r="U1365" s="17">
        <v>0.17360356868354801</v>
      </c>
      <c r="V1365" s="17">
        <v>0.212025325744266</v>
      </c>
      <c r="W1365" s="17">
        <v>0.14465135342065799</v>
      </c>
      <c r="X1365" s="17">
        <v>0.16524578825921599</v>
      </c>
      <c r="Y1365" s="17">
        <v>0.16639848647397201</v>
      </c>
      <c r="Z1365" s="17">
        <v>0.178163130839637</v>
      </c>
      <c r="AA1365" s="17">
        <v>0.15572381645184299</v>
      </c>
      <c r="AB1365" s="17">
        <v>0.17896477029133301</v>
      </c>
      <c r="AC1365" s="17">
        <v>0.13484681814694399</v>
      </c>
      <c r="AD1365" s="17">
        <v>8.6335605033493704E-2</v>
      </c>
      <c r="AE1365" s="17"/>
      <c r="AF1365" s="17">
        <v>0.177399347280189</v>
      </c>
      <c r="AG1365" s="17">
        <v>0.14033149517908799</v>
      </c>
      <c r="AH1365" s="17">
        <v>0.14891407819139199</v>
      </c>
      <c r="AI1365" s="17"/>
      <c r="AJ1365" s="17">
        <v>0.15071120291867399</v>
      </c>
      <c r="AK1365" s="17">
        <v>0.17121693495705001</v>
      </c>
      <c r="AL1365" s="17">
        <v>0.13170205490678</v>
      </c>
      <c r="AM1365" s="17">
        <v>0.21125348346821801</v>
      </c>
      <c r="AN1365" s="17">
        <v>0.143543698556102</v>
      </c>
      <c r="AO1365" s="17"/>
      <c r="AP1365" s="17">
        <v>0.170824493919214</v>
      </c>
      <c r="AQ1365" s="17">
        <v>0.1563416703336</v>
      </c>
      <c r="AR1365" s="17">
        <v>0.12548425553595799</v>
      </c>
      <c r="AS1365" s="17">
        <v>0.190449082178936</v>
      </c>
      <c r="AT1365" s="17">
        <v>0.18076950050114901</v>
      </c>
      <c r="AU1365" s="17">
        <v>0.13144605634439299</v>
      </c>
      <c r="AV1365" s="17"/>
      <c r="AW1365" s="17">
        <v>0.103380707175704</v>
      </c>
      <c r="AX1365" s="17">
        <v>0.11867429336717</v>
      </c>
      <c r="AY1365" s="17">
        <v>0.16222954782027699</v>
      </c>
      <c r="AZ1365" s="17">
        <v>0.18135652623012899</v>
      </c>
      <c r="BA1365" s="17">
        <v>0.21618387643195</v>
      </c>
      <c r="BB1365" s="17">
        <v>0.16804051983115101</v>
      </c>
      <c r="BC1365" s="17">
        <v>0.21502619817514099</v>
      </c>
      <c r="BD1365" s="17">
        <v>0.164819422324396</v>
      </c>
      <c r="BE1365" s="17">
        <v>0.148353142550158</v>
      </c>
      <c r="BF1365" s="17">
        <v>0.22465769421512299</v>
      </c>
      <c r="BG1365" s="17">
        <v>0.14620112282511899</v>
      </c>
      <c r="BH1365" s="17">
        <v>0.16668613188661499</v>
      </c>
      <c r="BI1365" s="17">
        <v>0.105814823833195</v>
      </c>
      <c r="BJ1365" s="17">
        <v>0.164443197553201</v>
      </c>
      <c r="BK1365" s="17">
        <v>0.107284363036493</v>
      </c>
      <c r="BL1365" s="17">
        <v>0.11983668111220599</v>
      </c>
      <c r="BM1365" s="17"/>
      <c r="BN1365" s="17">
        <v>0.15115560732452499</v>
      </c>
      <c r="BO1365" s="17">
        <v>0.18391266528528499</v>
      </c>
      <c r="BP1365" s="17"/>
      <c r="BQ1365" s="17">
        <v>0.16658245606354799</v>
      </c>
      <c r="BR1365" s="17">
        <v>0.191262922877492</v>
      </c>
      <c r="BS1365" s="17"/>
      <c r="BT1365" s="17">
        <v>0.190848297869776</v>
      </c>
      <c r="BU1365" s="17"/>
      <c r="BV1365" s="17">
        <v>0.17075126366354701</v>
      </c>
      <c r="BW1365" s="17">
        <v>0.17872435175131299</v>
      </c>
      <c r="BX1365" s="17">
        <v>0.15303993611967601</v>
      </c>
      <c r="BY1365" s="17"/>
      <c r="BZ1365" s="17">
        <v>0.17783290538532801</v>
      </c>
      <c r="CA1365" s="17">
        <v>0.173013667587465</v>
      </c>
      <c r="CB1365" s="17">
        <v>0.16128873661646301</v>
      </c>
      <c r="CC1365" s="17">
        <v>0.1838857083888</v>
      </c>
      <c r="CD1365" s="17">
        <v>0.14899084946081501</v>
      </c>
      <c r="CE1365" s="17">
        <v>0.15066411452560599</v>
      </c>
      <c r="CF1365" s="17">
        <v>0.18527818318275399</v>
      </c>
      <c r="CG1365" s="17"/>
      <c r="CH1365" s="17">
        <v>0.16851390469013</v>
      </c>
      <c r="CI1365" s="17">
        <v>0.13744647811790001</v>
      </c>
      <c r="CJ1365" s="17">
        <v>0.17627140384294501</v>
      </c>
      <c r="CK1365" s="17">
        <v>0.20930752494702301</v>
      </c>
      <c r="CL1365" s="17">
        <v>0.119118169057488</v>
      </c>
    </row>
    <row r="1366" spans="2:90" x14ac:dyDescent="0.3">
      <c r="B1366" t="s">
        <v>526</v>
      </c>
      <c r="C1366" s="17">
        <v>3.81860082095518E-2</v>
      </c>
      <c r="D1366" s="17">
        <v>4.3873245845528298E-2</v>
      </c>
      <c r="E1366" s="17">
        <v>3.1971988682091099E-2</v>
      </c>
      <c r="F1366" s="17"/>
      <c r="G1366" s="17">
        <v>5.1132973415806103E-2</v>
      </c>
      <c r="H1366" s="17">
        <v>5.8163344983557297E-2</v>
      </c>
      <c r="I1366" s="17">
        <v>3.3769242275800297E-2</v>
      </c>
      <c r="J1366" s="17">
        <v>3.9426044227838998E-2</v>
      </c>
      <c r="K1366" s="17">
        <v>3.7871370499533E-2</v>
      </c>
      <c r="L1366" s="17">
        <v>1.6084800396146501E-2</v>
      </c>
      <c r="M1366" s="17"/>
      <c r="N1366" s="17">
        <v>4.2114100711633802E-2</v>
      </c>
      <c r="O1366" s="17">
        <v>3.1321135239211997E-2</v>
      </c>
      <c r="P1366" s="17">
        <v>4.0724181418059002E-2</v>
      </c>
      <c r="Q1366" s="17">
        <v>3.7391220147173498E-2</v>
      </c>
      <c r="R1366" s="17"/>
      <c r="S1366" s="17">
        <v>4.38656797511894E-2</v>
      </c>
      <c r="T1366" s="17">
        <v>3.9672079967201401E-2</v>
      </c>
      <c r="U1366" s="17">
        <v>4.8781043478642101E-2</v>
      </c>
      <c r="V1366" s="17">
        <v>3.6507114976158897E-2</v>
      </c>
      <c r="W1366" s="17">
        <v>4.1391049277318299E-2</v>
      </c>
      <c r="X1366" s="17">
        <v>2.7169014650101402E-2</v>
      </c>
      <c r="Y1366" s="17">
        <v>4.5449323718842499E-2</v>
      </c>
      <c r="Z1366" s="17">
        <v>1.2426300900209301E-2</v>
      </c>
      <c r="AA1366" s="17">
        <v>2.96710563358334E-2</v>
      </c>
      <c r="AB1366" s="17">
        <v>4.0676930799704698E-2</v>
      </c>
      <c r="AC1366" s="17">
        <v>4.5443032806533001E-2</v>
      </c>
      <c r="AD1366" s="17">
        <v>3.42444806918848E-2</v>
      </c>
      <c r="AE1366" s="17"/>
      <c r="AF1366" s="17">
        <v>4.1037695409764402E-2</v>
      </c>
      <c r="AG1366" s="17">
        <v>3.4218713492216703E-2</v>
      </c>
      <c r="AH1366" s="17">
        <v>4.2746716533455499E-2</v>
      </c>
      <c r="AI1366" s="17"/>
      <c r="AJ1366" s="17">
        <v>2.74299454459675E-2</v>
      </c>
      <c r="AK1366" s="17">
        <v>4.5028898339455697E-2</v>
      </c>
      <c r="AL1366" s="17">
        <v>2.44560057849149E-2</v>
      </c>
      <c r="AM1366" s="17">
        <v>4.5726799101622501E-2</v>
      </c>
      <c r="AN1366" s="17">
        <v>2.0984807917370701E-2</v>
      </c>
      <c r="AO1366" s="17"/>
      <c r="AP1366" s="17">
        <v>3.96162802972942E-2</v>
      </c>
      <c r="AQ1366" s="17">
        <v>3.2926028869247198E-2</v>
      </c>
      <c r="AR1366" s="17">
        <v>2.6020586482865999E-2</v>
      </c>
      <c r="AS1366" s="17">
        <v>5.3337413017456398E-2</v>
      </c>
      <c r="AT1366" s="17">
        <v>1.9512552362128201E-2</v>
      </c>
      <c r="AU1366" s="17">
        <v>1.0585530062529099E-2</v>
      </c>
      <c r="AV1366" s="17"/>
      <c r="AW1366" s="17">
        <v>4.76532522633972E-2</v>
      </c>
      <c r="AX1366" s="17">
        <v>7.7853716047287594E-2</v>
      </c>
      <c r="AY1366" s="17">
        <v>2.67984213704139E-2</v>
      </c>
      <c r="AZ1366" s="17">
        <v>1.4364213502752301E-2</v>
      </c>
      <c r="BA1366" s="17">
        <v>4.6453857282216598E-2</v>
      </c>
      <c r="BB1366" s="17">
        <v>4.6235278159966697E-2</v>
      </c>
      <c r="BC1366" s="17">
        <v>2.7534129173848201E-2</v>
      </c>
      <c r="BD1366" s="17">
        <v>2.5818453661343499E-2</v>
      </c>
      <c r="BE1366" s="17">
        <v>4.1237525619570697E-2</v>
      </c>
      <c r="BF1366" s="17">
        <v>4.1142631932502297E-2</v>
      </c>
      <c r="BG1366" s="17">
        <v>4.5798104012689099E-2</v>
      </c>
      <c r="BH1366" s="17">
        <v>3.6261753606454103E-2</v>
      </c>
      <c r="BI1366" s="17">
        <v>4.9750616779156299E-2</v>
      </c>
      <c r="BJ1366" s="17">
        <v>4.6420974660584098E-2</v>
      </c>
      <c r="BK1366" s="17">
        <v>6.6992469636450003E-2</v>
      </c>
      <c r="BL1366" s="17">
        <v>2.65277126347193E-2</v>
      </c>
      <c r="BM1366" s="17"/>
      <c r="BN1366" s="17">
        <v>3.57937320079613E-2</v>
      </c>
      <c r="BO1366" s="17">
        <v>4.2045173737299602E-2</v>
      </c>
      <c r="BP1366" s="17"/>
      <c r="BQ1366" s="17">
        <v>3.9498882175729798E-2</v>
      </c>
      <c r="BR1366" s="17">
        <v>6.5589935563446694E-2</v>
      </c>
      <c r="BS1366" s="17"/>
      <c r="BT1366" s="17">
        <v>5.1838947485963398E-2</v>
      </c>
      <c r="BU1366" s="17"/>
      <c r="BV1366" s="17">
        <v>3.7438859149324301E-2</v>
      </c>
      <c r="BW1366" s="17">
        <v>3.2993926705970497E-2</v>
      </c>
      <c r="BX1366" s="17">
        <v>3.89364339480106E-2</v>
      </c>
      <c r="BY1366" s="17"/>
      <c r="BZ1366" s="17">
        <v>4.2449594610901101E-2</v>
      </c>
      <c r="CA1366" s="17">
        <v>3.6890117666372103E-2</v>
      </c>
      <c r="CB1366" s="17">
        <v>2.9194927709778499E-2</v>
      </c>
      <c r="CC1366" s="17">
        <v>4.1248381819827901E-2</v>
      </c>
      <c r="CD1366" s="17">
        <v>4.7479174741098799E-2</v>
      </c>
      <c r="CE1366" s="17">
        <v>3.5860744836363201E-2</v>
      </c>
      <c r="CF1366" s="17">
        <v>3.8408787730303803E-2</v>
      </c>
      <c r="CG1366" s="17"/>
      <c r="CH1366" s="17">
        <v>5.3105689447997297E-2</v>
      </c>
      <c r="CI1366" s="17">
        <v>3.3733990407182703E-2</v>
      </c>
      <c r="CJ1366" s="17">
        <v>4.2928998200876901E-2</v>
      </c>
      <c r="CK1366" s="17">
        <v>1.59262766133694E-2</v>
      </c>
      <c r="CL1366" s="17">
        <v>8.6502864691105394E-2</v>
      </c>
    </row>
    <row r="1367" spans="2:90" x14ac:dyDescent="0.3">
      <c r="B1367" t="s">
        <v>118</v>
      </c>
      <c r="C1367" s="17">
        <v>6.3650401231038406E-2</v>
      </c>
      <c r="D1367" s="17">
        <v>3.6568033233921701E-2</v>
      </c>
      <c r="E1367" s="17">
        <v>9.0622623843089806E-2</v>
      </c>
      <c r="F1367" s="17"/>
      <c r="G1367" s="17">
        <v>6.6754479407777803E-2</v>
      </c>
      <c r="H1367" s="17">
        <v>5.8005112278937003E-2</v>
      </c>
      <c r="I1367" s="17">
        <v>9.6081115860729996E-2</v>
      </c>
      <c r="J1367" s="17">
        <v>6.6197740974758598E-2</v>
      </c>
      <c r="K1367" s="17">
        <v>6.5896370059159604E-2</v>
      </c>
      <c r="L1367" s="17">
        <v>3.6070056188330701E-2</v>
      </c>
      <c r="M1367" s="17"/>
      <c r="N1367" s="17">
        <v>4.78683378884006E-2</v>
      </c>
      <c r="O1367" s="17">
        <v>5.5853069203661197E-2</v>
      </c>
      <c r="P1367" s="17">
        <v>4.7569891185508403E-2</v>
      </c>
      <c r="Q1367" s="17">
        <v>0.101685347722991</v>
      </c>
      <c r="R1367" s="17"/>
      <c r="S1367" s="17">
        <v>5.8406331104362302E-2</v>
      </c>
      <c r="T1367" s="17">
        <v>6.8948772676451206E-2</v>
      </c>
      <c r="U1367" s="17">
        <v>8.3243418804463995E-2</v>
      </c>
      <c r="V1367" s="17">
        <v>6.3730715263007706E-2</v>
      </c>
      <c r="W1367" s="17">
        <v>3.3085294718985497E-2</v>
      </c>
      <c r="X1367" s="17">
        <v>3.2879205977501803E-2</v>
      </c>
      <c r="Y1367" s="17">
        <v>6.6331188539378999E-2</v>
      </c>
      <c r="Z1367" s="17">
        <v>3.2824636649193897E-2</v>
      </c>
      <c r="AA1367" s="17">
        <v>8.3284722683634405E-2</v>
      </c>
      <c r="AB1367" s="17">
        <v>7.9310318706629801E-2</v>
      </c>
      <c r="AC1367" s="17">
        <v>7.3806464155778295E-2</v>
      </c>
      <c r="AD1367" s="17">
        <v>7.4029328187360702E-2</v>
      </c>
      <c r="AE1367" s="17"/>
      <c r="AF1367" s="17">
        <v>4.7686057300126802E-2</v>
      </c>
      <c r="AG1367" s="17">
        <v>4.0558490549522E-2</v>
      </c>
      <c r="AH1367" s="17">
        <v>0.14931234778361599</v>
      </c>
      <c r="AI1367" s="17"/>
      <c r="AJ1367" s="17">
        <v>2.6956614864369299E-2</v>
      </c>
      <c r="AK1367" s="17">
        <v>4.5416965217597499E-2</v>
      </c>
      <c r="AL1367" s="17">
        <v>4.9733692302860698E-2</v>
      </c>
      <c r="AM1367" s="17">
        <v>5.1120917879012399E-2</v>
      </c>
      <c r="AN1367" s="17">
        <v>2.7945739264870002E-2</v>
      </c>
      <c r="AO1367" s="17"/>
      <c r="AP1367" s="17">
        <v>3.6449530401241097E-2</v>
      </c>
      <c r="AQ1367" s="17">
        <v>3.7792940797214902E-2</v>
      </c>
      <c r="AR1367" s="17">
        <v>5.7747854993372302E-2</v>
      </c>
      <c r="AS1367" s="17">
        <v>5.0719201385214498E-2</v>
      </c>
      <c r="AT1367" s="17">
        <v>6.01430126043987E-2</v>
      </c>
      <c r="AU1367" s="17">
        <v>9.9020601069948797E-2</v>
      </c>
      <c r="AV1367" s="17"/>
      <c r="AW1367" s="17">
        <v>4.4621620120488099E-2</v>
      </c>
      <c r="AX1367" s="17">
        <v>0.18639816152119701</v>
      </c>
      <c r="AY1367" s="17">
        <v>9.9322464111488706E-2</v>
      </c>
      <c r="AZ1367" s="17">
        <v>9.8313283216493699E-2</v>
      </c>
      <c r="BA1367" s="17">
        <v>8.0452439341462803E-2</v>
      </c>
      <c r="BB1367" s="17">
        <v>6.4775794202761694E-2</v>
      </c>
      <c r="BC1367" s="17">
        <v>2.2530813391515098E-2</v>
      </c>
      <c r="BD1367" s="17">
        <v>5.7366151401314097E-2</v>
      </c>
      <c r="BE1367" s="17">
        <v>3.2623291609641301E-2</v>
      </c>
      <c r="BF1367" s="17">
        <v>2.7488793182314002E-2</v>
      </c>
      <c r="BG1367" s="17">
        <v>4.5522532858723298E-2</v>
      </c>
      <c r="BH1367" s="17">
        <v>3.7099924419031198E-2</v>
      </c>
      <c r="BI1367" s="17">
        <v>2.1944906769416499E-2</v>
      </c>
      <c r="BJ1367" s="17">
        <v>5.7791949488155102E-2</v>
      </c>
      <c r="BK1367" s="17">
        <v>6.6230531453254096E-2</v>
      </c>
      <c r="BL1367" s="17">
        <v>1.6004656928884399E-2</v>
      </c>
      <c r="BM1367" s="17"/>
      <c r="BN1367" s="17">
        <v>6.5824584462925301E-2</v>
      </c>
      <c r="BO1367" s="17">
        <v>6.0387795660322999E-2</v>
      </c>
      <c r="BP1367" s="17"/>
      <c r="BQ1367" s="17">
        <v>3.4254424577406399E-2</v>
      </c>
      <c r="BR1367" s="17">
        <v>6.8523510380512895E-2</v>
      </c>
      <c r="BS1367" s="17"/>
      <c r="BT1367" s="17">
        <v>2.9160646328132402E-2</v>
      </c>
      <c r="BU1367" s="17"/>
      <c r="BV1367" s="17">
        <v>9.2620185052815399E-2</v>
      </c>
      <c r="BW1367" s="17">
        <v>5.0935355628942303E-2</v>
      </c>
      <c r="BX1367" s="17">
        <v>5.3378974462308E-2</v>
      </c>
      <c r="BY1367" s="17"/>
      <c r="BZ1367" s="17">
        <v>9.3916137211108905E-2</v>
      </c>
      <c r="CA1367" s="17">
        <v>7.3393829920439704E-2</v>
      </c>
      <c r="CB1367" s="17">
        <v>0.101761197270389</v>
      </c>
      <c r="CC1367" s="17">
        <v>3.6095453338484497E-2</v>
      </c>
      <c r="CD1367" s="17">
        <v>2.2776319509709202E-2</v>
      </c>
      <c r="CE1367" s="17">
        <v>3.3632532879229897E-2</v>
      </c>
      <c r="CF1367" s="17">
        <v>3.6235275319983898E-2</v>
      </c>
      <c r="CG1367" s="17"/>
      <c r="CH1367" s="17">
        <v>4.7358872141882002E-2</v>
      </c>
      <c r="CI1367" s="17">
        <v>4.9611871070943801E-2</v>
      </c>
      <c r="CJ1367" s="17">
        <v>6.5245270953720305E-2</v>
      </c>
      <c r="CK1367" s="17">
        <v>9.3672934362844906E-2</v>
      </c>
      <c r="CL1367" s="17">
        <v>0.102057761046222</v>
      </c>
    </row>
    <row r="1368" spans="2:90" x14ac:dyDescent="0.3">
      <c r="C1368" s="17"/>
      <c r="D1368" s="17"/>
      <c r="E1368" s="17"/>
      <c r="F1368" s="17"/>
      <c r="G1368" s="17"/>
      <c r="H1368" s="17"/>
      <c r="I1368" s="17"/>
      <c r="J1368" s="17"/>
      <c r="K1368" s="17"/>
      <c r="L1368" s="17"/>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7"/>
      <c r="AI1368" s="17"/>
      <c r="AJ1368" s="17"/>
      <c r="AK1368" s="17"/>
      <c r="AL1368" s="17"/>
      <c r="AM1368" s="17"/>
      <c r="AN1368" s="17"/>
      <c r="AO1368" s="17"/>
      <c r="AP1368" s="17"/>
      <c r="AQ1368" s="17"/>
      <c r="AR1368" s="17"/>
      <c r="AS1368" s="17"/>
      <c r="AT1368" s="17"/>
      <c r="AU1368" s="17"/>
      <c r="AV1368" s="17"/>
      <c r="AW1368" s="17"/>
      <c r="AX1368" s="17"/>
      <c r="AY1368" s="17"/>
      <c r="AZ1368" s="17"/>
      <c r="BA1368" s="17"/>
      <c r="BB1368" s="17"/>
      <c r="BC1368" s="17"/>
      <c r="BD1368" s="17"/>
      <c r="BE1368" s="17"/>
      <c r="BF1368" s="17"/>
      <c r="BG1368" s="17"/>
      <c r="BH1368" s="17"/>
      <c r="BI1368" s="17"/>
      <c r="BJ1368" s="17"/>
      <c r="BK1368" s="17"/>
      <c r="BL1368" s="17"/>
      <c r="BM1368" s="17"/>
      <c r="BN1368" s="17"/>
      <c r="BO1368" s="17"/>
      <c r="BP1368" s="17"/>
      <c r="BQ1368" s="17"/>
      <c r="BR1368" s="17"/>
      <c r="BS1368" s="17"/>
      <c r="BT1368" s="17"/>
      <c r="BU1368" s="17"/>
      <c r="BV1368" s="17"/>
      <c r="BW1368" s="17"/>
      <c r="BX1368" s="17"/>
      <c r="BY1368" s="17"/>
      <c r="BZ1368" s="17"/>
      <c r="CA1368" s="17"/>
      <c r="CB1368" s="17"/>
      <c r="CC1368" s="17"/>
      <c r="CD1368" s="17"/>
      <c r="CE1368" s="17"/>
      <c r="CF1368" s="17"/>
      <c r="CG1368" s="17"/>
      <c r="CH1368" s="17"/>
      <c r="CI1368" s="17"/>
      <c r="CJ1368" s="17"/>
      <c r="CK1368" s="17"/>
      <c r="CL1368" s="17"/>
    </row>
    <row r="1369" spans="2:90" x14ac:dyDescent="0.3">
      <c r="B1369" s="6" t="s">
        <v>537</v>
      </c>
      <c r="C1369" s="17"/>
      <c r="D1369" s="17"/>
      <c r="E1369" s="17"/>
      <c r="F1369" s="17"/>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c r="AZ1369" s="17"/>
      <c r="BA1369" s="17"/>
      <c r="BB1369" s="17"/>
      <c r="BC1369" s="17"/>
      <c r="BD1369" s="17"/>
      <c r="BE1369" s="17"/>
      <c r="BF1369" s="17"/>
      <c r="BG1369" s="17"/>
      <c r="BH1369" s="17"/>
      <c r="BI1369" s="17"/>
      <c r="BJ1369" s="17"/>
      <c r="BK1369" s="17"/>
      <c r="BL1369" s="17"/>
      <c r="BM1369" s="17"/>
      <c r="BN1369" s="17"/>
      <c r="BO1369" s="17"/>
      <c r="BP1369" s="17"/>
      <c r="BQ1369" s="17"/>
      <c r="BR1369" s="17"/>
      <c r="BS1369" s="17"/>
      <c r="BT1369" s="17"/>
      <c r="BU1369" s="17"/>
      <c r="BV1369" s="17"/>
      <c r="BW1369" s="17"/>
      <c r="BX1369" s="17"/>
      <c r="BY1369" s="17"/>
      <c r="BZ1369" s="17"/>
      <c r="CA1369" s="17"/>
      <c r="CB1369" s="17"/>
      <c r="CC1369" s="17"/>
      <c r="CD1369" s="17"/>
      <c r="CE1369" s="17"/>
      <c r="CF1369" s="17"/>
      <c r="CG1369" s="17"/>
      <c r="CH1369" s="17"/>
      <c r="CI1369" s="17"/>
      <c r="CJ1369" s="17"/>
      <c r="CK1369" s="17"/>
      <c r="CL1369" s="17"/>
    </row>
    <row r="1370" spans="2:90" x14ac:dyDescent="0.3">
      <c r="B1370" s="24" t="s">
        <v>110</v>
      </c>
      <c r="C1370" s="17"/>
      <c r="D1370" s="17"/>
      <c r="E1370" s="17"/>
      <c r="F1370" s="17"/>
      <c r="G1370" s="17"/>
      <c r="H1370" s="17"/>
      <c r="I1370" s="17"/>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7"/>
      <c r="AI1370" s="17"/>
      <c r="AJ1370" s="17"/>
      <c r="AK1370" s="17"/>
      <c r="AL1370" s="17"/>
      <c r="AM1370" s="17"/>
      <c r="AN1370" s="17"/>
      <c r="AO1370" s="17"/>
      <c r="AP1370" s="17"/>
      <c r="AQ1370" s="17"/>
      <c r="AR1370" s="17"/>
      <c r="AS1370" s="17"/>
      <c r="AT1370" s="17"/>
      <c r="AU1370" s="17"/>
      <c r="AV1370" s="17"/>
      <c r="AW1370" s="17"/>
      <c r="AX1370" s="17"/>
      <c r="AY1370" s="17"/>
      <c r="AZ1370" s="17"/>
      <c r="BA1370" s="17"/>
      <c r="BB1370" s="17"/>
      <c r="BC1370" s="17"/>
      <c r="BD1370" s="17"/>
      <c r="BE1370" s="17"/>
      <c r="BF1370" s="17"/>
      <c r="BG1370" s="17"/>
      <c r="BH1370" s="17"/>
      <c r="BI1370" s="17"/>
      <c r="BJ1370" s="17"/>
      <c r="BK1370" s="17"/>
      <c r="BL1370" s="17"/>
      <c r="BM1370" s="17"/>
      <c r="BN1370" s="17"/>
      <c r="BO1370" s="17"/>
      <c r="BP1370" s="17"/>
      <c r="BQ1370" s="17"/>
      <c r="BR1370" s="17"/>
      <c r="BS1370" s="17"/>
      <c r="BT1370" s="17"/>
      <c r="BU1370" s="17"/>
      <c r="BV1370" s="17"/>
      <c r="BW1370" s="17"/>
      <c r="BX1370" s="17"/>
      <c r="BY1370" s="17"/>
      <c r="BZ1370" s="17"/>
      <c r="CA1370" s="17"/>
      <c r="CB1370" s="17"/>
      <c r="CC1370" s="17"/>
      <c r="CD1370" s="17"/>
      <c r="CE1370" s="17"/>
      <c r="CF1370" s="17"/>
      <c r="CG1370" s="17"/>
      <c r="CH1370" s="17"/>
      <c r="CI1370" s="17"/>
      <c r="CJ1370" s="17"/>
      <c r="CK1370" s="17"/>
      <c r="CL1370" s="17"/>
    </row>
    <row r="1371" spans="2:90" x14ac:dyDescent="0.3">
      <c r="B1371" t="s">
        <v>523</v>
      </c>
      <c r="C1371" s="17">
        <v>0.20380095773073401</v>
      </c>
      <c r="D1371" s="17">
        <v>0.19959207819614599</v>
      </c>
      <c r="E1371" s="17">
        <v>0.20763172092721199</v>
      </c>
      <c r="F1371" s="17"/>
      <c r="G1371" s="17">
        <v>0.32251581278699298</v>
      </c>
      <c r="H1371" s="17">
        <v>0.23883772723572999</v>
      </c>
      <c r="I1371" s="17">
        <v>0.24262860055622201</v>
      </c>
      <c r="J1371" s="17">
        <v>0.19598440804817499</v>
      </c>
      <c r="K1371" s="17">
        <v>0.146931141716275</v>
      </c>
      <c r="L1371" s="17">
        <v>0.10901042244939201</v>
      </c>
      <c r="M1371" s="17"/>
      <c r="N1371" s="17">
        <v>0.22017642449537</v>
      </c>
      <c r="O1371" s="17">
        <v>0.212554917477254</v>
      </c>
      <c r="P1371" s="17">
        <v>0.15983196835548799</v>
      </c>
      <c r="Q1371" s="17">
        <v>0.21779231456909201</v>
      </c>
      <c r="R1371" s="17"/>
      <c r="S1371" s="17">
        <v>0.23670282486651001</v>
      </c>
      <c r="T1371" s="17">
        <v>0.179370450292409</v>
      </c>
      <c r="U1371" s="17">
        <v>0.19094090475078099</v>
      </c>
      <c r="V1371" s="17">
        <v>0.116535322630272</v>
      </c>
      <c r="W1371" s="17">
        <v>0.19769433953471599</v>
      </c>
      <c r="X1371" s="17">
        <v>0.19090945739183199</v>
      </c>
      <c r="Y1371" s="17">
        <v>0.17329367932805001</v>
      </c>
      <c r="Z1371" s="17">
        <v>0.345835041259481</v>
      </c>
      <c r="AA1371" s="17">
        <v>0.20420379607366501</v>
      </c>
      <c r="AB1371" s="17">
        <v>0.21233957687854499</v>
      </c>
      <c r="AC1371" s="17">
        <v>0.249286891024114</v>
      </c>
      <c r="AD1371" s="17">
        <v>0.29408086930897898</v>
      </c>
      <c r="AE1371" s="17"/>
      <c r="AF1371" s="17">
        <v>0.13710478644358501</v>
      </c>
      <c r="AG1371" s="17">
        <v>0.244692968400954</v>
      </c>
      <c r="AH1371" s="17">
        <v>0.17881654064004901</v>
      </c>
      <c r="AI1371" s="17"/>
      <c r="AJ1371" s="17">
        <v>0.154552173671378</v>
      </c>
      <c r="AK1371" s="17">
        <v>0.23345174602867799</v>
      </c>
      <c r="AL1371" s="17">
        <v>0.24218517627198599</v>
      </c>
      <c r="AM1371" s="17">
        <v>0.17993582644042599</v>
      </c>
      <c r="AN1371" s="17">
        <v>0.19635470859190801</v>
      </c>
      <c r="AO1371" s="17"/>
      <c r="AP1371" s="17">
        <v>0.26758277172844502</v>
      </c>
      <c r="AQ1371" s="17">
        <v>0.175919926331009</v>
      </c>
      <c r="AR1371" s="17">
        <v>0.234031077151339</v>
      </c>
      <c r="AS1371" s="17">
        <v>0.146510032373279</v>
      </c>
      <c r="AT1371" s="17">
        <v>0.253078337086245</v>
      </c>
      <c r="AU1371" s="17">
        <v>0.164337250047038</v>
      </c>
      <c r="AV1371" s="17"/>
      <c r="AW1371" s="17">
        <v>0.20957635782700901</v>
      </c>
      <c r="AX1371" s="17">
        <v>0.282109903346694</v>
      </c>
      <c r="AY1371" s="17">
        <v>0.23902629370289699</v>
      </c>
      <c r="AZ1371" s="17">
        <v>0.172652103760213</v>
      </c>
      <c r="BA1371" s="17">
        <v>0.200373190516386</v>
      </c>
      <c r="BB1371" s="17">
        <v>0.18883741201697901</v>
      </c>
      <c r="BC1371" s="17">
        <v>0.20873375733757801</v>
      </c>
      <c r="BD1371" s="17">
        <v>9.2414305046037801E-2</v>
      </c>
      <c r="BE1371" s="17">
        <v>0.18507062388651799</v>
      </c>
      <c r="BF1371" s="17">
        <v>0.124217662933645</v>
      </c>
      <c r="BG1371" s="17">
        <v>0.20604024996425599</v>
      </c>
      <c r="BH1371" s="17">
        <v>0.18918070005708501</v>
      </c>
      <c r="BI1371" s="17">
        <v>0.20091549584290799</v>
      </c>
      <c r="BJ1371" s="17">
        <v>0.22692350562215199</v>
      </c>
      <c r="BK1371" s="17">
        <v>0.153816110309483</v>
      </c>
      <c r="BL1371" s="17">
        <v>0.34570472927680701</v>
      </c>
      <c r="BM1371" s="17"/>
      <c r="BN1371" s="17">
        <v>0.19246681833530799</v>
      </c>
      <c r="BO1371" s="17">
        <v>0.22122045245751201</v>
      </c>
      <c r="BP1371" s="17"/>
      <c r="BQ1371" s="17">
        <v>0.25747134090743401</v>
      </c>
      <c r="BR1371" s="17">
        <v>0.19947719980713899</v>
      </c>
      <c r="BS1371" s="17"/>
      <c r="BT1371" s="17">
        <v>0.18908544383804701</v>
      </c>
      <c r="BU1371" s="17"/>
      <c r="BV1371" s="17">
        <v>0.17632063689035599</v>
      </c>
      <c r="BW1371" s="17">
        <v>0.25479825368761599</v>
      </c>
      <c r="BX1371" s="17">
        <v>0.20513839448132001</v>
      </c>
      <c r="BY1371" s="17"/>
      <c r="BZ1371" s="17">
        <v>0.292586125394179</v>
      </c>
      <c r="CA1371" s="17">
        <v>0.20515738868244901</v>
      </c>
      <c r="CB1371" s="17">
        <v>0.18896229428609501</v>
      </c>
      <c r="CC1371" s="17">
        <v>0.15887638950271701</v>
      </c>
      <c r="CD1371" s="17">
        <v>0.18777241797675601</v>
      </c>
      <c r="CE1371" s="17">
        <v>0.184073640289978</v>
      </c>
      <c r="CF1371" s="17">
        <v>0.24942443229793201</v>
      </c>
      <c r="CG1371" s="17"/>
      <c r="CH1371" s="17">
        <v>0.299724945771143</v>
      </c>
      <c r="CI1371" s="17">
        <v>0.18015346749439401</v>
      </c>
      <c r="CJ1371" s="17">
        <v>0.18402223464911699</v>
      </c>
      <c r="CK1371" s="17">
        <v>0.21145971755478299</v>
      </c>
      <c r="CL1371" s="17">
        <v>0.34101752052930201</v>
      </c>
    </row>
    <row r="1372" spans="2:90" x14ac:dyDescent="0.3">
      <c r="B1372" t="s">
        <v>524</v>
      </c>
      <c r="C1372" s="17">
        <v>0.41116598670236698</v>
      </c>
      <c r="D1372" s="17">
        <v>0.39457737190501402</v>
      </c>
      <c r="E1372" s="17">
        <v>0.42652486355313801</v>
      </c>
      <c r="F1372" s="17"/>
      <c r="G1372" s="17">
        <v>0.38244776875106501</v>
      </c>
      <c r="H1372" s="17">
        <v>0.46887945572302397</v>
      </c>
      <c r="I1372" s="17">
        <v>0.47256802208681797</v>
      </c>
      <c r="J1372" s="17">
        <v>0.39868980142308102</v>
      </c>
      <c r="K1372" s="17">
        <v>0.385667922206272</v>
      </c>
      <c r="L1372" s="17">
        <v>0.360040827765993</v>
      </c>
      <c r="M1372" s="17"/>
      <c r="N1372" s="17">
        <v>0.42249214291855902</v>
      </c>
      <c r="O1372" s="17">
        <v>0.43607227662817999</v>
      </c>
      <c r="P1372" s="17">
        <v>0.40911527162988998</v>
      </c>
      <c r="Q1372" s="17">
        <v>0.37477554355593201</v>
      </c>
      <c r="R1372" s="17"/>
      <c r="S1372" s="17">
        <v>0.490691778455487</v>
      </c>
      <c r="T1372" s="17">
        <v>0.39266740847763199</v>
      </c>
      <c r="U1372" s="17">
        <v>0.39294872123042801</v>
      </c>
      <c r="V1372" s="17">
        <v>0.48312046424037097</v>
      </c>
      <c r="W1372" s="17">
        <v>0.43074072636871702</v>
      </c>
      <c r="X1372" s="17">
        <v>0.40880766304449501</v>
      </c>
      <c r="Y1372" s="17">
        <v>0.334557366695314</v>
      </c>
      <c r="Z1372" s="17">
        <v>0.222025041508735</v>
      </c>
      <c r="AA1372" s="17">
        <v>0.39433826347207401</v>
      </c>
      <c r="AB1372" s="17">
        <v>0.43143338314044499</v>
      </c>
      <c r="AC1372" s="17">
        <v>0.36415479165940001</v>
      </c>
      <c r="AD1372" s="17">
        <v>0.449292015556989</v>
      </c>
      <c r="AE1372" s="17"/>
      <c r="AF1372" s="17">
        <v>0.35459938030224503</v>
      </c>
      <c r="AG1372" s="17">
        <v>0.44549856698437401</v>
      </c>
      <c r="AH1372" s="17">
        <v>0.46596115737900701</v>
      </c>
      <c r="AI1372" s="17"/>
      <c r="AJ1372" s="17">
        <v>0.38666240018144599</v>
      </c>
      <c r="AK1372" s="17">
        <v>0.44323118371502002</v>
      </c>
      <c r="AL1372" s="17">
        <v>0.38357411658783302</v>
      </c>
      <c r="AM1372" s="17">
        <v>0.31046334227709599</v>
      </c>
      <c r="AN1372" s="17">
        <v>0.503791334707968</v>
      </c>
      <c r="AO1372" s="17"/>
      <c r="AP1372" s="17">
        <v>0.44015202628415501</v>
      </c>
      <c r="AQ1372" s="17">
        <v>0.38490770565899002</v>
      </c>
      <c r="AR1372" s="17">
        <v>0.41493113413211102</v>
      </c>
      <c r="AS1372" s="17">
        <v>0.36220239704083901</v>
      </c>
      <c r="AT1372" s="17">
        <v>0.47683603464228902</v>
      </c>
      <c r="AU1372" s="17">
        <v>0.42276135827682498</v>
      </c>
      <c r="AV1372" s="17"/>
      <c r="AW1372" s="17">
        <v>0.50000737861641098</v>
      </c>
      <c r="AX1372" s="17">
        <v>0.302374841935375</v>
      </c>
      <c r="AY1372" s="17">
        <v>0.377278329610504</v>
      </c>
      <c r="AZ1372" s="17">
        <v>0.38924978107540698</v>
      </c>
      <c r="BA1372" s="17">
        <v>0.357936495561678</v>
      </c>
      <c r="BB1372" s="17">
        <v>0.39667527150713</v>
      </c>
      <c r="BC1372" s="17">
        <v>0.41959289305743103</v>
      </c>
      <c r="BD1372" s="17">
        <v>0.42171981684607501</v>
      </c>
      <c r="BE1372" s="17">
        <v>0.41705698544393399</v>
      </c>
      <c r="BF1372" s="17">
        <v>0.58117147208608999</v>
      </c>
      <c r="BG1372" s="17">
        <v>0.459143573210614</v>
      </c>
      <c r="BH1372" s="17">
        <v>0.40137964520017699</v>
      </c>
      <c r="BI1372" s="17">
        <v>0.42023126014491702</v>
      </c>
      <c r="BJ1372" s="17">
        <v>0.42243205545231199</v>
      </c>
      <c r="BK1372" s="17">
        <v>0.366883590507596</v>
      </c>
      <c r="BL1372" s="17">
        <v>0.46456637482923002</v>
      </c>
      <c r="BM1372" s="17"/>
      <c r="BN1372" s="17">
        <v>0.41673440668918399</v>
      </c>
      <c r="BO1372" s="17">
        <v>0.40143614170179898</v>
      </c>
      <c r="BP1372" s="17"/>
      <c r="BQ1372" s="17">
        <v>0.44313605861187599</v>
      </c>
      <c r="BR1372" s="17">
        <v>0.44054526375912001</v>
      </c>
      <c r="BS1372" s="17"/>
      <c r="BT1372" s="17">
        <v>0.50330569163619598</v>
      </c>
      <c r="BU1372" s="17"/>
      <c r="BV1372" s="17">
        <v>0.39207570019652599</v>
      </c>
      <c r="BW1372" s="17">
        <v>0.43587405612526198</v>
      </c>
      <c r="BX1372" s="17">
        <v>0.40621489886472101</v>
      </c>
      <c r="BY1372" s="17"/>
      <c r="BZ1372" s="17">
        <v>0.414041579273912</v>
      </c>
      <c r="CA1372" s="17">
        <v>0.38056781327836098</v>
      </c>
      <c r="CB1372" s="17">
        <v>0.40320376603512498</v>
      </c>
      <c r="CC1372" s="17">
        <v>0.46053620497285702</v>
      </c>
      <c r="CD1372" s="17">
        <v>0.39379455926100998</v>
      </c>
      <c r="CE1372" s="17">
        <v>0.39936957655668498</v>
      </c>
      <c r="CF1372" s="17">
        <v>0.440673248312688</v>
      </c>
      <c r="CG1372" s="17"/>
      <c r="CH1372" s="17">
        <v>0.34321498955094099</v>
      </c>
      <c r="CI1372" s="17">
        <v>0.42072711626711201</v>
      </c>
      <c r="CJ1372" s="17">
        <v>0.42866078367463401</v>
      </c>
      <c r="CK1372" s="17">
        <v>0.41535267592338199</v>
      </c>
      <c r="CL1372" s="17">
        <v>0.311176544187445</v>
      </c>
    </row>
    <row r="1373" spans="2:90" x14ac:dyDescent="0.3">
      <c r="B1373" t="s">
        <v>525</v>
      </c>
      <c r="C1373" s="17">
        <v>0.241088062141917</v>
      </c>
      <c r="D1373" s="17">
        <v>0.27186410485997697</v>
      </c>
      <c r="E1373" s="17">
        <v>0.211005307893181</v>
      </c>
      <c r="F1373" s="17"/>
      <c r="G1373" s="17">
        <v>0.18924883119118499</v>
      </c>
      <c r="H1373" s="17">
        <v>0.17819374491611201</v>
      </c>
      <c r="I1373" s="17">
        <v>0.14656646694368999</v>
      </c>
      <c r="J1373" s="17">
        <v>0.21842407657125401</v>
      </c>
      <c r="K1373" s="17">
        <v>0.28578692280218998</v>
      </c>
      <c r="L1373" s="17">
        <v>0.39272309336990302</v>
      </c>
      <c r="M1373" s="17"/>
      <c r="N1373" s="17">
        <v>0.245915595006198</v>
      </c>
      <c r="O1373" s="17">
        <v>0.21958280245551201</v>
      </c>
      <c r="P1373" s="17">
        <v>0.29678875389377002</v>
      </c>
      <c r="Q1373" s="17">
        <v>0.20953853151685201</v>
      </c>
      <c r="R1373" s="17"/>
      <c r="S1373" s="17">
        <v>0.16242815917663</v>
      </c>
      <c r="T1373" s="17">
        <v>0.28680362021910899</v>
      </c>
      <c r="U1373" s="17">
        <v>0.23097139820243301</v>
      </c>
      <c r="V1373" s="17">
        <v>0.25102513313429903</v>
      </c>
      <c r="W1373" s="17">
        <v>0.23775971124912301</v>
      </c>
      <c r="X1373" s="17">
        <v>0.30209198762831102</v>
      </c>
      <c r="Y1373" s="17">
        <v>0.31764727714652402</v>
      </c>
      <c r="Z1373" s="17">
        <v>0.27764719543461802</v>
      </c>
      <c r="AA1373" s="17">
        <v>0.228880724186449</v>
      </c>
      <c r="AB1373" s="17">
        <v>0.20601875799491301</v>
      </c>
      <c r="AC1373" s="17">
        <v>0.20826146700249301</v>
      </c>
      <c r="AD1373" s="17">
        <v>0.184514110298724</v>
      </c>
      <c r="AE1373" s="17"/>
      <c r="AF1373" s="17">
        <v>0.32871419357528497</v>
      </c>
      <c r="AG1373" s="17">
        <v>0.207892677663706</v>
      </c>
      <c r="AH1373" s="17">
        <v>0.18286203501777801</v>
      </c>
      <c r="AI1373" s="17"/>
      <c r="AJ1373" s="17">
        <v>0.33832807308445001</v>
      </c>
      <c r="AK1373" s="17">
        <v>0.22231482362548299</v>
      </c>
      <c r="AL1373" s="17">
        <v>0.23451292320971701</v>
      </c>
      <c r="AM1373" s="17">
        <v>0.27450271530146397</v>
      </c>
      <c r="AN1373" s="17">
        <v>0.16031486081563701</v>
      </c>
      <c r="AO1373" s="17"/>
      <c r="AP1373" s="17">
        <v>0.209248064352305</v>
      </c>
      <c r="AQ1373" s="17">
        <v>0.32109967482170299</v>
      </c>
      <c r="AR1373" s="17">
        <v>0.22288320034612899</v>
      </c>
      <c r="AS1373" s="17">
        <v>0.29868832736789802</v>
      </c>
      <c r="AT1373" s="17">
        <v>0.157213789482886</v>
      </c>
      <c r="AU1373" s="17">
        <v>0.21740548609021501</v>
      </c>
      <c r="AV1373" s="17"/>
      <c r="AW1373" s="17">
        <v>0.198141391172695</v>
      </c>
      <c r="AX1373" s="17">
        <v>0.12311443209095101</v>
      </c>
      <c r="AY1373" s="17">
        <v>0.22702667188136699</v>
      </c>
      <c r="AZ1373" s="17">
        <v>0.25668561688314101</v>
      </c>
      <c r="BA1373" s="17">
        <v>0.298142525067635</v>
      </c>
      <c r="BB1373" s="17">
        <v>0.273336662500832</v>
      </c>
      <c r="BC1373" s="17">
        <v>0.23985890991859299</v>
      </c>
      <c r="BD1373" s="17">
        <v>0.32411954682911398</v>
      </c>
      <c r="BE1373" s="17">
        <v>0.27693927264255103</v>
      </c>
      <c r="BF1373" s="17">
        <v>0.17517216652784801</v>
      </c>
      <c r="BG1373" s="17">
        <v>0.19640809778225901</v>
      </c>
      <c r="BH1373" s="17">
        <v>0.300305156324638</v>
      </c>
      <c r="BI1373" s="17">
        <v>0.27588289041369302</v>
      </c>
      <c r="BJ1373" s="17">
        <v>0.214680981201718</v>
      </c>
      <c r="BK1373" s="17">
        <v>0.25332850333411999</v>
      </c>
      <c r="BL1373" s="17">
        <v>0.13909604060847899</v>
      </c>
      <c r="BM1373" s="17"/>
      <c r="BN1373" s="17">
        <v>0.25824211162361299</v>
      </c>
      <c r="BO1373" s="17">
        <v>0.219963576411558</v>
      </c>
      <c r="BP1373" s="17"/>
      <c r="BQ1373" s="17">
        <v>0.217396217966662</v>
      </c>
      <c r="BR1373" s="17">
        <v>0.245112995962185</v>
      </c>
      <c r="BS1373" s="17"/>
      <c r="BT1373" s="17">
        <v>0.21133272752024801</v>
      </c>
      <c r="BU1373" s="17"/>
      <c r="BV1373" s="17">
        <v>0.24179631241098601</v>
      </c>
      <c r="BW1373" s="17">
        <v>0.19991895926641201</v>
      </c>
      <c r="BX1373" s="17">
        <v>0.25268605888783302</v>
      </c>
      <c r="BY1373" s="17"/>
      <c r="BZ1373" s="17">
        <v>0.15627530304479101</v>
      </c>
      <c r="CA1373" s="17">
        <v>0.25552171128322398</v>
      </c>
      <c r="CB1373" s="17">
        <v>0.22279952698281699</v>
      </c>
      <c r="CC1373" s="17">
        <v>0.26889176137918702</v>
      </c>
      <c r="CD1373" s="17">
        <v>0.28073865079009702</v>
      </c>
      <c r="CE1373" s="17">
        <v>0.280892765703599</v>
      </c>
      <c r="CF1373" s="17">
        <v>0.206043357290698</v>
      </c>
      <c r="CG1373" s="17"/>
      <c r="CH1373" s="17">
        <v>0.241604564399062</v>
      </c>
      <c r="CI1373" s="17">
        <v>0.26872800173186701</v>
      </c>
      <c r="CJ1373" s="17">
        <v>0.236450112992036</v>
      </c>
      <c r="CK1373" s="17">
        <v>0.213920459889719</v>
      </c>
      <c r="CL1373" s="17">
        <v>0.131589345529979</v>
      </c>
    </row>
    <row r="1374" spans="2:90" x14ac:dyDescent="0.3">
      <c r="B1374" t="s">
        <v>526</v>
      </c>
      <c r="C1374" s="17">
        <v>6.8105887264946402E-2</v>
      </c>
      <c r="D1374" s="17">
        <v>8.5204942731856498E-2</v>
      </c>
      <c r="E1374" s="17">
        <v>5.19348147998984E-2</v>
      </c>
      <c r="F1374" s="17"/>
      <c r="G1374" s="17">
        <v>3.1677649800381701E-2</v>
      </c>
      <c r="H1374" s="17">
        <v>6.6887784902491698E-2</v>
      </c>
      <c r="I1374" s="17">
        <v>6.3688741530324403E-2</v>
      </c>
      <c r="J1374" s="17">
        <v>8.3369610923199194E-2</v>
      </c>
      <c r="K1374" s="17">
        <v>8.0616830653641794E-2</v>
      </c>
      <c r="L1374" s="17">
        <v>7.6136286515669893E-2</v>
      </c>
      <c r="M1374" s="17"/>
      <c r="N1374" s="17">
        <v>6.0661143230791498E-2</v>
      </c>
      <c r="O1374" s="17">
        <v>5.9409969206474199E-2</v>
      </c>
      <c r="P1374" s="17">
        <v>7.8079815626382401E-2</v>
      </c>
      <c r="Q1374" s="17">
        <v>7.5227376046089603E-2</v>
      </c>
      <c r="R1374" s="17"/>
      <c r="S1374" s="17">
        <v>3.9479709077640299E-2</v>
      </c>
      <c r="T1374" s="17">
        <v>7.0584812311783707E-2</v>
      </c>
      <c r="U1374" s="17">
        <v>0.101684917186952</v>
      </c>
      <c r="V1374" s="17">
        <v>6.4069043879509596E-2</v>
      </c>
      <c r="W1374" s="17">
        <v>5.9057546734325998E-2</v>
      </c>
      <c r="X1374" s="17">
        <v>7.2279168078502404E-2</v>
      </c>
      <c r="Y1374" s="17">
        <v>9.3605387146277599E-2</v>
      </c>
      <c r="Z1374" s="17">
        <v>0.100551609260033</v>
      </c>
      <c r="AA1374" s="17">
        <v>8.0366686506131504E-2</v>
      </c>
      <c r="AB1374" s="17">
        <v>4.50236716752501E-2</v>
      </c>
      <c r="AC1374" s="17">
        <v>7.9505578555015194E-2</v>
      </c>
      <c r="AD1374" s="17">
        <v>1.6378654665165401E-2</v>
      </c>
      <c r="AE1374" s="17"/>
      <c r="AF1374" s="17">
        <v>0.1163188753569</v>
      </c>
      <c r="AG1374" s="17">
        <v>4.5565045715786699E-2</v>
      </c>
      <c r="AH1374" s="17">
        <v>3.2177305550283801E-2</v>
      </c>
      <c r="AI1374" s="17"/>
      <c r="AJ1374" s="17">
        <v>7.7737470136533496E-2</v>
      </c>
      <c r="AK1374" s="17">
        <v>4.2255706025486797E-2</v>
      </c>
      <c r="AL1374" s="17">
        <v>4.6153768802212898E-2</v>
      </c>
      <c r="AM1374" s="17">
        <v>0.186665678191234</v>
      </c>
      <c r="AN1374" s="17">
        <v>8.0125567331732497E-2</v>
      </c>
      <c r="AO1374" s="17"/>
      <c r="AP1374" s="17">
        <v>3.4665456870812003E-2</v>
      </c>
      <c r="AQ1374" s="17">
        <v>7.0420900566552203E-2</v>
      </c>
      <c r="AR1374" s="17">
        <v>4.8837001544273603E-2</v>
      </c>
      <c r="AS1374" s="17">
        <v>0.13192756231967301</v>
      </c>
      <c r="AT1374" s="17">
        <v>5.7797902705997703E-2</v>
      </c>
      <c r="AU1374" s="17">
        <v>5.19791816068697E-2</v>
      </c>
      <c r="AV1374" s="17"/>
      <c r="AW1374" s="17">
        <v>4.76532522633972E-2</v>
      </c>
      <c r="AX1374" s="17">
        <v>9.6674181182583502E-2</v>
      </c>
      <c r="AY1374" s="17">
        <v>6.3103198166381699E-2</v>
      </c>
      <c r="AZ1374" s="17">
        <v>7.5734745860570496E-2</v>
      </c>
      <c r="BA1374" s="17">
        <v>4.6071104747211003E-2</v>
      </c>
      <c r="BB1374" s="17">
        <v>7.2011909677331107E-2</v>
      </c>
      <c r="BC1374" s="17">
        <v>8.1438412694220197E-2</v>
      </c>
      <c r="BD1374" s="17">
        <v>8.5659079675518598E-2</v>
      </c>
      <c r="BE1374" s="17">
        <v>7.4502710968077507E-2</v>
      </c>
      <c r="BF1374" s="17">
        <v>8.0738694628940594E-2</v>
      </c>
      <c r="BG1374" s="17">
        <v>9.8828461695851397E-2</v>
      </c>
      <c r="BH1374" s="17">
        <v>8.1743709476473206E-2</v>
      </c>
      <c r="BI1374" s="17">
        <v>6.9807678577774201E-2</v>
      </c>
      <c r="BJ1374" s="17">
        <v>9.49832152071894E-2</v>
      </c>
      <c r="BK1374" s="17">
        <v>7.8330427627406704E-2</v>
      </c>
      <c r="BL1374" s="17">
        <v>1.4442300757638801E-2</v>
      </c>
      <c r="BM1374" s="17"/>
      <c r="BN1374" s="17">
        <v>5.4357540974181301E-2</v>
      </c>
      <c r="BO1374" s="17">
        <v>8.7039578054639993E-2</v>
      </c>
      <c r="BP1374" s="17"/>
      <c r="BQ1374" s="17">
        <v>3.4412321359146403E-2</v>
      </c>
      <c r="BR1374" s="17">
        <v>5.3994896852961501E-2</v>
      </c>
      <c r="BS1374" s="17"/>
      <c r="BT1374" s="17">
        <v>5.1623058455097397E-2</v>
      </c>
      <c r="BU1374" s="17"/>
      <c r="BV1374" s="17">
        <v>8.38311802367398E-2</v>
      </c>
      <c r="BW1374" s="17">
        <v>5.15157632678577E-2</v>
      </c>
      <c r="BX1374" s="17">
        <v>6.7812087764857101E-2</v>
      </c>
      <c r="BY1374" s="17"/>
      <c r="BZ1374" s="17">
        <v>5.99807262566283E-2</v>
      </c>
      <c r="CA1374" s="17">
        <v>6.4944127012601202E-2</v>
      </c>
      <c r="CB1374" s="17">
        <v>8.4569663782217697E-2</v>
      </c>
      <c r="CC1374" s="17">
        <v>5.8703018026440901E-2</v>
      </c>
      <c r="CD1374" s="17">
        <v>8.4530482981201499E-2</v>
      </c>
      <c r="CE1374" s="17">
        <v>7.1098977582115003E-2</v>
      </c>
      <c r="CF1374" s="17">
        <v>7.2554073262351304E-2</v>
      </c>
      <c r="CG1374" s="17"/>
      <c r="CH1374" s="17">
        <v>7.57784728748125E-2</v>
      </c>
      <c r="CI1374" s="17">
        <v>6.2783013202639099E-2</v>
      </c>
      <c r="CJ1374" s="17">
        <v>6.7282463458434805E-2</v>
      </c>
      <c r="CK1374" s="17">
        <v>7.2174226095525096E-2</v>
      </c>
      <c r="CL1374" s="17">
        <v>9.0508811938527403E-2</v>
      </c>
    </row>
    <row r="1375" spans="2:90" x14ac:dyDescent="0.3">
      <c r="B1375" t="s">
        <v>118</v>
      </c>
      <c r="C1375" s="17">
        <v>7.5839106160034697E-2</v>
      </c>
      <c r="D1375" s="17">
        <v>4.87615023070068E-2</v>
      </c>
      <c r="E1375" s="17">
        <v>0.102903292826571</v>
      </c>
      <c r="F1375" s="17"/>
      <c r="G1375" s="17">
        <v>7.4109937470375906E-2</v>
      </c>
      <c r="H1375" s="17">
        <v>4.7201287222642198E-2</v>
      </c>
      <c r="I1375" s="17">
        <v>7.45481688829467E-2</v>
      </c>
      <c r="J1375" s="17">
        <v>0.10353210303429</v>
      </c>
      <c r="K1375" s="17">
        <v>0.100997182621621</v>
      </c>
      <c r="L1375" s="17">
        <v>6.2089369899042103E-2</v>
      </c>
      <c r="M1375" s="17"/>
      <c r="N1375" s="17">
        <v>5.0754694349080802E-2</v>
      </c>
      <c r="O1375" s="17">
        <v>7.2380034232578994E-2</v>
      </c>
      <c r="P1375" s="17">
        <v>5.6184190494469398E-2</v>
      </c>
      <c r="Q1375" s="17">
        <v>0.12266623431203399</v>
      </c>
      <c r="R1375" s="17"/>
      <c r="S1375" s="17">
        <v>7.0697528423732697E-2</v>
      </c>
      <c r="T1375" s="17">
        <v>7.0573708699066401E-2</v>
      </c>
      <c r="U1375" s="17">
        <v>8.3454058629406705E-2</v>
      </c>
      <c r="V1375" s="17">
        <v>8.5250036115547906E-2</v>
      </c>
      <c r="W1375" s="17">
        <v>7.47476761131175E-2</v>
      </c>
      <c r="X1375" s="17">
        <v>2.5911723856859002E-2</v>
      </c>
      <c r="Y1375" s="17">
        <v>8.0896289683834693E-2</v>
      </c>
      <c r="Z1375" s="17">
        <v>5.3941112537133303E-2</v>
      </c>
      <c r="AA1375" s="17">
        <v>9.2210529761681606E-2</v>
      </c>
      <c r="AB1375" s="17">
        <v>0.105184610310847</v>
      </c>
      <c r="AC1375" s="17">
        <v>9.8791271758977603E-2</v>
      </c>
      <c r="AD1375" s="17">
        <v>5.5734350170143498E-2</v>
      </c>
      <c r="AE1375" s="17"/>
      <c r="AF1375" s="17">
        <v>6.3262764321984605E-2</v>
      </c>
      <c r="AG1375" s="17">
        <v>5.6350741235178997E-2</v>
      </c>
      <c r="AH1375" s="17">
        <v>0.140182961412882</v>
      </c>
      <c r="AI1375" s="17"/>
      <c r="AJ1375" s="17">
        <v>4.2719882926191499E-2</v>
      </c>
      <c r="AK1375" s="17">
        <v>5.8746540605332E-2</v>
      </c>
      <c r="AL1375" s="17">
        <v>9.3574015128250906E-2</v>
      </c>
      <c r="AM1375" s="17">
        <v>4.8432437789779098E-2</v>
      </c>
      <c r="AN1375" s="17">
        <v>5.9413528552755099E-2</v>
      </c>
      <c r="AO1375" s="17"/>
      <c r="AP1375" s="17">
        <v>4.8351680764283603E-2</v>
      </c>
      <c r="AQ1375" s="17">
        <v>4.7651792621746299E-2</v>
      </c>
      <c r="AR1375" s="17">
        <v>7.9317586826147105E-2</v>
      </c>
      <c r="AS1375" s="17">
        <v>6.0671680898310203E-2</v>
      </c>
      <c r="AT1375" s="17">
        <v>5.5073936082582702E-2</v>
      </c>
      <c r="AU1375" s="17">
        <v>0.14351672397905199</v>
      </c>
      <c r="AV1375" s="17"/>
      <c r="AW1375" s="17">
        <v>4.4621620120488099E-2</v>
      </c>
      <c r="AX1375" s="17">
        <v>0.195726641444396</v>
      </c>
      <c r="AY1375" s="17">
        <v>9.3565506638849896E-2</v>
      </c>
      <c r="AZ1375" s="17">
        <v>0.105677752420668</v>
      </c>
      <c r="BA1375" s="17">
        <v>9.7476684107089304E-2</v>
      </c>
      <c r="BB1375" s="17">
        <v>6.9138744297727497E-2</v>
      </c>
      <c r="BC1375" s="17">
        <v>5.0376026992177497E-2</v>
      </c>
      <c r="BD1375" s="17">
        <v>7.6087251603254399E-2</v>
      </c>
      <c r="BE1375" s="17">
        <v>4.6430407058919002E-2</v>
      </c>
      <c r="BF1375" s="17">
        <v>3.8700003823476603E-2</v>
      </c>
      <c r="BG1375" s="17">
        <v>3.9579617347019799E-2</v>
      </c>
      <c r="BH1375" s="17">
        <v>2.7390788941627602E-2</v>
      </c>
      <c r="BI1375" s="17">
        <v>3.3162675020707799E-2</v>
      </c>
      <c r="BJ1375" s="17">
        <v>4.0980242516628497E-2</v>
      </c>
      <c r="BK1375" s="17">
        <v>0.14764136822139401</v>
      </c>
      <c r="BL1375" s="17">
        <v>3.6190554527845302E-2</v>
      </c>
      <c r="BM1375" s="17"/>
      <c r="BN1375" s="17">
        <v>7.8199122377714106E-2</v>
      </c>
      <c r="BO1375" s="17">
        <v>7.0340251374491194E-2</v>
      </c>
      <c r="BP1375" s="17"/>
      <c r="BQ1375" s="17">
        <v>4.7584061154881403E-2</v>
      </c>
      <c r="BR1375" s="17">
        <v>6.08696436185946E-2</v>
      </c>
      <c r="BS1375" s="17"/>
      <c r="BT1375" s="17">
        <v>4.46530785504115E-2</v>
      </c>
      <c r="BU1375" s="17"/>
      <c r="BV1375" s="17">
        <v>0.10597617026539199</v>
      </c>
      <c r="BW1375" s="17">
        <v>5.7892967652853303E-2</v>
      </c>
      <c r="BX1375" s="17">
        <v>6.8148560001268899E-2</v>
      </c>
      <c r="BY1375" s="17"/>
      <c r="BZ1375" s="17">
        <v>7.7116266030490196E-2</v>
      </c>
      <c r="CA1375" s="17">
        <v>9.3808959743365394E-2</v>
      </c>
      <c r="CB1375" s="17">
        <v>0.100464748913746</v>
      </c>
      <c r="CC1375" s="17">
        <v>5.2992626118798701E-2</v>
      </c>
      <c r="CD1375" s="17">
        <v>5.3163888990935299E-2</v>
      </c>
      <c r="CE1375" s="17">
        <v>6.4565039867622603E-2</v>
      </c>
      <c r="CF1375" s="17">
        <v>3.13048888363315E-2</v>
      </c>
      <c r="CG1375" s="17"/>
      <c r="CH1375" s="17">
        <v>3.9677027404040999E-2</v>
      </c>
      <c r="CI1375" s="17">
        <v>6.7608401303987403E-2</v>
      </c>
      <c r="CJ1375" s="17">
        <v>8.3584405225778396E-2</v>
      </c>
      <c r="CK1375" s="17">
        <v>8.7092920536590096E-2</v>
      </c>
      <c r="CL1375" s="17">
        <v>0.12570777781474701</v>
      </c>
    </row>
    <row r="1376" spans="2:90" x14ac:dyDescent="0.3">
      <c r="C1376" s="17"/>
      <c r="D1376" s="17"/>
      <c r="E1376" s="17"/>
      <c r="F1376" s="17"/>
      <c r="G1376" s="17"/>
      <c r="H1376" s="17"/>
      <c r="I1376" s="17"/>
      <c r="J1376" s="17"/>
      <c r="K1376" s="17"/>
      <c r="L1376" s="17"/>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7"/>
      <c r="AI1376" s="17"/>
      <c r="AJ1376" s="17"/>
      <c r="AK1376" s="17"/>
      <c r="AL1376" s="17"/>
      <c r="AM1376" s="17"/>
      <c r="AN1376" s="17"/>
      <c r="AO1376" s="17"/>
      <c r="AP1376" s="17"/>
      <c r="AQ1376" s="17"/>
      <c r="AR1376" s="17"/>
      <c r="AS1376" s="17"/>
      <c r="AT1376" s="17"/>
      <c r="AU1376" s="17"/>
      <c r="AV1376" s="17"/>
      <c r="AW1376" s="17"/>
      <c r="AX1376" s="17"/>
      <c r="AY1376" s="17"/>
      <c r="AZ1376" s="17"/>
      <c r="BA1376" s="17"/>
      <c r="BB1376" s="17"/>
      <c r="BC1376" s="17"/>
      <c r="BD1376" s="17"/>
      <c r="BE1376" s="17"/>
      <c r="BF1376" s="17"/>
      <c r="BG1376" s="17"/>
      <c r="BH1376" s="17"/>
      <c r="BI1376" s="17"/>
      <c r="BJ1376" s="17"/>
      <c r="BK1376" s="17"/>
      <c r="BL1376" s="17"/>
      <c r="BM1376" s="17"/>
      <c r="BN1376" s="17"/>
      <c r="BO1376" s="17"/>
      <c r="BP1376" s="17"/>
      <c r="BQ1376" s="17"/>
      <c r="BR1376" s="17"/>
      <c r="BS1376" s="17"/>
      <c r="BT1376" s="17"/>
      <c r="BU1376" s="17"/>
      <c r="BV1376" s="17"/>
      <c r="BW1376" s="17"/>
      <c r="BX1376" s="17"/>
      <c r="BY1376" s="17"/>
      <c r="BZ1376" s="17"/>
      <c r="CA1376" s="17"/>
      <c r="CB1376" s="17"/>
      <c r="CC1376" s="17"/>
      <c r="CD1376" s="17"/>
      <c r="CE1376" s="17"/>
      <c r="CF1376" s="17"/>
      <c r="CG1376" s="17"/>
      <c r="CH1376" s="17"/>
      <c r="CI1376" s="17"/>
      <c r="CJ1376" s="17"/>
      <c r="CK1376" s="17"/>
      <c r="CL1376" s="17"/>
    </row>
    <row r="1377" spans="2:90" x14ac:dyDescent="0.3">
      <c r="B1377" s="6" t="s">
        <v>538</v>
      </c>
      <c r="C1377" s="17"/>
      <c r="D1377" s="17"/>
      <c r="E1377" s="17"/>
      <c r="F1377" s="17"/>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c r="AP1377" s="17"/>
      <c r="AQ1377" s="17"/>
      <c r="AR1377" s="17"/>
      <c r="AS1377" s="17"/>
      <c r="AT1377" s="17"/>
      <c r="AU1377" s="17"/>
      <c r="AV1377" s="17"/>
      <c r="AW1377" s="17"/>
      <c r="AX1377" s="17"/>
      <c r="AY1377" s="17"/>
      <c r="AZ1377" s="17"/>
      <c r="BA1377" s="17"/>
      <c r="BB1377" s="17"/>
      <c r="BC1377" s="17"/>
      <c r="BD1377" s="17"/>
      <c r="BE1377" s="17"/>
      <c r="BF1377" s="17"/>
      <c r="BG1377" s="17"/>
      <c r="BH1377" s="17"/>
      <c r="BI1377" s="17"/>
      <c r="BJ1377" s="17"/>
      <c r="BK1377" s="17"/>
      <c r="BL1377" s="17"/>
      <c r="BM1377" s="17"/>
      <c r="BN1377" s="17"/>
      <c r="BO1377" s="17"/>
      <c r="BP1377" s="17"/>
      <c r="BQ1377" s="17"/>
      <c r="BR1377" s="17"/>
      <c r="BS1377" s="17"/>
      <c r="BT1377" s="17"/>
      <c r="BU1377" s="17"/>
      <c r="BV1377" s="17"/>
      <c r="BW1377" s="17"/>
      <c r="BX1377" s="17"/>
      <c r="BY1377" s="17"/>
      <c r="BZ1377" s="17"/>
      <c r="CA1377" s="17"/>
      <c r="CB1377" s="17"/>
      <c r="CC1377" s="17"/>
      <c r="CD1377" s="17"/>
      <c r="CE1377" s="17"/>
      <c r="CF1377" s="17"/>
      <c r="CG1377" s="17"/>
      <c r="CH1377" s="17"/>
      <c r="CI1377" s="17"/>
      <c r="CJ1377" s="17"/>
      <c r="CK1377" s="17"/>
      <c r="CL1377" s="17"/>
    </row>
    <row r="1378" spans="2:90" x14ac:dyDescent="0.3">
      <c r="B1378" s="24" t="s">
        <v>110</v>
      </c>
      <c r="C1378" s="17"/>
      <c r="D1378" s="17"/>
      <c r="E1378" s="17"/>
      <c r="F1378" s="17"/>
      <c r="G1378" s="17"/>
      <c r="H1378" s="17"/>
      <c r="I1378" s="17"/>
      <c r="J1378" s="17"/>
      <c r="K1378" s="17"/>
      <c r="L1378" s="17"/>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7"/>
      <c r="AI1378" s="17"/>
      <c r="AJ1378" s="17"/>
      <c r="AK1378" s="17"/>
      <c r="AL1378" s="17"/>
      <c r="AM1378" s="17"/>
      <c r="AN1378" s="17"/>
      <c r="AO1378" s="17"/>
      <c r="AP1378" s="17"/>
      <c r="AQ1378" s="17"/>
      <c r="AR1378" s="17"/>
      <c r="AS1378" s="17"/>
      <c r="AT1378" s="17"/>
      <c r="AU1378" s="17"/>
      <c r="AV1378" s="17"/>
      <c r="AW1378" s="17"/>
      <c r="AX1378" s="17"/>
      <c r="AY1378" s="17"/>
      <c r="AZ1378" s="17"/>
      <c r="BA1378" s="17"/>
      <c r="BB1378" s="17"/>
      <c r="BC1378" s="17"/>
      <c r="BD1378" s="17"/>
      <c r="BE1378" s="17"/>
      <c r="BF1378" s="17"/>
      <c r="BG1378" s="17"/>
      <c r="BH1378" s="17"/>
      <c r="BI1378" s="17"/>
      <c r="BJ1378" s="17"/>
      <c r="BK1378" s="17"/>
      <c r="BL1378" s="17"/>
      <c r="BM1378" s="17"/>
      <c r="BN1378" s="17"/>
      <c r="BO1378" s="17"/>
      <c r="BP1378" s="17"/>
      <c r="BQ1378" s="17"/>
      <c r="BR1378" s="17"/>
      <c r="BS1378" s="17"/>
      <c r="BT1378" s="17"/>
      <c r="BU1378" s="17"/>
      <c r="BV1378" s="17"/>
      <c r="BW1378" s="17"/>
      <c r="BX1378" s="17"/>
      <c r="BY1378" s="17"/>
      <c r="BZ1378" s="17"/>
      <c r="CA1378" s="17"/>
      <c r="CB1378" s="17"/>
      <c r="CC1378" s="17"/>
      <c r="CD1378" s="17"/>
      <c r="CE1378" s="17"/>
      <c r="CF1378" s="17"/>
      <c r="CG1378" s="17"/>
      <c r="CH1378" s="17"/>
      <c r="CI1378" s="17"/>
      <c r="CJ1378" s="17"/>
      <c r="CK1378" s="17"/>
      <c r="CL1378" s="17"/>
    </row>
    <row r="1379" spans="2:90" x14ac:dyDescent="0.3">
      <c r="B1379" t="s">
        <v>523</v>
      </c>
      <c r="C1379" s="17">
        <v>0.23846835893000601</v>
      </c>
      <c r="D1379" s="17">
        <v>0.24053161877614501</v>
      </c>
      <c r="E1379" s="17">
        <v>0.235232120546048</v>
      </c>
      <c r="F1379" s="17"/>
      <c r="G1379" s="17">
        <v>0.236687921763334</v>
      </c>
      <c r="H1379" s="17">
        <v>0.28318886301859802</v>
      </c>
      <c r="I1379" s="17">
        <v>0.22900193179478201</v>
      </c>
      <c r="J1379" s="17">
        <v>0.203138256522022</v>
      </c>
      <c r="K1379" s="17">
        <v>0.24466709485455401</v>
      </c>
      <c r="L1379" s="17">
        <v>0.23538334594687399</v>
      </c>
      <c r="M1379" s="17"/>
      <c r="N1379" s="17">
        <v>0.26818297284134801</v>
      </c>
      <c r="O1379" s="17">
        <v>0.225668673582676</v>
      </c>
      <c r="P1379" s="17">
        <v>0.230004033224329</v>
      </c>
      <c r="Q1379" s="17">
        <v>0.22955536873440599</v>
      </c>
      <c r="R1379" s="17"/>
      <c r="S1379" s="17">
        <v>0.256470208561139</v>
      </c>
      <c r="T1379" s="17">
        <v>0.28907622623406098</v>
      </c>
      <c r="U1379" s="17">
        <v>0.27075135815742801</v>
      </c>
      <c r="V1379" s="17">
        <v>0.15920155328903701</v>
      </c>
      <c r="W1379" s="17">
        <v>0.19850114152752599</v>
      </c>
      <c r="X1379" s="17">
        <v>0.19955693908431801</v>
      </c>
      <c r="Y1379" s="17">
        <v>0.19621756903889401</v>
      </c>
      <c r="Z1379" s="17">
        <v>0.30180298559006102</v>
      </c>
      <c r="AA1379" s="17">
        <v>0.26181603588135499</v>
      </c>
      <c r="AB1379" s="17">
        <v>0.20045066454066801</v>
      </c>
      <c r="AC1379" s="17">
        <v>0.23277781629820901</v>
      </c>
      <c r="AD1379" s="17">
        <v>0.36149759190849501</v>
      </c>
      <c r="AE1379" s="17"/>
      <c r="AF1379" s="17">
        <v>0.241809760074778</v>
      </c>
      <c r="AG1379" s="17">
        <v>0.25062048481620802</v>
      </c>
      <c r="AH1379" s="17">
        <v>0.20905083660204299</v>
      </c>
      <c r="AI1379" s="17"/>
      <c r="AJ1379" s="17">
        <v>0.23769470646104601</v>
      </c>
      <c r="AK1379" s="17">
        <v>0.234120535508855</v>
      </c>
      <c r="AL1379" s="17">
        <v>0.2723759179793</v>
      </c>
      <c r="AM1379" s="17">
        <v>0.23726403580931099</v>
      </c>
      <c r="AN1379" s="17">
        <v>0.24946006547944599</v>
      </c>
      <c r="AO1379" s="17"/>
      <c r="AP1379" s="17">
        <v>0.28573346855927301</v>
      </c>
      <c r="AQ1379" s="17">
        <v>0.23246484847349799</v>
      </c>
      <c r="AR1379" s="17">
        <v>0.245996691060415</v>
      </c>
      <c r="AS1379" s="17">
        <v>0.22350332140363599</v>
      </c>
      <c r="AT1379" s="17">
        <v>0.23817103996271699</v>
      </c>
      <c r="AU1379" s="17">
        <v>0.18931116774993301</v>
      </c>
      <c r="AV1379" s="17"/>
      <c r="AW1379" s="17">
        <v>9.7133142071715195E-2</v>
      </c>
      <c r="AX1379" s="17">
        <v>0.18363940799792899</v>
      </c>
      <c r="AY1379" s="17">
        <v>0.204019788717759</v>
      </c>
      <c r="AZ1379" s="17">
        <v>0.241921958872546</v>
      </c>
      <c r="BA1379" s="17">
        <v>0.26597359836939499</v>
      </c>
      <c r="BB1379" s="17">
        <v>0.23473343567629401</v>
      </c>
      <c r="BC1379" s="17">
        <v>0.26786988866251299</v>
      </c>
      <c r="BD1379" s="17">
        <v>0.18278788393293399</v>
      </c>
      <c r="BE1379" s="17">
        <v>0.24004340622444201</v>
      </c>
      <c r="BF1379" s="17">
        <v>0.16654384103620701</v>
      </c>
      <c r="BG1379" s="17">
        <v>0.21251602196844999</v>
      </c>
      <c r="BH1379" s="17">
        <v>0.247118821732494</v>
      </c>
      <c r="BI1379" s="17">
        <v>0.19486743555743899</v>
      </c>
      <c r="BJ1379" s="17">
        <v>0.243141370544187</v>
      </c>
      <c r="BK1379" s="17">
        <v>0.30682094733558002</v>
      </c>
      <c r="BL1379" s="17">
        <v>0.37139127637945002</v>
      </c>
      <c r="BM1379" s="17"/>
      <c r="BN1379" s="17">
        <v>0.238861752830383</v>
      </c>
      <c r="BO1379" s="17">
        <v>0.23702893755704399</v>
      </c>
      <c r="BP1379" s="17"/>
      <c r="BQ1379" s="17">
        <v>0.267082566630514</v>
      </c>
      <c r="BR1379" s="17">
        <v>0.168793101795878</v>
      </c>
      <c r="BS1379" s="17"/>
      <c r="BT1379" s="17">
        <v>0.22577580711228101</v>
      </c>
      <c r="BU1379" s="17"/>
      <c r="BV1379" s="17">
        <v>0.230153647914873</v>
      </c>
      <c r="BW1379" s="17">
        <v>0.27177852301049699</v>
      </c>
      <c r="BX1379" s="17">
        <v>0.23100117956885699</v>
      </c>
      <c r="BY1379" s="17"/>
      <c r="BZ1379" s="17">
        <v>0.253929822095596</v>
      </c>
      <c r="CA1379" s="17">
        <v>0.21253996111590301</v>
      </c>
      <c r="CB1379" s="17">
        <v>0.19510119590660099</v>
      </c>
      <c r="CC1379" s="17">
        <v>0.256242671858875</v>
      </c>
      <c r="CD1379" s="17">
        <v>0.26435546093663898</v>
      </c>
      <c r="CE1379" s="17">
        <v>0.23018891547704901</v>
      </c>
      <c r="CF1379" s="17">
        <v>0.28610678778118698</v>
      </c>
      <c r="CG1379" s="17"/>
      <c r="CH1379" s="17">
        <v>0.31328607572898598</v>
      </c>
      <c r="CI1379" s="17">
        <v>0.22668468793452601</v>
      </c>
      <c r="CJ1379" s="17">
        <v>0.235596011293223</v>
      </c>
      <c r="CK1379" s="17">
        <v>0.22894845981367301</v>
      </c>
      <c r="CL1379" s="17">
        <v>0.22847326084144701</v>
      </c>
    </row>
    <row r="1380" spans="2:90" x14ac:dyDescent="0.3">
      <c r="B1380" t="s">
        <v>524</v>
      </c>
      <c r="C1380" s="17">
        <v>0.46207063531349202</v>
      </c>
      <c r="D1380" s="17">
        <v>0.44452513698650198</v>
      </c>
      <c r="E1380" s="17">
        <v>0.48194118614215198</v>
      </c>
      <c r="F1380" s="17"/>
      <c r="G1380" s="17">
        <v>0.40775398881423802</v>
      </c>
      <c r="H1380" s="17">
        <v>0.442249293373223</v>
      </c>
      <c r="I1380" s="17">
        <v>0.43116958478078798</v>
      </c>
      <c r="J1380" s="17">
        <v>0.51875223802762804</v>
      </c>
      <c r="K1380" s="17">
        <v>0.42152157468162099</v>
      </c>
      <c r="L1380" s="17">
        <v>0.52084537900704797</v>
      </c>
      <c r="M1380" s="17"/>
      <c r="N1380" s="17">
        <v>0.45569811575146202</v>
      </c>
      <c r="O1380" s="17">
        <v>0.49680267181191201</v>
      </c>
      <c r="P1380" s="17">
        <v>0.463526341614587</v>
      </c>
      <c r="Q1380" s="17">
        <v>0.43389714234790799</v>
      </c>
      <c r="R1380" s="17"/>
      <c r="S1380" s="17">
        <v>0.45155585578398399</v>
      </c>
      <c r="T1380" s="17">
        <v>0.41381307589069199</v>
      </c>
      <c r="U1380" s="17">
        <v>0.41837926756572702</v>
      </c>
      <c r="V1380" s="17">
        <v>0.52475755476736696</v>
      </c>
      <c r="W1380" s="17">
        <v>0.51212056540288398</v>
      </c>
      <c r="X1380" s="17">
        <v>0.46919455624082801</v>
      </c>
      <c r="Y1380" s="17">
        <v>0.437901542880832</v>
      </c>
      <c r="Z1380" s="17">
        <v>0.46022584740271699</v>
      </c>
      <c r="AA1380" s="17">
        <v>0.48003293370831401</v>
      </c>
      <c r="AB1380" s="17">
        <v>0.466498771530311</v>
      </c>
      <c r="AC1380" s="17">
        <v>0.50414910390759304</v>
      </c>
      <c r="AD1380" s="17">
        <v>0.42887874365731199</v>
      </c>
      <c r="AE1380" s="17"/>
      <c r="AF1380" s="17">
        <v>0.46168847201860203</v>
      </c>
      <c r="AG1380" s="17">
        <v>0.49478996416430698</v>
      </c>
      <c r="AH1380" s="17">
        <v>0.40488187416536803</v>
      </c>
      <c r="AI1380" s="17"/>
      <c r="AJ1380" s="17">
        <v>0.52421987826623395</v>
      </c>
      <c r="AK1380" s="17">
        <v>0.470478350562826</v>
      </c>
      <c r="AL1380" s="17">
        <v>0.49512069369392397</v>
      </c>
      <c r="AM1380" s="17">
        <v>0.413985179388214</v>
      </c>
      <c r="AN1380" s="17">
        <v>0.53441832794519595</v>
      </c>
      <c r="AO1380" s="17"/>
      <c r="AP1380" s="17">
        <v>0.45981488932334003</v>
      </c>
      <c r="AQ1380" s="17">
        <v>0.494844428152797</v>
      </c>
      <c r="AR1380" s="17">
        <v>0.48704358716242602</v>
      </c>
      <c r="AS1380" s="17">
        <v>0.45736103951949503</v>
      </c>
      <c r="AT1380" s="17">
        <v>0.49039582622917099</v>
      </c>
      <c r="AU1380" s="17">
        <v>0.459148946638471</v>
      </c>
      <c r="AV1380" s="17"/>
      <c r="AW1380" s="17">
        <v>0.70643765846128903</v>
      </c>
      <c r="AX1380" s="17">
        <v>0.336068125669852</v>
      </c>
      <c r="AY1380" s="17">
        <v>0.48778106887609102</v>
      </c>
      <c r="AZ1380" s="17">
        <v>0.437921722181008</v>
      </c>
      <c r="BA1380" s="17">
        <v>0.40288959944311298</v>
      </c>
      <c r="BB1380" s="17">
        <v>0.48355564489344499</v>
      </c>
      <c r="BC1380" s="17">
        <v>0.48186310575901198</v>
      </c>
      <c r="BD1380" s="17">
        <v>0.47820042332450202</v>
      </c>
      <c r="BE1380" s="17">
        <v>0.48430660728292901</v>
      </c>
      <c r="BF1380" s="17">
        <v>0.522885037466436</v>
      </c>
      <c r="BG1380" s="17">
        <v>0.462182725170035</v>
      </c>
      <c r="BH1380" s="17">
        <v>0.499144903586209</v>
      </c>
      <c r="BI1380" s="17">
        <v>0.56952429598332299</v>
      </c>
      <c r="BJ1380" s="17">
        <v>0.52231850649973499</v>
      </c>
      <c r="BK1380" s="17">
        <v>0.29806041531859701</v>
      </c>
      <c r="BL1380" s="17">
        <v>0.44461285600258199</v>
      </c>
      <c r="BM1380" s="17"/>
      <c r="BN1380" s="17">
        <v>0.46915374297865797</v>
      </c>
      <c r="BO1380" s="17">
        <v>0.45325845385200902</v>
      </c>
      <c r="BP1380" s="17"/>
      <c r="BQ1380" s="17">
        <v>0.48188831235760399</v>
      </c>
      <c r="BR1380" s="17">
        <v>0.44809524931757999</v>
      </c>
      <c r="BS1380" s="17"/>
      <c r="BT1380" s="17">
        <v>0.469286478420197</v>
      </c>
      <c r="BU1380" s="17"/>
      <c r="BV1380" s="17">
        <v>0.441203385716538</v>
      </c>
      <c r="BW1380" s="17">
        <v>0.442441492290222</v>
      </c>
      <c r="BX1380" s="17">
        <v>0.48022147637562401</v>
      </c>
      <c r="BY1380" s="17"/>
      <c r="BZ1380" s="17">
        <v>0.45504456781889902</v>
      </c>
      <c r="CA1380" s="17">
        <v>0.48632199238958101</v>
      </c>
      <c r="CB1380" s="17">
        <v>0.49277429977854598</v>
      </c>
      <c r="CC1380" s="17">
        <v>0.44760328942601602</v>
      </c>
      <c r="CD1380" s="17">
        <v>0.46509806381369301</v>
      </c>
      <c r="CE1380" s="17">
        <v>0.47436339534306898</v>
      </c>
      <c r="CF1380" s="17">
        <v>0.43400242260787403</v>
      </c>
      <c r="CG1380" s="17"/>
      <c r="CH1380" s="17">
        <v>0.38228456352025803</v>
      </c>
      <c r="CI1380" s="17">
        <v>0.47213705386080501</v>
      </c>
      <c r="CJ1380" s="17">
        <v>0.47570680430696599</v>
      </c>
      <c r="CK1380" s="17">
        <v>0.47808276926618098</v>
      </c>
      <c r="CL1380" s="17">
        <v>0.37564747147555</v>
      </c>
    </row>
    <row r="1381" spans="2:90" x14ac:dyDescent="0.3">
      <c r="B1381" t="s">
        <v>525</v>
      </c>
      <c r="C1381" s="17">
        <v>0.186544369671128</v>
      </c>
      <c r="D1381" s="17">
        <v>0.222807232686701</v>
      </c>
      <c r="E1381" s="17">
        <v>0.14966457905834199</v>
      </c>
      <c r="F1381" s="17"/>
      <c r="G1381" s="17">
        <v>0.22118831475231901</v>
      </c>
      <c r="H1381" s="17">
        <v>0.18727346691646399</v>
      </c>
      <c r="I1381" s="17">
        <v>0.18737741502994401</v>
      </c>
      <c r="J1381" s="17">
        <v>0.158127802518963</v>
      </c>
      <c r="K1381" s="17">
        <v>0.19307337027572599</v>
      </c>
      <c r="L1381" s="17">
        <v>0.18093747326791301</v>
      </c>
      <c r="M1381" s="17"/>
      <c r="N1381" s="17">
        <v>0.17956423386516901</v>
      </c>
      <c r="O1381" s="17">
        <v>0.19625125583655201</v>
      </c>
      <c r="P1381" s="17">
        <v>0.19041992140050401</v>
      </c>
      <c r="Q1381" s="17">
        <v>0.18053465944817401</v>
      </c>
      <c r="R1381" s="17"/>
      <c r="S1381" s="17">
        <v>0.18770587047321499</v>
      </c>
      <c r="T1381" s="17">
        <v>0.177705839865686</v>
      </c>
      <c r="U1381" s="17">
        <v>0.18586023639754601</v>
      </c>
      <c r="V1381" s="17">
        <v>0.215623163274553</v>
      </c>
      <c r="W1381" s="17">
        <v>0.17810787090956301</v>
      </c>
      <c r="X1381" s="17">
        <v>0.234246369574511</v>
      </c>
      <c r="Y1381" s="17">
        <v>0.24330874803177799</v>
      </c>
      <c r="Z1381" s="17">
        <v>0.18372762801812301</v>
      </c>
      <c r="AA1381" s="17">
        <v>0.13425362910128399</v>
      </c>
      <c r="AB1381" s="17">
        <v>0.204626538419242</v>
      </c>
      <c r="AC1381" s="17">
        <v>0.116978772430493</v>
      </c>
      <c r="AD1381" s="17">
        <v>0.117378471192016</v>
      </c>
      <c r="AE1381" s="17"/>
      <c r="AF1381" s="17">
        <v>0.18330097642561</v>
      </c>
      <c r="AG1381" s="17">
        <v>0.170417787217301</v>
      </c>
      <c r="AH1381" s="17">
        <v>0.197458264356068</v>
      </c>
      <c r="AI1381" s="17"/>
      <c r="AJ1381" s="17">
        <v>0.172798423220592</v>
      </c>
      <c r="AK1381" s="17">
        <v>0.19911431721180001</v>
      </c>
      <c r="AL1381" s="17">
        <v>0.153668183854655</v>
      </c>
      <c r="AM1381" s="17">
        <v>0.23396931171860499</v>
      </c>
      <c r="AN1381" s="17">
        <v>0.121278982503587</v>
      </c>
      <c r="AO1381" s="17"/>
      <c r="AP1381" s="17">
        <v>0.18132813026310199</v>
      </c>
      <c r="AQ1381" s="17">
        <v>0.184018902313698</v>
      </c>
      <c r="AR1381" s="17">
        <v>0.161703449786361</v>
      </c>
      <c r="AS1381" s="17">
        <v>0.208800311741213</v>
      </c>
      <c r="AT1381" s="17">
        <v>0.18443147482768499</v>
      </c>
      <c r="AU1381" s="17">
        <v>0.19358517138466499</v>
      </c>
      <c r="AV1381" s="17"/>
      <c r="AW1381" s="17">
        <v>0</v>
      </c>
      <c r="AX1381" s="17">
        <v>0.17350926746492101</v>
      </c>
      <c r="AY1381" s="17">
        <v>0.13001741231304401</v>
      </c>
      <c r="AZ1381" s="17">
        <v>0.175817837096991</v>
      </c>
      <c r="BA1381" s="17">
        <v>0.19287118257373001</v>
      </c>
      <c r="BB1381" s="17">
        <v>0.194712892962628</v>
      </c>
      <c r="BC1381" s="17">
        <v>0.204805439950038</v>
      </c>
      <c r="BD1381" s="17">
        <v>0.22957755719195899</v>
      </c>
      <c r="BE1381" s="17">
        <v>0.20663004301814</v>
      </c>
      <c r="BF1381" s="17">
        <v>0.24185553956845901</v>
      </c>
      <c r="BG1381" s="17">
        <v>0.226959335518575</v>
      </c>
      <c r="BH1381" s="17">
        <v>0.217422648647872</v>
      </c>
      <c r="BI1381" s="17">
        <v>0.15345672383042</v>
      </c>
      <c r="BJ1381" s="17">
        <v>0.13048804003176301</v>
      </c>
      <c r="BK1381" s="17">
        <v>0.22041751328353701</v>
      </c>
      <c r="BL1381" s="17">
        <v>0.13117650104916201</v>
      </c>
      <c r="BM1381" s="17"/>
      <c r="BN1381" s="17">
        <v>0.18336158556075499</v>
      </c>
      <c r="BO1381" s="17">
        <v>0.19256393983360701</v>
      </c>
      <c r="BP1381" s="17"/>
      <c r="BQ1381" s="17">
        <v>0.17815082226158899</v>
      </c>
      <c r="BR1381" s="17">
        <v>0.24174598329938601</v>
      </c>
      <c r="BS1381" s="17"/>
      <c r="BT1381" s="17">
        <v>0.21694449313606401</v>
      </c>
      <c r="BU1381" s="17"/>
      <c r="BV1381" s="17">
        <v>0.17846259177719301</v>
      </c>
      <c r="BW1381" s="17">
        <v>0.18736160301653201</v>
      </c>
      <c r="BX1381" s="17">
        <v>0.188446651886649</v>
      </c>
      <c r="BY1381" s="17"/>
      <c r="BZ1381" s="17">
        <v>0.143960757262761</v>
      </c>
      <c r="CA1381" s="17">
        <v>0.175953811892016</v>
      </c>
      <c r="CB1381" s="17">
        <v>0.17297747630424801</v>
      </c>
      <c r="CC1381" s="17">
        <v>0.21170258472522599</v>
      </c>
      <c r="CD1381" s="17">
        <v>0.18426417760577901</v>
      </c>
      <c r="CE1381" s="17">
        <v>0.225026931687344</v>
      </c>
      <c r="CF1381" s="17">
        <v>0.193958463377469</v>
      </c>
      <c r="CG1381" s="17"/>
      <c r="CH1381" s="17">
        <v>0.21747548109652301</v>
      </c>
      <c r="CI1381" s="17">
        <v>0.19803443217386299</v>
      </c>
      <c r="CJ1381" s="17">
        <v>0.18241107733263101</v>
      </c>
      <c r="CK1381" s="17">
        <v>0.16364125719067699</v>
      </c>
      <c r="CL1381" s="17">
        <v>0.13148510941849001</v>
      </c>
    </row>
    <row r="1382" spans="2:90" x14ac:dyDescent="0.3">
      <c r="B1382" t="s">
        <v>526</v>
      </c>
      <c r="C1382" s="17">
        <v>3.6443324475072501E-2</v>
      </c>
      <c r="D1382" s="17">
        <v>3.8074014422222198E-2</v>
      </c>
      <c r="E1382" s="17">
        <v>3.4179964695861598E-2</v>
      </c>
      <c r="F1382" s="17"/>
      <c r="G1382" s="17">
        <v>5.0323591593048098E-2</v>
      </c>
      <c r="H1382" s="17">
        <v>4.0588129307350097E-2</v>
      </c>
      <c r="I1382" s="17">
        <v>5.4166504435868103E-2</v>
      </c>
      <c r="J1382" s="17">
        <v>3.32530612689046E-2</v>
      </c>
      <c r="K1382" s="17">
        <v>3.7140157722631503E-2</v>
      </c>
      <c r="L1382" s="17">
        <v>1.1445309639243799E-2</v>
      </c>
      <c r="M1382" s="17"/>
      <c r="N1382" s="17">
        <v>4.5399736551100002E-2</v>
      </c>
      <c r="O1382" s="17">
        <v>2.35716210904722E-2</v>
      </c>
      <c r="P1382" s="17">
        <v>3.73260963051157E-2</v>
      </c>
      <c r="Q1382" s="17">
        <v>3.7902424257686897E-2</v>
      </c>
      <c r="R1382" s="17"/>
      <c r="S1382" s="17">
        <v>2.76507287840905E-2</v>
      </c>
      <c r="T1382" s="17">
        <v>3.2520756790569802E-2</v>
      </c>
      <c r="U1382" s="17">
        <v>2.42624750296518E-2</v>
      </c>
      <c r="V1382" s="17">
        <v>3.18614201994986E-2</v>
      </c>
      <c r="W1382" s="17">
        <v>3.3069236053095398E-2</v>
      </c>
      <c r="X1382" s="17">
        <v>5.8800586758569799E-2</v>
      </c>
      <c r="Y1382" s="17">
        <v>4.0194882876224698E-2</v>
      </c>
      <c r="Z1382" s="17">
        <v>1.1452915077071199E-2</v>
      </c>
      <c r="AA1382" s="17">
        <v>4.18523829491185E-2</v>
      </c>
      <c r="AB1382" s="17">
        <v>4.9994365324170398E-2</v>
      </c>
      <c r="AC1382" s="17">
        <v>6.31144985267309E-2</v>
      </c>
      <c r="AD1382" s="17">
        <v>0</v>
      </c>
      <c r="AE1382" s="17"/>
      <c r="AF1382" s="17">
        <v>4.4387034485679502E-2</v>
      </c>
      <c r="AG1382" s="17">
        <v>3.01009858787941E-2</v>
      </c>
      <c r="AH1382" s="17">
        <v>2.9740020728761501E-2</v>
      </c>
      <c r="AI1382" s="17"/>
      <c r="AJ1382" s="17">
        <v>2.6725486894583698E-2</v>
      </c>
      <c r="AK1382" s="17">
        <v>3.7747389085989097E-2</v>
      </c>
      <c r="AL1382" s="17">
        <v>1.22968254006604E-2</v>
      </c>
      <c r="AM1382" s="17">
        <v>5.3133273659889603E-2</v>
      </c>
      <c r="AN1382" s="17">
        <v>4.8187630996902001E-2</v>
      </c>
      <c r="AO1382" s="17"/>
      <c r="AP1382" s="17">
        <v>2.8661866399482799E-2</v>
      </c>
      <c r="AQ1382" s="17">
        <v>4.03250916982116E-2</v>
      </c>
      <c r="AR1382" s="17">
        <v>2.7119251369619998E-2</v>
      </c>
      <c r="AS1382" s="17">
        <v>4.6753036073433202E-2</v>
      </c>
      <c r="AT1382" s="17">
        <v>4.06220612032034E-2</v>
      </c>
      <c r="AU1382" s="17">
        <v>1.0777109577251099E-2</v>
      </c>
      <c r="AV1382" s="17"/>
      <c r="AW1382" s="17">
        <v>4.76532522633972E-2</v>
      </c>
      <c r="AX1382" s="17">
        <v>5.2630995675972597E-2</v>
      </c>
      <c r="AY1382" s="17">
        <v>5.4723308431244601E-2</v>
      </c>
      <c r="AZ1382" s="17">
        <v>2.4606987372157701E-2</v>
      </c>
      <c r="BA1382" s="17">
        <v>5.4477022449989997E-2</v>
      </c>
      <c r="BB1382" s="17">
        <v>2.3937164526690799E-2</v>
      </c>
      <c r="BC1382" s="17">
        <v>1.56269928443734E-2</v>
      </c>
      <c r="BD1382" s="17">
        <v>3.7956393434292302E-2</v>
      </c>
      <c r="BE1382" s="17">
        <v>2.2616210964873099E-2</v>
      </c>
      <c r="BF1382" s="17">
        <v>3.0538340784481002E-2</v>
      </c>
      <c r="BG1382" s="17">
        <v>5.4202257298210002E-2</v>
      </c>
      <c r="BH1382" s="17">
        <v>7.9877553317540297E-3</v>
      </c>
      <c r="BI1382" s="17">
        <v>4.7874491329448002E-2</v>
      </c>
      <c r="BJ1382" s="17">
        <v>4.7782662069612299E-2</v>
      </c>
      <c r="BK1382" s="17">
        <v>6.6992469636450003E-2</v>
      </c>
      <c r="BL1382" s="17">
        <v>3.0042715330164602E-2</v>
      </c>
      <c r="BM1382" s="17"/>
      <c r="BN1382" s="17">
        <v>3.5244305947713703E-2</v>
      </c>
      <c r="BO1382" s="17">
        <v>3.8628559078382398E-2</v>
      </c>
      <c r="BP1382" s="17"/>
      <c r="BQ1382" s="17">
        <v>2.96508248815163E-2</v>
      </c>
      <c r="BR1382" s="17">
        <v>6.1765799486380897E-2</v>
      </c>
      <c r="BS1382" s="17"/>
      <c r="BT1382" s="17">
        <v>5.1943977693718002E-2</v>
      </c>
      <c r="BU1382" s="17"/>
      <c r="BV1382" s="17">
        <v>3.3990721731872398E-2</v>
      </c>
      <c r="BW1382" s="17">
        <v>3.50832001545359E-2</v>
      </c>
      <c r="BX1382" s="17">
        <v>3.6354538505249299E-2</v>
      </c>
      <c r="BY1382" s="17"/>
      <c r="BZ1382" s="17">
        <v>4.0281450185678497E-2</v>
      </c>
      <c r="CA1382" s="17">
        <v>3.1548471525375099E-2</v>
      </c>
      <c r="CB1382" s="17">
        <v>4.38534917891477E-2</v>
      </c>
      <c r="CC1382" s="17">
        <v>3.3514939240510203E-2</v>
      </c>
      <c r="CD1382" s="17">
        <v>3.8610530718030001E-2</v>
      </c>
      <c r="CE1382" s="17">
        <v>2.2367207410514001E-2</v>
      </c>
      <c r="CF1382" s="17">
        <v>4.6502756040990099E-2</v>
      </c>
      <c r="CG1382" s="17"/>
      <c r="CH1382" s="17">
        <v>4.0595406162523301E-2</v>
      </c>
      <c r="CI1382" s="17">
        <v>3.5243112805869503E-2</v>
      </c>
      <c r="CJ1382" s="17">
        <v>3.4475167973562697E-2</v>
      </c>
      <c r="CK1382" s="17">
        <v>3.1619190704841302E-2</v>
      </c>
      <c r="CL1382" s="17">
        <v>7.4456855295715302E-2</v>
      </c>
    </row>
    <row r="1383" spans="2:90" x14ac:dyDescent="0.3">
      <c r="B1383" t="s">
        <v>118</v>
      </c>
      <c r="C1383" s="17">
        <v>7.6473311610301298E-2</v>
      </c>
      <c r="D1383" s="17">
        <v>5.4061997128430198E-2</v>
      </c>
      <c r="E1383" s="17">
        <v>9.8982149557596405E-2</v>
      </c>
      <c r="F1383" s="17"/>
      <c r="G1383" s="17">
        <v>8.4046183077061007E-2</v>
      </c>
      <c r="H1383" s="17">
        <v>4.6700247384364298E-2</v>
      </c>
      <c r="I1383" s="17">
        <v>9.8284563958618398E-2</v>
      </c>
      <c r="J1383" s="17">
        <v>8.6728641662481301E-2</v>
      </c>
      <c r="K1383" s="17">
        <v>0.103597802465467</v>
      </c>
      <c r="L1383" s="17">
        <v>5.1388492138920799E-2</v>
      </c>
      <c r="M1383" s="17"/>
      <c r="N1383" s="17">
        <v>5.1154940990921799E-2</v>
      </c>
      <c r="O1383" s="17">
        <v>5.77057776783882E-2</v>
      </c>
      <c r="P1383" s="17">
        <v>7.8723607455464695E-2</v>
      </c>
      <c r="Q1383" s="17">
        <v>0.118110405211824</v>
      </c>
      <c r="R1383" s="17"/>
      <c r="S1383" s="17">
        <v>7.6617336397571401E-2</v>
      </c>
      <c r="T1383" s="17">
        <v>8.6884101218990595E-2</v>
      </c>
      <c r="U1383" s="17">
        <v>0.10074666284964701</v>
      </c>
      <c r="V1383" s="17">
        <v>6.85563084695439E-2</v>
      </c>
      <c r="W1383" s="17">
        <v>7.8201186106930706E-2</v>
      </c>
      <c r="X1383" s="17">
        <v>3.8201548341773403E-2</v>
      </c>
      <c r="Y1383" s="17">
        <v>8.2377257172270998E-2</v>
      </c>
      <c r="Z1383" s="17">
        <v>4.2790623912027398E-2</v>
      </c>
      <c r="AA1383" s="17">
        <v>8.2045018359928598E-2</v>
      </c>
      <c r="AB1383" s="17">
        <v>7.8429660185609401E-2</v>
      </c>
      <c r="AC1383" s="17">
        <v>8.2979808836974103E-2</v>
      </c>
      <c r="AD1383" s="17">
        <v>9.2245193242176601E-2</v>
      </c>
      <c r="AE1383" s="17"/>
      <c r="AF1383" s="17">
        <v>6.8813756995330599E-2</v>
      </c>
      <c r="AG1383" s="17">
        <v>5.4070777923390198E-2</v>
      </c>
      <c r="AH1383" s="17">
        <v>0.15886900414775901</v>
      </c>
      <c r="AI1383" s="17"/>
      <c r="AJ1383" s="17">
        <v>3.8561505157543599E-2</v>
      </c>
      <c r="AK1383" s="17">
        <v>5.85394076305297E-2</v>
      </c>
      <c r="AL1383" s="17">
        <v>6.6538379071460305E-2</v>
      </c>
      <c r="AM1383" s="17">
        <v>6.1648199423980601E-2</v>
      </c>
      <c r="AN1383" s="17">
        <v>4.6654993074868499E-2</v>
      </c>
      <c r="AO1383" s="17"/>
      <c r="AP1383" s="17">
        <v>4.4461645454802301E-2</v>
      </c>
      <c r="AQ1383" s="17">
        <v>4.8346729361795598E-2</v>
      </c>
      <c r="AR1383" s="17">
        <v>7.8137020621178499E-2</v>
      </c>
      <c r="AS1383" s="17">
        <v>6.3582291262222396E-2</v>
      </c>
      <c r="AT1383" s="17">
        <v>4.63795977772231E-2</v>
      </c>
      <c r="AU1383" s="17">
        <v>0.14717760464967999</v>
      </c>
      <c r="AV1383" s="17"/>
      <c r="AW1383" s="17">
        <v>0.14877594720359799</v>
      </c>
      <c r="AX1383" s="17">
        <v>0.25415220319132698</v>
      </c>
      <c r="AY1383" s="17">
        <v>0.12345842166186199</v>
      </c>
      <c r="AZ1383" s="17">
        <v>0.119731494477298</v>
      </c>
      <c r="BA1383" s="17">
        <v>8.3788597163772405E-2</v>
      </c>
      <c r="BB1383" s="17">
        <v>6.3060861940942195E-2</v>
      </c>
      <c r="BC1383" s="17">
        <v>2.9834572784062999E-2</v>
      </c>
      <c r="BD1383" s="17">
        <v>7.1477742116313303E-2</v>
      </c>
      <c r="BE1383" s="17">
        <v>4.6403732509616699E-2</v>
      </c>
      <c r="BF1383" s="17">
        <v>3.8177241144417201E-2</v>
      </c>
      <c r="BG1383" s="17">
        <v>4.4139660044729703E-2</v>
      </c>
      <c r="BH1383" s="17">
        <v>2.8325870701670999E-2</v>
      </c>
      <c r="BI1383" s="17">
        <v>3.4277053299370398E-2</v>
      </c>
      <c r="BJ1383" s="17">
        <v>5.6269420854702303E-2</v>
      </c>
      <c r="BK1383" s="17">
        <v>0.10770865442583701</v>
      </c>
      <c r="BL1383" s="17">
        <v>2.2776651238641199E-2</v>
      </c>
      <c r="BM1383" s="17"/>
      <c r="BN1383" s="17">
        <v>7.3378612682489505E-2</v>
      </c>
      <c r="BO1383" s="17">
        <v>7.85201096789582E-2</v>
      </c>
      <c r="BP1383" s="17"/>
      <c r="BQ1383" s="17">
        <v>4.3227473868777302E-2</v>
      </c>
      <c r="BR1383" s="17">
        <v>7.9599866100775601E-2</v>
      </c>
      <c r="BS1383" s="17"/>
      <c r="BT1383" s="17">
        <v>3.6049243637740203E-2</v>
      </c>
      <c r="BU1383" s="17"/>
      <c r="BV1383" s="17">
        <v>0.116189652859523</v>
      </c>
      <c r="BW1383" s="17">
        <v>6.33351815282127E-2</v>
      </c>
      <c r="BX1383" s="17">
        <v>6.3976153663621096E-2</v>
      </c>
      <c r="BY1383" s="17"/>
      <c r="BZ1383" s="17">
        <v>0.106783402637065</v>
      </c>
      <c r="CA1383" s="17">
        <v>9.36357630771254E-2</v>
      </c>
      <c r="CB1383" s="17">
        <v>9.5293536221457698E-2</v>
      </c>
      <c r="CC1383" s="17">
        <v>5.0936514749372601E-2</v>
      </c>
      <c r="CD1383" s="17">
        <v>4.76717669258587E-2</v>
      </c>
      <c r="CE1383" s="17">
        <v>4.8053550082022799E-2</v>
      </c>
      <c r="CF1383" s="17">
        <v>3.9429570192479599E-2</v>
      </c>
      <c r="CG1383" s="17"/>
      <c r="CH1383" s="17">
        <v>4.6358473491710697E-2</v>
      </c>
      <c r="CI1383" s="17">
        <v>6.7900713224936002E-2</v>
      </c>
      <c r="CJ1383" s="17">
        <v>7.1810939093617396E-2</v>
      </c>
      <c r="CK1383" s="17">
        <v>9.7708323024628299E-2</v>
      </c>
      <c r="CL1383" s="17">
        <v>0.18993730296879699</v>
      </c>
    </row>
    <row r="1384" spans="2:90" x14ac:dyDescent="0.3">
      <c r="C1384" s="17"/>
      <c r="D1384" s="17"/>
      <c r="E1384" s="17"/>
      <c r="F1384" s="17"/>
      <c r="G1384" s="17"/>
      <c r="H1384" s="17"/>
      <c r="I1384" s="17"/>
      <c r="J1384" s="17"/>
      <c r="K1384" s="17"/>
      <c r="L1384" s="17"/>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7"/>
      <c r="AI1384" s="17"/>
      <c r="AJ1384" s="17"/>
      <c r="AK1384" s="17"/>
      <c r="AL1384" s="17"/>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17"/>
      <c r="CB1384" s="17"/>
      <c r="CC1384" s="17"/>
      <c r="CD1384" s="17"/>
      <c r="CE1384" s="17"/>
      <c r="CF1384" s="17"/>
      <c r="CG1384" s="17"/>
      <c r="CH1384" s="17"/>
      <c r="CI1384" s="17"/>
      <c r="CJ1384" s="17"/>
      <c r="CK1384" s="17"/>
      <c r="CL1384" s="17"/>
    </row>
    <row r="1385" spans="2:90" x14ac:dyDescent="0.3">
      <c r="B1385" s="6" t="s">
        <v>539</v>
      </c>
      <c r="C1385" s="17"/>
      <c r="D1385" s="17"/>
      <c r="E1385" s="17"/>
      <c r="F1385" s="17"/>
      <c r="G1385" s="17"/>
      <c r="H1385" s="17"/>
      <c r="I1385" s="17"/>
      <c r="J1385" s="17"/>
      <c r="K1385" s="17"/>
      <c r="L1385" s="17"/>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7"/>
      <c r="AI1385" s="17"/>
      <c r="AJ1385" s="17"/>
      <c r="AK1385" s="17"/>
      <c r="AL1385" s="17"/>
      <c r="AM1385" s="17"/>
      <c r="AN1385" s="17"/>
      <c r="AO1385" s="17"/>
      <c r="AP1385" s="17"/>
      <c r="AQ1385" s="17"/>
      <c r="AR1385" s="17"/>
      <c r="AS1385" s="17"/>
      <c r="AT1385" s="17"/>
      <c r="AU1385" s="17"/>
      <c r="AV1385" s="17"/>
      <c r="AW1385" s="17"/>
      <c r="AX1385" s="17"/>
      <c r="AY1385" s="17"/>
      <c r="AZ1385" s="17"/>
      <c r="BA1385" s="17"/>
      <c r="BB1385" s="17"/>
      <c r="BC1385" s="17"/>
      <c r="BD1385" s="17"/>
      <c r="BE1385" s="17"/>
      <c r="BF1385" s="17"/>
      <c r="BG1385" s="17"/>
      <c r="BH1385" s="17"/>
      <c r="BI1385" s="17"/>
      <c r="BJ1385" s="17"/>
      <c r="BK1385" s="17"/>
      <c r="BL1385" s="17"/>
      <c r="BM1385" s="17"/>
      <c r="BN1385" s="17"/>
      <c r="BO1385" s="17"/>
      <c r="BP1385" s="17"/>
      <c r="BQ1385" s="17"/>
      <c r="BR1385" s="17"/>
      <c r="BS1385" s="17"/>
      <c r="BT1385" s="17"/>
      <c r="BU1385" s="17"/>
      <c r="BV1385" s="17"/>
      <c r="BW1385" s="17"/>
      <c r="BX1385" s="17"/>
      <c r="BY1385" s="17"/>
      <c r="BZ1385" s="17"/>
      <c r="CA1385" s="17"/>
      <c r="CB1385" s="17"/>
      <c r="CC1385" s="17"/>
      <c r="CD1385" s="17"/>
      <c r="CE1385" s="17"/>
      <c r="CF1385" s="17"/>
      <c r="CG1385" s="17"/>
      <c r="CH1385" s="17"/>
      <c r="CI1385" s="17"/>
      <c r="CJ1385" s="17"/>
      <c r="CK1385" s="17"/>
      <c r="CL1385" s="17"/>
    </row>
    <row r="1386" spans="2:90" x14ac:dyDescent="0.3">
      <c r="B1386" s="24" t="s">
        <v>110</v>
      </c>
      <c r="C1386" s="17"/>
      <c r="D1386" s="17"/>
      <c r="E1386" s="17"/>
      <c r="F1386" s="17"/>
      <c r="G1386" s="17"/>
      <c r="H1386" s="17"/>
      <c r="I1386" s="17"/>
      <c r="J1386" s="17"/>
      <c r="K1386" s="17"/>
      <c r="L1386" s="17"/>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7"/>
      <c r="AI1386" s="17"/>
      <c r="AJ1386" s="17"/>
      <c r="AK1386" s="17"/>
      <c r="AL1386" s="17"/>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17"/>
      <c r="CB1386" s="17"/>
      <c r="CC1386" s="17"/>
      <c r="CD1386" s="17"/>
      <c r="CE1386" s="17"/>
      <c r="CF1386" s="17"/>
      <c r="CG1386" s="17"/>
      <c r="CH1386" s="17"/>
      <c r="CI1386" s="17"/>
      <c r="CJ1386" s="17"/>
      <c r="CK1386" s="17"/>
      <c r="CL1386" s="17"/>
    </row>
    <row r="1387" spans="2:90" x14ac:dyDescent="0.3">
      <c r="B1387" t="s">
        <v>523</v>
      </c>
      <c r="C1387" s="17">
        <v>0.18670198457298001</v>
      </c>
      <c r="D1387" s="17">
        <v>0.19875915801121899</v>
      </c>
      <c r="E1387" s="17">
        <v>0.17439543633923901</v>
      </c>
      <c r="F1387" s="17"/>
      <c r="G1387" s="17">
        <v>0.18577253341102701</v>
      </c>
      <c r="H1387" s="17">
        <v>0.22584104185297299</v>
      </c>
      <c r="I1387" s="17">
        <v>0.238503159896539</v>
      </c>
      <c r="J1387" s="17">
        <v>0.19314544609894399</v>
      </c>
      <c r="K1387" s="17">
        <v>0.15906292691457</v>
      </c>
      <c r="L1387" s="17">
        <v>0.126234021446957</v>
      </c>
      <c r="M1387" s="17"/>
      <c r="N1387" s="17">
        <v>0.21574698332313599</v>
      </c>
      <c r="O1387" s="17">
        <v>0.17275863201778099</v>
      </c>
      <c r="P1387" s="17">
        <v>0.157837036482735</v>
      </c>
      <c r="Q1387" s="17">
        <v>0.19713285003775499</v>
      </c>
      <c r="R1387" s="17"/>
      <c r="S1387" s="17">
        <v>0.20068483119486899</v>
      </c>
      <c r="T1387" s="17">
        <v>0.17493663516956101</v>
      </c>
      <c r="U1387" s="17">
        <v>0.18532972366731501</v>
      </c>
      <c r="V1387" s="17">
        <v>0.102527671367363</v>
      </c>
      <c r="W1387" s="17">
        <v>0.170869965286743</v>
      </c>
      <c r="X1387" s="17">
        <v>0.185723372000588</v>
      </c>
      <c r="Y1387" s="17">
        <v>0.18839712623952601</v>
      </c>
      <c r="Z1387" s="17">
        <v>0.249822479870279</v>
      </c>
      <c r="AA1387" s="17">
        <v>0.201592096750672</v>
      </c>
      <c r="AB1387" s="17">
        <v>0.19312015086301701</v>
      </c>
      <c r="AC1387" s="17">
        <v>0.182321835365963</v>
      </c>
      <c r="AD1387" s="17">
        <v>0.31298193297501098</v>
      </c>
      <c r="AE1387" s="17"/>
      <c r="AF1387" s="17">
        <v>0.17151804840885901</v>
      </c>
      <c r="AG1387" s="17">
        <v>0.220460293934163</v>
      </c>
      <c r="AH1387" s="17">
        <v>0.154922923122885</v>
      </c>
      <c r="AI1387" s="17"/>
      <c r="AJ1387" s="17">
        <v>0.16334637442165501</v>
      </c>
      <c r="AK1387" s="17">
        <v>0.21216965599562199</v>
      </c>
      <c r="AL1387" s="17">
        <v>0.16947121714499699</v>
      </c>
      <c r="AM1387" s="17">
        <v>0.199229879189633</v>
      </c>
      <c r="AN1387" s="17">
        <v>0.219019101462051</v>
      </c>
      <c r="AO1387" s="17"/>
      <c r="AP1387" s="17">
        <v>0.231819698958138</v>
      </c>
      <c r="AQ1387" s="17">
        <v>0.180175284928353</v>
      </c>
      <c r="AR1387" s="17">
        <v>0.19151980143855599</v>
      </c>
      <c r="AS1387" s="17">
        <v>0.176913952226215</v>
      </c>
      <c r="AT1387" s="17">
        <v>0.20438221935006101</v>
      </c>
      <c r="AU1387" s="17">
        <v>0.12507285185321201</v>
      </c>
      <c r="AV1387" s="17"/>
      <c r="AW1387" s="17">
        <v>0.15156945622339199</v>
      </c>
      <c r="AX1387" s="17">
        <v>0.29721752887633901</v>
      </c>
      <c r="AY1387" s="17">
        <v>0.201997118360253</v>
      </c>
      <c r="AZ1387" s="17">
        <v>0.22155666478255401</v>
      </c>
      <c r="BA1387" s="17">
        <v>0.150877159052452</v>
      </c>
      <c r="BB1387" s="17">
        <v>0.19232175200961399</v>
      </c>
      <c r="BC1387" s="17">
        <v>0.19397347387979799</v>
      </c>
      <c r="BD1387" s="17">
        <v>0.14285371925007601</v>
      </c>
      <c r="BE1387" s="17">
        <v>0.17904781948019899</v>
      </c>
      <c r="BF1387" s="17">
        <v>9.1850512581737195E-2</v>
      </c>
      <c r="BG1387" s="17">
        <v>0.15690915114625201</v>
      </c>
      <c r="BH1387" s="17">
        <v>0.19074508245799399</v>
      </c>
      <c r="BI1387" s="17">
        <v>0.20435709061690399</v>
      </c>
      <c r="BJ1387" s="17">
        <v>0.18224612158478101</v>
      </c>
      <c r="BK1387" s="17">
        <v>0.26353138354198202</v>
      </c>
      <c r="BL1387" s="17">
        <v>0.28533233552114501</v>
      </c>
      <c r="BM1387" s="17"/>
      <c r="BN1387" s="17">
        <v>0.194306443039897</v>
      </c>
      <c r="BO1387" s="17">
        <v>0.17779485774088599</v>
      </c>
      <c r="BP1387" s="17"/>
      <c r="BQ1387" s="17">
        <v>0.22550460165851799</v>
      </c>
      <c r="BR1387" s="17">
        <v>0.18413153286022699</v>
      </c>
      <c r="BS1387" s="17"/>
      <c r="BT1387" s="17">
        <v>0.23711385299765</v>
      </c>
      <c r="BU1387" s="17"/>
      <c r="BV1387" s="17">
        <v>0.16985790288504299</v>
      </c>
      <c r="BW1387" s="17">
        <v>0.196124136080326</v>
      </c>
      <c r="BX1387" s="17">
        <v>0.191888070404616</v>
      </c>
      <c r="BY1387" s="17"/>
      <c r="BZ1387" s="17">
        <v>0.24976585083196201</v>
      </c>
      <c r="CA1387" s="17">
        <v>0.23650050283732901</v>
      </c>
      <c r="CB1387" s="17">
        <v>0.199766285480655</v>
      </c>
      <c r="CC1387" s="17">
        <v>0.17315349099515401</v>
      </c>
      <c r="CD1387" s="17">
        <v>0.136915653997885</v>
      </c>
      <c r="CE1387" s="17">
        <v>0.163361264383274</v>
      </c>
      <c r="CF1387" s="17">
        <v>0.23837525956375999</v>
      </c>
      <c r="CG1387" s="17"/>
      <c r="CH1387" s="17">
        <v>0.26840380933365598</v>
      </c>
      <c r="CI1387" s="17">
        <v>0.15663432266381899</v>
      </c>
      <c r="CJ1387" s="17">
        <v>0.178303002987409</v>
      </c>
      <c r="CK1387" s="17">
        <v>0.19106165575943401</v>
      </c>
      <c r="CL1387" s="17">
        <v>0.32663001187315799</v>
      </c>
    </row>
    <row r="1388" spans="2:90" x14ac:dyDescent="0.3">
      <c r="B1388" t="s">
        <v>524</v>
      </c>
      <c r="C1388" s="17">
        <v>0.47735192764837397</v>
      </c>
      <c r="D1388" s="17">
        <v>0.44088153120631302</v>
      </c>
      <c r="E1388" s="17">
        <v>0.51181309791191398</v>
      </c>
      <c r="F1388" s="17"/>
      <c r="G1388" s="17">
        <v>0.43661043243873299</v>
      </c>
      <c r="H1388" s="17">
        <v>0.48753264843669603</v>
      </c>
      <c r="I1388" s="17">
        <v>0.44975938106579599</v>
      </c>
      <c r="J1388" s="17">
        <v>0.49355069583717998</v>
      </c>
      <c r="K1388" s="17">
        <v>0.48306213836865902</v>
      </c>
      <c r="L1388" s="17">
        <v>0.50171511302050098</v>
      </c>
      <c r="M1388" s="17"/>
      <c r="N1388" s="17">
        <v>0.49455178558436502</v>
      </c>
      <c r="O1388" s="17">
        <v>0.52065860009898102</v>
      </c>
      <c r="P1388" s="17">
        <v>0.46530882872990198</v>
      </c>
      <c r="Q1388" s="17">
        <v>0.424836519506476</v>
      </c>
      <c r="R1388" s="17"/>
      <c r="S1388" s="17">
        <v>0.462003143534644</v>
      </c>
      <c r="T1388" s="17">
        <v>0.48850004780303402</v>
      </c>
      <c r="U1388" s="17">
        <v>0.51550119661841798</v>
      </c>
      <c r="V1388" s="17">
        <v>0.52426513998818003</v>
      </c>
      <c r="W1388" s="17">
        <v>0.47738984589960198</v>
      </c>
      <c r="X1388" s="17">
        <v>0.46299492094829803</v>
      </c>
      <c r="Y1388" s="17">
        <v>0.43139467097948098</v>
      </c>
      <c r="Z1388" s="17">
        <v>0.46753715009127</v>
      </c>
      <c r="AA1388" s="17">
        <v>0.45022029155321802</v>
      </c>
      <c r="AB1388" s="17">
        <v>0.51584559367449401</v>
      </c>
      <c r="AC1388" s="17">
        <v>0.43390270278953402</v>
      </c>
      <c r="AD1388" s="17">
        <v>0.49374866769408099</v>
      </c>
      <c r="AE1388" s="17"/>
      <c r="AF1388" s="17">
        <v>0.46673641402481197</v>
      </c>
      <c r="AG1388" s="17">
        <v>0.491285680242252</v>
      </c>
      <c r="AH1388" s="17">
        <v>0.45653181452921299</v>
      </c>
      <c r="AI1388" s="17"/>
      <c r="AJ1388" s="17">
        <v>0.50216649138561897</v>
      </c>
      <c r="AK1388" s="17">
        <v>0.47941432482791102</v>
      </c>
      <c r="AL1388" s="17">
        <v>0.476820021948619</v>
      </c>
      <c r="AM1388" s="17">
        <v>0.40490302570451697</v>
      </c>
      <c r="AN1388" s="17">
        <v>0.51297782619922905</v>
      </c>
      <c r="AO1388" s="17"/>
      <c r="AP1388" s="17">
        <v>0.48305758713667402</v>
      </c>
      <c r="AQ1388" s="17">
        <v>0.47888017650252601</v>
      </c>
      <c r="AR1388" s="17">
        <v>0.488521981137231</v>
      </c>
      <c r="AS1388" s="17">
        <v>0.45046639993134702</v>
      </c>
      <c r="AT1388" s="17">
        <v>0.511211841739313</v>
      </c>
      <c r="AU1388" s="17">
        <v>0.51289352071155603</v>
      </c>
      <c r="AV1388" s="17"/>
      <c r="AW1388" s="17">
        <v>0.448196707781848</v>
      </c>
      <c r="AX1388" s="17">
        <v>0.22792040026069199</v>
      </c>
      <c r="AY1388" s="17">
        <v>0.45105545623777699</v>
      </c>
      <c r="AZ1388" s="17">
        <v>0.45277051693890003</v>
      </c>
      <c r="BA1388" s="17">
        <v>0.45850516861090002</v>
      </c>
      <c r="BB1388" s="17">
        <v>0.49318671134867198</v>
      </c>
      <c r="BC1388" s="17">
        <v>0.50178888036493396</v>
      </c>
      <c r="BD1388" s="17">
        <v>0.48125947012397002</v>
      </c>
      <c r="BE1388" s="17">
        <v>0.45582008403581997</v>
      </c>
      <c r="BF1388" s="17">
        <v>0.58734045765584997</v>
      </c>
      <c r="BG1388" s="17">
        <v>0.55182075475103798</v>
      </c>
      <c r="BH1388" s="17">
        <v>0.55392214100884096</v>
      </c>
      <c r="BI1388" s="17">
        <v>0.56189216375512496</v>
      </c>
      <c r="BJ1388" s="17">
        <v>0.51401510118577998</v>
      </c>
      <c r="BK1388" s="17">
        <v>0.35483912592475497</v>
      </c>
      <c r="BL1388" s="17">
        <v>0.43414353653764398</v>
      </c>
      <c r="BM1388" s="17"/>
      <c r="BN1388" s="17">
        <v>0.47248891004513899</v>
      </c>
      <c r="BO1388" s="17">
        <v>0.48655232851039398</v>
      </c>
      <c r="BP1388" s="17"/>
      <c r="BQ1388" s="17">
        <v>0.49273476888376</v>
      </c>
      <c r="BR1388" s="17">
        <v>0.45096968038139401</v>
      </c>
      <c r="BS1388" s="17"/>
      <c r="BT1388" s="17">
        <v>0.48884514909252802</v>
      </c>
      <c r="BU1388" s="17"/>
      <c r="BV1388" s="17">
        <v>0.46234990129874298</v>
      </c>
      <c r="BW1388" s="17">
        <v>0.50750464973091802</v>
      </c>
      <c r="BX1388" s="17">
        <v>0.47980071260107499</v>
      </c>
      <c r="BY1388" s="17"/>
      <c r="BZ1388" s="17">
        <v>0.37624360507672699</v>
      </c>
      <c r="CA1388" s="17">
        <v>0.46740216321496098</v>
      </c>
      <c r="CB1388" s="17">
        <v>0.45993753529095799</v>
      </c>
      <c r="CC1388" s="17">
        <v>0.46081346911388099</v>
      </c>
      <c r="CD1388" s="17">
        <v>0.52809736438086996</v>
      </c>
      <c r="CE1388" s="17">
        <v>0.528064980260885</v>
      </c>
      <c r="CF1388" s="17">
        <v>0.49612979926908302</v>
      </c>
      <c r="CG1388" s="17"/>
      <c r="CH1388" s="17">
        <v>0.40094619280662103</v>
      </c>
      <c r="CI1388" s="17">
        <v>0.52323663133784204</v>
      </c>
      <c r="CJ1388" s="17">
        <v>0.47316450729027398</v>
      </c>
      <c r="CK1388" s="17">
        <v>0.469207779525186</v>
      </c>
      <c r="CL1388" s="17">
        <v>0.307962659546128</v>
      </c>
    </row>
    <row r="1389" spans="2:90" x14ac:dyDescent="0.3">
      <c r="B1389" t="s">
        <v>525</v>
      </c>
      <c r="C1389" s="17">
        <v>0.19726823219606801</v>
      </c>
      <c r="D1389" s="17">
        <v>0.230001844312338</v>
      </c>
      <c r="E1389" s="17">
        <v>0.165882771788358</v>
      </c>
      <c r="F1389" s="17"/>
      <c r="G1389" s="17">
        <v>0.189900300992109</v>
      </c>
      <c r="H1389" s="17">
        <v>0.172369428860558</v>
      </c>
      <c r="I1389" s="17">
        <v>0.152093083571677</v>
      </c>
      <c r="J1389" s="17">
        <v>0.16866013455663001</v>
      </c>
      <c r="K1389" s="17">
        <v>0.201415872196751</v>
      </c>
      <c r="L1389" s="17">
        <v>0.27993578957695903</v>
      </c>
      <c r="M1389" s="17"/>
      <c r="N1389" s="17">
        <v>0.192881773690983</v>
      </c>
      <c r="O1389" s="17">
        <v>0.17900237258379001</v>
      </c>
      <c r="P1389" s="17">
        <v>0.238239448424372</v>
      </c>
      <c r="Q1389" s="17">
        <v>0.18496130182621701</v>
      </c>
      <c r="R1389" s="17"/>
      <c r="S1389" s="17">
        <v>0.17147818347965901</v>
      </c>
      <c r="T1389" s="17">
        <v>0.210803348005067</v>
      </c>
      <c r="U1389" s="17">
        <v>0.16755499787865299</v>
      </c>
      <c r="V1389" s="17">
        <v>0.226035294531272</v>
      </c>
      <c r="W1389" s="17">
        <v>0.21730580126660601</v>
      </c>
      <c r="X1389" s="17">
        <v>0.229462345650393</v>
      </c>
      <c r="Y1389" s="17">
        <v>0.262654822514578</v>
      </c>
      <c r="Z1389" s="17">
        <v>0.19598457328447499</v>
      </c>
      <c r="AA1389" s="17">
        <v>0.18740802753012201</v>
      </c>
      <c r="AB1389" s="17">
        <v>0.15320006653347801</v>
      </c>
      <c r="AC1389" s="17">
        <v>0.19546168848067599</v>
      </c>
      <c r="AD1389" s="17">
        <v>0.10765297578139001</v>
      </c>
      <c r="AE1389" s="17"/>
      <c r="AF1389" s="17">
        <v>0.23444596432994799</v>
      </c>
      <c r="AG1389" s="17">
        <v>0.18198364059992</v>
      </c>
      <c r="AH1389" s="17">
        <v>0.165437585837266</v>
      </c>
      <c r="AI1389" s="17"/>
      <c r="AJ1389" s="17">
        <v>0.22916234033737701</v>
      </c>
      <c r="AK1389" s="17">
        <v>0.192888214578637</v>
      </c>
      <c r="AL1389" s="17">
        <v>0.214403043309532</v>
      </c>
      <c r="AM1389" s="17">
        <v>0.248969925519959</v>
      </c>
      <c r="AN1389" s="17">
        <v>0.18360070808907999</v>
      </c>
      <c r="AO1389" s="17"/>
      <c r="AP1389" s="17">
        <v>0.17834738537773001</v>
      </c>
      <c r="AQ1389" s="17">
        <v>0.22932844575903899</v>
      </c>
      <c r="AR1389" s="17">
        <v>0.206897976956126</v>
      </c>
      <c r="AS1389" s="17">
        <v>0.23814198757643501</v>
      </c>
      <c r="AT1389" s="17">
        <v>0.12599935619439701</v>
      </c>
      <c r="AU1389" s="17">
        <v>0.195315387936672</v>
      </c>
      <c r="AV1389" s="17"/>
      <c r="AW1389" s="17">
        <v>9.8340716838249895E-2</v>
      </c>
      <c r="AX1389" s="17">
        <v>0.15564505654579</v>
      </c>
      <c r="AY1389" s="17">
        <v>0.198572766698215</v>
      </c>
      <c r="AZ1389" s="17">
        <v>0.15707111148022901</v>
      </c>
      <c r="BA1389" s="17">
        <v>0.23412559009291001</v>
      </c>
      <c r="BB1389" s="17">
        <v>0.178902042335982</v>
      </c>
      <c r="BC1389" s="17">
        <v>0.214258328118827</v>
      </c>
      <c r="BD1389" s="17">
        <v>0.23404355176618</v>
      </c>
      <c r="BE1389" s="17">
        <v>0.26390300014804702</v>
      </c>
      <c r="BF1389" s="17">
        <v>0.23140780907767</v>
      </c>
      <c r="BG1389" s="17">
        <v>0.16774485193374999</v>
      </c>
      <c r="BH1389" s="17">
        <v>0.14934482020840301</v>
      </c>
      <c r="BI1389" s="17">
        <v>0.15198213765504201</v>
      </c>
      <c r="BJ1389" s="17">
        <v>0.15283318377760699</v>
      </c>
      <c r="BK1389" s="17">
        <v>0.22989898633379699</v>
      </c>
      <c r="BL1389" s="17">
        <v>0.20134454703677401</v>
      </c>
      <c r="BM1389" s="17"/>
      <c r="BN1389" s="17">
        <v>0.20842276675591101</v>
      </c>
      <c r="BO1389" s="17">
        <v>0.18139138850404199</v>
      </c>
      <c r="BP1389" s="17"/>
      <c r="BQ1389" s="17">
        <v>0.17918746364840801</v>
      </c>
      <c r="BR1389" s="17">
        <v>0.23666665852796501</v>
      </c>
      <c r="BS1389" s="17"/>
      <c r="BT1389" s="17">
        <v>0.19634000093531201</v>
      </c>
      <c r="BU1389" s="17"/>
      <c r="BV1389" s="17">
        <v>0.20091118929408799</v>
      </c>
      <c r="BW1389" s="17">
        <v>0.15808144954695699</v>
      </c>
      <c r="BX1389" s="17">
        <v>0.20977774663055701</v>
      </c>
      <c r="BY1389" s="17"/>
      <c r="BZ1389" s="17">
        <v>0.16097413671426899</v>
      </c>
      <c r="CA1389" s="17">
        <v>0.13179213745691401</v>
      </c>
      <c r="CB1389" s="17">
        <v>0.198831701156998</v>
      </c>
      <c r="CC1389" s="17">
        <v>0.24448107892809201</v>
      </c>
      <c r="CD1389" s="17">
        <v>0.234212445028915</v>
      </c>
      <c r="CE1389" s="17">
        <v>0.204946279037094</v>
      </c>
      <c r="CF1389" s="17">
        <v>0.200312933540537</v>
      </c>
      <c r="CG1389" s="17"/>
      <c r="CH1389" s="17">
        <v>0.210459139330092</v>
      </c>
      <c r="CI1389" s="17">
        <v>0.219761908475159</v>
      </c>
      <c r="CJ1389" s="17">
        <v>0.19947655127153899</v>
      </c>
      <c r="CK1389" s="17">
        <v>0.14836008236395801</v>
      </c>
      <c r="CL1389" s="17">
        <v>0.126643911999196</v>
      </c>
    </row>
    <row r="1390" spans="2:90" x14ac:dyDescent="0.3">
      <c r="B1390" t="s">
        <v>526</v>
      </c>
      <c r="C1390" s="17">
        <v>3.88607211503737E-2</v>
      </c>
      <c r="D1390" s="17">
        <v>5.4816635004933702E-2</v>
      </c>
      <c r="E1390" s="17">
        <v>2.35750168816698E-2</v>
      </c>
      <c r="F1390" s="17"/>
      <c r="G1390" s="17">
        <v>4.2097327452217198E-2</v>
      </c>
      <c r="H1390" s="17">
        <v>4.5583742112485399E-2</v>
      </c>
      <c r="I1390" s="17">
        <v>5.1857919973924901E-2</v>
      </c>
      <c r="J1390" s="17">
        <v>2.8025458265390098E-2</v>
      </c>
      <c r="K1390" s="17">
        <v>5.1870050803492301E-2</v>
      </c>
      <c r="L1390" s="17">
        <v>2.0642806251487799E-2</v>
      </c>
      <c r="M1390" s="17"/>
      <c r="N1390" s="17">
        <v>3.54140100685763E-2</v>
      </c>
      <c r="O1390" s="17">
        <v>3.07127860546887E-2</v>
      </c>
      <c r="P1390" s="17">
        <v>5.9541913162312603E-2</v>
      </c>
      <c r="Q1390" s="17">
        <v>3.1388680419914002E-2</v>
      </c>
      <c r="R1390" s="17"/>
      <c r="S1390" s="17">
        <v>3.8422140471028703E-2</v>
      </c>
      <c r="T1390" s="17">
        <v>4.8117642472865797E-2</v>
      </c>
      <c r="U1390" s="17">
        <v>3.6275944856060803E-2</v>
      </c>
      <c r="V1390" s="17">
        <v>1.53101957635882E-2</v>
      </c>
      <c r="W1390" s="17">
        <v>3.8910633020783902E-2</v>
      </c>
      <c r="X1390" s="17">
        <v>3.3589477151472202E-2</v>
      </c>
      <c r="Y1390" s="17">
        <v>4.2065589059016098E-2</v>
      </c>
      <c r="Z1390" s="17">
        <v>4.3246742446173499E-2</v>
      </c>
      <c r="AA1390" s="17">
        <v>5.8478761156961503E-2</v>
      </c>
      <c r="AB1390" s="17">
        <v>4.2265198801973498E-2</v>
      </c>
      <c r="AC1390" s="17">
        <v>3.7076924078813599E-2</v>
      </c>
      <c r="AD1390" s="17">
        <v>0</v>
      </c>
      <c r="AE1390" s="17"/>
      <c r="AF1390" s="17">
        <v>5.1110205075446599E-2</v>
      </c>
      <c r="AG1390" s="17">
        <v>2.8348743488769701E-2</v>
      </c>
      <c r="AH1390" s="17">
        <v>4.15087318265955E-2</v>
      </c>
      <c r="AI1390" s="17"/>
      <c r="AJ1390" s="17">
        <v>4.3801201306399098E-2</v>
      </c>
      <c r="AK1390" s="17">
        <v>2.2554368767311199E-2</v>
      </c>
      <c r="AL1390" s="17">
        <v>3.59996033822352E-2</v>
      </c>
      <c r="AM1390" s="17">
        <v>8.4349837725546703E-2</v>
      </c>
      <c r="AN1390" s="17">
        <v>3.7526691213720702E-2</v>
      </c>
      <c r="AO1390" s="17"/>
      <c r="AP1390" s="17">
        <v>3.0277973400684399E-2</v>
      </c>
      <c r="AQ1390" s="17">
        <v>3.5658937236171299E-2</v>
      </c>
      <c r="AR1390" s="17">
        <v>2.0341939119417E-2</v>
      </c>
      <c r="AS1390" s="17">
        <v>6.3747685789359299E-2</v>
      </c>
      <c r="AT1390" s="17">
        <v>5.2112930499818598E-2</v>
      </c>
      <c r="AU1390" s="17">
        <v>1.08746939093089E-2</v>
      </c>
      <c r="AV1390" s="17"/>
      <c r="AW1390" s="17">
        <v>9.7148666169986103E-2</v>
      </c>
      <c r="AX1390" s="17">
        <v>4.3047889905288503E-2</v>
      </c>
      <c r="AY1390" s="17">
        <v>1.8903922131239401E-2</v>
      </c>
      <c r="AZ1390" s="17">
        <v>5.4891447649463403E-2</v>
      </c>
      <c r="BA1390" s="17">
        <v>1.58568140650392E-2</v>
      </c>
      <c r="BB1390" s="17">
        <v>4.74737555260022E-2</v>
      </c>
      <c r="BC1390" s="17">
        <v>5.0485488619967302E-2</v>
      </c>
      <c r="BD1390" s="17">
        <v>3.8828489745142802E-2</v>
      </c>
      <c r="BE1390" s="17">
        <v>4.4212974571437899E-2</v>
      </c>
      <c r="BF1390" s="17">
        <v>2.0176226097054599E-2</v>
      </c>
      <c r="BG1390" s="17">
        <v>5.07968878714865E-2</v>
      </c>
      <c r="BH1390" s="17">
        <v>6.7317257422544199E-2</v>
      </c>
      <c r="BI1390" s="17">
        <v>4.4663528700787901E-2</v>
      </c>
      <c r="BJ1390" s="17">
        <v>2.91694219266612E-2</v>
      </c>
      <c r="BK1390" s="17">
        <v>6.6197112862281193E-2</v>
      </c>
      <c r="BL1390" s="17">
        <v>2.1612313204121901E-2</v>
      </c>
      <c r="BM1390" s="17"/>
      <c r="BN1390" s="17">
        <v>3.7701918053479999E-2</v>
      </c>
      <c r="BO1390" s="17">
        <v>3.9975982702378197E-2</v>
      </c>
      <c r="BP1390" s="17"/>
      <c r="BQ1390" s="17">
        <v>2.9315969423901599E-2</v>
      </c>
      <c r="BR1390" s="17">
        <v>9.1166253435774596E-3</v>
      </c>
      <c r="BS1390" s="17"/>
      <c r="BT1390" s="17">
        <v>7.5717049409088997E-3</v>
      </c>
      <c r="BU1390" s="17"/>
      <c r="BV1390" s="17">
        <v>2.8851765487653201E-2</v>
      </c>
      <c r="BW1390" s="17">
        <v>4.1872899716224002E-2</v>
      </c>
      <c r="BX1390" s="17">
        <v>3.89219637848877E-2</v>
      </c>
      <c r="BY1390" s="17"/>
      <c r="BZ1390" s="17">
        <v>4.7402264955699699E-2</v>
      </c>
      <c r="CA1390" s="17">
        <v>2.7917486774332801E-2</v>
      </c>
      <c r="CB1390" s="17">
        <v>3.3428815036007697E-2</v>
      </c>
      <c r="CC1390" s="17">
        <v>6.0341588884007799E-2</v>
      </c>
      <c r="CD1390" s="17">
        <v>3.2055804672604299E-2</v>
      </c>
      <c r="CE1390" s="17">
        <v>3.9180068850091003E-2</v>
      </c>
      <c r="CF1390" s="17">
        <v>3.7951178193476598E-2</v>
      </c>
      <c r="CG1390" s="17"/>
      <c r="CH1390" s="17">
        <v>4.5171997760244102E-2</v>
      </c>
      <c r="CI1390" s="17">
        <v>2.8152936595494199E-2</v>
      </c>
      <c r="CJ1390" s="17">
        <v>4.3093176637131102E-2</v>
      </c>
      <c r="CK1390" s="17">
        <v>4.4662392630510798E-2</v>
      </c>
      <c r="CL1390" s="17">
        <v>6.1366937663172097E-2</v>
      </c>
    </row>
    <row r="1391" spans="2:90" x14ac:dyDescent="0.3">
      <c r="B1391" t="s">
        <v>118</v>
      </c>
      <c r="C1391" s="17">
        <v>9.9817134432203997E-2</v>
      </c>
      <c r="D1391" s="17">
        <v>7.5540831465196301E-2</v>
      </c>
      <c r="E1391" s="17">
        <v>0.124333677078819</v>
      </c>
      <c r="F1391" s="17"/>
      <c r="G1391" s="17">
        <v>0.145619405705913</v>
      </c>
      <c r="H1391" s="17">
        <v>6.8673138737287906E-2</v>
      </c>
      <c r="I1391" s="17">
        <v>0.107786455492063</v>
      </c>
      <c r="J1391" s="17">
        <v>0.11661826524185601</v>
      </c>
      <c r="K1391" s="17">
        <v>0.104589011716528</v>
      </c>
      <c r="L1391" s="17">
        <v>7.1472269704095606E-2</v>
      </c>
      <c r="M1391" s="17"/>
      <c r="N1391" s="17">
        <v>6.14054473329399E-2</v>
      </c>
      <c r="O1391" s="17">
        <v>9.6867609244758804E-2</v>
      </c>
      <c r="P1391" s="17">
        <v>7.9072773200678903E-2</v>
      </c>
      <c r="Q1391" s="17">
        <v>0.16168064820963701</v>
      </c>
      <c r="R1391" s="17"/>
      <c r="S1391" s="17">
        <v>0.12741170131979901</v>
      </c>
      <c r="T1391" s="17">
        <v>7.7642326549471799E-2</v>
      </c>
      <c r="U1391" s="17">
        <v>9.5338136979553595E-2</v>
      </c>
      <c r="V1391" s="17">
        <v>0.13186169834959699</v>
      </c>
      <c r="W1391" s="17">
        <v>9.5523754526264507E-2</v>
      </c>
      <c r="X1391" s="17">
        <v>8.8229884249248394E-2</v>
      </c>
      <c r="Y1391" s="17">
        <v>7.5487791207398999E-2</v>
      </c>
      <c r="Z1391" s="17">
        <v>4.3409054307801301E-2</v>
      </c>
      <c r="AA1391" s="17">
        <v>0.102300823009027</v>
      </c>
      <c r="AB1391" s="17">
        <v>9.55689901270384E-2</v>
      </c>
      <c r="AC1391" s="17">
        <v>0.15123684928501299</v>
      </c>
      <c r="AD1391" s="17">
        <v>8.5616423549517304E-2</v>
      </c>
      <c r="AE1391" s="17"/>
      <c r="AF1391" s="17">
        <v>7.6189368160933899E-2</v>
      </c>
      <c r="AG1391" s="17">
        <v>7.79216417348952E-2</v>
      </c>
      <c r="AH1391" s="17">
        <v>0.181598944684041</v>
      </c>
      <c r="AI1391" s="17"/>
      <c r="AJ1391" s="17">
        <v>6.1523592548950103E-2</v>
      </c>
      <c r="AK1391" s="17">
        <v>9.2973435830519396E-2</v>
      </c>
      <c r="AL1391" s="17">
        <v>0.103306114214617</v>
      </c>
      <c r="AM1391" s="17">
        <v>6.2547331860344502E-2</v>
      </c>
      <c r="AN1391" s="17">
        <v>4.6875673035918997E-2</v>
      </c>
      <c r="AO1391" s="17"/>
      <c r="AP1391" s="17">
        <v>7.6497355126773497E-2</v>
      </c>
      <c r="AQ1391" s="17">
        <v>7.5957155573910695E-2</v>
      </c>
      <c r="AR1391" s="17">
        <v>9.2718301348669901E-2</v>
      </c>
      <c r="AS1391" s="17">
        <v>7.0729974476643004E-2</v>
      </c>
      <c r="AT1391" s="17">
        <v>0.10629365221641</v>
      </c>
      <c r="AU1391" s="17">
        <v>0.15584354558925101</v>
      </c>
      <c r="AV1391" s="17"/>
      <c r="AW1391" s="17">
        <v>0.20474445298652399</v>
      </c>
      <c r="AX1391" s="17">
        <v>0.27616912441189101</v>
      </c>
      <c r="AY1391" s="17">
        <v>0.12947073657251501</v>
      </c>
      <c r="AZ1391" s="17">
        <v>0.11371025914885401</v>
      </c>
      <c r="BA1391" s="17">
        <v>0.14063526817869901</v>
      </c>
      <c r="BB1391" s="17">
        <v>8.8115738779729794E-2</v>
      </c>
      <c r="BC1391" s="17">
        <v>3.9493829016473601E-2</v>
      </c>
      <c r="BD1391" s="17">
        <v>0.103014769114632</v>
      </c>
      <c r="BE1391" s="17">
        <v>5.7016121764496101E-2</v>
      </c>
      <c r="BF1391" s="17">
        <v>6.9224994587687494E-2</v>
      </c>
      <c r="BG1391" s="17">
        <v>7.2728354297473305E-2</v>
      </c>
      <c r="BH1391" s="17">
        <v>3.8670698902217401E-2</v>
      </c>
      <c r="BI1391" s="17">
        <v>3.7105079272141503E-2</v>
      </c>
      <c r="BJ1391" s="17">
        <v>0.12173617152517099</v>
      </c>
      <c r="BK1391" s="17">
        <v>8.5533391337184503E-2</v>
      </c>
      <c r="BL1391" s="17">
        <v>5.75672677003157E-2</v>
      </c>
      <c r="BM1391" s="17"/>
      <c r="BN1391" s="17">
        <v>8.7079962105574102E-2</v>
      </c>
      <c r="BO1391" s="17">
        <v>0.114285442542299</v>
      </c>
      <c r="BP1391" s="17"/>
      <c r="BQ1391" s="17">
        <v>7.3257196385411602E-2</v>
      </c>
      <c r="BR1391" s="17">
        <v>0.11911550288683601</v>
      </c>
      <c r="BS1391" s="17"/>
      <c r="BT1391" s="17">
        <v>7.0129292033600896E-2</v>
      </c>
      <c r="BU1391" s="17"/>
      <c r="BV1391" s="17">
        <v>0.138029241034473</v>
      </c>
      <c r="BW1391" s="17">
        <v>9.6416864925575899E-2</v>
      </c>
      <c r="BX1391" s="17">
        <v>7.9611506578864899E-2</v>
      </c>
      <c r="BY1391" s="17"/>
      <c r="BZ1391" s="17">
        <v>0.16561414242134101</v>
      </c>
      <c r="CA1391" s="17">
        <v>0.136387709716463</v>
      </c>
      <c r="CB1391" s="17">
        <v>0.10803566303538099</v>
      </c>
      <c r="CC1391" s="17">
        <v>6.1210372078865399E-2</v>
      </c>
      <c r="CD1391" s="17">
        <v>6.8718731919724996E-2</v>
      </c>
      <c r="CE1391" s="17">
        <v>6.4447407468655293E-2</v>
      </c>
      <c r="CF1391" s="17">
        <v>2.72308294331426E-2</v>
      </c>
      <c r="CG1391" s="17"/>
      <c r="CH1391" s="17">
        <v>7.5018860769387199E-2</v>
      </c>
      <c r="CI1391" s="17">
        <v>7.22142009276866E-2</v>
      </c>
      <c r="CJ1391" s="17">
        <v>0.105962761813647</v>
      </c>
      <c r="CK1391" s="17">
        <v>0.14670808972091101</v>
      </c>
      <c r="CL1391" s="17">
        <v>0.17739647891834501</v>
      </c>
    </row>
    <row r="1392" spans="2:90" x14ac:dyDescent="0.3">
      <c r="C1392" s="17"/>
      <c r="D1392" s="17"/>
      <c r="E1392" s="17"/>
      <c r="F1392" s="17"/>
      <c r="G1392" s="17"/>
      <c r="H1392" s="17"/>
      <c r="I1392" s="17"/>
      <c r="J1392" s="17"/>
      <c r="K1392" s="17"/>
      <c r="L1392" s="17"/>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7"/>
      <c r="AI1392" s="17"/>
      <c r="AJ1392" s="17"/>
      <c r="AK1392" s="17"/>
      <c r="AL1392" s="17"/>
      <c r="AM1392" s="17"/>
      <c r="AN1392" s="17"/>
      <c r="AO1392" s="17"/>
      <c r="AP1392" s="17"/>
      <c r="AQ1392" s="17"/>
      <c r="AR1392" s="17"/>
      <c r="AS1392" s="17"/>
      <c r="AT1392" s="17"/>
      <c r="AU1392" s="17"/>
      <c r="AV1392" s="17"/>
      <c r="AW1392" s="17"/>
      <c r="AX1392" s="17"/>
      <c r="AY1392" s="17"/>
      <c r="AZ1392" s="17"/>
      <c r="BA1392" s="17"/>
      <c r="BB1392" s="17"/>
      <c r="BC1392" s="17"/>
      <c r="BD1392" s="17"/>
      <c r="BE1392" s="17"/>
      <c r="BF1392" s="17"/>
      <c r="BG1392" s="17"/>
      <c r="BH1392" s="17"/>
      <c r="BI1392" s="17"/>
      <c r="BJ1392" s="17"/>
      <c r="BK1392" s="17"/>
      <c r="BL1392" s="17"/>
      <c r="BM1392" s="17"/>
      <c r="BN1392" s="17"/>
      <c r="BO1392" s="17"/>
      <c r="BP1392" s="17"/>
      <c r="BQ1392" s="17"/>
      <c r="BR1392" s="17"/>
      <c r="BS1392" s="17"/>
      <c r="BT1392" s="17"/>
      <c r="BU1392" s="17"/>
      <c r="BV1392" s="17"/>
      <c r="BW1392" s="17"/>
      <c r="BX1392" s="17"/>
      <c r="BY1392" s="17"/>
      <c r="BZ1392" s="17"/>
      <c r="CA1392" s="17"/>
      <c r="CB1392" s="17"/>
      <c r="CC1392" s="17"/>
      <c r="CD1392" s="17"/>
      <c r="CE1392" s="17"/>
      <c r="CF1392" s="17"/>
      <c r="CG1392" s="17"/>
      <c r="CH1392" s="17"/>
      <c r="CI1392" s="17"/>
      <c r="CJ1392" s="17"/>
      <c r="CK1392" s="17"/>
      <c r="CL1392" s="17"/>
    </row>
    <row r="1393" spans="2:90" x14ac:dyDescent="0.3">
      <c r="B1393" s="6" t="s">
        <v>540</v>
      </c>
      <c r="C1393" s="17"/>
      <c r="D1393" s="17"/>
      <c r="E1393" s="17"/>
      <c r="F1393" s="17"/>
      <c r="G1393" s="17"/>
      <c r="H1393" s="17"/>
      <c r="I1393" s="17"/>
      <c r="J1393" s="17"/>
      <c r="K1393" s="17"/>
      <c r="L1393" s="17"/>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7"/>
      <c r="AI1393" s="17"/>
      <c r="AJ1393" s="17"/>
      <c r="AK1393" s="17"/>
      <c r="AL1393" s="17"/>
      <c r="AM1393" s="17"/>
      <c r="AN1393" s="17"/>
      <c r="AO1393" s="17"/>
      <c r="AP1393" s="17"/>
      <c r="AQ1393" s="17"/>
      <c r="AR1393" s="17"/>
      <c r="AS1393" s="17"/>
      <c r="AT1393" s="17"/>
      <c r="AU1393" s="17"/>
      <c r="AV1393" s="17"/>
      <c r="AW1393" s="17"/>
      <c r="AX1393" s="17"/>
      <c r="AY1393" s="17"/>
      <c r="AZ1393" s="17"/>
      <c r="BA1393" s="17"/>
      <c r="BB1393" s="17"/>
      <c r="BC1393" s="17"/>
      <c r="BD1393" s="17"/>
      <c r="BE1393" s="17"/>
      <c r="BF1393" s="17"/>
      <c r="BG1393" s="17"/>
      <c r="BH1393" s="17"/>
      <c r="BI1393" s="17"/>
      <c r="BJ1393" s="17"/>
      <c r="BK1393" s="17"/>
      <c r="BL1393" s="17"/>
      <c r="BM1393" s="17"/>
      <c r="BN1393" s="17"/>
      <c r="BO1393" s="17"/>
      <c r="BP1393" s="17"/>
      <c r="BQ1393" s="17"/>
      <c r="BR1393" s="17"/>
      <c r="BS1393" s="17"/>
      <c r="BT1393" s="17"/>
      <c r="BU1393" s="17"/>
      <c r="BV1393" s="17"/>
      <c r="BW1393" s="17"/>
      <c r="BX1393" s="17"/>
      <c r="BY1393" s="17"/>
      <c r="BZ1393" s="17"/>
      <c r="CA1393" s="17"/>
      <c r="CB1393" s="17"/>
      <c r="CC1393" s="17"/>
      <c r="CD1393" s="17"/>
      <c r="CE1393" s="17"/>
      <c r="CF1393" s="17"/>
      <c r="CG1393" s="17"/>
      <c r="CH1393" s="17"/>
      <c r="CI1393" s="17"/>
      <c r="CJ1393" s="17"/>
      <c r="CK1393" s="17"/>
      <c r="CL1393" s="17"/>
    </row>
    <row r="1394" spans="2:90" x14ac:dyDescent="0.3">
      <c r="B1394" s="24" t="s">
        <v>110</v>
      </c>
      <c r="C1394" s="17"/>
      <c r="D1394" s="17"/>
      <c r="E1394" s="17"/>
      <c r="F1394" s="17"/>
      <c r="G1394" s="17"/>
      <c r="H1394" s="17"/>
      <c r="I1394" s="17"/>
      <c r="J1394" s="17"/>
      <c r="K1394" s="17"/>
      <c r="L1394" s="17"/>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7"/>
      <c r="AI1394" s="17"/>
      <c r="AJ1394" s="17"/>
      <c r="AK1394" s="17"/>
      <c r="AL1394" s="17"/>
      <c r="AM1394" s="17"/>
      <c r="AN1394" s="17"/>
      <c r="AO1394" s="17"/>
      <c r="AP1394" s="17"/>
      <c r="AQ1394" s="17"/>
      <c r="AR1394" s="17"/>
      <c r="AS1394" s="17"/>
      <c r="AT1394" s="17"/>
      <c r="AU1394" s="17"/>
      <c r="AV1394" s="17"/>
      <c r="AW1394" s="17"/>
      <c r="AX1394" s="17"/>
      <c r="AY1394" s="17"/>
      <c r="AZ1394" s="17"/>
      <c r="BA1394" s="17"/>
      <c r="BB1394" s="17"/>
      <c r="BC1394" s="17"/>
      <c r="BD1394" s="17"/>
      <c r="BE1394" s="17"/>
      <c r="BF1394" s="17"/>
      <c r="BG1394" s="17"/>
      <c r="BH1394" s="17"/>
      <c r="BI1394" s="17"/>
      <c r="BJ1394" s="17"/>
      <c r="BK1394" s="17"/>
      <c r="BL1394" s="17"/>
      <c r="BM1394" s="17"/>
      <c r="BN1394" s="17"/>
      <c r="BO1394" s="17"/>
      <c r="BP1394" s="17"/>
      <c r="BQ1394" s="17"/>
      <c r="BR1394" s="17"/>
      <c r="BS1394" s="17"/>
      <c r="BT1394" s="17"/>
      <c r="BU1394" s="17"/>
      <c r="BV1394" s="17"/>
      <c r="BW1394" s="17"/>
      <c r="BX1394" s="17"/>
      <c r="BY1394" s="17"/>
      <c r="BZ1394" s="17"/>
      <c r="CA1394" s="17"/>
      <c r="CB1394" s="17"/>
      <c r="CC1394" s="17"/>
      <c r="CD1394" s="17"/>
      <c r="CE1394" s="17"/>
      <c r="CF1394" s="17"/>
      <c r="CG1394" s="17"/>
      <c r="CH1394" s="17"/>
      <c r="CI1394" s="17"/>
      <c r="CJ1394" s="17"/>
      <c r="CK1394" s="17"/>
      <c r="CL1394" s="17"/>
    </row>
    <row r="1395" spans="2:90" x14ac:dyDescent="0.3">
      <c r="B1395" t="s">
        <v>523</v>
      </c>
      <c r="C1395" s="17">
        <v>0.14121507845624801</v>
      </c>
      <c r="D1395" s="17">
        <v>0.13043626335264299</v>
      </c>
      <c r="E1395" s="17">
        <v>0.14979063268804901</v>
      </c>
      <c r="F1395" s="17"/>
      <c r="G1395" s="17">
        <v>0.151708706877378</v>
      </c>
      <c r="H1395" s="17">
        <v>0.22167239838904601</v>
      </c>
      <c r="I1395" s="17">
        <v>0.16335576167042301</v>
      </c>
      <c r="J1395" s="17">
        <v>0.118290463514196</v>
      </c>
      <c r="K1395" s="17">
        <v>9.3162045349539202E-2</v>
      </c>
      <c r="L1395" s="17">
        <v>0.101219424318419</v>
      </c>
      <c r="M1395" s="17"/>
      <c r="N1395" s="17">
        <v>0.160789048963277</v>
      </c>
      <c r="O1395" s="17">
        <v>0.14324883784596501</v>
      </c>
      <c r="P1395" s="17">
        <v>0.126177632456281</v>
      </c>
      <c r="Q1395" s="17">
        <v>0.13264839926767799</v>
      </c>
      <c r="R1395" s="17"/>
      <c r="S1395" s="17">
        <v>0.137854860902861</v>
      </c>
      <c r="T1395" s="17">
        <v>0.128596608551825</v>
      </c>
      <c r="U1395" s="17">
        <v>0.11457174069289799</v>
      </c>
      <c r="V1395" s="17">
        <v>7.9621682370271701E-2</v>
      </c>
      <c r="W1395" s="17">
        <v>0.131195028651173</v>
      </c>
      <c r="X1395" s="17">
        <v>0.13656453805640401</v>
      </c>
      <c r="Y1395" s="17">
        <v>0.147092348581909</v>
      </c>
      <c r="Z1395" s="17">
        <v>0.17668032986409701</v>
      </c>
      <c r="AA1395" s="17">
        <v>0.16150714656818399</v>
      </c>
      <c r="AB1395" s="17">
        <v>0.19020615684172701</v>
      </c>
      <c r="AC1395" s="17">
        <v>0.15962729954251301</v>
      </c>
      <c r="AD1395" s="17">
        <v>0.18964784218736999</v>
      </c>
      <c r="AE1395" s="17"/>
      <c r="AF1395" s="17">
        <v>0.11595445558364401</v>
      </c>
      <c r="AG1395" s="17">
        <v>0.17003723028193199</v>
      </c>
      <c r="AH1395" s="17">
        <v>0.12949229911784901</v>
      </c>
      <c r="AI1395" s="17"/>
      <c r="AJ1395" s="17">
        <v>0.113076410977275</v>
      </c>
      <c r="AK1395" s="17">
        <v>0.17125773171436801</v>
      </c>
      <c r="AL1395" s="17">
        <v>0.12234741799842801</v>
      </c>
      <c r="AM1395" s="17">
        <v>0.13355243652125401</v>
      </c>
      <c r="AN1395" s="17">
        <v>0.17850038850754699</v>
      </c>
      <c r="AO1395" s="17"/>
      <c r="AP1395" s="17">
        <v>0.22478031566121501</v>
      </c>
      <c r="AQ1395" s="17">
        <v>0.11816343128560999</v>
      </c>
      <c r="AR1395" s="17">
        <v>0.112988465961327</v>
      </c>
      <c r="AS1395" s="17">
        <v>0.10589421255736101</v>
      </c>
      <c r="AT1395" s="17">
        <v>0.20478883223743499</v>
      </c>
      <c r="AU1395" s="17">
        <v>6.6837661617134295E-2</v>
      </c>
      <c r="AV1395" s="17"/>
      <c r="AW1395" s="17">
        <v>9.7957139209853994E-2</v>
      </c>
      <c r="AX1395" s="17">
        <v>0.225984094028676</v>
      </c>
      <c r="AY1395" s="17">
        <v>0.13694723840017001</v>
      </c>
      <c r="AZ1395" s="17">
        <v>0.16444928092094399</v>
      </c>
      <c r="BA1395" s="17">
        <v>0.12236793585252501</v>
      </c>
      <c r="BB1395" s="17">
        <v>0.15704126780485</v>
      </c>
      <c r="BC1395" s="17">
        <v>0.117724522430271</v>
      </c>
      <c r="BD1395" s="17">
        <v>7.3468755607851502E-2</v>
      </c>
      <c r="BE1395" s="17">
        <v>0.102193753497909</v>
      </c>
      <c r="BF1395" s="17">
        <v>8.7158210376074893E-2</v>
      </c>
      <c r="BG1395" s="17">
        <v>0.13160385107058201</v>
      </c>
      <c r="BH1395" s="17">
        <v>0.126931297731219</v>
      </c>
      <c r="BI1395" s="17">
        <v>0.11744052487475801</v>
      </c>
      <c r="BJ1395" s="17">
        <v>0.114550072019394</v>
      </c>
      <c r="BK1395" s="17">
        <v>0.148032145340002</v>
      </c>
      <c r="BL1395" s="17">
        <v>0.33841464189751103</v>
      </c>
      <c r="BM1395" s="17"/>
      <c r="BN1395" s="17">
        <v>0.14178024138901299</v>
      </c>
      <c r="BO1395" s="17">
        <v>0.14132510248616101</v>
      </c>
      <c r="BP1395" s="17"/>
      <c r="BQ1395" s="17">
        <v>0.207556993926273</v>
      </c>
      <c r="BR1395" s="17">
        <v>0.117687276205519</v>
      </c>
      <c r="BS1395" s="17"/>
      <c r="BT1395" s="17">
        <v>0.167672928018366</v>
      </c>
      <c r="BU1395" s="17"/>
      <c r="BV1395" s="17">
        <v>0.14032065462766299</v>
      </c>
      <c r="BW1395" s="17">
        <v>0.168445612993638</v>
      </c>
      <c r="BX1395" s="17">
        <v>0.13467680577923799</v>
      </c>
      <c r="BY1395" s="17"/>
      <c r="BZ1395" s="17">
        <v>0.16582973646702101</v>
      </c>
      <c r="CA1395" s="17">
        <v>0.15396419268883099</v>
      </c>
      <c r="CB1395" s="17">
        <v>0.119450747598847</v>
      </c>
      <c r="CC1395" s="17">
        <v>0.128366229610476</v>
      </c>
      <c r="CD1395" s="17">
        <v>0.12619163051540699</v>
      </c>
      <c r="CE1395" s="17">
        <v>0.11508972950926299</v>
      </c>
      <c r="CF1395" s="17">
        <v>0.208962327083276</v>
      </c>
      <c r="CG1395" s="17"/>
      <c r="CH1395" s="17">
        <v>0.26868710306363702</v>
      </c>
      <c r="CI1395" s="17">
        <v>0.12854426442051201</v>
      </c>
      <c r="CJ1395" s="17">
        <v>0.123878964739999</v>
      </c>
      <c r="CK1395" s="17">
        <v>0.13323064675384999</v>
      </c>
      <c r="CL1395" s="17">
        <v>0.13763149525454799</v>
      </c>
    </row>
    <row r="1396" spans="2:90" x14ac:dyDescent="0.3">
      <c r="B1396" t="s">
        <v>524</v>
      </c>
      <c r="C1396" s="17">
        <v>0.33904441822868198</v>
      </c>
      <c r="D1396" s="17">
        <v>0.31938935396624402</v>
      </c>
      <c r="E1396" s="17">
        <v>0.357050546942071</v>
      </c>
      <c r="F1396" s="17"/>
      <c r="G1396" s="17">
        <v>0.40170836379309899</v>
      </c>
      <c r="H1396" s="17">
        <v>0.35500115287185702</v>
      </c>
      <c r="I1396" s="17">
        <v>0.331952373250198</v>
      </c>
      <c r="J1396" s="17">
        <v>0.26936811300888402</v>
      </c>
      <c r="K1396" s="17">
        <v>0.34738568073600901</v>
      </c>
      <c r="L1396" s="17">
        <v>0.34114534067637398</v>
      </c>
      <c r="M1396" s="17"/>
      <c r="N1396" s="17">
        <v>0.34122490582191001</v>
      </c>
      <c r="O1396" s="17">
        <v>0.35071773423135799</v>
      </c>
      <c r="P1396" s="17">
        <v>0.33390600638475798</v>
      </c>
      <c r="Q1396" s="17">
        <v>0.33015829722108198</v>
      </c>
      <c r="R1396" s="17"/>
      <c r="S1396" s="17">
        <v>0.40064897908105401</v>
      </c>
      <c r="T1396" s="17">
        <v>0.33113285247656998</v>
      </c>
      <c r="U1396" s="17">
        <v>0.307971494580841</v>
      </c>
      <c r="V1396" s="17">
        <v>0.33435459519560901</v>
      </c>
      <c r="W1396" s="17">
        <v>0.30854714008053002</v>
      </c>
      <c r="X1396" s="17">
        <v>0.30427390723654002</v>
      </c>
      <c r="Y1396" s="17">
        <v>0.36882217453973398</v>
      </c>
      <c r="Z1396" s="17">
        <v>0.20986202851189201</v>
      </c>
      <c r="AA1396" s="17">
        <v>0.367805917962645</v>
      </c>
      <c r="AB1396" s="17">
        <v>0.36523622415212098</v>
      </c>
      <c r="AC1396" s="17">
        <v>0.27385685659945203</v>
      </c>
      <c r="AD1396" s="17">
        <v>0.374302654972058</v>
      </c>
      <c r="AE1396" s="17"/>
      <c r="AF1396" s="17">
        <v>0.31766527601795902</v>
      </c>
      <c r="AG1396" s="17">
        <v>0.349231344634437</v>
      </c>
      <c r="AH1396" s="17">
        <v>0.32443731357222599</v>
      </c>
      <c r="AI1396" s="17"/>
      <c r="AJ1396" s="17">
        <v>0.32650772186689597</v>
      </c>
      <c r="AK1396" s="17">
        <v>0.38357480849713999</v>
      </c>
      <c r="AL1396" s="17">
        <v>0.36261867380343699</v>
      </c>
      <c r="AM1396" s="17">
        <v>0.196409014793548</v>
      </c>
      <c r="AN1396" s="17">
        <v>0.454647129376546</v>
      </c>
      <c r="AO1396" s="17"/>
      <c r="AP1396" s="17">
        <v>0.37197836645618798</v>
      </c>
      <c r="AQ1396" s="17">
        <v>0.30721421381650899</v>
      </c>
      <c r="AR1396" s="17">
        <v>0.41582100203544903</v>
      </c>
      <c r="AS1396" s="17">
        <v>0.25830879656586703</v>
      </c>
      <c r="AT1396" s="17">
        <v>0.45900316890260301</v>
      </c>
      <c r="AU1396" s="17">
        <v>0.36462943923480201</v>
      </c>
      <c r="AV1396" s="17"/>
      <c r="AW1396" s="17">
        <v>0.28757288109050999</v>
      </c>
      <c r="AX1396" s="17">
        <v>0.26222143235724399</v>
      </c>
      <c r="AY1396" s="17">
        <v>0.342808859750387</v>
      </c>
      <c r="AZ1396" s="17">
        <v>0.34350592368031402</v>
      </c>
      <c r="BA1396" s="17">
        <v>0.31977107631908402</v>
      </c>
      <c r="BB1396" s="17">
        <v>0.32772361790342402</v>
      </c>
      <c r="BC1396" s="17">
        <v>0.370448672775677</v>
      </c>
      <c r="BD1396" s="17">
        <v>0.39337436555936001</v>
      </c>
      <c r="BE1396" s="17">
        <v>0.36138654694432598</v>
      </c>
      <c r="BF1396" s="17">
        <v>0.30755422893134898</v>
      </c>
      <c r="BG1396" s="17">
        <v>0.37196010623676901</v>
      </c>
      <c r="BH1396" s="17">
        <v>0.34116063406229302</v>
      </c>
      <c r="BI1396" s="17">
        <v>0.38424306836320299</v>
      </c>
      <c r="BJ1396" s="17">
        <v>0.31040183711212599</v>
      </c>
      <c r="BK1396" s="17">
        <v>0.28093085447866301</v>
      </c>
      <c r="BL1396" s="17">
        <v>0.296362535405784</v>
      </c>
      <c r="BM1396" s="17"/>
      <c r="BN1396" s="17">
        <v>0.34482681850121599</v>
      </c>
      <c r="BO1396" s="17">
        <v>0.33239238008424699</v>
      </c>
      <c r="BP1396" s="17"/>
      <c r="BQ1396" s="17">
        <v>0.38198083481718897</v>
      </c>
      <c r="BR1396" s="17">
        <v>0.38717435536123801</v>
      </c>
      <c r="BS1396" s="17"/>
      <c r="BT1396" s="17">
        <v>0.39248176817052599</v>
      </c>
      <c r="BU1396" s="17"/>
      <c r="BV1396" s="17">
        <v>0.33295545230149198</v>
      </c>
      <c r="BW1396" s="17">
        <v>0.40801129379977602</v>
      </c>
      <c r="BX1396" s="17">
        <v>0.31497368881252902</v>
      </c>
      <c r="BY1396" s="17"/>
      <c r="BZ1396" s="17">
        <v>0.31028862379745298</v>
      </c>
      <c r="CA1396" s="17">
        <v>0.30750118562950601</v>
      </c>
      <c r="CB1396" s="17">
        <v>0.36870512327587601</v>
      </c>
      <c r="CC1396" s="17">
        <v>0.38235100391181498</v>
      </c>
      <c r="CD1396" s="17">
        <v>0.33122699506805298</v>
      </c>
      <c r="CE1396" s="17">
        <v>0.391042309626986</v>
      </c>
      <c r="CF1396" s="17">
        <v>0.31615800293122598</v>
      </c>
      <c r="CG1396" s="17"/>
      <c r="CH1396" s="17">
        <v>0.34903431932086199</v>
      </c>
      <c r="CI1396" s="17">
        <v>0.33493465210008</v>
      </c>
      <c r="CJ1396" s="17">
        <v>0.342940858281927</v>
      </c>
      <c r="CK1396" s="17">
        <v>0.344435437852601</v>
      </c>
      <c r="CL1396" s="17">
        <v>0.29580850388005903</v>
      </c>
    </row>
    <row r="1397" spans="2:90" x14ac:dyDescent="0.3">
      <c r="B1397" t="s">
        <v>525</v>
      </c>
      <c r="C1397" s="17">
        <v>0.30746057154786999</v>
      </c>
      <c r="D1397" s="17">
        <v>0.33771738869482898</v>
      </c>
      <c r="E1397" s="17">
        <v>0.28032775475418897</v>
      </c>
      <c r="F1397" s="17"/>
      <c r="G1397" s="17">
        <v>0.27898437513300001</v>
      </c>
      <c r="H1397" s="17">
        <v>0.26124378217336103</v>
      </c>
      <c r="I1397" s="17">
        <v>0.28083032515525702</v>
      </c>
      <c r="J1397" s="17">
        <v>0.317185282552088</v>
      </c>
      <c r="K1397" s="17">
        <v>0.32314269595421502</v>
      </c>
      <c r="L1397" s="17">
        <v>0.36753130744895401</v>
      </c>
      <c r="M1397" s="17"/>
      <c r="N1397" s="17">
        <v>0.32052571607691499</v>
      </c>
      <c r="O1397" s="17">
        <v>0.31635551804783102</v>
      </c>
      <c r="P1397" s="17">
        <v>0.31456003759818502</v>
      </c>
      <c r="Q1397" s="17">
        <v>0.27905695991287299</v>
      </c>
      <c r="R1397" s="17"/>
      <c r="S1397" s="17">
        <v>0.30042191548136499</v>
      </c>
      <c r="T1397" s="17">
        <v>0.310023080376155</v>
      </c>
      <c r="U1397" s="17">
        <v>0.35468024530035802</v>
      </c>
      <c r="V1397" s="17">
        <v>0.37063989071342102</v>
      </c>
      <c r="W1397" s="17">
        <v>0.31912392137983803</v>
      </c>
      <c r="X1397" s="17">
        <v>0.34071307672141798</v>
      </c>
      <c r="Y1397" s="17">
        <v>0.23366452644289501</v>
      </c>
      <c r="Z1397" s="17">
        <v>0.38866419571771799</v>
      </c>
      <c r="AA1397" s="17">
        <v>0.291698909914761</v>
      </c>
      <c r="AB1397" s="17">
        <v>0.227582457024189</v>
      </c>
      <c r="AC1397" s="17">
        <v>0.30672150721756902</v>
      </c>
      <c r="AD1397" s="17">
        <v>0.27430088743900999</v>
      </c>
      <c r="AE1397" s="17"/>
      <c r="AF1397" s="17">
        <v>0.32778333342858701</v>
      </c>
      <c r="AG1397" s="17">
        <v>0.30809097450068501</v>
      </c>
      <c r="AH1397" s="17">
        <v>0.25711772390681098</v>
      </c>
      <c r="AI1397" s="17"/>
      <c r="AJ1397" s="17">
        <v>0.38191087445323102</v>
      </c>
      <c r="AK1397" s="17">
        <v>0.28773290277164598</v>
      </c>
      <c r="AL1397" s="17">
        <v>0.30048676154939602</v>
      </c>
      <c r="AM1397" s="17">
        <v>0.340834128113845</v>
      </c>
      <c r="AN1397" s="17">
        <v>0.26081119293250599</v>
      </c>
      <c r="AO1397" s="17"/>
      <c r="AP1397" s="17">
        <v>0.26786201491028599</v>
      </c>
      <c r="AQ1397" s="17">
        <v>0.39640385608538498</v>
      </c>
      <c r="AR1397" s="17">
        <v>0.27672091487856099</v>
      </c>
      <c r="AS1397" s="17">
        <v>0.34700077373715299</v>
      </c>
      <c r="AT1397" s="17">
        <v>0.23173366022809799</v>
      </c>
      <c r="AU1397" s="17">
        <v>0.31439058724824598</v>
      </c>
      <c r="AV1397" s="17"/>
      <c r="AW1397" s="17">
        <v>0.272255028981923</v>
      </c>
      <c r="AX1397" s="17">
        <v>0.15768147294771701</v>
      </c>
      <c r="AY1397" s="17">
        <v>0.27797608822094899</v>
      </c>
      <c r="AZ1397" s="17">
        <v>0.24365847518226899</v>
      </c>
      <c r="BA1397" s="17">
        <v>0.30418020622826603</v>
      </c>
      <c r="BB1397" s="17">
        <v>0.31325116946869502</v>
      </c>
      <c r="BC1397" s="17">
        <v>0.32984930639909099</v>
      </c>
      <c r="BD1397" s="17">
        <v>0.31364928916068602</v>
      </c>
      <c r="BE1397" s="17">
        <v>0.381783159215074</v>
      </c>
      <c r="BF1397" s="17">
        <v>0.40391207432485798</v>
      </c>
      <c r="BG1397" s="17">
        <v>0.30474691282323102</v>
      </c>
      <c r="BH1397" s="17">
        <v>0.39094617082848199</v>
      </c>
      <c r="BI1397" s="17">
        <v>0.29395885747863398</v>
      </c>
      <c r="BJ1397" s="17">
        <v>0.355715796320555</v>
      </c>
      <c r="BK1397" s="17">
        <v>0.39874050415263002</v>
      </c>
      <c r="BL1397" s="17">
        <v>0.26736212712078899</v>
      </c>
      <c r="BM1397" s="17"/>
      <c r="BN1397" s="17">
        <v>0.30770377262380799</v>
      </c>
      <c r="BO1397" s="17">
        <v>0.30957976838371598</v>
      </c>
      <c r="BP1397" s="17"/>
      <c r="BQ1397" s="17">
        <v>0.28044792343776898</v>
      </c>
      <c r="BR1397" s="17">
        <v>0.283783800627255</v>
      </c>
      <c r="BS1397" s="17"/>
      <c r="BT1397" s="17">
        <v>0.31314160232182597</v>
      </c>
      <c r="BU1397" s="17"/>
      <c r="BV1397" s="17">
        <v>0.27880997472922098</v>
      </c>
      <c r="BW1397" s="17">
        <v>0.25902515219491301</v>
      </c>
      <c r="BX1397" s="17">
        <v>0.34239400520998398</v>
      </c>
      <c r="BY1397" s="17"/>
      <c r="BZ1397" s="17">
        <v>0.23746668903034299</v>
      </c>
      <c r="CA1397" s="17">
        <v>0.32338444505661301</v>
      </c>
      <c r="CB1397" s="17">
        <v>0.29171857657302402</v>
      </c>
      <c r="CC1397" s="17">
        <v>0.29393982902896298</v>
      </c>
      <c r="CD1397" s="17">
        <v>0.34897929199706201</v>
      </c>
      <c r="CE1397" s="17">
        <v>0.31685640438151202</v>
      </c>
      <c r="CF1397" s="17">
        <v>0.32838375638022799</v>
      </c>
      <c r="CG1397" s="17"/>
      <c r="CH1397" s="17">
        <v>0.235244412060512</v>
      </c>
      <c r="CI1397" s="17">
        <v>0.34001724178234199</v>
      </c>
      <c r="CJ1397" s="17">
        <v>0.31792394765111998</v>
      </c>
      <c r="CK1397" s="17">
        <v>0.27416074126039403</v>
      </c>
      <c r="CL1397" s="17">
        <v>0.215384585176361</v>
      </c>
    </row>
    <row r="1398" spans="2:90" x14ac:dyDescent="0.3">
      <c r="B1398" t="s">
        <v>526</v>
      </c>
      <c r="C1398" s="17">
        <v>0.12694362127282099</v>
      </c>
      <c r="D1398" s="17">
        <v>0.14766795091691001</v>
      </c>
      <c r="E1398" s="17">
        <v>0.10769596712441901</v>
      </c>
      <c r="F1398" s="17"/>
      <c r="G1398" s="17">
        <v>7.1648858513705893E-2</v>
      </c>
      <c r="H1398" s="17">
        <v>9.6735405631006605E-2</v>
      </c>
      <c r="I1398" s="17">
        <v>0.13694905808868199</v>
      </c>
      <c r="J1398" s="17">
        <v>0.17631684730486999</v>
      </c>
      <c r="K1398" s="17">
        <v>0.13226637487272</v>
      </c>
      <c r="L1398" s="17">
        <v>0.136518827168808</v>
      </c>
      <c r="M1398" s="17"/>
      <c r="N1398" s="17">
        <v>0.11740320007053801</v>
      </c>
      <c r="O1398" s="17">
        <v>0.109999695500163</v>
      </c>
      <c r="P1398" s="17">
        <v>0.15551802655469901</v>
      </c>
      <c r="Q1398" s="17">
        <v>0.12704345806697201</v>
      </c>
      <c r="R1398" s="17"/>
      <c r="S1398" s="17">
        <v>9.2761388727571406E-2</v>
      </c>
      <c r="T1398" s="17">
        <v>0.132700830633255</v>
      </c>
      <c r="U1398" s="17">
        <v>0.13223572633045899</v>
      </c>
      <c r="V1398" s="17">
        <v>0.140953833181334</v>
      </c>
      <c r="W1398" s="17">
        <v>0.133429926522693</v>
      </c>
      <c r="X1398" s="17">
        <v>0.133270742972425</v>
      </c>
      <c r="Y1398" s="17">
        <v>0.17388533439283099</v>
      </c>
      <c r="Z1398" s="17">
        <v>0.17109157085204901</v>
      </c>
      <c r="AA1398" s="17">
        <v>8.7406066761097606E-2</v>
      </c>
      <c r="AB1398" s="17">
        <v>0.13968464324810601</v>
      </c>
      <c r="AC1398" s="17">
        <v>0.14323735568893101</v>
      </c>
      <c r="AD1398" s="17">
        <v>6.7928066188173403E-2</v>
      </c>
      <c r="AE1398" s="17"/>
      <c r="AF1398" s="17">
        <v>0.17515587484787001</v>
      </c>
      <c r="AG1398" s="17">
        <v>0.103783011546714</v>
      </c>
      <c r="AH1398" s="17">
        <v>0.11718262021098801</v>
      </c>
      <c r="AI1398" s="17"/>
      <c r="AJ1398" s="17">
        <v>0.12943461013969801</v>
      </c>
      <c r="AK1398" s="17">
        <v>8.6854201243590806E-2</v>
      </c>
      <c r="AL1398" s="17">
        <v>0.122028463056491</v>
      </c>
      <c r="AM1398" s="17">
        <v>0.282567712970758</v>
      </c>
      <c r="AN1398" s="17">
        <v>4.90045314884359E-2</v>
      </c>
      <c r="AO1398" s="17"/>
      <c r="AP1398" s="17">
        <v>7.7002899946031697E-2</v>
      </c>
      <c r="AQ1398" s="17">
        <v>0.112585697661683</v>
      </c>
      <c r="AR1398" s="17">
        <v>0.116370870640548</v>
      </c>
      <c r="AS1398" s="17">
        <v>0.22121345896790601</v>
      </c>
      <c r="AT1398" s="17">
        <v>3.6027769280216802E-2</v>
      </c>
      <c r="AU1398" s="17">
        <v>0.10023964827717601</v>
      </c>
      <c r="AV1398" s="17"/>
      <c r="AW1398" s="17">
        <v>0.20034067841758901</v>
      </c>
      <c r="AX1398" s="17">
        <v>0.14391642159753201</v>
      </c>
      <c r="AY1398" s="17">
        <v>0.12543649287439401</v>
      </c>
      <c r="AZ1398" s="17">
        <v>0.12862259780842999</v>
      </c>
      <c r="BA1398" s="17">
        <v>0.14865283852231101</v>
      </c>
      <c r="BB1398" s="17">
        <v>0.12568228798117301</v>
      </c>
      <c r="BC1398" s="17">
        <v>0.136439902378692</v>
      </c>
      <c r="BD1398" s="17">
        <v>0.12917949479743199</v>
      </c>
      <c r="BE1398" s="17">
        <v>9.1079138688999098E-2</v>
      </c>
      <c r="BF1398" s="17">
        <v>0.151670617416308</v>
      </c>
      <c r="BG1398" s="17">
        <v>0.156143011453929</v>
      </c>
      <c r="BH1398" s="17">
        <v>0.12051881409854</v>
      </c>
      <c r="BI1398" s="17">
        <v>0.15545300317303201</v>
      </c>
      <c r="BJ1398" s="17">
        <v>0.11084130383326</v>
      </c>
      <c r="BK1398" s="17">
        <v>8.6763104691521001E-2</v>
      </c>
      <c r="BL1398" s="17">
        <v>6.1993659036454901E-2</v>
      </c>
      <c r="BM1398" s="17"/>
      <c r="BN1398" s="17">
        <v>0.125919262931774</v>
      </c>
      <c r="BO1398" s="17">
        <v>0.126972477698652</v>
      </c>
      <c r="BP1398" s="17"/>
      <c r="BQ1398" s="17">
        <v>7.3059404689683499E-2</v>
      </c>
      <c r="BR1398" s="17">
        <v>0.11529889683009301</v>
      </c>
      <c r="BS1398" s="17"/>
      <c r="BT1398" s="17">
        <v>9.7315877576691107E-2</v>
      </c>
      <c r="BU1398" s="17"/>
      <c r="BV1398" s="17">
        <v>0.13181446916369199</v>
      </c>
      <c r="BW1398" s="17">
        <v>9.6352037071149199E-2</v>
      </c>
      <c r="BX1398" s="17">
        <v>0.13002450692638701</v>
      </c>
      <c r="BY1398" s="17"/>
      <c r="BZ1398" s="17">
        <v>0.15902575123780499</v>
      </c>
      <c r="CA1398" s="17">
        <v>0.120948748939634</v>
      </c>
      <c r="CB1398" s="17">
        <v>0.11537523412195901</v>
      </c>
      <c r="CC1398" s="17">
        <v>0.12642896162471001</v>
      </c>
      <c r="CD1398" s="17">
        <v>0.14540191152449899</v>
      </c>
      <c r="CE1398" s="17">
        <v>0.116783326595888</v>
      </c>
      <c r="CF1398" s="17">
        <v>0.119815132568644</v>
      </c>
      <c r="CG1398" s="17"/>
      <c r="CH1398" s="17">
        <v>0.11667936721038</v>
      </c>
      <c r="CI1398" s="17">
        <v>0.118690238987722</v>
      </c>
      <c r="CJ1398" s="17">
        <v>0.122967678917486</v>
      </c>
      <c r="CK1398" s="17">
        <v>0.140894364969533</v>
      </c>
      <c r="CL1398" s="17">
        <v>0.210960950128528</v>
      </c>
    </row>
    <row r="1399" spans="2:90" x14ac:dyDescent="0.3">
      <c r="B1399" t="s">
        <v>118</v>
      </c>
      <c r="C1399" s="17">
        <v>8.5336310494379605E-2</v>
      </c>
      <c r="D1399" s="17">
        <v>6.4789043069374594E-2</v>
      </c>
      <c r="E1399" s="17">
        <v>0.10513509849127201</v>
      </c>
      <c r="F1399" s="17"/>
      <c r="G1399" s="17">
        <v>9.5949695682817096E-2</v>
      </c>
      <c r="H1399" s="17">
        <v>6.5347260934728604E-2</v>
      </c>
      <c r="I1399" s="17">
        <v>8.6912481835439898E-2</v>
      </c>
      <c r="J1399" s="17">
        <v>0.118839293619962</v>
      </c>
      <c r="K1399" s="17">
        <v>0.104043203087516</v>
      </c>
      <c r="L1399" s="17">
        <v>5.35851003874444E-2</v>
      </c>
      <c r="M1399" s="17"/>
      <c r="N1399" s="17">
        <v>6.0057129067360902E-2</v>
      </c>
      <c r="O1399" s="17">
        <v>7.9678214374683295E-2</v>
      </c>
      <c r="P1399" s="17">
        <v>6.9838297006077396E-2</v>
      </c>
      <c r="Q1399" s="17">
        <v>0.131092885531395</v>
      </c>
      <c r="R1399" s="17"/>
      <c r="S1399" s="17">
        <v>6.8312855807148604E-2</v>
      </c>
      <c r="T1399" s="17">
        <v>9.7546627962195501E-2</v>
      </c>
      <c r="U1399" s="17">
        <v>9.0540793095443994E-2</v>
      </c>
      <c r="V1399" s="17">
        <v>7.4429998539363995E-2</v>
      </c>
      <c r="W1399" s="17">
        <v>0.107703983365766</v>
      </c>
      <c r="X1399" s="17">
        <v>8.5177735013213393E-2</v>
      </c>
      <c r="Y1399" s="17">
        <v>7.6535616042631094E-2</v>
      </c>
      <c r="Z1399" s="17">
        <v>5.3701875054243897E-2</v>
      </c>
      <c r="AA1399" s="17">
        <v>9.1581958793311505E-2</v>
      </c>
      <c r="AB1399" s="17">
        <v>7.7290518733857103E-2</v>
      </c>
      <c r="AC1399" s="17">
        <v>0.11655698095153599</v>
      </c>
      <c r="AD1399" s="17">
        <v>9.3820549213387894E-2</v>
      </c>
      <c r="AE1399" s="17"/>
      <c r="AF1399" s="17">
        <v>6.3441060121939896E-2</v>
      </c>
      <c r="AG1399" s="17">
        <v>6.8857439036231802E-2</v>
      </c>
      <c r="AH1399" s="17">
        <v>0.17177004319212599</v>
      </c>
      <c r="AI1399" s="17"/>
      <c r="AJ1399" s="17">
        <v>4.90703825629005E-2</v>
      </c>
      <c r="AK1399" s="17">
        <v>7.0580355773253903E-2</v>
      </c>
      <c r="AL1399" s="17">
        <v>9.2518683592247603E-2</v>
      </c>
      <c r="AM1399" s="17">
        <v>4.66367076005944E-2</v>
      </c>
      <c r="AN1399" s="17">
        <v>5.7036757694964503E-2</v>
      </c>
      <c r="AO1399" s="17"/>
      <c r="AP1399" s="17">
        <v>5.8376403026279798E-2</v>
      </c>
      <c r="AQ1399" s="17">
        <v>6.5632801150813297E-2</v>
      </c>
      <c r="AR1399" s="17">
        <v>7.8098746484114398E-2</v>
      </c>
      <c r="AS1399" s="17">
        <v>6.7582758171713497E-2</v>
      </c>
      <c r="AT1399" s="17">
        <v>6.8446569351647002E-2</v>
      </c>
      <c r="AU1399" s="17">
        <v>0.15390266362264099</v>
      </c>
      <c r="AV1399" s="17"/>
      <c r="AW1399" s="17">
        <v>0.14187427230012301</v>
      </c>
      <c r="AX1399" s="17">
        <v>0.21019657906883099</v>
      </c>
      <c r="AY1399" s="17">
        <v>0.11683132075409999</v>
      </c>
      <c r="AZ1399" s="17">
        <v>0.11976372240804301</v>
      </c>
      <c r="BA1399" s="17">
        <v>0.105027943077815</v>
      </c>
      <c r="BB1399" s="17">
        <v>7.63016568418593E-2</v>
      </c>
      <c r="BC1399" s="17">
        <v>4.5537596016269201E-2</v>
      </c>
      <c r="BD1399" s="17">
        <v>9.03280948746715E-2</v>
      </c>
      <c r="BE1399" s="17">
        <v>6.3557401653692405E-2</v>
      </c>
      <c r="BF1399" s="17">
        <v>4.9704868951410401E-2</v>
      </c>
      <c r="BG1399" s="17">
        <v>3.5546118415489499E-2</v>
      </c>
      <c r="BH1399" s="17">
        <v>2.0443083279466499E-2</v>
      </c>
      <c r="BI1399" s="17">
        <v>4.8904546110372003E-2</v>
      </c>
      <c r="BJ1399" s="17">
        <v>0.108490990714666</v>
      </c>
      <c r="BK1399" s="17">
        <v>8.5533391337184503E-2</v>
      </c>
      <c r="BL1399" s="17">
        <v>3.5867036539460703E-2</v>
      </c>
      <c r="BM1399" s="17"/>
      <c r="BN1399" s="17">
        <v>7.9769904554189905E-2</v>
      </c>
      <c r="BO1399" s="17">
        <v>8.9730271347224597E-2</v>
      </c>
      <c r="BP1399" s="17"/>
      <c r="BQ1399" s="17">
        <v>5.6954843129084602E-2</v>
      </c>
      <c r="BR1399" s="17">
        <v>9.6055670975893598E-2</v>
      </c>
      <c r="BS1399" s="17"/>
      <c r="BT1399" s="17">
        <v>2.9387823912590601E-2</v>
      </c>
      <c r="BU1399" s="17"/>
      <c r="BV1399" s="17">
        <v>0.116099449177932</v>
      </c>
      <c r="BW1399" s="17">
        <v>6.8165903940524006E-2</v>
      </c>
      <c r="BX1399" s="17">
        <v>7.7930993271862606E-2</v>
      </c>
      <c r="BY1399" s="17"/>
      <c r="BZ1399" s="17">
        <v>0.12738919946737801</v>
      </c>
      <c r="CA1399" s="17">
        <v>9.4201427685415798E-2</v>
      </c>
      <c r="CB1399" s="17">
        <v>0.104750318430294</v>
      </c>
      <c r="CC1399" s="17">
        <v>6.8913975824035897E-2</v>
      </c>
      <c r="CD1399" s="17">
        <v>4.8200170894979598E-2</v>
      </c>
      <c r="CE1399" s="17">
        <v>6.0228229886351799E-2</v>
      </c>
      <c r="CF1399" s="17">
        <v>2.6680781036626099E-2</v>
      </c>
      <c r="CG1399" s="17"/>
      <c r="CH1399" s="17">
        <v>3.0354798344609E-2</v>
      </c>
      <c r="CI1399" s="17">
        <v>7.7813602709344301E-2</v>
      </c>
      <c r="CJ1399" s="17">
        <v>9.2288550409468997E-2</v>
      </c>
      <c r="CK1399" s="17">
        <v>0.10727880916362199</v>
      </c>
      <c r="CL1399" s="17">
        <v>0.14021446556050399</v>
      </c>
    </row>
    <row r="1400" spans="2:90" x14ac:dyDescent="0.3">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c r="BW1400" s="17"/>
      <c r="BX1400" s="17"/>
      <c r="BY1400" s="17"/>
      <c r="BZ1400" s="17"/>
      <c r="CA1400" s="17"/>
      <c r="CB1400" s="17"/>
      <c r="CC1400" s="17"/>
      <c r="CD1400" s="17"/>
      <c r="CE1400" s="17"/>
      <c r="CF1400" s="17"/>
      <c r="CG1400" s="17"/>
      <c r="CH1400" s="17"/>
      <c r="CI1400" s="17"/>
      <c r="CJ1400" s="17"/>
      <c r="CK1400" s="17"/>
      <c r="CL1400" s="17"/>
    </row>
    <row r="1401" spans="2:90" x14ac:dyDescent="0.3">
      <c r="B1401" s="6" t="s">
        <v>541</v>
      </c>
      <c r="C1401" s="17"/>
      <c r="D1401" s="17"/>
      <c r="E1401" s="17"/>
      <c r="F1401" s="17"/>
      <c r="G1401" s="17"/>
      <c r="H1401" s="17"/>
      <c r="I1401" s="17"/>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c r="AI1401" s="17"/>
      <c r="AJ1401" s="17"/>
      <c r="AK1401" s="17"/>
      <c r="AL1401" s="17"/>
      <c r="AM1401" s="17"/>
      <c r="AN1401" s="17"/>
      <c r="AO1401" s="17"/>
      <c r="AP1401" s="17"/>
      <c r="AQ1401" s="17"/>
      <c r="AR1401" s="17"/>
      <c r="AS1401" s="17"/>
      <c r="AT1401" s="17"/>
      <c r="AU1401" s="17"/>
      <c r="AV1401" s="17"/>
      <c r="AW1401" s="17"/>
      <c r="AX1401" s="17"/>
      <c r="AY1401" s="17"/>
      <c r="AZ1401" s="17"/>
      <c r="BA1401" s="17"/>
      <c r="BB1401" s="17"/>
      <c r="BC1401" s="17"/>
      <c r="BD1401" s="17"/>
      <c r="BE1401" s="17"/>
      <c r="BF1401" s="17"/>
      <c r="BG1401" s="17"/>
      <c r="BH1401" s="17"/>
      <c r="BI1401" s="17"/>
      <c r="BJ1401" s="17"/>
      <c r="BK1401" s="17"/>
      <c r="BL1401" s="17"/>
      <c r="BM1401" s="17"/>
      <c r="BN1401" s="17"/>
      <c r="BO1401" s="17"/>
      <c r="BP1401" s="17"/>
      <c r="BQ1401" s="17"/>
      <c r="BR1401" s="17"/>
      <c r="BS1401" s="17"/>
      <c r="BT1401" s="17"/>
      <c r="BU1401" s="17"/>
      <c r="BV1401" s="17"/>
      <c r="BW1401" s="17"/>
      <c r="BX1401" s="17"/>
      <c r="BY1401" s="17"/>
      <c r="BZ1401" s="17"/>
      <c r="CA1401" s="17"/>
      <c r="CB1401" s="17"/>
      <c r="CC1401" s="17"/>
      <c r="CD1401" s="17"/>
      <c r="CE1401" s="17"/>
      <c r="CF1401" s="17"/>
      <c r="CG1401" s="17"/>
      <c r="CH1401" s="17"/>
      <c r="CI1401" s="17"/>
      <c r="CJ1401" s="17"/>
      <c r="CK1401" s="17"/>
      <c r="CL1401" s="17"/>
    </row>
    <row r="1402" spans="2:90" x14ac:dyDescent="0.3">
      <c r="B1402" s="24" t="s">
        <v>110</v>
      </c>
      <c r="C1402" s="17"/>
      <c r="D1402" s="17"/>
      <c r="E1402" s="17"/>
      <c r="F1402" s="17"/>
      <c r="G1402" s="17"/>
      <c r="H1402" s="17"/>
      <c r="I1402" s="17"/>
      <c r="J1402" s="17"/>
      <c r="K1402" s="17"/>
      <c r="L1402" s="17"/>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7"/>
      <c r="AI1402" s="17"/>
      <c r="AJ1402" s="17"/>
      <c r="AK1402" s="17"/>
      <c r="AL1402" s="17"/>
      <c r="AM1402" s="17"/>
      <c r="AN1402" s="17"/>
      <c r="AO1402" s="17"/>
      <c r="AP1402" s="17"/>
      <c r="AQ1402" s="17"/>
      <c r="AR1402" s="17"/>
      <c r="AS1402" s="17"/>
      <c r="AT1402" s="17"/>
      <c r="AU1402" s="17"/>
      <c r="AV1402" s="17"/>
      <c r="AW1402" s="17"/>
      <c r="AX1402" s="17"/>
      <c r="AY1402" s="17"/>
      <c r="AZ1402" s="17"/>
      <c r="BA1402" s="17"/>
      <c r="BB1402" s="17"/>
      <c r="BC1402" s="17"/>
      <c r="BD1402" s="17"/>
      <c r="BE1402" s="17"/>
      <c r="BF1402" s="17"/>
      <c r="BG1402" s="17"/>
      <c r="BH1402" s="17"/>
      <c r="BI1402" s="17"/>
      <c r="BJ1402" s="17"/>
      <c r="BK1402" s="17"/>
      <c r="BL1402" s="17"/>
      <c r="BM1402" s="17"/>
      <c r="BN1402" s="17"/>
      <c r="BO1402" s="17"/>
      <c r="BP1402" s="17"/>
      <c r="BQ1402" s="17"/>
      <c r="BR1402" s="17"/>
      <c r="BS1402" s="17"/>
      <c r="BT1402" s="17"/>
      <c r="BU1402" s="17"/>
      <c r="BV1402" s="17"/>
      <c r="BW1402" s="17"/>
      <c r="BX1402" s="17"/>
      <c r="BY1402" s="17"/>
      <c r="BZ1402" s="17"/>
      <c r="CA1402" s="17"/>
      <c r="CB1402" s="17"/>
      <c r="CC1402" s="17"/>
      <c r="CD1402" s="17"/>
      <c r="CE1402" s="17"/>
      <c r="CF1402" s="17"/>
      <c r="CG1402" s="17"/>
      <c r="CH1402" s="17"/>
      <c r="CI1402" s="17"/>
      <c r="CJ1402" s="17"/>
      <c r="CK1402" s="17"/>
      <c r="CL1402" s="17"/>
    </row>
    <row r="1403" spans="2:90" x14ac:dyDescent="0.3">
      <c r="B1403" t="s">
        <v>523</v>
      </c>
      <c r="C1403" s="17">
        <v>0.234794815093641</v>
      </c>
      <c r="D1403" s="17">
        <v>0.20924614698567401</v>
      </c>
      <c r="E1403" s="17">
        <v>0.258768903212101</v>
      </c>
      <c r="F1403" s="17"/>
      <c r="G1403" s="17">
        <v>0.21331226743944101</v>
      </c>
      <c r="H1403" s="17">
        <v>0.28101939054758202</v>
      </c>
      <c r="I1403" s="17">
        <v>0.24848574564624701</v>
      </c>
      <c r="J1403" s="17">
        <v>0.21041106876780299</v>
      </c>
      <c r="K1403" s="17">
        <v>0.19680818006336601</v>
      </c>
      <c r="L1403" s="17">
        <v>0.24536080837219201</v>
      </c>
      <c r="M1403" s="17"/>
      <c r="N1403" s="17">
        <v>0.18003360483532899</v>
      </c>
      <c r="O1403" s="17">
        <v>0.212397434339478</v>
      </c>
      <c r="P1403" s="17">
        <v>0.221138052708342</v>
      </c>
      <c r="Q1403" s="17">
        <v>0.33144178002492197</v>
      </c>
      <c r="R1403" s="17"/>
      <c r="S1403" s="17">
        <v>0.25689550363151498</v>
      </c>
      <c r="T1403" s="17">
        <v>0.21269158869042501</v>
      </c>
      <c r="U1403" s="17">
        <v>0.26154794893028199</v>
      </c>
      <c r="V1403" s="17">
        <v>0.13952752289401699</v>
      </c>
      <c r="W1403" s="17">
        <v>0.18779612108659299</v>
      </c>
      <c r="X1403" s="17">
        <v>0.21997576378144901</v>
      </c>
      <c r="Y1403" s="17">
        <v>0.23834601447784601</v>
      </c>
      <c r="Z1403" s="17">
        <v>0.28096098539824199</v>
      </c>
      <c r="AA1403" s="17">
        <v>0.271689249912137</v>
      </c>
      <c r="AB1403" s="17">
        <v>0.229430600762357</v>
      </c>
      <c r="AC1403" s="17">
        <v>0.283738316688187</v>
      </c>
      <c r="AD1403" s="17">
        <v>0.32363039022761902</v>
      </c>
      <c r="AE1403" s="17"/>
      <c r="AF1403" s="17">
        <v>0.23841158827851699</v>
      </c>
      <c r="AG1403" s="17">
        <v>0.23545374133300101</v>
      </c>
      <c r="AH1403" s="17">
        <v>0.247442434099372</v>
      </c>
      <c r="AI1403" s="17"/>
      <c r="AJ1403" s="17">
        <v>0.206880243078162</v>
      </c>
      <c r="AK1403" s="17">
        <v>0.246923215607525</v>
      </c>
      <c r="AL1403" s="17">
        <v>0.19607178246152401</v>
      </c>
      <c r="AM1403" s="17">
        <v>0.24461943015764301</v>
      </c>
      <c r="AN1403" s="17">
        <v>0.27478996362632901</v>
      </c>
      <c r="AO1403" s="17"/>
      <c r="AP1403" s="17">
        <v>0.233311842048505</v>
      </c>
      <c r="AQ1403" s="17">
        <v>0.221644175172244</v>
      </c>
      <c r="AR1403" s="17">
        <v>0.22683979425692199</v>
      </c>
      <c r="AS1403" s="17">
        <v>0.24920527994282901</v>
      </c>
      <c r="AT1403" s="17">
        <v>0.234539743453445</v>
      </c>
      <c r="AU1403" s="17">
        <v>0.192985864050912</v>
      </c>
      <c r="AV1403" s="17"/>
      <c r="AW1403" s="17">
        <v>0.29349523784280601</v>
      </c>
      <c r="AX1403" s="17">
        <v>0.31033065294732598</v>
      </c>
      <c r="AY1403" s="17">
        <v>0.31295680424844802</v>
      </c>
      <c r="AZ1403" s="17">
        <v>0.28736706082674002</v>
      </c>
      <c r="BA1403" s="17">
        <v>0.28200812383306401</v>
      </c>
      <c r="BB1403" s="17">
        <v>0.25989174399482301</v>
      </c>
      <c r="BC1403" s="17">
        <v>0.18582248200969601</v>
      </c>
      <c r="BD1403" s="17">
        <v>0.14974448126553</v>
      </c>
      <c r="BE1403" s="17">
        <v>0.172830047186427</v>
      </c>
      <c r="BF1403" s="17">
        <v>0.21111056347245999</v>
      </c>
      <c r="BG1403" s="17">
        <v>0.178574187982736</v>
      </c>
      <c r="BH1403" s="17">
        <v>0.209041755734826</v>
      </c>
      <c r="BI1403" s="17">
        <v>0.18665999857302901</v>
      </c>
      <c r="BJ1403" s="17">
        <v>0.185595280251067</v>
      </c>
      <c r="BK1403" s="17">
        <v>0.131654033780229</v>
      </c>
      <c r="BL1403" s="17">
        <v>0.34522990211364202</v>
      </c>
      <c r="BM1403" s="17"/>
      <c r="BN1403" s="17">
        <v>0.244778371174768</v>
      </c>
      <c r="BO1403" s="17">
        <v>0.222250759300859</v>
      </c>
      <c r="BP1403" s="17"/>
      <c r="BQ1403" s="17">
        <v>0.22075555460739901</v>
      </c>
      <c r="BR1403" s="17">
        <v>0.28833275346982301</v>
      </c>
      <c r="BS1403" s="17"/>
      <c r="BT1403" s="17">
        <v>0.30733862065525702</v>
      </c>
      <c r="BU1403" s="17"/>
      <c r="BV1403" s="17">
        <v>0.22542790088432199</v>
      </c>
      <c r="BW1403" s="17">
        <v>0.265734632519182</v>
      </c>
      <c r="BX1403" s="17">
        <v>0.22625565694602701</v>
      </c>
      <c r="BY1403" s="17"/>
      <c r="BZ1403" s="17">
        <v>0.33575936511915</v>
      </c>
      <c r="CA1403" s="17">
        <v>0.28843239099856999</v>
      </c>
      <c r="CB1403" s="17">
        <v>0.258002513383639</v>
      </c>
      <c r="CC1403" s="17">
        <v>0.21148993946443501</v>
      </c>
      <c r="CD1403" s="17">
        <v>0.19273008889004101</v>
      </c>
      <c r="CE1403" s="17">
        <v>0.15731160761413401</v>
      </c>
      <c r="CF1403" s="17">
        <v>0.25870505646192998</v>
      </c>
      <c r="CG1403" s="17"/>
      <c r="CH1403" s="17">
        <v>0.31846423235623</v>
      </c>
      <c r="CI1403" s="17">
        <v>0.17274800333573101</v>
      </c>
      <c r="CJ1403" s="17">
        <v>0.23342693024099001</v>
      </c>
      <c r="CK1403" s="17">
        <v>0.30138679548638397</v>
      </c>
      <c r="CL1403" s="17">
        <v>0.35920196793583098</v>
      </c>
    </row>
    <row r="1404" spans="2:90" x14ac:dyDescent="0.3">
      <c r="B1404" t="s">
        <v>524</v>
      </c>
      <c r="C1404" s="17">
        <v>0.38854685358031699</v>
      </c>
      <c r="D1404" s="17">
        <v>0.366501851655753</v>
      </c>
      <c r="E1404" s="17">
        <v>0.41020990345835001</v>
      </c>
      <c r="F1404" s="17"/>
      <c r="G1404" s="17">
        <v>0.47511552665165102</v>
      </c>
      <c r="H1404" s="17">
        <v>0.37230394922800703</v>
      </c>
      <c r="I1404" s="17">
        <v>0.40474021652337699</v>
      </c>
      <c r="J1404" s="17">
        <v>0.35082509077673801</v>
      </c>
      <c r="K1404" s="17">
        <v>0.36491376578772</v>
      </c>
      <c r="L1404" s="17">
        <v>0.377519818861213</v>
      </c>
      <c r="M1404" s="17"/>
      <c r="N1404" s="17">
        <v>0.38981243751112099</v>
      </c>
      <c r="O1404" s="17">
        <v>0.44273315037420002</v>
      </c>
      <c r="P1404" s="17">
        <v>0.39233803601505801</v>
      </c>
      <c r="Q1404" s="17">
        <v>0.32724199909090101</v>
      </c>
      <c r="R1404" s="17"/>
      <c r="S1404" s="17">
        <v>0.37705155316596201</v>
      </c>
      <c r="T1404" s="17">
        <v>0.37048292949779899</v>
      </c>
      <c r="U1404" s="17">
        <v>0.342236950966192</v>
      </c>
      <c r="V1404" s="17">
        <v>0.48254417885558298</v>
      </c>
      <c r="W1404" s="17">
        <v>0.47576073393256402</v>
      </c>
      <c r="X1404" s="17">
        <v>0.38760496113412102</v>
      </c>
      <c r="Y1404" s="17">
        <v>0.38110526557812702</v>
      </c>
      <c r="Z1404" s="17">
        <v>0.45116804289795398</v>
      </c>
      <c r="AA1404" s="17">
        <v>0.41471387841201401</v>
      </c>
      <c r="AB1404" s="17">
        <v>0.31178866164703101</v>
      </c>
      <c r="AC1404" s="17">
        <v>0.39030396523163302</v>
      </c>
      <c r="AD1404" s="17">
        <v>0.229136235947098</v>
      </c>
      <c r="AE1404" s="17"/>
      <c r="AF1404" s="17">
        <v>0.38144351467758097</v>
      </c>
      <c r="AG1404" s="17">
        <v>0.36743143712870202</v>
      </c>
      <c r="AH1404" s="17">
        <v>0.38905814574409298</v>
      </c>
      <c r="AI1404" s="17"/>
      <c r="AJ1404" s="17">
        <v>0.40362251018060602</v>
      </c>
      <c r="AK1404" s="17">
        <v>0.404484753763245</v>
      </c>
      <c r="AL1404" s="17">
        <v>0.35080499109802599</v>
      </c>
      <c r="AM1404" s="17">
        <v>0.35054621735214597</v>
      </c>
      <c r="AN1404" s="17">
        <v>0.41597563479627597</v>
      </c>
      <c r="AO1404" s="17"/>
      <c r="AP1404" s="17">
        <v>0.41365116486382603</v>
      </c>
      <c r="AQ1404" s="17">
        <v>0.37842536397224202</v>
      </c>
      <c r="AR1404" s="17">
        <v>0.40224821871203198</v>
      </c>
      <c r="AS1404" s="17">
        <v>0.36961088491914401</v>
      </c>
      <c r="AT1404" s="17">
        <v>0.46504525658139001</v>
      </c>
      <c r="AU1404" s="17">
        <v>0.38835231734397002</v>
      </c>
      <c r="AV1404" s="17"/>
      <c r="AW1404" s="17">
        <v>0.46135376869101502</v>
      </c>
      <c r="AX1404" s="17">
        <v>0.32336456078639703</v>
      </c>
      <c r="AY1404" s="17">
        <v>0.35489079023933801</v>
      </c>
      <c r="AZ1404" s="17">
        <v>0.42763764280093902</v>
      </c>
      <c r="BA1404" s="17">
        <v>0.40806039101908897</v>
      </c>
      <c r="BB1404" s="17">
        <v>0.37848203577105399</v>
      </c>
      <c r="BC1404" s="17">
        <v>0.45122119773358699</v>
      </c>
      <c r="BD1404" s="17">
        <v>0.39104657575167501</v>
      </c>
      <c r="BE1404" s="17">
        <v>0.446123184553124</v>
      </c>
      <c r="BF1404" s="17">
        <v>0.43159359238259698</v>
      </c>
      <c r="BG1404" s="17">
        <v>0.36397437911104902</v>
      </c>
      <c r="BH1404" s="17">
        <v>0.384624547237506</v>
      </c>
      <c r="BI1404" s="17">
        <v>0.33815056516942299</v>
      </c>
      <c r="BJ1404" s="17">
        <v>0.349698280262012</v>
      </c>
      <c r="BK1404" s="17">
        <v>0.39218045121506401</v>
      </c>
      <c r="BL1404" s="17">
        <v>0.29941039683904802</v>
      </c>
      <c r="BM1404" s="17"/>
      <c r="BN1404" s="17">
        <v>0.39976549055711602</v>
      </c>
      <c r="BO1404" s="17">
        <v>0.37500670377412099</v>
      </c>
      <c r="BP1404" s="17"/>
      <c r="BQ1404" s="17">
        <v>0.41636147326452799</v>
      </c>
      <c r="BR1404" s="17">
        <v>0.40634697213399401</v>
      </c>
      <c r="BS1404" s="17"/>
      <c r="BT1404" s="17">
        <v>0.406714298965065</v>
      </c>
      <c r="BU1404" s="17"/>
      <c r="BV1404" s="17">
        <v>0.34983094853457403</v>
      </c>
      <c r="BW1404" s="17">
        <v>0.431051145557311</v>
      </c>
      <c r="BX1404" s="17">
        <v>0.38607724508253399</v>
      </c>
      <c r="BY1404" s="17"/>
      <c r="BZ1404" s="17">
        <v>0.370925223429312</v>
      </c>
      <c r="CA1404" s="17">
        <v>0.398806180748698</v>
      </c>
      <c r="CB1404" s="17">
        <v>0.42441593488329699</v>
      </c>
      <c r="CC1404" s="17">
        <v>0.36579546178786598</v>
      </c>
      <c r="CD1404" s="17">
        <v>0.42272356965647501</v>
      </c>
      <c r="CE1404" s="17">
        <v>0.40422328339296298</v>
      </c>
      <c r="CF1404" s="17">
        <v>0.33623110494166297</v>
      </c>
      <c r="CG1404" s="17"/>
      <c r="CH1404" s="17">
        <v>0.350575250407821</v>
      </c>
      <c r="CI1404" s="17">
        <v>0.39448424342069499</v>
      </c>
      <c r="CJ1404" s="17">
        <v>0.39687514675305102</v>
      </c>
      <c r="CK1404" s="17">
        <v>0.37801640518623097</v>
      </c>
      <c r="CL1404" s="17">
        <v>0.39086301108677102</v>
      </c>
    </row>
    <row r="1405" spans="2:90" x14ac:dyDescent="0.3">
      <c r="B1405" t="s">
        <v>525</v>
      </c>
      <c r="C1405" s="17">
        <v>0.215089085302336</v>
      </c>
      <c r="D1405" s="17">
        <v>0.25089046333769299</v>
      </c>
      <c r="E1405" s="17">
        <v>0.180698205852451</v>
      </c>
      <c r="F1405" s="17"/>
      <c r="G1405" s="17">
        <v>0.158057920404018</v>
      </c>
      <c r="H1405" s="17">
        <v>0.22448469149433101</v>
      </c>
      <c r="I1405" s="17">
        <v>0.18218783487714099</v>
      </c>
      <c r="J1405" s="17">
        <v>0.23030672066388799</v>
      </c>
      <c r="K1405" s="17">
        <v>0.234400556238192</v>
      </c>
      <c r="L1405" s="17">
        <v>0.24693481239477799</v>
      </c>
      <c r="M1405" s="17"/>
      <c r="N1405" s="17">
        <v>0.28156994684468101</v>
      </c>
      <c r="O1405" s="17">
        <v>0.19307716575329101</v>
      </c>
      <c r="P1405" s="17">
        <v>0.196472788305664</v>
      </c>
      <c r="Q1405" s="17">
        <v>0.18480432126169299</v>
      </c>
      <c r="R1405" s="17"/>
      <c r="S1405" s="17">
        <v>0.164831823847885</v>
      </c>
      <c r="T1405" s="17">
        <v>0.22831290979862501</v>
      </c>
      <c r="U1405" s="17">
        <v>0.24747733975466199</v>
      </c>
      <c r="V1405" s="17">
        <v>0.25601985724653897</v>
      </c>
      <c r="W1405" s="17">
        <v>0.20332716793535499</v>
      </c>
      <c r="X1405" s="17">
        <v>0.24410143596321801</v>
      </c>
      <c r="Y1405" s="17">
        <v>0.24311387536503801</v>
      </c>
      <c r="Z1405" s="17">
        <v>0.13864739569145701</v>
      </c>
      <c r="AA1405" s="17">
        <v>0.183464061822672</v>
      </c>
      <c r="AB1405" s="17">
        <v>0.23778259174878999</v>
      </c>
      <c r="AC1405" s="17">
        <v>0.17162933900833699</v>
      </c>
      <c r="AD1405" s="17">
        <v>0.272183330032638</v>
      </c>
      <c r="AE1405" s="17"/>
      <c r="AF1405" s="17">
        <v>0.22013656462214901</v>
      </c>
      <c r="AG1405" s="17">
        <v>0.24136877942967599</v>
      </c>
      <c r="AH1405" s="17">
        <v>0.17528788965470701</v>
      </c>
      <c r="AI1405" s="17"/>
      <c r="AJ1405" s="17">
        <v>0.25154849638742099</v>
      </c>
      <c r="AK1405" s="17">
        <v>0.21343682201480299</v>
      </c>
      <c r="AL1405" s="17">
        <v>0.27446817953318903</v>
      </c>
      <c r="AM1405" s="17">
        <v>0.202242060947214</v>
      </c>
      <c r="AN1405" s="17">
        <v>0.15106890492755101</v>
      </c>
      <c r="AO1405" s="17"/>
      <c r="AP1405" s="17">
        <v>0.227913417394013</v>
      </c>
      <c r="AQ1405" s="17">
        <v>0.24383067723073401</v>
      </c>
      <c r="AR1405" s="17">
        <v>0.221511534545663</v>
      </c>
      <c r="AS1405" s="17">
        <v>0.20317999779453799</v>
      </c>
      <c r="AT1405" s="17">
        <v>0.16987578007561799</v>
      </c>
      <c r="AU1405" s="17">
        <v>0.192016298648783</v>
      </c>
      <c r="AV1405" s="17"/>
      <c r="AW1405" s="17">
        <v>4.9807617767167897E-2</v>
      </c>
      <c r="AX1405" s="17">
        <v>9.3297631135754705E-2</v>
      </c>
      <c r="AY1405" s="17">
        <v>0.16085565609001101</v>
      </c>
      <c r="AZ1405" s="17">
        <v>0.14585915768583099</v>
      </c>
      <c r="BA1405" s="17">
        <v>0.15723398703545099</v>
      </c>
      <c r="BB1405" s="17">
        <v>0.198580507393808</v>
      </c>
      <c r="BC1405" s="17">
        <v>0.23458131113560499</v>
      </c>
      <c r="BD1405" s="17">
        <v>0.27869649373437999</v>
      </c>
      <c r="BE1405" s="17">
        <v>0.29379748396399402</v>
      </c>
      <c r="BF1405" s="17">
        <v>0.226865761910756</v>
      </c>
      <c r="BG1405" s="17">
        <v>0.305176256092134</v>
      </c>
      <c r="BH1405" s="17">
        <v>0.26398218136661</v>
      </c>
      <c r="BI1405" s="17">
        <v>0.37140441159856502</v>
      </c>
      <c r="BJ1405" s="17">
        <v>0.24739934529204</v>
      </c>
      <c r="BK1405" s="17">
        <v>0.23109480074407501</v>
      </c>
      <c r="BL1405" s="17">
        <v>0.201274853827205</v>
      </c>
      <c r="BM1405" s="17"/>
      <c r="BN1405" s="17">
        <v>0.214763433268639</v>
      </c>
      <c r="BO1405" s="17">
        <v>0.21456556975767899</v>
      </c>
      <c r="BP1405" s="17"/>
      <c r="BQ1405" s="17">
        <v>0.237401755610638</v>
      </c>
      <c r="BR1405" s="17">
        <v>0.181094879681854</v>
      </c>
      <c r="BS1405" s="17"/>
      <c r="BT1405" s="17">
        <v>0.19776761725675199</v>
      </c>
      <c r="BU1405" s="17"/>
      <c r="BV1405" s="17">
        <v>0.22980048429820901</v>
      </c>
      <c r="BW1405" s="17">
        <v>0.16338773177821</v>
      </c>
      <c r="BX1405" s="17">
        <v>0.23387525305271001</v>
      </c>
      <c r="BY1405" s="17"/>
      <c r="BZ1405" s="17">
        <v>0.102049841245684</v>
      </c>
      <c r="CA1405" s="17">
        <v>0.175833867885755</v>
      </c>
      <c r="CB1405" s="17">
        <v>0.17235387178063899</v>
      </c>
      <c r="CC1405" s="17">
        <v>0.25667065630490099</v>
      </c>
      <c r="CD1405" s="17">
        <v>0.27328518523825002</v>
      </c>
      <c r="CE1405" s="17">
        <v>0.25981246225849602</v>
      </c>
      <c r="CF1405" s="17">
        <v>0.27336229387503902</v>
      </c>
      <c r="CG1405" s="17"/>
      <c r="CH1405" s="17">
        <v>0.21308705844046399</v>
      </c>
      <c r="CI1405" s="17">
        <v>0.26934745431548601</v>
      </c>
      <c r="CJ1405" s="17">
        <v>0.21387930145349399</v>
      </c>
      <c r="CK1405" s="17">
        <v>0.129330386824692</v>
      </c>
      <c r="CL1405" s="17">
        <v>6.1750501954670203E-2</v>
      </c>
    </row>
    <row r="1406" spans="2:90" x14ac:dyDescent="0.3">
      <c r="B1406" t="s">
        <v>526</v>
      </c>
      <c r="C1406" s="17">
        <v>7.3572714222101696E-2</v>
      </c>
      <c r="D1406" s="17">
        <v>0.102596041495401</v>
      </c>
      <c r="E1406" s="17">
        <v>4.5791357227451299E-2</v>
      </c>
      <c r="F1406" s="17"/>
      <c r="G1406" s="17">
        <v>6.0923057722250901E-2</v>
      </c>
      <c r="H1406" s="17">
        <v>6.7140912132587396E-2</v>
      </c>
      <c r="I1406" s="17">
        <v>6.6040745518113203E-2</v>
      </c>
      <c r="J1406" s="17">
        <v>9.4513213346512304E-2</v>
      </c>
      <c r="K1406" s="17">
        <v>9.1755692164449495E-2</v>
      </c>
      <c r="L1406" s="17">
        <v>6.4204914496566401E-2</v>
      </c>
      <c r="M1406" s="17"/>
      <c r="N1406" s="17">
        <v>7.8092637359338399E-2</v>
      </c>
      <c r="O1406" s="17">
        <v>7.3922571138069201E-2</v>
      </c>
      <c r="P1406" s="17">
        <v>9.6610988088346506E-2</v>
      </c>
      <c r="Q1406" s="17">
        <v>4.6964821594355999E-2</v>
      </c>
      <c r="R1406" s="17"/>
      <c r="S1406" s="17">
        <v>0.11383275574615</v>
      </c>
      <c r="T1406" s="17">
        <v>9.4318434231669898E-2</v>
      </c>
      <c r="U1406" s="17">
        <v>5.3416689543514501E-2</v>
      </c>
      <c r="V1406" s="17">
        <v>6.2390926530965798E-2</v>
      </c>
      <c r="W1406" s="17">
        <v>7.1185839544343099E-2</v>
      </c>
      <c r="X1406" s="17">
        <v>6.1224440602778499E-2</v>
      </c>
      <c r="Y1406" s="17">
        <v>4.2413500663273998E-2</v>
      </c>
      <c r="Z1406" s="17">
        <v>4.3188941639189703E-2</v>
      </c>
      <c r="AA1406" s="17">
        <v>5.9793919472451398E-2</v>
      </c>
      <c r="AB1406" s="17">
        <v>9.2691659498999199E-2</v>
      </c>
      <c r="AC1406" s="17">
        <v>5.7033135792359801E-2</v>
      </c>
      <c r="AD1406" s="17">
        <v>6.9245832481374101E-2</v>
      </c>
      <c r="AE1406" s="17"/>
      <c r="AF1406" s="17">
        <v>8.4552626578960399E-2</v>
      </c>
      <c r="AG1406" s="17">
        <v>7.1884574949452204E-2</v>
      </c>
      <c r="AH1406" s="17">
        <v>6.6315797045079103E-2</v>
      </c>
      <c r="AI1406" s="17"/>
      <c r="AJ1406" s="17">
        <v>7.6552629330633795E-2</v>
      </c>
      <c r="AK1406" s="17">
        <v>6.5137238555696003E-2</v>
      </c>
      <c r="AL1406" s="17">
        <v>6.7298537531545397E-2</v>
      </c>
      <c r="AM1406" s="17">
        <v>0.12816004066077799</v>
      </c>
      <c r="AN1406" s="17">
        <v>4.6211156919656701E-2</v>
      </c>
      <c r="AO1406" s="17"/>
      <c r="AP1406" s="17">
        <v>6.13300634845588E-2</v>
      </c>
      <c r="AQ1406" s="17">
        <v>8.7671959223197496E-2</v>
      </c>
      <c r="AR1406" s="17">
        <v>6.4976572944091607E-2</v>
      </c>
      <c r="AS1406" s="17">
        <v>9.9556983427389001E-2</v>
      </c>
      <c r="AT1406" s="17">
        <v>4.8653199258923897E-2</v>
      </c>
      <c r="AU1406" s="17">
        <v>4.8393725709148003E-2</v>
      </c>
      <c r="AV1406" s="17"/>
      <c r="AW1406" s="17">
        <v>9.7148666169986103E-2</v>
      </c>
      <c r="AX1406" s="17">
        <v>7.5153548005365806E-2</v>
      </c>
      <c r="AY1406" s="17">
        <v>5.4275615721007302E-2</v>
      </c>
      <c r="AZ1406" s="17">
        <v>4.6131049583157203E-2</v>
      </c>
      <c r="BA1406" s="17">
        <v>6.1813981309497099E-2</v>
      </c>
      <c r="BB1406" s="17">
        <v>6.6056321041251601E-2</v>
      </c>
      <c r="BC1406" s="17">
        <v>7.2028229003905195E-2</v>
      </c>
      <c r="BD1406" s="17">
        <v>9.0126614856635895E-2</v>
      </c>
      <c r="BE1406" s="17">
        <v>3.3555953002335402E-2</v>
      </c>
      <c r="BF1406" s="17">
        <v>6.0231638601865797E-2</v>
      </c>
      <c r="BG1406" s="17">
        <v>8.4214472657110198E-2</v>
      </c>
      <c r="BH1406" s="17">
        <v>9.4628932582758493E-2</v>
      </c>
      <c r="BI1406" s="17">
        <v>7.9581388877983397E-2</v>
      </c>
      <c r="BJ1406" s="17">
        <v>0.11161536525901</v>
      </c>
      <c r="BK1406" s="17">
        <v>0.121054335588666</v>
      </c>
      <c r="BL1406" s="17">
        <v>0.115876822663793</v>
      </c>
      <c r="BM1406" s="17"/>
      <c r="BN1406" s="17">
        <v>6.11959602008329E-2</v>
      </c>
      <c r="BO1406" s="17">
        <v>9.0690656182322901E-2</v>
      </c>
      <c r="BP1406" s="17"/>
      <c r="BQ1406" s="17">
        <v>6.2170259785091199E-2</v>
      </c>
      <c r="BR1406" s="17">
        <v>7.1773506704189499E-2</v>
      </c>
      <c r="BS1406" s="17"/>
      <c r="BT1406" s="17">
        <v>5.6590919481319703E-2</v>
      </c>
      <c r="BU1406" s="17"/>
      <c r="BV1406" s="17">
        <v>6.7074879537980595E-2</v>
      </c>
      <c r="BW1406" s="17">
        <v>6.1842937756532303E-2</v>
      </c>
      <c r="BX1406" s="17">
        <v>7.9059644696777606E-2</v>
      </c>
      <c r="BY1406" s="17"/>
      <c r="BZ1406" s="17">
        <v>7.8826271100094894E-2</v>
      </c>
      <c r="CA1406" s="17">
        <v>4.4645663101303801E-2</v>
      </c>
      <c r="CB1406" s="17">
        <v>4.2611854265874702E-2</v>
      </c>
      <c r="CC1406" s="17">
        <v>8.0191695717826E-2</v>
      </c>
      <c r="CD1406" s="17">
        <v>5.8629736844653099E-2</v>
      </c>
      <c r="CE1406" s="17">
        <v>0.12258983949696001</v>
      </c>
      <c r="CF1406" s="17">
        <v>0.10011269644486399</v>
      </c>
      <c r="CG1406" s="17"/>
      <c r="CH1406" s="17">
        <v>8.0515129151051398E-2</v>
      </c>
      <c r="CI1406" s="17">
        <v>8.0611366139139898E-2</v>
      </c>
      <c r="CJ1406" s="17">
        <v>6.12607387867787E-2</v>
      </c>
      <c r="CK1406" s="17">
        <v>8.5290081140618298E-2</v>
      </c>
      <c r="CL1406" s="17">
        <v>5.8582724264527E-2</v>
      </c>
    </row>
    <row r="1407" spans="2:90" x14ac:dyDescent="0.3">
      <c r="B1407" t="s">
        <v>118</v>
      </c>
      <c r="C1407" s="17">
        <v>8.7996531801603606E-2</v>
      </c>
      <c r="D1407" s="17">
        <v>7.0765496525478006E-2</v>
      </c>
      <c r="E1407" s="17">
        <v>0.104531630249647</v>
      </c>
      <c r="F1407" s="17"/>
      <c r="G1407" s="17">
        <v>9.2591227782639202E-2</v>
      </c>
      <c r="H1407" s="17">
        <v>5.5051056597492501E-2</v>
      </c>
      <c r="I1407" s="17">
        <v>9.8545457435121595E-2</v>
      </c>
      <c r="J1407" s="17">
        <v>0.113943906445059</v>
      </c>
      <c r="K1407" s="17">
        <v>0.11212180574627199</v>
      </c>
      <c r="L1407" s="17">
        <v>6.5979645875250598E-2</v>
      </c>
      <c r="M1407" s="17"/>
      <c r="N1407" s="17">
        <v>7.04913734495312E-2</v>
      </c>
      <c r="O1407" s="17">
        <v>7.7869678394961603E-2</v>
      </c>
      <c r="P1407" s="17">
        <v>9.3440134882589301E-2</v>
      </c>
      <c r="Q1407" s="17">
        <v>0.10954707802812701</v>
      </c>
      <c r="R1407" s="17"/>
      <c r="S1407" s="17">
        <v>8.7388363608487202E-2</v>
      </c>
      <c r="T1407" s="17">
        <v>9.41941377814806E-2</v>
      </c>
      <c r="U1407" s="17">
        <v>9.5321070805349503E-2</v>
      </c>
      <c r="V1407" s="17">
        <v>5.9517514472895203E-2</v>
      </c>
      <c r="W1407" s="17">
        <v>6.1930137501145198E-2</v>
      </c>
      <c r="X1407" s="17">
        <v>8.7093398518433701E-2</v>
      </c>
      <c r="Y1407" s="17">
        <v>9.5021343915714998E-2</v>
      </c>
      <c r="Z1407" s="17">
        <v>8.6034634373157101E-2</v>
      </c>
      <c r="AA1407" s="17">
        <v>7.0338890380725702E-2</v>
      </c>
      <c r="AB1407" s="17">
        <v>0.12830648634282299</v>
      </c>
      <c r="AC1407" s="17">
        <v>9.7295243279483704E-2</v>
      </c>
      <c r="AD1407" s="17">
        <v>0.105804211311271</v>
      </c>
      <c r="AE1407" s="17"/>
      <c r="AF1407" s="17">
        <v>7.5455705842792806E-2</v>
      </c>
      <c r="AG1407" s="17">
        <v>8.3861467159168701E-2</v>
      </c>
      <c r="AH1407" s="17">
        <v>0.12189573345674801</v>
      </c>
      <c r="AI1407" s="17"/>
      <c r="AJ1407" s="17">
        <v>6.1396121023177402E-2</v>
      </c>
      <c r="AK1407" s="17">
        <v>7.00179700587307E-2</v>
      </c>
      <c r="AL1407" s="17">
        <v>0.11135650937571601</v>
      </c>
      <c r="AM1407" s="17">
        <v>7.4432250882218498E-2</v>
      </c>
      <c r="AN1407" s="17">
        <v>0.11195433973018799</v>
      </c>
      <c r="AO1407" s="17"/>
      <c r="AP1407" s="17">
        <v>6.3793512209096501E-2</v>
      </c>
      <c r="AQ1407" s="17">
        <v>6.8427824401582404E-2</v>
      </c>
      <c r="AR1407" s="17">
        <v>8.4423879541291602E-2</v>
      </c>
      <c r="AS1407" s="17">
        <v>7.8446853916099596E-2</v>
      </c>
      <c r="AT1407" s="17">
        <v>8.1886020630622697E-2</v>
      </c>
      <c r="AU1407" s="17">
        <v>0.17825179424718801</v>
      </c>
      <c r="AV1407" s="17"/>
      <c r="AW1407" s="17">
        <v>9.8194709529024496E-2</v>
      </c>
      <c r="AX1407" s="17">
        <v>0.19785360712515601</v>
      </c>
      <c r="AY1407" s="17">
        <v>0.117021133701195</v>
      </c>
      <c r="AZ1407" s="17">
        <v>9.3005089103333299E-2</v>
      </c>
      <c r="BA1407" s="17">
        <v>9.0883516802898898E-2</v>
      </c>
      <c r="BB1407" s="17">
        <v>9.6989391799064004E-2</v>
      </c>
      <c r="BC1407" s="17">
        <v>5.6346780117207403E-2</v>
      </c>
      <c r="BD1407" s="17">
        <v>9.0385834391779094E-2</v>
      </c>
      <c r="BE1407" s="17">
        <v>5.3693331294119198E-2</v>
      </c>
      <c r="BF1407" s="17">
        <v>7.0198443632321E-2</v>
      </c>
      <c r="BG1407" s="17">
        <v>6.8060704156970894E-2</v>
      </c>
      <c r="BH1407" s="17">
        <v>4.7722583078300101E-2</v>
      </c>
      <c r="BI1407" s="17">
        <v>2.4203635780999801E-2</v>
      </c>
      <c r="BJ1407" s="17">
        <v>0.105691728935871</v>
      </c>
      <c r="BK1407" s="17">
        <v>0.12401637867196599</v>
      </c>
      <c r="BL1407" s="17">
        <v>3.8208024556311601E-2</v>
      </c>
      <c r="BM1407" s="17"/>
      <c r="BN1407" s="17">
        <v>7.9496744798643104E-2</v>
      </c>
      <c r="BO1407" s="17">
        <v>9.7486310985017893E-2</v>
      </c>
      <c r="BP1407" s="17"/>
      <c r="BQ1407" s="17">
        <v>6.3310956732344797E-2</v>
      </c>
      <c r="BR1407" s="17">
        <v>5.2451888010139301E-2</v>
      </c>
      <c r="BS1407" s="17"/>
      <c r="BT1407" s="17">
        <v>3.1588543641606397E-2</v>
      </c>
      <c r="BU1407" s="17"/>
      <c r="BV1407" s="17">
        <v>0.127865786744914</v>
      </c>
      <c r="BW1407" s="17">
        <v>7.7983552388763797E-2</v>
      </c>
      <c r="BX1407" s="17">
        <v>7.47322002219519E-2</v>
      </c>
      <c r="BY1407" s="17"/>
      <c r="BZ1407" s="17">
        <v>0.11243929910575901</v>
      </c>
      <c r="CA1407" s="17">
        <v>9.2281897265673804E-2</v>
      </c>
      <c r="CB1407" s="17">
        <v>0.10261582568654901</v>
      </c>
      <c r="CC1407" s="17">
        <v>8.5852246724971507E-2</v>
      </c>
      <c r="CD1407" s="17">
        <v>5.26314193705823E-2</v>
      </c>
      <c r="CE1407" s="17">
        <v>5.6062807237446902E-2</v>
      </c>
      <c r="CF1407" s="17">
        <v>3.15888482765046E-2</v>
      </c>
      <c r="CG1407" s="17"/>
      <c r="CH1407" s="17">
        <v>3.7358329644433599E-2</v>
      </c>
      <c r="CI1407" s="17">
        <v>8.2808932788947603E-2</v>
      </c>
      <c r="CJ1407" s="17">
        <v>9.4557882765685095E-2</v>
      </c>
      <c r="CK1407" s="17">
        <v>0.105976331362074</v>
      </c>
      <c r="CL1407" s="17">
        <v>0.12960179475820099</v>
      </c>
    </row>
    <row r="1408" spans="2:90" x14ac:dyDescent="0.3">
      <c r="C1408" s="17"/>
      <c r="D1408" s="17"/>
      <c r="E1408" s="17"/>
      <c r="F1408" s="17"/>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c r="AO1408" s="17"/>
      <c r="AP1408" s="17"/>
      <c r="AQ1408" s="17"/>
      <c r="AR1408" s="17"/>
      <c r="AS1408" s="17"/>
      <c r="AT1408" s="17"/>
      <c r="AU1408" s="17"/>
      <c r="AV1408" s="17"/>
      <c r="AW1408" s="17"/>
      <c r="AX1408" s="17"/>
      <c r="AY1408" s="17"/>
      <c r="AZ1408" s="17"/>
      <c r="BA1408" s="17"/>
      <c r="BB1408" s="17"/>
      <c r="BC1408" s="17"/>
      <c r="BD1408" s="17"/>
      <c r="BE1408" s="17"/>
      <c r="BF1408" s="17"/>
      <c r="BG1408" s="17"/>
      <c r="BH1408" s="17"/>
      <c r="BI1408" s="17"/>
      <c r="BJ1408" s="17"/>
      <c r="BK1408" s="17"/>
      <c r="BL1408" s="17"/>
      <c r="BM1408" s="17"/>
      <c r="BN1408" s="17"/>
      <c r="BO1408" s="17"/>
      <c r="BP1408" s="17"/>
      <c r="BQ1408" s="17"/>
      <c r="BR1408" s="17"/>
      <c r="BS1408" s="17"/>
      <c r="BT1408" s="17"/>
      <c r="BU1408" s="17"/>
      <c r="BV1408" s="17"/>
      <c r="BW1408" s="17"/>
      <c r="BX1408" s="17"/>
      <c r="BY1408" s="17"/>
      <c r="BZ1408" s="17"/>
      <c r="CA1408" s="17"/>
      <c r="CB1408" s="17"/>
      <c r="CC1408" s="17"/>
      <c r="CD1408" s="17"/>
      <c r="CE1408" s="17"/>
      <c r="CF1408" s="17"/>
      <c r="CG1408" s="17"/>
      <c r="CH1408" s="17"/>
      <c r="CI1408" s="17"/>
      <c r="CJ1408" s="17"/>
      <c r="CK1408" s="17"/>
      <c r="CL1408" s="17"/>
    </row>
    <row r="1409" spans="2:90" x14ac:dyDescent="0.3">
      <c r="B1409" s="6" t="s">
        <v>556</v>
      </c>
      <c r="C1409" s="17"/>
      <c r="D1409" s="17"/>
      <c r="E1409" s="17"/>
      <c r="F1409" s="17"/>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c r="AY1409" s="17"/>
      <c r="AZ1409" s="17"/>
      <c r="BA1409" s="17"/>
      <c r="BB1409" s="17"/>
      <c r="BC1409" s="17"/>
      <c r="BD1409" s="17"/>
      <c r="BE1409" s="17"/>
      <c r="BF1409" s="17"/>
      <c r="BG1409" s="17"/>
      <c r="BH1409" s="17"/>
      <c r="BI1409" s="17"/>
      <c r="BJ1409" s="17"/>
      <c r="BK1409" s="17"/>
      <c r="BL1409" s="17"/>
      <c r="BM1409" s="17"/>
      <c r="BN1409" s="17"/>
      <c r="BO1409" s="17"/>
      <c r="BP1409" s="17"/>
      <c r="BQ1409" s="17"/>
      <c r="BR1409" s="17"/>
      <c r="BS1409" s="17"/>
      <c r="BT1409" s="17"/>
      <c r="BU1409" s="17"/>
      <c r="BV1409" s="17"/>
      <c r="BW1409" s="17"/>
      <c r="BX1409" s="17"/>
      <c r="BY1409" s="17"/>
      <c r="BZ1409" s="17"/>
      <c r="CA1409" s="17"/>
      <c r="CB1409" s="17"/>
      <c r="CC1409" s="17"/>
      <c r="CD1409" s="17"/>
      <c r="CE1409" s="17"/>
      <c r="CF1409" s="17"/>
      <c r="CG1409" s="17"/>
      <c r="CH1409" s="17"/>
      <c r="CI1409" s="17"/>
      <c r="CJ1409" s="17"/>
      <c r="CK1409" s="17"/>
      <c r="CL1409" s="17"/>
    </row>
    <row r="1410" spans="2:90" x14ac:dyDescent="0.3">
      <c r="B1410" s="24" t="s">
        <v>110</v>
      </c>
      <c r="C1410" s="17"/>
      <c r="D1410" s="17"/>
      <c r="E1410" s="17"/>
      <c r="F1410" s="17"/>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c r="AO1410" s="17"/>
      <c r="AP1410" s="17"/>
      <c r="AQ1410" s="17"/>
      <c r="AR1410" s="17"/>
      <c r="AS1410" s="17"/>
      <c r="AT1410" s="17"/>
      <c r="AU1410" s="17"/>
      <c r="AV1410" s="17"/>
      <c r="AW1410" s="17"/>
      <c r="AX1410" s="17"/>
      <c r="AY1410" s="17"/>
      <c r="AZ1410" s="17"/>
      <c r="BA1410" s="17"/>
      <c r="BB1410" s="17"/>
      <c r="BC1410" s="17"/>
      <c r="BD1410" s="17"/>
      <c r="BE1410" s="17"/>
      <c r="BF1410" s="17"/>
      <c r="BG1410" s="17"/>
      <c r="BH1410" s="17"/>
      <c r="BI1410" s="17"/>
      <c r="BJ1410" s="17"/>
      <c r="BK1410" s="17"/>
      <c r="BL1410" s="17"/>
      <c r="BM1410" s="17"/>
      <c r="BN1410" s="17"/>
      <c r="BO1410" s="17"/>
      <c r="BP1410" s="17"/>
      <c r="BQ1410" s="17"/>
      <c r="BR1410" s="17"/>
      <c r="BS1410" s="17"/>
      <c r="BT1410" s="17"/>
      <c r="BU1410" s="17"/>
      <c r="BV1410" s="17"/>
      <c r="BW1410" s="17"/>
      <c r="BX1410" s="17"/>
      <c r="BY1410" s="17"/>
      <c r="BZ1410" s="17"/>
      <c r="CA1410" s="17"/>
      <c r="CB1410" s="17"/>
      <c r="CC1410" s="17"/>
      <c r="CD1410" s="17"/>
      <c r="CE1410" s="17"/>
      <c r="CF1410" s="17"/>
      <c r="CG1410" s="17"/>
      <c r="CH1410" s="17"/>
      <c r="CI1410" s="17"/>
      <c r="CJ1410" s="17"/>
      <c r="CK1410" s="17"/>
      <c r="CL1410" s="17"/>
    </row>
    <row r="1411" spans="2:90" x14ac:dyDescent="0.3">
      <c r="B1411" t="s">
        <v>542</v>
      </c>
      <c r="C1411" s="17">
        <v>0.44457381512833399</v>
      </c>
      <c r="D1411" s="17">
        <v>0.45160246347905197</v>
      </c>
      <c r="E1411" s="17">
        <v>0.43735666154916902</v>
      </c>
      <c r="F1411" s="17"/>
      <c r="G1411" s="17">
        <v>0.282712497984967</v>
      </c>
      <c r="H1411" s="17">
        <v>0.31612124122602903</v>
      </c>
      <c r="I1411" s="17">
        <v>0.425371894251305</v>
      </c>
      <c r="J1411" s="17">
        <v>0.49199984036873801</v>
      </c>
      <c r="K1411" s="17">
        <v>0.57612447621693597</v>
      </c>
      <c r="L1411" s="17">
        <v>0.54603332477507005</v>
      </c>
      <c r="M1411" s="17"/>
      <c r="N1411" s="17">
        <v>0.411338645077027</v>
      </c>
      <c r="O1411" s="17">
        <v>0.45884721687139302</v>
      </c>
      <c r="P1411" s="17">
        <v>0.46769276749238398</v>
      </c>
      <c r="Q1411" s="17">
        <v>0.44338000894043</v>
      </c>
      <c r="R1411" s="17"/>
      <c r="S1411" s="17">
        <v>0.39692571517529401</v>
      </c>
      <c r="T1411" s="17">
        <v>0.49291895087072402</v>
      </c>
      <c r="U1411" s="17">
        <v>0.47612326712449898</v>
      </c>
      <c r="V1411" s="17">
        <v>0.44089904824168202</v>
      </c>
      <c r="W1411" s="17">
        <v>0.48464268836068197</v>
      </c>
      <c r="X1411" s="17">
        <v>0.39595597515799802</v>
      </c>
      <c r="Y1411" s="17">
        <v>0.439213953867028</v>
      </c>
      <c r="Z1411" s="17">
        <v>0.46973530621089599</v>
      </c>
      <c r="AA1411" s="17">
        <v>0.408619570285293</v>
      </c>
      <c r="AB1411" s="17">
        <v>0.45515239696077497</v>
      </c>
      <c r="AC1411" s="17">
        <v>0.51226804359782097</v>
      </c>
      <c r="AD1411" s="17">
        <v>0.40529277505170402</v>
      </c>
      <c r="AE1411" s="17"/>
      <c r="AF1411" s="17">
        <v>0.52335144112829102</v>
      </c>
      <c r="AG1411" s="17">
        <v>0.43448850716395698</v>
      </c>
      <c r="AH1411" s="17">
        <v>0.38489692482750698</v>
      </c>
      <c r="AI1411" s="17"/>
      <c r="AJ1411" s="17">
        <v>0.45233449572520501</v>
      </c>
      <c r="AK1411" s="17">
        <v>0.440649422490973</v>
      </c>
      <c r="AL1411" s="17">
        <v>0.48457963621484001</v>
      </c>
      <c r="AM1411" s="17">
        <v>0.52303055327351</v>
      </c>
      <c r="AN1411" s="17">
        <v>0.42792096972356802</v>
      </c>
      <c r="AO1411" s="17"/>
      <c r="AP1411" s="17">
        <v>0.38494270081556797</v>
      </c>
      <c r="AQ1411" s="17">
        <v>0.43077855275370103</v>
      </c>
      <c r="AR1411" s="17">
        <v>0.48129560834385998</v>
      </c>
      <c r="AS1411" s="17">
        <v>0.54553790837341598</v>
      </c>
      <c r="AT1411" s="17">
        <v>0.37522201089215601</v>
      </c>
      <c r="AU1411" s="17">
        <v>0.45136203678480402</v>
      </c>
      <c r="AV1411" s="17"/>
      <c r="AW1411" s="17">
        <v>0.34888359124099999</v>
      </c>
      <c r="AX1411" s="17">
        <v>0.40938621047510299</v>
      </c>
      <c r="AY1411" s="17">
        <v>0.46171532555338302</v>
      </c>
      <c r="AZ1411" s="17">
        <v>0.51851970338597797</v>
      </c>
      <c r="BA1411" s="17">
        <v>0.43265935109353498</v>
      </c>
      <c r="BB1411" s="17">
        <v>0.46776150569484298</v>
      </c>
      <c r="BC1411" s="17">
        <v>0.497669362509506</v>
      </c>
      <c r="BD1411" s="17">
        <v>0.47963842919356497</v>
      </c>
      <c r="BE1411" s="17">
        <v>0.48929458395897701</v>
      </c>
      <c r="BF1411" s="17">
        <v>0.49374401881221702</v>
      </c>
      <c r="BG1411" s="17">
        <v>0.465612525664441</v>
      </c>
      <c r="BH1411" s="17">
        <v>0.36029537284733998</v>
      </c>
      <c r="BI1411" s="17">
        <v>0.44721756974405102</v>
      </c>
      <c r="BJ1411" s="17">
        <v>0.34209492987558998</v>
      </c>
      <c r="BK1411" s="17">
        <v>0.31839349148249702</v>
      </c>
      <c r="BL1411" s="17">
        <v>0.32138603238908597</v>
      </c>
      <c r="BM1411" s="17"/>
      <c r="BN1411" s="17">
        <v>0.46310486633646197</v>
      </c>
      <c r="BO1411" s="17">
        <v>0.41528300828764703</v>
      </c>
      <c r="BP1411" s="17"/>
      <c r="BQ1411" s="17">
        <v>0.39665459502219902</v>
      </c>
      <c r="BR1411" s="17">
        <v>0.48946176302669298</v>
      </c>
      <c r="BS1411" s="17"/>
      <c r="BT1411" s="17">
        <v>0.40820425331518401</v>
      </c>
      <c r="BU1411" s="17"/>
      <c r="BV1411" s="17">
        <v>0.43626519440247602</v>
      </c>
      <c r="BW1411" s="17">
        <v>0.41516453429866601</v>
      </c>
      <c r="BX1411" s="17">
        <v>0.45896975187630101</v>
      </c>
      <c r="BY1411" s="17"/>
      <c r="BZ1411" s="17">
        <v>0.47489839366101599</v>
      </c>
      <c r="CA1411" s="17">
        <v>0.491083261674709</v>
      </c>
      <c r="CB1411" s="17">
        <v>0.46025708234388601</v>
      </c>
      <c r="CC1411" s="17">
        <v>0.444660646851819</v>
      </c>
      <c r="CD1411" s="17">
        <v>0.51417129309537402</v>
      </c>
      <c r="CE1411" s="17">
        <v>0.38506008416745402</v>
      </c>
      <c r="CF1411" s="17">
        <v>0.33802052988612002</v>
      </c>
      <c r="CG1411" s="17"/>
      <c r="CH1411" s="17">
        <v>0.28585304960644398</v>
      </c>
      <c r="CI1411" s="17">
        <v>0.40665640041074902</v>
      </c>
      <c r="CJ1411" s="17">
        <v>0.48513861775705502</v>
      </c>
      <c r="CK1411" s="17">
        <v>0.53533721266154199</v>
      </c>
      <c r="CL1411" s="17">
        <v>0.45764975579593498</v>
      </c>
    </row>
    <row r="1412" spans="2:90" x14ac:dyDescent="0.3">
      <c r="B1412" t="s">
        <v>543</v>
      </c>
      <c r="C1412" s="17">
        <v>0.42038945397112498</v>
      </c>
      <c r="D1412" s="17">
        <v>0.42084844056479498</v>
      </c>
      <c r="E1412" s="17">
        <v>0.41848716074724601</v>
      </c>
      <c r="F1412" s="17"/>
      <c r="G1412" s="17">
        <v>0.27105036834857299</v>
      </c>
      <c r="H1412" s="17">
        <v>0.27342703499290499</v>
      </c>
      <c r="I1412" s="17">
        <v>0.399366109392778</v>
      </c>
      <c r="J1412" s="17">
        <v>0.46304515550834102</v>
      </c>
      <c r="K1412" s="17">
        <v>0.48230040912622502</v>
      </c>
      <c r="L1412" s="17">
        <v>0.58073050244889601</v>
      </c>
      <c r="M1412" s="17"/>
      <c r="N1412" s="17">
        <v>0.37122873362789899</v>
      </c>
      <c r="O1412" s="17">
        <v>0.422759831435781</v>
      </c>
      <c r="P1412" s="17">
        <v>0.46452618197024698</v>
      </c>
      <c r="Q1412" s="17">
        <v>0.43437432563636302</v>
      </c>
      <c r="R1412" s="17"/>
      <c r="S1412" s="17">
        <v>0.30590216603100201</v>
      </c>
      <c r="T1412" s="17">
        <v>0.48184668642763401</v>
      </c>
      <c r="U1412" s="17">
        <v>0.47352589163240699</v>
      </c>
      <c r="V1412" s="17">
        <v>0.43438106150514</v>
      </c>
      <c r="W1412" s="17">
        <v>0.50846985788756005</v>
      </c>
      <c r="X1412" s="17">
        <v>0.432893485941029</v>
      </c>
      <c r="Y1412" s="17">
        <v>0.38841033959591498</v>
      </c>
      <c r="Z1412" s="17">
        <v>0.45035700014690699</v>
      </c>
      <c r="AA1412" s="17">
        <v>0.41049546282854898</v>
      </c>
      <c r="AB1412" s="17">
        <v>0.429194800117498</v>
      </c>
      <c r="AC1412" s="17">
        <v>0.41926232914247702</v>
      </c>
      <c r="AD1412" s="17">
        <v>0.31976052353134399</v>
      </c>
      <c r="AE1412" s="17"/>
      <c r="AF1412" s="17">
        <v>0.57606910270175304</v>
      </c>
      <c r="AG1412" s="17">
        <v>0.32917056051425198</v>
      </c>
      <c r="AH1412" s="17">
        <v>0.35845932295011601</v>
      </c>
      <c r="AI1412" s="17"/>
      <c r="AJ1412" s="17">
        <v>0.60243435457356198</v>
      </c>
      <c r="AK1412" s="17">
        <v>0.270116189135095</v>
      </c>
      <c r="AL1412" s="17">
        <v>0.421394575429961</v>
      </c>
      <c r="AM1412" s="17">
        <v>0.58675516455446297</v>
      </c>
      <c r="AN1412" s="17">
        <v>0.42500370269339299</v>
      </c>
      <c r="AO1412" s="17"/>
      <c r="AP1412" s="17">
        <v>0.161122644950008</v>
      </c>
      <c r="AQ1412" s="17">
        <v>0.54032573714469201</v>
      </c>
      <c r="AR1412" s="17">
        <v>0.414264852750446</v>
      </c>
      <c r="AS1412" s="17">
        <v>0.606475268435545</v>
      </c>
      <c r="AT1412" s="17">
        <v>0.34306143728791999</v>
      </c>
      <c r="AU1412" s="17">
        <v>0.48930399022649201</v>
      </c>
      <c r="AV1412" s="17"/>
      <c r="AW1412" s="17">
        <v>0.30401931205841298</v>
      </c>
      <c r="AX1412" s="17">
        <v>0.31365971484440103</v>
      </c>
      <c r="AY1412" s="17">
        <v>0.39401968050240899</v>
      </c>
      <c r="AZ1412" s="17">
        <v>0.43173588889574399</v>
      </c>
      <c r="BA1412" s="17">
        <v>0.451839622371077</v>
      </c>
      <c r="BB1412" s="17">
        <v>0.46173000592221303</v>
      </c>
      <c r="BC1412" s="17">
        <v>0.46926752621966</v>
      </c>
      <c r="BD1412" s="17">
        <v>0.42740171223506201</v>
      </c>
      <c r="BE1412" s="17">
        <v>0.46547021686495499</v>
      </c>
      <c r="BF1412" s="17">
        <v>0.42922764074829201</v>
      </c>
      <c r="BG1412" s="17">
        <v>0.36154470215768902</v>
      </c>
      <c r="BH1412" s="17">
        <v>0.44532467654406499</v>
      </c>
      <c r="BI1412" s="17">
        <v>0.30614608020636402</v>
      </c>
      <c r="BJ1412" s="17">
        <v>0.35710789954817901</v>
      </c>
      <c r="BK1412" s="17">
        <v>0.46540811861159498</v>
      </c>
      <c r="BL1412" s="17">
        <v>0.329987560901641</v>
      </c>
      <c r="BM1412" s="17"/>
      <c r="BN1412" s="17">
        <v>0.425010769646537</v>
      </c>
      <c r="BO1412" s="17">
        <v>0.412407361705589</v>
      </c>
      <c r="BP1412" s="17"/>
      <c r="BQ1412" s="17">
        <v>0.15262266340660399</v>
      </c>
      <c r="BR1412" s="17">
        <v>0.46788882216044703</v>
      </c>
      <c r="BS1412" s="17"/>
      <c r="BT1412" s="17">
        <v>0.32004065817935901</v>
      </c>
      <c r="BU1412" s="17"/>
      <c r="BV1412" s="17">
        <v>0.41556416635864502</v>
      </c>
      <c r="BW1412" s="17">
        <v>0.353117803416582</v>
      </c>
      <c r="BX1412" s="17">
        <v>0.44637673039716103</v>
      </c>
      <c r="BY1412" s="17"/>
      <c r="BZ1412" s="17">
        <v>0.41922859207167601</v>
      </c>
      <c r="CA1412" s="17">
        <v>0.43652569373729699</v>
      </c>
      <c r="CB1412" s="17">
        <v>0.43624402356834202</v>
      </c>
      <c r="CC1412" s="17">
        <v>0.40970531881442601</v>
      </c>
      <c r="CD1412" s="17">
        <v>0.454271914823075</v>
      </c>
      <c r="CE1412" s="17">
        <v>0.41228751960105797</v>
      </c>
      <c r="CF1412" s="17">
        <v>0.37840769114609502</v>
      </c>
      <c r="CG1412" s="17"/>
      <c r="CH1412" s="17">
        <v>0.31442486397155001</v>
      </c>
      <c r="CI1412" s="17">
        <v>0.39898869208440801</v>
      </c>
      <c r="CJ1412" s="17">
        <v>0.46048827651981</v>
      </c>
      <c r="CK1412" s="17">
        <v>0.442101160402952</v>
      </c>
      <c r="CL1412" s="17">
        <v>0.42498343876052402</v>
      </c>
    </row>
    <row r="1413" spans="2:90" x14ac:dyDescent="0.3">
      <c r="B1413" t="s">
        <v>544</v>
      </c>
      <c r="C1413" s="17">
        <v>0.33062290117355098</v>
      </c>
      <c r="D1413" s="17">
        <v>0.34737131733401599</v>
      </c>
      <c r="E1413" s="17">
        <v>0.30894846961823402</v>
      </c>
      <c r="F1413" s="17"/>
      <c r="G1413" s="17">
        <v>0.25192114190108</v>
      </c>
      <c r="H1413" s="17">
        <v>0.31311393583696601</v>
      </c>
      <c r="I1413" s="17">
        <v>0.31896185949740702</v>
      </c>
      <c r="J1413" s="17">
        <v>0.38190879138774098</v>
      </c>
      <c r="K1413" s="17">
        <v>0.38064794016341202</v>
      </c>
      <c r="L1413" s="17">
        <v>0.33157545581983</v>
      </c>
      <c r="M1413" s="17"/>
      <c r="N1413" s="17">
        <v>0.34486831955467501</v>
      </c>
      <c r="O1413" s="17">
        <v>0.36845911579337398</v>
      </c>
      <c r="P1413" s="17">
        <v>0.30920066366183202</v>
      </c>
      <c r="Q1413" s="17">
        <v>0.29815014740537099</v>
      </c>
      <c r="R1413" s="17"/>
      <c r="S1413" s="17">
        <v>0.29844326358711898</v>
      </c>
      <c r="T1413" s="17">
        <v>0.33695225799539802</v>
      </c>
      <c r="U1413" s="17">
        <v>0.35893940431251198</v>
      </c>
      <c r="V1413" s="17">
        <v>0.316899824827028</v>
      </c>
      <c r="W1413" s="17">
        <v>0.25892293538858402</v>
      </c>
      <c r="X1413" s="17">
        <v>0.28677795567067799</v>
      </c>
      <c r="Y1413" s="17">
        <v>0.29880711238480501</v>
      </c>
      <c r="Z1413" s="17">
        <v>0.34985094578097498</v>
      </c>
      <c r="AA1413" s="17">
        <v>0.34331364808707499</v>
      </c>
      <c r="AB1413" s="17">
        <v>0.48600851988594401</v>
      </c>
      <c r="AC1413" s="17">
        <v>0.32629293562103001</v>
      </c>
      <c r="AD1413" s="17">
        <v>0.271801090119626</v>
      </c>
      <c r="AE1413" s="17"/>
      <c r="AF1413" s="17">
        <v>0.243026010508788</v>
      </c>
      <c r="AG1413" s="17">
        <v>0.408103835703922</v>
      </c>
      <c r="AH1413" s="17">
        <v>0.30777837159288401</v>
      </c>
      <c r="AI1413" s="17"/>
      <c r="AJ1413" s="17">
        <v>0.113074314241877</v>
      </c>
      <c r="AK1413" s="17">
        <v>0.42942686676639702</v>
      </c>
      <c r="AL1413" s="17">
        <v>0.45211684909163102</v>
      </c>
      <c r="AM1413" s="17">
        <v>0.236198026813498</v>
      </c>
      <c r="AN1413" s="17">
        <v>0.431345525234196</v>
      </c>
      <c r="AO1413" s="17"/>
      <c r="AP1413" s="17">
        <v>0.42558576097645301</v>
      </c>
      <c r="AQ1413" s="17">
        <v>9.7904367449917401E-2</v>
      </c>
      <c r="AR1413" s="17">
        <v>0.48484491510397298</v>
      </c>
      <c r="AS1413" s="17">
        <v>0.23606205040124201</v>
      </c>
      <c r="AT1413" s="17">
        <v>0.50137294126008702</v>
      </c>
      <c r="AU1413" s="17">
        <v>0.38665831428720299</v>
      </c>
      <c r="AV1413" s="17"/>
      <c r="AW1413" s="17">
        <v>0.54880399274974101</v>
      </c>
      <c r="AX1413" s="17">
        <v>0.249144125434269</v>
      </c>
      <c r="AY1413" s="17">
        <v>0.35713861859100898</v>
      </c>
      <c r="AZ1413" s="17">
        <v>0.30512187681325997</v>
      </c>
      <c r="BA1413" s="17">
        <v>0.26269592500740901</v>
      </c>
      <c r="BB1413" s="17">
        <v>0.37323536550792102</v>
      </c>
      <c r="BC1413" s="17">
        <v>0.31964045085971698</v>
      </c>
      <c r="BD1413" s="17">
        <v>0.346718365947633</v>
      </c>
      <c r="BE1413" s="17">
        <v>0.30365359171106299</v>
      </c>
      <c r="BF1413" s="17">
        <v>0.40542975686238703</v>
      </c>
      <c r="BG1413" s="17">
        <v>0.28403122586624402</v>
      </c>
      <c r="BH1413" s="17">
        <v>0.33346805656200701</v>
      </c>
      <c r="BI1413" s="17">
        <v>0.351697088750965</v>
      </c>
      <c r="BJ1413" s="17">
        <v>0.31195158194880002</v>
      </c>
      <c r="BK1413" s="17">
        <v>0.38142706627426798</v>
      </c>
      <c r="BL1413" s="17">
        <v>0.358486536344792</v>
      </c>
      <c r="BM1413" s="17"/>
      <c r="BN1413" s="17">
        <v>0.31605939828907398</v>
      </c>
      <c r="BO1413" s="17">
        <v>0.351101877979488</v>
      </c>
      <c r="BP1413" s="17"/>
      <c r="BQ1413" s="17">
        <v>0.43385776207619098</v>
      </c>
      <c r="BR1413" s="17">
        <v>0.37979608153963501</v>
      </c>
      <c r="BS1413" s="17"/>
      <c r="BT1413" s="17">
        <v>0.27457025478602698</v>
      </c>
      <c r="BU1413" s="17"/>
      <c r="BV1413" s="17">
        <v>0.35590575200608898</v>
      </c>
      <c r="BW1413" s="17">
        <v>0.31220876812023102</v>
      </c>
      <c r="BX1413" s="17">
        <v>0.32804456444456198</v>
      </c>
      <c r="BY1413" s="17"/>
      <c r="BZ1413" s="17">
        <v>0.35097960833645803</v>
      </c>
      <c r="CA1413" s="17">
        <v>0.351055188644748</v>
      </c>
      <c r="CB1413" s="17">
        <v>0.31624585985519899</v>
      </c>
      <c r="CC1413" s="17">
        <v>0.32216394358088302</v>
      </c>
      <c r="CD1413" s="17">
        <v>0.30536495408453701</v>
      </c>
      <c r="CE1413" s="17">
        <v>0.30582714228871999</v>
      </c>
      <c r="CF1413" s="17">
        <v>0.33310954637552398</v>
      </c>
      <c r="CG1413" s="17"/>
      <c r="CH1413" s="17">
        <v>0.21874515638685299</v>
      </c>
      <c r="CI1413" s="17">
        <v>0.34963629560623299</v>
      </c>
      <c r="CJ1413" s="17">
        <v>0.31988226558388799</v>
      </c>
      <c r="CK1413" s="17">
        <v>0.35609327694112097</v>
      </c>
      <c r="CL1413" s="17">
        <v>0.42714547325039398</v>
      </c>
    </row>
    <row r="1414" spans="2:90" x14ac:dyDescent="0.3">
      <c r="B1414" t="s">
        <v>545</v>
      </c>
      <c r="C1414" s="17">
        <v>0.294961081682515</v>
      </c>
      <c r="D1414" s="17">
        <v>0.27778525602595699</v>
      </c>
      <c r="E1414" s="17">
        <v>0.31025763038089099</v>
      </c>
      <c r="F1414" s="17"/>
      <c r="G1414" s="17">
        <v>0.21757750440615101</v>
      </c>
      <c r="H1414" s="17">
        <v>0.28278741932858997</v>
      </c>
      <c r="I1414" s="17">
        <v>0.27246023353910798</v>
      </c>
      <c r="J1414" s="17">
        <v>0.32630031549538902</v>
      </c>
      <c r="K1414" s="17">
        <v>0.349096414314917</v>
      </c>
      <c r="L1414" s="17">
        <v>0.31298802362635397</v>
      </c>
      <c r="M1414" s="17"/>
      <c r="N1414" s="17">
        <v>0.27565595226879203</v>
      </c>
      <c r="O1414" s="17">
        <v>0.28885499584179802</v>
      </c>
      <c r="P1414" s="17">
        <v>0.28568338433343599</v>
      </c>
      <c r="Q1414" s="17">
        <v>0.32883103116927798</v>
      </c>
      <c r="R1414" s="17"/>
      <c r="S1414" s="17">
        <v>0.248914647233998</v>
      </c>
      <c r="T1414" s="17">
        <v>0.27932582497756703</v>
      </c>
      <c r="U1414" s="17">
        <v>0.342876912528294</v>
      </c>
      <c r="V1414" s="17">
        <v>0.34184285548240301</v>
      </c>
      <c r="W1414" s="17">
        <v>0.32018087086403701</v>
      </c>
      <c r="X1414" s="17">
        <v>0.302516211260485</v>
      </c>
      <c r="Y1414" s="17">
        <v>0.22689402004449999</v>
      </c>
      <c r="Z1414" s="17">
        <v>0.39421755752744397</v>
      </c>
      <c r="AA1414" s="17">
        <v>0.28354305678789898</v>
      </c>
      <c r="AB1414" s="17">
        <v>0.30737776081130402</v>
      </c>
      <c r="AC1414" s="17">
        <v>0.247031306273267</v>
      </c>
      <c r="AD1414" s="17">
        <v>0.36256004211134801</v>
      </c>
      <c r="AE1414" s="17"/>
      <c r="AF1414" s="17">
        <v>0.341452103773983</v>
      </c>
      <c r="AG1414" s="17">
        <v>0.26214571542272003</v>
      </c>
      <c r="AH1414" s="17">
        <v>0.28709324598126601</v>
      </c>
      <c r="AI1414" s="17"/>
      <c r="AJ1414" s="17">
        <v>0.30632196594884997</v>
      </c>
      <c r="AK1414" s="17">
        <v>0.27913724840474802</v>
      </c>
      <c r="AL1414" s="17">
        <v>0.297254100354372</v>
      </c>
      <c r="AM1414" s="17">
        <v>0.33207662402531402</v>
      </c>
      <c r="AN1414" s="17">
        <v>0.30489640051384798</v>
      </c>
      <c r="AO1414" s="17"/>
      <c r="AP1414" s="17">
        <v>0.23290010697421801</v>
      </c>
      <c r="AQ1414" s="17">
        <v>0.26924341656065098</v>
      </c>
      <c r="AR1414" s="17">
        <v>0.29380308256887999</v>
      </c>
      <c r="AS1414" s="17">
        <v>0.36964616859865002</v>
      </c>
      <c r="AT1414" s="17">
        <v>0.28754739363749199</v>
      </c>
      <c r="AU1414" s="17">
        <v>0.30962438482847798</v>
      </c>
      <c r="AV1414" s="17"/>
      <c r="AW1414" s="17">
        <v>0.29838310250693301</v>
      </c>
      <c r="AX1414" s="17">
        <v>0.32478723746615401</v>
      </c>
      <c r="AY1414" s="17">
        <v>0.382588398235994</v>
      </c>
      <c r="AZ1414" s="17">
        <v>0.330237407745195</v>
      </c>
      <c r="BA1414" s="17">
        <v>0.29328476469504899</v>
      </c>
      <c r="BB1414" s="17">
        <v>0.30873216805735798</v>
      </c>
      <c r="BC1414" s="17">
        <v>0.29474727043722398</v>
      </c>
      <c r="BD1414" s="17">
        <v>0.304733410347238</v>
      </c>
      <c r="BE1414" s="17">
        <v>0.25655424714277703</v>
      </c>
      <c r="BF1414" s="17">
        <v>0.34401617084917002</v>
      </c>
      <c r="BG1414" s="17">
        <v>0.26697771122763397</v>
      </c>
      <c r="BH1414" s="17">
        <v>0.24411208860816</v>
      </c>
      <c r="BI1414" s="17">
        <v>0.30549058916321198</v>
      </c>
      <c r="BJ1414" s="17">
        <v>0.333771862320627</v>
      </c>
      <c r="BK1414" s="17">
        <v>0.30607652364197202</v>
      </c>
      <c r="BL1414" s="17">
        <v>0.130018060509207</v>
      </c>
      <c r="BM1414" s="17"/>
      <c r="BN1414" s="17">
        <v>0.30091843093860998</v>
      </c>
      <c r="BO1414" s="17">
        <v>0.28323464453163899</v>
      </c>
      <c r="BP1414" s="17"/>
      <c r="BQ1414" s="17">
        <v>0.22289875985031099</v>
      </c>
      <c r="BR1414" s="17">
        <v>0.371439281778841</v>
      </c>
      <c r="BS1414" s="17"/>
      <c r="BT1414" s="17">
        <v>0.300901673277016</v>
      </c>
      <c r="BU1414" s="17"/>
      <c r="BV1414" s="17">
        <v>0.28698768804631303</v>
      </c>
      <c r="BW1414" s="17">
        <v>0.30522609200304701</v>
      </c>
      <c r="BX1414" s="17">
        <v>0.291489833736296</v>
      </c>
      <c r="BY1414" s="17"/>
      <c r="BZ1414" s="17">
        <v>0.32015875541757399</v>
      </c>
      <c r="CA1414" s="17">
        <v>0.30981025709891902</v>
      </c>
      <c r="CB1414" s="17">
        <v>0.34643197384631003</v>
      </c>
      <c r="CC1414" s="17">
        <v>0.34964406915589502</v>
      </c>
      <c r="CD1414" s="17">
        <v>0.26170098307717998</v>
      </c>
      <c r="CE1414" s="17">
        <v>0.25855321438164403</v>
      </c>
      <c r="CF1414" s="17">
        <v>0.22715346292389099</v>
      </c>
      <c r="CG1414" s="17"/>
      <c r="CH1414" s="17">
        <v>0.20557425729989601</v>
      </c>
      <c r="CI1414" s="17">
        <v>0.26177058116358698</v>
      </c>
      <c r="CJ1414" s="17">
        <v>0.311454433570514</v>
      </c>
      <c r="CK1414" s="17">
        <v>0.35205322133746902</v>
      </c>
      <c r="CL1414" s="17">
        <v>0.44764034877921199</v>
      </c>
    </row>
    <row r="1415" spans="2:90" x14ac:dyDescent="0.3">
      <c r="B1415" t="s">
        <v>546</v>
      </c>
      <c r="C1415" s="17">
        <v>0.22898617107309599</v>
      </c>
      <c r="D1415" s="17">
        <v>0.25326792952695498</v>
      </c>
      <c r="E1415" s="17">
        <v>0.20707072597032</v>
      </c>
      <c r="F1415" s="17"/>
      <c r="G1415" s="17">
        <v>0.12699773066383399</v>
      </c>
      <c r="H1415" s="17">
        <v>0.16663517730713001</v>
      </c>
      <c r="I1415" s="17">
        <v>0.169432527154108</v>
      </c>
      <c r="J1415" s="17">
        <v>0.24728235715885899</v>
      </c>
      <c r="K1415" s="17">
        <v>0.30399335353787399</v>
      </c>
      <c r="L1415" s="17">
        <v>0.331281064305957</v>
      </c>
      <c r="M1415" s="17"/>
      <c r="N1415" s="17">
        <v>0.253237344003168</v>
      </c>
      <c r="O1415" s="17">
        <v>0.23718750358195601</v>
      </c>
      <c r="P1415" s="17">
        <v>0.220976575017093</v>
      </c>
      <c r="Q1415" s="17">
        <v>0.19927564814238699</v>
      </c>
      <c r="R1415" s="17"/>
      <c r="S1415" s="17">
        <v>0.21951883132168001</v>
      </c>
      <c r="T1415" s="17">
        <v>0.28716648408448697</v>
      </c>
      <c r="U1415" s="17">
        <v>0.246435592484506</v>
      </c>
      <c r="V1415" s="17">
        <v>0.25035570630535797</v>
      </c>
      <c r="W1415" s="17">
        <v>0.209095484368229</v>
      </c>
      <c r="X1415" s="17">
        <v>0.16845255687284899</v>
      </c>
      <c r="Y1415" s="17">
        <v>0.22738728354732299</v>
      </c>
      <c r="Z1415" s="17">
        <v>0.21684876901992101</v>
      </c>
      <c r="AA1415" s="17">
        <v>0.22485378918200299</v>
      </c>
      <c r="AB1415" s="17">
        <v>0.243417715033623</v>
      </c>
      <c r="AC1415" s="17">
        <v>0.153234403538478</v>
      </c>
      <c r="AD1415" s="17">
        <v>0.25623459585003799</v>
      </c>
      <c r="AE1415" s="17"/>
      <c r="AF1415" s="17">
        <v>0.25952733929583</v>
      </c>
      <c r="AG1415" s="17">
        <v>0.25268429232554102</v>
      </c>
      <c r="AH1415" s="17">
        <v>0.15051253074492299</v>
      </c>
      <c r="AI1415" s="17"/>
      <c r="AJ1415" s="17">
        <v>0.27881265426772001</v>
      </c>
      <c r="AK1415" s="17">
        <v>0.220676164961744</v>
      </c>
      <c r="AL1415" s="17">
        <v>0.29989570667059401</v>
      </c>
      <c r="AM1415" s="17">
        <v>0.23088622190543601</v>
      </c>
      <c r="AN1415" s="17">
        <v>0.23285761752115799</v>
      </c>
      <c r="AO1415" s="17"/>
      <c r="AP1415" s="17">
        <v>0.22037413387114199</v>
      </c>
      <c r="AQ1415" s="17">
        <v>0.26915800642869703</v>
      </c>
      <c r="AR1415" s="17">
        <v>0.29080660940707698</v>
      </c>
      <c r="AS1415" s="17">
        <v>0.217114595058262</v>
      </c>
      <c r="AT1415" s="17">
        <v>0.190506501598383</v>
      </c>
      <c r="AU1415" s="17">
        <v>0.257613605288257</v>
      </c>
      <c r="AV1415" s="17"/>
      <c r="AW1415" s="17">
        <v>0.299767500224626</v>
      </c>
      <c r="AX1415" s="17">
        <v>0.159644302210428</v>
      </c>
      <c r="AY1415" s="17">
        <v>0.18844292483731001</v>
      </c>
      <c r="AZ1415" s="17">
        <v>0.21725172259227599</v>
      </c>
      <c r="BA1415" s="17">
        <v>0.20148671576201099</v>
      </c>
      <c r="BB1415" s="17">
        <v>0.23700473298394101</v>
      </c>
      <c r="BC1415" s="17">
        <v>0.20761883461361499</v>
      </c>
      <c r="BD1415" s="17">
        <v>0.29228439146838098</v>
      </c>
      <c r="BE1415" s="17">
        <v>0.25022716669912798</v>
      </c>
      <c r="BF1415" s="17">
        <v>0.24553648602660699</v>
      </c>
      <c r="BG1415" s="17">
        <v>0.20612572865454601</v>
      </c>
      <c r="BH1415" s="17">
        <v>0.27063706873966198</v>
      </c>
      <c r="BI1415" s="17">
        <v>0.30835928994876299</v>
      </c>
      <c r="BJ1415" s="17">
        <v>0.25655525130261803</v>
      </c>
      <c r="BK1415" s="17">
        <v>0.22183504220135999</v>
      </c>
      <c r="BL1415" s="17">
        <v>0.21638921726608701</v>
      </c>
      <c r="BM1415" s="17"/>
      <c r="BN1415" s="17">
        <v>0.233397153844115</v>
      </c>
      <c r="BO1415" s="17">
        <v>0.22338680651843701</v>
      </c>
      <c r="BP1415" s="17"/>
      <c r="BQ1415" s="17">
        <v>0.22748141807397901</v>
      </c>
      <c r="BR1415" s="17">
        <v>0.179163716777028</v>
      </c>
      <c r="BS1415" s="17"/>
      <c r="BT1415" s="17">
        <v>0.161722190827603</v>
      </c>
      <c r="BU1415" s="17"/>
      <c r="BV1415" s="17">
        <v>0.22691043213499101</v>
      </c>
      <c r="BW1415" s="17">
        <v>0.21787983026058699</v>
      </c>
      <c r="BX1415" s="17">
        <v>0.234706300912018</v>
      </c>
      <c r="BY1415" s="17"/>
      <c r="BZ1415" s="17">
        <v>0.199345848570191</v>
      </c>
      <c r="CA1415" s="17">
        <v>0.21804830045541801</v>
      </c>
      <c r="CB1415" s="17">
        <v>0.19568645253127001</v>
      </c>
      <c r="CC1415" s="17">
        <v>0.27372692195546899</v>
      </c>
      <c r="CD1415" s="17">
        <v>0.222956587836423</v>
      </c>
      <c r="CE1415" s="17">
        <v>0.23531329648211299</v>
      </c>
      <c r="CF1415" s="17">
        <v>0.27579012018803301</v>
      </c>
      <c r="CG1415" s="17"/>
      <c r="CH1415" s="17">
        <v>0.21418877844447301</v>
      </c>
      <c r="CI1415" s="17">
        <v>0.25174101160061402</v>
      </c>
      <c r="CJ1415" s="17">
        <v>0.21368341149738601</v>
      </c>
      <c r="CK1415" s="17">
        <v>0.23546615309744401</v>
      </c>
      <c r="CL1415" s="17">
        <v>0.16904014188154701</v>
      </c>
    </row>
    <row r="1416" spans="2:90" x14ac:dyDescent="0.3">
      <c r="B1416" t="s">
        <v>547</v>
      </c>
      <c r="C1416" s="17">
        <v>0.21522636128658401</v>
      </c>
      <c r="D1416" s="17">
        <v>0.220634966550704</v>
      </c>
      <c r="E1416" s="17">
        <v>0.208776823414527</v>
      </c>
      <c r="F1416" s="17"/>
      <c r="G1416" s="17">
        <v>0.18924238771217999</v>
      </c>
      <c r="H1416" s="17">
        <v>0.20129010022836799</v>
      </c>
      <c r="I1416" s="17">
        <v>0.16367410759792</v>
      </c>
      <c r="J1416" s="17">
        <v>0.236576104580143</v>
      </c>
      <c r="K1416" s="17">
        <v>0.21627574194362101</v>
      </c>
      <c r="L1416" s="17">
        <v>0.268055541221765</v>
      </c>
      <c r="M1416" s="17"/>
      <c r="N1416" s="17">
        <v>0.21990567229830399</v>
      </c>
      <c r="O1416" s="17">
        <v>0.23494461004109901</v>
      </c>
      <c r="P1416" s="17">
        <v>0.19342029828400201</v>
      </c>
      <c r="Q1416" s="17">
        <v>0.20899393923225501</v>
      </c>
      <c r="R1416" s="17"/>
      <c r="S1416" s="17">
        <v>0.18752907016050699</v>
      </c>
      <c r="T1416" s="17">
        <v>0.25106445386662202</v>
      </c>
      <c r="U1416" s="17">
        <v>0.24017557706314399</v>
      </c>
      <c r="V1416" s="17">
        <v>0.202755814782341</v>
      </c>
      <c r="W1416" s="17">
        <v>0.192353567099736</v>
      </c>
      <c r="X1416" s="17">
        <v>0.17519616015880901</v>
      </c>
      <c r="Y1416" s="17">
        <v>0.19709594824166601</v>
      </c>
      <c r="Z1416" s="17">
        <v>0.207919630988182</v>
      </c>
      <c r="AA1416" s="17">
        <v>0.221279910008466</v>
      </c>
      <c r="AB1416" s="17">
        <v>0.27353099160587202</v>
      </c>
      <c r="AC1416" s="17">
        <v>0.23593415457427699</v>
      </c>
      <c r="AD1416" s="17">
        <v>0.15975041349542199</v>
      </c>
      <c r="AE1416" s="17"/>
      <c r="AF1416" s="17">
        <v>0.19101282008447301</v>
      </c>
      <c r="AG1416" s="17">
        <v>0.249303631648298</v>
      </c>
      <c r="AH1416" s="17">
        <v>0.17539863405523801</v>
      </c>
      <c r="AI1416" s="17"/>
      <c r="AJ1416" s="17">
        <v>0.162531238229011</v>
      </c>
      <c r="AK1416" s="17">
        <v>0.24415006863312</v>
      </c>
      <c r="AL1416" s="17">
        <v>0.23586100479786501</v>
      </c>
      <c r="AM1416" s="17">
        <v>0.17957970017351799</v>
      </c>
      <c r="AN1416" s="17">
        <v>0.31083944878698799</v>
      </c>
      <c r="AO1416" s="17"/>
      <c r="AP1416" s="17">
        <v>0.23913755089334299</v>
      </c>
      <c r="AQ1416" s="17">
        <v>0.16263831690611</v>
      </c>
      <c r="AR1416" s="17">
        <v>0.236944413546856</v>
      </c>
      <c r="AS1416" s="17">
        <v>0.17721622433349901</v>
      </c>
      <c r="AT1416" s="17">
        <v>0.325640661752921</v>
      </c>
      <c r="AU1416" s="17">
        <v>0.26882727586845401</v>
      </c>
      <c r="AV1416" s="17"/>
      <c r="AW1416" s="17">
        <v>0.34834259889975999</v>
      </c>
      <c r="AX1416" s="17">
        <v>0.19679130291191099</v>
      </c>
      <c r="AY1416" s="17">
        <v>0.20535757079266301</v>
      </c>
      <c r="AZ1416" s="17">
        <v>0.21423584192904099</v>
      </c>
      <c r="BA1416" s="17">
        <v>0.16069435895933301</v>
      </c>
      <c r="BB1416" s="17">
        <v>0.242953708430202</v>
      </c>
      <c r="BC1416" s="17">
        <v>0.20338490248490401</v>
      </c>
      <c r="BD1416" s="17">
        <v>0.26076947638769099</v>
      </c>
      <c r="BE1416" s="17">
        <v>0.230290337979219</v>
      </c>
      <c r="BF1416" s="17">
        <v>0.312874271792007</v>
      </c>
      <c r="BG1416" s="17">
        <v>0.22656851611155701</v>
      </c>
      <c r="BH1416" s="17">
        <v>0.18226333798793601</v>
      </c>
      <c r="BI1416" s="17">
        <v>0.197053966176572</v>
      </c>
      <c r="BJ1416" s="17">
        <v>0.19083886853113199</v>
      </c>
      <c r="BK1416" s="17">
        <v>0.16476306041154701</v>
      </c>
      <c r="BL1416" s="17">
        <v>0.23268373446747301</v>
      </c>
      <c r="BM1416" s="17"/>
      <c r="BN1416" s="17">
        <v>0.212509063101953</v>
      </c>
      <c r="BO1416" s="17">
        <v>0.221053144087583</v>
      </c>
      <c r="BP1416" s="17"/>
      <c r="BQ1416" s="17">
        <v>0.23426501045064499</v>
      </c>
      <c r="BR1416" s="17">
        <v>0.25008885071973602</v>
      </c>
      <c r="BS1416" s="17"/>
      <c r="BT1416" s="17">
        <v>0.18873760938033499</v>
      </c>
      <c r="BU1416" s="17"/>
      <c r="BV1416" s="17">
        <v>0.22396343388790699</v>
      </c>
      <c r="BW1416" s="17">
        <v>0.206670022557842</v>
      </c>
      <c r="BX1416" s="17">
        <v>0.207815114263111</v>
      </c>
      <c r="BY1416" s="17"/>
      <c r="BZ1416" s="17">
        <v>0.26102084835789602</v>
      </c>
      <c r="CA1416" s="17">
        <v>0.21654552478714001</v>
      </c>
      <c r="CB1416" s="17">
        <v>0.218779171844806</v>
      </c>
      <c r="CC1416" s="17">
        <v>0.20260778499971999</v>
      </c>
      <c r="CD1416" s="17">
        <v>0.18381416129595199</v>
      </c>
      <c r="CE1416" s="17">
        <v>0.22667774024697601</v>
      </c>
      <c r="CF1416" s="17">
        <v>0.23749261839158001</v>
      </c>
      <c r="CG1416" s="17"/>
      <c r="CH1416" s="17">
        <v>0.16458999127899701</v>
      </c>
      <c r="CI1416" s="17">
        <v>0.189782380700313</v>
      </c>
      <c r="CJ1416" s="17">
        <v>0.23082744991855</v>
      </c>
      <c r="CK1416" s="17">
        <v>0.252917159337464</v>
      </c>
      <c r="CL1416" s="17">
        <v>0.28495745415010398</v>
      </c>
    </row>
    <row r="1417" spans="2:90" x14ac:dyDescent="0.3">
      <c r="B1417" t="s">
        <v>548</v>
      </c>
      <c r="C1417" s="17">
        <v>0.21366409319548901</v>
      </c>
      <c r="D1417" s="17">
        <v>0.191782323429456</v>
      </c>
      <c r="E1417" s="17">
        <v>0.229847256736886</v>
      </c>
      <c r="F1417" s="17"/>
      <c r="G1417" s="17">
        <v>0.22866599642772401</v>
      </c>
      <c r="H1417" s="17">
        <v>0.26037004715676298</v>
      </c>
      <c r="I1417" s="17">
        <v>0.21556106519972901</v>
      </c>
      <c r="J1417" s="17">
        <v>0.19233825822533199</v>
      </c>
      <c r="K1417" s="17">
        <v>0.175418052361107</v>
      </c>
      <c r="L1417" s="17">
        <v>0.20694983534941799</v>
      </c>
      <c r="M1417" s="17"/>
      <c r="N1417" s="17">
        <v>0.20348982392756601</v>
      </c>
      <c r="O1417" s="17">
        <v>0.23508043064440701</v>
      </c>
      <c r="P1417" s="17">
        <v>0.21229738910899301</v>
      </c>
      <c r="Q1417" s="17">
        <v>0.20367895609075501</v>
      </c>
      <c r="R1417" s="17"/>
      <c r="S1417" s="17">
        <v>0.25012600492546899</v>
      </c>
      <c r="T1417" s="17">
        <v>0.22379777396499401</v>
      </c>
      <c r="U1417" s="17">
        <v>0.23400805936056099</v>
      </c>
      <c r="V1417" s="17">
        <v>0.18830332674078901</v>
      </c>
      <c r="W1417" s="17">
        <v>0.152385833209711</v>
      </c>
      <c r="X1417" s="17">
        <v>0.18219790770089</v>
      </c>
      <c r="Y1417" s="17">
        <v>0.18357855935429099</v>
      </c>
      <c r="Z1417" s="17">
        <v>0.23128438392613301</v>
      </c>
      <c r="AA1417" s="17">
        <v>0.24651226066978599</v>
      </c>
      <c r="AB1417" s="17">
        <v>0.24030916493098201</v>
      </c>
      <c r="AC1417" s="17">
        <v>0.17852809218447299</v>
      </c>
      <c r="AD1417" s="17">
        <v>0.172404620333969</v>
      </c>
      <c r="AE1417" s="17"/>
      <c r="AF1417" s="17">
        <v>0.198481168676749</v>
      </c>
      <c r="AG1417" s="17">
        <v>0.20479169592220201</v>
      </c>
      <c r="AH1417" s="17">
        <v>0.24502664230759399</v>
      </c>
      <c r="AI1417" s="17"/>
      <c r="AJ1417" s="17">
        <v>0.128804926114923</v>
      </c>
      <c r="AK1417" s="17">
        <v>0.26265613522039599</v>
      </c>
      <c r="AL1417" s="17">
        <v>0.18405655350602201</v>
      </c>
      <c r="AM1417" s="17">
        <v>0.18419324533902601</v>
      </c>
      <c r="AN1417" s="17">
        <v>0.298535713806513</v>
      </c>
      <c r="AO1417" s="17"/>
      <c r="AP1417" s="17">
        <v>0.25191058696685797</v>
      </c>
      <c r="AQ1417" s="17">
        <v>0.15840727982340999</v>
      </c>
      <c r="AR1417" s="17">
        <v>0.19132076286334301</v>
      </c>
      <c r="AS1417" s="17">
        <v>0.200895140371636</v>
      </c>
      <c r="AT1417" s="17">
        <v>0.34075902837807198</v>
      </c>
      <c r="AU1417" s="17">
        <v>0.163634531576827</v>
      </c>
      <c r="AV1417" s="17"/>
      <c r="AW1417" s="17">
        <v>0.14560428491267599</v>
      </c>
      <c r="AX1417" s="17">
        <v>0.192801992347995</v>
      </c>
      <c r="AY1417" s="17">
        <v>0.15123495178511701</v>
      </c>
      <c r="AZ1417" s="17">
        <v>0.27091669590928902</v>
      </c>
      <c r="BA1417" s="17">
        <v>0.229542681947596</v>
      </c>
      <c r="BB1417" s="17">
        <v>0.209358131122725</v>
      </c>
      <c r="BC1417" s="17">
        <v>0.24722718998389101</v>
      </c>
      <c r="BD1417" s="17">
        <v>0.200074180191981</v>
      </c>
      <c r="BE1417" s="17">
        <v>0.241265812174357</v>
      </c>
      <c r="BF1417" s="17">
        <v>0.23571154290902799</v>
      </c>
      <c r="BG1417" s="17">
        <v>0.26898462050274802</v>
      </c>
      <c r="BH1417" s="17">
        <v>0.153283211816827</v>
      </c>
      <c r="BI1417" s="17">
        <v>0.18836845454628501</v>
      </c>
      <c r="BJ1417" s="17">
        <v>0.184816667153411</v>
      </c>
      <c r="BK1417" s="17">
        <v>9.7988922096991199E-2</v>
      </c>
      <c r="BL1417" s="17">
        <v>0.20968423669524699</v>
      </c>
      <c r="BM1417" s="17"/>
      <c r="BN1417" s="17">
        <v>0.21067291350279499</v>
      </c>
      <c r="BO1417" s="17">
        <v>0.21984662047196701</v>
      </c>
      <c r="BP1417" s="17"/>
      <c r="BQ1417" s="17">
        <v>0.25758825568410298</v>
      </c>
      <c r="BR1417" s="17">
        <v>0.27057996681812102</v>
      </c>
      <c r="BS1417" s="17"/>
      <c r="BT1417" s="17">
        <v>0.26278160713500498</v>
      </c>
      <c r="BU1417" s="17"/>
      <c r="BV1417" s="17">
        <v>0.201779155126738</v>
      </c>
      <c r="BW1417" s="17">
        <v>0.26795742087260199</v>
      </c>
      <c r="BX1417" s="17">
        <v>0.19512874934296101</v>
      </c>
      <c r="BY1417" s="17"/>
      <c r="BZ1417" s="17">
        <v>0.26120184482268299</v>
      </c>
      <c r="CA1417" s="17">
        <v>0.193667823288621</v>
      </c>
      <c r="CB1417" s="17">
        <v>0.27588364046105701</v>
      </c>
      <c r="CC1417" s="17">
        <v>0.203554150996308</v>
      </c>
      <c r="CD1417" s="17">
        <v>0.22264770698178299</v>
      </c>
      <c r="CE1417" s="17">
        <v>0.167380430151988</v>
      </c>
      <c r="CF1417" s="17">
        <v>0.19971901377151</v>
      </c>
      <c r="CG1417" s="17"/>
      <c r="CH1417" s="17">
        <v>0.140331898233721</v>
      </c>
      <c r="CI1417" s="17">
        <v>0.19288958173053</v>
      </c>
      <c r="CJ1417" s="17">
        <v>0.22130220562067601</v>
      </c>
      <c r="CK1417" s="17">
        <v>0.27882869044231201</v>
      </c>
      <c r="CL1417" s="17">
        <v>0.26137242842446301</v>
      </c>
    </row>
    <row r="1418" spans="2:90" x14ac:dyDescent="0.3">
      <c r="B1418" t="s">
        <v>549</v>
      </c>
      <c r="C1418" s="17">
        <v>0.203371481117363</v>
      </c>
      <c r="D1418" s="17">
        <v>0.21155224896630501</v>
      </c>
      <c r="E1418" s="17">
        <v>0.19507729742091701</v>
      </c>
      <c r="F1418" s="17"/>
      <c r="G1418" s="17">
        <v>0.23469439052694499</v>
      </c>
      <c r="H1418" s="17">
        <v>0.215507781365228</v>
      </c>
      <c r="I1418" s="17">
        <v>0.17575481675719201</v>
      </c>
      <c r="J1418" s="17">
        <v>0.144318528084171</v>
      </c>
      <c r="K1418" s="17">
        <v>0.20227661993863</v>
      </c>
      <c r="L1418" s="17">
        <v>0.243927740054555</v>
      </c>
      <c r="M1418" s="17"/>
      <c r="N1418" s="17">
        <v>0.271724299547351</v>
      </c>
      <c r="O1418" s="17">
        <v>0.19388846644937799</v>
      </c>
      <c r="P1418" s="17">
        <v>0.17072301310128399</v>
      </c>
      <c r="Q1418" s="17">
        <v>0.17029487874052901</v>
      </c>
      <c r="R1418" s="17"/>
      <c r="S1418" s="17">
        <v>0.24003708452644201</v>
      </c>
      <c r="T1418" s="17">
        <v>0.21206037605918199</v>
      </c>
      <c r="U1418" s="17">
        <v>0.152912912926778</v>
      </c>
      <c r="V1418" s="17">
        <v>0.149983894008765</v>
      </c>
      <c r="W1418" s="17">
        <v>0.199136796037863</v>
      </c>
      <c r="X1418" s="17">
        <v>0.18771829168189999</v>
      </c>
      <c r="Y1418" s="17">
        <v>0.18032108343742401</v>
      </c>
      <c r="Z1418" s="17">
        <v>0.21203266029065401</v>
      </c>
      <c r="AA1418" s="17">
        <v>0.18150725019615299</v>
      </c>
      <c r="AB1418" s="17">
        <v>0.26702871207804602</v>
      </c>
      <c r="AC1418" s="17">
        <v>0.187295929002117</v>
      </c>
      <c r="AD1418" s="17">
        <v>0.31168644110214999</v>
      </c>
      <c r="AE1418" s="17"/>
      <c r="AF1418" s="17">
        <v>0.17460012190568899</v>
      </c>
      <c r="AG1418" s="17">
        <v>0.22990831968577699</v>
      </c>
      <c r="AH1418" s="17">
        <v>0.210275442784288</v>
      </c>
      <c r="AI1418" s="17"/>
      <c r="AJ1418" s="17">
        <v>0.18709753984896399</v>
      </c>
      <c r="AK1418" s="17">
        <v>0.210578003190284</v>
      </c>
      <c r="AL1418" s="17">
        <v>0.26818903640553798</v>
      </c>
      <c r="AM1418" s="17">
        <v>0.13531359806329299</v>
      </c>
      <c r="AN1418" s="17">
        <v>0.25136075740368402</v>
      </c>
      <c r="AO1418" s="17"/>
      <c r="AP1418" s="17">
        <v>0.23098345508906001</v>
      </c>
      <c r="AQ1418" s="17">
        <v>0.188783158129746</v>
      </c>
      <c r="AR1418" s="17">
        <v>0.2486079285709</v>
      </c>
      <c r="AS1418" s="17">
        <v>0.14643246050827999</v>
      </c>
      <c r="AT1418" s="17">
        <v>0.273795249372141</v>
      </c>
      <c r="AU1418" s="17">
        <v>0.21667770035563499</v>
      </c>
      <c r="AV1418" s="17"/>
      <c r="AW1418" s="17">
        <v>0.31453403289627602</v>
      </c>
      <c r="AX1418" s="17">
        <v>0.17851582244145001</v>
      </c>
      <c r="AY1418" s="17">
        <v>0.15388126824439</v>
      </c>
      <c r="AZ1418" s="17">
        <v>0.17608482181417301</v>
      </c>
      <c r="BA1418" s="17">
        <v>0.18698786740274601</v>
      </c>
      <c r="BB1418" s="17">
        <v>0.19763391792132701</v>
      </c>
      <c r="BC1418" s="17">
        <v>0.20445289900297201</v>
      </c>
      <c r="BD1418" s="17">
        <v>0.21124465939225201</v>
      </c>
      <c r="BE1418" s="17">
        <v>0.245886775927906</v>
      </c>
      <c r="BF1418" s="17">
        <v>0.20056004893142501</v>
      </c>
      <c r="BG1418" s="17">
        <v>0.218015027957561</v>
      </c>
      <c r="BH1418" s="17">
        <v>0.189661280686863</v>
      </c>
      <c r="BI1418" s="17">
        <v>0.14191862458325999</v>
      </c>
      <c r="BJ1418" s="17">
        <v>0.210304667553424</v>
      </c>
      <c r="BK1418" s="17">
        <v>0.33250153939640698</v>
      </c>
      <c r="BL1418" s="17">
        <v>0.31569231186766999</v>
      </c>
      <c r="BM1418" s="17"/>
      <c r="BN1418" s="17">
        <v>0.20859166145501701</v>
      </c>
      <c r="BO1418" s="17">
        <v>0.196828853353403</v>
      </c>
      <c r="BP1418" s="17"/>
      <c r="BQ1418" s="17">
        <v>0.22682481345737199</v>
      </c>
      <c r="BR1418" s="17">
        <v>0.16499516331642999</v>
      </c>
      <c r="BS1418" s="17"/>
      <c r="BT1418" s="17">
        <v>0.182019617117129</v>
      </c>
      <c r="BU1418" s="17"/>
      <c r="BV1418" s="17">
        <v>0.21698637739943599</v>
      </c>
      <c r="BW1418" s="17">
        <v>0.221981024102445</v>
      </c>
      <c r="BX1418" s="17">
        <v>0.194904312396705</v>
      </c>
      <c r="BY1418" s="17"/>
      <c r="BZ1418" s="17">
        <v>0.239057826967318</v>
      </c>
      <c r="CA1418" s="17">
        <v>0.17698608641029201</v>
      </c>
      <c r="CB1418" s="17">
        <v>0.16538703682867301</v>
      </c>
      <c r="CC1418" s="17">
        <v>0.199798759697044</v>
      </c>
      <c r="CD1418" s="17">
        <v>0.223844069541071</v>
      </c>
      <c r="CE1418" s="17">
        <v>0.20414745884114099</v>
      </c>
      <c r="CF1418" s="17">
        <v>0.26960699606961902</v>
      </c>
      <c r="CG1418" s="17"/>
      <c r="CH1418" s="17">
        <v>0.22960202998624399</v>
      </c>
      <c r="CI1418" s="17">
        <v>0.212544479899409</v>
      </c>
      <c r="CJ1418" s="17">
        <v>0.19960233014946799</v>
      </c>
      <c r="CK1418" s="17">
        <v>0.159250069261894</v>
      </c>
      <c r="CL1418" s="17">
        <v>0.26112282578151702</v>
      </c>
    </row>
    <row r="1419" spans="2:90" x14ac:dyDescent="0.3">
      <c r="B1419" t="s">
        <v>550</v>
      </c>
      <c r="C1419" s="17">
        <v>0.19768731340395601</v>
      </c>
      <c r="D1419" s="17">
        <v>0.19738470034286501</v>
      </c>
      <c r="E1419" s="17">
        <v>0.19558709869506599</v>
      </c>
      <c r="F1419" s="17"/>
      <c r="G1419" s="17">
        <v>0.16191517679280801</v>
      </c>
      <c r="H1419" s="17">
        <v>0.19616639107280201</v>
      </c>
      <c r="I1419" s="17">
        <v>0.14653548671102701</v>
      </c>
      <c r="J1419" s="17">
        <v>0.19477912682455001</v>
      </c>
      <c r="K1419" s="17">
        <v>0.23371747673302701</v>
      </c>
      <c r="L1419" s="17">
        <v>0.24277164586685801</v>
      </c>
      <c r="M1419" s="17"/>
      <c r="N1419" s="17">
        <v>0.163907578098208</v>
      </c>
      <c r="O1419" s="17">
        <v>0.19853860737162601</v>
      </c>
      <c r="P1419" s="17">
        <v>0.227809732075726</v>
      </c>
      <c r="Q1419" s="17">
        <v>0.20471168103941401</v>
      </c>
      <c r="R1419" s="17"/>
      <c r="S1419" s="17">
        <v>0.17694390813522301</v>
      </c>
      <c r="T1419" s="17">
        <v>0.22608827942062201</v>
      </c>
      <c r="U1419" s="17">
        <v>0.17505798089469299</v>
      </c>
      <c r="V1419" s="17">
        <v>0.168937636107267</v>
      </c>
      <c r="W1419" s="17">
        <v>0.23440445647713501</v>
      </c>
      <c r="X1419" s="17">
        <v>0.19565086590372199</v>
      </c>
      <c r="Y1419" s="17">
        <v>0.20020082714680201</v>
      </c>
      <c r="Z1419" s="17">
        <v>0.20865989690579501</v>
      </c>
      <c r="AA1419" s="17">
        <v>0.21699725952841101</v>
      </c>
      <c r="AB1419" s="17">
        <v>0.19873001494496401</v>
      </c>
      <c r="AC1419" s="17">
        <v>0.20817605004168899</v>
      </c>
      <c r="AD1419" s="17">
        <v>0.12526707386431499</v>
      </c>
      <c r="AE1419" s="17"/>
      <c r="AF1419" s="17">
        <v>0.26219426855108102</v>
      </c>
      <c r="AG1419" s="17">
        <v>0.15162781477797399</v>
      </c>
      <c r="AH1419" s="17">
        <v>0.17111782871218301</v>
      </c>
      <c r="AI1419" s="17"/>
      <c r="AJ1419" s="17">
        <v>0.21858826867858699</v>
      </c>
      <c r="AK1419" s="17">
        <v>0.17031730801525599</v>
      </c>
      <c r="AL1419" s="17">
        <v>0.18363471085666599</v>
      </c>
      <c r="AM1419" s="17">
        <v>0.30062689684242</v>
      </c>
      <c r="AN1419" s="17">
        <v>0.21118793794539201</v>
      </c>
      <c r="AO1419" s="17"/>
      <c r="AP1419" s="17">
        <v>0.14515885281822699</v>
      </c>
      <c r="AQ1419" s="17">
        <v>0.20308646281096299</v>
      </c>
      <c r="AR1419" s="17">
        <v>0.19175210798995901</v>
      </c>
      <c r="AS1419" s="17">
        <v>0.288508239572771</v>
      </c>
      <c r="AT1419" s="17">
        <v>0.14899211720240099</v>
      </c>
      <c r="AU1419" s="17">
        <v>0.19932929235715599</v>
      </c>
      <c r="AV1419" s="17"/>
      <c r="AW1419" s="17">
        <v>0.251263885975745</v>
      </c>
      <c r="AX1419" s="17">
        <v>0.21045998918376299</v>
      </c>
      <c r="AY1419" s="17">
        <v>0.19987110138719699</v>
      </c>
      <c r="AZ1419" s="17">
        <v>0.227372765714071</v>
      </c>
      <c r="BA1419" s="17">
        <v>0.25504953832363902</v>
      </c>
      <c r="BB1419" s="17">
        <v>0.242451045656222</v>
      </c>
      <c r="BC1419" s="17">
        <v>0.20939603755097699</v>
      </c>
      <c r="BD1419" s="17">
        <v>0.200502727651587</v>
      </c>
      <c r="BE1419" s="17">
        <v>0.176399193829096</v>
      </c>
      <c r="BF1419" s="17">
        <v>0.20619061911419601</v>
      </c>
      <c r="BG1419" s="17">
        <v>0.187340535492723</v>
      </c>
      <c r="BH1419" s="17">
        <v>0.13474875424117899</v>
      </c>
      <c r="BI1419" s="17">
        <v>9.8212164333125795E-2</v>
      </c>
      <c r="BJ1419" s="17">
        <v>9.5786898038186394E-2</v>
      </c>
      <c r="BK1419" s="17">
        <v>0.119159304460592</v>
      </c>
      <c r="BL1419" s="17">
        <v>0.168548574644271</v>
      </c>
      <c r="BM1419" s="17"/>
      <c r="BN1419" s="17">
        <v>0.19575285184793501</v>
      </c>
      <c r="BO1419" s="17">
        <v>0.19980848571462401</v>
      </c>
      <c r="BP1419" s="17"/>
      <c r="BQ1419" s="17">
        <v>0.139675671010799</v>
      </c>
      <c r="BR1419" s="17">
        <v>0.21917614354696699</v>
      </c>
      <c r="BS1419" s="17"/>
      <c r="BT1419" s="17">
        <v>0.18979353218995201</v>
      </c>
      <c r="BU1419" s="17"/>
      <c r="BV1419" s="17">
        <v>0.21305663618571299</v>
      </c>
      <c r="BW1419" s="17">
        <v>0.20392045899904501</v>
      </c>
      <c r="BX1419" s="17">
        <v>0.18402968090573699</v>
      </c>
      <c r="BY1419" s="17"/>
      <c r="BZ1419" s="17">
        <v>0.25524866245776201</v>
      </c>
      <c r="CA1419" s="17">
        <v>0.20668468929636699</v>
      </c>
      <c r="CB1419" s="17">
        <v>0.205809691859067</v>
      </c>
      <c r="CC1419" s="17">
        <v>0.17845779325261599</v>
      </c>
      <c r="CD1419" s="17">
        <v>0.19016211169422101</v>
      </c>
      <c r="CE1419" s="17">
        <v>0.18573815737562299</v>
      </c>
      <c r="CF1419" s="17">
        <v>0.166838521575814</v>
      </c>
      <c r="CG1419" s="17"/>
      <c r="CH1419" s="17">
        <v>0.14544383267134001</v>
      </c>
      <c r="CI1419" s="17">
        <v>0.154187595141316</v>
      </c>
      <c r="CJ1419" s="17">
        <v>0.216473060933462</v>
      </c>
      <c r="CK1419" s="17">
        <v>0.27431842884125801</v>
      </c>
      <c r="CL1419" s="17">
        <v>0.25766290450590401</v>
      </c>
    </row>
    <row r="1420" spans="2:90" x14ac:dyDescent="0.3">
      <c r="B1420" t="s">
        <v>551</v>
      </c>
      <c r="C1420" s="17">
        <v>0.187665623611454</v>
      </c>
      <c r="D1420" s="17">
        <v>0.200514316572137</v>
      </c>
      <c r="E1420" s="17">
        <v>0.174698074207181</v>
      </c>
      <c r="F1420" s="17"/>
      <c r="G1420" s="17">
        <v>0.170722220474539</v>
      </c>
      <c r="H1420" s="17">
        <v>0.26102050300711399</v>
      </c>
      <c r="I1420" s="17">
        <v>0.212316273767307</v>
      </c>
      <c r="J1420" s="17">
        <v>0.13840993386212899</v>
      </c>
      <c r="K1420" s="17">
        <v>0.177676065815803</v>
      </c>
      <c r="L1420" s="17">
        <v>0.16548306448511799</v>
      </c>
      <c r="M1420" s="17"/>
      <c r="N1420" s="17">
        <v>0.20909635533625701</v>
      </c>
      <c r="O1420" s="17">
        <v>0.20407346080719299</v>
      </c>
      <c r="P1420" s="17">
        <v>0.16343616604175801</v>
      </c>
      <c r="Q1420" s="17">
        <v>0.17073053870038599</v>
      </c>
      <c r="R1420" s="17"/>
      <c r="S1420" s="17">
        <v>0.21167144106008501</v>
      </c>
      <c r="T1420" s="17">
        <v>0.23646661370361699</v>
      </c>
      <c r="U1420" s="17">
        <v>0.16598171592451699</v>
      </c>
      <c r="V1420" s="17">
        <v>0.20154045168538301</v>
      </c>
      <c r="W1420" s="17">
        <v>0.151162131662298</v>
      </c>
      <c r="X1420" s="17">
        <v>0.212378132684202</v>
      </c>
      <c r="Y1420" s="17">
        <v>0.16161880292417399</v>
      </c>
      <c r="Z1420" s="17">
        <v>0.17785285905148601</v>
      </c>
      <c r="AA1420" s="17">
        <v>0.17241215399617801</v>
      </c>
      <c r="AB1420" s="17">
        <v>0.15537706329515399</v>
      </c>
      <c r="AC1420" s="17">
        <v>0.15057358789377401</v>
      </c>
      <c r="AD1420" s="17">
        <v>0.18759960342026299</v>
      </c>
      <c r="AE1420" s="17"/>
      <c r="AF1420" s="17">
        <v>0.19762594673012901</v>
      </c>
      <c r="AG1420" s="17">
        <v>0.19348258534518101</v>
      </c>
      <c r="AH1420" s="17">
        <v>0.16294700000269999</v>
      </c>
      <c r="AI1420" s="17"/>
      <c r="AJ1420" s="17">
        <v>0.218269087977736</v>
      </c>
      <c r="AK1420" s="17">
        <v>0.19544792588714399</v>
      </c>
      <c r="AL1420" s="17">
        <v>0.16178292075379699</v>
      </c>
      <c r="AM1420" s="17">
        <v>0.226783035949713</v>
      </c>
      <c r="AN1420" s="17">
        <v>0.16827818826017599</v>
      </c>
      <c r="AO1420" s="17"/>
      <c r="AP1420" s="17">
        <v>0.20376126312993001</v>
      </c>
      <c r="AQ1420" s="17">
        <v>0.19964069839600199</v>
      </c>
      <c r="AR1420" s="17">
        <v>0.14822893384729799</v>
      </c>
      <c r="AS1420" s="17">
        <v>0.23065145266994999</v>
      </c>
      <c r="AT1420" s="17">
        <v>0.13867326041910899</v>
      </c>
      <c r="AU1420" s="17">
        <v>0.173205424687013</v>
      </c>
      <c r="AV1420" s="17"/>
      <c r="AW1420" s="17">
        <v>0.30263077375439901</v>
      </c>
      <c r="AX1420" s="17">
        <v>0.175176580663023</v>
      </c>
      <c r="AY1420" s="17">
        <v>0.15522227365514599</v>
      </c>
      <c r="AZ1420" s="17">
        <v>0.18655611533018501</v>
      </c>
      <c r="BA1420" s="17">
        <v>0.17823995057554801</v>
      </c>
      <c r="BB1420" s="17">
        <v>0.160795877768519</v>
      </c>
      <c r="BC1420" s="17">
        <v>0.252878276426175</v>
      </c>
      <c r="BD1420" s="17">
        <v>0.17254563716377799</v>
      </c>
      <c r="BE1420" s="17">
        <v>0.168337791333454</v>
      </c>
      <c r="BF1420" s="17">
        <v>0.18629829600182399</v>
      </c>
      <c r="BG1420" s="17">
        <v>0.22228079653808</v>
      </c>
      <c r="BH1420" s="17">
        <v>0.191158423284713</v>
      </c>
      <c r="BI1420" s="17">
        <v>0.16159800378205499</v>
      </c>
      <c r="BJ1420" s="17">
        <v>0.14752361618302001</v>
      </c>
      <c r="BK1420" s="17">
        <v>0.14948951923925499</v>
      </c>
      <c r="BL1420" s="17">
        <v>0.26816608572996098</v>
      </c>
      <c r="BM1420" s="17"/>
      <c r="BN1420" s="17">
        <v>0.193928972497416</v>
      </c>
      <c r="BO1420" s="17">
        <v>0.17944507788882499</v>
      </c>
      <c r="BP1420" s="17"/>
      <c r="BQ1420" s="17">
        <v>0.20840550082985501</v>
      </c>
      <c r="BR1420" s="17">
        <v>0.17556022152312101</v>
      </c>
      <c r="BS1420" s="17"/>
      <c r="BT1420" s="17">
        <v>0.23124377236238899</v>
      </c>
      <c r="BU1420" s="17"/>
      <c r="BV1420" s="17">
        <v>0.14870933077527901</v>
      </c>
      <c r="BW1420" s="17">
        <v>0.20595952408527399</v>
      </c>
      <c r="BX1420" s="17">
        <v>0.19838701882847701</v>
      </c>
      <c r="BY1420" s="17"/>
      <c r="BZ1420" s="17">
        <v>0.169174082817723</v>
      </c>
      <c r="CA1420" s="17">
        <v>0.16160140489827499</v>
      </c>
      <c r="CB1420" s="17">
        <v>0.21150719070667301</v>
      </c>
      <c r="CC1420" s="17">
        <v>0.21295385906500899</v>
      </c>
      <c r="CD1420" s="17">
        <v>0.20739459560731199</v>
      </c>
      <c r="CE1420" s="17">
        <v>0.17217551021263899</v>
      </c>
      <c r="CF1420" s="17">
        <v>0.219749396735513</v>
      </c>
      <c r="CG1420" s="17"/>
      <c r="CH1420" s="17">
        <v>0.22682933009612299</v>
      </c>
      <c r="CI1420" s="17">
        <v>0.188801899564812</v>
      </c>
      <c r="CJ1420" s="17">
        <v>0.17700669052666901</v>
      </c>
      <c r="CK1420" s="17">
        <v>0.182639929222461</v>
      </c>
      <c r="CL1420" s="17">
        <v>0.19894684391907</v>
      </c>
    </row>
    <row r="1421" spans="2:90" x14ac:dyDescent="0.3">
      <c r="B1421" t="s">
        <v>552</v>
      </c>
      <c r="C1421" s="17">
        <v>0.18041516894095999</v>
      </c>
      <c r="D1421" s="17">
        <v>0.17899975630762999</v>
      </c>
      <c r="E1421" s="17">
        <v>0.181331268110932</v>
      </c>
      <c r="F1421" s="17"/>
      <c r="G1421" s="17">
        <v>0.240268364365884</v>
      </c>
      <c r="H1421" s="17">
        <v>0.21162760650418799</v>
      </c>
      <c r="I1421" s="17">
        <v>0.22277982674612801</v>
      </c>
      <c r="J1421" s="17">
        <v>0.15428164463621599</v>
      </c>
      <c r="K1421" s="17">
        <v>0.143640371507645</v>
      </c>
      <c r="L1421" s="17">
        <v>0.12634225728875501</v>
      </c>
      <c r="M1421" s="17"/>
      <c r="N1421" s="17">
        <v>0.19909427332579999</v>
      </c>
      <c r="O1421" s="17">
        <v>0.18195409769323001</v>
      </c>
      <c r="P1421" s="17">
        <v>0.174034272508441</v>
      </c>
      <c r="Q1421" s="17">
        <v>0.16377012694300899</v>
      </c>
      <c r="R1421" s="17"/>
      <c r="S1421" s="17">
        <v>0.21788352826618701</v>
      </c>
      <c r="T1421" s="17">
        <v>0.157485278391612</v>
      </c>
      <c r="U1421" s="17">
        <v>0.15234332372193901</v>
      </c>
      <c r="V1421" s="17">
        <v>0.18303842180401</v>
      </c>
      <c r="W1421" s="17">
        <v>0.168170350332566</v>
      </c>
      <c r="X1421" s="17">
        <v>0.151691267942094</v>
      </c>
      <c r="Y1421" s="17">
        <v>0.158568394504741</v>
      </c>
      <c r="Z1421" s="17">
        <v>0.19735033684012299</v>
      </c>
      <c r="AA1421" s="17">
        <v>0.21073784716045699</v>
      </c>
      <c r="AB1421" s="17">
        <v>0.17061719083479601</v>
      </c>
      <c r="AC1421" s="17">
        <v>0.17931968703882101</v>
      </c>
      <c r="AD1421" s="17">
        <v>0.241638512040873</v>
      </c>
      <c r="AE1421" s="17"/>
      <c r="AF1421" s="17">
        <v>0.168087442822248</v>
      </c>
      <c r="AG1421" s="17">
        <v>0.19080695591868599</v>
      </c>
      <c r="AH1421" s="17">
        <v>0.20018727060982799</v>
      </c>
      <c r="AI1421" s="17"/>
      <c r="AJ1421" s="17">
        <v>0.18916088254723401</v>
      </c>
      <c r="AK1421" s="17">
        <v>0.19280323640671199</v>
      </c>
      <c r="AL1421" s="17">
        <v>0.132150312145391</v>
      </c>
      <c r="AM1421" s="17">
        <v>0.193122005868089</v>
      </c>
      <c r="AN1421" s="17">
        <v>0.18189016685373599</v>
      </c>
      <c r="AO1421" s="17"/>
      <c r="AP1421" s="17">
        <v>0.19469182481574801</v>
      </c>
      <c r="AQ1421" s="17">
        <v>0.18497801563543301</v>
      </c>
      <c r="AR1421" s="17">
        <v>0.15738921689701299</v>
      </c>
      <c r="AS1421" s="17">
        <v>0.18939977737116601</v>
      </c>
      <c r="AT1421" s="17">
        <v>0.160063475726935</v>
      </c>
      <c r="AU1421" s="17">
        <v>0.149141140748065</v>
      </c>
      <c r="AV1421" s="17"/>
      <c r="AW1421" s="17">
        <v>0.14319112543939899</v>
      </c>
      <c r="AX1421" s="17">
        <v>0.222274471865436</v>
      </c>
      <c r="AY1421" s="17">
        <v>0.180339449799861</v>
      </c>
      <c r="AZ1421" s="17">
        <v>0.15344334357332801</v>
      </c>
      <c r="BA1421" s="17">
        <v>0.16414594911381999</v>
      </c>
      <c r="BB1421" s="17">
        <v>0.19310281245085301</v>
      </c>
      <c r="BC1421" s="17">
        <v>0.13681276110319401</v>
      </c>
      <c r="BD1421" s="17">
        <v>0.19391205143854701</v>
      </c>
      <c r="BE1421" s="17">
        <v>0.18739363037571599</v>
      </c>
      <c r="BF1421" s="17">
        <v>0.22581641973685301</v>
      </c>
      <c r="BG1421" s="17">
        <v>0.20228644704141299</v>
      </c>
      <c r="BH1421" s="17">
        <v>0.16015305933242999</v>
      </c>
      <c r="BI1421" s="17">
        <v>0.24685772895403699</v>
      </c>
      <c r="BJ1421" s="17">
        <v>0.268576710638259</v>
      </c>
      <c r="BK1421" s="17">
        <v>6.1939545989961403E-2</v>
      </c>
      <c r="BL1421" s="17">
        <v>0.18773095834176601</v>
      </c>
      <c r="BM1421" s="17"/>
      <c r="BN1421" s="17">
        <v>0.17692394451723401</v>
      </c>
      <c r="BO1421" s="17">
        <v>0.180806952464896</v>
      </c>
      <c r="BP1421" s="17"/>
      <c r="BQ1421" s="17">
        <v>0.195371831946971</v>
      </c>
      <c r="BR1421" s="17">
        <v>0.16943387236534699</v>
      </c>
      <c r="BS1421" s="17"/>
      <c r="BT1421" s="17">
        <v>0.21985019208545201</v>
      </c>
      <c r="BU1421" s="17"/>
      <c r="BV1421" s="17">
        <v>0.169605007513843</v>
      </c>
      <c r="BW1421" s="17">
        <v>0.220852252267488</v>
      </c>
      <c r="BX1421" s="17">
        <v>0.16664225462305801</v>
      </c>
      <c r="BY1421" s="17"/>
      <c r="BZ1421" s="17">
        <v>0.23206611191124199</v>
      </c>
      <c r="CA1421" s="17">
        <v>0.179613873221979</v>
      </c>
      <c r="CB1421" s="17">
        <v>0.17858175333492701</v>
      </c>
      <c r="CC1421" s="17">
        <v>0.202216131867307</v>
      </c>
      <c r="CD1421" s="17">
        <v>0.19701190848217401</v>
      </c>
      <c r="CE1421" s="17">
        <v>0.15373334762829799</v>
      </c>
      <c r="CF1421" s="17">
        <v>0.176749730093822</v>
      </c>
      <c r="CG1421" s="17"/>
      <c r="CH1421" s="17">
        <v>0.206626938175547</v>
      </c>
      <c r="CI1421" s="17">
        <v>0.139748188252866</v>
      </c>
      <c r="CJ1421" s="17">
        <v>0.18994375651867201</v>
      </c>
      <c r="CK1421" s="17">
        <v>0.237426136547505</v>
      </c>
      <c r="CL1421" s="17">
        <v>0.183767933385481</v>
      </c>
    </row>
    <row r="1422" spans="2:90" x14ac:dyDescent="0.3">
      <c r="B1422" t="s">
        <v>553</v>
      </c>
      <c r="C1422" s="17">
        <v>0.11803801242395499</v>
      </c>
      <c r="D1422" s="17">
        <v>0.132409928395197</v>
      </c>
      <c r="E1422" s="17">
        <v>0.10301676463606101</v>
      </c>
      <c r="F1422" s="17"/>
      <c r="G1422" s="17">
        <v>0.17107833878442599</v>
      </c>
      <c r="H1422" s="17">
        <v>0.16798081068979501</v>
      </c>
      <c r="I1422" s="17">
        <v>8.8548113383634205E-2</v>
      </c>
      <c r="J1422" s="17">
        <v>8.5980975359118306E-2</v>
      </c>
      <c r="K1422" s="17">
        <v>9.3065289444140303E-2</v>
      </c>
      <c r="L1422" s="17">
        <v>0.10891833380523</v>
      </c>
      <c r="M1422" s="17"/>
      <c r="N1422" s="17">
        <v>0.13511289024269599</v>
      </c>
      <c r="O1422" s="17">
        <v>0.123787346300614</v>
      </c>
      <c r="P1422" s="17">
        <v>0.10072325546732</v>
      </c>
      <c r="Q1422" s="17">
        <v>0.110080851817458</v>
      </c>
      <c r="R1422" s="17"/>
      <c r="S1422" s="17">
        <v>0.17157399179065499</v>
      </c>
      <c r="T1422" s="17">
        <v>0.121434622132151</v>
      </c>
      <c r="U1422" s="17">
        <v>6.8689610394121095E-2</v>
      </c>
      <c r="V1422" s="17">
        <v>0.11645592474729401</v>
      </c>
      <c r="W1422" s="17">
        <v>7.0231343534624804E-2</v>
      </c>
      <c r="X1422" s="17">
        <v>8.7009955730804001E-2</v>
      </c>
      <c r="Y1422" s="17">
        <v>0.111250435098635</v>
      </c>
      <c r="Z1422" s="17">
        <v>0.14268118920667799</v>
      </c>
      <c r="AA1422" s="17">
        <v>0.129518794178479</v>
      </c>
      <c r="AB1422" s="17">
        <v>0.13154502775020099</v>
      </c>
      <c r="AC1422" s="17">
        <v>0.13270423842052001</v>
      </c>
      <c r="AD1422" s="17">
        <v>7.1510098556446494E-2</v>
      </c>
      <c r="AE1422" s="17"/>
      <c r="AF1422" s="17">
        <v>9.1459847605068298E-2</v>
      </c>
      <c r="AG1422" s="17">
        <v>0.13904725897293799</v>
      </c>
      <c r="AH1422" s="17">
        <v>9.9752375825747294E-2</v>
      </c>
      <c r="AI1422" s="17"/>
      <c r="AJ1422" s="17">
        <v>0.116018553213178</v>
      </c>
      <c r="AK1422" s="17">
        <v>0.139022631494813</v>
      </c>
      <c r="AL1422" s="17">
        <v>6.2505041866859304E-2</v>
      </c>
      <c r="AM1422" s="17">
        <v>0.101782948954668</v>
      </c>
      <c r="AN1422" s="17">
        <v>0.172027138437649</v>
      </c>
      <c r="AO1422" s="17"/>
      <c r="AP1422" s="17">
        <v>0.164654150280103</v>
      </c>
      <c r="AQ1422" s="17">
        <v>0.114396365728755</v>
      </c>
      <c r="AR1422" s="17">
        <v>3.1968015578887399E-2</v>
      </c>
      <c r="AS1422" s="17">
        <v>9.3690369676994206E-2</v>
      </c>
      <c r="AT1422" s="17">
        <v>0.197843539397735</v>
      </c>
      <c r="AU1422" s="17">
        <v>0.10176677380365599</v>
      </c>
      <c r="AV1422" s="17"/>
      <c r="AW1422" s="17">
        <v>0.13906457435189301</v>
      </c>
      <c r="AX1422" s="17">
        <v>0.13726783263151601</v>
      </c>
      <c r="AY1422" s="17">
        <v>0.14396708788319701</v>
      </c>
      <c r="AZ1422" s="17">
        <v>4.7244154217543598E-2</v>
      </c>
      <c r="BA1422" s="17">
        <v>0.11334853176809501</v>
      </c>
      <c r="BB1422" s="17">
        <v>0.139545024864976</v>
      </c>
      <c r="BC1422" s="17">
        <v>0.109938806942476</v>
      </c>
      <c r="BD1422" s="17">
        <v>0.110883672646315</v>
      </c>
      <c r="BE1422" s="17">
        <v>7.8789352006394295E-2</v>
      </c>
      <c r="BF1422" s="17">
        <v>8.9864599506056797E-2</v>
      </c>
      <c r="BG1422" s="17">
        <v>0.14423437652028001</v>
      </c>
      <c r="BH1422" s="17">
        <v>0.15113182171567899</v>
      </c>
      <c r="BI1422" s="17">
        <v>0.129302365588851</v>
      </c>
      <c r="BJ1422" s="17">
        <v>4.9057847760932298E-2</v>
      </c>
      <c r="BK1422" s="17">
        <v>0.11751786720884</v>
      </c>
      <c r="BL1422" s="17">
        <v>0.16343177929723099</v>
      </c>
      <c r="BM1422" s="17"/>
      <c r="BN1422" s="17">
        <v>0.114545725321202</v>
      </c>
      <c r="BO1422" s="17">
        <v>0.123525801942173</v>
      </c>
      <c r="BP1422" s="17"/>
      <c r="BQ1422" s="17">
        <v>0.15976221317095299</v>
      </c>
      <c r="BR1422" s="17">
        <v>7.5365814039849502E-2</v>
      </c>
      <c r="BS1422" s="17"/>
      <c r="BT1422" s="17">
        <v>0.134005579049565</v>
      </c>
      <c r="BU1422" s="17"/>
      <c r="BV1422" s="17">
        <v>0.104439391144432</v>
      </c>
      <c r="BW1422" s="17">
        <v>0.176402723684392</v>
      </c>
      <c r="BX1422" s="17">
        <v>0.100962747077985</v>
      </c>
      <c r="BY1422" s="17"/>
      <c r="BZ1422" s="17">
        <v>0.133884171191687</v>
      </c>
      <c r="CA1422" s="17">
        <v>0.10533564330086399</v>
      </c>
      <c r="CB1422" s="17">
        <v>0.109367416512263</v>
      </c>
      <c r="CC1422" s="17">
        <v>9.5350878992185195E-2</v>
      </c>
      <c r="CD1422" s="17">
        <v>0.112103506514767</v>
      </c>
      <c r="CE1422" s="17">
        <v>0.13689100041639299</v>
      </c>
      <c r="CF1422" s="17">
        <v>0.158113575455443</v>
      </c>
      <c r="CG1422" s="17"/>
      <c r="CH1422" s="17">
        <v>0.16511131629484699</v>
      </c>
      <c r="CI1422" s="17">
        <v>0.12597988564070001</v>
      </c>
      <c r="CJ1422" s="17">
        <v>9.1255343310046103E-2</v>
      </c>
      <c r="CK1422" s="17">
        <v>0.11556069446192101</v>
      </c>
      <c r="CL1422" s="17">
        <v>0.18514286152786</v>
      </c>
    </row>
    <row r="1423" spans="2:90" x14ac:dyDescent="0.3">
      <c r="B1423" t="s">
        <v>554</v>
      </c>
      <c r="C1423" s="17">
        <v>9.5045240643008497E-2</v>
      </c>
      <c r="D1423" s="17">
        <v>9.9528898889921599E-2</v>
      </c>
      <c r="E1423" s="17">
        <v>9.0477226251698101E-2</v>
      </c>
      <c r="F1423" s="17"/>
      <c r="G1423" s="17">
        <v>7.8996267650175103E-2</v>
      </c>
      <c r="H1423" s="17">
        <v>7.9493739569746702E-2</v>
      </c>
      <c r="I1423" s="17">
        <v>7.8679197802536405E-2</v>
      </c>
      <c r="J1423" s="17">
        <v>7.6815123295773599E-2</v>
      </c>
      <c r="K1423" s="17">
        <v>0.10688156468243901</v>
      </c>
      <c r="L1423" s="17">
        <v>0.13867098252447599</v>
      </c>
      <c r="M1423" s="17"/>
      <c r="N1423" s="17">
        <v>7.6093011554209999E-2</v>
      </c>
      <c r="O1423" s="17">
        <v>0.112632059875711</v>
      </c>
      <c r="P1423" s="17">
        <v>9.47112957709665E-2</v>
      </c>
      <c r="Q1423" s="17">
        <v>9.8464949131014806E-2</v>
      </c>
      <c r="R1423" s="17"/>
      <c r="S1423" s="17">
        <v>0.11903101116289901</v>
      </c>
      <c r="T1423" s="17">
        <v>0.11956589300774501</v>
      </c>
      <c r="U1423" s="17">
        <v>9.1492779316567296E-2</v>
      </c>
      <c r="V1423" s="17">
        <v>8.5000289953119104E-2</v>
      </c>
      <c r="W1423" s="17">
        <v>5.5870826241499701E-2</v>
      </c>
      <c r="X1423" s="17">
        <v>9.3663016649417397E-2</v>
      </c>
      <c r="Y1423" s="17">
        <v>6.7691963871915506E-2</v>
      </c>
      <c r="Z1423" s="17">
        <v>0.111315601171265</v>
      </c>
      <c r="AA1423" s="17">
        <v>6.5000670645745204E-2</v>
      </c>
      <c r="AB1423" s="17">
        <v>0.10406638199814799</v>
      </c>
      <c r="AC1423" s="17">
        <v>8.7994286599035604E-2</v>
      </c>
      <c r="AD1423" s="17">
        <v>0.157802130830726</v>
      </c>
      <c r="AE1423" s="17"/>
      <c r="AF1423" s="17">
        <v>0.120074359806448</v>
      </c>
      <c r="AG1423" s="17">
        <v>9.3329483137808894E-2</v>
      </c>
      <c r="AH1423" s="17">
        <v>7.0431010843421807E-2</v>
      </c>
      <c r="AI1423" s="17"/>
      <c r="AJ1423" s="17">
        <v>0.105503074431262</v>
      </c>
      <c r="AK1423" s="17">
        <v>8.3001456373301599E-2</v>
      </c>
      <c r="AL1423" s="17">
        <v>0.114960096663623</v>
      </c>
      <c r="AM1423" s="17">
        <v>0.12889557840841401</v>
      </c>
      <c r="AN1423" s="17">
        <v>9.4797249806282097E-2</v>
      </c>
      <c r="AO1423" s="17"/>
      <c r="AP1423" s="17">
        <v>8.3221479527856204E-2</v>
      </c>
      <c r="AQ1423" s="17">
        <v>0.11475345068314401</v>
      </c>
      <c r="AR1423" s="17">
        <v>8.9752591420438593E-2</v>
      </c>
      <c r="AS1423" s="17">
        <v>0.11030950516838101</v>
      </c>
      <c r="AT1423" s="17">
        <v>4.1226396931648798E-2</v>
      </c>
      <c r="AU1423" s="17">
        <v>8.5960626437917007E-2</v>
      </c>
      <c r="AV1423" s="17"/>
      <c r="AW1423" s="17">
        <v>0.142067601751968</v>
      </c>
      <c r="AX1423" s="17">
        <v>0.16192084353771199</v>
      </c>
      <c r="AY1423" s="17">
        <v>8.6984061829853299E-2</v>
      </c>
      <c r="AZ1423" s="17">
        <v>0.107907141754904</v>
      </c>
      <c r="BA1423" s="17">
        <v>8.9680585156190901E-2</v>
      </c>
      <c r="BB1423" s="17">
        <v>9.9523159190350804E-2</v>
      </c>
      <c r="BC1423" s="17">
        <v>7.4321174806385504E-2</v>
      </c>
      <c r="BD1423" s="17">
        <v>0.116963229380916</v>
      </c>
      <c r="BE1423" s="17">
        <v>0.112848082688871</v>
      </c>
      <c r="BF1423" s="17">
        <v>0.112907386074141</v>
      </c>
      <c r="BG1423" s="17">
        <v>8.8776620477892601E-2</v>
      </c>
      <c r="BH1423" s="17">
        <v>0.124970267608633</v>
      </c>
      <c r="BI1423" s="17">
        <v>7.5375756513039502E-2</v>
      </c>
      <c r="BJ1423" s="17">
        <v>3.2870759042118301E-2</v>
      </c>
      <c r="BK1423" s="17">
        <v>8.4698625818484502E-2</v>
      </c>
      <c r="BL1423" s="17">
        <v>4.2959709814847501E-2</v>
      </c>
      <c r="BM1423" s="17"/>
      <c r="BN1423" s="17">
        <v>0.10249985394830601</v>
      </c>
      <c r="BO1423" s="17">
        <v>8.4154011155574596E-2</v>
      </c>
      <c r="BP1423" s="17"/>
      <c r="BQ1423" s="17">
        <v>8.6375153688070999E-2</v>
      </c>
      <c r="BR1423" s="17">
        <v>6.9694066484284306E-2</v>
      </c>
      <c r="BS1423" s="17"/>
      <c r="BT1423" s="17">
        <v>7.2514236013753702E-2</v>
      </c>
      <c r="BU1423" s="17"/>
      <c r="BV1423" s="17">
        <v>0.100060609532633</v>
      </c>
      <c r="BW1423" s="17">
        <v>0.108902509956807</v>
      </c>
      <c r="BX1423" s="17">
        <v>8.3633870012449998E-2</v>
      </c>
      <c r="BY1423" s="17"/>
      <c r="BZ1423" s="17">
        <v>0.11484935330278299</v>
      </c>
      <c r="CA1423" s="17">
        <v>6.2671721524164906E-2</v>
      </c>
      <c r="CB1423" s="17">
        <v>0.112857833238277</v>
      </c>
      <c r="CC1423" s="17">
        <v>0.10148575720838</v>
      </c>
      <c r="CD1423" s="17">
        <v>9.2349218092150603E-2</v>
      </c>
      <c r="CE1423" s="17">
        <v>8.8188207608645403E-2</v>
      </c>
      <c r="CF1423" s="17">
        <v>0.124106082480817</v>
      </c>
      <c r="CG1423" s="17"/>
      <c r="CH1423" s="17">
        <v>0.114062374911271</v>
      </c>
      <c r="CI1423" s="17">
        <v>9.3459711417438696E-2</v>
      </c>
      <c r="CJ1423" s="17">
        <v>9.1475407578674395E-2</v>
      </c>
      <c r="CK1423" s="17">
        <v>8.0845847358086295E-2</v>
      </c>
      <c r="CL1423" s="17">
        <v>0.15166152144290601</v>
      </c>
    </row>
    <row r="1424" spans="2:90" x14ac:dyDescent="0.3">
      <c r="B1424" t="s">
        <v>118</v>
      </c>
      <c r="C1424" s="17">
        <v>9.2947778894166097E-2</v>
      </c>
      <c r="D1424" s="17">
        <v>7.1898293165305896E-2</v>
      </c>
      <c r="E1424" s="17">
        <v>0.114256291625387</v>
      </c>
      <c r="F1424" s="17"/>
      <c r="G1424" s="17">
        <v>8.5446494266074993E-2</v>
      </c>
      <c r="H1424" s="17">
        <v>6.6337519893026303E-2</v>
      </c>
      <c r="I1424" s="17">
        <v>0.112479830625733</v>
      </c>
      <c r="J1424" s="17">
        <v>0.120363975600599</v>
      </c>
      <c r="K1424" s="17">
        <v>0.103881581868391</v>
      </c>
      <c r="L1424" s="17">
        <v>7.4090859753367794E-2</v>
      </c>
      <c r="M1424" s="17"/>
      <c r="N1424" s="17">
        <v>6.8278311114652601E-2</v>
      </c>
      <c r="O1424" s="17">
        <v>9.49976406344758E-2</v>
      </c>
      <c r="P1424" s="17">
        <v>9.5507245081143097E-2</v>
      </c>
      <c r="Q1424" s="17">
        <v>0.114231754930237</v>
      </c>
      <c r="R1424" s="17"/>
      <c r="S1424" s="17">
        <v>8.0020269766227295E-2</v>
      </c>
      <c r="T1424" s="17">
        <v>6.4139939357085299E-2</v>
      </c>
      <c r="U1424" s="17">
        <v>0.107438612479791</v>
      </c>
      <c r="V1424" s="17">
        <v>0.108290127633643</v>
      </c>
      <c r="W1424" s="17">
        <v>8.0742556878431598E-2</v>
      </c>
      <c r="X1424" s="17">
        <v>9.9451331097824697E-2</v>
      </c>
      <c r="Y1424" s="17">
        <v>0.109753194365074</v>
      </c>
      <c r="Z1424" s="17">
        <v>7.6686279419696496E-2</v>
      </c>
      <c r="AA1424" s="17">
        <v>0.1051390862002</v>
      </c>
      <c r="AB1424" s="17">
        <v>8.7406326901339398E-2</v>
      </c>
      <c r="AC1424" s="17">
        <v>0.13892413310543</v>
      </c>
      <c r="AD1424" s="17">
        <v>7.5063519920873303E-2</v>
      </c>
      <c r="AE1424" s="17"/>
      <c r="AF1424" s="17">
        <v>8.0088251068457003E-2</v>
      </c>
      <c r="AG1424" s="17">
        <v>7.16652014367955E-2</v>
      </c>
      <c r="AH1424" s="17">
        <v>0.14599176070276099</v>
      </c>
      <c r="AI1424" s="17"/>
      <c r="AJ1424" s="17">
        <v>7.5980883539280203E-2</v>
      </c>
      <c r="AK1424" s="17">
        <v>6.8393302680415699E-2</v>
      </c>
      <c r="AL1424" s="17">
        <v>7.4149546438182501E-2</v>
      </c>
      <c r="AM1424" s="17">
        <v>5.59727548494472E-2</v>
      </c>
      <c r="AN1424" s="17">
        <v>6.8294889318178398E-2</v>
      </c>
      <c r="AO1424" s="17"/>
      <c r="AP1424" s="17">
        <v>6.1257445177829203E-2</v>
      </c>
      <c r="AQ1424" s="17">
        <v>9.5637517043385495E-2</v>
      </c>
      <c r="AR1424" s="17">
        <v>9.8274552209216604E-2</v>
      </c>
      <c r="AS1424" s="17">
        <v>5.45752910140994E-2</v>
      </c>
      <c r="AT1424" s="17">
        <v>9.7861374747837807E-2</v>
      </c>
      <c r="AU1424" s="17">
        <v>0.15646518433839501</v>
      </c>
      <c r="AV1424" s="17"/>
      <c r="AW1424" s="17">
        <v>5.0365447551421E-2</v>
      </c>
      <c r="AX1424" s="17">
        <v>0.138483910187225</v>
      </c>
      <c r="AY1424" s="17">
        <v>0.14121160602358901</v>
      </c>
      <c r="AZ1424" s="17">
        <v>0.12110602958573299</v>
      </c>
      <c r="BA1424" s="17">
        <v>0.134469679410401</v>
      </c>
      <c r="BB1424" s="17">
        <v>7.3063531663178402E-2</v>
      </c>
      <c r="BC1424" s="17">
        <v>4.6800090549168803E-2</v>
      </c>
      <c r="BD1424" s="17">
        <v>5.7522192475170701E-2</v>
      </c>
      <c r="BE1424" s="17">
        <v>6.3914724549840707E-2</v>
      </c>
      <c r="BF1424" s="17">
        <v>7.0688451931521207E-2</v>
      </c>
      <c r="BG1424" s="17">
        <v>4.5966746246968199E-2</v>
      </c>
      <c r="BH1424" s="17">
        <v>0.15599739772664301</v>
      </c>
      <c r="BI1424" s="17">
        <v>6.7430484840438995E-2</v>
      </c>
      <c r="BJ1424" s="17">
        <v>7.3590843626270594E-2</v>
      </c>
      <c r="BK1424" s="17">
        <v>7.4865729874583606E-2</v>
      </c>
      <c r="BL1424" s="17">
        <v>3.69010070017632E-2</v>
      </c>
      <c r="BM1424" s="17"/>
      <c r="BN1424" s="17">
        <v>8.4367147884329599E-2</v>
      </c>
      <c r="BO1424" s="17">
        <v>0.10386060316425701</v>
      </c>
      <c r="BP1424" s="17"/>
      <c r="BQ1424" s="17">
        <v>6.0470726115877699E-2</v>
      </c>
      <c r="BR1424" s="17">
        <v>6.6981054061980197E-2</v>
      </c>
      <c r="BS1424" s="17"/>
      <c r="BT1424" s="17">
        <v>6.1825989931803799E-2</v>
      </c>
      <c r="BU1424" s="17"/>
      <c r="BV1424" s="17">
        <v>0.114702780342404</v>
      </c>
      <c r="BW1424" s="17">
        <v>8.9954892031252398E-2</v>
      </c>
      <c r="BX1424" s="17">
        <v>8.46514014172038E-2</v>
      </c>
      <c r="BY1424" s="17"/>
      <c r="BZ1424" s="17">
        <v>9.5899252867974696E-2</v>
      </c>
      <c r="CA1424" s="17">
        <v>0.11346869818851101</v>
      </c>
      <c r="CB1424" s="17">
        <v>9.9355912403017693E-2</v>
      </c>
      <c r="CC1424" s="17">
        <v>5.8704775193172402E-2</v>
      </c>
      <c r="CD1424" s="17">
        <v>6.1705431089185699E-2</v>
      </c>
      <c r="CE1424" s="17">
        <v>7.9388542930897796E-2</v>
      </c>
      <c r="CF1424" s="17">
        <v>5.11482566839579E-2</v>
      </c>
      <c r="CG1424" s="17"/>
      <c r="CH1424" s="17">
        <v>5.8084819951125598E-2</v>
      </c>
      <c r="CI1424" s="17">
        <v>9.4641025276728005E-2</v>
      </c>
      <c r="CJ1424" s="17">
        <v>9.2671573954303699E-2</v>
      </c>
      <c r="CK1424" s="17">
        <v>0.102177737323752</v>
      </c>
      <c r="CL1424" s="17">
        <v>0.129068227979352</v>
      </c>
    </row>
    <row r="1425" spans="2:90" x14ac:dyDescent="0.3">
      <c r="B1425" t="s">
        <v>555</v>
      </c>
      <c r="C1425" s="17">
        <v>7.5802853850334195E-2</v>
      </c>
      <c r="D1425" s="17">
        <v>7.5123900292025605E-2</v>
      </c>
      <c r="E1425" s="17">
        <v>7.6127737954262295E-2</v>
      </c>
      <c r="F1425" s="17"/>
      <c r="G1425" s="17">
        <v>0.106037649949887</v>
      </c>
      <c r="H1425" s="17">
        <v>0.13134307778143101</v>
      </c>
      <c r="I1425" s="17">
        <v>0.107073568264903</v>
      </c>
      <c r="J1425" s="17">
        <v>3.4890810496978203E-2</v>
      </c>
      <c r="K1425" s="17">
        <v>3.7436759251526598E-2</v>
      </c>
      <c r="L1425" s="17">
        <v>4.3676271771818202E-2</v>
      </c>
      <c r="M1425" s="17"/>
      <c r="N1425" s="17">
        <v>9.4346184541593506E-2</v>
      </c>
      <c r="O1425" s="17">
        <v>5.8913271045399299E-2</v>
      </c>
      <c r="P1425" s="17">
        <v>6.1592754396072702E-2</v>
      </c>
      <c r="Q1425" s="17">
        <v>8.6607446374932506E-2</v>
      </c>
      <c r="R1425" s="17"/>
      <c r="S1425" s="17">
        <v>0.11962907369423099</v>
      </c>
      <c r="T1425" s="17">
        <v>5.4981516574338203E-2</v>
      </c>
      <c r="U1425" s="17">
        <v>6.3790097006912197E-2</v>
      </c>
      <c r="V1425" s="17">
        <v>4.1059847082242203E-2</v>
      </c>
      <c r="W1425" s="17">
        <v>5.1145334637996698E-2</v>
      </c>
      <c r="X1425" s="17">
        <v>6.2359403038836497E-2</v>
      </c>
      <c r="Y1425" s="17">
        <v>7.0296186085145707E-2</v>
      </c>
      <c r="Z1425" s="17">
        <v>3.4800335679320102E-2</v>
      </c>
      <c r="AA1425" s="17">
        <v>0.10325643273979</v>
      </c>
      <c r="AB1425" s="17">
        <v>7.4590569433320805E-2</v>
      </c>
      <c r="AC1425" s="17">
        <v>8.8132610750856905E-2</v>
      </c>
      <c r="AD1425" s="17">
        <v>0.14657313577898201</v>
      </c>
      <c r="AE1425" s="17"/>
      <c r="AF1425" s="17">
        <v>7.0103149518071103E-2</v>
      </c>
      <c r="AG1425" s="17">
        <v>7.5893406130181001E-2</v>
      </c>
      <c r="AH1425" s="17">
        <v>0.102885448225967</v>
      </c>
      <c r="AI1425" s="17"/>
      <c r="AJ1425" s="17">
        <v>7.8509390648429503E-2</v>
      </c>
      <c r="AK1425" s="17">
        <v>9.5358536146296399E-2</v>
      </c>
      <c r="AL1425" s="17">
        <v>5.4814018828474899E-2</v>
      </c>
      <c r="AM1425" s="17">
        <v>5.9498755081568197E-2</v>
      </c>
      <c r="AN1425" s="17">
        <v>0.12725478707316101</v>
      </c>
      <c r="AO1425" s="17"/>
      <c r="AP1425" s="17">
        <v>0.114332584563097</v>
      </c>
      <c r="AQ1425" s="17">
        <v>7.8126545437329095E-2</v>
      </c>
      <c r="AR1425" s="17">
        <v>4.2199691909542397E-2</v>
      </c>
      <c r="AS1425" s="17">
        <v>6.4132420841345794E-2</v>
      </c>
      <c r="AT1425" s="17">
        <v>0.109117861033424</v>
      </c>
      <c r="AU1425" s="17">
        <v>2.3635768037694301E-2</v>
      </c>
      <c r="AV1425" s="17"/>
      <c r="AW1425" s="17">
        <v>0</v>
      </c>
      <c r="AX1425" s="17">
        <v>0.13420140960788501</v>
      </c>
      <c r="AY1425" s="17">
        <v>9.9779037384182395E-2</v>
      </c>
      <c r="AZ1425" s="17">
        <v>8.6280805238766495E-2</v>
      </c>
      <c r="BA1425" s="17">
        <v>7.6256086468748804E-2</v>
      </c>
      <c r="BB1425" s="17">
        <v>7.47417063301173E-2</v>
      </c>
      <c r="BC1425" s="17">
        <v>0.13039854493490299</v>
      </c>
      <c r="BD1425" s="17">
        <v>5.37696636644368E-2</v>
      </c>
      <c r="BE1425" s="17">
        <v>4.94868523695184E-2</v>
      </c>
      <c r="BF1425" s="17">
        <v>4.9431200779420703E-2</v>
      </c>
      <c r="BG1425" s="17">
        <v>4.7761468325681303E-2</v>
      </c>
      <c r="BH1425" s="17">
        <v>4.9397615740548198E-2</v>
      </c>
      <c r="BI1425" s="17">
        <v>8.3667850348118397E-2</v>
      </c>
      <c r="BJ1425" s="17">
        <v>3.3267930550443699E-2</v>
      </c>
      <c r="BK1425" s="17">
        <v>8.4697673314912E-2</v>
      </c>
      <c r="BL1425" s="17">
        <v>0.11624429803794201</v>
      </c>
      <c r="BM1425" s="17"/>
      <c r="BN1425" s="17">
        <v>8.2457844422683099E-2</v>
      </c>
      <c r="BO1425" s="17">
        <v>6.7707597052224497E-2</v>
      </c>
      <c r="BP1425" s="17"/>
      <c r="BQ1425" s="17">
        <v>0.113563117373454</v>
      </c>
      <c r="BR1425" s="17">
        <v>5.9055320407275298E-2</v>
      </c>
      <c r="BS1425" s="17"/>
      <c r="BT1425" s="17">
        <v>0.13397162813955901</v>
      </c>
      <c r="BU1425" s="17"/>
      <c r="BV1425" s="17">
        <v>7.9986639726322598E-2</v>
      </c>
      <c r="BW1425" s="17">
        <v>0.114510223887822</v>
      </c>
      <c r="BX1425" s="17">
        <v>5.8431320389955299E-2</v>
      </c>
      <c r="BY1425" s="17"/>
      <c r="BZ1425" s="17">
        <v>8.0309889286527797E-2</v>
      </c>
      <c r="CA1425" s="17">
        <v>8.6832221134632806E-2</v>
      </c>
      <c r="CB1425" s="17">
        <v>7.5774163145196999E-2</v>
      </c>
      <c r="CC1425" s="17">
        <v>9.3525566316691303E-2</v>
      </c>
      <c r="CD1425" s="17">
        <v>6.1984406876740603E-2</v>
      </c>
      <c r="CE1425" s="17">
        <v>8.2352910756001901E-2</v>
      </c>
      <c r="CF1425" s="17">
        <v>9.1238856549680794E-2</v>
      </c>
      <c r="CG1425" s="17"/>
      <c r="CH1425" s="17">
        <v>0.123842459640732</v>
      </c>
      <c r="CI1425" s="17">
        <v>6.4676490694610303E-2</v>
      </c>
      <c r="CJ1425" s="17">
        <v>6.9365929920572902E-2</v>
      </c>
      <c r="CK1425" s="17">
        <v>7.9697492377764703E-2</v>
      </c>
      <c r="CL1425" s="17">
        <v>0.10566469592613301</v>
      </c>
    </row>
    <row r="1426" spans="2:90" x14ac:dyDescent="0.3">
      <c r="B1426" t="s">
        <v>507</v>
      </c>
      <c r="C1426" s="17">
        <v>1.3596593019784799E-2</v>
      </c>
      <c r="D1426" s="17">
        <v>1.99136413506367E-2</v>
      </c>
      <c r="E1426" s="17">
        <v>7.5307065694393202E-3</v>
      </c>
      <c r="F1426" s="17"/>
      <c r="G1426" s="17">
        <v>3.69192187720764E-2</v>
      </c>
      <c r="H1426" s="17">
        <v>7.75535872408116E-3</v>
      </c>
      <c r="I1426" s="17">
        <v>1.7055941879996799E-2</v>
      </c>
      <c r="J1426" s="17">
        <v>5.1868772715651101E-3</v>
      </c>
      <c r="K1426" s="17">
        <v>1.6722523126689402E-2</v>
      </c>
      <c r="L1426" s="17">
        <v>4.7719574277489503E-3</v>
      </c>
      <c r="M1426" s="17"/>
      <c r="N1426" s="17">
        <v>1.7240698547835699E-2</v>
      </c>
      <c r="O1426" s="17">
        <v>1.1297316710193E-2</v>
      </c>
      <c r="P1426" s="17">
        <v>1.09132482202026E-2</v>
      </c>
      <c r="Q1426" s="17">
        <v>1.27178952767766E-2</v>
      </c>
      <c r="R1426" s="17"/>
      <c r="S1426" s="17">
        <v>2.26612237342717E-2</v>
      </c>
      <c r="T1426" s="17">
        <v>9.5034323448597094E-3</v>
      </c>
      <c r="U1426" s="17">
        <v>5.6573917420632202E-3</v>
      </c>
      <c r="V1426" s="17">
        <v>1.6422957225718501E-2</v>
      </c>
      <c r="W1426" s="17">
        <v>0</v>
      </c>
      <c r="X1426" s="17">
        <v>1.04789887700959E-2</v>
      </c>
      <c r="Y1426" s="17">
        <v>3.3827233894237099E-2</v>
      </c>
      <c r="Z1426" s="17">
        <v>2.27577001404267E-2</v>
      </c>
      <c r="AA1426" s="17">
        <v>0</v>
      </c>
      <c r="AB1426" s="17">
        <v>2.02454883540731E-2</v>
      </c>
      <c r="AC1426" s="17">
        <v>1.76081119917498E-2</v>
      </c>
      <c r="AD1426" s="17">
        <v>0</v>
      </c>
      <c r="AE1426" s="17"/>
      <c r="AF1426" s="17">
        <v>7.4789305108064596E-3</v>
      </c>
      <c r="AG1426" s="17">
        <v>1.09695334705988E-2</v>
      </c>
      <c r="AH1426" s="17">
        <v>2.4802485431532299E-2</v>
      </c>
      <c r="AI1426" s="17"/>
      <c r="AJ1426" s="17">
        <v>1.8736880578868801E-2</v>
      </c>
      <c r="AK1426" s="17">
        <v>1.2941279012395101E-2</v>
      </c>
      <c r="AL1426" s="17">
        <v>0</v>
      </c>
      <c r="AM1426" s="17">
        <v>7.4456900634559502E-3</v>
      </c>
      <c r="AN1426" s="17">
        <v>1.6435852432446899E-2</v>
      </c>
      <c r="AO1426" s="17"/>
      <c r="AP1426" s="17">
        <v>1.6956498365112399E-2</v>
      </c>
      <c r="AQ1426" s="17">
        <v>1.3513085600219899E-2</v>
      </c>
      <c r="AR1426" s="17">
        <v>8.8134289046324105E-3</v>
      </c>
      <c r="AS1426" s="17">
        <v>1.0049600958063599E-2</v>
      </c>
      <c r="AT1426" s="17">
        <v>1.1932902766044201E-2</v>
      </c>
      <c r="AU1426" s="17">
        <v>1.6564623114910301E-2</v>
      </c>
      <c r="AV1426" s="17"/>
      <c r="AW1426" s="17">
        <v>4.76532522633972E-2</v>
      </c>
      <c r="AX1426" s="17">
        <v>2.95557784893105E-2</v>
      </c>
      <c r="AY1426" s="17">
        <v>1.24907679061979E-2</v>
      </c>
      <c r="AZ1426" s="17">
        <v>7.6108459956426297E-3</v>
      </c>
      <c r="BA1426" s="17">
        <v>7.75606421823977E-3</v>
      </c>
      <c r="BB1426" s="17">
        <v>1.36066036882505E-2</v>
      </c>
      <c r="BC1426" s="17">
        <v>9.4537675667421203E-3</v>
      </c>
      <c r="BD1426" s="17">
        <v>7.0475954416499001E-3</v>
      </c>
      <c r="BE1426" s="17">
        <v>0</v>
      </c>
      <c r="BF1426" s="17">
        <v>0</v>
      </c>
      <c r="BG1426" s="17">
        <v>2.6033020721656398E-2</v>
      </c>
      <c r="BH1426" s="17">
        <v>8.5749789544929695E-3</v>
      </c>
      <c r="BI1426" s="17">
        <v>3.5919682705141502E-2</v>
      </c>
      <c r="BJ1426" s="17">
        <v>2.7798147912301101E-2</v>
      </c>
      <c r="BK1426" s="17">
        <v>2.28997579647492E-2</v>
      </c>
      <c r="BL1426" s="17">
        <v>1.9132341470170001E-2</v>
      </c>
      <c r="BM1426" s="17"/>
      <c r="BN1426" s="17">
        <v>1.35864047061444E-2</v>
      </c>
      <c r="BO1426" s="17">
        <v>1.38078926746938E-2</v>
      </c>
      <c r="BP1426" s="17"/>
      <c r="BQ1426" s="17">
        <v>1.48316821579165E-2</v>
      </c>
      <c r="BR1426" s="17">
        <v>1.26360661144543E-2</v>
      </c>
      <c r="BS1426" s="17"/>
      <c r="BT1426" s="17">
        <v>1.4375959435241401E-2</v>
      </c>
      <c r="BU1426" s="17"/>
      <c r="BV1426" s="17">
        <v>5.8656198924051696E-3</v>
      </c>
      <c r="BW1426" s="17">
        <v>1.45199973005128E-2</v>
      </c>
      <c r="BX1426" s="17">
        <v>1.7476816020946601E-2</v>
      </c>
      <c r="BY1426" s="17"/>
      <c r="BZ1426" s="17">
        <v>8.0919395816783195E-3</v>
      </c>
      <c r="CA1426" s="17">
        <v>3.1380585910208E-3</v>
      </c>
      <c r="CB1426" s="17">
        <v>0</v>
      </c>
      <c r="CC1426" s="17">
        <v>1.46381554103545E-2</v>
      </c>
      <c r="CD1426" s="17">
        <v>9.5468849442759494E-3</v>
      </c>
      <c r="CE1426" s="17">
        <v>3.65388000606948E-2</v>
      </c>
      <c r="CF1426" s="17">
        <v>2.0313689376752601E-2</v>
      </c>
      <c r="CG1426" s="17"/>
      <c r="CH1426" s="17">
        <v>4.2066282989498001E-2</v>
      </c>
      <c r="CI1426" s="17">
        <v>1.5499174505824701E-2</v>
      </c>
      <c r="CJ1426" s="17">
        <v>9.9856044151514604E-3</v>
      </c>
      <c r="CK1426" s="17">
        <v>0</v>
      </c>
      <c r="CL1426" s="17">
        <v>1.2583106155650101E-2</v>
      </c>
    </row>
    <row r="1427" spans="2:90" x14ac:dyDescent="0.3">
      <c r="B1427" t="s">
        <v>131</v>
      </c>
      <c r="C1427" s="17">
        <v>1.27061916483818E-2</v>
      </c>
      <c r="D1427" s="17">
        <v>1.4153324773092901E-2</v>
      </c>
      <c r="E1427" s="17">
        <v>1.1392627077222E-2</v>
      </c>
      <c r="F1427" s="17"/>
      <c r="G1427" s="17">
        <v>3.5193055383416099E-3</v>
      </c>
      <c r="H1427" s="17">
        <v>1.3195905164345399E-2</v>
      </c>
      <c r="I1427" s="17">
        <v>8.1661195379526593E-3</v>
      </c>
      <c r="J1427" s="17">
        <v>1.9167293089499701E-2</v>
      </c>
      <c r="K1427" s="17">
        <v>1.7444979438610099E-2</v>
      </c>
      <c r="L1427" s="17">
        <v>1.3703706299622699E-2</v>
      </c>
      <c r="M1427" s="17"/>
      <c r="N1427" s="17">
        <v>6.8456455698645696E-3</v>
      </c>
      <c r="O1427" s="17">
        <v>1.70146025678195E-2</v>
      </c>
      <c r="P1427" s="17">
        <v>1.3134755499136799E-2</v>
      </c>
      <c r="Q1427" s="17">
        <v>1.4301655514466501E-2</v>
      </c>
      <c r="R1427" s="17"/>
      <c r="S1427" s="17">
        <v>8.5125890224089108E-3</v>
      </c>
      <c r="T1427" s="17">
        <v>7.0585467608797097E-3</v>
      </c>
      <c r="U1427" s="17">
        <v>2.2633466373755101E-2</v>
      </c>
      <c r="V1427" s="17">
        <v>2.3334080511458102E-2</v>
      </c>
      <c r="W1427" s="17">
        <v>1.30876463149251E-2</v>
      </c>
      <c r="X1427" s="17">
        <v>1.6633752321765199E-2</v>
      </c>
      <c r="Y1427" s="17">
        <v>5.4828427457911701E-3</v>
      </c>
      <c r="Z1427" s="17">
        <v>0</v>
      </c>
      <c r="AA1427" s="17">
        <v>9.7475760206577004E-3</v>
      </c>
      <c r="AB1427" s="17">
        <v>2.5175331621955E-2</v>
      </c>
      <c r="AC1427" s="17">
        <v>1.0050669963949601E-2</v>
      </c>
      <c r="AD1427" s="17">
        <v>0</v>
      </c>
      <c r="AE1427" s="17"/>
      <c r="AF1427" s="17">
        <v>1.4870905376586601E-2</v>
      </c>
      <c r="AG1427" s="17">
        <v>1.13853187951404E-2</v>
      </c>
      <c r="AH1427" s="17">
        <v>1.2836836937624999E-2</v>
      </c>
      <c r="AI1427" s="17"/>
      <c r="AJ1427" s="17">
        <v>7.1854800768094401E-3</v>
      </c>
      <c r="AK1427" s="17">
        <v>1.03049920856164E-2</v>
      </c>
      <c r="AL1427" s="17">
        <v>1.2655327939856501E-2</v>
      </c>
      <c r="AM1427" s="17">
        <v>2.75642251276099E-2</v>
      </c>
      <c r="AN1427" s="17">
        <v>0</v>
      </c>
      <c r="AO1427" s="17"/>
      <c r="AP1427" s="17">
        <v>1.46551120296281E-2</v>
      </c>
      <c r="AQ1427" s="17">
        <v>1.1762268685445399E-2</v>
      </c>
      <c r="AR1427" s="17">
        <v>1.1279189086507199E-2</v>
      </c>
      <c r="AS1427" s="17">
        <v>1.0779254043032699E-2</v>
      </c>
      <c r="AT1427" s="17">
        <v>0</v>
      </c>
      <c r="AU1427" s="17">
        <v>1.5944619764490998E-2</v>
      </c>
      <c r="AV1427" s="17"/>
      <c r="AW1427" s="17">
        <v>0</v>
      </c>
      <c r="AX1427" s="17">
        <v>3.0575152014703198E-2</v>
      </c>
      <c r="AY1427" s="17">
        <v>6.2555830115383904E-3</v>
      </c>
      <c r="AZ1427" s="17">
        <v>6.9396257771690102E-3</v>
      </c>
      <c r="BA1427" s="17">
        <v>8.1150395726022808E-3</v>
      </c>
      <c r="BB1427" s="17">
        <v>1.4568759004793101E-2</v>
      </c>
      <c r="BC1427" s="17">
        <v>6.6924691672716101E-3</v>
      </c>
      <c r="BD1427" s="17">
        <v>2.6285143030352402E-2</v>
      </c>
      <c r="BE1427" s="17">
        <v>1.8534755083918299E-2</v>
      </c>
      <c r="BF1427" s="17">
        <v>1.8897210374077301E-2</v>
      </c>
      <c r="BG1427" s="17">
        <v>1.8977270979555701E-2</v>
      </c>
      <c r="BH1427" s="17">
        <v>0</v>
      </c>
      <c r="BI1427" s="17">
        <v>0</v>
      </c>
      <c r="BJ1427" s="17">
        <v>0</v>
      </c>
      <c r="BK1427" s="17">
        <v>2.0605013768604501E-2</v>
      </c>
      <c r="BL1427" s="17">
        <v>8.7728046604770397E-3</v>
      </c>
      <c r="BM1427" s="17"/>
      <c r="BN1427" s="17">
        <v>1.1837312634412E-2</v>
      </c>
      <c r="BO1427" s="17">
        <v>1.30415023574663E-2</v>
      </c>
      <c r="BP1427" s="17"/>
      <c r="BQ1427" s="17">
        <v>1.6412775120342799E-2</v>
      </c>
      <c r="BR1427" s="17">
        <v>0</v>
      </c>
      <c r="BS1427" s="17"/>
      <c r="BT1427" s="17">
        <v>3.7494525788581302E-3</v>
      </c>
      <c r="BU1427" s="17"/>
      <c r="BV1427" s="17">
        <v>1.13287330949365E-2</v>
      </c>
      <c r="BW1427" s="17">
        <v>5.4905962498565299E-3</v>
      </c>
      <c r="BX1427" s="17">
        <v>1.43379571467453E-2</v>
      </c>
      <c r="BY1427" s="17"/>
      <c r="BZ1427" s="17">
        <v>1.0353740180067499E-2</v>
      </c>
      <c r="CA1427" s="17">
        <v>1.8917610066031699E-2</v>
      </c>
      <c r="CB1427" s="17">
        <v>7.61998110238801E-3</v>
      </c>
      <c r="CC1427" s="17">
        <v>1.1502802580993E-2</v>
      </c>
      <c r="CD1427" s="17">
        <v>1.19172096447537E-2</v>
      </c>
      <c r="CE1427" s="17">
        <v>8.6855318755592204E-3</v>
      </c>
      <c r="CF1427" s="17">
        <v>1.24753906347596E-2</v>
      </c>
      <c r="CG1427" s="17"/>
      <c r="CH1427" s="17">
        <v>1.4316234164791801E-2</v>
      </c>
      <c r="CI1427" s="17">
        <v>1.26990933375964E-2</v>
      </c>
      <c r="CJ1427" s="17">
        <v>1.54145846117436E-2</v>
      </c>
      <c r="CK1427" s="17">
        <v>5.6901988817480102E-3</v>
      </c>
      <c r="CL1427" s="17">
        <v>1.13393462725717E-2</v>
      </c>
    </row>
    <row r="1428" spans="2:90" x14ac:dyDescent="0.3">
      <c r="C1428" s="17"/>
      <c r="D1428" s="17"/>
      <c r="E1428" s="17"/>
      <c r="F1428" s="17"/>
      <c r="G1428" s="17"/>
      <c r="H1428" s="17"/>
      <c r="I1428" s="17"/>
      <c r="J1428" s="17"/>
      <c r="K1428" s="17"/>
      <c r="L1428" s="17"/>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7"/>
      <c r="AI1428" s="17"/>
      <c r="AJ1428" s="17"/>
      <c r="AK1428" s="17"/>
      <c r="AL1428" s="17"/>
      <c r="AM1428" s="17"/>
      <c r="AN1428" s="17"/>
      <c r="AO1428" s="17"/>
      <c r="AP1428" s="17"/>
      <c r="AQ1428" s="17"/>
      <c r="AR1428" s="17"/>
      <c r="AS1428" s="17"/>
      <c r="AT1428" s="17"/>
      <c r="AU1428" s="17"/>
      <c r="AV1428" s="17"/>
      <c r="AW1428" s="17"/>
      <c r="AX1428" s="17"/>
      <c r="AY1428" s="17"/>
      <c r="AZ1428" s="17"/>
      <c r="BA1428" s="17"/>
      <c r="BB1428" s="17"/>
      <c r="BC1428" s="17"/>
      <c r="BD1428" s="17"/>
      <c r="BE1428" s="17"/>
      <c r="BF1428" s="17"/>
      <c r="BG1428" s="17"/>
      <c r="BH1428" s="17"/>
      <c r="BI1428" s="17"/>
      <c r="BJ1428" s="17"/>
      <c r="BK1428" s="17"/>
      <c r="BL1428" s="17"/>
      <c r="BM1428" s="17"/>
      <c r="BN1428" s="17"/>
      <c r="BO1428" s="17"/>
      <c r="BP1428" s="17"/>
      <c r="BQ1428" s="17"/>
      <c r="BR1428" s="17"/>
      <c r="BS1428" s="17"/>
      <c r="BT1428" s="17"/>
      <c r="BU1428" s="17"/>
      <c r="BV1428" s="17"/>
      <c r="BW1428" s="17"/>
      <c r="BX1428" s="17"/>
      <c r="BY1428" s="17"/>
      <c r="BZ1428" s="17"/>
      <c r="CA1428" s="17"/>
      <c r="CB1428" s="17"/>
      <c r="CC1428" s="17"/>
      <c r="CD1428" s="17"/>
      <c r="CE1428" s="17"/>
      <c r="CF1428" s="17"/>
      <c r="CG1428" s="17"/>
      <c r="CH1428" s="17"/>
      <c r="CI1428" s="17"/>
      <c r="CJ1428" s="17"/>
      <c r="CK1428" s="17"/>
      <c r="CL1428" s="17"/>
    </row>
    <row r="1429" spans="2:90" x14ac:dyDescent="0.3">
      <c r="B1429" s="6" t="s">
        <v>558</v>
      </c>
      <c r="C1429" s="17"/>
      <c r="D1429" s="17"/>
      <c r="E1429" s="17"/>
      <c r="F1429" s="17"/>
      <c r="G1429" s="17"/>
      <c r="H1429" s="17"/>
      <c r="I1429" s="17"/>
      <c r="J1429" s="17"/>
      <c r="K1429" s="17"/>
      <c r="L1429" s="17"/>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7"/>
      <c r="AI1429" s="17"/>
      <c r="AJ1429" s="17"/>
      <c r="AK1429" s="17"/>
      <c r="AL1429" s="17"/>
      <c r="AM1429" s="17"/>
      <c r="AN1429" s="17"/>
      <c r="AO1429" s="17"/>
      <c r="AP1429" s="17"/>
      <c r="AQ1429" s="17"/>
      <c r="AR1429" s="17"/>
      <c r="AS1429" s="17"/>
      <c r="AT1429" s="17"/>
      <c r="AU1429" s="17"/>
      <c r="AV1429" s="17"/>
      <c r="AW1429" s="17"/>
      <c r="AX1429" s="17"/>
      <c r="AY1429" s="17"/>
      <c r="AZ1429" s="17"/>
      <c r="BA1429" s="17"/>
      <c r="BB1429" s="17"/>
      <c r="BC1429" s="17"/>
      <c r="BD1429" s="17"/>
      <c r="BE1429" s="17"/>
      <c r="BF1429" s="17"/>
      <c r="BG1429" s="17"/>
      <c r="BH1429" s="17"/>
      <c r="BI1429" s="17"/>
      <c r="BJ1429" s="17"/>
      <c r="BK1429" s="17"/>
      <c r="BL1429" s="17"/>
      <c r="BM1429" s="17"/>
      <c r="BN1429" s="17"/>
      <c r="BO1429" s="17"/>
      <c r="BP1429" s="17"/>
      <c r="BQ1429" s="17"/>
      <c r="BR1429" s="17"/>
      <c r="BS1429" s="17"/>
      <c r="BT1429" s="17"/>
      <c r="BU1429" s="17"/>
      <c r="BV1429" s="17"/>
      <c r="BW1429" s="17"/>
      <c r="BX1429" s="17"/>
      <c r="BY1429" s="17"/>
      <c r="BZ1429" s="17"/>
      <c r="CA1429" s="17"/>
      <c r="CB1429" s="17"/>
      <c r="CC1429" s="17"/>
      <c r="CD1429" s="17"/>
      <c r="CE1429" s="17"/>
      <c r="CF1429" s="17"/>
      <c r="CG1429" s="17"/>
      <c r="CH1429" s="17"/>
      <c r="CI1429" s="17"/>
      <c r="CJ1429" s="17"/>
      <c r="CK1429" s="17"/>
      <c r="CL1429" s="17"/>
    </row>
    <row r="1430" spans="2:90" x14ac:dyDescent="0.3">
      <c r="B1430" s="24" t="s">
        <v>110</v>
      </c>
      <c r="C1430" s="17"/>
      <c r="D1430" s="17"/>
      <c r="E1430" s="17"/>
      <c r="F1430" s="17"/>
      <c r="G1430" s="17"/>
      <c r="H1430" s="17"/>
      <c r="I1430" s="17"/>
      <c r="J1430" s="17"/>
      <c r="K1430" s="17"/>
      <c r="L1430" s="17"/>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7"/>
      <c r="AI1430" s="17"/>
      <c r="AJ1430" s="17"/>
      <c r="AK1430" s="17"/>
      <c r="AL1430" s="17"/>
      <c r="AM1430" s="17"/>
      <c r="AN1430" s="17"/>
      <c r="AO1430" s="17"/>
      <c r="AP1430" s="17"/>
      <c r="AQ1430" s="17"/>
      <c r="AR1430" s="17"/>
      <c r="AS1430" s="17"/>
      <c r="AT1430" s="17"/>
      <c r="AU1430" s="17"/>
      <c r="AV1430" s="17"/>
      <c r="AW1430" s="17"/>
      <c r="AX1430" s="17"/>
      <c r="AY1430" s="17"/>
      <c r="AZ1430" s="17"/>
      <c r="BA1430" s="17"/>
      <c r="BB1430" s="17"/>
      <c r="BC1430" s="17"/>
      <c r="BD1430" s="17"/>
      <c r="BE1430" s="17"/>
      <c r="BF1430" s="17"/>
      <c r="BG1430" s="17"/>
      <c r="BH1430" s="17"/>
      <c r="BI1430" s="17"/>
      <c r="BJ1430" s="17"/>
      <c r="BK1430" s="17"/>
      <c r="BL1430" s="17"/>
      <c r="BM1430" s="17"/>
      <c r="BN1430" s="17"/>
      <c r="BO1430" s="17"/>
      <c r="BP1430" s="17"/>
      <c r="BQ1430" s="17"/>
      <c r="BR1430" s="17"/>
      <c r="BS1430" s="17"/>
      <c r="BT1430" s="17"/>
      <c r="BU1430" s="17"/>
      <c r="BV1430" s="17"/>
      <c r="BW1430" s="17"/>
      <c r="BX1430" s="17"/>
      <c r="BY1430" s="17"/>
      <c r="BZ1430" s="17"/>
      <c r="CA1430" s="17"/>
      <c r="CB1430" s="17"/>
      <c r="CC1430" s="17"/>
      <c r="CD1430" s="17"/>
      <c r="CE1430" s="17"/>
      <c r="CF1430" s="17"/>
      <c r="CG1430" s="17"/>
      <c r="CH1430" s="17"/>
      <c r="CI1430" s="17"/>
      <c r="CJ1430" s="17"/>
      <c r="CK1430" s="17"/>
      <c r="CL1430" s="17"/>
    </row>
    <row r="1431" spans="2:90" x14ac:dyDescent="0.3">
      <c r="B1431" t="s">
        <v>543</v>
      </c>
      <c r="C1431" s="17">
        <v>0.65444377016752997</v>
      </c>
      <c r="D1431" s="17">
        <v>0.66140526330230298</v>
      </c>
      <c r="E1431" s="17">
        <v>0.64490105589853597</v>
      </c>
      <c r="F1431" s="17"/>
      <c r="G1431" s="17">
        <v>0.53407571492156303</v>
      </c>
      <c r="H1431" s="17">
        <v>0.55442518319704304</v>
      </c>
      <c r="I1431" s="17">
        <v>0.63948293445998605</v>
      </c>
      <c r="J1431" s="17">
        <v>0.680389647555253</v>
      </c>
      <c r="K1431" s="17">
        <v>0.71841322635675597</v>
      </c>
      <c r="L1431" s="17">
        <v>0.76440284970762296</v>
      </c>
      <c r="M1431" s="17"/>
      <c r="N1431" s="17">
        <v>0.70022697388038702</v>
      </c>
      <c r="O1431" s="17">
        <v>0.65251523414254098</v>
      </c>
      <c r="P1431" s="17">
        <v>0.63978804266104705</v>
      </c>
      <c r="Q1431" s="17">
        <v>0.62022618630155102</v>
      </c>
      <c r="R1431" s="17"/>
      <c r="S1431" s="17">
        <v>0.61793332416772495</v>
      </c>
      <c r="T1431" s="17">
        <v>0.67959926761950495</v>
      </c>
      <c r="U1431" s="17">
        <v>0.70775379371207203</v>
      </c>
      <c r="V1431" s="17">
        <v>0.62311149419507905</v>
      </c>
      <c r="W1431" s="17">
        <v>0.65039024174952897</v>
      </c>
      <c r="X1431" s="17">
        <v>0.63107647818033497</v>
      </c>
      <c r="Y1431" s="17">
        <v>0.60127217719328496</v>
      </c>
      <c r="Z1431" s="17">
        <v>0.67606532558705501</v>
      </c>
      <c r="AA1431" s="17">
        <v>0.69826050095263503</v>
      </c>
      <c r="AB1431" s="17">
        <v>0.64945509196523699</v>
      </c>
      <c r="AC1431" s="17">
        <v>0.71569945669716195</v>
      </c>
      <c r="AD1431" s="17">
        <v>0.61186563132568605</v>
      </c>
      <c r="AE1431" s="17"/>
      <c r="AF1431" s="17">
        <v>0.69087174358580306</v>
      </c>
      <c r="AG1431" s="17">
        <v>0.65588479394021704</v>
      </c>
      <c r="AH1431" s="17">
        <v>0.57191521843683601</v>
      </c>
      <c r="AI1431" s="17"/>
      <c r="AJ1431" s="17">
        <v>0.67251596100179101</v>
      </c>
      <c r="AK1431" s="17">
        <v>0.67519601302570498</v>
      </c>
      <c r="AL1431" s="17">
        <v>0.69014881560824404</v>
      </c>
      <c r="AM1431" s="17">
        <v>0.66012665807670401</v>
      </c>
      <c r="AN1431" s="17">
        <v>0.62181413615183301</v>
      </c>
      <c r="AO1431" s="17"/>
      <c r="AP1431" s="17">
        <v>0.63341355494260299</v>
      </c>
      <c r="AQ1431" s="17">
        <v>0.61968198473846803</v>
      </c>
      <c r="AR1431" s="17">
        <v>0.667973545365392</v>
      </c>
      <c r="AS1431" s="17">
        <v>0.69011125324845102</v>
      </c>
      <c r="AT1431" s="17">
        <v>0.62688451828622205</v>
      </c>
      <c r="AU1431" s="17">
        <v>0.72792754771769597</v>
      </c>
      <c r="AV1431" s="17"/>
      <c r="AW1431" s="17">
        <v>0.70956314518286701</v>
      </c>
      <c r="AX1431" s="17">
        <v>0.43474106151247899</v>
      </c>
      <c r="AY1431" s="17">
        <v>0.56910630788143102</v>
      </c>
      <c r="AZ1431" s="17">
        <v>0.61517188182814397</v>
      </c>
      <c r="BA1431" s="17">
        <v>0.66529649581331796</v>
      </c>
      <c r="BB1431" s="17">
        <v>0.642427533144873</v>
      </c>
      <c r="BC1431" s="17">
        <v>0.667784892810805</v>
      </c>
      <c r="BD1431" s="17">
        <v>0.64261023087020597</v>
      </c>
      <c r="BE1431" s="17">
        <v>0.66999478427812698</v>
      </c>
      <c r="BF1431" s="17">
        <v>0.67960100381083499</v>
      </c>
      <c r="BG1431" s="17">
        <v>0.68166292384261395</v>
      </c>
      <c r="BH1431" s="17">
        <v>0.77363514099781905</v>
      </c>
      <c r="BI1431" s="17">
        <v>0.65384747854240699</v>
      </c>
      <c r="BJ1431" s="17">
        <v>0.65579353619112202</v>
      </c>
      <c r="BK1431" s="17">
        <v>0.72303483177519001</v>
      </c>
      <c r="BL1431" s="17">
        <v>0.66678443378562102</v>
      </c>
      <c r="BM1431" s="17"/>
      <c r="BN1431" s="17">
        <v>0.65387050097675203</v>
      </c>
      <c r="BO1431" s="17">
        <v>0.65670684544944602</v>
      </c>
      <c r="BP1431" s="17"/>
      <c r="BQ1431" s="17">
        <v>0.65613918469708998</v>
      </c>
      <c r="BR1431" s="17">
        <v>0.66034362531088997</v>
      </c>
      <c r="BS1431" s="17"/>
      <c r="BT1431" s="17">
        <v>0.65447512568988897</v>
      </c>
      <c r="BU1431" s="17"/>
      <c r="BV1431" s="17">
        <v>0.65426963821903195</v>
      </c>
      <c r="BW1431" s="17">
        <v>0.59830981231028801</v>
      </c>
      <c r="BX1431" s="17">
        <v>0.68221620082642298</v>
      </c>
      <c r="BY1431" s="17"/>
      <c r="BZ1431" s="17">
        <v>0.62713714852153402</v>
      </c>
      <c r="CA1431" s="17">
        <v>0.66337551006320505</v>
      </c>
      <c r="CB1431" s="17">
        <v>0.68369466143690405</v>
      </c>
      <c r="CC1431" s="17">
        <v>0.658174809417161</v>
      </c>
      <c r="CD1431" s="17">
        <v>0.67806356218649999</v>
      </c>
      <c r="CE1431" s="17">
        <v>0.665886310668795</v>
      </c>
      <c r="CF1431" s="17">
        <v>0.643125077345714</v>
      </c>
      <c r="CG1431" s="17"/>
      <c r="CH1431" s="17">
        <v>0.53654986460201304</v>
      </c>
      <c r="CI1431" s="17">
        <v>0.66018173311779005</v>
      </c>
      <c r="CJ1431" s="17">
        <v>0.67727340390046697</v>
      </c>
      <c r="CK1431" s="17">
        <v>0.69441616189550803</v>
      </c>
      <c r="CL1431" s="17">
        <v>0.523242462154621</v>
      </c>
    </row>
    <row r="1432" spans="2:90" x14ac:dyDescent="0.3">
      <c r="B1432" t="s">
        <v>542</v>
      </c>
      <c r="C1432" s="17">
        <v>0.42166279027233999</v>
      </c>
      <c r="D1432" s="17">
        <v>0.41923423709957602</v>
      </c>
      <c r="E1432" s="17">
        <v>0.42450972915213397</v>
      </c>
      <c r="F1432" s="17"/>
      <c r="G1432" s="17">
        <v>0.35589769353317902</v>
      </c>
      <c r="H1432" s="17">
        <v>0.34698903557886801</v>
      </c>
      <c r="I1432" s="17">
        <v>0.39155012679857198</v>
      </c>
      <c r="J1432" s="17">
        <v>0.41645479840255301</v>
      </c>
      <c r="K1432" s="17">
        <v>0.488106765399689</v>
      </c>
      <c r="L1432" s="17">
        <v>0.51067564778348296</v>
      </c>
      <c r="M1432" s="17"/>
      <c r="N1432" s="17">
        <v>0.404142443164833</v>
      </c>
      <c r="O1432" s="17">
        <v>0.43232384207512498</v>
      </c>
      <c r="P1432" s="17">
        <v>0.443285713525437</v>
      </c>
      <c r="Q1432" s="17">
        <v>0.40836541955810002</v>
      </c>
      <c r="R1432" s="17"/>
      <c r="S1432" s="17">
        <v>0.46512191105047002</v>
      </c>
      <c r="T1432" s="17">
        <v>0.40959748852649402</v>
      </c>
      <c r="U1432" s="17">
        <v>0.44495624248471699</v>
      </c>
      <c r="V1432" s="17">
        <v>0.45685943582562299</v>
      </c>
      <c r="W1432" s="17">
        <v>0.396434148682762</v>
      </c>
      <c r="X1432" s="17">
        <v>0.33233307029916997</v>
      </c>
      <c r="Y1432" s="17">
        <v>0.433185452645102</v>
      </c>
      <c r="Z1432" s="17">
        <v>0.44582694542978601</v>
      </c>
      <c r="AA1432" s="17">
        <v>0.43182925448309301</v>
      </c>
      <c r="AB1432" s="17">
        <v>0.44859026102635202</v>
      </c>
      <c r="AC1432" s="17">
        <v>0.397232630139087</v>
      </c>
      <c r="AD1432" s="17">
        <v>0.28930726849156102</v>
      </c>
      <c r="AE1432" s="17"/>
      <c r="AF1432" s="17">
        <v>0.465048181023832</v>
      </c>
      <c r="AG1432" s="17">
        <v>0.425258098096643</v>
      </c>
      <c r="AH1432" s="17">
        <v>0.35192509117922999</v>
      </c>
      <c r="AI1432" s="17"/>
      <c r="AJ1432" s="17">
        <v>0.39081404964411998</v>
      </c>
      <c r="AK1432" s="17">
        <v>0.442292591815513</v>
      </c>
      <c r="AL1432" s="17">
        <v>0.45359275356742801</v>
      </c>
      <c r="AM1432" s="17">
        <v>0.45700812767556198</v>
      </c>
      <c r="AN1432" s="17">
        <v>0.44041089271800199</v>
      </c>
      <c r="AO1432" s="17"/>
      <c r="AP1432" s="17">
        <v>0.42963766590307101</v>
      </c>
      <c r="AQ1432" s="17">
        <v>0.35576568478435799</v>
      </c>
      <c r="AR1432" s="17">
        <v>0.48754046910551802</v>
      </c>
      <c r="AS1432" s="17">
        <v>0.47026953864044302</v>
      </c>
      <c r="AT1432" s="17">
        <v>0.41801019979279802</v>
      </c>
      <c r="AU1432" s="17">
        <v>0.42778917769318697</v>
      </c>
      <c r="AV1432" s="17"/>
      <c r="AW1432" s="17">
        <v>0.34254651255649698</v>
      </c>
      <c r="AX1432" s="17">
        <v>0.35377752477696001</v>
      </c>
      <c r="AY1432" s="17">
        <v>0.44496337377390599</v>
      </c>
      <c r="AZ1432" s="17">
        <v>0.46491552867647501</v>
      </c>
      <c r="BA1432" s="17">
        <v>0.43353269633209102</v>
      </c>
      <c r="BB1432" s="17">
        <v>0.41817468323885398</v>
      </c>
      <c r="BC1432" s="17">
        <v>0.44502967267766902</v>
      </c>
      <c r="BD1432" s="17">
        <v>0.46714381514008302</v>
      </c>
      <c r="BE1432" s="17">
        <v>0.47933400565101902</v>
      </c>
      <c r="BF1432" s="17">
        <v>0.40802292074792501</v>
      </c>
      <c r="BG1432" s="17">
        <v>0.41154626181699</v>
      </c>
      <c r="BH1432" s="17">
        <v>0.31478571536382799</v>
      </c>
      <c r="BI1432" s="17">
        <v>0.39238703947169701</v>
      </c>
      <c r="BJ1432" s="17">
        <v>0.389651139869784</v>
      </c>
      <c r="BK1432" s="17">
        <v>0.38684548318409601</v>
      </c>
      <c r="BL1432" s="17">
        <v>0.39187779648907001</v>
      </c>
      <c r="BM1432" s="17"/>
      <c r="BN1432" s="17">
        <v>0.44556300457027898</v>
      </c>
      <c r="BO1432" s="17">
        <v>0.38922257008155903</v>
      </c>
      <c r="BP1432" s="17"/>
      <c r="BQ1432" s="17">
        <v>0.43967317795760702</v>
      </c>
      <c r="BR1432" s="17">
        <v>0.43088578561019603</v>
      </c>
      <c r="BS1432" s="17"/>
      <c r="BT1432" s="17">
        <v>0.427186735438499</v>
      </c>
      <c r="BU1432" s="17"/>
      <c r="BV1432" s="17">
        <v>0.40284856237709099</v>
      </c>
      <c r="BW1432" s="17">
        <v>0.41069336391190697</v>
      </c>
      <c r="BX1432" s="17">
        <v>0.43431271970987501</v>
      </c>
      <c r="BY1432" s="17"/>
      <c r="BZ1432" s="17">
        <v>0.426797852796166</v>
      </c>
      <c r="CA1432" s="17">
        <v>0.44081346021840201</v>
      </c>
      <c r="CB1432" s="17">
        <v>0.429270091642934</v>
      </c>
      <c r="CC1432" s="17">
        <v>0.40048492006800701</v>
      </c>
      <c r="CD1432" s="17">
        <v>0.45062987607660998</v>
      </c>
      <c r="CE1432" s="17">
        <v>0.43252810780830298</v>
      </c>
      <c r="CF1432" s="17">
        <v>0.39747802341826899</v>
      </c>
      <c r="CG1432" s="17"/>
      <c r="CH1432" s="17">
        <v>0.388113300119937</v>
      </c>
      <c r="CI1432" s="17">
        <v>0.408762897619738</v>
      </c>
      <c r="CJ1432" s="17">
        <v>0.43572036941195103</v>
      </c>
      <c r="CK1432" s="17">
        <v>0.450591122879206</v>
      </c>
      <c r="CL1432" s="17">
        <v>0.38124340186175798</v>
      </c>
    </row>
    <row r="1433" spans="2:90" x14ac:dyDescent="0.3">
      <c r="B1433" t="s">
        <v>545</v>
      </c>
      <c r="C1433" s="17">
        <v>0.28330530442195101</v>
      </c>
      <c r="D1433" s="17">
        <v>0.286571937128002</v>
      </c>
      <c r="E1433" s="17">
        <v>0.27944496916487699</v>
      </c>
      <c r="F1433" s="17"/>
      <c r="G1433" s="17">
        <v>0.24418589311602501</v>
      </c>
      <c r="H1433" s="17">
        <v>0.25472088201383403</v>
      </c>
      <c r="I1433" s="17">
        <v>0.271218019917433</v>
      </c>
      <c r="J1433" s="17">
        <v>0.30931683720302899</v>
      </c>
      <c r="K1433" s="17">
        <v>0.32912818420825801</v>
      </c>
      <c r="L1433" s="17">
        <v>0.29069407700516398</v>
      </c>
      <c r="M1433" s="17"/>
      <c r="N1433" s="17">
        <v>0.276894923893578</v>
      </c>
      <c r="O1433" s="17">
        <v>0.288143507082808</v>
      </c>
      <c r="P1433" s="17">
        <v>0.29020820845457102</v>
      </c>
      <c r="Q1433" s="17">
        <v>0.27755905615717202</v>
      </c>
      <c r="R1433" s="17"/>
      <c r="S1433" s="17">
        <v>0.26586493978766401</v>
      </c>
      <c r="T1433" s="17">
        <v>0.25687357384950199</v>
      </c>
      <c r="U1433" s="17">
        <v>0.26621225003927701</v>
      </c>
      <c r="V1433" s="17">
        <v>0.25921634515075798</v>
      </c>
      <c r="W1433" s="17">
        <v>0.33235359977683698</v>
      </c>
      <c r="X1433" s="17">
        <v>0.25476650903695103</v>
      </c>
      <c r="Y1433" s="17">
        <v>0.28415972353270003</v>
      </c>
      <c r="Z1433" s="17">
        <v>0.27367409975113599</v>
      </c>
      <c r="AA1433" s="17">
        <v>0.31191149363056903</v>
      </c>
      <c r="AB1433" s="17">
        <v>0.308093206815718</v>
      </c>
      <c r="AC1433" s="17">
        <v>0.25481771115719098</v>
      </c>
      <c r="AD1433" s="17">
        <v>0.44730270477681999</v>
      </c>
      <c r="AE1433" s="17"/>
      <c r="AF1433" s="17">
        <v>0.29667477274840098</v>
      </c>
      <c r="AG1433" s="17">
        <v>0.30008435464902</v>
      </c>
      <c r="AH1433" s="17">
        <v>0.21084094375204601</v>
      </c>
      <c r="AI1433" s="17"/>
      <c r="AJ1433" s="17">
        <v>0.29359189367312299</v>
      </c>
      <c r="AK1433" s="17">
        <v>0.28967247764175003</v>
      </c>
      <c r="AL1433" s="17">
        <v>0.242626898956916</v>
      </c>
      <c r="AM1433" s="17">
        <v>0.32823552629721697</v>
      </c>
      <c r="AN1433" s="17">
        <v>0.231929447985322</v>
      </c>
      <c r="AO1433" s="17"/>
      <c r="AP1433" s="17">
        <v>0.27431717576814402</v>
      </c>
      <c r="AQ1433" s="17">
        <v>0.28125297189605902</v>
      </c>
      <c r="AR1433" s="17">
        <v>0.25747380613653797</v>
      </c>
      <c r="AS1433" s="17">
        <v>0.30747142709787101</v>
      </c>
      <c r="AT1433" s="17">
        <v>0.27838592777766602</v>
      </c>
      <c r="AU1433" s="17">
        <v>0.29688875851647001</v>
      </c>
      <c r="AV1433" s="17"/>
      <c r="AW1433" s="17">
        <v>0.29576356005614801</v>
      </c>
      <c r="AX1433" s="17">
        <v>0.303544716204181</v>
      </c>
      <c r="AY1433" s="17">
        <v>0.266563124420923</v>
      </c>
      <c r="AZ1433" s="17">
        <v>0.25993993082226902</v>
      </c>
      <c r="BA1433" s="17">
        <v>0.29254513712013003</v>
      </c>
      <c r="BB1433" s="17">
        <v>0.29165762154015701</v>
      </c>
      <c r="BC1433" s="17">
        <v>0.28399598429428202</v>
      </c>
      <c r="BD1433" s="17">
        <v>0.35401643491201601</v>
      </c>
      <c r="BE1433" s="17">
        <v>0.31640312920547797</v>
      </c>
      <c r="BF1433" s="17">
        <v>0.28281247163534201</v>
      </c>
      <c r="BG1433" s="17">
        <v>0.27901663184633402</v>
      </c>
      <c r="BH1433" s="17">
        <v>0.28645882107654103</v>
      </c>
      <c r="BI1433" s="17">
        <v>0.19588042662305699</v>
      </c>
      <c r="BJ1433" s="17">
        <v>0.28825962154508999</v>
      </c>
      <c r="BK1433" s="17">
        <v>0.24910702106666099</v>
      </c>
      <c r="BL1433" s="17">
        <v>0.246563097748247</v>
      </c>
      <c r="BM1433" s="17"/>
      <c r="BN1433" s="17">
        <v>0.302124642617634</v>
      </c>
      <c r="BO1433" s="17">
        <v>0.25799533732878399</v>
      </c>
      <c r="BP1433" s="17"/>
      <c r="BQ1433" s="17">
        <v>0.26920803018453099</v>
      </c>
      <c r="BR1433" s="17">
        <v>0.31373049742846598</v>
      </c>
      <c r="BS1433" s="17"/>
      <c r="BT1433" s="17">
        <v>0.304273919746059</v>
      </c>
      <c r="BU1433" s="17"/>
      <c r="BV1433" s="17">
        <v>0.23680785350195499</v>
      </c>
      <c r="BW1433" s="17">
        <v>0.264136696216693</v>
      </c>
      <c r="BX1433" s="17">
        <v>0.309007234197688</v>
      </c>
      <c r="BY1433" s="17"/>
      <c r="BZ1433" s="17">
        <v>0.32067391054348898</v>
      </c>
      <c r="CA1433" s="17">
        <v>0.32063757125504899</v>
      </c>
      <c r="CB1433" s="17">
        <v>0.28674497130013299</v>
      </c>
      <c r="CC1433" s="17">
        <v>0.32232616957205301</v>
      </c>
      <c r="CD1433" s="17">
        <v>0.25568133970453399</v>
      </c>
      <c r="CE1433" s="17">
        <v>0.26123478285827401</v>
      </c>
      <c r="CF1433" s="17">
        <v>0.25819218421068202</v>
      </c>
      <c r="CG1433" s="17"/>
      <c r="CH1433" s="17">
        <v>0.21745551751477901</v>
      </c>
      <c r="CI1433" s="17">
        <v>0.26936964508193401</v>
      </c>
      <c r="CJ1433" s="17">
        <v>0.28670874402775298</v>
      </c>
      <c r="CK1433" s="17">
        <v>0.336860490230386</v>
      </c>
      <c r="CL1433" s="17">
        <v>0.33346582572835398</v>
      </c>
    </row>
    <row r="1434" spans="2:90" x14ac:dyDescent="0.3">
      <c r="B1434" t="s">
        <v>547</v>
      </c>
      <c r="C1434" s="17">
        <v>0.26086625096365601</v>
      </c>
      <c r="D1434" s="17">
        <v>0.28806718428297301</v>
      </c>
      <c r="E1434" s="17">
        <v>0.232479198381119</v>
      </c>
      <c r="F1434" s="17"/>
      <c r="G1434" s="17">
        <v>0.29773516649147602</v>
      </c>
      <c r="H1434" s="17">
        <v>0.27535436002303099</v>
      </c>
      <c r="I1434" s="17">
        <v>0.25364661123751803</v>
      </c>
      <c r="J1434" s="17">
        <v>0.234289271492851</v>
      </c>
      <c r="K1434" s="17">
        <v>0.270279924360527</v>
      </c>
      <c r="L1434" s="17">
        <v>0.24570589202214399</v>
      </c>
      <c r="M1434" s="17"/>
      <c r="N1434" s="17">
        <v>0.28545669529354301</v>
      </c>
      <c r="O1434" s="17">
        <v>0.25769567034179103</v>
      </c>
      <c r="P1434" s="17">
        <v>0.26573461944917898</v>
      </c>
      <c r="Q1434" s="17">
        <v>0.22966672433907301</v>
      </c>
      <c r="R1434" s="17"/>
      <c r="S1434" s="17">
        <v>0.25637314688426799</v>
      </c>
      <c r="T1434" s="17">
        <v>0.30241641958602899</v>
      </c>
      <c r="U1434" s="17">
        <v>0.252378897721248</v>
      </c>
      <c r="V1434" s="17">
        <v>0.27671904428114302</v>
      </c>
      <c r="W1434" s="17">
        <v>0.23912981569620301</v>
      </c>
      <c r="X1434" s="17">
        <v>0.21144376291657899</v>
      </c>
      <c r="Y1434" s="17">
        <v>0.21982112650709201</v>
      </c>
      <c r="Z1434" s="17">
        <v>0.19733156805603599</v>
      </c>
      <c r="AA1434" s="17">
        <v>0.24001371790391601</v>
      </c>
      <c r="AB1434" s="17">
        <v>0.31486766976626002</v>
      </c>
      <c r="AC1434" s="17">
        <v>0.29723944933149499</v>
      </c>
      <c r="AD1434" s="17">
        <v>0.323563335100852</v>
      </c>
      <c r="AE1434" s="17"/>
      <c r="AF1434" s="17">
        <v>0.22381632904503601</v>
      </c>
      <c r="AG1434" s="17">
        <v>0.29181258647591002</v>
      </c>
      <c r="AH1434" s="17">
        <v>0.24691130160115701</v>
      </c>
      <c r="AI1434" s="17"/>
      <c r="AJ1434" s="17">
        <v>0.19828290515435801</v>
      </c>
      <c r="AK1434" s="17">
        <v>0.301006187007897</v>
      </c>
      <c r="AL1434" s="17">
        <v>0.26074075476900499</v>
      </c>
      <c r="AM1434" s="17">
        <v>0.23116576187284299</v>
      </c>
      <c r="AN1434" s="17">
        <v>0.43264058196243299</v>
      </c>
      <c r="AO1434" s="17"/>
      <c r="AP1434" s="17">
        <v>0.29584871301209498</v>
      </c>
      <c r="AQ1434" s="17">
        <v>0.19616225707267901</v>
      </c>
      <c r="AR1434" s="17">
        <v>0.272541495080941</v>
      </c>
      <c r="AS1434" s="17">
        <v>0.24631007213494099</v>
      </c>
      <c r="AT1434" s="17">
        <v>0.39277621864803902</v>
      </c>
      <c r="AU1434" s="17">
        <v>0.25679502256550502</v>
      </c>
      <c r="AV1434" s="17"/>
      <c r="AW1434" s="17">
        <v>0.45469532323244999</v>
      </c>
      <c r="AX1434" s="17">
        <v>0.17733628012303199</v>
      </c>
      <c r="AY1434" s="17">
        <v>0.25756264317217697</v>
      </c>
      <c r="AZ1434" s="17">
        <v>0.20496715975285301</v>
      </c>
      <c r="BA1434" s="17">
        <v>0.275677789114255</v>
      </c>
      <c r="BB1434" s="17">
        <v>0.25808845742014802</v>
      </c>
      <c r="BC1434" s="17">
        <v>0.237927299350146</v>
      </c>
      <c r="BD1434" s="17">
        <v>0.28883552586379302</v>
      </c>
      <c r="BE1434" s="17">
        <v>0.21603373800870301</v>
      </c>
      <c r="BF1434" s="17">
        <v>0.34099671527126202</v>
      </c>
      <c r="BG1434" s="17">
        <v>0.26272553288879602</v>
      </c>
      <c r="BH1434" s="17">
        <v>0.26578516829520799</v>
      </c>
      <c r="BI1434" s="17">
        <v>0.28594068513882298</v>
      </c>
      <c r="BJ1434" s="17">
        <v>0.28050922478618701</v>
      </c>
      <c r="BK1434" s="17">
        <v>0.28453992348276402</v>
      </c>
      <c r="BL1434" s="17">
        <v>0.343690653822326</v>
      </c>
      <c r="BM1434" s="17"/>
      <c r="BN1434" s="17">
        <v>0.25302505806214798</v>
      </c>
      <c r="BO1434" s="17">
        <v>0.273160600928393</v>
      </c>
      <c r="BP1434" s="17"/>
      <c r="BQ1434" s="17">
        <v>0.30004332978564702</v>
      </c>
      <c r="BR1434" s="17">
        <v>0.30032335269625798</v>
      </c>
      <c r="BS1434" s="17"/>
      <c r="BT1434" s="17">
        <v>0.28921725134277498</v>
      </c>
      <c r="BU1434" s="17"/>
      <c r="BV1434" s="17">
        <v>0.237521582902218</v>
      </c>
      <c r="BW1434" s="17">
        <v>0.28892186374295398</v>
      </c>
      <c r="BX1434" s="17">
        <v>0.25821779254086802</v>
      </c>
      <c r="BY1434" s="17"/>
      <c r="BZ1434" s="17">
        <v>0.24025997209850899</v>
      </c>
      <c r="CA1434" s="17">
        <v>0.24106116199736299</v>
      </c>
      <c r="CB1434" s="17">
        <v>0.27177919833490899</v>
      </c>
      <c r="CC1434" s="17">
        <v>0.247683644371922</v>
      </c>
      <c r="CD1434" s="17">
        <v>0.29928695124955801</v>
      </c>
      <c r="CE1434" s="17">
        <v>0.26980155449752202</v>
      </c>
      <c r="CF1434" s="17">
        <v>0.30528131359504401</v>
      </c>
      <c r="CG1434" s="17"/>
      <c r="CH1434" s="17">
        <v>0.255139075258282</v>
      </c>
      <c r="CI1434" s="17">
        <v>0.26490511401156602</v>
      </c>
      <c r="CJ1434" s="17">
        <v>0.259269562401094</v>
      </c>
      <c r="CK1434" s="17">
        <v>0.26400882262533598</v>
      </c>
      <c r="CL1434" s="17">
        <v>0.23971408083819601</v>
      </c>
    </row>
    <row r="1435" spans="2:90" x14ac:dyDescent="0.3">
      <c r="B1435" t="s">
        <v>550</v>
      </c>
      <c r="C1435" s="17">
        <v>0.25580944460954302</v>
      </c>
      <c r="D1435" s="17">
        <v>0.24129429082412901</v>
      </c>
      <c r="E1435" s="17">
        <v>0.26901848530238998</v>
      </c>
      <c r="F1435" s="17"/>
      <c r="G1435" s="17">
        <v>0.28320052523351202</v>
      </c>
      <c r="H1435" s="17">
        <v>0.29339632721382197</v>
      </c>
      <c r="I1435" s="17">
        <v>0.28300111034040398</v>
      </c>
      <c r="J1435" s="17">
        <v>0.24117714411404001</v>
      </c>
      <c r="K1435" s="17">
        <v>0.229434001573218</v>
      </c>
      <c r="L1435" s="17">
        <v>0.21420690352520999</v>
      </c>
      <c r="M1435" s="17"/>
      <c r="N1435" s="17">
        <v>0.26343748061355599</v>
      </c>
      <c r="O1435" s="17">
        <v>0.24830902751147799</v>
      </c>
      <c r="P1435" s="17">
        <v>0.266584483746659</v>
      </c>
      <c r="Q1435" s="17">
        <v>0.242141326185602</v>
      </c>
      <c r="R1435" s="17"/>
      <c r="S1435" s="17">
        <v>0.25187929079981097</v>
      </c>
      <c r="T1435" s="17">
        <v>0.24094325189597299</v>
      </c>
      <c r="U1435" s="17">
        <v>0.216348048096765</v>
      </c>
      <c r="V1435" s="17">
        <v>0.21764328342565101</v>
      </c>
      <c r="W1435" s="17">
        <v>0.213502384475701</v>
      </c>
      <c r="X1435" s="17">
        <v>0.28836919100293201</v>
      </c>
      <c r="Y1435" s="17">
        <v>0.24227545608076601</v>
      </c>
      <c r="Z1435" s="17">
        <v>0.19956318213183399</v>
      </c>
      <c r="AA1435" s="17">
        <v>0.35267412499925799</v>
      </c>
      <c r="AB1435" s="17">
        <v>0.257891738648867</v>
      </c>
      <c r="AC1435" s="17">
        <v>0.326339350592591</v>
      </c>
      <c r="AD1435" s="17">
        <v>0.190174579399183</v>
      </c>
      <c r="AE1435" s="17"/>
      <c r="AF1435" s="17">
        <v>0.256732209338906</v>
      </c>
      <c r="AG1435" s="17">
        <v>0.250695051422059</v>
      </c>
      <c r="AH1435" s="17">
        <v>0.25508629389947401</v>
      </c>
      <c r="AI1435" s="17"/>
      <c r="AJ1435" s="17">
        <v>0.238529383012552</v>
      </c>
      <c r="AK1435" s="17">
        <v>0.26346789879927901</v>
      </c>
      <c r="AL1435" s="17">
        <v>0.194933581385521</v>
      </c>
      <c r="AM1435" s="17">
        <v>0.29102690857442198</v>
      </c>
      <c r="AN1435" s="17">
        <v>0.28374618964832599</v>
      </c>
      <c r="AO1435" s="17"/>
      <c r="AP1435" s="17">
        <v>0.26607083859202701</v>
      </c>
      <c r="AQ1435" s="17">
        <v>0.221456407210392</v>
      </c>
      <c r="AR1435" s="17">
        <v>0.18840437574661401</v>
      </c>
      <c r="AS1435" s="17">
        <v>0.30352007751903998</v>
      </c>
      <c r="AT1435" s="17">
        <v>0.26523193740274498</v>
      </c>
      <c r="AU1435" s="17">
        <v>0.25268294456559298</v>
      </c>
      <c r="AV1435" s="17"/>
      <c r="AW1435" s="17">
        <v>0.46116012233008202</v>
      </c>
      <c r="AX1435" s="17">
        <v>0.232411120151546</v>
      </c>
      <c r="AY1435" s="17">
        <v>0.243774336222599</v>
      </c>
      <c r="AZ1435" s="17">
        <v>0.27609128132226302</v>
      </c>
      <c r="BA1435" s="17">
        <v>0.28807986166826399</v>
      </c>
      <c r="BB1435" s="17">
        <v>0.25654064338819199</v>
      </c>
      <c r="BC1435" s="17">
        <v>0.27054790367234599</v>
      </c>
      <c r="BD1435" s="17">
        <v>0.29762259289715798</v>
      </c>
      <c r="BE1435" s="17">
        <v>0.28178683654675801</v>
      </c>
      <c r="BF1435" s="17">
        <v>0.218229427145994</v>
      </c>
      <c r="BG1435" s="17">
        <v>0.211321671416975</v>
      </c>
      <c r="BH1435" s="17">
        <v>0.20649215677037999</v>
      </c>
      <c r="BI1435" s="17">
        <v>0.21422926337930601</v>
      </c>
      <c r="BJ1435" s="17">
        <v>0.21614545052179099</v>
      </c>
      <c r="BK1435" s="17">
        <v>0.27287907742080297</v>
      </c>
      <c r="BL1435" s="17">
        <v>0.28331719486141599</v>
      </c>
      <c r="BM1435" s="17"/>
      <c r="BN1435" s="17">
        <v>0.260824332405311</v>
      </c>
      <c r="BO1435" s="17">
        <v>0.250286191528794</v>
      </c>
      <c r="BP1435" s="17"/>
      <c r="BQ1435" s="17">
        <v>0.26929957656758802</v>
      </c>
      <c r="BR1435" s="17">
        <v>0.27327493093520899</v>
      </c>
      <c r="BS1435" s="17"/>
      <c r="BT1435" s="17">
        <v>0.299073417621399</v>
      </c>
      <c r="BU1435" s="17"/>
      <c r="BV1435" s="17">
        <v>0.26418056955941799</v>
      </c>
      <c r="BW1435" s="17">
        <v>0.26419375158524699</v>
      </c>
      <c r="BX1435" s="17">
        <v>0.251663985897772</v>
      </c>
      <c r="BY1435" s="17"/>
      <c r="BZ1435" s="17">
        <v>0.30228749578259101</v>
      </c>
      <c r="CA1435" s="17">
        <v>0.23904958964294201</v>
      </c>
      <c r="CB1435" s="17">
        <v>0.29146059078173803</v>
      </c>
      <c r="CC1435" s="17">
        <v>0.26369434440610401</v>
      </c>
      <c r="CD1435" s="17">
        <v>0.27973321523758299</v>
      </c>
      <c r="CE1435" s="17">
        <v>0.21604386009453799</v>
      </c>
      <c r="CF1435" s="17">
        <v>0.236971765433617</v>
      </c>
      <c r="CG1435" s="17"/>
      <c r="CH1435" s="17">
        <v>0.27163605747680097</v>
      </c>
      <c r="CI1435" s="17">
        <v>0.21992832890708999</v>
      </c>
      <c r="CJ1435" s="17">
        <v>0.26958707067144</v>
      </c>
      <c r="CK1435" s="17">
        <v>0.300436132679613</v>
      </c>
      <c r="CL1435" s="17">
        <v>0.24940508883690299</v>
      </c>
    </row>
    <row r="1436" spans="2:90" x14ac:dyDescent="0.3">
      <c r="B1436" t="s">
        <v>552</v>
      </c>
      <c r="C1436" s="17">
        <v>0.243350105588336</v>
      </c>
      <c r="D1436" s="17">
        <v>0.24552200518065401</v>
      </c>
      <c r="E1436" s="17">
        <v>0.24125920197616599</v>
      </c>
      <c r="F1436" s="17"/>
      <c r="G1436" s="17">
        <v>0.27320926820559899</v>
      </c>
      <c r="H1436" s="17">
        <v>0.28075216634283401</v>
      </c>
      <c r="I1436" s="17">
        <v>0.284137834324178</v>
      </c>
      <c r="J1436" s="17">
        <v>0.19029429241258</v>
      </c>
      <c r="K1436" s="17">
        <v>0.22884508806489701</v>
      </c>
      <c r="L1436" s="17">
        <v>0.212349846275693</v>
      </c>
      <c r="M1436" s="17"/>
      <c r="N1436" s="17">
        <v>0.26432911662653802</v>
      </c>
      <c r="O1436" s="17">
        <v>0.241348298282273</v>
      </c>
      <c r="P1436" s="17">
        <v>0.25391733293788799</v>
      </c>
      <c r="Q1436" s="17">
        <v>0.20780604994933199</v>
      </c>
      <c r="R1436" s="17"/>
      <c r="S1436" s="17">
        <v>0.23407462295477899</v>
      </c>
      <c r="T1436" s="17">
        <v>0.25851436077486201</v>
      </c>
      <c r="U1436" s="17">
        <v>0.21850336292433001</v>
      </c>
      <c r="V1436" s="17">
        <v>0.27281262299154502</v>
      </c>
      <c r="W1436" s="17">
        <v>0.19638506416771701</v>
      </c>
      <c r="X1436" s="17">
        <v>0.28158095258967603</v>
      </c>
      <c r="Y1436" s="17">
        <v>0.22080273198288899</v>
      </c>
      <c r="Z1436" s="17">
        <v>0.22225113679283101</v>
      </c>
      <c r="AA1436" s="17">
        <v>0.27513276645016499</v>
      </c>
      <c r="AB1436" s="17">
        <v>0.24454209992351</v>
      </c>
      <c r="AC1436" s="17">
        <v>0.215877172065957</v>
      </c>
      <c r="AD1436" s="17">
        <v>0.20699767404953401</v>
      </c>
      <c r="AE1436" s="17"/>
      <c r="AF1436" s="17">
        <v>0.22876126733793201</v>
      </c>
      <c r="AG1436" s="17">
        <v>0.251426771079032</v>
      </c>
      <c r="AH1436" s="17">
        <v>0.25655300403852799</v>
      </c>
      <c r="AI1436" s="17"/>
      <c r="AJ1436" s="17">
        <v>0.23368282841274801</v>
      </c>
      <c r="AK1436" s="17">
        <v>0.264458979253761</v>
      </c>
      <c r="AL1436" s="17">
        <v>0.240831424870698</v>
      </c>
      <c r="AM1436" s="17">
        <v>0.24615371757430499</v>
      </c>
      <c r="AN1436" s="17">
        <v>0.27899715844068701</v>
      </c>
      <c r="AO1436" s="17"/>
      <c r="AP1436" s="17">
        <v>0.28314892720573598</v>
      </c>
      <c r="AQ1436" s="17">
        <v>0.19802953719400099</v>
      </c>
      <c r="AR1436" s="17">
        <v>0.25886196143290102</v>
      </c>
      <c r="AS1436" s="17">
        <v>0.248197980767491</v>
      </c>
      <c r="AT1436" s="17">
        <v>0.30292800181984603</v>
      </c>
      <c r="AU1436" s="17">
        <v>0.208349848577253</v>
      </c>
      <c r="AV1436" s="17"/>
      <c r="AW1436" s="17">
        <v>0.34908983176622299</v>
      </c>
      <c r="AX1436" s="17">
        <v>0.235476440561149</v>
      </c>
      <c r="AY1436" s="17">
        <v>0.20658144953058299</v>
      </c>
      <c r="AZ1436" s="17">
        <v>0.180803875419149</v>
      </c>
      <c r="BA1436" s="17">
        <v>0.19535756556093101</v>
      </c>
      <c r="BB1436" s="17">
        <v>0.26900502916825503</v>
      </c>
      <c r="BC1436" s="17">
        <v>0.286029119981626</v>
      </c>
      <c r="BD1436" s="17">
        <v>0.22443194371726</v>
      </c>
      <c r="BE1436" s="17">
        <v>0.27891817405475999</v>
      </c>
      <c r="BF1436" s="17">
        <v>0.21805059558843901</v>
      </c>
      <c r="BG1436" s="17">
        <v>0.27769425790281899</v>
      </c>
      <c r="BH1436" s="17">
        <v>0.22166123228189499</v>
      </c>
      <c r="BI1436" s="17">
        <v>0.25167417491558802</v>
      </c>
      <c r="BJ1436" s="17">
        <v>0.305303242332853</v>
      </c>
      <c r="BK1436" s="17">
        <v>0.190916149701465</v>
      </c>
      <c r="BL1436" s="17">
        <v>0.33652039450594901</v>
      </c>
      <c r="BM1436" s="17"/>
      <c r="BN1436" s="17">
        <v>0.246653522316304</v>
      </c>
      <c r="BO1436" s="17">
        <v>0.238645514418556</v>
      </c>
      <c r="BP1436" s="17"/>
      <c r="BQ1436" s="17">
        <v>0.28037618855443502</v>
      </c>
      <c r="BR1436" s="17">
        <v>0.22612640795653599</v>
      </c>
      <c r="BS1436" s="17"/>
      <c r="BT1436" s="17">
        <v>0.27564192849480501</v>
      </c>
      <c r="BU1436" s="17"/>
      <c r="BV1436" s="17">
        <v>0.176632469449931</v>
      </c>
      <c r="BW1436" s="17">
        <v>0.26599397182025503</v>
      </c>
      <c r="BX1436" s="17">
        <v>0.26232418122578899</v>
      </c>
      <c r="BY1436" s="17"/>
      <c r="BZ1436" s="17">
        <v>0.28249546297532602</v>
      </c>
      <c r="CA1436" s="17">
        <v>0.211079135135705</v>
      </c>
      <c r="CB1436" s="17">
        <v>0.23464471825126701</v>
      </c>
      <c r="CC1436" s="17">
        <v>0.27383719328389799</v>
      </c>
      <c r="CD1436" s="17">
        <v>0.25379489565761898</v>
      </c>
      <c r="CE1436" s="17">
        <v>0.22888902178999199</v>
      </c>
      <c r="CF1436" s="17">
        <v>0.28142146408081198</v>
      </c>
      <c r="CG1436" s="17"/>
      <c r="CH1436" s="17">
        <v>0.26430407894986202</v>
      </c>
      <c r="CI1436" s="17">
        <v>0.23078516805430799</v>
      </c>
      <c r="CJ1436" s="17">
        <v>0.25018989964834698</v>
      </c>
      <c r="CK1436" s="17">
        <v>0.24989455411991901</v>
      </c>
      <c r="CL1436" s="17">
        <v>0.22031610669777099</v>
      </c>
    </row>
    <row r="1437" spans="2:90" x14ac:dyDescent="0.3">
      <c r="B1437" t="s">
        <v>557</v>
      </c>
      <c r="C1437" s="17">
        <v>0.19715968724328201</v>
      </c>
      <c r="D1437" s="17">
        <v>0.20663054413828399</v>
      </c>
      <c r="E1437" s="17">
        <v>0.18463670965305501</v>
      </c>
      <c r="F1437" s="17"/>
      <c r="G1437" s="17">
        <v>0.30921124332101302</v>
      </c>
      <c r="H1437" s="17">
        <v>0.215741309117572</v>
      </c>
      <c r="I1437" s="17">
        <v>0.19912031496149499</v>
      </c>
      <c r="J1437" s="17">
        <v>0.161117498983124</v>
      </c>
      <c r="K1437" s="17">
        <v>0.16079096713965299</v>
      </c>
      <c r="L1437" s="17">
        <v>0.159586537824915</v>
      </c>
      <c r="M1437" s="17"/>
      <c r="N1437" s="17">
        <v>0.214233034222616</v>
      </c>
      <c r="O1437" s="17">
        <v>0.21149684034055199</v>
      </c>
      <c r="P1437" s="17">
        <v>0.18480458399045299</v>
      </c>
      <c r="Q1437" s="17">
        <v>0.17247233508632701</v>
      </c>
      <c r="R1437" s="17"/>
      <c r="S1437" s="17">
        <v>0.220929078477029</v>
      </c>
      <c r="T1437" s="17">
        <v>0.19915292080407301</v>
      </c>
      <c r="U1437" s="17">
        <v>0.21531326674360099</v>
      </c>
      <c r="V1437" s="17">
        <v>0.17154221034118</v>
      </c>
      <c r="W1437" s="17">
        <v>0.14732264766968201</v>
      </c>
      <c r="X1437" s="17">
        <v>0.25232725410210499</v>
      </c>
      <c r="Y1437" s="17">
        <v>0.15399255616514701</v>
      </c>
      <c r="Z1437" s="17">
        <v>0.15276638430445999</v>
      </c>
      <c r="AA1437" s="17">
        <v>0.179120830799362</v>
      </c>
      <c r="AB1437" s="17">
        <v>0.26572629585351298</v>
      </c>
      <c r="AC1437" s="17">
        <v>0.186523236526761</v>
      </c>
      <c r="AD1437" s="17">
        <v>0.10914753167431999</v>
      </c>
      <c r="AE1437" s="17"/>
      <c r="AF1437" s="17">
        <v>0.16226122050431199</v>
      </c>
      <c r="AG1437" s="17">
        <v>0.20384373644555201</v>
      </c>
      <c r="AH1437" s="17">
        <v>0.18965915442045</v>
      </c>
      <c r="AI1437" s="17"/>
      <c r="AJ1437" s="17">
        <v>0.169241107688198</v>
      </c>
      <c r="AK1437" s="17">
        <v>0.23170978670591799</v>
      </c>
      <c r="AL1437" s="17">
        <v>0.20923306024903901</v>
      </c>
      <c r="AM1437" s="17">
        <v>0.12877099799011399</v>
      </c>
      <c r="AN1437" s="17">
        <v>0.21845197139366501</v>
      </c>
      <c r="AO1437" s="17"/>
      <c r="AP1437" s="17">
        <v>0.21586201245801201</v>
      </c>
      <c r="AQ1437" s="17">
        <v>0.194270220036286</v>
      </c>
      <c r="AR1437" s="17">
        <v>0.19717699243477599</v>
      </c>
      <c r="AS1437" s="17">
        <v>0.169951041121427</v>
      </c>
      <c r="AT1437" s="17">
        <v>0.22571714979864099</v>
      </c>
      <c r="AU1437" s="17">
        <v>0.22514176834138</v>
      </c>
      <c r="AV1437" s="17"/>
      <c r="AW1437" s="17">
        <v>0.29783505393496801</v>
      </c>
      <c r="AX1437" s="17">
        <v>0.169349591114097</v>
      </c>
      <c r="AY1437" s="17">
        <v>0.21572760044668701</v>
      </c>
      <c r="AZ1437" s="17">
        <v>0.18954051127722599</v>
      </c>
      <c r="BA1437" s="17">
        <v>0.214016226269367</v>
      </c>
      <c r="BB1437" s="17">
        <v>0.19051287883455301</v>
      </c>
      <c r="BC1437" s="17">
        <v>0.22110139470092999</v>
      </c>
      <c r="BD1437" s="17">
        <v>0.15559586078815299</v>
      </c>
      <c r="BE1437" s="17">
        <v>0.18365003123617701</v>
      </c>
      <c r="BF1437" s="17">
        <v>0.132783212497249</v>
      </c>
      <c r="BG1437" s="17">
        <v>0.23338887317248899</v>
      </c>
      <c r="BH1437" s="17">
        <v>0.15926042607516</v>
      </c>
      <c r="BI1437" s="17">
        <v>0.13642877210486601</v>
      </c>
      <c r="BJ1437" s="17">
        <v>0.21309561182994499</v>
      </c>
      <c r="BK1437" s="17">
        <v>0.12566724163030299</v>
      </c>
      <c r="BL1437" s="17">
        <v>0.25217257701632501</v>
      </c>
      <c r="BM1437" s="17"/>
      <c r="BN1437" s="17">
        <v>0.195632386529107</v>
      </c>
      <c r="BO1437" s="17">
        <v>0.199849546143537</v>
      </c>
      <c r="BP1437" s="17"/>
      <c r="BQ1437" s="17">
        <v>0.22807835080703001</v>
      </c>
      <c r="BR1437" s="17">
        <v>0.220695265149846</v>
      </c>
      <c r="BS1437" s="17"/>
      <c r="BT1437" s="17">
        <v>0.30257470891046001</v>
      </c>
      <c r="BU1437" s="17"/>
      <c r="BV1437" s="17">
        <v>0.19131808705918399</v>
      </c>
      <c r="BW1437" s="17">
        <v>0.24226165245287901</v>
      </c>
      <c r="BX1437" s="17">
        <v>0.177376803971762</v>
      </c>
      <c r="BY1437" s="17"/>
      <c r="BZ1437" s="17">
        <v>0.19310853915589399</v>
      </c>
      <c r="CA1437" s="17">
        <v>0.18244443532145799</v>
      </c>
      <c r="CB1437" s="17">
        <v>0.19779443909012001</v>
      </c>
      <c r="CC1437" s="17">
        <v>0.22274583411913801</v>
      </c>
      <c r="CD1437" s="17">
        <v>0.19768872607075699</v>
      </c>
      <c r="CE1437" s="17">
        <v>0.20820843148221599</v>
      </c>
      <c r="CF1437" s="17">
        <v>0.198010455356087</v>
      </c>
      <c r="CG1437" s="17"/>
      <c r="CH1437" s="17">
        <v>0.19081963511297401</v>
      </c>
      <c r="CI1437" s="17">
        <v>0.192066921169433</v>
      </c>
      <c r="CJ1437" s="17">
        <v>0.204833859628825</v>
      </c>
      <c r="CK1437" s="17">
        <v>0.20001380405656799</v>
      </c>
      <c r="CL1437" s="17">
        <v>0.178238895426924</v>
      </c>
    </row>
    <row r="1438" spans="2:90" x14ac:dyDescent="0.3">
      <c r="B1438" t="s">
        <v>548</v>
      </c>
      <c r="C1438" s="17">
        <v>0.17890482144088801</v>
      </c>
      <c r="D1438" s="17">
        <v>0.17444922716379799</v>
      </c>
      <c r="E1438" s="17">
        <v>0.18263079741893201</v>
      </c>
      <c r="F1438" s="17"/>
      <c r="G1438" s="17">
        <v>0.22936639955108601</v>
      </c>
      <c r="H1438" s="17">
        <v>0.25415278243672002</v>
      </c>
      <c r="I1438" s="17">
        <v>0.15166701754206499</v>
      </c>
      <c r="J1438" s="17">
        <v>0.125208987255719</v>
      </c>
      <c r="K1438" s="17">
        <v>0.147825346150535</v>
      </c>
      <c r="L1438" s="17">
        <v>0.170638971854879</v>
      </c>
      <c r="M1438" s="17"/>
      <c r="N1438" s="17">
        <v>0.18240997843142001</v>
      </c>
      <c r="O1438" s="17">
        <v>0.19839744534746001</v>
      </c>
      <c r="P1438" s="17">
        <v>0.177591552775551</v>
      </c>
      <c r="Q1438" s="17">
        <v>0.15783764322997801</v>
      </c>
      <c r="R1438" s="17"/>
      <c r="S1438" s="17">
        <v>0.18077875911631899</v>
      </c>
      <c r="T1438" s="17">
        <v>0.20529682215940701</v>
      </c>
      <c r="U1438" s="17">
        <v>0.18355770542643801</v>
      </c>
      <c r="V1438" s="17">
        <v>0.159479126962844</v>
      </c>
      <c r="W1438" s="17">
        <v>0.17712429130452401</v>
      </c>
      <c r="X1438" s="17">
        <v>0.12394502630523099</v>
      </c>
      <c r="Y1438" s="17">
        <v>0.15905012568795701</v>
      </c>
      <c r="Z1438" s="17">
        <v>0.19036273311855501</v>
      </c>
      <c r="AA1438" s="17">
        <v>0.16620814757232399</v>
      </c>
      <c r="AB1438" s="17">
        <v>0.23559600102939199</v>
      </c>
      <c r="AC1438" s="17">
        <v>0.18394604993329799</v>
      </c>
      <c r="AD1438" s="17">
        <v>0.17618368807139501</v>
      </c>
      <c r="AE1438" s="17"/>
      <c r="AF1438" s="17">
        <v>0.14546980622889299</v>
      </c>
      <c r="AG1438" s="17">
        <v>0.19869226161452799</v>
      </c>
      <c r="AH1438" s="17">
        <v>0.186995209784798</v>
      </c>
      <c r="AI1438" s="17"/>
      <c r="AJ1438" s="17">
        <v>0.14796784041515801</v>
      </c>
      <c r="AK1438" s="17">
        <v>0.20571215251629901</v>
      </c>
      <c r="AL1438" s="17">
        <v>0.11972817088938</v>
      </c>
      <c r="AM1438" s="17">
        <v>0.15713322862439799</v>
      </c>
      <c r="AN1438" s="17">
        <v>0.246948616283519</v>
      </c>
      <c r="AO1438" s="17"/>
      <c r="AP1438" s="17">
        <v>0.23205637930204201</v>
      </c>
      <c r="AQ1438" s="17">
        <v>0.155557019664294</v>
      </c>
      <c r="AR1438" s="17">
        <v>0.149671458455163</v>
      </c>
      <c r="AS1438" s="17">
        <v>0.16048034531675301</v>
      </c>
      <c r="AT1438" s="17">
        <v>0.26252411447867902</v>
      </c>
      <c r="AU1438" s="17">
        <v>0.10043742256624801</v>
      </c>
      <c r="AV1438" s="17"/>
      <c r="AW1438" s="17">
        <v>9.1654998968241905E-2</v>
      </c>
      <c r="AX1438" s="17">
        <v>0.206692072746819</v>
      </c>
      <c r="AY1438" s="17">
        <v>0.159608433808483</v>
      </c>
      <c r="AZ1438" s="17">
        <v>0.203438200493091</v>
      </c>
      <c r="BA1438" s="17">
        <v>0.20169170275591899</v>
      </c>
      <c r="BB1438" s="17">
        <v>0.16408122821448801</v>
      </c>
      <c r="BC1438" s="17">
        <v>0.215795022647853</v>
      </c>
      <c r="BD1438" s="17">
        <v>0.117138049251841</v>
      </c>
      <c r="BE1438" s="17">
        <v>0.16416623416136</v>
      </c>
      <c r="BF1438" s="17">
        <v>0.19098497500215</v>
      </c>
      <c r="BG1438" s="17">
        <v>0.25551000098271998</v>
      </c>
      <c r="BH1438" s="17">
        <v>0.116096395033251</v>
      </c>
      <c r="BI1438" s="17">
        <v>0.18675928957910501</v>
      </c>
      <c r="BJ1438" s="17">
        <v>0.16436197249852399</v>
      </c>
      <c r="BK1438" s="17">
        <v>0.18242479723553701</v>
      </c>
      <c r="BL1438" s="17">
        <v>0.223198704609091</v>
      </c>
      <c r="BM1438" s="17"/>
      <c r="BN1438" s="17">
        <v>0.178924918960776</v>
      </c>
      <c r="BO1438" s="17">
        <v>0.181472127413598</v>
      </c>
      <c r="BP1438" s="17"/>
      <c r="BQ1438" s="17">
        <v>0.225771917743914</v>
      </c>
      <c r="BR1438" s="17">
        <v>0.17369809725879401</v>
      </c>
      <c r="BS1438" s="17"/>
      <c r="BT1438" s="17">
        <v>0.18846871397870399</v>
      </c>
      <c r="BU1438" s="17"/>
      <c r="BV1438" s="17">
        <v>0.158051243582853</v>
      </c>
      <c r="BW1438" s="17">
        <v>0.247737946742627</v>
      </c>
      <c r="BX1438" s="17">
        <v>0.16411958383511499</v>
      </c>
      <c r="BY1438" s="17"/>
      <c r="BZ1438" s="17">
        <v>0.16797412518605601</v>
      </c>
      <c r="CA1438" s="17">
        <v>0.17127181606302699</v>
      </c>
      <c r="CB1438" s="17">
        <v>0.191448372505856</v>
      </c>
      <c r="CC1438" s="17">
        <v>0.19068385452204101</v>
      </c>
      <c r="CD1438" s="17">
        <v>0.18916054034125099</v>
      </c>
      <c r="CE1438" s="17">
        <v>0.16809838438375799</v>
      </c>
      <c r="CF1438" s="17">
        <v>0.20541069652683799</v>
      </c>
      <c r="CG1438" s="17"/>
      <c r="CH1438" s="17">
        <v>0.23480829422128399</v>
      </c>
      <c r="CI1438" s="17">
        <v>0.172280265854479</v>
      </c>
      <c r="CJ1438" s="17">
        <v>0.17827901466669699</v>
      </c>
      <c r="CK1438" s="17">
        <v>0.16340681333520901</v>
      </c>
      <c r="CL1438" s="17">
        <v>0.16995816535336</v>
      </c>
    </row>
    <row r="1439" spans="2:90" x14ac:dyDescent="0.3">
      <c r="B1439" t="s">
        <v>118</v>
      </c>
      <c r="C1439" s="17">
        <v>0.102643038094445</v>
      </c>
      <c r="D1439" s="17">
        <v>8.5103745212433496E-2</v>
      </c>
      <c r="E1439" s="17">
        <v>0.12059788520426799</v>
      </c>
      <c r="F1439" s="17"/>
      <c r="G1439" s="17">
        <v>7.2284575205348395E-2</v>
      </c>
      <c r="H1439" s="17">
        <v>7.0358528669978798E-2</v>
      </c>
      <c r="I1439" s="17">
        <v>0.121417188034272</v>
      </c>
      <c r="J1439" s="17">
        <v>0.122991139995571</v>
      </c>
      <c r="K1439" s="17">
        <v>0.109050785108826</v>
      </c>
      <c r="L1439" s="17">
        <v>0.112999686845383</v>
      </c>
      <c r="M1439" s="17"/>
      <c r="N1439" s="17">
        <v>7.4703543803506994E-2</v>
      </c>
      <c r="O1439" s="17">
        <v>0.103441826181246</v>
      </c>
      <c r="P1439" s="17">
        <v>0.110664642395378</v>
      </c>
      <c r="Q1439" s="17">
        <v>0.124040988213894</v>
      </c>
      <c r="R1439" s="17"/>
      <c r="S1439" s="17">
        <v>7.0212664986559106E-2</v>
      </c>
      <c r="T1439" s="17">
        <v>0.107520841099061</v>
      </c>
      <c r="U1439" s="17">
        <v>0.113360516910211</v>
      </c>
      <c r="V1439" s="17">
        <v>0.12870766863939001</v>
      </c>
      <c r="W1439" s="17">
        <v>7.2137681586458904E-2</v>
      </c>
      <c r="X1439" s="17">
        <v>0.114373492487251</v>
      </c>
      <c r="Y1439" s="17">
        <v>0.124830127907371</v>
      </c>
      <c r="Z1439" s="17">
        <v>6.6066423031050397E-2</v>
      </c>
      <c r="AA1439" s="17">
        <v>0.10084693541730499</v>
      </c>
      <c r="AB1439" s="17">
        <v>0.105892953788981</v>
      </c>
      <c r="AC1439" s="17">
        <v>0.10763172911258501</v>
      </c>
      <c r="AD1439" s="17">
        <v>0.14066582213508799</v>
      </c>
      <c r="AE1439" s="17"/>
      <c r="AF1439" s="17">
        <v>9.3838950830856596E-2</v>
      </c>
      <c r="AG1439" s="17">
        <v>8.68029230547748E-2</v>
      </c>
      <c r="AH1439" s="17">
        <v>0.18753338888089899</v>
      </c>
      <c r="AI1439" s="17"/>
      <c r="AJ1439" s="17">
        <v>7.7169245304849296E-2</v>
      </c>
      <c r="AK1439" s="17">
        <v>6.5444838832116894E-2</v>
      </c>
      <c r="AL1439" s="17">
        <v>0.11477188888583301</v>
      </c>
      <c r="AM1439" s="17">
        <v>0.111674140130248</v>
      </c>
      <c r="AN1439" s="17">
        <v>0.106204303391758</v>
      </c>
      <c r="AO1439" s="17"/>
      <c r="AP1439" s="17">
        <v>5.41219533287551E-2</v>
      </c>
      <c r="AQ1439" s="17">
        <v>0.105529951571374</v>
      </c>
      <c r="AR1439" s="17">
        <v>0.11197440934166</v>
      </c>
      <c r="AS1439" s="17">
        <v>9.5733910336118805E-2</v>
      </c>
      <c r="AT1439" s="17">
        <v>9.6731972678151298E-2</v>
      </c>
      <c r="AU1439" s="17">
        <v>0.134676177113836</v>
      </c>
      <c r="AV1439" s="17"/>
      <c r="AW1439" s="17">
        <v>0.143886951874799</v>
      </c>
      <c r="AX1439" s="17">
        <v>0.19900192954899101</v>
      </c>
      <c r="AY1439" s="17">
        <v>0.157431716355308</v>
      </c>
      <c r="AZ1439" s="17">
        <v>0.119594005514819</v>
      </c>
      <c r="BA1439" s="17">
        <v>0.100927704840621</v>
      </c>
      <c r="BB1439" s="17">
        <v>0.12616933866069299</v>
      </c>
      <c r="BC1439" s="17">
        <v>4.6200467617231102E-2</v>
      </c>
      <c r="BD1439" s="17">
        <v>7.6836571657745795E-2</v>
      </c>
      <c r="BE1439" s="17">
        <v>6.3190924884584096E-2</v>
      </c>
      <c r="BF1439" s="17">
        <v>8.0018171182133904E-2</v>
      </c>
      <c r="BG1439" s="17">
        <v>9.2319534021725505E-2</v>
      </c>
      <c r="BH1439" s="17">
        <v>7.7097957937578204E-2</v>
      </c>
      <c r="BI1439" s="17">
        <v>0.12878230047205</v>
      </c>
      <c r="BJ1439" s="17">
        <v>7.3983022543971599E-2</v>
      </c>
      <c r="BK1439" s="17">
        <v>0.124444038884947</v>
      </c>
      <c r="BL1439" s="17">
        <v>4.7262912470770399E-2</v>
      </c>
      <c r="BM1439" s="17"/>
      <c r="BN1439" s="17">
        <v>9.59354999783259E-2</v>
      </c>
      <c r="BO1439" s="17">
        <v>0.11006108039403401</v>
      </c>
      <c r="BP1439" s="17"/>
      <c r="BQ1439" s="17">
        <v>5.2479437966382401E-2</v>
      </c>
      <c r="BR1439" s="17">
        <v>9.9471873686869994E-2</v>
      </c>
      <c r="BS1439" s="17"/>
      <c r="BT1439" s="17">
        <v>4.2572895053602101E-2</v>
      </c>
      <c r="BU1439" s="17"/>
      <c r="BV1439" s="17">
        <v>0.109727632278352</v>
      </c>
      <c r="BW1439" s="17">
        <v>0.105671962235813</v>
      </c>
      <c r="BX1439" s="17">
        <v>9.5165130164064402E-2</v>
      </c>
      <c r="BY1439" s="17"/>
      <c r="BZ1439" s="17">
        <v>0.120680620722367</v>
      </c>
      <c r="CA1439" s="17">
        <v>0.104865417499862</v>
      </c>
      <c r="CB1439" s="17">
        <v>0.10996512854870499</v>
      </c>
      <c r="CC1439" s="17">
        <v>4.3741375545325797E-2</v>
      </c>
      <c r="CD1439" s="17">
        <v>5.3027986524281603E-2</v>
      </c>
      <c r="CE1439" s="17">
        <v>8.3355786574442106E-2</v>
      </c>
      <c r="CF1439" s="17">
        <v>8.2461848366972595E-2</v>
      </c>
      <c r="CG1439" s="17"/>
      <c r="CH1439" s="17">
        <v>5.9770578273202098E-2</v>
      </c>
      <c r="CI1439" s="17">
        <v>0.10112084950238601</v>
      </c>
      <c r="CJ1439" s="17">
        <v>0.10329790119116999</v>
      </c>
      <c r="CK1439" s="17">
        <v>0.103319155695348</v>
      </c>
      <c r="CL1439" s="17">
        <v>0.21324596763620701</v>
      </c>
    </row>
    <row r="1440" spans="2:90" x14ac:dyDescent="0.3">
      <c r="B1440" t="s">
        <v>131</v>
      </c>
      <c r="C1440" s="17">
        <v>7.1826219893002903E-3</v>
      </c>
      <c r="D1440" s="17">
        <v>8.5621635236246604E-3</v>
      </c>
      <c r="E1440" s="17">
        <v>5.8913294181922099E-3</v>
      </c>
      <c r="F1440" s="17"/>
      <c r="G1440" s="17">
        <v>3.1668315293046602E-3</v>
      </c>
      <c r="H1440" s="17">
        <v>0</v>
      </c>
      <c r="I1440" s="17">
        <v>0</v>
      </c>
      <c r="J1440" s="17">
        <v>1.3733482977816999E-2</v>
      </c>
      <c r="K1440" s="17">
        <v>1.34755687145865E-2</v>
      </c>
      <c r="L1440" s="17">
        <v>1.20619292379405E-2</v>
      </c>
      <c r="M1440" s="17"/>
      <c r="N1440" s="17">
        <v>0</v>
      </c>
      <c r="O1440" s="17">
        <v>1.03459827001154E-2</v>
      </c>
      <c r="P1440" s="17">
        <v>8.1009301433615007E-3</v>
      </c>
      <c r="Q1440" s="17">
        <v>1.09056351202591E-2</v>
      </c>
      <c r="R1440" s="17"/>
      <c r="S1440" s="17">
        <v>7.6792700700053099E-3</v>
      </c>
      <c r="T1440" s="17">
        <v>1.8429104129665998E-2</v>
      </c>
      <c r="U1440" s="17">
        <v>5.6237129163599102E-3</v>
      </c>
      <c r="V1440" s="17">
        <v>1.0793012881259299E-2</v>
      </c>
      <c r="W1440" s="17">
        <v>0</v>
      </c>
      <c r="X1440" s="17">
        <v>5.8129504191569399E-3</v>
      </c>
      <c r="Y1440" s="17">
        <v>1.66826245542183E-2</v>
      </c>
      <c r="Z1440" s="17">
        <v>0</v>
      </c>
      <c r="AA1440" s="17">
        <v>0</v>
      </c>
      <c r="AB1440" s="17">
        <v>4.7812942934434104E-3</v>
      </c>
      <c r="AC1440" s="17">
        <v>0</v>
      </c>
      <c r="AD1440" s="17">
        <v>0</v>
      </c>
      <c r="AE1440" s="17"/>
      <c r="AF1440" s="17">
        <v>9.4215412380992698E-3</v>
      </c>
      <c r="AG1440" s="17">
        <v>4.9914500496560897E-3</v>
      </c>
      <c r="AH1440" s="17">
        <v>9.7490691014096298E-3</v>
      </c>
      <c r="AI1440" s="17"/>
      <c r="AJ1440" s="17">
        <v>7.2227699528747101E-3</v>
      </c>
      <c r="AK1440" s="17">
        <v>4.5466141801927002E-3</v>
      </c>
      <c r="AL1440" s="17">
        <v>1.21940712022634E-2</v>
      </c>
      <c r="AM1440" s="17">
        <v>1.0886775935784399E-2</v>
      </c>
      <c r="AN1440" s="17">
        <v>0</v>
      </c>
      <c r="AO1440" s="17"/>
      <c r="AP1440" s="17">
        <v>4.6058486583432298E-3</v>
      </c>
      <c r="AQ1440" s="17">
        <v>2.8521997585670999E-3</v>
      </c>
      <c r="AR1440" s="17">
        <v>0</v>
      </c>
      <c r="AS1440" s="17">
        <v>7.8560128181351906E-3</v>
      </c>
      <c r="AT1440" s="17">
        <v>0</v>
      </c>
      <c r="AU1440" s="17">
        <v>2.7302958333660799E-2</v>
      </c>
      <c r="AV1440" s="17"/>
      <c r="AW1440" s="17">
        <v>0</v>
      </c>
      <c r="AX1440" s="17">
        <v>3.15362807659876E-2</v>
      </c>
      <c r="AY1440" s="17">
        <v>1.3708666245663701E-2</v>
      </c>
      <c r="AZ1440" s="17">
        <v>0</v>
      </c>
      <c r="BA1440" s="17">
        <v>8.1150395726022808E-3</v>
      </c>
      <c r="BB1440" s="17">
        <v>4.8803102972232101E-3</v>
      </c>
      <c r="BC1440" s="17">
        <v>5.01100287402021E-3</v>
      </c>
      <c r="BD1440" s="17">
        <v>1.20393059463889E-2</v>
      </c>
      <c r="BE1440" s="17">
        <v>1.0434150857985399E-2</v>
      </c>
      <c r="BF1440" s="17">
        <v>0</v>
      </c>
      <c r="BG1440" s="17">
        <v>5.8366989578673397E-3</v>
      </c>
      <c r="BH1440" s="17">
        <v>0</v>
      </c>
      <c r="BI1440" s="17">
        <v>1.25817160515986E-2</v>
      </c>
      <c r="BJ1440" s="17">
        <v>0</v>
      </c>
      <c r="BK1440" s="17">
        <v>0</v>
      </c>
      <c r="BL1440" s="17">
        <v>8.2730100313306004E-3</v>
      </c>
      <c r="BM1440" s="17"/>
      <c r="BN1440" s="17">
        <v>3.4246641993612901E-3</v>
      </c>
      <c r="BO1440" s="17">
        <v>1.1429478752586699E-2</v>
      </c>
      <c r="BP1440" s="17"/>
      <c r="BQ1440" s="17">
        <v>5.1582518178565403E-3</v>
      </c>
      <c r="BR1440" s="17">
        <v>4.5541847353127302E-3</v>
      </c>
      <c r="BS1440" s="17"/>
      <c r="BT1440" s="17">
        <v>3.6624023098819E-3</v>
      </c>
      <c r="BU1440" s="17"/>
      <c r="BV1440" s="17">
        <v>1.5727343810628201E-2</v>
      </c>
      <c r="BW1440" s="17">
        <v>0</v>
      </c>
      <c r="BX1440" s="17">
        <v>5.1730735317001598E-3</v>
      </c>
      <c r="BY1440" s="17"/>
      <c r="BZ1440" s="17">
        <v>9.0316815540927697E-3</v>
      </c>
      <c r="CA1440" s="17">
        <v>6.1989493111497696E-3</v>
      </c>
      <c r="CB1440" s="17">
        <v>3.53619844669806E-3</v>
      </c>
      <c r="CC1440" s="17">
        <v>3.7318420019718098E-3</v>
      </c>
      <c r="CD1440" s="17">
        <v>8.3122833166554503E-3</v>
      </c>
      <c r="CE1440" s="17">
        <v>8.6855318755592204E-3</v>
      </c>
      <c r="CF1440" s="17">
        <v>4.5549693296012203E-3</v>
      </c>
      <c r="CG1440" s="17"/>
      <c r="CH1440" s="17">
        <v>5.7412224026451401E-3</v>
      </c>
      <c r="CI1440" s="17">
        <v>8.0379526123605296E-3</v>
      </c>
      <c r="CJ1440" s="17">
        <v>8.0248202203429004E-3</v>
      </c>
      <c r="CK1440" s="17">
        <v>0</v>
      </c>
      <c r="CL1440" s="17">
        <v>2.3114075167315E-2</v>
      </c>
    </row>
    <row r="1441" spans="2:90" x14ac:dyDescent="0.3">
      <c r="C1441" s="17"/>
      <c r="D1441" s="17"/>
      <c r="E1441" s="17"/>
      <c r="F1441" s="17"/>
      <c r="G1441" s="17"/>
      <c r="H1441" s="17"/>
      <c r="I1441" s="17"/>
      <c r="J1441" s="17"/>
      <c r="K1441" s="17"/>
      <c r="L1441" s="17"/>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7"/>
      <c r="AI1441" s="17"/>
      <c r="AJ1441" s="17"/>
      <c r="AK1441" s="17"/>
      <c r="AL1441" s="17"/>
      <c r="AM1441" s="17"/>
      <c r="AN1441" s="17"/>
      <c r="AO1441" s="17"/>
      <c r="AP1441" s="17"/>
      <c r="AQ1441" s="17"/>
      <c r="AR1441" s="17"/>
      <c r="AS1441" s="17"/>
      <c r="AT1441" s="17"/>
      <c r="AU1441" s="17"/>
      <c r="AV1441" s="17"/>
      <c r="AW1441" s="17"/>
      <c r="AX1441" s="17"/>
      <c r="AY1441" s="17"/>
      <c r="AZ1441" s="17"/>
      <c r="BA1441" s="17"/>
      <c r="BB1441" s="17"/>
      <c r="BC1441" s="17"/>
      <c r="BD1441" s="17"/>
      <c r="BE1441" s="17"/>
      <c r="BF1441" s="17"/>
      <c r="BG1441" s="17"/>
      <c r="BH1441" s="17"/>
      <c r="BI1441" s="17"/>
      <c r="BJ1441" s="17"/>
      <c r="BK1441" s="17"/>
      <c r="BL1441" s="17"/>
      <c r="BM1441" s="17"/>
      <c r="BN1441" s="17"/>
      <c r="BO1441" s="17"/>
      <c r="BP1441" s="17"/>
      <c r="BQ1441" s="17"/>
      <c r="BR1441" s="17"/>
      <c r="BS1441" s="17"/>
      <c r="BT1441" s="17"/>
      <c r="BU1441" s="17"/>
      <c r="BV1441" s="17"/>
      <c r="BW1441" s="17"/>
      <c r="BX1441" s="17"/>
      <c r="BY1441" s="17"/>
      <c r="BZ1441" s="17"/>
      <c r="CA1441" s="17"/>
      <c r="CB1441" s="17"/>
      <c r="CC1441" s="17"/>
      <c r="CD1441" s="17"/>
      <c r="CE1441" s="17"/>
      <c r="CF1441" s="17"/>
      <c r="CG1441" s="17"/>
      <c r="CH1441" s="17"/>
      <c r="CI1441" s="17"/>
      <c r="CJ1441" s="17"/>
      <c r="CK1441" s="17"/>
      <c r="CL1441" s="17"/>
    </row>
    <row r="1442" spans="2:90" x14ac:dyDescent="0.3">
      <c r="B1442" s="6" t="s">
        <v>564</v>
      </c>
      <c r="C1442" s="17"/>
      <c r="D1442" s="17"/>
      <c r="E1442" s="17"/>
      <c r="F1442" s="17"/>
      <c r="G1442" s="17"/>
      <c r="H1442" s="17"/>
      <c r="I1442" s="17"/>
      <c r="J1442" s="17"/>
      <c r="K1442" s="17"/>
      <c r="L1442" s="17"/>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7"/>
      <c r="AI1442" s="17"/>
      <c r="AJ1442" s="17"/>
      <c r="AK1442" s="17"/>
      <c r="AL1442" s="17"/>
      <c r="AM1442" s="17"/>
      <c r="AN1442" s="17"/>
      <c r="AO1442" s="17"/>
      <c r="AP1442" s="17"/>
      <c r="AQ1442" s="17"/>
      <c r="AR1442" s="17"/>
      <c r="AS1442" s="17"/>
      <c r="AT1442" s="17"/>
      <c r="AU1442" s="17"/>
      <c r="AV1442" s="17"/>
      <c r="AW1442" s="17"/>
      <c r="AX1442" s="17"/>
      <c r="AY1442" s="17"/>
      <c r="AZ1442" s="17"/>
      <c r="BA1442" s="17"/>
      <c r="BB1442" s="17"/>
      <c r="BC1442" s="17"/>
      <c r="BD1442" s="17"/>
      <c r="BE1442" s="17"/>
      <c r="BF1442" s="17"/>
      <c r="BG1442" s="17"/>
      <c r="BH1442" s="17"/>
      <c r="BI1442" s="17"/>
      <c r="BJ1442" s="17"/>
      <c r="BK1442" s="17"/>
      <c r="BL1442" s="17"/>
      <c r="BM1442" s="17"/>
      <c r="BN1442" s="17"/>
      <c r="BO1442" s="17"/>
      <c r="BP1442" s="17"/>
      <c r="BQ1442" s="17"/>
      <c r="BR1442" s="17"/>
      <c r="BS1442" s="17"/>
      <c r="BT1442" s="17"/>
      <c r="BU1442" s="17"/>
      <c r="BV1442" s="17"/>
      <c r="BW1442" s="17"/>
      <c r="BX1442" s="17"/>
      <c r="BY1442" s="17"/>
      <c r="BZ1442" s="17"/>
      <c r="CA1442" s="17"/>
      <c r="CB1442" s="17"/>
      <c r="CC1442" s="17"/>
      <c r="CD1442" s="17"/>
      <c r="CE1442" s="17"/>
      <c r="CF1442" s="17"/>
      <c r="CG1442" s="17"/>
      <c r="CH1442" s="17"/>
      <c r="CI1442" s="17"/>
      <c r="CJ1442" s="17"/>
      <c r="CK1442" s="17"/>
      <c r="CL1442" s="17"/>
    </row>
    <row r="1443" spans="2:90" x14ac:dyDescent="0.3">
      <c r="B1443" s="24" t="s">
        <v>110</v>
      </c>
      <c r="C1443" s="17"/>
      <c r="D1443" s="17"/>
      <c r="E1443" s="17"/>
      <c r="F1443" s="17"/>
      <c r="G1443" s="17"/>
      <c r="H1443" s="17"/>
      <c r="I1443" s="17"/>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7"/>
      <c r="AI1443" s="17"/>
      <c r="AJ1443" s="17"/>
      <c r="AK1443" s="17"/>
      <c r="AL1443" s="17"/>
      <c r="AM1443" s="17"/>
      <c r="AN1443" s="17"/>
      <c r="AO1443" s="17"/>
      <c r="AP1443" s="17"/>
      <c r="AQ1443" s="17"/>
      <c r="AR1443" s="17"/>
      <c r="AS1443" s="17"/>
      <c r="AT1443" s="17"/>
      <c r="AU1443" s="17"/>
      <c r="AV1443" s="17"/>
      <c r="AW1443" s="17"/>
      <c r="AX1443" s="17"/>
      <c r="AY1443" s="17"/>
      <c r="AZ1443" s="17"/>
      <c r="BA1443" s="17"/>
      <c r="BB1443" s="17"/>
      <c r="BC1443" s="17"/>
      <c r="BD1443" s="17"/>
      <c r="BE1443" s="17"/>
      <c r="BF1443" s="17"/>
      <c r="BG1443" s="17"/>
      <c r="BH1443" s="17"/>
      <c r="BI1443" s="17"/>
      <c r="BJ1443" s="17"/>
      <c r="BK1443" s="17"/>
      <c r="BL1443" s="17"/>
      <c r="BM1443" s="17"/>
      <c r="BN1443" s="17"/>
      <c r="BO1443" s="17"/>
      <c r="BP1443" s="17"/>
      <c r="BQ1443" s="17"/>
      <c r="BR1443" s="17"/>
      <c r="BS1443" s="17"/>
      <c r="BT1443" s="17"/>
      <c r="BU1443" s="17"/>
      <c r="BV1443" s="17"/>
      <c r="BW1443" s="17"/>
      <c r="BX1443" s="17"/>
      <c r="BY1443" s="17"/>
      <c r="BZ1443" s="17"/>
      <c r="CA1443" s="17"/>
      <c r="CB1443" s="17"/>
      <c r="CC1443" s="17"/>
      <c r="CD1443" s="17"/>
      <c r="CE1443" s="17"/>
      <c r="CF1443" s="17"/>
      <c r="CG1443" s="17"/>
      <c r="CH1443" s="17"/>
      <c r="CI1443" s="17"/>
      <c r="CJ1443" s="17"/>
      <c r="CK1443" s="17"/>
      <c r="CL1443" s="17"/>
    </row>
    <row r="1444" spans="2:90" x14ac:dyDescent="0.3">
      <c r="B1444" t="s">
        <v>559</v>
      </c>
      <c r="C1444" s="17">
        <v>3.8078483224260697E-2</v>
      </c>
      <c r="D1444" s="17">
        <v>5.4881853764428001E-2</v>
      </c>
      <c r="E1444" s="17">
        <v>2.1958356640029399E-2</v>
      </c>
      <c r="F1444" s="17"/>
      <c r="G1444" s="17">
        <v>9.2950148609264205E-2</v>
      </c>
      <c r="H1444" s="17">
        <v>8.5354147716260501E-2</v>
      </c>
      <c r="I1444" s="17">
        <v>4.8041475599406698E-2</v>
      </c>
      <c r="J1444" s="17">
        <v>1.07930012079366E-2</v>
      </c>
      <c r="K1444" s="17">
        <v>0</v>
      </c>
      <c r="L1444" s="17">
        <v>2.5330321390693899E-3</v>
      </c>
      <c r="M1444" s="17"/>
      <c r="N1444" s="17">
        <v>5.71694315747035E-2</v>
      </c>
      <c r="O1444" s="17">
        <v>3.2539788061665E-2</v>
      </c>
      <c r="P1444" s="17">
        <v>3.6676196636052698E-2</v>
      </c>
      <c r="Q1444" s="17">
        <v>2.4862403511123399E-2</v>
      </c>
      <c r="R1444" s="17"/>
      <c r="S1444" s="17">
        <v>9.0840893183386603E-2</v>
      </c>
      <c r="T1444" s="17">
        <v>2.5805075365723799E-2</v>
      </c>
      <c r="U1444" s="17">
        <v>0</v>
      </c>
      <c r="V1444" s="17">
        <v>3.9954145510451497E-2</v>
      </c>
      <c r="W1444" s="17">
        <v>2.96512904847436E-2</v>
      </c>
      <c r="X1444" s="17">
        <v>1.0335377625575799E-2</v>
      </c>
      <c r="Y1444" s="17">
        <v>2.4611072619731299E-2</v>
      </c>
      <c r="Z1444" s="17">
        <v>1.1102081215895799E-2</v>
      </c>
      <c r="AA1444" s="17">
        <v>6.5637815625251603E-2</v>
      </c>
      <c r="AB1444" s="17">
        <v>2.0197578008086199E-2</v>
      </c>
      <c r="AC1444" s="17">
        <v>5.7760412655763399E-2</v>
      </c>
      <c r="AD1444" s="17">
        <v>3.4394197815216798E-2</v>
      </c>
      <c r="AE1444" s="17"/>
      <c r="AF1444" s="17">
        <v>2.1220189482368E-2</v>
      </c>
      <c r="AG1444" s="17">
        <v>4.9858968572282898E-2</v>
      </c>
      <c r="AH1444" s="17">
        <v>3.53170658179984E-2</v>
      </c>
      <c r="AI1444" s="17"/>
      <c r="AJ1444" s="17">
        <v>3.98898413681463E-2</v>
      </c>
      <c r="AK1444" s="17">
        <v>5.5706768218405797E-2</v>
      </c>
      <c r="AL1444" s="17">
        <v>1.15179163375808E-2</v>
      </c>
      <c r="AM1444" s="17">
        <v>2.6869557890185601E-2</v>
      </c>
      <c r="AN1444" s="17">
        <v>3.75211060015158E-2</v>
      </c>
      <c r="AO1444" s="17"/>
      <c r="AP1444" s="17">
        <v>7.6585611651396407E-2</v>
      </c>
      <c r="AQ1444" s="17">
        <v>4.5068561348541099E-2</v>
      </c>
      <c r="AR1444" s="17">
        <v>8.8348680567019305E-3</v>
      </c>
      <c r="AS1444" s="17">
        <v>3.58614509142458E-2</v>
      </c>
      <c r="AT1444" s="17">
        <v>3.3107256594578E-2</v>
      </c>
      <c r="AU1444" s="17">
        <v>0</v>
      </c>
      <c r="AV1444" s="17"/>
      <c r="AW1444" s="17">
        <v>5.0099763223961501E-2</v>
      </c>
      <c r="AX1444" s="17">
        <v>3.4206905101794E-2</v>
      </c>
      <c r="AY1444" s="17">
        <v>5.6454553673779299E-3</v>
      </c>
      <c r="AZ1444" s="17">
        <v>2.5125909063548401E-2</v>
      </c>
      <c r="BA1444" s="17">
        <v>4.2316540219423798E-2</v>
      </c>
      <c r="BB1444" s="17">
        <v>9.3249631653497603E-3</v>
      </c>
      <c r="BC1444" s="17">
        <v>4.7882917130489103E-2</v>
      </c>
      <c r="BD1444" s="17">
        <v>1.2847469017336501E-2</v>
      </c>
      <c r="BE1444" s="17">
        <v>3.2940996588299201E-2</v>
      </c>
      <c r="BF1444" s="17">
        <v>3.0232005060196101E-2</v>
      </c>
      <c r="BG1444" s="17">
        <v>2.6692152100348199E-2</v>
      </c>
      <c r="BH1444" s="17">
        <v>5.0058803170354597E-2</v>
      </c>
      <c r="BI1444" s="17">
        <v>2.9585785920596901E-2</v>
      </c>
      <c r="BJ1444" s="17">
        <v>0</v>
      </c>
      <c r="BK1444" s="17">
        <v>5.30964285557275E-2</v>
      </c>
      <c r="BL1444" s="17">
        <v>0.19676222828824899</v>
      </c>
      <c r="BM1444" s="17"/>
      <c r="BN1444" s="17">
        <v>5.1178293341331303E-2</v>
      </c>
      <c r="BO1444" s="17">
        <v>2.05316004796426E-2</v>
      </c>
      <c r="BP1444" s="17"/>
      <c r="BQ1444" s="17">
        <v>7.5031904842425001E-2</v>
      </c>
      <c r="BR1444" s="17">
        <v>2.9934257210860401E-2</v>
      </c>
      <c r="BS1444" s="17"/>
      <c r="BT1444" s="17">
        <v>0.10056448420672499</v>
      </c>
      <c r="BU1444" s="17"/>
      <c r="BV1444" s="17">
        <v>2.7536438795477899E-2</v>
      </c>
      <c r="BW1444" s="17">
        <v>3.9791384374369299E-2</v>
      </c>
      <c r="BX1444" s="17">
        <v>4.3083501125952203E-2</v>
      </c>
      <c r="BY1444" s="17"/>
      <c r="BZ1444" s="17">
        <v>3.5559994861433901E-2</v>
      </c>
      <c r="CA1444" s="17">
        <v>2.6344870699369902E-2</v>
      </c>
      <c r="CB1444" s="17">
        <v>5.9433435434667102E-3</v>
      </c>
      <c r="CC1444" s="17">
        <v>3.3767733773908397E-2</v>
      </c>
      <c r="CD1444" s="17">
        <v>2.9174760523077398E-2</v>
      </c>
      <c r="CE1444" s="17">
        <v>5.22244803965893E-2</v>
      </c>
      <c r="CF1444" s="17">
        <v>0.11963595145837599</v>
      </c>
      <c r="CG1444" s="17"/>
      <c r="CH1444" s="17">
        <v>0.19969093571301</v>
      </c>
      <c r="CI1444" s="17">
        <v>2.9875750223297099E-2</v>
      </c>
      <c r="CJ1444" s="17">
        <v>1.37307492218426E-2</v>
      </c>
      <c r="CK1444" s="17">
        <v>6.0031089662618796E-3</v>
      </c>
      <c r="CL1444" s="17">
        <v>6.8109954646557197E-2</v>
      </c>
    </row>
    <row r="1445" spans="2:90" x14ac:dyDescent="0.3">
      <c r="B1445" t="s">
        <v>560</v>
      </c>
      <c r="C1445" s="17">
        <v>0.12303404949166501</v>
      </c>
      <c r="D1445" s="17">
        <v>0.14245919220969899</v>
      </c>
      <c r="E1445" s="17">
        <v>0.103993748884712</v>
      </c>
      <c r="F1445" s="17"/>
      <c r="G1445" s="17">
        <v>0.206760001885613</v>
      </c>
      <c r="H1445" s="17">
        <v>0.26242316442174202</v>
      </c>
      <c r="I1445" s="17">
        <v>0.13959273075807299</v>
      </c>
      <c r="J1445" s="17">
        <v>7.5810286264199306E-2</v>
      </c>
      <c r="K1445" s="17">
        <v>5.45008163652577E-2</v>
      </c>
      <c r="L1445" s="17">
        <v>2.4273268125302401E-2</v>
      </c>
      <c r="M1445" s="17"/>
      <c r="N1445" s="17">
        <v>0.20288653607165</v>
      </c>
      <c r="O1445" s="17">
        <v>0.10713246063342401</v>
      </c>
      <c r="P1445" s="17">
        <v>9.1693303423250203E-2</v>
      </c>
      <c r="Q1445" s="17">
        <v>8.2269115228416706E-2</v>
      </c>
      <c r="R1445" s="17"/>
      <c r="S1445" s="17">
        <v>0.22089443766849601</v>
      </c>
      <c r="T1445" s="17">
        <v>8.9778743805895594E-2</v>
      </c>
      <c r="U1445" s="17">
        <v>7.3537993578425095E-2</v>
      </c>
      <c r="V1445" s="17">
        <v>8.4460975349985506E-2</v>
      </c>
      <c r="W1445" s="17">
        <v>9.8455868728197296E-2</v>
      </c>
      <c r="X1445" s="17">
        <v>0.10556582905768599</v>
      </c>
      <c r="Y1445" s="17">
        <v>0.145020968378477</v>
      </c>
      <c r="Z1445" s="17">
        <v>0.15347903238591501</v>
      </c>
      <c r="AA1445" s="17">
        <v>0.11983506661151699</v>
      </c>
      <c r="AB1445" s="17">
        <v>0.12297579183309799</v>
      </c>
      <c r="AC1445" s="17">
        <v>0.10604853688917</v>
      </c>
      <c r="AD1445" s="17">
        <v>0.107888155965587</v>
      </c>
      <c r="AE1445" s="17"/>
      <c r="AF1445" s="17">
        <v>8.2855031558954406E-2</v>
      </c>
      <c r="AG1445" s="17">
        <v>0.14722313289288899</v>
      </c>
      <c r="AH1445" s="17">
        <v>0.14338709512676601</v>
      </c>
      <c r="AI1445" s="17"/>
      <c r="AJ1445" s="17">
        <v>0.120994987732209</v>
      </c>
      <c r="AK1445" s="17">
        <v>0.200137987397005</v>
      </c>
      <c r="AL1445" s="17">
        <v>6.1469755165288402E-2</v>
      </c>
      <c r="AM1445" s="17">
        <v>6.0960065521094502E-2</v>
      </c>
      <c r="AN1445" s="17">
        <v>0.13257331300053801</v>
      </c>
      <c r="AO1445" s="17"/>
      <c r="AP1445" s="17">
        <v>0.26115746158091102</v>
      </c>
      <c r="AQ1445" s="17">
        <v>0.13906766703498799</v>
      </c>
      <c r="AR1445" s="17">
        <v>7.3163982318841303E-2</v>
      </c>
      <c r="AS1445" s="17">
        <v>5.8109590780328901E-2</v>
      </c>
      <c r="AT1445" s="17">
        <v>0.107075913123118</v>
      </c>
      <c r="AU1445" s="17">
        <v>4.35558426221897E-2</v>
      </c>
      <c r="AV1445" s="17"/>
      <c r="AW1445" s="17">
        <v>5.7638985807136202E-2</v>
      </c>
      <c r="AX1445" s="17">
        <v>0.117026395174533</v>
      </c>
      <c r="AY1445" s="17">
        <v>7.3461645552343094E-2</v>
      </c>
      <c r="AZ1445" s="17">
        <v>8.9446349041810702E-2</v>
      </c>
      <c r="BA1445" s="17">
        <v>6.9395573737782504E-2</v>
      </c>
      <c r="BB1445" s="17">
        <v>0.101658623747095</v>
      </c>
      <c r="BC1445" s="17">
        <v>0.121710941611852</v>
      </c>
      <c r="BD1445" s="17">
        <v>0.12347364594143501</v>
      </c>
      <c r="BE1445" s="17">
        <v>9.5734796838433903E-2</v>
      </c>
      <c r="BF1445" s="17">
        <v>9.6797397044835795E-2</v>
      </c>
      <c r="BG1445" s="17">
        <v>0.15769805316473501</v>
      </c>
      <c r="BH1445" s="17">
        <v>0.14842715060973599</v>
      </c>
      <c r="BI1445" s="17">
        <v>0.14754192886349399</v>
      </c>
      <c r="BJ1445" s="17">
        <v>0.23143238324754201</v>
      </c>
      <c r="BK1445" s="17">
        <v>0.21349512283462599</v>
      </c>
      <c r="BL1445" s="17">
        <v>0.31157881505455898</v>
      </c>
      <c r="BM1445" s="17"/>
      <c r="BN1445" s="17">
        <v>0.14396127159258601</v>
      </c>
      <c r="BO1445" s="17">
        <v>9.4796132986218806E-2</v>
      </c>
      <c r="BP1445" s="17"/>
      <c r="BQ1445" s="17">
        <v>0.27258330090201199</v>
      </c>
      <c r="BR1445" s="17">
        <v>8.3801228356383595E-2</v>
      </c>
      <c r="BS1445" s="17"/>
      <c r="BT1445" s="17">
        <v>0.25767946271664799</v>
      </c>
      <c r="BU1445" s="17"/>
      <c r="BV1445" s="17">
        <v>8.0881499000628396E-2</v>
      </c>
      <c r="BW1445" s="17">
        <v>0.17493486265914099</v>
      </c>
      <c r="BX1445" s="17">
        <v>0.123340472416789</v>
      </c>
      <c r="BY1445" s="17"/>
      <c r="BZ1445" s="17">
        <v>4.1205071881670698E-2</v>
      </c>
      <c r="CA1445" s="17">
        <v>8.4493308667084405E-2</v>
      </c>
      <c r="CB1445" s="17">
        <v>8.8338632741527701E-2</v>
      </c>
      <c r="CC1445" s="17">
        <v>0.15150855497243501</v>
      </c>
      <c r="CD1445" s="17">
        <v>0.163198143453268</v>
      </c>
      <c r="CE1445" s="17">
        <v>0.14488751866108501</v>
      </c>
      <c r="CF1445" s="17">
        <v>0.22437509203994799</v>
      </c>
      <c r="CG1445" s="17"/>
      <c r="CH1445" s="17">
        <v>0.28883198513581199</v>
      </c>
      <c r="CI1445" s="17">
        <v>0.15288594509435199</v>
      </c>
      <c r="CJ1445" s="17">
        <v>8.79589794702689E-2</v>
      </c>
      <c r="CK1445" s="17">
        <v>5.88334314202755E-2</v>
      </c>
      <c r="CL1445" s="17">
        <v>1.31242907731504E-2</v>
      </c>
    </row>
    <row r="1446" spans="2:90" x14ac:dyDescent="0.3">
      <c r="B1446" t="s">
        <v>561</v>
      </c>
      <c r="C1446" s="17">
        <v>0.146309725033684</v>
      </c>
      <c r="D1446" s="17">
        <v>0.162464258012056</v>
      </c>
      <c r="E1446" s="17">
        <v>0.13072309050990399</v>
      </c>
      <c r="F1446" s="17"/>
      <c r="G1446" s="17">
        <v>0.19896111885637699</v>
      </c>
      <c r="H1446" s="17">
        <v>0.18566650270735899</v>
      </c>
      <c r="I1446" s="17">
        <v>0.141959651495879</v>
      </c>
      <c r="J1446" s="17">
        <v>0.123685505862819</v>
      </c>
      <c r="K1446" s="17">
        <v>0.12961572076222699</v>
      </c>
      <c r="L1446" s="17">
        <v>0.112301660858207</v>
      </c>
      <c r="M1446" s="17"/>
      <c r="N1446" s="17">
        <v>0.14412497107419101</v>
      </c>
      <c r="O1446" s="17">
        <v>0.14594070747783899</v>
      </c>
      <c r="P1446" s="17">
        <v>0.15043178603100801</v>
      </c>
      <c r="Q1446" s="17">
        <v>0.14504930345072101</v>
      </c>
      <c r="R1446" s="17"/>
      <c r="S1446" s="17">
        <v>0.13692715655768201</v>
      </c>
      <c r="T1446" s="17">
        <v>0.11141833504875601</v>
      </c>
      <c r="U1446" s="17">
        <v>0.156087096897669</v>
      </c>
      <c r="V1446" s="17">
        <v>0.19182856422151601</v>
      </c>
      <c r="W1446" s="17">
        <v>0.17639930405085499</v>
      </c>
      <c r="X1446" s="17">
        <v>0.16742235637143699</v>
      </c>
      <c r="Y1446" s="17">
        <v>0.156608419162345</v>
      </c>
      <c r="Z1446" s="17">
        <v>0.134230634832427</v>
      </c>
      <c r="AA1446" s="17">
        <v>0.13696700592417099</v>
      </c>
      <c r="AB1446" s="17">
        <v>0.1212154215553</v>
      </c>
      <c r="AC1446" s="17">
        <v>0.12648629678660001</v>
      </c>
      <c r="AD1446" s="17">
        <v>0.17722522376703101</v>
      </c>
      <c r="AE1446" s="17"/>
      <c r="AF1446" s="17">
        <v>0.11386960471813901</v>
      </c>
      <c r="AG1446" s="17">
        <v>0.157546286086336</v>
      </c>
      <c r="AH1446" s="17">
        <v>0.18903346349467201</v>
      </c>
      <c r="AI1446" s="17"/>
      <c r="AJ1446" s="17">
        <v>0.105930839589538</v>
      </c>
      <c r="AK1446" s="17">
        <v>0.177043969977354</v>
      </c>
      <c r="AL1446" s="17">
        <v>0.14124766026413199</v>
      </c>
      <c r="AM1446" s="17">
        <v>0.10120143188233501</v>
      </c>
      <c r="AN1446" s="17">
        <v>0.178249063374641</v>
      </c>
      <c r="AO1446" s="17"/>
      <c r="AP1446" s="17">
        <v>0.208796660921447</v>
      </c>
      <c r="AQ1446" s="17">
        <v>0.118978846973885</v>
      </c>
      <c r="AR1446" s="17">
        <v>0.127416841377439</v>
      </c>
      <c r="AS1446" s="17">
        <v>0.11130900581568599</v>
      </c>
      <c r="AT1446" s="17">
        <v>0.18975919904073099</v>
      </c>
      <c r="AU1446" s="17">
        <v>0.12689920462133999</v>
      </c>
      <c r="AV1446" s="17"/>
      <c r="AW1446" s="17">
        <v>0.151423696728435</v>
      </c>
      <c r="AX1446" s="17">
        <v>0.16472694731797999</v>
      </c>
      <c r="AY1446" s="17">
        <v>0.19391435685512801</v>
      </c>
      <c r="AZ1446" s="17">
        <v>0.108229148925201</v>
      </c>
      <c r="BA1446" s="17">
        <v>0.17139434234873699</v>
      </c>
      <c r="BB1446" s="17">
        <v>0.12036546549055401</v>
      </c>
      <c r="BC1446" s="17">
        <v>0.149441623789485</v>
      </c>
      <c r="BD1446" s="17">
        <v>0.16730775418451499</v>
      </c>
      <c r="BE1446" s="17">
        <v>0.181261825854868</v>
      </c>
      <c r="BF1446" s="17">
        <v>0.122949135177333</v>
      </c>
      <c r="BG1446" s="17">
        <v>0.146671077050327</v>
      </c>
      <c r="BH1446" s="17">
        <v>0.163140818674989</v>
      </c>
      <c r="BI1446" s="17">
        <v>0.11996423089648001</v>
      </c>
      <c r="BJ1446" s="17">
        <v>0.13693404821663799</v>
      </c>
      <c r="BK1446" s="17">
        <v>0.12726302848555601</v>
      </c>
      <c r="BL1446" s="17">
        <v>0.106070873942795</v>
      </c>
      <c r="BM1446" s="17"/>
      <c r="BN1446" s="17">
        <v>0.134269131014779</v>
      </c>
      <c r="BO1446" s="17">
        <v>0.165067764130998</v>
      </c>
      <c r="BP1446" s="17"/>
      <c r="BQ1446" s="17">
        <v>0.202348632589399</v>
      </c>
      <c r="BR1446" s="17">
        <v>0.14156809395231801</v>
      </c>
      <c r="BS1446" s="17"/>
      <c r="BT1446" s="17">
        <v>0.16427483492336101</v>
      </c>
      <c r="BU1446" s="17"/>
      <c r="BV1446" s="17">
        <v>0.17253765934339399</v>
      </c>
      <c r="BW1446" s="17">
        <v>0.17601087501989299</v>
      </c>
      <c r="BX1446" s="17">
        <v>0.119249819608903</v>
      </c>
      <c r="BY1446" s="17"/>
      <c r="BZ1446" s="17">
        <v>0.120415007031626</v>
      </c>
      <c r="CA1446" s="17">
        <v>0.128865543188844</v>
      </c>
      <c r="CB1446" s="17">
        <v>0.12251510484551</v>
      </c>
      <c r="CC1446" s="17">
        <v>0.15995835901397201</v>
      </c>
      <c r="CD1446" s="17">
        <v>0.14102813314558801</v>
      </c>
      <c r="CE1446" s="17">
        <v>0.20027210104909901</v>
      </c>
      <c r="CF1446" s="17">
        <v>0.13975105578654801</v>
      </c>
      <c r="CG1446" s="17"/>
      <c r="CH1446" s="17">
        <v>0.17283938776268401</v>
      </c>
      <c r="CI1446" s="17">
        <v>0.156186183196413</v>
      </c>
      <c r="CJ1446" s="17">
        <v>0.15484540774802799</v>
      </c>
      <c r="CK1446" s="17">
        <v>0.107500790890059</v>
      </c>
      <c r="CL1446" s="17">
        <v>6.2612902016467797E-2</v>
      </c>
    </row>
    <row r="1447" spans="2:90" x14ac:dyDescent="0.3">
      <c r="B1447" t="s">
        <v>562</v>
      </c>
      <c r="C1447" s="17">
        <v>0.26452480698984498</v>
      </c>
      <c r="D1447" s="17">
        <v>0.24326069446152701</v>
      </c>
      <c r="E1447" s="17">
        <v>0.28644537720121599</v>
      </c>
      <c r="F1447" s="17"/>
      <c r="G1447" s="17">
        <v>0.24078896322555801</v>
      </c>
      <c r="H1447" s="17">
        <v>0.235201124064051</v>
      </c>
      <c r="I1447" s="17">
        <v>0.266997285403201</v>
      </c>
      <c r="J1447" s="17">
        <v>0.28809086874622297</v>
      </c>
      <c r="K1447" s="17">
        <v>0.232688056055811</v>
      </c>
      <c r="L1447" s="17">
        <v>0.30445415079729399</v>
      </c>
      <c r="M1447" s="17"/>
      <c r="N1447" s="17">
        <v>0.29208969394606399</v>
      </c>
      <c r="O1447" s="17">
        <v>0.29183342512002097</v>
      </c>
      <c r="P1447" s="17">
        <v>0.24253071513402799</v>
      </c>
      <c r="Q1447" s="17">
        <v>0.22846356213493699</v>
      </c>
      <c r="R1447" s="17"/>
      <c r="S1447" s="17">
        <v>0.22673810642634701</v>
      </c>
      <c r="T1447" s="17">
        <v>0.313508068694973</v>
      </c>
      <c r="U1447" s="17">
        <v>0.28800405540732199</v>
      </c>
      <c r="V1447" s="17">
        <v>0.231862310099133</v>
      </c>
      <c r="W1447" s="17">
        <v>0.248703354070612</v>
      </c>
      <c r="X1447" s="17">
        <v>0.25133919093664903</v>
      </c>
      <c r="Y1447" s="17">
        <v>0.25732682124938699</v>
      </c>
      <c r="Z1447" s="17">
        <v>0.208458460502184</v>
      </c>
      <c r="AA1447" s="17">
        <v>0.252704771116324</v>
      </c>
      <c r="AB1447" s="17">
        <v>0.31412164517119601</v>
      </c>
      <c r="AC1447" s="17">
        <v>0.28459633648800098</v>
      </c>
      <c r="AD1447" s="17">
        <v>0.29549496487233001</v>
      </c>
      <c r="AE1447" s="17"/>
      <c r="AF1447" s="17">
        <v>0.221315561935536</v>
      </c>
      <c r="AG1447" s="17">
        <v>0.294153000664159</v>
      </c>
      <c r="AH1447" s="17">
        <v>0.27550855033981497</v>
      </c>
      <c r="AI1447" s="17"/>
      <c r="AJ1447" s="17">
        <v>0.25913680014352702</v>
      </c>
      <c r="AK1447" s="17">
        <v>0.27411566874434201</v>
      </c>
      <c r="AL1447" s="17">
        <v>0.32372818315213198</v>
      </c>
      <c r="AM1447" s="17">
        <v>0.172814146329548</v>
      </c>
      <c r="AN1447" s="17">
        <v>0.256898672905435</v>
      </c>
      <c r="AO1447" s="17"/>
      <c r="AP1447" s="17">
        <v>0.242380261244491</v>
      </c>
      <c r="AQ1447" s="17">
        <v>0.299478847559426</v>
      </c>
      <c r="AR1447" s="17">
        <v>0.37016466454393898</v>
      </c>
      <c r="AS1447" s="17">
        <v>0.17874682042637899</v>
      </c>
      <c r="AT1447" s="17">
        <v>0.26000940168446801</v>
      </c>
      <c r="AU1447" s="17">
        <v>0.32684536148819898</v>
      </c>
      <c r="AV1447" s="17"/>
      <c r="AW1447" s="17">
        <v>0.281501969759893</v>
      </c>
      <c r="AX1447" s="17">
        <v>0.26023838759357798</v>
      </c>
      <c r="AY1447" s="17">
        <v>0.237286971879244</v>
      </c>
      <c r="AZ1447" s="17">
        <v>0.25931581441624602</v>
      </c>
      <c r="BA1447" s="17">
        <v>0.25826521880045</v>
      </c>
      <c r="BB1447" s="17">
        <v>0.295327578620044</v>
      </c>
      <c r="BC1447" s="17">
        <v>0.23950016747722799</v>
      </c>
      <c r="BD1447" s="17">
        <v>0.34012522646859999</v>
      </c>
      <c r="BE1447" s="17">
        <v>0.25944059269012298</v>
      </c>
      <c r="BF1447" s="17">
        <v>0.29588429486488699</v>
      </c>
      <c r="BG1447" s="17">
        <v>0.22212640234950601</v>
      </c>
      <c r="BH1447" s="17">
        <v>0.23426082337361401</v>
      </c>
      <c r="BI1447" s="17">
        <v>0.28691381385752401</v>
      </c>
      <c r="BJ1447" s="17">
        <v>0.38112989020469001</v>
      </c>
      <c r="BK1447" s="17">
        <v>0.23591102990770799</v>
      </c>
      <c r="BL1447" s="17">
        <v>0.21100724898464701</v>
      </c>
      <c r="BM1447" s="17"/>
      <c r="BN1447" s="17">
        <v>0.26762411086939902</v>
      </c>
      <c r="BO1447" s="17">
        <v>0.25963566490312001</v>
      </c>
      <c r="BP1447" s="17"/>
      <c r="BQ1447" s="17">
        <v>0.24942612729507399</v>
      </c>
      <c r="BR1447" s="17">
        <v>0.31978819793024599</v>
      </c>
      <c r="BS1447" s="17"/>
      <c r="BT1447" s="17">
        <v>0.235990012284824</v>
      </c>
      <c r="BU1447" s="17"/>
      <c r="BV1447" s="17">
        <v>0.25425521944953</v>
      </c>
      <c r="BW1447" s="17">
        <v>0.26582329582964198</v>
      </c>
      <c r="BX1447" s="17">
        <v>0.27630977290518199</v>
      </c>
      <c r="BY1447" s="17"/>
      <c r="BZ1447" s="17">
        <v>0.242659960375506</v>
      </c>
      <c r="CA1447" s="17">
        <v>0.26418763696865599</v>
      </c>
      <c r="CB1447" s="17">
        <v>0.29850776078649499</v>
      </c>
      <c r="CC1447" s="17">
        <v>0.25523895939355701</v>
      </c>
      <c r="CD1447" s="17">
        <v>0.28556069613544599</v>
      </c>
      <c r="CE1447" s="17">
        <v>0.26954024317557301</v>
      </c>
      <c r="CF1447" s="17">
        <v>0.22796101304772101</v>
      </c>
      <c r="CG1447" s="17"/>
      <c r="CH1447" s="17">
        <v>0.166347841293839</v>
      </c>
      <c r="CI1447" s="17">
        <v>0.29127108640924698</v>
      </c>
      <c r="CJ1447" s="17">
        <v>0.27715149716105902</v>
      </c>
      <c r="CK1447" s="17">
        <v>0.25043688349464999</v>
      </c>
      <c r="CL1447" s="17">
        <v>0.19504619958082001</v>
      </c>
    </row>
    <row r="1448" spans="2:90" x14ac:dyDescent="0.3">
      <c r="B1448" t="s">
        <v>563</v>
      </c>
      <c r="C1448" s="17">
        <v>0.399190420417597</v>
      </c>
      <c r="D1448" s="17">
        <v>0.37708059506697</v>
      </c>
      <c r="E1448" s="17">
        <v>0.41898349454165701</v>
      </c>
      <c r="F1448" s="17"/>
      <c r="G1448" s="17">
        <v>0.20236813461936501</v>
      </c>
      <c r="H1448" s="17">
        <v>0.195890602631098</v>
      </c>
      <c r="I1448" s="17">
        <v>0.38122644153239199</v>
      </c>
      <c r="J1448" s="17">
        <v>0.47247128742613798</v>
      </c>
      <c r="K1448" s="17">
        <v>0.55136864106980898</v>
      </c>
      <c r="L1448" s="17">
        <v>0.54919021626695796</v>
      </c>
      <c r="M1448" s="17"/>
      <c r="N1448" s="17">
        <v>0.29034010524398501</v>
      </c>
      <c r="O1448" s="17">
        <v>0.39567237785569298</v>
      </c>
      <c r="P1448" s="17">
        <v>0.45015302629334297</v>
      </c>
      <c r="Q1448" s="17">
        <v>0.47302101082268799</v>
      </c>
      <c r="R1448" s="17"/>
      <c r="S1448" s="17">
        <v>0.31367084038815002</v>
      </c>
      <c r="T1448" s="17">
        <v>0.44657125287473298</v>
      </c>
      <c r="U1448" s="17">
        <v>0.44707404513149002</v>
      </c>
      <c r="V1448" s="17">
        <v>0.410584082376586</v>
      </c>
      <c r="W1448" s="17">
        <v>0.404989905400371</v>
      </c>
      <c r="X1448" s="17">
        <v>0.431150159733097</v>
      </c>
      <c r="Y1448" s="17">
        <v>0.38159715007957101</v>
      </c>
      <c r="Z1448" s="17">
        <v>0.45994801229219101</v>
      </c>
      <c r="AA1448" s="17">
        <v>0.41472620170293301</v>
      </c>
      <c r="AB1448" s="17">
        <v>0.37118494770175497</v>
      </c>
      <c r="AC1448" s="17">
        <v>0.38780210265656201</v>
      </c>
      <c r="AD1448" s="17">
        <v>0.33400857620960001</v>
      </c>
      <c r="AE1448" s="17"/>
      <c r="AF1448" s="17">
        <v>0.545281227135614</v>
      </c>
      <c r="AG1448" s="17">
        <v>0.32713423071652997</v>
      </c>
      <c r="AH1448" s="17">
        <v>0.30157475615445101</v>
      </c>
      <c r="AI1448" s="17"/>
      <c r="AJ1448" s="17">
        <v>0.46441615089052002</v>
      </c>
      <c r="AK1448" s="17">
        <v>0.26669531766855598</v>
      </c>
      <c r="AL1448" s="17">
        <v>0.42703871871513999</v>
      </c>
      <c r="AM1448" s="17">
        <v>0.61547140870505002</v>
      </c>
      <c r="AN1448" s="17">
        <v>0.347427834775348</v>
      </c>
      <c r="AO1448" s="17"/>
      <c r="AP1448" s="17">
        <v>0.178107443740876</v>
      </c>
      <c r="AQ1448" s="17">
        <v>0.38624643192542801</v>
      </c>
      <c r="AR1448" s="17">
        <v>0.39901391359216798</v>
      </c>
      <c r="AS1448" s="17">
        <v>0.59980776920474799</v>
      </c>
      <c r="AT1448" s="17">
        <v>0.35544655515721302</v>
      </c>
      <c r="AU1448" s="17">
        <v>0.44853699006240899</v>
      </c>
      <c r="AV1448" s="17"/>
      <c r="AW1448" s="17">
        <v>0.45933558448057399</v>
      </c>
      <c r="AX1448" s="17">
        <v>0.35826944425988</v>
      </c>
      <c r="AY1448" s="17">
        <v>0.42407648864690101</v>
      </c>
      <c r="AZ1448" s="17">
        <v>0.48670119173495402</v>
      </c>
      <c r="BA1448" s="17">
        <v>0.42890440558590998</v>
      </c>
      <c r="BB1448" s="17">
        <v>0.44573123953487997</v>
      </c>
      <c r="BC1448" s="17">
        <v>0.43657306012095698</v>
      </c>
      <c r="BD1448" s="17">
        <v>0.32510967737414298</v>
      </c>
      <c r="BE1448" s="17">
        <v>0.39421813854390902</v>
      </c>
      <c r="BF1448" s="17">
        <v>0.44344871989064499</v>
      </c>
      <c r="BG1448" s="17">
        <v>0.42697606574297198</v>
      </c>
      <c r="BH1448" s="17">
        <v>0.39389348263482699</v>
      </c>
      <c r="BI1448" s="17">
        <v>0.39212524143494998</v>
      </c>
      <c r="BJ1448" s="17">
        <v>0.25050367833113002</v>
      </c>
      <c r="BK1448" s="17">
        <v>0.37023439021638199</v>
      </c>
      <c r="BL1448" s="17">
        <v>0.16623024052191801</v>
      </c>
      <c r="BM1448" s="17"/>
      <c r="BN1448" s="17">
        <v>0.38210050078346902</v>
      </c>
      <c r="BO1448" s="17">
        <v>0.42074913450731899</v>
      </c>
      <c r="BP1448" s="17"/>
      <c r="BQ1448" s="17">
        <v>0.16964714544847201</v>
      </c>
      <c r="BR1448" s="17">
        <v>0.41614760734297102</v>
      </c>
      <c r="BS1448" s="17"/>
      <c r="BT1448" s="17">
        <v>0.234039967789169</v>
      </c>
      <c r="BU1448" s="17"/>
      <c r="BV1448" s="17">
        <v>0.41375704639474298</v>
      </c>
      <c r="BW1448" s="17">
        <v>0.30066312458852201</v>
      </c>
      <c r="BX1448" s="17">
        <v>0.425826099938522</v>
      </c>
      <c r="BY1448" s="17"/>
      <c r="BZ1448" s="17">
        <v>0.51223664267803204</v>
      </c>
      <c r="CA1448" s="17">
        <v>0.46664992784422099</v>
      </c>
      <c r="CB1448" s="17">
        <v>0.45354090573567701</v>
      </c>
      <c r="CC1448" s="17">
        <v>0.38077201407943101</v>
      </c>
      <c r="CD1448" s="17">
        <v>0.37355563977226502</v>
      </c>
      <c r="CE1448" s="17">
        <v>0.32089327029841602</v>
      </c>
      <c r="CF1448" s="17">
        <v>0.28033692117265002</v>
      </c>
      <c r="CG1448" s="17"/>
      <c r="CH1448" s="17">
        <v>0.16610722431299099</v>
      </c>
      <c r="CI1448" s="17">
        <v>0.34140136879191402</v>
      </c>
      <c r="CJ1448" s="17">
        <v>0.43524700610695499</v>
      </c>
      <c r="CK1448" s="17">
        <v>0.54285104791016503</v>
      </c>
      <c r="CL1448" s="17">
        <v>0.61402863723632195</v>
      </c>
    </row>
    <row r="1449" spans="2:90" x14ac:dyDescent="0.3">
      <c r="B1449" t="s">
        <v>118</v>
      </c>
      <c r="C1449" s="17">
        <v>2.8862514842947599E-2</v>
      </c>
      <c r="D1449" s="17">
        <v>1.9853406485319702E-2</v>
      </c>
      <c r="E1449" s="17">
        <v>3.78959322224822E-2</v>
      </c>
      <c r="F1449" s="17"/>
      <c r="G1449" s="17">
        <v>5.8171632803822197E-2</v>
      </c>
      <c r="H1449" s="17">
        <v>3.5464458459488403E-2</v>
      </c>
      <c r="I1449" s="17">
        <v>2.2182415211048599E-2</v>
      </c>
      <c r="J1449" s="17">
        <v>2.9149050492683602E-2</v>
      </c>
      <c r="K1449" s="17">
        <v>3.1826765746895601E-2</v>
      </c>
      <c r="L1449" s="17">
        <v>7.2476718131695601E-3</v>
      </c>
      <c r="M1449" s="17"/>
      <c r="N1449" s="17">
        <v>1.3389262089407101E-2</v>
      </c>
      <c r="O1449" s="17">
        <v>2.6881240851356899E-2</v>
      </c>
      <c r="P1449" s="17">
        <v>2.85149724823178E-2</v>
      </c>
      <c r="Q1449" s="17">
        <v>4.6334604852113402E-2</v>
      </c>
      <c r="R1449" s="17"/>
      <c r="S1449" s="17">
        <v>1.09285657759379E-2</v>
      </c>
      <c r="T1449" s="17">
        <v>1.2918524209918699E-2</v>
      </c>
      <c r="U1449" s="17">
        <v>3.52968089850949E-2</v>
      </c>
      <c r="V1449" s="17">
        <v>4.1309922442328201E-2</v>
      </c>
      <c r="W1449" s="17">
        <v>4.1800277265221501E-2</v>
      </c>
      <c r="X1449" s="17">
        <v>3.4187086275556097E-2</v>
      </c>
      <c r="Y1449" s="17">
        <v>3.48355685104886E-2</v>
      </c>
      <c r="Z1449" s="17">
        <v>3.2781778771388298E-2</v>
      </c>
      <c r="AA1449" s="17">
        <v>1.01291390198036E-2</v>
      </c>
      <c r="AB1449" s="17">
        <v>5.0304615730565098E-2</v>
      </c>
      <c r="AC1449" s="17">
        <v>3.7306314523902803E-2</v>
      </c>
      <c r="AD1449" s="17">
        <v>5.0988881370235398E-2</v>
      </c>
      <c r="AE1449" s="17"/>
      <c r="AF1449" s="17">
        <v>1.54583851693883E-2</v>
      </c>
      <c r="AG1449" s="17">
        <v>2.4084381067804E-2</v>
      </c>
      <c r="AH1449" s="17">
        <v>5.5179069066297499E-2</v>
      </c>
      <c r="AI1449" s="17"/>
      <c r="AJ1449" s="17">
        <v>9.6313802760607005E-3</v>
      </c>
      <c r="AK1449" s="17">
        <v>2.63002879943369E-2</v>
      </c>
      <c r="AL1449" s="17">
        <v>3.4997766365726497E-2</v>
      </c>
      <c r="AM1449" s="17">
        <v>2.2683389671786899E-2</v>
      </c>
      <c r="AN1449" s="17">
        <v>4.7330009942522198E-2</v>
      </c>
      <c r="AO1449" s="17"/>
      <c r="AP1449" s="17">
        <v>3.2972560860877999E-2</v>
      </c>
      <c r="AQ1449" s="17">
        <v>1.1159645157730699E-2</v>
      </c>
      <c r="AR1449" s="17">
        <v>2.1405730110910699E-2</v>
      </c>
      <c r="AS1449" s="17">
        <v>1.6165362858611899E-2</v>
      </c>
      <c r="AT1449" s="17">
        <v>5.4601674399891997E-2</v>
      </c>
      <c r="AU1449" s="17">
        <v>5.4162601205861798E-2</v>
      </c>
      <c r="AV1449" s="17"/>
      <c r="AW1449" s="17">
        <v>0</v>
      </c>
      <c r="AX1449" s="17">
        <v>6.5531920552235098E-2</v>
      </c>
      <c r="AY1449" s="17">
        <v>6.5615081699005498E-2</v>
      </c>
      <c r="AZ1449" s="17">
        <v>3.1181586818240199E-2</v>
      </c>
      <c r="BA1449" s="17">
        <v>2.9723919307697001E-2</v>
      </c>
      <c r="BB1449" s="17">
        <v>2.75921294420765E-2</v>
      </c>
      <c r="BC1449" s="17">
        <v>4.8912898699886697E-3</v>
      </c>
      <c r="BD1449" s="17">
        <v>3.11362270139704E-2</v>
      </c>
      <c r="BE1449" s="17">
        <v>3.6403649484367501E-2</v>
      </c>
      <c r="BF1449" s="17">
        <v>1.0688447962103199E-2</v>
      </c>
      <c r="BG1449" s="17">
        <v>1.9836249592111201E-2</v>
      </c>
      <c r="BH1449" s="17">
        <v>1.02189215364798E-2</v>
      </c>
      <c r="BI1449" s="17">
        <v>2.3868999026954899E-2</v>
      </c>
      <c r="BJ1449" s="17">
        <v>0</v>
      </c>
      <c r="BK1449" s="17">
        <v>0</v>
      </c>
      <c r="BL1449" s="17">
        <v>8.3505932078314395E-3</v>
      </c>
      <c r="BM1449" s="17"/>
      <c r="BN1449" s="17">
        <v>2.0866692398436502E-2</v>
      </c>
      <c r="BO1449" s="17">
        <v>3.9219702992701902E-2</v>
      </c>
      <c r="BP1449" s="17"/>
      <c r="BQ1449" s="17">
        <v>3.09628889226185E-2</v>
      </c>
      <c r="BR1449" s="17">
        <v>8.7606152072209603E-3</v>
      </c>
      <c r="BS1449" s="17"/>
      <c r="BT1449" s="17">
        <v>7.4512380792723801E-3</v>
      </c>
      <c r="BU1449" s="17"/>
      <c r="BV1449" s="17">
        <v>5.1032137016226997E-2</v>
      </c>
      <c r="BW1449" s="17">
        <v>4.2776457528432101E-2</v>
      </c>
      <c r="BX1449" s="17">
        <v>1.2190334004652E-2</v>
      </c>
      <c r="BY1449" s="17"/>
      <c r="BZ1449" s="17">
        <v>4.7923323171731598E-2</v>
      </c>
      <c r="CA1449" s="17">
        <v>2.9458712631824299E-2</v>
      </c>
      <c r="CB1449" s="17">
        <v>3.1154252347323601E-2</v>
      </c>
      <c r="CC1449" s="17">
        <v>1.87543787666965E-2</v>
      </c>
      <c r="CD1449" s="17">
        <v>7.4826269703559701E-3</v>
      </c>
      <c r="CE1449" s="17">
        <v>1.2182386419238E-2</v>
      </c>
      <c r="CF1449" s="17">
        <v>7.9399664947578802E-3</v>
      </c>
      <c r="CG1449" s="17"/>
      <c r="CH1449" s="17">
        <v>6.1826257816643901E-3</v>
      </c>
      <c r="CI1449" s="17">
        <v>2.8379666284776998E-2</v>
      </c>
      <c r="CJ1449" s="17">
        <v>3.1066360291845899E-2</v>
      </c>
      <c r="CK1449" s="17">
        <v>3.4374737318587402E-2</v>
      </c>
      <c r="CL1449" s="17">
        <v>4.7078015746682099E-2</v>
      </c>
    </row>
    <row r="1450" spans="2:90" x14ac:dyDescent="0.3">
      <c r="C1450" s="17"/>
      <c r="D1450" s="17"/>
      <c r="E1450" s="17"/>
      <c r="F1450" s="17"/>
      <c r="G1450" s="17"/>
      <c r="H1450" s="17"/>
      <c r="I1450" s="17"/>
      <c r="J1450" s="17"/>
      <c r="K1450" s="17"/>
      <c r="L1450" s="17"/>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7"/>
      <c r="AI1450" s="17"/>
      <c r="AJ1450" s="17"/>
      <c r="AK1450" s="17"/>
      <c r="AL1450" s="17"/>
      <c r="AM1450" s="17"/>
      <c r="AN1450" s="17"/>
      <c r="AO1450" s="17"/>
      <c r="AP1450" s="17"/>
      <c r="AQ1450" s="17"/>
      <c r="AR1450" s="17"/>
      <c r="AS1450" s="17"/>
      <c r="AT1450" s="17"/>
      <c r="AU1450" s="17"/>
      <c r="AV1450" s="17"/>
      <c r="AW1450" s="17"/>
      <c r="AX1450" s="17"/>
      <c r="AY1450" s="17"/>
      <c r="AZ1450" s="17"/>
      <c r="BA1450" s="17"/>
      <c r="BB1450" s="17"/>
      <c r="BC1450" s="17"/>
      <c r="BD1450" s="17"/>
      <c r="BE1450" s="17"/>
      <c r="BF1450" s="17"/>
      <c r="BG1450" s="17"/>
      <c r="BH1450" s="17"/>
      <c r="BI1450" s="17"/>
      <c r="BJ1450" s="17"/>
      <c r="BK1450" s="17"/>
      <c r="BL1450" s="17"/>
      <c r="BM1450" s="17"/>
      <c r="BN1450" s="17"/>
      <c r="BO1450" s="17"/>
      <c r="BP1450" s="17"/>
      <c r="BQ1450" s="17"/>
      <c r="BR1450" s="17"/>
      <c r="BS1450" s="17"/>
      <c r="BT1450" s="17"/>
      <c r="BU1450" s="17"/>
      <c r="BV1450" s="17"/>
      <c r="BW1450" s="17"/>
      <c r="BX1450" s="17"/>
      <c r="BY1450" s="17"/>
      <c r="BZ1450" s="17"/>
      <c r="CA1450" s="17"/>
      <c r="CB1450" s="17"/>
      <c r="CC1450" s="17"/>
      <c r="CD1450" s="17"/>
      <c r="CE1450" s="17"/>
      <c r="CF1450" s="17"/>
      <c r="CG1450" s="17"/>
      <c r="CH1450" s="17"/>
      <c r="CI1450" s="17"/>
      <c r="CJ1450" s="17"/>
      <c r="CK1450" s="17"/>
      <c r="CL1450" s="17"/>
    </row>
    <row r="1451" spans="2:90" x14ac:dyDescent="0.3">
      <c r="B1451" s="6" t="s">
        <v>568</v>
      </c>
      <c r="C1451" s="17"/>
      <c r="D1451" s="17"/>
      <c r="E1451" s="17"/>
      <c r="F1451" s="17"/>
      <c r="G1451" s="17"/>
      <c r="H1451" s="17"/>
      <c r="I1451" s="17"/>
      <c r="J1451" s="17"/>
      <c r="K1451" s="17"/>
      <c r="L1451" s="17"/>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7"/>
      <c r="AI1451" s="17"/>
      <c r="AJ1451" s="17"/>
      <c r="AK1451" s="17"/>
      <c r="AL1451" s="17"/>
      <c r="AM1451" s="17"/>
      <c r="AN1451" s="17"/>
      <c r="AO1451" s="17"/>
      <c r="AP1451" s="17"/>
      <c r="AQ1451" s="17"/>
      <c r="AR1451" s="17"/>
      <c r="AS1451" s="17"/>
      <c r="AT1451" s="17"/>
      <c r="AU1451" s="17"/>
      <c r="AV1451" s="17"/>
      <c r="AW1451" s="17"/>
      <c r="AX1451" s="17"/>
      <c r="AY1451" s="17"/>
      <c r="AZ1451" s="17"/>
      <c r="BA1451" s="17"/>
      <c r="BB1451" s="17"/>
      <c r="BC1451" s="17"/>
      <c r="BD1451" s="17"/>
      <c r="BE1451" s="17"/>
      <c r="BF1451" s="17"/>
      <c r="BG1451" s="17"/>
      <c r="BH1451" s="17"/>
      <c r="BI1451" s="17"/>
      <c r="BJ1451" s="17"/>
      <c r="BK1451" s="17"/>
      <c r="BL1451" s="17"/>
      <c r="BM1451" s="17"/>
      <c r="BN1451" s="17"/>
      <c r="BO1451" s="17"/>
      <c r="BP1451" s="17"/>
      <c r="BQ1451" s="17"/>
      <c r="BR1451" s="17"/>
      <c r="BS1451" s="17"/>
      <c r="BT1451" s="17"/>
      <c r="BU1451" s="17"/>
      <c r="BV1451" s="17"/>
      <c r="BW1451" s="17"/>
      <c r="BX1451" s="17"/>
      <c r="BY1451" s="17"/>
      <c r="BZ1451" s="17"/>
      <c r="CA1451" s="17"/>
      <c r="CB1451" s="17"/>
      <c r="CC1451" s="17"/>
      <c r="CD1451" s="17"/>
      <c r="CE1451" s="17"/>
      <c r="CF1451" s="17"/>
      <c r="CG1451" s="17"/>
      <c r="CH1451" s="17"/>
      <c r="CI1451" s="17"/>
      <c r="CJ1451" s="17"/>
      <c r="CK1451" s="17"/>
      <c r="CL1451" s="17"/>
    </row>
    <row r="1452" spans="2:90" x14ac:dyDescent="0.3">
      <c r="B1452" s="24" t="s">
        <v>123</v>
      </c>
      <c r="C1452" s="17"/>
      <c r="D1452" s="17"/>
      <c r="E1452" s="17"/>
      <c r="F1452" s="17"/>
      <c r="G1452" s="17"/>
      <c r="H1452" s="17"/>
      <c r="I1452" s="17"/>
      <c r="J1452" s="17"/>
      <c r="K1452" s="17"/>
      <c r="L1452" s="17"/>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7"/>
      <c r="AI1452" s="17"/>
      <c r="AJ1452" s="17"/>
      <c r="AK1452" s="17"/>
      <c r="AL1452" s="17"/>
      <c r="AM1452" s="17"/>
      <c r="AN1452" s="17"/>
      <c r="AO1452" s="17"/>
      <c r="AP1452" s="17"/>
      <c r="AQ1452" s="17"/>
      <c r="AR1452" s="17"/>
      <c r="AS1452" s="17"/>
      <c r="AT1452" s="17"/>
      <c r="AU1452" s="17"/>
      <c r="AV1452" s="17"/>
      <c r="AW1452" s="17"/>
      <c r="AX1452" s="17"/>
      <c r="AY1452" s="17"/>
      <c r="AZ1452" s="17"/>
      <c r="BA1452" s="17"/>
      <c r="BB1452" s="17"/>
      <c r="BC1452" s="17"/>
      <c r="BD1452" s="17"/>
      <c r="BE1452" s="17"/>
      <c r="BF1452" s="17"/>
      <c r="BG1452" s="17"/>
      <c r="BH1452" s="17"/>
      <c r="BI1452" s="17"/>
      <c r="BJ1452" s="17"/>
      <c r="BK1452" s="17"/>
      <c r="BL1452" s="17"/>
      <c r="BM1452" s="17"/>
      <c r="BN1452" s="17"/>
      <c r="BO1452" s="17"/>
      <c r="BP1452" s="17"/>
      <c r="BQ1452" s="17"/>
      <c r="BR1452" s="17"/>
      <c r="BS1452" s="17"/>
      <c r="BT1452" s="17"/>
      <c r="BU1452" s="17"/>
      <c r="BV1452" s="17"/>
      <c r="BW1452" s="17"/>
      <c r="BX1452" s="17"/>
      <c r="BY1452" s="17"/>
      <c r="BZ1452" s="17"/>
      <c r="CA1452" s="17"/>
      <c r="CB1452" s="17"/>
      <c r="CC1452" s="17"/>
      <c r="CD1452" s="17"/>
      <c r="CE1452" s="17"/>
      <c r="CF1452" s="17"/>
      <c r="CG1452" s="17"/>
      <c r="CH1452" s="17"/>
      <c r="CI1452" s="17"/>
      <c r="CJ1452" s="17"/>
      <c r="CK1452" s="17"/>
      <c r="CL1452" s="17"/>
    </row>
    <row r="1453" spans="2:90" x14ac:dyDescent="0.3">
      <c r="B1453" t="s">
        <v>565</v>
      </c>
      <c r="C1453" s="17">
        <v>0.18941645430830201</v>
      </c>
      <c r="D1453" s="17">
        <v>0.21987614004014</v>
      </c>
      <c r="E1453" s="17">
        <v>0.158337739548679</v>
      </c>
      <c r="F1453" s="17"/>
      <c r="G1453" s="17">
        <v>0.262438358236108</v>
      </c>
      <c r="H1453" s="17">
        <v>0.30877849812642399</v>
      </c>
      <c r="I1453" s="17">
        <v>0.18781146582655001</v>
      </c>
      <c r="J1453" s="17">
        <v>0.128569537110892</v>
      </c>
      <c r="K1453" s="17">
        <v>9.2910305901184306E-2</v>
      </c>
      <c r="L1453" s="17">
        <v>0.14572000887134101</v>
      </c>
      <c r="M1453" s="17"/>
      <c r="N1453" s="17">
        <v>0.25105255808660998</v>
      </c>
      <c r="O1453" s="17">
        <v>0.18696848829370999</v>
      </c>
      <c r="P1453" s="17">
        <v>0.164452301201337</v>
      </c>
      <c r="Q1453" s="17">
        <v>0.14524277353642201</v>
      </c>
      <c r="R1453" s="17"/>
      <c r="S1453" s="17">
        <v>0.22523643062388801</v>
      </c>
      <c r="T1453" s="17">
        <v>0.20269952470917199</v>
      </c>
      <c r="U1453" s="17">
        <v>8.1232570339107801E-2</v>
      </c>
      <c r="V1453" s="17">
        <v>6.2990834289450404E-2</v>
      </c>
      <c r="W1453" s="17">
        <v>5.8916282345564702E-2</v>
      </c>
      <c r="X1453" s="17">
        <v>0.17096908809027</v>
      </c>
      <c r="Y1453" s="17">
        <v>0.22808964337398199</v>
      </c>
      <c r="Z1453" s="17">
        <v>0.37662119180659698</v>
      </c>
      <c r="AA1453" s="17">
        <v>0.25559713467823397</v>
      </c>
      <c r="AB1453" s="17">
        <v>0.23998226599096201</v>
      </c>
      <c r="AC1453" s="17">
        <v>0.29087312146232802</v>
      </c>
      <c r="AD1453" s="17">
        <v>0.124476474169671</v>
      </c>
      <c r="AE1453" s="17"/>
      <c r="AF1453" s="17">
        <v>0.11800782209966899</v>
      </c>
      <c r="AG1453" s="17">
        <v>0.263692347473092</v>
      </c>
      <c r="AH1453" s="17">
        <v>0.21195239187850301</v>
      </c>
      <c r="AI1453" s="17"/>
      <c r="AJ1453" s="17">
        <v>0.116684858961247</v>
      </c>
      <c r="AK1453" s="17">
        <v>0.33787383351829903</v>
      </c>
      <c r="AL1453" s="17">
        <v>0.116561587050358</v>
      </c>
      <c r="AM1453" s="17">
        <v>6.7494350553975901E-2</v>
      </c>
      <c r="AN1453" s="17">
        <v>0.159532404114374</v>
      </c>
      <c r="AO1453" s="17"/>
      <c r="AP1453" s="17">
        <v>0.47565935313104701</v>
      </c>
      <c r="AQ1453" s="17">
        <v>0.128085505873588</v>
      </c>
      <c r="AR1453" s="17">
        <v>0.117665118818745</v>
      </c>
      <c r="AS1453" s="17">
        <v>6.8355834686557704E-2</v>
      </c>
      <c r="AT1453" s="17">
        <v>9.0747723110735395E-2</v>
      </c>
      <c r="AU1453" s="17">
        <v>3.0752310993186E-2</v>
      </c>
      <c r="AV1453" s="17"/>
      <c r="AW1453" s="17">
        <v>0.241054052633488</v>
      </c>
      <c r="AX1453" s="17">
        <v>5.0392665922976997E-2</v>
      </c>
      <c r="AY1453" s="17">
        <v>0.176128756239845</v>
      </c>
      <c r="AZ1453" s="17">
        <v>9.1806552275637304E-2</v>
      </c>
      <c r="BA1453" s="17">
        <v>0.17037751850324601</v>
      </c>
      <c r="BB1453" s="17">
        <v>0.15442389434566101</v>
      </c>
      <c r="BC1453" s="17">
        <v>0.200780420570976</v>
      </c>
      <c r="BD1453" s="17">
        <v>0.26142092209367501</v>
      </c>
      <c r="BE1453" s="17">
        <v>0.274673401013244</v>
      </c>
      <c r="BF1453" s="17">
        <v>0.14287173186921201</v>
      </c>
      <c r="BG1453" s="17">
        <v>0.17092590114762399</v>
      </c>
      <c r="BH1453" s="17">
        <v>0.24385663496743201</v>
      </c>
      <c r="BI1453" s="17">
        <v>0.32119855623520699</v>
      </c>
      <c r="BJ1453" s="17">
        <v>0.280447518369771</v>
      </c>
      <c r="BK1453" s="17">
        <v>0.119856255423165</v>
      </c>
      <c r="BL1453" s="17">
        <v>0.33920440151664299</v>
      </c>
      <c r="BM1453" s="17"/>
      <c r="BN1453" s="17">
        <v>0.22696926866646999</v>
      </c>
      <c r="BO1453" s="17">
        <v>0.13012738669886501</v>
      </c>
      <c r="BP1453" s="17"/>
      <c r="BQ1453" s="17">
        <v>0.48904937638366303</v>
      </c>
      <c r="BR1453" s="17">
        <v>2.9588531917451401E-2</v>
      </c>
      <c r="BS1453" s="17"/>
      <c r="BT1453" s="17">
        <v>0.32359977706110898</v>
      </c>
      <c r="BU1453" s="17"/>
      <c r="BV1453" s="17">
        <v>0.14446780550494601</v>
      </c>
      <c r="BW1453" s="17">
        <v>0.26796465390019503</v>
      </c>
      <c r="BX1453" s="17">
        <v>0.179692551297503</v>
      </c>
      <c r="BY1453" s="17"/>
      <c r="BZ1453" s="17">
        <v>0.14848244378127501</v>
      </c>
      <c r="CA1453" s="17">
        <v>0.18545897607414</v>
      </c>
      <c r="CB1453" s="17">
        <v>0.17975017143900099</v>
      </c>
      <c r="CC1453" s="17">
        <v>0.164088790863232</v>
      </c>
      <c r="CD1453" s="17">
        <v>0.21062461681153199</v>
      </c>
      <c r="CE1453" s="17">
        <v>0.27366338184730599</v>
      </c>
      <c r="CF1453" s="17">
        <v>0.27071465455448901</v>
      </c>
      <c r="CG1453" s="17"/>
      <c r="CH1453" s="17">
        <v>0.32777915351419001</v>
      </c>
      <c r="CI1453" s="17">
        <v>0.22556021397336501</v>
      </c>
      <c r="CJ1453" s="17">
        <v>0.14686801771358199</v>
      </c>
      <c r="CK1453" s="17">
        <v>0.156470786513737</v>
      </c>
      <c r="CL1453" s="17">
        <v>0</v>
      </c>
    </row>
    <row r="1454" spans="2:90" x14ac:dyDescent="0.3">
      <c r="B1454" t="s">
        <v>566</v>
      </c>
      <c r="C1454" s="17">
        <v>0.56242135119810299</v>
      </c>
      <c r="D1454" s="17">
        <v>0.58394935220731403</v>
      </c>
      <c r="E1454" s="17">
        <v>0.53894627881687496</v>
      </c>
      <c r="F1454" s="17"/>
      <c r="G1454" s="17">
        <v>0.512430338961406</v>
      </c>
      <c r="H1454" s="17">
        <v>0.47925666233814102</v>
      </c>
      <c r="I1454" s="17">
        <v>0.59957221892263901</v>
      </c>
      <c r="J1454" s="17">
        <v>0.56815106331618104</v>
      </c>
      <c r="K1454" s="17">
        <v>0.61880387577294604</v>
      </c>
      <c r="L1454" s="17">
        <v>0.59109333368813699</v>
      </c>
      <c r="M1454" s="17"/>
      <c r="N1454" s="17">
        <v>0.56942910235280497</v>
      </c>
      <c r="O1454" s="17">
        <v>0.51693652185598904</v>
      </c>
      <c r="P1454" s="17">
        <v>0.62231457876034502</v>
      </c>
      <c r="Q1454" s="17">
        <v>0.55789019951047603</v>
      </c>
      <c r="R1454" s="17"/>
      <c r="S1454" s="17">
        <v>0.50005499915866802</v>
      </c>
      <c r="T1454" s="17">
        <v>0.52114681881380598</v>
      </c>
      <c r="U1454" s="17">
        <v>0.70605861238310297</v>
      </c>
      <c r="V1454" s="17">
        <v>0.65546395596593998</v>
      </c>
      <c r="W1454" s="17">
        <v>0.62348754388513605</v>
      </c>
      <c r="X1454" s="17">
        <v>0.50410948542195499</v>
      </c>
      <c r="Y1454" s="17">
        <v>0.52203105549365802</v>
      </c>
      <c r="Z1454" s="17">
        <v>0.58720341046625302</v>
      </c>
      <c r="AA1454" s="17">
        <v>0.58752551533886799</v>
      </c>
      <c r="AB1454" s="17">
        <v>0.465111774918334</v>
      </c>
      <c r="AC1454" s="17">
        <v>0.53273509762581694</v>
      </c>
      <c r="AD1454" s="17">
        <v>0.74060641270256899</v>
      </c>
      <c r="AE1454" s="17"/>
      <c r="AF1454" s="17">
        <v>0.70079950616613995</v>
      </c>
      <c r="AG1454" s="17">
        <v>0.51499378543132202</v>
      </c>
      <c r="AH1454" s="17">
        <v>0.38332811317149201</v>
      </c>
      <c r="AI1454" s="17"/>
      <c r="AJ1454" s="17">
        <v>0.78205012004641095</v>
      </c>
      <c r="AK1454" s="17">
        <v>0.42323395867080399</v>
      </c>
      <c r="AL1454" s="17">
        <v>0.641469629373706</v>
      </c>
      <c r="AM1454" s="17">
        <v>0.85859860337626503</v>
      </c>
      <c r="AN1454" s="17">
        <v>0.68091764589002102</v>
      </c>
      <c r="AO1454" s="17"/>
      <c r="AP1454" s="17">
        <v>0.319167120913876</v>
      </c>
      <c r="AQ1454" s="17">
        <v>0.81616006832465904</v>
      </c>
      <c r="AR1454" s="17">
        <v>0.64890272395246296</v>
      </c>
      <c r="AS1454" s="17">
        <v>0.85302812000003503</v>
      </c>
      <c r="AT1454" s="17">
        <v>0.64774241609565197</v>
      </c>
      <c r="AU1454" s="17">
        <v>0.37351543213454502</v>
      </c>
      <c r="AV1454" s="17"/>
      <c r="AW1454" s="17">
        <v>0.28071512129823101</v>
      </c>
      <c r="AX1454" s="17">
        <v>0.44184212649055998</v>
      </c>
      <c r="AY1454" s="17">
        <v>0.58846898249572099</v>
      </c>
      <c r="AZ1454" s="17">
        <v>0.52098604842740903</v>
      </c>
      <c r="BA1454" s="17">
        <v>0.53096273818922501</v>
      </c>
      <c r="BB1454" s="17">
        <v>0.584857074678797</v>
      </c>
      <c r="BC1454" s="17">
        <v>0.59484831806873495</v>
      </c>
      <c r="BD1454" s="17">
        <v>0.59256207201954403</v>
      </c>
      <c r="BE1454" s="17">
        <v>0.66127301317673304</v>
      </c>
      <c r="BF1454" s="17">
        <v>0.53780333404360503</v>
      </c>
      <c r="BG1454" s="17">
        <v>0.68283340690785999</v>
      </c>
      <c r="BH1454" s="17">
        <v>0.557874367571077</v>
      </c>
      <c r="BI1454" s="17">
        <v>0.51381107766717604</v>
      </c>
      <c r="BJ1454" s="17">
        <v>0.59675204261326098</v>
      </c>
      <c r="BK1454" s="17">
        <v>0.64431811602743305</v>
      </c>
      <c r="BL1454" s="17">
        <v>0.47699324841095297</v>
      </c>
      <c r="BM1454" s="17"/>
      <c r="BN1454" s="17">
        <v>0.54545907655736703</v>
      </c>
      <c r="BO1454" s="17">
        <v>0.58814086471157501</v>
      </c>
      <c r="BP1454" s="17"/>
      <c r="BQ1454" s="17">
        <v>0.30830726322437901</v>
      </c>
      <c r="BR1454" s="17">
        <v>0.84939917527565501</v>
      </c>
      <c r="BS1454" s="17"/>
      <c r="BT1454" s="17">
        <v>0.58139224647973098</v>
      </c>
      <c r="BU1454" s="17"/>
      <c r="BV1454" s="17">
        <v>0.51905415158920598</v>
      </c>
      <c r="BW1454" s="17">
        <v>0.52555409145753795</v>
      </c>
      <c r="BX1454" s="17">
        <v>0.61718183881135102</v>
      </c>
      <c r="BY1454" s="17"/>
      <c r="BZ1454" s="17">
        <v>0.49964525597665899</v>
      </c>
      <c r="CA1454" s="17">
        <v>0.54012935823994801</v>
      </c>
      <c r="CB1454" s="17">
        <v>0.60666386091046898</v>
      </c>
      <c r="CC1454" s="17">
        <v>0.61885363719493902</v>
      </c>
      <c r="CD1454" s="17">
        <v>0.60127992264760699</v>
      </c>
      <c r="CE1454" s="17">
        <v>0.51744153542920701</v>
      </c>
      <c r="CF1454" s="17">
        <v>0.56371682135688295</v>
      </c>
      <c r="CG1454" s="17"/>
      <c r="CH1454" s="17">
        <v>0.56139676042994402</v>
      </c>
      <c r="CI1454" s="17">
        <v>0.551658860083028</v>
      </c>
      <c r="CJ1454" s="17">
        <v>0.58148329313690506</v>
      </c>
      <c r="CK1454" s="17">
        <v>0.564581071135697</v>
      </c>
      <c r="CL1454" s="17">
        <v>0.49088457490722598</v>
      </c>
    </row>
    <row r="1455" spans="2:90" x14ac:dyDescent="0.3">
      <c r="B1455" t="s">
        <v>567</v>
      </c>
      <c r="C1455" s="17">
        <v>0.10252402682694101</v>
      </c>
      <c r="D1455" s="17">
        <v>8.9708527315580905E-2</v>
      </c>
      <c r="E1455" s="17">
        <v>0.116498315571851</v>
      </c>
      <c r="F1455" s="17"/>
      <c r="G1455" s="17">
        <v>7.6371603933543503E-2</v>
      </c>
      <c r="H1455" s="17">
        <v>7.9476864833097002E-2</v>
      </c>
      <c r="I1455" s="17">
        <v>0.114506745814399</v>
      </c>
      <c r="J1455" s="17">
        <v>0.13462633936888899</v>
      </c>
      <c r="K1455" s="17">
        <v>0.124567136603861</v>
      </c>
      <c r="L1455" s="17">
        <v>8.9092616282109405E-2</v>
      </c>
      <c r="M1455" s="17"/>
      <c r="N1455" s="17">
        <v>4.2324818748404103E-2</v>
      </c>
      <c r="O1455" s="17">
        <v>7.6071907627892496E-2</v>
      </c>
      <c r="P1455" s="17">
        <v>0.109454713866536</v>
      </c>
      <c r="Q1455" s="17">
        <v>0.186902527757284</v>
      </c>
      <c r="R1455" s="17"/>
      <c r="S1455" s="17">
        <v>0.13535600974909401</v>
      </c>
      <c r="T1455" s="17">
        <v>0.13484245202060799</v>
      </c>
      <c r="U1455" s="17">
        <v>8.3037121512677406E-2</v>
      </c>
      <c r="V1455" s="17">
        <v>0.11322470370066599</v>
      </c>
      <c r="W1455" s="17">
        <v>0.12501746123226101</v>
      </c>
      <c r="X1455" s="17">
        <v>8.7386142387087501E-2</v>
      </c>
      <c r="Y1455" s="17">
        <v>9.4502468180767601E-2</v>
      </c>
      <c r="Z1455" s="17">
        <v>3.6175397727150102E-2</v>
      </c>
      <c r="AA1455" s="17">
        <v>0.105960910939442</v>
      </c>
      <c r="AB1455" s="17">
        <v>3.70975567026594E-2</v>
      </c>
      <c r="AC1455" s="17">
        <v>0.104202075396972</v>
      </c>
      <c r="AD1455" s="17">
        <v>7.1032866613128104E-2</v>
      </c>
      <c r="AE1455" s="17"/>
      <c r="AF1455" s="17">
        <v>7.6951803948476699E-2</v>
      </c>
      <c r="AG1455" s="17">
        <v>6.06609037142899E-2</v>
      </c>
      <c r="AH1455" s="17">
        <v>0.26713200257980402</v>
      </c>
      <c r="AI1455" s="17"/>
      <c r="AJ1455" s="17">
        <v>2.52306533612103E-2</v>
      </c>
      <c r="AK1455" s="17">
        <v>6.3478362199429594E-2</v>
      </c>
      <c r="AL1455" s="17">
        <v>2.27127878042577E-2</v>
      </c>
      <c r="AM1455" s="17">
        <v>0</v>
      </c>
      <c r="AN1455" s="17">
        <v>3.6842515183101401E-2</v>
      </c>
      <c r="AO1455" s="17"/>
      <c r="AP1455" s="17">
        <v>7.4626227121118396E-2</v>
      </c>
      <c r="AQ1455" s="17">
        <v>2.2077783701252601E-2</v>
      </c>
      <c r="AR1455" s="17">
        <v>0</v>
      </c>
      <c r="AS1455" s="17">
        <v>2.81221789569676E-2</v>
      </c>
      <c r="AT1455" s="17">
        <v>0</v>
      </c>
      <c r="AU1455" s="17">
        <v>0.109873828833198</v>
      </c>
      <c r="AV1455" s="17"/>
      <c r="AW1455" s="17">
        <v>0</v>
      </c>
      <c r="AX1455" s="17">
        <v>0.27840963952070102</v>
      </c>
      <c r="AY1455" s="17">
        <v>0.17695066183916799</v>
      </c>
      <c r="AZ1455" s="17">
        <v>0.17578427553904899</v>
      </c>
      <c r="BA1455" s="17">
        <v>0.14232557440739099</v>
      </c>
      <c r="BB1455" s="17">
        <v>9.4960274682610701E-2</v>
      </c>
      <c r="BC1455" s="17">
        <v>0.10023506178682701</v>
      </c>
      <c r="BD1455" s="17">
        <v>4.1504093065335097E-2</v>
      </c>
      <c r="BE1455" s="17">
        <v>3.06644977097674E-2</v>
      </c>
      <c r="BF1455" s="17">
        <v>0.11608160680563</v>
      </c>
      <c r="BG1455" s="17">
        <v>3.6634057246653001E-2</v>
      </c>
      <c r="BH1455" s="17">
        <v>2.9546613163975399E-2</v>
      </c>
      <c r="BI1455" s="17">
        <v>4.1657550651160703E-2</v>
      </c>
      <c r="BJ1455" s="17">
        <v>6.8395745490248502E-2</v>
      </c>
      <c r="BK1455" s="17">
        <v>5.91336780510247E-2</v>
      </c>
      <c r="BL1455" s="17">
        <v>6.7211558225736698E-2</v>
      </c>
      <c r="BM1455" s="17"/>
      <c r="BN1455" s="17">
        <v>9.6499099469041894E-2</v>
      </c>
      <c r="BO1455" s="17">
        <v>0.11243683503899</v>
      </c>
      <c r="BP1455" s="17"/>
      <c r="BQ1455" s="17">
        <v>6.1511949264656501E-2</v>
      </c>
      <c r="BR1455" s="17">
        <v>0</v>
      </c>
      <c r="BS1455" s="17"/>
      <c r="BT1455" s="17">
        <v>2.3181158129702499E-2</v>
      </c>
      <c r="BU1455" s="17"/>
      <c r="BV1455" s="17">
        <v>0.16685207008577799</v>
      </c>
      <c r="BW1455" s="17">
        <v>8.6321758111178107E-2</v>
      </c>
      <c r="BX1455" s="17">
        <v>7.2946186004473196E-2</v>
      </c>
      <c r="BY1455" s="17"/>
      <c r="BZ1455" s="17">
        <v>0.17037914026558301</v>
      </c>
      <c r="CA1455" s="17">
        <v>0.169936222795741</v>
      </c>
      <c r="CB1455" s="17">
        <v>9.9306118037481794E-2</v>
      </c>
      <c r="CC1455" s="17">
        <v>0.125127412744788</v>
      </c>
      <c r="CD1455" s="17">
        <v>7.6466406885069199E-2</v>
      </c>
      <c r="CE1455" s="17">
        <v>7.1069833724398193E-2</v>
      </c>
      <c r="CF1455" s="17">
        <v>2.8923562520843299E-2</v>
      </c>
      <c r="CG1455" s="17"/>
      <c r="CH1455" s="17">
        <v>5.2466051336210497E-2</v>
      </c>
      <c r="CI1455" s="17">
        <v>5.4437769111819301E-2</v>
      </c>
      <c r="CJ1455" s="17">
        <v>0.130018382288586</v>
      </c>
      <c r="CK1455" s="17">
        <v>0.14956300459267899</v>
      </c>
      <c r="CL1455" s="17">
        <v>0.27169613205838</v>
      </c>
    </row>
    <row r="1456" spans="2:90" x14ac:dyDescent="0.3">
      <c r="B1456" t="s">
        <v>118</v>
      </c>
      <c r="C1456" s="17">
        <v>0.14563816766665399</v>
      </c>
      <c r="D1456" s="17">
        <v>0.10646598043696499</v>
      </c>
      <c r="E1456" s="17">
        <v>0.18621766606259499</v>
      </c>
      <c r="F1456" s="17"/>
      <c r="G1456" s="17">
        <v>0.148759698868942</v>
      </c>
      <c r="H1456" s="17">
        <v>0.132487974702338</v>
      </c>
      <c r="I1456" s="17">
        <v>9.8109569436412705E-2</v>
      </c>
      <c r="J1456" s="17">
        <v>0.168653060204037</v>
      </c>
      <c r="K1456" s="17">
        <v>0.16371868172200901</v>
      </c>
      <c r="L1456" s="17">
        <v>0.17409404115841201</v>
      </c>
      <c r="M1456" s="17"/>
      <c r="N1456" s="17">
        <v>0.137193520812181</v>
      </c>
      <c r="O1456" s="17">
        <v>0.22002308222240899</v>
      </c>
      <c r="P1456" s="17">
        <v>0.103778406171782</v>
      </c>
      <c r="Q1456" s="17">
        <v>0.10996449919581799</v>
      </c>
      <c r="R1456" s="17"/>
      <c r="S1456" s="17">
        <v>0.13935256046835101</v>
      </c>
      <c r="T1456" s="17">
        <v>0.14131120445641501</v>
      </c>
      <c r="U1456" s="17">
        <v>0.12967169576511201</v>
      </c>
      <c r="V1456" s="17">
        <v>0.168320506043944</v>
      </c>
      <c r="W1456" s="17">
        <v>0.19257871253703901</v>
      </c>
      <c r="X1456" s="17">
        <v>0.237535284100687</v>
      </c>
      <c r="Y1456" s="17">
        <v>0.15537683295159199</v>
      </c>
      <c r="Z1456" s="17">
        <v>0</v>
      </c>
      <c r="AA1456" s="17">
        <v>5.0916439043455899E-2</v>
      </c>
      <c r="AB1456" s="17">
        <v>0.25780840238804398</v>
      </c>
      <c r="AC1456" s="17">
        <v>7.2189705514882796E-2</v>
      </c>
      <c r="AD1456" s="17">
        <v>6.3884246514631801E-2</v>
      </c>
      <c r="AE1456" s="17"/>
      <c r="AF1456" s="17">
        <v>0.10424086778571399</v>
      </c>
      <c r="AG1456" s="17">
        <v>0.160652963381296</v>
      </c>
      <c r="AH1456" s="17">
        <v>0.13758749237020201</v>
      </c>
      <c r="AI1456" s="17"/>
      <c r="AJ1456" s="17">
        <v>7.6034367631131999E-2</v>
      </c>
      <c r="AK1456" s="17">
        <v>0.175413845611468</v>
      </c>
      <c r="AL1456" s="17">
        <v>0.21925599577167801</v>
      </c>
      <c r="AM1456" s="17">
        <v>7.3907046069759397E-2</v>
      </c>
      <c r="AN1456" s="17">
        <v>0.122707434812503</v>
      </c>
      <c r="AO1456" s="17"/>
      <c r="AP1456" s="17">
        <v>0.13054729883395799</v>
      </c>
      <c r="AQ1456" s="17">
        <v>3.36766421005011E-2</v>
      </c>
      <c r="AR1456" s="17">
        <v>0.23343215722879199</v>
      </c>
      <c r="AS1456" s="17">
        <v>5.04938663564393E-2</v>
      </c>
      <c r="AT1456" s="17">
        <v>0.26150986079361299</v>
      </c>
      <c r="AU1456" s="17">
        <v>0.48585842803907098</v>
      </c>
      <c r="AV1456" s="17"/>
      <c r="AW1456" s="17">
        <v>0.47823082606828099</v>
      </c>
      <c r="AX1456" s="17">
        <v>0.22935556806576199</v>
      </c>
      <c r="AY1456" s="17">
        <v>5.8451599425267002E-2</v>
      </c>
      <c r="AZ1456" s="17">
        <v>0.21142312375790401</v>
      </c>
      <c r="BA1456" s="17">
        <v>0.15633416890013699</v>
      </c>
      <c r="BB1456" s="17">
        <v>0.16575875629292999</v>
      </c>
      <c r="BC1456" s="17">
        <v>0.104136199573462</v>
      </c>
      <c r="BD1456" s="17">
        <v>0.10451291282144599</v>
      </c>
      <c r="BE1456" s="17">
        <v>3.33890881002556E-2</v>
      </c>
      <c r="BF1456" s="17">
        <v>0.203243327281553</v>
      </c>
      <c r="BG1456" s="17">
        <v>0.109606634697863</v>
      </c>
      <c r="BH1456" s="17">
        <v>0.16872238429751599</v>
      </c>
      <c r="BI1456" s="17">
        <v>0.123332815446456</v>
      </c>
      <c r="BJ1456" s="17">
        <v>5.4404693526719103E-2</v>
      </c>
      <c r="BK1456" s="17">
        <v>0.17669195049837699</v>
      </c>
      <c r="BL1456" s="17">
        <v>0.116590791846667</v>
      </c>
      <c r="BM1456" s="17"/>
      <c r="BN1456" s="17">
        <v>0.131072555307121</v>
      </c>
      <c r="BO1456" s="17">
        <v>0.16929491355057</v>
      </c>
      <c r="BP1456" s="17"/>
      <c r="BQ1456" s="17">
        <v>0.14113141112730199</v>
      </c>
      <c r="BR1456" s="17">
        <v>0.121012292806894</v>
      </c>
      <c r="BS1456" s="17"/>
      <c r="BT1456" s="17">
        <v>7.18268183294581E-2</v>
      </c>
      <c r="BU1456" s="17"/>
      <c r="BV1456" s="17">
        <v>0.169625972820069</v>
      </c>
      <c r="BW1456" s="17">
        <v>0.120159496531088</v>
      </c>
      <c r="BX1456" s="17">
        <v>0.130179423886672</v>
      </c>
      <c r="BY1456" s="17"/>
      <c r="BZ1456" s="17">
        <v>0.18149315997648299</v>
      </c>
      <c r="CA1456" s="17">
        <v>0.10447544289017099</v>
      </c>
      <c r="CB1456" s="17">
        <v>0.114279849613048</v>
      </c>
      <c r="CC1456" s="17">
        <v>9.1930159197041506E-2</v>
      </c>
      <c r="CD1456" s="17">
        <v>0.111629053655792</v>
      </c>
      <c r="CE1456" s="17">
        <v>0.13782524899908999</v>
      </c>
      <c r="CF1456" s="17">
        <v>0.13664496156778499</v>
      </c>
      <c r="CG1456" s="17"/>
      <c r="CH1456" s="17">
        <v>5.83580347196559E-2</v>
      </c>
      <c r="CI1456" s="17">
        <v>0.16834315683178699</v>
      </c>
      <c r="CJ1456" s="17">
        <v>0.14163030686092601</v>
      </c>
      <c r="CK1456" s="17">
        <v>0.12938513775788699</v>
      </c>
      <c r="CL1456" s="17">
        <v>0.23741929303439299</v>
      </c>
    </row>
    <row r="1457" spans="2:90" x14ac:dyDescent="0.3">
      <c r="C1457" s="17"/>
      <c r="D1457" s="17"/>
      <c r="E1457" s="17"/>
      <c r="F1457" s="17"/>
      <c r="G1457" s="17"/>
      <c r="H1457" s="17"/>
      <c r="I1457" s="17"/>
      <c r="J1457" s="17"/>
      <c r="K1457" s="17"/>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7"/>
      <c r="AI1457" s="17"/>
      <c r="AJ1457" s="17"/>
      <c r="AK1457" s="17"/>
      <c r="AL1457" s="17"/>
      <c r="AM1457" s="17"/>
      <c r="AN1457" s="17"/>
      <c r="AO1457" s="17"/>
      <c r="AP1457" s="17"/>
      <c r="AQ1457" s="17"/>
      <c r="AR1457" s="17"/>
      <c r="AS1457" s="17"/>
      <c r="AT1457" s="17"/>
      <c r="AU1457" s="17"/>
      <c r="AV1457" s="17"/>
      <c r="AW1457" s="17"/>
      <c r="AX1457" s="17"/>
      <c r="AY1457" s="17"/>
      <c r="AZ1457" s="17"/>
      <c r="BA1457" s="17"/>
      <c r="BB1457" s="17"/>
      <c r="BC1457" s="17"/>
      <c r="BD1457" s="17"/>
      <c r="BE1457" s="17"/>
      <c r="BF1457" s="17"/>
      <c r="BG1457" s="17"/>
      <c r="BH1457" s="17"/>
      <c r="BI1457" s="17"/>
      <c r="BJ1457" s="17"/>
      <c r="BK1457" s="17"/>
      <c r="BL1457" s="17"/>
      <c r="BM1457" s="17"/>
      <c r="BN1457" s="17"/>
      <c r="BO1457" s="17"/>
      <c r="BP1457" s="17"/>
      <c r="BQ1457" s="17"/>
      <c r="BR1457" s="17"/>
      <c r="BS1457" s="17"/>
      <c r="BT1457" s="17"/>
      <c r="BU1457" s="17"/>
      <c r="BV1457" s="17"/>
      <c r="BW1457" s="17"/>
      <c r="BX1457" s="17"/>
      <c r="BY1457" s="17"/>
      <c r="BZ1457" s="17"/>
      <c r="CA1457" s="17"/>
      <c r="CB1457" s="17"/>
      <c r="CC1457" s="17"/>
      <c r="CD1457" s="17"/>
      <c r="CE1457" s="17"/>
      <c r="CF1457" s="17"/>
      <c r="CG1457" s="17"/>
      <c r="CH1457" s="17"/>
      <c r="CI1457" s="17"/>
      <c r="CJ1457" s="17"/>
      <c r="CK1457" s="17"/>
      <c r="CL1457" s="17"/>
    </row>
    <row r="1458" spans="2:90" x14ac:dyDescent="0.3">
      <c r="B1458" s="6" t="s">
        <v>569</v>
      </c>
      <c r="C1458" s="17"/>
      <c r="D1458" s="17"/>
      <c r="E1458" s="17"/>
      <c r="F1458" s="17"/>
      <c r="G1458" s="17"/>
      <c r="H1458" s="17"/>
      <c r="I1458" s="17"/>
      <c r="J1458" s="17"/>
      <c r="K1458" s="17"/>
      <c r="L1458" s="17"/>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7"/>
      <c r="AI1458" s="17"/>
      <c r="AJ1458" s="17"/>
      <c r="AK1458" s="17"/>
      <c r="AL1458" s="17"/>
      <c r="AM1458" s="17"/>
      <c r="AN1458" s="17"/>
      <c r="AO1458" s="17"/>
      <c r="AP1458" s="17"/>
      <c r="AQ1458" s="17"/>
      <c r="AR1458" s="17"/>
      <c r="AS1458" s="17"/>
      <c r="AT1458" s="17"/>
      <c r="AU1458" s="17"/>
      <c r="AV1458" s="17"/>
      <c r="AW1458" s="17"/>
      <c r="AX1458" s="17"/>
      <c r="AY1458" s="17"/>
      <c r="AZ1458" s="17"/>
      <c r="BA1458" s="17"/>
      <c r="BB1458" s="17"/>
      <c r="BC1458" s="17"/>
      <c r="BD1458" s="17"/>
      <c r="BE1458" s="17"/>
      <c r="BF1458" s="17"/>
      <c r="BG1458" s="17"/>
      <c r="BH1458" s="17"/>
      <c r="BI1458" s="17"/>
      <c r="BJ1458" s="17"/>
      <c r="BK1458" s="17"/>
      <c r="BL1458" s="17"/>
      <c r="BM1458" s="17"/>
      <c r="BN1458" s="17"/>
      <c r="BO1458" s="17"/>
      <c r="BP1458" s="17"/>
      <c r="BQ1458" s="17"/>
      <c r="BR1458" s="17"/>
      <c r="BS1458" s="17"/>
      <c r="BT1458" s="17"/>
      <c r="BU1458" s="17"/>
      <c r="BV1458" s="17"/>
      <c r="BW1458" s="17"/>
      <c r="BX1458" s="17"/>
      <c r="BY1458" s="17"/>
      <c r="BZ1458" s="17"/>
      <c r="CA1458" s="17"/>
      <c r="CB1458" s="17"/>
      <c r="CC1458" s="17"/>
      <c r="CD1458" s="17"/>
      <c r="CE1458" s="17"/>
      <c r="CF1458" s="17"/>
      <c r="CG1458" s="17"/>
      <c r="CH1458" s="17"/>
      <c r="CI1458" s="17"/>
      <c r="CJ1458" s="17"/>
      <c r="CK1458" s="17"/>
      <c r="CL1458" s="17"/>
    </row>
    <row r="1459" spans="2:90" x14ac:dyDescent="0.3">
      <c r="B1459" s="24" t="s">
        <v>123</v>
      </c>
      <c r="C1459" s="17"/>
      <c r="D1459" s="17"/>
      <c r="E1459" s="17"/>
      <c r="F1459" s="17"/>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c r="AZ1459" s="17"/>
      <c r="BA1459" s="17"/>
      <c r="BB1459" s="17"/>
      <c r="BC1459" s="17"/>
      <c r="BD1459" s="17"/>
      <c r="BE1459" s="17"/>
      <c r="BF1459" s="17"/>
      <c r="BG1459" s="17"/>
      <c r="BH1459" s="17"/>
      <c r="BI1459" s="17"/>
      <c r="BJ1459" s="17"/>
      <c r="BK1459" s="17"/>
      <c r="BL1459" s="17"/>
      <c r="BM1459" s="17"/>
      <c r="BN1459" s="17"/>
      <c r="BO1459" s="17"/>
      <c r="BP1459" s="17"/>
      <c r="BQ1459" s="17"/>
      <c r="BR1459" s="17"/>
      <c r="BS1459" s="17"/>
      <c r="BT1459" s="17"/>
      <c r="BU1459" s="17"/>
      <c r="BV1459" s="17"/>
      <c r="BW1459" s="17"/>
      <c r="BX1459" s="17"/>
      <c r="BY1459" s="17"/>
      <c r="BZ1459" s="17"/>
      <c r="CA1459" s="17"/>
      <c r="CB1459" s="17"/>
      <c r="CC1459" s="17"/>
      <c r="CD1459" s="17"/>
      <c r="CE1459" s="17"/>
      <c r="CF1459" s="17"/>
      <c r="CG1459" s="17"/>
      <c r="CH1459" s="17"/>
      <c r="CI1459" s="17"/>
      <c r="CJ1459" s="17"/>
      <c r="CK1459" s="17"/>
      <c r="CL1459" s="17"/>
    </row>
    <row r="1460" spans="2:90" x14ac:dyDescent="0.3">
      <c r="B1460" t="s">
        <v>565</v>
      </c>
      <c r="C1460" s="17">
        <v>0.27962533934239497</v>
      </c>
      <c r="D1460" s="17">
        <v>0.298509306952424</v>
      </c>
      <c r="E1460" s="17">
        <v>0.258766866467595</v>
      </c>
      <c r="F1460" s="17"/>
      <c r="G1460" s="17">
        <v>0.28008315594447603</v>
      </c>
      <c r="H1460" s="17">
        <v>0.43904253511776398</v>
      </c>
      <c r="I1460" s="17">
        <v>0.30679184236562002</v>
      </c>
      <c r="J1460" s="17">
        <v>0.18451570192674899</v>
      </c>
      <c r="K1460" s="17">
        <v>0.304002043771612</v>
      </c>
      <c r="L1460" s="17">
        <v>0.179560610440097</v>
      </c>
      <c r="M1460" s="17"/>
      <c r="N1460" s="17">
        <v>0.35008103442538702</v>
      </c>
      <c r="O1460" s="17">
        <v>0.29767456704828799</v>
      </c>
      <c r="P1460" s="17">
        <v>0.25110777458974898</v>
      </c>
      <c r="Q1460" s="17">
        <v>0.21300229101438201</v>
      </c>
      <c r="R1460" s="17"/>
      <c r="S1460" s="17">
        <v>0.30380062254308798</v>
      </c>
      <c r="T1460" s="17">
        <v>0.22992574744526301</v>
      </c>
      <c r="U1460" s="17">
        <v>0.27791874288963597</v>
      </c>
      <c r="V1460" s="17">
        <v>0.26898068376230899</v>
      </c>
      <c r="W1460" s="17">
        <v>0.23452685435828399</v>
      </c>
      <c r="X1460" s="17">
        <v>0.223664772611017</v>
      </c>
      <c r="Y1460" s="17">
        <v>0.276289587789462</v>
      </c>
      <c r="Z1460" s="17">
        <v>0.32946467761249298</v>
      </c>
      <c r="AA1460" s="17">
        <v>0.31613786317047599</v>
      </c>
      <c r="AB1460" s="17">
        <v>0.27275145983641302</v>
      </c>
      <c r="AC1460" s="17">
        <v>0.39449901869947601</v>
      </c>
      <c r="AD1460" s="17">
        <v>0.31068026847344199</v>
      </c>
      <c r="AE1460" s="17"/>
      <c r="AF1460" s="17">
        <v>0.213542180580365</v>
      </c>
      <c r="AG1460" s="17">
        <v>0.37401071581321399</v>
      </c>
      <c r="AH1460" s="17">
        <v>0.22431398361250801</v>
      </c>
      <c r="AI1460" s="17"/>
      <c r="AJ1460" s="17">
        <v>0.17071940275061501</v>
      </c>
      <c r="AK1460" s="17">
        <v>0.49157130419435902</v>
      </c>
      <c r="AL1460" s="17">
        <v>0.21657992373104901</v>
      </c>
      <c r="AM1460" s="17">
        <v>0.128133462868917</v>
      </c>
      <c r="AN1460" s="17">
        <v>0.15553251897863901</v>
      </c>
      <c r="AO1460" s="17"/>
      <c r="AP1460" s="17">
        <v>0.61573756073285701</v>
      </c>
      <c r="AQ1460" s="17">
        <v>0.19283994891110501</v>
      </c>
      <c r="AR1460" s="17">
        <v>0.15902261714117999</v>
      </c>
      <c r="AS1460" s="17">
        <v>0.145905634850308</v>
      </c>
      <c r="AT1460" s="17">
        <v>0.20300765709532501</v>
      </c>
      <c r="AU1460" s="17">
        <v>0.10781284970251</v>
      </c>
      <c r="AV1460" s="17"/>
      <c r="AW1460" s="17">
        <v>0.10970268711379801</v>
      </c>
      <c r="AX1460" s="17">
        <v>0.371524806645257</v>
      </c>
      <c r="AY1460" s="17">
        <v>0.18596468434431901</v>
      </c>
      <c r="AZ1460" s="17">
        <v>0.188604754122464</v>
      </c>
      <c r="BA1460" s="17">
        <v>0.17128183274293701</v>
      </c>
      <c r="BB1460" s="17">
        <v>0.26046597737125698</v>
      </c>
      <c r="BC1460" s="17">
        <v>0.38319946071032501</v>
      </c>
      <c r="BD1460" s="17">
        <v>0.19324500451739601</v>
      </c>
      <c r="BE1460" s="17">
        <v>0.31750253621478097</v>
      </c>
      <c r="BF1460" s="17">
        <v>0.305191404935514</v>
      </c>
      <c r="BG1460" s="17">
        <v>0.308852832405551</v>
      </c>
      <c r="BH1460" s="17">
        <v>0.36235023722653498</v>
      </c>
      <c r="BI1460" s="17">
        <v>0.42284201325146997</v>
      </c>
      <c r="BJ1460" s="17">
        <v>0.39311538384412498</v>
      </c>
      <c r="BK1460" s="17">
        <v>0.25967381026024799</v>
      </c>
      <c r="BL1460" s="17">
        <v>0.39462251915642099</v>
      </c>
      <c r="BM1460" s="17"/>
      <c r="BN1460" s="17">
        <v>0.31287096889643201</v>
      </c>
      <c r="BO1460" s="17">
        <v>0.23451713991610601</v>
      </c>
      <c r="BP1460" s="17"/>
      <c r="BQ1460" s="17">
        <v>0.63960384642418799</v>
      </c>
      <c r="BR1460" s="17">
        <v>0.17826457727397199</v>
      </c>
      <c r="BS1460" s="17"/>
      <c r="BT1460" s="17">
        <v>0.35870144014664701</v>
      </c>
      <c r="BU1460" s="17"/>
      <c r="BV1460" s="17">
        <v>0.258560164325915</v>
      </c>
      <c r="BW1460" s="17">
        <v>0.36416969013023298</v>
      </c>
      <c r="BX1460" s="17">
        <v>0.25504819112870802</v>
      </c>
      <c r="BY1460" s="17"/>
      <c r="BZ1460" s="17">
        <v>0.17837289098157899</v>
      </c>
      <c r="CA1460" s="17">
        <v>0.203600184651129</v>
      </c>
      <c r="CB1460" s="17">
        <v>0.22521259405212399</v>
      </c>
      <c r="CC1460" s="17">
        <v>0.31657387821155097</v>
      </c>
      <c r="CD1460" s="17">
        <v>0.35147298135101301</v>
      </c>
      <c r="CE1460" s="17">
        <v>0.32614102959298202</v>
      </c>
      <c r="CF1460" s="17">
        <v>0.37932910974185302</v>
      </c>
      <c r="CG1460" s="17"/>
      <c r="CH1460" s="17">
        <v>0.44040736433994598</v>
      </c>
      <c r="CI1460" s="17">
        <v>0.31157949146946001</v>
      </c>
      <c r="CJ1460" s="17">
        <v>0.233241387729272</v>
      </c>
      <c r="CK1460" s="17">
        <v>0.23346537231547401</v>
      </c>
      <c r="CL1460" s="17">
        <v>0.12841591770066699</v>
      </c>
    </row>
    <row r="1461" spans="2:90" x14ac:dyDescent="0.3">
      <c r="B1461" t="s">
        <v>566</v>
      </c>
      <c r="C1461" s="17">
        <v>0.44708930930145202</v>
      </c>
      <c r="D1461" s="17">
        <v>0.48093854733317398</v>
      </c>
      <c r="E1461" s="17">
        <v>0.415309217862601</v>
      </c>
      <c r="F1461" s="17"/>
      <c r="G1461" s="17">
        <v>0.40924333957068798</v>
      </c>
      <c r="H1461" s="17">
        <v>0.30421183846170602</v>
      </c>
      <c r="I1461" s="17">
        <v>0.42152036272238202</v>
      </c>
      <c r="J1461" s="17">
        <v>0.49429709000521199</v>
      </c>
      <c r="K1461" s="17">
        <v>0.46152474686490902</v>
      </c>
      <c r="L1461" s="17">
        <v>0.57254846536839099</v>
      </c>
      <c r="M1461" s="17"/>
      <c r="N1461" s="17">
        <v>0.41009692262348302</v>
      </c>
      <c r="O1461" s="17">
        <v>0.42715577798439502</v>
      </c>
      <c r="P1461" s="17">
        <v>0.50440879859447496</v>
      </c>
      <c r="Q1461" s="17">
        <v>0.46751442573248497</v>
      </c>
      <c r="R1461" s="17"/>
      <c r="S1461" s="17">
        <v>0.43899524398779399</v>
      </c>
      <c r="T1461" s="17">
        <v>0.41325787162620198</v>
      </c>
      <c r="U1461" s="17">
        <v>0.42521805207276597</v>
      </c>
      <c r="V1461" s="17">
        <v>0.389334780041733</v>
      </c>
      <c r="W1461" s="17">
        <v>0.51454766840260902</v>
      </c>
      <c r="X1461" s="17">
        <v>0.47954538326303098</v>
      </c>
      <c r="Y1461" s="17">
        <v>0.50289299165696499</v>
      </c>
      <c r="Z1461" s="17">
        <v>0.52037327198164296</v>
      </c>
      <c r="AA1461" s="17">
        <v>0.45222445913278703</v>
      </c>
      <c r="AB1461" s="17">
        <v>0.45001538938494401</v>
      </c>
      <c r="AC1461" s="17">
        <v>0.34176392018415103</v>
      </c>
      <c r="AD1461" s="17">
        <v>0.42526388938613502</v>
      </c>
      <c r="AE1461" s="17"/>
      <c r="AF1461" s="17">
        <v>0.60340380034126895</v>
      </c>
      <c r="AG1461" s="17">
        <v>0.37135178895843601</v>
      </c>
      <c r="AH1461" s="17">
        <v>0.31351525149898901</v>
      </c>
      <c r="AI1461" s="17"/>
      <c r="AJ1461" s="17">
        <v>0.71087474802089001</v>
      </c>
      <c r="AK1461" s="17">
        <v>0.31970600394490201</v>
      </c>
      <c r="AL1461" s="17">
        <v>0.42466402483342303</v>
      </c>
      <c r="AM1461" s="17">
        <v>0.76344543894375105</v>
      </c>
      <c r="AN1461" s="17">
        <v>0.40112660387909099</v>
      </c>
      <c r="AO1461" s="17"/>
      <c r="AP1461" s="17">
        <v>0.21269530511274601</v>
      </c>
      <c r="AQ1461" s="17">
        <v>0.69922808909351297</v>
      </c>
      <c r="AR1461" s="17">
        <v>0.53249200053171297</v>
      </c>
      <c r="AS1461" s="17">
        <v>0.73793691724013399</v>
      </c>
      <c r="AT1461" s="17">
        <v>0.42136086050558902</v>
      </c>
      <c r="AU1461" s="17">
        <v>0.170653156599232</v>
      </c>
      <c r="AV1461" s="17"/>
      <c r="AW1461" s="17">
        <v>0.55316919138514498</v>
      </c>
      <c r="AX1461" s="17">
        <v>0.200563306580441</v>
      </c>
      <c r="AY1461" s="17">
        <v>0.33837153360792999</v>
      </c>
      <c r="AZ1461" s="17">
        <v>0.53416154047130404</v>
      </c>
      <c r="BA1461" s="17">
        <v>0.58401847731627299</v>
      </c>
      <c r="BB1461" s="17">
        <v>0.44774355343090799</v>
      </c>
      <c r="BC1461" s="17">
        <v>0.33147352253696899</v>
      </c>
      <c r="BD1461" s="17">
        <v>0.59220572670953797</v>
      </c>
      <c r="BE1461" s="17">
        <v>0.42473289977199402</v>
      </c>
      <c r="BF1461" s="17">
        <v>0.46843010057724599</v>
      </c>
      <c r="BG1461" s="17">
        <v>0.44096684483761101</v>
      </c>
      <c r="BH1461" s="17">
        <v>0.45798278166893802</v>
      </c>
      <c r="BI1461" s="17">
        <v>0.41793654957516702</v>
      </c>
      <c r="BJ1461" s="17">
        <v>0.317587279677709</v>
      </c>
      <c r="BK1461" s="17">
        <v>0.66394058801351197</v>
      </c>
      <c r="BL1461" s="17">
        <v>0.41410111662194499</v>
      </c>
      <c r="BM1461" s="17"/>
      <c r="BN1461" s="17">
        <v>0.463171438546502</v>
      </c>
      <c r="BO1461" s="17">
        <v>0.42371956093857399</v>
      </c>
      <c r="BP1461" s="17"/>
      <c r="BQ1461" s="17">
        <v>0.20615592971067501</v>
      </c>
      <c r="BR1461" s="17">
        <v>0.648745720048862</v>
      </c>
      <c r="BS1461" s="17"/>
      <c r="BT1461" s="17">
        <v>0.51282225577726803</v>
      </c>
      <c r="BU1461" s="17"/>
      <c r="BV1461" s="17">
        <v>0.37201435491840001</v>
      </c>
      <c r="BW1461" s="17">
        <v>0.34449003878896201</v>
      </c>
      <c r="BX1461" s="17">
        <v>0.52181715055724898</v>
      </c>
      <c r="BY1461" s="17"/>
      <c r="BZ1461" s="17">
        <v>0.38032170712295499</v>
      </c>
      <c r="CA1461" s="17">
        <v>0.44395695497846599</v>
      </c>
      <c r="CB1461" s="17">
        <v>0.53095603817940396</v>
      </c>
      <c r="CC1461" s="17">
        <v>0.38327244522911402</v>
      </c>
      <c r="CD1461" s="17">
        <v>0.51783012923486105</v>
      </c>
      <c r="CE1461" s="17">
        <v>0.46583988531877002</v>
      </c>
      <c r="CF1461" s="17">
        <v>0.40171114029289501</v>
      </c>
      <c r="CG1461" s="17"/>
      <c r="CH1461" s="17">
        <v>0.39306021805300601</v>
      </c>
      <c r="CI1461" s="17">
        <v>0.44527010702842201</v>
      </c>
      <c r="CJ1461" s="17">
        <v>0.45504960193666399</v>
      </c>
      <c r="CK1461" s="17">
        <v>0.473586202296637</v>
      </c>
      <c r="CL1461" s="17">
        <v>0.43329010513848998</v>
      </c>
    </row>
    <row r="1462" spans="2:90" x14ac:dyDescent="0.3">
      <c r="B1462" t="s">
        <v>567</v>
      </c>
      <c r="C1462" s="17">
        <v>9.8758651799456199E-2</v>
      </c>
      <c r="D1462" s="17">
        <v>8.9631500691375196E-2</v>
      </c>
      <c r="E1462" s="17">
        <v>0.108035440437225</v>
      </c>
      <c r="F1462" s="17"/>
      <c r="G1462" s="17">
        <v>0.116193526535565</v>
      </c>
      <c r="H1462" s="17">
        <v>0.1226000298742</v>
      </c>
      <c r="I1462" s="17">
        <v>0.10255599219245499</v>
      </c>
      <c r="J1462" s="17">
        <v>0.135517399214062</v>
      </c>
      <c r="K1462" s="17">
        <v>7.15357532448615E-2</v>
      </c>
      <c r="L1462" s="17">
        <v>4.7693938186520402E-2</v>
      </c>
      <c r="M1462" s="17"/>
      <c r="N1462" s="17">
        <v>5.6893430008608303E-2</v>
      </c>
      <c r="O1462" s="17">
        <v>7.4154167971646506E-2</v>
      </c>
      <c r="P1462" s="17">
        <v>0.120670105586444</v>
      </c>
      <c r="Q1462" s="17">
        <v>0.14736259217686901</v>
      </c>
      <c r="R1462" s="17"/>
      <c r="S1462" s="17">
        <v>0.12817955189862801</v>
      </c>
      <c r="T1462" s="17">
        <v>0.11612803026341099</v>
      </c>
      <c r="U1462" s="17">
        <v>9.6909542827131503E-2</v>
      </c>
      <c r="V1462" s="17">
        <v>0.21632089562478299</v>
      </c>
      <c r="W1462" s="17">
        <v>0.10456067993993801</v>
      </c>
      <c r="X1462" s="17">
        <v>9.1558709612560699E-2</v>
      </c>
      <c r="Y1462" s="17">
        <v>5.58536102107813E-2</v>
      </c>
      <c r="Z1462" s="17">
        <v>4.7915619652471E-2</v>
      </c>
      <c r="AA1462" s="17">
        <v>6.82430704045804E-2</v>
      </c>
      <c r="AB1462" s="17">
        <v>2.9222270573275699E-2</v>
      </c>
      <c r="AC1462" s="17">
        <v>0.121162229885645</v>
      </c>
      <c r="AD1462" s="17">
        <v>5.8953880401624498E-2</v>
      </c>
      <c r="AE1462" s="17"/>
      <c r="AF1462" s="17">
        <v>6.5413136015829099E-2</v>
      </c>
      <c r="AG1462" s="17">
        <v>4.4220653423176402E-2</v>
      </c>
      <c r="AH1462" s="17">
        <v>0.314500766018741</v>
      </c>
      <c r="AI1462" s="17"/>
      <c r="AJ1462" s="17">
        <v>2.00727335360095E-2</v>
      </c>
      <c r="AK1462" s="17">
        <v>3.9518881865144503E-2</v>
      </c>
      <c r="AL1462" s="17">
        <v>5.4793640533924902E-2</v>
      </c>
      <c r="AM1462" s="17">
        <v>3.8963434318939803E-2</v>
      </c>
      <c r="AN1462" s="17">
        <v>0.114612374637871</v>
      </c>
      <c r="AO1462" s="17"/>
      <c r="AP1462" s="17">
        <v>4.7365056946685802E-2</v>
      </c>
      <c r="AQ1462" s="17">
        <v>3.3097464520781002E-2</v>
      </c>
      <c r="AR1462" s="17">
        <v>0.10685558971668301</v>
      </c>
      <c r="AS1462" s="17">
        <v>3.04673334897206E-2</v>
      </c>
      <c r="AT1462" s="17">
        <v>7.5639985413212804E-2</v>
      </c>
      <c r="AU1462" s="17">
        <v>4.3099238273710497E-2</v>
      </c>
      <c r="AV1462" s="17"/>
      <c r="AW1462" s="17">
        <v>0.109062980664586</v>
      </c>
      <c r="AX1462" s="17">
        <v>0.33570591130958599</v>
      </c>
      <c r="AY1462" s="17">
        <v>0.28961507761880101</v>
      </c>
      <c r="AZ1462" s="17">
        <v>8.9295469423736007E-2</v>
      </c>
      <c r="BA1462" s="17">
        <v>4.2766021978202E-2</v>
      </c>
      <c r="BB1462" s="17">
        <v>7.0221061494394305E-2</v>
      </c>
      <c r="BC1462" s="17">
        <v>0.13621799930703499</v>
      </c>
      <c r="BD1462" s="17">
        <v>4.0852515840858701E-2</v>
      </c>
      <c r="BE1462" s="17">
        <v>9.7431405772699306E-2</v>
      </c>
      <c r="BF1462" s="17">
        <v>6.5248548476459195E-2</v>
      </c>
      <c r="BG1462" s="17">
        <v>8.0537811434659407E-2</v>
      </c>
      <c r="BH1462" s="17">
        <v>9.3826856984634194E-2</v>
      </c>
      <c r="BI1462" s="17">
        <v>6.2927047189512295E-2</v>
      </c>
      <c r="BJ1462" s="17">
        <v>7.2654683927348002E-2</v>
      </c>
      <c r="BK1462" s="17">
        <v>0</v>
      </c>
      <c r="BL1462" s="17">
        <v>4.5677964770619903E-2</v>
      </c>
      <c r="BM1462" s="17"/>
      <c r="BN1462" s="17">
        <v>7.8190341441377598E-2</v>
      </c>
      <c r="BO1462" s="17">
        <v>0.12865412575638199</v>
      </c>
      <c r="BP1462" s="17"/>
      <c r="BQ1462" s="17">
        <v>3.1906606346731099E-2</v>
      </c>
      <c r="BR1462" s="17">
        <v>1.58717239269037E-2</v>
      </c>
      <c r="BS1462" s="17"/>
      <c r="BT1462" s="17">
        <v>1.2490186202105E-2</v>
      </c>
      <c r="BU1462" s="17"/>
      <c r="BV1462" s="17">
        <v>0.15789493355505599</v>
      </c>
      <c r="BW1462" s="17">
        <v>0.109831247691985</v>
      </c>
      <c r="BX1462" s="17">
        <v>7.1093446369546398E-2</v>
      </c>
      <c r="BY1462" s="17"/>
      <c r="BZ1462" s="17">
        <v>0.18979630365415701</v>
      </c>
      <c r="CA1462" s="17">
        <v>0.13710393221841</v>
      </c>
      <c r="CB1462" s="17">
        <v>0.10527657518882499</v>
      </c>
      <c r="CC1462" s="17">
        <v>0.125669119941864</v>
      </c>
      <c r="CD1462" s="17">
        <v>4.5723802945992501E-2</v>
      </c>
      <c r="CE1462" s="17">
        <v>8.3992362541669502E-2</v>
      </c>
      <c r="CF1462" s="17">
        <v>7.2122606774399398E-2</v>
      </c>
      <c r="CG1462" s="17"/>
      <c r="CH1462" s="17">
        <v>4.3161399744445501E-2</v>
      </c>
      <c r="CI1462" s="17">
        <v>5.6894026071835503E-2</v>
      </c>
      <c r="CJ1462" s="17">
        <v>0.117393173257812</v>
      </c>
      <c r="CK1462" s="17">
        <v>0.182477260513951</v>
      </c>
      <c r="CL1462" s="17">
        <v>0.161880670463358</v>
      </c>
    </row>
    <row r="1463" spans="2:90" x14ac:dyDescent="0.3">
      <c r="B1463" t="s">
        <v>118</v>
      </c>
      <c r="C1463" s="17">
        <v>0.174526699556696</v>
      </c>
      <c r="D1463" s="17">
        <v>0.130920645023027</v>
      </c>
      <c r="E1463" s="17">
        <v>0.21788847523257901</v>
      </c>
      <c r="F1463" s="17"/>
      <c r="G1463" s="17">
        <v>0.19447997794927199</v>
      </c>
      <c r="H1463" s="17">
        <v>0.13414559654632999</v>
      </c>
      <c r="I1463" s="17">
        <v>0.16913180271954201</v>
      </c>
      <c r="J1463" s="17">
        <v>0.18566980885397699</v>
      </c>
      <c r="K1463" s="17">
        <v>0.16293745611861801</v>
      </c>
      <c r="L1463" s="17">
        <v>0.200196986004991</v>
      </c>
      <c r="M1463" s="17"/>
      <c r="N1463" s="17">
        <v>0.182928612942522</v>
      </c>
      <c r="O1463" s="17">
        <v>0.20101548699567101</v>
      </c>
      <c r="P1463" s="17">
        <v>0.123813321229333</v>
      </c>
      <c r="Q1463" s="17">
        <v>0.17212069107626399</v>
      </c>
      <c r="R1463" s="17"/>
      <c r="S1463" s="17">
        <v>0.12902458157048999</v>
      </c>
      <c r="T1463" s="17">
        <v>0.24068835066512401</v>
      </c>
      <c r="U1463" s="17">
        <v>0.19995366221046601</v>
      </c>
      <c r="V1463" s="17">
        <v>0.12536364057117599</v>
      </c>
      <c r="W1463" s="17">
        <v>0.14636479729916901</v>
      </c>
      <c r="X1463" s="17">
        <v>0.20523113451339101</v>
      </c>
      <c r="Y1463" s="17">
        <v>0.16496381034279201</v>
      </c>
      <c r="Z1463" s="17">
        <v>0.102246430753393</v>
      </c>
      <c r="AA1463" s="17">
        <v>0.16339460729215699</v>
      </c>
      <c r="AB1463" s="17">
        <v>0.24801088020536699</v>
      </c>
      <c r="AC1463" s="17">
        <v>0.14257483123072801</v>
      </c>
      <c r="AD1463" s="17">
        <v>0.20510196173879899</v>
      </c>
      <c r="AE1463" s="17"/>
      <c r="AF1463" s="17">
        <v>0.11764088306253601</v>
      </c>
      <c r="AG1463" s="17">
        <v>0.210416841805173</v>
      </c>
      <c r="AH1463" s="17">
        <v>0.14766999886976201</v>
      </c>
      <c r="AI1463" s="17"/>
      <c r="AJ1463" s="17">
        <v>9.8333115692484999E-2</v>
      </c>
      <c r="AK1463" s="17">
        <v>0.14920380999559399</v>
      </c>
      <c r="AL1463" s="17">
        <v>0.30396241090160298</v>
      </c>
      <c r="AM1463" s="17">
        <v>6.9457663868392097E-2</v>
      </c>
      <c r="AN1463" s="17">
        <v>0.328728502504399</v>
      </c>
      <c r="AO1463" s="17"/>
      <c r="AP1463" s="17">
        <v>0.12420207720771199</v>
      </c>
      <c r="AQ1463" s="17">
        <v>7.4834497474600997E-2</v>
      </c>
      <c r="AR1463" s="17">
        <v>0.20162979261042399</v>
      </c>
      <c r="AS1463" s="17">
        <v>8.5690114419837704E-2</v>
      </c>
      <c r="AT1463" s="17">
        <v>0.29999149698587302</v>
      </c>
      <c r="AU1463" s="17">
        <v>0.67843475542454701</v>
      </c>
      <c r="AV1463" s="17"/>
      <c r="AW1463" s="17">
        <v>0.228065140836471</v>
      </c>
      <c r="AX1463" s="17">
        <v>9.2205975464715803E-2</v>
      </c>
      <c r="AY1463" s="17">
        <v>0.186048704428951</v>
      </c>
      <c r="AZ1463" s="17">
        <v>0.18793823598249601</v>
      </c>
      <c r="BA1463" s="17">
        <v>0.20193366796258799</v>
      </c>
      <c r="BB1463" s="17">
        <v>0.22156940770344</v>
      </c>
      <c r="BC1463" s="17">
        <v>0.14910901744567101</v>
      </c>
      <c r="BD1463" s="17">
        <v>0.17369675293220699</v>
      </c>
      <c r="BE1463" s="17">
        <v>0.16033315824052499</v>
      </c>
      <c r="BF1463" s="17">
        <v>0.16112994601078101</v>
      </c>
      <c r="BG1463" s="17">
        <v>0.169642511322178</v>
      </c>
      <c r="BH1463" s="17">
        <v>8.5840124119893599E-2</v>
      </c>
      <c r="BI1463" s="17">
        <v>9.6294389983850703E-2</v>
      </c>
      <c r="BJ1463" s="17">
        <v>0.21664265255081799</v>
      </c>
      <c r="BK1463" s="17">
        <v>7.6385601726240399E-2</v>
      </c>
      <c r="BL1463" s="17">
        <v>0.14559839945101399</v>
      </c>
      <c r="BM1463" s="17"/>
      <c r="BN1463" s="17">
        <v>0.145767251115688</v>
      </c>
      <c r="BO1463" s="17">
        <v>0.213109173388939</v>
      </c>
      <c r="BP1463" s="17"/>
      <c r="BQ1463" s="17">
        <v>0.122333617518406</v>
      </c>
      <c r="BR1463" s="17">
        <v>0.15711797875026201</v>
      </c>
      <c r="BS1463" s="17"/>
      <c r="BT1463" s="17">
        <v>0.11598611787398</v>
      </c>
      <c r="BU1463" s="17"/>
      <c r="BV1463" s="17">
        <v>0.211530547200629</v>
      </c>
      <c r="BW1463" s="17">
        <v>0.18150902338882</v>
      </c>
      <c r="BX1463" s="17">
        <v>0.15204121194449699</v>
      </c>
      <c r="BY1463" s="17"/>
      <c r="BZ1463" s="17">
        <v>0.25150909824130901</v>
      </c>
      <c r="CA1463" s="17">
        <v>0.21533892815199501</v>
      </c>
      <c r="CB1463" s="17">
        <v>0.13855479257964701</v>
      </c>
      <c r="CC1463" s="17">
        <v>0.174484556617471</v>
      </c>
      <c r="CD1463" s="17">
        <v>8.4973086468133299E-2</v>
      </c>
      <c r="CE1463" s="17">
        <v>0.124026722546578</v>
      </c>
      <c r="CF1463" s="17">
        <v>0.146837143190853</v>
      </c>
      <c r="CG1463" s="17"/>
      <c r="CH1463" s="17">
        <v>0.123371017862603</v>
      </c>
      <c r="CI1463" s="17">
        <v>0.18625637543028201</v>
      </c>
      <c r="CJ1463" s="17">
        <v>0.194315837076252</v>
      </c>
      <c r="CK1463" s="17">
        <v>0.110471164873939</v>
      </c>
      <c r="CL1463" s="17">
        <v>0.27641330669748498</v>
      </c>
    </row>
    <row r="1464" spans="2:90" x14ac:dyDescent="0.3">
      <c r="C1464" s="17"/>
      <c r="D1464" s="17"/>
      <c r="E1464" s="17"/>
      <c r="F1464" s="17"/>
      <c r="G1464" s="17"/>
      <c r="H1464" s="17"/>
      <c r="I1464" s="17"/>
      <c r="J1464" s="17"/>
      <c r="K1464" s="17"/>
      <c r="L1464" s="17"/>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7"/>
      <c r="AI1464" s="17"/>
      <c r="AJ1464" s="17"/>
      <c r="AK1464" s="17"/>
      <c r="AL1464" s="17"/>
      <c r="AM1464" s="17"/>
      <c r="AN1464" s="17"/>
      <c r="AO1464" s="17"/>
      <c r="AP1464" s="17"/>
      <c r="AQ1464" s="17"/>
      <c r="AR1464" s="17"/>
      <c r="AS1464" s="17"/>
      <c r="AT1464" s="17"/>
      <c r="AU1464" s="17"/>
      <c r="AV1464" s="17"/>
      <c r="AW1464" s="17"/>
      <c r="AX1464" s="17"/>
      <c r="AY1464" s="17"/>
      <c r="AZ1464" s="17"/>
      <c r="BA1464" s="17"/>
      <c r="BB1464" s="17"/>
      <c r="BC1464" s="17"/>
      <c r="BD1464" s="17"/>
      <c r="BE1464" s="17"/>
      <c r="BF1464" s="17"/>
      <c r="BG1464" s="17"/>
      <c r="BH1464" s="17"/>
      <c r="BI1464" s="17"/>
      <c r="BJ1464" s="17"/>
      <c r="BK1464" s="17"/>
      <c r="BL1464" s="17"/>
      <c r="BM1464" s="17"/>
      <c r="BN1464" s="17"/>
      <c r="BO1464" s="17"/>
      <c r="BP1464" s="17"/>
      <c r="BQ1464" s="17"/>
      <c r="BR1464" s="17"/>
      <c r="BS1464" s="17"/>
      <c r="BT1464" s="17"/>
      <c r="BU1464" s="17"/>
      <c r="BV1464" s="17"/>
      <c r="BW1464" s="17"/>
      <c r="BX1464" s="17"/>
      <c r="BY1464" s="17"/>
      <c r="BZ1464" s="17"/>
      <c r="CA1464" s="17"/>
      <c r="CB1464" s="17"/>
      <c r="CC1464" s="17"/>
      <c r="CD1464" s="17"/>
      <c r="CE1464" s="17"/>
      <c r="CF1464" s="17"/>
      <c r="CG1464" s="17"/>
      <c r="CH1464" s="17"/>
      <c r="CI1464" s="17"/>
      <c r="CJ1464" s="17"/>
      <c r="CK1464" s="17"/>
      <c r="CL1464" s="17"/>
    </row>
    <row r="1465" spans="2:90" x14ac:dyDescent="0.3">
      <c r="B1465" s="6" t="s">
        <v>570</v>
      </c>
      <c r="C1465" s="17"/>
      <c r="D1465" s="17"/>
      <c r="E1465" s="17"/>
      <c r="F1465" s="17"/>
      <c r="G1465" s="17"/>
      <c r="H1465" s="17"/>
      <c r="I1465" s="17"/>
      <c r="J1465" s="17"/>
      <c r="K1465" s="17"/>
      <c r="L1465" s="17"/>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7"/>
      <c r="AI1465" s="17"/>
      <c r="AJ1465" s="17"/>
      <c r="AK1465" s="17"/>
      <c r="AL1465" s="17"/>
      <c r="AM1465" s="17"/>
      <c r="AN1465" s="17"/>
      <c r="AO1465" s="17"/>
      <c r="AP1465" s="17"/>
      <c r="AQ1465" s="17"/>
      <c r="AR1465" s="17"/>
      <c r="AS1465" s="17"/>
      <c r="AT1465" s="17"/>
      <c r="AU1465" s="17"/>
      <c r="AV1465" s="17"/>
      <c r="AW1465" s="17"/>
      <c r="AX1465" s="17"/>
      <c r="AY1465" s="17"/>
      <c r="AZ1465" s="17"/>
      <c r="BA1465" s="17"/>
      <c r="BB1465" s="17"/>
      <c r="BC1465" s="17"/>
      <c r="BD1465" s="17"/>
      <c r="BE1465" s="17"/>
      <c r="BF1465" s="17"/>
      <c r="BG1465" s="17"/>
      <c r="BH1465" s="17"/>
      <c r="BI1465" s="17"/>
      <c r="BJ1465" s="17"/>
      <c r="BK1465" s="17"/>
      <c r="BL1465" s="17"/>
      <c r="BM1465" s="17"/>
      <c r="BN1465" s="17"/>
      <c r="BO1465" s="17"/>
      <c r="BP1465" s="17"/>
      <c r="BQ1465" s="17"/>
      <c r="BR1465" s="17"/>
      <c r="BS1465" s="17"/>
      <c r="BT1465" s="17"/>
      <c r="BU1465" s="17"/>
      <c r="BV1465" s="17"/>
      <c r="BW1465" s="17"/>
      <c r="BX1465" s="17"/>
      <c r="BY1465" s="17"/>
      <c r="BZ1465" s="17"/>
      <c r="CA1465" s="17"/>
      <c r="CB1465" s="17"/>
      <c r="CC1465" s="17"/>
      <c r="CD1465" s="17"/>
      <c r="CE1465" s="17"/>
      <c r="CF1465" s="17"/>
      <c r="CG1465" s="17"/>
      <c r="CH1465" s="17"/>
      <c r="CI1465" s="17"/>
      <c r="CJ1465" s="17"/>
      <c r="CK1465" s="17"/>
      <c r="CL1465" s="17"/>
    </row>
    <row r="1466" spans="2:90" x14ac:dyDescent="0.3">
      <c r="B1466" s="24" t="s">
        <v>123</v>
      </c>
      <c r="C1466" s="17"/>
      <c r="D1466" s="17"/>
      <c r="E1466" s="17"/>
      <c r="F1466" s="17"/>
      <c r="G1466" s="17"/>
      <c r="H1466" s="17"/>
      <c r="I1466" s="17"/>
      <c r="J1466" s="17"/>
      <c r="K1466" s="17"/>
      <c r="L1466" s="17"/>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7"/>
      <c r="AI1466" s="17"/>
      <c r="AJ1466" s="17"/>
      <c r="AK1466" s="17"/>
      <c r="AL1466" s="17"/>
      <c r="AM1466" s="17"/>
      <c r="AN1466" s="17"/>
      <c r="AO1466" s="17"/>
      <c r="AP1466" s="17"/>
      <c r="AQ1466" s="17"/>
      <c r="AR1466" s="17"/>
      <c r="AS1466" s="17"/>
      <c r="AT1466" s="17"/>
      <c r="AU1466" s="17"/>
      <c r="AV1466" s="17"/>
      <c r="AW1466" s="17"/>
      <c r="AX1466" s="17"/>
      <c r="AY1466" s="17"/>
      <c r="AZ1466" s="17"/>
      <c r="BA1466" s="17"/>
      <c r="BB1466" s="17"/>
      <c r="BC1466" s="17"/>
      <c r="BD1466" s="17"/>
      <c r="BE1466" s="17"/>
      <c r="BF1466" s="17"/>
      <c r="BG1466" s="17"/>
      <c r="BH1466" s="17"/>
      <c r="BI1466" s="17"/>
      <c r="BJ1466" s="17"/>
      <c r="BK1466" s="17"/>
      <c r="BL1466" s="17"/>
      <c r="BM1466" s="17"/>
      <c r="BN1466" s="17"/>
      <c r="BO1466" s="17"/>
      <c r="BP1466" s="17"/>
      <c r="BQ1466" s="17"/>
      <c r="BR1466" s="17"/>
      <c r="BS1466" s="17"/>
      <c r="BT1466" s="17"/>
      <c r="BU1466" s="17"/>
      <c r="BV1466" s="17"/>
      <c r="BW1466" s="17"/>
      <c r="BX1466" s="17"/>
      <c r="BY1466" s="17"/>
      <c r="BZ1466" s="17"/>
      <c r="CA1466" s="17"/>
      <c r="CB1466" s="17"/>
      <c r="CC1466" s="17"/>
      <c r="CD1466" s="17"/>
      <c r="CE1466" s="17"/>
      <c r="CF1466" s="17"/>
      <c r="CG1466" s="17"/>
      <c r="CH1466" s="17"/>
      <c r="CI1466" s="17"/>
      <c r="CJ1466" s="17"/>
      <c r="CK1466" s="17"/>
      <c r="CL1466" s="17"/>
    </row>
    <row r="1467" spans="2:90" x14ac:dyDescent="0.3">
      <c r="B1467" t="s">
        <v>565</v>
      </c>
      <c r="C1467" s="17">
        <v>0.36530088965534102</v>
      </c>
      <c r="D1467" s="17">
        <v>0.384480855008143</v>
      </c>
      <c r="E1467" s="17">
        <v>0.34842083999860401</v>
      </c>
      <c r="F1467" s="17"/>
      <c r="G1467" s="17">
        <v>0.38783165401043901</v>
      </c>
      <c r="H1467" s="17">
        <v>0.44868147479746401</v>
      </c>
      <c r="I1467" s="17">
        <v>0.38818891656834598</v>
      </c>
      <c r="J1467" s="17">
        <v>0.30581437537123901</v>
      </c>
      <c r="K1467" s="17">
        <v>0.33712869787474198</v>
      </c>
      <c r="L1467" s="17">
        <v>0.320412316241516</v>
      </c>
      <c r="M1467" s="17"/>
      <c r="N1467" s="17">
        <v>0.42209063335935898</v>
      </c>
      <c r="O1467" s="17">
        <v>0.38326395043063499</v>
      </c>
      <c r="P1467" s="17">
        <v>0.31206521893611899</v>
      </c>
      <c r="Q1467" s="17">
        <v>0.33969423306886098</v>
      </c>
      <c r="R1467" s="17"/>
      <c r="S1467" s="17">
        <v>0.41549983914869099</v>
      </c>
      <c r="T1467" s="17">
        <v>0.30308166419515697</v>
      </c>
      <c r="U1467" s="17">
        <v>0.29704314689268702</v>
      </c>
      <c r="V1467" s="17">
        <v>0.27800456245205202</v>
      </c>
      <c r="W1467" s="17">
        <v>0.36620819645984798</v>
      </c>
      <c r="X1467" s="17">
        <v>0.32019278392425699</v>
      </c>
      <c r="Y1467" s="17">
        <v>0.41815088841297798</v>
      </c>
      <c r="Z1467" s="17">
        <v>0.371195674603157</v>
      </c>
      <c r="AA1467" s="17">
        <v>0.45568244928713603</v>
      </c>
      <c r="AB1467" s="17">
        <v>0.37697295517556201</v>
      </c>
      <c r="AC1467" s="17">
        <v>0.32134117132131601</v>
      </c>
      <c r="AD1467" s="17">
        <v>0.42537503308200397</v>
      </c>
      <c r="AE1467" s="17"/>
      <c r="AF1467" s="17">
        <v>0.236171857618625</v>
      </c>
      <c r="AG1467" s="17">
        <v>0.46385590458716403</v>
      </c>
      <c r="AH1467" s="17">
        <v>0.33102818754551699</v>
      </c>
      <c r="AI1467" s="17"/>
      <c r="AJ1467" s="17">
        <v>0.24333375597240001</v>
      </c>
      <c r="AK1467" s="17">
        <v>0.58778584882444895</v>
      </c>
      <c r="AL1467" s="17">
        <v>0.35947822511336502</v>
      </c>
      <c r="AM1467" s="17">
        <v>0.122748916542018</v>
      </c>
      <c r="AN1467" s="17">
        <v>0.21502831960791399</v>
      </c>
      <c r="AO1467" s="17"/>
      <c r="AP1467" s="17">
        <v>0.71043523602571801</v>
      </c>
      <c r="AQ1467" s="17">
        <v>0.26772188230423499</v>
      </c>
      <c r="AR1467" s="17">
        <v>0.383657707393814</v>
      </c>
      <c r="AS1467" s="17">
        <v>0.195641404565227</v>
      </c>
      <c r="AT1467" s="17">
        <v>0.259478457550886</v>
      </c>
      <c r="AU1467" s="17">
        <v>0.184431958396716</v>
      </c>
      <c r="AV1467" s="17"/>
      <c r="AW1467" s="17">
        <v>0.185620925166854</v>
      </c>
      <c r="AX1467" s="17">
        <v>0.33416995791280701</v>
      </c>
      <c r="AY1467" s="17">
        <v>0.29684459686100401</v>
      </c>
      <c r="AZ1467" s="17">
        <v>0.30553083494950001</v>
      </c>
      <c r="BA1467" s="17">
        <v>0.24011446392334701</v>
      </c>
      <c r="BB1467" s="17">
        <v>0.39607477004221697</v>
      </c>
      <c r="BC1467" s="17">
        <v>0.39907163382001398</v>
      </c>
      <c r="BD1467" s="17">
        <v>0.352598649007622</v>
      </c>
      <c r="BE1467" s="17">
        <v>0.34451231442235603</v>
      </c>
      <c r="BF1467" s="17">
        <v>0.318561965792311</v>
      </c>
      <c r="BG1467" s="17">
        <v>0.47816473964399397</v>
      </c>
      <c r="BH1467" s="17">
        <v>0.442019135247947</v>
      </c>
      <c r="BI1467" s="17">
        <v>0.49215691281563001</v>
      </c>
      <c r="BJ1467" s="17">
        <v>0.49333847543301501</v>
      </c>
      <c r="BK1467" s="17">
        <v>0.46996736915639797</v>
      </c>
      <c r="BL1467" s="17">
        <v>0.354789469761217</v>
      </c>
      <c r="BM1467" s="17"/>
      <c r="BN1467" s="17">
        <v>0.40651997148042102</v>
      </c>
      <c r="BO1467" s="17">
        <v>0.318694743325039</v>
      </c>
      <c r="BP1467" s="17"/>
      <c r="BQ1467" s="17">
        <v>0.70238373377952401</v>
      </c>
      <c r="BR1467" s="17">
        <v>0.36379099245115298</v>
      </c>
      <c r="BS1467" s="17"/>
      <c r="BT1467" s="17">
        <v>0.45609524440549198</v>
      </c>
      <c r="BU1467" s="17"/>
      <c r="BV1467" s="17">
        <v>0.33716824797183598</v>
      </c>
      <c r="BW1467" s="17">
        <v>0.47640670405486302</v>
      </c>
      <c r="BX1467" s="17">
        <v>0.34071762737245598</v>
      </c>
      <c r="BY1467" s="17"/>
      <c r="BZ1467" s="17">
        <v>0.347185647754364</v>
      </c>
      <c r="CA1467" s="17">
        <v>0.342803024731693</v>
      </c>
      <c r="CB1467" s="17">
        <v>0.37645696026369102</v>
      </c>
      <c r="CC1467" s="17">
        <v>0.310219125072557</v>
      </c>
      <c r="CD1467" s="17">
        <v>0.40764292137722102</v>
      </c>
      <c r="CE1467" s="17">
        <v>0.381859637610584</v>
      </c>
      <c r="CF1467" s="17">
        <v>0.43055841287047197</v>
      </c>
      <c r="CG1467" s="17"/>
      <c r="CH1467" s="17">
        <v>0.39838928268687801</v>
      </c>
      <c r="CI1467" s="17">
        <v>0.403183953580391</v>
      </c>
      <c r="CJ1467" s="17">
        <v>0.35160210539435799</v>
      </c>
      <c r="CK1467" s="17">
        <v>0.35001483183624899</v>
      </c>
      <c r="CL1467" s="17">
        <v>0.16744626084238401</v>
      </c>
    </row>
    <row r="1468" spans="2:90" x14ac:dyDescent="0.3">
      <c r="B1468" t="s">
        <v>566</v>
      </c>
      <c r="C1468" s="17">
        <v>0.41292336697857501</v>
      </c>
      <c r="D1468" s="17">
        <v>0.41767578864987898</v>
      </c>
      <c r="E1468" s="17">
        <v>0.40951446809893099</v>
      </c>
      <c r="F1468" s="17"/>
      <c r="G1468" s="17">
        <v>0.43122422503007901</v>
      </c>
      <c r="H1468" s="17">
        <v>0.35466867985003903</v>
      </c>
      <c r="I1468" s="17">
        <v>0.36410452811945199</v>
      </c>
      <c r="J1468" s="17">
        <v>0.423251946505802</v>
      </c>
      <c r="K1468" s="17">
        <v>0.38426484687101897</v>
      </c>
      <c r="L1468" s="17">
        <v>0.508259868655215</v>
      </c>
      <c r="M1468" s="17"/>
      <c r="N1468" s="17">
        <v>0.39404251426115899</v>
      </c>
      <c r="O1468" s="17">
        <v>0.382816422104788</v>
      </c>
      <c r="P1468" s="17">
        <v>0.47069726060725497</v>
      </c>
      <c r="Q1468" s="17">
        <v>0.41895105137821398</v>
      </c>
      <c r="R1468" s="17"/>
      <c r="S1468" s="17">
        <v>0.42293886113837398</v>
      </c>
      <c r="T1468" s="17">
        <v>0.39558251610709499</v>
      </c>
      <c r="U1468" s="17">
        <v>0.44636097749077303</v>
      </c>
      <c r="V1468" s="17">
        <v>0.40539542493019098</v>
      </c>
      <c r="W1468" s="17">
        <v>0.49103126361744898</v>
      </c>
      <c r="X1468" s="17">
        <v>0.36294437985317501</v>
      </c>
      <c r="Y1468" s="17">
        <v>0.37620287800615299</v>
      </c>
      <c r="Z1468" s="17">
        <v>0.42567595961172</v>
      </c>
      <c r="AA1468" s="17">
        <v>0.43403763376007298</v>
      </c>
      <c r="AB1468" s="17">
        <v>0.40154679473661198</v>
      </c>
      <c r="AC1468" s="17">
        <v>0.50467527045641902</v>
      </c>
      <c r="AD1468" s="17">
        <v>0.233725283774774</v>
      </c>
      <c r="AE1468" s="17"/>
      <c r="AF1468" s="17">
        <v>0.55103388818504295</v>
      </c>
      <c r="AG1468" s="17">
        <v>0.37558858763331399</v>
      </c>
      <c r="AH1468" s="17">
        <v>0.25914141413863701</v>
      </c>
      <c r="AI1468" s="17"/>
      <c r="AJ1468" s="17">
        <v>0.64288661163957705</v>
      </c>
      <c r="AK1468" s="17">
        <v>0.25117609075286801</v>
      </c>
      <c r="AL1468" s="17">
        <v>0.428842625182561</v>
      </c>
      <c r="AM1468" s="17">
        <v>0.71334961619236703</v>
      </c>
      <c r="AN1468" s="17">
        <v>0.53322538044455003</v>
      </c>
      <c r="AO1468" s="17"/>
      <c r="AP1468" s="17">
        <v>0.19541583291195599</v>
      </c>
      <c r="AQ1468" s="17">
        <v>0.59788363886919504</v>
      </c>
      <c r="AR1468" s="17">
        <v>0.51006514390005797</v>
      </c>
      <c r="AS1468" s="17">
        <v>0.65669226890628296</v>
      </c>
      <c r="AT1468" s="17">
        <v>0.52107575110649296</v>
      </c>
      <c r="AU1468" s="17">
        <v>0.13255068186445701</v>
      </c>
      <c r="AV1468" s="17"/>
      <c r="AW1468" s="17">
        <v>0.610512980769503</v>
      </c>
      <c r="AX1468" s="17">
        <v>0.332623138867367</v>
      </c>
      <c r="AY1468" s="17">
        <v>0.432779258319203</v>
      </c>
      <c r="AZ1468" s="17">
        <v>0.51364522726478501</v>
      </c>
      <c r="BA1468" s="17">
        <v>0.44249328626717199</v>
      </c>
      <c r="BB1468" s="17">
        <v>0.42858656466226402</v>
      </c>
      <c r="BC1468" s="17">
        <v>0.362601052598155</v>
      </c>
      <c r="BD1468" s="17">
        <v>0.438410317745213</v>
      </c>
      <c r="BE1468" s="17">
        <v>0.41170864113688499</v>
      </c>
      <c r="BF1468" s="17">
        <v>0.49468475420784103</v>
      </c>
      <c r="BG1468" s="17">
        <v>0.41867632440143598</v>
      </c>
      <c r="BH1468" s="17">
        <v>0.40529544949465901</v>
      </c>
      <c r="BI1468" s="17">
        <v>0.287990942167419</v>
      </c>
      <c r="BJ1468" s="17">
        <v>0.45661314465591202</v>
      </c>
      <c r="BK1468" s="17">
        <v>0.292176929548361</v>
      </c>
      <c r="BL1468" s="17">
        <v>0.39518294915270602</v>
      </c>
      <c r="BM1468" s="17"/>
      <c r="BN1468" s="17">
        <v>0.39603270185671302</v>
      </c>
      <c r="BO1468" s="17">
        <v>0.424692704067615</v>
      </c>
      <c r="BP1468" s="17"/>
      <c r="BQ1468" s="17">
        <v>0.20153720675690801</v>
      </c>
      <c r="BR1468" s="17">
        <v>0.44162918139365398</v>
      </c>
      <c r="BS1468" s="17"/>
      <c r="BT1468" s="17">
        <v>0.42038238550090301</v>
      </c>
      <c r="BU1468" s="17"/>
      <c r="BV1468" s="17">
        <v>0.40999601310502198</v>
      </c>
      <c r="BW1468" s="17">
        <v>0.31316624286931699</v>
      </c>
      <c r="BX1468" s="17">
        <v>0.45300995858126097</v>
      </c>
      <c r="BY1468" s="17"/>
      <c r="BZ1468" s="17">
        <v>0.40792722915521201</v>
      </c>
      <c r="CA1468" s="17">
        <v>0.40237527594838801</v>
      </c>
      <c r="CB1468" s="17">
        <v>0.40661290415335999</v>
      </c>
      <c r="CC1468" s="17">
        <v>0.44008528066449898</v>
      </c>
      <c r="CD1468" s="17">
        <v>0.45309342672740399</v>
      </c>
      <c r="CE1468" s="17">
        <v>0.44044078244830098</v>
      </c>
      <c r="CF1468" s="17">
        <v>0.44291230859099301</v>
      </c>
      <c r="CG1468" s="17"/>
      <c r="CH1468" s="17">
        <v>0.47785131003352399</v>
      </c>
      <c r="CI1468" s="17">
        <v>0.37883924842072603</v>
      </c>
      <c r="CJ1468" s="17">
        <v>0.42215276425948201</v>
      </c>
      <c r="CK1468" s="17">
        <v>0.41188987723336101</v>
      </c>
      <c r="CL1468" s="17">
        <v>0.48097811620036701</v>
      </c>
    </row>
    <row r="1469" spans="2:90" x14ac:dyDescent="0.3">
      <c r="B1469" t="s">
        <v>567</v>
      </c>
      <c r="C1469" s="17">
        <v>6.5567958785474195E-2</v>
      </c>
      <c r="D1469" s="17">
        <v>3.9676628209531502E-2</v>
      </c>
      <c r="E1469" s="17">
        <v>8.9160687204899197E-2</v>
      </c>
      <c r="F1469" s="17"/>
      <c r="G1469" s="17">
        <v>4.8429456751856101E-2</v>
      </c>
      <c r="H1469" s="17">
        <v>7.2563926414439095E-2</v>
      </c>
      <c r="I1469" s="17">
        <v>6.8991348434927199E-2</v>
      </c>
      <c r="J1469" s="17">
        <v>0.134616968657255</v>
      </c>
      <c r="K1469" s="17">
        <v>5.8417143561598099E-2</v>
      </c>
      <c r="L1469" s="17">
        <v>1.5282183806052301E-2</v>
      </c>
      <c r="M1469" s="17"/>
      <c r="N1469" s="17">
        <v>4.3525043173899998E-2</v>
      </c>
      <c r="O1469" s="17">
        <v>6.5184060178280795E-2</v>
      </c>
      <c r="P1469" s="17">
        <v>6.3449468048072499E-2</v>
      </c>
      <c r="Q1469" s="17">
        <v>8.36721449939717E-2</v>
      </c>
      <c r="R1469" s="17"/>
      <c r="S1469" s="17">
        <v>7.6109317877255001E-2</v>
      </c>
      <c r="T1469" s="17">
        <v>6.8402982784145999E-2</v>
      </c>
      <c r="U1469" s="17">
        <v>5.7980472947010503E-2</v>
      </c>
      <c r="V1469" s="17">
        <v>0.120767510213875</v>
      </c>
      <c r="W1469" s="17">
        <v>7.2199289086141205E-2</v>
      </c>
      <c r="X1469" s="17">
        <v>9.0507985916870398E-2</v>
      </c>
      <c r="Y1469" s="17">
        <v>2.19148714371134E-2</v>
      </c>
      <c r="Z1469" s="17">
        <v>0</v>
      </c>
      <c r="AA1469" s="17">
        <v>6.9985385576863804E-2</v>
      </c>
      <c r="AB1469" s="17">
        <v>1.44412708284189E-2</v>
      </c>
      <c r="AC1469" s="17">
        <v>9.7730420648199201E-2</v>
      </c>
      <c r="AD1469" s="17">
        <v>5.4496752236475397E-2</v>
      </c>
      <c r="AE1469" s="17"/>
      <c r="AF1469" s="17">
        <v>4.2602673013108598E-2</v>
      </c>
      <c r="AG1469" s="17">
        <v>1.18662825720353E-2</v>
      </c>
      <c r="AH1469" s="17">
        <v>0.25006184397005599</v>
      </c>
      <c r="AI1469" s="17"/>
      <c r="AJ1469" s="17">
        <v>9.6280156905364494E-3</v>
      </c>
      <c r="AK1469" s="17">
        <v>3.29132890692014E-2</v>
      </c>
      <c r="AL1469" s="17">
        <v>0</v>
      </c>
      <c r="AM1469" s="17">
        <v>1.1821717866503999E-2</v>
      </c>
      <c r="AN1469" s="17">
        <v>2.2026386407319801E-2</v>
      </c>
      <c r="AO1469" s="17"/>
      <c r="AP1469" s="17">
        <v>2.6664265528745401E-2</v>
      </c>
      <c r="AQ1469" s="17">
        <v>2.1839598021757299E-2</v>
      </c>
      <c r="AR1469" s="17">
        <v>0</v>
      </c>
      <c r="AS1469" s="17">
        <v>1.30524661800272E-2</v>
      </c>
      <c r="AT1469" s="17">
        <v>0</v>
      </c>
      <c r="AU1469" s="17">
        <v>8.1951044210251303E-2</v>
      </c>
      <c r="AV1469" s="17"/>
      <c r="AW1469" s="17">
        <v>0.20386609406364301</v>
      </c>
      <c r="AX1469" s="17">
        <v>9.7984195406949207E-2</v>
      </c>
      <c r="AY1469" s="17">
        <v>0.11170623293533399</v>
      </c>
      <c r="AZ1469" s="17">
        <v>4.88150142928978E-2</v>
      </c>
      <c r="BA1469" s="17">
        <v>4.2402168255663598E-2</v>
      </c>
      <c r="BB1469" s="17">
        <v>8.0716148091134504E-2</v>
      </c>
      <c r="BC1469" s="17">
        <v>5.4792567087479399E-2</v>
      </c>
      <c r="BD1469" s="17">
        <v>9.5172458843306898E-2</v>
      </c>
      <c r="BE1469" s="17">
        <v>7.77266139537377E-2</v>
      </c>
      <c r="BF1469" s="17">
        <v>2.8078116013796998E-2</v>
      </c>
      <c r="BG1469" s="17">
        <v>2.2634372423711E-2</v>
      </c>
      <c r="BH1469" s="17">
        <v>6.5951819679467796E-2</v>
      </c>
      <c r="BI1469" s="17">
        <v>4.5146863579162401E-2</v>
      </c>
      <c r="BJ1469" s="17">
        <v>0</v>
      </c>
      <c r="BK1469" s="17">
        <v>5.3719837974150801E-2</v>
      </c>
      <c r="BL1469" s="17">
        <v>7.8873318251837396E-2</v>
      </c>
      <c r="BM1469" s="17"/>
      <c r="BN1469" s="17">
        <v>5.7167819372083602E-2</v>
      </c>
      <c r="BO1469" s="17">
        <v>7.8543100543886496E-2</v>
      </c>
      <c r="BP1469" s="17"/>
      <c r="BQ1469" s="17">
        <v>2.9279109710435298E-2</v>
      </c>
      <c r="BR1469" s="17">
        <v>0</v>
      </c>
      <c r="BS1469" s="17"/>
      <c r="BT1469" s="17">
        <v>1.4825522704059299E-2</v>
      </c>
      <c r="BU1469" s="17"/>
      <c r="BV1469" s="17">
        <v>9.1276751277053994E-2</v>
      </c>
      <c r="BW1469" s="17">
        <v>5.9581242977487098E-2</v>
      </c>
      <c r="BX1469" s="17">
        <v>5.0553086495231499E-2</v>
      </c>
      <c r="BY1469" s="17"/>
      <c r="BZ1469" s="17">
        <v>4.9755609848801501E-2</v>
      </c>
      <c r="CA1469" s="17">
        <v>0.11549243852511901</v>
      </c>
      <c r="CB1469" s="17">
        <v>7.2830707731846703E-2</v>
      </c>
      <c r="CC1469" s="17">
        <v>0.107858611301346</v>
      </c>
      <c r="CD1469" s="17">
        <v>2.02115331620264E-2</v>
      </c>
      <c r="CE1469" s="17">
        <v>3.7469438870321801E-2</v>
      </c>
      <c r="CF1469" s="17">
        <v>1.44890954032049E-2</v>
      </c>
      <c r="CG1469" s="17"/>
      <c r="CH1469" s="17">
        <v>0</v>
      </c>
      <c r="CI1469" s="17">
        <v>4.4209603948537998E-2</v>
      </c>
      <c r="CJ1469" s="17">
        <v>9.1899832742053003E-2</v>
      </c>
      <c r="CK1469" s="17">
        <v>9.9454785477276902E-2</v>
      </c>
      <c r="CL1469" s="17">
        <v>6.2274823591632798E-2</v>
      </c>
    </row>
    <row r="1470" spans="2:90" x14ac:dyDescent="0.3">
      <c r="B1470" t="s">
        <v>118</v>
      </c>
      <c r="C1470" s="17">
        <v>0.15620778458060999</v>
      </c>
      <c r="D1470" s="17">
        <v>0.158166728132447</v>
      </c>
      <c r="E1470" s="17">
        <v>0.15290400469756599</v>
      </c>
      <c r="F1470" s="17"/>
      <c r="G1470" s="17">
        <v>0.132514664207625</v>
      </c>
      <c r="H1470" s="17">
        <v>0.124085918938058</v>
      </c>
      <c r="I1470" s="17">
        <v>0.17871520687727499</v>
      </c>
      <c r="J1470" s="17">
        <v>0.13631670946570401</v>
      </c>
      <c r="K1470" s="17">
        <v>0.22018931169264</v>
      </c>
      <c r="L1470" s="17">
        <v>0.15604563129721699</v>
      </c>
      <c r="M1470" s="17"/>
      <c r="N1470" s="17">
        <v>0.14034180920558201</v>
      </c>
      <c r="O1470" s="17">
        <v>0.16873556728629599</v>
      </c>
      <c r="P1470" s="17">
        <v>0.153788052408554</v>
      </c>
      <c r="Q1470" s="17">
        <v>0.15768257055895299</v>
      </c>
      <c r="R1470" s="17"/>
      <c r="S1470" s="17">
        <v>8.5451981835680299E-2</v>
      </c>
      <c r="T1470" s="17">
        <v>0.232932836913602</v>
      </c>
      <c r="U1470" s="17">
        <v>0.19861540266953001</v>
      </c>
      <c r="V1470" s="17">
        <v>0.195832502403881</v>
      </c>
      <c r="W1470" s="17">
        <v>7.0561250836561507E-2</v>
      </c>
      <c r="X1470" s="17">
        <v>0.22635485030569699</v>
      </c>
      <c r="Y1470" s="17">
        <v>0.18373136214375499</v>
      </c>
      <c r="Z1470" s="17">
        <v>0.203128365785122</v>
      </c>
      <c r="AA1470" s="17">
        <v>4.0294531375927402E-2</v>
      </c>
      <c r="AB1470" s="17">
        <v>0.20703897925940701</v>
      </c>
      <c r="AC1470" s="17">
        <v>7.6253137574065905E-2</v>
      </c>
      <c r="AD1470" s="17">
        <v>0.28640293090674601</v>
      </c>
      <c r="AE1470" s="17"/>
      <c r="AF1470" s="17">
        <v>0.170191581183223</v>
      </c>
      <c r="AG1470" s="17">
        <v>0.14868922520748601</v>
      </c>
      <c r="AH1470" s="17">
        <v>0.15976855434578899</v>
      </c>
      <c r="AI1470" s="17"/>
      <c r="AJ1470" s="17">
        <v>0.104151616697487</v>
      </c>
      <c r="AK1470" s="17">
        <v>0.12812477135348199</v>
      </c>
      <c r="AL1470" s="17">
        <v>0.211679149704075</v>
      </c>
      <c r="AM1470" s="17">
        <v>0.15207974939911101</v>
      </c>
      <c r="AN1470" s="17">
        <v>0.22971991354021601</v>
      </c>
      <c r="AO1470" s="17"/>
      <c r="AP1470" s="17">
        <v>6.7484665533580596E-2</v>
      </c>
      <c r="AQ1470" s="17">
        <v>0.112554880804812</v>
      </c>
      <c r="AR1470" s="17">
        <v>0.10627714870612801</v>
      </c>
      <c r="AS1470" s="17">
        <v>0.13461386034846401</v>
      </c>
      <c r="AT1470" s="17">
        <v>0.21944579134261999</v>
      </c>
      <c r="AU1470" s="17">
        <v>0.60106631552857603</v>
      </c>
      <c r="AV1470" s="17"/>
      <c r="AW1470" s="17">
        <v>0</v>
      </c>
      <c r="AX1470" s="17">
        <v>0.23522270781287699</v>
      </c>
      <c r="AY1470" s="17">
        <v>0.158669911884459</v>
      </c>
      <c r="AZ1470" s="17">
        <v>0.13200892349281701</v>
      </c>
      <c r="BA1470" s="17">
        <v>0.27499008155381799</v>
      </c>
      <c r="BB1470" s="17">
        <v>9.4622517204385095E-2</v>
      </c>
      <c r="BC1470" s="17">
        <v>0.183534746494351</v>
      </c>
      <c r="BD1470" s="17">
        <v>0.11381857440385799</v>
      </c>
      <c r="BE1470" s="17">
        <v>0.16605243048702101</v>
      </c>
      <c r="BF1470" s="17">
        <v>0.158675163986051</v>
      </c>
      <c r="BG1470" s="17">
        <v>8.0524563530858295E-2</v>
      </c>
      <c r="BH1470" s="17">
        <v>8.6733595577925995E-2</v>
      </c>
      <c r="BI1470" s="17">
        <v>0.17470528143778799</v>
      </c>
      <c r="BJ1470" s="17">
        <v>5.0048379911073297E-2</v>
      </c>
      <c r="BK1470" s="17">
        <v>0.18413586332109</v>
      </c>
      <c r="BL1470" s="17">
        <v>0.17115426283423901</v>
      </c>
      <c r="BM1470" s="17"/>
      <c r="BN1470" s="17">
        <v>0.14027950729078201</v>
      </c>
      <c r="BO1470" s="17">
        <v>0.17806945206346</v>
      </c>
      <c r="BP1470" s="17"/>
      <c r="BQ1470" s="17">
        <v>6.6799949753133095E-2</v>
      </c>
      <c r="BR1470" s="17">
        <v>0.19457982615519401</v>
      </c>
      <c r="BS1470" s="17"/>
      <c r="BT1470" s="17">
        <v>0.10869684738954601</v>
      </c>
      <c r="BU1470" s="17"/>
      <c r="BV1470" s="17">
        <v>0.161558987646088</v>
      </c>
      <c r="BW1470" s="17">
        <v>0.15084581009833301</v>
      </c>
      <c r="BX1470" s="17">
        <v>0.155719327551052</v>
      </c>
      <c r="BY1470" s="17"/>
      <c r="BZ1470" s="17">
        <v>0.19513151324162301</v>
      </c>
      <c r="CA1470" s="17">
        <v>0.13932926079479999</v>
      </c>
      <c r="CB1470" s="17">
        <v>0.144099427851102</v>
      </c>
      <c r="CC1470" s="17">
        <v>0.141836982961597</v>
      </c>
      <c r="CD1470" s="17">
        <v>0.119052118733349</v>
      </c>
      <c r="CE1470" s="17">
        <v>0.14023014107079401</v>
      </c>
      <c r="CF1470" s="17">
        <v>0.112040183135331</v>
      </c>
      <c r="CG1470" s="17"/>
      <c r="CH1470" s="17">
        <v>0.123759407279598</v>
      </c>
      <c r="CI1470" s="17">
        <v>0.17376719405034399</v>
      </c>
      <c r="CJ1470" s="17">
        <v>0.13434529760410699</v>
      </c>
      <c r="CK1470" s="17">
        <v>0.13864050545311299</v>
      </c>
      <c r="CL1470" s="17">
        <v>0.28930079936561598</v>
      </c>
    </row>
    <row r="1471" spans="2:90" x14ac:dyDescent="0.3">
      <c r="C1471" s="17"/>
      <c r="D1471" s="17"/>
      <c r="E1471" s="17"/>
      <c r="F1471" s="17"/>
      <c r="G1471" s="17"/>
      <c r="H1471" s="17"/>
      <c r="I1471" s="17"/>
      <c r="J1471" s="17"/>
      <c r="K1471" s="17"/>
      <c r="L1471" s="17"/>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7"/>
      <c r="AI1471" s="17"/>
      <c r="AJ1471" s="17"/>
      <c r="AK1471" s="17"/>
      <c r="AL1471" s="17"/>
      <c r="AM1471" s="17"/>
      <c r="AN1471" s="17"/>
      <c r="AO1471" s="17"/>
      <c r="AP1471" s="17"/>
      <c r="AQ1471" s="17"/>
      <c r="AR1471" s="17"/>
      <c r="AS1471" s="17"/>
      <c r="AT1471" s="17"/>
      <c r="AU1471" s="17"/>
      <c r="AV1471" s="17"/>
      <c r="AW1471" s="17"/>
      <c r="AX1471" s="17"/>
      <c r="AY1471" s="17"/>
      <c r="AZ1471" s="17"/>
      <c r="BA1471" s="17"/>
      <c r="BB1471" s="17"/>
      <c r="BC1471" s="17"/>
      <c r="BD1471" s="17"/>
      <c r="BE1471" s="17"/>
      <c r="BF1471" s="17"/>
      <c r="BG1471" s="17"/>
      <c r="BH1471" s="17"/>
      <c r="BI1471" s="17"/>
      <c r="BJ1471" s="17"/>
      <c r="BK1471" s="17"/>
      <c r="BL1471" s="17"/>
      <c r="BM1471" s="17"/>
      <c r="BN1471" s="17"/>
      <c r="BO1471" s="17"/>
      <c r="BP1471" s="17"/>
      <c r="BQ1471" s="17"/>
      <c r="BR1471" s="17"/>
      <c r="BS1471" s="17"/>
      <c r="BT1471" s="17"/>
      <c r="BU1471" s="17"/>
      <c r="BV1471" s="17"/>
      <c r="BW1471" s="17"/>
      <c r="BX1471" s="17"/>
      <c r="BY1471" s="17"/>
      <c r="BZ1471" s="17"/>
      <c r="CA1471" s="17"/>
      <c r="CB1471" s="17"/>
      <c r="CC1471" s="17"/>
      <c r="CD1471" s="17"/>
      <c r="CE1471" s="17"/>
      <c r="CF1471" s="17"/>
      <c r="CG1471" s="17"/>
      <c r="CH1471" s="17"/>
      <c r="CI1471" s="17"/>
      <c r="CJ1471" s="17"/>
      <c r="CK1471" s="17"/>
      <c r="CL1471" s="17"/>
    </row>
    <row r="1472" spans="2:90" x14ac:dyDescent="0.3">
      <c r="B1472" s="6" t="s">
        <v>571</v>
      </c>
      <c r="C1472" s="17"/>
      <c r="D1472" s="17"/>
      <c r="E1472" s="17"/>
      <c r="F1472" s="17"/>
      <c r="G1472" s="17"/>
      <c r="H1472" s="17"/>
      <c r="I1472" s="17"/>
      <c r="J1472" s="17"/>
      <c r="K1472" s="17"/>
      <c r="L1472" s="17"/>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7"/>
      <c r="AI1472" s="17"/>
      <c r="AJ1472" s="17"/>
      <c r="AK1472" s="17"/>
      <c r="AL1472" s="17"/>
      <c r="AM1472" s="17"/>
      <c r="AN1472" s="17"/>
      <c r="AO1472" s="17"/>
      <c r="AP1472" s="17"/>
      <c r="AQ1472" s="17"/>
      <c r="AR1472" s="17"/>
      <c r="AS1472" s="17"/>
      <c r="AT1472" s="17"/>
      <c r="AU1472" s="17"/>
      <c r="AV1472" s="17"/>
      <c r="AW1472" s="17"/>
      <c r="AX1472" s="17"/>
      <c r="AY1472" s="17"/>
      <c r="AZ1472" s="17"/>
      <c r="BA1472" s="17"/>
      <c r="BB1472" s="17"/>
      <c r="BC1472" s="17"/>
      <c r="BD1472" s="17"/>
      <c r="BE1472" s="17"/>
      <c r="BF1472" s="17"/>
      <c r="BG1472" s="17"/>
      <c r="BH1472" s="17"/>
      <c r="BI1472" s="17"/>
      <c r="BJ1472" s="17"/>
      <c r="BK1472" s="17"/>
      <c r="BL1472" s="17"/>
      <c r="BM1472" s="17"/>
      <c r="BN1472" s="17"/>
      <c r="BO1472" s="17"/>
      <c r="BP1472" s="17"/>
      <c r="BQ1472" s="17"/>
      <c r="BR1472" s="17"/>
      <c r="BS1472" s="17"/>
      <c r="BT1472" s="17"/>
      <c r="BU1472" s="17"/>
      <c r="BV1472" s="17"/>
      <c r="BW1472" s="17"/>
      <c r="BX1472" s="17"/>
      <c r="BY1472" s="17"/>
      <c r="BZ1472" s="17"/>
      <c r="CA1472" s="17"/>
      <c r="CB1472" s="17"/>
      <c r="CC1472" s="17"/>
      <c r="CD1472" s="17"/>
      <c r="CE1472" s="17"/>
      <c r="CF1472" s="17"/>
      <c r="CG1472" s="17"/>
      <c r="CH1472" s="17"/>
      <c r="CI1472" s="17"/>
      <c r="CJ1472" s="17"/>
      <c r="CK1472" s="17"/>
      <c r="CL1472" s="17"/>
    </row>
    <row r="1473" spans="2:90" x14ac:dyDescent="0.3">
      <c r="B1473" s="24" t="s">
        <v>123</v>
      </c>
      <c r="C1473" s="17"/>
      <c r="D1473" s="17"/>
      <c r="E1473" s="17"/>
      <c r="F1473" s="17"/>
      <c r="G1473" s="17"/>
      <c r="H1473" s="17"/>
      <c r="I1473" s="17"/>
      <c r="J1473" s="17"/>
      <c r="K1473" s="17"/>
      <c r="L1473" s="17"/>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7"/>
      <c r="AI1473" s="17"/>
      <c r="AJ1473" s="17"/>
      <c r="AK1473" s="17"/>
      <c r="AL1473" s="17"/>
      <c r="AM1473" s="17"/>
      <c r="AN1473" s="17"/>
      <c r="AO1473" s="17"/>
      <c r="AP1473" s="17"/>
      <c r="AQ1473" s="17"/>
      <c r="AR1473" s="17"/>
      <c r="AS1473" s="17"/>
      <c r="AT1473" s="17"/>
      <c r="AU1473" s="17"/>
      <c r="AV1473" s="17"/>
      <c r="AW1473" s="17"/>
      <c r="AX1473" s="17"/>
      <c r="AY1473" s="17"/>
      <c r="AZ1473" s="17"/>
      <c r="BA1473" s="17"/>
      <c r="BB1473" s="17"/>
      <c r="BC1473" s="17"/>
      <c r="BD1473" s="17"/>
      <c r="BE1473" s="17"/>
      <c r="BF1473" s="17"/>
      <c r="BG1473" s="17"/>
      <c r="BH1473" s="17"/>
      <c r="BI1473" s="17"/>
      <c r="BJ1473" s="17"/>
      <c r="BK1473" s="17"/>
      <c r="BL1473" s="17"/>
      <c r="BM1473" s="17"/>
      <c r="BN1473" s="17"/>
      <c r="BO1473" s="17"/>
      <c r="BP1473" s="17"/>
      <c r="BQ1473" s="17"/>
      <c r="BR1473" s="17"/>
      <c r="BS1473" s="17"/>
      <c r="BT1473" s="17"/>
      <c r="BU1473" s="17"/>
      <c r="BV1473" s="17"/>
      <c r="BW1473" s="17"/>
      <c r="BX1473" s="17"/>
      <c r="BY1473" s="17"/>
      <c r="BZ1473" s="17"/>
      <c r="CA1473" s="17"/>
      <c r="CB1473" s="17"/>
      <c r="CC1473" s="17"/>
      <c r="CD1473" s="17"/>
      <c r="CE1473" s="17"/>
      <c r="CF1473" s="17"/>
      <c r="CG1473" s="17"/>
      <c r="CH1473" s="17"/>
      <c r="CI1473" s="17"/>
      <c r="CJ1473" s="17"/>
      <c r="CK1473" s="17"/>
      <c r="CL1473" s="17"/>
    </row>
    <row r="1474" spans="2:90" x14ac:dyDescent="0.3">
      <c r="B1474" t="s">
        <v>565</v>
      </c>
      <c r="C1474" s="17">
        <v>0.34577086844809601</v>
      </c>
      <c r="D1474" s="17">
        <v>0.352847607072377</v>
      </c>
      <c r="E1474" s="17">
        <v>0.33782757746742398</v>
      </c>
      <c r="F1474" s="17"/>
      <c r="G1474" s="17">
        <v>0.49644495895610302</v>
      </c>
      <c r="H1474" s="17">
        <v>0.46690852997415899</v>
      </c>
      <c r="I1474" s="17">
        <v>0.37833039702383098</v>
      </c>
      <c r="J1474" s="17">
        <v>0.27801739959641097</v>
      </c>
      <c r="K1474" s="17">
        <v>0.20517822699407201</v>
      </c>
      <c r="L1474" s="17">
        <v>0.22606411925602199</v>
      </c>
      <c r="M1474" s="17"/>
      <c r="N1474" s="17">
        <v>0.42089133771564902</v>
      </c>
      <c r="O1474" s="17">
        <v>0.420632249471803</v>
      </c>
      <c r="P1474" s="17">
        <v>0.29926647892146302</v>
      </c>
      <c r="Q1474" s="17">
        <v>0.23343200185891599</v>
      </c>
      <c r="R1474" s="17"/>
      <c r="S1474" s="17">
        <v>0.471788917256245</v>
      </c>
      <c r="T1474" s="17">
        <v>0.27133457499795499</v>
      </c>
      <c r="U1474" s="17">
        <v>0.20061105121163</v>
      </c>
      <c r="V1474" s="17">
        <v>0.28570437343150001</v>
      </c>
      <c r="W1474" s="17">
        <v>0.37150829507967698</v>
      </c>
      <c r="X1474" s="17">
        <v>0.40457691978940502</v>
      </c>
      <c r="Y1474" s="17">
        <v>0.26810646487409201</v>
      </c>
      <c r="Z1474" s="17">
        <v>0.31745150594496602</v>
      </c>
      <c r="AA1474" s="17">
        <v>0.406599657049736</v>
      </c>
      <c r="AB1474" s="17">
        <v>0.30360390001468002</v>
      </c>
      <c r="AC1474" s="17">
        <v>0.25522928180247101</v>
      </c>
      <c r="AD1474" s="17">
        <v>0.52123435548059305</v>
      </c>
      <c r="AE1474" s="17"/>
      <c r="AF1474" s="17">
        <v>0.21303197265849499</v>
      </c>
      <c r="AG1474" s="17">
        <v>0.42408692518458302</v>
      </c>
      <c r="AH1474" s="17">
        <v>0.38330421997057001</v>
      </c>
      <c r="AI1474" s="17"/>
      <c r="AJ1474" s="17">
        <v>0.222882375375037</v>
      </c>
      <c r="AK1474" s="17">
        <v>0.53310863327608504</v>
      </c>
      <c r="AL1474" s="17">
        <v>0.24491365998417899</v>
      </c>
      <c r="AM1474" s="17">
        <v>0.138815549138876</v>
      </c>
      <c r="AN1474" s="17">
        <v>0.42327814666315799</v>
      </c>
      <c r="AO1474" s="17"/>
      <c r="AP1474" s="17">
        <v>0.67540872484550596</v>
      </c>
      <c r="AQ1474" s="17">
        <v>0.27794025488080998</v>
      </c>
      <c r="AR1474" s="17">
        <v>0.289620647927266</v>
      </c>
      <c r="AS1474" s="17">
        <v>0.173110550591869</v>
      </c>
      <c r="AT1474" s="17">
        <v>0.36123832733063999</v>
      </c>
      <c r="AU1474" s="17">
        <v>0.210452754249595</v>
      </c>
      <c r="AV1474" s="17"/>
      <c r="AW1474" s="17">
        <v>0.64916987122138803</v>
      </c>
      <c r="AX1474" s="17">
        <v>0.23897470408565599</v>
      </c>
      <c r="AY1474" s="17">
        <v>0.32879071922965902</v>
      </c>
      <c r="AZ1474" s="17">
        <v>0.29936945730383202</v>
      </c>
      <c r="BA1474" s="17">
        <v>0.31406966205400699</v>
      </c>
      <c r="BB1474" s="17">
        <v>0.358720795765328</v>
      </c>
      <c r="BC1474" s="17">
        <v>0.299324999245555</v>
      </c>
      <c r="BD1474" s="17">
        <v>0.298444649301427</v>
      </c>
      <c r="BE1474" s="17">
        <v>0.29002497038283398</v>
      </c>
      <c r="BF1474" s="17">
        <v>0.27382204490280898</v>
      </c>
      <c r="BG1474" s="17">
        <v>0.505251089959458</v>
      </c>
      <c r="BH1474" s="17">
        <v>0.27097403359045402</v>
      </c>
      <c r="BI1474" s="17">
        <v>0.42788716439011898</v>
      </c>
      <c r="BJ1474" s="17">
        <v>0.56720073663651704</v>
      </c>
      <c r="BK1474" s="17">
        <v>0.51793751578089897</v>
      </c>
      <c r="BL1474" s="17">
        <v>0.42264997931097098</v>
      </c>
      <c r="BM1474" s="17"/>
      <c r="BN1474" s="17">
        <v>0.366703531203592</v>
      </c>
      <c r="BO1474" s="17">
        <v>0.32576298412381499</v>
      </c>
      <c r="BP1474" s="17"/>
      <c r="BQ1474" s="17">
        <v>0.69583980666871104</v>
      </c>
      <c r="BR1474" s="17">
        <v>0.28853771530898098</v>
      </c>
      <c r="BS1474" s="17"/>
      <c r="BT1474" s="17">
        <v>0.43114616862134503</v>
      </c>
      <c r="BU1474" s="17"/>
      <c r="BV1474" s="17">
        <v>0.302191809175544</v>
      </c>
      <c r="BW1474" s="17">
        <v>0.45358862502013098</v>
      </c>
      <c r="BX1474" s="17">
        <v>0.323286990879115</v>
      </c>
      <c r="BY1474" s="17"/>
      <c r="BZ1474" s="17">
        <v>0.23389483948807999</v>
      </c>
      <c r="CA1474" s="17">
        <v>0.355702705734945</v>
      </c>
      <c r="CB1474" s="17">
        <v>0.34248713860820701</v>
      </c>
      <c r="CC1474" s="17">
        <v>0.32070038909654602</v>
      </c>
      <c r="CD1474" s="17">
        <v>0.384657930671365</v>
      </c>
      <c r="CE1474" s="17">
        <v>0.34757135470122102</v>
      </c>
      <c r="CF1474" s="17">
        <v>0.46184573068541401</v>
      </c>
      <c r="CG1474" s="17"/>
      <c r="CH1474" s="17">
        <v>0.54959554143479805</v>
      </c>
      <c r="CI1474" s="17">
        <v>0.31821809872872903</v>
      </c>
      <c r="CJ1474" s="17">
        <v>0.36405465045490898</v>
      </c>
      <c r="CK1474" s="17">
        <v>0.25668838488721601</v>
      </c>
      <c r="CL1474" s="17">
        <v>0.20729693865486101</v>
      </c>
    </row>
    <row r="1475" spans="2:90" x14ac:dyDescent="0.3">
      <c r="B1475" t="s">
        <v>566</v>
      </c>
      <c r="C1475" s="17">
        <v>0.42153624884440499</v>
      </c>
      <c r="D1475" s="17">
        <v>0.43311081333006901</v>
      </c>
      <c r="E1475" s="17">
        <v>0.41267197248638099</v>
      </c>
      <c r="F1475" s="17"/>
      <c r="G1475" s="17">
        <v>0.28341517298933699</v>
      </c>
      <c r="H1475" s="17">
        <v>0.33976439213089299</v>
      </c>
      <c r="I1475" s="17">
        <v>0.448023454173474</v>
      </c>
      <c r="J1475" s="17">
        <v>0.478122909906535</v>
      </c>
      <c r="K1475" s="17">
        <v>0.47215439917954699</v>
      </c>
      <c r="L1475" s="17">
        <v>0.51133366623832199</v>
      </c>
      <c r="M1475" s="17"/>
      <c r="N1475" s="17">
        <v>0.38430466057324703</v>
      </c>
      <c r="O1475" s="17">
        <v>0.36502789470341601</v>
      </c>
      <c r="P1475" s="17">
        <v>0.49390988260014201</v>
      </c>
      <c r="Q1475" s="17">
        <v>0.465788101590425</v>
      </c>
      <c r="R1475" s="17"/>
      <c r="S1475" s="17">
        <v>0.37640101240722301</v>
      </c>
      <c r="T1475" s="17">
        <v>0.39984060607951299</v>
      </c>
      <c r="U1475" s="17">
        <v>0.54060097371940596</v>
      </c>
      <c r="V1475" s="17">
        <v>0.44823131196699001</v>
      </c>
      <c r="W1475" s="17">
        <v>0.363335961763182</v>
      </c>
      <c r="X1475" s="17">
        <v>0.33470098065206599</v>
      </c>
      <c r="Y1475" s="17">
        <v>0.54427250471175703</v>
      </c>
      <c r="Z1475" s="17">
        <v>0.459651788443735</v>
      </c>
      <c r="AA1475" s="17">
        <v>0.36976654145161703</v>
      </c>
      <c r="AB1475" s="17">
        <v>0.41820861027054501</v>
      </c>
      <c r="AC1475" s="17">
        <v>0.61457124168385902</v>
      </c>
      <c r="AD1475" s="17">
        <v>0.29882567056561699</v>
      </c>
      <c r="AE1475" s="17"/>
      <c r="AF1475" s="17">
        <v>0.61744695582751596</v>
      </c>
      <c r="AG1475" s="17">
        <v>0.35118134969626502</v>
      </c>
      <c r="AH1475" s="17">
        <v>0.243329840435656</v>
      </c>
      <c r="AI1475" s="17"/>
      <c r="AJ1475" s="17">
        <v>0.62617947699035303</v>
      </c>
      <c r="AK1475" s="17">
        <v>0.313100520167364</v>
      </c>
      <c r="AL1475" s="17">
        <v>0.50768892935318699</v>
      </c>
      <c r="AM1475" s="17">
        <v>0.71778579395815201</v>
      </c>
      <c r="AN1475" s="17">
        <v>0.45467857165014702</v>
      </c>
      <c r="AO1475" s="17"/>
      <c r="AP1475" s="17">
        <v>0.22924990733742501</v>
      </c>
      <c r="AQ1475" s="17">
        <v>0.60426650070992005</v>
      </c>
      <c r="AR1475" s="17">
        <v>0.45738994521112503</v>
      </c>
      <c r="AS1475" s="17">
        <v>0.65752439939655805</v>
      </c>
      <c r="AT1475" s="17">
        <v>0.39727146652173101</v>
      </c>
      <c r="AU1475" s="17">
        <v>0.24181182058973899</v>
      </c>
      <c r="AV1475" s="17"/>
      <c r="AW1475" s="17">
        <v>0.115256511884798</v>
      </c>
      <c r="AX1475" s="17">
        <v>0.47820857609920597</v>
      </c>
      <c r="AY1475" s="17">
        <v>0.46903008677024799</v>
      </c>
      <c r="AZ1475" s="17">
        <v>0.38534239083625399</v>
      </c>
      <c r="BA1475" s="17">
        <v>0.38479517329809099</v>
      </c>
      <c r="BB1475" s="17">
        <v>0.37167921778693602</v>
      </c>
      <c r="BC1475" s="17">
        <v>0.51548358879717704</v>
      </c>
      <c r="BD1475" s="17">
        <v>0.45946761217265503</v>
      </c>
      <c r="BE1475" s="17">
        <v>0.46120847945934201</v>
      </c>
      <c r="BF1475" s="17">
        <v>0.59649184594354598</v>
      </c>
      <c r="BG1475" s="17">
        <v>0.34941936023631998</v>
      </c>
      <c r="BH1475" s="17">
        <v>0.58599030676244301</v>
      </c>
      <c r="BI1475" s="17">
        <v>0.33348719650380299</v>
      </c>
      <c r="BJ1475" s="17">
        <v>0.262675601891111</v>
      </c>
      <c r="BK1475" s="17">
        <v>0.23821692279366299</v>
      </c>
      <c r="BL1475" s="17">
        <v>0.40536746871969398</v>
      </c>
      <c r="BM1475" s="17"/>
      <c r="BN1475" s="17">
        <v>0.43909478944088598</v>
      </c>
      <c r="BO1475" s="17">
        <v>0.39355602719669203</v>
      </c>
      <c r="BP1475" s="17"/>
      <c r="BQ1475" s="17">
        <v>0.244688169633518</v>
      </c>
      <c r="BR1475" s="17">
        <v>0.44831392877723297</v>
      </c>
      <c r="BS1475" s="17"/>
      <c r="BT1475" s="17">
        <v>0.43591290927638099</v>
      </c>
      <c r="BU1475" s="17"/>
      <c r="BV1475" s="17">
        <v>0.41858719717047099</v>
      </c>
      <c r="BW1475" s="17">
        <v>0.34133010215127002</v>
      </c>
      <c r="BX1475" s="17">
        <v>0.45889686487651399</v>
      </c>
      <c r="BY1475" s="17"/>
      <c r="BZ1475" s="17">
        <v>0.47667548509063201</v>
      </c>
      <c r="CA1475" s="17">
        <v>0.46887222635432202</v>
      </c>
      <c r="CB1475" s="17">
        <v>0.36131987989428699</v>
      </c>
      <c r="CC1475" s="17">
        <v>0.47690479785421203</v>
      </c>
      <c r="CD1475" s="17">
        <v>0.49447498303142601</v>
      </c>
      <c r="CE1475" s="17">
        <v>0.37670355370102199</v>
      </c>
      <c r="CF1475" s="17">
        <v>0.37527812335383998</v>
      </c>
      <c r="CG1475" s="17"/>
      <c r="CH1475" s="17">
        <v>0.35583593005469999</v>
      </c>
      <c r="CI1475" s="17">
        <v>0.43357785691567802</v>
      </c>
      <c r="CJ1475" s="17">
        <v>0.393604675319561</v>
      </c>
      <c r="CK1475" s="17">
        <v>0.54196837105600104</v>
      </c>
      <c r="CL1475" s="17">
        <v>0.27131429112764399</v>
      </c>
    </row>
    <row r="1476" spans="2:90" x14ac:dyDescent="0.3">
      <c r="B1476" t="s">
        <v>567</v>
      </c>
      <c r="C1476" s="17">
        <v>7.5088936406968704E-2</v>
      </c>
      <c r="D1476" s="17">
        <v>6.3608512577792001E-2</v>
      </c>
      <c r="E1476" s="17">
        <v>8.3907171219757007E-2</v>
      </c>
      <c r="F1476" s="17"/>
      <c r="G1476" s="17">
        <v>9.2646389134784596E-2</v>
      </c>
      <c r="H1476" s="17">
        <v>8.4970970388199105E-2</v>
      </c>
      <c r="I1476" s="17">
        <v>9.2712780491970001E-2</v>
      </c>
      <c r="J1476" s="17">
        <v>7.9130440718151396E-2</v>
      </c>
      <c r="K1476" s="17">
        <v>8.9084824583828007E-2</v>
      </c>
      <c r="L1476" s="17">
        <v>2.2423695486077401E-2</v>
      </c>
      <c r="M1476" s="17"/>
      <c r="N1476" s="17">
        <v>4.2738002444445401E-2</v>
      </c>
      <c r="O1476" s="17">
        <v>6.8013934722364902E-2</v>
      </c>
      <c r="P1476" s="17">
        <v>4.2408377023805198E-2</v>
      </c>
      <c r="Q1476" s="17">
        <v>0.12794148395607</v>
      </c>
      <c r="R1476" s="17"/>
      <c r="S1476" s="17">
        <v>4.0874685069613698E-2</v>
      </c>
      <c r="T1476" s="17">
        <v>8.5486558725280395E-2</v>
      </c>
      <c r="U1476" s="17">
        <v>0.10101329365853499</v>
      </c>
      <c r="V1476" s="17">
        <v>8.7965817642648395E-2</v>
      </c>
      <c r="W1476" s="17">
        <v>0.10573951028862</v>
      </c>
      <c r="X1476" s="17">
        <v>0.13622237495476999</v>
      </c>
      <c r="Y1476" s="17">
        <v>3.28849986941077E-2</v>
      </c>
      <c r="Z1476" s="17">
        <v>0</v>
      </c>
      <c r="AA1476" s="17">
        <v>9.4816059564150998E-2</v>
      </c>
      <c r="AB1476" s="17">
        <v>2.8749704837924502E-2</v>
      </c>
      <c r="AC1476" s="17">
        <v>4.8115247941393602E-2</v>
      </c>
      <c r="AD1476" s="17">
        <v>0.13566722587093899</v>
      </c>
      <c r="AE1476" s="17"/>
      <c r="AF1476" s="17">
        <v>4.9448871214997601E-2</v>
      </c>
      <c r="AG1476" s="17">
        <v>2.8216031112193601E-2</v>
      </c>
      <c r="AH1476" s="17">
        <v>0.24408285129227</v>
      </c>
      <c r="AI1476" s="17"/>
      <c r="AJ1476" s="17">
        <v>2.8215388124178401E-2</v>
      </c>
      <c r="AK1476" s="17">
        <v>2.0372379204670998E-2</v>
      </c>
      <c r="AL1476" s="17">
        <v>1.7351320322341199E-2</v>
      </c>
      <c r="AM1476" s="17">
        <v>2.7181121346472902E-2</v>
      </c>
      <c r="AN1476" s="17">
        <v>5.7174096443105997E-2</v>
      </c>
      <c r="AO1476" s="17"/>
      <c r="AP1476" s="17">
        <v>3.5726571394347401E-2</v>
      </c>
      <c r="AQ1476" s="17">
        <v>6.32639169865668E-3</v>
      </c>
      <c r="AR1476" s="17">
        <v>1.42527277885374E-2</v>
      </c>
      <c r="AS1476" s="17">
        <v>2.6529829678359401E-2</v>
      </c>
      <c r="AT1476" s="17">
        <v>6.0714106640452903E-2</v>
      </c>
      <c r="AU1476" s="17">
        <v>0.10012519876192499</v>
      </c>
      <c r="AV1476" s="17"/>
      <c r="AW1476" s="17">
        <v>0.23557361689381501</v>
      </c>
      <c r="AX1476" s="17">
        <v>0.211333621626035</v>
      </c>
      <c r="AY1476" s="17">
        <v>9.9288074541945007E-2</v>
      </c>
      <c r="AZ1476" s="17">
        <v>7.5737489765570501E-2</v>
      </c>
      <c r="BA1476" s="17">
        <v>0.112054267887281</v>
      </c>
      <c r="BB1476" s="17">
        <v>6.2823857371441194E-2</v>
      </c>
      <c r="BC1476" s="17">
        <v>6.6401865465214399E-2</v>
      </c>
      <c r="BD1476" s="17">
        <v>2.09133119571226E-2</v>
      </c>
      <c r="BE1476" s="17">
        <v>0.126931708405573</v>
      </c>
      <c r="BF1476" s="17">
        <v>0</v>
      </c>
      <c r="BG1476" s="17">
        <v>3.6286035911466903E-2</v>
      </c>
      <c r="BH1476" s="17">
        <v>8.6692825838789303E-2</v>
      </c>
      <c r="BI1476" s="17">
        <v>6.3165704545729104E-2</v>
      </c>
      <c r="BJ1476" s="17">
        <v>5.6033327728727898E-2</v>
      </c>
      <c r="BK1476" s="17">
        <v>0</v>
      </c>
      <c r="BL1476" s="17">
        <v>2.73322738302973E-2</v>
      </c>
      <c r="BM1476" s="17"/>
      <c r="BN1476" s="17">
        <v>3.7466375398267297E-2</v>
      </c>
      <c r="BO1476" s="17">
        <v>0.120029828173273</v>
      </c>
      <c r="BP1476" s="17"/>
      <c r="BQ1476" s="17">
        <v>1.3361226305563099E-2</v>
      </c>
      <c r="BR1476" s="17">
        <v>0</v>
      </c>
      <c r="BS1476" s="17"/>
      <c r="BT1476" s="17">
        <v>0</v>
      </c>
      <c r="BU1476" s="17"/>
      <c r="BV1476" s="17">
        <v>0.11433113678352</v>
      </c>
      <c r="BW1476" s="17">
        <v>9.4061952231481394E-2</v>
      </c>
      <c r="BX1476" s="17">
        <v>4.9610489348402398E-2</v>
      </c>
      <c r="BY1476" s="17"/>
      <c r="BZ1476" s="17">
        <v>0.12777221706087399</v>
      </c>
      <c r="CA1476" s="17">
        <v>8.7793483873442602E-2</v>
      </c>
      <c r="CB1476" s="17">
        <v>0.115748878950337</v>
      </c>
      <c r="CC1476" s="17">
        <v>2.6685278767880499E-2</v>
      </c>
      <c r="CD1476" s="17">
        <v>3.6558394923220598E-2</v>
      </c>
      <c r="CE1476" s="17">
        <v>9.4401992947371297E-2</v>
      </c>
      <c r="CF1476" s="17">
        <v>4.9107447090051597E-2</v>
      </c>
      <c r="CG1476" s="17"/>
      <c r="CH1476" s="17">
        <v>2.4253682007997698E-2</v>
      </c>
      <c r="CI1476" s="17">
        <v>6.4653955748630407E-2</v>
      </c>
      <c r="CJ1476" s="17">
        <v>8.7223688980804695E-2</v>
      </c>
      <c r="CK1476" s="17">
        <v>5.5165455455011399E-2</v>
      </c>
      <c r="CL1476" s="17">
        <v>0.27466250698411399</v>
      </c>
    </row>
    <row r="1477" spans="2:90" x14ac:dyDescent="0.3">
      <c r="B1477" t="s">
        <v>118</v>
      </c>
      <c r="C1477" s="17">
        <v>0.15760394630053101</v>
      </c>
      <c r="D1477" s="17">
        <v>0.150433067019762</v>
      </c>
      <c r="E1477" s="17">
        <v>0.16559327882643701</v>
      </c>
      <c r="F1477" s="17"/>
      <c r="G1477" s="17">
        <v>0.127493478919775</v>
      </c>
      <c r="H1477" s="17">
        <v>0.10835610750675</v>
      </c>
      <c r="I1477" s="17">
        <v>8.0933368310724493E-2</v>
      </c>
      <c r="J1477" s="17">
        <v>0.16472924977890299</v>
      </c>
      <c r="K1477" s="17">
        <v>0.23358254924255301</v>
      </c>
      <c r="L1477" s="17">
        <v>0.24017851901957901</v>
      </c>
      <c r="M1477" s="17"/>
      <c r="N1477" s="17">
        <v>0.15206599926665901</v>
      </c>
      <c r="O1477" s="17">
        <v>0.14632592110241699</v>
      </c>
      <c r="P1477" s="17">
        <v>0.16441526145458901</v>
      </c>
      <c r="Q1477" s="17">
        <v>0.17283841259458901</v>
      </c>
      <c r="R1477" s="17"/>
      <c r="S1477" s="17">
        <v>0.110935385266918</v>
      </c>
      <c r="T1477" s="17">
        <v>0.24333826019725199</v>
      </c>
      <c r="U1477" s="17">
        <v>0.157774681410429</v>
      </c>
      <c r="V1477" s="17">
        <v>0.17809849695886201</v>
      </c>
      <c r="W1477" s="17">
        <v>0.15941623286852</v>
      </c>
      <c r="X1477" s="17">
        <v>0.12449972460375799</v>
      </c>
      <c r="Y1477" s="17">
        <v>0.15473603172004299</v>
      </c>
      <c r="Z1477" s="17">
        <v>0.22289670561129901</v>
      </c>
      <c r="AA1477" s="17">
        <v>0.12881774193449499</v>
      </c>
      <c r="AB1477" s="17">
        <v>0.249437784876851</v>
      </c>
      <c r="AC1477" s="17">
        <v>8.2084228572277096E-2</v>
      </c>
      <c r="AD1477" s="17">
        <v>4.42727480828509E-2</v>
      </c>
      <c r="AE1477" s="17"/>
      <c r="AF1477" s="17">
        <v>0.120072200298991</v>
      </c>
      <c r="AG1477" s="17">
        <v>0.19651569400695801</v>
      </c>
      <c r="AH1477" s="17">
        <v>0.12928308830150401</v>
      </c>
      <c r="AI1477" s="17"/>
      <c r="AJ1477" s="17">
        <v>0.122722759510432</v>
      </c>
      <c r="AK1477" s="17">
        <v>0.13341846735187901</v>
      </c>
      <c r="AL1477" s="17">
        <v>0.230046090340292</v>
      </c>
      <c r="AM1477" s="17">
        <v>0.116217535556499</v>
      </c>
      <c r="AN1477" s="17">
        <v>6.4869185243589506E-2</v>
      </c>
      <c r="AO1477" s="17"/>
      <c r="AP1477" s="17">
        <v>5.96147964227218E-2</v>
      </c>
      <c r="AQ1477" s="17">
        <v>0.111466852710612</v>
      </c>
      <c r="AR1477" s="17">
        <v>0.238736679073072</v>
      </c>
      <c r="AS1477" s="17">
        <v>0.142835220333213</v>
      </c>
      <c r="AT1477" s="17">
        <v>0.18077609950717699</v>
      </c>
      <c r="AU1477" s="17">
        <v>0.44761022639873999</v>
      </c>
      <c r="AV1477" s="17"/>
      <c r="AW1477" s="17">
        <v>0</v>
      </c>
      <c r="AX1477" s="17">
        <v>7.14830981891032E-2</v>
      </c>
      <c r="AY1477" s="17">
        <v>0.10289111945814799</v>
      </c>
      <c r="AZ1477" s="17">
        <v>0.239550662094344</v>
      </c>
      <c r="BA1477" s="17">
        <v>0.18908089676062101</v>
      </c>
      <c r="BB1477" s="17">
        <v>0.206776129076295</v>
      </c>
      <c r="BC1477" s="17">
        <v>0.118789546492054</v>
      </c>
      <c r="BD1477" s="17">
        <v>0.22117442656879599</v>
      </c>
      <c r="BE1477" s="17">
        <v>0.12183484175225</v>
      </c>
      <c r="BF1477" s="17">
        <v>0.12968610915364601</v>
      </c>
      <c r="BG1477" s="17">
        <v>0.109043513892754</v>
      </c>
      <c r="BH1477" s="17">
        <v>5.6342833808313397E-2</v>
      </c>
      <c r="BI1477" s="17">
        <v>0.175459934560349</v>
      </c>
      <c r="BJ1477" s="17">
        <v>0.114090333743643</v>
      </c>
      <c r="BK1477" s="17">
        <v>0.24384556142543801</v>
      </c>
      <c r="BL1477" s="17">
        <v>0.144650278139038</v>
      </c>
      <c r="BM1477" s="17"/>
      <c r="BN1477" s="17">
        <v>0.15673530395725399</v>
      </c>
      <c r="BO1477" s="17">
        <v>0.16065116050622</v>
      </c>
      <c r="BP1477" s="17"/>
      <c r="BQ1477" s="17">
        <v>4.6110797392207997E-2</v>
      </c>
      <c r="BR1477" s="17">
        <v>0.26314835591378599</v>
      </c>
      <c r="BS1477" s="17"/>
      <c r="BT1477" s="17">
        <v>0.13294092210227501</v>
      </c>
      <c r="BU1477" s="17"/>
      <c r="BV1477" s="17">
        <v>0.16488985687046501</v>
      </c>
      <c r="BW1477" s="17">
        <v>0.111019320597117</v>
      </c>
      <c r="BX1477" s="17">
        <v>0.168205654895968</v>
      </c>
      <c r="BY1477" s="17"/>
      <c r="BZ1477" s="17">
        <v>0.16165745836041401</v>
      </c>
      <c r="CA1477" s="17">
        <v>8.7631584037291294E-2</v>
      </c>
      <c r="CB1477" s="17">
        <v>0.180444102547169</v>
      </c>
      <c r="CC1477" s="17">
        <v>0.17570953428136099</v>
      </c>
      <c r="CD1477" s="17">
        <v>8.4308691373988803E-2</v>
      </c>
      <c r="CE1477" s="17">
        <v>0.18132309865038501</v>
      </c>
      <c r="CF1477" s="17">
        <v>0.113768698870694</v>
      </c>
      <c r="CG1477" s="17"/>
      <c r="CH1477" s="17">
        <v>7.0314846502504302E-2</v>
      </c>
      <c r="CI1477" s="17">
        <v>0.18355008860696301</v>
      </c>
      <c r="CJ1477" s="17">
        <v>0.155116985244726</v>
      </c>
      <c r="CK1477" s="17">
        <v>0.146177788601771</v>
      </c>
      <c r="CL1477" s="17">
        <v>0.24672626323338101</v>
      </c>
    </row>
    <row r="1478" spans="2:90" x14ac:dyDescent="0.3">
      <c r="C1478" s="17"/>
      <c r="D1478" s="17"/>
      <c r="E1478" s="17"/>
      <c r="F1478" s="17"/>
      <c r="G1478" s="17"/>
      <c r="H1478" s="17"/>
      <c r="I1478" s="17"/>
      <c r="J1478" s="17"/>
      <c r="K1478" s="17"/>
      <c r="L1478" s="17"/>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7"/>
      <c r="AI1478" s="17"/>
      <c r="AJ1478" s="17"/>
      <c r="AK1478" s="17"/>
      <c r="AL1478" s="17"/>
      <c r="AM1478" s="17"/>
      <c r="AN1478" s="17"/>
      <c r="AO1478" s="17"/>
      <c r="AP1478" s="17"/>
      <c r="AQ1478" s="17"/>
      <c r="AR1478" s="17"/>
      <c r="AS1478" s="17"/>
      <c r="AT1478" s="17"/>
      <c r="AU1478" s="17"/>
      <c r="AV1478" s="17"/>
      <c r="AW1478" s="17"/>
      <c r="AX1478" s="17"/>
      <c r="AY1478" s="17"/>
      <c r="AZ1478" s="17"/>
      <c r="BA1478" s="17"/>
      <c r="BB1478" s="17"/>
      <c r="BC1478" s="17"/>
      <c r="BD1478" s="17"/>
      <c r="BE1478" s="17"/>
      <c r="BF1478" s="17"/>
      <c r="BG1478" s="17"/>
      <c r="BH1478" s="17"/>
      <c r="BI1478" s="17"/>
      <c r="BJ1478" s="17"/>
      <c r="BK1478" s="17"/>
      <c r="BL1478" s="17"/>
      <c r="BM1478" s="17"/>
      <c r="BN1478" s="17"/>
      <c r="BO1478" s="17"/>
      <c r="BP1478" s="17"/>
      <c r="BQ1478" s="17"/>
      <c r="BR1478" s="17"/>
      <c r="BS1478" s="17"/>
      <c r="BT1478" s="17"/>
      <c r="BU1478" s="17"/>
      <c r="BV1478" s="17"/>
      <c r="BW1478" s="17"/>
      <c r="BX1478" s="17"/>
      <c r="BY1478" s="17"/>
      <c r="BZ1478" s="17"/>
      <c r="CA1478" s="17"/>
      <c r="CB1478" s="17"/>
      <c r="CC1478" s="17"/>
      <c r="CD1478" s="17"/>
      <c r="CE1478" s="17"/>
      <c r="CF1478" s="17"/>
      <c r="CG1478" s="17"/>
      <c r="CH1478" s="17"/>
      <c r="CI1478" s="17"/>
      <c r="CJ1478" s="17"/>
      <c r="CK1478" s="17"/>
      <c r="CL1478" s="17"/>
    </row>
    <row r="1479" spans="2:90" x14ac:dyDescent="0.3">
      <c r="B1479" s="6" t="s">
        <v>572</v>
      </c>
      <c r="C1479" s="17"/>
      <c r="D1479" s="17"/>
      <c r="E1479" s="17"/>
      <c r="F1479" s="17"/>
      <c r="G1479" s="17"/>
      <c r="H1479" s="17"/>
      <c r="I1479" s="17"/>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7"/>
      <c r="AI1479" s="17"/>
      <c r="AJ1479" s="17"/>
      <c r="AK1479" s="17"/>
      <c r="AL1479" s="17"/>
      <c r="AM1479" s="17"/>
      <c r="AN1479" s="17"/>
      <c r="AO1479" s="17"/>
      <c r="AP1479" s="17"/>
      <c r="AQ1479" s="17"/>
      <c r="AR1479" s="17"/>
      <c r="AS1479" s="17"/>
      <c r="AT1479" s="17"/>
      <c r="AU1479" s="17"/>
      <c r="AV1479" s="17"/>
      <c r="AW1479" s="17"/>
      <c r="AX1479" s="17"/>
      <c r="AY1479" s="17"/>
      <c r="AZ1479" s="17"/>
      <c r="BA1479" s="17"/>
      <c r="BB1479" s="17"/>
      <c r="BC1479" s="17"/>
      <c r="BD1479" s="17"/>
      <c r="BE1479" s="17"/>
      <c r="BF1479" s="17"/>
      <c r="BG1479" s="17"/>
      <c r="BH1479" s="17"/>
      <c r="BI1479" s="17"/>
      <c r="BJ1479" s="17"/>
      <c r="BK1479" s="17"/>
      <c r="BL1479" s="17"/>
      <c r="BM1479" s="17"/>
      <c r="BN1479" s="17"/>
      <c r="BO1479" s="17"/>
      <c r="BP1479" s="17"/>
      <c r="BQ1479" s="17"/>
      <c r="BR1479" s="17"/>
      <c r="BS1479" s="17"/>
      <c r="BT1479" s="17"/>
      <c r="BU1479" s="17"/>
      <c r="BV1479" s="17"/>
      <c r="BW1479" s="17"/>
      <c r="BX1479" s="17"/>
      <c r="BY1479" s="17"/>
      <c r="BZ1479" s="17"/>
      <c r="CA1479" s="17"/>
      <c r="CB1479" s="17"/>
      <c r="CC1479" s="17"/>
      <c r="CD1479" s="17"/>
      <c r="CE1479" s="17"/>
      <c r="CF1479" s="17"/>
      <c r="CG1479" s="17"/>
      <c r="CH1479" s="17"/>
      <c r="CI1479" s="17"/>
      <c r="CJ1479" s="17"/>
      <c r="CK1479" s="17"/>
      <c r="CL1479" s="17"/>
    </row>
    <row r="1480" spans="2:90" x14ac:dyDescent="0.3">
      <c r="B1480" s="24" t="s">
        <v>123</v>
      </c>
      <c r="C1480" s="17"/>
      <c r="D1480" s="17"/>
      <c r="E1480" s="17"/>
      <c r="F1480" s="17"/>
      <c r="G1480" s="17"/>
      <c r="H1480" s="17"/>
      <c r="I1480" s="17"/>
      <c r="J1480" s="17"/>
      <c r="K1480" s="17"/>
      <c r="L1480" s="17"/>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7"/>
      <c r="AI1480" s="17"/>
      <c r="AJ1480" s="17"/>
      <c r="AK1480" s="17"/>
      <c r="AL1480" s="17"/>
      <c r="AM1480" s="17"/>
      <c r="AN1480" s="17"/>
      <c r="AO1480" s="17"/>
      <c r="AP1480" s="17"/>
      <c r="AQ1480" s="17"/>
      <c r="AR1480" s="17"/>
      <c r="AS1480" s="17"/>
      <c r="AT1480" s="17"/>
      <c r="AU1480" s="17"/>
      <c r="AV1480" s="17"/>
      <c r="AW1480" s="17"/>
      <c r="AX1480" s="17"/>
      <c r="AY1480" s="17"/>
      <c r="AZ1480" s="17"/>
      <c r="BA1480" s="17"/>
      <c r="BB1480" s="17"/>
      <c r="BC1480" s="17"/>
      <c r="BD1480" s="17"/>
      <c r="BE1480" s="17"/>
      <c r="BF1480" s="17"/>
      <c r="BG1480" s="17"/>
      <c r="BH1480" s="17"/>
      <c r="BI1480" s="17"/>
      <c r="BJ1480" s="17"/>
      <c r="BK1480" s="17"/>
      <c r="BL1480" s="17"/>
      <c r="BM1480" s="17"/>
      <c r="BN1480" s="17"/>
      <c r="BO1480" s="17"/>
      <c r="BP1480" s="17"/>
      <c r="BQ1480" s="17"/>
      <c r="BR1480" s="17"/>
      <c r="BS1480" s="17"/>
      <c r="BT1480" s="17"/>
      <c r="BU1480" s="17"/>
      <c r="BV1480" s="17"/>
      <c r="BW1480" s="17"/>
      <c r="BX1480" s="17"/>
      <c r="BY1480" s="17"/>
      <c r="BZ1480" s="17"/>
      <c r="CA1480" s="17"/>
      <c r="CB1480" s="17"/>
      <c r="CC1480" s="17"/>
      <c r="CD1480" s="17"/>
      <c r="CE1480" s="17"/>
      <c r="CF1480" s="17"/>
      <c r="CG1480" s="17"/>
      <c r="CH1480" s="17"/>
      <c r="CI1480" s="17"/>
      <c r="CJ1480" s="17"/>
      <c r="CK1480" s="17"/>
      <c r="CL1480" s="17"/>
    </row>
    <row r="1481" spans="2:90" x14ac:dyDescent="0.3">
      <c r="B1481" t="s">
        <v>565</v>
      </c>
      <c r="C1481" s="17">
        <v>0.29891964730163201</v>
      </c>
      <c r="D1481" s="17">
        <v>0.30262664431073699</v>
      </c>
      <c r="E1481" s="17">
        <v>0.29801908588894099</v>
      </c>
      <c r="F1481" s="17"/>
      <c r="G1481" s="17">
        <v>0.32590156762585698</v>
      </c>
      <c r="H1481" s="17">
        <v>0.45071357617341401</v>
      </c>
      <c r="I1481" s="17">
        <v>0.32755291169284301</v>
      </c>
      <c r="J1481" s="17">
        <v>0.29063074202508599</v>
      </c>
      <c r="K1481" s="17">
        <v>0.16256527515480801</v>
      </c>
      <c r="L1481" s="17">
        <v>0.23003533417875899</v>
      </c>
      <c r="M1481" s="17"/>
      <c r="N1481" s="17">
        <v>0.39600105460266799</v>
      </c>
      <c r="O1481" s="17">
        <v>0.33984332785887</v>
      </c>
      <c r="P1481" s="17">
        <v>0.23492474791892001</v>
      </c>
      <c r="Q1481" s="17">
        <v>0.227224352724537</v>
      </c>
      <c r="R1481" s="17"/>
      <c r="S1481" s="17">
        <v>0.38291646605613799</v>
      </c>
      <c r="T1481" s="17">
        <v>0.301465600413859</v>
      </c>
      <c r="U1481" s="17">
        <v>0.15440985124801601</v>
      </c>
      <c r="V1481" s="17">
        <v>0.22945931860275801</v>
      </c>
      <c r="W1481" s="17">
        <v>0.31275866108421302</v>
      </c>
      <c r="X1481" s="17">
        <v>0.34672925736022803</v>
      </c>
      <c r="Y1481" s="17">
        <v>0.28360670406906802</v>
      </c>
      <c r="Z1481" s="17">
        <v>0.42761142546348502</v>
      </c>
      <c r="AA1481" s="17">
        <v>0.38944101314249902</v>
      </c>
      <c r="AB1481" s="17">
        <v>0.13690137964541699</v>
      </c>
      <c r="AC1481" s="17">
        <v>0.38325899835586802</v>
      </c>
      <c r="AD1481" s="17">
        <v>0.25956444841930199</v>
      </c>
      <c r="AE1481" s="17"/>
      <c r="AF1481" s="17">
        <v>0.19310285396733301</v>
      </c>
      <c r="AG1481" s="17">
        <v>0.41722208646389503</v>
      </c>
      <c r="AH1481" s="17">
        <v>0.25969955702647102</v>
      </c>
      <c r="AI1481" s="17"/>
      <c r="AJ1481" s="17">
        <v>0.187421275009379</v>
      </c>
      <c r="AK1481" s="17">
        <v>0.51590237871535705</v>
      </c>
      <c r="AL1481" s="17">
        <v>0.23579972028047999</v>
      </c>
      <c r="AM1481" s="17">
        <v>0.15975551064851701</v>
      </c>
      <c r="AN1481" s="17">
        <v>0.24826958125298501</v>
      </c>
      <c r="AO1481" s="17"/>
      <c r="AP1481" s="17">
        <v>0.67251290450477497</v>
      </c>
      <c r="AQ1481" s="17">
        <v>0.19854922492111601</v>
      </c>
      <c r="AR1481" s="17">
        <v>0.29723404970393102</v>
      </c>
      <c r="AS1481" s="17">
        <v>0.15928394688333</v>
      </c>
      <c r="AT1481" s="17">
        <v>0.30876540565969002</v>
      </c>
      <c r="AU1481" s="17">
        <v>0.13747193958030701</v>
      </c>
      <c r="AV1481" s="17"/>
      <c r="AW1481" s="17">
        <v>0.40357085594314002</v>
      </c>
      <c r="AX1481" s="17">
        <v>0.235575050566139</v>
      </c>
      <c r="AY1481" s="17">
        <v>0.15554608427444999</v>
      </c>
      <c r="AZ1481" s="17">
        <v>0.245985436862874</v>
      </c>
      <c r="BA1481" s="17">
        <v>0.26175354146986501</v>
      </c>
      <c r="BB1481" s="17">
        <v>0.30156351170540902</v>
      </c>
      <c r="BC1481" s="17">
        <v>0.29235025913132601</v>
      </c>
      <c r="BD1481" s="17">
        <v>0.20042298403373501</v>
      </c>
      <c r="BE1481" s="17">
        <v>0.34361977571367602</v>
      </c>
      <c r="BF1481" s="17">
        <v>0.35300222668022702</v>
      </c>
      <c r="BG1481" s="17">
        <v>0.34380954152434501</v>
      </c>
      <c r="BH1481" s="17">
        <v>0.37737050233736202</v>
      </c>
      <c r="BI1481" s="17">
        <v>0.38428152754165101</v>
      </c>
      <c r="BJ1481" s="17">
        <v>0.43618960419327002</v>
      </c>
      <c r="BK1481" s="17">
        <v>0.397804170692999</v>
      </c>
      <c r="BL1481" s="17">
        <v>0.41843450265585203</v>
      </c>
      <c r="BM1481" s="17"/>
      <c r="BN1481" s="17">
        <v>0.327412953889618</v>
      </c>
      <c r="BO1481" s="17">
        <v>0.25654478583321499</v>
      </c>
      <c r="BP1481" s="17"/>
      <c r="BQ1481" s="17">
        <v>0.66645414102383804</v>
      </c>
      <c r="BR1481" s="17">
        <v>0.27331346913274701</v>
      </c>
      <c r="BS1481" s="17"/>
      <c r="BT1481" s="17">
        <v>0.42719250789917101</v>
      </c>
      <c r="BU1481" s="17"/>
      <c r="BV1481" s="17">
        <v>0.22237939808187701</v>
      </c>
      <c r="BW1481" s="17">
        <v>0.37003692187644199</v>
      </c>
      <c r="BX1481" s="17">
        <v>0.30850936849753802</v>
      </c>
      <c r="BY1481" s="17"/>
      <c r="BZ1481" s="17">
        <v>0.19314588119272799</v>
      </c>
      <c r="CA1481" s="17">
        <v>0.32671895709684801</v>
      </c>
      <c r="CB1481" s="17">
        <v>0.29427201295250399</v>
      </c>
      <c r="CC1481" s="17">
        <v>0.27808830818027502</v>
      </c>
      <c r="CD1481" s="17">
        <v>0.27029264485493698</v>
      </c>
      <c r="CE1481" s="17">
        <v>0.38928124085309201</v>
      </c>
      <c r="CF1481" s="17">
        <v>0.40645191719363599</v>
      </c>
      <c r="CG1481" s="17"/>
      <c r="CH1481" s="17">
        <v>0.37090857002532801</v>
      </c>
      <c r="CI1481" s="17">
        <v>0.363459658737738</v>
      </c>
      <c r="CJ1481" s="17">
        <v>0.22928856882538301</v>
      </c>
      <c r="CK1481" s="17">
        <v>0.268899439630501</v>
      </c>
      <c r="CL1481" s="17">
        <v>0.30412954006044202</v>
      </c>
    </row>
    <row r="1482" spans="2:90" x14ac:dyDescent="0.3">
      <c r="B1482" t="s">
        <v>566</v>
      </c>
      <c r="C1482" s="17">
        <v>0.45889773542502099</v>
      </c>
      <c r="D1482" s="17">
        <v>0.48940548637613601</v>
      </c>
      <c r="E1482" s="17">
        <v>0.42971564350241798</v>
      </c>
      <c r="F1482" s="17"/>
      <c r="G1482" s="17">
        <v>0.47222543325271099</v>
      </c>
      <c r="H1482" s="17">
        <v>0.37864342583319299</v>
      </c>
      <c r="I1482" s="17">
        <v>0.41513042518883198</v>
      </c>
      <c r="J1482" s="17">
        <v>0.385806387471338</v>
      </c>
      <c r="K1482" s="17">
        <v>0.61631500703103403</v>
      </c>
      <c r="L1482" s="17">
        <v>0.50651969078946402</v>
      </c>
      <c r="M1482" s="17"/>
      <c r="N1482" s="17">
        <v>0.38770335120320798</v>
      </c>
      <c r="O1482" s="17">
        <v>0.43259857853015798</v>
      </c>
      <c r="P1482" s="17">
        <v>0.54744697725611402</v>
      </c>
      <c r="Q1482" s="17">
        <v>0.46819584006791398</v>
      </c>
      <c r="R1482" s="17"/>
      <c r="S1482" s="17">
        <v>0.43975644120542801</v>
      </c>
      <c r="T1482" s="17">
        <v>0.42724915538510599</v>
      </c>
      <c r="U1482" s="17">
        <v>0.55323306536699002</v>
      </c>
      <c r="V1482" s="17">
        <v>0.50646876156982001</v>
      </c>
      <c r="W1482" s="17">
        <v>0.40878040749130301</v>
      </c>
      <c r="X1482" s="17">
        <v>0.43427256037293199</v>
      </c>
      <c r="Y1482" s="17">
        <v>0.57568700436461295</v>
      </c>
      <c r="Z1482" s="17">
        <v>0.463700841623022</v>
      </c>
      <c r="AA1482" s="17">
        <v>0.361199499509405</v>
      </c>
      <c r="AB1482" s="17">
        <v>0.54209104008486297</v>
      </c>
      <c r="AC1482" s="17">
        <v>0.41167305843422602</v>
      </c>
      <c r="AD1482" s="17">
        <v>0.31691737757016403</v>
      </c>
      <c r="AE1482" s="17"/>
      <c r="AF1482" s="17">
        <v>0.60528814220349603</v>
      </c>
      <c r="AG1482" s="17">
        <v>0.374266970295484</v>
      </c>
      <c r="AH1482" s="17">
        <v>0.31709926067709399</v>
      </c>
      <c r="AI1482" s="17"/>
      <c r="AJ1482" s="17">
        <v>0.68405531181298296</v>
      </c>
      <c r="AK1482" s="17">
        <v>0.32006141564537099</v>
      </c>
      <c r="AL1482" s="17">
        <v>0.472184688491322</v>
      </c>
      <c r="AM1482" s="17">
        <v>0.69684099169653102</v>
      </c>
      <c r="AN1482" s="17">
        <v>0.51822897851903305</v>
      </c>
      <c r="AO1482" s="17"/>
      <c r="AP1482" s="17">
        <v>0.19465324325421299</v>
      </c>
      <c r="AQ1482" s="17">
        <v>0.70988909303557801</v>
      </c>
      <c r="AR1482" s="17">
        <v>0.51028559761018699</v>
      </c>
      <c r="AS1482" s="17">
        <v>0.69183996089276301</v>
      </c>
      <c r="AT1482" s="17">
        <v>0.467133860676683</v>
      </c>
      <c r="AU1482" s="17">
        <v>0.20911736980758</v>
      </c>
      <c r="AV1482" s="17"/>
      <c r="AW1482" s="17">
        <v>0.44825086202443498</v>
      </c>
      <c r="AX1482" s="17">
        <v>0.313824577351069</v>
      </c>
      <c r="AY1482" s="17">
        <v>0.61799586114079497</v>
      </c>
      <c r="AZ1482" s="17">
        <v>0.45438037038138701</v>
      </c>
      <c r="BA1482" s="17">
        <v>0.51513990175656998</v>
      </c>
      <c r="BB1482" s="17">
        <v>0.44651495518651702</v>
      </c>
      <c r="BC1482" s="17">
        <v>0.483618213513134</v>
      </c>
      <c r="BD1482" s="17">
        <v>0.56828243158153602</v>
      </c>
      <c r="BE1482" s="17">
        <v>0.38677551322606202</v>
      </c>
      <c r="BF1482" s="17">
        <v>0.46610479246266201</v>
      </c>
      <c r="BG1482" s="17">
        <v>0.46225275009015299</v>
      </c>
      <c r="BH1482" s="17">
        <v>0.424060213178648</v>
      </c>
      <c r="BI1482" s="17">
        <v>0.262355051838362</v>
      </c>
      <c r="BJ1482" s="17">
        <v>0.40416614992495498</v>
      </c>
      <c r="BK1482" s="17">
        <v>0.40555977916623298</v>
      </c>
      <c r="BL1482" s="17">
        <v>0.46246379610566601</v>
      </c>
      <c r="BM1482" s="17"/>
      <c r="BN1482" s="17">
        <v>0.45647088876358699</v>
      </c>
      <c r="BO1482" s="17">
        <v>0.46575906601328698</v>
      </c>
      <c r="BP1482" s="17"/>
      <c r="BQ1482" s="17">
        <v>0.20173527955123</v>
      </c>
      <c r="BR1482" s="17">
        <v>0.60843759208707704</v>
      </c>
      <c r="BS1482" s="17"/>
      <c r="BT1482" s="17">
        <v>0.44954404613542398</v>
      </c>
      <c r="BU1482" s="17"/>
      <c r="BV1482" s="17">
        <v>0.49528543684682202</v>
      </c>
      <c r="BW1482" s="17">
        <v>0.36927036982218903</v>
      </c>
      <c r="BX1482" s="17">
        <v>0.48558420487600001</v>
      </c>
      <c r="BY1482" s="17"/>
      <c r="BZ1482" s="17">
        <v>0.41738650237811897</v>
      </c>
      <c r="CA1482" s="17">
        <v>0.447026293251228</v>
      </c>
      <c r="CB1482" s="17">
        <v>0.45895318024607101</v>
      </c>
      <c r="CC1482" s="17">
        <v>0.44189915679166603</v>
      </c>
      <c r="CD1482" s="17">
        <v>0.518894141057897</v>
      </c>
      <c r="CE1482" s="17">
        <v>0.497732370641567</v>
      </c>
      <c r="CF1482" s="17">
        <v>0.44095007182034601</v>
      </c>
      <c r="CG1482" s="17"/>
      <c r="CH1482" s="17">
        <v>0.52423700311398103</v>
      </c>
      <c r="CI1482" s="17">
        <v>0.41380554914630402</v>
      </c>
      <c r="CJ1482" s="17">
        <v>0.49174275442554299</v>
      </c>
      <c r="CK1482" s="17">
        <v>0.474350571484286</v>
      </c>
      <c r="CL1482" s="17">
        <v>0.37126170789589302</v>
      </c>
    </row>
    <row r="1483" spans="2:90" x14ac:dyDescent="0.3">
      <c r="B1483" t="s">
        <v>567</v>
      </c>
      <c r="C1483" s="17">
        <v>8.3390767616647904E-2</v>
      </c>
      <c r="D1483" s="17">
        <v>7.2048608465799704E-2</v>
      </c>
      <c r="E1483" s="17">
        <v>9.1587506571320296E-2</v>
      </c>
      <c r="F1483" s="17"/>
      <c r="G1483" s="17">
        <v>6.2941346196687203E-2</v>
      </c>
      <c r="H1483" s="17">
        <v>7.5870141702308103E-2</v>
      </c>
      <c r="I1483" s="17">
        <v>8.8341393721911798E-2</v>
      </c>
      <c r="J1483" s="17">
        <v>0.14166667465521399</v>
      </c>
      <c r="K1483" s="17">
        <v>6.0063775808900897E-2</v>
      </c>
      <c r="L1483" s="17">
        <v>6.7065578266841994E-2</v>
      </c>
      <c r="M1483" s="17"/>
      <c r="N1483" s="17">
        <v>3.6192308192577398E-2</v>
      </c>
      <c r="O1483" s="17">
        <v>6.51684206486801E-2</v>
      </c>
      <c r="P1483" s="17">
        <v>8.4247197219064499E-2</v>
      </c>
      <c r="Q1483" s="17">
        <v>0.14401880589174099</v>
      </c>
      <c r="R1483" s="17"/>
      <c r="S1483" s="17">
        <v>6.0174117279644397E-2</v>
      </c>
      <c r="T1483" s="17">
        <v>7.1416259089111297E-2</v>
      </c>
      <c r="U1483" s="17">
        <v>0.14024132711921899</v>
      </c>
      <c r="V1483" s="17">
        <v>9.3678388181876404E-2</v>
      </c>
      <c r="W1483" s="17">
        <v>9.6416231822181897E-2</v>
      </c>
      <c r="X1483" s="17">
        <v>8.4865011046602601E-2</v>
      </c>
      <c r="Y1483" s="17">
        <v>2.0311385227817801E-2</v>
      </c>
      <c r="Z1483" s="17">
        <v>7.2338034539935397E-2</v>
      </c>
      <c r="AA1483" s="17">
        <v>0.106680786502536</v>
      </c>
      <c r="AB1483" s="17">
        <v>5.4923446720561701E-2</v>
      </c>
      <c r="AC1483" s="17">
        <v>9.9774934703795795E-2</v>
      </c>
      <c r="AD1483" s="17">
        <v>0.21049011159422801</v>
      </c>
      <c r="AE1483" s="17"/>
      <c r="AF1483" s="17">
        <v>6.2406715732206401E-2</v>
      </c>
      <c r="AG1483" s="17">
        <v>4.2397450416880998E-2</v>
      </c>
      <c r="AH1483" s="17">
        <v>0.25045623645675402</v>
      </c>
      <c r="AI1483" s="17"/>
      <c r="AJ1483" s="17">
        <v>1.3150569698579299E-2</v>
      </c>
      <c r="AK1483" s="17">
        <v>2.9186212543932399E-2</v>
      </c>
      <c r="AL1483" s="17">
        <v>4.1309133261072703E-2</v>
      </c>
      <c r="AM1483" s="17">
        <v>5.3814740757640103E-2</v>
      </c>
      <c r="AN1483" s="17">
        <v>6.6222065323226401E-2</v>
      </c>
      <c r="AO1483" s="17"/>
      <c r="AP1483" s="17">
        <v>1.7099235830556499E-2</v>
      </c>
      <c r="AQ1483" s="17">
        <v>8.5771640956211793E-3</v>
      </c>
      <c r="AR1483" s="17">
        <v>1.5423155515938E-2</v>
      </c>
      <c r="AS1483" s="17">
        <v>6.8976435387919297E-2</v>
      </c>
      <c r="AT1483" s="17">
        <v>4.0696300790274101E-2</v>
      </c>
      <c r="AU1483" s="17">
        <v>7.4152080626892797E-2</v>
      </c>
      <c r="AV1483" s="17"/>
      <c r="AW1483" s="17">
        <v>0.148178282032425</v>
      </c>
      <c r="AX1483" s="17">
        <v>0.18271689678300501</v>
      </c>
      <c r="AY1483" s="17">
        <v>0.15180790016069801</v>
      </c>
      <c r="AZ1483" s="17">
        <v>8.7387332435941004E-2</v>
      </c>
      <c r="BA1483" s="17">
        <v>0.10471693284002399</v>
      </c>
      <c r="BB1483" s="17">
        <v>0.10379983043214</v>
      </c>
      <c r="BC1483" s="17">
        <v>0.114977160291791</v>
      </c>
      <c r="BD1483" s="17">
        <v>8.8506889005810496E-2</v>
      </c>
      <c r="BE1483" s="17">
        <v>7.6948508450128003E-2</v>
      </c>
      <c r="BF1483" s="17">
        <v>0</v>
      </c>
      <c r="BG1483" s="17">
        <v>7.9714078224704596E-2</v>
      </c>
      <c r="BH1483" s="17">
        <v>2.65024885102393E-2</v>
      </c>
      <c r="BI1483" s="17">
        <v>7.7133156892936303E-2</v>
      </c>
      <c r="BJ1483" s="17">
        <v>4.0351334322219802E-2</v>
      </c>
      <c r="BK1483" s="17">
        <v>0</v>
      </c>
      <c r="BL1483" s="17">
        <v>0</v>
      </c>
      <c r="BM1483" s="17"/>
      <c r="BN1483" s="17">
        <v>7.6346305443744697E-2</v>
      </c>
      <c r="BO1483" s="17">
        <v>9.5221665844322706E-2</v>
      </c>
      <c r="BP1483" s="17"/>
      <c r="BQ1483" s="17">
        <v>2.04676107850391E-2</v>
      </c>
      <c r="BR1483" s="17">
        <v>1.19935648937611E-2</v>
      </c>
      <c r="BS1483" s="17"/>
      <c r="BT1483" s="17">
        <v>2.15747819485201E-2</v>
      </c>
      <c r="BU1483" s="17"/>
      <c r="BV1483" s="17">
        <v>0.116070153301521</v>
      </c>
      <c r="BW1483" s="17">
        <v>0.102792848100995</v>
      </c>
      <c r="BX1483" s="17">
        <v>5.67605713482345E-2</v>
      </c>
      <c r="BY1483" s="17"/>
      <c r="BZ1483" s="17">
        <v>0.187079852167405</v>
      </c>
      <c r="CA1483" s="17">
        <v>0.10093087668472001</v>
      </c>
      <c r="CB1483" s="17">
        <v>0.108310382588124</v>
      </c>
      <c r="CC1483" s="17">
        <v>7.7150573181577503E-2</v>
      </c>
      <c r="CD1483" s="17">
        <v>8.7206489153675501E-2</v>
      </c>
      <c r="CE1483" s="17">
        <v>3.4381985390482601E-2</v>
      </c>
      <c r="CF1483" s="17">
        <v>2.3403367063494902E-2</v>
      </c>
      <c r="CG1483" s="17"/>
      <c r="CH1483" s="17">
        <v>4.48527971897099E-2</v>
      </c>
      <c r="CI1483" s="17">
        <v>3.5734760509841298E-2</v>
      </c>
      <c r="CJ1483" s="17">
        <v>0.111158025261708</v>
      </c>
      <c r="CK1483" s="17">
        <v>0.118057572494268</v>
      </c>
      <c r="CL1483" s="17">
        <v>0.186905064482281</v>
      </c>
    </row>
    <row r="1484" spans="2:90" x14ac:dyDescent="0.3">
      <c r="B1484" t="s">
        <v>118</v>
      </c>
      <c r="C1484" s="17">
        <v>0.15879184965669901</v>
      </c>
      <c r="D1484" s="17">
        <v>0.135919260847327</v>
      </c>
      <c r="E1484" s="17">
        <v>0.18067776403732</v>
      </c>
      <c r="F1484" s="17"/>
      <c r="G1484" s="17">
        <v>0.13893165292474499</v>
      </c>
      <c r="H1484" s="17">
        <v>9.4772856291084603E-2</v>
      </c>
      <c r="I1484" s="17">
        <v>0.168975269396413</v>
      </c>
      <c r="J1484" s="17">
        <v>0.181896195848362</v>
      </c>
      <c r="K1484" s="17">
        <v>0.161055942005257</v>
      </c>
      <c r="L1484" s="17">
        <v>0.19637939676493399</v>
      </c>
      <c r="M1484" s="17"/>
      <c r="N1484" s="17">
        <v>0.18010328600154599</v>
      </c>
      <c r="O1484" s="17">
        <v>0.16238967296229301</v>
      </c>
      <c r="P1484" s="17">
        <v>0.13338107760590201</v>
      </c>
      <c r="Q1484" s="17">
        <v>0.160561001315808</v>
      </c>
      <c r="R1484" s="17"/>
      <c r="S1484" s="17">
        <v>0.11715297545879</v>
      </c>
      <c r="T1484" s="17">
        <v>0.199868985111924</v>
      </c>
      <c r="U1484" s="17">
        <v>0.152115756265775</v>
      </c>
      <c r="V1484" s="17">
        <v>0.17039353164554599</v>
      </c>
      <c r="W1484" s="17">
        <v>0.18204469960230199</v>
      </c>
      <c r="X1484" s="17">
        <v>0.13413317122023799</v>
      </c>
      <c r="Y1484" s="17">
        <v>0.120394906338501</v>
      </c>
      <c r="Z1484" s="17">
        <v>3.63496983735569E-2</v>
      </c>
      <c r="AA1484" s="17">
        <v>0.14267870084556</v>
      </c>
      <c r="AB1484" s="17">
        <v>0.266084133549158</v>
      </c>
      <c r="AC1484" s="17">
        <v>0.10529300850610999</v>
      </c>
      <c r="AD1484" s="17">
        <v>0.21302806241630601</v>
      </c>
      <c r="AE1484" s="17"/>
      <c r="AF1484" s="17">
        <v>0.139202288096965</v>
      </c>
      <c r="AG1484" s="17">
        <v>0.16611349282373999</v>
      </c>
      <c r="AH1484" s="17">
        <v>0.172744945839682</v>
      </c>
      <c r="AI1484" s="17"/>
      <c r="AJ1484" s="17">
        <v>0.115372843479058</v>
      </c>
      <c r="AK1484" s="17">
        <v>0.13484999309533899</v>
      </c>
      <c r="AL1484" s="17">
        <v>0.25070645796712598</v>
      </c>
      <c r="AM1484" s="17">
        <v>8.9588756897312397E-2</v>
      </c>
      <c r="AN1484" s="17">
        <v>0.167279374904756</v>
      </c>
      <c r="AO1484" s="17"/>
      <c r="AP1484" s="17">
        <v>0.115734616410456</v>
      </c>
      <c r="AQ1484" s="17">
        <v>8.29845179476843E-2</v>
      </c>
      <c r="AR1484" s="17">
        <v>0.177057197169944</v>
      </c>
      <c r="AS1484" s="17">
        <v>7.9899656835987695E-2</v>
      </c>
      <c r="AT1484" s="17">
        <v>0.18340443287335201</v>
      </c>
      <c r="AU1484" s="17">
        <v>0.57925860998522105</v>
      </c>
      <c r="AV1484" s="17"/>
      <c r="AW1484" s="17">
        <v>0</v>
      </c>
      <c r="AX1484" s="17">
        <v>0.26788347529978701</v>
      </c>
      <c r="AY1484" s="17">
        <v>7.4650154424057494E-2</v>
      </c>
      <c r="AZ1484" s="17">
        <v>0.212246860319798</v>
      </c>
      <c r="BA1484" s="17">
        <v>0.11838962393353999</v>
      </c>
      <c r="BB1484" s="17">
        <v>0.148121702675934</v>
      </c>
      <c r="BC1484" s="17">
        <v>0.10905436706374901</v>
      </c>
      <c r="BD1484" s="17">
        <v>0.142787695378919</v>
      </c>
      <c r="BE1484" s="17">
        <v>0.192656202610134</v>
      </c>
      <c r="BF1484" s="17">
        <v>0.180892980857112</v>
      </c>
      <c r="BG1484" s="17">
        <v>0.11422363016079801</v>
      </c>
      <c r="BH1484" s="17">
        <v>0.17206679597375099</v>
      </c>
      <c r="BI1484" s="17">
        <v>0.27623026372705101</v>
      </c>
      <c r="BJ1484" s="17">
        <v>0.119292911559556</v>
      </c>
      <c r="BK1484" s="17">
        <v>0.19663605014076799</v>
      </c>
      <c r="BL1484" s="17">
        <v>0.119101701238482</v>
      </c>
      <c r="BM1484" s="17"/>
      <c r="BN1484" s="17">
        <v>0.13976985190305</v>
      </c>
      <c r="BO1484" s="17">
        <v>0.18247448230917501</v>
      </c>
      <c r="BP1484" s="17"/>
      <c r="BQ1484" s="17">
        <v>0.111342968639892</v>
      </c>
      <c r="BR1484" s="17">
        <v>0.106255373886415</v>
      </c>
      <c r="BS1484" s="17"/>
      <c r="BT1484" s="17">
        <v>0.10168866401688501</v>
      </c>
      <c r="BU1484" s="17"/>
      <c r="BV1484" s="17">
        <v>0.16626501176978001</v>
      </c>
      <c r="BW1484" s="17">
        <v>0.157899860200373</v>
      </c>
      <c r="BX1484" s="17">
        <v>0.14914585527822699</v>
      </c>
      <c r="BY1484" s="17"/>
      <c r="BZ1484" s="17">
        <v>0.20238776426174801</v>
      </c>
      <c r="CA1484" s="17">
        <v>0.12532387296720399</v>
      </c>
      <c r="CB1484" s="17">
        <v>0.13846442421330099</v>
      </c>
      <c r="CC1484" s="17">
        <v>0.202861961846482</v>
      </c>
      <c r="CD1484" s="17">
        <v>0.12360672493348999</v>
      </c>
      <c r="CE1484" s="17">
        <v>7.8604403114859098E-2</v>
      </c>
      <c r="CF1484" s="17">
        <v>0.129194643922522</v>
      </c>
      <c r="CG1484" s="17"/>
      <c r="CH1484" s="17">
        <v>6.0001629670981403E-2</v>
      </c>
      <c r="CI1484" s="17">
        <v>0.187000031606117</v>
      </c>
      <c r="CJ1484" s="17">
        <v>0.16781065148736701</v>
      </c>
      <c r="CK1484" s="17">
        <v>0.13869241639094501</v>
      </c>
      <c r="CL1484" s="17">
        <v>0.13770368756138399</v>
      </c>
    </row>
    <row r="1485" spans="2:90" x14ac:dyDescent="0.3">
      <c r="C1485" s="17"/>
      <c r="D1485" s="17"/>
      <c r="E1485" s="17"/>
      <c r="F1485" s="17"/>
      <c r="G1485" s="17"/>
      <c r="H1485" s="17"/>
      <c r="I1485" s="17"/>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c r="AI1485" s="17"/>
      <c r="AJ1485" s="17"/>
      <c r="AK1485" s="17"/>
      <c r="AL1485" s="17"/>
      <c r="AM1485" s="17"/>
      <c r="AN1485" s="17"/>
      <c r="AO1485" s="17"/>
      <c r="AP1485" s="17"/>
      <c r="AQ1485" s="17"/>
      <c r="AR1485" s="17"/>
      <c r="AS1485" s="17"/>
      <c r="AT1485" s="17"/>
      <c r="AU1485" s="17"/>
      <c r="AV1485" s="17"/>
      <c r="AW1485" s="17"/>
      <c r="AX1485" s="17"/>
      <c r="AY1485" s="17"/>
      <c r="AZ1485" s="17"/>
      <c r="BA1485" s="17"/>
      <c r="BB1485" s="17"/>
      <c r="BC1485" s="17"/>
      <c r="BD1485" s="17"/>
      <c r="BE1485" s="17"/>
      <c r="BF1485" s="17"/>
      <c r="BG1485" s="17"/>
      <c r="BH1485" s="17"/>
      <c r="BI1485" s="17"/>
      <c r="BJ1485" s="17"/>
      <c r="BK1485" s="17"/>
      <c r="BL1485" s="17"/>
      <c r="BM1485" s="17"/>
      <c r="BN1485" s="17"/>
      <c r="BO1485" s="17"/>
      <c r="BP1485" s="17"/>
      <c r="BQ1485" s="17"/>
      <c r="BR1485" s="17"/>
      <c r="BS1485" s="17"/>
      <c r="BT1485" s="17"/>
      <c r="BU1485" s="17"/>
      <c r="BV1485" s="17"/>
      <c r="BW1485" s="17"/>
      <c r="BX1485" s="17"/>
      <c r="BY1485" s="17"/>
      <c r="BZ1485" s="17"/>
      <c r="CA1485" s="17"/>
      <c r="CB1485" s="17"/>
      <c r="CC1485" s="17"/>
      <c r="CD1485" s="17"/>
      <c r="CE1485" s="17"/>
      <c r="CF1485" s="17"/>
      <c r="CG1485" s="17"/>
      <c r="CH1485" s="17"/>
      <c r="CI1485" s="17"/>
      <c r="CJ1485" s="17"/>
      <c r="CK1485" s="17"/>
      <c r="CL1485" s="17"/>
    </row>
    <row r="1486" spans="2:90" x14ac:dyDescent="0.3">
      <c r="B1486" s="6" t="s">
        <v>573</v>
      </c>
      <c r="C1486" s="17"/>
      <c r="D1486" s="17"/>
      <c r="E1486" s="17"/>
      <c r="F1486" s="17"/>
      <c r="G1486" s="17"/>
      <c r="H1486" s="17"/>
      <c r="I1486" s="17"/>
      <c r="J1486" s="17"/>
      <c r="K1486" s="17"/>
      <c r="L1486" s="17"/>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7"/>
      <c r="AI1486" s="17"/>
      <c r="AJ1486" s="17"/>
      <c r="AK1486" s="17"/>
      <c r="AL1486" s="17"/>
      <c r="AM1486" s="17"/>
      <c r="AN1486" s="17"/>
      <c r="AO1486" s="17"/>
      <c r="AP1486" s="17"/>
      <c r="AQ1486" s="17"/>
      <c r="AR1486" s="17"/>
      <c r="AS1486" s="17"/>
      <c r="AT1486" s="17"/>
      <c r="AU1486" s="17"/>
      <c r="AV1486" s="17"/>
      <c r="AW1486" s="17"/>
      <c r="AX1486" s="17"/>
      <c r="AY1486" s="17"/>
      <c r="AZ1486" s="17"/>
      <c r="BA1486" s="17"/>
      <c r="BB1486" s="17"/>
      <c r="BC1486" s="17"/>
      <c r="BD1486" s="17"/>
      <c r="BE1486" s="17"/>
      <c r="BF1486" s="17"/>
      <c r="BG1486" s="17"/>
      <c r="BH1486" s="17"/>
      <c r="BI1486" s="17"/>
      <c r="BJ1486" s="17"/>
      <c r="BK1486" s="17"/>
      <c r="BL1486" s="17"/>
      <c r="BM1486" s="17"/>
      <c r="BN1486" s="17"/>
      <c r="BO1486" s="17"/>
      <c r="BP1486" s="17"/>
      <c r="BQ1486" s="17"/>
      <c r="BR1486" s="17"/>
      <c r="BS1486" s="17"/>
      <c r="BT1486" s="17"/>
      <c r="BU1486" s="17"/>
      <c r="BV1486" s="17"/>
      <c r="BW1486" s="17"/>
      <c r="BX1486" s="17"/>
      <c r="BY1486" s="17"/>
      <c r="BZ1486" s="17"/>
      <c r="CA1486" s="17"/>
      <c r="CB1486" s="17"/>
      <c r="CC1486" s="17"/>
      <c r="CD1486" s="17"/>
      <c r="CE1486" s="17"/>
      <c r="CF1486" s="17"/>
      <c r="CG1486" s="17"/>
      <c r="CH1486" s="17"/>
      <c r="CI1486" s="17"/>
      <c r="CJ1486" s="17"/>
      <c r="CK1486" s="17"/>
      <c r="CL1486" s="17"/>
    </row>
    <row r="1487" spans="2:90" x14ac:dyDescent="0.3">
      <c r="B1487" s="24" t="s">
        <v>123</v>
      </c>
      <c r="C1487" s="17"/>
      <c r="D1487" s="17"/>
      <c r="E1487" s="17"/>
      <c r="F1487" s="17"/>
      <c r="G1487" s="17"/>
      <c r="H1487" s="17"/>
      <c r="I1487" s="17"/>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7"/>
      <c r="AI1487" s="17"/>
      <c r="AJ1487" s="17"/>
      <c r="AK1487" s="17"/>
      <c r="AL1487" s="17"/>
      <c r="AM1487" s="17"/>
      <c r="AN1487" s="17"/>
      <c r="AO1487" s="17"/>
      <c r="AP1487" s="17"/>
      <c r="AQ1487" s="17"/>
      <c r="AR1487" s="17"/>
      <c r="AS1487" s="17"/>
      <c r="AT1487" s="17"/>
      <c r="AU1487" s="17"/>
      <c r="AV1487" s="17"/>
      <c r="AW1487" s="17"/>
      <c r="AX1487" s="17"/>
      <c r="AY1487" s="17"/>
      <c r="AZ1487" s="17"/>
      <c r="BA1487" s="17"/>
      <c r="BB1487" s="17"/>
      <c r="BC1487" s="17"/>
      <c r="BD1487" s="17"/>
      <c r="BE1487" s="17"/>
      <c r="BF1487" s="17"/>
      <c r="BG1487" s="17"/>
      <c r="BH1487" s="17"/>
      <c r="BI1487" s="17"/>
      <c r="BJ1487" s="17"/>
      <c r="BK1487" s="17"/>
      <c r="BL1487" s="17"/>
      <c r="BM1487" s="17"/>
      <c r="BN1487" s="17"/>
      <c r="BO1487" s="17"/>
      <c r="BP1487" s="17"/>
      <c r="BQ1487" s="17"/>
      <c r="BR1487" s="17"/>
      <c r="BS1487" s="17"/>
      <c r="BT1487" s="17"/>
      <c r="BU1487" s="17"/>
      <c r="BV1487" s="17"/>
      <c r="BW1487" s="17"/>
      <c r="BX1487" s="17"/>
      <c r="BY1487" s="17"/>
      <c r="BZ1487" s="17"/>
      <c r="CA1487" s="17"/>
      <c r="CB1487" s="17"/>
      <c r="CC1487" s="17"/>
      <c r="CD1487" s="17"/>
      <c r="CE1487" s="17"/>
      <c r="CF1487" s="17"/>
      <c r="CG1487" s="17"/>
      <c r="CH1487" s="17"/>
      <c r="CI1487" s="17"/>
      <c r="CJ1487" s="17"/>
      <c r="CK1487" s="17"/>
      <c r="CL1487" s="17"/>
    </row>
    <row r="1488" spans="2:90" x14ac:dyDescent="0.3">
      <c r="B1488" t="s">
        <v>565</v>
      </c>
      <c r="C1488" s="17">
        <v>0.22831928083337</v>
      </c>
      <c r="D1488" s="17">
        <v>0.24960016309643401</v>
      </c>
      <c r="E1488" s="17">
        <v>0.20848468528158801</v>
      </c>
      <c r="F1488" s="17"/>
      <c r="G1488" s="17">
        <v>0.29901048392306301</v>
      </c>
      <c r="H1488" s="17">
        <v>0.33901351781109301</v>
      </c>
      <c r="I1488" s="17">
        <v>0.20914269891307399</v>
      </c>
      <c r="J1488" s="17">
        <v>0.211988058393488</v>
      </c>
      <c r="K1488" s="17">
        <v>0.135431409972712</v>
      </c>
      <c r="L1488" s="17">
        <v>0.187424331763452</v>
      </c>
      <c r="M1488" s="17"/>
      <c r="N1488" s="17">
        <v>0.254112766536571</v>
      </c>
      <c r="O1488" s="17">
        <v>0.29539732411958203</v>
      </c>
      <c r="P1488" s="17">
        <v>0.20225326503294899</v>
      </c>
      <c r="Q1488" s="17">
        <v>0.16084601809876201</v>
      </c>
      <c r="R1488" s="17"/>
      <c r="S1488" s="17">
        <v>0.279770169329913</v>
      </c>
      <c r="T1488" s="17">
        <v>0.208605561213664</v>
      </c>
      <c r="U1488" s="17">
        <v>0.27202672978919601</v>
      </c>
      <c r="V1488" s="17">
        <v>0.15788333102020899</v>
      </c>
      <c r="W1488" s="17">
        <v>0.21220589390971201</v>
      </c>
      <c r="X1488" s="17">
        <v>0.14908889042035101</v>
      </c>
      <c r="Y1488" s="17">
        <v>0.281131860226499</v>
      </c>
      <c r="Z1488" s="17">
        <v>0.31899092058981898</v>
      </c>
      <c r="AA1488" s="17">
        <v>0.26508615287517301</v>
      </c>
      <c r="AB1488" s="17">
        <v>0.20425423235335599</v>
      </c>
      <c r="AC1488" s="17">
        <v>0.25577576101048699</v>
      </c>
      <c r="AD1488" s="17">
        <v>0.16853685765382501</v>
      </c>
      <c r="AE1488" s="17"/>
      <c r="AF1488" s="17">
        <v>0.18367983893275699</v>
      </c>
      <c r="AG1488" s="17">
        <v>0.28485672285120001</v>
      </c>
      <c r="AH1488" s="17">
        <v>0.161676611679304</v>
      </c>
      <c r="AI1488" s="17"/>
      <c r="AJ1488" s="17">
        <v>0.15427509310964099</v>
      </c>
      <c r="AK1488" s="17">
        <v>0.378691454637962</v>
      </c>
      <c r="AL1488" s="17">
        <v>0.172013295797978</v>
      </c>
      <c r="AM1488" s="17">
        <v>0.119946450965098</v>
      </c>
      <c r="AN1488" s="17">
        <v>0.156365458147318</v>
      </c>
      <c r="AO1488" s="17"/>
      <c r="AP1488" s="17">
        <v>0.51969608987389804</v>
      </c>
      <c r="AQ1488" s="17">
        <v>0.185597643486488</v>
      </c>
      <c r="AR1488" s="17">
        <v>0.18298586987416801</v>
      </c>
      <c r="AS1488" s="17">
        <v>0.14480854850709199</v>
      </c>
      <c r="AT1488" s="17">
        <v>0.20596256176091199</v>
      </c>
      <c r="AU1488" s="17">
        <v>0</v>
      </c>
      <c r="AV1488" s="17"/>
      <c r="AW1488" s="17">
        <v>0.38420203296636601</v>
      </c>
      <c r="AX1488" s="17">
        <v>0.37451174779137097</v>
      </c>
      <c r="AY1488" s="17">
        <v>0.142545909608294</v>
      </c>
      <c r="AZ1488" s="17">
        <v>0.177415752369005</v>
      </c>
      <c r="BA1488" s="17">
        <v>0.169718233594323</v>
      </c>
      <c r="BB1488" s="17">
        <v>0.21941783911999099</v>
      </c>
      <c r="BC1488" s="17">
        <v>0.19323200909163801</v>
      </c>
      <c r="BD1488" s="17">
        <v>0.18922473659228101</v>
      </c>
      <c r="BE1488" s="17">
        <v>0.243621187538859</v>
      </c>
      <c r="BF1488" s="17">
        <v>0.13942554440194299</v>
      </c>
      <c r="BG1488" s="17">
        <v>0.30593986814649099</v>
      </c>
      <c r="BH1488" s="17">
        <v>0.26171788063409102</v>
      </c>
      <c r="BI1488" s="17">
        <v>0.32999930980352199</v>
      </c>
      <c r="BJ1488" s="17">
        <v>0.39452185907541099</v>
      </c>
      <c r="BK1488" s="17">
        <v>0.161408096468698</v>
      </c>
      <c r="BL1488" s="17">
        <v>0.34638546742867599</v>
      </c>
      <c r="BM1488" s="17"/>
      <c r="BN1488" s="17">
        <v>0.26086852258558102</v>
      </c>
      <c r="BO1488" s="17">
        <v>0.193497160574364</v>
      </c>
      <c r="BP1488" s="17"/>
      <c r="BQ1488" s="17">
        <v>0.54085428661017199</v>
      </c>
      <c r="BR1488" s="17">
        <v>0.17484036318870899</v>
      </c>
      <c r="BS1488" s="17"/>
      <c r="BT1488" s="17">
        <v>0.25425158260409098</v>
      </c>
      <c r="BU1488" s="17"/>
      <c r="BV1488" s="17">
        <v>0.24991508074973701</v>
      </c>
      <c r="BW1488" s="17">
        <v>0.21463480956472</v>
      </c>
      <c r="BX1488" s="17">
        <v>0.22728995384869999</v>
      </c>
      <c r="BY1488" s="17"/>
      <c r="BZ1488" s="17">
        <v>0.18276381727221799</v>
      </c>
      <c r="CA1488" s="17">
        <v>0.192448875129553</v>
      </c>
      <c r="CB1488" s="17">
        <v>0.20983178726421001</v>
      </c>
      <c r="CC1488" s="17">
        <v>0.21869031991864299</v>
      </c>
      <c r="CD1488" s="17">
        <v>0.27372052672795799</v>
      </c>
      <c r="CE1488" s="17">
        <v>0.31219124325826902</v>
      </c>
      <c r="CF1488" s="17">
        <v>0.289732333758286</v>
      </c>
      <c r="CG1488" s="17"/>
      <c r="CH1488" s="17">
        <v>0.45027886082522101</v>
      </c>
      <c r="CI1488" s="17">
        <v>0.28424441423408697</v>
      </c>
      <c r="CJ1488" s="17">
        <v>0.149155110398205</v>
      </c>
      <c r="CK1488" s="17">
        <v>0.18820567641338601</v>
      </c>
      <c r="CL1488" s="17">
        <v>0.11527465482013</v>
      </c>
    </row>
    <row r="1489" spans="2:90" x14ac:dyDescent="0.3">
      <c r="B1489" t="s">
        <v>566</v>
      </c>
      <c r="C1489" s="17">
        <v>0.53589335966698703</v>
      </c>
      <c r="D1489" s="17">
        <v>0.54657578408372798</v>
      </c>
      <c r="E1489" s="17">
        <v>0.52034175179118902</v>
      </c>
      <c r="F1489" s="17"/>
      <c r="G1489" s="17">
        <v>0.48154830816875899</v>
      </c>
      <c r="H1489" s="17">
        <v>0.46956195931328998</v>
      </c>
      <c r="I1489" s="17">
        <v>0.54799664343392496</v>
      </c>
      <c r="J1489" s="17">
        <v>0.51084257910662401</v>
      </c>
      <c r="K1489" s="17">
        <v>0.61418863597120799</v>
      </c>
      <c r="L1489" s="17">
        <v>0.58007400981356805</v>
      </c>
      <c r="M1489" s="17"/>
      <c r="N1489" s="17">
        <v>0.54016516599177</v>
      </c>
      <c r="O1489" s="17">
        <v>0.44096578164335798</v>
      </c>
      <c r="P1489" s="17">
        <v>0.57311036453120101</v>
      </c>
      <c r="Q1489" s="17">
        <v>0.59508435504854695</v>
      </c>
      <c r="R1489" s="17"/>
      <c r="S1489" s="17">
        <v>0.44561049015246801</v>
      </c>
      <c r="T1489" s="17">
        <v>0.58451915010802202</v>
      </c>
      <c r="U1489" s="17">
        <v>0.48746363278843602</v>
      </c>
      <c r="V1489" s="17">
        <v>0.50894854298875702</v>
      </c>
      <c r="W1489" s="17">
        <v>0.52580510055535001</v>
      </c>
      <c r="X1489" s="17">
        <v>0.66420154132376497</v>
      </c>
      <c r="Y1489" s="17">
        <v>0.536392964035588</v>
      </c>
      <c r="Z1489" s="17">
        <v>0.48288560258681701</v>
      </c>
      <c r="AA1489" s="17">
        <v>0.57428635614370604</v>
      </c>
      <c r="AB1489" s="17">
        <v>0.57818187435678303</v>
      </c>
      <c r="AC1489" s="17">
        <v>0.54244205250743804</v>
      </c>
      <c r="AD1489" s="17">
        <v>0.27410185445580698</v>
      </c>
      <c r="AE1489" s="17"/>
      <c r="AF1489" s="17">
        <v>0.64012429394638204</v>
      </c>
      <c r="AG1489" s="17">
        <v>0.48296935370209598</v>
      </c>
      <c r="AH1489" s="17">
        <v>0.43010639831570502</v>
      </c>
      <c r="AI1489" s="17"/>
      <c r="AJ1489" s="17">
        <v>0.69453079850836796</v>
      </c>
      <c r="AK1489" s="17">
        <v>0.43279225914202402</v>
      </c>
      <c r="AL1489" s="17">
        <v>0.646876991537639</v>
      </c>
      <c r="AM1489" s="17">
        <v>0.79168582621418504</v>
      </c>
      <c r="AN1489" s="17">
        <v>0.674050252455907</v>
      </c>
      <c r="AO1489" s="17"/>
      <c r="AP1489" s="17">
        <v>0.29863227420889099</v>
      </c>
      <c r="AQ1489" s="17">
        <v>0.70573505174437601</v>
      </c>
      <c r="AR1489" s="17">
        <v>0.69385801260670299</v>
      </c>
      <c r="AS1489" s="17">
        <v>0.776949314429908</v>
      </c>
      <c r="AT1489" s="17">
        <v>0.602293562780713</v>
      </c>
      <c r="AU1489" s="17">
        <v>0.39493622890263003</v>
      </c>
      <c r="AV1489" s="17"/>
      <c r="AW1489" s="17">
        <v>0.61579796703363399</v>
      </c>
      <c r="AX1489" s="17">
        <v>0.41024987056222401</v>
      </c>
      <c r="AY1489" s="17">
        <v>0.62645686245417698</v>
      </c>
      <c r="AZ1489" s="17">
        <v>0.69541800955528599</v>
      </c>
      <c r="BA1489" s="17">
        <v>0.538018759784056</v>
      </c>
      <c r="BB1489" s="17">
        <v>0.53611224128643797</v>
      </c>
      <c r="BC1489" s="17">
        <v>0.51885872210664297</v>
      </c>
      <c r="BD1489" s="17">
        <v>0.51855040244870099</v>
      </c>
      <c r="BE1489" s="17">
        <v>0.57420041226223295</v>
      </c>
      <c r="BF1489" s="17">
        <v>0.646543766951583</v>
      </c>
      <c r="BG1489" s="17">
        <v>0.48153135678913001</v>
      </c>
      <c r="BH1489" s="17">
        <v>0.53591950690050005</v>
      </c>
      <c r="BI1489" s="17">
        <v>0.382783390599791</v>
      </c>
      <c r="BJ1489" s="17">
        <v>0.42199686438158601</v>
      </c>
      <c r="BK1489" s="17">
        <v>0.52302978895133001</v>
      </c>
      <c r="BL1489" s="17">
        <v>0.56403565407567702</v>
      </c>
      <c r="BM1489" s="17"/>
      <c r="BN1489" s="17">
        <v>0.52139659726089704</v>
      </c>
      <c r="BO1489" s="17">
        <v>0.55484404661367503</v>
      </c>
      <c r="BP1489" s="17"/>
      <c r="BQ1489" s="17">
        <v>0.30793857148127202</v>
      </c>
      <c r="BR1489" s="17">
        <v>0.73069510078866695</v>
      </c>
      <c r="BS1489" s="17"/>
      <c r="BT1489" s="17">
        <v>0.59776574354344503</v>
      </c>
      <c r="BU1489" s="17"/>
      <c r="BV1489" s="17">
        <v>0.44658596283676</v>
      </c>
      <c r="BW1489" s="17">
        <v>0.48530903364397998</v>
      </c>
      <c r="BX1489" s="17">
        <v>0.58110176153286197</v>
      </c>
      <c r="BY1489" s="17"/>
      <c r="BZ1489" s="17">
        <v>0.52516968737179603</v>
      </c>
      <c r="CA1489" s="17">
        <v>0.539352397168954</v>
      </c>
      <c r="CB1489" s="17">
        <v>0.50893232755230799</v>
      </c>
      <c r="CC1489" s="17">
        <v>0.64884809886926198</v>
      </c>
      <c r="CD1489" s="17">
        <v>0.50698196219590397</v>
      </c>
      <c r="CE1489" s="17">
        <v>0.53950584880814101</v>
      </c>
      <c r="CF1489" s="17">
        <v>0.54267935793524502</v>
      </c>
      <c r="CG1489" s="17"/>
      <c r="CH1489" s="17">
        <v>0.483170354466815</v>
      </c>
      <c r="CI1489" s="17">
        <v>0.51049590204389605</v>
      </c>
      <c r="CJ1489" s="17">
        <v>0.59142404034668405</v>
      </c>
      <c r="CK1489" s="17">
        <v>0.48829948575431398</v>
      </c>
      <c r="CL1489" s="17">
        <v>0.55953416586254201</v>
      </c>
    </row>
    <row r="1490" spans="2:90" x14ac:dyDescent="0.3">
      <c r="B1490" t="s">
        <v>567</v>
      </c>
      <c r="C1490" s="17">
        <v>9.5188688832540294E-2</v>
      </c>
      <c r="D1490" s="17">
        <v>8.3676248148206206E-2</v>
      </c>
      <c r="E1490" s="17">
        <v>0.108033208112322</v>
      </c>
      <c r="F1490" s="17"/>
      <c r="G1490" s="17">
        <v>0.110498117937398</v>
      </c>
      <c r="H1490" s="17">
        <v>7.0606405746458906E-2</v>
      </c>
      <c r="I1490" s="17">
        <v>0.104719670222752</v>
      </c>
      <c r="J1490" s="17">
        <v>0.136469783760201</v>
      </c>
      <c r="K1490" s="17">
        <v>0.118872618345349</v>
      </c>
      <c r="L1490" s="17">
        <v>4.3844871274934E-2</v>
      </c>
      <c r="M1490" s="17"/>
      <c r="N1490" s="17">
        <v>6.7532883202048699E-2</v>
      </c>
      <c r="O1490" s="17">
        <v>9.2636388186040794E-2</v>
      </c>
      <c r="P1490" s="17">
        <v>7.5351156815167894E-2</v>
      </c>
      <c r="Q1490" s="17">
        <v>0.142720787520799</v>
      </c>
      <c r="R1490" s="17"/>
      <c r="S1490" s="17">
        <v>0.103185087316785</v>
      </c>
      <c r="T1490" s="17">
        <v>7.4600207287700296E-2</v>
      </c>
      <c r="U1490" s="17">
        <v>0.120116705272702</v>
      </c>
      <c r="V1490" s="17">
        <v>0.13795027822033101</v>
      </c>
      <c r="W1490" s="17">
        <v>8.2614315094045196E-2</v>
      </c>
      <c r="X1490" s="17">
        <v>0.10641933377264801</v>
      </c>
      <c r="Y1490" s="17">
        <v>6.1321140526127901E-2</v>
      </c>
      <c r="Z1490" s="17">
        <v>0.12942871982383999</v>
      </c>
      <c r="AA1490" s="17">
        <v>0.107789619795916</v>
      </c>
      <c r="AB1490" s="17">
        <v>4.032326883772E-2</v>
      </c>
      <c r="AC1490" s="17">
        <v>7.0858510812879694E-2</v>
      </c>
      <c r="AD1490" s="17">
        <v>0.171911658688745</v>
      </c>
      <c r="AE1490" s="17"/>
      <c r="AF1490" s="17">
        <v>8.169618231063E-2</v>
      </c>
      <c r="AG1490" s="17">
        <v>4.2669332163255899E-2</v>
      </c>
      <c r="AH1490" s="17">
        <v>0.30796672204113501</v>
      </c>
      <c r="AI1490" s="17"/>
      <c r="AJ1490" s="17">
        <v>4.7666858368884797E-2</v>
      </c>
      <c r="AK1490" s="17">
        <v>4.0095577435290797E-2</v>
      </c>
      <c r="AL1490" s="17">
        <v>1.7996721653506902E-2</v>
      </c>
      <c r="AM1490" s="17">
        <v>3.9597130061753701E-2</v>
      </c>
      <c r="AN1490" s="17">
        <v>2.8990519905445301E-2</v>
      </c>
      <c r="AO1490" s="17"/>
      <c r="AP1490" s="17">
        <v>2.7583959870067301E-2</v>
      </c>
      <c r="AQ1490" s="17">
        <v>3.9879698071647401E-2</v>
      </c>
      <c r="AR1490" s="17">
        <v>1.43725373070405E-2</v>
      </c>
      <c r="AS1490" s="17">
        <v>3.6415989874156403E-2</v>
      </c>
      <c r="AT1490" s="17">
        <v>5.4881992295741401E-2</v>
      </c>
      <c r="AU1490" s="17">
        <v>8.5926572883611094E-2</v>
      </c>
      <c r="AV1490" s="17"/>
      <c r="AW1490" s="17">
        <v>0</v>
      </c>
      <c r="AX1490" s="17">
        <v>0.117428869896222</v>
      </c>
      <c r="AY1490" s="17">
        <v>0.112717695010668</v>
      </c>
      <c r="AZ1490" s="17">
        <v>4.9484214294534201E-2</v>
      </c>
      <c r="BA1490" s="17">
        <v>0.14616005495578999</v>
      </c>
      <c r="BB1490" s="17">
        <v>0.13181483298255001</v>
      </c>
      <c r="BC1490" s="17">
        <v>0.14853248098107499</v>
      </c>
      <c r="BD1490" s="17">
        <v>0.14350966270822799</v>
      </c>
      <c r="BE1490" s="17">
        <v>0</v>
      </c>
      <c r="BF1490" s="17">
        <v>8.2254900560841199E-2</v>
      </c>
      <c r="BG1490" s="17">
        <v>2.0831806786998499E-2</v>
      </c>
      <c r="BH1490" s="17">
        <v>3.5476220437410597E-2</v>
      </c>
      <c r="BI1490" s="17">
        <v>0.161808927782707</v>
      </c>
      <c r="BJ1490" s="17">
        <v>0</v>
      </c>
      <c r="BK1490" s="17">
        <v>0</v>
      </c>
      <c r="BL1490" s="17">
        <v>4.4777976524537903E-2</v>
      </c>
      <c r="BM1490" s="17"/>
      <c r="BN1490" s="17">
        <v>8.5243540579144905E-2</v>
      </c>
      <c r="BO1490" s="17">
        <v>0.109053729005669</v>
      </c>
      <c r="BP1490" s="17"/>
      <c r="BQ1490" s="17">
        <v>0</v>
      </c>
      <c r="BR1490" s="17">
        <v>1.6970531414182501E-2</v>
      </c>
      <c r="BS1490" s="17"/>
      <c r="BT1490" s="17">
        <v>1.7841011674419299E-2</v>
      </c>
      <c r="BU1490" s="17"/>
      <c r="BV1490" s="17">
        <v>0.16318750401464999</v>
      </c>
      <c r="BW1490" s="17">
        <v>8.0659889106008895E-2</v>
      </c>
      <c r="BX1490" s="17">
        <v>7.1487228709896197E-2</v>
      </c>
      <c r="BY1490" s="17"/>
      <c r="BZ1490" s="17">
        <v>0.194915497594638</v>
      </c>
      <c r="CA1490" s="17">
        <v>0.13129816459015001</v>
      </c>
      <c r="CB1490" s="17">
        <v>0.115160460844192</v>
      </c>
      <c r="CC1490" s="17">
        <v>8.5030428853840795E-2</v>
      </c>
      <c r="CD1490" s="17">
        <v>4.39877860006051E-2</v>
      </c>
      <c r="CE1490" s="17">
        <v>4.362292017793E-2</v>
      </c>
      <c r="CF1490" s="17">
        <v>1.2213521130036299E-2</v>
      </c>
      <c r="CG1490" s="17"/>
      <c r="CH1490" s="17">
        <v>4.8319910112601103E-2</v>
      </c>
      <c r="CI1490" s="17">
        <v>5.4505705178071601E-2</v>
      </c>
      <c r="CJ1490" s="17">
        <v>0.106316072261053</v>
      </c>
      <c r="CK1490" s="17">
        <v>0.157643820528555</v>
      </c>
      <c r="CL1490" s="17">
        <v>0.197744080242966</v>
      </c>
    </row>
    <row r="1491" spans="2:90" x14ac:dyDescent="0.3">
      <c r="B1491" t="s">
        <v>118</v>
      </c>
      <c r="C1491" s="17">
        <v>0.14059867066710199</v>
      </c>
      <c r="D1491" s="17">
        <v>0.120147804671632</v>
      </c>
      <c r="E1491" s="17">
        <v>0.163140354814901</v>
      </c>
      <c r="F1491" s="17"/>
      <c r="G1491" s="17">
        <v>0.10894308997078</v>
      </c>
      <c r="H1491" s="17">
        <v>0.12081811712915801</v>
      </c>
      <c r="I1491" s="17">
        <v>0.13814098743025</v>
      </c>
      <c r="J1491" s="17">
        <v>0.140699578739688</v>
      </c>
      <c r="K1491" s="17">
        <v>0.131507335710731</v>
      </c>
      <c r="L1491" s="17">
        <v>0.18865678714804601</v>
      </c>
      <c r="M1491" s="17"/>
      <c r="N1491" s="17">
        <v>0.13818918426961099</v>
      </c>
      <c r="O1491" s="17">
        <v>0.17100050605101899</v>
      </c>
      <c r="P1491" s="17">
        <v>0.14928521362068201</v>
      </c>
      <c r="Q1491" s="17">
        <v>0.101348839331892</v>
      </c>
      <c r="R1491" s="17"/>
      <c r="S1491" s="17">
        <v>0.171434253200833</v>
      </c>
      <c r="T1491" s="17">
        <v>0.132275081390614</v>
      </c>
      <c r="U1491" s="17">
        <v>0.120392932149665</v>
      </c>
      <c r="V1491" s="17">
        <v>0.195217847770702</v>
      </c>
      <c r="W1491" s="17">
        <v>0.17937469044089299</v>
      </c>
      <c r="X1491" s="17">
        <v>8.0290234483235398E-2</v>
      </c>
      <c r="Y1491" s="17">
        <v>0.121154035211785</v>
      </c>
      <c r="Z1491" s="17">
        <v>6.8694756999523099E-2</v>
      </c>
      <c r="AA1491" s="17">
        <v>5.2837871185205297E-2</v>
      </c>
      <c r="AB1491" s="17">
        <v>0.177240624452141</v>
      </c>
      <c r="AC1491" s="17">
        <v>0.13092367566919499</v>
      </c>
      <c r="AD1491" s="17">
        <v>0.38544962920162301</v>
      </c>
      <c r="AE1491" s="17"/>
      <c r="AF1491" s="17">
        <v>9.4499684810230605E-2</v>
      </c>
      <c r="AG1491" s="17">
        <v>0.18950459128344899</v>
      </c>
      <c r="AH1491" s="17">
        <v>0.100250267963857</v>
      </c>
      <c r="AI1491" s="17"/>
      <c r="AJ1491" s="17">
        <v>0.103527250013107</v>
      </c>
      <c r="AK1491" s="17">
        <v>0.14842070878472399</v>
      </c>
      <c r="AL1491" s="17">
        <v>0.16311299101087701</v>
      </c>
      <c r="AM1491" s="17">
        <v>4.8770592758963303E-2</v>
      </c>
      <c r="AN1491" s="17">
        <v>0.14059376949133001</v>
      </c>
      <c r="AO1491" s="17"/>
      <c r="AP1491" s="17">
        <v>0.15408767604714399</v>
      </c>
      <c r="AQ1491" s="17">
        <v>6.8787606697489095E-2</v>
      </c>
      <c r="AR1491" s="17">
        <v>0.108783580212089</v>
      </c>
      <c r="AS1491" s="17">
        <v>4.1826147188842797E-2</v>
      </c>
      <c r="AT1491" s="17">
        <v>0.13686188316263401</v>
      </c>
      <c r="AU1491" s="17">
        <v>0.51913719821375903</v>
      </c>
      <c r="AV1491" s="17"/>
      <c r="AW1491" s="17">
        <v>0</v>
      </c>
      <c r="AX1491" s="17">
        <v>9.7809511750183195E-2</v>
      </c>
      <c r="AY1491" s="17">
        <v>0.118279532926861</v>
      </c>
      <c r="AZ1491" s="17">
        <v>7.7682023781175197E-2</v>
      </c>
      <c r="BA1491" s="17">
        <v>0.14610295166583201</v>
      </c>
      <c r="BB1491" s="17">
        <v>0.11265508661102</v>
      </c>
      <c r="BC1491" s="17">
        <v>0.139376787820644</v>
      </c>
      <c r="BD1491" s="17">
        <v>0.14871519825078999</v>
      </c>
      <c r="BE1491" s="17">
        <v>0.18217840019890799</v>
      </c>
      <c r="BF1491" s="17">
        <v>0.13177578808563301</v>
      </c>
      <c r="BG1491" s="17">
        <v>0.191696968277381</v>
      </c>
      <c r="BH1491" s="17">
        <v>0.16688639202799799</v>
      </c>
      <c r="BI1491" s="17">
        <v>0.12540837181397901</v>
      </c>
      <c r="BJ1491" s="17">
        <v>0.183481276543004</v>
      </c>
      <c r="BK1491" s="17">
        <v>0.31556211457997202</v>
      </c>
      <c r="BL1491" s="17">
        <v>4.48009019711091E-2</v>
      </c>
      <c r="BM1491" s="17"/>
      <c r="BN1491" s="17">
        <v>0.132491339574377</v>
      </c>
      <c r="BO1491" s="17">
        <v>0.14260506380629201</v>
      </c>
      <c r="BP1491" s="17"/>
      <c r="BQ1491" s="17">
        <v>0.151207141908556</v>
      </c>
      <c r="BR1491" s="17">
        <v>7.7494004608441996E-2</v>
      </c>
      <c r="BS1491" s="17"/>
      <c r="BT1491" s="17">
        <v>0.13014166217804399</v>
      </c>
      <c r="BU1491" s="17"/>
      <c r="BV1491" s="17">
        <v>0.14031145239885301</v>
      </c>
      <c r="BW1491" s="17">
        <v>0.219396267685291</v>
      </c>
      <c r="BX1491" s="17">
        <v>0.120121055908541</v>
      </c>
      <c r="BY1491" s="17"/>
      <c r="BZ1491" s="17">
        <v>9.7150997761347196E-2</v>
      </c>
      <c r="CA1491" s="17">
        <v>0.13690056311134299</v>
      </c>
      <c r="CB1491" s="17">
        <v>0.16607542433929001</v>
      </c>
      <c r="CC1491" s="17">
        <v>4.7431152358254403E-2</v>
      </c>
      <c r="CD1491" s="17">
        <v>0.175309725075534</v>
      </c>
      <c r="CE1491" s="17">
        <v>0.10467998775566</v>
      </c>
      <c r="CF1491" s="17">
        <v>0.15537478717643299</v>
      </c>
      <c r="CG1491" s="17"/>
      <c r="CH1491" s="17">
        <v>1.8230874595362798E-2</v>
      </c>
      <c r="CI1491" s="17">
        <v>0.15075397854394601</v>
      </c>
      <c r="CJ1491" s="17">
        <v>0.153104776994059</v>
      </c>
      <c r="CK1491" s="17">
        <v>0.16585101730374499</v>
      </c>
      <c r="CL1491" s="17">
        <v>0.127447099074363</v>
      </c>
    </row>
    <row r="1492" spans="2:90" x14ac:dyDescent="0.3">
      <c r="C1492" s="17"/>
      <c r="D1492" s="17"/>
      <c r="E1492" s="17"/>
      <c r="F1492" s="17"/>
      <c r="G1492" s="17"/>
      <c r="H1492" s="17"/>
      <c r="I1492" s="17"/>
      <c r="J1492" s="17"/>
      <c r="K1492" s="17"/>
      <c r="L1492" s="17"/>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7"/>
      <c r="AI1492" s="17"/>
      <c r="AJ1492" s="17"/>
      <c r="AK1492" s="17"/>
      <c r="AL1492" s="17"/>
      <c r="AM1492" s="17"/>
      <c r="AN1492" s="17"/>
      <c r="AO1492" s="17"/>
      <c r="AP1492" s="17"/>
      <c r="AQ1492" s="17"/>
      <c r="AR1492" s="17"/>
      <c r="AS1492" s="17"/>
      <c r="AT1492" s="17"/>
      <c r="AU1492" s="17"/>
      <c r="AV1492" s="17"/>
      <c r="AW1492" s="17"/>
      <c r="AX1492" s="17"/>
      <c r="AY1492" s="17"/>
      <c r="AZ1492" s="17"/>
      <c r="BA1492" s="17"/>
      <c r="BB1492" s="17"/>
      <c r="BC1492" s="17"/>
      <c r="BD1492" s="17"/>
      <c r="BE1492" s="17"/>
      <c r="BF1492" s="17"/>
      <c r="BG1492" s="17"/>
      <c r="BH1492" s="17"/>
      <c r="BI1492" s="17"/>
      <c r="BJ1492" s="17"/>
      <c r="BK1492" s="17"/>
      <c r="BL1492" s="17"/>
      <c r="BM1492" s="17"/>
      <c r="BN1492" s="17"/>
      <c r="BO1492" s="17"/>
      <c r="BP1492" s="17"/>
      <c r="BQ1492" s="17"/>
      <c r="BR1492" s="17"/>
      <c r="BS1492" s="17"/>
      <c r="BT1492" s="17"/>
      <c r="BU1492" s="17"/>
      <c r="BV1492" s="17"/>
      <c r="BW1492" s="17"/>
      <c r="BX1492" s="17"/>
      <c r="BY1492" s="17"/>
      <c r="BZ1492" s="17"/>
      <c r="CA1492" s="17"/>
      <c r="CB1492" s="17"/>
      <c r="CC1492" s="17"/>
      <c r="CD1492" s="17"/>
      <c r="CE1492" s="17"/>
      <c r="CF1492" s="17"/>
      <c r="CG1492" s="17"/>
      <c r="CH1492" s="17"/>
      <c r="CI1492" s="17"/>
      <c r="CJ1492" s="17"/>
      <c r="CK1492" s="17"/>
      <c r="CL1492" s="17"/>
    </row>
    <row r="1493" spans="2:90" x14ac:dyDescent="0.3">
      <c r="B1493" s="6" t="s">
        <v>574</v>
      </c>
      <c r="C1493" s="17"/>
      <c r="D1493" s="17"/>
      <c r="E1493" s="17"/>
      <c r="F1493" s="17"/>
      <c r="G1493" s="17"/>
      <c r="H1493" s="17"/>
      <c r="I1493" s="17"/>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7"/>
      <c r="AI1493" s="17"/>
      <c r="AJ1493" s="17"/>
      <c r="AK1493" s="17"/>
      <c r="AL1493" s="17"/>
      <c r="AM1493" s="17"/>
      <c r="AN1493" s="17"/>
      <c r="AO1493" s="17"/>
      <c r="AP1493" s="17"/>
      <c r="AQ1493" s="17"/>
      <c r="AR1493" s="17"/>
      <c r="AS1493" s="17"/>
      <c r="AT1493" s="17"/>
      <c r="AU1493" s="17"/>
      <c r="AV1493" s="17"/>
      <c r="AW1493" s="17"/>
      <c r="AX1493" s="17"/>
      <c r="AY1493" s="17"/>
      <c r="AZ1493" s="17"/>
      <c r="BA1493" s="17"/>
      <c r="BB1493" s="17"/>
      <c r="BC1493" s="17"/>
      <c r="BD1493" s="17"/>
      <c r="BE1493" s="17"/>
      <c r="BF1493" s="17"/>
      <c r="BG1493" s="17"/>
      <c r="BH1493" s="17"/>
      <c r="BI1493" s="17"/>
      <c r="BJ1493" s="17"/>
      <c r="BK1493" s="17"/>
      <c r="BL1493" s="17"/>
      <c r="BM1493" s="17"/>
      <c r="BN1493" s="17"/>
      <c r="BO1493" s="17"/>
      <c r="BP1493" s="17"/>
      <c r="BQ1493" s="17"/>
      <c r="BR1493" s="17"/>
      <c r="BS1493" s="17"/>
      <c r="BT1493" s="17"/>
      <c r="BU1493" s="17"/>
      <c r="BV1493" s="17"/>
      <c r="BW1493" s="17"/>
      <c r="BX1493" s="17"/>
      <c r="BY1493" s="17"/>
      <c r="BZ1493" s="17"/>
      <c r="CA1493" s="17"/>
      <c r="CB1493" s="17"/>
      <c r="CC1493" s="17"/>
      <c r="CD1493" s="17"/>
      <c r="CE1493" s="17"/>
      <c r="CF1493" s="17"/>
      <c r="CG1493" s="17"/>
      <c r="CH1493" s="17"/>
      <c r="CI1493" s="17"/>
      <c r="CJ1493" s="17"/>
      <c r="CK1493" s="17"/>
      <c r="CL1493" s="17"/>
    </row>
    <row r="1494" spans="2:90" x14ac:dyDescent="0.3">
      <c r="B1494" s="24" t="s">
        <v>123</v>
      </c>
      <c r="C1494" s="17"/>
      <c r="D1494" s="17"/>
      <c r="E1494" s="17"/>
      <c r="F1494" s="17"/>
      <c r="G1494" s="17"/>
      <c r="H1494" s="17"/>
      <c r="I1494" s="17"/>
      <c r="J1494" s="17"/>
      <c r="K1494" s="17"/>
      <c r="L1494" s="17"/>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7"/>
      <c r="AI1494" s="17"/>
      <c r="AJ1494" s="17"/>
      <c r="AK1494" s="17"/>
      <c r="AL1494" s="17"/>
      <c r="AM1494" s="17"/>
      <c r="AN1494" s="17"/>
      <c r="AO1494" s="17"/>
      <c r="AP1494" s="17"/>
      <c r="AQ1494" s="17"/>
      <c r="AR1494" s="17"/>
      <c r="AS1494" s="17"/>
      <c r="AT1494" s="17"/>
      <c r="AU1494" s="17"/>
      <c r="AV1494" s="17"/>
      <c r="AW1494" s="17"/>
      <c r="AX1494" s="17"/>
      <c r="AY1494" s="17"/>
      <c r="AZ1494" s="17"/>
      <c r="BA1494" s="17"/>
      <c r="BB1494" s="17"/>
      <c r="BC1494" s="17"/>
      <c r="BD1494" s="17"/>
      <c r="BE1494" s="17"/>
      <c r="BF1494" s="17"/>
      <c r="BG1494" s="17"/>
      <c r="BH1494" s="17"/>
      <c r="BI1494" s="17"/>
      <c r="BJ1494" s="17"/>
      <c r="BK1494" s="17"/>
      <c r="BL1494" s="17"/>
      <c r="BM1494" s="17"/>
      <c r="BN1494" s="17"/>
      <c r="BO1494" s="17"/>
      <c r="BP1494" s="17"/>
      <c r="BQ1494" s="17"/>
      <c r="BR1494" s="17"/>
      <c r="BS1494" s="17"/>
      <c r="BT1494" s="17"/>
      <c r="BU1494" s="17"/>
      <c r="BV1494" s="17"/>
      <c r="BW1494" s="17"/>
      <c r="BX1494" s="17"/>
      <c r="BY1494" s="17"/>
      <c r="BZ1494" s="17"/>
      <c r="CA1494" s="17"/>
      <c r="CB1494" s="17"/>
      <c r="CC1494" s="17"/>
      <c r="CD1494" s="17"/>
      <c r="CE1494" s="17"/>
      <c r="CF1494" s="17"/>
      <c r="CG1494" s="17"/>
      <c r="CH1494" s="17"/>
      <c r="CI1494" s="17"/>
      <c r="CJ1494" s="17"/>
      <c r="CK1494" s="17"/>
      <c r="CL1494" s="17"/>
    </row>
    <row r="1495" spans="2:90" x14ac:dyDescent="0.3">
      <c r="B1495" t="s">
        <v>565</v>
      </c>
      <c r="C1495" s="17">
        <v>0.197079503370062</v>
      </c>
      <c r="D1495" s="17">
        <v>0.21653961469710301</v>
      </c>
      <c r="E1495" s="17">
        <v>0.177993607276766</v>
      </c>
      <c r="F1495" s="17"/>
      <c r="G1495" s="17">
        <v>0.26709472932981299</v>
      </c>
      <c r="H1495" s="17">
        <v>0.26282050937413898</v>
      </c>
      <c r="I1495" s="17">
        <v>0.21709518790468499</v>
      </c>
      <c r="J1495" s="17">
        <v>0.177586601678872</v>
      </c>
      <c r="K1495" s="17">
        <v>0.15911282208254501</v>
      </c>
      <c r="L1495" s="17">
        <v>0.1262383068705</v>
      </c>
      <c r="M1495" s="17"/>
      <c r="N1495" s="17">
        <v>0.28040886044769803</v>
      </c>
      <c r="O1495" s="17">
        <v>0.14396277835851901</v>
      </c>
      <c r="P1495" s="17">
        <v>0.22576371935717701</v>
      </c>
      <c r="Q1495" s="17">
        <v>0.14820142443039</v>
      </c>
      <c r="R1495" s="17"/>
      <c r="S1495" s="17">
        <v>0.30787257692925102</v>
      </c>
      <c r="T1495" s="17">
        <v>0.14277400031124499</v>
      </c>
      <c r="U1495" s="17">
        <v>0.13187884922648699</v>
      </c>
      <c r="V1495" s="17">
        <v>0.168788323346799</v>
      </c>
      <c r="W1495" s="17">
        <v>0.19573956378100399</v>
      </c>
      <c r="X1495" s="17">
        <v>0.22174027558808199</v>
      </c>
      <c r="Y1495" s="17">
        <v>0.18829591485132</v>
      </c>
      <c r="Z1495" s="17">
        <v>0.20979318073122299</v>
      </c>
      <c r="AA1495" s="17">
        <v>0.27945937653574299</v>
      </c>
      <c r="AB1495" s="17">
        <v>0.109532150114126</v>
      </c>
      <c r="AC1495" s="17">
        <v>0.197204402195923</v>
      </c>
      <c r="AD1495" s="17">
        <v>0.145720589345118</v>
      </c>
      <c r="AE1495" s="17"/>
      <c r="AF1495" s="17">
        <v>0.15730045122102199</v>
      </c>
      <c r="AG1495" s="17">
        <v>0.221444805348048</v>
      </c>
      <c r="AH1495" s="17">
        <v>0.18918864499417601</v>
      </c>
      <c r="AI1495" s="17"/>
      <c r="AJ1495" s="17">
        <v>0.110251737672223</v>
      </c>
      <c r="AK1495" s="17">
        <v>0.33671714656174501</v>
      </c>
      <c r="AL1495" s="17">
        <v>0.15583148752982401</v>
      </c>
      <c r="AM1495" s="17">
        <v>0.11514058630459099</v>
      </c>
      <c r="AN1495" s="17">
        <v>0.18151702124313601</v>
      </c>
      <c r="AO1495" s="17"/>
      <c r="AP1495" s="17">
        <v>0.43485065107995702</v>
      </c>
      <c r="AQ1495" s="17">
        <v>0.154463994091003</v>
      </c>
      <c r="AR1495" s="17">
        <v>0.13529544768673499</v>
      </c>
      <c r="AS1495" s="17">
        <v>0.113257703260448</v>
      </c>
      <c r="AT1495" s="17">
        <v>0.14822764063883001</v>
      </c>
      <c r="AU1495" s="17">
        <v>8.2266792799000996E-2</v>
      </c>
      <c r="AV1495" s="17"/>
      <c r="AW1495" s="17">
        <v>0</v>
      </c>
      <c r="AX1495" s="17">
        <v>0.19441460045702599</v>
      </c>
      <c r="AY1495" s="17">
        <v>0.141429394528271</v>
      </c>
      <c r="AZ1495" s="17">
        <v>0.12666209254976701</v>
      </c>
      <c r="BA1495" s="17">
        <v>0.27485818119276301</v>
      </c>
      <c r="BB1495" s="17">
        <v>0.22939818972321299</v>
      </c>
      <c r="BC1495" s="17">
        <v>0.16000257571137999</v>
      </c>
      <c r="BD1495" s="17">
        <v>0.17566660174311</v>
      </c>
      <c r="BE1495" s="17">
        <v>0.19541866854015599</v>
      </c>
      <c r="BF1495" s="17">
        <v>0.22930619786617101</v>
      </c>
      <c r="BG1495" s="17">
        <v>0.16998845925966199</v>
      </c>
      <c r="BH1495" s="17">
        <v>0.13152652886126701</v>
      </c>
      <c r="BI1495" s="17">
        <v>0.32544593809126898</v>
      </c>
      <c r="BJ1495" s="17">
        <v>0</v>
      </c>
      <c r="BK1495" s="17">
        <v>0.19855377806531499</v>
      </c>
      <c r="BL1495" s="17">
        <v>0.37678500052137298</v>
      </c>
      <c r="BM1495" s="17"/>
      <c r="BN1495" s="17">
        <v>0.20863636140399799</v>
      </c>
      <c r="BO1495" s="17">
        <v>0.18619588952204799</v>
      </c>
      <c r="BP1495" s="17"/>
      <c r="BQ1495" s="17">
        <v>0.46300505665977598</v>
      </c>
      <c r="BR1495" s="17">
        <v>0.15297273062820599</v>
      </c>
      <c r="BS1495" s="17"/>
      <c r="BT1495" s="17">
        <v>0.34827018985790098</v>
      </c>
      <c r="BU1495" s="17"/>
      <c r="BV1495" s="17">
        <v>0.144419529871609</v>
      </c>
      <c r="BW1495" s="17">
        <v>0.23669849255943401</v>
      </c>
      <c r="BX1495" s="17">
        <v>0.20526870497695399</v>
      </c>
      <c r="BY1495" s="17"/>
      <c r="BZ1495" s="17">
        <v>0.21004113965457499</v>
      </c>
      <c r="CA1495" s="17">
        <v>0.181834307946484</v>
      </c>
      <c r="CB1495" s="17">
        <v>0.177361712817933</v>
      </c>
      <c r="CC1495" s="17">
        <v>0.221804311177733</v>
      </c>
      <c r="CD1495" s="17">
        <v>0.22424920652483901</v>
      </c>
      <c r="CE1495" s="17">
        <v>0.25144199191387101</v>
      </c>
      <c r="CF1495" s="17">
        <v>0.16029774870403801</v>
      </c>
      <c r="CG1495" s="17"/>
      <c r="CH1495" s="17">
        <v>0.35010009443152901</v>
      </c>
      <c r="CI1495" s="17">
        <v>0.20787298715201399</v>
      </c>
      <c r="CJ1495" s="17">
        <v>0.16193340002555701</v>
      </c>
      <c r="CK1495" s="17">
        <v>0.20384345554911701</v>
      </c>
      <c r="CL1495" s="17">
        <v>4.6905475742190797E-2</v>
      </c>
    </row>
    <row r="1496" spans="2:90" x14ac:dyDescent="0.3">
      <c r="B1496" t="s">
        <v>566</v>
      </c>
      <c r="C1496" s="17">
        <v>0.52846202434890999</v>
      </c>
      <c r="D1496" s="17">
        <v>0.58368059262836203</v>
      </c>
      <c r="E1496" s="17">
        <v>0.47055785759094698</v>
      </c>
      <c r="F1496" s="17"/>
      <c r="G1496" s="17">
        <v>0.493635720707015</v>
      </c>
      <c r="H1496" s="17">
        <v>0.515614660415183</v>
      </c>
      <c r="I1496" s="17">
        <v>0.56034621356276004</v>
      </c>
      <c r="J1496" s="17">
        <v>0.440913525364312</v>
      </c>
      <c r="K1496" s="17">
        <v>0.52418340090913096</v>
      </c>
      <c r="L1496" s="17">
        <v>0.60790473052071103</v>
      </c>
      <c r="M1496" s="17"/>
      <c r="N1496" s="17">
        <v>0.49921875225363899</v>
      </c>
      <c r="O1496" s="17">
        <v>0.57832677052350501</v>
      </c>
      <c r="P1496" s="17">
        <v>0.473808080555711</v>
      </c>
      <c r="Q1496" s="17">
        <v>0.54783712752293101</v>
      </c>
      <c r="R1496" s="17"/>
      <c r="S1496" s="17">
        <v>0.43738653103327901</v>
      </c>
      <c r="T1496" s="17">
        <v>0.57079815069914297</v>
      </c>
      <c r="U1496" s="17">
        <v>0.56040036162630902</v>
      </c>
      <c r="V1496" s="17">
        <v>0.56664103545935596</v>
      </c>
      <c r="W1496" s="17">
        <v>0.51870379463125604</v>
      </c>
      <c r="X1496" s="17">
        <v>0.46130187429175001</v>
      </c>
      <c r="Y1496" s="17">
        <v>0.54926097939250296</v>
      </c>
      <c r="Z1496" s="17">
        <v>0.54770063621642595</v>
      </c>
      <c r="AA1496" s="17">
        <v>0.482094937122235</v>
      </c>
      <c r="AB1496" s="17">
        <v>0.661179697288796</v>
      </c>
      <c r="AC1496" s="17">
        <v>0.44968808259972598</v>
      </c>
      <c r="AD1496" s="17">
        <v>0.51771528128194899</v>
      </c>
      <c r="AE1496" s="17"/>
      <c r="AF1496" s="17">
        <v>0.64060904114689898</v>
      </c>
      <c r="AG1496" s="17">
        <v>0.50383932173847001</v>
      </c>
      <c r="AH1496" s="17">
        <v>0.36021527676551401</v>
      </c>
      <c r="AI1496" s="17"/>
      <c r="AJ1496" s="17">
        <v>0.76024929093899396</v>
      </c>
      <c r="AK1496" s="17">
        <v>0.40310804217291701</v>
      </c>
      <c r="AL1496" s="17">
        <v>0.65653981945272899</v>
      </c>
      <c r="AM1496" s="17">
        <v>0.75811013282075002</v>
      </c>
      <c r="AN1496" s="17">
        <v>0.62392507595898705</v>
      </c>
      <c r="AO1496" s="17"/>
      <c r="AP1496" s="17">
        <v>0.35416751039347799</v>
      </c>
      <c r="AQ1496" s="17">
        <v>0.72506211692279399</v>
      </c>
      <c r="AR1496" s="17">
        <v>0.71593931298658098</v>
      </c>
      <c r="AS1496" s="17">
        <v>0.699577111131922</v>
      </c>
      <c r="AT1496" s="17">
        <v>0.61390784963136202</v>
      </c>
      <c r="AU1496" s="17">
        <v>0.350384537226825</v>
      </c>
      <c r="AV1496" s="17"/>
      <c r="AW1496" s="17">
        <v>0.598701877152093</v>
      </c>
      <c r="AX1496" s="17">
        <v>0.38675686023804101</v>
      </c>
      <c r="AY1496" s="17">
        <v>0.49658899827959302</v>
      </c>
      <c r="AZ1496" s="17">
        <v>0.55945876228756197</v>
      </c>
      <c r="BA1496" s="17">
        <v>0.38079531174445502</v>
      </c>
      <c r="BB1496" s="17">
        <v>0.54030325258413103</v>
      </c>
      <c r="BC1496" s="17">
        <v>0.51273049089705003</v>
      </c>
      <c r="BD1496" s="17">
        <v>0.61527075574700796</v>
      </c>
      <c r="BE1496" s="17">
        <v>0.62637058626256603</v>
      </c>
      <c r="BF1496" s="17">
        <v>0.51588155552493697</v>
      </c>
      <c r="BG1496" s="17">
        <v>0.67607637252133201</v>
      </c>
      <c r="BH1496" s="17">
        <v>0.52890906566715701</v>
      </c>
      <c r="BI1496" s="17">
        <v>0.54219947365138399</v>
      </c>
      <c r="BJ1496" s="17">
        <v>0.65325341400826897</v>
      </c>
      <c r="BK1496" s="17">
        <v>0.65894256586067901</v>
      </c>
      <c r="BL1496" s="17">
        <v>0.49398402463180702</v>
      </c>
      <c r="BM1496" s="17"/>
      <c r="BN1496" s="17">
        <v>0.52633010188893703</v>
      </c>
      <c r="BO1496" s="17">
        <v>0.52482767342514103</v>
      </c>
      <c r="BP1496" s="17"/>
      <c r="BQ1496" s="17">
        <v>0.35103765465250603</v>
      </c>
      <c r="BR1496" s="17">
        <v>0.59348030648102401</v>
      </c>
      <c r="BS1496" s="17"/>
      <c r="BT1496" s="17">
        <v>0.48958114718149998</v>
      </c>
      <c r="BU1496" s="17"/>
      <c r="BV1496" s="17">
        <v>0.48531087478442603</v>
      </c>
      <c r="BW1496" s="17">
        <v>0.528791641332375</v>
      </c>
      <c r="BX1496" s="17">
        <v>0.55497539039723198</v>
      </c>
      <c r="BY1496" s="17"/>
      <c r="BZ1496" s="17">
        <v>0.42886957618750599</v>
      </c>
      <c r="CA1496" s="17">
        <v>0.405142629198049</v>
      </c>
      <c r="CB1496" s="17">
        <v>0.53433559144376497</v>
      </c>
      <c r="CC1496" s="17">
        <v>0.49725933715982101</v>
      </c>
      <c r="CD1496" s="17">
        <v>0.54133093618774897</v>
      </c>
      <c r="CE1496" s="17">
        <v>0.57313093274629101</v>
      </c>
      <c r="CF1496" s="17">
        <v>0.71645957376201796</v>
      </c>
      <c r="CG1496" s="17"/>
      <c r="CH1496" s="17">
        <v>0.54039573585115996</v>
      </c>
      <c r="CI1496" s="17">
        <v>0.56041626648181697</v>
      </c>
      <c r="CJ1496" s="17">
        <v>0.54746614964523599</v>
      </c>
      <c r="CK1496" s="17">
        <v>0.43569055602481799</v>
      </c>
      <c r="CL1496" s="17">
        <v>0.38260661755768999</v>
      </c>
    </row>
    <row r="1497" spans="2:90" x14ac:dyDescent="0.3">
      <c r="B1497" t="s">
        <v>567</v>
      </c>
      <c r="C1497" s="17">
        <v>0.110101966751067</v>
      </c>
      <c r="D1497" s="17">
        <v>5.8030599947640898E-2</v>
      </c>
      <c r="E1497" s="17">
        <v>0.16231865859629499</v>
      </c>
      <c r="F1497" s="17"/>
      <c r="G1497" s="17">
        <v>0.127463272329918</v>
      </c>
      <c r="H1497" s="17">
        <v>0.123342255120966</v>
      </c>
      <c r="I1497" s="17">
        <v>8.5027550410066502E-2</v>
      </c>
      <c r="J1497" s="17">
        <v>0.1773215087127</v>
      </c>
      <c r="K1497" s="17">
        <v>9.8438887448731693E-2</v>
      </c>
      <c r="L1497" s="17">
        <v>6.2601675810215598E-2</v>
      </c>
      <c r="M1497" s="17"/>
      <c r="N1497" s="17">
        <v>7.4460117890546504E-2</v>
      </c>
      <c r="O1497" s="17">
        <v>0.102134964765943</v>
      </c>
      <c r="P1497" s="17">
        <v>9.5211578553205903E-2</v>
      </c>
      <c r="Q1497" s="17">
        <v>0.17021988709340199</v>
      </c>
      <c r="R1497" s="17"/>
      <c r="S1497" s="17">
        <v>7.6790864627746702E-2</v>
      </c>
      <c r="T1497" s="17">
        <v>0.12308000972661701</v>
      </c>
      <c r="U1497" s="17">
        <v>0.15431326941242199</v>
      </c>
      <c r="V1497" s="17">
        <v>0.16837504851044899</v>
      </c>
      <c r="W1497" s="17">
        <v>0.121819532095817</v>
      </c>
      <c r="X1497" s="17">
        <v>0.13574938620534199</v>
      </c>
      <c r="Y1497" s="17">
        <v>7.7211084101227401E-2</v>
      </c>
      <c r="Z1497" s="17">
        <v>0.133039012290525</v>
      </c>
      <c r="AA1497" s="17">
        <v>8.2254011742838098E-2</v>
      </c>
      <c r="AB1497" s="17">
        <v>4.9832966285211798E-2</v>
      </c>
      <c r="AC1497" s="17">
        <v>0.15392936291383999</v>
      </c>
      <c r="AD1497" s="17">
        <v>0.105396429637774</v>
      </c>
      <c r="AE1497" s="17"/>
      <c r="AF1497" s="17">
        <v>7.5914794111852896E-2</v>
      </c>
      <c r="AG1497" s="17">
        <v>5.63526450201274E-2</v>
      </c>
      <c r="AH1497" s="17">
        <v>0.33888851630540601</v>
      </c>
      <c r="AI1497" s="17"/>
      <c r="AJ1497" s="17">
        <v>4.2834307028174097E-2</v>
      </c>
      <c r="AK1497" s="17">
        <v>5.4303681533945998E-2</v>
      </c>
      <c r="AL1497" s="17">
        <v>3.7511575454137101E-2</v>
      </c>
      <c r="AM1497" s="17">
        <v>5.4421708557238498E-2</v>
      </c>
      <c r="AN1497" s="17">
        <v>6.2162950449925397E-2</v>
      </c>
      <c r="AO1497" s="17"/>
      <c r="AP1497" s="17">
        <v>5.8303581557901399E-2</v>
      </c>
      <c r="AQ1497" s="17">
        <v>6.4745198597680895E-2</v>
      </c>
      <c r="AR1497" s="17">
        <v>1.51540423443301E-2</v>
      </c>
      <c r="AS1497" s="17">
        <v>6.0666750774522001E-2</v>
      </c>
      <c r="AT1497" s="17">
        <v>6.4028660545846897E-2</v>
      </c>
      <c r="AU1497" s="17">
        <v>9.71848212663661E-2</v>
      </c>
      <c r="AV1497" s="17"/>
      <c r="AW1497" s="17">
        <v>0.19229955199498899</v>
      </c>
      <c r="AX1497" s="17">
        <v>0.20718089938451101</v>
      </c>
      <c r="AY1497" s="17">
        <v>0.24119237832916701</v>
      </c>
      <c r="AZ1497" s="17">
        <v>0.23036777979272399</v>
      </c>
      <c r="BA1497" s="17">
        <v>0.147316694899954</v>
      </c>
      <c r="BB1497" s="17">
        <v>0.114556914721146</v>
      </c>
      <c r="BC1497" s="17">
        <v>0.133043984661118</v>
      </c>
      <c r="BD1497" s="17">
        <v>7.4592777799885795E-2</v>
      </c>
      <c r="BE1497" s="17">
        <v>3.6264940517223503E-2</v>
      </c>
      <c r="BF1497" s="17">
        <v>0.107158073510084</v>
      </c>
      <c r="BG1497" s="17">
        <v>1.7521292060613401E-2</v>
      </c>
      <c r="BH1497" s="17">
        <v>2.3802158459239799E-2</v>
      </c>
      <c r="BI1497" s="17">
        <v>3.05019991750002E-2</v>
      </c>
      <c r="BJ1497" s="17">
        <v>7.2493120004346601E-2</v>
      </c>
      <c r="BK1497" s="17">
        <v>0</v>
      </c>
      <c r="BL1497" s="17">
        <v>2.8686477895357401E-2</v>
      </c>
      <c r="BM1497" s="17"/>
      <c r="BN1497" s="17">
        <v>9.9082904159531499E-2</v>
      </c>
      <c r="BO1497" s="17">
        <v>0.126801717407133</v>
      </c>
      <c r="BP1497" s="17"/>
      <c r="BQ1497" s="17">
        <v>4.4551232009281197E-2</v>
      </c>
      <c r="BR1497" s="17">
        <v>3.1963714629853597E-2</v>
      </c>
      <c r="BS1497" s="17"/>
      <c r="BT1497" s="17">
        <v>5.9025586846347199E-2</v>
      </c>
      <c r="BU1497" s="17"/>
      <c r="BV1497" s="17">
        <v>0.12690793805817099</v>
      </c>
      <c r="BW1497" s="17">
        <v>9.3929098627525104E-2</v>
      </c>
      <c r="BX1497" s="17">
        <v>9.7972993670461694E-2</v>
      </c>
      <c r="BY1497" s="17"/>
      <c r="BZ1497" s="17">
        <v>0.18791425777324799</v>
      </c>
      <c r="CA1497" s="17">
        <v>0.25367914480694298</v>
      </c>
      <c r="CB1497" s="17">
        <v>0.15652687657057501</v>
      </c>
      <c r="CC1497" s="17">
        <v>9.6394183495764896E-2</v>
      </c>
      <c r="CD1497" s="17">
        <v>6.7716454561402198E-2</v>
      </c>
      <c r="CE1497" s="17">
        <v>4.6689502390019601E-2</v>
      </c>
      <c r="CF1497" s="17">
        <v>1.33431417530025E-2</v>
      </c>
      <c r="CG1497" s="17"/>
      <c r="CH1497" s="17">
        <v>3.3978334664036401E-2</v>
      </c>
      <c r="CI1497" s="17">
        <v>6.0855221234292399E-2</v>
      </c>
      <c r="CJ1497" s="17">
        <v>0.13522786890823099</v>
      </c>
      <c r="CK1497" s="17">
        <v>0.17221633437647499</v>
      </c>
      <c r="CL1497" s="17">
        <v>0.27323804845676197</v>
      </c>
    </row>
    <row r="1498" spans="2:90" x14ac:dyDescent="0.3">
      <c r="B1498" t="s">
        <v>118</v>
      </c>
      <c r="C1498" s="17">
        <v>0.16435650552996101</v>
      </c>
      <c r="D1498" s="17">
        <v>0.14174919272689401</v>
      </c>
      <c r="E1498" s="17">
        <v>0.189129876535992</v>
      </c>
      <c r="F1498" s="17"/>
      <c r="G1498" s="17">
        <v>0.111806277633255</v>
      </c>
      <c r="H1498" s="17">
        <v>9.8222575089711897E-2</v>
      </c>
      <c r="I1498" s="17">
        <v>0.13753104812248801</v>
      </c>
      <c r="J1498" s="17">
        <v>0.20417836424411601</v>
      </c>
      <c r="K1498" s="17">
        <v>0.218264889559592</v>
      </c>
      <c r="L1498" s="17">
        <v>0.20325528679857299</v>
      </c>
      <c r="M1498" s="17"/>
      <c r="N1498" s="17">
        <v>0.145912269408117</v>
      </c>
      <c r="O1498" s="17">
        <v>0.17557548635203299</v>
      </c>
      <c r="P1498" s="17">
        <v>0.20521662153390699</v>
      </c>
      <c r="Q1498" s="17">
        <v>0.133741560953276</v>
      </c>
      <c r="R1498" s="17"/>
      <c r="S1498" s="17">
        <v>0.17795002740972299</v>
      </c>
      <c r="T1498" s="17">
        <v>0.16334783926299501</v>
      </c>
      <c r="U1498" s="17">
        <v>0.153407519734783</v>
      </c>
      <c r="V1498" s="17">
        <v>9.6195592683395198E-2</v>
      </c>
      <c r="W1498" s="17">
        <v>0.16373710949192299</v>
      </c>
      <c r="X1498" s="17">
        <v>0.18120846391482601</v>
      </c>
      <c r="Y1498" s="17">
        <v>0.18523202165495001</v>
      </c>
      <c r="Z1498" s="17">
        <v>0.10946717076182599</v>
      </c>
      <c r="AA1498" s="17">
        <v>0.15619167459918401</v>
      </c>
      <c r="AB1498" s="17">
        <v>0.17945518631186599</v>
      </c>
      <c r="AC1498" s="17">
        <v>0.19917815229051</v>
      </c>
      <c r="AD1498" s="17">
        <v>0.23116769973515999</v>
      </c>
      <c r="AE1498" s="17"/>
      <c r="AF1498" s="17">
        <v>0.126175713520226</v>
      </c>
      <c r="AG1498" s="17">
        <v>0.21836322789335399</v>
      </c>
      <c r="AH1498" s="17">
        <v>0.111707561934904</v>
      </c>
      <c r="AI1498" s="17"/>
      <c r="AJ1498" s="17">
        <v>8.6664664360609406E-2</v>
      </c>
      <c r="AK1498" s="17">
        <v>0.20587112973139099</v>
      </c>
      <c r="AL1498" s="17">
        <v>0.15011711756331</v>
      </c>
      <c r="AM1498" s="17">
        <v>7.2327572317420194E-2</v>
      </c>
      <c r="AN1498" s="17">
        <v>0.13239495234795101</v>
      </c>
      <c r="AO1498" s="17"/>
      <c r="AP1498" s="17">
        <v>0.15267825696866399</v>
      </c>
      <c r="AQ1498" s="17">
        <v>5.5728690388521997E-2</v>
      </c>
      <c r="AR1498" s="17">
        <v>0.13361119698235399</v>
      </c>
      <c r="AS1498" s="17">
        <v>0.12649843483310799</v>
      </c>
      <c r="AT1498" s="17">
        <v>0.173835849183961</v>
      </c>
      <c r="AU1498" s="17">
        <v>0.47016384870780797</v>
      </c>
      <c r="AV1498" s="17"/>
      <c r="AW1498" s="17">
        <v>0.20899857085291801</v>
      </c>
      <c r="AX1498" s="17">
        <v>0.21164763992042199</v>
      </c>
      <c r="AY1498" s="17">
        <v>0.120789228862968</v>
      </c>
      <c r="AZ1498" s="17">
        <v>8.3511365369946494E-2</v>
      </c>
      <c r="BA1498" s="17">
        <v>0.197029812162829</v>
      </c>
      <c r="BB1498" s="17">
        <v>0.11574164297151</v>
      </c>
      <c r="BC1498" s="17">
        <v>0.19422294873045301</v>
      </c>
      <c r="BD1498" s="17">
        <v>0.134469864709997</v>
      </c>
      <c r="BE1498" s="17">
        <v>0.14194580468005499</v>
      </c>
      <c r="BF1498" s="17">
        <v>0.14765417309880799</v>
      </c>
      <c r="BG1498" s="17">
        <v>0.13641387615839301</v>
      </c>
      <c r="BH1498" s="17">
        <v>0.31576224701233602</v>
      </c>
      <c r="BI1498" s="17">
        <v>0.101852589082346</v>
      </c>
      <c r="BJ1498" s="17">
        <v>0.27425346598738398</v>
      </c>
      <c r="BK1498" s="17">
        <v>0.142503656074006</v>
      </c>
      <c r="BL1498" s="17">
        <v>0.100544496951462</v>
      </c>
      <c r="BM1498" s="17"/>
      <c r="BN1498" s="17">
        <v>0.165950632547534</v>
      </c>
      <c r="BO1498" s="17">
        <v>0.16217471964567801</v>
      </c>
      <c r="BP1498" s="17"/>
      <c r="BQ1498" s="17">
        <v>0.141406056678437</v>
      </c>
      <c r="BR1498" s="17">
        <v>0.22158324826091599</v>
      </c>
      <c r="BS1498" s="17"/>
      <c r="BT1498" s="17">
        <v>0.103123076114252</v>
      </c>
      <c r="BU1498" s="17"/>
      <c r="BV1498" s="17">
        <v>0.24336165728579401</v>
      </c>
      <c r="BW1498" s="17">
        <v>0.140580767480666</v>
      </c>
      <c r="BX1498" s="17">
        <v>0.141782910955352</v>
      </c>
      <c r="BY1498" s="17"/>
      <c r="BZ1498" s="17">
        <v>0.173175026384671</v>
      </c>
      <c r="CA1498" s="17">
        <v>0.15934391804852399</v>
      </c>
      <c r="CB1498" s="17">
        <v>0.13177581916772699</v>
      </c>
      <c r="CC1498" s="17">
        <v>0.18454216816668101</v>
      </c>
      <c r="CD1498" s="17">
        <v>0.16670340272601</v>
      </c>
      <c r="CE1498" s="17">
        <v>0.128737572949818</v>
      </c>
      <c r="CF1498" s="17">
        <v>0.109899535780942</v>
      </c>
      <c r="CG1498" s="17"/>
      <c r="CH1498" s="17">
        <v>7.5525835053274107E-2</v>
      </c>
      <c r="CI1498" s="17">
        <v>0.17085552513187599</v>
      </c>
      <c r="CJ1498" s="17">
        <v>0.15537258142097601</v>
      </c>
      <c r="CK1498" s="17">
        <v>0.18824965404958999</v>
      </c>
      <c r="CL1498" s="17">
        <v>0.29724985824335698</v>
      </c>
    </row>
    <row r="1499" spans="2:90" x14ac:dyDescent="0.3">
      <c r="C1499" s="17"/>
      <c r="D1499" s="17"/>
      <c r="E1499" s="17"/>
      <c r="F1499" s="17"/>
      <c r="G1499" s="17"/>
      <c r="H1499" s="17"/>
      <c r="I1499" s="17"/>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c r="AI1499" s="17"/>
      <c r="AJ1499" s="17"/>
      <c r="AK1499" s="17"/>
      <c r="AL1499" s="17"/>
      <c r="AM1499" s="17"/>
      <c r="AN1499" s="17"/>
      <c r="AO1499" s="17"/>
      <c r="AP1499" s="17"/>
      <c r="AQ1499" s="17"/>
      <c r="AR1499" s="17"/>
      <c r="AS1499" s="17"/>
      <c r="AT1499" s="17"/>
      <c r="AU1499" s="17"/>
      <c r="AV1499" s="17"/>
      <c r="AW1499" s="17"/>
      <c r="AX1499" s="17"/>
      <c r="AY1499" s="17"/>
      <c r="AZ1499" s="17"/>
      <c r="BA1499" s="17"/>
      <c r="BB1499" s="17"/>
      <c r="BC1499" s="17"/>
      <c r="BD1499" s="17"/>
      <c r="BE1499" s="17"/>
      <c r="BF1499" s="17"/>
      <c r="BG1499" s="17"/>
      <c r="BH1499" s="17"/>
      <c r="BI1499" s="17"/>
      <c r="BJ1499" s="17"/>
      <c r="BK1499" s="17"/>
      <c r="BL1499" s="17"/>
      <c r="BM1499" s="17"/>
      <c r="BN1499" s="17"/>
      <c r="BO1499" s="17"/>
      <c r="BP1499" s="17"/>
      <c r="BQ1499" s="17"/>
      <c r="BR1499" s="17"/>
      <c r="BS1499" s="17"/>
      <c r="BT1499" s="17"/>
      <c r="BU1499" s="17"/>
      <c r="BV1499" s="17"/>
      <c r="BW1499" s="17"/>
      <c r="BX1499" s="17"/>
      <c r="BY1499" s="17"/>
      <c r="BZ1499" s="17"/>
      <c r="CA1499" s="17"/>
      <c r="CB1499" s="17"/>
      <c r="CC1499" s="17"/>
      <c r="CD1499" s="17"/>
      <c r="CE1499" s="17"/>
      <c r="CF1499" s="17"/>
      <c r="CG1499" s="17"/>
      <c r="CH1499" s="17"/>
      <c r="CI1499" s="17"/>
      <c r="CJ1499" s="17"/>
      <c r="CK1499" s="17"/>
      <c r="CL1499" s="17"/>
    </row>
    <row r="1500" spans="2:90" x14ac:dyDescent="0.3">
      <c r="B1500" s="6" t="s">
        <v>575</v>
      </c>
      <c r="C1500" s="17"/>
      <c r="D1500" s="17"/>
      <c r="E1500" s="17"/>
      <c r="F1500" s="17"/>
      <c r="G1500" s="17"/>
      <c r="H1500" s="17"/>
      <c r="I1500" s="17"/>
      <c r="J1500" s="17"/>
      <c r="K1500" s="17"/>
      <c r="L1500" s="17"/>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7"/>
      <c r="AI1500" s="17"/>
      <c r="AJ1500" s="17"/>
      <c r="AK1500" s="17"/>
      <c r="AL1500" s="17"/>
      <c r="AM1500" s="17"/>
      <c r="AN1500" s="17"/>
      <c r="AO1500" s="17"/>
      <c r="AP1500" s="17"/>
      <c r="AQ1500" s="17"/>
      <c r="AR1500" s="17"/>
      <c r="AS1500" s="17"/>
      <c r="AT1500" s="17"/>
      <c r="AU1500" s="17"/>
      <c r="AV1500" s="17"/>
      <c r="AW1500" s="17"/>
      <c r="AX1500" s="17"/>
      <c r="AY1500" s="17"/>
      <c r="AZ1500" s="17"/>
      <c r="BA1500" s="17"/>
      <c r="BB1500" s="17"/>
      <c r="BC1500" s="17"/>
      <c r="BD1500" s="17"/>
      <c r="BE1500" s="17"/>
      <c r="BF1500" s="17"/>
      <c r="BG1500" s="17"/>
      <c r="BH1500" s="17"/>
      <c r="BI1500" s="17"/>
      <c r="BJ1500" s="17"/>
      <c r="BK1500" s="17"/>
      <c r="BL1500" s="17"/>
      <c r="BM1500" s="17"/>
      <c r="BN1500" s="17"/>
      <c r="BO1500" s="17"/>
      <c r="BP1500" s="17"/>
      <c r="BQ1500" s="17"/>
      <c r="BR1500" s="17"/>
      <c r="BS1500" s="17"/>
      <c r="BT1500" s="17"/>
      <c r="BU1500" s="17"/>
      <c r="BV1500" s="17"/>
      <c r="BW1500" s="17"/>
      <c r="BX1500" s="17"/>
      <c r="BY1500" s="17"/>
      <c r="BZ1500" s="17"/>
      <c r="CA1500" s="17"/>
      <c r="CB1500" s="17"/>
      <c r="CC1500" s="17"/>
      <c r="CD1500" s="17"/>
      <c r="CE1500" s="17"/>
      <c r="CF1500" s="17"/>
      <c r="CG1500" s="17"/>
      <c r="CH1500" s="17"/>
      <c r="CI1500" s="17"/>
      <c r="CJ1500" s="17"/>
      <c r="CK1500" s="17"/>
      <c r="CL1500" s="17"/>
    </row>
    <row r="1501" spans="2:90" x14ac:dyDescent="0.3">
      <c r="B1501" s="24" t="s">
        <v>123</v>
      </c>
      <c r="C1501" s="17"/>
      <c r="D1501" s="17"/>
      <c r="E1501" s="17"/>
      <c r="F1501" s="17"/>
      <c r="G1501" s="17"/>
      <c r="H1501" s="17"/>
      <c r="I1501" s="17"/>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7"/>
      <c r="AI1501" s="17"/>
      <c r="AJ1501" s="17"/>
      <c r="AK1501" s="17"/>
      <c r="AL1501" s="17"/>
      <c r="AM1501" s="17"/>
      <c r="AN1501" s="17"/>
      <c r="AO1501" s="17"/>
      <c r="AP1501" s="17"/>
      <c r="AQ1501" s="17"/>
      <c r="AR1501" s="17"/>
      <c r="AS1501" s="17"/>
      <c r="AT1501" s="17"/>
      <c r="AU1501" s="17"/>
      <c r="AV1501" s="17"/>
      <c r="AW1501" s="17"/>
      <c r="AX1501" s="17"/>
      <c r="AY1501" s="17"/>
      <c r="AZ1501" s="17"/>
      <c r="BA1501" s="17"/>
      <c r="BB1501" s="17"/>
      <c r="BC1501" s="17"/>
      <c r="BD1501" s="17"/>
      <c r="BE1501" s="17"/>
      <c r="BF1501" s="17"/>
      <c r="BG1501" s="17"/>
      <c r="BH1501" s="17"/>
      <c r="BI1501" s="17"/>
      <c r="BJ1501" s="17"/>
      <c r="BK1501" s="17"/>
      <c r="BL1501" s="17"/>
      <c r="BM1501" s="17"/>
      <c r="BN1501" s="17"/>
      <c r="BO1501" s="17"/>
      <c r="BP1501" s="17"/>
      <c r="BQ1501" s="17"/>
      <c r="BR1501" s="17"/>
      <c r="BS1501" s="17"/>
      <c r="BT1501" s="17"/>
      <c r="BU1501" s="17"/>
      <c r="BV1501" s="17"/>
      <c r="BW1501" s="17"/>
      <c r="BX1501" s="17"/>
      <c r="BY1501" s="17"/>
      <c r="BZ1501" s="17"/>
      <c r="CA1501" s="17"/>
      <c r="CB1501" s="17"/>
      <c r="CC1501" s="17"/>
      <c r="CD1501" s="17"/>
      <c r="CE1501" s="17"/>
      <c r="CF1501" s="17"/>
      <c r="CG1501" s="17"/>
      <c r="CH1501" s="17"/>
      <c r="CI1501" s="17"/>
      <c r="CJ1501" s="17"/>
      <c r="CK1501" s="17"/>
      <c r="CL1501" s="17"/>
    </row>
    <row r="1502" spans="2:90" x14ac:dyDescent="0.3">
      <c r="B1502" t="s">
        <v>565</v>
      </c>
      <c r="C1502" s="17">
        <v>0.28704659299302598</v>
      </c>
      <c r="D1502" s="17">
        <v>0.25138246415659599</v>
      </c>
      <c r="E1502" s="17">
        <v>0.31963372851783001</v>
      </c>
      <c r="F1502" s="17"/>
      <c r="G1502" s="17">
        <v>0.35960991953049098</v>
      </c>
      <c r="H1502" s="17">
        <v>0.36426314533819398</v>
      </c>
      <c r="I1502" s="17">
        <v>0.246209132808176</v>
      </c>
      <c r="J1502" s="17">
        <v>0.30489278644833601</v>
      </c>
      <c r="K1502" s="17">
        <v>0.28705058072860801</v>
      </c>
      <c r="L1502" s="17">
        <v>0.193437832666988</v>
      </c>
      <c r="M1502" s="17"/>
      <c r="N1502" s="17">
        <v>0.28783943393733902</v>
      </c>
      <c r="O1502" s="17">
        <v>0.35078363994304301</v>
      </c>
      <c r="P1502" s="17">
        <v>0.23935287382602499</v>
      </c>
      <c r="Q1502" s="17">
        <v>0.27434996396865502</v>
      </c>
      <c r="R1502" s="17"/>
      <c r="S1502" s="17">
        <v>0.25072422349390899</v>
      </c>
      <c r="T1502" s="17">
        <v>0.29915659892552798</v>
      </c>
      <c r="U1502" s="17">
        <v>0.28571029978095402</v>
      </c>
      <c r="V1502" s="17">
        <v>0.23273636122407501</v>
      </c>
      <c r="W1502" s="17">
        <v>0.113741464484165</v>
      </c>
      <c r="X1502" s="17">
        <v>0.31453283416249</v>
      </c>
      <c r="Y1502" s="17">
        <v>0.29272848752008301</v>
      </c>
      <c r="Z1502" s="17">
        <v>0.38713704449933001</v>
      </c>
      <c r="AA1502" s="17">
        <v>0.28318588021061197</v>
      </c>
      <c r="AB1502" s="17">
        <v>0.40330673490158903</v>
      </c>
      <c r="AC1502" s="17">
        <v>0.34399662774198603</v>
      </c>
      <c r="AD1502" s="17">
        <v>0.31622546270208401</v>
      </c>
      <c r="AE1502" s="17"/>
      <c r="AF1502" s="17">
        <v>0.21285435316850301</v>
      </c>
      <c r="AG1502" s="17">
        <v>0.38485363228928499</v>
      </c>
      <c r="AH1502" s="17">
        <v>0.23820216480468001</v>
      </c>
      <c r="AI1502" s="17"/>
      <c r="AJ1502" s="17">
        <v>0.183370342350507</v>
      </c>
      <c r="AK1502" s="17">
        <v>0.43336631426024302</v>
      </c>
      <c r="AL1502" s="17">
        <v>0.27106579257128199</v>
      </c>
      <c r="AM1502" s="17">
        <v>0.218025290815546</v>
      </c>
      <c r="AN1502" s="17">
        <v>0.288639962792959</v>
      </c>
      <c r="AO1502" s="17"/>
      <c r="AP1502" s="17">
        <v>0.56582797383853101</v>
      </c>
      <c r="AQ1502" s="17">
        <v>0.17489023427804501</v>
      </c>
      <c r="AR1502" s="17">
        <v>0.279163860717767</v>
      </c>
      <c r="AS1502" s="17">
        <v>0.21155128585460201</v>
      </c>
      <c r="AT1502" s="17">
        <v>0.31302667616906898</v>
      </c>
      <c r="AU1502" s="17">
        <v>7.1253905793649999E-2</v>
      </c>
      <c r="AV1502" s="17"/>
      <c r="AW1502" s="17">
        <v>0.222504786273092</v>
      </c>
      <c r="AX1502" s="17">
        <v>0.19642551131470201</v>
      </c>
      <c r="AY1502" s="17">
        <v>0.22670809111875001</v>
      </c>
      <c r="AZ1502" s="17">
        <v>0.20727404947942099</v>
      </c>
      <c r="BA1502" s="17">
        <v>0.211151408483571</v>
      </c>
      <c r="BB1502" s="17">
        <v>0.28443604428890701</v>
      </c>
      <c r="BC1502" s="17">
        <v>0.29242431669343899</v>
      </c>
      <c r="BD1502" s="17">
        <v>0.30366798895501501</v>
      </c>
      <c r="BE1502" s="17">
        <v>0.251953853539576</v>
      </c>
      <c r="BF1502" s="17">
        <v>0.46399883108692302</v>
      </c>
      <c r="BG1502" s="17">
        <v>0.29255290050766802</v>
      </c>
      <c r="BH1502" s="17">
        <v>0.43877324971646597</v>
      </c>
      <c r="BI1502" s="17">
        <v>0.31747424285006398</v>
      </c>
      <c r="BJ1502" s="17">
        <v>0.381840995359362</v>
      </c>
      <c r="BK1502" s="17">
        <v>0.306923518931214</v>
      </c>
      <c r="BL1502" s="17">
        <v>0.41123329509116402</v>
      </c>
      <c r="BM1502" s="17"/>
      <c r="BN1502" s="17">
        <v>0.330333919978612</v>
      </c>
      <c r="BO1502" s="17">
        <v>0.22890085462875701</v>
      </c>
      <c r="BP1502" s="17"/>
      <c r="BQ1502" s="17">
        <v>0.55492906310874601</v>
      </c>
      <c r="BR1502" s="17">
        <v>0.22349727945005299</v>
      </c>
      <c r="BS1502" s="17"/>
      <c r="BT1502" s="17">
        <v>0.40108074055366899</v>
      </c>
      <c r="BU1502" s="17"/>
      <c r="BV1502" s="17">
        <v>0.24302673553127799</v>
      </c>
      <c r="BW1502" s="17">
        <v>0.31894807028084199</v>
      </c>
      <c r="BX1502" s="17">
        <v>0.28303671372683098</v>
      </c>
      <c r="BY1502" s="17"/>
      <c r="BZ1502" s="17">
        <v>0.12718431389020701</v>
      </c>
      <c r="CA1502" s="17">
        <v>0.30310413194525099</v>
      </c>
      <c r="CB1502" s="17">
        <v>0.29494980736744603</v>
      </c>
      <c r="CC1502" s="17">
        <v>0.281282875399124</v>
      </c>
      <c r="CD1502" s="17">
        <v>0.32923651720490699</v>
      </c>
      <c r="CE1502" s="17">
        <v>0.34659501918881602</v>
      </c>
      <c r="CF1502" s="17">
        <v>0.34362747350084799</v>
      </c>
      <c r="CG1502" s="17"/>
      <c r="CH1502" s="17">
        <v>0.34410820176048001</v>
      </c>
      <c r="CI1502" s="17">
        <v>0.33538621927817103</v>
      </c>
      <c r="CJ1502" s="17">
        <v>0.26196222000585201</v>
      </c>
      <c r="CK1502" s="17">
        <v>0.21678531972658499</v>
      </c>
      <c r="CL1502" s="17">
        <v>0.149132317387318</v>
      </c>
    </row>
    <row r="1503" spans="2:90" x14ac:dyDescent="0.3">
      <c r="B1503" t="s">
        <v>566</v>
      </c>
      <c r="C1503" s="17">
        <v>0.43371572678585901</v>
      </c>
      <c r="D1503" s="17">
        <v>0.50163635909158399</v>
      </c>
      <c r="E1503" s="17">
        <v>0.36527249515761101</v>
      </c>
      <c r="F1503" s="17"/>
      <c r="G1503" s="17">
        <v>0.288116424932573</v>
      </c>
      <c r="H1503" s="17">
        <v>0.41945455489741201</v>
      </c>
      <c r="I1503" s="17">
        <v>0.468341199059507</v>
      </c>
      <c r="J1503" s="17">
        <v>0.46329186474739498</v>
      </c>
      <c r="K1503" s="17">
        <v>0.43697372691727199</v>
      </c>
      <c r="L1503" s="17">
        <v>0.49708942475109202</v>
      </c>
      <c r="M1503" s="17"/>
      <c r="N1503" s="17">
        <v>0.43555307169255097</v>
      </c>
      <c r="O1503" s="17">
        <v>0.38553769505530799</v>
      </c>
      <c r="P1503" s="17">
        <v>0.555862740552721</v>
      </c>
      <c r="Q1503" s="17">
        <v>0.36686848331103</v>
      </c>
      <c r="R1503" s="17"/>
      <c r="S1503" s="17">
        <v>0.49979713028073403</v>
      </c>
      <c r="T1503" s="17">
        <v>0.386105473298468</v>
      </c>
      <c r="U1503" s="17">
        <v>0.41070795600299898</v>
      </c>
      <c r="V1503" s="17">
        <v>0.40030380184947101</v>
      </c>
      <c r="W1503" s="17">
        <v>0.61678090625633097</v>
      </c>
      <c r="X1503" s="17">
        <v>0.40551573213428399</v>
      </c>
      <c r="Y1503" s="17">
        <v>0.46737552031055501</v>
      </c>
      <c r="Z1503" s="17">
        <v>0.30838179299864898</v>
      </c>
      <c r="AA1503" s="17">
        <v>0.45250970181149403</v>
      </c>
      <c r="AB1503" s="17">
        <v>0.385504045884278</v>
      </c>
      <c r="AC1503" s="17">
        <v>0.38914288153096799</v>
      </c>
      <c r="AD1503" s="17">
        <v>0.380081040389806</v>
      </c>
      <c r="AE1503" s="17"/>
      <c r="AF1503" s="17">
        <v>0.59312981678071697</v>
      </c>
      <c r="AG1503" s="17">
        <v>0.38993076620893702</v>
      </c>
      <c r="AH1503" s="17">
        <v>0.247654397339692</v>
      </c>
      <c r="AI1503" s="17"/>
      <c r="AJ1503" s="17">
        <v>0.65715679575496699</v>
      </c>
      <c r="AK1503" s="17">
        <v>0.34525171347315697</v>
      </c>
      <c r="AL1503" s="17">
        <v>0.40529510459218698</v>
      </c>
      <c r="AM1503" s="17">
        <v>0.66861727857500597</v>
      </c>
      <c r="AN1503" s="17">
        <v>0.333185845218118</v>
      </c>
      <c r="AO1503" s="17"/>
      <c r="AP1503" s="17">
        <v>0.20822405562608201</v>
      </c>
      <c r="AQ1503" s="17">
        <v>0.67069006133389597</v>
      </c>
      <c r="AR1503" s="17">
        <v>0.448743328325866</v>
      </c>
      <c r="AS1503" s="17">
        <v>0.62193696861630499</v>
      </c>
      <c r="AT1503" s="17">
        <v>0.30347074976888</v>
      </c>
      <c r="AU1503" s="17">
        <v>0.39923280360737201</v>
      </c>
      <c r="AV1503" s="17"/>
      <c r="AW1503" s="17">
        <v>0.33394536838808397</v>
      </c>
      <c r="AX1503" s="17">
        <v>0.37782179051735698</v>
      </c>
      <c r="AY1503" s="17">
        <v>0.35082769168379202</v>
      </c>
      <c r="AZ1503" s="17">
        <v>0.55906940282407602</v>
      </c>
      <c r="BA1503" s="17">
        <v>0.39255689839006702</v>
      </c>
      <c r="BB1503" s="17">
        <v>0.45481699040197798</v>
      </c>
      <c r="BC1503" s="17">
        <v>0.47854153019822498</v>
      </c>
      <c r="BD1503" s="17">
        <v>0.48363934016020099</v>
      </c>
      <c r="BE1503" s="17">
        <v>0.632503286316492</v>
      </c>
      <c r="BF1503" s="17">
        <v>0.21562640798100899</v>
      </c>
      <c r="BG1503" s="17">
        <v>0.46050277789014799</v>
      </c>
      <c r="BH1503" s="17">
        <v>0.49929562654967402</v>
      </c>
      <c r="BI1503" s="17">
        <v>0.44887234752912403</v>
      </c>
      <c r="BJ1503" s="17">
        <v>0.375761704957913</v>
      </c>
      <c r="BK1503" s="17">
        <v>0.53089441687263705</v>
      </c>
      <c r="BL1503" s="17">
        <v>0.46766115150730603</v>
      </c>
      <c r="BM1503" s="17"/>
      <c r="BN1503" s="17">
        <v>0.43035496843305798</v>
      </c>
      <c r="BO1503" s="17">
        <v>0.43753773849921701</v>
      </c>
      <c r="BP1503" s="17"/>
      <c r="BQ1503" s="17">
        <v>0.227269463969138</v>
      </c>
      <c r="BR1503" s="17">
        <v>0.62155215658024598</v>
      </c>
      <c r="BS1503" s="17"/>
      <c r="BT1503" s="17">
        <v>0.45726815805021098</v>
      </c>
      <c r="BU1503" s="17"/>
      <c r="BV1503" s="17">
        <v>0.36294884060393401</v>
      </c>
      <c r="BW1503" s="17">
        <v>0.37773958680423497</v>
      </c>
      <c r="BX1503" s="17">
        <v>0.50242614755377502</v>
      </c>
      <c r="BY1503" s="17"/>
      <c r="BZ1503" s="17">
        <v>0.39550702357855699</v>
      </c>
      <c r="CA1503" s="17">
        <v>0.42357274413553397</v>
      </c>
      <c r="CB1503" s="17">
        <v>0.42680613766425701</v>
      </c>
      <c r="CC1503" s="17">
        <v>0.49304291876808698</v>
      </c>
      <c r="CD1503" s="17">
        <v>0.43851060301744799</v>
      </c>
      <c r="CE1503" s="17">
        <v>0.49151593444802</v>
      </c>
      <c r="CF1503" s="17">
        <v>0.50057397583278995</v>
      </c>
      <c r="CG1503" s="17"/>
      <c r="CH1503" s="17">
        <v>0.54683636384644296</v>
      </c>
      <c r="CI1503" s="17">
        <v>0.427281417976905</v>
      </c>
      <c r="CJ1503" s="17">
        <v>0.41494134995953003</v>
      </c>
      <c r="CK1503" s="17">
        <v>0.412028572905972</v>
      </c>
      <c r="CL1503" s="17">
        <v>0.43434876211269702</v>
      </c>
    </row>
    <row r="1504" spans="2:90" x14ac:dyDescent="0.3">
      <c r="B1504" t="s">
        <v>567</v>
      </c>
      <c r="C1504" s="17">
        <v>0.11748851772777601</v>
      </c>
      <c r="D1504" s="17">
        <v>8.1878624607661904E-2</v>
      </c>
      <c r="E1504" s="17">
        <v>0.155173274579334</v>
      </c>
      <c r="F1504" s="17"/>
      <c r="G1504" s="17">
        <v>0.186599612369899</v>
      </c>
      <c r="H1504" s="17">
        <v>0.13172576521017099</v>
      </c>
      <c r="I1504" s="17">
        <v>0.113223709290925</v>
      </c>
      <c r="J1504" s="17">
        <v>9.3487134129162097E-2</v>
      </c>
      <c r="K1504" s="17">
        <v>0.113494926146796</v>
      </c>
      <c r="L1504" s="17">
        <v>8.0053586936023394E-2</v>
      </c>
      <c r="M1504" s="17"/>
      <c r="N1504" s="17">
        <v>8.1344221714974893E-2</v>
      </c>
      <c r="O1504" s="17">
        <v>0.10576697118255</v>
      </c>
      <c r="P1504" s="17">
        <v>7.9717906563751606E-2</v>
      </c>
      <c r="Q1504" s="17">
        <v>0.198885850973824</v>
      </c>
      <c r="R1504" s="17"/>
      <c r="S1504" s="17">
        <v>0.112481967552485</v>
      </c>
      <c r="T1504" s="17">
        <v>0.127128936113337</v>
      </c>
      <c r="U1504" s="17">
        <v>0.103743232228208</v>
      </c>
      <c r="V1504" s="17">
        <v>0.16317338639144099</v>
      </c>
      <c r="W1504" s="17">
        <v>0.108866620027707</v>
      </c>
      <c r="X1504" s="17">
        <v>0.10973864183611599</v>
      </c>
      <c r="Y1504" s="17">
        <v>9.3072495602546906E-2</v>
      </c>
      <c r="Z1504" s="17">
        <v>0.15362971539675599</v>
      </c>
      <c r="AA1504" s="17">
        <v>0.15760943493166801</v>
      </c>
      <c r="AB1504" s="17">
        <v>7.0361972349294005E-2</v>
      </c>
      <c r="AC1504" s="17">
        <v>8.4040476403629105E-2</v>
      </c>
      <c r="AD1504" s="17">
        <v>0.12126069192205401</v>
      </c>
      <c r="AE1504" s="17"/>
      <c r="AF1504" s="17">
        <v>5.5097563563953997E-2</v>
      </c>
      <c r="AG1504" s="17">
        <v>5.11650538496813E-2</v>
      </c>
      <c r="AH1504" s="17">
        <v>0.40109697724742899</v>
      </c>
      <c r="AI1504" s="17"/>
      <c r="AJ1504" s="17">
        <v>4.9932640394120098E-2</v>
      </c>
      <c r="AK1504" s="17">
        <v>7.3364974987716297E-2</v>
      </c>
      <c r="AL1504" s="17">
        <v>3.6835584715088597E-2</v>
      </c>
      <c r="AM1504" s="17">
        <v>3.7916305620339402E-2</v>
      </c>
      <c r="AN1504" s="17">
        <v>0.15391409972582301</v>
      </c>
      <c r="AO1504" s="17"/>
      <c r="AP1504" s="17">
        <v>8.0353100273021796E-2</v>
      </c>
      <c r="AQ1504" s="17">
        <v>4.9570935041814701E-2</v>
      </c>
      <c r="AR1504" s="17">
        <v>6.0721350069504403E-2</v>
      </c>
      <c r="AS1504" s="17">
        <v>7.2277956214712905E-2</v>
      </c>
      <c r="AT1504" s="17">
        <v>0.118745376284104</v>
      </c>
      <c r="AU1504" s="17">
        <v>0.126152607716985</v>
      </c>
      <c r="AV1504" s="17"/>
      <c r="AW1504" s="17">
        <v>0.22423966446376201</v>
      </c>
      <c r="AX1504" s="17">
        <v>0.31654543611750502</v>
      </c>
      <c r="AY1504" s="17">
        <v>0.21819303097668999</v>
      </c>
      <c r="AZ1504" s="17">
        <v>7.8902948800057507E-2</v>
      </c>
      <c r="BA1504" s="17">
        <v>0.147538917055966</v>
      </c>
      <c r="BB1504" s="17">
        <v>9.3500800581879595E-2</v>
      </c>
      <c r="BC1504" s="17">
        <v>9.6547927887423293E-2</v>
      </c>
      <c r="BD1504" s="17">
        <v>0.161195783647644</v>
      </c>
      <c r="BE1504" s="17">
        <v>3.1736171107309898E-2</v>
      </c>
      <c r="BF1504" s="17">
        <v>6.8332745087741203E-2</v>
      </c>
      <c r="BG1504" s="17">
        <v>9.5457005293264494E-2</v>
      </c>
      <c r="BH1504" s="17">
        <v>0</v>
      </c>
      <c r="BI1504" s="17">
        <v>6.7901763649237196E-2</v>
      </c>
      <c r="BJ1504" s="17">
        <v>5.6878531539864198E-2</v>
      </c>
      <c r="BK1504" s="17">
        <v>0</v>
      </c>
      <c r="BL1504" s="17">
        <v>3.2694495358892101E-2</v>
      </c>
      <c r="BM1504" s="17"/>
      <c r="BN1504" s="17">
        <v>9.7439117413961496E-2</v>
      </c>
      <c r="BO1504" s="17">
        <v>0.14639308086921199</v>
      </c>
      <c r="BP1504" s="17"/>
      <c r="BQ1504" s="17">
        <v>7.6133225787279296E-2</v>
      </c>
      <c r="BR1504" s="17">
        <v>5.1815991597067401E-2</v>
      </c>
      <c r="BS1504" s="17"/>
      <c r="BT1504" s="17">
        <v>5.9434251616484302E-2</v>
      </c>
      <c r="BU1504" s="17"/>
      <c r="BV1504" s="17">
        <v>0.16939949953056099</v>
      </c>
      <c r="BW1504" s="17">
        <v>0.152874737120204</v>
      </c>
      <c r="BX1504" s="17">
        <v>8.0052029436720504E-2</v>
      </c>
      <c r="BY1504" s="17"/>
      <c r="BZ1504" s="17">
        <v>0.29066792437572198</v>
      </c>
      <c r="CA1504" s="17">
        <v>0.128461293711219</v>
      </c>
      <c r="CB1504" s="17">
        <v>0.145730592766835</v>
      </c>
      <c r="CC1504" s="17">
        <v>8.5652890509414895E-2</v>
      </c>
      <c r="CD1504" s="17">
        <v>7.1687435144606695E-2</v>
      </c>
      <c r="CE1504" s="17">
        <v>6.3283918012801005E-2</v>
      </c>
      <c r="CF1504" s="17">
        <v>4.9554612812059202E-2</v>
      </c>
      <c r="CG1504" s="17"/>
      <c r="CH1504" s="17">
        <v>9.4126034444800596E-2</v>
      </c>
      <c r="CI1504" s="17">
        <v>5.6866981883303802E-2</v>
      </c>
      <c r="CJ1504" s="17">
        <v>0.13708705667924001</v>
      </c>
      <c r="CK1504" s="17">
        <v>0.19423941741958201</v>
      </c>
      <c r="CL1504" s="17">
        <v>0.311477499677286</v>
      </c>
    </row>
    <row r="1505" spans="2:90" x14ac:dyDescent="0.3">
      <c r="B1505" t="s">
        <v>118</v>
      </c>
      <c r="C1505" s="17">
        <v>0.16174916249333901</v>
      </c>
      <c r="D1505" s="17">
        <v>0.165102552144158</v>
      </c>
      <c r="E1505" s="17">
        <v>0.15992050174522501</v>
      </c>
      <c r="F1505" s="17"/>
      <c r="G1505" s="17">
        <v>0.16567404316703699</v>
      </c>
      <c r="H1505" s="17">
        <v>8.4556534554222004E-2</v>
      </c>
      <c r="I1505" s="17">
        <v>0.172225958841392</v>
      </c>
      <c r="J1505" s="17">
        <v>0.138328214675107</v>
      </c>
      <c r="K1505" s="17">
        <v>0.16248076620732499</v>
      </c>
      <c r="L1505" s="17">
        <v>0.22941915564589699</v>
      </c>
      <c r="M1505" s="17"/>
      <c r="N1505" s="17">
        <v>0.19526327265513499</v>
      </c>
      <c r="O1505" s="17">
        <v>0.1579116938191</v>
      </c>
      <c r="P1505" s="17">
        <v>0.12506647905750201</v>
      </c>
      <c r="Q1505" s="17">
        <v>0.15989570174649201</v>
      </c>
      <c r="R1505" s="17"/>
      <c r="S1505" s="17">
        <v>0.13699667867287199</v>
      </c>
      <c r="T1505" s="17">
        <v>0.18760899166266601</v>
      </c>
      <c r="U1505" s="17">
        <v>0.19983851198784</v>
      </c>
      <c r="V1505" s="17">
        <v>0.20378645053501299</v>
      </c>
      <c r="W1505" s="17">
        <v>0.160611009231797</v>
      </c>
      <c r="X1505" s="17">
        <v>0.170212791867109</v>
      </c>
      <c r="Y1505" s="17">
        <v>0.14682349656681501</v>
      </c>
      <c r="Z1505" s="17">
        <v>0.15085144710526599</v>
      </c>
      <c r="AA1505" s="17">
        <v>0.106694983046226</v>
      </c>
      <c r="AB1505" s="17">
        <v>0.140827246864839</v>
      </c>
      <c r="AC1505" s="17">
        <v>0.18282001432341599</v>
      </c>
      <c r="AD1505" s="17">
        <v>0.18243280498605599</v>
      </c>
      <c r="AE1505" s="17"/>
      <c r="AF1505" s="17">
        <v>0.13891826648682601</v>
      </c>
      <c r="AG1505" s="17">
        <v>0.17405054765209699</v>
      </c>
      <c r="AH1505" s="17">
        <v>0.11304646060819901</v>
      </c>
      <c r="AI1505" s="17"/>
      <c r="AJ1505" s="17">
        <v>0.109540221500406</v>
      </c>
      <c r="AK1505" s="17">
        <v>0.14801699727888401</v>
      </c>
      <c r="AL1505" s="17">
        <v>0.286803518121443</v>
      </c>
      <c r="AM1505" s="17">
        <v>7.5441124989108793E-2</v>
      </c>
      <c r="AN1505" s="17">
        <v>0.22426009226310001</v>
      </c>
      <c r="AO1505" s="17"/>
      <c r="AP1505" s="17">
        <v>0.14559487026236601</v>
      </c>
      <c r="AQ1505" s="17">
        <v>0.104848769346245</v>
      </c>
      <c r="AR1505" s="17">
        <v>0.21137146088686301</v>
      </c>
      <c r="AS1505" s="17">
        <v>9.4233789314379701E-2</v>
      </c>
      <c r="AT1505" s="17">
        <v>0.26475719777794698</v>
      </c>
      <c r="AU1505" s="17">
        <v>0.403360682881993</v>
      </c>
      <c r="AV1505" s="17"/>
      <c r="AW1505" s="17">
        <v>0.21931018087506099</v>
      </c>
      <c r="AX1505" s="17">
        <v>0.109207262050436</v>
      </c>
      <c r="AY1505" s="17">
        <v>0.20427118622076901</v>
      </c>
      <c r="AZ1505" s="17">
        <v>0.15475359889644499</v>
      </c>
      <c r="BA1505" s="17">
        <v>0.248752776070397</v>
      </c>
      <c r="BB1505" s="17">
        <v>0.167246164727236</v>
      </c>
      <c r="BC1505" s="17">
        <v>0.132486225220912</v>
      </c>
      <c r="BD1505" s="17">
        <v>5.14968872371405E-2</v>
      </c>
      <c r="BE1505" s="17">
        <v>8.3806689036621196E-2</v>
      </c>
      <c r="BF1505" s="17">
        <v>0.25204201584432701</v>
      </c>
      <c r="BG1505" s="17">
        <v>0.15148731630891901</v>
      </c>
      <c r="BH1505" s="17">
        <v>6.1931123733860199E-2</v>
      </c>
      <c r="BI1505" s="17">
        <v>0.16575164597157399</v>
      </c>
      <c r="BJ1505" s="17">
        <v>0.185518768142861</v>
      </c>
      <c r="BK1505" s="17">
        <v>0.162182064196149</v>
      </c>
      <c r="BL1505" s="17">
        <v>8.8411058042638102E-2</v>
      </c>
      <c r="BM1505" s="17"/>
      <c r="BN1505" s="17">
        <v>0.14187199417436899</v>
      </c>
      <c r="BO1505" s="17">
        <v>0.187168326002814</v>
      </c>
      <c r="BP1505" s="17"/>
      <c r="BQ1505" s="17">
        <v>0.141668247134837</v>
      </c>
      <c r="BR1505" s="17">
        <v>0.103134572372634</v>
      </c>
      <c r="BS1505" s="17"/>
      <c r="BT1505" s="17">
        <v>8.2216849779635906E-2</v>
      </c>
      <c r="BU1505" s="17"/>
      <c r="BV1505" s="17">
        <v>0.22462492433422701</v>
      </c>
      <c r="BW1505" s="17">
        <v>0.15043760579471999</v>
      </c>
      <c r="BX1505" s="17">
        <v>0.13448510928267299</v>
      </c>
      <c r="BY1505" s="17"/>
      <c r="BZ1505" s="17">
        <v>0.18664073815551299</v>
      </c>
      <c r="CA1505" s="17">
        <v>0.14486183020799601</v>
      </c>
      <c r="CB1505" s="17">
        <v>0.13251346220146101</v>
      </c>
      <c r="CC1505" s="17">
        <v>0.140021315323374</v>
      </c>
      <c r="CD1505" s="17">
        <v>0.16056544463303901</v>
      </c>
      <c r="CE1505" s="17">
        <v>9.8605128350363697E-2</v>
      </c>
      <c r="CF1505" s="17">
        <v>0.106243937854302</v>
      </c>
      <c r="CG1505" s="17"/>
      <c r="CH1505" s="17">
        <v>1.4929399948276099E-2</v>
      </c>
      <c r="CI1505" s="17">
        <v>0.18046538086162101</v>
      </c>
      <c r="CJ1505" s="17">
        <v>0.18600937335537801</v>
      </c>
      <c r="CK1505" s="17">
        <v>0.176946689947861</v>
      </c>
      <c r="CL1505" s="17">
        <v>0.105041420822699</v>
      </c>
    </row>
    <row r="1506" spans="2:90" x14ac:dyDescent="0.3">
      <c r="C1506" s="17"/>
      <c r="D1506" s="17"/>
      <c r="E1506" s="17"/>
      <c r="F1506" s="17"/>
      <c r="G1506" s="17"/>
      <c r="H1506" s="17"/>
      <c r="I1506" s="17"/>
      <c r="J1506" s="17"/>
      <c r="K1506" s="17"/>
      <c r="L1506" s="17"/>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7"/>
      <c r="AI1506" s="17"/>
      <c r="AJ1506" s="17"/>
      <c r="AK1506" s="17"/>
      <c r="AL1506" s="17"/>
      <c r="AM1506" s="17"/>
      <c r="AN1506" s="17"/>
      <c r="AO1506" s="17"/>
      <c r="AP1506" s="17"/>
      <c r="AQ1506" s="17"/>
      <c r="AR1506" s="17"/>
      <c r="AS1506" s="17"/>
      <c r="AT1506" s="17"/>
      <c r="AU1506" s="17"/>
      <c r="AV1506" s="17"/>
      <c r="AW1506" s="17"/>
      <c r="AX1506" s="17"/>
      <c r="AY1506" s="17"/>
      <c r="AZ1506" s="17"/>
      <c r="BA1506" s="17"/>
      <c r="BB1506" s="17"/>
      <c r="BC1506" s="17"/>
      <c r="BD1506" s="17"/>
      <c r="BE1506" s="17"/>
      <c r="BF1506" s="17"/>
      <c r="BG1506" s="17"/>
      <c r="BH1506" s="17"/>
      <c r="BI1506" s="17"/>
      <c r="BJ1506" s="17"/>
      <c r="BK1506" s="17"/>
      <c r="BL1506" s="17"/>
      <c r="BM1506" s="17"/>
      <c r="BN1506" s="17"/>
      <c r="BO1506" s="17"/>
      <c r="BP1506" s="17"/>
      <c r="BQ1506" s="17"/>
      <c r="BR1506" s="17"/>
      <c r="BS1506" s="17"/>
      <c r="BT1506" s="17"/>
      <c r="BU1506" s="17"/>
      <c r="BV1506" s="17"/>
      <c r="BW1506" s="17"/>
      <c r="BX1506" s="17"/>
      <c r="BY1506" s="17"/>
      <c r="BZ1506" s="17"/>
      <c r="CA1506" s="17"/>
      <c r="CB1506" s="17"/>
      <c r="CC1506" s="17"/>
      <c r="CD1506" s="17"/>
      <c r="CE1506" s="17"/>
      <c r="CF1506" s="17"/>
      <c r="CG1506" s="17"/>
      <c r="CH1506" s="17"/>
      <c r="CI1506" s="17"/>
      <c r="CJ1506" s="17"/>
      <c r="CK1506" s="17"/>
      <c r="CL1506" s="17"/>
    </row>
    <row r="1507" spans="2:90" x14ac:dyDescent="0.3">
      <c r="B1507" s="6" t="s">
        <v>576</v>
      </c>
      <c r="C1507" s="17"/>
      <c r="D1507" s="17"/>
      <c r="E1507" s="17"/>
      <c r="F1507" s="17"/>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c r="AP1507" s="17"/>
      <c r="AQ1507" s="17"/>
      <c r="AR1507" s="17"/>
      <c r="AS1507" s="17"/>
      <c r="AT1507" s="17"/>
      <c r="AU1507" s="17"/>
      <c r="AV1507" s="17"/>
      <c r="AW1507" s="17"/>
      <c r="AX1507" s="17"/>
      <c r="AY1507" s="17"/>
      <c r="AZ1507" s="17"/>
      <c r="BA1507" s="17"/>
      <c r="BB1507" s="17"/>
      <c r="BC1507" s="17"/>
      <c r="BD1507" s="17"/>
      <c r="BE1507" s="17"/>
      <c r="BF1507" s="17"/>
      <c r="BG1507" s="17"/>
      <c r="BH1507" s="17"/>
      <c r="BI1507" s="17"/>
      <c r="BJ1507" s="17"/>
      <c r="BK1507" s="17"/>
      <c r="BL1507" s="17"/>
      <c r="BM1507" s="17"/>
      <c r="BN1507" s="17"/>
      <c r="BO1507" s="17"/>
      <c r="BP1507" s="17"/>
      <c r="BQ1507" s="17"/>
      <c r="BR1507" s="17"/>
      <c r="BS1507" s="17"/>
      <c r="BT1507" s="17"/>
      <c r="BU1507" s="17"/>
      <c r="BV1507" s="17"/>
      <c r="BW1507" s="17"/>
      <c r="BX1507" s="17"/>
      <c r="BY1507" s="17"/>
      <c r="BZ1507" s="17"/>
      <c r="CA1507" s="17"/>
      <c r="CB1507" s="17"/>
      <c r="CC1507" s="17"/>
      <c r="CD1507" s="17"/>
      <c r="CE1507" s="17"/>
      <c r="CF1507" s="17"/>
      <c r="CG1507" s="17"/>
      <c r="CH1507" s="17"/>
      <c r="CI1507" s="17"/>
      <c r="CJ1507" s="17"/>
      <c r="CK1507" s="17"/>
      <c r="CL1507" s="17"/>
    </row>
    <row r="1508" spans="2:90" x14ac:dyDescent="0.3">
      <c r="B1508" s="24" t="s">
        <v>123</v>
      </c>
      <c r="C1508" s="17"/>
      <c r="D1508" s="17"/>
      <c r="E1508" s="17"/>
      <c r="F1508" s="17"/>
      <c r="G1508" s="17"/>
      <c r="H1508" s="17"/>
      <c r="I1508" s="17"/>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c r="AI1508" s="17"/>
      <c r="AJ1508" s="17"/>
      <c r="AK1508" s="17"/>
      <c r="AL1508" s="17"/>
      <c r="AM1508" s="17"/>
      <c r="AN1508" s="17"/>
      <c r="AO1508" s="17"/>
      <c r="AP1508" s="17"/>
      <c r="AQ1508" s="17"/>
      <c r="AR1508" s="17"/>
      <c r="AS1508" s="17"/>
      <c r="AT1508" s="17"/>
      <c r="AU1508" s="17"/>
      <c r="AV1508" s="17"/>
      <c r="AW1508" s="17"/>
      <c r="AX1508" s="17"/>
      <c r="AY1508" s="17"/>
      <c r="AZ1508" s="17"/>
      <c r="BA1508" s="17"/>
      <c r="BB1508" s="17"/>
      <c r="BC1508" s="17"/>
      <c r="BD1508" s="17"/>
      <c r="BE1508" s="17"/>
      <c r="BF1508" s="17"/>
      <c r="BG1508" s="17"/>
      <c r="BH1508" s="17"/>
      <c r="BI1508" s="17"/>
      <c r="BJ1508" s="17"/>
      <c r="BK1508" s="17"/>
      <c r="BL1508" s="17"/>
      <c r="BM1508" s="17"/>
      <c r="BN1508" s="17"/>
      <c r="BO1508" s="17"/>
      <c r="BP1508" s="17"/>
      <c r="BQ1508" s="17"/>
      <c r="BR1508" s="17"/>
      <c r="BS1508" s="17"/>
      <c r="BT1508" s="17"/>
      <c r="BU1508" s="17"/>
      <c r="BV1508" s="17"/>
      <c r="BW1508" s="17"/>
      <c r="BX1508" s="17"/>
      <c r="BY1508" s="17"/>
      <c r="BZ1508" s="17"/>
      <c r="CA1508" s="17"/>
      <c r="CB1508" s="17"/>
      <c r="CC1508" s="17"/>
      <c r="CD1508" s="17"/>
      <c r="CE1508" s="17"/>
      <c r="CF1508" s="17"/>
      <c r="CG1508" s="17"/>
      <c r="CH1508" s="17"/>
      <c r="CI1508" s="17"/>
      <c r="CJ1508" s="17"/>
      <c r="CK1508" s="17"/>
      <c r="CL1508" s="17"/>
    </row>
    <row r="1509" spans="2:90" x14ac:dyDescent="0.3">
      <c r="B1509" t="s">
        <v>565</v>
      </c>
      <c r="C1509" s="17">
        <v>0.36693313688222501</v>
      </c>
      <c r="D1509" s="17">
        <v>0.38543918684022899</v>
      </c>
      <c r="E1509" s="17">
        <v>0.34872931650964001</v>
      </c>
      <c r="F1509" s="17"/>
      <c r="G1509" s="17">
        <v>0.47441686409814998</v>
      </c>
      <c r="H1509" s="17">
        <v>0.42472786864113699</v>
      </c>
      <c r="I1509" s="17">
        <v>0.42219037393019898</v>
      </c>
      <c r="J1509" s="17">
        <v>0.32567931386857601</v>
      </c>
      <c r="K1509" s="17">
        <v>0.28063511936087299</v>
      </c>
      <c r="L1509" s="17">
        <v>0.30180441127348601</v>
      </c>
      <c r="M1509" s="17"/>
      <c r="N1509" s="17">
        <v>0.44948940648469299</v>
      </c>
      <c r="O1509" s="17">
        <v>0.37219913716659198</v>
      </c>
      <c r="P1509" s="17">
        <v>0.30744933371008398</v>
      </c>
      <c r="Q1509" s="17">
        <v>0.336406811976735</v>
      </c>
      <c r="R1509" s="17"/>
      <c r="S1509" s="17">
        <v>0.33727443713392702</v>
      </c>
      <c r="T1509" s="17">
        <v>0.29912775446018902</v>
      </c>
      <c r="U1509" s="17">
        <v>0.30709424051920903</v>
      </c>
      <c r="V1509" s="17">
        <v>0.321746223937457</v>
      </c>
      <c r="W1509" s="17">
        <v>0.445031455864357</v>
      </c>
      <c r="X1509" s="17">
        <v>0.26869294523621401</v>
      </c>
      <c r="Y1509" s="17">
        <v>0.46802834736427701</v>
      </c>
      <c r="Z1509" s="17">
        <v>0.37773120580882003</v>
      </c>
      <c r="AA1509" s="17">
        <v>0.39233194487926698</v>
      </c>
      <c r="AB1509" s="17">
        <v>0.44162196705748702</v>
      </c>
      <c r="AC1509" s="17">
        <v>0.49155113650357901</v>
      </c>
      <c r="AD1509" s="17">
        <v>0.41075214986936598</v>
      </c>
      <c r="AE1509" s="17"/>
      <c r="AF1509" s="17">
        <v>0.23395339800183801</v>
      </c>
      <c r="AG1509" s="17">
        <v>0.46974937190016502</v>
      </c>
      <c r="AH1509" s="17">
        <v>0.34414343515704199</v>
      </c>
      <c r="AI1509" s="17"/>
      <c r="AJ1509" s="17">
        <v>0.207428181988145</v>
      </c>
      <c r="AK1509" s="17">
        <v>0.56299648949609005</v>
      </c>
      <c r="AL1509" s="17">
        <v>0.35208115304085102</v>
      </c>
      <c r="AM1509" s="17">
        <v>0.20509128795940401</v>
      </c>
      <c r="AN1509" s="17">
        <v>0.44150912211312698</v>
      </c>
      <c r="AO1509" s="17"/>
      <c r="AP1509" s="17">
        <v>0.61163919094711205</v>
      </c>
      <c r="AQ1509" s="17">
        <v>0.24909347168954099</v>
      </c>
      <c r="AR1509" s="17">
        <v>0.306638403314479</v>
      </c>
      <c r="AS1509" s="17">
        <v>0.25646064676679498</v>
      </c>
      <c r="AT1509" s="17">
        <v>0.45639926036060802</v>
      </c>
      <c r="AU1509" s="17">
        <v>0.23322125512408401</v>
      </c>
      <c r="AV1509" s="17"/>
      <c r="AW1509" s="17">
        <v>0.33836877364278001</v>
      </c>
      <c r="AX1509" s="17">
        <v>0.17875772687340999</v>
      </c>
      <c r="AY1509" s="17">
        <v>0.45962054955843201</v>
      </c>
      <c r="AZ1509" s="17">
        <v>0.26449724939056801</v>
      </c>
      <c r="BA1509" s="17">
        <v>0.26056273689068399</v>
      </c>
      <c r="BB1509" s="17">
        <v>0.37021518825050898</v>
      </c>
      <c r="BC1509" s="17">
        <v>0.26360314652910299</v>
      </c>
      <c r="BD1509" s="17">
        <v>0.375190202580231</v>
      </c>
      <c r="BE1509" s="17">
        <v>0.39854853960078901</v>
      </c>
      <c r="BF1509" s="17">
        <v>0.49050328547163702</v>
      </c>
      <c r="BG1509" s="17">
        <v>0.47942020922692302</v>
      </c>
      <c r="BH1509" s="17">
        <v>0.41516985005261697</v>
      </c>
      <c r="BI1509" s="17">
        <v>0.55185575753426397</v>
      </c>
      <c r="BJ1509" s="17">
        <v>0.45907809402284699</v>
      </c>
      <c r="BK1509" s="17">
        <v>0.30166304313755399</v>
      </c>
      <c r="BL1509" s="17">
        <v>0.46575825838905399</v>
      </c>
      <c r="BM1509" s="17"/>
      <c r="BN1509" s="17">
        <v>0.35693873067721599</v>
      </c>
      <c r="BO1509" s="17">
        <v>0.38491576324818</v>
      </c>
      <c r="BP1509" s="17"/>
      <c r="BQ1509" s="17">
        <v>0.619744569969362</v>
      </c>
      <c r="BR1509" s="17">
        <v>0.44595271189490499</v>
      </c>
      <c r="BS1509" s="17"/>
      <c r="BT1509" s="17">
        <v>0.451199432974349</v>
      </c>
      <c r="BU1509" s="17"/>
      <c r="BV1509" s="17">
        <v>0.34694621102312501</v>
      </c>
      <c r="BW1509" s="17">
        <v>0.468436863707131</v>
      </c>
      <c r="BX1509" s="17">
        <v>0.33856562980307298</v>
      </c>
      <c r="BY1509" s="17"/>
      <c r="BZ1509" s="17">
        <v>0.294628433779687</v>
      </c>
      <c r="CA1509" s="17">
        <v>0.373256414015261</v>
      </c>
      <c r="CB1509" s="17">
        <v>0.358162143483922</v>
      </c>
      <c r="CC1509" s="17">
        <v>0.42420930975162402</v>
      </c>
      <c r="CD1509" s="17">
        <v>0.36702117990951399</v>
      </c>
      <c r="CE1509" s="17">
        <v>0.38982763521851099</v>
      </c>
      <c r="CF1509" s="17">
        <v>0.467257357747694</v>
      </c>
      <c r="CG1509" s="17"/>
      <c r="CH1509" s="17">
        <v>0.583955647539383</v>
      </c>
      <c r="CI1509" s="17">
        <v>0.36904195191566302</v>
      </c>
      <c r="CJ1509" s="17">
        <v>0.34528182571017502</v>
      </c>
      <c r="CK1509" s="17">
        <v>0.37790538505210097</v>
      </c>
      <c r="CL1509" s="17">
        <v>0.13227025722468599</v>
      </c>
    </row>
    <row r="1510" spans="2:90" x14ac:dyDescent="0.3">
      <c r="B1510" t="s">
        <v>566</v>
      </c>
      <c r="C1510" s="17">
        <v>0.354847072471769</v>
      </c>
      <c r="D1510" s="17">
        <v>0.38099721583839502</v>
      </c>
      <c r="E1510" s="17">
        <v>0.32929602466985802</v>
      </c>
      <c r="F1510" s="17"/>
      <c r="G1510" s="17">
        <v>0.29897459829511802</v>
      </c>
      <c r="H1510" s="17">
        <v>0.32580787394751198</v>
      </c>
      <c r="I1510" s="17">
        <v>0.27844087628716502</v>
      </c>
      <c r="J1510" s="17">
        <v>0.32087552112783102</v>
      </c>
      <c r="K1510" s="17">
        <v>0.46069531855851698</v>
      </c>
      <c r="L1510" s="17">
        <v>0.43530718537186502</v>
      </c>
      <c r="M1510" s="17"/>
      <c r="N1510" s="17">
        <v>0.355502270749947</v>
      </c>
      <c r="O1510" s="17">
        <v>0.33537199067477702</v>
      </c>
      <c r="P1510" s="17">
        <v>0.40168481767658298</v>
      </c>
      <c r="Q1510" s="17">
        <v>0.32612703354657002</v>
      </c>
      <c r="R1510" s="17"/>
      <c r="S1510" s="17">
        <v>0.37669446416132801</v>
      </c>
      <c r="T1510" s="17">
        <v>0.38216126415690999</v>
      </c>
      <c r="U1510" s="17">
        <v>0.43466727033687003</v>
      </c>
      <c r="V1510" s="17">
        <v>0.32449918180225401</v>
      </c>
      <c r="W1510" s="17">
        <v>0.303476234564245</v>
      </c>
      <c r="X1510" s="17">
        <v>0.38100651702368199</v>
      </c>
      <c r="Y1510" s="17">
        <v>0.32265321359599902</v>
      </c>
      <c r="Z1510" s="17">
        <v>0.36782085846323298</v>
      </c>
      <c r="AA1510" s="17">
        <v>0.44807801399356201</v>
      </c>
      <c r="AB1510" s="17">
        <v>0.233885526153323</v>
      </c>
      <c r="AC1510" s="17">
        <v>0.26887485416252799</v>
      </c>
      <c r="AD1510" s="17">
        <v>0.114383084030315</v>
      </c>
      <c r="AE1510" s="17"/>
      <c r="AF1510" s="17">
        <v>0.53469012079456901</v>
      </c>
      <c r="AG1510" s="17">
        <v>0.27745281673412198</v>
      </c>
      <c r="AH1510" s="17">
        <v>0.217058210781778</v>
      </c>
      <c r="AI1510" s="17"/>
      <c r="AJ1510" s="17">
        <v>0.54863870733235098</v>
      </c>
      <c r="AK1510" s="17">
        <v>0.27433840926547398</v>
      </c>
      <c r="AL1510" s="17">
        <v>0.341581266370444</v>
      </c>
      <c r="AM1510" s="17">
        <v>0.63544973799419002</v>
      </c>
      <c r="AN1510" s="17">
        <v>0.187214956338562</v>
      </c>
      <c r="AO1510" s="17"/>
      <c r="AP1510" s="17">
        <v>0.24444130934765301</v>
      </c>
      <c r="AQ1510" s="17">
        <v>0.52629419423030599</v>
      </c>
      <c r="AR1510" s="17">
        <v>0.40566547849524398</v>
      </c>
      <c r="AS1510" s="17">
        <v>0.58912388975652097</v>
      </c>
      <c r="AT1510" s="17">
        <v>0.17287267023845901</v>
      </c>
      <c r="AU1510" s="17">
        <v>0.13149650565159901</v>
      </c>
      <c r="AV1510" s="17"/>
      <c r="AW1510" s="17">
        <v>0.172906441602102</v>
      </c>
      <c r="AX1510" s="17">
        <v>0.30948804297757998</v>
      </c>
      <c r="AY1510" s="17">
        <v>0.29540904188311901</v>
      </c>
      <c r="AZ1510" s="17">
        <v>0.36970235817973801</v>
      </c>
      <c r="BA1510" s="17">
        <v>0.442196634746161</v>
      </c>
      <c r="BB1510" s="17">
        <v>0.34885095868936</v>
      </c>
      <c r="BC1510" s="17">
        <v>0.41649556007927702</v>
      </c>
      <c r="BD1510" s="17">
        <v>0.28650028963718199</v>
      </c>
      <c r="BE1510" s="17">
        <v>0.37505708327113602</v>
      </c>
      <c r="BF1510" s="17">
        <v>0.34361984948007102</v>
      </c>
      <c r="BG1510" s="17">
        <v>0.33011575657460501</v>
      </c>
      <c r="BH1510" s="17">
        <v>0.38527841021204801</v>
      </c>
      <c r="BI1510" s="17">
        <v>0.226517364050242</v>
      </c>
      <c r="BJ1510" s="17">
        <v>0.40941515202878698</v>
      </c>
      <c r="BK1510" s="17">
        <v>0.398168996590272</v>
      </c>
      <c r="BL1510" s="17">
        <v>0.38416634930146898</v>
      </c>
      <c r="BM1510" s="17"/>
      <c r="BN1510" s="17">
        <v>0.396403634984622</v>
      </c>
      <c r="BO1510" s="17">
        <v>0.29539084380682701</v>
      </c>
      <c r="BP1510" s="17"/>
      <c r="BQ1510" s="17">
        <v>0.25200008364233201</v>
      </c>
      <c r="BR1510" s="17">
        <v>0.37273461043473199</v>
      </c>
      <c r="BS1510" s="17"/>
      <c r="BT1510" s="17">
        <v>0.38947182058178398</v>
      </c>
      <c r="BU1510" s="17"/>
      <c r="BV1510" s="17">
        <v>0.29081086762571701</v>
      </c>
      <c r="BW1510" s="17">
        <v>0.25820080809454399</v>
      </c>
      <c r="BX1510" s="17">
        <v>0.42550346892406699</v>
      </c>
      <c r="BY1510" s="17"/>
      <c r="BZ1510" s="17">
        <v>0.27917052580774299</v>
      </c>
      <c r="CA1510" s="17">
        <v>0.36780254393515999</v>
      </c>
      <c r="CB1510" s="17">
        <v>0.31195595832734802</v>
      </c>
      <c r="CC1510" s="17">
        <v>0.39057548043741103</v>
      </c>
      <c r="CD1510" s="17">
        <v>0.42170900007811302</v>
      </c>
      <c r="CE1510" s="17">
        <v>0.36802145897980398</v>
      </c>
      <c r="CF1510" s="17">
        <v>0.36835483612344799</v>
      </c>
      <c r="CG1510" s="17"/>
      <c r="CH1510" s="17">
        <v>0.354428082730045</v>
      </c>
      <c r="CI1510" s="17">
        <v>0.37571166622186603</v>
      </c>
      <c r="CJ1510" s="17">
        <v>0.34502553801094599</v>
      </c>
      <c r="CK1510" s="17">
        <v>0.35046489030934003</v>
      </c>
      <c r="CL1510" s="17">
        <v>0.27120235109242702</v>
      </c>
    </row>
    <row r="1511" spans="2:90" x14ac:dyDescent="0.3">
      <c r="B1511" t="s">
        <v>567</v>
      </c>
      <c r="C1511" s="17">
        <v>8.5846921814696997E-2</v>
      </c>
      <c r="D1511" s="17">
        <v>9.0503919705307301E-2</v>
      </c>
      <c r="E1511" s="17">
        <v>8.2035631817750407E-2</v>
      </c>
      <c r="F1511" s="17"/>
      <c r="G1511" s="17">
        <v>9.0419698087303005E-2</v>
      </c>
      <c r="H1511" s="17">
        <v>9.1096735968612202E-2</v>
      </c>
      <c r="I1511" s="17">
        <v>0.109331598589161</v>
      </c>
      <c r="J1511" s="17">
        <v>0.1184874274775</v>
      </c>
      <c r="K1511" s="17">
        <v>5.4541347769336002E-2</v>
      </c>
      <c r="L1511" s="17">
        <v>5.17241942677137E-2</v>
      </c>
      <c r="M1511" s="17"/>
      <c r="N1511" s="17">
        <v>5.2161691597526698E-2</v>
      </c>
      <c r="O1511" s="17">
        <v>9.0774198721323598E-2</v>
      </c>
      <c r="P1511" s="17">
        <v>7.6663468153004302E-2</v>
      </c>
      <c r="Q1511" s="17">
        <v>0.125585844959306</v>
      </c>
      <c r="R1511" s="17"/>
      <c r="S1511" s="17">
        <v>0.13104768134934799</v>
      </c>
      <c r="T1511" s="17">
        <v>0.102460026898573</v>
      </c>
      <c r="U1511" s="17">
        <v>8.5570258238476998E-2</v>
      </c>
      <c r="V1511" s="17">
        <v>0.12646269436832899</v>
      </c>
      <c r="W1511" s="17">
        <v>5.5418572087375897E-2</v>
      </c>
      <c r="X1511" s="17">
        <v>9.8933106405104193E-2</v>
      </c>
      <c r="Y1511" s="17">
        <v>0</v>
      </c>
      <c r="Z1511" s="17">
        <v>0.103599307747168</v>
      </c>
      <c r="AA1511" s="17">
        <v>8.6437723435128302E-2</v>
      </c>
      <c r="AB1511" s="17">
        <v>3.28117620300305E-2</v>
      </c>
      <c r="AC1511" s="17">
        <v>8.3198682139459398E-2</v>
      </c>
      <c r="AD1511" s="17">
        <v>6.4746770555428698E-2</v>
      </c>
      <c r="AE1511" s="17"/>
      <c r="AF1511" s="17">
        <v>3.7626546051666203E-2</v>
      </c>
      <c r="AG1511" s="17">
        <v>6.2456643904672197E-2</v>
      </c>
      <c r="AH1511" s="17">
        <v>0.26571521405507098</v>
      </c>
      <c r="AI1511" s="17"/>
      <c r="AJ1511" s="17">
        <v>5.1802672513423999E-2</v>
      </c>
      <c r="AK1511" s="17">
        <v>3.86832823102084E-2</v>
      </c>
      <c r="AL1511" s="17">
        <v>3.7173564989112499E-2</v>
      </c>
      <c r="AM1511" s="17">
        <v>3.2868190389906599E-2</v>
      </c>
      <c r="AN1511" s="17">
        <v>5.0669439554643599E-2</v>
      </c>
      <c r="AO1511" s="17"/>
      <c r="AP1511" s="17">
        <v>4.8482128565577501E-2</v>
      </c>
      <c r="AQ1511" s="17">
        <v>5.2764331757599703E-2</v>
      </c>
      <c r="AR1511" s="17">
        <v>6.9485710946562598E-2</v>
      </c>
      <c r="AS1511" s="17">
        <v>3.4468854651290397E-2</v>
      </c>
      <c r="AT1511" s="17">
        <v>5.8849715127740898E-2</v>
      </c>
      <c r="AU1511" s="17">
        <v>6.9350157849662197E-2</v>
      </c>
      <c r="AV1511" s="17"/>
      <c r="AW1511" s="17">
        <v>0.32474734594015697</v>
      </c>
      <c r="AX1511" s="17">
        <v>0.24729647269195701</v>
      </c>
      <c r="AY1511" s="17">
        <v>0.104901241022983</v>
      </c>
      <c r="AZ1511" s="17">
        <v>9.0717936073693495E-2</v>
      </c>
      <c r="BA1511" s="17">
        <v>7.5717625878274006E-2</v>
      </c>
      <c r="BB1511" s="17">
        <v>4.9505660896390503E-2</v>
      </c>
      <c r="BC1511" s="17">
        <v>0.13970747955103099</v>
      </c>
      <c r="BD1511" s="17">
        <v>0.108682567688426</v>
      </c>
      <c r="BE1511" s="17">
        <v>5.82682691292035E-2</v>
      </c>
      <c r="BF1511" s="17">
        <v>2.6829744926751602E-2</v>
      </c>
      <c r="BG1511" s="17">
        <v>3.7103679067701699E-2</v>
      </c>
      <c r="BH1511" s="17">
        <v>4.6811258706640803E-2</v>
      </c>
      <c r="BI1511" s="17">
        <v>0.10189241740550301</v>
      </c>
      <c r="BJ1511" s="17">
        <v>6.7808303304218595E-2</v>
      </c>
      <c r="BK1511" s="17">
        <v>0.20158776661116101</v>
      </c>
      <c r="BL1511" s="17">
        <v>2.32610161327696E-2</v>
      </c>
      <c r="BM1511" s="17"/>
      <c r="BN1511" s="17">
        <v>5.98936873975561E-2</v>
      </c>
      <c r="BO1511" s="17">
        <v>0.12387348259770201</v>
      </c>
      <c r="BP1511" s="17"/>
      <c r="BQ1511" s="17">
        <v>3.3209463160531E-2</v>
      </c>
      <c r="BR1511" s="17">
        <v>3.1591408773095297E-2</v>
      </c>
      <c r="BS1511" s="17"/>
      <c r="BT1511" s="17">
        <v>4.83670077276174E-2</v>
      </c>
      <c r="BU1511" s="17"/>
      <c r="BV1511" s="17">
        <v>0.13369367616714301</v>
      </c>
      <c r="BW1511" s="17">
        <v>0.11339471775418999</v>
      </c>
      <c r="BX1511" s="17">
        <v>5.1631823436362002E-2</v>
      </c>
      <c r="BY1511" s="17"/>
      <c r="BZ1511" s="17">
        <v>0.198888850000072</v>
      </c>
      <c r="CA1511" s="17">
        <v>6.2360203139210799E-2</v>
      </c>
      <c r="CB1511" s="17">
        <v>7.3864829904262699E-2</v>
      </c>
      <c r="CC1511" s="17">
        <v>4.0595404246028803E-2</v>
      </c>
      <c r="CD1511" s="17">
        <v>7.8733753787169194E-2</v>
      </c>
      <c r="CE1511" s="17">
        <v>0.10936945707398101</v>
      </c>
      <c r="CF1511" s="17">
        <v>3.7914092485623198E-2</v>
      </c>
      <c r="CG1511" s="17"/>
      <c r="CH1511" s="17">
        <v>4.0475361034085999E-2</v>
      </c>
      <c r="CI1511" s="17">
        <v>6.4068379510122897E-2</v>
      </c>
      <c r="CJ1511" s="17">
        <v>9.8625737461301599E-2</v>
      </c>
      <c r="CK1511" s="17">
        <v>0.11054725665279</v>
      </c>
      <c r="CL1511" s="17">
        <v>0.134897802899824</v>
      </c>
    </row>
    <row r="1512" spans="2:90" x14ac:dyDescent="0.3">
      <c r="B1512" t="s">
        <v>118</v>
      </c>
      <c r="C1512" s="17">
        <v>0.192372868831309</v>
      </c>
      <c r="D1512" s="17">
        <v>0.143059677616069</v>
      </c>
      <c r="E1512" s="17">
        <v>0.23993902700275199</v>
      </c>
      <c r="F1512" s="17"/>
      <c r="G1512" s="17">
        <v>0.13618883951942901</v>
      </c>
      <c r="H1512" s="17">
        <v>0.158367521442739</v>
      </c>
      <c r="I1512" s="17">
        <v>0.190037151193475</v>
      </c>
      <c r="J1512" s="17">
        <v>0.234957737526093</v>
      </c>
      <c r="K1512" s="17">
        <v>0.20412821431127301</v>
      </c>
      <c r="L1512" s="17">
        <v>0.21116420908693601</v>
      </c>
      <c r="M1512" s="17"/>
      <c r="N1512" s="17">
        <v>0.142846631167834</v>
      </c>
      <c r="O1512" s="17">
        <v>0.201654673437307</v>
      </c>
      <c r="P1512" s="17">
        <v>0.21420238046032899</v>
      </c>
      <c r="Q1512" s="17">
        <v>0.21188030951738801</v>
      </c>
      <c r="R1512" s="17"/>
      <c r="S1512" s="17">
        <v>0.154983417355397</v>
      </c>
      <c r="T1512" s="17">
        <v>0.21625095448432899</v>
      </c>
      <c r="U1512" s="17">
        <v>0.172668230905445</v>
      </c>
      <c r="V1512" s="17">
        <v>0.22729189989196</v>
      </c>
      <c r="W1512" s="17">
        <v>0.19607373748402199</v>
      </c>
      <c r="X1512" s="17">
        <v>0.251367431335</v>
      </c>
      <c r="Y1512" s="17">
        <v>0.209318439039724</v>
      </c>
      <c r="Z1512" s="17">
        <v>0.150848627980778</v>
      </c>
      <c r="AA1512" s="17">
        <v>7.3152317692042904E-2</v>
      </c>
      <c r="AB1512" s="17">
        <v>0.29168074475915901</v>
      </c>
      <c r="AC1512" s="17">
        <v>0.15637532719443301</v>
      </c>
      <c r="AD1512" s="17">
        <v>0.41011799554488998</v>
      </c>
      <c r="AE1512" s="17"/>
      <c r="AF1512" s="17">
        <v>0.19372993515192699</v>
      </c>
      <c r="AG1512" s="17">
        <v>0.19034116746104099</v>
      </c>
      <c r="AH1512" s="17">
        <v>0.173083140006108</v>
      </c>
      <c r="AI1512" s="17"/>
      <c r="AJ1512" s="17">
        <v>0.19213043816608</v>
      </c>
      <c r="AK1512" s="17">
        <v>0.123981818928227</v>
      </c>
      <c r="AL1512" s="17">
        <v>0.26916401559959302</v>
      </c>
      <c r="AM1512" s="17">
        <v>0.12659078365650001</v>
      </c>
      <c r="AN1512" s="17">
        <v>0.32060648199366698</v>
      </c>
      <c r="AO1512" s="17"/>
      <c r="AP1512" s="17">
        <v>9.5437371139657695E-2</v>
      </c>
      <c r="AQ1512" s="17">
        <v>0.17184800232255401</v>
      </c>
      <c r="AR1512" s="17">
        <v>0.21821040724371399</v>
      </c>
      <c r="AS1512" s="17">
        <v>0.119946608825394</v>
      </c>
      <c r="AT1512" s="17">
        <v>0.31187835427319199</v>
      </c>
      <c r="AU1512" s="17">
        <v>0.565932081374655</v>
      </c>
      <c r="AV1512" s="17"/>
      <c r="AW1512" s="17">
        <v>0.16397743881496199</v>
      </c>
      <c r="AX1512" s="17">
        <v>0.26445775745705302</v>
      </c>
      <c r="AY1512" s="17">
        <v>0.140069167535466</v>
      </c>
      <c r="AZ1512" s="17">
        <v>0.27508245635599998</v>
      </c>
      <c r="BA1512" s="17">
        <v>0.22152300248488099</v>
      </c>
      <c r="BB1512" s="17">
        <v>0.231428192163741</v>
      </c>
      <c r="BC1512" s="17">
        <v>0.180193813840589</v>
      </c>
      <c r="BD1512" s="17">
        <v>0.22962694009415999</v>
      </c>
      <c r="BE1512" s="17">
        <v>0.16812610799887101</v>
      </c>
      <c r="BF1512" s="17">
        <v>0.13904712012154</v>
      </c>
      <c r="BG1512" s="17">
        <v>0.15336035513077001</v>
      </c>
      <c r="BH1512" s="17">
        <v>0.152740481028694</v>
      </c>
      <c r="BI1512" s="17">
        <v>0.11973446100999199</v>
      </c>
      <c r="BJ1512" s="17">
        <v>6.36984506441481E-2</v>
      </c>
      <c r="BK1512" s="17">
        <v>9.8580193661012894E-2</v>
      </c>
      <c r="BL1512" s="17">
        <v>0.12681437617670699</v>
      </c>
      <c r="BM1512" s="17"/>
      <c r="BN1512" s="17">
        <v>0.186763946940606</v>
      </c>
      <c r="BO1512" s="17">
        <v>0.19581991034728999</v>
      </c>
      <c r="BP1512" s="17"/>
      <c r="BQ1512" s="17">
        <v>9.5045883227774894E-2</v>
      </c>
      <c r="BR1512" s="17">
        <v>0.149721268897268</v>
      </c>
      <c r="BS1512" s="17"/>
      <c r="BT1512" s="17">
        <v>0.11096173871624999</v>
      </c>
      <c r="BU1512" s="17"/>
      <c r="BV1512" s="17">
        <v>0.22854924518401501</v>
      </c>
      <c r="BW1512" s="17">
        <v>0.15996761044413499</v>
      </c>
      <c r="BX1512" s="17">
        <v>0.18429907783649799</v>
      </c>
      <c r="BY1512" s="17"/>
      <c r="BZ1512" s="17">
        <v>0.22731219041249801</v>
      </c>
      <c r="CA1512" s="17">
        <v>0.19658083891036901</v>
      </c>
      <c r="CB1512" s="17">
        <v>0.25601706828446802</v>
      </c>
      <c r="CC1512" s="17">
        <v>0.144619805564937</v>
      </c>
      <c r="CD1512" s="17">
        <v>0.132536066225204</v>
      </c>
      <c r="CE1512" s="17">
        <v>0.132781448727704</v>
      </c>
      <c r="CF1512" s="17">
        <v>0.12647371364323601</v>
      </c>
      <c r="CG1512" s="17"/>
      <c r="CH1512" s="17">
        <v>2.11409086964853E-2</v>
      </c>
      <c r="CI1512" s="17">
        <v>0.191178002352349</v>
      </c>
      <c r="CJ1512" s="17">
        <v>0.21106689881757701</v>
      </c>
      <c r="CK1512" s="17">
        <v>0.161082467985769</v>
      </c>
      <c r="CL1512" s="17">
        <v>0.46162958878306298</v>
      </c>
    </row>
    <row r="1513" spans="2:90" x14ac:dyDescent="0.3">
      <c r="C1513" s="17"/>
      <c r="D1513" s="17"/>
      <c r="E1513" s="17"/>
      <c r="F1513" s="17"/>
      <c r="G1513" s="17"/>
      <c r="H1513" s="17"/>
      <c r="I1513" s="17"/>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7"/>
      <c r="AI1513" s="17"/>
      <c r="AJ1513" s="17"/>
      <c r="AK1513" s="17"/>
      <c r="AL1513" s="17"/>
      <c r="AM1513" s="17"/>
      <c r="AN1513" s="17"/>
      <c r="AO1513" s="17"/>
      <c r="AP1513" s="17"/>
      <c r="AQ1513" s="17"/>
      <c r="AR1513" s="17"/>
      <c r="AS1513" s="17"/>
      <c r="AT1513" s="17"/>
      <c r="AU1513" s="17"/>
      <c r="AV1513" s="17"/>
      <c r="AW1513" s="17"/>
      <c r="AX1513" s="17"/>
      <c r="AY1513" s="17"/>
      <c r="AZ1513" s="17"/>
      <c r="BA1513" s="17"/>
      <c r="BB1513" s="17"/>
      <c r="BC1513" s="17"/>
      <c r="BD1513" s="17"/>
      <c r="BE1513" s="17"/>
      <c r="BF1513" s="17"/>
      <c r="BG1513" s="17"/>
      <c r="BH1513" s="17"/>
      <c r="BI1513" s="17"/>
      <c r="BJ1513" s="17"/>
      <c r="BK1513" s="17"/>
      <c r="BL1513" s="17"/>
      <c r="BM1513" s="17"/>
      <c r="BN1513" s="17"/>
      <c r="BO1513" s="17"/>
      <c r="BP1513" s="17"/>
      <c r="BQ1513" s="17"/>
      <c r="BR1513" s="17"/>
      <c r="BS1513" s="17"/>
      <c r="BT1513" s="17"/>
      <c r="BU1513" s="17"/>
      <c r="BV1513" s="17"/>
      <c r="BW1513" s="17"/>
      <c r="BX1513" s="17"/>
      <c r="BY1513" s="17"/>
      <c r="BZ1513" s="17"/>
      <c r="CA1513" s="17"/>
      <c r="CB1513" s="17"/>
      <c r="CC1513" s="17"/>
      <c r="CD1513" s="17"/>
      <c r="CE1513" s="17"/>
      <c r="CF1513" s="17"/>
      <c r="CG1513" s="17"/>
      <c r="CH1513" s="17"/>
      <c r="CI1513" s="17"/>
      <c r="CJ1513" s="17"/>
      <c r="CK1513" s="17"/>
      <c r="CL1513" s="17"/>
    </row>
    <row r="1514" spans="2:90" x14ac:dyDescent="0.3">
      <c r="B1514" s="6" t="s">
        <v>582</v>
      </c>
      <c r="C1514" s="17"/>
      <c r="D1514" s="17"/>
      <c r="E1514" s="17"/>
      <c r="F1514" s="17"/>
      <c r="G1514" s="17"/>
      <c r="H1514" s="17"/>
      <c r="I1514" s="17"/>
      <c r="J1514" s="17"/>
      <c r="K1514" s="17"/>
      <c r="L1514" s="17"/>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7"/>
      <c r="AI1514" s="17"/>
      <c r="AJ1514" s="17"/>
      <c r="AK1514" s="17"/>
      <c r="AL1514" s="17"/>
      <c r="AM1514" s="17"/>
      <c r="AN1514" s="17"/>
      <c r="AO1514" s="17"/>
      <c r="AP1514" s="17"/>
      <c r="AQ1514" s="17"/>
      <c r="AR1514" s="17"/>
      <c r="AS1514" s="17"/>
      <c r="AT1514" s="17"/>
      <c r="AU1514" s="17"/>
      <c r="AV1514" s="17"/>
      <c r="AW1514" s="17"/>
      <c r="AX1514" s="17"/>
      <c r="AY1514" s="17"/>
      <c r="AZ1514" s="17"/>
      <c r="BA1514" s="17"/>
      <c r="BB1514" s="17"/>
      <c r="BC1514" s="17"/>
      <c r="BD1514" s="17"/>
      <c r="BE1514" s="17"/>
      <c r="BF1514" s="17"/>
      <c r="BG1514" s="17"/>
      <c r="BH1514" s="17"/>
      <c r="BI1514" s="17"/>
      <c r="BJ1514" s="17"/>
      <c r="BK1514" s="17"/>
      <c r="BL1514" s="17"/>
      <c r="BM1514" s="17"/>
      <c r="BN1514" s="17"/>
      <c r="BO1514" s="17"/>
      <c r="BP1514" s="17"/>
      <c r="BQ1514" s="17"/>
      <c r="BR1514" s="17"/>
      <c r="BS1514" s="17"/>
      <c r="BT1514" s="17"/>
      <c r="BU1514" s="17"/>
      <c r="BV1514" s="17"/>
      <c r="BW1514" s="17"/>
      <c r="BX1514" s="17"/>
      <c r="BY1514" s="17"/>
      <c r="BZ1514" s="17"/>
      <c r="CA1514" s="17"/>
      <c r="CB1514" s="17"/>
      <c r="CC1514" s="17"/>
      <c r="CD1514" s="17"/>
      <c r="CE1514" s="17"/>
      <c r="CF1514" s="17"/>
      <c r="CG1514" s="17"/>
      <c r="CH1514" s="17"/>
      <c r="CI1514" s="17"/>
      <c r="CJ1514" s="17"/>
      <c r="CK1514" s="17"/>
      <c r="CL1514" s="17"/>
    </row>
    <row r="1515" spans="2:90" x14ac:dyDescent="0.3">
      <c r="B1515" s="24" t="s">
        <v>110</v>
      </c>
      <c r="C1515" s="17"/>
      <c r="D1515" s="17"/>
      <c r="E1515" s="17"/>
      <c r="F1515" s="17"/>
      <c r="G1515" s="17"/>
      <c r="H1515" s="17"/>
      <c r="I1515" s="17"/>
      <c r="J1515" s="17"/>
      <c r="K1515" s="17"/>
      <c r="L1515" s="17"/>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7"/>
      <c r="AI1515" s="17"/>
      <c r="AJ1515" s="17"/>
      <c r="AK1515" s="17"/>
      <c r="AL1515" s="17"/>
      <c r="AM1515" s="17"/>
      <c r="AN1515" s="17"/>
      <c r="AO1515" s="17"/>
      <c r="AP1515" s="17"/>
      <c r="AQ1515" s="17"/>
      <c r="AR1515" s="17"/>
      <c r="AS1515" s="17"/>
      <c r="AT1515" s="17"/>
      <c r="AU1515" s="17"/>
      <c r="AV1515" s="17"/>
      <c r="AW1515" s="17"/>
      <c r="AX1515" s="17"/>
      <c r="AY1515" s="17"/>
      <c r="AZ1515" s="17"/>
      <c r="BA1515" s="17"/>
      <c r="BB1515" s="17"/>
      <c r="BC1515" s="17"/>
      <c r="BD1515" s="17"/>
      <c r="BE1515" s="17"/>
      <c r="BF1515" s="17"/>
      <c r="BG1515" s="17"/>
      <c r="BH1515" s="17"/>
      <c r="BI1515" s="17"/>
      <c r="BJ1515" s="17"/>
      <c r="BK1515" s="17"/>
      <c r="BL1515" s="17"/>
      <c r="BM1515" s="17"/>
      <c r="BN1515" s="17"/>
      <c r="BO1515" s="17"/>
      <c r="BP1515" s="17"/>
      <c r="BQ1515" s="17"/>
      <c r="BR1515" s="17"/>
      <c r="BS1515" s="17"/>
      <c r="BT1515" s="17"/>
      <c r="BU1515" s="17"/>
      <c r="BV1515" s="17"/>
      <c r="BW1515" s="17"/>
      <c r="BX1515" s="17"/>
      <c r="BY1515" s="17"/>
      <c r="BZ1515" s="17"/>
      <c r="CA1515" s="17"/>
      <c r="CB1515" s="17"/>
      <c r="CC1515" s="17"/>
      <c r="CD1515" s="17"/>
      <c r="CE1515" s="17"/>
      <c r="CF1515" s="17"/>
      <c r="CG1515" s="17"/>
      <c r="CH1515" s="17"/>
      <c r="CI1515" s="17"/>
      <c r="CJ1515" s="17"/>
      <c r="CK1515" s="17"/>
      <c r="CL1515" s="17"/>
    </row>
    <row r="1516" spans="2:90" x14ac:dyDescent="0.3">
      <c r="B1516" t="s">
        <v>577</v>
      </c>
      <c r="C1516" s="17">
        <v>7.1985364975667099E-2</v>
      </c>
      <c r="D1516" s="17">
        <v>8.0447219249562094E-2</v>
      </c>
      <c r="E1516" s="17">
        <v>6.3254849361728996E-2</v>
      </c>
      <c r="F1516" s="17"/>
      <c r="G1516" s="17">
        <v>0.117378152522536</v>
      </c>
      <c r="H1516" s="17">
        <v>0.176097664367523</v>
      </c>
      <c r="I1516" s="17">
        <v>8.4392671306993794E-2</v>
      </c>
      <c r="J1516" s="17">
        <v>3.7847529747879798E-2</v>
      </c>
      <c r="K1516" s="17">
        <v>1.40858755716202E-2</v>
      </c>
      <c r="L1516" s="17">
        <v>1.31562079380929E-2</v>
      </c>
      <c r="M1516" s="17"/>
      <c r="N1516" s="17">
        <v>0.14384784382381799</v>
      </c>
      <c r="O1516" s="17">
        <v>5.2942748673836103E-2</v>
      </c>
      <c r="P1516" s="17">
        <v>3.9579787776866202E-2</v>
      </c>
      <c r="Q1516" s="17">
        <v>4.3520610083362797E-2</v>
      </c>
      <c r="R1516" s="17"/>
      <c r="S1516" s="17">
        <v>0.17304226929782099</v>
      </c>
      <c r="T1516" s="17">
        <v>3.5625517337467598E-2</v>
      </c>
      <c r="U1516" s="17">
        <v>2.9220291061720201E-2</v>
      </c>
      <c r="V1516" s="17">
        <v>3.6552548297279899E-2</v>
      </c>
      <c r="W1516" s="17">
        <v>3.32452155958326E-2</v>
      </c>
      <c r="X1516" s="17">
        <v>4.8302734026742698E-2</v>
      </c>
      <c r="Y1516" s="17">
        <v>8.1933185386265803E-2</v>
      </c>
      <c r="Z1516" s="17">
        <v>6.2741430558869493E-2</v>
      </c>
      <c r="AA1516" s="17">
        <v>7.8697309828713299E-2</v>
      </c>
      <c r="AB1516" s="17">
        <v>5.75485811238554E-2</v>
      </c>
      <c r="AC1516" s="17">
        <v>0.10658098047266799</v>
      </c>
      <c r="AD1516" s="17">
        <v>8.5376478470095205E-2</v>
      </c>
      <c r="AE1516" s="17"/>
      <c r="AF1516" s="17">
        <v>3.6247762404919698E-2</v>
      </c>
      <c r="AG1516" s="17">
        <v>8.7051125469127105E-2</v>
      </c>
      <c r="AH1516" s="17">
        <v>0.105628570948753</v>
      </c>
      <c r="AI1516" s="17"/>
      <c r="AJ1516" s="17">
        <v>7.0966245852425502E-2</v>
      </c>
      <c r="AK1516" s="17">
        <v>0.116033653399174</v>
      </c>
      <c r="AL1516" s="17">
        <v>2.2748880705347401E-2</v>
      </c>
      <c r="AM1516" s="17">
        <v>6.3591298679047698E-2</v>
      </c>
      <c r="AN1516" s="17">
        <v>4.6487302837514399E-2</v>
      </c>
      <c r="AO1516" s="17"/>
      <c r="AP1516" s="17">
        <v>0.15284527755594399</v>
      </c>
      <c r="AQ1516" s="17">
        <v>9.5578781621896106E-2</v>
      </c>
      <c r="AR1516" s="17">
        <v>1.73852391476228E-2</v>
      </c>
      <c r="AS1516" s="17">
        <v>4.4186322403276003E-2</v>
      </c>
      <c r="AT1516" s="17">
        <v>5.9653941164373198E-2</v>
      </c>
      <c r="AU1516" s="17">
        <v>2.1791074585543899E-2</v>
      </c>
      <c r="AV1516" s="17"/>
      <c r="AW1516" s="17">
        <v>0</v>
      </c>
      <c r="AX1516" s="17">
        <v>7.0574653865637701E-2</v>
      </c>
      <c r="AY1516" s="17">
        <v>3.9678391298498497E-2</v>
      </c>
      <c r="AZ1516" s="17">
        <v>5.4360042512011299E-2</v>
      </c>
      <c r="BA1516" s="17">
        <v>5.0586230860218399E-2</v>
      </c>
      <c r="BB1516" s="17">
        <v>2.71347010892398E-2</v>
      </c>
      <c r="BC1516" s="17">
        <v>4.4680240260237002E-2</v>
      </c>
      <c r="BD1516" s="17">
        <v>3.3627647735300199E-2</v>
      </c>
      <c r="BE1516" s="17">
        <v>1.51957807039291E-2</v>
      </c>
      <c r="BF1516" s="17">
        <v>4.98896497930328E-2</v>
      </c>
      <c r="BG1516" s="17">
        <v>8.3800639671123001E-2</v>
      </c>
      <c r="BH1516" s="17">
        <v>8.5379077910029896E-2</v>
      </c>
      <c r="BI1516" s="17">
        <v>9.8709843208142495E-2</v>
      </c>
      <c r="BJ1516" s="17">
        <v>9.7518400241801098E-2</v>
      </c>
      <c r="BK1516" s="17">
        <v>0.171199222309321</v>
      </c>
      <c r="BL1516" s="17">
        <v>0.34614063810151102</v>
      </c>
      <c r="BM1516" s="17"/>
      <c r="BN1516" s="17">
        <v>9.9856211451700802E-2</v>
      </c>
      <c r="BO1516" s="17">
        <v>3.3413380166156199E-2</v>
      </c>
      <c r="BP1516" s="17"/>
      <c r="BQ1516" s="17">
        <v>0.15786070177098799</v>
      </c>
      <c r="BR1516" s="17">
        <v>5.4276836394808403E-2</v>
      </c>
      <c r="BS1516" s="17"/>
      <c r="BT1516" s="17">
        <v>0.18368006231322201</v>
      </c>
      <c r="BU1516" s="17"/>
      <c r="BV1516" s="17">
        <v>2.3549178277831401E-2</v>
      </c>
      <c r="BW1516" s="17">
        <v>0.10557538620244999</v>
      </c>
      <c r="BX1516" s="17">
        <v>8.2260872019337905E-2</v>
      </c>
      <c r="BY1516" s="17"/>
      <c r="BZ1516" s="17">
        <v>4.41643670308439E-2</v>
      </c>
      <c r="CA1516" s="17">
        <v>4.7023582957895098E-2</v>
      </c>
      <c r="CB1516" s="17">
        <v>2.99075581617178E-2</v>
      </c>
      <c r="CC1516" s="17">
        <v>3.8961185697370601E-2</v>
      </c>
      <c r="CD1516" s="17">
        <v>6.5608150361360501E-2</v>
      </c>
      <c r="CE1516" s="17">
        <v>9.5890128036874994E-2</v>
      </c>
      <c r="CF1516" s="17">
        <v>0.236252522647734</v>
      </c>
      <c r="CG1516" s="17"/>
      <c r="CH1516" s="17">
        <v>0.243284707940847</v>
      </c>
      <c r="CI1516" s="17">
        <v>8.1562269605623697E-2</v>
      </c>
      <c r="CJ1516" s="17">
        <v>4.4052980004791201E-2</v>
      </c>
      <c r="CK1516" s="17">
        <v>2.23806388433508E-2</v>
      </c>
      <c r="CL1516" s="17">
        <v>1.4394779312187101E-2</v>
      </c>
    </row>
    <row r="1517" spans="2:90" x14ac:dyDescent="0.3">
      <c r="B1517" t="s">
        <v>578</v>
      </c>
      <c r="C1517" s="17">
        <v>0.23092409642967701</v>
      </c>
      <c r="D1517" s="17">
        <v>0.27422800706975697</v>
      </c>
      <c r="E1517" s="17">
        <v>0.189475047872285</v>
      </c>
      <c r="F1517" s="17"/>
      <c r="G1517" s="17">
        <v>0.30925492147296502</v>
      </c>
      <c r="H1517" s="17">
        <v>0.29452481648745499</v>
      </c>
      <c r="I1517" s="17">
        <v>0.218905752554545</v>
      </c>
      <c r="J1517" s="17">
        <v>0.198033656093482</v>
      </c>
      <c r="K1517" s="17">
        <v>0.18720005884924701</v>
      </c>
      <c r="L1517" s="17">
        <v>0.19279294678216399</v>
      </c>
      <c r="M1517" s="17"/>
      <c r="N1517" s="17">
        <v>0.30835312236934298</v>
      </c>
      <c r="O1517" s="17">
        <v>0.232597526765772</v>
      </c>
      <c r="P1517" s="17">
        <v>0.19510344088241899</v>
      </c>
      <c r="Q1517" s="17">
        <v>0.17771569347678001</v>
      </c>
      <c r="R1517" s="17"/>
      <c r="S1517" s="17">
        <v>0.25913826954005498</v>
      </c>
      <c r="T1517" s="17">
        <v>0.190623048952555</v>
      </c>
      <c r="U1517" s="17">
        <v>0.15204997013399499</v>
      </c>
      <c r="V1517" s="17">
        <v>0.285164593014477</v>
      </c>
      <c r="W1517" s="17">
        <v>0.19526072844855299</v>
      </c>
      <c r="X1517" s="17">
        <v>0.29492985463229998</v>
      </c>
      <c r="Y1517" s="17">
        <v>0.18913724737788001</v>
      </c>
      <c r="Z1517" s="17">
        <v>0.27544732657632698</v>
      </c>
      <c r="AA1517" s="17">
        <v>0.252655753483507</v>
      </c>
      <c r="AB1517" s="17">
        <v>0.23644348090515599</v>
      </c>
      <c r="AC1517" s="17">
        <v>0.17883744004139501</v>
      </c>
      <c r="AD1517" s="17">
        <v>0.25519206134635303</v>
      </c>
      <c r="AE1517" s="17"/>
      <c r="AF1517" s="17">
        <v>0.163209089353403</v>
      </c>
      <c r="AG1517" s="17">
        <v>0.28902509226825301</v>
      </c>
      <c r="AH1517" s="17">
        <v>0.19679113890050701</v>
      </c>
      <c r="AI1517" s="17"/>
      <c r="AJ1517" s="17">
        <v>0.16085133720943201</v>
      </c>
      <c r="AK1517" s="17">
        <v>0.362598583897139</v>
      </c>
      <c r="AL1517" s="17">
        <v>0.23722138950702401</v>
      </c>
      <c r="AM1517" s="17">
        <v>9.4885065103460994E-2</v>
      </c>
      <c r="AN1517" s="17">
        <v>0.27271631523804302</v>
      </c>
      <c r="AO1517" s="17"/>
      <c r="AP1517" s="17">
        <v>0.48321939005665299</v>
      </c>
      <c r="AQ1517" s="17">
        <v>0.184943936706671</v>
      </c>
      <c r="AR1517" s="17">
        <v>0.21853461730204701</v>
      </c>
      <c r="AS1517" s="17">
        <v>9.6365145672274097E-2</v>
      </c>
      <c r="AT1517" s="17">
        <v>0.22663179165658501</v>
      </c>
      <c r="AU1517" s="17">
        <v>0.116248687411021</v>
      </c>
      <c r="AV1517" s="17"/>
      <c r="AW1517" s="17">
        <v>0.299638694768741</v>
      </c>
      <c r="AX1517" s="17">
        <v>0.18873043245520801</v>
      </c>
      <c r="AY1517" s="17">
        <v>0.16040333796362299</v>
      </c>
      <c r="AZ1517" s="17">
        <v>0.22171871326492601</v>
      </c>
      <c r="BA1517" s="17">
        <v>0.16812860852758699</v>
      </c>
      <c r="BB1517" s="17">
        <v>0.22666246047362601</v>
      </c>
      <c r="BC1517" s="17">
        <v>0.22310541620899299</v>
      </c>
      <c r="BD1517" s="17">
        <v>0.30495044874791</v>
      </c>
      <c r="BE1517" s="17">
        <v>0.25850218261636498</v>
      </c>
      <c r="BF1517" s="17">
        <v>0.28333077878435198</v>
      </c>
      <c r="BG1517" s="17">
        <v>0.20178823428761899</v>
      </c>
      <c r="BH1517" s="17">
        <v>0.26424002490033</v>
      </c>
      <c r="BI1517" s="17">
        <v>0.37034903729045399</v>
      </c>
      <c r="BJ1517" s="17">
        <v>0.345111771783912</v>
      </c>
      <c r="BK1517" s="17">
        <v>0.240644113817714</v>
      </c>
      <c r="BL1517" s="17">
        <v>0.28599496257414903</v>
      </c>
      <c r="BM1517" s="17"/>
      <c r="BN1517" s="17">
        <v>0.240454289686548</v>
      </c>
      <c r="BO1517" s="17">
        <v>0.22025023432347601</v>
      </c>
      <c r="BP1517" s="17"/>
      <c r="BQ1517" s="17">
        <v>0.489592792516231</v>
      </c>
      <c r="BR1517" s="17">
        <v>0.150519054365854</v>
      </c>
      <c r="BS1517" s="17"/>
      <c r="BT1517" s="17">
        <v>0.302967969897665</v>
      </c>
      <c r="BU1517" s="17"/>
      <c r="BV1517" s="17">
        <v>0.20728604348528801</v>
      </c>
      <c r="BW1517" s="17">
        <v>0.275064103107658</v>
      </c>
      <c r="BX1517" s="17">
        <v>0.229245313159329</v>
      </c>
      <c r="BY1517" s="17"/>
      <c r="BZ1517" s="17">
        <v>0.127360765353596</v>
      </c>
      <c r="CA1517" s="17">
        <v>0.196625118236914</v>
      </c>
      <c r="CB1517" s="17">
        <v>0.22383052589392199</v>
      </c>
      <c r="CC1517" s="17">
        <v>0.24625786378939701</v>
      </c>
      <c r="CD1517" s="17">
        <v>0.26737507502970598</v>
      </c>
      <c r="CE1517" s="17">
        <v>0.27283650307888602</v>
      </c>
      <c r="CF1517" s="17">
        <v>0.30255690202935598</v>
      </c>
      <c r="CG1517" s="17"/>
      <c r="CH1517" s="17">
        <v>0.32406465290897801</v>
      </c>
      <c r="CI1517" s="17">
        <v>0.28414695645203297</v>
      </c>
      <c r="CJ1517" s="17">
        <v>0.19392027614129601</v>
      </c>
      <c r="CK1517" s="17">
        <v>0.16872209968965901</v>
      </c>
      <c r="CL1517" s="17">
        <v>9.1516235226095699E-2</v>
      </c>
    </row>
    <row r="1518" spans="2:90" x14ac:dyDescent="0.3">
      <c r="B1518" t="s">
        <v>579</v>
      </c>
      <c r="C1518" s="17">
        <v>0.14239933023791099</v>
      </c>
      <c r="D1518" s="17">
        <v>0.13281749455547401</v>
      </c>
      <c r="E1518" s="17">
        <v>0.15082757252437501</v>
      </c>
      <c r="F1518" s="17"/>
      <c r="G1518" s="17">
        <v>0.165543381859243</v>
      </c>
      <c r="H1518" s="17">
        <v>0.15742470399518799</v>
      </c>
      <c r="I1518" s="17">
        <v>0.179278780661044</v>
      </c>
      <c r="J1518" s="17">
        <v>0.13920927292059801</v>
      </c>
      <c r="K1518" s="17">
        <v>0.102546620102835</v>
      </c>
      <c r="L1518" s="17">
        <v>0.113871490902045</v>
      </c>
      <c r="M1518" s="17"/>
      <c r="N1518" s="17">
        <v>0.108301282193443</v>
      </c>
      <c r="O1518" s="17">
        <v>0.11907309608587099</v>
      </c>
      <c r="P1518" s="17">
        <v>0.187318956206734</v>
      </c>
      <c r="Q1518" s="17">
        <v>0.16526437952948</v>
      </c>
      <c r="R1518" s="17"/>
      <c r="S1518" s="17">
        <v>0.12780607434337299</v>
      </c>
      <c r="T1518" s="17">
        <v>0.139142788056277</v>
      </c>
      <c r="U1518" s="17">
        <v>0.11864068578400699</v>
      </c>
      <c r="V1518" s="17">
        <v>0.171392088251967</v>
      </c>
      <c r="W1518" s="17">
        <v>0.12278806739598901</v>
      </c>
      <c r="X1518" s="17">
        <v>0.123614924553028</v>
      </c>
      <c r="Y1518" s="17">
        <v>0.181544070727158</v>
      </c>
      <c r="Z1518" s="17">
        <v>0.12337456243625999</v>
      </c>
      <c r="AA1518" s="17">
        <v>0.16936153318979999</v>
      </c>
      <c r="AB1518" s="17">
        <v>0.16092955808252399</v>
      </c>
      <c r="AC1518" s="17">
        <v>0.109785471628467</v>
      </c>
      <c r="AD1518" s="17">
        <v>0.123838604766852</v>
      </c>
      <c r="AE1518" s="17"/>
      <c r="AF1518" s="17">
        <v>0.131600968199271</v>
      </c>
      <c r="AG1518" s="17">
        <v>0.14666982047008101</v>
      </c>
      <c r="AH1518" s="17">
        <v>0.18001913659025401</v>
      </c>
      <c r="AI1518" s="17"/>
      <c r="AJ1518" s="17">
        <v>0.121014030976915</v>
      </c>
      <c r="AK1518" s="17">
        <v>0.150513721580495</v>
      </c>
      <c r="AL1518" s="17">
        <v>0.14644599963713201</v>
      </c>
      <c r="AM1518" s="17">
        <v>8.2736802412330501E-2</v>
      </c>
      <c r="AN1518" s="17">
        <v>0.171816078067209</v>
      </c>
      <c r="AO1518" s="17"/>
      <c r="AP1518" s="17">
        <v>0.15256684303100301</v>
      </c>
      <c r="AQ1518" s="17">
        <v>0.12888037870636701</v>
      </c>
      <c r="AR1518" s="17">
        <v>0.139761155742853</v>
      </c>
      <c r="AS1518" s="17">
        <v>0.111244156340592</v>
      </c>
      <c r="AT1518" s="17">
        <v>0.17335457843194099</v>
      </c>
      <c r="AU1518" s="17">
        <v>0.16991081377574599</v>
      </c>
      <c r="AV1518" s="17"/>
      <c r="AW1518" s="17">
        <v>0.100076651581163</v>
      </c>
      <c r="AX1518" s="17">
        <v>0.20335760140925599</v>
      </c>
      <c r="AY1518" s="17">
        <v>0.19415704169210701</v>
      </c>
      <c r="AZ1518" s="17">
        <v>0.11826247153524599</v>
      </c>
      <c r="BA1518" s="17">
        <v>0.14738862912742901</v>
      </c>
      <c r="BB1518" s="17">
        <v>0.152165169620082</v>
      </c>
      <c r="BC1518" s="17">
        <v>0.16370209877709299</v>
      </c>
      <c r="BD1518" s="17">
        <v>0.103749784940199</v>
      </c>
      <c r="BE1518" s="17">
        <v>0.177823455314847</v>
      </c>
      <c r="BF1518" s="17">
        <v>0.15136484067852499</v>
      </c>
      <c r="BG1518" s="17">
        <v>0.16137379243792699</v>
      </c>
      <c r="BH1518" s="17">
        <v>0.13548613257286199</v>
      </c>
      <c r="BI1518" s="17">
        <v>0.13813604052381501</v>
      </c>
      <c r="BJ1518" s="17">
        <v>0.119634126418841</v>
      </c>
      <c r="BK1518" s="17">
        <v>6.5187429199101907E-2</v>
      </c>
      <c r="BL1518" s="17">
        <v>7.55392198031625E-2</v>
      </c>
      <c r="BM1518" s="17"/>
      <c r="BN1518" s="17">
        <v>0.14664826353562099</v>
      </c>
      <c r="BO1518" s="17">
        <v>0.13859438267416699</v>
      </c>
      <c r="BP1518" s="17"/>
      <c r="BQ1518" s="17">
        <v>0.141811989727368</v>
      </c>
      <c r="BR1518" s="17">
        <v>0.171552776406557</v>
      </c>
      <c r="BS1518" s="17"/>
      <c r="BT1518" s="17">
        <v>0.17252903651517701</v>
      </c>
      <c r="BU1518" s="17"/>
      <c r="BV1518" s="17">
        <v>0.15392794539173901</v>
      </c>
      <c r="BW1518" s="17">
        <v>0.14907259472738299</v>
      </c>
      <c r="BX1518" s="17">
        <v>0.132063376353001</v>
      </c>
      <c r="BY1518" s="17"/>
      <c r="BZ1518" s="17">
        <v>0.15995563756672099</v>
      </c>
      <c r="CA1518" s="17">
        <v>0.11797529433272901</v>
      </c>
      <c r="CB1518" s="17">
        <v>0.13682094829637501</v>
      </c>
      <c r="CC1518" s="17">
        <v>0.16988164288274199</v>
      </c>
      <c r="CD1518" s="17">
        <v>0.13887745340715801</v>
      </c>
      <c r="CE1518" s="17">
        <v>0.175796922730552</v>
      </c>
      <c r="CF1518" s="17">
        <v>0.10629974597599701</v>
      </c>
      <c r="CG1518" s="17"/>
      <c r="CH1518" s="17">
        <v>0.17016378767799301</v>
      </c>
      <c r="CI1518" s="17">
        <v>0.15012150688645201</v>
      </c>
      <c r="CJ1518" s="17">
        <v>0.132474318803776</v>
      </c>
      <c r="CK1518" s="17">
        <v>0.13719592675537401</v>
      </c>
      <c r="CL1518" s="17">
        <v>0.114248650453679</v>
      </c>
    </row>
    <row r="1519" spans="2:90" x14ac:dyDescent="0.3">
      <c r="B1519" t="s">
        <v>580</v>
      </c>
      <c r="C1519" s="17">
        <v>0.21968339362841099</v>
      </c>
      <c r="D1519" s="17">
        <v>0.20778521551995199</v>
      </c>
      <c r="E1519" s="17">
        <v>0.23107888268256499</v>
      </c>
      <c r="F1519" s="17"/>
      <c r="G1519" s="17">
        <v>0.20648692945327399</v>
      </c>
      <c r="H1519" s="17">
        <v>0.18730625966039299</v>
      </c>
      <c r="I1519" s="17">
        <v>0.18981316381539201</v>
      </c>
      <c r="J1519" s="17">
        <v>0.23224209563040399</v>
      </c>
      <c r="K1519" s="17">
        <v>0.225627699808639</v>
      </c>
      <c r="L1519" s="17">
        <v>0.26518148148013598</v>
      </c>
      <c r="M1519" s="17"/>
      <c r="N1519" s="17">
        <v>0.191548208995347</v>
      </c>
      <c r="O1519" s="17">
        <v>0.24689748171196901</v>
      </c>
      <c r="P1519" s="17">
        <v>0.193265702941229</v>
      </c>
      <c r="Q1519" s="17">
        <v>0.24720930097312699</v>
      </c>
      <c r="R1519" s="17"/>
      <c r="S1519" s="17">
        <v>0.16519631448038</v>
      </c>
      <c r="T1519" s="17">
        <v>0.24205274221977799</v>
      </c>
      <c r="U1519" s="17">
        <v>0.24755503751563299</v>
      </c>
      <c r="V1519" s="17">
        <v>0.17321798716831599</v>
      </c>
      <c r="W1519" s="17">
        <v>0.29317650479561902</v>
      </c>
      <c r="X1519" s="17">
        <v>0.21231272913549701</v>
      </c>
      <c r="Y1519" s="17">
        <v>0.238463160279276</v>
      </c>
      <c r="Z1519" s="17">
        <v>0.13042405880212499</v>
      </c>
      <c r="AA1519" s="17">
        <v>0.18786372861117201</v>
      </c>
      <c r="AB1519" s="17">
        <v>0.254622739451906</v>
      </c>
      <c r="AC1519" s="17">
        <v>0.26532377107516503</v>
      </c>
      <c r="AD1519" s="17">
        <v>0.29848990425039001</v>
      </c>
      <c r="AE1519" s="17"/>
      <c r="AF1519" s="17">
        <v>0.20579842516111299</v>
      </c>
      <c r="AG1519" s="17">
        <v>0.22047858476539101</v>
      </c>
      <c r="AH1519" s="17">
        <v>0.234173937177066</v>
      </c>
      <c r="AI1519" s="17"/>
      <c r="AJ1519" s="17">
        <v>0.24419414337134501</v>
      </c>
      <c r="AK1519" s="17">
        <v>0.16679258778655801</v>
      </c>
      <c r="AL1519" s="17">
        <v>0.288652845688875</v>
      </c>
      <c r="AM1519" s="17">
        <v>0.18186206626731399</v>
      </c>
      <c r="AN1519" s="17">
        <v>0.23879476500033101</v>
      </c>
      <c r="AO1519" s="17"/>
      <c r="AP1519" s="17">
        <v>0.112333543907567</v>
      </c>
      <c r="AQ1519" s="17">
        <v>0.25333399945139701</v>
      </c>
      <c r="AR1519" s="17">
        <v>0.29675454378155902</v>
      </c>
      <c r="AS1519" s="17">
        <v>0.21941242232014499</v>
      </c>
      <c r="AT1519" s="17">
        <v>0.22029757508631401</v>
      </c>
      <c r="AU1519" s="17">
        <v>0.31978478961991003</v>
      </c>
      <c r="AV1519" s="17"/>
      <c r="AW1519" s="17">
        <v>0.15504574624086001</v>
      </c>
      <c r="AX1519" s="17">
        <v>0.13724630585089001</v>
      </c>
      <c r="AY1519" s="17">
        <v>0.23066224103859201</v>
      </c>
      <c r="AZ1519" s="17">
        <v>0.24529183715644501</v>
      </c>
      <c r="BA1519" s="17">
        <v>0.25995069926850201</v>
      </c>
      <c r="BB1519" s="17">
        <v>0.26312908312668598</v>
      </c>
      <c r="BC1519" s="17">
        <v>0.24174847113863299</v>
      </c>
      <c r="BD1519" s="17">
        <v>0.24147216300378199</v>
      </c>
      <c r="BE1519" s="17">
        <v>0.200822599728119</v>
      </c>
      <c r="BF1519" s="17">
        <v>0.151549282919583</v>
      </c>
      <c r="BG1519" s="17">
        <v>0.251940247896004</v>
      </c>
      <c r="BH1519" s="17">
        <v>0.21492820248834801</v>
      </c>
      <c r="BI1519" s="17">
        <v>0.12220254944761</v>
      </c>
      <c r="BJ1519" s="17">
        <v>0.25451166624064803</v>
      </c>
      <c r="BK1519" s="17">
        <v>0.189013031373334</v>
      </c>
      <c r="BL1519" s="17">
        <v>0.13251167056618399</v>
      </c>
      <c r="BM1519" s="17"/>
      <c r="BN1519" s="17">
        <v>0.19974113064624999</v>
      </c>
      <c r="BO1519" s="17">
        <v>0.24801709757027501</v>
      </c>
      <c r="BP1519" s="17"/>
      <c r="BQ1519" s="17">
        <v>0.113659427676988</v>
      </c>
      <c r="BR1519" s="17">
        <v>0.26129215481349499</v>
      </c>
      <c r="BS1519" s="17"/>
      <c r="BT1519" s="17">
        <v>0.14196339145405701</v>
      </c>
      <c r="BU1519" s="17"/>
      <c r="BV1519" s="17">
        <v>0.23083182655381401</v>
      </c>
      <c r="BW1519" s="17">
        <v>0.204688712631479</v>
      </c>
      <c r="BX1519" s="17">
        <v>0.21697045029158701</v>
      </c>
      <c r="BY1519" s="17"/>
      <c r="BZ1519" s="17">
        <v>0.21137737104677501</v>
      </c>
      <c r="CA1519" s="17">
        <v>0.237179611089332</v>
      </c>
      <c r="CB1519" s="17">
        <v>0.21786052654886701</v>
      </c>
      <c r="CC1519" s="17">
        <v>0.27543056834019197</v>
      </c>
      <c r="CD1519" s="17">
        <v>0.25282866044137398</v>
      </c>
      <c r="CE1519" s="17">
        <v>0.173966988250496</v>
      </c>
      <c r="CF1519" s="17">
        <v>0.13648135985007301</v>
      </c>
      <c r="CG1519" s="17"/>
      <c r="CH1519" s="17">
        <v>0.11319996211593</v>
      </c>
      <c r="CI1519" s="17">
        <v>0.211158169722377</v>
      </c>
      <c r="CJ1519" s="17">
        <v>0.26383742655899101</v>
      </c>
      <c r="CK1519" s="17">
        <v>0.21171882110620399</v>
      </c>
      <c r="CL1519" s="17">
        <v>0.18450077241518301</v>
      </c>
    </row>
    <row r="1520" spans="2:90" x14ac:dyDescent="0.3">
      <c r="B1520" t="s">
        <v>581</v>
      </c>
      <c r="C1520" s="17">
        <v>0.26475118935035002</v>
      </c>
      <c r="D1520" s="17">
        <v>0.26592310080064702</v>
      </c>
      <c r="E1520" s="17">
        <v>0.264765015090003</v>
      </c>
      <c r="F1520" s="17"/>
      <c r="G1520" s="17">
        <v>0.13315200408474601</v>
      </c>
      <c r="H1520" s="17">
        <v>0.126044926513598</v>
      </c>
      <c r="I1520" s="17">
        <v>0.254665589180046</v>
      </c>
      <c r="J1520" s="17">
        <v>0.28868440475031898</v>
      </c>
      <c r="K1520" s="17">
        <v>0.397047777477609</v>
      </c>
      <c r="L1520" s="17">
        <v>0.36558770594828099</v>
      </c>
      <c r="M1520" s="17"/>
      <c r="N1520" s="17">
        <v>0.18096477430761401</v>
      </c>
      <c r="O1520" s="17">
        <v>0.26930665193914199</v>
      </c>
      <c r="P1520" s="17">
        <v>0.32027111893910998</v>
      </c>
      <c r="Q1520" s="17">
        <v>0.29782775988981097</v>
      </c>
      <c r="R1520" s="17"/>
      <c r="S1520" s="17">
        <v>0.204627786064533</v>
      </c>
      <c r="T1520" s="17">
        <v>0.325029622906645</v>
      </c>
      <c r="U1520" s="17">
        <v>0.34380146168947301</v>
      </c>
      <c r="V1520" s="17">
        <v>0.248453235365306</v>
      </c>
      <c r="W1520" s="17">
        <v>0.272552384098738</v>
      </c>
      <c r="X1520" s="17">
        <v>0.27139490505991498</v>
      </c>
      <c r="Y1520" s="17">
        <v>0.25064264251700902</v>
      </c>
      <c r="Z1520" s="17">
        <v>0.36379942675759602</v>
      </c>
      <c r="AA1520" s="17">
        <v>0.26869309227435401</v>
      </c>
      <c r="AB1520" s="17">
        <v>0.21166809895654801</v>
      </c>
      <c r="AC1520" s="17">
        <v>0.26488564989638103</v>
      </c>
      <c r="AD1520" s="17">
        <v>0.13415468485675899</v>
      </c>
      <c r="AE1520" s="17"/>
      <c r="AF1520" s="17">
        <v>0.40753270568719802</v>
      </c>
      <c r="AG1520" s="17">
        <v>0.186426505234636</v>
      </c>
      <c r="AH1520" s="17">
        <v>0.18670616746122101</v>
      </c>
      <c r="AI1520" s="17"/>
      <c r="AJ1520" s="17">
        <v>0.35639928196139398</v>
      </c>
      <c r="AK1520" s="17">
        <v>0.13734311342578701</v>
      </c>
      <c r="AL1520" s="17">
        <v>0.21437532640093401</v>
      </c>
      <c r="AM1520" s="17">
        <v>0.53057834202939702</v>
      </c>
      <c r="AN1520" s="17">
        <v>0.19421941718267399</v>
      </c>
      <c r="AO1520" s="17"/>
      <c r="AP1520" s="17">
        <v>4.9555288748273599E-2</v>
      </c>
      <c r="AQ1520" s="17">
        <v>0.29033742186816702</v>
      </c>
      <c r="AR1520" s="17">
        <v>0.23916012753749999</v>
      </c>
      <c r="AS1520" s="17">
        <v>0.48973503346747299</v>
      </c>
      <c r="AT1520" s="17">
        <v>0.22700530799889401</v>
      </c>
      <c r="AU1520" s="17">
        <v>0.206295681274553</v>
      </c>
      <c r="AV1520" s="17"/>
      <c r="AW1520" s="17">
        <v>0.40061728728874801</v>
      </c>
      <c r="AX1520" s="17">
        <v>0.268937864460641</v>
      </c>
      <c r="AY1520" s="17">
        <v>0.31428758362152898</v>
      </c>
      <c r="AZ1520" s="17">
        <v>0.29064571287425101</v>
      </c>
      <c r="BA1520" s="17">
        <v>0.29781117269869001</v>
      </c>
      <c r="BB1520" s="17">
        <v>0.27281570259167498</v>
      </c>
      <c r="BC1520" s="17">
        <v>0.285311114547044</v>
      </c>
      <c r="BD1520" s="17">
        <v>0.243183152583202</v>
      </c>
      <c r="BE1520" s="17">
        <v>0.27450847683418</v>
      </c>
      <c r="BF1520" s="17">
        <v>0.28897746259877699</v>
      </c>
      <c r="BG1520" s="17">
        <v>0.21501996492676501</v>
      </c>
      <c r="BH1520" s="17">
        <v>0.28084519990210999</v>
      </c>
      <c r="BI1520" s="17">
        <v>0.22662601155381401</v>
      </c>
      <c r="BJ1520" s="17">
        <v>0.14817163182843501</v>
      </c>
      <c r="BK1520" s="17">
        <v>0.26765719126021498</v>
      </c>
      <c r="BL1520" s="17">
        <v>0.119808747564202</v>
      </c>
      <c r="BM1520" s="17"/>
      <c r="BN1520" s="17">
        <v>0.25078651226314602</v>
      </c>
      <c r="BO1520" s="17">
        <v>0.281281385678958</v>
      </c>
      <c r="BP1520" s="17"/>
      <c r="BQ1520" s="17">
        <v>4.6303829354658897E-2</v>
      </c>
      <c r="BR1520" s="17">
        <v>0.30571323988238402</v>
      </c>
      <c r="BS1520" s="17"/>
      <c r="BT1520" s="17">
        <v>0.161756281130602</v>
      </c>
      <c r="BU1520" s="17"/>
      <c r="BV1520" s="17">
        <v>0.28286740754817802</v>
      </c>
      <c r="BW1520" s="17">
        <v>0.18462141141013699</v>
      </c>
      <c r="BX1520" s="17">
        <v>0.284319643539786</v>
      </c>
      <c r="BY1520" s="17"/>
      <c r="BZ1520" s="17">
        <v>0.35171572577752902</v>
      </c>
      <c r="CA1520" s="17">
        <v>0.31659511479571101</v>
      </c>
      <c r="CB1520" s="17">
        <v>0.30906495795649003</v>
      </c>
      <c r="CC1520" s="17">
        <v>0.231211899256376</v>
      </c>
      <c r="CD1520" s="17">
        <v>0.218780107450702</v>
      </c>
      <c r="CE1520" s="17">
        <v>0.24609234278357001</v>
      </c>
      <c r="CF1520" s="17">
        <v>0.17875345569846199</v>
      </c>
      <c r="CG1520" s="17"/>
      <c r="CH1520" s="17">
        <v>0.13274610846833701</v>
      </c>
      <c r="CI1520" s="17">
        <v>0.20623287372292601</v>
      </c>
      <c r="CJ1520" s="17">
        <v>0.28240193478074499</v>
      </c>
      <c r="CK1520" s="17">
        <v>0.39372535912879703</v>
      </c>
      <c r="CL1520" s="17">
        <v>0.46563664644723501</v>
      </c>
    </row>
    <row r="1521" spans="2:90" x14ac:dyDescent="0.3">
      <c r="B1521" t="s">
        <v>118</v>
      </c>
      <c r="C1521" s="17">
        <v>7.0256625377983106E-2</v>
      </c>
      <c r="D1521" s="17">
        <v>3.8798962804608199E-2</v>
      </c>
      <c r="E1521" s="17">
        <v>0.10059863246904301</v>
      </c>
      <c r="F1521" s="17"/>
      <c r="G1521" s="17">
        <v>6.8184610607236101E-2</v>
      </c>
      <c r="H1521" s="17">
        <v>5.8601628975842202E-2</v>
      </c>
      <c r="I1521" s="17">
        <v>7.2944042481979304E-2</v>
      </c>
      <c r="J1521" s="17">
        <v>0.10398304085731699</v>
      </c>
      <c r="K1521" s="17">
        <v>7.3491968190049106E-2</v>
      </c>
      <c r="L1521" s="17">
        <v>4.9410166949281499E-2</v>
      </c>
      <c r="M1521" s="17"/>
      <c r="N1521" s="17">
        <v>6.6984768310435899E-2</v>
      </c>
      <c r="O1521" s="17">
        <v>7.9182494823409999E-2</v>
      </c>
      <c r="P1521" s="17">
        <v>6.4460993253642698E-2</v>
      </c>
      <c r="Q1521" s="17">
        <v>6.8462256047439898E-2</v>
      </c>
      <c r="R1521" s="17"/>
      <c r="S1521" s="17">
        <v>7.0189286273838303E-2</v>
      </c>
      <c r="T1521" s="17">
        <v>6.7526280527277396E-2</v>
      </c>
      <c r="U1521" s="17">
        <v>0.108732553815172</v>
      </c>
      <c r="V1521" s="17">
        <v>8.52195479026535E-2</v>
      </c>
      <c r="W1521" s="17">
        <v>8.2977099665267798E-2</v>
      </c>
      <c r="X1521" s="17">
        <v>4.94448525925179E-2</v>
      </c>
      <c r="Y1521" s="17">
        <v>5.8279693712410499E-2</v>
      </c>
      <c r="Z1521" s="17">
        <v>4.4213194868822803E-2</v>
      </c>
      <c r="AA1521" s="17">
        <v>4.27285826124542E-2</v>
      </c>
      <c r="AB1521" s="17">
        <v>7.8787541480009604E-2</v>
      </c>
      <c r="AC1521" s="17">
        <v>7.4586686885923806E-2</v>
      </c>
      <c r="AD1521" s="17">
        <v>0.10294826630955101</v>
      </c>
      <c r="AE1521" s="17"/>
      <c r="AF1521" s="17">
        <v>5.5611049194094403E-2</v>
      </c>
      <c r="AG1521" s="17">
        <v>7.0348871792512702E-2</v>
      </c>
      <c r="AH1521" s="17">
        <v>9.6681048922200599E-2</v>
      </c>
      <c r="AI1521" s="17"/>
      <c r="AJ1521" s="17">
        <v>4.6574960628488399E-2</v>
      </c>
      <c r="AK1521" s="17">
        <v>6.6718339910847205E-2</v>
      </c>
      <c r="AL1521" s="17">
        <v>9.0555558060686797E-2</v>
      </c>
      <c r="AM1521" s="17">
        <v>4.63464255084493E-2</v>
      </c>
      <c r="AN1521" s="17">
        <v>7.5966121674229906E-2</v>
      </c>
      <c r="AO1521" s="17"/>
      <c r="AP1521" s="17">
        <v>4.9479656700559801E-2</v>
      </c>
      <c r="AQ1521" s="17">
        <v>4.6925481645500797E-2</v>
      </c>
      <c r="AR1521" s="17">
        <v>8.8404316488419302E-2</v>
      </c>
      <c r="AS1521" s="17">
        <v>3.90569197962395E-2</v>
      </c>
      <c r="AT1521" s="17">
        <v>9.3056805661893005E-2</v>
      </c>
      <c r="AU1521" s="17">
        <v>0.165968953333227</v>
      </c>
      <c r="AV1521" s="17"/>
      <c r="AW1521" s="17">
        <v>4.4621620120488099E-2</v>
      </c>
      <c r="AX1521" s="17">
        <v>0.131153141958368</v>
      </c>
      <c r="AY1521" s="17">
        <v>6.0811404385650102E-2</v>
      </c>
      <c r="AZ1521" s="17">
        <v>6.9721222657119594E-2</v>
      </c>
      <c r="BA1521" s="17">
        <v>7.6134659517573297E-2</v>
      </c>
      <c r="BB1521" s="17">
        <v>5.80928830986919E-2</v>
      </c>
      <c r="BC1521" s="17">
        <v>4.1452659067999199E-2</v>
      </c>
      <c r="BD1521" s="17">
        <v>7.3016802989607693E-2</v>
      </c>
      <c r="BE1521" s="17">
        <v>7.3147504802559299E-2</v>
      </c>
      <c r="BF1521" s="17">
        <v>7.4887985225729495E-2</v>
      </c>
      <c r="BG1521" s="17">
        <v>8.6077120780561095E-2</v>
      </c>
      <c r="BH1521" s="17">
        <v>1.9121362226318599E-2</v>
      </c>
      <c r="BI1521" s="17">
        <v>4.39765179761651E-2</v>
      </c>
      <c r="BJ1521" s="17">
        <v>3.5052403486363598E-2</v>
      </c>
      <c r="BK1521" s="17">
        <v>6.6299012040313299E-2</v>
      </c>
      <c r="BL1521" s="17">
        <v>4.0004761390790899E-2</v>
      </c>
      <c r="BM1521" s="17"/>
      <c r="BN1521" s="17">
        <v>6.2513592416733404E-2</v>
      </c>
      <c r="BO1521" s="17">
        <v>7.84435195869672E-2</v>
      </c>
      <c r="BP1521" s="17"/>
      <c r="BQ1521" s="17">
        <v>5.0771258953765497E-2</v>
      </c>
      <c r="BR1521" s="17">
        <v>5.6645938136901303E-2</v>
      </c>
      <c r="BS1521" s="17"/>
      <c r="BT1521" s="17">
        <v>3.7103258689277302E-2</v>
      </c>
      <c r="BU1521" s="17"/>
      <c r="BV1521" s="17">
        <v>0.10153759874315001</v>
      </c>
      <c r="BW1521" s="17">
        <v>8.0977791920893702E-2</v>
      </c>
      <c r="BX1521" s="17">
        <v>5.5140344636960201E-2</v>
      </c>
      <c r="BY1521" s="17"/>
      <c r="BZ1521" s="17">
        <v>0.10542613322453601</v>
      </c>
      <c r="CA1521" s="17">
        <v>8.4601278587419601E-2</v>
      </c>
      <c r="CB1521" s="17">
        <v>8.2515483142627993E-2</v>
      </c>
      <c r="CC1521" s="17">
        <v>3.8256840033922497E-2</v>
      </c>
      <c r="CD1521" s="17">
        <v>5.6530553309699597E-2</v>
      </c>
      <c r="CE1521" s="17">
        <v>3.5417115119621097E-2</v>
      </c>
      <c r="CF1521" s="17">
        <v>3.9656013798376397E-2</v>
      </c>
      <c r="CG1521" s="17"/>
      <c r="CH1521" s="17">
        <v>1.65407808879139E-2</v>
      </c>
      <c r="CI1521" s="17">
        <v>6.6778223610587994E-2</v>
      </c>
      <c r="CJ1521" s="17">
        <v>8.3313063710400703E-2</v>
      </c>
      <c r="CK1521" s="17">
        <v>6.6257154476614205E-2</v>
      </c>
      <c r="CL1521" s="17">
        <v>0.12970291614561999</v>
      </c>
    </row>
    <row r="1522" spans="2:90" x14ac:dyDescent="0.3">
      <c r="C1522" s="17"/>
      <c r="D1522" s="17"/>
      <c r="E1522" s="17"/>
      <c r="F1522" s="17"/>
      <c r="G1522" s="17"/>
      <c r="H1522" s="17"/>
      <c r="I1522" s="17"/>
      <c r="J1522" s="17"/>
      <c r="K1522" s="17"/>
      <c r="L1522" s="17"/>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7"/>
      <c r="AI1522" s="17"/>
      <c r="AJ1522" s="17"/>
      <c r="AK1522" s="17"/>
      <c r="AL1522" s="17"/>
      <c r="AM1522" s="17"/>
      <c r="AN1522" s="17"/>
      <c r="AO1522" s="17"/>
      <c r="AP1522" s="17"/>
      <c r="AQ1522" s="17"/>
      <c r="AR1522" s="17"/>
      <c r="AS1522" s="17"/>
      <c r="AT1522" s="17"/>
      <c r="AU1522" s="17"/>
      <c r="AV1522" s="17"/>
      <c r="AW1522" s="17"/>
      <c r="AX1522" s="17"/>
      <c r="AY1522" s="17"/>
      <c r="AZ1522" s="17"/>
      <c r="BA1522" s="17"/>
      <c r="BB1522" s="17"/>
      <c r="BC1522" s="17"/>
      <c r="BD1522" s="17"/>
      <c r="BE1522" s="17"/>
      <c r="BF1522" s="17"/>
      <c r="BG1522" s="17"/>
      <c r="BH1522" s="17"/>
      <c r="BI1522" s="17"/>
      <c r="BJ1522" s="17"/>
      <c r="BK1522" s="17"/>
      <c r="BL1522" s="17"/>
      <c r="BM1522" s="17"/>
      <c r="BN1522" s="17"/>
      <c r="BO1522" s="17"/>
      <c r="BP1522" s="17"/>
      <c r="BQ1522" s="17"/>
      <c r="BR1522" s="17"/>
      <c r="BS1522" s="17"/>
      <c r="BT1522" s="17"/>
      <c r="BU1522" s="17"/>
      <c r="BV1522" s="17"/>
      <c r="BW1522" s="17"/>
      <c r="BX1522" s="17"/>
      <c r="BY1522" s="17"/>
      <c r="BZ1522" s="17"/>
      <c r="CA1522" s="17"/>
      <c r="CB1522" s="17"/>
      <c r="CC1522" s="17"/>
      <c r="CD1522" s="17"/>
      <c r="CE1522" s="17"/>
      <c r="CF1522" s="17"/>
      <c r="CG1522" s="17"/>
      <c r="CH1522" s="17"/>
      <c r="CI1522" s="17"/>
      <c r="CJ1522" s="17"/>
      <c r="CK1522" s="17"/>
      <c r="CL1522" s="17"/>
    </row>
    <row r="1523" spans="2:90" x14ac:dyDescent="0.3">
      <c r="B1523" s="6" t="s">
        <v>596</v>
      </c>
      <c r="C1523" s="17"/>
      <c r="D1523" s="17"/>
      <c r="E1523" s="17"/>
      <c r="F1523" s="17"/>
      <c r="G1523" s="17"/>
      <c r="H1523" s="17"/>
      <c r="I1523" s="17"/>
      <c r="J1523" s="17"/>
      <c r="K1523" s="17"/>
      <c r="L1523" s="17"/>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7"/>
      <c r="AI1523" s="17"/>
      <c r="AJ1523" s="17"/>
      <c r="AK1523" s="17"/>
      <c r="AL1523" s="17"/>
      <c r="AM1523" s="17"/>
      <c r="AN1523" s="17"/>
      <c r="AO1523" s="17"/>
      <c r="AP1523" s="17"/>
      <c r="AQ1523" s="17"/>
      <c r="AR1523" s="17"/>
      <c r="AS1523" s="17"/>
      <c r="AT1523" s="17"/>
      <c r="AU1523" s="17"/>
      <c r="AV1523" s="17"/>
      <c r="AW1523" s="17"/>
      <c r="AX1523" s="17"/>
      <c r="AY1523" s="17"/>
      <c r="AZ1523" s="17"/>
      <c r="BA1523" s="17"/>
      <c r="BB1523" s="17"/>
      <c r="BC1523" s="17"/>
      <c r="BD1523" s="17"/>
      <c r="BE1523" s="17"/>
      <c r="BF1523" s="17"/>
      <c r="BG1523" s="17"/>
      <c r="BH1523" s="17"/>
      <c r="BI1523" s="17"/>
      <c r="BJ1523" s="17"/>
      <c r="BK1523" s="17"/>
      <c r="BL1523" s="17"/>
      <c r="BM1523" s="17"/>
      <c r="BN1523" s="17"/>
      <c r="BO1523" s="17"/>
      <c r="BP1523" s="17"/>
      <c r="BQ1523" s="17"/>
      <c r="BR1523" s="17"/>
      <c r="BS1523" s="17"/>
      <c r="BT1523" s="17"/>
      <c r="BU1523" s="17"/>
      <c r="BV1523" s="17"/>
      <c r="BW1523" s="17"/>
      <c r="BX1523" s="17"/>
      <c r="BY1523" s="17"/>
      <c r="BZ1523" s="17"/>
      <c r="CA1523" s="17"/>
      <c r="CB1523" s="17"/>
      <c r="CC1523" s="17"/>
      <c r="CD1523" s="17"/>
      <c r="CE1523" s="17"/>
      <c r="CF1523" s="17"/>
      <c r="CG1523" s="17"/>
      <c r="CH1523" s="17"/>
      <c r="CI1523" s="17"/>
      <c r="CJ1523" s="17"/>
      <c r="CK1523" s="17"/>
      <c r="CL1523" s="17"/>
    </row>
    <row r="1524" spans="2:90" x14ac:dyDescent="0.3">
      <c r="B1524" s="24" t="s">
        <v>110</v>
      </c>
      <c r="C1524" s="17"/>
      <c r="D1524" s="17"/>
      <c r="E1524" s="17"/>
      <c r="F1524" s="17"/>
      <c r="G1524" s="17"/>
      <c r="H1524" s="17"/>
      <c r="I1524" s="17"/>
      <c r="J1524" s="17"/>
      <c r="K1524" s="17"/>
      <c r="L1524" s="17"/>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7"/>
      <c r="AI1524" s="17"/>
      <c r="AJ1524" s="17"/>
      <c r="AK1524" s="17"/>
      <c r="AL1524" s="17"/>
      <c r="AM1524" s="17"/>
      <c r="AN1524" s="17"/>
      <c r="AO1524" s="17"/>
      <c r="AP1524" s="17"/>
      <c r="AQ1524" s="17"/>
      <c r="AR1524" s="17"/>
      <c r="AS1524" s="17"/>
      <c r="AT1524" s="17"/>
      <c r="AU1524" s="17"/>
      <c r="AV1524" s="17"/>
      <c r="AW1524" s="17"/>
      <c r="AX1524" s="17"/>
      <c r="AY1524" s="17"/>
      <c r="AZ1524" s="17"/>
      <c r="BA1524" s="17"/>
      <c r="BB1524" s="17"/>
      <c r="BC1524" s="17"/>
      <c r="BD1524" s="17"/>
      <c r="BE1524" s="17"/>
      <c r="BF1524" s="17"/>
      <c r="BG1524" s="17"/>
      <c r="BH1524" s="17"/>
      <c r="BI1524" s="17"/>
      <c r="BJ1524" s="17"/>
      <c r="BK1524" s="17"/>
      <c r="BL1524" s="17"/>
      <c r="BM1524" s="17"/>
      <c r="BN1524" s="17"/>
      <c r="BO1524" s="17"/>
      <c r="BP1524" s="17"/>
      <c r="BQ1524" s="17"/>
      <c r="BR1524" s="17"/>
      <c r="BS1524" s="17"/>
      <c r="BT1524" s="17"/>
      <c r="BU1524" s="17"/>
      <c r="BV1524" s="17"/>
      <c r="BW1524" s="17"/>
      <c r="BX1524" s="17"/>
      <c r="BY1524" s="17"/>
      <c r="BZ1524" s="17"/>
      <c r="CA1524" s="17"/>
      <c r="CB1524" s="17"/>
      <c r="CC1524" s="17"/>
      <c r="CD1524" s="17"/>
      <c r="CE1524" s="17"/>
      <c r="CF1524" s="17"/>
      <c r="CG1524" s="17"/>
      <c r="CH1524" s="17"/>
      <c r="CI1524" s="17"/>
      <c r="CJ1524" s="17"/>
      <c r="CK1524" s="17"/>
      <c r="CL1524" s="17"/>
    </row>
    <row r="1525" spans="2:90" x14ac:dyDescent="0.3">
      <c r="B1525" t="s">
        <v>590</v>
      </c>
      <c r="C1525" s="17">
        <v>0.27447563497826</v>
      </c>
      <c r="D1525" s="17">
        <v>0.29029571856632103</v>
      </c>
      <c r="E1525" s="17">
        <v>0.26023183193972999</v>
      </c>
      <c r="F1525" s="17"/>
      <c r="G1525" s="17">
        <v>0.12555412968501301</v>
      </c>
      <c r="H1525" s="17">
        <v>0.13101512696526099</v>
      </c>
      <c r="I1525" s="17">
        <v>0.268310074103844</v>
      </c>
      <c r="J1525" s="17">
        <v>0.307528942664203</v>
      </c>
      <c r="K1525" s="17">
        <v>0.37093664410058402</v>
      </c>
      <c r="L1525" s="17">
        <v>0.404129547959167</v>
      </c>
      <c r="M1525" s="17"/>
      <c r="N1525" s="17">
        <v>0.202691335544993</v>
      </c>
      <c r="O1525" s="17">
        <v>0.256672367224211</v>
      </c>
      <c r="P1525" s="17">
        <v>0.32857832702675999</v>
      </c>
      <c r="Q1525" s="17">
        <v>0.321497600454549</v>
      </c>
      <c r="R1525" s="17"/>
      <c r="S1525" s="17">
        <v>0.22343696343029501</v>
      </c>
      <c r="T1525" s="17">
        <v>0.33860686992234701</v>
      </c>
      <c r="U1525" s="17">
        <v>0.333036743506473</v>
      </c>
      <c r="V1525" s="17">
        <v>0.29634767173272097</v>
      </c>
      <c r="W1525" s="17">
        <v>0.24916524150862401</v>
      </c>
      <c r="X1525" s="17">
        <v>0.30647402104465099</v>
      </c>
      <c r="Y1525" s="17">
        <v>0.267166317648178</v>
      </c>
      <c r="Z1525" s="17">
        <v>0.31746797428016299</v>
      </c>
      <c r="AA1525" s="17">
        <v>0.24735832622409701</v>
      </c>
      <c r="AB1525" s="17">
        <v>0.22138891463190699</v>
      </c>
      <c r="AC1525" s="17">
        <v>0.26355549740959799</v>
      </c>
      <c r="AD1525" s="17">
        <v>0.21532617582088501</v>
      </c>
      <c r="AE1525" s="17"/>
      <c r="AF1525" s="17">
        <v>0.44474885971920303</v>
      </c>
      <c r="AG1525" s="17">
        <v>0.18555002742863599</v>
      </c>
      <c r="AH1525" s="17">
        <v>0.190450458123158</v>
      </c>
      <c r="AI1525" s="17"/>
      <c r="AJ1525" s="17">
        <v>0.41779357606095302</v>
      </c>
      <c r="AK1525" s="17">
        <v>0.12565770378497201</v>
      </c>
      <c r="AL1525" s="17">
        <v>0.23268032262184901</v>
      </c>
      <c r="AM1525" s="17">
        <v>0.56974374634814395</v>
      </c>
      <c r="AN1525" s="17">
        <v>0.208735368259793</v>
      </c>
      <c r="AO1525" s="17"/>
      <c r="AP1525" s="17">
        <v>4.8170780448667599E-2</v>
      </c>
      <c r="AQ1525" s="17">
        <v>0.34875652939205598</v>
      </c>
      <c r="AR1525" s="17">
        <v>0.19735460326727999</v>
      </c>
      <c r="AS1525" s="17">
        <v>0.53234251776325203</v>
      </c>
      <c r="AT1525" s="17">
        <v>0.16378119868063901</v>
      </c>
      <c r="AU1525" s="17">
        <v>0.22094568081006799</v>
      </c>
      <c r="AV1525" s="17"/>
      <c r="AW1525" s="17">
        <v>0.30425688237758403</v>
      </c>
      <c r="AX1525" s="17">
        <v>0.31546318829778103</v>
      </c>
      <c r="AY1525" s="17">
        <v>0.27925519632721602</v>
      </c>
      <c r="AZ1525" s="17">
        <v>0.31849957598359002</v>
      </c>
      <c r="BA1525" s="17">
        <v>0.30971254903001399</v>
      </c>
      <c r="BB1525" s="17">
        <v>0.29211405715639999</v>
      </c>
      <c r="BC1525" s="17">
        <v>0.29665357640523199</v>
      </c>
      <c r="BD1525" s="17">
        <v>0.25429181698165698</v>
      </c>
      <c r="BE1525" s="17">
        <v>0.29804641531805098</v>
      </c>
      <c r="BF1525" s="17">
        <v>0.26442048521111</v>
      </c>
      <c r="BG1525" s="17">
        <v>0.22677673787987701</v>
      </c>
      <c r="BH1525" s="17">
        <v>0.37166008623552499</v>
      </c>
      <c r="BI1525" s="17">
        <v>0.24005240750992199</v>
      </c>
      <c r="BJ1525" s="17">
        <v>0.18054587454628901</v>
      </c>
      <c r="BK1525" s="17">
        <v>0.288872526254289</v>
      </c>
      <c r="BL1525" s="17">
        <v>0.103645876269622</v>
      </c>
      <c r="BM1525" s="17"/>
      <c r="BN1525" s="17">
        <v>0.26372154979457002</v>
      </c>
      <c r="BO1525" s="17">
        <v>0.28906490801741203</v>
      </c>
      <c r="BP1525" s="17"/>
      <c r="BQ1525" s="17">
        <v>3.7907047458980499E-2</v>
      </c>
      <c r="BR1525" s="17">
        <v>0.27722860833721003</v>
      </c>
      <c r="BS1525" s="17"/>
      <c r="BT1525" s="17">
        <v>0.155971555402314</v>
      </c>
      <c r="BU1525" s="17"/>
      <c r="BV1525" s="17">
        <v>0.27085222540430998</v>
      </c>
      <c r="BW1525" s="17">
        <v>0.20729038928603</v>
      </c>
      <c r="BX1525" s="17">
        <v>0.30121009263481402</v>
      </c>
      <c r="BY1525" s="17"/>
      <c r="BZ1525" s="17">
        <v>0.340771575473237</v>
      </c>
      <c r="CA1525" s="17">
        <v>0.31808054468395103</v>
      </c>
      <c r="CB1525" s="17">
        <v>0.32836756582613502</v>
      </c>
      <c r="CC1525" s="17">
        <v>0.29159313258020297</v>
      </c>
      <c r="CD1525" s="17">
        <v>0.25225378514798802</v>
      </c>
      <c r="CE1525" s="17">
        <v>0.22731069978051599</v>
      </c>
      <c r="CF1525" s="17">
        <v>0.19042788484481701</v>
      </c>
      <c r="CG1525" s="17"/>
      <c r="CH1525" s="17">
        <v>0.18858039099280799</v>
      </c>
      <c r="CI1525" s="17">
        <v>0.23944334214086599</v>
      </c>
      <c r="CJ1525" s="17">
        <v>0.279963919752169</v>
      </c>
      <c r="CK1525" s="17">
        <v>0.35271104557390398</v>
      </c>
      <c r="CL1525" s="17">
        <v>0.45435791362514399</v>
      </c>
    </row>
    <row r="1526" spans="2:90" x14ac:dyDescent="0.3">
      <c r="B1526" t="s">
        <v>591</v>
      </c>
      <c r="C1526" s="17">
        <v>0.252351527984855</v>
      </c>
      <c r="D1526" s="17">
        <v>0.22853253881094501</v>
      </c>
      <c r="E1526" s="17">
        <v>0.273802690091281</v>
      </c>
      <c r="F1526" s="17"/>
      <c r="G1526" s="17">
        <v>0.202205761700255</v>
      </c>
      <c r="H1526" s="17">
        <v>0.17595376158585699</v>
      </c>
      <c r="I1526" s="17">
        <v>0.22024969883468001</v>
      </c>
      <c r="J1526" s="17">
        <v>0.310252067027464</v>
      </c>
      <c r="K1526" s="17">
        <v>0.29460409599235798</v>
      </c>
      <c r="L1526" s="17">
        <v>0.29903065926198902</v>
      </c>
      <c r="M1526" s="17"/>
      <c r="N1526" s="17">
        <v>0.231846104943676</v>
      </c>
      <c r="O1526" s="17">
        <v>0.26337865436042801</v>
      </c>
      <c r="P1526" s="17">
        <v>0.24714093091706399</v>
      </c>
      <c r="Q1526" s="17">
        <v>0.26595384742168798</v>
      </c>
      <c r="R1526" s="17"/>
      <c r="S1526" s="17">
        <v>0.215567210943162</v>
      </c>
      <c r="T1526" s="17">
        <v>0.26373226481023399</v>
      </c>
      <c r="U1526" s="17">
        <v>0.27079695997620001</v>
      </c>
      <c r="V1526" s="17">
        <v>0.22256664169269999</v>
      </c>
      <c r="W1526" s="17">
        <v>0.300873522014249</v>
      </c>
      <c r="X1526" s="17">
        <v>0.239813409995148</v>
      </c>
      <c r="Y1526" s="17">
        <v>0.26382209223582298</v>
      </c>
      <c r="Z1526" s="17">
        <v>0.264572075184064</v>
      </c>
      <c r="AA1526" s="17">
        <v>0.25358015829802999</v>
      </c>
      <c r="AB1526" s="17">
        <v>0.26225728989060698</v>
      </c>
      <c r="AC1526" s="17">
        <v>0.27011839489969902</v>
      </c>
      <c r="AD1526" s="17">
        <v>0.22894904897424301</v>
      </c>
      <c r="AE1526" s="17"/>
      <c r="AF1526" s="17">
        <v>0.27145107668671598</v>
      </c>
      <c r="AG1526" s="17">
        <v>0.23493006707135</v>
      </c>
      <c r="AH1526" s="17">
        <v>0.24395926059433301</v>
      </c>
      <c r="AI1526" s="17"/>
      <c r="AJ1526" s="17">
        <v>0.29390407280820202</v>
      </c>
      <c r="AK1526" s="17">
        <v>0.18661595875057599</v>
      </c>
      <c r="AL1526" s="17">
        <v>0.34798098532319499</v>
      </c>
      <c r="AM1526" s="17">
        <v>0.21799665202610499</v>
      </c>
      <c r="AN1526" s="17">
        <v>0.32702371735211</v>
      </c>
      <c r="AO1526" s="17"/>
      <c r="AP1526" s="17">
        <v>0.12610515344546</v>
      </c>
      <c r="AQ1526" s="17">
        <v>0.298071815165246</v>
      </c>
      <c r="AR1526" s="17">
        <v>0.37520240584868197</v>
      </c>
      <c r="AS1526" s="17">
        <v>0.254954547576624</v>
      </c>
      <c r="AT1526" s="17">
        <v>0.25087718192303599</v>
      </c>
      <c r="AU1526" s="17">
        <v>0.38108869586746003</v>
      </c>
      <c r="AV1526" s="17"/>
      <c r="AW1526" s="17">
        <v>0.24892658343016599</v>
      </c>
      <c r="AX1526" s="17">
        <v>0.185215636627241</v>
      </c>
      <c r="AY1526" s="17">
        <v>0.30286384651461501</v>
      </c>
      <c r="AZ1526" s="17">
        <v>0.24094547609611799</v>
      </c>
      <c r="BA1526" s="17">
        <v>0.279650558908007</v>
      </c>
      <c r="BB1526" s="17">
        <v>0.283730746628509</v>
      </c>
      <c r="BC1526" s="17">
        <v>0.26659824870821403</v>
      </c>
      <c r="BD1526" s="17">
        <v>0.27188289474766802</v>
      </c>
      <c r="BE1526" s="17">
        <v>0.27472730121754901</v>
      </c>
      <c r="BF1526" s="17">
        <v>0.26633180855592498</v>
      </c>
      <c r="BG1526" s="17">
        <v>0.25720066640498901</v>
      </c>
      <c r="BH1526" s="17">
        <v>0.209878441641281</v>
      </c>
      <c r="BI1526" s="17">
        <v>0.14044518930392499</v>
      </c>
      <c r="BJ1526" s="17">
        <v>0.171453667397375</v>
      </c>
      <c r="BK1526" s="17">
        <v>0.25720338091693901</v>
      </c>
      <c r="BL1526" s="17">
        <v>0.20223091228212101</v>
      </c>
      <c r="BM1526" s="17"/>
      <c r="BN1526" s="17">
        <v>0.25025519759419301</v>
      </c>
      <c r="BO1526" s="17">
        <v>0.25329233909527599</v>
      </c>
      <c r="BP1526" s="17"/>
      <c r="BQ1526" s="17">
        <v>0.12519097676996699</v>
      </c>
      <c r="BR1526" s="17">
        <v>0.29773500904267203</v>
      </c>
      <c r="BS1526" s="17"/>
      <c r="BT1526" s="17">
        <v>0.217838051059212</v>
      </c>
      <c r="BU1526" s="17"/>
      <c r="BV1526" s="17">
        <v>0.27023560343726699</v>
      </c>
      <c r="BW1526" s="17">
        <v>0.20410269992563501</v>
      </c>
      <c r="BX1526" s="17">
        <v>0.26607089533380901</v>
      </c>
      <c r="BY1526" s="17"/>
      <c r="BZ1526" s="17">
        <v>0.27241521219651499</v>
      </c>
      <c r="CA1526" s="17">
        <v>0.232386697122377</v>
      </c>
      <c r="CB1526" s="17">
        <v>0.27466601058711698</v>
      </c>
      <c r="CC1526" s="17">
        <v>0.24590458176595101</v>
      </c>
      <c r="CD1526" s="17">
        <v>0.26817908925289802</v>
      </c>
      <c r="CE1526" s="17">
        <v>0.29653880810630101</v>
      </c>
      <c r="CF1526" s="17">
        <v>0.193878630164416</v>
      </c>
      <c r="CG1526" s="17"/>
      <c r="CH1526" s="17">
        <v>0.146617134394737</v>
      </c>
      <c r="CI1526" s="17">
        <v>0.242806517935581</v>
      </c>
      <c r="CJ1526" s="17">
        <v>0.286894403842542</v>
      </c>
      <c r="CK1526" s="17">
        <v>0.27031517503489999</v>
      </c>
      <c r="CL1526" s="17">
        <v>0.211867688409142</v>
      </c>
    </row>
    <row r="1527" spans="2:90" x14ac:dyDescent="0.3">
      <c r="B1527" t="s">
        <v>592</v>
      </c>
      <c r="C1527" s="17">
        <v>0.22956935962300901</v>
      </c>
      <c r="D1527" s="17">
        <v>0.218154925062442</v>
      </c>
      <c r="E1527" s="17">
        <v>0.24043501064386399</v>
      </c>
      <c r="F1527" s="17"/>
      <c r="G1527" s="17">
        <v>0.24847015939696701</v>
      </c>
      <c r="H1527" s="17">
        <v>0.26575768681183398</v>
      </c>
      <c r="I1527" s="17">
        <v>0.22041706959006899</v>
      </c>
      <c r="J1527" s="17">
        <v>0.22148556571877501</v>
      </c>
      <c r="K1527" s="17">
        <v>0.21812156503699401</v>
      </c>
      <c r="L1527" s="17">
        <v>0.20918192711827299</v>
      </c>
      <c r="M1527" s="17"/>
      <c r="N1527" s="17">
        <v>0.22382546496150499</v>
      </c>
      <c r="O1527" s="17">
        <v>0.25246914963739697</v>
      </c>
      <c r="P1527" s="17">
        <v>0.23258709304997899</v>
      </c>
      <c r="Q1527" s="17">
        <v>0.211631384213674</v>
      </c>
      <c r="R1527" s="17"/>
      <c r="S1527" s="17">
        <v>0.22377292086971901</v>
      </c>
      <c r="T1527" s="17">
        <v>0.23783900502847399</v>
      </c>
      <c r="U1527" s="17">
        <v>0.24799094922283299</v>
      </c>
      <c r="V1527" s="17">
        <v>0.223282985294635</v>
      </c>
      <c r="W1527" s="17">
        <v>0.19012263545368399</v>
      </c>
      <c r="X1527" s="17">
        <v>0.213662411591372</v>
      </c>
      <c r="Y1527" s="17">
        <v>0.218425913315939</v>
      </c>
      <c r="Z1527" s="17">
        <v>0.15857379567287699</v>
      </c>
      <c r="AA1527" s="17">
        <v>0.22732122479640901</v>
      </c>
      <c r="AB1527" s="17">
        <v>0.28925961213051399</v>
      </c>
      <c r="AC1527" s="17">
        <v>0.22289619859829299</v>
      </c>
      <c r="AD1527" s="17">
        <v>0.29493210144212401</v>
      </c>
      <c r="AE1527" s="17"/>
      <c r="AF1527" s="17">
        <v>0.14552534943245801</v>
      </c>
      <c r="AG1527" s="17">
        <v>0.28972980519343899</v>
      </c>
      <c r="AH1527" s="17">
        <v>0.27739813792695001</v>
      </c>
      <c r="AI1527" s="17"/>
      <c r="AJ1527" s="17">
        <v>0.139659436533243</v>
      </c>
      <c r="AK1527" s="17">
        <v>0.30880095721936002</v>
      </c>
      <c r="AL1527" s="17">
        <v>0.27667772163767101</v>
      </c>
      <c r="AM1527" s="17">
        <v>9.2434117364201707E-2</v>
      </c>
      <c r="AN1527" s="17">
        <v>0.217150189107888</v>
      </c>
      <c r="AO1527" s="17"/>
      <c r="AP1527" s="17">
        <v>0.32369419702614599</v>
      </c>
      <c r="AQ1527" s="17">
        <v>0.143216135659294</v>
      </c>
      <c r="AR1527" s="17">
        <v>0.29405578845677299</v>
      </c>
      <c r="AS1527" s="17">
        <v>0.1211154208739</v>
      </c>
      <c r="AT1527" s="17">
        <v>0.27808077430262801</v>
      </c>
      <c r="AU1527" s="17">
        <v>0.263849303432938</v>
      </c>
      <c r="AV1527" s="17"/>
      <c r="AW1527" s="17">
        <v>0.26212348793200302</v>
      </c>
      <c r="AX1527" s="17">
        <v>0.236174455043246</v>
      </c>
      <c r="AY1527" s="17">
        <v>0.208568195845381</v>
      </c>
      <c r="AZ1527" s="17">
        <v>0.21800490916573501</v>
      </c>
      <c r="BA1527" s="17">
        <v>0.17401235146390101</v>
      </c>
      <c r="BB1527" s="17">
        <v>0.239523482852354</v>
      </c>
      <c r="BC1527" s="17">
        <v>0.23107257756093799</v>
      </c>
      <c r="BD1527" s="17">
        <v>0.24527579190965501</v>
      </c>
      <c r="BE1527" s="17">
        <v>0.21616178151773099</v>
      </c>
      <c r="BF1527" s="17">
        <v>0.28385450005690699</v>
      </c>
      <c r="BG1527" s="17">
        <v>0.29842656167512899</v>
      </c>
      <c r="BH1527" s="17">
        <v>0.15439526300022199</v>
      </c>
      <c r="BI1527" s="17">
        <v>0.29817992620204298</v>
      </c>
      <c r="BJ1527" s="17">
        <v>0.29920897582710498</v>
      </c>
      <c r="BK1527" s="17">
        <v>0.150356092097779</v>
      </c>
      <c r="BL1527" s="17">
        <v>0.19680010729726</v>
      </c>
      <c r="BM1527" s="17"/>
      <c r="BN1527" s="17">
        <v>0.236506220474825</v>
      </c>
      <c r="BO1527" s="17">
        <v>0.22207556518458901</v>
      </c>
      <c r="BP1527" s="17"/>
      <c r="BQ1527" s="17">
        <v>0.33348831443089799</v>
      </c>
      <c r="BR1527" s="17">
        <v>0.245161949786213</v>
      </c>
      <c r="BS1527" s="17"/>
      <c r="BT1527" s="17">
        <v>0.20709590579734799</v>
      </c>
      <c r="BU1527" s="17"/>
      <c r="BV1527" s="17">
        <v>0.24334250550577599</v>
      </c>
      <c r="BW1527" s="17">
        <v>0.27495956426583501</v>
      </c>
      <c r="BX1527" s="17">
        <v>0.20951648872619899</v>
      </c>
      <c r="BY1527" s="17"/>
      <c r="BZ1527" s="17">
        <v>0.23791879592373699</v>
      </c>
      <c r="CA1527" s="17">
        <v>0.22216142131840799</v>
      </c>
      <c r="CB1527" s="17">
        <v>0.21478455498686599</v>
      </c>
      <c r="CC1527" s="17">
        <v>0.21512607253400801</v>
      </c>
      <c r="CD1527" s="17">
        <v>0.24250977394381401</v>
      </c>
      <c r="CE1527" s="17">
        <v>0.20753977706209401</v>
      </c>
      <c r="CF1527" s="17">
        <v>0.236541281868796</v>
      </c>
      <c r="CG1527" s="17"/>
      <c r="CH1527" s="17">
        <v>0.199384415916564</v>
      </c>
      <c r="CI1527" s="17">
        <v>0.238268692946591</v>
      </c>
      <c r="CJ1527" s="17">
        <v>0.24028497225140799</v>
      </c>
      <c r="CK1527" s="17">
        <v>0.21242171311335101</v>
      </c>
      <c r="CL1527" s="17">
        <v>0.19099270340444099</v>
      </c>
    </row>
    <row r="1528" spans="2:90" x14ac:dyDescent="0.3">
      <c r="B1528" t="s">
        <v>593</v>
      </c>
      <c r="C1528" s="17">
        <v>0.141413800583161</v>
      </c>
      <c r="D1528" s="17">
        <v>0.166446654180298</v>
      </c>
      <c r="E1528" s="17">
        <v>0.11807012073043301</v>
      </c>
      <c r="F1528" s="17"/>
      <c r="G1528" s="17">
        <v>0.25375505403913301</v>
      </c>
      <c r="H1528" s="17">
        <v>0.25038852518218202</v>
      </c>
      <c r="I1528" s="17">
        <v>0.15301585891279801</v>
      </c>
      <c r="J1528" s="17">
        <v>9.0642720392528395E-2</v>
      </c>
      <c r="K1528" s="17">
        <v>6.6868486087525797E-2</v>
      </c>
      <c r="L1528" s="17">
        <v>5.94638215181202E-2</v>
      </c>
      <c r="M1528" s="17"/>
      <c r="N1528" s="17">
        <v>0.21565704499427599</v>
      </c>
      <c r="O1528" s="17">
        <v>0.13112990352336201</v>
      </c>
      <c r="P1528" s="17">
        <v>0.122379147280104</v>
      </c>
      <c r="Q1528" s="17">
        <v>9.0218901168571494E-2</v>
      </c>
      <c r="R1528" s="17"/>
      <c r="S1528" s="17">
        <v>0.192315612143554</v>
      </c>
      <c r="T1528" s="17">
        <v>9.7484926391733007E-2</v>
      </c>
      <c r="U1528" s="17">
        <v>7.0391937062154394E-2</v>
      </c>
      <c r="V1528" s="17">
        <v>0.185056238184901</v>
      </c>
      <c r="W1528" s="17">
        <v>0.13383641381775599</v>
      </c>
      <c r="X1528" s="17">
        <v>0.15287694357232501</v>
      </c>
      <c r="Y1528" s="17">
        <v>0.110555126896017</v>
      </c>
      <c r="Z1528" s="17">
        <v>0.160719257544512</v>
      </c>
      <c r="AA1528" s="17">
        <v>0.18009748469894399</v>
      </c>
      <c r="AB1528" s="17">
        <v>0.117344196988713</v>
      </c>
      <c r="AC1528" s="17">
        <v>0.12010667162685899</v>
      </c>
      <c r="AD1528" s="17">
        <v>0.157675257877122</v>
      </c>
      <c r="AE1528" s="17"/>
      <c r="AF1528" s="17">
        <v>8.0934974972962995E-2</v>
      </c>
      <c r="AG1528" s="17">
        <v>0.17263519547973499</v>
      </c>
      <c r="AH1528" s="17">
        <v>0.15271525690675</v>
      </c>
      <c r="AI1528" s="17"/>
      <c r="AJ1528" s="17">
        <v>9.5239644717569294E-2</v>
      </c>
      <c r="AK1528" s="17">
        <v>0.24052932491856599</v>
      </c>
      <c r="AL1528" s="17">
        <v>8.8815421289514099E-2</v>
      </c>
      <c r="AM1528" s="17">
        <v>5.9663502316557503E-2</v>
      </c>
      <c r="AN1528" s="17">
        <v>0.13660290616970899</v>
      </c>
      <c r="AO1528" s="17"/>
      <c r="AP1528" s="17">
        <v>0.32565473455761001</v>
      </c>
      <c r="AQ1528" s="17">
        <v>0.123620088061855</v>
      </c>
      <c r="AR1528" s="17">
        <v>7.4477694818104706E-2</v>
      </c>
      <c r="AS1528" s="17">
        <v>5.5482174266312898E-2</v>
      </c>
      <c r="AT1528" s="17">
        <v>0.16989564704721799</v>
      </c>
      <c r="AU1528" s="17">
        <v>4.00354267377021E-2</v>
      </c>
      <c r="AV1528" s="17"/>
      <c r="AW1528" s="17">
        <v>8.9971662915797307E-2</v>
      </c>
      <c r="AX1528" s="17">
        <v>5.66332918703083E-2</v>
      </c>
      <c r="AY1528" s="17">
        <v>9.7934213022333502E-2</v>
      </c>
      <c r="AZ1528" s="17">
        <v>0.14477202190574801</v>
      </c>
      <c r="BA1528" s="17">
        <v>0.12842781556341101</v>
      </c>
      <c r="BB1528" s="17">
        <v>0.1075200788389</v>
      </c>
      <c r="BC1528" s="17">
        <v>0.154095950263644</v>
      </c>
      <c r="BD1528" s="17">
        <v>0.113025715592489</v>
      </c>
      <c r="BE1528" s="17">
        <v>0.16398007545552301</v>
      </c>
      <c r="BF1528" s="17">
        <v>0.136435171728223</v>
      </c>
      <c r="BG1528" s="17">
        <v>0.157762155891402</v>
      </c>
      <c r="BH1528" s="17">
        <v>0.19589200228869499</v>
      </c>
      <c r="BI1528" s="17">
        <v>0.222162562605076</v>
      </c>
      <c r="BJ1528" s="17">
        <v>0.21673421108857299</v>
      </c>
      <c r="BK1528" s="17">
        <v>0.22272978186970199</v>
      </c>
      <c r="BL1528" s="17">
        <v>0.24095913479193601</v>
      </c>
      <c r="BM1528" s="17"/>
      <c r="BN1528" s="17">
        <v>0.14315132268157599</v>
      </c>
      <c r="BO1528" s="17">
        <v>0.13995574857750101</v>
      </c>
      <c r="BP1528" s="17"/>
      <c r="BQ1528" s="17">
        <v>0.32312912084672701</v>
      </c>
      <c r="BR1528" s="17">
        <v>0.111194298727758</v>
      </c>
      <c r="BS1528" s="17"/>
      <c r="BT1528" s="17">
        <v>0.24791601436358601</v>
      </c>
      <c r="BU1528" s="17"/>
      <c r="BV1528" s="17">
        <v>9.7700020526594197E-2</v>
      </c>
      <c r="BW1528" s="17">
        <v>0.19628557988593101</v>
      </c>
      <c r="BX1528" s="17">
        <v>0.138305174627363</v>
      </c>
      <c r="BY1528" s="17"/>
      <c r="BZ1528" s="17">
        <v>5.8112755193853803E-2</v>
      </c>
      <c r="CA1528" s="17">
        <v>0.12546266197158801</v>
      </c>
      <c r="CB1528" s="17">
        <v>0.109454624164132</v>
      </c>
      <c r="CC1528" s="17">
        <v>0.16669168053095901</v>
      </c>
      <c r="CD1528" s="17">
        <v>0.14316554901947301</v>
      </c>
      <c r="CE1528" s="17">
        <v>0.18037548328474701</v>
      </c>
      <c r="CF1528" s="17">
        <v>0.23302848925848099</v>
      </c>
      <c r="CG1528" s="17"/>
      <c r="CH1528" s="17">
        <v>0.20710156533454399</v>
      </c>
      <c r="CI1528" s="17">
        <v>0.17764169235604799</v>
      </c>
      <c r="CJ1528" s="17">
        <v>0.118185358873946</v>
      </c>
      <c r="CK1528" s="17">
        <v>8.8620757457469806E-2</v>
      </c>
      <c r="CL1528" s="17">
        <v>6.3781796823781794E-2</v>
      </c>
    </row>
    <row r="1529" spans="2:90" x14ac:dyDescent="0.3">
      <c r="B1529" t="s">
        <v>594</v>
      </c>
      <c r="C1529" s="17">
        <v>5.3400138705387401E-2</v>
      </c>
      <c r="D1529" s="17">
        <v>6.8357198771310995E-2</v>
      </c>
      <c r="E1529" s="17">
        <v>3.8174517106010601E-2</v>
      </c>
      <c r="F1529" s="17"/>
      <c r="G1529" s="17">
        <v>9.1888927644101795E-2</v>
      </c>
      <c r="H1529" s="17">
        <v>0.12862069944881199</v>
      </c>
      <c r="I1529" s="17">
        <v>7.7270761013465097E-2</v>
      </c>
      <c r="J1529" s="17">
        <v>1.5854980985636299E-2</v>
      </c>
      <c r="K1529" s="17">
        <v>9.2167042480137094E-3</v>
      </c>
      <c r="L1529" s="17">
        <v>6.9403955194873501E-3</v>
      </c>
      <c r="M1529" s="17"/>
      <c r="N1529" s="17">
        <v>0.102739627356369</v>
      </c>
      <c r="O1529" s="17">
        <v>3.6245328697772701E-2</v>
      </c>
      <c r="P1529" s="17">
        <v>3.8934876645963103E-2</v>
      </c>
      <c r="Q1529" s="17">
        <v>3.12822947268806E-2</v>
      </c>
      <c r="R1529" s="17"/>
      <c r="S1529" s="17">
        <v>0.102155871671316</v>
      </c>
      <c r="T1529" s="17">
        <v>2.4997094825653699E-2</v>
      </c>
      <c r="U1529" s="17">
        <v>1.1966427171217899E-2</v>
      </c>
      <c r="V1529" s="17">
        <v>3.09129329183278E-2</v>
      </c>
      <c r="W1529" s="17">
        <v>6.3784580866689394E-2</v>
      </c>
      <c r="X1529" s="17">
        <v>4.7557542034602697E-2</v>
      </c>
      <c r="Y1529" s="17">
        <v>8.0219964800033794E-2</v>
      </c>
      <c r="Z1529" s="17">
        <v>6.7114560190775593E-2</v>
      </c>
      <c r="AA1529" s="17">
        <v>4.4052214416913801E-2</v>
      </c>
      <c r="AB1529" s="17">
        <v>4.25698003648751E-2</v>
      </c>
      <c r="AC1529" s="17">
        <v>5.8997723402338602E-2</v>
      </c>
      <c r="AD1529" s="17">
        <v>8.7652689070512199E-2</v>
      </c>
      <c r="AE1529" s="17"/>
      <c r="AF1529" s="17">
        <v>3.4243828329554298E-2</v>
      </c>
      <c r="AG1529" s="17">
        <v>6.7757891243944504E-2</v>
      </c>
      <c r="AH1529" s="17">
        <v>4.4270347631955698E-2</v>
      </c>
      <c r="AI1529" s="17"/>
      <c r="AJ1529" s="17">
        <v>2.9177559031824601E-2</v>
      </c>
      <c r="AK1529" s="17">
        <v>9.4635985791924102E-2</v>
      </c>
      <c r="AL1529" s="17">
        <v>2.2027502086952599E-2</v>
      </c>
      <c r="AM1529" s="17">
        <v>3.7564297904406699E-2</v>
      </c>
      <c r="AN1529" s="17">
        <v>6.3396849688599405E-2</v>
      </c>
      <c r="AO1529" s="17"/>
      <c r="AP1529" s="17">
        <v>0.12789867834583801</v>
      </c>
      <c r="AQ1529" s="17">
        <v>5.1887097878778599E-2</v>
      </c>
      <c r="AR1529" s="17">
        <v>1.8812479768537199E-2</v>
      </c>
      <c r="AS1529" s="17">
        <v>2.00926653264751E-2</v>
      </c>
      <c r="AT1529" s="17">
        <v>6.9970256460587896E-2</v>
      </c>
      <c r="AU1529" s="17">
        <v>0</v>
      </c>
      <c r="AV1529" s="17"/>
      <c r="AW1529" s="17">
        <v>5.0099763223961501E-2</v>
      </c>
      <c r="AX1529" s="17">
        <v>5.3571751770511301E-2</v>
      </c>
      <c r="AY1529" s="17">
        <v>3.1840308495810203E-2</v>
      </c>
      <c r="AZ1529" s="17">
        <v>2.9871602122837501E-2</v>
      </c>
      <c r="BA1529" s="17">
        <v>3.1542190153003601E-2</v>
      </c>
      <c r="BB1529" s="17">
        <v>3.8810761052240399E-2</v>
      </c>
      <c r="BC1529" s="17">
        <v>3.4249777130713102E-2</v>
      </c>
      <c r="BD1529" s="17">
        <v>5.6321050862474298E-2</v>
      </c>
      <c r="BE1529" s="17">
        <v>1.73397729871386E-2</v>
      </c>
      <c r="BF1529" s="17">
        <v>1.9951859322015E-2</v>
      </c>
      <c r="BG1529" s="17">
        <v>5.2639579476895203E-2</v>
      </c>
      <c r="BH1529" s="17">
        <v>4.9052844607958702E-2</v>
      </c>
      <c r="BI1529" s="17">
        <v>7.8649766552386605E-2</v>
      </c>
      <c r="BJ1529" s="17">
        <v>0.10143270608983899</v>
      </c>
      <c r="BK1529" s="17">
        <v>5.6237932754713102E-2</v>
      </c>
      <c r="BL1529" s="17">
        <v>0.230017519971082</v>
      </c>
      <c r="BM1529" s="17"/>
      <c r="BN1529" s="17">
        <v>6.7845923920173995E-2</v>
      </c>
      <c r="BO1529" s="17">
        <v>3.4215848386578401E-2</v>
      </c>
      <c r="BP1529" s="17"/>
      <c r="BQ1529" s="17">
        <v>0.13439492152565999</v>
      </c>
      <c r="BR1529" s="17">
        <v>3.5704966337909802E-2</v>
      </c>
      <c r="BS1529" s="17"/>
      <c r="BT1529" s="17">
        <v>0.15578728699653499</v>
      </c>
      <c r="BU1529" s="17"/>
      <c r="BV1529" s="17">
        <v>4.1067420598196701E-2</v>
      </c>
      <c r="BW1529" s="17">
        <v>6.2202083446299197E-2</v>
      </c>
      <c r="BX1529" s="17">
        <v>5.4688619531565397E-2</v>
      </c>
      <c r="BY1529" s="17"/>
      <c r="BZ1529" s="17">
        <v>1.51094919526435E-2</v>
      </c>
      <c r="CA1529" s="17">
        <v>3.3289791337695197E-2</v>
      </c>
      <c r="CB1529" s="17">
        <v>2.7155946377006399E-2</v>
      </c>
      <c r="CC1529" s="17">
        <v>5.0544898127779098E-2</v>
      </c>
      <c r="CD1529" s="17">
        <v>6.4340259340223693E-2</v>
      </c>
      <c r="CE1529" s="17">
        <v>6.4111699854906404E-2</v>
      </c>
      <c r="CF1529" s="17">
        <v>0.13398759523425199</v>
      </c>
      <c r="CG1529" s="17"/>
      <c r="CH1529" s="17">
        <v>0.22346891916602199</v>
      </c>
      <c r="CI1529" s="17">
        <v>6.3341833523510194E-2</v>
      </c>
      <c r="CJ1529" s="17">
        <v>2.22375437907469E-2</v>
      </c>
      <c r="CK1529" s="17">
        <v>6.5531072407153199E-3</v>
      </c>
      <c r="CL1529" s="17">
        <v>1.4394779312187101E-2</v>
      </c>
    </row>
    <row r="1530" spans="2:90" x14ac:dyDescent="0.3">
      <c r="B1530" t="s">
        <v>118</v>
      </c>
      <c r="C1530" s="17">
        <v>4.87895381253282E-2</v>
      </c>
      <c r="D1530" s="17">
        <v>2.8212964608682702E-2</v>
      </c>
      <c r="E1530" s="17">
        <v>6.9285829488681699E-2</v>
      </c>
      <c r="F1530" s="17"/>
      <c r="G1530" s="17">
        <v>7.8125967534530494E-2</v>
      </c>
      <c r="H1530" s="17">
        <v>4.8264200006053901E-2</v>
      </c>
      <c r="I1530" s="17">
        <v>6.0736537545143798E-2</v>
      </c>
      <c r="J1530" s="17">
        <v>5.4235723211393597E-2</v>
      </c>
      <c r="K1530" s="17">
        <v>4.0252504534525203E-2</v>
      </c>
      <c r="L1530" s="17">
        <v>2.1253648622963701E-2</v>
      </c>
      <c r="M1530" s="17"/>
      <c r="N1530" s="17">
        <v>2.32404221991808E-2</v>
      </c>
      <c r="O1530" s="17">
        <v>6.01045965568308E-2</v>
      </c>
      <c r="P1530" s="17">
        <v>3.0379625080130201E-2</v>
      </c>
      <c r="Q1530" s="17">
        <v>7.9415972014637501E-2</v>
      </c>
      <c r="R1530" s="17"/>
      <c r="S1530" s="17">
        <v>4.2751420941954603E-2</v>
      </c>
      <c r="T1530" s="17">
        <v>3.7339839021557998E-2</v>
      </c>
      <c r="U1530" s="17">
        <v>6.5816983061122297E-2</v>
      </c>
      <c r="V1530" s="17">
        <v>4.1833530176715199E-2</v>
      </c>
      <c r="W1530" s="17">
        <v>6.2217606338998199E-2</v>
      </c>
      <c r="X1530" s="17">
        <v>3.9615671761900999E-2</v>
      </c>
      <c r="Y1530" s="17">
        <v>5.9810585104009897E-2</v>
      </c>
      <c r="Z1530" s="17">
        <v>3.1552337127607501E-2</v>
      </c>
      <c r="AA1530" s="17">
        <v>4.7590591565606501E-2</v>
      </c>
      <c r="AB1530" s="17">
        <v>6.7180185993383795E-2</v>
      </c>
      <c r="AC1530" s="17">
        <v>6.43255140632117E-2</v>
      </c>
      <c r="AD1530" s="17">
        <v>1.5464726815114099E-2</v>
      </c>
      <c r="AE1530" s="17"/>
      <c r="AF1530" s="17">
        <v>2.3095910859105701E-2</v>
      </c>
      <c r="AG1530" s="17">
        <v>4.93970135828957E-2</v>
      </c>
      <c r="AH1530" s="17">
        <v>9.1206538816852603E-2</v>
      </c>
      <c r="AI1530" s="17"/>
      <c r="AJ1530" s="17">
        <v>2.4225710848208199E-2</v>
      </c>
      <c r="AK1530" s="17">
        <v>4.37600695346008E-2</v>
      </c>
      <c r="AL1530" s="17">
        <v>3.1818047040818198E-2</v>
      </c>
      <c r="AM1530" s="17">
        <v>2.2597684040585202E-2</v>
      </c>
      <c r="AN1530" s="17">
        <v>4.7090969421900303E-2</v>
      </c>
      <c r="AO1530" s="17"/>
      <c r="AP1530" s="17">
        <v>4.8476456176277598E-2</v>
      </c>
      <c r="AQ1530" s="17">
        <v>3.4448333842770303E-2</v>
      </c>
      <c r="AR1530" s="17">
        <v>4.0097027840623398E-2</v>
      </c>
      <c r="AS1530" s="17">
        <v>1.6012674193435598E-2</v>
      </c>
      <c r="AT1530" s="17">
        <v>6.7394941585891502E-2</v>
      </c>
      <c r="AU1530" s="17">
        <v>9.4080893151831393E-2</v>
      </c>
      <c r="AV1530" s="17"/>
      <c r="AW1530" s="17">
        <v>4.4621620120488099E-2</v>
      </c>
      <c r="AX1530" s="17">
        <v>0.152941676390912</v>
      </c>
      <c r="AY1530" s="17">
        <v>7.9538239794643695E-2</v>
      </c>
      <c r="AZ1530" s="17">
        <v>4.7906414725972402E-2</v>
      </c>
      <c r="BA1530" s="17">
        <v>7.66545348816631E-2</v>
      </c>
      <c r="BB1530" s="17">
        <v>3.8300873471596102E-2</v>
      </c>
      <c r="BC1530" s="17">
        <v>1.7329869931259002E-2</v>
      </c>
      <c r="BD1530" s="17">
        <v>5.9202729906055997E-2</v>
      </c>
      <c r="BE1530" s="17">
        <v>2.9744653504007599E-2</v>
      </c>
      <c r="BF1530" s="17">
        <v>2.9006175125820498E-2</v>
      </c>
      <c r="BG1530" s="17">
        <v>7.1942986717081804E-3</v>
      </c>
      <c r="BH1530" s="17">
        <v>1.9121362226318599E-2</v>
      </c>
      <c r="BI1530" s="17">
        <v>2.0510147826647999E-2</v>
      </c>
      <c r="BJ1530" s="17">
        <v>3.06245650508199E-2</v>
      </c>
      <c r="BK1530" s="17">
        <v>2.4600286106577201E-2</v>
      </c>
      <c r="BL1530" s="17">
        <v>2.6346449387978602E-2</v>
      </c>
      <c r="BM1530" s="17"/>
      <c r="BN1530" s="17">
        <v>3.8519785534662301E-2</v>
      </c>
      <c r="BO1530" s="17">
        <v>6.13955907386435E-2</v>
      </c>
      <c r="BP1530" s="17"/>
      <c r="BQ1530" s="17">
        <v>4.5889618967767297E-2</v>
      </c>
      <c r="BR1530" s="17">
        <v>3.2975167768237203E-2</v>
      </c>
      <c r="BS1530" s="17"/>
      <c r="BT1530" s="17">
        <v>1.53911863810053E-2</v>
      </c>
      <c r="BU1530" s="17"/>
      <c r="BV1530" s="17">
        <v>7.6802224527856094E-2</v>
      </c>
      <c r="BW1530" s="17">
        <v>5.5159683190269301E-2</v>
      </c>
      <c r="BX1530" s="17">
        <v>3.0208729146248399E-2</v>
      </c>
      <c r="BY1530" s="17"/>
      <c r="BZ1530" s="17">
        <v>7.5672169260013897E-2</v>
      </c>
      <c r="CA1530" s="17">
        <v>6.8618883565981004E-2</v>
      </c>
      <c r="CB1530" s="17">
        <v>4.5571298058743701E-2</v>
      </c>
      <c r="CC1530" s="17">
        <v>3.01396344610999E-2</v>
      </c>
      <c r="CD1530" s="17">
        <v>2.95515432956036E-2</v>
      </c>
      <c r="CE1530" s="17">
        <v>2.4123531911435601E-2</v>
      </c>
      <c r="CF1530" s="17">
        <v>1.2136118629239301E-2</v>
      </c>
      <c r="CG1530" s="17"/>
      <c r="CH1530" s="17">
        <v>3.4847574195324901E-2</v>
      </c>
      <c r="CI1530" s="17">
        <v>3.8497921097404901E-2</v>
      </c>
      <c r="CJ1530" s="17">
        <v>5.2433801489188102E-2</v>
      </c>
      <c r="CK1530" s="17">
        <v>6.9378201579660403E-2</v>
      </c>
      <c r="CL1530" s="17">
        <v>6.4605118425303504E-2</v>
      </c>
    </row>
    <row r="1531" spans="2:90" x14ac:dyDescent="0.3">
      <c r="C1531" s="17"/>
      <c r="D1531" s="17"/>
      <c r="E1531" s="17"/>
      <c r="F1531" s="17"/>
      <c r="G1531" s="17"/>
      <c r="H1531" s="17"/>
      <c r="I1531" s="17"/>
      <c r="J1531" s="17"/>
      <c r="K1531" s="17"/>
      <c r="L1531" s="17"/>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7"/>
      <c r="AI1531" s="17"/>
      <c r="AJ1531" s="17"/>
      <c r="AK1531" s="17"/>
      <c r="AL1531" s="17"/>
      <c r="AM1531" s="17"/>
      <c r="AN1531" s="17"/>
      <c r="AO1531" s="17"/>
      <c r="AP1531" s="17"/>
      <c r="AQ1531" s="17"/>
      <c r="AR1531" s="17"/>
      <c r="AS1531" s="17"/>
      <c r="AT1531" s="17"/>
      <c r="AU1531" s="17"/>
      <c r="AV1531" s="17"/>
      <c r="AW1531" s="17"/>
      <c r="AX1531" s="17"/>
      <c r="AY1531" s="17"/>
      <c r="AZ1531" s="17"/>
      <c r="BA1531" s="17"/>
      <c r="BB1531" s="17"/>
      <c r="BC1531" s="17"/>
      <c r="BD1531" s="17"/>
      <c r="BE1531" s="17"/>
      <c r="BF1531" s="17"/>
      <c r="BG1531" s="17"/>
      <c r="BH1531" s="17"/>
      <c r="BI1531" s="17"/>
      <c r="BJ1531" s="17"/>
      <c r="BK1531" s="17"/>
      <c r="BL1531" s="17"/>
      <c r="BM1531" s="17"/>
      <c r="BN1531" s="17"/>
      <c r="BO1531" s="17"/>
      <c r="BP1531" s="17"/>
      <c r="BQ1531" s="17"/>
      <c r="BR1531" s="17"/>
      <c r="BS1531" s="17"/>
      <c r="BT1531" s="17"/>
      <c r="BU1531" s="17"/>
      <c r="BV1531" s="17"/>
      <c r="BW1531" s="17"/>
      <c r="BX1531" s="17"/>
      <c r="BY1531" s="17"/>
      <c r="BZ1531" s="17"/>
      <c r="CA1531" s="17"/>
      <c r="CB1531" s="17"/>
      <c r="CC1531" s="17"/>
      <c r="CD1531" s="17"/>
      <c r="CE1531" s="17"/>
      <c r="CF1531" s="17"/>
      <c r="CG1531" s="17"/>
      <c r="CH1531" s="17"/>
      <c r="CI1531" s="17"/>
      <c r="CJ1531" s="17"/>
      <c r="CK1531" s="17"/>
      <c r="CL1531" s="17"/>
    </row>
    <row r="1532" spans="2:90" x14ac:dyDescent="0.3">
      <c r="B1532" s="6" t="s">
        <v>597</v>
      </c>
      <c r="C1532" s="17"/>
      <c r="D1532" s="17"/>
      <c r="E1532" s="17"/>
      <c r="F1532" s="17"/>
      <c r="G1532" s="17"/>
      <c r="H1532" s="17"/>
      <c r="I1532" s="17"/>
      <c r="J1532" s="17"/>
      <c r="K1532" s="17"/>
      <c r="L1532" s="17"/>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7"/>
      <c r="AI1532" s="17"/>
      <c r="AJ1532" s="17"/>
      <c r="AK1532" s="17"/>
      <c r="AL1532" s="17"/>
      <c r="AM1532" s="17"/>
      <c r="AN1532" s="17"/>
      <c r="AO1532" s="17"/>
      <c r="AP1532" s="17"/>
      <c r="AQ1532" s="17"/>
      <c r="AR1532" s="17"/>
      <c r="AS1532" s="17"/>
      <c r="AT1532" s="17"/>
      <c r="AU1532" s="17"/>
      <c r="AV1532" s="17"/>
      <c r="AW1532" s="17"/>
      <c r="AX1532" s="17"/>
      <c r="AY1532" s="17"/>
      <c r="AZ1532" s="17"/>
      <c r="BA1532" s="17"/>
      <c r="BB1532" s="17"/>
      <c r="BC1532" s="17"/>
      <c r="BD1532" s="17"/>
      <c r="BE1532" s="17"/>
      <c r="BF1532" s="17"/>
      <c r="BG1532" s="17"/>
      <c r="BH1532" s="17"/>
      <c r="BI1532" s="17"/>
      <c r="BJ1532" s="17"/>
      <c r="BK1532" s="17"/>
      <c r="BL1532" s="17"/>
      <c r="BM1532" s="17"/>
      <c r="BN1532" s="17"/>
      <c r="BO1532" s="17"/>
      <c r="BP1532" s="17"/>
      <c r="BQ1532" s="17"/>
      <c r="BR1532" s="17"/>
      <c r="BS1532" s="17"/>
      <c r="BT1532" s="17"/>
      <c r="BU1532" s="17"/>
      <c r="BV1532" s="17"/>
      <c r="BW1532" s="17"/>
      <c r="BX1532" s="17"/>
      <c r="BY1532" s="17"/>
      <c r="BZ1532" s="17"/>
      <c r="CA1532" s="17"/>
      <c r="CB1532" s="17"/>
      <c r="CC1532" s="17"/>
      <c r="CD1532" s="17"/>
      <c r="CE1532" s="17"/>
      <c r="CF1532" s="17"/>
      <c r="CG1532" s="17"/>
      <c r="CH1532" s="17"/>
      <c r="CI1532" s="17"/>
      <c r="CJ1532" s="17"/>
      <c r="CK1532" s="17"/>
      <c r="CL1532" s="17"/>
    </row>
    <row r="1533" spans="2:90" x14ac:dyDescent="0.3">
      <c r="B1533" s="24" t="s">
        <v>110</v>
      </c>
      <c r="C1533" s="17"/>
      <c r="D1533" s="17"/>
      <c r="E1533" s="17"/>
      <c r="F1533" s="17"/>
      <c r="G1533" s="17"/>
      <c r="H1533" s="17"/>
      <c r="I1533" s="17"/>
      <c r="J1533" s="17"/>
      <c r="K1533" s="17"/>
      <c r="L1533" s="17"/>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7"/>
      <c r="AI1533" s="17"/>
      <c r="AJ1533" s="17"/>
      <c r="AK1533" s="17"/>
      <c r="AL1533" s="17"/>
      <c r="AM1533" s="17"/>
      <c r="AN1533" s="17"/>
      <c r="AO1533" s="17"/>
      <c r="AP1533" s="17"/>
      <c r="AQ1533" s="17"/>
      <c r="AR1533" s="17"/>
      <c r="AS1533" s="17"/>
      <c r="AT1533" s="17"/>
      <c r="AU1533" s="17"/>
      <c r="AV1533" s="17"/>
      <c r="AW1533" s="17"/>
      <c r="AX1533" s="17"/>
      <c r="AY1533" s="17"/>
      <c r="AZ1533" s="17"/>
      <c r="BA1533" s="17"/>
      <c r="BB1533" s="17"/>
      <c r="BC1533" s="17"/>
      <c r="BD1533" s="17"/>
      <c r="BE1533" s="17"/>
      <c r="BF1533" s="17"/>
      <c r="BG1533" s="17"/>
      <c r="BH1533" s="17"/>
      <c r="BI1533" s="17"/>
      <c r="BJ1533" s="17"/>
      <c r="BK1533" s="17"/>
      <c r="BL1533" s="17"/>
      <c r="BM1533" s="17"/>
      <c r="BN1533" s="17"/>
      <c r="BO1533" s="17"/>
      <c r="BP1533" s="17"/>
      <c r="BQ1533" s="17"/>
      <c r="BR1533" s="17"/>
      <c r="BS1533" s="17"/>
      <c r="BT1533" s="17"/>
      <c r="BU1533" s="17"/>
      <c r="BV1533" s="17"/>
      <c r="BW1533" s="17"/>
      <c r="BX1533" s="17"/>
      <c r="BY1533" s="17"/>
      <c r="BZ1533" s="17"/>
      <c r="CA1533" s="17"/>
      <c r="CB1533" s="17"/>
      <c r="CC1533" s="17"/>
      <c r="CD1533" s="17"/>
      <c r="CE1533" s="17"/>
      <c r="CF1533" s="17"/>
      <c r="CG1533" s="17"/>
      <c r="CH1533" s="17"/>
      <c r="CI1533" s="17"/>
      <c r="CJ1533" s="17"/>
      <c r="CK1533" s="17"/>
      <c r="CL1533" s="17"/>
    </row>
    <row r="1534" spans="2:90" x14ac:dyDescent="0.3">
      <c r="B1534" t="s">
        <v>590</v>
      </c>
      <c r="C1534" s="17">
        <v>0.33779741580136902</v>
      </c>
      <c r="D1534" s="17">
        <v>0.32934420485160198</v>
      </c>
      <c r="E1534" s="17">
        <v>0.34588057491149898</v>
      </c>
      <c r="F1534" s="17"/>
      <c r="G1534" s="17">
        <v>0.16421827754363599</v>
      </c>
      <c r="H1534" s="17">
        <v>0.16076939539482299</v>
      </c>
      <c r="I1534" s="17">
        <v>0.32974094426183298</v>
      </c>
      <c r="J1534" s="17">
        <v>0.39813239133546002</v>
      </c>
      <c r="K1534" s="17">
        <v>0.480173860290877</v>
      </c>
      <c r="L1534" s="17">
        <v>0.45986191621653</v>
      </c>
      <c r="M1534" s="17"/>
      <c r="N1534" s="17">
        <v>0.25262610740125002</v>
      </c>
      <c r="O1534" s="17">
        <v>0.320202512915222</v>
      </c>
      <c r="P1534" s="17">
        <v>0.40190686364123202</v>
      </c>
      <c r="Q1534" s="17">
        <v>0.39086156692287199</v>
      </c>
      <c r="R1534" s="17"/>
      <c r="S1534" s="17">
        <v>0.27984628965639402</v>
      </c>
      <c r="T1534" s="17">
        <v>0.39543607551899101</v>
      </c>
      <c r="U1534" s="17">
        <v>0.355483967162183</v>
      </c>
      <c r="V1534" s="17">
        <v>0.36198171794049899</v>
      </c>
      <c r="W1534" s="17">
        <v>0.33712209545917998</v>
      </c>
      <c r="X1534" s="17">
        <v>0.30794932628510502</v>
      </c>
      <c r="Y1534" s="17">
        <v>0.33033151941903799</v>
      </c>
      <c r="Z1534" s="17">
        <v>0.41639026009964297</v>
      </c>
      <c r="AA1534" s="17">
        <v>0.31192476435027999</v>
      </c>
      <c r="AB1534" s="17">
        <v>0.33497065230544698</v>
      </c>
      <c r="AC1534" s="17">
        <v>0.34431970970929698</v>
      </c>
      <c r="AD1534" s="17">
        <v>0.33790913774223402</v>
      </c>
      <c r="AE1534" s="17"/>
      <c r="AF1534" s="17">
        <v>0.49128990522697302</v>
      </c>
      <c r="AG1534" s="17">
        <v>0.23915653907566101</v>
      </c>
      <c r="AH1534" s="17">
        <v>0.32669492380378701</v>
      </c>
      <c r="AI1534" s="17"/>
      <c r="AJ1534" s="17">
        <v>0.45659910538687198</v>
      </c>
      <c r="AK1534" s="17">
        <v>0.17284358541499401</v>
      </c>
      <c r="AL1534" s="17">
        <v>0.315644389733582</v>
      </c>
      <c r="AM1534" s="17">
        <v>0.60583083822248096</v>
      </c>
      <c r="AN1534" s="17">
        <v>0.27235769860967202</v>
      </c>
      <c r="AO1534" s="17"/>
      <c r="AP1534" s="17">
        <v>5.5062867889838302E-2</v>
      </c>
      <c r="AQ1534" s="17">
        <v>0.37362970967324699</v>
      </c>
      <c r="AR1534" s="17">
        <v>0.300211837682273</v>
      </c>
      <c r="AS1534" s="17">
        <v>0.59253762216563399</v>
      </c>
      <c r="AT1534" s="17">
        <v>0.28394724899832102</v>
      </c>
      <c r="AU1534" s="17">
        <v>0.36854750143523801</v>
      </c>
      <c r="AV1534" s="17"/>
      <c r="AW1534" s="17">
        <v>0.40410090639258101</v>
      </c>
      <c r="AX1534" s="17">
        <v>0.35198321012908201</v>
      </c>
      <c r="AY1534" s="17">
        <v>0.36920132458717198</v>
      </c>
      <c r="AZ1534" s="17">
        <v>0.436638434559178</v>
      </c>
      <c r="BA1534" s="17">
        <v>0.34754627870503602</v>
      </c>
      <c r="BB1534" s="17">
        <v>0.36764742070359302</v>
      </c>
      <c r="BC1534" s="17">
        <v>0.3809171044386</v>
      </c>
      <c r="BD1534" s="17">
        <v>0.33073956197146798</v>
      </c>
      <c r="BE1534" s="17">
        <v>0.34440060775023001</v>
      </c>
      <c r="BF1534" s="17">
        <v>0.34590608655147298</v>
      </c>
      <c r="BG1534" s="17">
        <v>0.30489180656413301</v>
      </c>
      <c r="BH1534" s="17">
        <v>0.361218623560708</v>
      </c>
      <c r="BI1534" s="17">
        <v>0.26867278462258498</v>
      </c>
      <c r="BJ1534" s="17">
        <v>0.26182713533791202</v>
      </c>
      <c r="BK1534" s="17">
        <v>0.31006598174796801</v>
      </c>
      <c r="BL1534" s="17">
        <v>0.11740875795271399</v>
      </c>
      <c r="BM1534" s="17"/>
      <c r="BN1534" s="17">
        <v>0.331548923467682</v>
      </c>
      <c r="BO1534" s="17">
        <v>0.34464414827072198</v>
      </c>
      <c r="BP1534" s="17"/>
      <c r="BQ1534" s="17">
        <v>4.14772295883944E-2</v>
      </c>
      <c r="BR1534" s="17">
        <v>0.39002775853322302</v>
      </c>
      <c r="BS1534" s="17"/>
      <c r="BT1534" s="17">
        <v>0.22045574981468599</v>
      </c>
      <c r="BU1534" s="17"/>
      <c r="BV1534" s="17">
        <v>0.35242480953897098</v>
      </c>
      <c r="BW1534" s="17">
        <v>0.257112707693681</v>
      </c>
      <c r="BX1534" s="17">
        <v>0.36250903375103799</v>
      </c>
      <c r="BY1534" s="17"/>
      <c r="BZ1534" s="17">
        <v>0.459401228586727</v>
      </c>
      <c r="CA1534" s="17">
        <v>0.40415395302497797</v>
      </c>
      <c r="CB1534" s="17">
        <v>0.377246557896598</v>
      </c>
      <c r="CC1534" s="17">
        <v>0.32998012942325899</v>
      </c>
      <c r="CD1534" s="17">
        <v>0.30527989973640801</v>
      </c>
      <c r="CE1534" s="17">
        <v>0.26717981602240198</v>
      </c>
      <c r="CF1534" s="17">
        <v>0.22644150254265399</v>
      </c>
      <c r="CG1534" s="17"/>
      <c r="CH1534" s="17">
        <v>0.172113243285201</v>
      </c>
      <c r="CI1534" s="17">
        <v>0.27544653000325298</v>
      </c>
      <c r="CJ1534" s="17">
        <v>0.37038478866180602</v>
      </c>
      <c r="CK1534" s="17">
        <v>0.455887727003145</v>
      </c>
      <c r="CL1534" s="17">
        <v>0.561931260386897</v>
      </c>
    </row>
    <row r="1535" spans="2:90" x14ac:dyDescent="0.3">
      <c r="B1535" t="s">
        <v>591</v>
      </c>
      <c r="C1535" s="17">
        <v>0.27551158206419901</v>
      </c>
      <c r="D1535" s="17">
        <v>0.25310611430041702</v>
      </c>
      <c r="E1535" s="17">
        <v>0.29651130272398302</v>
      </c>
      <c r="F1535" s="17"/>
      <c r="G1535" s="17">
        <v>0.26630248464202699</v>
      </c>
      <c r="H1535" s="17">
        <v>0.24298291385007101</v>
      </c>
      <c r="I1535" s="17">
        <v>0.23772226059505699</v>
      </c>
      <c r="J1535" s="17">
        <v>0.295159329865116</v>
      </c>
      <c r="K1535" s="17">
        <v>0.29212265108635599</v>
      </c>
      <c r="L1535" s="17">
        <v>0.31206026978177798</v>
      </c>
      <c r="M1535" s="17"/>
      <c r="N1535" s="17">
        <v>0.25727269241383399</v>
      </c>
      <c r="O1535" s="17">
        <v>0.31676956271762102</v>
      </c>
      <c r="P1535" s="17">
        <v>0.251520184754498</v>
      </c>
      <c r="Q1535" s="17">
        <v>0.27388396666595799</v>
      </c>
      <c r="R1535" s="17"/>
      <c r="S1535" s="17">
        <v>0.20414441836692199</v>
      </c>
      <c r="T1535" s="17">
        <v>0.29689415743252001</v>
      </c>
      <c r="U1535" s="17">
        <v>0.35841006232600298</v>
      </c>
      <c r="V1535" s="17">
        <v>0.27223960706237399</v>
      </c>
      <c r="W1535" s="17">
        <v>0.29811914661809402</v>
      </c>
      <c r="X1535" s="17">
        <v>0.34440527576664198</v>
      </c>
      <c r="Y1535" s="17">
        <v>0.27961234524318301</v>
      </c>
      <c r="Z1535" s="17">
        <v>0.22043473681603901</v>
      </c>
      <c r="AA1535" s="17">
        <v>0.25441234660519202</v>
      </c>
      <c r="AB1535" s="17">
        <v>0.27795597503837599</v>
      </c>
      <c r="AC1535" s="17">
        <v>0.23941601382026201</v>
      </c>
      <c r="AD1535" s="17">
        <v>0.23907363558687</v>
      </c>
      <c r="AE1535" s="17"/>
      <c r="AF1535" s="17">
        <v>0.26717287943560902</v>
      </c>
      <c r="AG1535" s="17">
        <v>0.27692309977101098</v>
      </c>
      <c r="AH1535" s="17">
        <v>0.245001911901816</v>
      </c>
      <c r="AI1535" s="17"/>
      <c r="AJ1535" s="17">
        <v>0.330639298835533</v>
      </c>
      <c r="AK1535" s="17">
        <v>0.23231120854283599</v>
      </c>
      <c r="AL1535" s="17">
        <v>0.36760146952144102</v>
      </c>
      <c r="AM1535" s="17">
        <v>0.19892731386381901</v>
      </c>
      <c r="AN1535" s="17">
        <v>0.336284251484543</v>
      </c>
      <c r="AO1535" s="17"/>
      <c r="AP1535" s="17">
        <v>0.17505624943911999</v>
      </c>
      <c r="AQ1535" s="17">
        <v>0.34911280448649401</v>
      </c>
      <c r="AR1535" s="17">
        <v>0.406448381383122</v>
      </c>
      <c r="AS1535" s="17">
        <v>0.227744366363095</v>
      </c>
      <c r="AT1535" s="17">
        <v>0.31413588538266601</v>
      </c>
      <c r="AU1535" s="17">
        <v>0.37967627879431598</v>
      </c>
      <c r="AV1535" s="17"/>
      <c r="AW1535" s="17">
        <v>0.20644683152937099</v>
      </c>
      <c r="AX1535" s="17">
        <v>0.15843564843441599</v>
      </c>
      <c r="AY1535" s="17">
        <v>0.26333136054318701</v>
      </c>
      <c r="AZ1535" s="17">
        <v>0.23748351036079701</v>
      </c>
      <c r="BA1535" s="17">
        <v>0.335835667285453</v>
      </c>
      <c r="BB1535" s="17">
        <v>0.30278214835991302</v>
      </c>
      <c r="BC1535" s="17">
        <v>0.24012469953201701</v>
      </c>
      <c r="BD1535" s="17">
        <v>0.31811930582459302</v>
      </c>
      <c r="BE1535" s="17">
        <v>0.26116070147506099</v>
      </c>
      <c r="BF1535" s="17">
        <v>0.31314818179550102</v>
      </c>
      <c r="BG1535" s="17">
        <v>0.30055233182311702</v>
      </c>
      <c r="BH1535" s="17">
        <v>0.24800870819072099</v>
      </c>
      <c r="BI1535" s="17">
        <v>0.27201556415589601</v>
      </c>
      <c r="BJ1535" s="17">
        <v>0.27583010823804299</v>
      </c>
      <c r="BK1535" s="17">
        <v>0.31762122241748197</v>
      </c>
      <c r="BL1535" s="17">
        <v>0.206313191797866</v>
      </c>
      <c r="BM1535" s="17"/>
      <c r="BN1535" s="17">
        <v>0.27768235528623703</v>
      </c>
      <c r="BO1535" s="17">
        <v>0.27208914330607797</v>
      </c>
      <c r="BP1535" s="17"/>
      <c r="BQ1535" s="17">
        <v>0.177445140031535</v>
      </c>
      <c r="BR1535" s="17">
        <v>0.328611787356689</v>
      </c>
      <c r="BS1535" s="17"/>
      <c r="BT1535" s="17">
        <v>0.22451189595253401</v>
      </c>
      <c r="BU1535" s="17"/>
      <c r="BV1535" s="17">
        <v>0.29085968224845499</v>
      </c>
      <c r="BW1535" s="17">
        <v>0.23853930414213401</v>
      </c>
      <c r="BX1535" s="17">
        <v>0.278130219962544</v>
      </c>
      <c r="BY1535" s="17"/>
      <c r="BZ1535" s="17">
        <v>0.25462831734423003</v>
      </c>
      <c r="CA1535" s="17">
        <v>0.28051012163296601</v>
      </c>
      <c r="CB1535" s="17">
        <v>0.27830844056880599</v>
      </c>
      <c r="CC1535" s="17">
        <v>0.29966212680110299</v>
      </c>
      <c r="CD1535" s="17">
        <v>0.29246361718922098</v>
      </c>
      <c r="CE1535" s="17">
        <v>0.27768331290735598</v>
      </c>
      <c r="CF1535" s="17">
        <v>0.23608462347142001</v>
      </c>
      <c r="CG1535" s="17"/>
      <c r="CH1535" s="17">
        <v>0.20048181935644499</v>
      </c>
      <c r="CI1535" s="17">
        <v>0.27140057832137998</v>
      </c>
      <c r="CJ1535" s="17">
        <v>0.31488422074363198</v>
      </c>
      <c r="CK1535" s="17">
        <v>0.26719552252045098</v>
      </c>
      <c r="CL1535" s="17">
        <v>0.16754530546197</v>
      </c>
    </row>
    <row r="1536" spans="2:90" x14ac:dyDescent="0.3">
      <c r="B1536" t="s">
        <v>592</v>
      </c>
      <c r="C1536" s="17">
        <v>0.18783818284409701</v>
      </c>
      <c r="D1536" s="17">
        <v>0.187439408008784</v>
      </c>
      <c r="E1536" s="17">
        <v>0.18875833351650301</v>
      </c>
      <c r="F1536" s="17"/>
      <c r="G1536" s="17">
        <v>0.19284914822188801</v>
      </c>
      <c r="H1536" s="17">
        <v>0.23344243987843699</v>
      </c>
      <c r="I1536" s="17">
        <v>0.165535243540057</v>
      </c>
      <c r="J1536" s="17">
        <v>0.19782776615370001</v>
      </c>
      <c r="K1536" s="17">
        <v>0.14661204004085401</v>
      </c>
      <c r="L1536" s="17">
        <v>0.18505912328808999</v>
      </c>
      <c r="M1536" s="17"/>
      <c r="N1536" s="17">
        <v>0.223874391281809</v>
      </c>
      <c r="O1536" s="17">
        <v>0.20448503866565801</v>
      </c>
      <c r="P1536" s="17">
        <v>0.17819007254458699</v>
      </c>
      <c r="Q1536" s="17">
        <v>0.142080432697471</v>
      </c>
      <c r="R1536" s="17"/>
      <c r="S1536" s="17">
        <v>0.184148881745442</v>
      </c>
      <c r="T1536" s="17">
        <v>0.17512924710916999</v>
      </c>
      <c r="U1536" s="17">
        <v>0.159000938075846</v>
      </c>
      <c r="V1536" s="17">
        <v>0.19440227537705701</v>
      </c>
      <c r="W1536" s="17">
        <v>0.180188553038895</v>
      </c>
      <c r="X1536" s="17">
        <v>0.17187034354095401</v>
      </c>
      <c r="Y1536" s="17">
        <v>0.20299982928702501</v>
      </c>
      <c r="Z1536" s="17">
        <v>0.12226438234119</v>
      </c>
      <c r="AA1536" s="17">
        <v>0.20965418033799799</v>
      </c>
      <c r="AB1536" s="17">
        <v>0.20179613410314401</v>
      </c>
      <c r="AC1536" s="17">
        <v>0.214565027983078</v>
      </c>
      <c r="AD1536" s="17">
        <v>0.26358606237128701</v>
      </c>
      <c r="AE1536" s="17"/>
      <c r="AF1536" s="17">
        <v>0.121238085639458</v>
      </c>
      <c r="AG1536" s="17">
        <v>0.23842953383002199</v>
      </c>
      <c r="AH1536" s="17">
        <v>0.18479093086666501</v>
      </c>
      <c r="AI1536" s="17"/>
      <c r="AJ1536" s="17">
        <v>0.107293468836705</v>
      </c>
      <c r="AK1536" s="17">
        <v>0.271153555873625</v>
      </c>
      <c r="AL1536" s="17">
        <v>0.228684067944907</v>
      </c>
      <c r="AM1536" s="17">
        <v>5.0906802558166799E-2</v>
      </c>
      <c r="AN1536" s="17">
        <v>0.18000527834727101</v>
      </c>
      <c r="AO1536" s="17"/>
      <c r="AP1536" s="17">
        <v>0.34953586375116802</v>
      </c>
      <c r="AQ1536" s="17">
        <v>0.130652615641173</v>
      </c>
      <c r="AR1536" s="17">
        <v>0.18571689636805999</v>
      </c>
      <c r="AS1536" s="17">
        <v>6.9934773242103301E-2</v>
      </c>
      <c r="AT1536" s="17">
        <v>0.177957186788892</v>
      </c>
      <c r="AU1536" s="17">
        <v>0.170441389276871</v>
      </c>
      <c r="AV1536" s="17"/>
      <c r="AW1536" s="17">
        <v>0.107610549647815</v>
      </c>
      <c r="AX1536" s="17">
        <v>0.13866763070226501</v>
      </c>
      <c r="AY1536" s="17">
        <v>0.178888096973262</v>
      </c>
      <c r="AZ1536" s="17">
        <v>0.17560797996012201</v>
      </c>
      <c r="BA1536" s="17">
        <v>0.12594765075789299</v>
      </c>
      <c r="BB1536" s="17">
        <v>0.16762106411517899</v>
      </c>
      <c r="BC1536" s="17">
        <v>0.20353218030880901</v>
      </c>
      <c r="BD1536" s="17">
        <v>0.20602174112761801</v>
      </c>
      <c r="BE1536" s="17">
        <v>0.22328777293020199</v>
      </c>
      <c r="BF1536" s="17">
        <v>0.20523155197807399</v>
      </c>
      <c r="BG1536" s="17">
        <v>0.25355952517494801</v>
      </c>
      <c r="BH1536" s="17">
        <v>0.227188413219059</v>
      </c>
      <c r="BI1536" s="17">
        <v>0.28538398460689501</v>
      </c>
      <c r="BJ1536" s="17">
        <v>0.16216819215928999</v>
      </c>
      <c r="BK1536" s="17">
        <v>0.13465082391628899</v>
      </c>
      <c r="BL1536" s="17">
        <v>0.188713813072487</v>
      </c>
      <c r="BM1536" s="17"/>
      <c r="BN1536" s="17">
        <v>0.17950882165777801</v>
      </c>
      <c r="BO1536" s="17">
        <v>0.202071017618868</v>
      </c>
      <c r="BP1536" s="17"/>
      <c r="BQ1536" s="17">
        <v>0.35624337088165497</v>
      </c>
      <c r="BR1536" s="17">
        <v>0.111943925790066</v>
      </c>
      <c r="BS1536" s="17"/>
      <c r="BT1536" s="17">
        <v>0.20214226310306799</v>
      </c>
      <c r="BU1536" s="17"/>
      <c r="BV1536" s="17">
        <v>0.15914474648361801</v>
      </c>
      <c r="BW1536" s="17">
        <v>0.25881313544654899</v>
      </c>
      <c r="BX1536" s="17">
        <v>0.174034071893302</v>
      </c>
      <c r="BY1536" s="17"/>
      <c r="BZ1536" s="17">
        <v>0.149457079329816</v>
      </c>
      <c r="CA1536" s="17">
        <v>0.161693429545752</v>
      </c>
      <c r="CB1536" s="17">
        <v>0.17843536336449101</v>
      </c>
      <c r="CC1536" s="17">
        <v>0.1840296454483</v>
      </c>
      <c r="CD1536" s="17">
        <v>0.19315616228233401</v>
      </c>
      <c r="CE1536" s="17">
        <v>0.21883559371453001</v>
      </c>
      <c r="CF1536" s="17">
        <v>0.21789469398118599</v>
      </c>
      <c r="CG1536" s="17"/>
      <c r="CH1536" s="17">
        <v>0.20457111438766401</v>
      </c>
      <c r="CI1536" s="17">
        <v>0.226341941216016</v>
      </c>
      <c r="CJ1536" s="17">
        <v>0.18031776775796499</v>
      </c>
      <c r="CK1536" s="17">
        <v>0.124100704705051</v>
      </c>
      <c r="CL1536" s="17">
        <v>0.10716806261096</v>
      </c>
    </row>
    <row r="1537" spans="2:90" x14ac:dyDescent="0.3">
      <c r="B1537" t="s">
        <v>593</v>
      </c>
      <c r="C1537" s="17">
        <v>0.111459975663514</v>
      </c>
      <c r="D1537" s="17">
        <v>0.13853131358693699</v>
      </c>
      <c r="E1537" s="17">
        <v>8.5886635604085299E-2</v>
      </c>
      <c r="F1537" s="17"/>
      <c r="G1537" s="17">
        <v>0.20569075700421399</v>
      </c>
      <c r="H1537" s="17">
        <v>0.206153928153474</v>
      </c>
      <c r="I1537" s="17">
        <v>0.14653650015980399</v>
      </c>
      <c r="J1537" s="17">
        <v>5.4920225673851103E-2</v>
      </c>
      <c r="K1537" s="17">
        <v>4.7742073849349302E-2</v>
      </c>
      <c r="L1537" s="17">
        <v>3.1405220102165503E-2</v>
      </c>
      <c r="M1537" s="17"/>
      <c r="N1537" s="17">
        <v>0.157578884885203</v>
      </c>
      <c r="O1537" s="17">
        <v>8.2881643804291402E-2</v>
      </c>
      <c r="P1537" s="17">
        <v>0.102220285196195</v>
      </c>
      <c r="Q1537" s="17">
        <v>9.8819317213327706E-2</v>
      </c>
      <c r="R1537" s="17"/>
      <c r="S1537" s="17">
        <v>0.17728410123876301</v>
      </c>
      <c r="T1537" s="17">
        <v>7.3520368551639098E-2</v>
      </c>
      <c r="U1537" s="17">
        <v>7.5277209270073003E-2</v>
      </c>
      <c r="V1537" s="17">
        <v>0.104203705650437</v>
      </c>
      <c r="W1537" s="17">
        <v>0.122252808181678</v>
      </c>
      <c r="X1537" s="17">
        <v>0.104709643977484</v>
      </c>
      <c r="Y1537" s="17">
        <v>8.4364529003548003E-2</v>
      </c>
      <c r="Z1537" s="17">
        <v>0.16799196868632699</v>
      </c>
      <c r="AA1537" s="17">
        <v>0.140463306994174</v>
      </c>
      <c r="AB1537" s="17">
        <v>7.53216446762454E-2</v>
      </c>
      <c r="AC1537" s="17">
        <v>0.104584678340595</v>
      </c>
      <c r="AD1537" s="17">
        <v>9.14901341339453E-2</v>
      </c>
      <c r="AE1537" s="17"/>
      <c r="AF1537" s="17">
        <v>7.1780826200972495E-2</v>
      </c>
      <c r="AG1537" s="17">
        <v>0.15014785774922601</v>
      </c>
      <c r="AH1537" s="17">
        <v>0.108922490305567</v>
      </c>
      <c r="AI1537" s="17"/>
      <c r="AJ1537" s="17">
        <v>5.7547603152070498E-2</v>
      </c>
      <c r="AK1537" s="17">
        <v>0.19638380456989199</v>
      </c>
      <c r="AL1537" s="17">
        <v>2.42168357254147E-2</v>
      </c>
      <c r="AM1537" s="17">
        <v>8.2153219387330903E-2</v>
      </c>
      <c r="AN1537" s="17">
        <v>0.15387294116025901</v>
      </c>
      <c r="AO1537" s="17"/>
      <c r="AP1537" s="17">
        <v>0.26797672644522802</v>
      </c>
      <c r="AQ1537" s="17">
        <v>6.9207762420168906E-2</v>
      </c>
      <c r="AR1537" s="17">
        <v>2.5658784398826899E-2</v>
      </c>
      <c r="AS1537" s="17">
        <v>6.4169829975077794E-2</v>
      </c>
      <c r="AT1537" s="17">
        <v>0.164208260182613</v>
      </c>
      <c r="AU1537" s="17">
        <v>1.14937279285665E-2</v>
      </c>
      <c r="AV1537" s="17"/>
      <c r="AW1537" s="17">
        <v>0.13762491517919501</v>
      </c>
      <c r="AX1537" s="17">
        <v>0.144368204186378</v>
      </c>
      <c r="AY1537" s="17">
        <v>9.8129429910915E-2</v>
      </c>
      <c r="AZ1537" s="17">
        <v>7.3890098078020702E-2</v>
      </c>
      <c r="BA1537" s="17">
        <v>8.7538464105008498E-2</v>
      </c>
      <c r="BB1537" s="17">
        <v>0.100790032791216</v>
      </c>
      <c r="BC1537" s="17">
        <v>0.13529663786653701</v>
      </c>
      <c r="BD1537" s="17">
        <v>7.1570347055914404E-2</v>
      </c>
      <c r="BE1537" s="17">
        <v>0.107839466152087</v>
      </c>
      <c r="BF1537" s="17">
        <v>0.108064417261234</v>
      </c>
      <c r="BG1537" s="17">
        <v>8.01101032604776E-2</v>
      </c>
      <c r="BH1537" s="17">
        <v>9.5527408326515295E-2</v>
      </c>
      <c r="BI1537" s="17">
        <v>0.104895890142475</v>
      </c>
      <c r="BJ1537" s="17">
        <v>0.17054055512602101</v>
      </c>
      <c r="BK1537" s="17">
        <v>0.18213787662838099</v>
      </c>
      <c r="BL1537" s="17">
        <v>0.28419182342302801</v>
      </c>
      <c r="BM1537" s="17"/>
      <c r="BN1537" s="17">
        <v>0.12806900359864001</v>
      </c>
      <c r="BO1537" s="17">
        <v>9.01290394387773E-2</v>
      </c>
      <c r="BP1537" s="17"/>
      <c r="BQ1537" s="17">
        <v>0.26879077227518999</v>
      </c>
      <c r="BR1537" s="17">
        <v>9.6171095190575401E-2</v>
      </c>
      <c r="BS1537" s="17"/>
      <c r="BT1537" s="17">
        <v>0.19419528217683399</v>
      </c>
      <c r="BU1537" s="17"/>
      <c r="BV1537" s="17">
        <v>9.5144597324370001E-2</v>
      </c>
      <c r="BW1537" s="17">
        <v>0.124862705965023</v>
      </c>
      <c r="BX1537" s="17">
        <v>0.113543123005712</v>
      </c>
      <c r="BY1537" s="17"/>
      <c r="BZ1537" s="17">
        <v>5.1150724449809198E-2</v>
      </c>
      <c r="CA1537" s="17">
        <v>8.3691627631743495E-2</v>
      </c>
      <c r="CB1537" s="17">
        <v>0.10613022570559801</v>
      </c>
      <c r="CC1537" s="17">
        <v>0.114880071411102</v>
      </c>
      <c r="CD1537" s="17">
        <v>0.121364923106175</v>
      </c>
      <c r="CE1537" s="17">
        <v>0.16247649117450999</v>
      </c>
      <c r="CF1537" s="17">
        <v>0.17706381507491001</v>
      </c>
      <c r="CG1537" s="17"/>
      <c r="CH1537" s="17">
        <v>0.16691145077456701</v>
      </c>
      <c r="CI1537" s="17">
        <v>0.140389681988184</v>
      </c>
      <c r="CJ1537" s="17">
        <v>8.1381442513965202E-2</v>
      </c>
      <c r="CK1537" s="17">
        <v>8.8822631629673396E-2</v>
      </c>
      <c r="CL1537" s="17">
        <v>7.1921966700249598E-2</v>
      </c>
    </row>
    <row r="1538" spans="2:90" x14ac:dyDescent="0.3">
      <c r="B1538" t="s">
        <v>594</v>
      </c>
      <c r="C1538" s="17">
        <v>5.0198593376206101E-2</v>
      </c>
      <c r="D1538" s="17">
        <v>6.3158774477111601E-2</v>
      </c>
      <c r="E1538" s="17">
        <v>3.6899147797000098E-2</v>
      </c>
      <c r="F1538" s="17"/>
      <c r="G1538" s="17">
        <v>0.104502067465885</v>
      </c>
      <c r="H1538" s="17">
        <v>0.120565618044419</v>
      </c>
      <c r="I1538" s="17">
        <v>6.6909507758375897E-2</v>
      </c>
      <c r="J1538" s="17">
        <v>1.03726312682558E-2</v>
      </c>
      <c r="K1538" s="17">
        <v>1.00138381327753E-2</v>
      </c>
      <c r="L1538" s="17">
        <v>2.2303593749412099E-3</v>
      </c>
      <c r="M1538" s="17"/>
      <c r="N1538" s="17">
        <v>9.0773148685945507E-2</v>
      </c>
      <c r="O1538" s="17">
        <v>3.9012403735529798E-2</v>
      </c>
      <c r="P1538" s="17">
        <v>3.1361844926247003E-2</v>
      </c>
      <c r="Q1538" s="17">
        <v>3.5148812169055202E-2</v>
      </c>
      <c r="R1538" s="17"/>
      <c r="S1538" s="17">
        <v>0.10782388945073799</v>
      </c>
      <c r="T1538" s="17">
        <v>2.57842350473882E-2</v>
      </c>
      <c r="U1538" s="17">
        <v>1.6871833542757699E-2</v>
      </c>
      <c r="V1538" s="17">
        <v>3.5531081389291098E-2</v>
      </c>
      <c r="W1538" s="17">
        <v>2.7720962758125099E-2</v>
      </c>
      <c r="X1538" s="17">
        <v>5.0425258677343703E-2</v>
      </c>
      <c r="Y1538" s="17">
        <v>6.2261705770351602E-2</v>
      </c>
      <c r="Z1538" s="17">
        <v>4.13663149291928E-2</v>
      </c>
      <c r="AA1538" s="17">
        <v>5.2031423192853102E-2</v>
      </c>
      <c r="AB1538" s="17">
        <v>3.6902825637962697E-2</v>
      </c>
      <c r="AC1538" s="17">
        <v>6.9546365439555405E-2</v>
      </c>
      <c r="AD1538" s="17">
        <v>5.1662915250839402E-2</v>
      </c>
      <c r="AE1538" s="17"/>
      <c r="AF1538" s="17">
        <v>2.5259177492252E-2</v>
      </c>
      <c r="AG1538" s="17">
        <v>6.09179620382038E-2</v>
      </c>
      <c r="AH1538" s="17">
        <v>7.2030504920941499E-2</v>
      </c>
      <c r="AI1538" s="17"/>
      <c r="AJ1538" s="17">
        <v>4.1179613749052997E-2</v>
      </c>
      <c r="AK1538" s="17">
        <v>8.4150268409040399E-2</v>
      </c>
      <c r="AL1538" s="17">
        <v>3.3132011819865102E-2</v>
      </c>
      <c r="AM1538" s="17">
        <v>3.9366434835540497E-2</v>
      </c>
      <c r="AN1538" s="17">
        <v>2.8727836510231999E-2</v>
      </c>
      <c r="AO1538" s="17"/>
      <c r="AP1538" s="17">
        <v>0.114761870398098</v>
      </c>
      <c r="AQ1538" s="17">
        <v>5.7824284828803703E-2</v>
      </c>
      <c r="AR1538" s="17">
        <v>3.6918800341277903E-2</v>
      </c>
      <c r="AS1538" s="17">
        <v>2.54240066436924E-2</v>
      </c>
      <c r="AT1538" s="17">
        <v>2.6734091086968201E-2</v>
      </c>
      <c r="AU1538" s="17">
        <v>5.2934831357833601E-3</v>
      </c>
      <c r="AV1538" s="17"/>
      <c r="AW1538" s="17">
        <v>9.9595177130550397E-2</v>
      </c>
      <c r="AX1538" s="17">
        <v>7.59283246384896E-2</v>
      </c>
      <c r="AY1538" s="17">
        <v>3.0679924368776399E-2</v>
      </c>
      <c r="AZ1538" s="17">
        <v>3.0040306713770299E-2</v>
      </c>
      <c r="BA1538" s="17">
        <v>4.7084391463379303E-2</v>
      </c>
      <c r="BB1538" s="17">
        <v>2.8055725731921399E-2</v>
      </c>
      <c r="BC1538" s="17">
        <v>2.7928697426390502E-2</v>
      </c>
      <c r="BD1538" s="17">
        <v>4.1379624447581101E-2</v>
      </c>
      <c r="BE1538" s="17">
        <v>4.1967099111905298E-2</v>
      </c>
      <c r="BF1538" s="17">
        <v>1.8539607561993701E-2</v>
      </c>
      <c r="BG1538" s="17">
        <v>3.9766782143156598E-2</v>
      </c>
      <c r="BH1538" s="17">
        <v>5.9154406013158897E-2</v>
      </c>
      <c r="BI1538" s="17">
        <v>4.5162777445192599E-2</v>
      </c>
      <c r="BJ1538" s="17">
        <v>0.11434483080066001</v>
      </c>
      <c r="BK1538" s="17">
        <v>5.5524095289879602E-2</v>
      </c>
      <c r="BL1538" s="17">
        <v>0.18934892758892399</v>
      </c>
      <c r="BM1538" s="17"/>
      <c r="BN1538" s="17">
        <v>5.5579908754418199E-2</v>
      </c>
      <c r="BO1538" s="17">
        <v>4.2383023546445901E-2</v>
      </c>
      <c r="BP1538" s="17"/>
      <c r="BQ1538" s="17">
        <v>0.117596554580658</v>
      </c>
      <c r="BR1538" s="17">
        <v>2.6096892822161401E-2</v>
      </c>
      <c r="BS1538" s="17"/>
      <c r="BT1538" s="17">
        <v>0.13866002494093899</v>
      </c>
      <c r="BU1538" s="17"/>
      <c r="BV1538" s="17">
        <v>4.29827355897991E-2</v>
      </c>
      <c r="BW1538" s="17">
        <v>6.9276021368145299E-2</v>
      </c>
      <c r="BX1538" s="17">
        <v>4.81562724842486E-2</v>
      </c>
      <c r="BY1538" s="17"/>
      <c r="BZ1538" s="17">
        <v>2.9708390015016899E-2</v>
      </c>
      <c r="CA1538" s="17">
        <v>2.2814563674901402E-2</v>
      </c>
      <c r="CB1538" s="17">
        <v>2.1056880909718498E-2</v>
      </c>
      <c r="CC1538" s="17">
        <v>5.7387497462513801E-2</v>
      </c>
      <c r="CD1538" s="17">
        <v>6.4762294666488404E-2</v>
      </c>
      <c r="CE1538" s="17">
        <v>5.7799194915918298E-2</v>
      </c>
      <c r="CF1538" s="17">
        <v>0.123158336951565</v>
      </c>
      <c r="CG1538" s="17"/>
      <c r="CH1538" s="17">
        <v>0.22655994194179799</v>
      </c>
      <c r="CI1538" s="17">
        <v>5.1625369007795997E-2</v>
      </c>
      <c r="CJ1538" s="17">
        <v>1.85579363052388E-2</v>
      </c>
      <c r="CK1538" s="17">
        <v>1.6654015187646601E-2</v>
      </c>
      <c r="CL1538" s="17">
        <v>2.7363701416212399E-2</v>
      </c>
    </row>
    <row r="1539" spans="2:90" x14ac:dyDescent="0.3">
      <c r="B1539" t="s">
        <v>118</v>
      </c>
      <c r="C1539" s="17">
        <v>3.7194250250615499E-2</v>
      </c>
      <c r="D1539" s="17">
        <v>2.8420184775147201E-2</v>
      </c>
      <c r="E1539" s="17">
        <v>4.6064005446930102E-2</v>
      </c>
      <c r="F1539" s="17"/>
      <c r="G1539" s="17">
        <v>6.6437265122348904E-2</v>
      </c>
      <c r="H1539" s="17">
        <v>3.6085704678774803E-2</v>
      </c>
      <c r="I1539" s="17">
        <v>5.3555543684874501E-2</v>
      </c>
      <c r="J1539" s="17">
        <v>4.3587655703616203E-2</v>
      </c>
      <c r="K1539" s="17">
        <v>2.33355365997873E-2</v>
      </c>
      <c r="L1539" s="17">
        <v>9.3831112364945995E-3</v>
      </c>
      <c r="M1539" s="17"/>
      <c r="N1539" s="17">
        <v>1.7874775331957998E-2</v>
      </c>
      <c r="O1539" s="17">
        <v>3.6648838161677903E-2</v>
      </c>
      <c r="P1539" s="17">
        <v>3.4800748937240798E-2</v>
      </c>
      <c r="Q1539" s="17">
        <v>5.9205904331315798E-2</v>
      </c>
      <c r="R1539" s="17"/>
      <c r="S1539" s="17">
        <v>4.6752419541741301E-2</v>
      </c>
      <c r="T1539" s="17">
        <v>3.3235916340291299E-2</v>
      </c>
      <c r="U1539" s="17">
        <v>3.49559896231375E-2</v>
      </c>
      <c r="V1539" s="17">
        <v>3.1641612580342197E-2</v>
      </c>
      <c r="W1539" s="17">
        <v>3.4596433944028802E-2</v>
      </c>
      <c r="X1539" s="17">
        <v>2.0640151752471001E-2</v>
      </c>
      <c r="Y1539" s="17">
        <v>4.0430071276855203E-2</v>
      </c>
      <c r="Z1539" s="17">
        <v>3.1552337127607501E-2</v>
      </c>
      <c r="AA1539" s="17">
        <v>3.1513978519502502E-2</v>
      </c>
      <c r="AB1539" s="17">
        <v>7.3052768238825505E-2</v>
      </c>
      <c r="AC1539" s="17">
        <v>2.7568204707212201E-2</v>
      </c>
      <c r="AD1539" s="17">
        <v>1.6278114914823599E-2</v>
      </c>
      <c r="AE1539" s="17"/>
      <c r="AF1539" s="17">
        <v>2.3259126004735401E-2</v>
      </c>
      <c r="AG1539" s="17">
        <v>3.4425007535875497E-2</v>
      </c>
      <c r="AH1539" s="17">
        <v>6.2559238201223499E-2</v>
      </c>
      <c r="AI1539" s="17"/>
      <c r="AJ1539" s="17">
        <v>6.7409100397663596E-3</v>
      </c>
      <c r="AK1539" s="17">
        <v>4.3157577189613702E-2</v>
      </c>
      <c r="AL1539" s="17">
        <v>3.0721225254789101E-2</v>
      </c>
      <c r="AM1539" s="17">
        <v>2.2815391132662E-2</v>
      </c>
      <c r="AN1539" s="17">
        <v>2.8751993888023401E-2</v>
      </c>
      <c r="AO1539" s="17"/>
      <c r="AP1539" s="17">
        <v>3.7606422076547699E-2</v>
      </c>
      <c r="AQ1539" s="17">
        <v>1.95728229501132E-2</v>
      </c>
      <c r="AR1539" s="17">
        <v>4.5045299826439303E-2</v>
      </c>
      <c r="AS1539" s="17">
        <v>2.0189401610397301E-2</v>
      </c>
      <c r="AT1539" s="17">
        <v>3.3017327560540002E-2</v>
      </c>
      <c r="AU1539" s="17">
        <v>6.4547619429225003E-2</v>
      </c>
      <c r="AV1539" s="17"/>
      <c r="AW1539" s="17">
        <v>4.4621620120488099E-2</v>
      </c>
      <c r="AX1539" s="17">
        <v>0.13061698190936799</v>
      </c>
      <c r="AY1539" s="17">
        <v>5.9769863616687402E-2</v>
      </c>
      <c r="AZ1539" s="17">
        <v>4.6339670328112002E-2</v>
      </c>
      <c r="BA1539" s="17">
        <v>5.6047547683229899E-2</v>
      </c>
      <c r="BB1539" s="17">
        <v>3.31036082981781E-2</v>
      </c>
      <c r="BC1539" s="17">
        <v>1.22006804276467E-2</v>
      </c>
      <c r="BD1539" s="17">
        <v>3.2169419572825403E-2</v>
      </c>
      <c r="BE1539" s="17">
        <v>2.13443525805148E-2</v>
      </c>
      <c r="BF1539" s="17">
        <v>9.1101548517234406E-3</v>
      </c>
      <c r="BG1539" s="17">
        <v>2.11194510341675E-2</v>
      </c>
      <c r="BH1539" s="17">
        <v>8.9024406898387896E-3</v>
      </c>
      <c r="BI1539" s="17">
        <v>2.3868999026954899E-2</v>
      </c>
      <c r="BJ1539" s="17">
        <v>1.52891783380738E-2</v>
      </c>
      <c r="BK1539" s="17">
        <v>0</v>
      </c>
      <c r="BL1539" s="17">
        <v>1.40234861649805E-2</v>
      </c>
      <c r="BM1539" s="17"/>
      <c r="BN1539" s="17">
        <v>2.7610987235245799E-2</v>
      </c>
      <c r="BO1539" s="17">
        <v>4.8683627819108101E-2</v>
      </c>
      <c r="BP1539" s="17"/>
      <c r="BQ1539" s="17">
        <v>3.8446932642568099E-2</v>
      </c>
      <c r="BR1539" s="17">
        <v>4.71485403072864E-2</v>
      </c>
      <c r="BS1539" s="17"/>
      <c r="BT1539" s="17">
        <v>2.0034784011938499E-2</v>
      </c>
      <c r="BU1539" s="17"/>
      <c r="BV1539" s="17">
        <v>5.9443428814787203E-2</v>
      </c>
      <c r="BW1539" s="17">
        <v>5.1396125384467098E-2</v>
      </c>
      <c r="BX1539" s="17">
        <v>2.3627278903155701E-2</v>
      </c>
      <c r="BY1539" s="17"/>
      <c r="BZ1539" s="17">
        <v>5.5654260274400701E-2</v>
      </c>
      <c r="CA1539" s="17">
        <v>4.7136304489659102E-2</v>
      </c>
      <c r="CB1539" s="17">
        <v>3.88225315547885E-2</v>
      </c>
      <c r="CC1539" s="17">
        <v>1.4060529453721301E-2</v>
      </c>
      <c r="CD1539" s="17">
        <v>2.2973103019372901E-2</v>
      </c>
      <c r="CE1539" s="17">
        <v>1.6025591265283901E-2</v>
      </c>
      <c r="CF1539" s="17">
        <v>1.9357027978264899E-2</v>
      </c>
      <c r="CG1539" s="17"/>
      <c r="CH1539" s="17">
        <v>2.9362430254324699E-2</v>
      </c>
      <c r="CI1539" s="17">
        <v>3.4795899463371499E-2</v>
      </c>
      <c r="CJ1539" s="17">
        <v>3.4473844017392799E-2</v>
      </c>
      <c r="CK1539" s="17">
        <v>4.73393989540331E-2</v>
      </c>
      <c r="CL1539" s="17">
        <v>6.4069703423710503E-2</v>
      </c>
    </row>
    <row r="1540" spans="2:90" x14ac:dyDescent="0.3">
      <c r="C1540" s="17"/>
      <c r="D1540" s="17"/>
      <c r="E1540" s="17"/>
      <c r="F1540" s="17"/>
      <c r="G1540" s="17"/>
      <c r="H1540" s="17"/>
      <c r="I1540" s="17"/>
      <c r="J1540" s="17"/>
      <c r="K1540" s="17"/>
      <c r="L1540" s="17"/>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7"/>
      <c r="AI1540" s="17"/>
      <c r="AJ1540" s="17"/>
      <c r="AK1540" s="17"/>
      <c r="AL1540" s="17"/>
      <c r="AM1540" s="17"/>
      <c r="AN1540" s="17"/>
      <c r="AO1540" s="17"/>
      <c r="AP1540" s="17"/>
      <c r="AQ1540" s="17"/>
      <c r="AR1540" s="17"/>
      <c r="AS1540" s="17"/>
      <c r="AT1540" s="17"/>
      <c r="AU1540" s="17"/>
      <c r="AV1540" s="17"/>
      <c r="AW1540" s="17"/>
      <c r="AX1540" s="17"/>
      <c r="AY1540" s="17"/>
      <c r="AZ1540" s="17"/>
      <c r="BA1540" s="17"/>
      <c r="BB1540" s="17"/>
      <c r="BC1540" s="17"/>
      <c r="BD1540" s="17"/>
      <c r="BE1540" s="17"/>
      <c r="BF1540" s="17"/>
      <c r="BG1540" s="17"/>
      <c r="BH1540" s="17"/>
      <c r="BI1540" s="17"/>
      <c r="BJ1540" s="17"/>
      <c r="BK1540" s="17"/>
      <c r="BL1540" s="17"/>
      <c r="BM1540" s="17"/>
      <c r="BN1540" s="17"/>
      <c r="BO1540" s="17"/>
      <c r="BP1540" s="17"/>
      <c r="BQ1540" s="17"/>
      <c r="BR1540" s="17"/>
      <c r="BS1540" s="17"/>
      <c r="BT1540" s="17"/>
      <c r="BU1540" s="17"/>
      <c r="BV1540" s="17"/>
      <c r="BW1540" s="17"/>
      <c r="BX1540" s="17"/>
      <c r="BY1540" s="17"/>
      <c r="BZ1540" s="17"/>
      <c r="CA1540" s="17"/>
      <c r="CB1540" s="17"/>
      <c r="CC1540" s="17"/>
      <c r="CD1540" s="17"/>
      <c r="CE1540" s="17"/>
      <c r="CF1540" s="17"/>
      <c r="CG1540" s="17"/>
      <c r="CH1540" s="17"/>
      <c r="CI1540" s="17"/>
      <c r="CJ1540" s="17"/>
      <c r="CK1540" s="17"/>
      <c r="CL1540" s="17"/>
    </row>
    <row r="1541" spans="2:90" x14ac:dyDescent="0.3">
      <c r="B1541" s="6" t="s">
        <v>598</v>
      </c>
      <c r="C1541" s="17"/>
      <c r="D1541" s="17"/>
      <c r="E1541" s="17"/>
      <c r="F1541" s="17"/>
      <c r="G1541" s="17"/>
      <c r="H1541" s="17"/>
      <c r="I1541" s="17"/>
      <c r="J1541" s="17"/>
      <c r="K1541" s="17"/>
      <c r="L1541" s="17"/>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7"/>
      <c r="AI1541" s="17"/>
      <c r="AJ1541" s="17"/>
      <c r="AK1541" s="17"/>
      <c r="AL1541" s="17"/>
      <c r="AM1541" s="17"/>
      <c r="AN1541" s="17"/>
      <c r="AO1541" s="17"/>
      <c r="AP1541" s="17"/>
      <c r="AQ1541" s="17"/>
      <c r="AR1541" s="17"/>
      <c r="AS1541" s="17"/>
      <c r="AT1541" s="17"/>
      <c r="AU1541" s="17"/>
      <c r="AV1541" s="17"/>
      <c r="AW1541" s="17"/>
      <c r="AX1541" s="17"/>
      <c r="AY1541" s="17"/>
      <c r="AZ1541" s="17"/>
      <c r="BA1541" s="17"/>
      <c r="BB1541" s="17"/>
      <c r="BC1541" s="17"/>
      <c r="BD1541" s="17"/>
      <c r="BE1541" s="17"/>
      <c r="BF1541" s="17"/>
      <c r="BG1541" s="17"/>
      <c r="BH1541" s="17"/>
      <c r="BI1541" s="17"/>
      <c r="BJ1541" s="17"/>
      <c r="BK1541" s="17"/>
      <c r="BL1541" s="17"/>
      <c r="BM1541" s="17"/>
      <c r="BN1541" s="17"/>
      <c r="BO1541" s="17"/>
      <c r="BP1541" s="17"/>
      <c r="BQ1541" s="17"/>
      <c r="BR1541" s="17"/>
      <c r="BS1541" s="17"/>
      <c r="BT1541" s="17"/>
      <c r="BU1541" s="17"/>
      <c r="BV1541" s="17"/>
      <c r="BW1541" s="17"/>
      <c r="BX1541" s="17"/>
      <c r="BY1541" s="17"/>
      <c r="BZ1541" s="17"/>
      <c r="CA1541" s="17"/>
      <c r="CB1541" s="17"/>
      <c r="CC1541" s="17"/>
      <c r="CD1541" s="17"/>
      <c r="CE1541" s="17"/>
      <c r="CF1541" s="17"/>
      <c r="CG1541" s="17"/>
      <c r="CH1541" s="17"/>
      <c r="CI1541" s="17"/>
      <c r="CJ1541" s="17"/>
      <c r="CK1541" s="17"/>
      <c r="CL1541" s="17"/>
    </row>
    <row r="1542" spans="2:90" x14ac:dyDescent="0.3">
      <c r="B1542" s="24" t="s">
        <v>110</v>
      </c>
      <c r="C1542" s="17"/>
      <c r="D1542" s="17"/>
      <c r="E1542" s="17"/>
      <c r="F1542" s="17"/>
      <c r="G1542" s="17"/>
      <c r="H1542" s="17"/>
      <c r="I1542" s="17"/>
      <c r="J1542" s="17"/>
      <c r="K1542" s="17"/>
      <c r="L1542" s="17"/>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7"/>
      <c r="AI1542" s="17"/>
      <c r="AJ1542" s="17"/>
      <c r="AK1542" s="17"/>
      <c r="AL1542" s="17"/>
      <c r="AM1542" s="17"/>
      <c r="AN1542" s="17"/>
      <c r="AO1542" s="17"/>
      <c r="AP1542" s="17"/>
      <c r="AQ1542" s="17"/>
      <c r="AR1542" s="17"/>
      <c r="AS1542" s="17"/>
      <c r="AT1542" s="17"/>
      <c r="AU1542" s="17"/>
      <c r="AV1542" s="17"/>
      <c r="AW1542" s="17"/>
      <c r="AX1542" s="17"/>
      <c r="AY1542" s="17"/>
      <c r="AZ1542" s="17"/>
      <c r="BA1542" s="17"/>
      <c r="BB1542" s="17"/>
      <c r="BC1542" s="17"/>
      <c r="BD1542" s="17"/>
      <c r="BE1542" s="17"/>
      <c r="BF1542" s="17"/>
      <c r="BG1542" s="17"/>
      <c r="BH1542" s="17"/>
      <c r="BI1542" s="17"/>
      <c r="BJ1542" s="17"/>
      <c r="BK1542" s="17"/>
      <c r="BL1542" s="17"/>
      <c r="BM1542" s="17"/>
      <c r="BN1542" s="17"/>
      <c r="BO1542" s="17"/>
      <c r="BP1542" s="17"/>
      <c r="BQ1542" s="17"/>
      <c r="BR1542" s="17"/>
      <c r="BS1542" s="17"/>
      <c r="BT1542" s="17"/>
      <c r="BU1542" s="17"/>
      <c r="BV1542" s="17"/>
      <c r="BW1542" s="17"/>
      <c r="BX1542" s="17"/>
      <c r="BY1542" s="17"/>
      <c r="BZ1542" s="17"/>
      <c r="CA1542" s="17"/>
      <c r="CB1542" s="17"/>
      <c r="CC1542" s="17"/>
      <c r="CD1542" s="17"/>
      <c r="CE1542" s="17"/>
      <c r="CF1542" s="17"/>
      <c r="CG1542" s="17"/>
      <c r="CH1542" s="17"/>
      <c r="CI1542" s="17"/>
      <c r="CJ1542" s="17"/>
      <c r="CK1542" s="17"/>
      <c r="CL1542" s="17"/>
    </row>
    <row r="1543" spans="2:90" x14ac:dyDescent="0.3">
      <c r="B1543" t="s">
        <v>590</v>
      </c>
      <c r="C1543" s="17">
        <v>0.181302440657088</v>
      </c>
      <c r="D1543" s="17">
        <v>0.19257426071324699</v>
      </c>
      <c r="E1543" s="17">
        <v>0.17076508130981</v>
      </c>
      <c r="F1543" s="17"/>
      <c r="G1543" s="17">
        <v>9.02474776225137E-2</v>
      </c>
      <c r="H1543" s="17">
        <v>9.4588013784023206E-2</v>
      </c>
      <c r="I1543" s="17">
        <v>0.20623960248515899</v>
      </c>
      <c r="J1543" s="17">
        <v>0.220937997165436</v>
      </c>
      <c r="K1543" s="17">
        <v>0.217156548001151</v>
      </c>
      <c r="L1543" s="17">
        <v>0.23599611927650699</v>
      </c>
      <c r="M1543" s="17"/>
      <c r="N1543" s="17">
        <v>0.123996196044992</v>
      </c>
      <c r="O1543" s="17">
        <v>0.17382243284021101</v>
      </c>
      <c r="P1543" s="17">
        <v>0.20894800094802399</v>
      </c>
      <c r="Q1543" s="17">
        <v>0.226414244856465</v>
      </c>
      <c r="R1543" s="17"/>
      <c r="S1543" s="17">
        <v>0.17182799756303599</v>
      </c>
      <c r="T1543" s="17">
        <v>0.180763073934221</v>
      </c>
      <c r="U1543" s="17">
        <v>0.205058000174835</v>
      </c>
      <c r="V1543" s="17">
        <v>0.18438448624713499</v>
      </c>
      <c r="W1543" s="17">
        <v>0.15220636779576299</v>
      </c>
      <c r="X1543" s="17">
        <v>0.21334038632998101</v>
      </c>
      <c r="Y1543" s="17">
        <v>0.180689375602721</v>
      </c>
      <c r="Z1543" s="17">
        <v>0.22174046026024399</v>
      </c>
      <c r="AA1543" s="17">
        <v>0.12740648179987199</v>
      </c>
      <c r="AB1543" s="17">
        <v>0.179685678072249</v>
      </c>
      <c r="AC1543" s="17">
        <v>0.218017031515402</v>
      </c>
      <c r="AD1543" s="17">
        <v>0.217082770306912</v>
      </c>
      <c r="AE1543" s="17"/>
      <c r="AF1543" s="17">
        <v>0.28969856434348701</v>
      </c>
      <c r="AG1543" s="17">
        <v>0.108829711896185</v>
      </c>
      <c r="AH1543" s="17">
        <v>0.17363683979003</v>
      </c>
      <c r="AI1543" s="17"/>
      <c r="AJ1543" s="17">
        <v>0.25170705987055503</v>
      </c>
      <c r="AK1543" s="17">
        <v>6.5434061489156606E-2</v>
      </c>
      <c r="AL1543" s="17">
        <v>0.12506820441574901</v>
      </c>
      <c r="AM1543" s="17">
        <v>0.41931856782355098</v>
      </c>
      <c r="AN1543" s="17">
        <v>0.16920629968331999</v>
      </c>
      <c r="AO1543" s="17"/>
      <c r="AP1543" s="17">
        <v>1.1640485377984599E-2</v>
      </c>
      <c r="AQ1543" s="17">
        <v>0.20426496724513801</v>
      </c>
      <c r="AR1543" s="17">
        <v>0.114246904594149</v>
      </c>
      <c r="AS1543" s="17">
        <v>0.36301681773921601</v>
      </c>
      <c r="AT1543" s="17">
        <v>0.127818687773991</v>
      </c>
      <c r="AU1543" s="17">
        <v>0.13642859599725199</v>
      </c>
      <c r="AV1543" s="17"/>
      <c r="AW1543" s="17">
        <v>0.15244985583502199</v>
      </c>
      <c r="AX1543" s="17">
        <v>0.216923027513968</v>
      </c>
      <c r="AY1543" s="17">
        <v>0.23020617991553599</v>
      </c>
      <c r="AZ1543" s="17">
        <v>0.26963892288511498</v>
      </c>
      <c r="BA1543" s="17">
        <v>0.189099264197195</v>
      </c>
      <c r="BB1543" s="17">
        <v>0.18666783513705401</v>
      </c>
      <c r="BC1543" s="17">
        <v>0.196486693894873</v>
      </c>
      <c r="BD1543" s="17">
        <v>0.143146130466586</v>
      </c>
      <c r="BE1543" s="17">
        <v>0.156063962957387</v>
      </c>
      <c r="BF1543" s="17">
        <v>0.15281886464014599</v>
      </c>
      <c r="BG1543" s="17">
        <v>0.15068828934327899</v>
      </c>
      <c r="BH1543" s="17">
        <v>0.24971430065767999</v>
      </c>
      <c r="BI1543" s="17">
        <v>0.135383581297356</v>
      </c>
      <c r="BJ1543" s="17">
        <v>0.112688819350079</v>
      </c>
      <c r="BK1543" s="17">
        <v>0.18591551690160901</v>
      </c>
      <c r="BL1543" s="17">
        <v>5.8170711280278002E-2</v>
      </c>
      <c r="BM1543" s="17"/>
      <c r="BN1543" s="17">
        <v>0.17529759766480599</v>
      </c>
      <c r="BO1543" s="17">
        <v>0.18994676060951099</v>
      </c>
      <c r="BP1543" s="17"/>
      <c r="BQ1543" s="17">
        <v>6.7859726009694204E-3</v>
      </c>
      <c r="BR1543" s="17">
        <v>0.165294530649781</v>
      </c>
      <c r="BS1543" s="17"/>
      <c r="BT1543" s="17">
        <v>0.104348885266694</v>
      </c>
      <c r="BU1543" s="17"/>
      <c r="BV1543" s="17">
        <v>0.19691919277747899</v>
      </c>
      <c r="BW1543" s="17">
        <v>0.13319051680044999</v>
      </c>
      <c r="BX1543" s="17">
        <v>0.19174978510412499</v>
      </c>
      <c r="BY1543" s="17"/>
      <c r="BZ1543" s="17">
        <v>0.28067850690426699</v>
      </c>
      <c r="CA1543" s="17">
        <v>0.20291553274843699</v>
      </c>
      <c r="CB1543" s="17">
        <v>0.20785986634995199</v>
      </c>
      <c r="CC1543" s="17">
        <v>0.18721610684777301</v>
      </c>
      <c r="CD1543" s="17">
        <v>0.14175565912424001</v>
      </c>
      <c r="CE1543" s="17">
        <v>0.14894493634808001</v>
      </c>
      <c r="CF1543" s="17">
        <v>0.111066600553671</v>
      </c>
      <c r="CG1543" s="17"/>
      <c r="CH1543" s="17">
        <v>0.116010534744292</v>
      </c>
      <c r="CI1543" s="17">
        <v>0.14488666432403599</v>
      </c>
      <c r="CJ1543" s="17">
        <v>0.18055422587044101</v>
      </c>
      <c r="CK1543" s="17">
        <v>0.26485512073158202</v>
      </c>
      <c r="CL1543" s="17">
        <v>0.36019210933470702</v>
      </c>
    </row>
    <row r="1544" spans="2:90" x14ac:dyDescent="0.3">
      <c r="B1544" t="s">
        <v>591</v>
      </c>
      <c r="C1544" s="17">
        <v>0.20733262187712301</v>
      </c>
      <c r="D1544" s="17">
        <v>0.21481057051870001</v>
      </c>
      <c r="E1544" s="17">
        <v>0.197840344092828</v>
      </c>
      <c r="F1544" s="17"/>
      <c r="G1544" s="17">
        <v>0.17981612602463601</v>
      </c>
      <c r="H1544" s="17">
        <v>0.178991098820306</v>
      </c>
      <c r="I1544" s="17">
        <v>0.16909414819865701</v>
      </c>
      <c r="J1544" s="17">
        <v>0.18419828197885299</v>
      </c>
      <c r="K1544" s="17">
        <v>0.26037532428946197</v>
      </c>
      <c r="L1544" s="17">
        <v>0.26327615625029299</v>
      </c>
      <c r="M1544" s="17"/>
      <c r="N1544" s="17">
        <v>0.19813149546386</v>
      </c>
      <c r="O1544" s="17">
        <v>0.222107494676725</v>
      </c>
      <c r="P1544" s="17">
        <v>0.21976923585404501</v>
      </c>
      <c r="Q1544" s="17">
        <v>0.188651142495803</v>
      </c>
      <c r="R1544" s="17"/>
      <c r="S1544" s="17">
        <v>0.18954394673602301</v>
      </c>
      <c r="T1544" s="17">
        <v>0.25431823146190302</v>
      </c>
      <c r="U1544" s="17">
        <v>0.20712301362091201</v>
      </c>
      <c r="V1544" s="17">
        <v>0.21627908804554999</v>
      </c>
      <c r="W1544" s="17">
        <v>0.170752704882775</v>
      </c>
      <c r="X1544" s="17">
        <v>0.21961471441678701</v>
      </c>
      <c r="Y1544" s="17">
        <v>0.18328544442708899</v>
      </c>
      <c r="Z1544" s="17">
        <v>0.195366236247243</v>
      </c>
      <c r="AA1544" s="17">
        <v>0.21547036947491999</v>
      </c>
      <c r="AB1544" s="17">
        <v>0.22908085386792801</v>
      </c>
      <c r="AC1544" s="17">
        <v>0.128762386520925</v>
      </c>
      <c r="AD1544" s="17">
        <v>0.224290866790676</v>
      </c>
      <c r="AE1544" s="17"/>
      <c r="AF1544" s="17">
        <v>0.238482265480738</v>
      </c>
      <c r="AG1544" s="17">
        <v>0.20405677001838499</v>
      </c>
      <c r="AH1544" s="17">
        <v>0.15967242807131801</v>
      </c>
      <c r="AI1544" s="17"/>
      <c r="AJ1544" s="17">
        <v>0.27821226898351598</v>
      </c>
      <c r="AK1544" s="17">
        <v>0.15007550122152599</v>
      </c>
      <c r="AL1544" s="17">
        <v>0.28534264132713399</v>
      </c>
      <c r="AM1544" s="17">
        <v>0.18489971901541699</v>
      </c>
      <c r="AN1544" s="17">
        <v>0.242021133528626</v>
      </c>
      <c r="AO1544" s="17"/>
      <c r="AP1544" s="17">
        <v>0.101709309034327</v>
      </c>
      <c r="AQ1544" s="17">
        <v>0.269340116366238</v>
      </c>
      <c r="AR1544" s="17">
        <v>0.22286720563920201</v>
      </c>
      <c r="AS1544" s="17">
        <v>0.224811885569074</v>
      </c>
      <c r="AT1544" s="17">
        <v>0.238833081439045</v>
      </c>
      <c r="AU1544" s="17">
        <v>0.29627489138112101</v>
      </c>
      <c r="AV1544" s="17"/>
      <c r="AW1544" s="17">
        <v>0.20514254563192799</v>
      </c>
      <c r="AX1544" s="17">
        <v>0.19764562584482701</v>
      </c>
      <c r="AY1544" s="17">
        <v>0.203923280582164</v>
      </c>
      <c r="AZ1544" s="17">
        <v>0.16558434353872101</v>
      </c>
      <c r="BA1544" s="17">
        <v>0.20993956308237</v>
      </c>
      <c r="BB1544" s="17">
        <v>0.21711127774323899</v>
      </c>
      <c r="BC1544" s="17">
        <v>0.23059987354719499</v>
      </c>
      <c r="BD1544" s="17">
        <v>0.17345358059996499</v>
      </c>
      <c r="BE1544" s="17">
        <v>0.21303934508988501</v>
      </c>
      <c r="BF1544" s="17">
        <v>0.30797364689872198</v>
      </c>
      <c r="BG1544" s="17">
        <v>0.267145474729025</v>
      </c>
      <c r="BH1544" s="17">
        <v>0.19948002023501901</v>
      </c>
      <c r="BI1544" s="17">
        <v>0.194267608085406</v>
      </c>
      <c r="BJ1544" s="17">
        <v>0.12877165511283001</v>
      </c>
      <c r="BK1544" s="17">
        <v>0.23611459377782801</v>
      </c>
      <c r="BL1544" s="17">
        <v>0.13358032679645701</v>
      </c>
      <c r="BM1544" s="17"/>
      <c r="BN1544" s="17">
        <v>0.187055070605118</v>
      </c>
      <c r="BO1544" s="17">
        <v>0.236388030567943</v>
      </c>
      <c r="BP1544" s="17"/>
      <c r="BQ1544" s="17">
        <v>9.0561369401281899E-2</v>
      </c>
      <c r="BR1544" s="17">
        <v>0.21965698238821699</v>
      </c>
      <c r="BS1544" s="17"/>
      <c r="BT1544" s="17">
        <v>0.15462641340477401</v>
      </c>
      <c r="BU1544" s="17"/>
      <c r="BV1544" s="17">
        <v>0.190384997901762</v>
      </c>
      <c r="BW1544" s="17">
        <v>0.18950307969847</v>
      </c>
      <c r="BX1544" s="17">
        <v>0.21539790519393101</v>
      </c>
      <c r="BY1544" s="17"/>
      <c r="BZ1544" s="17">
        <v>0.20570391318442599</v>
      </c>
      <c r="CA1544" s="17">
        <v>0.21561748767810801</v>
      </c>
      <c r="CB1544" s="17">
        <v>0.19059246585276499</v>
      </c>
      <c r="CC1544" s="17">
        <v>0.19663073221723601</v>
      </c>
      <c r="CD1544" s="17">
        <v>0.18801635708928399</v>
      </c>
      <c r="CE1544" s="17">
        <v>0.215434731424994</v>
      </c>
      <c r="CF1544" s="17">
        <v>0.24252337975968699</v>
      </c>
      <c r="CG1544" s="17"/>
      <c r="CH1544" s="17">
        <v>0.16836059928170299</v>
      </c>
      <c r="CI1544" s="17">
        <v>0.18810266510441101</v>
      </c>
      <c r="CJ1544" s="17">
        <v>0.22597684782916699</v>
      </c>
      <c r="CK1544" s="17">
        <v>0.23342966941357501</v>
      </c>
      <c r="CL1544" s="17">
        <v>0.207966410597101</v>
      </c>
    </row>
    <row r="1545" spans="2:90" x14ac:dyDescent="0.3">
      <c r="B1545" t="s">
        <v>592</v>
      </c>
      <c r="C1545" s="17">
        <v>0.28510715148596699</v>
      </c>
      <c r="D1545" s="17">
        <v>0.28175075620784101</v>
      </c>
      <c r="E1545" s="17">
        <v>0.28861367547225197</v>
      </c>
      <c r="F1545" s="17"/>
      <c r="G1545" s="17">
        <v>0.24618202305651801</v>
      </c>
      <c r="H1545" s="17">
        <v>0.23582310160528699</v>
      </c>
      <c r="I1545" s="17">
        <v>0.26735092322966297</v>
      </c>
      <c r="J1545" s="17">
        <v>0.33552707274067101</v>
      </c>
      <c r="K1545" s="17">
        <v>0.31108560254063</v>
      </c>
      <c r="L1545" s="17">
        <v>0.30742114469408899</v>
      </c>
      <c r="M1545" s="17"/>
      <c r="N1545" s="17">
        <v>0.279863675345213</v>
      </c>
      <c r="O1545" s="17">
        <v>0.27797484735047001</v>
      </c>
      <c r="P1545" s="17">
        <v>0.30647736246037199</v>
      </c>
      <c r="Q1545" s="17">
        <v>0.28220823631573</v>
      </c>
      <c r="R1545" s="17"/>
      <c r="S1545" s="17">
        <v>0.22052971175745301</v>
      </c>
      <c r="T1545" s="17">
        <v>0.294992905135326</v>
      </c>
      <c r="U1545" s="17">
        <v>0.31361198132096602</v>
      </c>
      <c r="V1545" s="17">
        <v>0.28753933459736802</v>
      </c>
      <c r="W1545" s="17">
        <v>0.31478396140375098</v>
      </c>
      <c r="X1545" s="17">
        <v>0.29034339656133101</v>
      </c>
      <c r="Y1545" s="17">
        <v>0.25373207043493801</v>
      </c>
      <c r="Z1545" s="17">
        <v>0.319912866399788</v>
      </c>
      <c r="AA1545" s="17">
        <v>0.32185762319491901</v>
      </c>
      <c r="AB1545" s="17">
        <v>0.28346248748553099</v>
      </c>
      <c r="AC1545" s="17">
        <v>0.25518569134334901</v>
      </c>
      <c r="AD1545" s="17">
        <v>0.33299109257606302</v>
      </c>
      <c r="AE1545" s="17"/>
      <c r="AF1545" s="17">
        <v>0.25610819077589397</v>
      </c>
      <c r="AG1545" s="17">
        <v>0.30101277126160098</v>
      </c>
      <c r="AH1545" s="17">
        <v>0.32923007586681802</v>
      </c>
      <c r="AI1545" s="17"/>
      <c r="AJ1545" s="17">
        <v>0.27601045768494498</v>
      </c>
      <c r="AK1545" s="17">
        <v>0.31076783173672201</v>
      </c>
      <c r="AL1545" s="17">
        <v>0.30996052887314801</v>
      </c>
      <c r="AM1545" s="17">
        <v>0.198334096610673</v>
      </c>
      <c r="AN1545" s="17">
        <v>0.243241775094416</v>
      </c>
      <c r="AO1545" s="17"/>
      <c r="AP1545" s="17">
        <v>0.30089771151122002</v>
      </c>
      <c r="AQ1545" s="17">
        <v>0.26681022304687202</v>
      </c>
      <c r="AR1545" s="17">
        <v>0.34379991091215101</v>
      </c>
      <c r="AS1545" s="17">
        <v>0.24765706598576501</v>
      </c>
      <c r="AT1545" s="17">
        <v>0.26601089692242802</v>
      </c>
      <c r="AU1545" s="17">
        <v>0.331248540313548</v>
      </c>
      <c r="AV1545" s="17"/>
      <c r="AW1545" s="17">
        <v>0.15062243711210499</v>
      </c>
      <c r="AX1545" s="17">
        <v>0.277382273503331</v>
      </c>
      <c r="AY1545" s="17">
        <v>0.26023146845858902</v>
      </c>
      <c r="AZ1545" s="17">
        <v>0.23569396926107999</v>
      </c>
      <c r="BA1545" s="17">
        <v>0.28484995451454997</v>
      </c>
      <c r="BB1545" s="17">
        <v>0.30017647556104698</v>
      </c>
      <c r="BC1545" s="17">
        <v>0.27339719341583002</v>
      </c>
      <c r="BD1545" s="17">
        <v>0.410067690516145</v>
      </c>
      <c r="BE1545" s="17">
        <v>0.31814201499122802</v>
      </c>
      <c r="BF1545" s="17">
        <v>0.327986624790573</v>
      </c>
      <c r="BG1545" s="17">
        <v>0.268444537589483</v>
      </c>
      <c r="BH1545" s="17">
        <v>0.24807704033229999</v>
      </c>
      <c r="BI1545" s="17">
        <v>0.32675701844418098</v>
      </c>
      <c r="BJ1545" s="17">
        <v>0.22853914375762499</v>
      </c>
      <c r="BK1545" s="17">
        <v>0.19381015496831</v>
      </c>
      <c r="BL1545" s="17">
        <v>0.28766915220642197</v>
      </c>
      <c r="BM1545" s="17"/>
      <c r="BN1545" s="17">
        <v>0.307932479532389</v>
      </c>
      <c r="BO1545" s="17">
        <v>0.25290340362183</v>
      </c>
      <c r="BP1545" s="17"/>
      <c r="BQ1545" s="17">
        <v>0.31478869586298702</v>
      </c>
      <c r="BR1545" s="17">
        <v>0.32864614137746601</v>
      </c>
      <c r="BS1545" s="17"/>
      <c r="BT1545" s="17">
        <v>0.29508398570548799</v>
      </c>
      <c r="BU1545" s="17"/>
      <c r="BV1545" s="17">
        <v>0.267828310367758</v>
      </c>
      <c r="BW1545" s="17">
        <v>0.301222583449966</v>
      </c>
      <c r="BX1545" s="17">
        <v>0.29159908164091602</v>
      </c>
      <c r="BY1545" s="17"/>
      <c r="BZ1545" s="17">
        <v>0.312776937612391</v>
      </c>
      <c r="CA1545" s="17">
        <v>0.27173597461443699</v>
      </c>
      <c r="CB1545" s="17">
        <v>0.27122139004248103</v>
      </c>
      <c r="CC1545" s="17">
        <v>0.29983397689381103</v>
      </c>
      <c r="CD1545" s="17">
        <v>0.33592345529350998</v>
      </c>
      <c r="CE1545" s="17">
        <v>0.27524047978043797</v>
      </c>
      <c r="CF1545" s="17">
        <v>0.26519283561249501</v>
      </c>
      <c r="CG1545" s="17"/>
      <c r="CH1545" s="17">
        <v>0.23845005502325101</v>
      </c>
      <c r="CI1545" s="17">
        <v>0.30129276368395003</v>
      </c>
      <c r="CJ1545" s="17">
        <v>0.306343432326112</v>
      </c>
      <c r="CK1545" s="17">
        <v>0.25026356639101299</v>
      </c>
      <c r="CL1545" s="17">
        <v>0.18956967861628299</v>
      </c>
    </row>
    <row r="1546" spans="2:90" x14ac:dyDescent="0.3">
      <c r="B1546" t="s">
        <v>593</v>
      </c>
      <c r="C1546" s="17">
        <v>0.18304725196931901</v>
      </c>
      <c r="D1546" s="17">
        <v>0.19195545663976099</v>
      </c>
      <c r="E1546" s="17">
        <v>0.174685140836739</v>
      </c>
      <c r="F1546" s="17"/>
      <c r="G1546" s="17">
        <v>0.26231933619820602</v>
      </c>
      <c r="H1546" s="17">
        <v>0.29625579350990999</v>
      </c>
      <c r="I1546" s="17">
        <v>0.18956187325224699</v>
      </c>
      <c r="J1546" s="17">
        <v>0.12757268165795099</v>
      </c>
      <c r="K1546" s="17">
        <v>0.13062750373092899</v>
      </c>
      <c r="L1546" s="17">
        <v>0.112747955783933</v>
      </c>
      <c r="M1546" s="17"/>
      <c r="N1546" s="17">
        <v>0.25171247743574598</v>
      </c>
      <c r="O1546" s="17">
        <v>0.18533305540949299</v>
      </c>
      <c r="P1546" s="17">
        <v>0.151434086789866</v>
      </c>
      <c r="Q1546" s="17">
        <v>0.13446922267626699</v>
      </c>
      <c r="R1546" s="17"/>
      <c r="S1546" s="17">
        <v>0.26348434540825999</v>
      </c>
      <c r="T1546" s="17">
        <v>0.149465784509939</v>
      </c>
      <c r="U1546" s="17">
        <v>0.167361053872983</v>
      </c>
      <c r="V1546" s="17">
        <v>0.18520300507028301</v>
      </c>
      <c r="W1546" s="17">
        <v>0.20270847251202501</v>
      </c>
      <c r="X1546" s="17">
        <v>0.17234702353846501</v>
      </c>
      <c r="Y1546" s="17">
        <v>0.21734156802928301</v>
      </c>
      <c r="Z1546" s="17">
        <v>0.18956283368506099</v>
      </c>
      <c r="AA1546" s="17">
        <v>0.166091212598795</v>
      </c>
      <c r="AB1546" s="17">
        <v>0.117418704315869</v>
      </c>
      <c r="AC1546" s="17">
        <v>0.18832386233200901</v>
      </c>
      <c r="AD1546" s="17">
        <v>0.124408191581639</v>
      </c>
      <c r="AE1546" s="17"/>
      <c r="AF1546" s="17">
        <v>0.10523567841864</v>
      </c>
      <c r="AG1546" s="17">
        <v>0.25013438851315301</v>
      </c>
      <c r="AH1546" s="17">
        <v>0.147415197521929</v>
      </c>
      <c r="AI1546" s="17"/>
      <c r="AJ1546" s="17">
        <v>0.11131272154930801</v>
      </c>
      <c r="AK1546" s="17">
        <v>0.291194982698815</v>
      </c>
      <c r="AL1546" s="17">
        <v>0.15556223407941899</v>
      </c>
      <c r="AM1546" s="17">
        <v>0.110922221196918</v>
      </c>
      <c r="AN1546" s="17">
        <v>0.20951852637448001</v>
      </c>
      <c r="AO1546" s="17"/>
      <c r="AP1546" s="17">
        <v>0.37766908694724799</v>
      </c>
      <c r="AQ1546" s="17">
        <v>0.149842844704454</v>
      </c>
      <c r="AR1546" s="17">
        <v>0.17424861491830301</v>
      </c>
      <c r="AS1546" s="17">
        <v>8.2437994179292595E-2</v>
      </c>
      <c r="AT1546" s="17">
        <v>0.208827872257696</v>
      </c>
      <c r="AU1546" s="17">
        <v>8.7625457580300201E-2</v>
      </c>
      <c r="AV1546" s="17"/>
      <c r="AW1546" s="17">
        <v>0.29566575478558099</v>
      </c>
      <c r="AX1546" s="17">
        <v>6.6235465326969598E-2</v>
      </c>
      <c r="AY1546" s="17">
        <v>0.123300450657924</v>
      </c>
      <c r="AZ1546" s="17">
        <v>0.180994777817238</v>
      </c>
      <c r="BA1546" s="17">
        <v>0.13658381506131601</v>
      </c>
      <c r="BB1546" s="17">
        <v>0.15814222632560501</v>
      </c>
      <c r="BC1546" s="17">
        <v>0.23039423493289901</v>
      </c>
      <c r="BD1546" s="17">
        <v>0.14118655152933501</v>
      </c>
      <c r="BE1546" s="17">
        <v>0.25574555495729701</v>
      </c>
      <c r="BF1546" s="17">
        <v>0.15333782290436701</v>
      </c>
      <c r="BG1546" s="17">
        <v>0.18447731680514601</v>
      </c>
      <c r="BH1546" s="17">
        <v>0.186048772196548</v>
      </c>
      <c r="BI1546" s="17">
        <v>0.20324429040045899</v>
      </c>
      <c r="BJ1546" s="17">
        <v>0.32652832498914802</v>
      </c>
      <c r="BK1546" s="17">
        <v>0.306573512047212</v>
      </c>
      <c r="BL1546" s="17">
        <v>0.31040177450796103</v>
      </c>
      <c r="BM1546" s="17"/>
      <c r="BN1546" s="17">
        <v>0.185916507650673</v>
      </c>
      <c r="BO1546" s="17">
        <v>0.18088193926759999</v>
      </c>
      <c r="BP1546" s="17"/>
      <c r="BQ1546" s="17">
        <v>0.38325987980221798</v>
      </c>
      <c r="BR1546" s="17">
        <v>0.140878989595635</v>
      </c>
      <c r="BS1546" s="17"/>
      <c r="BT1546" s="17">
        <v>0.24102090159213399</v>
      </c>
      <c r="BU1546" s="17"/>
      <c r="BV1546" s="17">
        <v>0.17698987786848699</v>
      </c>
      <c r="BW1546" s="17">
        <v>0.22749695805221101</v>
      </c>
      <c r="BX1546" s="17">
        <v>0.1768112472924</v>
      </c>
      <c r="BY1546" s="17"/>
      <c r="BZ1546" s="17">
        <v>8.6834438679271597E-2</v>
      </c>
      <c r="CA1546" s="17">
        <v>0.14819729057292599</v>
      </c>
      <c r="CB1546" s="17">
        <v>0.189638731283407</v>
      </c>
      <c r="CC1546" s="17">
        <v>0.21927062264080899</v>
      </c>
      <c r="CD1546" s="17">
        <v>0.19176666515037399</v>
      </c>
      <c r="CE1546" s="17">
        <v>0.201396674749687</v>
      </c>
      <c r="CF1546" s="17">
        <v>0.25012619982739198</v>
      </c>
      <c r="CG1546" s="17"/>
      <c r="CH1546" s="17">
        <v>0.227091694229866</v>
      </c>
      <c r="CI1546" s="17">
        <v>0.23377733979110599</v>
      </c>
      <c r="CJ1546" s="17">
        <v>0.14854153739047901</v>
      </c>
      <c r="CK1546" s="17">
        <v>0.14639607163851601</v>
      </c>
      <c r="CL1546" s="17">
        <v>6.4170607281644101E-2</v>
      </c>
    </row>
    <row r="1547" spans="2:90" x14ac:dyDescent="0.3">
      <c r="B1547" t="s">
        <v>594</v>
      </c>
      <c r="C1547" s="17">
        <v>6.4361714463657904E-2</v>
      </c>
      <c r="D1547" s="17">
        <v>6.64366656379589E-2</v>
      </c>
      <c r="E1547" s="17">
        <v>6.2844055946896404E-2</v>
      </c>
      <c r="F1547" s="17"/>
      <c r="G1547" s="17">
        <v>0.114006506888571</v>
      </c>
      <c r="H1547" s="17">
        <v>0.13093802789832701</v>
      </c>
      <c r="I1547" s="17">
        <v>9.17924977413766E-2</v>
      </c>
      <c r="J1547" s="17">
        <v>2.2152702481699801E-2</v>
      </c>
      <c r="K1547" s="17">
        <v>9.6414529863690906E-3</v>
      </c>
      <c r="L1547" s="17">
        <v>2.5491716130768002E-2</v>
      </c>
      <c r="M1547" s="17"/>
      <c r="N1547" s="17">
        <v>0.110973695002858</v>
      </c>
      <c r="O1547" s="17">
        <v>3.4932014008663401E-2</v>
      </c>
      <c r="P1547" s="17">
        <v>5.1024474758188401E-2</v>
      </c>
      <c r="Q1547" s="17">
        <v>5.7042416600134802E-2</v>
      </c>
      <c r="R1547" s="17"/>
      <c r="S1547" s="17">
        <v>9.9273937350229297E-2</v>
      </c>
      <c r="T1547" s="17">
        <v>4.7375815495030803E-2</v>
      </c>
      <c r="U1547" s="17">
        <v>4.0789078537433597E-2</v>
      </c>
      <c r="V1547" s="17">
        <v>4.73259031241672E-2</v>
      </c>
      <c r="W1547" s="17">
        <v>4.0173703538275901E-2</v>
      </c>
      <c r="X1547" s="17">
        <v>4.5143028855437001E-2</v>
      </c>
      <c r="Y1547" s="17">
        <v>7.1210757968567406E-2</v>
      </c>
      <c r="Z1547" s="17">
        <v>3.1357469788553603E-2</v>
      </c>
      <c r="AA1547" s="17">
        <v>9.7050831084470102E-2</v>
      </c>
      <c r="AB1547" s="17">
        <v>6.3092311144254301E-2</v>
      </c>
      <c r="AC1547" s="17">
        <v>9.9667787601897706E-2</v>
      </c>
      <c r="AD1547" s="17">
        <v>5.31148777170194E-2</v>
      </c>
      <c r="AE1547" s="17"/>
      <c r="AF1547" s="17">
        <v>5.58056709779517E-2</v>
      </c>
      <c r="AG1547" s="17">
        <v>5.9651810554248098E-2</v>
      </c>
      <c r="AH1547" s="17">
        <v>7.1043625459499701E-2</v>
      </c>
      <c r="AI1547" s="17"/>
      <c r="AJ1547" s="17">
        <v>4.1412990146816299E-2</v>
      </c>
      <c r="AK1547" s="17">
        <v>0.102794242104865</v>
      </c>
      <c r="AL1547" s="17">
        <v>4.97887211755259E-2</v>
      </c>
      <c r="AM1547" s="17">
        <v>4.2358425547574102E-2</v>
      </c>
      <c r="AN1547" s="17">
        <v>5.02253988430265E-2</v>
      </c>
      <c r="AO1547" s="17"/>
      <c r="AP1547" s="17">
        <v>0.13945273545570799</v>
      </c>
      <c r="AQ1547" s="17">
        <v>5.4515832029494199E-2</v>
      </c>
      <c r="AR1547" s="17">
        <v>5.0140774493623502E-2</v>
      </c>
      <c r="AS1547" s="17">
        <v>3.43590671837549E-2</v>
      </c>
      <c r="AT1547" s="17">
        <v>6.24545523892025E-2</v>
      </c>
      <c r="AU1547" s="17">
        <v>1.0300472684256001E-2</v>
      </c>
      <c r="AV1547" s="17"/>
      <c r="AW1547" s="17">
        <v>9.9595177130550397E-2</v>
      </c>
      <c r="AX1547" s="17">
        <v>7.6657098393292697E-2</v>
      </c>
      <c r="AY1547" s="17">
        <v>3.4875688734417001E-2</v>
      </c>
      <c r="AZ1547" s="17">
        <v>3.95138287980683E-2</v>
      </c>
      <c r="BA1547" s="17">
        <v>7.8474496461936105E-2</v>
      </c>
      <c r="BB1547" s="17">
        <v>5.54861903889469E-2</v>
      </c>
      <c r="BC1547" s="17">
        <v>2.90038803831511E-2</v>
      </c>
      <c r="BD1547" s="17">
        <v>5.39133206004659E-2</v>
      </c>
      <c r="BE1547" s="17">
        <v>2.67028526994025E-2</v>
      </c>
      <c r="BF1547" s="17">
        <v>2.9872226943160201E-2</v>
      </c>
      <c r="BG1547" s="17">
        <v>7.2614428064736294E-2</v>
      </c>
      <c r="BH1547" s="17">
        <v>7.8556668083204301E-2</v>
      </c>
      <c r="BI1547" s="17">
        <v>9.0713934884835604E-2</v>
      </c>
      <c r="BJ1547" s="17">
        <v>0.13368203848521101</v>
      </c>
      <c r="BK1547" s="17">
        <v>3.8305968487329797E-2</v>
      </c>
      <c r="BL1547" s="17">
        <v>0.192902941142789</v>
      </c>
      <c r="BM1547" s="17"/>
      <c r="BN1547" s="17">
        <v>8.6409327127539598E-2</v>
      </c>
      <c r="BO1547" s="17">
        <v>3.3724759769472097E-2</v>
      </c>
      <c r="BP1547" s="17"/>
      <c r="BQ1547" s="17">
        <v>0.13597830626642801</v>
      </c>
      <c r="BR1547" s="17">
        <v>5.6016982606321597E-2</v>
      </c>
      <c r="BS1547" s="17"/>
      <c r="BT1547" s="17">
        <v>0.173721616548973</v>
      </c>
      <c r="BU1547" s="17"/>
      <c r="BV1547" s="17">
        <v>5.3645553583878999E-2</v>
      </c>
      <c r="BW1547" s="17">
        <v>6.7743968632069898E-2</v>
      </c>
      <c r="BX1547" s="17">
        <v>6.60529692009173E-2</v>
      </c>
      <c r="BY1547" s="17"/>
      <c r="BZ1547" s="17">
        <v>2.0294940617993602E-2</v>
      </c>
      <c r="CA1547" s="17">
        <v>6.6090598560286401E-2</v>
      </c>
      <c r="CB1547" s="17">
        <v>6.9355301394081303E-2</v>
      </c>
      <c r="CC1547" s="17">
        <v>3.4964702539916702E-2</v>
      </c>
      <c r="CD1547" s="17">
        <v>8.5973491068428706E-2</v>
      </c>
      <c r="CE1547" s="17">
        <v>8.9781586093018506E-2</v>
      </c>
      <c r="CF1547" s="17">
        <v>0.11112881099098</v>
      </c>
      <c r="CG1547" s="17"/>
      <c r="CH1547" s="17">
        <v>0.223702232828729</v>
      </c>
      <c r="CI1547" s="17">
        <v>6.0632261987621401E-2</v>
      </c>
      <c r="CJ1547" s="17">
        <v>4.8014126485886301E-2</v>
      </c>
      <c r="CK1547" s="17">
        <v>1.8869479376243101E-2</v>
      </c>
      <c r="CL1547" s="17">
        <v>3.7137383376378903E-2</v>
      </c>
    </row>
    <row r="1548" spans="2:90" x14ac:dyDescent="0.3">
      <c r="B1548" t="s">
        <v>118</v>
      </c>
      <c r="C1548" s="17">
        <v>7.8848819546845098E-2</v>
      </c>
      <c r="D1548" s="17">
        <v>5.2472290282492902E-2</v>
      </c>
      <c r="E1548" s="17">
        <v>0.105251702341475</v>
      </c>
      <c r="F1548" s="17"/>
      <c r="G1548" s="17">
        <v>0.10742853020955501</v>
      </c>
      <c r="H1548" s="17">
        <v>6.3403964382147598E-2</v>
      </c>
      <c r="I1548" s="17">
        <v>7.5960955092897797E-2</v>
      </c>
      <c r="J1548" s="17">
        <v>0.10961126397538901</v>
      </c>
      <c r="K1548" s="17">
        <v>7.1113568451458997E-2</v>
      </c>
      <c r="L1548" s="17">
        <v>5.5066907864409501E-2</v>
      </c>
      <c r="M1548" s="17"/>
      <c r="N1548" s="17">
        <v>3.5322460707331797E-2</v>
      </c>
      <c r="O1548" s="17">
        <v>0.105830155714437</v>
      </c>
      <c r="P1548" s="17">
        <v>6.23468391895056E-2</v>
      </c>
      <c r="Q1548" s="17">
        <v>0.111214737055601</v>
      </c>
      <c r="R1548" s="17"/>
      <c r="S1548" s="17">
        <v>5.5340061184998401E-2</v>
      </c>
      <c r="T1548" s="17">
        <v>7.3084189463580501E-2</v>
      </c>
      <c r="U1548" s="17">
        <v>6.6056872472870107E-2</v>
      </c>
      <c r="V1548" s="17">
        <v>7.9268182915496796E-2</v>
      </c>
      <c r="W1548" s="17">
        <v>0.119374789867411</v>
      </c>
      <c r="X1548" s="17">
        <v>5.9211450297999103E-2</v>
      </c>
      <c r="Y1548" s="17">
        <v>9.3740783537402103E-2</v>
      </c>
      <c r="Z1548" s="17">
        <v>4.2060133619110797E-2</v>
      </c>
      <c r="AA1548" s="17">
        <v>7.2123481847024898E-2</v>
      </c>
      <c r="AB1548" s="17">
        <v>0.12725996511416801</v>
      </c>
      <c r="AC1548" s="17">
        <v>0.11004324068641699</v>
      </c>
      <c r="AD1548" s="17">
        <v>4.8112201027690503E-2</v>
      </c>
      <c r="AE1548" s="17"/>
      <c r="AF1548" s="17">
        <v>5.4669630003289602E-2</v>
      </c>
      <c r="AG1548" s="17">
        <v>7.6314547756428305E-2</v>
      </c>
      <c r="AH1548" s="17">
        <v>0.11900183329040701</v>
      </c>
      <c r="AI1548" s="17"/>
      <c r="AJ1548" s="17">
        <v>4.13445017648593E-2</v>
      </c>
      <c r="AK1548" s="17">
        <v>7.9733380748914798E-2</v>
      </c>
      <c r="AL1548" s="17">
        <v>7.4277670129025197E-2</v>
      </c>
      <c r="AM1548" s="17">
        <v>4.4166969805867498E-2</v>
      </c>
      <c r="AN1548" s="17">
        <v>8.5786866476131401E-2</v>
      </c>
      <c r="AO1548" s="17"/>
      <c r="AP1548" s="17">
        <v>6.8630671673513305E-2</v>
      </c>
      <c r="AQ1548" s="17">
        <v>5.5226016607802603E-2</v>
      </c>
      <c r="AR1548" s="17">
        <v>9.4696589442571893E-2</v>
      </c>
      <c r="AS1548" s="17">
        <v>4.7717169342897402E-2</v>
      </c>
      <c r="AT1548" s="17">
        <v>9.6054909217637804E-2</v>
      </c>
      <c r="AU1548" s="17">
        <v>0.13812204204352199</v>
      </c>
      <c r="AV1548" s="17"/>
      <c r="AW1548" s="17">
        <v>9.6524229504814096E-2</v>
      </c>
      <c r="AX1548" s="17">
        <v>0.16515650941761201</v>
      </c>
      <c r="AY1548" s="17">
        <v>0.14746293165137001</v>
      </c>
      <c r="AZ1548" s="17">
        <v>0.108574157699778</v>
      </c>
      <c r="BA1548" s="17">
        <v>0.101052906682632</v>
      </c>
      <c r="BB1548" s="17">
        <v>8.2415994844107304E-2</v>
      </c>
      <c r="BC1548" s="17">
        <v>4.0118123826050803E-2</v>
      </c>
      <c r="BD1548" s="17">
        <v>7.8232726287504398E-2</v>
      </c>
      <c r="BE1548" s="17">
        <v>3.0306269304801001E-2</v>
      </c>
      <c r="BF1548" s="17">
        <v>2.8010813823031801E-2</v>
      </c>
      <c r="BG1548" s="17">
        <v>5.6629953468330899E-2</v>
      </c>
      <c r="BH1548" s="17">
        <v>3.8123198495248201E-2</v>
      </c>
      <c r="BI1548" s="17">
        <v>4.9633566887762499E-2</v>
      </c>
      <c r="BJ1548" s="17">
        <v>6.9790018305108406E-2</v>
      </c>
      <c r="BK1548" s="17">
        <v>3.9280253817711802E-2</v>
      </c>
      <c r="BL1548" s="17">
        <v>1.7275094066093101E-2</v>
      </c>
      <c r="BM1548" s="17"/>
      <c r="BN1548" s="17">
        <v>5.73890174194749E-2</v>
      </c>
      <c r="BO1548" s="17">
        <v>0.106155106163644</v>
      </c>
      <c r="BP1548" s="17"/>
      <c r="BQ1548" s="17">
        <v>6.8625776066116598E-2</v>
      </c>
      <c r="BR1548" s="17">
        <v>8.9506373382579205E-2</v>
      </c>
      <c r="BS1548" s="17"/>
      <c r="BT1548" s="17">
        <v>3.1198197481938E-2</v>
      </c>
      <c r="BU1548" s="17"/>
      <c r="BV1548" s="17">
        <v>0.114232067500635</v>
      </c>
      <c r="BW1548" s="17">
        <v>8.08428933668318E-2</v>
      </c>
      <c r="BX1548" s="17">
        <v>5.8389011567711598E-2</v>
      </c>
      <c r="BY1548" s="17"/>
      <c r="BZ1548" s="17">
        <v>9.3711263001651196E-2</v>
      </c>
      <c r="CA1548" s="17">
        <v>9.5443115825806196E-2</v>
      </c>
      <c r="CB1548" s="17">
        <v>7.1332245077313297E-2</v>
      </c>
      <c r="CC1548" s="17">
        <v>6.2083858860453797E-2</v>
      </c>
      <c r="CD1548" s="17">
        <v>5.6564372274163E-2</v>
      </c>
      <c r="CE1548" s="17">
        <v>6.9201591603782503E-2</v>
      </c>
      <c r="CF1548" s="17">
        <v>1.99621732557748E-2</v>
      </c>
      <c r="CG1548" s="17"/>
      <c r="CH1548" s="17">
        <v>2.6384883892159299E-2</v>
      </c>
      <c r="CI1548" s="17">
        <v>7.1308305108875397E-2</v>
      </c>
      <c r="CJ1548" s="17">
        <v>9.0569830097915402E-2</v>
      </c>
      <c r="CK1548" s="17">
        <v>8.6186092449070897E-2</v>
      </c>
      <c r="CL1548" s="17">
        <v>0.14096381079388701</v>
      </c>
    </row>
    <row r="1549" spans="2:90" x14ac:dyDescent="0.3">
      <c r="C1549" s="17"/>
      <c r="D1549" s="17"/>
      <c r="E1549" s="17"/>
      <c r="F1549" s="17"/>
      <c r="G1549" s="17"/>
      <c r="H1549" s="17"/>
      <c r="I1549" s="17"/>
      <c r="J1549" s="17"/>
      <c r="K1549" s="17"/>
      <c r="L1549" s="17"/>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7"/>
      <c r="AI1549" s="17"/>
      <c r="AJ1549" s="17"/>
      <c r="AK1549" s="17"/>
      <c r="AL1549" s="17"/>
      <c r="AM1549" s="17"/>
      <c r="AN1549" s="17"/>
      <c r="AO1549" s="17"/>
      <c r="AP1549" s="17"/>
      <c r="AQ1549" s="17"/>
      <c r="AR1549" s="17"/>
      <c r="AS1549" s="17"/>
      <c r="AT1549" s="17"/>
      <c r="AU1549" s="17"/>
      <c r="AV1549" s="17"/>
      <c r="AW1549" s="17"/>
      <c r="AX1549" s="17"/>
      <c r="AY1549" s="17"/>
      <c r="AZ1549" s="17"/>
      <c r="BA1549" s="17"/>
      <c r="BB1549" s="17"/>
      <c r="BC1549" s="17"/>
      <c r="BD1549" s="17"/>
      <c r="BE1549" s="17"/>
      <c r="BF1549" s="17"/>
      <c r="BG1549" s="17"/>
      <c r="BH1549" s="17"/>
      <c r="BI1549" s="17"/>
      <c r="BJ1549" s="17"/>
      <c r="BK1549" s="17"/>
      <c r="BL1549" s="17"/>
      <c r="BM1549" s="17"/>
      <c r="BN1549" s="17"/>
      <c r="BO1549" s="17"/>
      <c r="BP1549" s="17"/>
      <c r="BQ1549" s="17"/>
      <c r="BR1549" s="17"/>
      <c r="BS1549" s="17"/>
      <c r="BT1549" s="17"/>
      <c r="BU1549" s="17"/>
      <c r="BV1549" s="17"/>
      <c r="BW1549" s="17"/>
      <c r="BX1549" s="17"/>
      <c r="BY1549" s="17"/>
      <c r="BZ1549" s="17"/>
      <c r="CA1549" s="17"/>
      <c r="CB1549" s="17"/>
      <c r="CC1549" s="17"/>
      <c r="CD1549" s="17"/>
      <c r="CE1549" s="17"/>
      <c r="CF1549" s="17"/>
      <c r="CG1549" s="17"/>
      <c r="CH1549" s="17"/>
      <c r="CI1549" s="17"/>
      <c r="CJ1549" s="17"/>
      <c r="CK1549" s="17"/>
      <c r="CL1549" s="17"/>
    </row>
    <row r="1550" spans="2:90" x14ac:dyDescent="0.3">
      <c r="B1550" s="6" t="s">
        <v>599</v>
      </c>
      <c r="C1550" s="17"/>
      <c r="D1550" s="17"/>
      <c r="E1550" s="17"/>
      <c r="F1550" s="17"/>
      <c r="G1550" s="17"/>
      <c r="H1550" s="17"/>
      <c r="I1550" s="17"/>
      <c r="J1550" s="17"/>
      <c r="K1550" s="17"/>
      <c r="L1550" s="17"/>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7"/>
      <c r="AI1550" s="17"/>
      <c r="AJ1550" s="17"/>
      <c r="AK1550" s="17"/>
      <c r="AL1550" s="17"/>
      <c r="AM1550" s="17"/>
      <c r="AN1550" s="17"/>
      <c r="AO1550" s="17"/>
      <c r="AP1550" s="17"/>
      <c r="AQ1550" s="17"/>
      <c r="AR1550" s="17"/>
      <c r="AS1550" s="17"/>
      <c r="AT1550" s="17"/>
      <c r="AU1550" s="17"/>
      <c r="AV1550" s="17"/>
      <c r="AW1550" s="17"/>
      <c r="AX1550" s="17"/>
      <c r="AY1550" s="17"/>
      <c r="AZ1550" s="17"/>
      <c r="BA1550" s="17"/>
      <c r="BB1550" s="17"/>
      <c r="BC1550" s="17"/>
      <c r="BD1550" s="17"/>
      <c r="BE1550" s="17"/>
      <c r="BF1550" s="17"/>
      <c r="BG1550" s="17"/>
      <c r="BH1550" s="17"/>
      <c r="BI1550" s="17"/>
      <c r="BJ1550" s="17"/>
      <c r="BK1550" s="17"/>
      <c r="BL1550" s="17"/>
      <c r="BM1550" s="17"/>
      <c r="BN1550" s="17"/>
      <c r="BO1550" s="17"/>
      <c r="BP1550" s="17"/>
      <c r="BQ1550" s="17"/>
      <c r="BR1550" s="17"/>
      <c r="BS1550" s="17"/>
      <c r="BT1550" s="17"/>
      <c r="BU1550" s="17"/>
      <c r="BV1550" s="17"/>
      <c r="BW1550" s="17"/>
      <c r="BX1550" s="17"/>
      <c r="BY1550" s="17"/>
      <c r="BZ1550" s="17"/>
      <c r="CA1550" s="17"/>
      <c r="CB1550" s="17"/>
      <c r="CC1550" s="17"/>
      <c r="CD1550" s="17"/>
      <c r="CE1550" s="17"/>
      <c r="CF1550" s="17"/>
      <c r="CG1550" s="17"/>
      <c r="CH1550" s="17"/>
      <c r="CI1550" s="17"/>
      <c r="CJ1550" s="17"/>
      <c r="CK1550" s="17"/>
      <c r="CL1550" s="17"/>
    </row>
    <row r="1551" spans="2:90" x14ac:dyDescent="0.3">
      <c r="B1551" s="24" t="s">
        <v>110</v>
      </c>
      <c r="C1551" s="17"/>
      <c r="D1551" s="17"/>
      <c r="E1551" s="17"/>
      <c r="F1551" s="17"/>
      <c r="G1551" s="17"/>
      <c r="H1551" s="17"/>
      <c r="I1551" s="17"/>
      <c r="J1551" s="17"/>
      <c r="K1551" s="17"/>
      <c r="L1551" s="17"/>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7"/>
      <c r="AI1551" s="17"/>
      <c r="AJ1551" s="17"/>
      <c r="AK1551" s="17"/>
      <c r="AL1551" s="17"/>
      <c r="AM1551" s="17"/>
      <c r="AN1551" s="17"/>
      <c r="AO1551" s="17"/>
      <c r="AP1551" s="17"/>
      <c r="AQ1551" s="17"/>
      <c r="AR1551" s="17"/>
      <c r="AS1551" s="17"/>
      <c r="AT1551" s="17"/>
      <c r="AU1551" s="17"/>
      <c r="AV1551" s="17"/>
      <c r="AW1551" s="17"/>
      <c r="AX1551" s="17"/>
      <c r="AY1551" s="17"/>
      <c r="AZ1551" s="17"/>
      <c r="BA1551" s="17"/>
      <c r="BB1551" s="17"/>
      <c r="BC1551" s="17"/>
      <c r="BD1551" s="17"/>
      <c r="BE1551" s="17"/>
      <c r="BF1551" s="17"/>
      <c r="BG1551" s="17"/>
      <c r="BH1551" s="17"/>
      <c r="BI1551" s="17"/>
      <c r="BJ1551" s="17"/>
      <c r="BK1551" s="17"/>
      <c r="BL1551" s="17"/>
      <c r="BM1551" s="17"/>
      <c r="BN1551" s="17"/>
      <c r="BO1551" s="17"/>
      <c r="BP1551" s="17"/>
      <c r="BQ1551" s="17"/>
      <c r="BR1551" s="17"/>
      <c r="BS1551" s="17"/>
      <c r="BT1551" s="17"/>
      <c r="BU1551" s="17"/>
      <c r="BV1551" s="17"/>
      <c r="BW1551" s="17"/>
      <c r="BX1551" s="17"/>
      <c r="BY1551" s="17"/>
      <c r="BZ1551" s="17"/>
      <c r="CA1551" s="17"/>
      <c r="CB1551" s="17"/>
      <c r="CC1551" s="17"/>
      <c r="CD1551" s="17"/>
      <c r="CE1551" s="17"/>
      <c r="CF1551" s="17"/>
      <c r="CG1551" s="17"/>
      <c r="CH1551" s="17"/>
      <c r="CI1551" s="17"/>
      <c r="CJ1551" s="17"/>
      <c r="CK1551" s="17"/>
      <c r="CL1551" s="17"/>
    </row>
    <row r="1552" spans="2:90" x14ac:dyDescent="0.3">
      <c r="B1552" t="s">
        <v>590</v>
      </c>
      <c r="C1552" s="17">
        <v>0.236433316991564</v>
      </c>
      <c r="D1552" s="17">
        <v>0.21597614311771399</v>
      </c>
      <c r="E1552" s="17">
        <v>0.25441310991093802</v>
      </c>
      <c r="F1552" s="17"/>
      <c r="G1552" s="17">
        <v>0.14620375971444899</v>
      </c>
      <c r="H1552" s="17">
        <v>0.114222470234892</v>
      </c>
      <c r="I1552" s="17">
        <v>0.24739407539373001</v>
      </c>
      <c r="J1552" s="17">
        <v>0.31384425293744</v>
      </c>
      <c r="K1552" s="17">
        <v>0.28570194121400799</v>
      </c>
      <c r="L1552" s="17">
        <v>0.291365601445779</v>
      </c>
      <c r="M1552" s="17"/>
      <c r="N1552" s="17">
        <v>0.180371225198284</v>
      </c>
      <c r="O1552" s="17">
        <v>0.221538909888369</v>
      </c>
      <c r="P1552" s="17">
        <v>0.27680765214327102</v>
      </c>
      <c r="Q1552" s="17">
        <v>0.27725005779732198</v>
      </c>
      <c r="R1552" s="17"/>
      <c r="S1552" s="17">
        <v>0.160780008297222</v>
      </c>
      <c r="T1552" s="17">
        <v>0.24966378008022</v>
      </c>
      <c r="U1552" s="17">
        <v>0.26132515619784502</v>
      </c>
      <c r="V1552" s="17">
        <v>0.236163101091623</v>
      </c>
      <c r="W1552" s="17">
        <v>0.217240964221595</v>
      </c>
      <c r="X1552" s="17">
        <v>0.27657545499419101</v>
      </c>
      <c r="Y1552" s="17">
        <v>0.22505537940735901</v>
      </c>
      <c r="Z1552" s="17">
        <v>0.253148305487571</v>
      </c>
      <c r="AA1552" s="17">
        <v>0.19376963260746299</v>
      </c>
      <c r="AB1552" s="17">
        <v>0.28794324650797398</v>
      </c>
      <c r="AC1552" s="17">
        <v>0.31435277706437798</v>
      </c>
      <c r="AD1552" s="17">
        <v>0.27276748521291799</v>
      </c>
      <c r="AE1552" s="17"/>
      <c r="AF1552" s="17">
        <v>0.35447072224459403</v>
      </c>
      <c r="AG1552" s="17">
        <v>0.15237754855841601</v>
      </c>
      <c r="AH1552" s="17">
        <v>0.232135464680783</v>
      </c>
      <c r="AI1552" s="17"/>
      <c r="AJ1552" s="17">
        <v>0.307371783212673</v>
      </c>
      <c r="AK1552" s="17">
        <v>0.124754792528981</v>
      </c>
      <c r="AL1552" s="17">
        <v>0.19916634717853099</v>
      </c>
      <c r="AM1552" s="17">
        <v>0.43353332997293198</v>
      </c>
      <c r="AN1552" s="17">
        <v>0.18291978780989701</v>
      </c>
      <c r="AO1552" s="17"/>
      <c r="AP1552" s="17">
        <v>4.9464748873004297E-2</v>
      </c>
      <c r="AQ1552" s="17">
        <v>0.25043555162856301</v>
      </c>
      <c r="AR1552" s="17">
        <v>0.21183819491973399</v>
      </c>
      <c r="AS1552" s="17">
        <v>0.42444833547567801</v>
      </c>
      <c r="AT1552" s="17">
        <v>0.178499992002049</v>
      </c>
      <c r="AU1552" s="17">
        <v>0.190003512236774</v>
      </c>
      <c r="AV1552" s="17"/>
      <c r="AW1552" s="17">
        <v>0.31242382500968202</v>
      </c>
      <c r="AX1552" s="17">
        <v>0.28013455035352303</v>
      </c>
      <c r="AY1552" s="17">
        <v>0.31051062410268698</v>
      </c>
      <c r="AZ1552" s="17">
        <v>0.29173020152346402</v>
      </c>
      <c r="BA1552" s="17">
        <v>0.28899906146194998</v>
      </c>
      <c r="BB1552" s="17">
        <v>0.23782969894425199</v>
      </c>
      <c r="BC1552" s="17">
        <v>0.246730080944914</v>
      </c>
      <c r="BD1552" s="17">
        <v>0.17169563589240799</v>
      </c>
      <c r="BE1552" s="17">
        <v>0.26567525701210198</v>
      </c>
      <c r="BF1552" s="17">
        <v>0.24131903506892299</v>
      </c>
      <c r="BG1552" s="17">
        <v>0.190602377186983</v>
      </c>
      <c r="BH1552" s="17">
        <v>0.25188064854046899</v>
      </c>
      <c r="BI1552" s="17">
        <v>0.127925943306963</v>
      </c>
      <c r="BJ1552" s="17">
        <v>0.20978848727973001</v>
      </c>
      <c r="BK1552" s="17">
        <v>0.225762034767307</v>
      </c>
      <c r="BL1552" s="17">
        <v>9.0714514328092799E-2</v>
      </c>
      <c r="BM1552" s="17"/>
      <c r="BN1552" s="17">
        <v>0.230510019877155</v>
      </c>
      <c r="BO1552" s="17">
        <v>0.24255456366598099</v>
      </c>
      <c r="BP1552" s="17"/>
      <c r="BQ1552" s="17">
        <v>4.4403928589435301E-2</v>
      </c>
      <c r="BR1552" s="17">
        <v>0.26942220215165202</v>
      </c>
      <c r="BS1552" s="17"/>
      <c r="BT1552" s="17">
        <v>0.182764925448612</v>
      </c>
      <c r="BU1552" s="17"/>
      <c r="BV1552" s="17">
        <v>0.231956109648812</v>
      </c>
      <c r="BW1552" s="17">
        <v>0.18390413020785101</v>
      </c>
      <c r="BX1552" s="17">
        <v>0.256281373698315</v>
      </c>
      <c r="BY1552" s="17"/>
      <c r="BZ1552" s="17">
        <v>0.31935172784218102</v>
      </c>
      <c r="CA1552" s="17">
        <v>0.26413979340430999</v>
      </c>
      <c r="CB1552" s="17">
        <v>0.25317582306756398</v>
      </c>
      <c r="CC1552" s="17">
        <v>0.249083748540148</v>
      </c>
      <c r="CD1552" s="17">
        <v>0.20974628295001699</v>
      </c>
      <c r="CE1552" s="17">
        <v>0.21546842577668801</v>
      </c>
      <c r="CF1552" s="17">
        <v>0.14688900250261999</v>
      </c>
      <c r="CG1552" s="17"/>
      <c r="CH1552" s="17">
        <v>0.19169270812563199</v>
      </c>
      <c r="CI1552" s="17">
        <v>0.19523482611044399</v>
      </c>
      <c r="CJ1552" s="17">
        <v>0.248134726019793</v>
      </c>
      <c r="CK1552" s="17">
        <v>0.28334260071509798</v>
      </c>
      <c r="CL1552" s="17">
        <v>0.43822018209617603</v>
      </c>
    </row>
    <row r="1553" spans="2:90" x14ac:dyDescent="0.3">
      <c r="B1553" t="s">
        <v>591</v>
      </c>
      <c r="C1553" s="17">
        <v>0.24814837557630701</v>
      </c>
      <c r="D1553" s="17">
        <v>0.23034952852378701</v>
      </c>
      <c r="E1553" s="17">
        <v>0.26655173949983701</v>
      </c>
      <c r="F1553" s="17"/>
      <c r="G1553" s="17">
        <v>0.22967891173228899</v>
      </c>
      <c r="H1553" s="17">
        <v>0.218594549286701</v>
      </c>
      <c r="I1553" s="17">
        <v>0.237669291196378</v>
      </c>
      <c r="J1553" s="17">
        <v>0.23786220960296101</v>
      </c>
      <c r="K1553" s="17">
        <v>0.28063894629677899</v>
      </c>
      <c r="L1553" s="17">
        <v>0.279699058326637</v>
      </c>
      <c r="M1553" s="17"/>
      <c r="N1553" s="17">
        <v>0.20441737784477501</v>
      </c>
      <c r="O1553" s="17">
        <v>0.28148639835714601</v>
      </c>
      <c r="P1553" s="17">
        <v>0.242996009048838</v>
      </c>
      <c r="Q1553" s="17">
        <v>0.26147369802945603</v>
      </c>
      <c r="R1553" s="17"/>
      <c r="S1553" s="17">
        <v>0.24096767131312699</v>
      </c>
      <c r="T1553" s="17">
        <v>0.26982962155105</v>
      </c>
      <c r="U1553" s="17">
        <v>0.28350362166027399</v>
      </c>
      <c r="V1553" s="17">
        <v>0.222327965160314</v>
      </c>
      <c r="W1553" s="17">
        <v>0.265035933700566</v>
      </c>
      <c r="X1553" s="17">
        <v>0.24796603186956301</v>
      </c>
      <c r="Y1553" s="17">
        <v>0.27466733250615299</v>
      </c>
      <c r="Z1553" s="17">
        <v>0.29331832644699402</v>
      </c>
      <c r="AA1553" s="17">
        <v>0.19434064529596401</v>
      </c>
      <c r="AB1553" s="17">
        <v>0.27409966769017802</v>
      </c>
      <c r="AC1553" s="17">
        <v>0.20950559980429001</v>
      </c>
      <c r="AD1553" s="17">
        <v>0.18557047142031999</v>
      </c>
      <c r="AE1553" s="17"/>
      <c r="AF1553" s="17">
        <v>0.271834616249505</v>
      </c>
      <c r="AG1553" s="17">
        <v>0.22357837871011299</v>
      </c>
      <c r="AH1553" s="17">
        <v>0.223411290678493</v>
      </c>
      <c r="AI1553" s="17"/>
      <c r="AJ1553" s="17">
        <v>0.29950218598295097</v>
      </c>
      <c r="AK1553" s="17">
        <v>0.17877981227133399</v>
      </c>
      <c r="AL1553" s="17">
        <v>0.306554368628143</v>
      </c>
      <c r="AM1553" s="17">
        <v>0.23956961362037801</v>
      </c>
      <c r="AN1553" s="17">
        <v>0.29912912113835799</v>
      </c>
      <c r="AO1553" s="17"/>
      <c r="AP1553" s="17">
        <v>0.12677034224818801</v>
      </c>
      <c r="AQ1553" s="17">
        <v>0.302013573003997</v>
      </c>
      <c r="AR1553" s="17">
        <v>0.28022508631728998</v>
      </c>
      <c r="AS1553" s="17">
        <v>0.271342355324309</v>
      </c>
      <c r="AT1553" s="17">
        <v>0.28299987879295002</v>
      </c>
      <c r="AU1553" s="17">
        <v>0.36501041672344903</v>
      </c>
      <c r="AV1553" s="17"/>
      <c r="AW1553" s="17">
        <v>0.25085792505031301</v>
      </c>
      <c r="AX1553" s="17">
        <v>0.18773318495256999</v>
      </c>
      <c r="AY1553" s="17">
        <v>0.20468816823156899</v>
      </c>
      <c r="AZ1553" s="17">
        <v>0.27560350694866398</v>
      </c>
      <c r="BA1553" s="17">
        <v>0.28146344930127798</v>
      </c>
      <c r="BB1553" s="17">
        <v>0.27808076613395299</v>
      </c>
      <c r="BC1553" s="17">
        <v>0.261507138434871</v>
      </c>
      <c r="BD1553" s="17">
        <v>0.28808545456162998</v>
      </c>
      <c r="BE1553" s="17">
        <v>0.27262278125156297</v>
      </c>
      <c r="BF1553" s="17">
        <v>0.30406758246299898</v>
      </c>
      <c r="BG1553" s="17">
        <v>0.25265794937793101</v>
      </c>
      <c r="BH1553" s="17">
        <v>0.25474086182838002</v>
      </c>
      <c r="BI1553" s="17">
        <v>0.15541574324462601</v>
      </c>
      <c r="BJ1553" s="17">
        <v>0.144492855387649</v>
      </c>
      <c r="BK1553" s="17">
        <v>0.27672667043660198</v>
      </c>
      <c r="BL1553" s="17">
        <v>0.132803409400542</v>
      </c>
      <c r="BM1553" s="17"/>
      <c r="BN1553" s="17">
        <v>0.22159793878516901</v>
      </c>
      <c r="BO1553" s="17">
        <v>0.28751017533711398</v>
      </c>
      <c r="BP1553" s="17"/>
      <c r="BQ1553" s="17">
        <v>0.12206489069354701</v>
      </c>
      <c r="BR1553" s="17">
        <v>0.26764825976828499</v>
      </c>
      <c r="BS1553" s="17"/>
      <c r="BT1553" s="17">
        <v>0.19994151880976799</v>
      </c>
      <c r="BU1553" s="17"/>
      <c r="BV1553" s="17">
        <v>0.25903824916608997</v>
      </c>
      <c r="BW1553" s="17">
        <v>0.22056559931768299</v>
      </c>
      <c r="BX1553" s="17">
        <v>0.25220059060776601</v>
      </c>
      <c r="BY1553" s="17"/>
      <c r="BZ1553" s="17">
        <v>0.29902786955770599</v>
      </c>
      <c r="CA1553" s="17">
        <v>0.24258005636049201</v>
      </c>
      <c r="CB1553" s="17">
        <v>0.27469048757648801</v>
      </c>
      <c r="CC1553" s="17">
        <v>0.272570298650672</v>
      </c>
      <c r="CD1553" s="17">
        <v>0.25095472646278</v>
      </c>
      <c r="CE1553" s="17">
        <v>0.23873878744883401</v>
      </c>
      <c r="CF1553" s="17">
        <v>0.154905249114411</v>
      </c>
      <c r="CG1553" s="17"/>
      <c r="CH1553" s="17">
        <v>0.124766962070787</v>
      </c>
      <c r="CI1553" s="17">
        <v>0.218857654546838</v>
      </c>
      <c r="CJ1553" s="17">
        <v>0.301615833430602</v>
      </c>
      <c r="CK1553" s="17">
        <v>0.27308796678853903</v>
      </c>
      <c r="CL1553" s="17">
        <v>0.233092596570461</v>
      </c>
    </row>
    <row r="1554" spans="2:90" x14ac:dyDescent="0.3">
      <c r="B1554" t="s">
        <v>592</v>
      </c>
      <c r="C1554" s="17">
        <v>0.21941435963300601</v>
      </c>
      <c r="D1554" s="17">
        <v>0.22317743997103201</v>
      </c>
      <c r="E1554" s="17">
        <v>0.21539719493340501</v>
      </c>
      <c r="F1554" s="17"/>
      <c r="G1554" s="17">
        <v>0.22132171192400399</v>
      </c>
      <c r="H1554" s="17">
        <v>0.24335712375914401</v>
      </c>
      <c r="I1554" s="17">
        <v>0.213058073046999</v>
      </c>
      <c r="J1554" s="17">
        <v>0.21118417121248001</v>
      </c>
      <c r="K1554" s="17">
        <v>0.223627075669973</v>
      </c>
      <c r="L1554" s="17">
        <v>0.20764484497226399</v>
      </c>
      <c r="M1554" s="17"/>
      <c r="N1554" s="17">
        <v>0.24813382648434701</v>
      </c>
      <c r="O1554" s="17">
        <v>0.20206560537823301</v>
      </c>
      <c r="P1554" s="17">
        <v>0.222657911500103</v>
      </c>
      <c r="Q1554" s="17">
        <v>0.205802599237002</v>
      </c>
      <c r="R1554" s="17"/>
      <c r="S1554" s="17">
        <v>0.20325810179630799</v>
      </c>
      <c r="T1554" s="17">
        <v>0.21041055745505</v>
      </c>
      <c r="U1554" s="17">
        <v>0.196142660552416</v>
      </c>
      <c r="V1554" s="17">
        <v>0.24321439748996701</v>
      </c>
      <c r="W1554" s="17">
        <v>0.22311025870133999</v>
      </c>
      <c r="X1554" s="17">
        <v>0.18613139612615001</v>
      </c>
      <c r="Y1554" s="17">
        <v>0.24229618629023</v>
      </c>
      <c r="Z1554" s="17">
        <v>0.19529348352317</v>
      </c>
      <c r="AA1554" s="17">
        <v>0.24948517275485299</v>
      </c>
      <c r="AB1554" s="17">
        <v>0.21386906287186699</v>
      </c>
      <c r="AC1554" s="17">
        <v>0.21515930821038701</v>
      </c>
      <c r="AD1554" s="17">
        <v>0.30024711673920701</v>
      </c>
      <c r="AE1554" s="17"/>
      <c r="AF1554" s="17">
        <v>0.19307671392164399</v>
      </c>
      <c r="AG1554" s="17">
        <v>0.23112967314744701</v>
      </c>
      <c r="AH1554" s="17">
        <v>0.23044753508065199</v>
      </c>
      <c r="AI1554" s="17"/>
      <c r="AJ1554" s="17">
        <v>0.20666718548562099</v>
      </c>
      <c r="AK1554" s="17">
        <v>0.24115669945142501</v>
      </c>
      <c r="AL1554" s="17">
        <v>0.233639483217702</v>
      </c>
      <c r="AM1554" s="17">
        <v>0.182138337495168</v>
      </c>
      <c r="AN1554" s="17">
        <v>0.20114983092111499</v>
      </c>
      <c r="AO1554" s="17"/>
      <c r="AP1554" s="17">
        <v>0.26240792613101099</v>
      </c>
      <c r="AQ1554" s="17">
        <v>0.209628295045967</v>
      </c>
      <c r="AR1554" s="17">
        <v>0.246271878794181</v>
      </c>
      <c r="AS1554" s="17">
        <v>0.16730492209527001</v>
      </c>
      <c r="AT1554" s="17">
        <v>0.202997913708407</v>
      </c>
      <c r="AU1554" s="17">
        <v>0.23920510508512</v>
      </c>
      <c r="AV1554" s="17"/>
      <c r="AW1554" s="17">
        <v>0.25862687047066202</v>
      </c>
      <c r="AX1554" s="17">
        <v>0.18952824996193901</v>
      </c>
      <c r="AY1554" s="17">
        <v>0.17970961325222201</v>
      </c>
      <c r="AZ1554" s="17">
        <v>0.180244730133474</v>
      </c>
      <c r="BA1554" s="17">
        <v>0.208481805345824</v>
      </c>
      <c r="BB1554" s="17">
        <v>0.22055649947671499</v>
      </c>
      <c r="BC1554" s="17">
        <v>0.216686900815412</v>
      </c>
      <c r="BD1554" s="17">
        <v>0.26779495544979098</v>
      </c>
      <c r="BE1554" s="17">
        <v>0.219548289446786</v>
      </c>
      <c r="BF1554" s="17">
        <v>0.20070902068438301</v>
      </c>
      <c r="BG1554" s="17">
        <v>0.24058158342522601</v>
      </c>
      <c r="BH1554" s="17">
        <v>0.22420742202722299</v>
      </c>
      <c r="BI1554" s="17">
        <v>0.34373069108146698</v>
      </c>
      <c r="BJ1554" s="17">
        <v>0.22960608196377</v>
      </c>
      <c r="BK1554" s="17">
        <v>0.12567224575014299</v>
      </c>
      <c r="BL1554" s="17">
        <v>0.221278363466062</v>
      </c>
      <c r="BM1554" s="17"/>
      <c r="BN1554" s="17">
        <v>0.23891970177719801</v>
      </c>
      <c r="BO1554" s="17">
        <v>0.19332436522812199</v>
      </c>
      <c r="BP1554" s="17"/>
      <c r="BQ1554" s="17">
        <v>0.24901825196984301</v>
      </c>
      <c r="BR1554" s="17">
        <v>0.20921271466894301</v>
      </c>
      <c r="BS1554" s="17"/>
      <c r="BT1554" s="17">
        <v>0.195824816147188</v>
      </c>
      <c r="BU1554" s="17"/>
      <c r="BV1554" s="17">
        <v>0.21209668473495799</v>
      </c>
      <c r="BW1554" s="17">
        <v>0.25185065121160799</v>
      </c>
      <c r="BX1554" s="17">
        <v>0.21712976627677999</v>
      </c>
      <c r="BY1554" s="17"/>
      <c r="BZ1554" s="17">
        <v>0.19874518137843</v>
      </c>
      <c r="CA1554" s="17">
        <v>0.20014310564011101</v>
      </c>
      <c r="CB1554" s="17">
        <v>0.22247494540232399</v>
      </c>
      <c r="CC1554" s="17">
        <v>0.23228554618417099</v>
      </c>
      <c r="CD1554" s="17">
        <v>0.21621527487317899</v>
      </c>
      <c r="CE1554" s="17">
        <v>0.213683017830606</v>
      </c>
      <c r="CF1554" s="17">
        <v>0.25143765083373598</v>
      </c>
      <c r="CG1554" s="17"/>
      <c r="CH1554" s="17">
        <v>0.218276663851107</v>
      </c>
      <c r="CI1554" s="17">
        <v>0.237528874051847</v>
      </c>
      <c r="CJ1554" s="17">
        <v>0.219770732780836</v>
      </c>
      <c r="CK1554" s="17">
        <v>0.19092081261045299</v>
      </c>
      <c r="CL1554" s="17">
        <v>0.161828801499631</v>
      </c>
    </row>
    <row r="1555" spans="2:90" x14ac:dyDescent="0.3">
      <c r="B1555" t="s">
        <v>593</v>
      </c>
      <c r="C1555" s="17">
        <v>0.187423531903465</v>
      </c>
      <c r="D1555" s="17">
        <v>0.218652766893557</v>
      </c>
      <c r="E1555" s="17">
        <v>0.15738644852574499</v>
      </c>
      <c r="F1555" s="17"/>
      <c r="G1555" s="17">
        <v>0.22119596086096499</v>
      </c>
      <c r="H1555" s="17">
        <v>0.26238805812852101</v>
      </c>
      <c r="I1555" s="17">
        <v>0.19499331846687101</v>
      </c>
      <c r="J1555" s="17">
        <v>0.13830070099622299</v>
      </c>
      <c r="K1555" s="17">
        <v>0.134770184506358</v>
      </c>
      <c r="L1555" s="17">
        <v>0.17273296115577899</v>
      </c>
      <c r="M1555" s="17"/>
      <c r="N1555" s="17">
        <v>0.24330991046579101</v>
      </c>
      <c r="O1555" s="17">
        <v>0.18610165816135801</v>
      </c>
      <c r="P1555" s="17">
        <v>0.17914552554819901</v>
      </c>
      <c r="Q1555" s="17">
        <v>0.13770900166925301</v>
      </c>
      <c r="R1555" s="17"/>
      <c r="S1555" s="17">
        <v>0.215865310910754</v>
      </c>
      <c r="T1555" s="17">
        <v>0.19272550758447499</v>
      </c>
      <c r="U1555" s="17">
        <v>0.162979658186166</v>
      </c>
      <c r="V1555" s="17">
        <v>0.19826083702071701</v>
      </c>
      <c r="W1555" s="17">
        <v>0.196082942987958</v>
      </c>
      <c r="X1555" s="17">
        <v>0.19267644673550599</v>
      </c>
      <c r="Y1555" s="17">
        <v>0.19304115097587801</v>
      </c>
      <c r="Z1555" s="17">
        <v>0.15020736611656699</v>
      </c>
      <c r="AA1555" s="17">
        <v>0.24154339493201801</v>
      </c>
      <c r="AB1555" s="17">
        <v>0.109899697243231</v>
      </c>
      <c r="AC1555" s="17">
        <v>0.121620194380058</v>
      </c>
      <c r="AD1555" s="17">
        <v>0.20542515280788201</v>
      </c>
      <c r="AE1555" s="17"/>
      <c r="AF1555" s="17">
        <v>0.11495490369661999</v>
      </c>
      <c r="AG1555" s="17">
        <v>0.26896037090771602</v>
      </c>
      <c r="AH1555" s="17">
        <v>0.15284780105336901</v>
      </c>
      <c r="AI1555" s="17"/>
      <c r="AJ1555" s="17">
        <v>0.122092016951525</v>
      </c>
      <c r="AK1555" s="17">
        <v>0.31462190546679802</v>
      </c>
      <c r="AL1555" s="17">
        <v>0.16650086697795299</v>
      </c>
      <c r="AM1555" s="17">
        <v>8.63439825696274E-2</v>
      </c>
      <c r="AN1555" s="17">
        <v>0.19347792608374001</v>
      </c>
      <c r="AO1555" s="17"/>
      <c r="AP1555" s="17">
        <v>0.38852593091757798</v>
      </c>
      <c r="AQ1555" s="17">
        <v>0.139744072432616</v>
      </c>
      <c r="AR1555" s="17">
        <v>0.17809690347403201</v>
      </c>
      <c r="AS1555" s="17">
        <v>9.7637441950806203E-2</v>
      </c>
      <c r="AT1555" s="17">
        <v>0.18865052877903701</v>
      </c>
      <c r="AU1555" s="17">
        <v>9.2545278409614101E-2</v>
      </c>
      <c r="AV1555" s="17"/>
      <c r="AW1555" s="17">
        <v>8.9971662915797307E-2</v>
      </c>
      <c r="AX1555" s="17">
        <v>0.17937569378885199</v>
      </c>
      <c r="AY1555" s="17">
        <v>0.194526428746392</v>
      </c>
      <c r="AZ1555" s="17">
        <v>0.16402595259775099</v>
      </c>
      <c r="BA1555" s="17">
        <v>0.107829511854784</v>
      </c>
      <c r="BB1555" s="17">
        <v>0.16963519354937201</v>
      </c>
      <c r="BC1555" s="17">
        <v>0.18760684317846699</v>
      </c>
      <c r="BD1555" s="17">
        <v>0.13683957594573801</v>
      </c>
      <c r="BE1555" s="17">
        <v>0.201512765886879</v>
      </c>
      <c r="BF1555" s="17">
        <v>0.18476958843152499</v>
      </c>
      <c r="BG1555" s="17">
        <v>0.22932267110947099</v>
      </c>
      <c r="BH1555" s="17">
        <v>0.18671153682455499</v>
      </c>
      <c r="BI1555" s="17">
        <v>0.26466645633059799</v>
      </c>
      <c r="BJ1555" s="17">
        <v>0.27855327720961398</v>
      </c>
      <c r="BK1555" s="17">
        <v>0.27793746335186498</v>
      </c>
      <c r="BL1555" s="17">
        <v>0.34397844755256801</v>
      </c>
      <c r="BM1555" s="17"/>
      <c r="BN1555" s="17">
        <v>0.20499398024757701</v>
      </c>
      <c r="BO1555" s="17">
        <v>0.16343533178601299</v>
      </c>
      <c r="BP1555" s="17"/>
      <c r="BQ1555" s="17">
        <v>0.40454196034225298</v>
      </c>
      <c r="BR1555" s="17">
        <v>0.181723697171598</v>
      </c>
      <c r="BS1555" s="17"/>
      <c r="BT1555" s="17">
        <v>0.27956867128496798</v>
      </c>
      <c r="BU1555" s="17"/>
      <c r="BV1555" s="17">
        <v>0.17402765033680001</v>
      </c>
      <c r="BW1555" s="17">
        <v>0.21280766905512699</v>
      </c>
      <c r="BX1555" s="17">
        <v>0.184618121440982</v>
      </c>
      <c r="BY1555" s="17"/>
      <c r="BZ1555" s="17">
        <v>9.2415705861144407E-2</v>
      </c>
      <c r="CA1555" s="17">
        <v>0.170533814299034</v>
      </c>
      <c r="CB1555" s="17">
        <v>0.16779315943498199</v>
      </c>
      <c r="CC1555" s="17">
        <v>0.16828878780412099</v>
      </c>
      <c r="CD1555" s="17">
        <v>0.21566205032681801</v>
      </c>
      <c r="CE1555" s="17">
        <v>0.21721675535269599</v>
      </c>
      <c r="CF1555" s="17">
        <v>0.30918898316073601</v>
      </c>
      <c r="CG1555" s="17"/>
      <c r="CH1555" s="17">
        <v>0.25993127842793401</v>
      </c>
      <c r="CI1555" s="17">
        <v>0.23698565899408</v>
      </c>
      <c r="CJ1555" s="17">
        <v>0.145851191331487</v>
      </c>
      <c r="CK1555" s="17">
        <v>0.14995859999091701</v>
      </c>
      <c r="CL1555" s="17">
        <v>7.7928273868974607E-2</v>
      </c>
    </row>
    <row r="1556" spans="2:90" x14ac:dyDescent="0.3">
      <c r="B1556" t="s">
        <v>594</v>
      </c>
      <c r="C1556" s="17">
        <v>6.23553899820165E-2</v>
      </c>
      <c r="D1556" s="17">
        <v>7.5700866555798302E-2</v>
      </c>
      <c r="E1556" s="17">
        <v>4.98071151123771E-2</v>
      </c>
      <c r="F1556" s="17"/>
      <c r="G1556" s="17">
        <v>0.114610741638937</v>
      </c>
      <c r="H1556" s="17">
        <v>0.113913734897418</v>
      </c>
      <c r="I1556" s="17">
        <v>5.0288018148446197E-2</v>
      </c>
      <c r="J1556" s="17">
        <v>4.0458454328244103E-2</v>
      </c>
      <c r="K1556" s="17">
        <v>4.4409559914368998E-2</v>
      </c>
      <c r="L1556" s="17">
        <v>2.52103737479525E-2</v>
      </c>
      <c r="M1556" s="17"/>
      <c r="N1556" s="17">
        <v>9.8397697495835407E-2</v>
      </c>
      <c r="O1556" s="17">
        <v>4.76765915746157E-2</v>
      </c>
      <c r="P1556" s="17">
        <v>4.93885478228158E-2</v>
      </c>
      <c r="Q1556" s="17">
        <v>5.0772750228918501E-2</v>
      </c>
      <c r="R1556" s="17"/>
      <c r="S1556" s="17">
        <v>0.114570546858715</v>
      </c>
      <c r="T1556" s="17">
        <v>4.3505206700319002E-2</v>
      </c>
      <c r="U1556" s="17">
        <v>4.7490502858848697E-2</v>
      </c>
      <c r="V1556" s="17">
        <v>5.5720121830388901E-2</v>
      </c>
      <c r="W1556" s="17">
        <v>5.00058198078994E-2</v>
      </c>
      <c r="X1556" s="17">
        <v>5.2637223720772897E-2</v>
      </c>
      <c r="Y1556" s="17">
        <v>2.9207204894611701E-2</v>
      </c>
      <c r="Z1556" s="17">
        <v>7.6480181298090893E-2</v>
      </c>
      <c r="AA1556" s="17">
        <v>7.9128290731230497E-2</v>
      </c>
      <c r="AB1556" s="17">
        <v>4.6003222014052603E-2</v>
      </c>
      <c r="AC1556" s="17">
        <v>8.5267869081586997E-2</v>
      </c>
      <c r="AD1556" s="17">
        <v>3.59897738196727E-2</v>
      </c>
      <c r="AE1556" s="17"/>
      <c r="AF1556" s="17">
        <v>4.07701833457281E-2</v>
      </c>
      <c r="AG1556" s="17">
        <v>7.9836424635493897E-2</v>
      </c>
      <c r="AH1556" s="17">
        <v>6.7368806835814199E-2</v>
      </c>
      <c r="AI1556" s="17"/>
      <c r="AJ1556" s="17">
        <v>4.75746071356207E-2</v>
      </c>
      <c r="AK1556" s="17">
        <v>0.100572375779969</v>
      </c>
      <c r="AL1556" s="17">
        <v>4.53996792155709E-2</v>
      </c>
      <c r="AM1556" s="17">
        <v>4.3519741107825298E-2</v>
      </c>
      <c r="AN1556" s="17">
        <v>5.5509596471345998E-2</v>
      </c>
      <c r="AO1556" s="17"/>
      <c r="AP1556" s="17">
        <v>0.13129601131517801</v>
      </c>
      <c r="AQ1556" s="17">
        <v>7.1393496923870606E-2</v>
      </c>
      <c r="AR1556" s="17">
        <v>4.4930110579607697E-2</v>
      </c>
      <c r="AS1556" s="17">
        <v>2.12462216370073E-2</v>
      </c>
      <c r="AT1556" s="17">
        <v>7.8132187154820107E-2</v>
      </c>
      <c r="AU1556" s="17">
        <v>1.2222182091394401E-2</v>
      </c>
      <c r="AV1556" s="17"/>
      <c r="AW1556" s="17">
        <v>0</v>
      </c>
      <c r="AX1556" s="17">
        <v>4.2491556382644201E-2</v>
      </c>
      <c r="AY1556" s="17">
        <v>3.8039506358447599E-2</v>
      </c>
      <c r="AZ1556" s="17">
        <v>5.74601469818758E-2</v>
      </c>
      <c r="BA1556" s="17">
        <v>4.5654442674652802E-2</v>
      </c>
      <c r="BB1556" s="17">
        <v>5.6268016543861599E-2</v>
      </c>
      <c r="BC1556" s="17">
        <v>7.5268356198689004E-2</v>
      </c>
      <c r="BD1556" s="17">
        <v>8.3528370292692E-2</v>
      </c>
      <c r="BE1556" s="17">
        <v>3.3142662784625201E-2</v>
      </c>
      <c r="BF1556" s="17">
        <v>4.7603058305377803E-2</v>
      </c>
      <c r="BG1556" s="17">
        <v>3.7105675934664899E-2</v>
      </c>
      <c r="BH1556" s="17">
        <v>6.3338168553053895E-2</v>
      </c>
      <c r="BI1556" s="17">
        <v>7.1363284198021695E-2</v>
      </c>
      <c r="BJ1556" s="17">
        <v>9.9847651644171795E-2</v>
      </c>
      <c r="BK1556" s="17">
        <v>6.9301299587506401E-2</v>
      </c>
      <c r="BL1556" s="17">
        <v>0.19463872180272901</v>
      </c>
      <c r="BM1556" s="17"/>
      <c r="BN1556" s="17">
        <v>6.9471998944778804E-2</v>
      </c>
      <c r="BO1556" s="17">
        <v>5.3427282774048498E-2</v>
      </c>
      <c r="BP1556" s="17"/>
      <c r="BQ1556" s="17">
        <v>0.13818799901894899</v>
      </c>
      <c r="BR1556" s="17">
        <v>4.2734047249746297E-2</v>
      </c>
      <c r="BS1556" s="17"/>
      <c r="BT1556" s="17">
        <v>0.121473641340266</v>
      </c>
      <c r="BU1556" s="17"/>
      <c r="BV1556" s="17">
        <v>5.71862959272973E-2</v>
      </c>
      <c r="BW1556" s="17">
        <v>6.9674294042426907E-2</v>
      </c>
      <c r="BX1556" s="17">
        <v>5.9201791135866599E-2</v>
      </c>
      <c r="BY1556" s="17"/>
      <c r="BZ1556" s="17">
        <v>2.4420874367287401E-2</v>
      </c>
      <c r="CA1556" s="17">
        <v>6.6390119292975294E-2</v>
      </c>
      <c r="CB1556" s="17">
        <v>3.85957413264175E-2</v>
      </c>
      <c r="CC1556" s="17">
        <v>7.0457405225484604E-2</v>
      </c>
      <c r="CD1556" s="17">
        <v>6.8007254777109796E-2</v>
      </c>
      <c r="CE1556" s="17">
        <v>8.1384412178991103E-2</v>
      </c>
      <c r="CF1556" s="17">
        <v>0.106347340862098</v>
      </c>
      <c r="CG1556" s="17"/>
      <c r="CH1556" s="17">
        <v>0.17866982237562901</v>
      </c>
      <c r="CI1556" s="17">
        <v>6.8999521889817797E-2</v>
      </c>
      <c r="CJ1556" s="17">
        <v>3.58574673552517E-2</v>
      </c>
      <c r="CK1556" s="17">
        <v>4.2044063949645903E-2</v>
      </c>
      <c r="CL1556" s="17">
        <v>3.8977561319869701E-2</v>
      </c>
    </row>
    <row r="1557" spans="2:90" x14ac:dyDescent="0.3">
      <c r="B1557" t="s">
        <v>118</v>
      </c>
      <c r="C1557" s="17">
        <v>4.6225025913640999E-2</v>
      </c>
      <c r="D1557" s="17">
        <v>3.61432549381119E-2</v>
      </c>
      <c r="E1557" s="17">
        <v>5.6444392017697201E-2</v>
      </c>
      <c r="F1557" s="17"/>
      <c r="G1557" s="17">
        <v>6.6988914129356203E-2</v>
      </c>
      <c r="H1557" s="17">
        <v>4.7524063693324799E-2</v>
      </c>
      <c r="I1557" s="17">
        <v>5.6597223747576197E-2</v>
      </c>
      <c r="J1557" s="17">
        <v>5.8350210922650303E-2</v>
      </c>
      <c r="K1557" s="17">
        <v>3.0852292398512799E-2</v>
      </c>
      <c r="L1557" s="17">
        <v>2.3347160351588601E-2</v>
      </c>
      <c r="M1557" s="17"/>
      <c r="N1557" s="17">
        <v>2.5369962510968101E-2</v>
      </c>
      <c r="O1557" s="17">
        <v>6.1130836640278602E-2</v>
      </c>
      <c r="P1557" s="17">
        <v>2.9004353936772701E-2</v>
      </c>
      <c r="Q1557" s="17">
        <v>6.6991893038047701E-2</v>
      </c>
      <c r="R1557" s="17"/>
      <c r="S1557" s="17">
        <v>6.4558360823874797E-2</v>
      </c>
      <c r="T1557" s="17">
        <v>3.3865326628886201E-2</v>
      </c>
      <c r="U1557" s="17">
        <v>4.8558400544449098E-2</v>
      </c>
      <c r="V1557" s="17">
        <v>4.4313577406990302E-2</v>
      </c>
      <c r="W1557" s="17">
        <v>4.85240805806419E-2</v>
      </c>
      <c r="X1557" s="17">
        <v>4.4013446553816601E-2</v>
      </c>
      <c r="Y1557" s="17">
        <v>3.5732745925768299E-2</v>
      </c>
      <c r="Z1557" s="17">
        <v>3.1552337127607501E-2</v>
      </c>
      <c r="AA1557" s="17">
        <v>4.17328636784704E-2</v>
      </c>
      <c r="AB1557" s="17">
        <v>6.81851036726972E-2</v>
      </c>
      <c r="AC1557" s="17">
        <v>5.4094251459299997E-2</v>
      </c>
      <c r="AD1557" s="17">
        <v>0</v>
      </c>
      <c r="AE1557" s="17"/>
      <c r="AF1557" s="17">
        <v>2.48928605419096E-2</v>
      </c>
      <c r="AG1557" s="17">
        <v>4.41176040408136E-2</v>
      </c>
      <c r="AH1557" s="17">
        <v>9.3789101670887706E-2</v>
      </c>
      <c r="AI1557" s="17"/>
      <c r="AJ1557" s="17">
        <v>1.6792221231608902E-2</v>
      </c>
      <c r="AK1557" s="17">
        <v>4.0114414501493001E-2</v>
      </c>
      <c r="AL1557" s="17">
        <v>4.8739254782100699E-2</v>
      </c>
      <c r="AM1557" s="17">
        <v>1.48949952340694E-2</v>
      </c>
      <c r="AN1557" s="17">
        <v>6.78137375755445E-2</v>
      </c>
      <c r="AO1557" s="17"/>
      <c r="AP1557" s="17">
        <v>4.1535040515040603E-2</v>
      </c>
      <c r="AQ1557" s="17">
        <v>2.6785010964986401E-2</v>
      </c>
      <c r="AR1557" s="17">
        <v>3.8637825915155501E-2</v>
      </c>
      <c r="AS1557" s="17">
        <v>1.8020723516930098E-2</v>
      </c>
      <c r="AT1557" s="17">
        <v>6.8719499562737499E-2</v>
      </c>
      <c r="AU1557" s="17">
        <v>0.101013505453649</v>
      </c>
      <c r="AV1557" s="17"/>
      <c r="AW1557" s="17">
        <v>8.8119716553545294E-2</v>
      </c>
      <c r="AX1557" s="17">
        <v>0.120736764560472</v>
      </c>
      <c r="AY1557" s="17">
        <v>7.2525659308682003E-2</v>
      </c>
      <c r="AZ1557" s="17">
        <v>3.09354618147708E-2</v>
      </c>
      <c r="BA1557" s="17">
        <v>6.7571729361510693E-2</v>
      </c>
      <c r="BB1557" s="17">
        <v>3.7629825351846197E-2</v>
      </c>
      <c r="BC1557" s="17">
        <v>1.22006804276467E-2</v>
      </c>
      <c r="BD1557" s="17">
        <v>5.2056007857741199E-2</v>
      </c>
      <c r="BE1557" s="17">
        <v>7.4982436180450699E-3</v>
      </c>
      <c r="BF1557" s="17">
        <v>2.1531715046791699E-2</v>
      </c>
      <c r="BG1557" s="17">
        <v>4.9729742965725202E-2</v>
      </c>
      <c r="BH1557" s="17">
        <v>1.9121362226318599E-2</v>
      </c>
      <c r="BI1557" s="17">
        <v>3.6897881838324598E-2</v>
      </c>
      <c r="BJ1557" s="17">
        <v>3.7711646515065297E-2</v>
      </c>
      <c r="BK1557" s="17">
        <v>2.4600286106577201E-2</v>
      </c>
      <c r="BL1557" s="17">
        <v>1.6586543450005601E-2</v>
      </c>
      <c r="BM1557" s="17"/>
      <c r="BN1557" s="17">
        <v>3.4506360368122997E-2</v>
      </c>
      <c r="BO1557" s="17">
        <v>5.9748281208722102E-2</v>
      </c>
      <c r="BP1557" s="17"/>
      <c r="BQ1557" s="17">
        <v>4.1782969385972903E-2</v>
      </c>
      <c r="BR1557" s="17">
        <v>2.9259078989775499E-2</v>
      </c>
      <c r="BS1557" s="17"/>
      <c r="BT1557" s="17">
        <v>2.04264269691979E-2</v>
      </c>
      <c r="BU1557" s="17"/>
      <c r="BV1557" s="17">
        <v>6.5695010186042499E-2</v>
      </c>
      <c r="BW1557" s="17">
        <v>6.1197656165304003E-2</v>
      </c>
      <c r="BX1557" s="17">
        <v>3.0568356840290901E-2</v>
      </c>
      <c r="BY1557" s="17"/>
      <c r="BZ1557" s="17">
        <v>6.6038640993251393E-2</v>
      </c>
      <c r="CA1557" s="17">
        <v>5.6213111003077E-2</v>
      </c>
      <c r="CB1557" s="17">
        <v>4.3269843192224801E-2</v>
      </c>
      <c r="CC1557" s="17">
        <v>7.3142135954031998E-3</v>
      </c>
      <c r="CD1557" s="17">
        <v>3.9414410610096498E-2</v>
      </c>
      <c r="CE1557" s="17">
        <v>3.3508601412184903E-2</v>
      </c>
      <c r="CF1557" s="17">
        <v>3.1231773526398401E-2</v>
      </c>
      <c r="CG1557" s="17"/>
      <c r="CH1557" s="17">
        <v>2.6662565148912201E-2</v>
      </c>
      <c r="CI1557" s="17">
        <v>4.2393464406973398E-2</v>
      </c>
      <c r="CJ1557" s="17">
        <v>4.8770049082031003E-2</v>
      </c>
      <c r="CK1557" s="17">
        <v>6.0645955945347697E-2</v>
      </c>
      <c r="CL1557" s="17">
        <v>4.9952584644887298E-2</v>
      </c>
    </row>
    <row r="1558" spans="2:90" x14ac:dyDescent="0.3">
      <c r="C1558" s="17"/>
      <c r="D1558" s="17"/>
      <c r="E1558" s="17"/>
      <c r="F1558" s="17"/>
      <c r="G1558" s="17"/>
      <c r="H1558" s="17"/>
      <c r="I1558" s="17"/>
      <c r="J1558" s="17"/>
      <c r="K1558" s="17"/>
      <c r="L1558" s="17"/>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7"/>
      <c r="AI1558" s="17"/>
      <c r="AJ1558" s="17"/>
      <c r="AK1558" s="17"/>
      <c r="AL1558" s="17"/>
      <c r="AM1558" s="17"/>
      <c r="AN1558" s="17"/>
      <c r="AO1558" s="17"/>
      <c r="AP1558" s="17"/>
      <c r="AQ1558" s="17"/>
      <c r="AR1558" s="17"/>
      <c r="AS1558" s="17"/>
      <c r="AT1558" s="17"/>
      <c r="AU1558" s="17"/>
      <c r="AV1558" s="17"/>
      <c r="AW1558" s="17"/>
      <c r="AX1558" s="17"/>
      <c r="AY1558" s="17"/>
      <c r="AZ1558" s="17"/>
      <c r="BA1558" s="17"/>
      <c r="BB1558" s="17"/>
      <c r="BC1558" s="17"/>
      <c r="BD1558" s="17"/>
      <c r="BE1558" s="17"/>
      <c r="BF1558" s="17"/>
      <c r="BG1558" s="17"/>
      <c r="BH1558" s="17"/>
      <c r="BI1558" s="17"/>
      <c r="BJ1558" s="17"/>
      <c r="BK1558" s="17"/>
      <c r="BL1558" s="17"/>
      <c r="BM1558" s="17"/>
      <c r="BN1558" s="17"/>
      <c r="BO1558" s="17"/>
      <c r="BP1558" s="17"/>
      <c r="BQ1558" s="17"/>
      <c r="BR1558" s="17"/>
      <c r="BS1558" s="17"/>
      <c r="BT1558" s="17"/>
      <c r="BU1558" s="17"/>
      <c r="BV1558" s="17"/>
      <c r="BW1558" s="17"/>
      <c r="BX1558" s="17"/>
      <c r="BY1558" s="17"/>
      <c r="BZ1558" s="17"/>
      <c r="CA1558" s="17"/>
      <c r="CB1558" s="17"/>
      <c r="CC1558" s="17"/>
      <c r="CD1558" s="17"/>
      <c r="CE1558" s="17"/>
      <c r="CF1558" s="17"/>
      <c r="CG1558" s="17"/>
      <c r="CH1558" s="17"/>
      <c r="CI1558" s="17"/>
      <c r="CJ1558" s="17"/>
      <c r="CK1558" s="17"/>
      <c r="CL1558" s="17"/>
    </row>
    <row r="1559" spans="2:90" x14ac:dyDescent="0.3">
      <c r="B1559" s="6" t="s">
        <v>600</v>
      </c>
      <c r="C1559" s="17"/>
      <c r="D1559" s="17"/>
      <c r="E1559" s="17"/>
      <c r="F1559" s="17"/>
      <c r="G1559" s="17"/>
      <c r="H1559" s="17"/>
      <c r="I1559" s="17"/>
      <c r="J1559" s="17"/>
      <c r="K1559" s="17"/>
      <c r="L1559" s="17"/>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7"/>
      <c r="AI1559" s="17"/>
      <c r="AJ1559" s="17"/>
      <c r="AK1559" s="17"/>
      <c r="AL1559" s="17"/>
      <c r="AM1559" s="17"/>
      <c r="AN1559" s="17"/>
      <c r="AO1559" s="17"/>
      <c r="AP1559" s="17"/>
      <c r="AQ1559" s="17"/>
      <c r="AR1559" s="17"/>
      <c r="AS1559" s="17"/>
      <c r="AT1559" s="17"/>
      <c r="AU1559" s="17"/>
      <c r="AV1559" s="17"/>
      <c r="AW1559" s="17"/>
      <c r="AX1559" s="17"/>
      <c r="AY1559" s="17"/>
      <c r="AZ1559" s="17"/>
      <c r="BA1559" s="17"/>
      <c r="BB1559" s="17"/>
      <c r="BC1559" s="17"/>
      <c r="BD1559" s="17"/>
      <c r="BE1559" s="17"/>
      <c r="BF1559" s="17"/>
      <c r="BG1559" s="17"/>
      <c r="BH1559" s="17"/>
      <c r="BI1559" s="17"/>
      <c r="BJ1559" s="17"/>
      <c r="BK1559" s="17"/>
      <c r="BL1559" s="17"/>
      <c r="BM1559" s="17"/>
      <c r="BN1559" s="17"/>
      <c r="BO1559" s="17"/>
      <c r="BP1559" s="17"/>
      <c r="BQ1559" s="17"/>
      <c r="BR1559" s="17"/>
      <c r="BS1559" s="17"/>
      <c r="BT1559" s="17"/>
      <c r="BU1559" s="17"/>
      <c r="BV1559" s="17"/>
      <c r="BW1559" s="17"/>
      <c r="BX1559" s="17"/>
      <c r="BY1559" s="17"/>
      <c r="BZ1559" s="17"/>
      <c r="CA1559" s="17"/>
      <c r="CB1559" s="17"/>
      <c r="CC1559" s="17"/>
      <c r="CD1559" s="17"/>
      <c r="CE1559" s="17"/>
      <c r="CF1559" s="17"/>
      <c r="CG1559" s="17"/>
      <c r="CH1559" s="17"/>
      <c r="CI1559" s="17"/>
      <c r="CJ1559" s="17"/>
      <c r="CK1559" s="17"/>
      <c r="CL1559" s="17"/>
    </row>
    <row r="1560" spans="2:90" x14ac:dyDescent="0.3">
      <c r="B1560" s="24" t="s">
        <v>110</v>
      </c>
      <c r="C1560" s="17"/>
      <c r="D1560" s="17"/>
      <c r="E1560" s="17"/>
      <c r="F1560" s="17"/>
      <c r="G1560" s="17"/>
      <c r="H1560" s="17"/>
      <c r="I1560" s="17"/>
      <c r="J1560" s="17"/>
      <c r="K1560" s="17"/>
      <c r="L1560" s="17"/>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7"/>
      <c r="AI1560" s="17"/>
      <c r="AJ1560" s="17"/>
      <c r="AK1560" s="17"/>
      <c r="AL1560" s="17"/>
      <c r="AM1560" s="17"/>
      <c r="AN1560" s="17"/>
      <c r="AO1560" s="17"/>
      <c r="AP1560" s="17"/>
      <c r="AQ1560" s="17"/>
      <c r="AR1560" s="17"/>
      <c r="AS1560" s="17"/>
      <c r="AT1560" s="17"/>
      <c r="AU1560" s="17"/>
      <c r="AV1560" s="17"/>
      <c r="AW1560" s="17"/>
      <c r="AX1560" s="17"/>
      <c r="AY1560" s="17"/>
      <c r="AZ1560" s="17"/>
      <c r="BA1560" s="17"/>
      <c r="BB1560" s="17"/>
      <c r="BC1560" s="17"/>
      <c r="BD1560" s="17"/>
      <c r="BE1560" s="17"/>
      <c r="BF1560" s="17"/>
      <c r="BG1560" s="17"/>
      <c r="BH1560" s="17"/>
      <c r="BI1560" s="17"/>
      <c r="BJ1560" s="17"/>
      <c r="BK1560" s="17"/>
      <c r="BL1560" s="17"/>
      <c r="BM1560" s="17"/>
      <c r="BN1560" s="17"/>
      <c r="BO1560" s="17"/>
      <c r="BP1560" s="17"/>
      <c r="BQ1560" s="17"/>
      <c r="BR1560" s="17"/>
      <c r="BS1560" s="17"/>
      <c r="BT1560" s="17"/>
      <c r="BU1560" s="17"/>
      <c r="BV1560" s="17"/>
      <c r="BW1560" s="17"/>
      <c r="BX1560" s="17"/>
      <c r="BY1560" s="17"/>
      <c r="BZ1560" s="17"/>
      <c r="CA1560" s="17"/>
      <c r="CB1560" s="17"/>
      <c r="CC1560" s="17"/>
      <c r="CD1560" s="17"/>
      <c r="CE1560" s="17"/>
      <c r="CF1560" s="17"/>
      <c r="CG1560" s="17"/>
      <c r="CH1560" s="17"/>
      <c r="CI1560" s="17"/>
      <c r="CJ1560" s="17"/>
      <c r="CK1560" s="17"/>
      <c r="CL1560" s="17"/>
    </row>
    <row r="1561" spans="2:90" x14ac:dyDescent="0.3">
      <c r="B1561" t="s">
        <v>590</v>
      </c>
      <c r="C1561" s="17">
        <v>0.26536275034816098</v>
      </c>
      <c r="D1561" s="17">
        <v>0.27392563795300601</v>
      </c>
      <c r="E1561" s="17">
        <v>0.25813918480240799</v>
      </c>
      <c r="F1561" s="17"/>
      <c r="G1561" s="17">
        <v>0.10897391742183</v>
      </c>
      <c r="H1561" s="17">
        <v>0.118704173314037</v>
      </c>
      <c r="I1561" s="17">
        <v>0.25888045857256797</v>
      </c>
      <c r="J1561" s="17">
        <v>0.31870177314409798</v>
      </c>
      <c r="K1561" s="17">
        <v>0.363974631611585</v>
      </c>
      <c r="L1561" s="17">
        <v>0.384941581186379</v>
      </c>
      <c r="M1561" s="17"/>
      <c r="N1561" s="17">
        <v>0.182173583549392</v>
      </c>
      <c r="O1561" s="17">
        <v>0.252175173039348</v>
      </c>
      <c r="P1561" s="17">
        <v>0.32655364401229697</v>
      </c>
      <c r="Q1561" s="17">
        <v>0.31355932989424901</v>
      </c>
      <c r="R1561" s="17"/>
      <c r="S1561" s="17">
        <v>0.22796749913772199</v>
      </c>
      <c r="T1561" s="17">
        <v>0.32401726141410198</v>
      </c>
      <c r="U1561" s="17">
        <v>0.31710977520878098</v>
      </c>
      <c r="V1561" s="17">
        <v>0.27559693853390299</v>
      </c>
      <c r="W1561" s="17">
        <v>0.21647858153611299</v>
      </c>
      <c r="X1561" s="17">
        <v>0.29762851629258902</v>
      </c>
      <c r="Y1561" s="17">
        <v>0.27036389475196798</v>
      </c>
      <c r="Z1561" s="17">
        <v>0.32656779476196801</v>
      </c>
      <c r="AA1561" s="17">
        <v>0.25168830329185199</v>
      </c>
      <c r="AB1561" s="17">
        <v>0.21038977919288801</v>
      </c>
      <c r="AC1561" s="17">
        <v>0.23872115783234099</v>
      </c>
      <c r="AD1561" s="17">
        <v>0.19866622004321199</v>
      </c>
      <c r="AE1561" s="17"/>
      <c r="AF1561" s="17">
        <v>0.43646297644915499</v>
      </c>
      <c r="AG1561" s="17">
        <v>0.16464563014497399</v>
      </c>
      <c r="AH1561" s="17">
        <v>0.222031807190713</v>
      </c>
      <c r="AI1561" s="17"/>
      <c r="AJ1561" s="17">
        <v>0.378803153678829</v>
      </c>
      <c r="AK1561" s="17">
        <v>0.12174733127748601</v>
      </c>
      <c r="AL1561" s="17">
        <v>0.21544113132213499</v>
      </c>
      <c r="AM1561" s="17">
        <v>0.569955377084023</v>
      </c>
      <c r="AN1561" s="17">
        <v>0.18247275842521199</v>
      </c>
      <c r="AO1561" s="17"/>
      <c r="AP1561" s="17">
        <v>5.0065132581826398E-2</v>
      </c>
      <c r="AQ1561" s="17">
        <v>0.30351909859405701</v>
      </c>
      <c r="AR1561" s="17">
        <v>0.171414471366681</v>
      </c>
      <c r="AS1561" s="17">
        <v>0.53991272442692495</v>
      </c>
      <c r="AT1561" s="17">
        <v>0.13643808529659199</v>
      </c>
      <c r="AU1561" s="17">
        <v>0.229383653982355</v>
      </c>
      <c r="AV1561" s="17"/>
      <c r="AW1561" s="17">
        <v>0.30425688237758403</v>
      </c>
      <c r="AX1561" s="17">
        <v>0.21710307688552699</v>
      </c>
      <c r="AY1561" s="17">
        <v>0.31840561269558398</v>
      </c>
      <c r="AZ1561" s="17">
        <v>0.33132065130890398</v>
      </c>
      <c r="BA1561" s="17">
        <v>0.30174101465304698</v>
      </c>
      <c r="BB1561" s="17">
        <v>0.276305667321249</v>
      </c>
      <c r="BC1561" s="17">
        <v>0.289316797274281</v>
      </c>
      <c r="BD1561" s="17">
        <v>0.19842155954239099</v>
      </c>
      <c r="BE1561" s="17">
        <v>0.28290740954161497</v>
      </c>
      <c r="BF1561" s="17">
        <v>0.223630775709353</v>
      </c>
      <c r="BG1561" s="17">
        <v>0.22998556920155599</v>
      </c>
      <c r="BH1561" s="17">
        <v>0.31540383295568902</v>
      </c>
      <c r="BI1561" s="17">
        <v>0.19906783406747899</v>
      </c>
      <c r="BJ1561" s="17">
        <v>0.20995579873605899</v>
      </c>
      <c r="BK1561" s="17">
        <v>0.24484441241964</v>
      </c>
      <c r="BL1561" s="17">
        <v>0.14478533164631299</v>
      </c>
      <c r="BM1561" s="17"/>
      <c r="BN1561" s="17">
        <v>0.26642591893352602</v>
      </c>
      <c r="BO1561" s="17">
        <v>0.26113874250360097</v>
      </c>
      <c r="BP1561" s="17"/>
      <c r="BQ1561" s="17">
        <v>4.7144214303942902E-2</v>
      </c>
      <c r="BR1561" s="17">
        <v>0.25928305141931701</v>
      </c>
      <c r="BS1561" s="17"/>
      <c r="BT1561" s="17">
        <v>0.180600403898593</v>
      </c>
      <c r="BU1561" s="17"/>
      <c r="BV1561" s="17">
        <v>0.24790650017034799</v>
      </c>
      <c r="BW1561" s="17">
        <v>0.19922609581641701</v>
      </c>
      <c r="BX1561" s="17">
        <v>0.298971165568713</v>
      </c>
      <c r="BY1561" s="17"/>
      <c r="BZ1561" s="17">
        <v>0.31490520455146398</v>
      </c>
      <c r="CA1561" s="17">
        <v>0.28285673825341501</v>
      </c>
      <c r="CB1561" s="17">
        <v>0.317598157962731</v>
      </c>
      <c r="CC1561" s="17">
        <v>0.26927483519152001</v>
      </c>
      <c r="CD1561" s="17">
        <v>0.25431667393077301</v>
      </c>
      <c r="CE1561" s="17">
        <v>0.21619330561543701</v>
      </c>
      <c r="CF1561" s="17">
        <v>0.19000227024744301</v>
      </c>
      <c r="CG1561" s="17"/>
      <c r="CH1561" s="17">
        <v>0.189362062043192</v>
      </c>
      <c r="CI1561" s="17">
        <v>0.215505207881315</v>
      </c>
      <c r="CJ1561" s="17">
        <v>0.29287527833924698</v>
      </c>
      <c r="CK1561" s="17">
        <v>0.32674557643830199</v>
      </c>
      <c r="CL1561" s="17">
        <v>0.42207016519805002</v>
      </c>
    </row>
    <row r="1562" spans="2:90" x14ac:dyDescent="0.3">
      <c r="B1562" t="s">
        <v>591</v>
      </c>
      <c r="C1562" s="17">
        <v>0.23880993940980999</v>
      </c>
      <c r="D1562" s="17">
        <v>0.21840788643193401</v>
      </c>
      <c r="E1562" s="17">
        <v>0.25763750580161399</v>
      </c>
      <c r="F1562" s="17"/>
      <c r="G1562" s="17">
        <v>0.24438994601901101</v>
      </c>
      <c r="H1562" s="17">
        <v>0.190900198777671</v>
      </c>
      <c r="I1562" s="17">
        <v>0.215675237230504</v>
      </c>
      <c r="J1562" s="17">
        <v>0.26922664667498702</v>
      </c>
      <c r="K1562" s="17">
        <v>0.25825709405235298</v>
      </c>
      <c r="L1562" s="17">
        <v>0.25545747431203197</v>
      </c>
      <c r="M1562" s="17"/>
      <c r="N1562" s="17">
        <v>0.22096917075990599</v>
      </c>
      <c r="O1562" s="17">
        <v>0.23670717149036599</v>
      </c>
      <c r="P1562" s="17">
        <v>0.251497726955134</v>
      </c>
      <c r="Q1562" s="17">
        <v>0.24728259734578301</v>
      </c>
      <c r="R1562" s="17"/>
      <c r="S1562" s="17">
        <v>0.22056819080279</v>
      </c>
      <c r="T1562" s="17">
        <v>0.24127443996164799</v>
      </c>
      <c r="U1562" s="17">
        <v>0.260555465378841</v>
      </c>
      <c r="V1562" s="17">
        <v>0.23376873123234801</v>
      </c>
      <c r="W1562" s="17">
        <v>0.28629911367063898</v>
      </c>
      <c r="X1562" s="17">
        <v>0.26948447470821202</v>
      </c>
      <c r="Y1562" s="17">
        <v>0.21477764305660499</v>
      </c>
      <c r="Z1562" s="17">
        <v>0.25677391293010998</v>
      </c>
      <c r="AA1562" s="17">
        <v>0.208277010260806</v>
      </c>
      <c r="AB1562" s="17">
        <v>0.24494835347431601</v>
      </c>
      <c r="AC1562" s="17">
        <v>0.23251908613508801</v>
      </c>
      <c r="AD1562" s="17">
        <v>0.212486847242015</v>
      </c>
      <c r="AE1562" s="17"/>
      <c r="AF1562" s="17">
        <v>0.245966237711883</v>
      </c>
      <c r="AG1562" s="17">
        <v>0.21719235156736</v>
      </c>
      <c r="AH1562" s="17">
        <v>0.22900538518959501</v>
      </c>
      <c r="AI1562" s="17"/>
      <c r="AJ1562" s="17">
        <v>0.29186289977901397</v>
      </c>
      <c r="AK1562" s="17">
        <v>0.19561129451584899</v>
      </c>
      <c r="AL1562" s="17">
        <v>0.28591118699046902</v>
      </c>
      <c r="AM1562" s="17">
        <v>0.20994906820437501</v>
      </c>
      <c r="AN1562" s="17">
        <v>0.28051585032076998</v>
      </c>
      <c r="AO1562" s="17"/>
      <c r="AP1562" s="17">
        <v>0.13501904952805399</v>
      </c>
      <c r="AQ1562" s="17">
        <v>0.28441733287711801</v>
      </c>
      <c r="AR1562" s="17">
        <v>0.32343679698675298</v>
      </c>
      <c r="AS1562" s="17">
        <v>0.23066747902041501</v>
      </c>
      <c r="AT1562" s="17">
        <v>0.27910045824125101</v>
      </c>
      <c r="AU1562" s="17">
        <v>0.34852568858188099</v>
      </c>
      <c r="AV1562" s="17"/>
      <c r="AW1562" s="17">
        <v>0.15289138073708899</v>
      </c>
      <c r="AX1562" s="17">
        <v>0.23817329777617099</v>
      </c>
      <c r="AY1562" s="17">
        <v>0.22808647763040399</v>
      </c>
      <c r="AZ1562" s="17">
        <v>0.28444252781751</v>
      </c>
      <c r="BA1562" s="17">
        <v>0.25246683255455399</v>
      </c>
      <c r="BB1562" s="17">
        <v>0.21804539401515599</v>
      </c>
      <c r="BC1562" s="17">
        <v>0.27306448833409802</v>
      </c>
      <c r="BD1562" s="17">
        <v>0.24783303325256101</v>
      </c>
      <c r="BE1562" s="17">
        <v>0.275675915810144</v>
      </c>
      <c r="BF1562" s="17">
        <v>0.26568483961074602</v>
      </c>
      <c r="BG1562" s="17">
        <v>0.256566921499772</v>
      </c>
      <c r="BH1562" s="17">
        <v>0.21777917263642299</v>
      </c>
      <c r="BI1562" s="17">
        <v>0.18475713482609701</v>
      </c>
      <c r="BJ1562" s="17">
        <v>0.19317379611069699</v>
      </c>
      <c r="BK1562" s="17">
        <v>0.211349442834317</v>
      </c>
      <c r="BL1562" s="17">
        <v>0.15704177047795301</v>
      </c>
      <c r="BM1562" s="17"/>
      <c r="BN1562" s="17">
        <v>0.23104521771452899</v>
      </c>
      <c r="BO1562" s="17">
        <v>0.251679880009549</v>
      </c>
      <c r="BP1562" s="17"/>
      <c r="BQ1562" s="17">
        <v>0.130516664709316</v>
      </c>
      <c r="BR1562" s="17">
        <v>0.29428559465980098</v>
      </c>
      <c r="BS1562" s="17"/>
      <c r="BT1562" s="17">
        <v>0.21239013550249</v>
      </c>
      <c r="BU1562" s="17"/>
      <c r="BV1562" s="17">
        <v>0.21957630794337599</v>
      </c>
      <c r="BW1562" s="17">
        <v>0.24251830457040799</v>
      </c>
      <c r="BX1562" s="17">
        <v>0.23980461148988499</v>
      </c>
      <c r="BY1562" s="17"/>
      <c r="BZ1562" s="17">
        <v>0.28118356590169202</v>
      </c>
      <c r="CA1562" s="17">
        <v>0.25278574639965701</v>
      </c>
      <c r="CB1562" s="17">
        <v>0.24118329431984301</v>
      </c>
      <c r="CC1562" s="17">
        <v>0.27727845920016397</v>
      </c>
      <c r="CD1562" s="17">
        <v>0.23873737679276999</v>
      </c>
      <c r="CE1562" s="17">
        <v>0.22244818186551099</v>
      </c>
      <c r="CF1562" s="17">
        <v>0.185742761646881</v>
      </c>
      <c r="CG1562" s="17"/>
      <c r="CH1562" s="17">
        <v>0.10986362128123101</v>
      </c>
      <c r="CI1562" s="17">
        <v>0.232613167341987</v>
      </c>
      <c r="CJ1562" s="17">
        <v>0.264190285729967</v>
      </c>
      <c r="CK1562" s="17">
        <v>0.271508242494436</v>
      </c>
      <c r="CL1562" s="17">
        <v>0.25079456328080002</v>
      </c>
    </row>
    <row r="1563" spans="2:90" x14ac:dyDescent="0.3">
      <c r="B1563" t="s">
        <v>592</v>
      </c>
      <c r="C1563" s="17">
        <v>0.25763139952408398</v>
      </c>
      <c r="D1563" s="17">
        <v>0.25846605852424798</v>
      </c>
      <c r="E1563" s="17">
        <v>0.25689697960187802</v>
      </c>
      <c r="F1563" s="17"/>
      <c r="G1563" s="17">
        <v>0.262789148682124</v>
      </c>
      <c r="H1563" s="17">
        <v>0.249830577672075</v>
      </c>
      <c r="I1563" s="17">
        <v>0.21841571063162801</v>
      </c>
      <c r="J1563" s="17">
        <v>0.26196905356911898</v>
      </c>
      <c r="K1563" s="17">
        <v>0.26665434330162202</v>
      </c>
      <c r="L1563" s="17">
        <v>0.28311772976055499</v>
      </c>
      <c r="M1563" s="17"/>
      <c r="N1563" s="17">
        <v>0.28784457701398403</v>
      </c>
      <c r="O1563" s="17">
        <v>0.28860241066935899</v>
      </c>
      <c r="P1563" s="17">
        <v>0.21775137196200101</v>
      </c>
      <c r="Q1563" s="17">
        <v>0.23058442287105099</v>
      </c>
      <c r="R1563" s="17"/>
      <c r="S1563" s="17">
        <v>0.192537765558529</v>
      </c>
      <c r="T1563" s="17">
        <v>0.27016657059198501</v>
      </c>
      <c r="U1563" s="17">
        <v>0.26393554469463498</v>
      </c>
      <c r="V1563" s="17">
        <v>0.27864061837380699</v>
      </c>
      <c r="W1563" s="17">
        <v>0.25837296689510503</v>
      </c>
      <c r="X1563" s="17">
        <v>0.2348592239941</v>
      </c>
      <c r="Y1563" s="17">
        <v>0.27102601379830799</v>
      </c>
      <c r="Z1563" s="17">
        <v>0.20048933253314899</v>
      </c>
      <c r="AA1563" s="17">
        <v>0.26645458361339402</v>
      </c>
      <c r="AB1563" s="17">
        <v>0.30154507556580601</v>
      </c>
      <c r="AC1563" s="17">
        <v>0.211167226643866</v>
      </c>
      <c r="AD1563" s="17">
        <v>0.448368101874977</v>
      </c>
      <c r="AE1563" s="17"/>
      <c r="AF1563" s="17">
        <v>0.17264871362395001</v>
      </c>
      <c r="AG1563" s="17">
        <v>0.33210004600435</v>
      </c>
      <c r="AH1563" s="17">
        <v>0.248792706179949</v>
      </c>
      <c r="AI1563" s="17"/>
      <c r="AJ1563" s="17">
        <v>0.195257759368308</v>
      </c>
      <c r="AK1563" s="17">
        <v>0.32004608400415302</v>
      </c>
      <c r="AL1563" s="17">
        <v>0.31171948092653601</v>
      </c>
      <c r="AM1563" s="17">
        <v>8.8022839941870698E-2</v>
      </c>
      <c r="AN1563" s="17">
        <v>0.27650511520133902</v>
      </c>
      <c r="AO1563" s="17"/>
      <c r="AP1563" s="17">
        <v>0.345298877665764</v>
      </c>
      <c r="AQ1563" s="17">
        <v>0.22570812620222799</v>
      </c>
      <c r="AR1563" s="17">
        <v>0.32056514074551801</v>
      </c>
      <c r="AS1563" s="17">
        <v>0.11080389125736501</v>
      </c>
      <c r="AT1563" s="17">
        <v>0.31324916976506101</v>
      </c>
      <c r="AU1563" s="17">
        <v>0.27262788946732103</v>
      </c>
      <c r="AV1563" s="17"/>
      <c r="AW1563" s="17">
        <v>0.20098788466352599</v>
      </c>
      <c r="AX1563" s="17">
        <v>0.20747693716663701</v>
      </c>
      <c r="AY1563" s="17">
        <v>0.241894784900308</v>
      </c>
      <c r="AZ1563" s="17">
        <v>0.20953771989335199</v>
      </c>
      <c r="BA1563" s="17">
        <v>0.222846158892854</v>
      </c>
      <c r="BB1563" s="17">
        <v>0.30349466965145599</v>
      </c>
      <c r="BC1563" s="17">
        <v>0.230353135073886</v>
      </c>
      <c r="BD1563" s="17">
        <v>0.31115589682364903</v>
      </c>
      <c r="BE1563" s="17">
        <v>0.27223464810474202</v>
      </c>
      <c r="BF1563" s="17">
        <v>0.34110942632642899</v>
      </c>
      <c r="BG1563" s="17">
        <v>0.31294689010061399</v>
      </c>
      <c r="BH1563" s="17">
        <v>0.23707896209281601</v>
      </c>
      <c r="BI1563" s="17">
        <v>0.335419971137982</v>
      </c>
      <c r="BJ1563" s="17">
        <v>0.24761579417627899</v>
      </c>
      <c r="BK1563" s="17">
        <v>0.218347627607545</v>
      </c>
      <c r="BL1563" s="17">
        <v>0.19898728990845899</v>
      </c>
      <c r="BM1563" s="17"/>
      <c r="BN1563" s="17">
        <v>0.26498691064284502</v>
      </c>
      <c r="BO1563" s="17">
        <v>0.248026255693725</v>
      </c>
      <c r="BP1563" s="17"/>
      <c r="BQ1563" s="17">
        <v>0.35083736574226698</v>
      </c>
      <c r="BR1563" s="17">
        <v>0.26121420433483999</v>
      </c>
      <c r="BS1563" s="17"/>
      <c r="BT1563" s="17">
        <v>0.187792872851373</v>
      </c>
      <c r="BU1563" s="17"/>
      <c r="BV1563" s="17">
        <v>0.27993290139087201</v>
      </c>
      <c r="BW1563" s="17">
        <v>0.29024073062894301</v>
      </c>
      <c r="BX1563" s="17">
        <v>0.236829719747946</v>
      </c>
      <c r="BY1563" s="17"/>
      <c r="BZ1563" s="17">
        <v>0.24527686979341401</v>
      </c>
      <c r="CA1563" s="17">
        <v>0.247816959560959</v>
      </c>
      <c r="CB1563" s="17">
        <v>0.26292724939843498</v>
      </c>
      <c r="CC1563" s="17">
        <v>0.22759539375059301</v>
      </c>
      <c r="CD1563" s="17">
        <v>0.25010532185554302</v>
      </c>
      <c r="CE1563" s="17">
        <v>0.31682200525040899</v>
      </c>
      <c r="CF1563" s="17">
        <v>0.26068905874331</v>
      </c>
      <c r="CG1563" s="17"/>
      <c r="CH1563" s="17">
        <v>0.249303180817773</v>
      </c>
      <c r="CI1563" s="17">
        <v>0.27825422670354799</v>
      </c>
      <c r="CJ1563" s="17">
        <v>0.26142705665895399</v>
      </c>
      <c r="CK1563" s="17">
        <v>0.23444823508172599</v>
      </c>
      <c r="CL1563" s="17">
        <v>0.141846021893583</v>
      </c>
    </row>
    <row r="1564" spans="2:90" x14ac:dyDescent="0.3">
      <c r="B1564" t="s">
        <v>593</v>
      </c>
      <c r="C1564" s="17">
        <v>0.12222084381743301</v>
      </c>
      <c r="D1564" s="17">
        <v>0.142009121380341</v>
      </c>
      <c r="E1564" s="17">
        <v>0.102819204338941</v>
      </c>
      <c r="F1564" s="17"/>
      <c r="G1564" s="17">
        <v>0.21210393756637499</v>
      </c>
      <c r="H1564" s="17">
        <v>0.24821871101166501</v>
      </c>
      <c r="I1564" s="17">
        <v>0.15554250682699799</v>
      </c>
      <c r="J1564" s="17">
        <v>5.9916224018578303E-2</v>
      </c>
      <c r="K1564" s="17">
        <v>4.6452445362147203E-2</v>
      </c>
      <c r="L1564" s="17">
        <v>3.3677907822772503E-2</v>
      </c>
      <c r="M1564" s="17"/>
      <c r="N1564" s="17">
        <v>0.17779567851192199</v>
      </c>
      <c r="O1564" s="17">
        <v>0.109722705857903</v>
      </c>
      <c r="P1564" s="17">
        <v>0.12243624065226499</v>
      </c>
      <c r="Q1564" s="17">
        <v>7.6316898442288797E-2</v>
      </c>
      <c r="R1564" s="17"/>
      <c r="S1564" s="17">
        <v>0.201160841108564</v>
      </c>
      <c r="T1564" s="17">
        <v>6.4900298321327293E-2</v>
      </c>
      <c r="U1564" s="17">
        <v>6.82483905694449E-2</v>
      </c>
      <c r="V1564" s="17">
        <v>0.119646406733497</v>
      </c>
      <c r="W1564" s="17">
        <v>0.117101430494274</v>
      </c>
      <c r="X1564" s="17">
        <v>0.11060601040996899</v>
      </c>
      <c r="Y1564" s="17">
        <v>0.12184092050513599</v>
      </c>
      <c r="Z1564" s="17">
        <v>0.12930396954095699</v>
      </c>
      <c r="AA1564" s="17">
        <v>0.15294093268071199</v>
      </c>
      <c r="AB1564" s="17">
        <v>8.1896536873501596E-2</v>
      </c>
      <c r="AC1564" s="17">
        <v>0.18962843063905599</v>
      </c>
      <c r="AD1564" s="17">
        <v>8.73639531227767E-2</v>
      </c>
      <c r="AE1564" s="17"/>
      <c r="AF1564" s="17">
        <v>7.7024762691690798E-2</v>
      </c>
      <c r="AG1564" s="17">
        <v>0.14730508082550001</v>
      </c>
      <c r="AH1564" s="17">
        <v>0.149666582139832</v>
      </c>
      <c r="AI1564" s="17"/>
      <c r="AJ1564" s="17">
        <v>7.2273781847749394E-2</v>
      </c>
      <c r="AK1564" s="17">
        <v>0.21233090423853099</v>
      </c>
      <c r="AL1564" s="17">
        <v>7.6521251670029294E-2</v>
      </c>
      <c r="AM1564" s="17">
        <v>4.3939500965592598E-2</v>
      </c>
      <c r="AN1564" s="17">
        <v>0.137393752756438</v>
      </c>
      <c r="AO1564" s="17"/>
      <c r="AP1564" s="17">
        <v>0.27977784968658997</v>
      </c>
      <c r="AQ1564" s="17">
        <v>0.10256457189576899</v>
      </c>
      <c r="AR1564" s="17">
        <v>6.3804940338351102E-2</v>
      </c>
      <c r="AS1564" s="17">
        <v>6.3688480259586899E-2</v>
      </c>
      <c r="AT1564" s="17">
        <v>0.13555615797398399</v>
      </c>
      <c r="AU1564" s="17">
        <v>2.7229363382469101E-2</v>
      </c>
      <c r="AV1564" s="17"/>
      <c r="AW1564" s="17">
        <v>0.19764705497076299</v>
      </c>
      <c r="AX1564" s="17">
        <v>0.11639509363892001</v>
      </c>
      <c r="AY1564" s="17">
        <v>9.07713939303193E-2</v>
      </c>
      <c r="AZ1564" s="17">
        <v>9.9433544955482706E-2</v>
      </c>
      <c r="BA1564" s="17">
        <v>8.9934291357349094E-2</v>
      </c>
      <c r="BB1564" s="17">
        <v>9.0895895822266704E-2</v>
      </c>
      <c r="BC1564" s="17">
        <v>0.14144919560086799</v>
      </c>
      <c r="BD1564" s="17">
        <v>9.7500665839423697E-2</v>
      </c>
      <c r="BE1564" s="17">
        <v>9.6359295455235305E-2</v>
      </c>
      <c r="BF1564" s="17">
        <v>0.119285883815466</v>
      </c>
      <c r="BG1564" s="17">
        <v>0.122265869558819</v>
      </c>
      <c r="BH1564" s="17">
        <v>0.10234841169362099</v>
      </c>
      <c r="BI1564" s="17">
        <v>0.15096347197684201</v>
      </c>
      <c r="BJ1564" s="17">
        <v>0.250537122544713</v>
      </c>
      <c r="BK1564" s="17">
        <v>0.22937222015346501</v>
      </c>
      <c r="BL1564" s="17">
        <v>0.27748648445460899</v>
      </c>
      <c r="BM1564" s="17"/>
      <c r="BN1564" s="17">
        <v>0.12815588786113</v>
      </c>
      <c r="BO1564" s="17">
        <v>0.115793602327526</v>
      </c>
      <c r="BP1564" s="17"/>
      <c r="BQ1564" s="17">
        <v>0.28227103055789299</v>
      </c>
      <c r="BR1564" s="17">
        <v>0.11400093945095</v>
      </c>
      <c r="BS1564" s="17"/>
      <c r="BT1564" s="17">
        <v>0.25887168799878202</v>
      </c>
      <c r="BU1564" s="17"/>
      <c r="BV1564" s="17">
        <v>0.112176665153979</v>
      </c>
      <c r="BW1564" s="17">
        <v>0.131745159977737</v>
      </c>
      <c r="BX1564" s="17">
        <v>0.123977559408431</v>
      </c>
      <c r="BY1564" s="17"/>
      <c r="BZ1564" s="17">
        <v>4.0819937972908803E-2</v>
      </c>
      <c r="CA1564" s="17">
        <v>0.104759964115928</v>
      </c>
      <c r="CB1564" s="17">
        <v>7.3622411643985003E-2</v>
      </c>
      <c r="CC1564" s="17">
        <v>0.14633174899213999</v>
      </c>
      <c r="CD1564" s="17">
        <v>0.16434239508589399</v>
      </c>
      <c r="CE1564" s="17">
        <v>0.12658117522450901</v>
      </c>
      <c r="CF1564" s="17">
        <v>0.21214526886393201</v>
      </c>
      <c r="CG1564" s="17"/>
      <c r="CH1564" s="17">
        <v>0.16674097495347001</v>
      </c>
      <c r="CI1564" s="17">
        <v>0.162950993083913</v>
      </c>
      <c r="CJ1564" s="17">
        <v>9.2613459798273901E-2</v>
      </c>
      <c r="CK1564" s="17">
        <v>8.7016843337090699E-2</v>
      </c>
      <c r="CL1564" s="17">
        <v>4.4480723737653001E-2</v>
      </c>
    </row>
    <row r="1565" spans="2:90" x14ac:dyDescent="0.3">
      <c r="B1565" t="s">
        <v>594</v>
      </c>
      <c r="C1565" s="17">
        <v>5.63740566575009E-2</v>
      </c>
      <c r="D1565" s="17">
        <v>6.6876710367334793E-2</v>
      </c>
      <c r="E1565" s="17">
        <v>4.65566654354213E-2</v>
      </c>
      <c r="F1565" s="17"/>
      <c r="G1565" s="17">
        <v>9.4198826312269196E-2</v>
      </c>
      <c r="H1565" s="17">
        <v>0.13970800762636501</v>
      </c>
      <c r="I1565" s="17">
        <v>8.4398355821674403E-2</v>
      </c>
      <c r="J1565" s="17">
        <v>1.8706945439769099E-2</v>
      </c>
      <c r="K1565" s="17">
        <v>1.28231779005487E-2</v>
      </c>
      <c r="L1565" s="17">
        <v>0</v>
      </c>
      <c r="M1565" s="17"/>
      <c r="N1565" s="17">
        <v>9.4022695730270306E-2</v>
      </c>
      <c r="O1565" s="17">
        <v>3.8581663667565901E-2</v>
      </c>
      <c r="P1565" s="17">
        <v>3.6494161229444398E-2</v>
      </c>
      <c r="Q1565" s="17">
        <v>5.2315376203872999E-2</v>
      </c>
      <c r="R1565" s="17"/>
      <c r="S1565" s="17">
        <v>0.111480300636063</v>
      </c>
      <c r="T1565" s="17">
        <v>5.1822998714209097E-2</v>
      </c>
      <c r="U1565" s="17">
        <v>2.31599963259899E-2</v>
      </c>
      <c r="V1565" s="17">
        <v>1.53835979152565E-2</v>
      </c>
      <c r="W1565" s="17">
        <v>5.2840673331781197E-2</v>
      </c>
      <c r="X1565" s="17">
        <v>4.9263397292627999E-2</v>
      </c>
      <c r="Y1565" s="17">
        <v>6.30827320894779E-2</v>
      </c>
      <c r="Z1565" s="17">
        <v>5.5312653106208698E-2</v>
      </c>
      <c r="AA1565" s="17">
        <v>5.4356436532309302E-2</v>
      </c>
      <c r="AB1565" s="17">
        <v>6.4143219476911803E-2</v>
      </c>
      <c r="AC1565" s="17">
        <v>4.0620141185169899E-2</v>
      </c>
      <c r="AD1565" s="17">
        <v>5.31148777170194E-2</v>
      </c>
      <c r="AE1565" s="17"/>
      <c r="AF1565" s="17">
        <v>3.8242418484102203E-2</v>
      </c>
      <c r="AG1565" s="17">
        <v>6.6947164975920306E-2</v>
      </c>
      <c r="AH1565" s="17">
        <v>6.0034719780430401E-2</v>
      </c>
      <c r="AI1565" s="17"/>
      <c r="AJ1565" s="17">
        <v>4.0498752819923003E-2</v>
      </c>
      <c r="AK1565" s="17">
        <v>8.5240092193729397E-2</v>
      </c>
      <c r="AL1565" s="17">
        <v>2.44594568451133E-2</v>
      </c>
      <c r="AM1565" s="17">
        <v>6.17882745801474E-2</v>
      </c>
      <c r="AN1565" s="17">
        <v>6.4745171393423007E-2</v>
      </c>
      <c r="AO1565" s="17"/>
      <c r="AP1565" s="17">
        <v>0.12322124157474</v>
      </c>
      <c r="AQ1565" s="17">
        <v>5.8432077207426297E-2</v>
      </c>
      <c r="AR1565" s="17">
        <v>3.7418914015067799E-2</v>
      </c>
      <c r="AS1565" s="17">
        <v>3.25783424765261E-2</v>
      </c>
      <c r="AT1565" s="17">
        <v>6.0807806485721198E-2</v>
      </c>
      <c r="AU1565" s="17">
        <v>5.2934831357833601E-3</v>
      </c>
      <c r="AV1565" s="17"/>
      <c r="AW1565" s="17">
        <v>9.9595177130550397E-2</v>
      </c>
      <c r="AX1565" s="17">
        <v>8.68318394068473E-2</v>
      </c>
      <c r="AY1565" s="17">
        <v>4.7071808835235297E-2</v>
      </c>
      <c r="AZ1565" s="17">
        <v>1.4679060210871E-2</v>
      </c>
      <c r="BA1565" s="17">
        <v>3.4487444209493401E-2</v>
      </c>
      <c r="BB1565" s="17">
        <v>6.3436575558424704E-2</v>
      </c>
      <c r="BC1565" s="17">
        <v>3.6550792830408498E-2</v>
      </c>
      <c r="BD1565" s="17">
        <v>6.5653395863659703E-2</v>
      </c>
      <c r="BE1565" s="17">
        <v>3.4718201256224601E-2</v>
      </c>
      <c r="BF1565" s="17">
        <v>2.9872226943160201E-2</v>
      </c>
      <c r="BG1565" s="17">
        <v>3.2508288153800899E-2</v>
      </c>
      <c r="BH1565" s="17">
        <v>8.8013405687941498E-2</v>
      </c>
      <c r="BI1565" s="17">
        <v>6.7080971210940796E-2</v>
      </c>
      <c r="BJ1565" s="17">
        <v>8.3428310094178601E-2</v>
      </c>
      <c r="BK1565" s="17">
        <v>1.56421099171817E-2</v>
      </c>
      <c r="BL1565" s="17">
        <v>0.19660486304802599</v>
      </c>
      <c r="BM1565" s="17"/>
      <c r="BN1565" s="17">
        <v>7.0243371103711594E-2</v>
      </c>
      <c r="BO1565" s="17">
        <v>3.6920703589654803E-2</v>
      </c>
      <c r="BP1565" s="17"/>
      <c r="BQ1565" s="17">
        <v>0.120589830478859</v>
      </c>
      <c r="BR1565" s="17">
        <v>2.8536299895144099E-2</v>
      </c>
      <c r="BS1565" s="17"/>
      <c r="BT1565" s="17">
        <v>0.12963164763269899</v>
      </c>
      <c r="BU1565" s="17"/>
      <c r="BV1565" s="17">
        <v>4.4991186238038001E-2</v>
      </c>
      <c r="BW1565" s="17">
        <v>6.3124610980888202E-2</v>
      </c>
      <c r="BX1565" s="17">
        <v>6.05638964893234E-2</v>
      </c>
      <c r="BY1565" s="17"/>
      <c r="BZ1565" s="17">
        <v>2.7766326084244699E-2</v>
      </c>
      <c r="CA1565" s="17">
        <v>4.8766689361415899E-2</v>
      </c>
      <c r="CB1565" s="17">
        <v>3.83726920926152E-2</v>
      </c>
      <c r="CC1565" s="17">
        <v>4.2283143582679199E-2</v>
      </c>
      <c r="CD1565" s="17">
        <v>4.8647947230285503E-2</v>
      </c>
      <c r="CE1565" s="17">
        <v>8.5918347794372102E-2</v>
      </c>
      <c r="CF1565" s="17">
        <v>0.12429501701390901</v>
      </c>
      <c r="CG1565" s="17"/>
      <c r="CH1565" s="17">
        <v>0.25673315789051698</v>
      </c>
      <c r="CI1565" s="17">
        <v>4.99112302899926E-2</v>
      </c>
      <c r="CJ1565" s="17">
        <v>2.8480881495306701E-2</v>
      </c>
      <c r="CK1565" s="17">
        <v>6.86790762752799E-3</v>
      </c>
      <c r="CL1565" s="17">
        <v>7.6117008124405E-2</v>
      </c>
    </row>
    <row r="1566" spans="2:90" x14ac:dyDescent="0.3">
      <c r="B1566" t="s">
        <v>118</v>
      </c>
      <c r="C1566" s="17">
        <v>5.9601010243010601E-2</v>
      </c>
      <c r="D1566" s="17">
        <v>4.0314585343135499E-2</v>
      </c>
      <c r="E1566" s="17">
        <v>7.7950460019737697E-2</v>
      </c>
      <c r="F1566" s="17"/>
      <c r="G1566" s="17">
        <v>7.7544223998391296E-2</v>
      </c>
      <c r="H1566" s="17">
        <v>5.2638331598187003E-2</v>
      </c>
      <c r="I1566" s="17">
        <v>6.70877309166268E-2</v>
      </c>
      <c r="J1566" s="17">
        <v>7.1479357153448497E-2</v>
      </c>
      <c r="K1566" s="17">
        <v>5.1838307771744099E-2</v>
      </c>
      <c r="L1566" s="17">
        <v>4.28053069182611E-2</v>
      </c>
      <c r="M1566" s="17"/>
      <c r="N1566" s="17">
        <v>3.7194294434525099E-2</v>
      </c>
      <c r="O1566" s="17">
        <v>7.4210875275458194E-2</v>
      </c>
      <c r="P1566" s="17">
        <v>4.5266855188859298E-2</v>
      </c>
      <c r="Q1566" s="17">
        <v>7.99413752427552E-2</v>
      </c>
      <c r="R1566" s="17"/>
      <c r="S1566" s="17">
        <v>4.6285402756332097E-2</v>
      </c>
      <c r="T1566" s="17">
        <v>4.7818430996728403E-2</v>
      </c>
      <c r="U1566" s="17">
        <v>6.6990827822308099E-2</v>
      </c>
      <c r="V1566" s="17">
        <v>7.6963707211188198E-2</v>
      </c>
      <c r="W1566" s="17">
        <v>6.8907234072087903E-2</v>
      </c>
      <c r="X1566" s="17">
        <v>3.8158377302502502E-2</v>
      </c>
      <c r="Y1566" s="17">
        <v>5.8908795798505699E-2</v>
      </c>
      <c r="Z1566" s="17">
        <v>3.1552337127607501E-2</v>
      </c>
      <c r="AA1566" s="17">
        <v>6.6282733620925904E-2</v>
      </c>
      <c r="AB1566" s="17">
        <v>9.7077035416576904E-2</v>
      </c>
      <c r="AC1566" s="17">
        <v>8.7343957564479102E-2</v>
      </c>
      <c r="AD1566" s="17">
        <v>0</v>
      </c>
      <c r="AE1566" s="17"/>
      <c r="AF1566" s="17">
        <v>2.9654891039218201E-2</v>
      </c>
      <c r="AG1566" s="17">
        <v>7.1809726481896402E-2</v>
      </c>
      <c r="AH1566" s="17">
        <v>9.0468799519479698E-2</v>
      </c>
      <c r="AI1566" s="17"/>
      <c r="AJ1566" s="17">
        <v>2.1303652506177499E-2</v>
      </c>
      <c r="AK1566" s="17">
        <v>6.5024293770250999E-2</v>
      </c>
      <c r="AL1566" s="17">
        <v>8.5947492245717197E-2</v>
      </c>
      <c r="AM1566" s="17">
        <v>2.6344939223991101E-2</v>
      </c>
      <c r="AN1566" s="17">
        <v>5.8367351902818498E-2</v>
      </c>
      <c r="AO1566" s="17"/>
      <c r="AP1566" s="17">
        <v>6.6617848963025098E-2</v>
      </c>
      <c r="AQ1566" s="17">
        <v>2.5358793223401899E-2</v>
      </c>
      <c r="AR1566" s="17">
        <v>8.3359736547629099E-2</v>
      </c>
      <c r="AS1566" s="17">
        <v>2.23490825591823E-2</v>
      </c>
      <c r="AT1566" s="17">
        <v>7.4848322237390699E-2</v>
      </c>
      <c r="AU1566" s="17">
        <v>0.116939921450191</v>
      </c>
      <c r="AV1566" s="17"/>
      <c r="AW1566" s="17">
        <v>4.4621620120488099E-2</v>
      </c>
      <c r="AX1566" s="17">
        <v>0.13401975512589701</v>
      </c>
      <c r="AY1566" s="17">
        <v>7.3769922008149594E-2</v>
      </c>
      <c r="AZ1566" s="17">
        <v>6.05864958138813E-2</v>
      </c>
      <c r="BA1566" s="17">
        <v>9.8524258332702799E-2</v>
      </c>
      <c r="BB1566" s="17">
        <v>4.7821797631447498E-2</v>
      </c>
      <c r="BC1566" s="17">
        <v>2.9265590886457901E-2</v>
      </c>
      <c r="BD1566" s="17">
        <v>7.9435448678315507E-2</v>
      </c>
      <c r="BE1566" s="17">
        <v>3.81045298320392E-2</v>
      </c>
      <c r="BF1566" s="17">
        <v>2.04168475948454E-2</v>
      </c>
      <c r="BG1566" s="17">
        <v>4.5726461485438401E-2</v>
      </c>
      <c r="BH1566" s="17">
        <v>3.9376214933509797E-2</v>
      </c>
      <c r="BI1566" s="17">
        <v>6.2710616780659797E-2</v>
      </c>
      <c r="BJ1566" s="17">
        <v>1.52891783380738E-2</v>
      </c>
      <c r="BK1566" s="17">
        <v>8.0444187067850906E-2</v>
      </c>
      <c r="BL1566" s="17">
        <v>2.50942604646406E-2</v>
      </c>
      <c r="BM1566" s="17"/>
      <c r="BN1566" s="17">
        <v>3.9142693744258598E-2</v>
      </c>
      <c r="BO1566" s="17">
        <v>8.6440815875944599E-2</v>
      </c>
      <c r="BP1566" s="17"/>
      <c r="BQ1566" s="17">
        <v>6.8640894207721306E-2</v>
      </c>
      <c r="BR1566" s="17">
        <v>4.2679910239948597E-2</v>
      </c>
      <c r="BS1566" s="17"/>
      <c r="BT1566" s="17">
        <v>3.0713252116061799E-2</v>
      </c>
      <c r="BU1566" s="17"/>
      <c r="BV1566" s="17">
        <v>9.5416439103388206E-2</v>
      </c>
      <c r="BW1566" s="17">
        <v>7.3145098025606994E-2</v>
      </c>
      <c r="BX1566" s="17">
        <v>3.9853047295701098E-2</v>
      </c>
      <c r="BY1566" s="17"/>
      <c r="BZ1566" s="17">
        <v>9.0048095696276406E-2</v>
      </c>
      <c r="CA1566" s="17">
        <v>6.30139023086254E-2</v>
      </c>
      <c r="CB1566" s="17">
        <v>6.6296194582391194E-2</v>
      </c>
      <c r="CC1566" s="17">
        <v>3.7236419282903999E-2</v>
      </c>
      <c r="CD1566" s="17">
        <v>4.3850285104735501E-2</v>
      </c>
      <c r="CE1566" s="17">
        <v>3.2036984249762097E-2</v>
      </c>
      <c r="CF1566" s="17">
        <v>2.7125623484525699E-2</v>
      </c>
      <c r="CG1566" s="17"/>
      <c r="CH1566" s="17">
        <v>2.7997003013816298E-2</v>
      </c>
      <c r="CI1566" s="17">
        <v>6.0765174699244098E-2</v>
      </c>
      <c r="CJ1566" s="17">
        <v>6.04130379782509E-2</v>
      </c>
      <c r="CK1566" s="17">
        <v>7.3413195020917296E-2</v>
      </c>
      <c r="CL1566" s="17">
        <v>6.4691517765508993E-2</v>
      </c>
    </row>
    <row r="1567" spans="2:90" x14ac:dyDescent="0.3">
      <c r="C1567" s="17"/>
      <c r="D1567" s="17"/>
      <c r="E1567" s="17"/>
      <c r="F1567" s="17"/>
      <c r="G1567" s="17"/>
      <c r="H1567" s="17"/>
      <c r="I1567" s="17"/>
      <c r="J1567" s="17"/>
      <c r="K1567" s="17"/>
      <c r="L1567" s="17"/>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7"/>
      <c r="AI1567" s="17"/>
      <c r="AJ1567" s="17"/>
      <c r="AK1567" s="17"/>
      <c r="AL1567" s="17"/>
      <c r="AM1567" s="17"/>
      <c r="AN1567" s="17"/>
      <c r="AO1567" s="17"/>
      <c r="AP1567" s="17"/>
      <c r="AQ1567" s="17"/>
      <c r="AR1567" s="17"/>
      <c r="AS1567" s="17"/>
      <c r="AT1567" s="17"/>
      <c r="AU1567" s="17"/>
      <c r="AV1567" s="17"/>
      <c r="AW1567" s="17"/>
      <c r="AX1567" s="17"/>
      <c r="AY1567" s="17"/>
      <c r="AZ1567" s="17"/>
      <c r="BA1567" s="17"/>
      <c r="BB1567" s="17"/>
      <c r="BC1567" s="17"/>
      <c r="BD1567" s="17"/>
      <c r="BE1567" s="17"/>
      <c r="BF1567" s="17"/>
      <c r="BG1567" s="17"/>
      <c r="BH1567" s="17"/>
      <c r="BI1567" s="17"/>
      <c r="BJ1567" s="17"/>
      <c r="BK1567" s="17"/>
      <c r="BL1567" s="17"/>
      <c r="BM1567" s="17"/>
      <c r="BN1567" s="17"/>
      <c r="BO1567" s="17"/>
      <c r="BP1567" s="17"/>
      <c r="BQ1567" s="17"/>
      <c r="BR1567" s="17"/>
      <c r="BS1567" s="17"/>
      <c r="BT1567" s="17"/>
      <c r="BU1567" s="17"/>
      <c r="BV1567" s="17"/>
      <c r="BW1567" s="17"/>
      <c r="BX1567" s="17"/>
      <c r="BY1567" s="17"/>
      <c r="BZ1567" s="17"/>
      <c r="CA1567" s="17"/>
      <c r="CB1567" s="17"/>
      <c r="CC1567" s="17"/>
      <c r="CD1567" s="17"/>
      <c r="CE1567" s="17"/>
      <c r="CF1567" s="17"/>
      <c r="CG1567" s="17"/>
      <c r="CH1567" s="17"/>
      <c r="CI1567" s="17"/>
      <c r="CJ1567" s="17"/>
      <c r="CK1567" s="17"/>
      <c r="CL1567" s="17"/>
    </row>
    <row r="1568" spans="2:90" x14ac:dyDescent="0.3">
      <c r="B1568" s="6" t="s">
        <v>601</v>
      </c>
      <c r="C1568" s="17"/>
      <c r="D1568" s="17"/>
      <c r="E1568" s="17"/>
      <c r="F1568" s="17"/>
      <c r="G1568" s="17"/>
      <c r="H1568" s="17"/>
      <c r="I1568" s="17"/>
      <c r="J1568" s="17"/>
      <c r="K1568" s="17"/>
      <c r="L1568" s="17"/>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7"/>
      <c r="AI1568" s="17"/>
      <c r="AJ1568" s="17"/>
      <c r="AK1568" s="17"/>
      <c r="AL1568" s="17"/>
      <c r="AM1568" s="17"/>
      <c r="AN1568" s="17"/>
      <c r="AO1568" s="17"/>
      <c r="AP1568" s="17"/>
      <c r="AQ1568" s="17"/>
      <c r="AR1568" s="17"/>
      <c r="AS1568" s="17"/>
      <c r="AT1568" s="17"/>
      <c r="AU1568" s="17"/>
      <c r="AV1568" s="17"/>
      <c r="AW1568" s="17"/>
      <c r="AX1568" s="17"/>
      <c r="AY1568" s="17"/>
      <c r="AZ1568" s="17"/>
      <c r="BA1568" s="17"/>
      <c r="BB1568" s="17"/>
      <c r="BC1568" s="17"/>
      <c r="BD1568" s="17"/>
      <c r="BE1568" s="17"/>
      <c r="BF1568" s="17"/>
      <c r="BG1568" s="17"/>
      <c r="BH1568" s="17"/>
      <c r="BI1568" s="17"/>
      <c r="BJ1568" s="17"/>
      <c r="BK1568" s="17"/>
      <c r="BL1568" s="17"/>
      <c r="BM1568" s="17"/>
      <c r="BN1568" s="17"/>
      <c r="BO1568" s="17"/>
      <c r="BP1568" s="17"/>
      <c r="BQ1568" s="17"/>
      <c r="BR1568" s="17"/>
      <c r="BS1568" s="17"/>
      <c r="BT1568" s="17"/>
      <c r="BU1568" s="17"/>
      <c r="BV1568" s="17"/>
      <c r="BW1568" s="17"/>
      <c r="BX1568" s="17"/>
      <c r="BY1568" s="17"/>
      <c r="BZ1568" s="17"/>
      <c r="CA1568" s="17"/>
      <c r="CB1568" s="17"/>
      <c r="CC1568" s="17"/>
      <c r="CD1568" s="17"/>
      <c r="CE1568" s="17"/>
      <c r="CF1568" s="17"/>
      <c r="CG1568" s="17"/>
      <c r="CH1568" s="17"/>
      <c r="CI1568" s="17"/>
      <c r="CJ1568" s="17"/>
      <c r="CK1568" s="17"/>
      <c r="CL1568" s="17"/>
    </row>
    <row r="1569" spans="2:90" x14ac:dyDescent="0.3">
      <c r="B1569" s="24" t="s">
        <v>110</v>
      </c>
      <c r="C1569" s="17"/>
      <c r="D1569" s="17"/>
      <c r="E1569" s="17"/>
      <c r="F1569" s="17"/>
      <c r="G1569" s="17"/>
      <c r="H1569" s="17"/>
      <c r="I1569" s="17"/>
      <c r="J1569" s="17"/>
      <c r="K1569" s="17"/>
      <c r="L1569" s="17"/>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7"/>
      <c r="AI1569" s="17"/>
      <c r="AJ1569" s="17"/>
      <c r="AK1569" s="17"/>
      <c r="AL1569" s="17"/>
      <c r="AM1569" s="17"/>
      <c r="AN1569" s="17"/>
      <c r="AO1569" s="17"/>
      <c r="AP1569" s="17"/>
      <c r="AQ1569" s="17"/>
      <c r="AR1569" s="17"/>
      <c r="AS1569" s="17"/>
      <c r="AT1569" s="17"/>
      <c r="AU1569" s="17"/>
      <c r="AV1569" s="17"/>
      <c r="AW1569" s="17"/>
      <c r="AX1569" s="17"/>
      <c r="AY1569" s="17"/>
      <c r="AZ1569" s="17"/>
      <c r="BA1569" s="17"/>
      <c r="BB1569" s="17"/>
      <c r="BC1569" s="17"/>
      <c r="BD1569" s="17"/>
      <c r="BE1569" s="17"/>
      <c r="BF1569" s="17"/>
      <c r="BG1569" s="17"/>
      <c r="BH1569" s="17"/>
      <c r="BI1569" s="17"/>
      <c r="BJ1569" s="17"/>
      <c r="BK1569" s="17"/>
      <c r="BL1569" s="17"/>
      <c r="BM1569" s="17"/>
      <c r="BN1569" s="17"/>
      <c r="BO1569" s="17"/>
      <c r="BP1569" s="17"/>
      <c r="BQ1569" s="17"/>
      <c r="BR1569" s="17"/>
      <c r="BS1569" s="17"/>
      <c r="BT1569" s="17"/>
      <c r="BU1569" s="17"/>
      <c r="BV1569" s="17"/>
      <c r="BW1569" s="17"/>
      <c r="BX1569" s="17"/>
      <c r="BY1569" s="17"/>
      <c r="BZ1569" s="17"/>
      <c r="CA1569" s="17"/>
      <c r="CB1569" s="17"/>
      <c r="CC1569" s="17"/>
      <c r="CD1569" s="17"/>
      <c r="CE1569" s="17"/>
      <c r="CF1569" s="17"/>
      <c r="CG1569" s="17"/>
      <c r="CH1569" s="17"/>
      <c r="CI1569" s="17"/>
      <c r="CJ1569" s="17"/>
      <c r="CK1569" s="17"/>
      <c r="CL1569" s="17"/>
    </row>
    <row r="1570" spans="2:90" x14ac:dyDescent="0.3">
      <c r="B1570" t="s">
        <v>590</v>
      </c>
      <c r="C1570" s="17">
        <v>0.18904587310972401</v>
      </c>
      <c r="D1570" s="17">
        <v>0.20076111335201299</v>
      </c>
      <c r="E1570" s="17">
        <v>0.17909510975651799</v>
      </c>
      <c r="F1570" s="17"/>
      <c r="G1570" s="17">
        <v>9.4491946028991206E-2</v>
      </c>
      <c r="H1570" s="17">
        <v>9.7989621442796396E-2</v>
      </c>
      <c r="I1570" s="17">
        <v>0.19673768149467299</v>
      </c>
      <c r="J1570" s="17">
        <v>0.20601147597269001</v>
      </c>
      <c r="K1570" s="17">
        <v>0.24583942311347901</v>
      </c>
      <c r="L1570" s="17">
        <v>0.26808716775763902</v>
      </c>
      <c r="M1570" s="17"/>
      <c r="N1570" s="17">
        <v>0.12928621170514601</v>
      </c>
      <c r="O1570" s="17">
        <v>0.19046667796407199</v>
      </c>
      <c r="P1570" s="17">
        <v>0.230462399106655</v>
      </c>
      <c r="Q1570" s="17">
        <v>0.21552240156191599</v>
      </c>
      <c r="R1570" s="17"/>
      <c r="S1570" s="17">
        <v>0.15843311310301</v>
      </c>
      <c r="T1570" s="17">
        <v>0.211867628914754</v>
      </c>
      <c r="U1570" s="17">
        <v>0.20967623233758501</v>
      </c>
      <c r="V1570" s="17">
        <v>0.20502711624370201</v>
      </c>
      <c r="W1570" s="17">
        <v>0.16304698096072601</v>
      </c>
      <c r="X1570" s="17">
        <v>0.20912366521872899</v>
      </c>
      <c r="Y1570" s="17">
        <v>0.203136139182058</v>
      </c>
      <c r="Z1570" s="17">
        <v>0.24803972263881499</v>
      </c>
      <c r="AA1570" s="17">
        <v>0.16165913145472899</v>
      </c>
      <c r="AB1570" s="17">
        <v>0.176501225959311</v>
      </c>
      <c r="AC1570" s="17">
        <v>0.19057800660124499</v>
      </c>
      <c r="AD1570" s="17">
        <v>0.150332353667048</v>
      </c>
      <c r="AE1570" s="17"/>
      <c r="AF1570" s="17">
        <v>0.308486095865801</v>
      </c>
      <c r="AG1570" s="17">
        <v>0.112497684848421</v>
      </c>
      <c r="AH1570" s="17">
        <v>0.15258732595621899</v>
      </c>
      <c r="AI1570" s="17"/>
      <c r="AJ1570" s="17">
        <v>0.26460057517776298</v>
      </c>
      <c r="AK1570" s="17">
        <v>7.7757547965447593E-2</v>
      </c>
      <c r="AL1570" s="17">
        <v>0.16604039012258101</v>
      </c>
      <c r="AM1570" s="17">
        <v>0.41829258805265901</v>
      </c>
      <c r="AN1570" s="17">
        <v>0.12354746985937699</v>
      </c>
      <c r="AO1570" s="17"/>
      <c r="AP1570" s="17">
        <v>1.86630856655494E-2</v>
      </c>
      <c r="AQ1570" s="17">
        <v>0.231861137075075</v>
      </c>
      <c r="AR1570" s="17">
        <v>0.129465790184986</v>
      </c>
      <c r="AS1570" s="17">
        <v>0.36792215022008001</v>
      </c>
      <c r="AT1570" s="17">
        <v>0.12200991528466899</v>
      </c>
      <c r="AU1570" s="17">
        <v>0.14888231255496201</v>
      </c>
      <c r="AV1570" s="17"/>
      <c r="AW1570" s="17">
        <v>0.18964581202646699</v>
      </c>
      <c r="AX1570" s="17">
        <v>0.16297551700683699</v>
      </c>
      <c r="AY1570" s="17">
        <v>0.19513579186911101</v>
      </c>
      <c r="AZ1570" s="17">
        <v>0.27070909305510299</v>
      </c>
      <c r="BA1570" s="17">
        <v>0.22870508247360799</v>
      </c>
      <c r="BB1570" s="17">
        <v>0.20770147796583199</v>
      </c>
      <c r="BC1570" s="17">
        <v>0.19478247249828501</v>
      </c>
      <c r="BD1570" s="17">
        <v>0.128481993375061</v>
      </c>
      <c r="BE1570" s="17">
        <v>0.17172071316560999</v>
      </c>
      <c r="BF1570" s="17">
        <v>0.20829123912646</v>
      </c>
      <c r="BG1570" s="17">
        <v>0.17400024489061999</v>
      </c>
      <c r="BH1570" s="17">
        <v>0.26067002248754501</v>
      </c>
      <c r="BI1570" s="17">
        <v>9.8052359809381304E-2</v>
      </c>
      <c r="BJ1570" s="17">
        <v>0.148426620850408</v>
      </c>
      <c r="BK1570" s="17">
        <v>0.16862041471536199</v>
      </c>
      <c r="BL1570" s="17">
        <v>7.8849806291256597E-2</v>
      </c>
      <c r="BM1570" s="17"/>
      <c r="BN1570" s="17">
        <v>0.18501893132026201</v>
      </c>
      <c r="BO1570" s="17">
        <v>0.192991446814716</v>
      </c>
      <c r="BP1570" s="17"/>
      <c r="BQ1570" s="17">
        <v>1.17968108634099E-2</v>
      </c>
      <c r="BR1570" s="17">
        <v>0.19634928097204901</v>
      </c>
      <c r="BS1570" s="17"/>
      <c r="BT1570" s="17">
        <v>0.114312561810664</v>
      </c>
      <c r="BU1570" s="17"/>
      <c r="BV1570" s="17">
        <v>0.19609166229248401</v>
      </c>
      <c r="BW1570" s="17">
        <v>0.13141030915375401</v>
      </c>
      <c r="BX1570" s="17">
        <v>0.207060529640237</v>
      </c>
      <c r="BY1570" s="17"/>
      <c r="BZ1570" s="17">
        <v>0.29610554641248699</v>
      </c>
      <c r="CA1570" s="17">
        <v>0.21412196989909599</v>
      </c>
      <c r="CB1570" s="17">
        <v>0.205330630533998</v>
      </c>
      <c r="CC1570" s="17">
        <v>0.174055392140923</v>
      </c>
      <c r="CD1570" s="17">
        <v>0.150125430800192</v>
      </c>
      <c r="CE1570" s="17">
        <v>0.16994118272710301</v>
      </c>
      <c r="CF1570" s="17">
        <v>0.13460148914501399</v>
      </c>
      <c r="CG1570" s="17"/>
      <c r="CH1570" s="17">
        <v>0.148927796783273</v>
      </c>
      <c r="CI1570" s="17">
        <v>0.14378641876710499</v>
      </c>
      <c r="CJ1570" s="17">
        <v>0.200915166704487</v>
      </c>
      <c r="CK1570" s="17">
        <v>0.24363656133213399</v>
      </c>
      <c r="CL1570" s="17">
        <v>0.38568709915451999</v>
      </c>
    </row>
    <row r="1571" spans="2:90" x14ac:dyDescent="0.3">
      <c r="B1571" t="s">
        <v>591</v>
      </c>
      <c r="C1571" s="17">
        <v>0.21540034419620399</v>
      </c>
      <c r="D1571" s="17">
        <v>0.21012296072287301</v>
      </c>
      <c r="E1571" s="17">
        <v>0.21940951570720399</v>
      </c>
      <c r="F1571" s="17"/>
      <c r="G1571" s="17">
        <v>0.231827042440123</v>
      </c>
      <c r="H1571" s="17">
        <v>0.141209739283991</v>
      </c>
      <c r="I1571" s="17">
        <v>0.20396657678990701</v>
      </c>
      <c r="J1571" s="17">
        <v>0.243348938902991</v>
      </c>
      <c r="K1571" s="17">
        <v>0.243046960945968</v>
      </c>
      <c r="L1571" s="17">
        <v>0.23323595038950801</v>
      </c>
      <c r="M1571" s="17"/>
      <c r="N1571" s="17">
        <v>0.17306061501030401</v>
      </c>
      <c r="O1571" s="17">
        <v>0.244346627653733</v>
      </c>
      <c r="P1571" s="17">
        <v>0.21265937803100801</v>
      </c>
      <c r="Q1571" s="17">
        <v>0.23323148372076</v>
      </c>
      <c r="R1571" s="17"/>
      <c r="S1571" s="17">
        <v>0.16878920524452601</v>
      </c>
      <c r="T1571" s="17">
        <v>0.23266534211638401</v>
      </c>
      <c r="U1571" s="17">
        <v>0.246109215345931</v>
      </c>
      <c r="V1571" s="17">
        <v>0.191234127484774</v>
      </c>
      <c r="W1571" s="17">
        <v>0.19008683501542201</v>
      </c>
      <c r="X1571" s="17">
        <v>0.28689519823589099</v>
      </c>
      <c r="Y1571" s="17">
        <v>0.15443944971535201</v>
      </c>
      <c r="Z1571" s="17">
        <v>0.224098789844107</v>
      </c>
      <c r="AA1571" s="17">
        <v>0.19989959894027801</v>
      </c>
      <c r="AB1571" s="17">
        <v>0.27629926055816001</v>
      </c>
      <c r="AC1571" s="17">
        <v>0.199469171468033</v>
      </c>
      <c r="AD1571" s="17">
        <v>0.24568318382859899</v>
      </c>
      <c r="AE1571" s="17"/>
      <c r="AF1571" s="17">
        <v>0.23674117532733699</v>
      </c>
      <c r="AG1571" s="17">
        <v>0.21048896237526599</v>
      </c>
      <c r="AH1571" s="17">
        <v>0.16093002607344301</v>
      </c>
      <c r="AI1571" s="17"/>
      <c r="AJ1571" s="17">
        <v>0.28429070964738001</v>
      </c>
      <c r="AK1571" s="17">
        <v>0.15536852627381501</v>
      </c>
      <c r="AL1571" s="17">
        <v>0.24953847917819799</v>
      </c>
      <c r="AM1571" s="17">
        <v>0.21591520402841899</v>
      </c>
      <c r="AN1571" s="17">
        <v>0.30784973974893998</v>
      </c>
      <c r="AO1571" s="17"/>
      <c r="AP1571" s="17">
        <v>0.102829502305661</v>
      </c>
      <c r="AQ1571" s="17">
        <v>0.25319669570294501</v>
      </c>
      <c r="AR1571" s="17">
        <v>0.262279193449447</v>
      </c>
      <c r="AS1571" s="17">
        <v>0.249397374310351</v>
      </c>
      <c r="AT1571" s="17">
        <v>0.30872340820812999</v>
      </c>
      <c r="AU1571" s="17">
        <v>0.250994754150487</v>
      </c>
      <c r="AV1571" s="17"/>
      <c r="AW1571" s="17">
        <v>0.163868913938536</v>
      </c>
      <c r="AX1571" s="17">
        <v>0.20039876075218899</v>
      </c>
      <c r="AY1571" s="17">
        <v>0.233688965220471</v>
      </c>
      <c r="AZ1571" s="17">
        <v>0.21371041009933001</v>
      </c>
      <c r="BA1571" s="17">
        <v>0.201595442915768</v>
      </c>
      <c r="BB1571" s="17">
        <v>0.19397779904923301</v>
      </c>
      <c r="BC1571" s="17">
        <v>0.31474319393401501</v>
      </c>
      <c r="BD1571" s="17">
        <v>0.206851449315543</v>
      </c>
      <c r="BE1571" s="17">
        <v>0.361856065014867</v>
      </c>
      <c r="BF1571" s="17">
        <v>0.25423384380651498</v>
      </c>
      <c r="BG1571" s="17">
        <v>0.165584792517079</v>
      </c>
      <c r="BH1571" s="17">
        <v>0.19031875653408301</v>
      </c>
      <c r="BI1571" s="17">
        <v>0.20371643019511099</v>
      </c>
      <c r="BJ1571" s="17">
        <v>0.120545334725772</v>
      </c>
      <c r="BK1571" s="17">
        <v>0.20568550224579499</v>
      </c>
      <c r="BL1571" s="17">
        <v>0.122920061884606</v>
      </c>
      <c r="BM1571" s="17"/>
      <c r="BN1571" s="17">
        <v>0.20622764081050801</v>
      </c>
      <c r="BO1571" s="17">
        <v>0.230001765064339</v>
      </c>
      <c r="BP1571" s="17"/>
      <c r="BQ1571" s="17">
        <v>9.8998877326919005E-2</v>
      </c>
      <c r="BR1571" s="17">
        <v>0.27692879613636301</v>
      </c>
      <c r="BS1571" s="17"/>
      <c r="BT1571" s="17">
        <v>0.19382499268702999</v>
      </c>
      <c r="BU1571" s="17"/>
      <c r="BV1571" s="17">
        <v>0.20700191180859301</v>
      </c>
      <c r="BW1571" s="17">
        <v>0.209809490920321</v>
      </c>
      <c r="BX1571" s="17">
        <v>0.22243106974235399</v>
      </c>
      <c r="BY1571" s="17"/>
      <c r="BZ1571" s="17">
        <v>0.21872934492613599</v>
      </c>
      <c r="CA1571" s="17">
        <v>0.203774568463859</v>
      </c>
      <c r="CB1571" s="17">
        <v>0.22182433058171799</v>
      </c>
      <c r="CC1571" s="17">
        <v>0.29965638220035101</v>
      </c>
      <c r="CD1571" s="17">
        <v>0.223771658034085</v>
      </c>
      <c r="CE1571" s="17">
        <v>0.183318074034623</v>
      </c>
      <c r="CF1571" s="17">
        <v>0.17857655130403099</v>
      </c>
      <c r="CG1571" s="17"/>
      <c r="CH1571" s="17">
        <v>0.122959905956859</v>
      </c>
      <c r="CI1571" s="17">
        <v>0.19295614445397999</v>
      </c>
      <c r="CJ1571" s="17">
        <v>0.25522169390882299</v>
      </c>
      <c r="CK1571" s="17">
        <v>0.232716160396709</v>
      </c>
      <c r="CL1571" s="17">
        <v>0.216317223450357</v>
      </c>
    </row>
    <row r="1572" spans="2:90" x14ac:dyDescent="0.3">
      <c r="B1572" t="s">
        <v>592</v>
      </c>
      <c r="C1572" s="17">
        <v>0.28983601841923601</v>
      </c>
      <c r="D1572" s="17">
        <v>0.29102268138729998</v>
      </c>
      <c r="E1572" s="17">
        <v>0.28590271863473798</v>
      </c>
      <c r="F1572" s="17"/>
      <c r="G1572" s="17">
        <v>0.25674276844224703</v>
      </c>
      <c r="H1572" s="17">
        <v>0.278746474853999</v>
      </c>
      <c r="I1572" s="17">
        <v>0.233453670238081</v>
      </c>
      <c r="J1572" s="17">
        <v>0.30656129726998699</v>
      </c>
      <c r="K1572" s="17">
        <v>0.30419876838909099</v>
      </c>
      <c r="L1572" s="17">
        <v>0.34384026305228599</v>
      </c>
      <c r="M1572" s="17"/>
      <c r="N1572" s="17">
        <v>0.29541850063653402</v>
      </c>
      <c r="O1572" s="17">
        <v>0.28311170939147001</v>
      </c>
      <c r="P1572" s="17">
        <v>0.30115119224811798</v>
      </c>
      <c r="Q1572" s="17">
        <v>0.28190463242762798</v>
      </c>
      <c r="R1572" s="17"/>
      <c r="S1572" s="17">
        <v>0.24710057431981999</v>
      </c>
      <c r="T1572" s="17">
        <v>0.277968723554471</v>
      </c>
      <c r="U1572" s="17">
        <v>0.30526720673378599</v>
      </c>
      <c r="V1572" s="17">
        <v>0.312967745426316</v>
      </c>
      <c r="W1572" s="17">
        <v>0.34661978625850898</v>
      </c>
      <c r="X1572" s="17">
        <v>0.26554988309319599</v>
      </c>
      <c r="Y1572" s="17">
        <v>0.32499051726130102</v>
      </c>
      <c r="Z1572" s="17">
        <v>0.28830796023881999</v>
      </c>
      <c r="AA1572" s="17">
        <v>0.28016844187675499</v>
      </c>
      <c r="AB1572" s="17">
        <v>0.29570060117380698</v>
      </c>
      <c r="AC1572" s="17">
        <v>0.24984465423036201</v>
      </c>
      <c r="AD1572" s="17">
        <v>0.36437752159400899</v>
      </c>
      <c r="AE1572" s="17"/>
      <c r="AF1572" s="17">
        <v>0.246820514641196</v>
      </c>
      <c r="AG1572" s="17">
        <v>0.32645406399145099</v>
      </c>
      <c r="AH1572" s="17">
        <v>0.306047555747466</v>
      </c>
      <c r="AI1572" s="17"/>
      <c r="AJ1572" s="17">
        <v>0.26184559060065199</v>
      </c>
      <c r="AK1572" s="17">
        <v>0.32253161896285898</v>
      </c>
      <c r="AL1572" s="17">
        <v>0.356014635278672</v>
      </c>
      <c r="AM1572" s="17">
        <v>0.17338788242984801</v>
      </c>
      <c r="AN1572" s="17">
        <v>0.23929000857512001</v>
      </c>
      <c r="AO1572" s="17"/>
      <c r="AP1572" s="17">
        <v>0.34006607138190298</v>
      </c>
      <c r="AQ1572" s="17">
        <v>0.27467144124517501</v>
      </c>
      <c r="AR1572" s="17">
        <v>0.370609538258655</v>
      </c>
      <c r="AS1572" s="17">
        <v>0.22036152800234801</v>
      </c>
      <c r="AT1572" s="17">
        <v>0.208930698553945</v>
      </c>
      <c r="AU1572" s="17">
        <v>0.308925023968534</v>
      </c>
      <c r="AV1572" s="17"/>
      <c r="AW1572" s="17">
        <v>0.24831209562333101</v>
      </c>
      <c r="AX1572" s="17">
        <v>0.29170367560826699</v>
      </c>
      <c r="AY1572" s="17">
        <v>0.32091169398077302</v>
      </c>
      <c r="AZ1572" s="17">
        <v>0.238239714386726</v>
      </c>
      <c r="BA1572" s="17">
        <v>0.27496785874260399</v>
      </c>
      <c r="BB1572" s="17">
        <v>0.29201465884330002</v>
      </c>
      <c r="BC1572" s="17">
        <v>0.22450965805855999</v>
      </c>
      <c r="BD1572" s="17">
        <v>0.36862864016147001</v>
      </c>
      <c r="BE1572" s="17">
        <v>0.20026348790715501</v>
      </c>
      <c r="BF1572" s="17">
        <v>0.34624430524254701</v>
      </c>
      <c r="BG1572" s="17">
        <v>0.36458527650827999</v>
      </c>
      <c r="BH1572" s="17">
        <v>0.312879523569287</v>
      </c>
      <c r="BI1572" s="17">
        <v>0.377006926113931</v>
      </c>
      <c r="BJ1572" s="17">
        <v>0.215671520121682</v>
      </c>
      <c r="BK1572" s="17">
        <v>0.19342393328377799</v>
      </c>
      <c r="BL1572" s="17">
        <v>0.29080450383039902</v>
      </c>
      <c r="BM1572" s="17"/>
      <c r="BN1572" s="17">
        <v>0.30237946630540002</v>
      </c>
      <c r="BO1572" s="17">
        <v>0.27329180356715899</v>
      </c>
      <c r="BP1572" s="17"/>
      <c r="BQ1572" s="17">
        <v>0.342686652146653</v>
      </c>
      <c r="BR1572" s="17">
        <v>0.288095298300174</v>
      </c>
      <c r="BS1572" s="17"/>
      <c r="BT1572" s="17">
        <v>0.21840135124498899</v>
      </c>
      <c r="BU1572" s="17"/>
      <c r="BV1572" s="17">
        <v>0.29023354951569103</v>
      </c>
      <c r="BW1572" s="17">
        <v>0.29747555959905397</v>
      </c>
      <c r="BX1572" s="17">
        <v>0.289357221652493</v>
      </c>
      <c r="BY1572" s="17"/>
      <c r="BZ1572" s="17">
        <v>0.30056604710750701</v>
      </c>
      <c r="CA1572" s="17">
        <v>0.273093211418246</v>
      </c>
      <c r="CB1572" s="17">
        <v>0.292174377533998</v>
      </c>
      <c r="CC1572" s="17">
        <v>0.23279407350463999</v>
      </c>
      <c r="CD1572" s="17">
        <v>0.35790502330115098</v>
      </c>
      <c r="CE1572" s="17">
        <v>0.28431571613277401</v>
      </c>
      <c r="CF1572" s="17">
        <v>0.28924220087595098</v>
      </c>
      <c r="CG1572" s="17"/>
      <c r="CH1572" s="17">
        <v>0.23262076419830099</v>
      </c>
      <c r="CI1572" s="17">
        <v>0.331476668810471</v>
      </c>
      <c r="CJ1572" s="17">
        <v>0.27211584514988202</v>
      </c>
      <c r="CK1572" s="17">
        <v>0.29999630273897998</v>
      </c>
      <c r="CL1572" s="17">
        <v>0.165927106288941</v>
      </c>
    </row>
    <row r="1573" spans="2:90" x14ac:dyDescent="0.3">
      <c r="B1573" t="s">
        <v>593</v>
      </c>
      <c r="C1573" s="17">
        <v>0.14285585968929199</v>
      </c>
      <c r="D1573" s="17">
        <v>0.149377647822731</v>
      </c>
      <c r="E1573" s="17">
        <v>0.13761452085690001</v>
      </c>
      <c r="F1573" s="17"/>
      <c r="G1573" s="17">
        <v>0.21787837898594301</v>
      </c>
      <c r="H1573" s="17">
        <v>0.27256582141434299</v>
      </c>
      <c r="I1573" s="17">
        <v>0.180567632764491</v>
      </c>
      <c r="J1573" s="17">
        <v>8.6906392723195905E-2</v>
      </c>
      <c r="K1573" s="17">
        <v>8.3994763937298794E-2</v>
      </c>
      <c r="L1573" s="17">
        <v>4.1057541311831501E-2</v>
      </c>
      <c r="M1573" s="17"/>
      <c r="N1573" s="17">
        <v>0.203241265594828</v>
      </c>
      <c r="O1573" s="17">
        <v>0.12678970411762799</v>
      </c>
      <c r="P1573" s="17">
        <v>0.13403079112286401</v>
      </c>
      <c r="Q1573" s="17">
        <v>0.103631680541862</v>
      </c>
      <c r="R1573" s="17"/>
      <c r="S1573" s="17">
        <v>0.217161594790999</v>
      </c>
      <c r="T1573" s="17">
        <v>0.12514174218794899</v>
      </c>
      <c r="U1573" s="17">
        <v>0.11425367768357</v>
      </c>
      <c r="V1573" s="17">
        <v>0.12895148652786301</v>
      </c>
      <c r="W1573" s="17">
        <v>0.13115092260987901</v>
      </c>
      <c r="X1573" s="17">
        <v>0.117843322268275</v>
      </c>
      <c r="Y1573" s="17">
        <v>0.12501131959544001</v>
      </c>
      <c r="Z1573" s="17">
        <v>0.113622593952538</v>
      </c>
      <c r="AA1573" s="17">
        <v>0.18405461389404901</v>
      </c>
      <c r="AB1573" s="17">
        <v>9.5508826221077398E-2</v>
      </c>
      <c r="AC1573" s="17">
        <v>0.160478390242934</v>
      </c>
      <c r="AD1573" s="17">
        <v>0.139748064199052</v>
      </c>
      <c r="AE1573" s="17"/>
      <c r="AF1573" s="17">
        <v>9.3143743044187696E-2</v>
      </c>
      <c r="AG1573" s="17">
        <v>0.169729545844646</v>
      </c>
      <c r="AH1573" s="17">
        <v>0.16756048229800899</v>
      </c>
      <c r="AI1573" s="17"/>
      <c r="AJ1573" s="17">
        <v>9.21391961000598E-2</v>
      </c>
      <c r="AK1573" s="17">
        <v>0.23544373339975699</v>
      </c>
      <c r="AL1573" s="17">
        <v>0.10285064929198399</v>
      </c>
      <c r="AM1573" s="17">
        <v>8.4444879661600705E-2</v>
      </c>
      <c r="AN1573" s="17">
        <v>0.124810480025886</v>
      </c>
      <c r="AO1573" s="17"/>
      <c r="AP1573" s="17">
        <v>0.30479388629187099</v>
      </c>
      <c r="AQ1573" s="17">
        <v>0.123591701249967</v>
      </c>
      <c r="AR1573" s="17">
        <v>9.2818541743717495E-2</v>
      </c>
      <c r="AS1573" s="17">
        <v>7.4714304565715595E-2</v>
      </c>
      <c r="AT1573" s="17">
        <v>0.12582372378276499</v>
      </c>
      <c r="AU1573" s="17">
        <v>8.0196863715974606E-2</v>
      </c>
      <c r="AV1573" s="17"/>
      <c r="AW1573" s="17">
        <v>0.147610648722933</v>
      </c>
      <c r="AX1573" s="17">
        <v>0.10272505184970999</v>
      </c>
      <c r="AY1573" s="17">
        <v>0.111292721097229</v>
      </c>
      <c r="AZ1573" s="17">
        <v>0.116072276350817</v>
      </c>
      <c r="BA1573" s="17">
        <v>0.12594021701723601</v>
      </c>
      <c r="BB1573" s="17">
        <v>0.120951720134843</v>
      </c>
      <c r="BC1573" s="17">
        <v>0.166841812015771</v>
      </c>
      <c r="BD1573" s="17">
        <v>0.13749410760518399</v>
      </c>
      <c r="BE1573" s="17">
        <v>0.15068884895489801</v>
      </c>
      <c r="BF1573" s="17">
        <v>0.11254572270294901</v>
      </c>
      <c r="BG1573" s="17">
        <v>0.15256103909892499</v>
      </c>
      <c r="BH1573" s="17">
        <v>0.100621105173488</v>
      </c>
      <c r="BI1573" s="17">
        <v>0.19271345383295299</v>
      </c>
      <c r="BJ1573" s="17">
        <v>0.247011787045745</v>
      </c>
      <c r="BK1573" s="17">
        <v>0.215863392518643</v>
      </c>
      <c r="BL1573" s="17">
        <v>0.26304326256272498</v>
      </c>
      <c r="BM1573" s="17"/>
      <c r="BN1573" s="17">
        <v>0.15101855413301701</v>
      </c>
      <c r="BO1573" s="17">
        <v>0.133650124668378</v>
      </c>
      <c r="BP1573" s="17"/>
      <c r="BQ1573" s="17">
        <v>0.30586189477421499</v>
      </c>
      <c r="BR1573" s="17">
        <v>0.12572518164079199</v>
      </c>
      <c r="BS1573" s="17"/>
      <c r="BT1573" s="17">
        <v>0.25262516495864301</v>
      </c>
      <c r="BU1573" s="17"/>
      <c r="BV1573" s="17">
        <v>0.109443504311422</v>
      </c>
      <c r="BW1573" s="17">
        <v>0.20767691985526801</v>
      </c>
      <c r="BX1573" s="17">
        <v>0.13104614416768201</v>
      </c>
      <c r="BY1573" s="17"/>
      <c r="BZ1573" s="17">
        <v>3.9549531731820103E-2</v>
      </c>
      <c r="CA1573" s="17">
        <v>0.149387576153309</v>
      </c>
      <c r="CB1573" s="17">
        <v>0.11839458650003901</v>
      </c>
      <c r="CC1573" s="17">
        <v>0.171044241015159</v>
      </c>
      <c r="CD1573" s="17">
        <v>0.13962997883814199</v>
      </c>
      <c r="CE1573" s="17">
        <v>0.199031938268871</v>
      </c>
      <c r="CF1573" s="17">
        <v>0.19555770576666601</v>
      </c>
      <c r="CG1573" s="17"/>
      <c r="CH1573" s="17">
        <v>0.22876156791976601</v>
      </c>
      <c r="CI1573" s="17">
        <v>0.16171310110860801</v>
      </c>
      <c r="CJ1573" s="17">
        <v>0.13081349414625401</v>
      </c>
      <c r="CK1573" s="17">
        <v>9.9271964151165501E-2</v>
      </c>
      <c r="CL1573" s="17">
        <v>3.8259281404137702E-2</v>
      </c>
    </row>
    <row r="1574" spans="2:90" x14ac:dyDescent="0.3">
      <c r="B1574" t="s">
        <v>594</v>
      </c>
      <c r="C1574" s="17">
        <v>6.0855633946070499E-2</v>
      </c>
      <c r="D1574" s="17">
        <v>7.5740696939134003E-2</v>
      </c>
      <c r="E1574" s="17">
        <v>4.6790828892477203E-2</v>
      </c>
      <c r="F1574" s="17"/>
      <c r="G1574" s="17">
        <v>0.105676170861804</v>
      </c>
      <c r="H1574" s="17">
        <v>0.13434688264008399</v>
      </c>
      <c r="I1574" s="17">
        <v>8.9247562701822394E-2</v>
      </c>
      <c r="J1574" s="17">
        <v>2.4756731339116399E-2</v>
      </c>
      <c r="K1574" s="17">
        <v>9.5297326773107205E-3</v>
      </c>
      <c r="L1574" s="17">
        <v>1.1517480776457201E-2</v>
      </c>
      <c r="M1574" s="17"/>
      <c r="N1574" s="17">
        <v>0.1162375120647</v>
      </c>
      <c r="O1574" s="17">
        <v>3.2940936075019502E-2</v>
      </c>
      <c r="P1574" s="17">
        <v>4.6803761247626897E-2</v>
      </c>
      <c r="Q1574" s="17">
        <v>4.3103630038429701E-2</v>
      </c>
      <c r="R1574" s="17"/>
      <c r="S1574" s="17">
        <v>0.11792487581003</v>
      </c>
      <c r="T1574" s="17">
        <v>4.44694899078922E-2</v>
      </c>
      <c r="U1574" s="17">
        <v>1.6505861991815699E-2</v>
      </c>
      <c r="V1574" s="17">
        <v>3.7966045299139897E-2</v>
      </c>
      <c r="W1574" s="17">
        <v>5.1204688696137597E-2</v>
      </c>
      <c r="X1574" s="17">
        <v>5.04462584748053E-2</v>
      </c>
      <c r="Y1574" s="17">
        <v>7.3513844026009995E-2</v>
      </c>
      <c r="Z1574" s="17">
        <v>7.2936252556335499E-2</v>
      </c>
      <c r="AA1574" s="17">
        <v>6.1487360564350203E-2</v>
      </c>
      <c r="AB1574" s="17">
        <v>7.0495116779093606E-2</v>
      </c>
      <c r="AC1574" s="17">
        <v>6.4889418395737294E-2</v>
      </c>
      <c r="AD1574" s="17">
        <v>1.7714983709055901E-2</v>
      </c>
      <c r="AE1574" s="17"/>
      <c r="AF1574" s="17">
        <v>4.04908572579099E-2</v>
      </c>
      <c r="AG1574" s="17">
        <v>7.86938619182352E-2</v>
      </c>
      <c r="AH1574" s="17">
        <v>5.0960165571709501E-2</v>
      </c>
      <c r="AI1574" s="17"/>
      <c r="AJ1574" s="17">
        <v>3.3754992523192098E-2</v>
      </c>
      <c r="AK1574" s="17">
        <v>0.10847171262005401</v>
      </c>
      <c r="AL1574" s="17">
        <v>1.58936451107036E-2</v>
      </c>
      <c r="AM1574" s="17">
        <v>4.12065032233732E-2</v>
      </c>
      <c r="AN1574" s="17">
        <v>7.8538925712909102E-2</v>
      </c>
      <c r="AO1574" s="17"/>
      <c r="AP1574" s="17">
        <v>0.14736093984423199</v>
      </c>
      <c r="AQ1574" s="17">
        <v>4.85089031040166E-2</v>
      </c>
      <c r="AR1574" s="17">
        <v>2.3374405719534801E-2</v>
      </c>
      <c r="AS1574" s="17">
        <v>2.9020051582540399E-2</v>
      </c>
      <c r="AT1574" s="17">
        <v>8.7967298510653394E-2</v>
      </c>
      <c r="AU1574" s="17">
        <v>1.1099475295471299E-2</v>
      </c>
      <c r="AV1574" s="17"/>
      <c r="AW1574" s="17">
        <v>5.0099763223961501E-2</v>
      </c>
      <c r="AX1574" s="17">
        <v>8.7512619867779695E-2</v>
      </c>
      <c r="AY1574" s="17">
        <v>6.2791913125948501E-3</v>
      </c>
      <c r="AZ1574" s="17">
        <v>4.3436086764598897E-2</v>
      </c>
      <c r="BA1574" s="17">
        <v>3.25222139942151E-2</v>
      </c>
      <c r="BB1574" s="17">
        <v>5.9881283323009897E-2</v>
      </c>
      <c r="BC1574" s="17">
        <v>3.9707194230564E-2</v>
      </c>
      <c r="BD1574" s="17">
        <v>3.3626882005715002E-2</v>
      </c>
      <c r="BE1574" s="17">
        <v>4.2670381640669698E-2</v>
      </c>
      <c r="BF1574" s="17">
        <v>4.7739332890864301E-2</v>
      </c>
      <c r="BG1574" s="17">
        <v>4.6914429626122099E-2</v>
      </c>
      <c r="BH1574" s="17">
        <v>8.7653469100280906E-2</v>
      </c>
      <c r="BI1574" s="17">
        <v>5.3116867370366798E-2</v>
      </c>
      <c r="BJ1574" s="17">
        <v>0.146401433165367</v>
      </c>
      <c r="BK1574" s="17">
        <v>0.118486150432287</v>
      </c>
      <c r="BL1574" s="17">
        <v>0.220006462719809</v>
      </c>
      <c r="BM1574" s="17"/>
      <c r="BN1574" s="17">
        <v>8.0553898476502003E-2</v>
      </c>
      <c r="BO1574" s="17">
        <v>3.3413776122168899E-2</v>
      </c>
      <c r="BP1574" s="17"/>
      <c r="BQ1574" s="17">
        <v>0.14861183900646599</v>
      </c>
      <c r="BR1574" s="17">
        <v>4.3084513579604897E-2</v>
      </c>
      <c r="BS1574" s="17"/>
      <c r="BT1574" s="17">
        <v>0.18490311238595999</v>
      </c>
      <c r="BU1574" s="17"/>
      <c r="BV1574" s="17">
        <v>3.32555874065842E-2</v>
      </c>
      <c r="BW1574" s="17">
        <v>6.5164821524078098E-2</v>
      </c>
      <c r="BX1574" s="17">
        <v>7.2693296604994004E-2</v>
      </c>
      <c r="BY1574" s="17"/>
      <c r="BZ1574" s="17">
        <v>2.8926210299703999E-2</v>
      </c>
      <c r="CA1574" s="17">
        <v>3.97964567245623E-2</v>
      </c>
      <c r="CB1574" s="17">
        <v>4.7802759630318797E-2</v>
      </c>
      <c r="CC1574" s="17">
        <v>5.1088112005275098E-2</v>
      </c>
      <c r="CD1574" s="17">
        <v>6.5381221221562799E-2</v>
      </c>
      <c r="CE1574" s="17">
        <v>6.9124464215897394E-2</v>
      </c>
      <c r="CF1574" s="17">
        <v>0.14406559908306599</v>
      </c>
      <c r="CG1574" s="17"/>
      <c r="CH1574" s="17">
        <v>0.22990376020807601</v>
      </c>
      <c r="CI1574" s="17">
        <v>7.3513419320686502E-2</v>
      </c>
      <c r="CJ1574" s="17">
        <v>2.1383419176736501E-2</v>
      </c>
      <c r="CK1574" s="17">
        <v>9.8936266809057701E-3</v>
      </c>
      <c r="CL1574" s="17">
        <v>9.1734869925319901E-2</v>
      </c>
    </row>
    <row r="1575" spans="2:90" x14ac:dyDescent="0.3">
      <c r="B1575" t="s">
        <v>118</v>
      </c>
      <c r="C1575" s="17">
        <v>0.102006270639474</v>
      </c>
      <c r="D1575" s="17">
        <v>7.2974899775948898E-2</v>
      </c>
      <c r="E1575" s="17">
        <v>0.13118730615216201</v>
      </c>
      <c r="F1575" s="17"/>
      <c r="G1575" s="17">
        <v>9.3383693240891602E-2</v>
      </c>
      <c r="H1575" s="17">
        <v>7.5141460364786097E-2</v>
      </c>
      <c r="I1575" s="17">
        <v>9.6026876011025303E-2</v>
      </c>
      <c r="J1575" s="17">
        <v>0.13241516379201901</v>
      </c>
      <c r="K1575" s="17">
        <v>0.113390350936853</v>
      </c>
      <c r="L1575" s="17">
        <v>0.102261596712279</v>
      </c>
      <c r="M1575" s="17"/>
      <c r="N1575" s="17">
        <v>8.2755894988486803E-2</v>
      </c>
      <c r="O1575" s="17">
        <v>0.122344344798078</v>
      </c>
      <c r="P1575" s="17">
        <v>7.4892478243727606E-2</v>
      </c>
      <c r="Q1575" s="17">
        <v>0.12260617170940399</v>
      </c>
      <c r="R1575" s="17"/>
      <c r="S1575" s="17">
        <v>9.0590636731614299E-2</v>
      </c>
      <c r="T1575" s="17">
        <v>0.10788707331854901</v>
      </c>
      <c r="U1575" s="17">
        <v>0.108187805907311</v>
      </c>
      <c r="V1575" s="17">
        <v>0.123853479018205</v>
      </c>
      <c r="W1575" s="17">
        <v>0.117890786459327</v>
      </c>
      <c r="X1575" s="17">
        <v>7.0141672709103403E-2</v>
      </c>
      <c r="Y1575" s="17">
        <v>0.11890873021984</v>
      </c>
      <c r="Z1575" s="17">
        <v>5.2994680769383899E-2</v>
      </c>
      <c r="AA1575" s="17">
        <v>0.112730853269839</v>
      </c>
      <c r="AB1575" s="17">
        <v>8.5494969308550703E-2</v>
      </c>
      <c r="AC1575" s="17">
        <v>0.13474035906168899</v>
      </c>
      <c r="AD1575" s="17">
        <v>8.2143893002236401E-2</v>
      </c>
      <c r="AE1575" s="17"/>
      <c r="AF1575" s="17">
        <v>7.4317613863567902E-2</v>
      </c>
      <c r="AG1575" s="17">
        <v>0.102135881021981</v>
      </c>
      <c r="AH1575" s="17">
        <v>0.161914444353154</v>
      </c>
      <c r="AI1575" s="17"/>
      <c r="AJ1575" s="17">
        <v>6.3368935950952901E-2</v>
      </c>
      <c r="AK1575" s="17">
        <v>0.10042686077806701</v>
      </c>
      <c r="AL1575" s="17">
        <v>0.109662201017862</v>
      </c>
      <c r="AM1575" s="17">
        <v>6.6752942604099599E-2</v>
      </c>
      <c r="AN1575" s="17">
        <v>0.125963376077768</v>
      </c>
      <c r="AO1575" s="17"/>
      <c r="AP1575" s="17">
        <v>8.6286514510783993E-2</v>
      </c>
      <c r="AQ1575" s="17">
        <v>6.8170121622820698E-2</v>
      </c>
      <c r="AR1575" s="17">
        <v>0.12145253064366</v>
      </c>
      <c r="AS1575" s="17">
        <v>5.85845913189652E-2</v>
      </c>
      <c r="AT1575" s="17">
        <v>0.146544955659837</v>
      </c>
      <c r="AU1575" s="17">
        <v>0.19990157031457101</v>
      </c>
      <c r="AV1575" s="17"/>
      <c r="AW1575" s="17">
        <v>0.20046276646477099</v>
      </c>
      <c r="AX1575" s="17">
        <v>0.154684374915217</v>
      </c>
      <c r="AY1575" s="17">
        <v>0.13269163651982099</v>
      </c>
      <c r="AZ1575" s="17">
        <v>0.117832419343426</v>
      </c>
      <c r="BA1575" s="17">
        <v>0.136269184856569</v>
      </c>
      <c r="BB1575" s="17">
        <v>0.125473060683783</v>
      </c>
      <c r="BC1575" s="17">
        <v>5.9415669262805497E-2</v>
      </c>
      <c r="BD1575" s="17">
        <v>0.124916927537027</v>
      </c>
      <c r="BE1575" s="17">
        <v>7.2800503316801102E-2</v>
      </c>
      <c r="BF1575" s="17">
        <v>3.0945556230664702E-2</v>
      </c>
      <c r="BG1575" s="17">
        <v>9.6354217358974301E-2</v>
      </c>
      <c r="BH1575" s="17">
        <v>4.7857123135315899E-2</v>
      </c>
      <c r="BI1575" s="17">
        <v>7.5393962678256404E-2</v>
      </c>
      <c r="BJ1575" s="17">
        <v>0.12194330409102599</v>
      </c>
      <c r="BK1575" s="17">
        <v>9.7920606804135904E-2</v>
      </c>
      <c r="BL1575" s="17">
        <v>2.4375902711204201E-2</v>
      </c>
      <c r="BM1575" s="17"/>
      <c r="BN1575" s="17">
        <v>7.4801508954311202E-2</v>
      </c>
      <c r="BO1575" s="17">
        <v>0.13665108376324001</v>
      </c>
      <c r="BP1575" s="17"/>
      <c r="BQ1575" s="17">
        <v>9.2043925882338298E-2</v>
      </c>
      <c r="BR1575" s="17">
        <v>6.9816929371017106E-2</v>
      </c>
      <c r="BS1575" s="17"/>
      <c r="BT1575" s="17">
        <v>3.59328169127133E-2</v>
      </c>
      <c r="BU1575" s="17"/>
      <c r="BV1575" s="17">
        <v>0.163973784665225</v>
      </c>
      <c r="BW1575" s="17">
        <v>8.8462898947525001E-2</v>
      </c>
      <c r="BX1575" s="17">
        <v>7.7411738192240606E-2</v>
      </c>
      <c r="BY1575" s="17"/>
      <c r="BZ1575" s="17">
        <v>0.116123319522347</v>
      </c>
      <c r="CA1575" s="17">
        <v>0.11982621734092699</v>
      </c>
      <c r="CB1575" s="17">
        <v>0.114473315219928</v>
      </c>
      <c r="CC1575" s="17">
        <v>7.1361799133652495E-2</v>
      </c>
      <c r="CD1575" s="17">
        <v>6.3186687804867497E-2</v>
      </c>
      <c r="CE1575" s="17">
        <v>9.42686246207316E-2</v>
      </c>
      <c r="CF1575" s="17">
        <v>5.7956453825272598E-2</v>
      </c>
      <c r="CG1575" s="17"/>
      <c r="CH1575" s="17">
        <v>3.6826204933724398E-2</v>
      </c>
      <c r="CI1575" s="17">
        <v>9.6554247539149193E-2</v>
      </c>
      <c r="CJ1575" s="17">
        <v>0.11955038091381701</v>
      </c>
      <c r="CK1575" s="17">
        <v>0.114485384700104</v>
      </c>
      <c r="CL1575" s="17">
        <v>0.102074419776725</v>
      </c>
    </row>
    <row r="1576" spans="2:90" x14ac:dyDescent="0.3">
      <c r="C1576" s="17"/>
      <c r="D1576" s="17"/>
      <c r="E1576" s="17"/>
      <c r="F1576" s="17"/>
      <c r="G1576" s="17"/>
      <c r="H1576" s="17"/>
      <c r="I1576" s="17"/>
      <c r="J1576" s="17"/>
      <c r="K1576" s="17"/>
      <c r="L1576" s="17"/>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7"/>
      <c r="AI1576" s="17"/>
      <c r="AJ1576" s="17"/>
      <c r="AK1576" s="17"/>
      <c r="AL1576" s="17"/>
      <c r="AM1576" s="17"/>
      <c r="AN1576" s="17"/>
      <c r="AO1576" s="17"/>
      <c r="AP1576" s="17"/>
      <c r="AQ1576" s="17"/>
      <c r="AR1576" s="17"/>
      <c r="AS1576" s="17"/>
      <c r="AT1576" s="17"/>
      <c r="AU1576" s="17"/>
      <c r="AV1576" s="17"/>
      <c r="AW1576" s="17"/>
      <c r="AX1576" s="17"/>
      <c r="AY1576" s="17"/>
      <c r="AZ1576" s="17"/>
      <c r="BA1576" s="17"/>
      <c r="BB1576" s="17"/>
      <c r="BC1576" s="17"/>
      <c r="BD1576" s="17"/>
      <c r="BE1576" s="17"/>
      <c r="BF1576" s="17"/>
      <c r="BG1576" s="17"/>
      <c r="BH1576" s="17"/>
      <c r="BI1576" s="17"/>
      <c r="BJ1576" s="17"/>
      <c r="BK1576" s="17"/>
      <c r="BL1576" s="17"/>
      <c r="BM1576" s="17"/>
      <c r="BN1576" s="17"/>
      <c r="BO1576" s="17"/>
      <c r="BP1576" s="17"/>
      <c r="BQ1576" s="17"/>
      <c r="BR1576" s="17"/>
      <c r="BS1576" s="17"/>
      <c r="BT1576" s="17"/>
      <c r="BU1576" s="17"/>
      <c r="BV1576" s="17"/>
      <c r="BW1576" s="17"/>
      <c r="BX1576" s="17"/>
      <c r="BY1576" s="17"/>
      <c r="BZ1576" s="17"/>
      <c r="CA1576" s="17"/>
      <c r="CB1576" s="17"/>
      <c r="CC1576" s="17"/>
      <c r="CD1576" s="17"/>
      <c r="CE1576" s="17"/>
      <c r="CF1576" s="17"/>
      <c r="CG1576" s="17"/>
      <c r="CH1576" s="17"/>
      <c r="CI1576" s="17"/>
      <c r="CJ1576" s="17"/>
      <c r="CK1576" s="17"/>
      <c r="CL1576" s="17"/>
    </row>
    <row r="1577" spans="2:90" x14ac:dyDescent="0.3">
      <c r="B1577" s="6" t="s">
        <v>602</v>
      </c>
      <c r="C1577" s="17"/>
      <c r="D1577" s="17"/>
      <c r="E1577" s="17"/>
      <c r="F1577" s="17"/>
      <c r="G1577" s="17"/>
      <c r="H1577" s="17"/>
      <c r="I1577" s="17"/>
      <c r="J1577" s="17"/>
      <c r="K1577" s="17"/>
      <c r="L1577" s="17"/>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7"/>
      <c r="AI1577" s="17"/>
      <c r="AJ1577" s="17"/>
      <c r="AK1577" s="17"/>
      <c r="AL1577" s="17"/>
      <c r="AM1577" s="17"/>
      <c r="AN1577" s="17"/>
      <c r="AO1577" s="17"/>
      <c r="AP1577" s="17"/>
      <c r="AQ1577" s="17"/>
      <c r="AR1577" s="17"/>
      <c r="AS1577" s="17"/>
      <c r="AT1577" s="17"/>
      <c r="AU1577" s="17"/>
      <c r="AV1577" s="17"/>
      <c r="AW1577" s="17"/>
      <c r="AX1577" s="17"/>
      <c r="AY1577" s="17"/>
      <c r="AZ1577" s="17"/>
      <c r="BA1577" s="17"/>
      <c r="BB1577" s="17"/>
      <c r="BC1577" s="17"/>
      <c r="BD1577" s="17"/>
      <c r="BE1577" s="17"/>
      <c r="BF1577" s="17"/>
      <c r="BG1577" s="17"/>
      <c r="BH1577" s="17"/>
      <c r="BI1577" s="17"/>
      <c r="BJ1577" s="17"/>
      <c r="BK1577" s="17"/>
      <c r="BL1577" s="17"/>
      <c r="BM1577" s="17"/>
      <c r="BN1577" s="17"/>
      <c r="BO1577" s="17"/>
      <c r="BP1577" s="17"/>
      <c r="BQ1577" s="17"/>
      <c r="BR1577" s="17"/>
      <c r="BS1577" s="17"/>
      <c r="BT1577" s="17"/>
      <c r="BU1577" s="17"/>
      <c r="BV1577" s="17"/>
      <c r="BW1577" s="17"/>
      <c r="BX1577" s="17"/>
      <c r="BY1577" s="17"/>
      <c r="BZ1577" s="17"/>
      <c r="CA1577" s="17"/>
      <c r="CB1577" s="17"/>
      <c r="CC1577" s="17"/>
      <c r="CD1577" s="17"/>
      <c r="CE1577" s="17"/>
      <c r="CF1577" s="17"/>
      <c r="CG1577" s="17"/>
      <c r="CH1577" s="17"/>
      <c r="CI1577" s="17"/>
      <c r="CJ1577" s="17"/>
      <c r="CK1577" s="17"/>
      <c r="CL1577" s="17"/>
    </row>
    <row r="1578" spans="2:90" x14ac:dyDescent="0.3">
      <c r="B1578" s="24" t="s">
        <v>110</v>
      </c>
      <c r="C1578" s="17"/>
      <c r="D1578" s="17"/>
      <c r="E1578" s="17"/>
      <c r="F1578" s="17"/>
      <c r="G1578" s="17"/>
      <c r="H1578" s="17"/>
      <c r="I1578" s="17"/>
      <c r="J1578" s="17"/>
      <c r="K1578" s="17"/>
      <c r="L1578" s="17"/>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7"/>
      <c r="AI1578" s="17"/>
      <c r="AJ1578" s="17"/>
      <c r="AK1578" s="17"/>
      <c r="AL1578" s="17"/>
      <c r="AM1578" s="17"/>
      <c r="AN1578" s="17"/>
      <c r="AO1578" s="17"/>
      <c r="AP1578" s="17"/>
      <c r="AQ1578" s="17"/>
      <c r="AR1578" s="17"/>
      <c r="AS1578" s="17"/>
      <c r="AT1578" s="17"/>
      <c r="AU1578" s="17"/>
      <c r="AV1578" s="17"/>
      <c r="AW1578" s="17"/>
      <c r="AX1578" s="17"/>
      <c r="AY1578" s="17"/>
      <c r="AZ1578" s="17"/>
      <c r="BA1578" s="17"/>
      <c r="BB1578" s="17"/>
      <c r="BC1578" s="17"/>
      <c r="BD1578" s="17"/>
      <c r="BE1578" s="17"/>
      <c r="BF1578" s="17"/>
      <c r="BG1578" s="17"/>
      <c r="BH1578" s="17"/>
      <c r="BI1578" s="17"/>
      <c r="BJ1578" s="17"/>
      <c r="BK1578" s="17"/>
      <c r="BL1578" s="17"/>
      <c r="BM1578" s="17"/>
      <c r="BN1578" s="17"/>
      <c r="BO1578" s="17"/>
      <c r="BP1578" s="17"/>
      <c r="BQ1578" s="17"/>
      <c r="BR1578" s="17"/>
      <c r="BS1578" s="17"/>
      <c r="BT1578" s="17"/>
      <c r="BU1578" s="17"/>
      <c r="BV1578" s="17"/>
      <c r="BW1578" s="17"/>
      <c r="BX1578" s="17"/>
      <c r="BY1578" s="17"/>
      <c r="BZ1578" s="17"/>
      <c r="CA1578" s="17"/>
      <c r="CB1578" s="17"/>
      <c r="CC1578" s="17"/>
      <c r="CD1578" s="17"/>
      <c r="CE1578" s="17"/>
      <c r="CF1578" s="17"/>
      <c r="CG1578" s="17"/>
      <c r="CH1578" s="17"/>
      <c r="CI1578" s="17"/>
      <c r="CJ1578" s="17"/>
      <c r="CK1578" s="17"/>
      <c r="CL1578" s="17"/>
    </row>
    <row r="1579" spans="2:90" x14ac:dyDescent="0.3">
      <c r="B1579" t="s">
        <v>590</v>
      </c>
      <c r="C1579" s="17">
        <v>0.23415455526518</v>
      </c>
      <c r="D1579" s="17">
        <v>0.24610816283116399</v>
      </c>
      <c r="E1579" s="17">
        <v>0.22336984288890799</v>
      </c>
      <c r="F1579" s="17"/>
      <c r="G1579" s="17">
        <v>0.13814165385729299</v>
      </c>
      <c r="H1579" s="17">
        <v>0.10893910152344199</v>
      </c>
      <c r="I1579" s="17">
        <v>0.234133816376146</v>
      </c>
      <c r="J1579" s="17">
        <v>0.273341760124654</v>
      </c>
      <c r="K1579" s="17">
        <v>0.31256258901350997</v>
      </c>
      <c r="L1579" s="17">
        <v>0.31585406190989401</v>
      </c>
      <c r="M1579" s="17"/>
      <c r="N1579" s="17">
        <v>0.149314362108461</v>
      </c>
      <c r="O1579" s="17">
        <v>0.228279258356297</v>
      </c>
      <c r="P1579" s="17">
        <v>0.29625243358888298</v>
      </c>
      <c r="Q1579" s="17">
        <v>0.27749274735040802</v>
      </c>
      <c r="R1579" s="17"/>
      <c r="S1579" s="17">
        <v>0.16843626261234501</v>
      </c>
      <c r="T1579" s="17">
        <v>0.26751777056877402</v>
      </c>
      <c r="U1579" s="17">
        <v>0.30264929893651099</v>
      </c>
      <c r="V1579" s="17">
        <v>0.25764386212912499</v>
      </c>
      <c r="W1579" s="17">
        <v>0.23490661026888299</v>
      </c>
      <c r="X1579" s="17">
        <v>0.29750959597924198</v>
      </c>
      <c r="Y1579" s="17">
        <v>0.25541290599004202</v>
      </c>
      <c r="Z1579" s="17">
        <v>0.31970421830027501</v>
      </c>
      <c r="AA1579" s="17">
        <v>0.18084890432659401</v>
      </c>
      <c r="AB1579" s="17">
        <v>0.17613695219584799</v>
      </c>
      <c r="AC1579" s="17">
        <v>0.24419615036384601</v>
      </c>
      <c r="AD1579" s="17">
        <v>0.13476072077239901</v>
      </c>
      <c r="AE1579" s="17"/>
      <c r="AF1579" s="17">
        <v>0.37155469596459101</v>
      </c>
      <c r="AG1579" s="17">
        <v>0.13697221372308299</v>
      </c>
      <c r="AH1579" s="17">
        <v>0.21480725383807001</v>
      </c>
      <c r="AI1579" s="17"/>
      <c r="AJ1579" s="17">
        <v>0.306312586976481</v>
      </c>
      <c r="AK1579" s="17">
        <v>0.108226891007599</v>
      </c>
      <c r="AL1579" s="17">
        <v>0.20505788901258401</v>
      </c>
      <c r="AM1579" s="17">
        <v>0.51816089143602795</v>
      </c>
      <c r="AN1579" s="17">
        <v>0.20035516693792399</v>
      </c>
      <c r="AO1579" s="17"/>
      <c r="AP1579" s="17">
        <v>3.7545257422686398E-2</v>
      </c>
      <c r="AQ1579" s="17">
        <v>0.25907356586977398</v>
      </c>
      <c r="AR1579" s="17">
        <v>0.16964105636628801</v>
      </c>
      <c r="AS1579" s="17">
        <v>0.44949969902957299</v>
      </c>
      <c r="AT1579" s="17">
        <v>0.17057211113983101</v>
      </c>
      <c r="AU1579" s="17">
        <v>0.202047607654428</v>
      </c>
      <c r="AV1579" s="17"/>
      <c r="AW1579" s="17">
        <v>0.23945342979363499</v>
      </c>
      <c r="AX1579" s="17">
        <v>0.22630913665165001</v>
      </c>
      <c r="AY1579" s="17">
        <v>0.26219821953838102</v>
      </c>
      <c r="AZ1579" s="17">
        <v>0.31486260816650802</v>
      </c>
      <c r="BA1579" s="17">
        <v>0.27085905285170497</v>
      </c>
      <c r="BB1579" s="17">
        <v>0.28142697136957801</v>
      </c>
      <c r="BC1579" s="17">
        <v>0.24189700371791201</v>
      </c>
      <c r="BD1579" s="17">
        <v>0.22295214772748601</v>
      </c>
      <c r="BE1579" s="17">
        <v>0.20879368232992301</v>
      </c>
      <c r="BF1579" s="17">
        <v>0.23171734025958801</v>
      </c>
      <c r="BG1579" s="17">
        <v>0.16037395291255499</v>
      </c>
      <c r="BH1579" s="17">
        <v>0.30465461962228702</v>
      </c>
      <c r="BI1579" s="17">
        <v>0.17627556329833199</v>
      </c>
      <c r="BJ1579" s="17">
        <v>0.13308207687721599</v>
      </c>
      <c r="BK1579" s="17">
        <v>0.22703710109294201</v>
      </c>
      <c r="BL1579" s="17">
        <v>9.4720320810775596E-2</v>
      </c>
      <c r="BM1579" s="17"/>
      <c r="BN1579" s="17">
        <v>0.229709704302303</v>
      </c>
      <c r="BO1579" s="17">
        <v>0.24025266944739701</v>
      </c>
      <c r="BP1579" s="17"/>
      <c r="BQ1579" s="17">
        <v>3.5603549319176503E-2</v>
      </c>
      <c r="BR1579" s="17">
        <v>0.23185413162401</v>
      </c>
      <c r="BS1579" s="17"/>
      <c r="BT1579" s="17">
        <v>0.148389374857965</v>
      </c>
      <c r="BU1579" s="17"/>
      <c r="BV1579" s="17">
        <v>0.24079693764764801</v>
      </c>
      <c r="BW1579" s="17">
        <v>0.15340222591764899</v>
      </c>
      <c r="BX1579" s="17">
        <v>0.25726215987683099</v>
      </c>
      <c r="BY1579" s="17"/>
      <c r="BZ1579" s="17">
        <v>0.32728987777046697</v>
      </c>
      <c r="CA1579" s="17">
        <v>0.244537303681965</v>
      </c>
      <c r="CB1579" s="17">
        <v>0.29958164083460498</v>
      </c>
      <c r="CC1579" s="17">
        <v>0.21102865900727999</v>
      </c>
      <c r="CD1579" s="17">
        <v>0.22153397153249901</v>
      </c>
      <c r="CE1579" s="17">
        <v>0.177765199286296</v>
      </c>
      <c r="CF1579" s="17">
        <v>0.16882008481683999</v>
      </c>
      <c r="CG1579" s="17"/>
      <c r="CH1579" s="17">
        <v>0.160087587779638</v>
      </c>
      <c r="CI1579" s="17">
        <v>0.18463445665636899</v>
      </c>
      <c r="CJ1579" s="17">
        <v>0.255247453924482</v>
      </c>
      <c r="CK1579" s="17">
        <v>0.299601445432851</v>
      </c>
      <c r="CL1579" s="17">
        <v>0.42621426522906303</v>
      </c>
    </row>
    <row r="1580" spans="2:90" x14ac:dyDescent="0.3">
      <c r="B1580" t="s">
        <v>591</v>
      </c>
      <c r="C1580" s="17">
        <v>0.23306163569321001</v>
      </c>
      <c r="D1580" s="17">
        <v>0.22797461322639101</v>
      </c>
      <c r="E1580" s="17">
        <v>0.23490215467297201</v>
      </c>
      <c r="F1580" s="17"/>
      <c r="G1580" s="17">
        <v>0.223575399229024</v>
      </c>
      <c r="H1580" s="17">
        <v>0.16406702942228599</v>
      </c>
      <c r="I1580" s="17">
        <v>0.21479493960093099</v>
      </c>
      <c r="J1580" s="17">
        <v>0.26404645163944601</v>
      </c>
      <c r="K1580" s="17">
        <v>0.267671804365328</v>
      </c>
      <c r="L1580" s="17">
        <v>0.26232579927762201</v>
      </c>
      <c r="M1580" s="17"/>
      <c r="N1580" s="17">
        <v>0.206363384552815</v>
      </c>
      <c r="O1580" s="17">
        <v>0.22212086927798</v>
      </c>
      <c r="P1580" s="17">
        <v>0.237946007360749</v>
      </c>
      <c r="Q1580" s="17">
        <v>0.26916905361941401</v>
      </c>
      <c r="R1580" s="17"/>
      <c r="S1580" s="17">
        <v>0.20583339515471</v>
      </c>
      <c r="T1580" s="17">
        <v>0.23246168533484399</v>
      </c>
      <c r="U1580" s="17">
        <v>0.23296347796918501</v>
      </c>
      <c r="V1580" s="17">
        <v>0.21403055056286099</v>
      </c>
      <c r="W1580" s="17">
        <v>0.21596945440999901</v>
      </c>
      <c r="X1580" s="17">
        <v>0.22154126543678099</v>
      </c>
      <c r="Y1580" s="17">
        <v>0.19924037356423399</v>
      </c>
      <c r="Z1580" s="17">
        <v>0.29036576353035398</v>
      </c>
      <c r="AA1580" s="17">
        <v>0.25058085034972599</v>
      </c>
      <c r="AB1580" s="17">
        <v>0.281780756430555</v>
      </c>
      <c r="AC1580" s="17">
        <v>0.196468116870301</v>
      </c>
      <c r="AD1580" s="17">
        <v>0.35908328658483002</v>
      </c>
      <c r="AE1580" s="17"/>
      <c r="AF1580" s="17">
        <v>0.234660139918798</v>
      </c>
      <c r="AG1580" s="17">
        <v>0.232178228567398</v>
      </c>
      <c r="AH1580" s="17">
        <v>0.19891791528349201</v>
      </c>
      <c r="AI1580" s="17"/>
      <c r="AJ1580" s="17">
        <v>0.27819205319228502</v>
      </c>
      <c r="AK1580" s="17">
        <v>0.18067883892006101</v>
      </c>
      <c r="AL1580" s="17">
        <v>0.29791032875298601</v>
      </c>
      <c r="AM1580" s="17">
        <v>0.19277918243007899</v>
      </c>
      <c r="AN1580" s="17">
        <v>0.27482652053893403</v>
      </c>
      <c r="AO1580" s="17"/>
      <c r="AP1580" s="17">
        <v>0.13540757025184599</v>
      </c>
      <c r="AQ1580" s="17">
        <v>0.27995322346457102</v>
      </c>
      <c r="AR1580" s="17">
        <v>0.301379118436648</v>
      </c>
      <c r="AS1580" s="17">
        <v>0.23452272949082201</v>
      </c>
      <c r="AT1580" s="17">
        <v>0.27999678777440601</v>
      </c>
      <c r="AU1580" s="17">
        <v>0.30155354700908199</v>
      </c>
      <c r="AV1580" s="17"/>
      <c r="AW1580" s="17">
        <v>0.16410648425770599</v>
      </c>
      <c r="AX1580" s="17">
        <v>0.224745468327537</v>
      </c>
      <c r="AY1580" s="17">
        <v>0.26444398737202501</v>
      </c>
      <c r="AZ1580" s="17">
        <v>0.26282197976566402</v>
      </c>
      <c r="BA1580" s="17">
        <v>0.20534417850029901</v>
      </c>
      <c r="BB1580" s="17">
        <v>0.21855345245476501</v>
      </c>
      <c r="BC1580" s="17">
        <v>0.28032834370693999</v>
      </c>
      <c r="BD1580" s="17">
        <v>0.25810980347302598</v>
      </c>
      <c r="BE1580" s="17">
        <v>0.26649029639850502</v>
      </c>
      <c r="BF1580" s="17">
        <v>0.22488575615037301</v>
      </c>
      <c r="BG1580" s="17">
        <v>0.25888894642276999</v>
      </c>
      <c r="BH1580" s="17">
        <v>0.23912023177099201</v>
      </c>
      <c r="BI1580" s="17">
        <v>0.17219595951781799</v>
      </c>
      <c r="BJ1580" s="17">
        <v>0.20952514733135999</v>
      </c>
      <c r="BK1580" s="17">
        <v>0.14643528581015</v>
      </c>
      <c r="BL1580" s="17">
        <v>0.166950665136369</v>
      </c>
      <c r="BM1580" s="17"/>
      <c r="BN1580" s="17">
        <v>0.21785863448392501</v>
      </c>
      <c r="BO1580" s="17">
        <v>0.255160345840166</v>
      </c>
      <c r="BP1580" s="17"/>
      <c r="BQ1580" s="17">
        <v>0.123971278128815</v>
      </c>
      <c r="BR1580" s="17">
        <v>0.28215612127955098</v>
      </c>
      <c r="BS1580" s="17"/>
      <c r="BT1580" s="17">
        <v>0.17735126403069301</v>
      </c>
      <c r="BU1580" s="17"/>
      <c r="BV1580" s="17">
        <v>0.22101480357995801</v>
      </c>
      <c r="BW1580" s="17">
        <v>0.242939608719376</v>
      </c>
      <c r="BX1580" s="17">
        <v>0.23397165760577801</v>
      </c>
      <c r="BY1580" s="17"/>
      <c r="BZ1580" s="17">
        <v>0.26804494751154101</v>
      </c>
      <c r="CA1580" s="17">
        <v>0.281203300461215</v>
      </c>
      <c r="CB1580" s="17">
        <v>0.22583062813628699</v>
      </c>
      <c r="CC1580" s="17">
        <v>0.25382275212758498</v>
      </c>
      <c r="CD1580" s="17">
        <v>0.20341923467504</v>
      </c>
      <c r="CE1580" s="17">
        <v>0.24451259678614601</v>
      </c>
      <c r="CF1580" s="17">
        <v>0.16719438406128501</v>
      </c>
      <c r="CG1580" s="17"/>
      <c r="CH1580" s="17">
        <v>0.130265633942072</v>
      </c>
      <c r="CI1580" s="17">
        <v>0.219132416903665</v>
      </c>
      <c r="CJ1580" s="17">
        <v>0.25876943759709198</v>
      </c>
      <c r="CK1580" s="17">
        <v>0.26923325695897099</v>
      </c>
      <c r="CL1580" s="17">
        <v>0.236305600424316</v>
      </c>
    </row>
    <row r="1581" spans="2:90" x14ac:dyDescent="0.3">
      <c r="B1581" t="s">
        <v>592</v>
      </c>
      <c r="C1581" s="17">
        <v>0.2866591734001</v>
      </c>
      <c r="D1581" s="17">
        <v>0.27641410303305902</v>
      </c>
      <c r="E1581" s="17">
        <v>0.29695413472594701</v>
      </c>
      <c r="F1581" s="17"/>
      <c r="G1581" s="17">
        <v>0.28453957367875699</v>
      </c>
      <c r="H1581" s="17">
        <v>0.29170801796075702</v>
      </c>
      <c r="I1581" s="17">
        <v>0.22616405718236701</v>
      </c>
      <c r="J1581" s="17">
        <v>0.29228348208218502</v>
      </c>
      <c r="K1581" s="17">
        <v>0.28348584755129103</v>
      </c>
      <c r="L1581" s="17">
        <v>0.33104332459826502</v>
      </c>
      <c r="M1581" s="17"/>
      <c r="N1581" s="17">
        <v>0.327509416499975</v>
      </c>
      <c r="O1581" s="17">
        <v>0.30694112611813801</v>
      </c>
      <c r="P1581" s="17">
        <v>0.268426684784836</v>
      </c>
      <c r="Q1581" s="17">
        <v>0.23815022615628301</v>
      </c>
      <c r="R1581" s="17"/>
      <c r="S1581" s="17">
        <v>0.26519374550945302</v>
      </c>
      <c r="T1581" s="17">
        <v>0.31982793139242599</v>
      </c>
      <c r="U1581" s="17">
        <v>0.30925482396508602</v>
      </c>
      <c r="V1581" s="17">
        <v>0.32316059816000597</v>
      </c>
      <c r="W1581" s="17">
        <v>0.28894287173801497</v>
      </c>
      <c r="X1581" s="17">
        <v>0.25747906132704601</v>
      </c>
      <c r="Y1581" s="17">
        <v>0.30114776951147698</v>
      </c>
      <c r="Z1581" s="17">
        <v>0.187178768646448</v>
      </c>
      <c r="AA1581" s="17">
        <v>0.26957674330648501</v>
      </c>
      <c r="AB1581" s="17">
        <v>0.29072707510573198</v>
      </c>
      <c r="AC1581" s="17">
        <v>0.32037027355577902</v>
      </c>
      <c r="AD1581" s="17">
        <v>0.243877556212001</v>
      </c>
      <c r="AE1581" s="17"/>
      <c r="AF1581" s="17">
        <v>0.229347456986944</v>
      </c>
      <c r="AG1581" s="17">
        <v>0.32776481000732199</v>
      </c>
      <c r="AH1581" s="17">
        <v>0.29708487126095101</v>
      </c>
      <c r="AI1581" s="17"/>
      <c r="AJ1581" s="17">
        <v>0.27112621325486502</v>
      </c>
      <c r="AK1581" s="17">
        <v>0.33773663458066899</v>
      </c>
      <c r="AL1581" s="17">
        <v>0.32198852175220199</v>
      </c>
      <c r="AM1581" s="17">
        <v>0.13175407742887399</v>
      </c>
      <c r="AN1581" s="17">
        <v>0.28326808782759899</v>
      </c>
      <c r="AO1581" s="17"/>
      <c r="AP1581" s="17">
        <v>0.36019717447947203</v>
      </c>
      <c r="AQ1581" s="17">
        <v>0.25723659710850499</v>
      </c>
      <c r="AR1581" s="17">
        <v>0.34177656038840198</v>
      </c>
      <c r="AS1581" s="17">
        <v>0.18626691109144999</v>
      </c>
      <c r="AT1581" s="17">
        <v>0.31098801031979501</v>
      </c>
      <c r="AU1581" s="17">
        <v>0.34297007813333902</v>
      </c>
      <c r="AV1581" s="17"/>
      <c r="AW1581" s="17">
        <v>0.26369193362576498</v>
      </c>
      <c r="AX1581" s="17">
        <v>0.23010843587315899</v>
      </c>
      <c r="AY1581" s="17">
        <v>0.235067578364584</v>
      </c>
      <c r="AZ1581" s="17">
        <v>0.202102887271526</v>
      </c>
      <c r="BA1581" s="17">
        <v>0.34082994981150799</v>
      </c>
      <c r="BB1581" s="17">
        <v>0.272144096446225</v>
      </c>
      <c r="BC1581" s="17">
        <v>0.26241921787224698</v>
      </c>
      <c r="BD1581" s="17">
        <v>0.314072500507807</v>
      </c>
      <c r="BE1581" s="17">
        <v>0.29305900012346597</v>
      </c>
      <c r="BF1581" s="17">
        <v>0.36943504059742799</v>
      </c>
      <c r="BG1581" s="17">
        <v>0.34687342238093499</v>
      </c>
      <c r="BH1581" s="17">
        <v>0.242049576466388</v>
      </c>
      <c r="BI1581" s="17">
        <v>0.36869800227212002</v>
      </c>
      <c r="BJ1581" s="17">
        <v>0.29330246130464799</v>
      </c>
      <c r="BK1581" s="17">
        <v>0.320175601924441</v>
      </c>
      <c r="BL1581" s="17">
        <v>0.24096729006630399</v>
      </c>
      <c r="BM1581" s="17"/>
      <c r="BN1581" s="17">
        <v>0.286819334359181</v>
      </c>
      <c r="BO1581" s="17">
        <v>0.28521664063310198</v>
      </c>
      <c r="BP1581" s="17"/>
      <c r="BQ1581" s="17">
        <v>0.361549784625948</v>
      </c>
      <c r="BR1581" s="17">
        <v>0.31136007163740398</v>
      </c>
      <c r="BS1581" s="17"/>
      <c r="BT1581" s="17">
        <v>0.26379235956489699</v>
      </c>
      <c r="BU1581" s="17"/>
      <c r="BV1581" s="17">
        <v>0.30911180282506401</v>
      </c>
      <c r="BW1581" s="17">
        <v>0.311685717370147</v>
      </c>
      <c r="BX1581" s="17">
        <v>0.26852775983523802</v>
      </c>
      <c r="BY1581" s="17"/>
      <c r="BZ1581" s="17">
        <v>0.215143756892203</v>
      </c>
      <c r="CA1581" s="17">
        <v>0.27213213590046997</v>
      </c>
      <c r="CB1581" s="17">
        <v>0.29436050210067199</v>
      </c>
      <c r="CC1581" s="17">
        <v>0.310595496860681</v>
      </c>
      <c r="CD1581" s="17">
        <v>0.30344224610649401</v>
      </c>
      <c r="CE1581" s="17">
        <v>0.29407257127060998</v>
      </c>
      <c r="CF1581" s="17">
        <v>0.29559253386491702</v>
      </c>
      <c r="CG1581" s="17"/>
      <c r="CH1581" s="17">
        <v>0.251651281434359</v>
      </c>
      <c r="CI1581" s="17">
        <v>0.31646627443170899</v>
      </c>
      <c r="CJ1581" s="17">
        <v>0.30258194752393403</v>
      </c>
      <c r="CK1581" s="17">
        <v>0.243400239988981</v>
      </c>
      <c r="CL1581" s="17">
        <v>0.117647455688747</v>
      </c>
    </row>
    <row r="1582" spans="2:90" x14ac:dyDescent="0.3">
      <c r="B1582" t="s">
        <v>593</v>
      </c>
      <c r="C1582" s="17">
        <v>0.123040333169522</v>
      </c>
      <c r="D1582" s="17">
        <v>0.144861934902412</v>
      </c>
      <c r="E1582" s="17">
        <v>0.102689370881757</v>
      </c>
      <c r="F1582" s="17"/>
      <c r="G1582" s="17">
        <v>0.185355598775374</v>
      </c>
      <c r="H1582" s="17">
        <v>0.26231249389968198</v>
      </c>
      <c r="I1582" s="17">
        <v>0.15661687328000801</v>
      </c>
      <c r="J1582" s="17">
        <v>5.8264090147493702E-2</v>
      </c>
      <c r="K1582" s="17">
        <v>5.7844035091473199E-2</v>
      </c>
      <c r="L1582" s="17">
        <v>3.66711245274009E-2</v>
      </c>
      <c r="M1582" s="17"/>
      <c r="N1582" s="17">
        <v>0.19464818707881401</v>
      </c>
      <c r="O1582" s="17">
        <v>0.109150160240157</v>
      </c>
      <c r="P1582" s="17">
        <v>0.10285065353718199</v>
      </c>
      <c r="Q1582" s="17">
        <v>7.7428077417183203E-2</v>
      </c>
      <c r="R1582" s="17"/>
      <c r="S1582" s="17">
        <v>0.20978781928613699</v>
      </c>
      <c r="T1582" s="17">
        <v>7.2410228681666397E-2</v>
      </c>
      <c r="U1582" s="17">
        <v>6.3334127437974397E-2</v>
      </c>
      <c r="V1582" s="17">
        <v>0.110517348888485</v>
      </c>
      <c r="W1582" s="17">
        <v>0.14412074003764699</v>
      </c>
      <c r="X1582" s="17">
        <v>0.12822706987194099</v>
      </c>
      <c r="Y1582" s="17">
        <v>0.10972222676695</v>
      </c>
      <c r="Z1582" s="17">
        <v>0.100181164247685</v>
      </c>
      <c r="AA1582" s="17">
        <v>0.172781594121376</v>
      </c>
      <c r="AB1582" s="17">
        <v>6.8678455224971693E-2</v>
      </c>
      <c r="AC1582" s="17">
        <v>0.11768559278827</v>
      </c>
      <c r="AD1582" s="17">
        <v>0.12386214394166201</v>
      </c>
      <c r="AE1582" s="17"/>
      <c r="AF1582" s="17">
        <v>8.3711813919072994E-2</v>
      </c>
      <c r="AG1582" s="17">
        <v>0.15401535413710499</v>
      </c>
      <c r="AH1582" s="17">
        <v>0.119704244927195</v>
      </c>
      <c r="AI1582" s="17"/>
      <c r="AJ1582" s="17">
        <v>8.0707502795127006E-2</v>
      </c>
      <c r="AK1582" s="17">
        <v>0.21895196278596099</v>
      </c>
      <c r="AL1582" s="17">
        <v>5.9358865738843601E-2</v>
      </c>
      <c r="AM1582" s="17">
        <v>5.8799971797249002E-2</v>
      </c>
      <c r="AN1582" s="17">
        <v>0.12825647329140599</v>
      </c>
      <c r="AO1582" s="17"/>
      <c r="AP1582" s="17">
        <v>0.27905517179795303</v>
      </c>
      <c r="AQ1582" s="17">
        <v>0.101658557971484</v>
      </c>
      <c r="AR1582" s="17">
        <v>7.2157922753068801E-2</v>
      </c>
      <c r="AS1582" s="17">
        <v>7.5147413371519395E-2</v>
      </c>
      <c r="AT1582" s="17">
        <v>9.5823747315841298E-2</v>
      </c>
      <c r="AU1582" s="17">
        <v>2.76424994549779E-2</v>
      </c>
      <c r="AV1582" s="17"/>
      <c r="AW1582" s="17">
        <v>0.18766132142702399</v>
      </c>
      <c r="AX1582" s="17">
        <v>7.2962898848698193E-2</v>
      </c>
      <c r="AY1582" s="17">
        <v>0.114139697859804</v>
      </c>
      <c r="AZ1582" s="17">
        <v>3.0589842420803901E-2</v>
      </c>
      <c r="BA1582" s="17">
        <v>6.6834190139905006E-2</v>
      </c>
      <c r="BB1582" s="17">
        <v>9.6022386487621E-2</v>
      </c>
      <c r="BC1582" s="17">
        <v>0.149066194839202</v>
      </c>
      <c r="BD1582" s="17">
        <v>0.12509386012040799</v>
      </c>
      <c r="BE1582" s="17">
        <v>0.16118072937212799</v>
      </c>
      <c r="BF1582" s="17">
        <v>0.10594378779276099</v>
      </c>
      <c r="BG1582" s="17">
        <v>0.155382941294018</v>
      </c>
      <c r="BH1582" s="17">
        <v>8.3385242774102905E-2</v>
      </c>
      <c r="BI1582" s="17">
        <v>0.17568790198133399</v>
      </c>
      <c r="BJ1582" s="17">
        <v>0.25449100590505602</v>
      </c>
      <c r="BK1582" s="17">
        <v>0.144165202158474</v>
      </c>
      <c r="BL1582" s="17">
        <v>0.30067700007259601</v>
      </c>
      <c r="BM1582" s="17"/>
      <c r="BN1582" s="17">
        <v>0.13848987460030801</v>
      </c>
      <c r="BO1582" s="17">
        <v>0.103479366971391</v>
      </c>
      <c r="BP1582" s="17"/>
      <c r="BQ1582" s="17">
        <v>0.29245218353805202</v>
      </c>
      <c r="BR1582" s="17">
        <v>0.103607841452068</v>
      </c>
      <c r="BS1582" s="17"/>
      <c r="BT1582" s="17">
        <v>0.26174472245131702</v>
      </c>
      <c r="BU1582" s="17"/>
      <c r="BV1582" s="17">
        <v>7.9530968896852905E-2</v>
      </c>
      <c r="BW1582" s="17">
        <v>0.14721798275058001</v>
      </c>
      <c r="BX1582" s="17">
        <v>0.13690872730251399</v>
      </c>
      <c r="BY1582" s="17"/>
      <c r="BZ1582" s="17">
        <v>6.02117164579992E-2</v>
      </c>
      <c r="CA1582" s="17">
        <v>8.9276481751352804E-2</v>
      </c>
      <c r="CB1582" s="17">
        <v>6.2446058195354197E-2</v>
      </c>
      <c r="CC1582" s="17">
        <v>0.12129440459395301</v>
      </c>
      <c r="CD1582" s="17">
        <v>0.168994664183403</v>
      </c>
      <c r="CE1582" s="17">
        <v>0.154111570020288</v>
      </c>
      <c r="CF1582" s="17">
        <v>0.242498330649178</v>
      </c>
      <c r="CG1582" s="17"/>
      <c r="CH1582" s="17">
        <v>0.25112705120517798</v>
      </c>
      <c r="CI1582" s="17">
        <v>0.150808788568671</v>
      </c>
      <c r="CJ1582" s="17">
        <v>8.1709039366456904E-2</v>
      </c>
      <c r="CK1582" s="17">
        <v>8.8650297158629501E-2</v>
      </c>
      <c r="CL1582" s="17">
        <v>6.5917011655160396E-2</v>
      </c>
    </row>
    <row r="1583" spans="2:90" x14ac:dyDescent="0.3">
      <c r="B1583" t="s">
        <v>594</v>
      </c>
      <c r="C1583" s="17">
        <v>5.2833760479122097E-2</v>
      </c>
      <c r="D1583" s="17">
        <v>5.9328198460498097E-2</v>
      </c>
      <c r="E1583" s="17">
        <v>4.6905544358206097E-2</v>
      </c>
      <c r="F1583" s="17"/>
      <c r="G1583" s="17">
        <v>9.1872418380545107E-2</v>
      </c>
      <c r="H1583" s="17">
        <v>0.11103423469219</v>
      </c>
      <c r="I1583" s="17">
        <v>8.9247298503454697E-2</v>
      </c>
      <c r="J1583" s="17">
        <v>2.1074808971471098E-2</v>
      </c>
      <c r="K1583" s="17">
        <v>6.25131659074038E-3</v>
      </c>
      <c r="L1583" s="17">
        <v>6.5562777484531303E-3</v>
      </c>
      <c r="M1583" s="17"/>
      <c r="N1583" s="17">
        <v>8.2173415569251201E-2</v>
      </c>
      <c r="O1583" s="17">
        <v>4.1615948817845499E-2</v>
      </c>
      <c r="P1583" s="17">
        <v>3.6402237321441801E-2</v>
      </c>
      <c r="Q1583" s="17">
        <v>4.7837778779917801E-2</v>
      </c>
      <c r="R1583" s="17"/>
      <c r="S1583" s="17">
        <v>8.2176333579355804E-2</v>
      </c>
      <c r="T1583" s="17">
        <v>4.8757400786162197E-2</v>
      </c>
      <c r="U1583" s="17">
        <v>1.21212648815767E-2</v>
      </c>
      <c r="V1583" s="17">
        <v>2.4654925781527798E-2</v>
      </c>
      <c r="W1583" s="17">
        <v>5.3030181996551198E-2</v>
      </c>
      <c r="X1583" s="17">
        <v>3.9351437143927297E-2</v>
      </c>
      <c r="Y1583" s="17">
        <v>6.9596626742935305E-2</v>
      </c>
      <c r="Z1583" s="17">
        <v>7.1017748147629498E-2</v>
      </c>
      <c r="AA1583" s="17">
        <v>5.27659219476364E-2</v>
      </c>
      <c r="AB1583" s="17">
        <v>6.3638004030707407E-2</v>
      </c>
      <c r="AC1583" s="17">
        <v>4.9414858766027997E-2</v>
      </c>
      <c r="AD1583" s="17">
        <v>7.0829861426075294E-2</v>
      </c>
      <c r="AE1583" s="17"/>
      <c r="AF1583" s="17">
        <v>3.4835686842972099E-2</v>
      </c>
      <c r="AG1583" s="17">
        <v>7.6338668536356097E-2</v>
      </c>
      <c r="AH1583" s="17">
        <v>5.1538606792609798E-2</v>
      </c>
      <c r="AI1583" s="17"/>
      <c r="AJ1583" s="17">
        <v>2.7341407586068098E-2</v>
      </c>
      <c r="AK1583" s="17">
        <v>8.4152806926372101E-2</v>
      </c>
      <c r="AL1583" s="17">
        <v>3.61213360930394E-2</v>
      </c>
      <c r="AM1583" s="17">
        <v>5.4176498906200202E-2</v>
      </c>
      <c r="AN1583" s="17">
        <v>5.63877447701066E-2</v>
      </c>
      <c r="AO1583" s="17"/>
      <c r="AP1583" s="17">
        <v>0.114673244317852</v>
      </c>
      <c r="AQ1583" s="17">
        <v>5.2952946991063198E-2</v>
      </c>
      <c r="AR1583" s="17">
        <v>3.0682076494057402E-2</v>
      </c>
      <c r="AS1583" s="17">
        <v>2.6721701809890499E-2</v>
      </c>
      <c r="AT1583" s="17">
        <v>7.4025342751916301E-2</v>
      </c>
      <c r="AU1583" s="17">
        <v>5.2934831357833601E-3</v>
      </c>
      <c r="AV1583" s="17"/>
      <c r="AW1583" s="17">
        <v>5.0099763223961501E-2</v>
      </c>
      <c r="AX1583" s="17">
        <v>6.4446272766198895E-2</v>
      </c>
      <c r="AY1583" s="17">
        <v>3.1718654371022399E-2</v>
      </c>
      <c r="AZ1583" s="17">
        <v>7.8849244034637098E-2</v>
      </c>
      <c r="BA1583" s="17">
        <v>4.2190766677186103E-2</v>
      </c>
      <c r="BB1583" s="17">
        <v>5.1508000670663398E-2</v>
      </c>
      <c r="BC1583" s="17">
        <v>2.0488577283024299E-2</v>
      </c>
      <c r="BD1583" s="17">
        <v>2.7573105885567401E-2</v>
      </c>
      <c r="BE1583" s="17">
        <v>7.5642819081119502E-3</v>
      </c>
      <c r="BF1583" s="17">
        <v>5.8907920348126301E-2</v>
      </c>
      <c r="BG1583" s="17">
        <v>4.5020530431792299E-2</v>
      </c>
      <c r="BH1583" s="17">
        <v>8.1182963003591305E-2</v>
      </c>
      <c r="BI1583" s="17">
        <v>4.6359720866471797E-2</v>
      </c>
      <c r="BJ1583" s="17">
        <v>5.5979694578522698E-2</v>
      </c>
      <c r="BK1583" s="17">
        <v>8.1230677453606806E-2</v>
      </c>
      <c r="BL1583" s="17">
        <v>0.17940962984786199</v>
      </c>
      <c r="BM1583" s="17"/>
      <c r="BN1583" s="17">
        <v>6.8804723149133204E-2</v>
      </c>
      <c r="BO1583" s="17">
        <v>3.0425332662420999E-2</v>
      </c>
      <c r="BP1583" s="17"/>
      <c r="BQ1583" s="17">
        <v>0.11521961065153399</v>
      </c>
      <c r="BR1583" s="17">
        <v>3.6490802415372101E-2</v>
      </c>
      <c r="BS1583" s="17"/>
      <c r="BT1583" s="17">
        <v>0.12849867464307599</v>
      </c>
      <c r="BU1583" s="17"/>
      <c r="BV1583" s="17">
        <v>4.8145741703765302E-2</v>
      </c>
      <c r="BW1583" s="17">
        <v>7.3792077198164996E-2</v>
      </c>
      <c r="BX1583" s="17">
        <v>4.9064850580150803E-2</v>
      </c>
      <c r="BY1583" s="17"/>
      <c r="BZ1583" s="17">
        <v>1.4185686836179099E-2</v>
      </c>
      <c r="CA1583" s="17">
        <v>4.8963395118936902E-2</v>
      </c>
      <c r="CB1583" s="17">
        <v>3.4670332416638201E-2</v>
      </c>
      <c r="CC1583" s="17">
        <v>6.4982797266661702E-2</v>
      </c>
      <c r="CD1583" s="17">
        <v>5.2273265109641899E-2</v>
      </c>
      <c r="CE1583" s="17">
        <v>7.9258278769455501E-2</v>
      </c>
      <c r="CF1583" s="17">
        <v>9.1420857224643104E-2</v>
      </c>
      <c r="CG1583" s="17"/>
      <c r="CH1583" s="17">
        <v>0.168491219692676</v>
      </c>
      <c r="CI1583" s="17">
        <v>6.5138579875348906E-2</v>
      </c>
      <c r="CJ1583" s="17">
        <v>2.5228435145516901E-2</v>
      </c>
      <c r="CK1583" s="17">
        <v>1.32853247535278E-2</v>
      </c>
      <c r="CL1583" s="17">
        <v>6.3882355810145897E-2</v>
      </c>
    </row>
    <row r="1584" spans="2:90" x14ac:dyDescent="0.3">
      <c r="B1584" t="s">
        <v>118</v>
      </c>
      <c r="C1584" s="17">
        <v>7.0250541992866206E-2</v>
      </c>
      <c r="D1584" s="17">
        <v>4.5312987546476197E-2</v>
      </c>
      <c r="E1584" s="17">
        <v>9.5178952472209893E-2</v>
      </c>
      <c r="F1584" s="17"/>
      <c r="G1584" s="17">
        <v>7.6515356079007099E-2</v>
      </c>
      <c r="H1584" s="17">
        <v>6.1939122501643698E-2</v>
      </c>
      <c r="I1584" s="17">
        <v>7.9043015057093505E-2</v>
      </c>
      <c r="J1584" s="17">
        <v>9.0989407034750003E-2</v>
      </c>
      <c r="K1584" s="17">
        <v>7.2184407387657204E-2</v>
      </c>
      <c r="L1584" s="17">
        <v>4.7549411938364303E-2</v>
      </c>
      <c r="M1584" s="17"/>
      <c r="N1584" s="17">
        <v>3.9991234190683803E-2</v>
      </c>
      <c r="O1584" s="17">
        <v>9.1892637189582196E-2</v>
      </c>
      <c r="P1584" s="17">
        <v>5.8121983406907503E-2</v>
      </c>
      <c r="Q1584" s="17">
        <v>8.9922116676794395E-2</v>
      </c>
      <c r="R1584" s="17"/>
      <c r="S1584" s="17">
        <v>6.8572443857999807E-2</v>
      </c>
      <c r="T1584" s="17">
        <v>5.9024983236127801E-2</v>
      </c>
      <c r="U1584" s="17">
        <v>7.9677006809666606E-2</v>
      </c>
      <c r="V1584" s="17">
        <v>6.9992714477995502E-2</v>
      </c>
      <c r="W1584" s="17">
        <v>6.3030141548904794E-2</v>
      </c>
      <c r="X1584" s="17">
        <v>5.5891570241062401E-2</v>
      </c>
      <c r="Y1584" s="17">
        <v>6.4880097424361197E-2</v>
      </c>
      <c r="Z1584" s="17">
        <v>3.1552337127607501E-2</v>
      </c>
      <c r="AA1584" s="17">
        <v>7.3445985948183398E-2</v>
      </c>
      <c r="AB1584" s="17">
        <v>0.119038757012185</v>
      </c>
      <c r="AC1584" s="17">
        <v>7.18650076557764E-2</v>
      </c>
      <c r="AD1584" s="17">
        <v>6.7586431063033497E-2</v>
      </c>
      <c r="AE1584" s="17"/>
      <c r="AF1584" s="17">
        <v>4.5890206367621901E-2</v>
      </c>
      <c r="AG1584" s="17">
        <v>7.2730725028735593E-2</v>
      </c>
      <c r="AH1584" s="17">
        <v>0.11794710789768199</v>
      </c>
      <c r="AI1584" s="17"/>
      <c r="AJ1584" s="17">
        <v>3.6320236195173897E-2</v>
      </c>
      <c r="AK1584" s="17">
        <v>7.02528657793378E-2</v>
      </c>
      <c r="AL1584" s="17">
        <v>7.9563058650344604E-2</v>
      </c>
      <c r="AM1584" s="17">
        <v>4.43293780015699E-2</v>
      </c>
      <c r="AN1584" s="17">
        <v>5.6906006634030899E-2</v>
      </c>
      <c r="AO1584" s="17"/>
      <c r="AP1584" s="17">
        <v>7.3121581730190205E-2</v>
      </c>
      <c r="AQ1584" s="17">
        <v>4.9125108594602299E-2</v>
      </c>
      <c r="AR1584" s="17">
        <v>8.4363265561536796E-2</v>
      </c>
      <c r="AS1584" s="17">
        <v>2.7841545206744402E-2</v>
      </c>
      <c r="AT1584" s="17">
        <v>6.85940006982102E-2</v>
      </c>
      <c r="AU1584" s="17">
        <v>0.12049278461239001</v>
      </c>
      <c r="AV1584" s="17"/>
      <c r="AW1584" s="17">
        <v>9.4987067671909203E-2</v>
      </c>
      <c r="AX1584" s="17">
        <v>0.18142778753275601</v>
      </c>
      <c r="AY1584" s="17">
        <v>9.2431862494182795E-2</v>
      </c>
      <c r="AZ1584" s="17">
        <v>0.11077343834086099</v>
      </c>
      <c r="BA1584" s="17">
        <v>7.3941862019396898E-2</v>
      </c>
      <c r="BB1584" s="17">
        <v>8.03450925711474E-2</v>
      </c>
      <c r="BC1584" s="17">
        <v>4.5800662580673897E-2</v>
      </c>
      <c r="BD1584" s="17">
        <v>5.2198582285706001E-2</v>
      </c>
      <c r="BE1584" s="17">
        <v>6.2912009867867505E-2</v>
      </c>
      <c r="BF1584" s="17">
        <v>9.1101548517234406E-3</v>
      </c>
      <c r="BG1584" s="17">
        <v>3.3460206557929598E-2</v>
      </c>
      <c r="BH1584" s="17">
        <v>4.9607366362639398E-2</v>
      </c>
      <c r="BI1584" s="17">
        <v>6.0782852063923497E-2</v>
      </c>
      <c r="BJ1584" s="17">
        <v>5.36196140031968E-2</v>
      </c>
      <c r="BK1584" s="17">
        <v>8.0956131560386502E-2</v>
      </c>
      <c r="BL1584" s="17">
        <v>1.7275094066093101E-2</v>
      </c>
      <c r="BM1584" s="17"/>
      <c r="BN1584" s="17">
        <v>5.8317729105150297E-2</v>
      </c>
      <c r="BO1584" s="17">
        <v>8.5465644445522501E-2</v>
      </c>
      <c r="BP1584" s="17"/>
      <c r="BQ1584" s="17">
        <v>7.1203593736474197E-2</v>
      </c>
      <c r="BR1584" s="17">
        <v>3.4531031591594902E-2</v>
      </c>
      <c r="BS1584" s="17"/>
      <c r="BT1584" s="17">
        <v>2.0223604452051899E-2</v>
      </c>
      <c r="BU1584" s="17"/>
      <c r="BV1584" s="17">
        <v>0.10139974534671201</v>
      </c>
      <c r="BW1584" s="17">
        <v>7.0962388044083502E-2</v>
      </c>
      <c r="BX1584" s="17">
        <v>5.4264844799487497E-2</v>
      </c>
      <c r="BY1584" s="17"/>
      <c r="BZ1584" s="17">
        <v>0.115124014531611</v>
      </c>
      <c r="CA1584" s="17">
        <v>6.3887383086059804E-2</v>
      </c>
      <c r="CB1584" s="17">
        <v>8.3110838316443697E-2</v>
      </c>
      <c r="CC1584" s="17">
        <v>3.82758901438396E-2</v>
      </c>
      <c r="CD1584" s="17">
        <v>5.0336618392922299E-2</v>
      </c>
      <c r="CE1584" s="17">
        <v>5.02797838672032E-2</v>
      </c>
      <c r="CF1584" s="17">
        <v>3.4473809383137197E-2</v>
      </c>
      <c r="CG1584" s="17"/>
      <c r="CH1584" s="17">
        <v>3.8377225946076801E-2</v>
      </c>
      <c r="CI1584" s="17">
        <v>6.3819483564237306E-2</v>
      </c>
      <c r="CJ1584" s="17">
        <v>7.6463686442518497E-2</v>
      </c>
      <c r="CK1584" s="17">
        <v>8.5829435707040103E-2</v>
      </c>
      <c r="CL1584" s="17">
        <v>9.0033311192568105E-2</v>
      </c>
    </row>
    <row r="1585" spans="2:90" x14ac:dyDescent="0.3">
      <c r="C1585" s="17"/>
      <c r="D1585" s="17"/>
      <c r="E1585" s="17"/>
      <c r="F1585" s="17"/>
      <c r="G1585" s="17"/>
      <c r="H1585" s="17"/>
      <c r="I1585" s="17"/>
      <c r="J1585" s="17"/>
      <c r="K1585" s="17"/>
      <c r="L1585" s="17"/>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7"/>
      <c r="AI1585" s="17"/>
      <c r="AJ1585" s="17"/>
      <c r="AK1585" s="17"/>
      <c r="AL1585" s="17"/>
      <c r="AM1585" s="17"/>
      <c r="AN1585" s="17"/>
      <c r="AO1585" s="17"/>
      <c r="AP1585" s="17"/>
      <c r="AQ1585" s="17"/>
      <c r="AR1585" s="17"/>
      <c r="AS1585" s="17"/>
      <c r="AT1585" s="17"/>
      <c r="AU1585" s="17"/>
      <c r="AV1585" s="17"/>
      <c r="AW1585" s="17"/>
      <c r="AX1585" s="17"/>
      <c r="AY1585" s="17"/>
      <c r="AZ1585" s="17"/>
      <c r="BA1585" s="17"/>
      <c r="BB1585" s="17"/>
      <c r="BC1585" s="17"/>
      <c r="BD1585" s="17"/>
      <c r="BE1585" s="17"/>
      <c r="BF1585" s="17"/>
      <c r="BG1585" s="17"/>
      <c r="BH1585" s="17"/>
      <c r="BI1585" s="17"/>
      <c r="BJ1585" s="17"/>
      <c r="BK1585" s="17"/>
      <c r="BL1585" s="17"/>
      <c r="BM1585" s="17"/>
      <c r="BN1585" s="17"/>
      <c r="BO1585" s="17"/>
      <c r="BP1585" s="17"/>
      <c r="BQ1585" s="17"/>
      <c r="BR1585" s="17"/>
      <c r="BS1585" s="17"/>
      <c r="BT1585" s="17"/>
      <c r="BU1585" s="17"/>
      <c r="BV1585" s="17"/>
      <c r="BW1585" s="17"/>
      <c r="BX1585" s="17"/>
      <c r="BY1585" s="17"/>
      <c r="BZ1585" s="17"/>
      <c r="CA1585" s="17"/>
      <c r="CB1585" s="17"/>
      <c r="CC1585" s="17"/>
      <c r="CD1585" s="17"/>
      <c r="CE1585" s="17"/>
      <c r="CF1585" s="17"/>
      <c r="CG1585" s="17"/>
      <c r="CH1585" s="17"/>
      <c r="CI1585" s="17"/>
      <c r="CJ1585" s="17"/>
      <c r="CK1585" s="17"/>
      <c r="CL1585" s="17"/>
    </row>
    <row r="1586" spans="2:90" x14ac:dyDescent="0.3">
      <c r="B1586" s="6" t="s">
        <v>605</v>
      </c>
      <c r="C1586" s="17"/>
      <c r="D1586" s="17"/>
      <c r="E1586" s="17"/>
      <c r="F1586" s="17"/>
      <c r="G1586" s="17"/>
      <c r="H1586" s="17"/>
      <c r="I1586" s="17"/>
      <c r="J1586" s="17"/>
      <c r="K1586" s="17"/>
      <c r="L1586" s="17"/>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7"/>
      <c r="AI1586" s="17"/>
      <c r="AJ1586" s="17"/>
      <c r="AK1586" s="17"/>
      <c r="AL1586" s="17"/>
      <c r="AM1586" s="17"/>
      <c r="AN1586" s="17"/>
      <c r="AO1586" s="17"/>
      <c r="AP1586" s="17"/>
      <c r="AQ1586" s="17"/>
      <c r="AR1586" s="17"/>
      <c r="AS1586" s="17"/>
      <c r="AT1586" s="17"/>
      <c r="AU1586" s="17"/>
      <c r="AV1586" s="17"/>
      <c r="AW1586" s="17"/>
      <c r="AX1586" s="17"/>
      <c r="AY1586" s="17"/>
      <c r="AZ1586" s="17"/>
      <c r="BA1586" s="17"/>
      <c r="BB1586" s="17"/>
      <c r="BC1586" s="17"/>
      <c r="BD1586" s="17"/>
      <c r="BE1586" s="17"/>
      <c r="BF1586" s="17"/>
      <c r="BG1586" s="17"/>
      <c r="BH1586" s="17"/>
      <c r="BI1586" s="17"/>
      <c r="BJ1586" s="17"/>
      <c r="BK1586" s="17"/>
      <c r="BL1586" s="17"/>
      <c r="BM1586" s="17"/>
      <c r="BN1586" s="17"/>
      <c r="BO1586" s="17"/>
      <c r="BP1586" s="17"/>
      <c r="BQ1586" s="17"/>
      <c r="BR1586" s="17"/>
      <c r="BS1586" s="17"/>
      <c r="BT1586" s="17"/>
      <c r="BU1586" s="17"/>
      <c r="BV1586" s="17"/>
      <c r="BW1586" s="17"/>
      <c r="BX1586" s="17"/>
      <c r="BY1586" s="17"/>
      <c r="BZ1586" s="17"/>
      <c r="CA1586" s="17"/>
      <c r="CB1586" s="17"/>
      <c r="CC1586" s="17"/>
      <c r="CD1586" s="17"/>
      <c r="CE1586" s="17"/>
      <c r="CF1586" s="17"/>
      <c r="CG1586" s="17"/>
      <c r="CH1586" s="17"/>
      <c r="CI1586" s="17"/>
      <c r="CJ1586" s="17"/>
      <c r="CK1586" s="17"/>
      <c r="CL1586" s="17"/>
    </row>
    <row r="1587" spans="2:90" x14ac:dyDescent="0.3">
      <c r="B1587" s="24" t="s">
        <v>110</v>
      </c>
      <c r="C1587" s="17"/>
      <c r="D1587" s="17"/>
      <c r="E1587" s="17"/>
      <c r="F1587" s="17"/>
      <c r="G1587" s="17"/>
      <c r="H1587" s="17"/>
      <c r="I1587" s="17"/>
      <c r="J1587" s="17"/>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c r="AP1587" s="17"/>
      <c r="AQ1587" s="17"/>
      <c r="AR1587" s="17"/>
      <c r="AS1587" s="17"/>
      <c r="AT1587" s="17"/>
      <c r="AU1587" s="17"/>
      <c r="AV1587" s="17"/>
      <c r="AW1587" s="17"/>
      <c r="AX1587" s="17"/>
      <c r="AY1587" s="17"/>
      <c r="AZ1587" s="17"/>
      <c r="BA1587" s="17"/>
      <c r="BB1587" s="17"/>
      <c r="BC1587" s="17"/>
      <c r="BD1587" s="17"/>
      <c r="BE1587" s="17"/>
      <c r="BF1587" s="17"/>
      <c r="BG1587" s="17"/>
      <c r="BH1587" s="17"/>
      <c r="BI1587" s="17"/>
      <c r="BJ1587" s="17"/>
      <c r="BK1587" s="17"/>
      <c r="BL1587" s="17"/>
      <c r="BM1587" s="17"/>
      <c r="BN1587" s="17"/>
      <c r="BO1587" s="17"/>
      <c r="BP1587" s="17"/>
      <c r="BQ1587" s="17"/>
      <c r="BR1587" s="17"/>
      <c r="BS1587" s="17"/>
      <c r="BT1587" s="17"/>
      <c r="BU1587" s="17"/>
      <c r="BV1587" s="17"/>
      <c r="BW1587" s="17"/>
      <c r="BX1587" s="17"/>
      <c r="BY1587" s="17"/>
      <c r="BZ1587" s="17"/>
      <c r="CA1587" s="17"/>
      <c r="CB1587" s="17"/>
      <c r="CC1587" s="17"/>
      <c r="CD1587" s="17"/>
      <c r="CE1587" s="17"/>
      <c r="CF1587" s="17"/>
      <c r="CG1587" s="17"/>
      <c r="CH1587" s="17"/>
      <c r="CI1587" s="17"/>
      <c r="CJ1587" s="17"/>
      <c r="CK1587" s="17"/>
      <c r="CL1587" s="17"/>
    </row>
    <row r="1588" spans="2:90" x14ac:dyDescent="0.3">
      <c r="B1588" t="s">
        <v>51</v>
      </c>
      <c r="C1588" s="17">
        <v>0.22998677945892301</v>
      </c>
      <c r="D1588" s="17">
        <v>0.25804443524127701</v>
      </c>
      <c r="E1588" s="17">
        <v>0.20335771865546701</v>
      </c>
      <c r="F1588" s="17"/>
      <c r="G1588" s="17">
        <v>0.26336814287600402</v>
      </c>
      <c r="H1588" s="17">
        <v>0.35686550047229898</v>
      </c>
      <c r="I1588" s="17">
        <v>0.25512509908320502</v>
      </c>
      <c r="J1588" s="17">
        <v>0.19110162698984401</v>
      </c>
      <c r="K1588" s="17">
        <v>0.15912826960239601</v>
      </c>
      <c r="L1588" s="17">
        <v>0.162657271545156</v>
      </c>
      <c r="M1588" s="17"/>
      <c r="N1588" s="17">
        <v>0.32380904984934</v>
      </c>
      <c r="O1588" s="17">
        <v>0.21582447534666699</v>
      </c>
      <c r="P1588" s="17">
        <v>0.20974579473359201</v>
      </c>
      <c r="Q1588" s="17">
        <v>0.16365877799945699</v>
      </c>
      <c r="R1588" s="17"/>
      <c r="S1588" s="17">
        <v>0.34831911931005899</v>
      </c>
      <c r="T1588" s="17">
        <v>0.15618441514236001</v>
      </c>
      <c r="U1588" s="17">
        <v>0.13072716339697399</v>
      </c>
      <c r="V1588" s="17">
        <v>0.208351457183133</v>
      </c>
      <c r="W1588" s="17">
        <v>0.17870647490241601</v>
      </c>
      <c r="X1588" s="17">
        <v>0.22105353272787301</v>
      </c>
      <c r="Y1588" s="17">
        <v>0.26035406756707802</v>
      </c>
      <c r="Z1588" s="17">
        <v>0.34060967779565299</v>
      </c>
      <c r="AA1588" s="17">
        <v>0.25991124476343103</v>
      </c>
      <c r="AB1588" s="17">
        <v>0.17169620415305001</v>
      </c>
      <c r="AC1588" s="17">
        <v>0.21717096342624001</v>
      </c>
      <c r="AD1588" s="17">
        <v>0.33044859890983103</v>
      </c>
      <c r="AE1588" s="17"/>
      <c r="AF1588" s="17">
        <v>0.14844197956147501</v>
      </c>
      <c r="AG1588" s="17">
        <v>0.32470175211355901</v>
      </c>
      <c r="AH1588" s="17">
        <v>0.20329055437363999</v>
      </c>
      <c r="AI1588" s="17"/>
      <c r="AJ1588" s="17">
        <v>4.6557644947743601E-2</v>
      </c>
      <c r="AK1588" s="17">
        <v>0.51599591111682397</v>
      </c>
      <c r="AL1588" s="17">
        <v>9.5484141575254894E-2</v>
      </c>
      <c r="AM1588" s="17">
        <v>2.71630986561988E-2</v>
      </c>
      <c r="AN1588" s="17">
        <v>0.169282089175851</v>
      </c>
      <c r="AO1588" s="17"/>
      <c r="AP1588" s="17">
        <v>0.71681406991042096</v>
      </c>
      <c r="AQ1588" s="17">
        <v>4.6542323688362003E-2</v>
      </c>
      <c r="AR1588" s="17">
        <v>7.2952538530604794E-2</v>
      </c>
      <c r="AS1588" s="17">
        <v>3.8671507007386599E-2</v>
      </c>
      <c r="AT1588" s="17">
        <v>0.16044419768281401</v>
      </c>
      <c r="AU1588" s="17">
        <v>7.3834321266039699E-2</v>
      </c>
      <c r="AV1588" s="17"/>
      <c r="AW1588" s="17">
        <v>0.19771041194689501</v>
      </c>
      <c r="AX1588" s="17">
        <v>0.23269884259652299</v>
      </c>
      <c r="AY1588" s="17">
        <v>0.154279715518164</v>
      </c>
      <c r="AZ1588" s="17">
        <v>0.12606769836909901</v>
      </c>
      <c r="BA1588" s="17">
        <v>0.163674675056726</v>
      </c>
      <c r="BB1588" s="17">
        <v>0.21594276188678899</v>
      </c>
      <c r="BC1588" s="17">
        <v>0.242724747595467</v>
      </c>
      <c r="BD1588" s="17">
        <v>0.20381286108594199</v>
      </c>
      <c r="BE1588" s="17">
        <v>0.23544766930309199</v>
      </c>
      <c r="BF1588" s="17">
        <v>0.27142001655122999</v>
      </c>
      <c r="BG1588" s="17">
        <v>0.22551888249335</v>
      </c>
      <c r="BH1588" s="17">
        <v>0.25787652519919202</v>
      </c>
      <c r="BI1588" s="17">
        <v>0.35963559603603201</v>
      </c>
      <c r="BJ1588" s="17">
        <v>0.38535634431601701</v>
      </c>
      <c r="BK1588" s="17">
        <v>0.31053543494240698</v>
      </c>
      <c r="BL1588" s="17">
        <v>0.44119430647371799</v>
      </c>
      <c r="BM1588" s="17"/>
      <c r="BN1588" s="17">
        <v>0.25942174511018901</v>
      </c>
      <c r="BO1588" s="17">
        <v>0.19154560747780899</v>
      </c>
      <c r="BP1588" s="17"/>
      <c r="BQ1588" s="17">
        <v>0.74758011557604798</v>
      </c>
      <c r="BR1588" s="17">
        <v>9.8766893841931297E-2</v>
      </c>
      <c r="BS1588" s="17"/>
      <c r="BT1588" s="17">
        <v>0.44419517581678503</v>
      </c>
      <c r="BU1588" s="17"/>
      <c r="BV1588" s="17">
        <v>0.20879349382591</v>
      </c>
      <c r="BW1588" s="17">
        <v>0.29972615153753501</v>
      </c>
      <c r="BX1588" s="17">
        <v>0.21815947382666601</v>
      </c>
      <c r="BY1588" s="17"/>
      <c r="BZ1588" s="17">
        <v>0.15519033538253599</v>
      </c>
      <c r="CA1588" s="17">
        <v>0.19000658580218499</v>
      </c>
      <c r="CB1588" s="17">
        <v>0.18250632821330601</v>
      </c>
      <c r="CC1588" s="17">
        <v>0.230990482692079</v>
      </c>
      <c r="CD1588" s="17">
        <v>0.26819453347169803</v>
      </c>
      <c r="CE1588" s="17">
        <v>0.30510658157975101</v>
      </c>
      <c r="CF1588" s="17">
        <v>0.31626034312280199</v>
      </c>
      <c r="CG1588" s="17"/>
      <c r="CH1588" s="17">
        <v>0.372684361495628</v>
      </c>
      <c r="CI1588" s="17">
        <v>0.27975489256685998</v>
      </c>
      <c r="CJ1588" s="17">
        <v>0.17962978188154199</v>
      </c>
      <c r="CK1588" s="17">
        <v>0.17675858552363799</v>
      </c>
      <c r="CL1588" s="17">
        <v>8.9135035014252406E-2</v>
      </c>
    </row>
    <row r="1589" spans="2:90" x14ac:dyDescent="0.3">
      <c r="B1589" t="s">
        <v>52</v>
      </c>
      <c r="C1589" s="17">
        <v>0.18264221802721101</v>
      </c>
      <c r="D1589" s="17">
        <v>0.20664859509196101</v>
      </c>
      <c r="E1589" s="17">
        <v>0.159669965239948</v>
      </c>
      <c r="F1589" s="17"/>
      <c r="G1589" s="17">
        <v>0.14718380582061699</v>
      </c>
      <c r="H1589" s="17">
        <v>0.14250463683056999</v>
      </c>
      <c r="I1589" s="17">
        <v>0.14966721553433199</v>
      </c>
      <c r="J1589" s="17">
        <v>0.17224499415747899</v>
      </c>
      <c r="K1589" s="17">
        <v>0.20486942195687599</v>
      </c>
      <c r="L1589" s="17">
        <v>0.25952170232608601</v>
      </c>
      <c r="M1589" s="17"/>
      <c r="N1589" s="17">
        <v>0.243237711205253</v>
      </c>
      <c r="O1589" s="17">
        <v>0.17798093469790499</v>
      </c>
      <c r="P1589" s="17">
        <v>0.16656936448905499</v>
      </c>
      <c r="Q1589" s="17">
        <v>0.13423272999234601</v>
      </c>
      <c r="R1589" s="17"/>
      <c r="S1589" s="17">
        <v>0.22329509681545701</v>
      </c>
      <c r="T1589" s="17">
        <v>0.256268684684478</v>
      </c>
      <c r="U1589" s="17">
        <v>0.14361492109326501</v>
      </c>
      <c r="V1589" s="17">
        <v>0.207300638717377</v>
      </c>
      <c r="W1589" s="17">
        <v>0.17017994026392599</v>
      </c>
      <c r="X1589" s="17">
        <v>0.19814954286250799</v>
      </c>
      <c r="Y1589" s="17">
        <v>0.16148671699860601</v>
      </c>
      <c r="Z1589" s="17">
        <v>0.15308870443823899</v>
      </c>
      <c r="AA1589" s="17">
        <v>0.14460850815951501</v>
      </c>
      <c r="AB1589" s="17">
        <v>0.16278229907806999</v>
      </c>
      <c r="AC1589" s="17">
        <v>0.10838959710578799</v>
      </c>
      <c r="AD1589" s="17">
        <v>0.103866144826938</v>
      </c>
      <c r="AE1589" s="17"/>
      <c r="AF1589" s="17">
        <v>0.22161478386915601</v>
      </c>
      <c r="AG1589" s="17">
        <v>0.17770360487581699</v>
      </c>
      <c r="AH1589" s="17">
        <v>0.12399559298754401</v>
      </c>
      <c r="AI1589" s="17"/>
      <c r="AJ1589" s="17">
        <v>0.58665066981992198</v>
      </c>
      <c r="AK1589" s="17">
        <v>5.8176301140541599E-2</v>
      </c>
      <c r="AL1589" s="17">
        <v>0.12077031460767</v>
      </c>
      <c r="AM1589" s="17">
        <v>0.112526099619965</v>
      </c>
      <c r="AN1589" s="17">
        <v>7.4795776900576899E-2</v>
      </c>
      <c r="AO1589" s="17"/>
      <c r="AP1589" s="17">
        <v>3.98442758802122E-2</v>
      </c>
      <c r="AQ1589" s="17">
        <v>0.71838177462538799</v>
      </c>
      <c r="AR1589" s="17">
        <v>6.8074969648491399E-2</v>
      </c>
      <c r="AS1589" s="17">
        <v>0.109291908025307</v>
      </c>
      <c r="AT1589" s="17">
        <v>5.6862436965256599E-2</v>
      </c>
      <c r="AU1589" s="17">
        <v>0.12827808752009801</v>
      </c>
      <c r="AV1589" s="17"/>
      <c r="AW1589" s="17">
        <v>0.15072175557852199</v>
      </c>
      <c r="AX1589" s="17">
        <v>3.49149799254133E-2</v>
      </c>
      <c r="AY1589" s="17">
        <v>9.5297533992241404E-2</v>
      </c>
      <c r="AZ1589" s="17">
        <v>0.15305669315489401</v>
      </c>
      <c r="BA1589" s="17">
        <v>0.160252820004917</v>
      </c>
      <c r="BB1589" s="17">
        <v>0.151825444441162</v>
      </c>
      <c r="BC1589" s="17">
        <v>0.178133119589997</v>
      </c>
      <c r="BD1589" s="17">
        <v>0.25417006007520399</v>
      </c>
      <c r="BE1589" s="17">
        <v>0.27077582123316601</v>
      </c>
      <c r="BF1589" s="17">
        <v>0.20699494967740101</v>
      </c>
      <c r="BG1589" s="17">
        <v>0.18810029707803499</v>
      </c>
      <c r="BH1589" s="17">
        <v>0.24679712763418399</v>
      </c>
      <c r="BI1589" s="17">
        <v>0.24199371192020699</v>
      </c>
      <c r="BJ1589" s="17">
        <v>0.19749090692462401</v>
      </c>
      <c r="BK1589" s="17">
        <v>0.28792468362833201</v>
      </c>
      <c r="BL1589" s="17">
        <v>0.20202216644590601</v>
      </c>
      <c r="BM1589" s="17"/>
      <c r="BN1589" s="17">
        <v>0.19098274991462799</v>
      </c>
      <c r="BO1589" s="17">
        <v>0.17136198231675701</v>
      </c>
      <c r="BP1589" s="17"/>
      <c r="BQ1589" s="17">
        <v>3.2203063768342997E-2</v>
      </c>
      <c r="BR1589" s="17">
        <v>0.123217194086615</v>
      </c>
      <c r="BS1589" s="17"/>
      <c r="BT1589" s="17">
        <v>6.0690378335909498E-2</v>
      </c>
      <c r="BU1589" s="17"/>
      <c r="BV1589" s="17">
        <v>0.147425391137609</v>
      </c>
      <c r="BW1589" s="17">
        <v>0.13633467450485401</v>
      </c>
      <c r="BX1589" s="17">
        <v>0.222217433734367</v>
      </c>
      <c r="BY1589" s="17"/>
      <c r="BZ1589" s="17">
        <v>0.105074683801349</v>
      </c>
      <c r="CA1589" s="17">
        <v>0.14434098137356299</v>
      </c>
      <c r="CB1589" s="17">
        <v>0.15584087207479799</v>
      </c>
      <c r="CC1589" s="17">
        <v>0.21007845546819301</v>
      </c>
      <c r="CD1589" s="17">
        <v>0.19339973573441599</v>
      </c>
      <c r="CE1589" s="17">
        <v>0.224088435249683</v>
      </c>
      <c r="CF1589" s="17">
        <v>0.25079692140695398</v>
      </c>
      <c r="CG1589" s="17"/>
      <c r="CH1589" s="17">
        <v>0.21417179371855299</v>
      </c>
      <c r="CI1589" s="17">
        <v>0.21270961525253401</v>
      </c>
      <c r="CJ1589" s="17">
        <v>0.17067463651272</v>
      </c>
      <c r="CK1589" s="17">
        <v>0.14912917926482799</v>
      </c>
      <c r="CL1589" s="17">
        <v>6.6880337220967104E-2</v>
      </c>
    </row>
    <row r="1590" spans="2:90" x14ac:dyDescent="0.3">
      <c r="B1590" t="s">
        <v>48</v>
      </c>
      <c r="C1590" s="17">
        <v>6.9492317474132301E-2</v>
      </c>
      <c r="D1590" s="17">
        <v>7.5043391722040706E-2</v>
      </c>
      <c r="E1590" s="17">
        <v>6.3510986326961505E-2</v>
      </c>
      <c r="F1590" s="17"/>
      <c r="G1590" s="17">
        <v>9.6080474275561698E-2</v>
      </c>
      <c r="H1590" s="17">
        <v>6.9419953295774994E-2</v>
      </c>
      <c r="I1590" s="17">
        <v>6.7575961144389296E-2</v>
      </c>
      <c r="J1590" s="17">
        <v>7.4814888999431894E-2</v>
      </c>
      <c r="K1590" s="17">
        <v>5.0589084799464397E-2</v>
      </c>
      <c r="L1590" s="17">
        <v>6.1818174774356097E-2</v>
      </c>
      <c r="M1590" s="17"/>
      <c r="N1590" s="17">
        <v>6.2172673916610501E-2</v>
      </c>
      <c r="O1590" s="17">
        <v>6.7625884230680194E-2</v>
      </c>
      <c r="P1590" s="17">
        <v>6.5515722118271405E-2</v>
      </c>
      <c r="Q1590" s="17">
        <v>8.3514578023742805E-2</v>
      </c>
      <c r="R1590" s="17"/>
      <c r="S1590" s="17">
        <v>4.8686027107840403E-2</v>
      </c>
      <c r="T1590" s="17">
        <v>5.7145388960433002E-2</v>
      </c>
      <c r="U1590" s="17">
        <v>0.119156979741033</v>
      </c>
      <c r="V1590" s="17">
        <v>6.9106433187106797E-2</v>
      </c>
      <c r="W1590" s="17">
        <v>6.3584581899266801E-2</v>
      </c>
      <c r="X1590" s="17">
        <v>8.5958020935242893E-2</v>
      </c>
      <c r="Y1590" s="17">
        <v>7.3994499035335906E-2</v>
      </c>
      <c r="Z1590" s="17">
        <v>5.4077205008766401E-2</v>
      </c>
      <c r="AA1590" s="17">
        <v>6.0223241786567898E-2</v>
      </c>
      <c r="AB1590" s="17">
        <v>9.5608917980388106E-2</v>
      </c>
      <c r="AC1590" s="17">
        <v>5.1027275129731597E-2</v>
      </c>
      <c r="AD1590" s="17">
        <v>4.8850170217583901E-2</v>
      </c>
      <c r="AE1590" s="17"/>
      <c r="AF1590" s="17">
        <v>5.2201616677280398E-2</v>
      </c>
      <c r="AG1590" s="17">
        <v>8.3580400506684902E-2</v>
      </c>
      <c r="AH1590" s="17">
        <v>5.6316572287256797E-2</v>
      </c>
      <c r="AI1590" s="17"/>
      <c r="AJ1590" s="17">
        <v>1.8696848491239201E-2</v>
      </c>
      <c r="AK1590" s="17">
        <v>6.3064752464060306E-2</v>
      </c>
      <c r="AL1590" s="17">
        <v>0.37106979234579701</v>
      </c>
      <c r="AM1590" s="17">
        <v>1.12368133037151E-2</v>
      </c>
      <c r="AN1590" s="17">
        <v>8.4411358255217797E-2</v>
      </c>
      <c r="AO1590" s="17"/>
      <c r="AP1590" s="17">
        <v>3.6563409364329502E-2</v>
      </c>
      <c r="AQ1590" s="17">
        <v>2.43073083188265E-2</v>
      </c>
      <c r="AR1590" s="17">
        <v>0.48449124662638299</v>
      </c>
      <c r="AS1590" s="17">
        <v>2.19713783496134E-2</v>
      </c>
      <c r="AT1590" s="17">
        <v>3.53137942209511E-2</v>
      </c>
      <c r="AU1590" s="17">
        <v>1.6416726786414201E-2</v>
      </c>
      <c r="AV1590" s="17"/>
      <c r="AW1590" s="17">
        <v>4.7033378847753701E-2</v>
      </c>
      <c r="AX1590" s="17">
        <v>1.96084220912656E-2</v>
      </c>
      <c r="AY1590" s="17">
        <v>8.5231010938279297E-2</v>
      </c>
      <c r="AZ1590" s="17">
        <v>8.0271203219482098E-2</v>
      </c>
      <c r="BA1590" s="17">
        <v>0.103800416041695</v>
      </c>
      <c r="BB1590" s="17">
        <v>5.1740830192550602E-2</v>
      </c>
      <c r="BC1590" s="17">
        <v>8.7318087623898796E-2</v>
      </c>
      <c r="BD1590" s="17">
        <v>5.9222776899683097E-2</v>
      </c>
      <c r="BE1590" s="17">
        <v>5.85543581498345E-2</v>
      </c>
      <c r="BF1590" s="17">
        <v>7.9848376519543796E-2</v>
      </c>
      <c r="BG1590" s="17">
        <v>7.8573595145904299E-2</v>
      </c>
      <c r="BH1590" s="17">
        <v>2.8449714535431801E-2</v>
      </c>
      <c r="BI1590" s="17">
        <v>7.0471134043598005E-2</v>
      </c>
      <c r="BJ1590" s="17">
        <v>0.108456639052756</v>
      </c>
      <c r="BK1590" s="17">
        <v>5.8706366846358798E-2</v>
      </c>
      <c r="BL1590" s="17">
        <v>7.8974081504823795E-2</v>
      </c>
      <c r="BM1590" s="17"/>
      <c r="BN1590" s="17">
        <v>6.0756765728466902E-2</v>
      </c>
      <c r="BO1590" s="17">
        <v>8.1713520914693097E-2</v>
      </c>
      <c r="BP1590" s="17"/>
      <c r="BQ1590" s="17">
        <v>3.6079864702995297E-2</v>
      </c>
      <c r="BR1590" s="17">
        <v>0.14071166228234899</v>
      </c>
      <c r="BS1590" s="17"/>
      <c r="BT1590" s="17">
        <v>4.6916056654789602E-2</v>
      </c>
      <c r="BU1590" s="17"/>
      <c r="BV1590" s="17">
        <v>6.3239674405142707E-2</v>
      </c>
      <c r="BW1590" s="17">
        <v>6.0828778704931197E-2</v>
      </c>
      <c r="BX1590" s="17">
        <v>6.9390386173539306E-2</v>
      </c>
      <c r="BY1590" s="17"/>
      <c r="BZ1590" s="17">
        <v>4.4215572106161199E-2</v>
      </c>
      <c r="CA1590" s="17">
        <v>6.5435811918313394E-2</v>
      </c>
      <c r="CB1590" s="17">
        <v>6.8324567192612595E-2</v>
      </c>
      <c r="CC1590" s="17">
        <v>8.5711083985182193E-2</v>
      </c>
      <c r="CD1590" s="17">
        <v>7.2077342041253295E-2</v>
      </c>
      <c r="CE1590" s="17">
        <v>7.3897720482784507E-2</v>
      </c>
      <c r="CF1590" s="17">
        <v>8.7066199467107197E-2</v>
      </c>
      <c r="CG1590" s="17"/>
      <c r="CH1590" s="17">
        <v>7.8836539520023299E-2</v>
      </c>
      <c r="CI1590" s="17">
        <v>6.6243229755734406E-2</v>
      </c>
      <c r="CJ1590" s="17">
        <v>7.2585263613493198E-2</v>
      </c>
      <c r="CK1590" s="17">
        <v>6.5372297782403499E-2</v>
      </c>
      <c r="CL1590" s="17">
        <v>6.4465065346655095E-2</v>
      </c>
    </row>
    <row r="1591" spans="2:90" x14ac:dyDescent="0.3">
      <c r="B1591" t="s">
        <v>53</v>
      </c>
      <c r="C1591" s="17">
        <v>4.5602418555697397E-2</v>
      </c>
      <c r="D1591" s="17">
        <v>4.4073703796879499E-2</v>
      </c>
      <c r="E1591" s="17">
        <v>4.5560585284402197E-2</v>
      </c>
      <c r="F1591" s="17"/>
      <c r="G1591" s="17">
        <v>0.121848243555855</v>
      </c>
      <c r="H1591" s="17">
        <v>4.61546736703424E-2</v>
      </c>
      <c r="I1591" s="17">
        <v>5.34003519591826E-2</v>
      </c>
      <c r="J1591" s="17">
        <v>3.2916773482681502E-2</v>
      </c>
      <c r="K1591" s="17">
        <v>2.3171327256729501E-2</v>
      </c>
      <c r="L1591" s="17">
        <v>1.3458579895431101E-2</v>
      </c>
      <c r="M1591" s="17"/>
      <c r="N1591" s="17">
        <v>4.4520626526713403E-2</v>
      </c>
      <c r="O1591" s="17">
        <v>5.6201862653271602E-2</v>
      </c>
      <c r="P1591" s="17">
        <v>4.3226375971922797E-2</v>
      </c>
      <c r="Q1591" s="17">
        <v>3.8313309048938503E-2</v>
      </c>
      <c r="R1591" s="17"/>
      <c r="S1591" s="17">
        <v>3.7936478483126701E-2</v>
      </c>
      <c r="T1591" s="17">
        <v>4.3526919103946599E-2</v>
      </c>
      <c r="U1591" s="17">
        <v>3.6532448072009102E-2</v>
      </c>
      <c r="V1591" s="17">
        <v>1.67711571714028E-2</v>
      </c>
      <c r="W1591" s="17">
        <v>8.2413016833165306E-2</v>
      </c>
      <c r="X1591" s="17">
        <v>3.7586917294070897E-2</v>
      </c>
      <c r="Y1591" s="17">
        <v>4.1320449165343297E-2</v>
      </c>
      <c r="Z1591" s="17">
        <v>1.0408090358017199E-2</v>
      </c>
      <c r="AA1591" s="17">
        <v>6.9015003715678799E-2</v>
      </c>
      <c r="AB1591" s="17">
        <v>8.0542089443012096E-2</v>
      </c>
      <c r="AC1591" s="17">
        <v>2.8258328173684701E-2</v>
      </c>
      <c r="AD1591" s="17">
        <v>3.55667538826447E-2</v>
      </c>
      <c r="AE1591" s="17"/>
      <c r="AF1591" s="17">
        <v>1.6673256624776402E-2</v>
      </c>
      <c r="AG1591" s="17">
        <v>5.2023114464503001E-2</v>
      </c>
      <c r="AH1591" s="17">
        <v>6.2893519148735005E-2</v>
      </c>
      <c r="AI1591" s="17"/>
      <c r="AJ1591" s="17">
        <v>5.9902014890048198E-3</v>
      </c>
      <c r="AK1591" s="17">
        <v>2.9475911574010399E-2</v>
      </c>
      <c r="AL1591" s="17">
        <v>3.6872273393810703E-2</v>
      </c>
      <c r="AM1591" s="17">
        <v>3.5267503542347999E-2</v>
      </c>
      <c r="AN1591" s="17">
        <v>0.29290747285181601</v>
      </c>
      <c r="AO1591" s="17"/>
      <c r="AP1591" s="17">
        <v>1.9858242070547798E-2</v>
      </c>
      <c r="AQ1591" s="17">
        <v>1.2952246177431299E-2</v>
      </c>
      <c r="AR1591" s="17">
        <v>2.0655490851360099E-2</v>
      </c>
      <c r="AS1591" s="17">
        <v>1.59402153937163E-2</v>
      </c>
      <c r="AT1591" s="17">
        <v>0.40678182617936098</v>
      </c>
      <c r="AU1591" s="17">
        <v>1.1592728146142799E-2</v>
      </c>
      <c r="AV1591" s="17"/>
      <c r="AW1591" s="17">
        <v>0.114373500031947</v>
      </c>
      <c r="AX1591" s="17">
        <v>8.9557688661136198E-2</v>
      </c>
      <c r="AY1591" s="17">
        <v>8.1155668284994001E-2</v>
      </c>
      <c r="AZ1591" s="17">
        <v>5.5769383531995599E-2</v>
      </c>
      <c r="BA1591" s="17">
        <v>4.5001611194703403E-2</v>
      </c>
      <c r="BB1591" s="17">
        <v>5.33382278235651E-2</v>
      </c>
      <c r="BC1591" s="17">
        <v>4.5203786347587899E-2</v>
      </c>
      <c r="BD1591" s="17">
        <v>3.0884928936290499E-2</v>
      </c>
      <c r="BE1591" s="17">
        <v>3.1516719615204102E-2</v>
      </c>
      <c r="BF1591" s="17">
        <v>5.0659104172874697E-2</v>
      </c>
      <c r="BG1591" s="17">
        <v>3.4263003501609497E-2</v>
      </c>
      <c r="BH1591" s="17">
        <v>2.7605411301083502E-2</v>
      </c>
      <c r="BI1591" s="17">
        <v>1.05002598738307E-2</v>
      </c>
      <c r="BJ1591" s="17">
        <v>1.9060920094556701E-2</v>
      </c>
      <c r="BK1591" s="17">
        <v>4.3933208038936598E-2</v>
      </c>
      <c r="BL1591" s="17">
        <v>4.3491411469834797E-2</v>
      </c>
      <c r="BM1591" s="17"/>
      <c r="BN1591" s="17">
        <v>3.4940888829542799E-2</v>
      </c>
      <c r="BO1591" s="17">
        <v>6.0994294309666401E-2</v>
      </c>
      <c r="BP1591" s="17"/>
      <c r="BQ1591" s="17">
        <v>1.27297278351934E-2</v>
      </c>
      <c r="BR1591" s="17">
        <v>7.4804473698651605E-2</v>
      </c>
      <c r="BS1591" s="17"/>
      <c r="BT1591" s="17">
        <v>2.9145074484875501E-2</v>
      </c>
      <c r="BU1591" s="17"/>
      <c r="BV1591" s="17">
        <v>7.6587955105796801E-2</v>
      </c>
      <c r="BW1591" s="17">
        <v>5.9929148525586701E-2</v>
      </c>
      <c r="BX1591" s="17">
        <v>2.72347953871784E-2</v>
      </c>
      <c r="BY1591" s="17"/>
      <c r="BZ1591" s="17">
        <v>7.3505286354335203E-2</v>
      </c>
      <c r="CA1591" s="17">
        <v>6.4944356755532603E-2</v>
      </c>
      <c r="CB1591" s="17">
        <v>4.5117556553487002E-2</v>
      </c>
      <c r="CC1591" s="17">
        <v>4.4034580283333902E-2</v>
      </c>
      <c r="CD1591" s="17">
        <v>4.0324213638408699E-2</v>
      </c>
      <c r="CE1591" s="17">
        <v>3.2230835992648699E-2</v>
      </c>
      <c r="CF1591" s="17">
        <v>4.63654821702843E-2</v>
      </c>
      <c r="CG1591" s="17"/>
      <c r="CH1591" s="17">
        <v>4.7762080314939198E-2</v>
      </c>
      <c r="CI1591" s="17">
        <v>3.3892281648318902E-2</v>
      </c>
      <c r="CJ1591" s="17">
        <v>5.58508095656697E-2</v>
      </c>
      <c r="CK1591" s="17">
        <v>3.39059218258159E-2</v>
      </c>
      <c r="CL1591" s="17">
        <v>0.10069796314256201</v>
      </c>
    </row>
    <row r="1592" spans="2:90" x14ac:dyDescent="0.3">
      <c r="B1592" t="s">
        <v>49</v>
      </c>
      <c r="C1592" s="17">
        <v>0.17319384459315801</v>
      </c>
      <c r="D1592" s="17">
        <v>0.184935757768556</v>
      </c>
      <c r="E1592" s="17">
        <v>0.16309135442636</v>
      </c>
      <c r="F1592" s="17"/>
      <c r="G1592" s="17">
        <v>0.104122689313109</v>
      </c>
      <c r="H1592" s="17">
        <v>0.14522297014070201</v>
      </c>
      <c r="I1592" s="17">
        <v>0.202614691329667</v>
      </c>
      <c r="J1592" s="17">
        <v>0.16993296616937001</v>
      </c>
      <c r="K1592" s="17">
        <v>0.20832522978813001</v>
      </c>
      <c r="L1592" s="17">
        <v>0.19691967121182699</v>
      </c>
      <c r="M1592" s="17"/>
      <c r="N1592" s="17">
        <v>0.13188222480450601</v>
      </c>
      <c r="O1592" s="17">
        <v>0.129541412282039</v>
      </c>
      <c r="P1592" s="17">
        <v>0.25478063130122602</v>
      </c>
      <c r="Q1592" s="17">
        <v>0.1929745616071</v>
      </c>
      <c r="R1592" s="17"/>
      <c r="S1592" s="17">
        <v>0.13846566409143199</v>
      </c>
      <c r="T1592" s="17">
        <v>0.165854074124549</v>
      </c>
      <c r="U1592" s="17">
        <v>0.20992032072637801</v>
      </c>
      <c r="V1592" s="17">
        <v>0.16885689039386301</v>
      </c>
      <c r="W1592" s="17">
        <v>0.20903141888994201</v>
      </c>
      <c r="X1592" s="17">
        <v>0.210359569954186</v>
      </c>
      <c r="Y1592" s="17">
        <v>0.17371874299763099</v>
      </c>
      <c r="Z1592" s="17">
        <v>0.240253102102994</v>
      </c>
      <c r="AA1592" s="17">
        <v>0.19173297403081199</v>
      </c>
      <c r="AB1592" s="17">
        <v>8.3168738894852601E-2</v>
      </c>
      <c r="AC1592" s="17">
        <v>0.221881028357263</v>
      </c>
      <c r="AD1592" s="17">
        <v>0.1175723826995</v>
      </c>
      <c r="AE1592" s="17"/>
      <c r="AF1592" s="17">
        <v>0.31510150556327998</v>
      </c>
      <c r="AG1592" s="17">
        <v>8.9554176403654706E-2</v>
      </c>
      <c r="AH1592" s="17">
        <v>0.10185056944017699</v>
      </c>
      <c r="AI1592" s="17"/>
      <c r="AJ1592" s="17">
        <v>0.161289326869063</v>
      </c>
      <c r="AK1592" s="17">
        <v>9.3420717174307596E-2</v>
      </c>
      <c r="AL1592" s="17">
        <v>7.0014948950325798E-2</v>
      </c>
      <c r="AM1592" s="17">
        <v>0.68430239204770404</v>
      </c>
      <c r="AN1592" s="17">
        <v>3.5828171728089303E-2</v>
      </c>
      <c r="AO1592" s="17"/>
      <c r="AP1592" s="17">
        <v>3.5040229380253002E-2</v>
      </c>
      <c r="AQ1592" s="17">
        <v>6.1894610278737099E-2</v>
      </c>
      <c r="AR1592" s="17">
        <v>2.5946202795170899E-2</v>
      </c>
      <c r="AS1592" s="17">
        <v>0.62434246875164101</v>
      </c>
      <c r="AT1592" s="17">
        <v>1.50275078421667E-2</v>
      </c>
      <c r="AU1592" s="17">
        <v>2.8516866513433398E-2</v>
      </c>
      <c r="AV1592" s="17"/>
      <c r="AW1592" s="17">
        <v>0.10280812962953099</v>
      </c>
      <c r="AX1592" s="17">
        <v>0.20692327603206001</v>
      </c>
      <c r="AY1592" s="17">
        <v>0.18740586062857001</v>
      </c>
      <c r="AZ1592" s="17">
        <v>0.21148091970187799</v>
      </c>
      <c r="BA1592" s="17">
        <v>0.17813643660772499</v>
      </c>
      <c r="BB1592" s="17">
        <v>0.205411950582369</v>
      </c>
      <c r="BC1592" s="17">
        <v>0.214645987169408</v>
      </c>
      <c r="BD1592" s="17">
        <v>0.16733614235488201</v>
      </c>
      <c r="BE1592" s="17">
        <v>0.149062832085464</v>
      </c>
      <c r="BF1592" s="17">
        <v>0.11833153190041</v>
      </c>
      <c r="BG1592" s="17">
        <v>0.161321546439152</v>
      </c>
      <c r="BH1592" s="17">
        <v>0.20794722721935299</v>
      </c>
      <c r="BI1592" s="17">
        <v>0.13199049693947201</v>
      </c>
      <c r="BJ1592" s="17">
        <v>0.106445372004425</v>
      </c>
      <c r="BK1592" s="17">
        <v>0.14396897088086499</v>
      </c>
      <c r="BL1592" s="17">
        <v>0.12353924449613</v>
      </c>
      <c r="BM1592" s="17"/>
      <c r="BN1592" s="17">
        <v>0.18885907661936099</v>
      </c>
      <c r="BO1592" s="17">
        <v>0.14981200221680899</v>
      </c>
      <c r="BP1592" s="17"/>
      <c r="BQ1592" s="17">
        <v>3.2792688186030303E-2</v>
      </c>
      <c r="BR1592" s="17">
        <v>0.24805075013107</v>
      </c>
      <c r="BS1592" s="17"/>
      <c r="BT1592" s="17">
        <v>0.23747561407199899</v>
      </c>
      <c r="BU1592" s="17"/>
      <c r="BV1592" s="17">
        <v>0.12404399135392299</v>
      </c>
      <c r="BW1592" s="17">
        <v>0.15532493169623901</v>
      </c>
      <c r="BX1592" s="17">
        <v>0.20359312556541501</v>
      </c>
      <c r="BY1592" s="17"/>
      <c r="BZ1592" s="17">
        <v>0.24016798573355799</v>
      </c>
      <c r="CA1592" s="17">
        <v>0.20703463834241501</v>
      </c>
      <c r="CB1592" s="17">
        <v>0.190679894334123</v>
      </c>
      <c r="CC1592" s="17">
        <v>0.140257127569688</v>
      </c>
      <c r="CD1592" s="17">
        <v>0.17244846348699699</v>
      </c>
      <c r="CE1592" s="17">
        <v>0.13353625404708899</v>
      </c>
      <c r="CF1592" s="17">
        <v>0.15604191642420301</v>
      </c>
      <c r="CG1592" s="17"/>
      <c r="CH1592" s="17">
        <v>0.159042051649185</v>
      </c>
      <c r="CI1592" s="17">
        <v>0.15003271735500201</v>
      </c>
      <c r="CJ1592" s="17">
        <v>0.17464207367919601</v>
      </c>
      <c r="CK1592" s="17">
        <v>0.20897273034122299</v>
      </c>
      <c r="CL1592" s="17">
        <v>0.27010016709825602</v>
      </c>
    </row>
    <row r="1593" spans="2:90" x14ac:dyDescent="0.3">
      <c r="B1593" t="s">
        <v>603</v>
      </c>
      <c r="C1593" s="17">
        <v>0.18480713563937501</v>
      </c>
      <c r="D1593" s="17">
        <v>0.16210042709751199</v>
      </c>
      <c r="E1593" s="17">
        <v>0.205530794076867</v>
      </c>
      <c r="F1593" s="17"/>
      <c r="G1593" s="17">
        <v>0.15161134686079</v>
      </c>
      <c r="H1593" s="17">
        <v>0.12458398845695801</v>
      </c>
      <c r="I1593" s="17">
        <v>0.169662398735868</v>
      </c>
      <c r="J1593" s="17">
        <v>0.237118702819893</v>
      </c>
      <c r="K1593" s="17">
        <v>0.22860712411666001</v>
      </c>
      <c r="L1593" s="17">
        <v>0.196624158839281</v>
      </c>
      <c r="M1593" s="17"/>
      <c r="N1593" s="17">
        <v>0.12305742091151101</v>
      </c>
      <c r="O1593" s="17">
        <v>0.20826807160833899</v>
      </c>
      <c r="P1593" s="17">
        <v>0.159469360661425</v>
      </c>
      <c r="Q1593" s="17">
        <v>0.24506268169582299</v>
      </c>
      <c r="R1593" s="17"/>
      <c r="S1593" s="17">
        <v>0.12867405984039601</v>
      </c>
      <c r="T1593" s="17">
        <v>0.19929040563091099</v>
      </c>
      <c r="U1593" s="17">
        <v>0.23637443790603499</v>
      </c>
      <c r="V1593" s="17">
        <v>0.194602371561169</v>
      </c>
      <c r="W1593" s="17">
        <v>0.15779983643043799</v>
      </c>
      <c r="X1593" s="17">
        <v>0.15861301750415999</v>
      </c>
      <c r="Y1593" s="17">
        <v>0.185698810473401</v>
      </c>
      <c r="Z1593" s="17">
        <v>0.123180179308624</v>
      </c>
      <c r="AA1593" s="17">
        <v>0.17902389763809601</v>
      </c>
      <c r="AB1593" s="17">
        <v>0.23912155193013199</v>
      </c>
      <c r="AC1593" s="17">
        <v>0.21817967439555799</v>
      </c>
      <c r="AD1593" s="17">
        <v>0.24190754053914801</v>
      </c>
      <c r="AE1593" s="17"/>
      <c r="AF1593" s="17">
        <v>0.151488035696315</v>
      </c>
      <c r="AG1593" s="17">
        <v>0.171522572923162</v>
      </c>
      <c r="AH1593" s="17">
        <v>0.28485903743762397</v>
      </c>
      <c r="AI1593" s="17"/>
      <c r="AJ1593" s="17">
        <v>0.118508666423725</v>
      </c>
      <c r="AK1593" s="17">
        <v>0.146229177371933</v>
      </c>
      <c r="AL1593" s="17">
        <v>0.166117199747571</v>
      </c>
      <c r="AM1593" s="17">
        <v>6.1853583869992401E-2</v>
      </c>
      <c r="AN1593" s="17">
        <v>0.19425770487150901</v>
      </c>
      <c r="AO1593" s="17"/>
      <c r="AP1593" s="17">
        <v>8.4061113799437204E-2</v>
      </c>
      <c r="AQ1593" s="17">
        <v>7.6657149361552102E-2</v>
      </c>
      <c r="AR1593" s="17">
        <v>0.187680793510759</v>
      </c>
      <c r="AS1593" s="17">
        <v>0.12516481308187499</v>
      </c>
      <c r="AT1593" s="17">
        <v>0.19666958696061199</v>
      </c>
      <c r="AU1593" s="17">
        <v>0.37687154397262002</v>
      </c>
      <c r="AV1593" s="17"/>
      <c r="AW1593" s="17">
        <v>0.19042674066128701</v>
      </c>
      <c r="AX1593" s="17">
        <v>0.20844910688011101</v>
      </c>
      <c r="AY1593" s="17">
        <v>0.214854732447568</v>
      </c>
      <c r="AZ1593" s="17">
        <v>0.24203009361257599</v>
      </c>
      <c r="BA1593" s="17">
        <v>0.220386149689104</v>
      </c>
      <c r="BB1593" s="17">
        <v>0.190246882101644</v>
      </c>
      <c r="BC1593" s="17">
        <v>0.15996631038783099</v>
      </c>
      <c r="BD1593" s="17">
        <v>0.15472152396069</v>
      </c>
      <c r="BE1593" s="17">
        <v>0.18572745959930601</v>
      </c>
      <c r="BF1593" s="17">
        <v>0.21086546490392</v>
      </c>
      <c r="BG1593" s="17">
        <v>0.228746637579753</v>
      </c>
      <c r="BH1593" s="17">
        <v>0.16501089155260401</v>
      </c>
      <c r="BI1593" s="17">
        <v>0.125483978953702</v>
      </c>
      <c r="BJ1593" s="17">
        <v>0.115837785783668</v>
      </c>
      <c r="BK1593" s="17">
        <v>0.10870338342802</v>
      </c>
      <c r="BL1593" s="17">
        <v>4.3011433899869299E-2</v>
      </c>
      <c r="BM1593" s="17"/>
      <c r="BN1593" s="17">
        <v>0.166404743760104</v>
      </c>
      <c r="BO1593" s="17">
        <v>0.21171690018214301</v>
      </c>
      <c r="BP1593" s="17"/>
      <c r="BQ1593" s="17">
        <v>7.5839948962777501E-2</v>
      </c>
      <c r="BR1593" s="17">
        <v>0.215063729128917</v>
      </c>
      <c r="BS1593" s="17"/>
      <c r="BT1593" s="17">
        <v>9.8301082389935499E-2</v>
      </c>
      <c r="BU1593" s="17"/>
      <c r="BV1593" s="17">
        <v>0.242301414962102</v>
      </c>
      <c r="BW1593" s="17">
        <v>0.15194657067890999</v>
      </c>
      <c r="BX1593" s="17">
        <v>0.167735453692021</v>
      </c>
      <c r="BY1593" s="17"/>
      <c r="BZ1593" s="17">
        <v>0.21489250829586201</v>
      </c>
      <c r="CA1593" s="17">
        <v>0.20533760463942999</v>
      </c>
      <c r="CB1593" s="17">
        <v>0.209601500033089</v>
      </c>
      <c r="CC1593" s="17">
        <v>0.19994050176897499</v>
      </c>
      <c r="CD1593" s="17">
        <v>0.18067796595997099</v>
      </c>
      <c r="CE1593" s="17">
        <v>0.164981491622268</v>
      </c>
      <c r="CF1593" s="17">
        <v>9.5273555105082605E-2</v>
      </c>
      <c r="CG1593" s="17"/>
      <c r="CH1593" s="17">
        <v>9.4439386223045194E-2</v>
      </c>
      <c r="CI1593" s="17">
        <v>0.15473196387267801</v>
      </c>
      <c r="CJ1593" s="17">
        <v>0.218158039924881</v>
      </c>
      <c r="CK1593" s="17">
        <v>0.222608724015914</v>
      </c>
      <c r="CL1593" s="17">
        <v>0.23109774030711</v>
      </c>
    </row>
    <row r="1594" spans="2:90" x14ac:dyDescent="0.3">
      <c r="B1594" t="s">
        <v>118</v>
      </c>
      <c r="C1594" s="17">
        <v>0.114275286251503</v>
      </c>
      <c r="D1594" s="17">
        <v>6.9153689281774497E-2</v>
      </c>
      <c r="E1594" s="17">
        <v>0.159278595989994</v>
      </c>
      <c r="F1594" s="17"/>
      <c r="G1594" s="17">
        <v>0.115785297298063</v>
      </c>
      <c r="H1594" s="17">
        <v>0.11524827713335301</v>
      </c>
      <c r="I1594" s="17">
        <v>0.10195428221335601</v>
      </c>
      <c r="J1594" s="17">
        <v>0.121870047381301</v>
      </c>
      <c r="K1594" s="17">
        <v>0.12530954247974399</v>
      </c>
      <c r="L1594" s="17">
        <v>0.109000441407862</v>
      </c>
      <c r="M1594" s="17"/>
      <c r="N1594" s="17">
        <v>7.13202927860659E-2</v>
      </c>
      <c r="O1594" s="17">
        <v>0.14455735918109799</v>
      </c>
      <c r="P1594" s="17">
        <v>0.10069275072450801</v>
      </c>
      <c r="Q1594" s="17">
        <v>0.14224336163259399</v>
      </c>
      <c r="R1594" s="17"/>
      <c r="S1594" s="17">
        <v>7.4623554351689103E-2</v>
      </c>
      <c r="T1594" s="17">
        <v>0.121730112353323</v>
      </c>
      <c r="U1594" s="17">
        <v>0.123673729064305</v>
      </c>
      <c r="V1594" s="17">
        <v>0.13501105178594799</v>
      </c>
      <c r="W1594" s="17">
        <v>0.13828473078084599</v>
      </c>
      <c r="X1594" s="17">
        <v>8.8279398721959099E-2</v>
      </c>
      <c r="Y1594" s="17">
        <v>0.103426713762604</v>
      </c>
      <c r="Z1594" s="17">
        <v>7.8383040987706501E-2</v>
      </c>
      <c r="AA1594" s="17">
        <v>9.5485129905899302E-2</v>
      </c>
      <c r="AB1594" s="17">
        <v>0.16708019852049499</v>
      </c>
      <c r="AC1594" s="17">
        <v>0.155093133411735</v>
      </c>
      <c r="AD1594" s="17">
        <v>0.121788408924355</v>
      </c>
      <c r="AE1594" s="17"/>
      <c r="AF1594" s="17">
        <v>9.4478822007717594E-2</v>
      </c>
      <c r="AG1594" s="17">
        <v>0.10091437871262</v>
      </c>
      <c r="AH1594" s="17">
        <v>0.16679415432502301</v>
      </c>
      <c r="AI1594" s="17"/>
      <c r="AJ1594" s="17">
        <v>6.2306641959303001E-2</v>
      </c>
      <c r="AK1594" s="17">
        <v>9.3637229158323204E-2</v>
      </c>
      <c r="AL1594" s="17">
        <v>0.139671329379571</v>
      </c>
      <c r="AM1594" s="17">
        <v>6.7650508960076003E-2</v>
      </c>
      <c r="AN1594" s="17">
        <v>0.14851742621694</v>
      </c>
      <c r="AO1594" s="17"/>
      <c r="AP1594" s="17">
        <v>6.7818659594798894E-2</v>
      </c>
      <c r="AQ1594" s="17">
        <v>5.9264587549703103E-2</v>
      </c>
      <c r="AR1594" s="17">
        <v>0.140198758037231</v>
      </c>
      <c r="AS1594" s="17">
        <v>6.4617709390460604E-2</v>
      </c>
      <c r="AT1594" s="17">
        <v>0.128900650148839</v>
      </c>
      <c r="AU1594" s="17">
        <v>0.36448972579525202</v>
      </c>
      <c r="AV1594" s="17"/>
      <c r="AW1594" s="17">
        <v>0.196926083304064</v>
      </c>
      <c r="AX1594" s="17">
        <v>0.207847683813492</v>
      </c>
      <c r="AY1594" s="17">
        <v>0.181775478190183</v>
      </c>
      <c r="AZ1594" s="17">
        <v>0.13132400841007499</v>
      </c>
      <c r="BA1594" s="17">
        <v>0.12874789140512999</v>
      </c>
      <c r="BB1594" s="17">
        <v>0.13149390297191901</v>
      </c>
      <c r="BC1594" s="17">
        <v>7.2007961285809899E-2</v>
      </c>
      <c r="BD1594" s="17">
        <v>0.129851706687308</v>
      </c>
      <c r="BE1594" s="17">
        <v>6.8915140013933701E-2</v>
      </c>
      <c r="BF1594" s="17">
        <v>6.1880556274619899E-2</v>
      </c>
      <c r="BG1594" s="17">
        <v>8.3476037762197003E-2</v>
      </c>
      <c r="BH1594" s="17">
        <v>6.6313102558151898E-2</v>
      </c>
      <c r="BI1594" s="17">
        <v>5.9924822233158002E-2</v>
      </c>
      <c r="BJ1594" s="17">
        <v>6.7352031823953898E-2</v>
      </c>
      <c r="BK1594" s="17">
        <v>4.6227952235081297E-2</v>
      </c>
      <c r="BL1594" s="17">
        <v>6.7767355709718299E-2</v>
      </c>
      <c r="BM1594" s="17"/>
      <c r="BN1594" s="17">
        <v>9.8634030037707598E-2</v>
      </c>
      <c r="BO1594" s="17">
        <v>0.13285569258212199</v>
      </c>
      <c r="BP1594" s="17"/>
      <c r="BQ1594" s="17">
        <v>6.2774590968612598E-2</v>
      </c>
      <c r="BR1594" s="17">
        <v>9.9385296830466693E-2</v>
      </c>
      <c r="BS1594" s="17"/>
      <c r="BT1594" s="17">
        <v>8.3276618245705994E-2</v>
      </c>
      <c r="BU1594" s="17"/>
      <c r="BV1594" s="17">
        <v>0.13760807920951601</v>
      </c>
      <c r="BW1594" s="17">
        <v>0.135909744351944</v>
      </c>
      <c r="BX1594" s="17">
        <v>9.1669331620813199E-2</v>
      </c>
      <c r="BY1594" s="17"/>
      <c r="BZ1594" s="17">
        <v>0.16695362832619901</v>
      </c>
      <c r="CA1594" s="17">
        <v>0.122900021168562</v>
      </c>
      <c r="CB1594" s="17">
        <v>0.14792928159858501</v>
      </c>
      <c r="CC1594" s="17">
        <v>8.89877682325486E-2</v>
      </c>
      <c r="CD1594" s="17">
        <v>7.2877745667256896E-2</v>
      </c>
      <c r="CE1594" s="17">
        <v>6.6158681025775296E-2</v>
      </c>
      <c r="CF1594" s="17">
        <v>4.8195582303567401E-2</v>
      </c>
      <c r="CG1594" s="17"/>
      <c r="CH1594" s="17">
        <v>3.30637870786267E-2</v>
      </c>
      <c r="CI1594" s="17">
        <v>0.102635299548872</v>
      </c>
      <c r="CJ1594" s="17">
        <v>0.12845939482249799</v>
      </c>
      <c r="CK1594" s="17">
        <v>0.143252561246177</v>
      </c>
      <c r="CL1594" s="17">
        <v>0.177623691870197</v>
      </c>
    </row>
    <row r="1595" spans="2:90" x14ac:dyDescent="0.3">
      <c r="C1595" s="17"/>
      <c r="D1595" s="17"/>
      <c r="E1595" s="17"/>
      <c r="F1595" s="17"/>
      <c r="G1595" s="17"/>
      <c r="H1595" s="17"/>
      <c r="I1595" s="17"/>
      <c r="J1595" s="17"/>
      <c r="K1595" s="17"/>
      <c r="L1595" s="17"/>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7"/>
      <c r="AI1595" s="17"/>
      <c r="AJ1595" s="17"/>
      <c r="AK1595" s="17"/>
      <c r="AL1595" s="17"/>
      <c r="AM1595" s="17"/>
      <c r="AN1595" s="17"/>
      <c r="AO1595" s="17"/>
      <c r="AP1595" s="17"/>
      <c r="AQ1595" s="17"/>
      <c r="AR1595" s="17"/>
      <c r="AS1595" s="17"/>
      <c r="AT1595" s="17"/>
      <c r="AU1595" s="17"/>
      <c r="AV1595" s="17"/>
      <c r="AW1595" s="17"/>
      <c r="AX1595" s="17"/>
      <c r="AY1595" s="17"/>
      <c r="AZ1595" s="17"/>
      <c r="BA1595" s="17"/>
      <c r="BB1595" s="17"/>
      <c r="BC1595" s="17"/>
      <c r="BD1595" s="17"/>
      <c r="BE1595" s="17"/>
      <c r="BF1595" s="17"/>
      <c r="BG1595" s="17"/>
      <c r="BH1595" s="17"/>
      <c r="BI1595" s="17"/>
      <c r="BJ1595" s="17"/>
      <c r="BK1595" s="17"/>
      <c r="BL1595" s="17"/>
      <c r="BM1595" s="17"/>
      <c r="BN1595" s="17"/>
      <c r="BO1595" s="17"/>
      <c r="BP1595" s="17"/>
      <c r="BQ1595" s="17"/>
      <c r="BR1595" s="17"/>
      <c r="BS1595" s="17"/>
      <c r="BT1595" s="17"/>
      <c r="BU1595" s="17"/>
      <c r="BV1595" s="17"/>
      <c r="BW1595" s="17"/>
      <c r="BX1595" s="17"/>
      <c r="BY1595" s="17"/>
      <c r="BZ1595" s="17"/>
      <c r="CA1595" s="17"/>
      <c r="CB1595" s="17"/>
      <c r="CC1595" s="17"/>
      <c r="CD1595" s="17"/>
      <c r="CE1595" s="17"/>
      <c r="CF1595" s="17"/>
      <c r="CG1595" s="17"/>
      <c r="CH1595" s="17"/>
      <c r="CI1595" s="17"/>
      <c r="CJ1595" s="17"/>
      <c r="CK1595" s="17"/>
      <c r="CL1595" s="17"/>
    </row>
    <row r="1596" spans="2:90" x14ac:dyDescent="0.3">
      <c r="B1596" s="6" t="s">
        <v>606</v>
      </c>
      <c r="C1596" s="17"/>
      <c r="D1596" s="17"/>
      <c r="E1596" s="17"/>
      <c r="F1596" s="17"/>
      <c r="G1596" s="17"/>
      <c r="H1596" s="17"/>
      <c r="I1596" s="17"/>
      <c r="J1596" s="17"/>
      <c r="K1596" s="17"/>
      <c r="L1596" s="17"/>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7"/>
      <c r="AI1596" s="17"/>
      <c r="AJ1596" s="17"/>
      <c r="AK1596" s="17"/>
      <c r="AL1596" s="17"/>
      <c r="AM1596" s="17"/>
      <c r="AN1596" s="17"/>
      <c r="AO1596" s="17"/>
      <c r="AP1596" s="17"/>
      <c r="AQ1596" s="17"/>
      <c r="AR1596" s="17"/>
      <c r="AS1596" s="17"/>
      <c r="AT1596" s="17"/>
      <c r="AU1596" s="17"/>
      <c r="AV1596" s="17"/>
      <c r="AW1596" s="17"/>
      <c r="AX1596" s="17"/>
      <c r="AY1596" s="17"/>
      <c r="AZ1596" s="17"/>
      <c r="BA1596" s="17"/>
      <c r="BB1596" s="17"/>
      <c r="BC1596" s="17"/>
      <c r="BD1596" s="17"/>
      <c r="BE1596" s="17"/>
      <c r="BF1596" s="17"/>
      <c r="BG1596" s="17"/>
      <c r="BH1596" s="17"/>
      <c r="BI1596" s="17"/>
      <c r="BJ1596" s="17"/>
      <c r="BK1596" s="17"/>
      <c r="BL1596" s="17"/>
      <c r="BM1596" s="17"/>
      <c r="BN1596" s="17"/>
      <c r="BO1596" s="17"/>
      <c r="BP1596" s="17"/>
      <c r="BQ1596" s="17"/>
      <c r="BR1596" s="17"/>
      <c r="BS1596" s="17"/>
      <c r="BT1596" s="17"/>
      <c r="BU1596" s="17"/>
      <c r="BV1596" s="17"/>
      <c r="BW1596" s="17"/>
      <c r="BX1596" s="17"/>
      <c r="BY1596" s="17"/>
      <c r="BZ1596" s="17"/>
      <c r="CA1596" s="17"/>
      <c r="CB1596" s="17"/>
      <c r="CC1596" s="17"/>
      <c r="CD1596" s="17"/>
      <c r="CE1596" s="17"/>
      <c r="CF1596" s="17"/>
      <c r="CG1596" s="17"/>
      <c r="CH1596" s="17"/>
      <c r="CI1596" s="17"/>
      <c r="CJ1596" s="17"/>
      <c r="CK1596" s="17"/>
      <c r="CL1596" s="17"/>
    </row>
    <row r="1597" spans="2:90" x14ac:dyDescent="0.3">
      <c r="B1597" s="24" t="s">
        <v>110</v>
      </c>
      <c r="C1597" s="17"/>
      <c r="D1597" s="17"/>
      <c r="E1597" s="17"/>
      <c r="F1597" s="17"/>
      <c r="G1597" s="17"/>
      <c r="H1597" s="17"/>
      <c r="I1597" s="17"/>
      <c r="J1597" s="17"/>
      <c r="K1597" s="17"/>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c r="AP1597" s="17"/>
      <c r="AQ1597" s="17"/>
      <c r="AR1597" s="17"/>
      <c r="AS1597" s="17"/>
      <c r="AT1597" s="17"/>
      <c r="AU1597" s="17"/>
      <c r="AV1597" s="17"/>
      <c r="AW1597" s="17"/>
      <c r="AX1597" s="17"/>
      <c r="AY1597" s="17"/>
      <c r="AZ1597" s="17"/>
      <c r="BA1597" s="17"/>
      <c r="BB1597" s="17"/>
      <c r="BC1597" s="17"/>
      <c r="BD1597" s="17"/>
      <c r="BE1597" s="17"/>
      <c r="BF1597" s="17"/>
      <c r="BG1597" s="17"/>
      <c r="BH1597" s="17"/>
      <c r="BI1597" s="17"/>
      <c r="BJ1597" s="17"/>
      <c r="BK1597" s="17"/>
      <c r="BL1597" s="17"/>
      <c r="BM1597" s="17"/>
      <c r="BN1597" s="17"/>
      <c r="BO1597" s="17"/>
      <c r="BP1597" s="17"/>
      <c r="BQ1597" s="17"/>
      <c r="BR1597" s="17"/>
      <c r="BS1597" s="17"/>
      <c r="BT1597" s="17"/>
      <c r="BU1597" s="17"/>
      <c r="BV1597" s="17"/>
      <c r="BW1597" s="17"/>
      <c r="BX1597" s="17"/>
      <c r="BY1597" s="17"/>
      <c r="BZ1597" s="17"/>
      <c r="CA1597" s="17"/>
      <c r="CB1597" s="17"/>
      <c r="CC1597" s="17"/>
      <c r="CD1597" s="17"/>
      <c r="CE1597" s="17"/>
      <c r="CF1597" s="17"/>
      <c r="CG1597" s="17"/>
      <c r="CH1597" s="17"/>
      <c r="CI1597" s="17"/>
      <c r="CJ1597" s="17"/>
      <c r="CK1597" s="17"/>
      <c r="CL1597" s="17"/>
    </row>
    <row r="1598" spans="2:90" x14ac:dyDescent="0.3">
      <c r="B1598" t="s">
        <v>51</v>
      </c>
      <c r="C1598" s="17">
        <v>0.21667249442193701</v>
      </c>
      <c r="D1598" s="17">
        <v>0.24853946204839</v>
      </c>
      <c r="E1598" s="17">
        <v>0.18621504123038701</v>
      </c>
      <c r="F1598" s="17"/>
      <c r="G1598" s="17">
        <v>0.25855271545189301</v>
      </c>
      <c r="H1598" s="17">
        <v>0.33678875098318201</v>
      </c>
      <c r="I1598" s="17">
        <v>0.233798912436951</v>
      </c>
      <c r="J1598" s="17">
        <v>0.19312254814101301</v>
      </c>
      <c r="K1598" s="17">
        <v>0.144412460488544</v>
      </c>
      <c r="L1598" s="17">
        <v>0.144276092334753</v>
      </c>
      <c r="M1598" s="17"/>
      <c r="N1598" s="17">
        <v>0.307974454909825</v>
      </c>
      <c r="O1598" s="17">
        <v>0.21442466604378099</v>
      </c>
      <c r="P1598" s="17">
        <v>0.18232650606765299</v>
      </c>
      <c r="Q1598" s="17">
        <v>0.15297342156850899</v>
      </c>
      <c r="R1598" s="17"/>
      <c r="S1598" s="17">
        <v>0.32045799704086803</v>
      </c>
      <c r="T1598" s="17">
        <v>0.13221375676708899</v>
      </c>
      <c r="U1598" s="17">
        <v>0.144069550902719</v>
      </c>
      <c r="V1598" s="17">
        <v>0.19830848905419399</v>
      </c>
      <c r="W1598" s="17">
        <v>0.182920204506613</v>
      </c>
      <c r="X1598" s="17">
        <v>0.225128924365326</v>
      </c>
      <c r="Y1598" s="17">
        <v>0.2181524439899</v>
      </c>
      <c r="Z1598" s="17">
        <v>0.28172867645154098</v>
      </c>
      <c r="AA1598" s="17">
        <v>0.23858036999012</v>
      </c>
      <c r="AB1598" s="17">
        <v>0.18039741332794301</v>
      </c>
      <c r="AC1598" s="17">
        <v>0.24252873433948599</v>
      </c>
      <c r="AD1598" s="17">
        <v>0.29445882509015803</v>
      </c>
      <c r="AE1598" s="17"/>
      <c r="AF1598" s="17">
        <v>0.12826498142614501</v>
      </c>
      <c r="AG1598" s="17">
        <v>0.31554998790384697</v>
      </c>
      <c r="AH1598" s="17">
        <v>0.17133945881454399</v>
      </c>
      <c r="AI1598" s="17"/>
      <c r="AJ1598" s="17">
        <v>4.3521989194508399E-2</v>
      </c>
      <c r="AK1598" s="17">
        <v>0.49018971687520002</v>
      </c>
      <c r="AL1598" s="17">
        <v>8.4420993472760997E-2</v>
      </c>
      <c r="AM1598" s="17">
        <v>1.97606418211968E-2</v>
      </c>
      <c r="AN1598" s="17">
        <v>0.108183205962849</v>
      </c>
      <c r="AO1598" s="17"/>
      <c r="AP1598" s="17">
        <v>0.69559853198427801</v>
      </c>
      <c r="AQ1598" s="17">
        <v>6.7222096455527403E-2</v>
      </c>
      <c r="AR1598" s="17">
        <v>7.0229883869166801E-2</v>
      </c>
      <c r="AS1598" s="17">
        <v>2.7266557994389099E-2</v>
      </c>
      <c r="AT1598" s="17">
        <v>9.9548662794338702E-2</v>
      </c>
      <c r="AU1598" s="17">
        <v>6.2974083103564393E-2</v>
      </c>
      <c r="AV1598" s="17"/>
      <c r="AW1598" s="17">
        <v>0.19771041194689501</v>
      </c>
      <c r="AX1598" s="17">
        <v>0.16946887170934799</v>
      </c>
      <c r="AY1598" s="17">
        <v>0.140628922780028</v>
      </c>
      <c r="AZ1598" s="17">
        <v>9.1001797106528906E-2</v>
      </c>
      <c r="BA1598" s="17">
        <v>0.154781024958066</v>
      </c>
      <c r="BB1598" s="17">
        <v>0.205148187590212</v>
      </c>
      <c r="BC1598" s="17">
        <v>0.21463610423548499</v>
      </c>
      <c r="BD1598" s="17">
        <v>0.18448390108604501</v>
      </c>
      <c r="BE1598" s="17">
        <v>0.25147300946998202</v>
      </c>
      <c r="BF1598" s="17">
        <v>0.244535978330961</v>
      </c>
      <c r="BG1598" s="17">
        <v>0.22997535385031001</v>
      </c>
      <c r="BH1598" s="17">
        <v>0.27543153983976998</v>
      </c>
      <c r="BI1598" s="17">
        <v>0.35137548298131999</v>
      </c>
      <c r="BJ1598" s="17">
        <v>0.302935994445789</v>
      </c>
      <c r="BK1598" s="17">
        <v>0.244962493275349</v>
      </c>
      <c r="BL1598" s="17">
        <v>0.45536582260001301</v>
      </c>
      <c r="BM1598" s="17"/>
      <c r="BN1598" s="17">
        <v>0.23705477360132099</v>
      </c>
      <c r="BO1598" s="17">
        <v>0.19054574950579301</v>
      </c>
      <c r="BP1598" s="17"/>
      <c r="BQ1598" s="17">
        <v>0.71168568605965699</v>
      </c>
      <c r="BR1598" s="17">
        <v>0.10600615173363299</v>
      </c>
      <c r="BS1598" s="17"/>
      <c r="BT1598" s="17">
        <v>0.40191695674695599</v>
      </c>
      <c r="BU1598" s="17"/>
      <c r="BV1598" s="17">
        <v>0.19800477657986301</v>
      </c>
      <c r="BW1598" s="17">
        <v>0.281957943154866</v>
      </c>
      <c r="BX1598" s="17">
        <v>0.207928524264335</v>
      </c>
      <c r="BY1598" s="17"/>
      <c r="BZ1598" s="17">
        <v>0.11904916462179201</v>
      </c>
      <c r="CA1598" s="17">
        <v>0.197008693578056</v>
      </c>
      <c r="CB1598" s="17">
        <v>0.16748505977306899</v>
      </c>
      <c r="CC1598" s="17">
        <v>0.188190534490768</v>
      </c>
      <c r="CD1598" s="17">
        <v>0.24464293061273501</v>
      </c>
      <c r="CE1598" s="17">
        <v>0.28562881027408199</v>
      </c>
      <c r="CF1598" s="17">
        <v>0.35793189962021499</v>
      </c>
      <c r="CG1598" s="17"/>
      <c r="CH1598" s="17">
        <v>0.355216037265426</v>
      </c>
      <c r="CI1598" s="17">
        <v>0.26371593865284798</v>
      </c>
      <c r="CJ1598" s="17">
        <v>0.16874349801470201</v>
      </c>
      <c r="CK1598" s="17">
        <v>0.16677364158849201</v>
      </c>
      <c r="CL1598" s="17">
        <v>7.5967531763180093E-2</v>
      </c>
    </row>
    <row r="1599" spans="2:90" x14ac:dyDescent="0.3">
      <c r="B1599" t="s">
        <v>52</v>
      </c>
      <c r="C1599" s="17">
        <v>0.15699786187450801</v>
      </c>
      <c r="D1599" s="17">
        <v>0.164451662998365</v>
      </c>
      <c r="E1599" s="17">
        <v>0.149999199022505</v>
      </c>
      <c r="F1599" s="17"/>
      <c r="G1599" s="17">
        <v>0.10555270318257701</v>
      </c>
      <c r="H1599" s="17">
        <v>0.145364625918144</v>
      </c>
      <c r="I1599" s="17">
        <v>0.122835946782077</v>
      </c>
      <c r="J1599" s="17">
        <v>0.156215432834618</v>
      </c>
      <c r="K1599" s="17">
        <v>0.18487718100742501</v>
      </c>
      <c r="L1599" s="17">
        <v>0.21058539772148399</v>
      </c>
      <c r="M1599" s="17"/>
      <c r="N1599" s="17">
        <v>0.19024105623218199</v>
      </c>
      <c r="O1599" s="17">
        <v>0.153986012160753</v>
      </c>
      <c r="P1599" s="17">
        <v>0.14999085465690601</v>
      </c>
      <c r="Q1599" s="17">
        <v>0.12812765155144401</v>
      </c>
      <c r="R1599" s="17"/>
      <c r="S1599" s="17">
        <v>0.1438208013193</v>
      </c>
      <c r="T1599" s="17">
        <v>0.22255591505088201</v>
      </c>
      <c r="U1599" s="17">
        <v>0.129007267692864</v>
      </c>
      <c r="V1599" s="17">
        <v>0.193493834045247</v>
      </c>
      <c r="W1599" s="17">
        <v>0.12302913387890201</v>
      </c>
      <c r="X1599" s="17">
        <v>0.17447387303024001</v>
      </c>
      <c r="Y1599" s="17">
        <v>0.179320261232916</v>
      </c>
      <c r="Z1599" s="17">
        <v>0.14538078089213199</v>
      </c>
      <c r="AA1599" s="17">
        <v>0.13996530901657001</v>
      </c>
      <c r="AB1599" s="17">
        <v>0.114856738722936</v>
      </c>
      <c r="AC1599" s="17">
        <v>0.11579402498555701</v>
      </c>
      <c r="AD1599" s="17">
        <v>0.13931198963290001</v>
      </c>
      <c r="AE1599" s="17"/>
      <c r="AF1599" s="17">
        <v>0.21247031438150901</v>
      </c>
      <c r="AG1599" s="17">
        <v>0.14946083003191801</v>
      </c>
      <c r="AH1599" s="17">
        <v>9.4205406313183096E-2</v>
      </c>
      <c r="AI1599" s="17"/>
      <c r="AJ1599" s="17">
        <v>0.52474049673716205</v>
      </c>
      <c r="AK1599" s="17">
        <v>4.9897917225986403E-2</v>
      </c>
      <c r="AL1599" s="17">
        <v>6.9688725983324498E-2</v>
      </c>
      <c r="AM1599" s="17">
        <v>0.105076153829959</v>
      </c>
      <c r="AN1599" s="17">
        <v>9.2475487831421496E-2</v>
      </c>
      <c r="AO1599" s="17"/>
      <c r="AP1599" s="17">
        <v>3.4413465389891297E-2</v>
      </c>
      <c r="AQ1599" s="17">
        <v>0.645613912540976</v>
      </c>
      <c r="AR1599" s="17">
        <v>4.7275334447345503E-2</v>
      </c>
      <c r="AS1599" s="17">
        <v>0.104832827034736</v>
      </c>
      <c r="AT1599" s="17">
        <v>3.4015645582341499E-2</v>
      </c>
      <c r="AU1599" s="17">
        <v>7.9293371987624706E-2</v>
      </c>
      <c r="AV1599" s="17"/>
      <c r="AW1599" s="17">
        <v>0.10122634167193401</v>
      </c>
      <c r="AX1599" s="17">
        <v>5.8123537418306399E-2</v>
      </c>
      <c r="AY1599" s="17">
        <v>9.3763474433638694E-2</v>
      </c>
      <c r="AZ1599" s="17">
        <v>0.18371968525333299</v>
      </c>
      <c r="BA1599" s="17">
        <v>0.122685710089817</v>
      </c>
      <c r="BB1599" s="17">
        <v>0.133318667808663</v>
      </c>
      <c r="BC1599" s="17">
        <v>0.179847916731531</v>
      </c>
      <c r="BD1599" s="17">
        <v>0.203756466618257</v>
      </c>
      <c r="BE1599" s="17">
        <v>0.15819420809201801</v>
      </c>
      <c r="BF1599" s="17">
        <v>0.16532662016195401</v>
      </c>
      <c r="BG1599" s="17">
        <v>0.18251309126533499</v>
      </c>
      <c r="BH1599" s="17">
        <v>0.22019596442466099</v>
      </c>
      <c r="BI1599" s="17">
        <v>0.21028446970294701</v>
      </c>
      <c r="BJ1599" s="17">
        <v>0.180614587439719</v>
      </c>
      <c r="BK1599" s="17">
        <v>0.28916583460991202</v>
      </c>
      <c r="BL1599" s="17">
        <v>0.13800602774933199</v>
      </c>
      <c r="BM1599" s="17"/>
      <c r="BN1599" s="17">
        <v>0.16978867594893399</v>
      </c>
      <c r="BO1599" s="17">
        <v>0.13919695772634</v>
      </c>
      <c r="BP1599" s="17"/>
      <c r="BQ1599" s="17">
        <v>3.6013891737641399E-2</v>
      </c>
      <c r="BR1599" s="17">
        <v>9.5009358327096505E-2</v>
      </c>
      <c r="BS1599" s="17"/>
      <c r="BT1599" s="17">
        <v>4.9847268796450801E-2</v>
      </c>
      <c r="BU1599" s="17"/>
      <c r="BV1599" s="17">
        <v>0.11991797007548199</v>
      </c>
      <c r="BW1599" s="17">
        <v>0.11372681400368</v>
      </c>
      <c r="BX1599" s="17">
        <v>0.194789363356283</v>
      </c>
      <c r="BY1599" s="17"/>
      <c r="BZ1599" s="17">
        <v>0.102065120598578</v>
      </c>
      <c r="CA1599" s="17">
        <v>0.135900416534362</v>
      </c>
      <c r="CB1599" s="17">
        <v>0.14001598886109401</v>
      </c>
      <c r="CC1599" s="17">
        <v>0.15990464688366299</v>
      </c>
      <c r="CD1599" s="17">
        <v>0.160033246504374</v>
      </c>
      <c r="CE1599" s="17">
        <v>0.19692461286660601</v>
      </c>
      <c r="CF1599" s="17">
        <v>0.21775762807113799</v>
      </c>
      <c r="CG1599" s="17"/>
      <c r="CH1599" s="17">
        <v>0.17686511089308901</v>
      </c>
      <c r="CI1599" s="17">
        <v>0.19202545054996401</v>
      </c>
      <c r="CJ1599" s="17">
        <v>0.149075441232531</v>
      </c>
      <c r="CK1599" s="17">
        <v>9.9041440723908705E-2</v>
      </c>
      <c r="CL1599" s="17">
        <v>8.2076847552643703E-2</v>
      </c>
    </row>
    <row r="1600" spans="2:90" x14ac:dyDescent="0.3">
      <c r="B1600" t="s">
        <v>48</v>
      </c>
      <c r="C1600" s="17">
        <v>6.8832760323574604E-2</v>
      </c>
      <c r="D1600" s="17">
        <v>7.1908807185317405E-2</v>
      </c>
      <c r="E1600" s="17">
        <v>6.5265051206323907E-2</v>
      </c>
      <c r="F1600" s="17"/>
      <c r="G1600" s="17">
        <v>9.3550695731590694E-2</v>
      </c>
      <c r="H1600" s="17">
        <v>7.6235263385725394E-2</v>
      </c>
      <c r="I1600" s="17">
        <v>6.0614991815482397E-2</v>
      </c>
      <c r="J1600" s="17">
        <v>6.42341463875927E-2</v>
      </c>
      <c r="K1600" s="17">
        <v>5.8128813507450597E-2</v>
      </c>
      <c r="L1600" s="17">
        <v>6.4006528355118802E-2</v>
      </c>
      <c r="M1600" s="17"/>
      <c r="N1600" s="17">
        <v>6.6808647391535803E-2</v>
      </c>
      <c r="O1600" s="17">
        <v>7.2722226462347897E-2</v>
      </c>
      <c r="P1600" s="17">
        <v>6.8890493137038905E-2</v>
      </c>
      <c r="Q1600" s="17">
        <v>6.7615010939652997E-2</v>
      </c>
      <c r="R1600" s="17"/>
      <c r="S1600" s="17">
        <v>5.2880687429416498E-2</v>
      </c>
      <c r="T1600" s="17">
        <v>7.1336888260938605E-2</v>
      </c>
      <c r="U1600" s="17">
        <v>7.9395723794418005E-2</v>
      </c>
      <c r="V1600" s="17">
        <v>9.2385496562278097E-2</v>
      </c>
      <c r="W1600" s="17">
        <v>6.7104271176227304E-2</v>
      </c>
      <c r="X1600" s="17">
        <v>8.2022889355796297E-2</v>
      </c>
      <c r="Y1600" s="17">
        <v>6.1319775630024803E-2</v>
      </c>
      <c r="Z1600" s="17">
        <v>3.1473801306589298E-2</v>
      </c>
      <c r="AA1600" s="17">
        <v>7.1328284986687404E-2</v>
      </c>
      <c r="AB1600" s="17">
        <v>8.1873922944094693E-2</v>
      </c>
      <c r="AC1600" s="17">
        <v>4.0443593334992201E-2</v>
      </c>
      <c r="AD1600" s="17">
        <v>6.7124960328200797E-2</v>
      </c>
      <c r="AE1600" s="17"/>
      <c r="AF1600" s="17">
        <v>4.3120751725067998E-2</v>
      </c>
      <c r="AG1600" s="17">
        <v>8.5855790141137894E-2</v>
      </c>
      <c r="AH1600" s="17">
        <v>4.9317420649466398E-2</v>
      </c>
      <c r="AI1600" s="17"/>
      <c r="AJ1600" s="17">
        <v>2.14748384720874E-2</v>
      </c>
      <c r="AK1600" s="17">
        <v>5.2965138077133003E-2</v>
      </c>
      <c r="AL1600" s="17">
        <v>0.40946350302353002</v>
      </c>
      <c r="AM1600" s="17">
        <v>1.51157933871347E-2</v>
      </c>
      <c r="AN1600" s="17">
        <v>3.6841130809544403E-2</v>
      </c>
      <c r="AO1600" s="17"/>
      <c r="AP1600" s="17">
        <v>2.1157371909965101E-2</v>
      </c>
      <c r="AQ1600" s="17">
        <v>2.51643154224469E-2</v>
      </c>
      <c r="AR1600" s="17">
        <v>0.492767865587035</v>
      </c>
      <c r="AS1600" s="17">
        <v>1.03699840450242E-2</v>
      </c>
      <c r="AT1600" s="17">
        <v>4.2169183847817898E-2</v>
      </c>
      <c r="AU1600" s="17">
        <v>3.7794328409308797E-2</v>
      </c>
      <c r="AV1600" s="17"/>
      <c r="AW1600" s="17">
        <v>0</v>
      </c>
      <c r="AX1600" s="17">
        <v>6.3540287298710002E-2</v>
      </c>
      <c r="AY1600" s="17">
        <v>9.0188643936723906E-2</v>
      </c>
      <c r="AZ1600" s="17">
        <v>7.5821144426263795E-2</v>
      </c>
      <c r="BA1600" s="17">
        <v>8.8603539089108105E-2</v>
      </c>
      <c r="BB1600" s="17">
        <v>4.6133423743827402E-2</v>
      </c>
      <c r="BC1600" s="17">
        <v>6.9571503060540593E-2</v>
      </c>
      <c r="BD1600" s="17">
        <v>7.12529140385805E-2</v>
      </c>
      <c r="BE1600" s="17">
        <v>8.1899888172546606E-2</v>
      </c>
      <c r="BF1600" s="17">
        <v>6.3579318037553706E-2</v>
      </c>
      <c r="BG1600" s="17">
        <v>9.4294349825825699E-2</v>
      </c>
      <c r="BH1600" s="17">
        <v>4.5706738545711501E-2</v>
      </c>
      <c r="BI1600" s="17">
        <v>4.4974201832554801E-2</v>
      </c>
      <c r="BJ1600" s="17">
        <v>0.12579544084985</v>
      </c>
      <c r="BK1600" s="17">
        <v>6.6176830390218003E-2</v>
      </c>
      <c r="BL1600" s="17">
        <v>5.6554731608190301E-2</v>
      </c>
      <c r="BM1600" s="17"/>
      <c r="BN1600" s="17">
        <v>6.2146911070840298E-2</v>
      </c>
      <c r="BO1600" s="17">
        <v>7.8212445393960398E-2</v>
      </c>
      <c r="BP1600" s="17"/>
      <c r="BQ1600" s="17">
        <v>2.36948845285988E-2</v>
      </c>
      <c r="BR1600" s="17">
        <v>0.12843664118074199</v>
      </c>
      <c r="BS1600" s="17"/>
      <c r="BT1600" s="17">
        <v>3.6417889777778101E-2</v>
      </c>
      <c r="BU1600" s="17"/>
      <c r="BV1600" s="17">
        <v>6.1195355562783001E-2</v>
      </c>
      <c r="BW1600" s="17">
        <v>7.0933479694384002E-2</v>
      </c>
      <c r="BX1600" s="17">
        <v>6.9850711649140501E-2</v>
      </c>
      <c r="BY1600" s="17"/>
      <c r="BZ1600" s="17">
        <v>5.4137120610563597E-2</v>
      </c>
      <c r="CA1600" s="17">
        <v>6.0125457822956002E-2</v>
      </c>
      <c r="CB1600" s="17">
        <v>5.34454341042317E-2</v>
      </c>
      <c r="CC1600" s="17">
        <v>0.10156404803984399</v>
      </c>
      <c r="CD1600" s="17">
        <v>7.9549221854931698E-2</v>
      </c>
      <c r="CE1600" s="17">
        <v>6.2090450077940097E-2</v>
      </c>
      <c r="CF1600" s="17">
        <v>7.6371819666687393E-2</v>
      </c>
      <c r="CG1600" s="17"/>
      <c r="CH1600" s="17">
        <v>6.6625334580836304E-2</v>
      </c>
      <c r="CI1600" s="17">
        <v>7.2303730095274493E-2</v>
      </c>
      <c r="CJ1600" s="17">
        <v>6.4185206207601195E-2</v>
      </c>
      <c r="CK1600" s="17">
        <v>7.3613549532919195E-2</v>
      </c>
      <c r="CL1600" s="17">
        <v>6.60328502272505E-2</v>
      </c>
    </row>
    <row r="1601" spans="2:90" x14ac:dyDescent="0.3">
      <c r="B1601" t="s">
        <v>53</v>
      </c>
      <c r="C1601" s="17">
        <v>5.2500531638810598E-2</v>
      </c>
      <c r="D1601" s="17">
        <v>5.1147585540712498E-2</v>
      </c>
      <c r="E1601" s="17">
        <v>5.2341600678937401E-2</v>
      </c>
      <c r="F1601" s="17"/>
      <c r="G1601" s="17">
        <v>0.12736352317297001</v>
      </c>
      <c r="H1601" s="17">
        <v>6.8072682930068198E-2</v>
      </c>
      <c r="I1601" s="17">
        <v>5.9277188325765597E-2</v>
      </c>
      <c r="J1601" s="17">
        <v>2.75749977798194E-2</v>
      </c>
      <c r="K1601" s="17">
        <v>3.27754049462472E-2</v>
      </c>
      <c r="L1601" s="17">
        <v>1.7959557163615601E-2</v>
      </c>
      <c r="M1601" s="17"/>
      <c r="N1601" s="17">
        <v>6.4949236467299803E-2</v>
      </c>
      <c r="O1601" s="17">
        <v>5.5239755269904697E-2</v>
      </c>
      <c r="P1601" s="17">
        <v>4.0215893114613002E-2</v>
      </c>
      <c r="Q1601" s="17">
        <v>4.7573000922305701E-2</v>
      </c>
      <c r="R1601" s="17"/>
      <c r="S1601" s="17">
        <v>6.9402514240479801E-2</v>
      </c>
      <c r="T1601" s="17">
        <v>4.2954982271599301E-2</v>
      </c>
      <c r="U1601" s="17">
        <v>7.0483216584563801E-2</v>
      </c>
      <c r="V1601" s="17">
        <v>4.3771991863602699E-2</v>
      </c>
      <c r="W1601" s="17">
        <v>4.0555393579989399E-2</v>
      </c>
      <c r="X1601" s="17">
        <v>4.78064046905066E-2</v>
      </c>
      <c r="Y1601" s="17">
        <v>3.5418004638007802E-2</v>
      </c>
      <c r="Z1601" s="17">
        <v>3.5444331082622703E-2</v>
      </c>
      <c r="AA1601" s="17">
        <v>7.4261244806523199E-2</v>
      </c>
      <c r="AB1601" s="17">
        <v>7.2388098758532304E-2</v>
      </c>
      <c r="AC1601" s="17">
        <v>0</v>
      </c>
      <c r="AD1601" s="17">
        <v>5.1031480697758799E-2</v>
      </c>
      <c r="AE1601" s="17"/>
      <c r="AF1601" s="17">
        <v>1.8066032942102898E-2</v>
      </c>
      <c r="AG1601" s="17">
        <v>5.7960643955115403E-2</v>
      </c>
      <c r="AH1601" s="17">
        <v>5.48558809982631E-2</v>
      </c>
      <c r="AI1601" s="17"/>
      <c r="AJ1601" s="17">
        <v>7.40524674283056E-3</v>
      </c>
      <c r="AK1601" s="17">
        <v>4.0679247278425999E-2</v>
      </c>
      <c r="AL1601" s="17">
        <v>3.2340552141895497E-2</v>
      </c>
      <c r="AM1601" s="17">
        <v>1.93064052130421E-2</v>
      </c>
      <c r="AN1601" s="17">
        <v>0.372820018864506</v>
      </c>
      <c r="AO1601" s="17"/>
      <c r="AP1601" s="17">
        <v>3.7991406941607297E-2</v>
      </c>
      <c r="AQ1601" s="17">
        <v>1.1218016700359599E-2</v>
      </c>
      <c r="AR1601" s="17">
        <v>2.10086667718287E-2</v>
      </c>
      <c r="AS1601" s="17">
        <v>9.4045099462096004E-3</v>
      </c>
      <c r="AT1601" s="17">
        <v>0.47752922737228498</v>
      </c>
      <c r="AU1601" s="17">
        <v>5.5581826153898997E-3</v>
      </c>
      <c r="AV1601" s="17"/>
      <c r="AW1601" s="17">
        <v>0.21330948826402599</v>
      </c>
      <c r="AX1601" s="17">
        <v>7.7307101994286101E-2</v>
      </c>
      <c r="AY1601" s="17">
        <v>8.2941866304077405E-2</v>
      </c>
      <c r="AZ1601" s="17">
        <v>4.2611522219307502E-2</v>
      </c>
      <c r="BA1601" s="17">
        <v>5.4656192004723402E-2</v>
      </c>
      <c r="BB1601" s="17">
        <v>4.5595409249315197E-2</v>
      </c>
      <c r="BC1601" s="17">
        <v>6.18993781074266E-2</v>
      </c>
      <c r="BD1601" s="17">
        <v>1.9769016168097599E-2</v>
      </c>
      <c r="BE1601" s="17">
        <v>3.8483943087073001E-2</v>
      </c>
      <c r="BF1601" s="17">
        <v>7.7995125664978904E-2</v>
      </c>
      <c r="BG1601" s="17">
        <v>4.8671197118528998E-2</v>
      </c>
      <c r="BH1601" s="17">
        <v>7.2738718444579603E-2</v>
      </c>
      <c r="BI1601" s="17">
        <v>2.5298258796491599E-2</v>
      </c>
      <c r="BJ1601" s="17">
        <v>5.0968690976027298E-2</v>
      </c>
      <c r="BK1601" s="17">
        <v>4.3933208038936598E-2</v>
      </c>
      <c r="BL1601" s="17">
        <v>4.55035937531909E-2</v>
      </c>
      <c r="BM1601" s="17"/>
      <c r="BN1601" s="17">
        <v>3.8290672576772503E-2</v>
      </c>
      <c r="BO1601" s="17">
        <v>7.2894981104738299E-2</v>
      </c>
      <c r="BP1601" s="17"/>
      <c r="BQ1601" s="17">
        <v>3.30376965936112E-2</v>
      </c>
      <c r="BR1601" s="17">
        <v>6.9416790568609693E-2</v>
      </c>
      <c r="BS1601" s="17"/>
      <c r="BT1601" s="17">
        <v>3.5861648531925201E-2</v>
      </c>
      <c r="BU1601" s="17"/>
      <c r="BV1601" s="17">
        <v>7.9624159822162394E-2</v>
      </c>
      <c r="BW1601" s="17">
        <v>8.8842783536501893E-2</v>
      </c>
      <c r="BX1601" s="17">
        <v>2.6736726139582199E-2</v>
      </c>
      <c r="BY1601" s="17"/>
      <c r="BZ1601" s="17">
        <v>6.85573774691524E-2</v>
      </c>
      <c r="CA1601" s="17">
        <v>6.5442761020605505E-2</v>
      </c>
      <c r="CB1601" s="17">
        <v>4.46751297663762E-2</v>
      </c>
      <c r="CC1601" s="17">
        <v>5.1711697980872398E-2</v>
      </c>
      <c r="CD1601" s="17">
        <v>5.3841467185498502E-2</v>
      </c>
      <c r="CE1601" s="17">
        <v>4.8663906773493103E-2</v>
      </c>
      <c r="CF1601" s="17">
        <v>5.1148437719532598E-2</v>
      </c>
      <c r="CG1601" s="17"/>
      <c r="CH1601" s="17">
        <v>4.9123739314345001E-2</v>
      </c>
      <c r="CI1601" s="17">
        <v>5.7046696472498902E-2</v>
      </c>
      <c r="CJ1601" s="17">
        <v>5.0962095878275403E-2</v>
      </c>
      <c r="CK1601" s="17">
        <v>3.61808922283006E-2</v>
      </c>
      <c r="CL1601" s="17">
        <v>9.6520622608966294E-2</v>
      </c>
    </row>
    <row r="1602" spans="2:90" x14ac:dyDescent="0.3">
      <c r="B1602" t="s">
        <v>49</v>
      </c>
      <c r="C1602" s="17">
        <v>0.18355816323028701</v>
      </c>
      <c r="D1602" s="17">
        <v>0.20243838960330701</v>
      </c>
      <c r="E1602" s="17">
        <v>0.16656154014732499</v>
      </c>
      <c r="F1602" s="17"/>
      <c r="G1602" s="17">
        <v>0.16869054832536001</v>
      </c>
      <c r="H1602" s="17">
        <v>0.137238444035127</v>
      </c>
      <c r="I1602" s="17">
        <v>0.209957331072158</v>
      </c>
      <c r="J1602" s="17">
        <v>0.17733902735288601</v>
      </c>
      <c r="K1602" s="17">
        <v>0.20352986962862801</v>
      </c>
      <c r="L1602" s="17">
        <v>0.20131229296317099</v>
      </c>
      <c r="M1602" s="17"/>
      <c r="N1602" s="17">
        <v>0.138571131691024</v>
      </c>
      <c r="O1602" s="17">
        <v>0.13289916099515101</v>
      </c>
      <c r="P1602" s="17">
        <v>0.26843502082401599</v>
      </c>
      <c r="Q1602" s="17">
        <v>0.21178217449950501</v>
      </c>
      <c r="R1602" s="17"/>
      <c r="S1602" s="17">
        <v>0.15957134803816</v>
      </c>
      <c r="T1602" s="17">
        <v>0.17326602694524501</v>
      </c>
      <c r="U1602" s="17">
        <v>0.21689759058142299</v>
      </c>
      <c r="V1602" s="17">
        <v>0.16342324851510401</v>
      </c>
      <c r="W1602" s="17">
        <v>0.23998514844164401</v>
      </c>
      <c r="X1602" s="17">
        <v>0.17948679899047901</v>
      </c>
      <c r="Y1602" s="17">
        <v>0.172811575773655</v>
      </c>
      <c r="Z1602" s="17">
        <v>0.295171582745196</v>
      </c>
      <c r="AA1602" s="17">
        <v>0.21333582361936501</v>
      </c>
      <c r="AB1602" s="17">
        <v>0.11262490634493</v>
      </c>
      <c r="AC1602" s="17">
        <v>0.21989657172212501</v>
      </c>
      <c r="AD1602" s="17">
        <v>0.11514242193841601</v>
      </c>
      <c r="AE1602" s="17"/>
      <c r="AF1602" s="17">
        <v>0.31195194440986002</v>
      </c>
      <c r="AG1602" s="17">
        <v>9.8291048881651702E-2</v>
      </c>
      <c r="AH1602" s="17">
        <v>0.14573593004402399</v>
      </c>
      <c r="AI1602" s="17"/>
      <c r="AJ1602" s="17">
        <v>0.16806046580492801</v>
      </c>
      <c r="AK1602" s="17">
        <v>0.11042599777704901</v>
      </c>
      <c r="AL1602" s="17">
        <v>7.1415513515721701E-2</v>
      </c>
      <c r="AM1602" s="17">
        <v>0.69075790564751205</v>
      </c>
      <c r="AN1602" s="17">
        <v>5.8137859583149397E-2</v>
      </c>
      <c r="AO1602" s="17"/>
      <c r="AP1602" s="17">
        <v>4.4654295601599898E-2</v>
      </c>
      <c r="AQ1602" s="17">
        <v>6.1032860204998998E-2</v>
      </c>
      <c r="AR1602" s="17">
        <v>2.56916702680548E-2</v>
      </c>
      <c r="AS1602" s="17">
        <v>0.64255777683794701</v>
      </c>
      <c r="AT1602" s="17">
        <v>6.1370885509212797E-2</v>
      </c>
      <c r="AU1602" s="17">
        <v>2.0965477792013801E-2</v>
      </c>
      <c r="AV1602" s="17"/>
      <c r="AW1602" s="17">
        <v>0.15230354353612</v>
      </c>
      <c r="AX1602" s="17">
        <v>0.22576313018694399</v>
      </c>
      <c r="AY1602" s="17">
        <v>0.20186713718194399</v>
      </c>
      <c r="AZ1602" s="17">
        <v>0.210598087675783</v>
      </c>
      <c r="BA1602" s="17">
        <v>0.19520689860606999</v>
      </c>
      <c r="BB1602" s="17">
        <v>0.222687368130804</v>
      </c>
      <c r="BC1602" s="17">
        <v>0.208199684455081</v>
      </c>
      <c r="BD1602" s="17">
        <v>0.19858169001331499</v>
      </c>
      <c r="BE1602" s="17">
        <v>0.158319962272985</v>
      </c>
      <c r="BF1602" s="17">
        <v>0.15892252338149801</v>
      </c>
      <c r="BG1602" s="17">
        <v>0.119705838367326</v>
      </c>
      <c r="BH1602" s="17">
        <v>0.198805633685643</v>
      </c>
      <c r="BI1602" s="17">
        <v>0.123491290835635</v>
      </c>
      <c r="BJ1602" s="17">
        <v>0.109387456925784</v>
      </c>
      <c r="BK1602" s="17">
        <v>0.14664635002693599</v>
      </c>
      <c r="BL1602" s="17">
        <v>0.173449542428249</v>
      </c>
      <c r="BM1602" s="17"/>
      <c r="BN1602" s="17">
        <v>0.20386342285509501</v>
      </c>
      <c r="BO1602" s="17">
        <v>0.15391581025446499</v>
      </c>
      <c r="BP1602" s="17"/>
      <c r="BQ1602" s="17">
        <v>3.9203071938880799E-2</v>
      </c>
      <c r="BR1602" s="17">
        <v>0.28027076481104102</v>
      </c>
      <c r="BS1602" s="17"/>
      <c r="BT1602" s="17">
        <v>0.26655955114690999</v>
      </c>
      <c r="BU1602" s="17"/>
      <c r="BV1602" s="17">
        <v>0.14022395591176101</v>
      </c>
      <c r="BW1602" s="17">
        <v>0.147034501916354</v>
      </c>
      <c r="BX1602" s="17">
        <v>0.21458656332831999</v>
      </c>
      <c r="BY1602" s="17"/>
      <c r="BZ1602" s="17">
        <v>0.23881233668090701</v>
      </c>
      <c r="CA1602" s="17">
        <v>0.20493877343280201</v>
      </c>
      <c r="CB1602" s="17">
        <v>0.21963123218251701</v>
      </c>
      <c r="CC1602" s="17">
        <v>0.17384841522778399</v>
      </c>
      <c r="CD1602" s="17">
        <v>0.16990446353014099</v>
      </c>
      <c r="CE1602" s="17">
        <v>0.159196349526466</v>
      </c>
      <c r="CF1602" s="17">
        <v>0.14584879949457999</v>
      </c>
      <c r="CG1602" s="17"/>
      <c r="CH1602" s="17">
        <v>0.20093128818198699</v>
      </c>
      <c r="CI1602" s="17">
        <v>0.15117080836935501</v>
      </c>
      <c r="CJ1602" s="17">
        <v>0.18569391129705301</v>
      </c>
      <c r="CK1602" s="17">
        <v>0.22544601816455501</v>
      </c>
      <c r="CL1602" s="17">
        <v>0.258817702800542</v>
      </c>
    </row>
    <row r="1603" spans="2:90" x14ac:dyDescent="0.3">
      <c r="B1603" t="s">
        <v>603</v>
      </c>
      <c r="C1603" s="17">
        <v>0.20977392828548599</v>
      </c>
      <c r="D1603" s="17">
        <v>0.187960850817184</v>
      </c>
      <c r="E1603" s="17">
        <v>0.23082453570250899</v>
      </c>
      <c r="F1603" s="17"/>
      <c r="G1603" s="17">
        <v>0.14172864714240399</v>
      </c>
      <c r="H1603" s="17">
        <v>0.130066472087362</v>
      </c>
      <c r="I1603" s="17">
        <v>0.19696539992595399</v>
      </c>
      <c r="J1603" s="17">
        <v>0.26913720939192098</v>
      </c>
      <c r="K1603" s="17">
        <v>0.25934403423796099</v>
      </c>
      <c r="L1603" s="17">
        <v>0.24915335251815601</v>
      </c>
      <c r="M1603" s="17"/>
      <c r="N1603" s="17">
        <v>0.159816346887558</v>
      </c>
      <c r="O1603" s="17">
        <v>0.22804423996935</v>
      </c>
      <c r="P1603" s="17">
        <v>0.19302990139297299</v>
      </c>
      <c r="Q1603" s="17">
        <v>0.25725169351967903</v>
      </c>
      <c r="R1603" s="17"/>
      <c r="S1603" s="17">
        <v>0.18469443184269499</v>
      </c>
      <c r="T1603" s="17">
        <v>0.24197498303552301</v>
      </c>
      <c r="U1603" s="17">
        <v>0.24936646620443501</v>
      </c>
      <c r="V1603" s="17">
        <v>0.20181060719608801</v>
      </c>
      <c r="W1603" s="17">
        <v>0.19913035971252999</v>
      </c>
      <c r="X1603" s="17">
        <v>0.19097361284572101</v>
      </c>
      <c r="Y1603" s="17">
        <v>0.18322895765429401</v>
      </c>
      <c r="Z1603" s="17">
        <v>0.120797423932271</v>
      </c>
      <c r="AA1603" s="17">
        <v>0.17502460070212</v>
      </c>
      <c r="AB1603" s="17">
        <v>0.27254141891918199</v>
      </c>
      <c r="AC1603" s="17">
        <v>0.253916474891073</v>
      </c>
      <c r="AD1603" s="17">
        <v>0.24221829864125399</v>
      </c>
      <c r="AE1603" s="17"/>
      <c r="AF1603" s="17">
        <v>0.19586687073511999</v>
      </c>
      <c r="AG1603" s="17">
        <v>0.18535454475750601</v>
      </c>
      <c r="AH1603" s="17">
        <v>0.32711241420307902</v>
      </c>
      <c r="AI1603" s="17"/>
      <c r="AJ1603" s="17">
        <v>0.151330105065099</v>
      </c>
      <c r="AK1603" s="17">
        <v>0.16192820947408401</v>
      </c>
      <c r="AL1603" s="17">
        <v>0.202937801666354</v>
      </c>
      <c r="AM1603" s="17">
        <v>7.3023443787055303E-2</v>
      </c>
      <c r="AN1603" s="17">
        <v>0.22684601866860701</v>
      </c>
      <c r="AO1603" s="17"/>
      <c r="AP1603" s="17">
        <v>0.10169001013333299</v>
      </c>
      <c r="AQ1603" s="17">
        <v>0.11460251676152</v>
      </c>
      <c r="AR1603" s="17">
        <v>0.211477221318389</v>
      </c>
      <c r="AS1603" s="17">
        <v>0.140412183141681</v>
      </c>
      <c r="AT1603" s="17">
        <v>0.17607482253884901</v>
      </c>
      <c r="AU1603" s="17">
        <v>0.42430480764151701</v>
      </c>
      <c r="AV1603" s="17"/>
      <c r="AW1603" s="17">
        <v>0.24079218821270801</v>
      </c>
      <c r="AX1603" s="17">
        <v>0.229315490035023</v>
      </c>
      <c r="AY1603" s="17">
        <v>0.22818777463668799</v>
      </c>
      <c r="AZ1603" s="17">
        <v>0.260519737633297</v>
      </c>
      <c r="BA1603" s="17">
        <v>0.244327751968232</v>
      </c>
      <c r="BB1603" s="17">
        <v>0.201299702995797</v>
      </c>
      <c r="BC1603" s="17">
        <v>0.20595678557399799</v>
      </c>
      <c r="BD1603" s="17">
        <v>0.22600476866833999</v>
      </c>
      <c r="BE1603" s="17">
        <v>0.22689675460672401</v>
      </c>
      <c r="BF1603" s="17">
        <v>0.21842586797477501</v>
      </c>
      <c r="BG1603" s="17">
        <v>0.24705507605560501</v>
      </c>
      <c r="BH1603" s="17">
        <v>0.12118858778792301</v>
      </c>
      <c r="BI1603" s="17">
        <v>0.17080594491347401</v>
      </c>
      <c r="BJ1603" s="17">
        <v>0.145793759145674</v>
      </c>
      <c r="BK1603" s="17">
        <v>0.14199853744580801</v>
      </c>
      <c r="BL1603" s="17">
        <v>7.7307579873567706E-2</v>
      </c>
      <c r="BM1603" s="17"/>
      <c r="BN1603" s="17">
        <v>0.18902355245445299</v>
      </c>
      <c r="BO1603" s="17">
        <v>0.240289913317937</v>
      </c>
      <c r="BP1603" s="17"/>
      <c r="BQ1603" s="17">
        <v>9.3391007539445001E-2</v>
      </c>
      <c r="BR1603" s="17">
        <v>0.21185617032718501</v>
      </c>
      <c r="BS1603" s="17"/>
      <c r="BT1603" s="17">
        <v>0.121404625608956</v>
      </c>
      <c r="BU1603" s="17"/>
      <c r="BV1603" s="17">
        <v>0.27723487011968101</v>
      </c>
      <c r="BW1603" s="17">
        <v>0.15856196126079899</v>
      </c>
      <c r="BX1603" s="17">
        <v>0.195971686430123</v>
      </c>
      <c r="BY1603" s="17"/>
      <c r="BZ1603" s="17">
        <v>0.25172047921940599</v>
      </c>
      <c r="CA1603" s="17">
        <v>0.232348942767723</v>
      </c>
      <c r="CB1603" s="17">
        <v>0.245333474629371</v>
      </c>
      <c r="CC1603" s="17">
        <v>0.23082350395683901</v>
      </c>
      <c r="CD1603" s="17">
        <v>0.20051394842604101</v>
      </c>
      <c r="CE1603" s="17">
        <v>0.187440835431473</v>
      </c>
      <c r="CF1603" s="17">
        <v>0.10276864676214</v>
      </c>
      <c r="CG1603" s="17"/>
      <c r="CH1603" s="17">
        <v>0.112475838267855</v>
      </c>
      <c r="CI1603" s="17">
        <v>0.16130684441731899</v>
      </c>
      <c r="CJ1603" s="17">
        <v>0.25285698617809099</v>
      </c>
      <c r="CK1603" s="17">
        <v>0.26623773731290401</v>
      </c>
      <c r="CL1603" s="17">
        <v>0.28155484247461599</v>
      </c>
    </row>
    <row r="1604" spans="2:90" x14ac:dyDescent="0.3">
      <c r="B1604" t="s">
        <v>118</v>
      </c>
      <c r="C1604" s="17">
        <v>0.11166426022539699</v>
      </c>
      <c r="D1604" s="17">
        <v>7.3553241806724207E-2</v>
      </c>
      <c r="E1604" s="17">
        <v>0.148793032012011</v>
      </c>
      <c r="F1604" s="17"/>
      <c r="G1604" s="17">
        <v>0.104561166993206</v>
      </c>
      <c r="H1604" s="17">
        <v>0.106233760660392</v>
      </c>
      <c r="I1604" s="17">
        <v>0.116550229641612</v>
      </c>
      <c r="J1604" s="17">
        <v>0.112376638112151</v>
      </c>
      <c r="K1604" s="17">
        <v>0.116932236183744</v>
      </c>
      <c r="L1604" s="17">
        <v>0.112706778943701</v>
      </c>
      <c r="M1604" s="17"/>
      <c r="N1604" s="17">
        <v>7.1639126420575003E-2</v>
      </c>
      <c r="O1604" s="17">
        <v>0.14268393909871399</v>
      </c>
      <c r="P1604" s="17">
        <v>9.71113308068009E-2</v>
      </c>
      <c r="Q1604" s="17">
        <v>0.13467704699890401</v>
      </c>
      <c r="R1604" s="17"/>
      <c r="S1604" s="17">
        <v>6.9172220089080597E-2</v>
      </c>
      <c r="T1604" s="17">
        <v>0.115697447668723</v>
      </c>
      <c r="U1604" s="17">
        <v>0.110780184239579</v>
      </c>
      <c r="V1604" s="17">
        <v>0.106806332763487</v>
      </c>
      <c r="W1604" s="17">
        <v>0.14727548870409399</v>
      </c>
      <c r="X1604" s="17">
        <v>0.100107496721932</v>
      </c>
      <c r="Y1604" s="17">
        <v>0.14974898108120199</v>
      </c>
      <c r="Z1604" s="17">
        <v>9.0003403589646896E-2</v>
      </c>
      <c r="AA1604" s="17">
        <v>8.7504366878613807E-2</v>
      </c>
      <c r="AB1604" s="17">
        <v>0.16531750098238199</v>
      </c>
      <c r="AC1604" s="17">
        <v>0.127420600726767</v>
      </c>
      <c r="AD1604" s="17">
        <v>9.07120236713128E-2</v>
      </c>
      <c r="AE1604" s="17"/>
      <c r="AF1604" s="17">
        <v>9.0259104380195798E-2</v>
      </c>
      <c r="AG1604" s="17">
        <v>0.107527154328824</v>
      </c>
      <c r="AH1604" s="17">
        <v>0.15743348897744</v>
      </c>
      <c r="AI1604" s="17"/>
      <c r="AJ1604" s="17">
        <v>8.3466857983385101E-2</v>
      </c>
      <c r="AK1604" s="17">
        <v>9.3913773292120806E-2</v>
      </c>
      <c r="AL1604" s="17">
        <v>0.129732910196413</v>
      </c>
      <c r="AM1604" s="17">
        <v>7.6959656314099803E-2</v>
      </c>
      <c r="AN1604" s="17">
        <v>0.10469627827992301</v>
      </c>
      <c r="AO1604" s="17"/>
      <c r="AP1604" s="17">
        <v>6.4494918039325499E-2</v>
      </c>
      <c r="AQ1604" s="17">
        <v>7.5146281914171803E-2</v>
      </c>
      <c r="AR1604" s="17">
        <v>0.13154935773818099</v>
      </c>
      <c r="AS1604" s="17">
        <v>6.5156161000012702E-2</v>
      </c>
      <c r="AT1604" s="17">
        <v>0.10929157235515501</v>
      </c>
      <c r="AU1604" s="17">
        <v>0.36910974845058098</v>
      </c>
      <c r="AV1604" s="17"/>
      <c r="AW1604" s="17">
        <v>9.4658026368317397E-2</v>
      </c>
      <c r="AX1604" s="17">
        <v>0.17648158135738201</v>
      </c>
      <c r="AY1604" s="17">
        <v>0.16242218072690101</v>
      </c>
      <c r="AZ1604" s="17">
        <v>0.135728025685487</v>
      </c>
      <c r="BA1604" s="17">
        <v>0.13973888328398401</v>
      </c>
      <c r="BB1604" s="17">
        <v>0.14581724048138101</v>
      </c>
      <c r="BC1604" s="17">
        <v>5.9888627835937902E-2</v>
      </c>
      <c r="BD1604" s="17">
        <v>9.6151243407364806E-2</v>
      </c>
      <c r="BE1604" s="17">
        <v>8.4732234298672507E-2</v>
      </c>
      <c r="BF1604" s="17">
        <v>7.1214566448279004E-2</v>
      </c>
      <c r="BG1604" s="17">
        <v>7.7785093517069206E-2</v>
      </c>
      <c r="BH1604" s="17">
        <v>6.5932817271710895E-2</v>
      </c>
      <c r="BI1604" s="17">
        <v>7.3770350937578499E-2</v>
      </c>
      <c r="BJ1604" s="17">
        <v>8.4504070217156696E-2</v>
      </c>
      <c r="BK1604" s="17">
        <v>6.7116746212840694E-2</v>
      </c>
      <c r="BL1604" s="17">
        <v>5.3812701987457502E-2</v>
      </c>
      <c r="BM1604" s="17"/>
      <c r="BN1604" s="17">
        <v>9.9831991492583205E-2</v>
      </c>
      <c r="BO1604" s="17">
        <v>0.124944142696767</v>
      </c>
      <c r="BP1604" s="17"/>
      <c r="BQ1604" s="17">
        <v>6.2973761602165806E-2</v>
      </c>
      <c r="BR1604" s="17">
        <v>0.10900412305169201</v>
      </c>
      <c r="BS1604" s="17"/>
      <c r="BT1604" s="17">
        <v>8.7992059391023905E-2</v>
      </c>
      <c r="BU1604" s="17"/>
      <c r="BV1604" s="17">
        <v>0.123798911928268</v>
      </c>
      <c r="BW1604" s="17">
        <v>0.13894251643341499</v>
      </c>
      <c r="BX1604" s="17">
        <v>9.0136424832216205E-2</v>
      </c>
      <c r="BY1604" s="17"/>
      <c r="BZ1604" s="17">
        <v>0.16565840079960001</v>
      </c>
      <c r="CA1604" s="17">
        <v>0.104234954843496</v>
      </c>
      <c r="CB1604" s="17">
        <v>0.12941368068334</v>
      </c>
      <c r="CC1604" s="17">
        <v>9.3957153420230102E-2</v>
      </c>
      <c r="CD1604" s="17">
        <v>9.1514721886279293E-2</v>
      </c>
      <c r="CE1604" s="17">
        <v>6.00550350499394E-2</v>
      </c>
      <c r="CF1604" s="17">
        <v>4.8172768665707202E-2</v>
      </c>
      <c r="CG1604" s="17"/>
      <c r="CH1604" s="17">
        <v>3.8762651496461999E-2</v>
      </c>
      <c r="CI1604" s="17">
        <v>0.10243053144274</v>
      </c>
      <c r="CJ1604" s="17">
        <v>0.12848286119174801</v>
      </c>
      <c r="CK1604" s="17">
        <v>0.13270672044892101</v>
      </c>
      <c r="CL1604" s="17">
        <v>0.139029602572801</v>
      </c>
    </row>
    <row r="1605" spans="2:90" x14ac:dyDescent="0.3">
      <c r="C1605" s="17"/>
      <c r="D1605" s="17"/>
      <c r="E1605" s="17"/>
      <c r="F1605" s="17"/>
      <c r="G1605" s="17"/>
      <c r="H1605" s="17"/>
      <c r="I1605" s="17"/>
      <c r="J1605" s="17"/>
      <c r="K1605" s="17"/>
      <c r="L1605" s="17"/>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7"/>
      <c r="AI1605" s="17"/>
      <c r="AJ1605" s="17"/>
      <c r="AK1605" s="17"/>
      <c r="AL1605" s="17"/>
      <c r="AM1605" s="17"/>
      <c r="AN1605" s="17"/>
      <c r="AO1605" s="17"/>
      <c r="AP1605" s="17"/>
      <c r="AQ1605" s="17"/>
      <c r="AR1605" s="17"/>
      <c r="AS1605" s="17"/>
      <c r="AT1605" s="17"/>
      <c r="AU1605" s="17"/>
      <c r="AV1605" s="17"/>
      <c r="AW1605" s="17"/>
      <c r="AX1605" s="17"/>
      <c r="AY1605" s="17"/>
      <c r="AZ1605" s="17"/>
      <c r="BA1605" s="17"/>
      <c r="BB1605" s="17"/>
      <c r="BC1605" s="17"/>
      <c r="BD1605" s="17"/>
      <c r="BE1605" s="17"/>
      <c r="BF1605" s="17"/>
      <c r="BG1605" s="17"/>
      <c r="BH1605" s="17"/>
      <c r="BI1605" s="17"/>
      <c r="BJ1605" s="17"/>
      <c r="BK1605" s="17"/>
      <c r="BL1605" s="17"/>
      <c r="BM1605" s="17"/>
      <c r="BN1605" s="17"/>
      <c r="BO1605" s="17"/>
      <c r="BP1605" s="17"/>
      <c r="BQ1605" s="17"/>
      <c r="BR1605" s="17"/>
      <c r="BS1605" s="17"/>
      <c r="BT1605" s="17"/>
      <c r="BU1605" s="17"/>
      <c r="BV1605" s="17"/>
      <c r="BW1605" s="17"/>
      <c r="BX1605" s="17"/>
      <c r="BY1605" s="17"/>
      <c r="BZ1605" s="17"/>
      <c r="CA1605" s="17"/>
      <c r="CB1605" s="17"/>
      <c r="CC1605" s="17"/>
      <c r="CD1605" s="17"/>
      <c r="CE1605" s="17"/>
      <c r="CF1605" s="17"/>
      <c r="CG1605" s="17"/>
      <c r="CH1605" s="17"/>
      <c r="CI1605" s="17"/>
      <c r="CJ1605" s="17"/>
      <c r="CK1605" s="17"/>
      <c r="CL1605" s="17"/>
    </row>
    <row r="1606" spans="2:90" x14ac:dyDescent="0.3">
      <c r="B1606" s="6" t="s">
        <v>607</v>
      </c>
      <c r="C1606" s="17"/>
      <c r="D1606" s="17"/>
      <c r="E1606" s="17"/>
      <c r="F1606" s="17"/>
      <c r="G1606" s="17"/>
      <c r="H1606" s="17"/>
      <c r="I1606" s="17"/>
      <c r="J1606" s="17"/>
      <c r="K1606" s="17"/>
      <c r="L1606" s="17"/>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7"/>
      <c r="AI1606" s="17"/>
      <c r="AJ1606" s="17"/>
      <c r="AK1606" s="17"/>
      <c r="AL1606" s="17"/>
      <c r="AM1606" s="17"/>
      <c r="AN1606" s="17"/>
      <c r="AO1606" s="17"/>
      <c r="AP1606" s="17"/>
      <c r="AQ1606" s="17"/>
      <c r="AR1606" s="17"/>
      <c r="AS1606" s="17"/>
      <c r="AT1606" s="17"/>
      <c r="AU1606" s="17"/>
      <c r="AV1606" s="17"/>
      <c r="AW1606" s="17"/>
      <c r="AX1606" s="17"/>
      <c r="AY1606" s="17"/>
      <c r="AZ1606" s="17"/>
      <c r="BA1606" s="17"/>
      <c r="BB1606" s="17"/>
      <c r="BC1606" s="17"/>
      <c r="BD1606" s="17"/>
      <c r="BE1606" s="17"/>
      <c r="BF1606" s="17"/>
      <c r="BG1606" s="17"/>
      <c r="BH1606" s="17"/>
      <c r="BI1606" s="17"/>
      <c r="BJ1606" s="17"/>
      <c r="BK1606" s="17"/>
      <c r="BL1606" s="17"/>
      <c r="BM1606" s="17"/>
      <c r="BN1606" s="17"/>
      <c r="BO1606" s="17"/>
      <c r="BP1606" s="17"/>
      <c r="BQ1606" s="17"/>
      <c r="BR1606" s="17"/>
      <c r="BS1606" s="17"/>
      <c r="BT1606" s="17"/>
      <c r="BU1606" s="17"/>
      <c r="BV1606" s="17"/>
      <c r="BW1606" s="17"/>
      <c r="BX1606" s="17"/>
      <c r="BY1606" s="17"/>
      <c r="BZ1606" s="17"/>
      <c r="CA1606" s="17"/>
      <c r="CB1606" s="17"/>
      <c r="CC1606" s="17"/>
      <c r="CD1606" s="17"/>
      <c r="CE1606" s="17"/>
      <c r="CF1606" s="17"/>
      <c r="CG1606" s="17"/>
      <c r="CH1606" s="17"/>
      <c r="CI1606" s="17"/>
      <c r="CJ1606" s="17"/>
      <c r="CK1606" s="17"/>
      <c r="CL1606" s="17"/>
    </row>
    <row r="1607" spans="2:90" x14ac:dyDescent="0.3">
      <c r="B1607" s="24" t="s">
        <v>110</v>
      </c>
      <c r="C1607" s="17"/>
      <c r="D1607" s="17"/>
      <c r="E1607" s="17"/>
      <c r="F1607" s="17"/>
      <c r="G1607" s="17"/>
      <c r="H1607" s="17"/>
      <c r="I1607" s="17"/>
      <c r="J1607" s="17"/>
      <c r="K1607" s="17"/>
      <c r="L1607" s="17"/>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7"/>
      <c r="AI1607" s="17"/>
      <c r="AJ1607" s="17"/>
      <c r="AK1607" s="17"/>
      <c r="AL1607" s="17"/>
      <c r="AM1607" s="17"/>
      <c r="AN1607" s="17"/>
      <c r="AO1607" s="17"/>
      <c r="AP1607" s="17"/>
      <c r="AQ1607" s="17"/>
      <c r="AR1607" s="17"/>
      <c r="AS1607" s="17"/>
      <c r="AT1607" s="17"/>
      <c r="AU1607" s="17"/>
      <c r="AV1607" s="17"/>
      <c r="AW1607" s="17"/>
      <c r="AX1607" s="17"/>
      <c r="AY1607" s="17"/>
      <c r="AZ1607" s="17"/>
      <c r="BA1607" s="17"/>
      <c r="BB1607" s="17"/>
      <c r="BC1607" s="17"/>
      <c r="BD1607" s="17"/>
      <c r="BE1607" s="17"/>
      <c r="BF1607" s="17"/>
      <c r="BG1607" s="17"/>
      <c r="BH1607" s="17"/>
      <c r="BI1607" s="17"/>
      <c r="BJ1607" s="17"/>
      <c r="BK1607" s="17"/>
      <c r="BL1607" s="17"/>
      <c r="BM1607" s="17"/>
      <c r="BN1607" s="17"/>
      <c r="BO1607" s="17"/>
      <c r="BP1607" s="17"/>
      <c r="BQ1607" s="17"/>
      <c r="BR1607" s="17"/>
      <c r="BS1607" s="17"/>
      <c r="BT1607" s="17"/>
      <c r="BU1607" s="17"/>
      <c r="BV1607" s="17"/>
      <c r="BW1607" s="17"/>
      <c r="BX1607" s="17"/>
      <c r="BY1607" s="17"/>
      <c r="BZ1607" s="17"/>
      <c r="CA1607" s="17"/>
      <c r="CB1607" s="17"/>
      <c r="CC1607" s="17"/>
      <c r="CD1607" s="17"/>
      <c r="CE1607" s="17"/>
      <c r="CF1607" s="17"/>
      <c r="CG1607" s="17"/>
      <c r="CH1607" s="17"/>
      <c r="CI1607" s="17"/>
      <c r="CJ1607" s="17"/>
      <c r="CK1607" s="17"/>
      <c r="CL1607" s="17"/>
    </row>
    <row r="1608" spans="2:90" x14ac:dyDescent="0.3">
      <c r="B1608" t="s">
        <v>51</v>
      </c>
      <c r="C1608" s="17">
        <v>0.27789878010296298</v>
      </c>
      <c r="D1608" s="17">
        <v>0.30835521123359999</v>
      </c>
      <c r="E1608" s="17">
        <v>0.24819807009200601</v>
      </c>
      <c r="F1608" s="17"/>
      <c r="G1608" s="17">
        <v>0.31502631104915202</v>
      </c>
      <c r="H1608" s="17">
        <v>0.41082738245272599</v>
      </c>
      <c r="I1608" s="17">
        <v>0.26163379271757098</v>
      </c>
      <c r="J1608" s="17">
        <v>0.220696320702677</v>
      </c>
      <c r="K1608" s="17">
        <v>0.224620177383373</v>
      </c>
      <c r="L1608" s="17">
        <v>0.24011657479948101</v>
      </c>
      <c r="M1608" s="17"/>
      <c r="N1608" s="17">
        <v>0.38974982698300897</v>
      </c>
      <c r="O1608" s="17">
        <v>0.28497386714932499</v>
      </c>
      <c r="P1608" s="17">
        <v>0.22403068455031899</v>
      </c>
      <c r="Q1608" s="17">
        <v>0.19832801295255001</v>
      </c>
      <c r="R1608" s="17"/>
      <c r="S1608" s="17">
        <v>0.36470749560240801</v>
      </c>
      <c r="T1608" s="17">
        <v>0.224882633751982</v>
      </c>
      <c r="U1608" s="17">
        <v>0.210450538109622</v>
      </c>
      <c r="V1608" s="17">
        <v>0.27508936119272998</v>
      </c>
      <c r="W1608" s="17">
        <v>0.247587998735742</v>
      </c>
      <c r="X1608" s="17">
        <v>0.25249267706595302</v>
      </c>
      <c r="Y1608" s="17">
        <v>0.28480757849001298</v>
      </c>
      <c r="Z1608" s="17">
        <v>0.34249229737967302</v>
      </c>
      <c r="AA1608" s="17">
        <v>0.33899244338441797</v>
      </c>
      <c r="AB1608" s="17">
        <v>0.244632169136243</v>
      </c>
      <c r="AC1608" s="17">
        <v>0.24900338680388501</v>
      </c>
      <c r="AD1608" s="17">
        <v>0.25560940966641899</v>
      </c>
      <c r="AE1608" s="17"/>
      <c r="AF1608" s="17">
        <v>0.183843860157373</v>
      </c>
      <c r="AG1608" s="17">
        <v>0.38594409170563898</v>
      </c>
      <c r="AH1608" s="17">
        <v>0.24090032709224901</v>
      </c>
      <c r="AI1608" s="17"/>
      <c r="AJ1608" s="17">
        <v>9.0177386891154801E-2</v>
      </c>
      <c r="AK1608" s="17">
        <v>0.56675508008304498</v>
      </c>
      <c r="AL1608" s="17">
        <v>0.20486012155557601</v>
      </c>
      <c r="AM1608" s="17">
        <v>7.5903103798926494E-2</v>
      </c>
      <c r="AN1608" s="17">
        <v>0.16263174073381301</v>
      </c>
      <c r="AO1608" s="17"/>
      <c r="AP1608" s="17">
        <v>0.743949171043783</v>
      </c>
      <c r="AQ1608" s="17">
        <v>9.8038442933558095E-2</v>
      </c>
      <c r="AR1608" s="17">
        <v>0.21983536921328301</v>
      </c>
      <c r="AS1608" s="17">
        <v>7.9793694917750999E-2</v>
      </c>
      <c r="AT1608" s="17">
        <v>0.19287983536395401</v>
      </c>
      <c r="AU1608" s="17">
        <v>0.157195858535644</v>
      </c>
      <c r="AV1608" s="17"/>
      <c r="AW1608" s="17">
        <v>0.24536366421029199</v>
      </c>
      <c r="AX1608" s="17">
        <v>0.23457847845650201</v>
      </c>
      <c r="AY1608" s="17">
        <v>0.19657715692431099</v>
      </c>
      <c r="AZ1608" s="17">
        <v>0.19899052263164699</v>
      </c>
      <c r="BA1608" s="17">
        <v>0.18318536781894801</v>
      </c>
      <c r="BB1608" s="17">
        <v>0.29707077926585101</v>
      </c>
      <c r="BC1608" s="17">
        <v>0.28213324112367999</v>
      </c>
      <c r="BD1608" s="17">
        <v>0.200067378090452</v>
      </c>
      <c r="BE1608" s="17">
        <v>0.33427919281906399</v>
      </c>
      <c r="BF1608" s="17">
        <v>0.31192579321907199</v>
      </c>
      <c r="BG1608" s="17">
        <v>0.27636483822605001</v>
      </c>
      <c r="BH1608" s="17">
        <v>0.33030486415431298</v>
      </c>
      <c r="BI1608" s="17">
        <v>0.46495566999077098</v>
      </c>
      <c r="BJ1608" s="17">
        <v>0.40185613869384101</v>
      </c>
      <c r="BK1608" s="17">
        <v>0.34770481701379702</v>
      </c>
      <c r="BL1608" s="17">
        <v>0.45896446355807602</v>
      </c>
      <c r="BM1608" s="17"/>
      <c r="BN1608" s="17">
        <v>0.30235921897489998</v>
      </c>
      <c r="BO1608" s="17">
        <v>0.245703465736996</v>
      </c>
      <c r="BP1608" s="17"/>
      <c r="BQ1608" s="17">
        <v>0.76992877198708498</v>
      </c>
      <c r="BR1608" s="17">
        <v>0.22228174697754699</v>
      </c>
      <c r="BS1608" s="17"/>
      <c r="BT1608" s="17">
        <v>0.48804103052214298</v>
      </c>
      <c r="BU1608" s="17"/>
      <c r="BV1608" s="17">
        <v>0.25257957047972002</v>
      </c>
      <c r="BW1608" s="17">
        <v>0.35653196453790598</v>
      </c>
      <c r="BX1608" s="17">
        <v>0.268615455204123</v>
      </c>
      <c r="BY1608" s="17"/>
      <c r="BZ1608" s="17">
        <v>0.16144200892959901</v>
      </c>
      <c r="CA1608" s="17">
        <v>0.26002334333620303</v>
      </c>
      <c r="CB1608" s="17">
        <v>0.23945519740968499</v>
      </c>
      <c r="CC1608" s="17">
        <v>0.24577724998512701</v>
      </c>
      <c r="CD1608" s="17">
        <v>0.31514942460662898</v>
      </c>
      <c r="CE1608" s="17">
        <v>0.39345064005602598</v>
      </c>
      <c r="CF1608" s="17">
        <v>0.35957851847219302</v>
      </c>
      <c r="CG1608" s="17"/>
      <c r="CH1608" s="17">
        <v>0.38251931491333102</v>
      </c>
      <c r="CI1608" s="17">
        <v>0.34400083188796399</v>
      </c>
      <c r="CJ1608" s="17">
        <v>0.23378732832917901</v>
      </c>
      <c r="CK1608" s="17">
        <v>0.206663693051373</v>
      </c>
      <c r="CL1608" s="17">
        <v>9.1290411093985099E-2</v>
      </c>
    </row>
    <row r="1609" spans="2:90" x14ac:dyDescent="0.3">
      <c r="B1609" t="s">
        <v>52</v>
      </c>
      <c r="C1609" s="17">
        <v>0.13041347481043999</v>
      </c>
      <c r="D1609" s="17">
        <v>0.13906963592650101</v>
      </c>
      <c r="E1609" s="17">
        <v>0.122029007708597</v>
      </c>
      <c r="F1609" s="17"/>
      <c r="G1609" s="17">
        <v>8.2796764079547197E-2</v>
      </c>
      <c r="H1609" s="17">
        <v>0.15867905156940201</v>
      </c>
      <c r="I1609" s="17">
        <v>0.125400251584244</v>
      </c>
      <c r="J1609" s="17">
        <v>0.13187788714849999</v>
      </c>
      <c r="K1609" s="17">
        <v>0.111437635147279</v>
      </c>
      <c r="L1609" s="17">
        <v>0.154597262670636</v>
      </c>
      <c r="M1609" s="17"/>
      <c r="N1609" s="17">
        <v>0.14954801774142301</v>
      </c>
      <c r="O1609" s="17">
        <v>0.140304147989332</v>
      </c>
      <c r="P1609" s="17">
        <v>0.140438568350127</v>
      </c>
      <c r="Q1609" s="17">
        <v>9.2001971204329999E-2</v>
      </c>
      <c r="R1609" s="17"/>
      <c r="S1609" s="17">
        <v>0.14854438894453101</v>
      </c>
      <c r="T1609" s="17">
        <v>0.14583781445770699</v>
      </c>
      <c r="U1609" s="17">
        <v>0.127343215710158</v>
      </c>
      <c r="V1609" s="17">
        <v>0.112074846530049</v>
      </c>
      <c r="W1609" s="17">
        <v>0.11230619302301199</v>
      </c>
      <c r="X1609" s="17">
        <v>0.148631089079024</v>
      </c>
      <c r="Y1609" s="17">
        <v>0.13242422224801501</v>
      </c>
      <c r="Z1609" s="17">
        <v>8.7028298393287698E-2</v>
      </c>
      <c r="AA1609" s="17">
        <v>0.106620220611102</v>
      </c>
      <c r="AB1609" s="17">
        <v>0.124206111255453</v>
      </c>
      <c r="AC1609" s="17">
        <v>0.13667865193445999</v>
      </c>
      <c r="AD1609" s="17">
        <v>0.177495807483458</v>
      </c>
      <c r="AE1609" s="17"/>
      <c r="AF1609" s="17">
        <v>0.158084811301821</v>
      </c>
      <c r="AG1609" s="17">
        <v>0.13539427106485899</v>
      </c>
      <c r="AH1609" s="17">
        <v>9.0663954794499305E-2</v>
      </c>
      <c r="AI1609" s="17"/>
      <c r="AJ1609" s="17">
        <v>0.41397657805318899</v>
      </c>
      <c r="AK1609" s="17">
        <v>4.8326033050883899E-2</v>
      </c>
      <c r="AL1609" s="17">
        <v>4.3537305875559401E-2</v>
      </c>
      <c r="AM1609" s="17">
        <v>8.4948290305026999E-2</v>
      </c>
      <c r="AN1609" s="17">
        <v>8.1889512537554304E-2</v>
      </c>
      <c r="AO1609" s="17"/>
      <c r="AP1609" s="17">
        <v>1.5745296295567202E-2</v>
      </c>
      <c r="AQ1609" s="17">
        <v>0.56271240882483198</v>
      </c>
      <c r="AR1609" s="17">
        <v>3.8308130599678199E-2</v>
      </c>
      <c r="AS1609" s="17">
        <v>8.2081342005232399E-2</v>
      </c>
      <c r="AT1609" s="17">
        <v>5.1817408240357098E-2</v>
      </c>
      <c r="AU1609" s="17">
        <v>3.6868341654207097E-2</v>
      </c>
      <c r="AV1609" s="17"/>
      <c r="AW1609" s="17">
        <v>0</v>
      </c>
      <c r="AX1609" s="17">
        <v>4.6318494549965603E-2</v>
      </c>
      <c r="AY1609" s="17">
        <v>5.1538304474068597E-2</v>
      </c>
      <c r="AZ1609" s="17">
        <v>0.116493145628582</v>
      </c>
      <c r="BA1609" s="17">
        <v>0.13346831968411901</v>
      </c>
      <c r="BB1609" s="17">
        <v>0.104522417820253</v>
      </c>
      <c r="BC1609" s="17">
        <v>0.15543176308134901</v>
      </c>
      <c r="BD1609" s="17">
        <v>0.15382314762348701</v>
      </c>
      <c r="BE1609" s="17">
        <v>0.13446055938527299</v>
      </c>
      <c r="BF1609" s="17">
        <v>0.16916668498500401</v>
      </c>
      <c r="BG1609" s="17">
        <v>0.14873149633046701</v>
      </c>
      <c r="BH1609" s="17">
        <v>0.211497419663776</v>
      </c>
      <c r="BI1609" s="17">
        <v>0.171738434100357</v>
      </c>
      <c r="BJ1609" s="17">
        <v>0.16362643207227601</v>
      </c>
      <c r="BK1609" s="17">
        <v>0.12523380158227701</v>
      </c>
      <c r="BL1609" s="17">
        <v>0.15028236281570101</v>
      </c>
      <c r="BM1609" s="17"/>
      <c r="BN1609" s="17">
        <v>0.14072715649558701</v>
      </c>
      <c r="BO1609" s="17">
        <v>0.118055368536311</v>
      </c>
      <c r="BP1609" s="17"/>
      <c r="BQ1609" s="17">
        <v>1.3072982080592901E-2</v>
      </c>
      <c r="BR1609" s="17">
        <v>0.12554733652259301</v>
      </c>
      <c r="BS1609" s="17"/>
      <c r="BT1609" s="17">
        <v>4.2025462621691503E-2</v>
      </c>
      <c r="BU1609" s="17"/>
      <c r="BV1609" s="17">
        <v>0.106534030932359</v>
      </c>
      <c r="BW1609" s="17">
        <v>9.6668729520514196E-2</v>
      </c>
      <c r="BX1609" s="17">
        <v>0.156646096313277</v>
      </c>
      <c r="BY1609" s="17"/>
      <c r="BZ1609" s="17">
        <v>9.16665722885429E-2</v>
      </c>
      <c r="CA1609" s="17">
        <v>9.9866733092290702E-2</v>
      </c>
      <c r="CB1609" s="17">
        <v>0.111015513472927</v>
      </c>
      <c r="CC1609" s="17">
        <v>0.12807386598860801</v>
      </c>
      <c r="CD1609" s="17">
        <v>0.171356008767651</v>
      </c>
      <c r="CE1609" s="17">
        <v>0.13188120741015699</v>
      </c>
      <c r="CF1609" s="17">
        <v>0.19572586747279999</v>
      </c>
      <c r="CG1609" s="17"/>
      <c r="CH1609" s="17">
        <v>0.167768639269506</v>
      </c>
      <c r="CI1609" s="17">
        <v>0.148503111050933</v>
      </c>
      <c r="CJ1609" s="17">
        <v>0.118768211157963</v>
      </c>
      <c r="CK1609" s="17">
        <v>0.102042169613341</v>
      </c>
      <c r="CL1609" s="17">
        <v>8.8780582230835306E-2</v>
      </c>
    </row>
    <row r="1610" spans="2:90" x14ac:dyDescent="0.3">
      <c r="B1610" t="s">
        <v>48</v>
      </c>
      <c r="C1610" s="17">
        <v>5.5129274988721597E-2</v>
      </c>
      <c r="D1610" s="17">
        <v>6.0189733491578003E-2</v>
      </c>
      <c r="E1610" s="17">
        <v>5.06206871193721E-2</v>
      </c>
      <c r="F1610" s="17"/>
      <c r="G1610" s="17">
        <v>8.6019181427773803E-2</v>
      </c>
      <c r="H1610" s="17">
        <v>3.3502835300780298E-2</v>
      </c>
      <c r="I1610" s="17">
        <v>5.8213013336140998E-2</v>
      </c>
      <c r="J1610" s="17">
        <v>5.5848293357636601E-2</v>
      </c>
      <c r="K1610" s="17">
        <v>5.92983496456575E-2</v>
      </c>
      <c r="L1610" s="17">
        <v>4.6372896587126802E-2</v>
      </c>
      <c r="M1610" s="17"/>
      <c r="N1610" s="17">
        <v>5.7032267712362701E-2</v>
      </c>
      <c r="O1610" s="17">
        <v>5.2469657174912497E-2</v>
      </c>
      <c r="P1610" s="17">
        <v>5.2241501876640901E-2</v>
      </c>
      <c r="Q1610" s="17">
        <v>5.89310652118884E-2</v>
      </c>
      <c r="R1610" s="17"/>
      <c r="S1610" s="17">
        <v>3.22518341331203E-2</v>
      </c>
      <c r="T1610" s="17">
        <v>6.8536749640876998E-2</v>
      </c>
      <c r="U1610" s="17">
        <v>4.9356869796938499E-2</v>
      </c>
      <c r="V1610" s="17">
        <v>7.63209805394547E-2</v>
      </c>
      <c r="W1610" s="17">
        <v>4.5236039100683398E-2</v>
      </c>
      <c r="X1610" s="17">
        <v>7.4082790601749396E-2</v>
      </c>
      <c r="Y1610" s="17">
        <v>5.6647440374537401E-2</v>
      </c>
      <c r="Z1610" s="17">
        <v>5.3858104183283802E-2</v>
      </c>
      <c r="AA1610" s="17">
        <v>4.0122320217503102E-2</v>
      </c>
      <c r="AB1610" s="17">
        <v>6.4333542433578597E-2</v>
      </c>
      <c r="AC1610" s="17">
        <v>4.1854969586783398E-2</v>
      </c>
      <c r="AD1610" s="17">
        <v>6.9418565717271105E-2</v>
      </c>
      <c r="AE1610" s="17"/>
      <c r="AF1610" s="17">
        <v>4.1369835243481597E-2</v>
      </c>
      <c r="AG1610" s="17">
        <v>5.7569260773968498E-2</v>
      </c>
      <c r="AH1610" s="17">
        <v>5.2066807686916801E-2</v>
      </c>
      <c r="AI1610" s="17"/>
      <c r="AJ1610" s="17">
        <v>1.49628398107949E-2</v>
      </c>
      <c r="AK1610" s="17">
        <v>4.6297683697206403E-2</v>
      </c>
      <c r="AL1610" s="17">
        <v>0.29809214250514998</v>
      </c>
      <c r="AM1610" s="17">
        <v>1.40289173080117E-2</v>
      </c>
      <c r="AN1610" s="17">
        <v>2.8697490251720099E-2</v>
      </c>
      <c r="AO1610" s="17"/>
      <c r="AP1610" s="17">
        <v>2.5138009952546801E-2</v>
      </c>
      <c r="AQ1610" s="17">
        <v>2.32475793151748E-2</v>
      </c>
      <c r="AR1610" s="17">
        <v>0.33019877606502901</v>
      </c>
      <c r="AS1610" s="17">
        <v>2.0448106470571801E-2</v>
      </c>
      <c r="AT1610" s="17">
        <v>5.2778416589296301E-2</v>
      </c>
      <c r="AU1610" s="17">
        <v>2.2070327720066101E-2</v>
      </c>
      <c r="AV1610" s="17"/>
      <c r="AW1610" s="17">
        <v>0</v>
      </c>
      <c r="AX1610" s="17">
        <v>2.9744987175266802E-2</v>
      </c>
      <c r="AY1610" s="17">
        <v>9.2070111933945403E-2</v>
      </c>
      <c r="AZ1610" s="17">
        <v>5.1843090909327101E-2</v>
      </c>
      <c r="BA1610" s="17">
        <v>6.0477497524553399E-2</v>
      </c>
      <c r="BB1610" s="17">
        <v>2.3121683548862501E-2</v>
      </c>
      <c r="BC1610" s="17">
        <v>2.8559922167496098E-2</v>
      </c>
      <c r="BD1610" s="17">
        <v>5.90582159279344E-2</v>
      </c>
      <c r="BE1610" s="17">
        <v>3.36053382873319E-2</v>
      </c>
      <c r="BF1610" s="17">
        <v>7.9161582232798802E-2</v>
      </c>
      <c r="BG1610" s="17">
        <v>0.10642006372469499</v>
      </c>
      <c r="BH1610" s="17">
        <v>2.5371061798464899E-2</v>
      </c>
      <c r="BI1610" s="17">
        <v>7.7527937988493403E-2</v>
      </c>
      <c r="BJ1610" s="17">
        <v>8.9774448264172094E-2</v>
      </c>
      <c r="BK1610" s="17">
        <v>8.2506810456665997E-2</v>
      </c>
      <c r="BL1610" s="17">
        <v>6.8634071451170495E-2</v>
      </c>
      <c r="BM1610" s="17"/>
      <c r="BN1610" s="17">
        <v>4.8620276266371498E-2</v>
      </c>
      <c r="BO1610" s="17">
        <v>6.4065842684418298E-2</v>
      </c>
      <c r="BP1610" s="17"/>
      <c r="BQ1610" s="17">
        <v>2.3639895003606099E-2</v>
      </c>
      <c r="BR1610" s="17">
        <v>0.10523503788401201</v>
      </c>
      <c r="BS1610" s="17"/>
      <c r="BT1610" s="17">
        <v>2.3273955944325402E-2</v>
      </c>
      <c r="BU1610" s="17"/>
      <c r="BV1610" s="17">
        <v>5.1596216305338199E-2</v>
      </c>
      <c r="BW1610" s="17">
        <v>5.9087178467119597E-2</v>
      </c>
      <c r="BX1610" s="17">
        <v>5.38184381998306E-2</v>
      </c>
      <c r="BY1610" s="17"/>
      <c r="BZ1610" s="17">
        <v>4.2337722129930602E-2</v>
      </c>
      <c r="CA1610" s="17">
        <v>4.6076539590183999E-2</v>
      </c>
      <c r="CB1610" s="17">
        <v>4.90112981074576E-2</v>
      </c>
      <c r="CC1610" s="17">
        <v>8.9966526443192904E-2</v>
      </c>
      <c r="CD1610" s="17">
        <v>5.4870726544225097E-2</v>
      </c>
      <c r="CE1610" s="17">
        <v>5.0737669230281099E-2</v>
      </c>
      <c r="CF1610" s="17">
        <v>6.3923396855933207E-2</v>
      </c>
      <c r="CG1610" s="17"/>
      <c r="CH1610" s="17">
        <v>5.3351861849140599E-2</v>
      </c>
      <c r="CI1610" s="17">
        <v>5.2839578341134098E-2</v>
      </c>
      <c r="CJ1610" s="17">
        <v>5.9793029459337399E-2</v>
      </c>
      <c r="CK1610" s="17">
        <v>5.5001617127181997E-2</v>
      </c>
      <c r="CL1610" s="17">
        <v>3.8335251337999497E-2</v>
      </c>
    </row>
    <row r="1611" spans="2:90" x14ac:dyDescent="0.3">
      <c r="B1611" t="s">
        <v>53</v>
      </c>
      <c r="C1611" s="17">
        <v>5.4395596669246003E-2</v>
      </c>
      <c r="D1611" s="17">
        <v>5.8454074615193398E-2</v>
      </c>
      <c r="E1611" s="17">
        <v>4.7991411008494501E-2</v>
      </c>
      <c r="F1611" s="17"/>
      <c r="G1611" s="17">
        <v>0.14197790836403601</v>
      </c>
      <c r="H1611" s="17">
        <v>5.6541883541907E-2</v>
      </c>
      <c r="I1611" s="17">
        <v>6.4919207944805504E-2</v>
      </c>
      <c r="J1611" s="17">
        <v>3.4103260492322998E-2</v>
      </c>
      <c r="K1611" s="17">
        <v>3.4155423308437398E-2</v>
      </c>
      <c r="L1611" s="17">
        <v>1.5890983054464299E-2</v>
      </c>
      <c r="M1611" s="17"/>
      <c r="N1611" s="17">
        <v>5.6437759383389199E-2</v>
      </c>
      <c r="O1611" s="17">
        <v>5.89880261938708E-2</v>
      </c>
      <c r="P1611" s="17">
        <v>3.7823202082379E-2</v>
      </c>
      <c r="Q1611" s="17">
        <v>6.2554866619974295E-2</v>
      </c>
      <c r="R1611" s="17"/>
      <c r="S1611" s="17">
        <v>6.1220240225207202E-2</v>
      </c>
      <c r="T1611" s="17">
        <v>5.4895731154930703E-2</v>
      </c>
      <c r="U1611" s="17">
        <v>5.8217827302362003E-2</v>
      </c>
      <c r="V1611" s="17">
        <v>2.2691878668837599E-2</v>
      </c>
      <c r="W1611" s="17">
        <v>3.8370775447600099E-2</v>
      </c>
      <c r="X1611" s="17">
        <v>6.5152114642585801E-2</v>
      </c>
      <c r="Y1611" s="17">
        <v>4.6142802527835002E-2</v>
      </c>
      <c r="Z1611" s="17">
        <v>1.2426300900209301E-2</v>
      </c>
      <c r="AA1611" s="17">
        <v>8.7690556677238005E-2</v>
      </c>
      <c r="AB1611" s="17">
        <v>7.7477689615782497E-2</v>
      </c>
      <c r="AC1611" s="17">
        <v>0</v>
      </c>
      <c r="AD1611" s="17">
        <v>8.7038981400094098E-2</v>
      </c>
      <c r="AE1611" s="17"/>
      <c r="AF1611" s="17">
        <v>2.66963031590596E-2</v>
      </c>
      <c r="AG1611" s="17">
        <v>6.1717639746087002E-2</v>
      </c>
      <c r="AH1611" s="17">
        <v>5.3889227011020002E-2</v>
      </c>
      <c r="AI1611" s="17"/>
      <c r="AJ1611" s="17">
        <v>2.44191743853262E-2</v>
      </c>
      <c r="AK1611" s="17">
        <v>3.89481003929638E-2</v>
      </c>
      <c r="AL1611" s="17">
        <v>5.7504391631673597E-2</v>
      </c>
      <c r="AM1611" s="17">
        <v>1.32643706272687E-2</v>
      </c>
      <c r="AN1611" s="17">
        <v>0.354292014400855</v>
      </c>
      <c r="AO1611" s="17"/>
      <c r="AP1611" s="17">
        <v>4.4945773756634902E-2</v>
      </c>
      <c r="AQ1611" s="17">
        <v>2.35194730282061E-2</v>
      </c>
      <c r="AR1611" s="17">
        <v>4.37918766697767E-2</v>
      </c>
      <c r="AS1611" s="17">
        <v>1.5250000665178299E-2</v>
      </c>
      <c r="AT1611" s="17">
        <v>0.38337174528430501</v>
      </c>
      <c r="AU1611" s="17">
        <v>1.1592728146142799E-2</v>
      </c>
      <c r="AV1611" s="17"/>
      <c r="AW1611" s="17">
        <v>0.21577152332286201</v>
      </c>
      <c r="AX1611" s="17">
        <v>9.5034041576840894E-2</v>
      </c>
      <c r="AY1611" s="17">
        <v>7.8749881023815402E-2</v>
      </c>
      <c r="AZ1611" s="17">
        <v>5.7832849160798498E-2</v>
      </c>
      <c r="BA1611" s="17">
        <v>6.0320875131164797E-2</v>
      </c>
      <c r="BB1611" s="17">
        <v>5.9555259141999502E-2</v>
      </c>
      <c r="BC1611" s="17">
        <v>5.0218166556941501E-2</v>
      </c>
      <c r="BD1611" s="17">
        <v>4.50363657974776E-2</v>
      </c>
      <c r="BE1611" s="17">
        <v>5.65048835358E-2</v>
      </c>
      <c r="BF1611" s="17">
        <v>3.1284691535490197E-2</v>
      </c>
      <c r="BG1611" s="17">
        <v>5.64776541920105E-2</v>
      </c>
      <c r="BH1611" s="17">
        <v>4.71574364638521E-2</v>
      </c>
      <c r="BI1611" s="17">
        <v>1.05002598738307E-2</v>
      </c>
      <c r="BJ1611" s="17">
        <v>5.2164086442440701E-2</v>
      </c>
      <c r="BK1611" s="17">
        <v>4.1050752012201902E-2</v>
      </c>
      <c r="BL1611" s="17">
        <v>4.6083769161837901E-2</v>
      </c>
      <c r="BM1611" s="17"/>
      <c r="BN1611" s="17">
        <v>3.9723603249588298E-2</v>
      </c>
      <c r="BO1611" s="17">
        <v>7.5456038066047296E-2</v>
      </c>
      <c r="BP1611" s="17"/>
      <c r="BQ1611" s="17">
        <v>3.62175058184259E-2</v>
      </c>
      <c r="BR1611" s="17">
        <v>5.1110949423422002E-2</v>
      </c>
      <c r="BS1611" s="17"/>
      <c r="BT1611" s="17">
        <v>3.4757559846935897E-2</v>
      </c>
      <c r="BU1611" s="17"/>
      <c r="BV1611" s="17">
        <v>9.3092215780887194E-2</v>
      </c>
      <c r="BW1611" s="17">
        <v>7.4459204042111093E-2</v>
      </c>
      <c r="BX1611" s="17">
        <v>3.1729739713421301E-2</v>
      </c>
      <c r="BY1611" s="17"/>
      <c r="BZ1611" s="17">
        <v>8.0888145459388106E-2</v>
      </c>
      <c r="CA1611" s="17">
        <v>6.7600442465964097E-2</v>
      </c>
      <c r="CB1611" s="17">
        <v>4.1499084988428699E-2</v>
      </c>
      <c r="CC1611" s="17">
        <v>6.4275752493450994E-2</v>
      </c>
      <c r="CD1611" s="17">
        <v>5.1640683938801002E-2</v>
      </c>
      <c r="CE1611" s="17">
        <v>5.1986054851661703E-2</v>
      </c>
      <c r="CF1611" s="17">
        <v>5.16349414921317E-2</v>
      </c>
      <c r="CG1611" s="17"/>
      <c r="CH1611" s="17">
        <v>7.9607704190314196E-2</v>
      </c>
      <c r="CI1611" s="17">
        <v>4.9407315853265299E-2</v>
      </c>
      <c r="CJ1611" s="17">
        <v>5.68455321107331E-2</v>
      </c>
      <c r="CK1611" s="17">
        <v>2.9930708908459901E-2</v>
      </c>
      <c r="CL1611" s="17">
        <v>0.112230299786652</v>
      </c>
    </row>
    <row r="1612" spans="2:90" x14ac:dyDescent="0.3">
      <c r="B1612" t="s">
        <v>49</v>
      </c>
      <c r="C1612" s="17">
        <v>0.13862648746953801</v>
      </c>
      <c r="D1612" s="17">
        <v>0.14654354623361401</v>
      </c>
      <c r="E1612" s="17">
        <v>0.13198802091595499</v>
      </c>
      <c r="F1612" s="17"/>
      <c r="G1612" s="17">
        <v>0.13089226153403799</v>
      </c>
      <c r="H1612" s="17">
        <v>0.11565579750864299</v>
      </c>
      <c r="I1612" s="17">
        <v>0.164516840828283</v>
      </c>
      <c r="J1612" s="17">
        <v>0.12778289726233599</v>
      </c>
      <c r="K1612" s="17">
        <v>0.15775887059712601</v>
      </c>
      <c r="L1612" s="17">
        <v>0.13729847281882401</v>
      </c>
      <c r="M1612" s="17"/>
      <c r="N1612" s="17">
        <v>0.109672183971998</v>
      </c>
      <c r="O1612" s="17">
        <v>0.101995049656132</v>
      </c>
      <c r="P1612" s="17">
        <v>0.20547326097923299</v>
      </c>
      <c r="Q1612" s="17">
        <v>0.150423763276365</v>
      </c>
      <c r="R1612" s="17"/>
      <c r="S1612" s="17">
        <v>0.15048610092572001</v>
      </c>
      <c r="T1612" s="17">
        <v>0.119678117516353</v>
      </c>
      <c r="U1612" s="17">
        <v>0.16150445880002701</v>
      </c>
      <c r="V1612" s="17">
        <v>0.147520498431784</v>
      </c>
      <c r="W1612" s="17">
        <v>0.166694358220557</v>
      </c>
      <c r="X1612" s="17">
        <v>0.14865878615530501</v>
      </c>
      <c r="Y1612" s="17">
        <v>0.13930844424302499</v>
      </c>
      <c r="Z1612" s="17">
        <v>0.19617160679871201</v>
      </c>
      <c r="AA1612" s="17">
        <v>0.13358305787573299</v>
      </c>
      <c r="AB1612" s="17">
        <v>7.0882833058834194E-2</v>
      </c>
      <c r="AC1612" s="17">
        <v>0.16551344580632599</v>
      </c>
      <c r="AD1612" s="17">
        <v>8.0692130123243597E-2</v>
      </c>
      <c r="AE1612" s="17"/>
      <c r="AF1612" s="17">
        <v>0.239421796488656</v>
      </c>
      <c r="AG1612" s="17">
        <v>7.5536444788188994E-2</v>
      </c>
      <c r="AH1612" s="17">
        <v>8.4693106388006603E-2</v>
      </c>
      <c r="AI1612" s="17"/>
      <c r="AJ1612" s="17">
        <v>0.11875142618015599</v>
      </c>
      <c r="AK1612" s="17">
        <v>9.2622109724725996E-2</v>
      </c>
      <c r="AL1612" s="17">
        <v>5.1225361734860801E-2</v>
      </c>
      <c r="AM1612" s="17">
        <v>0.54107100974566102</v>
      </c>
      <c r="AN1612" s="17">
        <v>7.3729780934471703E-2</v>
      </c>
      <c r="AO1612" s="17"/>
      <c r="AP1612" s="17">
        <v>4.08118667156879E-2</v>
      </c>
      <c r="AQ1612" s="17">
        <v>4.62207866082553E-2</v>
      </c>
      <c r="AR1612" s="17">
        <v>3.0453968014027701E-2</v>
      </c>
      <c r="AS1612" s="17">
        <v>0.474936906046318</v>
      </c>
      <c r="AT1612" s="17">
        <v>6.1256160694100698E-2</v>
      </c>
      <c r="AU1612" s="17">
        <v>2.7329530583782399E-2</v>
      </c>
      <c r="AV1612" s="17"/>
      <c r="AW1612" s="17">
        <v>0.149841508477285</v>
      </c>
      <c r="AX1612" s="17">
        <v>0.154035770116317</v>
      </c>
      <c r="AY1612" s="17">
        <v>0.158377263730832</v>
      </c>
      <c r="AZ1612" s="17">
        <v>0.166774697606312</v>
      </c>
      <c r="BA1612" s="17">
        <v>0.16235576863735399</v>
      </c>
      <c r="BB1612" s="17">
        <v>0.153380162748049</v>
      </c>
      <c r="BC1612" s="17">
        <v>0.14941173946198399</v>
      </c>
      <c r="BD1612" s="17">
        <v>0.173857802243572</v>
      </c>
      <c r="BE1612" s="17">
        <v>0.13119759865279801</v>
      </c>
      <c r="BF1612" s="17">
        <v>0.12928039825923901</v>
      </c>
      <c r="BG1612" s="17">
        <v>0.109424498663295</v>
      </c>
      <c r="BH1612" s="17">
        <v>0.115623737025057</v>
      </c>
      <c r="BI1612" s="17">
        <v>5.7226590537667002E-2</v>
      </c>
      <c r="BJ1612" s="17">
        <v>2.8102952824998001E-2</v>
      </c>
      <c r="BK1612" s="17">
        <v>0.131158150842383</v>
      </c>
      <c r="BL1612" s="17">
        <v>0.131099250278879</v>
      </c>
      <c r="BM1612" s="17"/>
      <c r="BN1612" s="17">
        <v>0.15219025385960799</v>
      </c>
      <c r="BO1612" s="17">
        <v>0.118694178021886</v>
      </c>
      <c r="BP1612" s="17"/>
      <c r="BQ1612" s="17">
        <v>3.9256547723313703E-2</v>
      </c>
      <c r="BR1612" s="17">
        <v>0.22676772160252501</v>
      </c>
      <c r="BS1612" s="17"/>
      <c r="BT1612" s="17">
        <v>0.224542343102307</v>
      </c>
      <c r="BU1612" s="17"/>
      <c r="BV1612" s="17">
        <v>9.5395385354909198E-2</v>
      </c>
      <c r="BW1612" s="17">
        <v>0.123981555115901</v>
      </c>
      <c r="BX1612" s="17">
        <v>0.16156949611931301</v>
      </c>
      <c r="BY1612" s="17"/>
      <c r="BZ1612" s="17">
        <v>0.22045731891447401</v>
      </c>
      <c r="CA1612" s="17">
        <v>0.14315295936144301</v>
      </c>
      <c r="CB1612" s="17">
        <v>0.16911603851829701</v>
      </c>
      <c r="CC1612" s="17">
        <v>0.120183432041469</v>
      </c>
      <c r="CD1612" s="17">
        <v>0.11369755522569901</v>
      </c>
      <c r="CE1612" s="17">
        <v>0.10152327418677901</v>
      </c>
      <c r="CF1612" s="17">
        <v>0.13620113055774</v>
      </c>
      <c r="CG1612" s="17"/>
      <c r="CH1612" s="17">
        <v>0.156803670346053</v>
      </c>
      <c r="CI1612" s="17">
        <v>0.11320076752477801</v>
      </c>
      <c r="CJ1612" s="17">
        <v>0.13142384279425401</v>
      </c>
      <c r="CK1612" s="17">
        <v>0.18921684661160901</v>
      </c>
      <c r="CL1612" s="17">
        <v>0.19906951316434399</v>
      </c>
    </row>
    <row r="1613" spans="2:90" x14ac:dyDescent="0.3">
      <c r="B1613" t="s">
        <v>603</v>
      </c>
      <c r="C1613" s="17">
        <v>0.21038279509362301</v>
      </c>
      <c r="D1613" s="17">
        <v>0.19366704473806001</v>
      </c>
      <c r="E1613" s="17">
        <v>0.22742827757509099</v>
      </c>
      <c r="F1613" s="17"/>
      <c r="G1613" s="17">
        <v>0.137698023040214</v>
      </c>
      <c r="H1613" s="17">
        <v>0.13123835003030401</v>
      </c>
      <c r="I1613" s="17">
        <v>0.185197106655065</v>
      </c>
      <c r="J1613" s="17">
        <v>0.273481639720206</v>
      </c>
      <c r="K1613" s="17">
        <v>0.25660363819437099</v>
      </c>
      <c r="L1613" s="17">
        <v>0.26173415784357001</v>
      </c>
      <c r="M1613" s="17"/>
      <c r="N1613" s="17">
        <v>0.15795269458028999</v>
      </c>
      <c r="O1613" s="17">
        <v>0.21345583505155</v>
      </c>
      <c r="P1613" s="17">
        <v>0.21675586913240699</v>
      </c>
      <c r="Q1613" s="17">
        <v>0.252042460914431</v>
      </c>
      <c r="R1613" s="17"/>
      <c r="S1613" s="17">
        <v>0.17135487659814699</v>
      </c>
      <c r="T1613" s="17">
        <v>0.24735176987759899</v>
      </c>
      <c r="U1613" s="17">
        <v>0.26449404267203502</v>
      </c>
      <c r="V1613" s="17">
        <v>0.23066870596630901</v>
      </c>
      <c r="W1613" s="17">
        <v>0.19856172646078801</v>
      </c>
      <c r="X1613" s="17">
        <v>0.17480374193998099</v>
      </c>
      <c r="Y1613" s="17">
        <v>0.20271470720163001</v>
      </c>
      <c r="Z1613" s="17">
        <v>0.18491049284914399</v>
      </c>
      <c r="AA1613" s="17">
        <v>0.172939147380751</v>
      </c>
      <c r="AB1613" s="17">
        <v>0.27580639166466903</v>
      </c>
      <c r="AC1613" s="17">
        <v>0.19089409504591301</v>
      </c>
      <c r="AD1613" s="17">
        <v>0.190031592654861</v>
      </c>
      <c r="AE1613" s="17"/>
      <c r="AF1613" s="17">
        <v>0.218061183633636</v>
      </c>
      <c r="AG1613" s="17">
        <v>0.17135852480617</v>
      </c>
      <c r="AH1613" s="17">
        <v>0.30184444033923502</v>
      </c>
      <c r="AI1613" s="17"/>
      <c r="AJ1613" s="17">
        <v>0.199051247522429</v>
      </c>
      <c r="AK1613" s="17">
        <v>0.12136178500627499</v>
      </c>
      <c r="AL1613" s="17">
        <v>0.20169018093972399</v>
      </c>
      <c r="AM1613" s="17">
        <v>0.151691698428218</v>
      </c>
      <c r="AN1613" s="17">
        <v>0.178413084781431</v>
      </c>
      <c r="AO1613" s="17"/>
      <c r="AP1613" s="17">
        <v>7.7519510076923301E-2</v>
      </c>
      <c r="AQ1613" s="17">
        <v>0.13789074630199299</v>
      </c>
      <c r="AR1613" s="17">
        <v>0.198222372901732</v>
      </c>
      <c r="AS1613" s="17">
        <v>0.20574696882614901</v>
      </c>
      <c r="AT1613" s="17">
        <v>0.15464769625888899</v>
      </c>
      <c r="AU1613" s="17">
        <v>0.36060199583133901</v>
      </c>
      <c r="AV1613" s="17"/>
      <c r="AW1613" s="17">
        <v>0.24399983006982301</v>
      </c>
      <c r="AX1613" s="17">
        <v>0.21102421670048499</v>
      </c>
      <c r="AY1613" s="17">
        <v>0.25753152792253498</v>
      </c>
      <c r="AZ1613" s="17">
        <v>0.26269759449802299</v>
      </c>
      <c r="BA1613" s="17">
        <v>0.214722111863591</v>
      </c>
      <c r="BB1613" s="17">
        <v>0.20882198295523699</v>
      </c>
      <c r="BC1613" s="17">
        <v>0.22316659355534199</v>
      </c>
      <c r="BD1613" s="17">
        <v>0.22034165308251899</v>
      </c>
      <c r="BE1613" s="17">
        <v>0.217308630848601</v>
      </c>
      <c r="BF1613" s="17">
        <v>0.19825722600752199</v>
      </c>
      <c r="BG1613" s="17">
        <v>0.229345197189853</v>
      </c>
      <c r="BH1613" s="17">
        <v>0.192050385506883</v>
      </c>
      <c r="BI1613" s="17">
        <v>0.159008777788952</v>
      </c>
      <c r="BJ1613" s="17">
        <v>9.8147454783842E-2</v>
      </c>
      <c r="BK1613" s="17">
        <v>0.18542454269487199</v>
      </c>
      <c r="BL1613" s="17">
        <v>9.3041962940662207E-2</v>
      </c>
      <c r="BM1613" s="17"/>
      <c r="BN1613" s="17">
        <v>0.20257277727540601</v>
      </c>
      <c r="BO1613" s="17">
        <v>0.22302869365255201</v>
      </c>
      <c r="BP1613" s="17"/>
      <c r="BQ1613" s="17">
        <v>6.6590182479479607E-2</v>
      </c>
      <c r="BR1613" s="17">
        <v>0.16245532981920799</v>
      </c>
      <c r="BS1613" s="17"/>
      <c r="BT1613" s="17">
        <v>0.113566315862552</v>
      </c>
      <c r="BU1613" s="17"/>
      <c r="BV1613" s="17">
        <v>0.25867242854103001</v>
      </c>
      <c r="BW1613" s="17">
        <v>0.15318162243036201</v>
      </c>
      <c r="BX1613" s="17">
        <v>0.20610159152990301</v>
      </c>
      <c r="BY1613" s="17"/>
      <c r="BZ1613" s="17">
        <v>0.23608271730093</v>
      </c>
      <c r="CA1613" s="17">
        <v>0.239372689830681</v>
      </c>
      <c r="CB1613" s="17">
        <v>0.25260044912900198</v>
      </c>
      <c r="CC1613" s="17">
        <v>0.21426597761767599</v>
      </c>
      <c r="CD1613" s="17">
        <v>0.20726556793647199</v>
      </c>
      <c r="CE1613" s="17">
        <v>0.17674934055082001</v>
      </c>
      <c r="CF1613" s="17">
        <v>0.11344765171844701</v>
      </c>
      <c r="CG1613" s="17"/>
      <c r="CH1613" s="17">
        <v>0.10752892166254099</v>
      </c>
      <c r="CI1613" s="17">
        <v>0.15988365218109901</v>
      </c>
      <c r="CJ1613" s="17">
        <v>0.25755659367987799</v>
      </c>
      <c r="CK1613" s="17">
        <v>0.26388651427941201</v>
      </c>
      <c r="CL1613" s="17">
        <v>0.28860294630222899</v>
      </c>
    </row>
    <row r="1614" spans="2:90" x14ac:dyDescent="0.3">
      <c r="B1614" t="s">
        <v>118</v>
      </c>
      <c r="C1614" s="17">
        <v>0.13315359086546899</v>
      </c>
      <c r="D1614" s="17">
        <v>9.3720753761453501E-2</v>
      </c>
      <c r="E1614" s="17">
        <v>0.171744525580485</v>
      </c>
      <c r="F1614" s="17"/>
      <c r="G1614" s="17">
        <v>0.10558955050523899</v>
      </c>
      <c r="H1614" s="17">
        <v>9.3554699596236607E-2</v>
      </c>
      <c r="I1614" s="17">
        <v>0.14011978693389099</v>
      </c>
      <c r="J1614" s="17">
        <v>0.156209701316321</v>
      </c>
      <c r="K1614" s="17">
        <v>0.15612590572375701</v>
      </c>
      <c r="L1614" s="17">
        <v>0.14398965222589699</v>
      </c>
      <c r="M1614" s="17"/>
      <c r="N1614" s="17">
        <v>7.96072496275297E-2</v>
      </c>
      <c r="O1614" s="17">
        <v>0.147813416784878</v>
      </c>
      <c r="P1614" s="17">
        <v>0.123236913028895</v>
      </c>
      <c r="Q1614" s="17">
        <v>0.18571785982046199</v>
      </c>
      <c r="R1614" s="17"/>
      <c r="S1614" s="17">
        <v>7.14350635708665E-2</v>
      </c>
      <c r="T1614" s="17">
        <v>0.13881718360055001</v>
      </c>
      <c r="U1614" s="17">
        <v>0.12863304760885699</v>
      </c>
      <c r="V1614" s="17">
        <v>0.13563372867083701</v>
      </c>
      <c r="W1614" s="17">
        <v>0.191242909011617</v>
      </c>
      <c r="X1614" s="17">
        <v>0.13617880051540299</v>
      </c>
      <c r="Y1614" s="17">
        <v>0.137954804914945</v>
      </c>
      <c r="Z1614" s="17">
        <v>0.12311289949569</v>
      </c>
      <c r="AA1614" s="17">
        <v>0.12005225385325501</v>
      </c>
      <c r="AB1614" s="17">
        <v>0.14266126283543901</v>
      </c>
      <c r="AC1614" s="17">
        <v>0.216055450822632</v>
      </c>
      <c r="AD1614" s="17">
        <v>0.13971351295465301</v>
      </c>
      <c r="AE1614" s="17"/>
      <c r="AF1614" s="17">
        <v>0.132522210015973</v>
      </c>
      <c r="AG1614" s="17">
        <v>0.112479767115087</v>
      </c>
      <c r="AH1614" s="17">
        <v>0.17594213668807299</v>
      </c>
      <c r="AI1614" s="17"/>
      <c r="AJ1614" s="17">
        <v>0.13866134715695</v>
      </c>
      <c r="AK1614" s="17">
        <v>8.56892080449001E-2</v>
      </c>
      <c r="AL1614" s="17">
        <v>0.143090495757456</v>
      </c>
      <c r="AM1614" s="17">
        <v>0.119092609786887</v>
      </c>
      <c r="AN1614" s="17">
        <v>0.12034637636015499</v>
      </c>
      <c r="AO1614" s="17"/>
      <c r="AP1614" s="17">
        <v>5.1890372158857098E-2</v>
      </c>
      <c r="AQ1614" s="17">
        <v>0.10837056298798101</v>
      </c>
      <c r="AR1614" s="17">
        <v>0.13918950653647399</v>
      </c>
      <c r="AS1614" s="17">
        <v>0.12174298106879999</v>
      </c>
      <c r="AT1614" s="17">
        <v>0.103248737569097</v>
      </c>
      <c r="AU1614" s="17">
        <v>0.384341217528819</v>
      </c>
      <c r="AV1614" s="17"/>
      <c r="AW1614" s="17">
        <v>0.14502347391973799</v>
      </c>
      <c r="AX1614" s="17">
        <v>0.22926401142462299</v>
      </c>
      <c r="AY1614" s="17">
        <v>0.16515575399049301</v>
      </c>
      <c r="AZ1614" s="17">
        <v>0.14536809956530999</v>
      </c>
      <c r="BA1614" s="17">
        <v>0.18547005934027</v>
      </c>
      <c r="BB1614" s="17">
        <v>0.153527714519748</v>
      </c>
      <c r="BC1614" s="17">
        <v>0.11107857405320801</v>
      </c>
      <c r="BD1614" s="17">
        <v>0.14781543723455701</v>
      </c>
      <c r="BE1614" s="17">
        <v>9.2643796471130996E-2</v>
      </c>
      <c r="BF1614" s="17">
        <v>8.0923623760874794E-2</v>
      </c>
      <c r="BG1614" s="17">
        <v>7.3236251673629599E-2</v>
      </c>
      <c r="BH1614" s="17">
        <v>7.7995095387654104E-2</v>
      </c>
      <c r="BI1614" s="17">
        <v>5.9042329719929003E-2</v>
      </c>
      <c r="BJ1614" s="17">
        <v>0.16632848691843</v>
      </c>
      <c r="BK1614" s="17">
        <v>8.6921125397803806E-2</v>
      </c>
      <c r="BL1614" s="17">
        <v>5.1894119793673199E-2</v>
      </c>
      <c r="BM1614" s="17"/>
      <c r="BN1614" s="17">
        <v>0.11380671387853999</v>
      </c>
      <c r="BO1614" s="17">
        <v>0.15499641330178901</v>
      </c>
      <c r="BP1614" s="17"/>
      <c r="BQ1614" s="17">
        <v>5.12941149074966E-2</v>
      </c>
      <c r="BR1614" s="17">
        <v>0.10660187777069299</v>
      </c>
      <c r="BS1614" s="17"/>
      <c r="BT1614" s="17">
        <v>7.3793332100045697E-2</v>
      </c>
      <c r="BU1614" s="17"/>
      <c r="BV1614" s="17">
        <v>0.14213015260575601</v>
      </c>
      <c r="BW1614" s="17">
        <v>0.13608974588608599</v>
      </c>
      <c r="BX1614" s="17">
        <v>0.121519182920131</v>
      </c>
      <c r="BY1614" s="17"/>
      <c r="BZ1614" s="17">
        <v>0.16712551497713499</v>
      </c>
      <c r="CA1614" s="17">
        <v>0.14390729232323399</v>
      </c>
      <c r="CB1614" s="17">
        <v>0.13730241837420201</v>
      </c>
      <c r="CC1614" s="17">
        <v>0.13745719543047699</v>
      </c>
      <c r="CD1614" s="17">
        <v>8.6020032980523103E-2</v>
      </c>
      <c r="CE1614" s="17">
        <v>9.3671813714274604E-2</v>
      </c>
      <c r="CF1614" s="17">
        <v>7.9488493430755605E-2</v>
      </c>
      <c r="CG1614" s="17"/>
      <c r="CH1614" s="17">
        <v>5.2419887769114E-2</v>
      </c>
      <c r="CI1614" s="17">
        <v>0.13216474316082699</v>
      </c>
      <c r="CJ1614" s="17">
        <v>0.14182546246865499</v>
      </c>
      <c r="CK1614" s="17">
        <v>0.15325845040862199</v>
      </c>
      <c r="CL1614" s="17">
        <v>0.181690996083955</v>
      </c>
    </row>
    <row r="1615" spans="2:90" x14ac:dyDescent="0.3">
      <c r="C1615" s="17"/>
      <c r="D1615" s="17"/>
      <c r="E1615" s="17"/>
      <c r="F1615" s="17"/>
      <c r="G1615" s="17"/>
      <c r="H1615" s="17"/>
      <c r="I1615" s="17"/>
      <c r="J1615" s="17"/>
      <c r="K1615" s="17"/>
      <c r="L1615" s="17"/>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7"/>
      <c r="AI1615" s="17"/>
      <c r="AJ1615" s="17"/>
      <c r="AK1615" s="17"/>
      <c r="AL1615" s="17"/>
      <c r="AM1615" s="17"/>
      <c r="AN1615" s="17"/>
      <c r="AO1615" s="17"/>
      <c r="AP1615" s="17"/>
      <c r="AQ1615" s="17"/>
      <c r="AR1615" s="17"/>
      <c r="AS1615" s="17"/>
      <c r="AT1615" s="17"/>
      <c r="AU1615" s="17"/>
      <c r="AV1615" s="17"/>
      <c r="AW1615" s="17"/>
      <c r="AX1615" s="17"/>
      <c r="AY1615" s="17"/>
      <c r="AZ1615" s="17"/>
      <c r="BA1615" s="17"/>
      <c r="BB1615" s="17"/>
      <c r="BC1615" s="17"/>
      <c r="BD1615" s="17"/>
      <c r="BE1615" s="17"/>
      <c r="BF1615" s="17"/>
      <c r="BG1615" s="17"/>
      <c r="BH1615" s="17"/>
      <c r="BI1615" s="17"/>
      <c r="BJ1615" s="17"/>
      <c r="BK1615" s="17"/>
      <c r="BL1615" s="17"/>
      <c r="BM1615" s="17"/>
      <c r="BN1615" s="17"/>
      <c r="BO1615" s="17"/>
      <c r="BP1615" s="17"/>
      <c r="BQ1615" s="17"/>
      <c r="BR1615" s="17"/>
      <c r="BS1615" s="17"/>
      <c r="BT1615" s="17"/>
      <c r="BU1615" s="17"/>
      <c r="BV1615" s="17"/>
      <c r="BW1615" s="17"/>
      <c r="BX1615" s="17"/>
      <c r="BY1615" s="17"/>
      <c r="BZ1615" s="17"/>
      <c r="CA1615" s="17"/>
      <c r="CB1615" s="17"/>
      <c r="CC1615" s="17"/>
      <c r="CD1615" s="17"/>
      <c r="CE1615" s="17"/>
      <c r="CF1615" s="17"/>
      <c r="CG1615" s="17"/>
      <c r="CH1615" s="17"/>
      <c r="CI1615" s="17"/>
      <c r="CJ1615" s="17"/>
      <c r="CK1615" s="17"/>
      <c r="CL1615" s="17"/>
    </row>
    <row r="1616" spans="2:90" x14ac:dyDescent="0.3">
      <c r="B1616" s="6" t="s">
        <v>608</v>
      </c>
      <c r="C1616" s="17"/>
      <c r="D1616" s="17"/>
      <c r="E1616" s="17"/>
      <c r="F1616" s="17"/>
      <c r="G1616" s="17"/>
      <c r="H1616" s="17"/>
      <c r="I1616" s="17"/>
      <c r="J1616" s="17"/>
      <c r="K1616" s="17"/>
      <c r="L1616" s="17"/>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7"/>
      <c r="AI1616" s="17"/>
      <c r="AJ1616" s="17"/>
      <c r="AK1616" s="17"/>
      <c r="AL1616" s="17"/>
      <c r="AM1616" s="17"/>
      <c r="AN1616" s="17"/>
      <c r="AO1616" s="17"/>
      <c r="AP1616" s="17"/>
      <c r="AQ1616" s="17"/>
      <c r="AR1616" s="17"/>
      <c r="AS1616" s="17"/>
      <c r="AT1616" s="17"/>
      <c r="AU1616" s="17"/>
      <c r="AV1616" s="17"/>
      <c r="AW1616" s="17"/>
      <c r="AX1616" s="17"/>
      <c r="AY1616" s="17"/>
      <c r="AZ1616" s="17"/>
      <c r="BA1616" s="17"/>
      <c r="BB1616" s="17"/>
      <c r="BC1616" s="17"/>
      <c r="BD1616" s="17"/>
      <c r="BE1616" s="17"/>
      <c r="BF1616" s="17"/>
      <c r="BG1616" s="17"/>
      <c r="BH1616" s="17"/>
      <c r="BI1616" s="17"/>
      <c r="BJ1616" s="17"/>
      <c r="BK1616" s="17"/>
      <c r="BL1616" s="17"/>
      <c r="BM1616" s="17"/>
      <c r="BN1616" s="17"/>
      <c r="BO1616" s="17"/>
      <c r="BP1616" s="17"/>
      <c r="BQ1616" s="17"/>
      <c r="BR1616" s="17"/>
      <c r="BS1616" s="17"/>
      <c r="BT1616" s="17"/>
      <c r="BU1616" s="17"/>
      <c r="BV1616" s="17"/>
      <c r="BW1616" s="17"/>
      <c r="BX1616" s="17"/>
      <c r="BY1616" s="17"/>
      <c r="BZ1616" s="17"/>
      <c r="CA1616" s="17"/>
      <c r="CB1616" s="17"/>
      <c r="CC1616" s="17"/>
      <c r="CD1616" s="17"/>
      <c r="CE1616" s="17"/>
      <c r="CF1616" s="17"/>
      <c r="CG1616" s="17"/>
      <c r="CH1616" s="17"/>
      <c r="CI1616" s="17"/>
      <c r="CJ1616" s="17"/>
      <c r="CK1616" s="17"/>
      <c r="CL1616" s="17"/>
    </row>
    <row r="1617" spans="2:90" x14ac:dyDescent="0.3">
      <c r="B1617" s="24" t="s">
        <v>110</v>
      </c>
      <c r="C1617" s="17"/>
      <c r="D1617" s="17"/>
      <c r="E1617" s="17"/>
      <c r="F1617" s="17"/>
      <c r="G1617" s="17"/>
      <c r="H1617" s="17"/>
      <c r="I1617" s="17"/>
      <c r="J1617" s="17"/>
      <c r="K1617" s="17"/>
      <c r="L1617" s="17"/>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7"/>
      <c r="AI1617" s="17"/>
      <c r="AJ1617" s="17"/>
      <c r="AK1617" s="17"/>
      <c r="AL1617" s="17"/>
      <c r="AM1617" s="17"/>
      <c r="AN1617" s="17"/>
      <c r="AO1617" s="17"/>
      <c r="AP1617" s="17"/>
      <c r="AQ1617" s="17"/>
      <c r="AR1617" s="17"/>
      <c r="AS1617" s="17"/>
      <c r="AT1617" s="17"/>
      <c r="AU1617" s="17"/>
      <c r="AV1617" s="17"/>
      <c r="AW1617" s="17"/>
      <c r="AX1617" s="17"/>
      <c r="AY1617" s="17"/>
      <c r="AZ1617" s="17"/>
      <c r="BA1617" s="17"/>
      <c r="BB1617" s="17"/>
      <c r="BC1617" s="17"/>
      <c r="BD1617" s="17"/>
      <c r="BE1617" s="17"/>
      <c r="BF1617" s="17"/>
      <c r="BG1617" s="17"/>
      <c r="BH1617" s="17"/>
      <c r="BI1617" s="17"/>
      <c r="BJ1617" s="17"/>
      <c r="BK1617" s="17"/>
      <c r="BL1617" s="17"/>
      <c r="BM1617" s="17"/>
      <c r="BN1617" s="17"/>
      <c r="BO1617" s="17"/>
      <c r="BP1617" s="17"/>
      <c r="BQ1617" s="17"/>
      <c r="BR1617" s="17"/>
      <c r="BS1617" s="17"/>
      <c r="BT1617" s="17"/>
      <c r="BU1617" s="17"/>
      <c r="BV1617" s="17"/>
      <c r="BW1617" s="17"/>
      <c r="BX1617" s="17"/>
      <c r="BY1617" s="17"/>
      <c r="BZ1617" s="17"/>
      <c r="CA1617" s="17"/>
      <c r="CB1617" s="17"/>
      <c r="CC1617" s="17"/>
      <c r="CD1617" s="17"/>
      <c r="CE1617" s="17"/>
      <c r="CF1617" s="17"/>
      <c r="CG1617" s="17"/>
      <c r="CH1617" s="17"/>
      <c r="CI1617" s="17"/>
      <c r="CJ1617" s="17"/>
      <c r="CK1617" s="17"/>
      <c r="CL1617" s="17"/>
    </row>
    <row r="1618" spans="2:90" x14ac:dyDescent="0.3">
      <c r="B1618" t="s">
        <v>51</v>
      </c>
      <c r="C1618" s="17">
        <v>0.26103716727388199</v>
      </c>
      <c r="D1618" s="17">
        <v>0.30205487742606602</v>
      </c>
      <c r="E1618" s="17">
        <v>0.22198835040193399</v>
      </c>
      <c r="F1618" s="17"/>
      <c r="G1618" s="17">
        <v>0.30651450945408398</v>
      </c>
      <c r="H1618" s="17">
        <v>0.32715847898252598</v>
      </c>
      <c r="I1618" s="17">
        <v>0.25079478751669498</v>
      </c>
      <c r="J1618" s="17">
        <v>0.215263090907652</v>
      </c>
      <c r="K1618" s="17">
        <v>0.23661741556080901</v>
      </c>
      <c r="L1618" s="17">
        <v>0.238724926120778</v>
      </c>
      <c r="M1618" s="17"/>
      <c r="N1618" s="17">
        <v>0.35036671880997899</v>
      </c>
      <c r="O1618" s="17">
        <v>0.26374401214791698</v>
      </c>
      <c r="P1618" s="17">
        <v>0.23128309087858501</v>
      </c>
      <c r="Q1618" s="17">
        <v>0.19072416463932201</v>
      </c>
      <c r="R1618" s="17"/>
      <c r="S1618" s="17">
        <v>0.34693599942811798</v>
      </c>
      <c r="T1618" s="17">
        <v>0.23184377124069799</v>
      </c>
      <c r="U1618" s="17">
        <v>0.191691722533986</v>
      </c>
      <c r="V1618" s="17">
        <v>0.283310416225596</v>
      </c>
      <c r="W1618" s="17">
        <v>0.20593055866589599</v>
      </c>
      <c r="X1618" s="17">
        <v>0.25273049113436902</v>
      </c>
      <c r="Y1618" s="17">
        <v>0.28883839035171299</v>
      </c>
      <c r="Z1618" s="17">
        <v>0.25863597740595901</v>
      </c>
      <c r="AA1618" s="17">
        <v>0.31362710562443402</v>
      </c>
      <c r="AB1618" s="17">
        <v>0.185145398234421</v>
      </c>
      <c r="AC1618" s="17">
        <v>0.216902492241344</v>
      </c>
      <c r="AD1618" s="17">
        <v>0.29394918642074902</v>
      </c>
      <c r="AE1618" s="17"/>
      <c r="AF1618" s="17">
        <v>0.160735356566166</v>
      </c>
      <c r="AG1618" s="17">
        <v>0.376340160065325</v>
      </c>
      <c r="AH1618" s="17">
        <v>0.20340980267875999</v>
      </c>
      <c r="AI1618" s="17"/>
      <c r="AJ1618" s="17">
        <v>9.2850517262917001E-2</v>
      </c>
      <c r="AK1618" s="17">
        <v>0.55420379455619695</v>
      </c>
      <c r="AL1618" s="17">
        <v>0.12817650308008599</v>
      </c>
      <c r="AM1618" s="17">
        <v>2.6056592965721399E-2</v>
      </c>
      <c r="AN1618" s="17">
        <v>0.122273753225997</v>
      </c>
      <c r="AO1618" s="17"/>
      <c r="AP1618" s="17">
        <v>0.722044434767939</v>
      </c>
      <c r="AQ1618" s="17">
        <v>0.10692674734728</v>
      </c>
      <c r="AR1618" s="17">
        <v>0.15216210507846401</v>
      </c>
      <c r="AS1618" s="17">
        <v>4.90258063410186E-2</v>
      </c>
      <c r="AT1618" s="17">
        <v>0.15235342989553199</v>
      </c>
      <c r="AU1618" s="17">
        <v>0.166701225594239</v>
      </c>
      <c r="AV1618" s="17"/>
      <c r="AW1618" s="17">
        <v>0.19771041194689501</v>
      </c>
      <c r="AX1618" s="17">
        <v>0.17144963458190199</v>
      </c>
      <c r="AY1618" s="17">
        <v>0.18409816403569099</v>
      </c>
      <c r="AZ1618" s="17">
        <v>0.16823396985952399</v>
      </c>
      <c r="BA1618" s="17">
        <v>0.193816652560274</v>
      </c>
      <c r="BB1618" s="17">
        <v>0.24213758403430899</v>
      </c>
      <c r="BC1618" s="17">
        <v>0.24856233682272799</v>
      </c>
      <c r="BD1618" s="17">
        <v>0.30608815669244999</v>
      </c>
      <c r="BE1618" s="17">
        <v>0.24208749429434701</v>
      </c>
      <c r="BF1618" s="17">
        <v>0.30154206170249098</v>
      </c>
      <c r="BG1618" s="17">
        <v>0.27683120127260102</v>
      </c>
      <c r="BH1618" s="17">
        <v>0.332115393736789</v>
      </c>
      <c r="BI1618" s="17">
        <v>0.41150064901915101</v>
      </c>
      <c r="BJ1618" s="17">
        <v>0.35468296337683802</v>
      </c>
      <c r="BK1618" s="17">
        <v>0.30228901939763803</v>
      </c>
      <c r="BL1618" s="17">
        <v>0.46474153386302702</v>
      </c>
      <c r="BM1618" s="17"/>
      <c r="BN1618" s="17">
        <v>0.28205563255116201</v>
      </c>
      <c r="BO1618" s="17">
        <v>0.23335283858644301</v>
      </c>
      <c r="BP1618" s="17"/>
      <c r="BQ1618" s="17">
        <v>0.74971020314728598</v>
      </c>
      <c r="BR1618" s="17">
        <v>0.19838195184572999</v>
      </c>
      <c r="BS1618" s="17"/>
      <c r="BT1618" s="17">
        <v>0.417200216829063</v>
      </c>
      <c r="BU1618" s="17"/>
      <c r="BV1618" s="17">
        <v>0.22594931390098499</v>
      </c>
      <c r="BW1618" s="17">
        <v>0.32416209271625501</v>
      </c>
      <c r="BX1618" s="17">
        <v>0.25884043254606098</v>
      </c>
      <c r="BY1618" s="17"/>
      <c r="BZ1618" s="17">
        <v>0.16348465812480401</v>
      </c>
      <c r="CA1618" s="17">
        <v>0.24784449720938301</v>
      </c>
      <c r="CB1618" s="17">
        <v>0.222391283609882</v>
      </c>
      <c r="CC1618" s="17">
        <v>0.21354673120669701</v>
      </c>
      <c r="CD1618" s="17">
        <v>0.294980483043629</v>
      </c>
      <c r="CE1618" s="17">
        <v>0.35682376022466999</v>
      </c>
      <c r="CF1618" s="17">
        <v>0.354166214037894</v>
      </c>
      <c r="CG1618" s="17"/>
      <c r="CH1618" s="17">
        <v>0.39533110965655599</v>
      </c>
      <c r="CI1618" s="17">
        <v>0.30782403521964802</v>
      </c>
      <c r="CJ1618" s="17">
        <v>0.213321837449643</v>
      </c>
      <c r="CK1618" s="17">
        <v>0.219006645520327</v>
      </c>
      <c r="CL1618" s="17">
        <v>0.10036678476323201</v>
      </c>
    </row>
    <row r="1619" spans="2:90" x14ac:dyDescent="0.3">
      <c r="B1619" t="s">
        <v>52</v>
      </c>
      <c r="C1619" s="17">
        <v>0.12538296074789401</v>
      </c>
      <c r="D1619" s="17">
        <v>0.12767209034723401</v>
      </c>
      <c r="E1619" s="17">
        <v>0.123181132235473</v>
      </c>
      <c r="F1619" s="17"/>
      <c r="G1619" s="17">
        <v>7.1669017109273106E-2</v>
      </c>
      <c r="H1619" s="17">
        <v>0.160139090500071</v>
      </c>
      <c r="I1619" s="17">
        <v>0.100077703281435</v>
      </c>
      <c r="J1619" s="17">
        <v>0.144804291348861</v>
      </c>
      <c r="K1619" s="17">
        <v>0.12246924925202</v>
      </c>
      <c r="L1619" s="17">
        <v>0.13958147489673101</v>
      </c>
      <c r="M1619" s="17"/>
      <c r="N1619" s="17">
        <v>0.14668180862406999</v>
      </c>
      <c r="O1619" s="17">
        <v>0.13032967100430001</v>
      </c>
      <c r="P1619" s="17">
        <v>0.1400212565383</v>
      </c>
      <c r="Q1619" s="17">
        <v>8.3825936656192895E-2</v>
      </c>
      <c r="R1619" s="17"/>
      <c r="S1619" s="17">
        <v>0.149301153794864</v>
      </c>
      <c r="T1619" s="17">
        <v>0.147173951226473</v>
      </c>
      <c r="U1619" s="17">
        <v>0.10304773977689</v>
      </c>
      <c r="V1619" s="17">
        <v>0.117554603919214</v>
      </c>
      <c r="W1619" s="17">
        <v>0.13213473250691499</v>
      </c>
      <c r="X1619" s="17">
        <v>0.13667366517692001</v>
      </c>
      <c r="Y1619" s="17">
        <v>0.126393217610965</v>
      </c>
      <c r="Z1619" s="17">
        <v>0.112229185227761</v>
      </c>
      <c r="AA1619" s="17">
        <v>8.0981034784078101E-2</v>
      </c>
      <c r="AB1619" s="17">
        <v>0.13557272485060101</v>
      </c>
      <c r="AC1619" s="17">
        <v>0.111474504520132</v>
      </c>
      <c r="AD1619" s="17">
        <v>0.12298538846941399</v>
      </c>
      <c r="AE1619" s="17"/>
      <c r="AF1619" s="17">
        <v>0.154624013034833</v>
      </c>
      <c r="AG1619" s="17">
        <v>0.12952885732891101</v>
      </c>
      <c r="AH1619" s="17">
        <v>8.0104742081610406E-2</v>
      </c>
      <c r="AI1619" s="17"/>
      <c r="AJ1619" s="17">
        <v>0.41556414183457402</v>
      </c>
      <c r="AK1619" s="17">
        <v>4.6626104121888799E-2</v>
      </c>
      <c r="AL1619" s="17">
        <v>6.5613744015761394E-2</v>
      </c>
      <c r="AM1619" s="17">
        <v>6.6843414630466197E-2</v>
      </c>
      <c r="AN1619" s="17">
        <v>4.95702447884891E-2</v>
      </c>
      <c r="AO1619" s="17"/>
      <c r="AP1619" s="17">
        <v>4.31961992405012E-2</v>
      </c>
      <c r="AQ1619" s="17">
        <v>0.50768468204094497</v>
      </c>
      <c r="AR1619" s="17">
        <v>4.8445094285037599E-2</v>
      </c>
      <c r="AS1619" s="17">
        <v>7.2439302846659406E-2</v>
      </c>
      <c r="AT1619" s="17">
        <v>5.4290189481756602E-2</v>
      </c>
      <c r="AU1619" s="17">
        <v>4.31981085313402E-2</v>
      </c>
      <c r="AV1619" s="17"/>
      <c r="AW1619" s="17">
        <v>4.76532522633972E-2</v>
      </c>
      <c r="AX1619" s="17">
        <v>7.9030461112326297E-2</v>
      </c>
      <c r="AY1619" s="17">
        <v>7.9443935533330401E-2</v>
      </c>
      <c r="AZ1619" s="17">
        <v>0.14716262001212099</v>
      </c>
      <c r="BA1619" s="17">
        <v>8.6662968521302397E-2</v>
      </c>
      <c r="BB1619" s="17">
        <v>0.103506175175927</v>
      </c>
      <c r="BC1619" s="17">
        <v>0.134713612429501</v>
      </c>
      <c r="BD1619" s="17">
        <v>0.13252311122333801</v>
      </c>
      <c r="BE1619" s="17">
        <v>0.18473264605320799</v>
      </c>
      <c r="BF1619" s="17">
        <v>0.134690871793157</v>
      </c>
      <c r="BG1619" s="17">
        <v>0.12646136706999</v>
      </c>
      <c r="BH1619" s="17">
        <v>0.17290072110511601</v>
      </c>
      <c r="BI1619" s="17">
        <v>0.14888045619531001</v>
      </c>
      <c r="BJ1619" s="17">
        <v>0.132998289478135</v>
      </c>
      <c r="BK1619" s="17">
        <v>0.23067155767234501</v>
      </c>
      <c r="BL1619" s="17">
        <v>0.12971558078603901</v>
      </c>
      <c r="BM1619" s="17"/>
      <c r="BN1619" s="17">
        <v>0.14278574420821599</v>
      </c>
      <c r="BO1619" s="17">
        <v>0.103157297510342</v>
      </c>
      <c r="BP1619" s="17"/>
      <c r="BQ1619" s="17">
        <v>4.3973829053932399E-2</v>
      </c>
      <c r="BR1619" s="17">
        <v>6.10263660233831E-2</v>
      </c>
      <c r="BS1619" s="17"/>
      <c r="BT1619" s="17">
        <v>6.2378837684544698E-2</v>
      </c>
      <c r="BU1619" s="17"/>
      <c r="BV1619" s="17">
        <v>9.4242075140664405E-2</v>
      </c>
      <c r="BW1619" s="17">
        <v>9.1759655013753702E-2</v>
      </c>
      <c r="BX1619" s="17">
        <v>0.153859897496509</v>
      </c>
      <c r="BY1619" s="17"/>
      <c r="BZ1619" s="17">
        <v>9.9639457795454994E-2</v>
      </c>
      <c r="CA1619" s="17">
        <v>0.11741514884844199</v>
      </c>
      <c r="CB1619" s="17">
        <v>9.5919819533731798E-2</v>
      </c>
      <c r="CC1619" s="17">
        <v>0.13500957139014899</v>
      </c>
      <c r="CD1619" s="17">
        <v>0.14288182875444999</v>
      </c>
      <c r="CE1619" s="17">
        <v>0.14044275829377001</v>
      </c>
      <c r="CF1619" s="17">
        <v>0.152262305402</v>
      </c>
      <c r="CG1619" s="17"/>
      <c r="CH1619" s="17">
        <v>0.137280495821473</v>
      </c>
      <c r="CI1619" s="17">
        <v>0.14384375187217899</v>
      </c>
      <c r="CJ1619" s="17">
        <v>0.11719870688586299</v>
      </c>
      <c r="CK1619" s="17">
        <v>9.5091254346709203E-2</v>
      </c>
      <c r="CL1619" s="17">
        <v>0.118341304875899</v>
      </c>
    </row>
    <row r="1620" spans="2:90" x14ac:dyDescent="0.3">
      <c r="B1620" t="s">
        <v>48</v>
      </c>
      <c r="C1620" s="17">
        <v>7.5549476585113101E-2</v>
      </c>
      <c r="D1620" s="17">
        <v>7.3396194011524196E-2</v>
      </c>
      <c r="E1620" s="17">
        <v>7.6173968615208199E-2</v>
      </c>
      <c r="F1620" s="17"/>
      <c r="G1620" s="17">
        <v>0.110522736046534</v>
      </c>
      <c r="H1620" s="17">
        <v>6.7457574110596705E-2</v>
      </c>
      <c r="I1620" s="17">
        <v>7.2268083291009103E-2</v>
      </c>
      <c r="J1620" s="17">
        <v>7.7331729737926E-2</v>
      </c>
      <c r="K1620" s="17">
        <v>5.46891259420864E-2</v>
      </c>
      <c r="L1620" s="17">
        <v>7.4161340542039003E-2</v>
      </c>
      <c r="M1620" s="17"/>
      <c r="N1620" s="17">
        <v>8.2585273938744597E-2</v>
      </c>
      <c r="O1620" s="17">
        <v>8.8263402179596606E-2</v>
      </c>
      <c r="P1620" s="17">
        <v>5.5205817459641399E-2</v>
      </c>
      <c r="Q1620" s="17">
        <v>7.3425747067090805E-2</v>
      </c>
      <c r="R1620" s="17"/>
      <c r="S1620" s="17">
        <v>4.6725435217240298E-2</v>
      </c>
      <c r="T1620" s="17">
        <v>8.7206439002278605E-2</v>
      </c>
      <c r="U1620" s="17">
        <v>0.108591703743722</v>
      </c>
      <c r="V1620" s="17">
        <v>6.11285733990014E-2</v>
      </c>
      <c r="W1620" s="17">
        <v>9.1858612742043003E-2</v>
      </c>
      <c r="X1620" s="17">
        <v>7.5660726788904301E-2</v>
      </c>
      <c r="Y1620" s="17">
        <v>5.6060523833063897E-2</v>
      </c>
      <c r="Z1620" s="17">
        <v>5.49758632493254E-2</v>
      </c>
      <c r="AA1620" s="17">
        <v>9.3478798867717205E-2</v>
      </c>
      <c r="AB1620" s="17">
        <v>8.6732051008503702E-2</v>
      </c>
      <c r="AC1620" s="17">
        <v>7.9034979539209099E-2</v>
      </c>
      <c r="AD1620" s="17">
        <v>5.0602609837236801E-2</v>
      </c>
      <c r="AE1620" s="17"/>
      <c r="AF1620" s="17">
        <v>5.8617070290916201E-2</v>
      </c>
      <c r="AG1620" s="17">
        <v>8.7647065965409901E-2</v>
      </c>
      <c r="AH1620" s="17">
        <v>5.4074115488382E-2</v>
      </c>
      <c r="AI1620" s="17"/>
      <c r="AJ1620" s="17">
        <v>3.8859145824536402E-2</v>
      </c>
      <c r="AK1620" s="17">
        <v>5.3866818535464801E-2</v>
      </c>
      <c r="AL1620" s="17">
        <v>0.42011351350929899</v>
      </c>
      <c r="AM1620" s="17">
        <v>2.57596327801786E-2</v>
      </c>
      <c r="AN1620" s="17">
        <v>5.67064808534588E-2</v>
      </c>
      <c r="AO1620" s="17"/>
      <c r="AP1620" s="17">
        <v>2.70292031315683E-2</v>
      </c>
      <c r="AQ1620" s="17">
        <v>4.6112353967397102E-2</v>
      </c>
      <c r="AR1620" s="17">
        <v>0.49462876603926598</v>
      </c>
      <c r="AS1620" s="17">
        <v>2.0439213137390701E-2</v>
      </c>
      <c r="AT1620" s="17">
        <v>7.2431547970904703E-2</v>
      </c>
      <c r="AU1620" s="17">
        <v>2.1399119259154799E-2</v>
      </c>
      <c r="AV1620" s="17"/>
      <c r="AW1620" s="17">
        <v>0</v>
      </c>
      <c r="AX1620" s="17">
        <v>5.0727069876361101E-2</v>
      </c>
      <c r="AY1620" s="17">
        <v>7.2517930375427406E-2</v>
      </c>
      <c r="AZ1620" s="17">
        <v>8.54469247038913E-2</v>
      </c>
      <c r="BA1620" s="17">
        <v>7.8978071239102707E-2</v>
      </c>
      <c r="BB1620" s="17">
        <v>6.1157872706921301E-2</v>
      </c>
      <c r="BC1620" s="17">
        <v>8.0429092829429893E-2</v>
      </c>
      <c r="BD1620" s="17">
        <v>9.8309590587895193E-2</v>
      </c>
      <c r="BE1620" s="17">
        <v>8.3193432557075106E-2</v>
      </c>
      <c r="BF1620" s="17">
        <v>8.3096946678672498E-2</v>
      </c>
      <c r="BG1620" s="17">
        <v>0.13024620064602199</v>
      </c>
      <c r="BH1620" s="17">
        <v>3.7212112614024302E-2</v>
      </c>
      <c r="BI1620" s="17">
        <v>9.5845209913488202E-2</v>
      </c>
      <c r="BJ1620" s="17">
        <v>7.6605070620484605E-2</v>
      </c>
      <c r="BK1620" s="17">
        <v>4.2376386779910701E-2</v>
      </c>
      <c r="BL1620" s="17">
        <v>6.5272208007640095E-2</v>
      </c>
      <c r="BM1620" s="17"/>
      <c r="BN1620" s="17">
        <v>6.5359040829021095E-2</v>
      </c>
      <c r="BO1620" s="17">
        <v>9.0724861957802799E-2</v>
      </c>
      <c r="BP1620" s="17"/>
      <c r="BQ1620" s="17">
        <v>1.94077878076983E-2</v>
      </c>
      <c r="BR1620" s="17">
        <v>0.145133293002358</v>
      </c>
      <c r="BS1620" s="17"/>
      <c r="BT1620" s="17">
        <v>4.21837593407716E-2</v>
      </c>
      <c r="BU1620" s="17"/>
      <c r="BV1620" s="17">
        <v>7.7430480816903596E-2</v>
      </c>
      <c r="BW1620" s="17">
        <v>8.8002413036905799E-2</v>
      </c>
      <c r="BX1620" s="17">
        <v>6.6551977072120502E-2</v>
      </c>
      <c r="BY1620" s="17"/>
      <c r="BZ1620" s="17">
        <v>5.7644492786072803E-2</v>
      </c>
      <c r="CA1620" s="17">
        <v>5.9018727017166199E-2</v>
      </c>
      <c r="CB1620" s="17">
        <v>6.3137580631525206E-2</v>
      </c>
      <c r="CC1620" s="17">
        <v>0.118070717263597</v>
      </c>
      <c r="CD1620" s="17">
        <v>7.9853889938874503E-2</v>
      </c>
      <c r="CE1620" s="17">
        <v>7.6655383417146103E-2</v>
      </c>
      <c r="CF1620" s="17">
        <v>7.9372143507398601E-2</v>
      </c>
      <c r="CG1620" s="17"/>
      <c r="CH1620" s="17">
        <v>7.7149891723609004E-2</v>
      </c>
      <c r="CI1620" s="17">
        <v>7.8903759199673698E-2</v>
      </c>
      <c r="CJ1620" s="17">
        <v>7.4911732964329403E-2</v>
      </c>
      <c r="CK1620" s="17">
        <v>6.4624576977469997E-2</v>
      </c>
      <c r="CL1620" s="17">
        <v>8.9044364119950495E-2</v>
      </c>
    </row>
    <row r="1621" spans="2:90" x14ac:dyDescent="0.3">
      <c r="B1621" t="s">
        <v>53</v>
      </c>
      <c r="C1621" s="17">
        <v>5.0767996500260801E-2</v>
      </c>
      <c r="D1621" s="17">
        <v>4.58378993960857E-2</v>
      </c>
      <c r="E1621" s="17">
        <v>5.4091290179895099E-2</v>
      </c>
      <c r="F1621" s="17"/>
      <c r="G1621" s="17">
        <v>0.13035956392483</v>
      </c>
      <c r="H1621" s="17">
        <v>7.1835922827565304E-2</v>
      </c>
      <c r="I1621" s="17">
        <v>5.34474068262554E-2</v>
      </c>
      <c r="J1621" s="17">
        <v>4.2084723195594399E-2</v>
      </c>
      <c r="K1621" s="17">
        <v>1.9573604756750101E-2</v>
      </c>
      <c r="L1621" s="17">
        <v>6.46110012303439E-3</v>
      </c>
      <c r="M1621" s="17"/>
      <c r="N1621" s="17">
        <v>5.8486277955192602E-2</v>
      </c>
      <c r="O1621" s="17">
        <v>5.4446173434342202E-2</v>
      </c>
      <c r="P1621" s="17">
        <v>3.5349101218822801E-2</v>
      </c>
      <c r="Q1621" s="17">
        <v>5.27060492469359E-2</v>
      </c>
      <c r="R1621" s="17"/>
      <c r="S1621" s="17">
        <v>7.9710872617113196E-2</v>
      </c>
      <c r="T1621" s="17">
        <v>4.23648785053687E-2</v>
      </c>
      <c r="U1621" s="17">
        <v>4.7780440897412603E-2</v>
      </c>
      <c r="V1621" s="17">
        <v>2.1933165140624399E-2</v>
      </c>
      <c r="W1621" s="17">
        <v>2.46134323139337E-2</v>
      </c>
      <c r="X1621" s="17">
        <v>5.3838671506884199E-2</v>
      </c>
      <c r="Y1621" s="17">
        <v>5.3361724462425597E-2</v>
      </c>
      <c r="Z1621" s="17">
        <v>3.4000261146190598E-2</v>
      </c>
      <c r="AA1621" s="17">
        <v>5.84308124342868E-2</v>
      </c>
      <c r="AB1621" s="17">
        <v>9.0927747852418805E-2</v>
      </c>
      <c r="AC1621" s="17">
        <v>1.8675874481702399E-2</v>
      </c>
      <c r="AD1621" s="17">
        <v>1.82747901106168E-2</v>
      </c>
      <c r="AE1621" s="17"/>
      <c r="AF1621" s="17">
        <v>2.4639342327609799E-2</v>
      </c>
      <c r="AG1621" s="17">
        <v>5.4307659880385301E-2</v>
      </c>
      <c r="AH1621" s="17">
        <v>6.5240036433205598E-2</v>
      </c>
      <c r="AI1621" s="17"/>
      <c r="AJ1621" s="17">
        <v>1.03542166915939E-2</v>
      </c>
      <c r="AK1621" s="17">
        <v>3.4306900293722298E-2</v>
      </c>
      <c r="AL1621" s="17">
        <v>2.6213719832000201E-2</v>
      </c>
      <c r="AM1621" s="17">
        <v>2.0600911962761499E-2</v>
      </c>
      <c r="AN1621" s="17">
        <v>0.39159893973951299</v>
      </c>
      <c r="AO1621" s="17"/>
      <c r="AP1621" s="17">
        <v>3.0215377850881301E-2</v>
      </c>
      <c r="AQ1621" s="17">
        <v>1.85343843680414E-2</v>
      </c>
      <c r="AR1621" s="17">
        <v>2.5487574537839602E-2</v>
      </c>
      <c r="AS1621" s="17">
        <v>2.3009866911517199E-2</v>
      </c>
      <c r="AT1621" s="17">
        <v>0.38984966615612898</v>
      </c>
      <c r="AU1621" s="17">
        <v>2.3719609334591999E-2</v>
      </c>
      <c r="AV1621" s="17"/>
      <c r="AW1621" s="17">
        <v>0.21330948826402599</v>
      </c>
      <c r="AX1621" s="17">
        <v>6.9348749202110302E-2</v>
      </c>
      <c r="AY1621" s="17">
        <v>8.6867668865285699E-2</v>
      </c>
      <c r="AZ1621" s="17">
        <v>5.01542351835765E-2</v>
      </c>
      <c r="BA1621" s="17">
        <v>7.3486966729119696E-2</v>
      </c>
      <c r="BB1621" s="17">
        <v>4.9899442174003099E-2</v>
      </c>
      <c r="BC1621" s="17">
        <v>4.5873773960459503E-2</v>
      </c>
      <c r="BD1621" s="17">
        <v>1.9038778626174199E-2</v>
      </c>
      <c r="BE1621" s="17">
        <v>6.5708446961386904E-2</v>
      </c>
      <c r="BF1621" s="17">
        <v>4.0291807068659598E-2</v>
      </c>
      <c r="BG1621" s="17">
        <v>2.7842422184867498E-2</v>
      </c>
      <c r="BH1621" s="17">
        <v>5.3985900408071802E-2</v>
      </c>
      <c r="BI1621" s="17">
        <v>2.2819861793558199E-2</v>
      </c>
      <c r="BJ1621" s="17">
        <v>5.3015858764857399E-2</v>
      </c>
      <c r="BK1621" s="17">
        <v>4.3933208038936598E-2</v>
      </c>
      <c r="BL1621" s="17">
        <v>3.8005884006603499E-2</v>
      </c>
      <c r="BM1621" s="17"/>
      <c r="BN1621" s="17">
        <v>3.3090220660846902E-2</v>
      </c>
      <c r="BO1621" s="17">
        <v>7.5928728055633402E-2</v>
      </c>
      <c r="BP1621" s="17"/>
      <c r="BQ1621" s="17">
        <v>2.6998266798480299E-2</v>
      </c>
      <c r="BR1621" s="17">
        <v>5.4885961804003999E-2</v>
      </c>
      <c r="BS1621" s="17"/>
      <c r="BT1621" s="17">
        <v>3.8431381563686397E-2</v>
      </c>
      <c r="BU1621" s="17"/>
      <c r="BV1621" s="17">
        <v>8.1256642489143896E-2</v>
      </c>
      <c r="BW1621" s="17">
        <v>8.2664516613820696E-2</v>
      </c>
      <c r="BX1621" s="17">
        <v>2.68242455366456E-2</v>
      </c>
      <c r="BY1621" s="17"/>
      <c r="BZ1621" s="17">
        <v>7.1773261722862594E-2</v>
      </c>
      <c r="CA1621" s="17">
        <v>5.8081634229859798E-2</v>
      </c>
      <c r="CB1621" s="17">
        <v>6.3852035509710803E-2</v>
      </c>
      <c r="CC1621" s="17">
        <v>5.7832514406064503E-2</v>
      </c>
      <c r="CD1621" s="17">
        <v>3.2875181208471597E-2</v>
      </c>
      <c r="CE1621" s="17">
        <v>3.94538423280789E-2</v>
      </c>
      <c r="CF1621" s="17">
        <v>5.6794548607554902E-2</v>
      </c>
      <c r="CG1621" s="17"/>
      <c r="CH1621" s="17">
        <v>7.3895961127243504E-2</v>
      </c>
      <c r="CI1621" s="17">
        <v>4.4364940136481103E-2</v>
      </c>
      <c r="CJ1621" s="17">
        <v>5.2552038175959603E-2</v>
      </c>
      <c r="CK1621" s="17">
        <v>4.5861447533828502E-2</v>
      </c>
      <c r="CL1621" s="17">
        <v>5.64481411910603E-2</v>
      </c>
    </row>
    <row r="1622" spans="2:90" x14ac:dyDescent="0.3">
      <c r="B1622" t="s">
        <v>49</v>
      </c>
      <c r="C1622" s="17">
        <v>0.166558440891064</v>
      </c>
      <c r="D1622" s="17">
        <v>0.184469615186312</v>
      </c>
      <c r="E1622" s="17">
        <v>0.15037411770822401</v>
      </c>
      <c r="F1622" s="17"/>
      <c r="G1622" s="17">
        <v>0.13704950368111199</v>
      </c>
      <c r="H1622" s="17">
        <v>0.139537115821432</v>
      </c>
      <c r="I1622" s="17">
        <v>0.203877416739287</v>
      </c>
      <c r="J1622" s="17">
        <v>0.13971746934684701</v>
      </c>
      <c r="K1622" s="17">
        <v>0.18866801551769999</v>
      </c>
      <c r="L1622" s="17">
        <v>0.184633653872607</v>
      </c>
      <c r="M1622" s="17"/>
      <c r="N1622" s="17">
        <v>0.13236163541146601</v>
      </c>
      <c r="O1622" s="17">
        <v>0.114971064981873</v>
      </c>
      <c r="P1622" s="17">
        <v>0.25142233653489499</v>
      </c>
      <c r="Q1622" s="17">
        <v>0.18395564963415101</v>
      </c>
      <c r="R1622" s="17"/>
      <c r="S1622" s="17">
        <v>0.14481907144956599</v>
      </c>
      <c r="T1622" s="17">
        <v>0.15322708889964001</v>
      </c>
      <c r="U1622" s="17">
        <v>0.22061071777831701</v>
      </c>
      <c r="V1622" s="17">
        <v>0.169008163572163</v>
      </c>
      <c r="W1622" s="17">
        <v>0.202425028235348</v>
      </c>
      <c r="X1622" s="17">
        <v>0.18472223446034799</v>
      </c>
      <c r="Y1622" s="17">
        <v>0.169999993239494</v>
      </c>
      <c r="Z1622" s="17">
        <v>0.265325101288508</v>
      </c>
      <c r="AA1622" s="17">
        <v>0.161740015476488</v>
      </c>
      <c r="AB1622" s="17">
        <v>8.3227139055146004E-2</v>
      </c>
      <c r="AC1622" s="17">
        <v>0.20378592902891299</v>
      </c>
      <c r="AD1622" s="17">
        <v>0.101538138004569</v>
      </c>
      <c r="AE1622" s="17"/>
      <c r="AF1622" s="17">
        <v>0.28927425994303602</v>
      </c>
      <c r="AG1622" s="17">
        <v>8.1445464223484698E-2</v>
      </c>
      <c r="AH1622" s="17">
        <v>0.124614860389839</v>
      </c>
      <c r="AI1622" s="17"/>
      <c r="AJ1622" s="17">
        <v>0.14400109134392999</v>
      </c>
      <c r="AK1622" s="17">
        <v>9.78612080514428E-2</v>
      </c>
      <c r="AL1622" s="17">
        <v>3.5388774466169899E-2</v>
      </c>
      <c r="AM1622" s="17">
        <v>0.65020990729223205</v>
      </c>
      <c r="AN1622" s="17">
        <v>7.7915803260472594E-2</v>
      </c>
      <c r="AO1622" s="17"/>
      <c r="AP1622" s="17">
        <v>4.5650048571850503E-2</v>
      </c>
      <c r="AQ1622" s="17">
        <v>6.2753769913793403E-2</v>
      </c>
      <c r="AR1622" s="17">
        <v>1.42149777001423E-2</v>
      </c>
      <c r="AS1622" s="17">
        <v>0.57271085884672601</v>
      </c>
      <c r="AT1622" s="17">
        <v>4.8548454165794001E-2</v>
      </c>
      <c r="AU1622" s="17">
        <v>3.2059130877462698E-2</v>
      </c>
      <c r="AV1622" s="17"/>
      <c r="AW1622" s="17">
        <v>0.10280812962953099</v>
      </c>
      <c r="AX1622" s="17">
        <v>0.19883465521905699</v>
      </c>
      <c r="AY1622" s="17">
        <v>0.182513149066789</v>
      </c>
      <c r="AZ1622" s="17">
        <v>0.15519829720477701</v>
      </c>
      <c r="BA1622" s="17">
        <v>0.17795470138000599</v>
      </c>
      <c r="BB1622" s="17">
        <v>0.22579533796975601</v>
      </c>
      <c r="BC1622" s="17">
        <v>0.20227717086959601</v>
      </c>
      <c r="BD1622" s="17">
        <v>0.15932055306186199</v>
      </c>
      <c r="BE1622" s="17">
        <v>0.11357391240553701</v>
      </c>
      <c r="BF1622" s="17">
        <v>0.17966508190073399</v>
      </c>
      <c r="BG1622" s="17">
        <v>0.10452451541824</v>
      </c>
      <c r="BH1622" s="17">
        <v>0.17081725596480701</v>
      </c>
      <c r="BI1622" s="17">
        <v>9.1847324810286193E-2</v>
      </c>
      <c r="BJ1622" s="17">
        <v>0.121489707923375</v>
      </c>
      <c r="BK1622" s="17">
        <v>0.18941684942864001</v>
      </c>
      <c r="BL1622" s="17">
        <v>0.157777736362401</v>
      </c>
      <c r="BM1622" s="17"/>
      <c r="BN1622" s="17">
        <v>0.184782482100596</v>
      </c>
      <c r="BO1622" s="17">
        <v>0.13954499626886399</v>
      </c>
      <c r="BP1622" s="17"/>
      <c r="BQ1622" s="17">
        <v>3.9703403312519002E-2</v>
      </c>
      <c r="BR1622" s="17">
        <v>0.24027896663054901</v>
      </c>
      <c r="BS1622" s="17"/>
      <c r="BT1622" s="17">
        <v>0.23650533041316299</v>
      </c>
      <c r="BU1622" s="17"/>
      <c r="BV1622" s="17">
        <v>0.121728396337749</v>
      </c>
      <c r="BW1622" s="17">
        <v>0.14093580535361</v>
      </c>
      <c r="BX1622" s="17">
        <v>0.19093899815858401</v>
      </c>
      <c r="BY1622" s="17"/>
      <c r="BZ1622" s="17">
        <v>0.21097492719882099</v>
      </c>
      <c r="CA1622" s="17">
        <v>0.16936118834168701</v>
      </c>
      <c r="CB1622" s="17">
        <v>0.202225703124015</v>
      </c>
      <c r="CC1622" s="17">
        <v>0.15069539469282101</v>
      </c>
      <c r="CD1622" s="17">
        <v>0.14666416744837099</v>
      </c>
      <c r="CE1622" s="17">
        <v>0.13877215736024501</v>
      </c>
      <c r="CF1622" s="17">
        <v>0.17426027695458501</v>
      </c>
      <c r="CG1622" s="17"/>
      <c r="CH1622" s="17">
        <v>0.16731657143569401</v>
      </c>
      <c r="CI1622" s="17">
        <v>0.14223362958911601</v>
      </c>
      <c r="CJ1622" s="17">
        <v>0.16631678612529699</v>
      </c>
      <c r="CK1622" s="17">
        <v>0.21052069417466401</v>
      </c>
      <c r="CL1622" s="17">
        <v>0.22127478592393601</v>
      </c>
    </row>
    <row r="1623" spans="2:90" x14ac:dyDescent="0.3">
      <c r="B1623" t="s">
        <v>603</v>
      </c>
      <c r="C1623" s="17">
        <v>0.20666070549636301</v>
      </c>
      <c r="D1623" s="17">
        <v>0.18420373040579299</v>
      </c>
      <c r="E1623" s="17">
        <v>0.22928759596293199</v>
      </c>
      <c r="F1623" s="17"/>
      <c r="G1623" s="17">
        <v>0.13979172817300101</v>
      </c>
      <c r="H1623" s="17">
        <v>0.12945843112809399</v>
      </c>
      <c r="I1623" s="17">
        <v>0.19995741143509399</v>
      </c>
      <c r="J1623" s="17">
        <v>0.254593075598054</v>
      </c>
      <c r="K1623" s="17">
        <v>0.24900205951732701</v>
      </c>
      <c r="L1623" s="17">
        <v>0.25233955494737398</v>
      </c>
      <c r="M1623" s="17"/>
      <c r="N1623" s="17">
        <v>0.16141055422322301</v>
      </c>
      <c r="O1623" s="17">
        <v>0.20972286345847599</v>
      </c>
      <c r="P1623" s="17">
        <v>0.18868973641588599</v>
      </c>
      <c r="Q1623" s="17">
        <v>0.265898501516727</v>
      </c>
      <c r="R1623" s="17"/>
      <c r="S1623" s="17">
        <v>0.161012183913988</v>
      </c>
      <c r="T1623" s="17">
        <v>0.227837250687006</v>
      </c>
      <c r="U1623" s="17">
        <v>0.218876543463767</v>
      </c>
      <c r="V1623" s="17">
        <v>0.18925845919238601</v>
      </c>
      <c r="W1623" s="17">
        <v>0.21695425986144001</v>
      </c>
      <c r="X1623" s="17">
        <v>0.174555422577828</v>
      </c>
      <c r="Y1623" s="17">
        <v>0.195127217577</v>
      </c>
      <c r="Z1623" s="17">
        <v>0.17486422082977601</v>
      </c>
      <c r="AA1623" s="17">
        <v>0.20422114511747599</v>
      </c>
      <c r="AB1623" s="17">
        <v>0.26765502264287</v>
      </c>
      <c r="AC1623" s="17">
        <v>0.22401728587754699</v>
      </c>
      <c r="AD1623" s="17">
        <v>0.290479216872569</v>
      </c>
      <c r="AE1623" s="17"/>
      <c r="AF1623" s="17">
        <v>0.21287180076735199</v>
      </c>
      <c r="AG1623" s="17">
        <v>0.16788535704900101</v>
      </c>
      <c r="AH1623" s="17">
        <v>0.30344519781032903</v>
      </c>
      <c r="AI1623" s="17"/>
      <c r="AJ1623" s="17">
        <v>0.19336398202098901</v>
      </c>
      <c r="AK1623" s="17">
        <v>0.12847262578409399</v>
      </c>
      <c r="AL1623" s="17">
        <v>0.21420625908414401</v>
      </c>
      <c r="AM1623" s="17">
        <v>0.134035477642717</v>
      </c>
      <c r="AN1623" s="17">
        <v>0.17077018651567399</v>
      </c>
      <c r="AO1623" s="17"/>
      <c r="AP1623" s="17">
        <v>7.1541725937126405E-2</v>
      </c>
      <c r="AQ1623" s="17">
        <v>0.16537319017899099</v>
      </c>
      <c r="AR1623" s="17">
        <v>0.14288626436433399</v>
      </c>
      <c r="AS1623" s="17">
        <v>0.185241140106369</v>
      </c>
      <c r="AT1623" s="17">
        <v>0.16520583230386399</v>
      </c>
      <c r="AU1623" s="17">
        <v>0.38804057287122201</v>
      </c>
      <c r="AV1623" s="17"/>
      <c r="AW1623" s="17">
        <v>0.23992215456787599</v>
      </c>
      <c r="AX1623" s="17">
        <v>0.23664593946201101</v>
      </c>
      <c r="AY1623" s="17">
        <v>0.24276089814526999</v>
      </c>
      <c r="AZ1623" s="17">
        <v>0.26907990295767198</v>
      </c>
      <c r="BA1623" s="17">
        <v>0.222117133874072</v>
      </c>
      <c r="BB1623" s="17">
        <v>0.19490313286191299</v>
      </c>
      <c r="BC1623" s="17">
        <v>0.22279356691732199</v>
      </c>
      <c r="BD1623" s="17">
        <v>0.17862794588686801</v>
      </c>
      <c r="BE1623" s="17">
        <v>0.23465455010123301</v>
      </c>
      <c r="BF1623" s="17">
        <v>0.19058127345815301</v>
      </c>
      <c r="BG1623" s="17">
        <v>0.249315076296031</v>
      </c>
      <c r="BH1623" s="17">
        <v>0.13651502967044099</v>
      </c>
      <c r="BI1623" s="17">
        <v>0.18019493902566699</v>
      </c>
      <c r="BJ1623" s="17">
        <v>0.17670403961915301</v>
      </c>
      <c r="BK1623" s="17">
        <v>0.145085026447449</v>
      </c>
      <c r="BL1623" s="17">
        <v>7.7285031154900596E-2</v>
      </c>
      <c r="BM1623" s="17"/>
      <c r="BN1623" s="17">
        <v>0.194436019532754</v>
      </c>
      <c r="BO1623" s="17">
        <v>0.22449590204470299</v>
      </c>
      <c r="BP1623" s="17"/>
      <c r="BQ1623" s="17">
        <v>6.1740271483036097E-2</v>
      </c>
      <c r="BR1623" s="17">
        <v>0.19460979031018899</v>
      </c>
      <c r="BS1623" s="17"/>
      <c r="BT1623" s="17">
        <v>0.12821821022027</v>
      </c>
      <c r="BU1623" s="17"/>
      <c r="BV1623" s="17">
        <v>0.27076304225629799</v>
      </c>
      <c r="BW1623" s="17">
        <v>0.14984544399391</v>
      </c>
      <c r="BX1623" s="17">
        <v>0.20002364572318601</v>
      </c>
      <c r="BY1623" s="17"/>
      <c r="BZ1623" s="17">
        <v>0.238744557083234</v>
      </c>
      <c r="CA1623" s="17">
        <v>0.23750550103517401</v>
      </c>
      <c r="CB1623" s="17">
        <v>0.235628901669103</v>
      </c>
      <c r="CC1623" s="17">
        <v>0.215618898171826</v>
      </c>
      <c r="CD1623" s="17">
        <v>0.20820672420720601</v>
      </c>
      <c r="CE1623" s="17">
        <v>0.17388748845900701</v>
      </c>
      <c r="CF1623" s="17">
        <v>0.127219751900499</v>
      </c>
      <c r="CG1623" s="17"/>
      <c r="CH1623" s="17">
        <v>0.105407920481914</v>
      </c>
      <c r="CI1623" s="17">
        <v>0.169748477418772</v>
      </c>
      <c r="CJ1623" s="17">
        <v>0.25207499393494398</v>
      </c>
      <c r="CK1623" s="17">
        <v>0.22828528558229599</v>
      </c>
      <c r="CL1623" s="17">
        <v>0.29548053000980701</v>
      </c>
    </row>
    <row r="1624" spans="2:90" x14ac:dyDescent="0.3">
      <c r="B1624" t="s">
        <v>118</v>
      </c>
      <c r="C1624" s="17">
        <v>0.11404325250542301</v>
      </c>
      <c r="D1624" s="17">
        <v>8.2365593226984807E-2</v>
      </c>
      <c r="E1624" s="17">
        <v>0.144903544896333</v>
      </c>
      <c r="F1624" s="17"/>
      <c r="G1624" s="17">
        <v>0.104092941611167</v>
      </c>
      <c r="H1624" s="17">
        <v>0.104413386629714</v>
      </c>
      <c r="I1624" s="17">
        <v>0.11957719091022399</v>
      </c>
      <c r="J1624" s="17">
        <v>0.12620561986506501</v>
      </c>
      <c r="K1624" s="17">
        <v>0.12898052945330599</v>
      </c>
      <c r="L1624" s="17">
        <v>0.104097949497436</v>
      </c>
      <c r="M1624" s="17"/>
      <c r="N1624" s="17">
        <v>6.8107731037324606E-2</v>
      </c>
      <c r="O1624" s="17">
        <v>0.13852281279349499</v>
      </c>
      <c r="P1624" s="17">
        <v>9.8028660953869404E-2</v>
      </c>
      <c r="Q1624" s="17">
        <v>0.14946395123958001</v>
      </c>
      <c r="R1624" s="17"/>
      <c r="S1624" s="17">
        <v>7.1495283579110502E-2</v>
      </c>
      <c r="T1624" s="17">
        <v>0.11034662043853501</v>
      </c>
      <c r="U1624" s="17">
        <v>0.10940113180590499</v>
      </c>
      <c r="V1624" s="17">
        <v>0.15780661855101399</v>
      </c>
      <c r="W1624" s="17">
        <v>0.12608337567442501</v>
      </c>
      <c r="X1624" s="17">
        <v>0.12181878835474599</v>
      </c>
      <c r="Y1624" s="17">
        <v>0.11021893292534</v>
      </c>
      <c r="Z1624" s="17">
        <v>9.9969390852480397E-2</v>
      </c>
      <c r="AA1624" s="17">
        <v>8.7521087695519903E-2</v>
      </c>
      <c r="AB1624" s="17">
        <v>0.15073991635604</v>
      </c>
      <c r="AC1624" s="17">
        <v>0.14610893431115299</v>
      </c>
      <c r="AD1624" s="17">
        <v>0.122170670284845</v>
      </c>
      <c r="AE1624" s="17"/>
      <c r="AF1624" s="17">
        <v>9.9238157070085806E-2</v>
      </c>
      <c r="AG1624" s="17">
        <v>0.102845435487483</v>
      </c>
      <c r="AH1624" s="17">
        <v>0.16911124511787401</v>
      </c>
      <c r="AI1624" s="17"/>
      <c r="AJ1624" s="17">
        <v>0.10500690502146</v>
      </c>
      <c r="AK1624" s="17">
        <v>8.4662548657189599E-2</v>
      </c>
      <c r="AL1624" s="17">
        <v>0.11028748601254</v>
      </c>
      <c r="AM1624" s="17">
        <v>7.6494062725922601E-2</v>
      </c>
      <c r="AN1624" s="17">
        <v>0.13116459161639499</v>
      </c>
      <c r="AO1624" s="17"/>
      <c r="AP1624" s="17">
        <v>6.0323010500133403E-2</v>
      </c>
      <c r="AQ1624" s="17">
        <v>9.2614872183552396E-2</v>
      </c>
      <c r="AR1624" s="17">
        <v>0.122175217994916</v>
      </c>
      <c r="AS1624" s="17">
        <v>7.7133811810319697E-2</v>
      </c>
      <c r="AT1624" s="17">
        <v>0.11732088002601899</v>
      </c>
      <c r="AU1624" s="17">
        <v>0.32488223353198897</v>
      </c>
      <c r="AV1624" s="17"/>
      <c r="AW1624" s="17">
        <v>0.19859656332827499</v>
      </c>
      <c r="AX1624" s="17">
        <v>0.19396349054623199</v>
      </c>
      <c r="AY1624" s="17">
        <v>0.15179825397820701</v>
      </c>
      <c r="AZ1624" s="17">
        <v>0.124724050078438</v>
      </c>
      <c r="BA1624" s="17">
        <v>0.166983505696123</v>
      </c>
      <c r="BB1624" s="17">
        <v>0.122600455077169</v>
      </c>
      <c r="BC1624" s="17">
        <v>6.5350446170963097E-2</v>
      </c>
      <c r="BD1624" s="17">
        <v>0.106091863921414</v>
      </c>
      <c r="BE1624" s="17">
        <v>7.6049517627212807E-2</v>
      </c>
      <c r="BF1624" s="17">
        <v>7.0131957398133493E-2</v>
      </c>
      <c r="BG1624" s="17">
        <v>8.4779217112249297E-2</v>
      </c>
      <c r="BH1624" s="17">
        <v>9.6453586500751601E-2</v>
      </c>
      <c r="BI1624" s="17">
        <v>4.8911559242539697E-2</v>
      </c>
      <c r="BJ1624" s="17">
        <v>8.4504070217156696E-2</v>
      </c>
      <c r="BK1624" s="17">
        <v>4.6227952235081297E-2</v>
      </c>
      <c r="BL1624" s="17">
        <v>6.7202025819389499E-2</v>
      </c>
      <c r="BM1624" s="17"/>
      <c r="BN1624" s="17">
        <v>9.7490860117404599E-2</v>
      </c>
      <c r="BO1624" s="17">
        <v>0.13279537557621199</v>
      </c>
      <c r="BP1624" s="17"/>
      <c r="BQ1624" s="17">
        <v>5.8466238397048002E-2</v>
      </c>
      <c r="BR1624" s="17">
        <v>0.105683670383786</v>
      </c>
      <c r="BS1624" s="17"/>
      <c r="BT1624" s="17">
        <v>7.5082263948500497E-2</v>
      </c>
      <c r="BU1624" s="17"/>
      <c r="BV1624" s="17">
        <v>0.12863004905825501</v>
      </c>
      <c r="BW1624" s="17">
        <v>0.12263007327174499</v>
      </c>
      <c r="BX1624" s="17">
        <v>0.102960803466894</v>
      </c>
      <c r="BY1624" s="17"/>
      <c r="BZ1624" s="17">
        <v>0.15773864528875101</v>
      </c>
      <c r="CA1624" s="17">
        <v>0.110773303318289</v>
      </c>
      <c r="CB1624" s="17">
        <v>0.116844675922033</v>
      </c>
      <c r="CC1624" s="17">
        <v>0.10922617286884501</v>
      </c>
      <c r="CD1624" s="17">
        <v>9.4537725398998795E-2</v>
      </c>
      <c r="CE1624" s="17">
        <v>7.3964609917082202E-2</v>
      </c>
      <c r="CF1624" s="17">
        <v>5.5924759590068797E-2</v>
      </c>
      <c r="CG1624" s="17"/>
      <c r="CH1624" s="17">
        <v>4.3618049753509303E-2</v>
      </c>
      <c r="CI1624" s="17">
        <v>0.11308140656413</v>
      </c>
      <c r="CJ1624" s="17">
        <v>0.123623904463964</v>
      </c>
      <c r="CK1624" s="17">
        <v>0.13661009586470499</v>
      </c>
      <c r="CL1624" s="17">
        <v>0.119044089116114</v>
      </c>
    </row>
    <row r="1625" spans="2:90" x14ac:dyDescent="0.3">
      <c r="C1625" s="17"/>
      <c r="D1625" s="17"/>
      <c r="E1625" s="17"/>
      <c r="F1625" s="17"/>
      <c r="G1625" s="17"/>
      <c r="H1625" s="17"/>
      <c r="I1625" s="17"/>
      <c r="J1625" s="17"/>
      <c r="K1625" s="17"/>
      <c r="L1625" s="17"/>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7"/>
      <c r="AI1625" s="17"/>
      <c r="AJ1625" s="17"/>
      <c r="AK1625" s="17"/>
      <c r="AL1625" s="17"/>
      <c r="AM1625" s="17"/>
      <c r="AN1625" s="17"/>
      <c r="AO1625" s="17"/>
      <c r="AP1625" s="17"/>
      <c r="AQ1625" s="17"/>
      <c r="AR1625" s="17"/>
      <c r="AS1625" s="17"/>
      <c r="AT1625" s="17"/>
      <c r="AU1625" s="17"/>
      <c r="AV1625" s="17"/>
      <c r="AW1625" s="17"/>
      <c r="AX1625" s="17"/>
      <c r="AY1625" s="17"/>
      <c r="AZ1625" s="17"/>
      <c r="BA1625" s="17"/>
      <c r="BB1625" s="17"/>
      <c r="BC1625" s="17"/>
      <c r="BD1625" s="17"/>
      <c r="BE1625" s="17"/>
      <c r="BF1625" s="17"/>
      <c r="BG1625" s="17"/>
      <c r="BH1625" s="17"/>
      <c r="BI1625" s="17"/>
      <c r="BJ1625" s="17"/>
      <c r="BK1625" s="17"/>
      <c r="BL1625" s="17"/>
      <c r="BM1625" s="17"/>
      <c r="BN1625" s="17"/>
      <c r="BO1625" s="17"/>
      <c r="BP1625" s="17"/>
      <c r="BQ1625" s="17"/>
      <c r="BR1625" s="17"/>
      <c r="BS1625" s="17"/>
      <c r="BT1625" s="17"/>
      <c r="BU1625" s="17"/>
      <c r="BV1625" s="17"/>
      <c r="BW1625" s="17"/>
      <c r="BX1625" s="17"/>
      <c r="BY1625" s="17"/>
      <c r="BZ1625" s="17"/>
      <c r="CA1625" s="17"/>
      <c r="CB1625" s="17"/>
      <c r="CC1625" s="17"/>
      <c r="CD1625" s="17"/>
      <c r="CE1625" s="17"/>
      <c r="CF1625" s="17"/>
      <c r="CG1625" s="17"/>
      <c r="CH1625" s="17"/>
      <c r="CI1625" s="17"/>
      <c r="CJ1625" s="17"/>
      <c r="CK1625" s="17"/>
      <c r="CL1625" s="17"/>
    </row>
    <row r="1626" spans="2:90" x14ac:dyDescent="0.3">
      <c r="B1626" s="6" t="s">
        <v>609</v>
      </c>
      <c r="C1626" s="17"/>
      <c r="D1626" s="17"/>
      <c r="E1626" s="17"/>
      <c r="F1626" s="17"/>
      <c r="G1626" s="17"/>
      <c r="H1626" s="17"/>
      <c r="I1626" s="17"/>
      <c r="J1626" s="17"/>
      <c r="K1626" s="17"/>
      <c r="L1626" s="17"/>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7"/>
      <c r="AI1626" s="17"/>
      <c r="AJ1626" s="17"/>
      <c r="AK1626" s="17"/>
      <c r="AL1626" s="17"/>
      <c r="AM1626" s="17"/>
      <c r="AN1626" s="17"/>
      <c r="AO1626" s="17"/>
      <c r="AP1626" s="17"/>
      <c r="AQ1626" s="17"/>
      <c r="AR1626" s="17"/>
      <c r="AS1626" s="17"/>
      <c r="AT1626" s="17"/>
      <c r="AU1626" s="17"/>
      <c r="AV1626" s="17"/>
      <c r="AW1626" s="17"/>
      <c r="AX1626" s="17"/>
      <c r="AY1626" s="17"/>
      <c r="AZ1626" s="17"/>
      <c r="BA1626" s="17"/>
      <c r="BB1626" s="17"/>
      <c r="BC1626" s="17"/>
      <c r="BD1626" s="17"/>
      <c r="BE1626" s="17"/>
      <c r="BF1626" s="17"/>
      <c r="BG1626" s="17"/>
      <c r="BH1626" s="17"/>
      <c r="BI1626" s="17"/>
      <c r="BJ1626" s="17"/>
      <c r="BK1626" s="17"/>
      <c r="BL1626" s="17"/>
      <c r="BM1626" s="17"/>
      <c r="BN1626" s="17"/>
      <c r="BO1626" s="17"/>
      <c r="BP1626" s="17"/>
      <c r="BQ1626" s="17"/>
      <c r="BR1626" s="17"/>
      <c r="BS1626" s="17"/>
      <c r="BT1626" s="17"/>
      <c r="BU1626" s="17"/>
      <c r="BV1626" s="17"/>
      <c r="BW1626" s="17"/>
      <c r="BX1626" s="17"/>
      <c r="BY1626" s="17"/>
      <c r="BZ1626" s="17"/>
      <c r="CA1626" s="17"/>
      <c r="CB1626" s="17"/>
      <c r="CC1626" s="17"/>
      <c r="CD1626" s="17"/>
      <c r="CE1626" s="17"/>
      <c r="CF1626" s="17"/>
      <c r="CG1626" s="17"/>
      <c r="CH1626" s="17"/>
      <c r="CI1626" s="17"/>
      <c r="CJ1626" s="17"/>
      <c r="CK1626" s="17"/>
      <c r="CL1626" s="17"/>
    </row>
    <row r="1627" spans="2:90" x14ac:dyDescent="0.3">
      <c r="B1627" s="24" t="s">
        <v>110</v>
      </c>
      <c r="C1627" s="17"/>
      <c r="D1627" s="17"/>
      <c r="E1627" s="17"/>
      <c r="F1627" s="17"/>
      <c r="G1627" s="17"/>
      <c r="H1627" s="17"/>
      <c r="I1627" s="17"/>
      <c r="J1627" s="17"/>
      <c r="K1627" s="17"/>
      <c r="L1627" s="17"/>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7"/>
      <c r="AI1627" s="17"/>
      <c r="AJ1627" s="17"/>
      <c r="AK1627" s="17"/>
      <c r="AL1627" s="17"/>
      <c r="AM1627" s="17"/>
      <c r="AN1627" s="17"/>
      <c r="AO1627" s="17"/>
      <c r="AP1627" s="17"/>
      <c r="AQ1627" s="17"/>
      <c r="AR1627" s="17"/>
      <c r="AS1627" s="17"/>
      <c r="AT1627" s="17"/>
      <c r="AU1627" s="17"/>
      <c r="AV1627" s="17"/>
      <c r="AW1627" s="17"/>
      <c r="AX1627" s="17"/>
      <c r="AY1627" s="17"/>
      <c r="AZ1627" s="17"/>
      <c r="BA1627" s="17"/>
      <c r="BB1627" s="17"/>
      <c r="BC1627" s="17"/>
      <c r="BD1627" s="17"/>
      <c r="BE1627" s="17"/>
      <c r="BF1627" s="17"/>
      <c r="BG1627" s="17"/>
      <c r="BH1627" s="17"/>
      <c r="BI1627" s="17"/>
      <c r="BJ1627" s="17"/>
      <c r="BK1627" s="17"/>
      <c r="BL1627" s="17"/>
      <c r="BM1627" s="17"/>
      <c r="BN1627" s="17"/>
      <c r="BO1627" s="17"/>
      <c r="BP1627" s="17"/>
      <c r="BQ1627" s="17"/>
      <c r="BR1627" s="17"/>
      <c r="BS1627" s="17"/>
      <c r="BT1627" s="17"/>
      <c r="BU1627" s="17"/>
      <c r="BV1627" s="17"/>
      <c r="BW1627" s="17"/>
      <c r="BX1627" s="17"/>
      <c r="BY1627" s="17"/>
      <c r="BZ1627" s="17"/>
      <c r="CA1627" s="17"/>
      <c r="CB1627" s="17"/>
      <c r="CC1627" s="17"/>
      <c r="CD1627" s="17"/>
      <c r="CE1627" s="17"/>
      <c r="CF1627" s="17"/>
      <c r="CG1627" s="17"/>
      <c r="CH1627" s="17"/>
      <c r="CI1627" s="17"/>
      <c r="CJ1627" s="17"/>
      <c r="CK1627" s="17"/>
      <c r="CL1627" s="17"/>
    </row>
    <row r="1628" spans="2:90" x14ac:dyDescent="0.3">
      <c r="B1628" t="s">
        <v>51</v>
      </c>
      <c r="C1628" s="17">
        <v>0.20250754169985899</v>
      </c>
      <c r="D1628" s="17">
        <v>0.239653361729327</v>
      </c>
      <c r="E1628" s="17">
        <v>0.16677876726185301</v>
      </c>
      <c r="F1628" s="17"/>
      <c r="G1628" s="17">
        <v>0.23809642875306</v>
      </c>
      <c r="H1628" s="17">
        <v>0.32065746263757</v>
      </c>
      <c r="I1628" s="17">
        <v>0.221646753474282</v>
      </c>
      <c r="J1628" s="17">
        <v>0.155599656730466</v>
      </c>
      <c r="K1628" s="17">
        <v>0.16032455827884301</v>
      </c>
      <c r="L1628" s="17">
        <v>0.133032014267259</v>
      </c>
      <c r="M1628" s="17"/>
      <c r="N1628" s="17">
        <v>0.298837101812366</v>
      </c>
      <c r="O1628" s="17">
        <v>0.177456885945943</v>
      </c>
      <c r="P1628" s="17">
        <v>0.185700402438084</v>
      </c>
      <c r="Q1628" s="17">
        <v>0.14148221453850199</v>
      </c>
      <c r="R1628" s="17"/>
      <c r="S1628" s="17">
        <v>0.31916421275667201</v>
      </c>
      <c r="T1628" s="17">
        <v>0.123943585239065</v>
      </c>
      <c r="U1628" s="17">
        <v>0.15324833842875901</v>
      </c>
      <c r="V1628" s="17">
        <v>0.17145148195392901</v>
      </c>
      <c r="W1628" s="17">
        <v>0.13879509650163799</v>
      </c>
      <c r="X1628" s="17">
        <v>0.201088902126038</v>
      </c>
      <c r="Y1628" s="17">
        <v>0.22962098344224699</v>
      </c>
      <c r="Z1628" s="17">
        <v>0.22845362480073</v>
      </c>
      <c r="AA1628" s="17">
        <v>0.246420182469824</v>
      </c>
      <c r="AB1628" s="17">
        <v>0.18202877543005999</v>
      </c>
      <c r="AC1628" s="17">
        <v>0.171966248612066</v>
      </c>
      <c r="AD1628" s="17">
        <v>0.21906861606480299</v>
      </c>
      <c r="AE1628" s="17"/>
      <c r="AF1628" s="17">
        <v>0.116926574611081</v>
      </c>
      <c r="AG1628" s="17">
        <v>0.291163498450554</v>
      </c>
      <c r="AH1628" s="17">
        <v>0.20405175472267101</v>
      </c>
      <c r="AI1628" s="17"/>
      <c r="AJ1628" s="17">
        <v>4.78127262077978E-2</v>
      </c>
      <c r="AK1628" s="17">
        <v>0.44769758425102901</v>
      </c>
      <c r="AL1628" s="17">
        <v>0.102566422039329</v>
      </c>
      <c r="AM1628" s="17">
        <v>2.6032405944689301E-2</v>
      </c>
      <c r="AN1628" s="17">
        <v>0.11698711742095801</v>
      </c>
      <c r="AO1628" s="17"/>
      <c r="AP1628" s="17">
        <v>0.61453174347591599</v>
      </c>
      <c r="AQ1628" s="17">
        <v>7.7552288729819494E-2</v>
      </c>
      <c r="AR1628" s="17">
        <v>9.0427807783092395E-2</v>
      </c>
      <c r="AS1628" s="17">
        <v>3.34874023913432E-2</v>
      </c>
      <c r="AT1628" s="17">
        <v>9.6212127031631803E-2</v>
      </c>
      <c r="AU1628" s="17">
        <v>5.5693130286790501E-2</v>
      </c>
      <c r="AV1628" s="17"/>
      <c r="AW1628" s="17">
        <v>9.47213833444496E-2</v>
      </c>
      <c r="AX1628" s="17">
        <v>0.18711297014686601</v>
      </c>
      <c r="AY1628" s="17">
        <v>0.151346416300147</v>
      </c>
      <c r="AZ1628" s="17">
        <v>9.9012755557268003E-2</v>
      </c>
      <c r="BA1628" s="17">
        <v>0.135119767712996</v>
      </c>
      <c r="BB1628" s="17">
        <v>0.15902968299437401</v>
      </c>
      <c r="BC1628" s="17">
        <v>0.23503895228423899</v>
      </c>
      <c r="BD1628" s="17">
        <v>0.183628458228796</v>
      </c>
      <c r="BE1628" s="17">
        <v>0.22750450707131201</v>
      </c>
      <c r="BF1628" s="17">
        <v>0.18753977298261501</v>
      </c>
      <c r="BG1628" s="17">
        <v>0.22752274446929599</v>
      </c>
      <c r="BH1628" s="17">
        <v>0.26619514729941701</v>
      </c>
      <c r="BI1628" s="17">
        <v>0.28998565332452803</v>
      </c>
      <c r="BJ1628" s="17">
        <v>0.30799963253336099</v>
      </c>
      <c r="BK1628" s="17">
        <v>0.283798667044596</v>
      </c>
      <c r="BL1628" s="17">
        <v>0.39760734508069501</v>
      </c>
      <c r="BM1628" s="17"/>
      <c r="BN1628" s="17">
        <v>0.22590075486788599</v>
      </c>
      <c r="BO1628" s="17">
        <v>0.17201530215552099</v>
      </c>
      <c r="BP1628" s="17"/>
      <c r="BQ1628" s="17">
        <v>0.644062172399674</v>
      </c>
      <c r="BR1628" s="17">
        <v>0.11653552352856</v>
      </c>
      <c r="BS1628" s="17"/>
      <c r="BT1628" s="17">
        <v>0.35949379754112198</v>
      </c>
      <c r="BU1628" s="17"/>
      <c r="BV1628" s="17">
        <v>0.16272240317757999</v>
      </c>
      <c r="BW1628" s="17">
        <v>0.27648810562194598</v>
      </c>
      <c r="BX1628" s="17">
        <v>0.19471008445047699</v>
      </c>
      <c r="BY1628" s="17"/>
      <c r="BZ1628" s="17">
        <v>0.12331348664962501</v>
      </c>
      <c r="CA1628" s="17">
        <v>0.202736353106517</v>
      </c>
      <c r="CB1628" s="17">
        <v>0.120570477805665</v>
      </c>
      <c r="CC1628" s="17">
        <v>0.18862738179392199</v>
      </c>
      <c r="CD1628" s="17">
        <v>0.23777532271504701</v>
      </c>
      <c r="CE1628" s="17">
        <v>0.29704187084262501</v>
      </c>
      <c r="CF1628" s="17">
        <v>0.28588945678404798</v>
      </c>
      <c r="CG1628" s="17"/>
      <c r="CH1628" s="17">
        <v>0.34426570592181499</v>
      </c>
      <c r="CI1628" s="17">
        <v>0.24648656958660001</v>
      </c>
      <c r="CJ1628" s="17">
        <v>0.15699331627313601</v>
      </c>
      <c r="CK1628" s="17">
        <v>0.142096477762227</v>
      </c>
      <c r="CL1628" s="17">
        <v>0.101357794573034</v>
      </c>
    </row>
    <row r="1629" spans="2:90" x14ac:dyDescent="0.3">
      <c r="B1629" t="s">
        <v>52</v>
      </c>
      <c r="C1629" s="17">
        <v>0.152798707840162</v>
      </c>
      <c r="D1629" s="17">
        <v>0.17007392696479201</v>
      </c>
      <c r="E1629" s="17">
        <v>0.13712683157935199</v>
      </c>
      <c r="F1629" s="17"/>
      <c r="G1629" s="17">
        <v>0.101437975665015</v>
      </c>
      <c r="H1629" s="17">
        <v>0.16019879029790199</v>
      </c>
      <c r="I1629" s="17">
        <v>0.123165987151724</v>
      </c>
      <c r="J1629" s="17">
        <v>0.159382971952581</v>
      </c>
      <c r="K1629" s="17">
        <v>0.15614852121700801</v>
      </c>
      <c r="L1629" s="17">
        <v>0.19754576728437501</v>
      </c>
      <c r="M1629" s="17"/>
      <c r="N1629" s="17">
        <v>0.18891088865139899</v>
      </c>
      <c r="O1629" s="17">
        <v>0.15533535090373499</v>
      </c>
      <c r="P1629" s="17">
        <v>0.14809803630707899</v>
      </c>
      <c r="Q1629" s="17">
        <v>0.11506700930621699</v>
      </c>
      <c r="R1629" s="17"/>
      <c r="S1629" s="17">
        <v>0.163893348700347</v>
      </c>
      <c r="T1629" s="17">
        <v>0.16913009528256201</v>
      </c>
      <c r="U1629" s="17">
        <v>0.12449905813768999</v>
      </c>
      <c r="V1629" s="17">
        <v>0.16802976024650601</v>
      </c>
      <c r="W1629" s="17">
        <v>0.11981391793236</v>
      </c>
      <c r="X1629" s="17">
        <v>0.17972112208180199</v>
      </c>
      <c r="Y1629" s="17">
        <v>0.16731075044889801</v>
      </c>
      <c r="Z1629" s="17">
        <v>9.9941047032938504E-2</v>
      </c>
      <c r="AA1629" s="17">
        <v>0.156711642615849</v>
      </c>
      <c r="AB1629" s="17">
        <v>0.13797270637373499</v>
      </c>
      <c r="AC1629" s="17">
        <v>0.15967535020988199</v>
      </c>
      <c r="AD1629" s="17">
        <v>0.10614446365630199</v>
      </c>
      <c r="AE1629" s="17"/>
      <c r="AF1629" s="17">
        <v>0.182160928473874</v>
      </c>
      <c r="AG1629" s="17">
        <v>0.161776226684054</v>
      </c>
      <c r="AH1629" s="17">
        <v>7.5061405788678204E-2</v>
      </c>
      <c r="AI1629" s="17"/>
      <c r="AJ1629" s="17">
        <v>0.45450612048558903</v>
      </c>
      <c r="AK1629" s="17">
        <v>7.4551964257405401E-2</v>
      </c>
      <c r="AL1629" s="17">
        <v>0.112358908565311</v>
      </c>
      <c r="AM1629" s="17">
        <v>5.0714886107955597E-2</v>
      </c>
      <c r="AN1629" s="17">
        <v>0.109233153162071</v>
      </c>
      <c r="AO1629" s="17"/>
      <c r="AP1629" s="17">
        <v>6.6515711260618504E-2</v>
      </c>
      <c r="AQ1629" s="17">
        <v>0.586427400812636</v>
      </c>
      <c r="AR1629" s="17">
        <v>0.1138063544893</v>
      </c>
      <c r="AS1629" s="17">
        <v>5.8183660828708801E-2</v>
      </c>
      <c r="AT1629" s="17">
        <v>6.3559354126478299E-2</v>
      </c>
      <c r="AU1629" s="17">
        <v>7.2586676381139803E-2</v>
      </c>
      <c r="AV1629" s="17"/>
      <c r="AW1629" s="17">
        <v>4.76532522633972E-2</v>
      </c>
      <c r="AX1629" s="17">
        <v>4.8086803231891302E-2</v>
      </c>
      <c r="AY1629" s="17">
        <v>7.39116216589705E-2</v>
      </c>
      <c r="AZ1629" s="17">
        <v>0.14878593256125</v>
      </c>
      <c r="BA1629" s="17">
        <v>0.13268638067640601</v>
      </c>
      <c r="BB1629" s="17">
        <v>0.15166834893005099</v>
      </c>
      <c r="BC1629" s="17">
        <v>0.111819472797591</v>
      </c>
      <c r="BD1629" s="17">
        <v>0.197926364194146</v>
      </c>
      <c r="BE1629" s="17">
        <v>0.20277864226876799</v>
      </c>
      <c r="BF1629" s="17">
        <v>0.21743623010416399</v>
      </c>
      <c r="BG1629" s="17">
        <v>0.145837797319602</v>
      </c>
      <c r="BH1629" s="17">
        <v>0.19989030671097199</v>
      </c>
      <c r="BI1629" s="17">
        <v>0.22373860343782501</v>
      </c>
      <c r="BJ1629" s="17">
        <v>0.16021449966117099</v>
      </c>
      <c r="BK1629" s="17">
        <v>0.25594335944013202</v>
      </c>
      <c r="BL1629" s="17">
        <v>0.20133207363004901</v>
      </c>
      <c r="BM1629" s="17"/>
      <c r="BN1629" s="17">
        <v>0.16300219759878001</v>
      </c>
      <c r="BO1629" s="17">
        <v>0.13983377249267601</v>
      </c>
      <c r="BP1629" s="17"/>
      <c r="BQ1629" s="17">
        <v>6.6001524531216493E-2</v>
      </c>
      <c r="BR1629" s="17">
        <v>9.5356318720684605E-2</v>
      </c>
      <c r="BS1629" s="17"/>
      <c r="BT1629" s="17">
        <v>7.9025344624657795E-2</v>
      </c>
      <c r="BU1629" s="17"/>
      <c r="BV1629" s="17">
        <v>0.126877262737142</v>
      </c>
      <c r="BW1629" s="17">
        <v>0.13127995983103699</v>
      </c>
      <c r="BX1629" s="17">
        <v>0.173792404014805</v>
      </c>
      <c r="BY1629" s="17"/>
      <c r="BZ1629" s="17">
        <v>0.106625197975473</v>
      </c>
      <c r="CA1629" s="17">
        <v>0.10653732318134</v>
      </c>
      <c r="CB1629" s="17">
        <v>9.9018212033249606E-2</v>
      </c>
      <c r="CC1629" s="17">
        <v>0.17835744229589601</v>
      </c>
      <c r="CD1629" s="17">
        <v>0.185268007230565</v>
      </c>
      <c r="CE1629" s="17">
        <v>0.18815563066131399</v>
      </c>
      <c r="CF1629" s="17">
        <v>0.22258248201818101</v>
      </c>
      <c r="CG1629" s="17"/>
      <c r="CH1629" s="17">
        <v>0.20109252496244701</v>
      </c>
      <c r="CI1629" s="17">
        <v>0.18345918985395901</v>
      </c>
      <c r="CJ1629" s="17">
        <v>0.13601163331608501</v>
      </c>
      <c r="CK1629" s="17">
        <v>0.106968215651151</v>
      </c>
      <c r="CL1629" s="17">
        <v>8.3039665971931298E-2</v>
      </c>
    </row>
    <row r="1630" spans="2:90" x14ac:dyDescent="0.3">
      <c r="B1630" t="s">
        <v>48</v>
      </c>
      <c r="C1630" s="17">
        <v>5.90970702943142E-2</v>
      </c>
      <c r="D1630" s="17">
        <v>6.3419729547772197E-2</v>
      </c>
      <c r="E1630" s="17">
        <v>5.3275299530540797E-2</v>
      </c>
      <c r="F1630" s="17"/>
      <c r="G1630" s="17">
        <v>0.10218570568014899</v>
      </c>
      <c r="H1630" s="17">
        <v>7.0933761854764604E-2</v>
      </c>
      <c r="I1630" s="17">
        <v>5.3219015551393599E-2</v>
      </c>
      <c r="J1630" s="17">
        <v>5.7774634163842598E-2</v>
      </c>
      <c r="K1630" s="17">
        <v>3.4764433175063697E-2</v>
      </c>
      <c r="L1630" s="17">
        <v>4.3011321961843201E-2</v>
      </c>
      <c r="M1630" s="17"/>
      <c r="N1630" s="17">
        <v>7.1264998542941604E-2</v>
      </c>
      <c r="O1630" s="17">
        <v>5.90779722104273E-2</v>
      </c>
      <c r="P1630" s="17">
        <v>5.0667999248317899E-2</v>
      </c>
      <c r="Q1630" s="17">
        <v>5.4008420676788203E-2</v>
      </c>
      <c r="R1630" s="17"/>
      <c r="S1630" s="17">
        <v>5.4008445198729903E-2</v>
      </c>
      <c r="T1630" s="17">
        <v>6.0488949751927701E-2</v>
      </c>
      <c r="U1630" s="17">
        <v>7.9372917445358002E-2</v>
      </c>
      <c r="V1630" s="17">
        <v>7.0622906918493794E-2</v>
      </c>
      <c r="W1630" s="17">
        <v>6.5588542973484806E-2</v>
      </c>
      <c r="X1630" s="17">
        <v>6.4618472352104203E-2</v>
      </c>
      <c r="Y1630" s="17">
        <v>3.3901261894109198E-2</v>
      </c>
      <c r="Z1630" s="17">
        <v>7.5070553617133606E-2</v>
      </c>
      <c r="AA1630" s="17">
        <v>4.4420255000710902E-2</v>
      </c>
      <c r="AB1630" s="17">
        <v>6.0192048237616501E-2</v>
      </c>
      <c r="AC1630" s="17">
        <v>4.7808675258093701E-2</v>
      </c>
      <c r="AD1630" s="17">
        <v>7.1993729995249695E-2</v>
      </c>
      <c r="AE1630" s="17"/>
      <c r="AF1630" s="17">
        <v>4.0506603795124302E-2</v>
      </c>
      <c r="AG1630" s="17">
        <v>6.6828687093916206E-2</v>
      </c>
      <c r="AH1630" s="17">
        <v>6.5212468354264794E-2</v>
      </c>
      <c r="AI1630" s="17"/>
      <c r="AJ1630" s="17">
        <v>2.6795409735761701E-2</v>
      </c>
      <c r="AK1630" s="17">
        <v>5.3902497790042102E-2</v>
      </c>
      <c r="AL1630" s="17">
        <v>0.31934246842039699</v>
      </c>
      <c r="AM1630" s="17">
        <v>1.2304168886560701E-2</v>
      </c>
      <c r="AN1630" s="17">
        <v>3.7241983891777103E-2</v>
      </c>
      <c r="AO1630" s="17"/>
      <c r="AP1630" s="17">
        <v>2.6249575313485499E-2</v>
      </c>
      <c r="AQ1630" s="17">
        <v>2.92742443900137E-2</v>
      </c>
      <c r="AR1630" s="17">
        <v>0.40051431569738599</v>
      </c>
      <c r="AS1630" s="17">
        <v>1.8714259228184E-2</v>
      </c>
      <c r="AT1630" s="17">
        <v>5.4756603325704603E-2</v>
      </c>
      <c r="AU1630" s="17">
        <v>5.2365819801980804E-3</v>
      </c>
      <c r="AV1630" s="17"/>
      <c r="AW1630" s="17">
        <v>0</v>
      </c>
      <c r="AX1630" s="17">
        <v>6.15464941440046E-2</v>
      </c>
      <c r="AY1630" s="17">
        <v>6.42450815414779E-2</v>
      </c>
      <c r="AZ1630" s="17">
        <v>8.7745188969427096E-2</v>
      </c>
      <c r="BA1630" s="17">
        <v>6.5089153676189004E-2</v>
      </c>
      <c r="BB1630" s="17">
        <v>3.8333596168582902E-2</v>
      </c>
      <c r="BC1630" s="17">
        <v>8.0631701302083095E-2</v>
      </c>
      <c r="BD1630" s="17">
        <v>3.85769011657775E-2</v>
      </c>
      <c r="BE1630" s="17">
        <v>4.0133217599454103E-2</v>
      </c>
      <c r="BF1630" s="17">
        <v>6.2736950683215206E-2</v>
      </c>
      <c r="BG1630" s="17">
        <v>7.7313972266620207E-2</v>
      </c>
      <c r="BH1630" s="17">
        <v>2.9396171058529898E-2</v>
      </c>
      <c r="BI1630" s="17">
        <v>5.6999721081014802E-2</v>
      </c>
      <c r="BJ1630" s="17">
        <v>0.122275969817358</v>
      </c>
      <c r="BK1630" s="17">
        <v>6.0098944521780599E-2</v>
      </c>
      <c r="BL1630" s="17">
        <v>7.4440585996286002E-2</v>
      </c>
      <c r="BM1630" s="17"/>
      <c r="BN1630" s="17">
        <v>5.0344023509081202E-2</v>
      </c>
      <c r="BO1630" s="17">
        <v>7.1191659091025095E-2</v>
      </c>
      <c r="BP1630" s="17"/>
      <c r="BQ1630" s="17">
        <v>2.9397822121983001E-2</v>
      </c>
      <c r="BR1630" s="17">
        <v>0.123417270641583</v>
      </c>
      <c r="BS1630" s="17"/>
      <c r="BT1630" s="17">
        <v>5.2596742190111602E-2</v>
      </c>
      <c r="BU1630" s="17"/>
      <c r="BV1630" s="17">
        <v>6.9860695331935702E-2</v>
      </c>
      <c r="BW1630" s="17">
        <v>5.9497940158416203E-2</v>
      </c>
      <c r="BX1630" s="17">
        <v>5.4953346060674202E-2</v>
      </c>
      <c r="BY1630" s="17"/>
      <c r="BZ1630" s="17">
        <v>6.7529699624851794E-2</v>
      </c>
      <c r="CA1630" s="17">
        <v>4.3474328846901403E-2</v>
      </c>
      <c r="CB1630" s="17">
        <v>5.13397534049784E-2</v>
      </c>
      <c r="CC1630" s="17">
        <v>9.3397090519748302E-2</v>
      </c>
      <c r="CD1630" s="17">
        <v>5.7883665019312303E-2</v>
      </c>
      <c r="CE1630" s="17">
        <v>3.2066508554822702E-2</v>
      </c>
      <c r="CF1630" s="17">
        <v>7.43415907572611E-2</v>
      </c>
      <c r="CG1630" s="17"/>
      <c r="CH1630" s="17">
        <v>6.2709926029114793E-2</v>
      </c>
      <c r="CI1630" s="17">
        <v>5.6096745671490901E-2</v>
      </c>
      <c r="CJ1630" s="17">
        <v>6.1757491604105E-2</v>
      </c>
      <c r="CK1630" s="17">
        <v>5.9675094142996002E-2</v>
      </c>
      <c r="CL1630" s="17">
        <v>5.13978267394401E-2</v>
      </c>
    </row>
    <row r="1631" spans="2:90" x14ac:dyDescent="0.3">
      <c r="B1631" t="s">
        <v>53</v>
      </c>
      <c r="C1631" s="17">
        <v>4.8670023201003103E-2</v>
      </c>
      <c r="D1631" s="17">
        <v>4.0256996532367903E-2</v>
      </c>
      <c r="E1631" s="17">
        <v>5.53805618392701E-2</v>
      </c>
      <c r="F1631" s="17"/>
      <c r="G1631" s="17">
        <v>0.125989175501039</v>
      </c>
      <c r="H1631" s="17">
        <v>6.5610013844628695E-2</v>
      </c>
      <c r="I1631" s="17">
        <v>6.9538377771222001E-2</v>
      </c>
      <c r="J1631" s="17">
        <v>2.3536759955820399E-2</v>
      </c>
      <c r="K1631" s="17">
        <v>1.93266437590509E-2</v>
      </c>
      <c r="L1631" s="17">
        <v>6.46110012303439E-3</v>
      </c>
      <c r="M1631" s="17"/>
      <c r="N1631" s="17">
        <v>5.13860356543741E-2</v>
      </c>
      <c r="O1631" s="17">
        <v>6.2620700303076801E-2</v>
      </c>
      <c r="P1631" s="17">
        <v>4.0626694466722103E-2</v>
      </c>
      <c r="Q1631" s="17">
        <v>3.8826188462493999E-2</v>
      </c>
      <c r="R1631" s="17"/>
      <c r="S1631" s="17">
        <v>4.9984876831477697E-2</v>
      </c>
      <c r="T1631" s="17">
        <v>4.62577801461211E-2</v>
      </c>
      <c r="U1631" s="17">
        <v>5.3655695897752501E-2</v>
      </c>
      <c r="V1631" s="17">
        <v>3.7704330654066601E-2</v>
      </c>
      <c r="W1631" s="17">
        <v>4.6495423694904101E-2</v>
      </c>
      <c r="X1631" s="17">
        <v>4.9845919752049703E-2</v>
      </c>
      <c r="Y1631" s="17">
        <v>3.5527515746145502E-2</v>
      </c>
      <c r="Z1631" s="17">
        <v>1.09061177035249E-2</v>
      </c>
      <c r="AA1631" s="17">
        <v>6.5505869737993203E-2</v>
      </c>
      <c r="AB1631" s="17">
        <v>7.3692918796479004E-2</v>
      </c>
      <c r="AC1631" s="17">
        <v>1.81100289477465E-2</v>
      </c>
      <c r="AD1631" s="17">
        <v>7.34014097918054E-2</v>
      </c>
      <c r="AE1631" s="17"/>
      <c r="AF1631" s="17">
        <v>1.9781169649798199E-2</v>
      </c>
      <c r="AG1631" s="17">
        <v>5.8953386361253399E-2</v>
      </c>
      <c r="AH1631" s="17">
        <v>5.5393262985007997E-2</v>
      </c>
      <c r="AI1631" s="17"/>
      <c r="AJ1631" s="17">
        <v>3.0289515319950801E-2</v>
      </c>
      <c r="AK1631" s="17">
        <v>4.0868136395085797E-2</v>
      </c>
      <c r="AL1631" s="17">
        <v>1.9750343304349698E-2</v>
      </c>
      <c r="AM1631" s="17">
        <v>2.4410118489777002E-2</v>
      </c>
      <c r="AN1631" s="17">
        <v>0.26655870102218898</v>
      </c>
      <c r="AO1631" s="17"/>
      <c r="AP1631" s="17">
        <v>4.5641270671837403E-2</v>
      </c>
      <c r="AQ1631" s="17">
        <v>2.0761091399875399E-2</v>
      </c>
      <c r="AR1631" s="17">
        <v>1.6180684291044301E-2</v>
      </c>
      <c r="AS1631" s="17">
        <v>1.5904060621008399E-2</v>
      </c>
      <c r="AT1631" s="17">
        <v>0.34492467293805001</v>
      </c>
      <c r="AU1631" s="17">
        <v>1.1592728146142799E-2</v>
      </c>
      <c r="AV1631" s="17"/>
      <c r="AW1631" s="17">
        <v>0.163868913938536</v>
      </c>
      <c r="AX1631" s="17">
        <v>1.10868306936168E-2</v>
      </c>
      <c r="AY1631" s="17">
        <v>8.4682985733765898E-2</v>
      </c>
      <c r="AZ1631" s="17">
        <v>4.8339044047348401E-2</v>
      </c>
      <c r="BA1631" s="17">
        <v>5.4907029514550697E-2</v>
      </c>
      <c r="BB1631" s="17">
        <v>5.45593469632892E-2</v>
      </c>
      <c r="BC1631" s="17">
        <v>4.7067292900598502E-2</v>
      </c>
      <c r="BD1631" s="17">
        <v>3.0783153543008299E-2</v>
      </c>
      <c r="BE1631" s="17">
        <v>4.7364227550529402E-2</v>
      </c>
      <c r="BF1631" s="17">
        <v>3.0438675035823301E-2</v>
      </c>
      <c r="BG1631" s="17">
        <v>4.3010314710181297E-2</v>
      </c>
      <c r="BH1631" s="17">
        <v>5.5745920771700201E-2</v>
      </c>
      <c r="BI1631" s="17">
        <v>5.5799651688547697E-2</v>
      </c>
      <c r="BJ1631" s="17">
        <v>3.6009908324973701E-2</v>
      </c>
      <c r="BK1631" s="17">
        <v>4.3569507684739502E-2</v>
      </c>
      <c r="BL1631" s="17">
        <v>4.1638871614001698E-2</v>
      </c>
      <c r="BM1631" s="17"/>
      <c r="BN1631" s="17">
        <v>3.6424600042771899E-2</v>
      </c>
      <c r="BO1631" s="17">
        <v>6.6294766344875106E-2</v>
      </c>
      <c r="BP1631" s="17"/>
      <c r="BQ1631" s="17">
        <v>3.0800488419140501E-2</v>
      </c>
      <c r="BR1631" s="17">
        <v>7.49654911798667E-2</v>
      </c>
      <c r="BS1631" s="17"/>
      <c r="BT1631" s="17">
        <v>4.7088144167558202E-2</v>
      </c>
      <c r="BU1631" s="17"/>
      <c r="BV1631" s="17">
        <v>7.3963168359415798E-2</v>
      </c>
      <c r="BW1631" s="17">
        <v>7.0658602282430205E-2</v>
      </c>
      <c r="BX1631" s="17">
        <v>3.0194319883174399E-2</v>
      </c>
      <c r="BY1631" s="17"/>
      <c r="BZ1631" s="17">
        <v>5.3893611272424702E-2</v>
      </c>
      <c r="CA1631" s="17">
        <v>6.0368069032464097E-2</v>
      </c>
      <c r="CB1631" s="17">
        <v>5.2865759083434202E-2</v>
      </c>
      <c r="CC1631" s="17">
        <v>4.2399138518749102E-2</v>
      </c>
      <c r="CD1631" s="17">
        <v>4.5275058713725697E-2</v>
      </c>
      <c r="CE1631" s="17">
        <v>5.2496223735741199E-2</v>
      </c>
      <c r="CF1631" s="17">
        <v>4.6969642091845301E-2</v>
      </c>
      <c r="CG1631" s="17"/>
      <c r="CH1631" s="17">
        <v>6.7631243466525506E-2</v>
      </c>
      <c r="CI1631" s="17">
        <v>4.7624062250450197E-2</v>
      </c>
      <c r="CJ1631" s="17">
        <v>5.4978697460200197E-2</v>
      </c>
      <c r="CK1631" s="17">
        <v>2.8567349051566202E-2</v>
      </c>
      <c r="CL1631" s="17">
        <v>3.24983021463046E-2</v>
      </c>
    </row>
    <row r="1632" spans="2:90" x14ac:dyDescent="0.3">
      <c r="B1632" t="s">
        <v>49</v>
      </c>
      <c r="C1632" s="17">
        <v>0.20541400278167499</v>
      </c>
      <c r="D1632" s="17">
        <v>0.22212772719193399</v>
      </c>
      <c r="E1632" s="17">
        <v>0.19070795899327</v>
      </c>
      <c r="F1632" s="17"/>
      <c r="G1632" s="17">
        <v>0.15794035797949799</v>
      </c>
      <c r="H1632" s="17">
        <v>0.142391065700505</v>
      </c>
      <c r="I1632" s="17">
        <v>0.23674267732609899</v>
      </c>
      <c r="J1632" s="17">
        <v>0.19489529591899499</v>
      </c>
      <c r="K1632" s="17">
        <v>0.24503963418959501</v>
      </c>
      <c r="L1632" s="17">
        <v>0.24474464591640199</v>
      </c>
      <c r="M1632" s="17"/>
      <c r="N1632" s="17">
        <v>0.160392163079835</v>
      </c>
      <c r="O1632" s="17">
        <v>0.15696360232415299</v>
      </c>
      <c r="P1632" s="17">
        <v>0.28837134073366799</v>
      </c>
      <c r="Q1632" s="17">
        <v>0.23329074428523</v>
      </c>
      <c r="R1632" s="17"/>
      <c r="S1632" s="17">
        <v>0.189770025654554</v>
      </c>
      <c r="T1632" s="17">
        <v>0.203737482680903</v>
      </c>
      <c r="U1632" s="17">
        <v>0.21720063284897201</v>
      </c>
      <c r="V1632" s="17">
        <v>0.205611144474521</v>
      </c>
      <c r="W1632" s="17">
        <v>0.241497095187271</v>
      </c>
      <c r="X1632" s="17">
        <v>0.246312590254471</v>
      </c>
      <c r="Y1632" s="17">
        <v>0.19042600168377</v>
      </c>
      <c r="Z1632" s="17">
        <v>0.36194180302567103</v>
      </c>
      <c r="AA1632" s="17">
        <v>0.19646825176090901</v>
      </c>
      <c r="AB1632" s="17">
        <v>0.106625807073202</v>
      </c>
      <c r="AC1632" s="17">
        <v>0.25053533882723</v>
      </c>
      <c r="AD1632" s="17">
        <v>0.13246457609269199</v>
      </c>
      <c r="AE1632" s="17"/>
      <c r="AF1632" s="17">
        <v>0.362714462296856</v>
      </c>
      <c r="AG1632" s="17">
        <v>0.10487951865959701</v>
      </c>
      <c r="AH1632" s="17">
        <v>0.127842753080322</v>
      </c>
      <c r="AI1632" s="17"/>
      <c r="AJ1632" s="17">
        <v>0.20149273075085899</v>
      </c>
      <c r="AK1632" s="17">
        <v>0.117281619792378</v>
      </c>
      <c r="AL1632" s="17">
        <v>7.5911722742358703E-2</v>
      </c>
      <c r="AM1632" s="17">
        <v>0.76145034129942302</v>
      </c>
      <c r="AN1632" s="17">
        <v>0.121563548586248</v>
      </c>
      <c r="AO1632" s="17"/>
      <c r="AP1632" s="17">
        <v>4.7901799607429102E-2</v>
      </c>
      <c r="AQ1632" s="17">
        <v>8.8733402955849805E-2</v>
      </c>
      <c r="AR1632" s="17">
        <v>4.1688005228584901E-2</v>
      </c>
      <c r="AS1632" s="17">
        <v>0.67159936695979205</v>
      </c>
      <c r="AT1632" s="17">
        <v>6.0949935350360501E-2</v>
      </c>
      <c r="AU1632" s="17">
        <v>8.5004855637206597E-2</v>
      </c>
      <c r="AV1632" s="17"/>
      <c r="AW1632" s="17">
        <v>0.19333960491034199</v>
      </c>
      <c r="AX1632" s="17">
        <v>0.25240301129168002</v>
      </c>
      <c r="AY1632" s="17">
        <v>0.21485527289193199</v>
      </c>
      <c r="AZ1632" s="17">
        <v>0.21026394506983601</v>
      </c>
      <c r="BA1632" s="17">
        <v>0.247246176398039</v>
      </c>
      <c r="BB1632" s="17">
        <v>0.21793374795341999</v>
      </c>
      <c r="BC1632" s="17">
        <v>0.23653994206892801</v>
      </c>
      <c r="BD1632" s="17">
        <v>0.22369287352732301</v>
      </c>
      <c r="BE1632" s="17">
        <v>0.19292151183907899</v>
      </c>
      <c r="BF1632" s="17">
        <v>0.22177310936630601</v>
      </c>
      <c r="BG1632" s="17">
        <v>0.14453024860252001</v>
      </c>
      <c r="BH1632" s="17">
        <v>0.22665431610148201</v>
      </c>
      <c r="BI1632" s="17">
        <v>8.2116742755732094E-2</v>
      </c>
      <c r="BJ1632" s="17">
        <v>0.13987463116569701</v>
      </c>
      <c r="BK1632" s="17">
        <v>0.124378137850796</v>
      </c>
      <c r="BL1632" s="17">
        <v>0.16958405561509499</v>
      </c>
      <c r="BM1632" s="17"/>
      <c r="BN1632" s="17">
        <v>0.21992186020969201</v>
      </c>
      <c r="BO1632" s="17">
        <v>0.18514607420761001</v>
      </c>
      <c r="BP1632" s="17"/>
      <c r="BQ1632" s="17">
        <v>4.5211634005454297E-2</v>
      </c>
      <c r="BR1632" s="17">
        <v>0.27721984926125998</v>
      </c>
      <c r="BS1632" s="17"/>
      <c r="BT1632" s="17">
        <v>0.26294294771443899</v>
      </c>
      <c r="BU1632" s="17"/>
      <c r="BV1632" s="17">
        <v>0.15160955135791099</v>
      </c>
      <c r="BW1632" s="17">
        <v>0.17268274881357101</v>
      </c>
      <c r="BX1632" s="17">
        <v>0.23731768503588599</v>
      </c>
      <c r="BY1632" s="17"/>
      <c r="BZ1632" s="17">
        <v>0.23780542169063101</v>
      </c>
      <c r="CA1632" s="17">
        <v>0.202262124197544</v>
      </c>
      <c r="CB1632" s="17">
        <v>0.27874058306027</v>
      </c>
      <c r="CC1632" s="17">
        <v>0.19597905210125</v>
      </c>
      <c r="CD1632" s="17">
        <v>0.18846452282286799</v>
      </c>
      <c r="CE1632" s="17">
        <v>0.16610658964228101</v>
      </c>
      <c r="CF1632" s="17">
        <v>0.18613829709926699</v>
      </c>
      <c r="CG1632" s="17"/>
      <c r="CH1632" s="17">
        <v>0.194178761583955</v>
      </c>
      <c r="CI1632" s="17">
        <v>0.17128740420106101</v>
      </c>
      <c r="CJ1632" s="17">
        <v>0.22042124528527601</v>
      </c>
      <c r="CK1632" s="17">
        <v>0.24222929820458799</v>
      </c>
      <c r="CL1632" s="17">
        <v>0.26827666337287798</v>
      </c>
    </row>
    <row r="1633" spans="2:90" x14ac:dyDescent="0.3">
      <c r="B1633" t="s">
        <v>603</v>
      </c>
      <c r="C1633" s="17">
        <v>0.204870173679739</v>
      </c>
      <c r="D1633" s="17">
        <v>0.18125477331791001</v>
      </c>
      <c r="E1633" s="17">
        <v>0.22764332354897501</v>
      </c>
      <c r="F1633" s="17"/>
      <c r="G1633" s="17">
        <v>0.14707992686736601</v>
      </c>
      <c r="H1633" s="17">
        <v>0.130736874520646</v>
      </c>
      <c r="I1633" s="17">
        <v>0.17435122180808699</v>
      </c>
      <c r="J1633" s="17">
        <v>0.257589224803491</v>
      </c>
      <c r="K1633" s="17">
        <v>0.25063076706216803</v>
      </c>
      <c r="L1633" s="17">
        <v>0.25533371105602898</v>
      </c>
      <c r="M1633" s="17"/>
      <c r="N1633" s="17">
        <v>0.15153696161123401</v>
      </c>
      <c r="O1633" s="17">
        <v>0.22620566992052599</v>
      </c>
      <c r="P1633" s="17">
        <v>0.17643795209539601</v>
      </c>
      <c r="Q1633" s="17">
        <v>0.26097959935783099</v>
      </c>
      <c r="R1633" s="17"/>
      <c r="S1633" s="17">
        <v>0.14514457519962501</v>
      </c>
      <c r="T1633" s="17">
        <v>0.25284467046194498</v>
      </c>
      <c r="U1633" s="17">
        <v>0.24631691476044701</v>
      </c>
      <c r="V1633" s="17">
        <v>0.19383346659106299</v>
      </c>
      <c r="W1633" s="17">
        <v>0.242607763469844</v>
      </c>
      <c r="X1633" s="17">
        <v>0.16430733528167901</v>
      </c>
      <c r="Y1633" s="17">
        <v>0.221262183243709</v>
      </c>
      <c r="Z1633" s="17">
        <v>0.12277103119977199</v>
      </c>
      <c r="AA1633" s="17">
        <v>0.17983867459547401</v>
      </c>
      <c r="AB1633" s="17">
        <v>0.257992951311242</v>
      </c>
      <c r="AC1633" s="17">
        <v>0.18962082718897799</v>
      </c>
      <c r="AD1633" s="17">
        <v>0.256095861160547</v>
      </c>
      <c r="AE1633" s="17"/>
      <c r="AF1633" s="17">
        <v>0.17908883865004999</v>
      </c>
      <c r="AG1633" s="17">
        <v>0.19642203916674</v>
      </c>
      <c r="AH1633" s="17">
        <v>0.29235794408668098</v>
      </c>
      <c r="AI1633" s="17"/>
      <c r="AJ1633" s="17">
        <v>0.13759563992631499</v>
      </c>
      <c r="AK1633" s="17">
        <v>0.16624819641479399</v>
      </c>
      <c r="AL1633" s="17">
        <v>0.20083434731894301</v>
      </c>
      <c r="AM1633" s="17">
        <v>6.83562509819471E-2</v>
      </c>
      <c r="AN1633" s="17">
        <v>0.22427297228861301</v>
      </c>
      <c r="AO1633" s="17"/>
      <c r="AP1633" s="17">
        <v>0.122761615217001</v>
      </c>
      <c r="AQ1633" s="17">
        <v>0.116197298917236</v>
      </c>
      <c r="AR1633" s="17">
        <v>0.18102658407331901</v>
      </c>
      <c r="AS1633" s="17">
        <v>0.13388677744281799</v>
      </c>
      <c r="AT1633" s="17">
        <v>0.221327824304934</v>
      </c>
      <c r="AU1633" s="17">
        <v>0.39452535909546799</v>
      </c>
      <c r="AV1633" s="17"/>
      <c r="AW1633" s="17">
        <v>0.24585177643207501</v>
      </c>
      <c r="AX1633" s="17">
        <v>0.19903296711257901</v>
      </c>
      <c r="AY1633" s="17">
        <v>0.243366410620042</v>
      </c>
      <c r="AZ1633" s="17">
        <v>0.25383984126926401</v>
      </c>
      <c r="BA1633" s="17">
        <v>0.21893249902836801</v>
      </c>
      <c r="BB1633" s="17">
        <v>0.23296683015936301</v>
      </c>
      <c r="BC1633" s="17">
        <v>0.17662315036201701</v>
      </c>
      <c r="BD1633" s="17">
        <v>0.192934778242632</v>
      </c>
      <c r="BE1633" s="17">
        <v>0.20397625324421201</v>
      </c>
      <c r="BF1633" s="17">
        <v>0.20799136902090801</v>
      </c>
      <c r="BG1633" s="17">
        <v>0.24710069704611901</v>
      </c>
      <c r="BH1633" s="17">
        <v>0.16451297365471601</v>
      </c>
      <c r="BI1633" s="17">
        <v>0.21171832794317799</v>
      </c>
      <c r="BJ1633" s="17">
        <v>0.14912128828028201</v>
      </c>
      <c r="BK1633" s="17">
        <v>0.16627304657136399</v>
      </c>
      <c r="BL1633" s="17">
        <v>6.4797287979706603E-2</v>
      </c>
      <c r="BM1633" s="17"/>
      <c r="BN1633" s="17">
        <v>0.18914800017041999</v>
      </c>
      <c r="BO1633" s="17">
        <v>0.227045734142299</v>
      </c>
      <c r="BP1633" s="17"/>
      <c r="BQ1633" s="17">
        <v>0.112735519550672</v>
      </c>
      <c r="BR1633" s="17">
        <v>0.19569385672356901</v>
      </c>
      <c r="BS1633" s="17"/>
      <c r="BT1633" s="17">
        <v>0.12154666732332201</v>
      </c>
      <c r="BU1633" s="17"/>
      <c r="BV1633" s="17">
        <v>0.25340629083593103</v>
      </c>
      <c r="BW1633" s="17">
        <v>0.15608142858872701</v>
      </c>
      <c r="BX1633" s="17">
        <v>0.20161590328267401</v>
      </c>
      <c r="BY1633" s="17"/>
      <c r="BZ1633" s="17">
        <v>0.22976686248417499</v>
      </c>
      <c r="CA1633" s="17">
        <v>0.25575510100493298</v>
      </c>
      <c r="CB1633" s="17">
        <v>0.23285875192289299</v>
      </c>
      <c r="CC1633" s="17">
        <v>0.17704736966651499</v>
      </c>
      <c r="CD1633" s="17">
        <v>0.193230301230122</v>
      </c>
      <c r="CE1633" s="17">
        <v>0.21141306310348401</v>
      </c>
      <c r="CF1633" s="17">
        <v>0.12586230919536701</v>
      </c>
      <c r="CG1633" s="17"/>
      <c r="CH1633" s="17">
        <v>9.8578308707221798E-2</v>
      </c>
      <c r="CI1633" s="17">
        <v>0.17305870191247899</v>
      </c>
      <c r="CJ1633" s="17">
        <v>0.231402548635704</v>
      </c>
      <c r="CK1633" s="17">
        <v>0.26795503719649799</v>
      </c>
      <c r="CL1633" s="17">
        <v>0.27020417845065398</v>
      </c>
    </row>
    <row r="1634" spans="2:90" x14ac:dyDescent="0.3">
      <c r="B1634" t="s">
        <v>118</v>
      </c>
      <c r="C1634" s="17">
        <v>0.126642480503248</v>
      </c>
      <c r="D1634" s="17">
        <v>8.3213484715898095E-2</v>
      </c>
      <c r="E1634" s="17">
        <v>0.16908725724673901</v>
      </c>
      <c r="F1634" s="17"/>
      <c r="G1634" s="17">
        <v>0.12727042955387299</v>
      </c>
      <c r="H1634" s="17">
        <v>0.109472031143984</v>
      </c>
      <c r="I1634" s="17">
        <v>0.12133596691719201</v>
      </c>
      <c r="J1634" s="17">
        <v>0.15122145647480401</v>
      </c>
      <c r="K1634" s="17">
        <v>0.13376544231827101</v>
      </c>
      <c r="L1634" s="17">
        <v>0.119871439391058</v>
      </c>
      <c r="M1634" s="17"/>
      <c r="N1634" s="17">
        <v>7.7671850647850496E-2</v>
      </c>
      <c r="O1634" s="17">
        <v>0.16233981839213801</v>
      </c>
      <c r="P1634" s="17">
        <v>0.110097574710733</v>
      </c>
      <c r="Q1634" s="17">
        <v>0.15634582337293901</v>
      </c>
      <c r="R1634" s="17"/>
      <c r="S1634" s="17">
        <v>7.8034515658595399E-2</v>
      </c>
      <c r="T1634" s="17">
        <v>0.14359743643747599</v>
      </c>
      <c r="U1634" s="17">
        <v>0.125706442481021</v>
      </c>
      <c r="V1634" s="17">
        <v>0.15274690916142</v>
      </c>
      <c r="W1634" s="17">
        <v>0.14520216024049901</v>
      </c>
      <c r="X1634" s="17">
        <v>9.4105658151854996E-2</v>
      </c>
      <c r="Y1634" s="17">
        <v>0.12195130354112001</v>
      </c>
      <c r="Z1634" s="17">
        <v>0.10091582262022999</v>
      </c>
      <c r="AA1634" s="17">
        <v>0.11063512381924</v>
      </c>
      <c r="AB1634" s="17">
        <v>0.181494792777666</v>
      </c>
      <c r="AC1634" s="17">
        <v>0.16228353095600401</v>
      </c>
      <c r="AD1634" s="17">
        <v>0.140831343238601</v>
      </c>
      <c r="AE1634" s="17"/>
      <c r="AF1634" s="17">
        <v>9.8821422523217101E-2</v>
      </c>
      <c r="AG1634" s="17">
        <v>0.119976643583886</v>
      </c>
      <c r="AH1634" s="17">
        <v>0.18008041098237601</v>
      </c>
      <c r="AI1634" s="17"/>
      <c r="AJ1634" s="17">
        <v>0.101507857573727</v>
      </c>
      <c r="AK1634" s="17">
        <v>9.9450001099265994E-2</v>
      </c>
      <c r="AL1634" s="17">
        <v>0.16923578760931099</v>
      </c>
      <c r="AM1634" s="17">
        <v>5.67318282896472E-2</v>
      </c>
      <c r="AN1634" s="17">
        <v>0.124142523628144</v>
      </c>
      <c r="AO1634" s="17"/>
      <c r="AP1634" s="17">
        <v>7.6398284453712995E-2</v>
      </c>
      <c r="AQ1634" s="17">
        <v>8.1054272794569504E-2</v>
      </c>
      <c r="AR1634" s="17">
        <v>0.156356248437274</v>
      </c>
      <c r="AS1634" s="17">
        <v>6.8224472528146105E-2</v>
      </c>
      <c r="AT1634" s="17">
        <v>0.15826948292284199</v>
      </c>
      <c r="AU1634" s="17">
        <v>0.37536066847305399</v>
      </c>
      <c r="AV1634" s="17"/>
      <c r="AW1634" s="17">
        <v>0.25456506911120103</v>
      </c>
      <c r="AX1634" s="17">
        <v>0.240730923379363</v>
      </c>
      <c r="AY1634" s="17">
        <v>0.167592211253665</v>
      </c>
      <c r="AZ1634" s="17">
        <v>0.152013292525606</v>
      </c>
      <c r="BA1634" s="17">
        <v>0.146018992993451</v>
      </c>
      <c r="BB1634" s="17">
        <v>0.14550844683092101</v>
      </c>
      <c r="BC1634" s="17">
        <v>0.112279488284544</v>
      </c>
      <c r="BD1634" s="17">
        <v>0.13245747109831801</v>
      </c>
      <c r="BE1634" s="17">
        <v>8.5321640426645806E-2</v>
      </c>
      <c r="BF1634" s="17">
        <v>7.2083892806968794E-2</v>
      </c>
      <c r="BG1634" s="17">
        <v>0.11468422558566101</v>
      </c>
      <c r="BH1634" s="17">
        <v>5.7605164403183001E-2</v>
      </c>
      <c r="BI1634" s="17">
        <v>7.9641299769174806E-2</v>
      </c>
      <c r="BJ1634" s="17">
        <v>8.4504070217156696E-2</v>
      </c>
      <c r="BK1634" s="17">
        <v>6.59383368865923E-2</v>
      </c>
      <c r="BL1634" s="17">
        <v>5.0599780084165998E-2</v>
      </c>
      <c r="BM1634" s="17"/>
      <c r="BN1634" s="17">
        <v>0.115258563601369</v>
      </c>
      <c r="BO1634" s="17">
        <v>0.13847269156599301</v>
      </c>
      <c r="BP1634" s="17"/>
      <c r="BQ1634" s="17">
        <v>7.1790838971860199E-2</v>
      </c>
      <c r="BR1634" s="17">
        <v>0.11681168994447599</v>
      </c>
      <c r="BS1634" s="17"/>
      <c r="BT1634" s="17">
        <v>7.7306356438789706E-2</v>
      </c>
      <c r="BU1634" s="17"/>
      <c r="BV1634" s="17">
        <v>0.16156062820008399</v>
      </c>
      <c r="BW1634" s="17">
        <v>0.133311214703872</v>
      </c>
      <c r="BX1634" s="17">
        <v>0.107416257272309</v>
      </c>
      <c r="BY1634" s="17"/>
      <c r="BZ1634" s="17">
        <v>0.18106572030281901</v>
      </c>
      <c r="CA1634" s="17">
        <v>0.12886670063030001</v>
      </c>
      <c r="CB1634" s="17">
        <v>0.16460646268950899</v>
      </c>
      <c r="CC1634" s="17">
        <v>0.12419252510392</v>
      </c>
      <c r="CD1634" s="17">
        <v>9.2103122268360801E-2</v>
      </c>
      <c r="CE1634" s="17">
        <v>5.2720113459731502E-2</v>
      </c>
      <c r="CF1634" s="17">
        <v>5.8216222054030403E-2</v>
      </c>
      <c r="CG1634" s="17"/>
      <c r="CH1634" s="17">
        <v>3.1543529328920801E-2</v>
      </c>
      <c r="CI1634" s="17">
        <v>0.12198732652396101</v>
      </c>
      <c r="CJ1634" s="17">
        <v>0.138435067425494</v>
      </c>
      <c r="CK1634" s="17">
        <v>0.152508527990973</v>
      </c>
      <c r="CL1634" s="17">
        <v>0.193225568745758</v>
      </c>
    </row>
    <row r="1635" spans="2:90" x14ac:dyDescent="0.3">
      <c r="C1635" s="17"/>
      <c r="D1635" s="17"/>
      <c r="E1635" s="17"/>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c r="AP1635" s="17"/>
      <c r="AQ1635" s="17"/>
      <c r="AR1635" s="17"/>
      <c r="AS1635" s="17"/>
      <c r="AT1635" s="17"/>
      <c r="AU1635" s="17"/>
      <c r="AV1635" s="17"/>
      <c r="AW1635" s="17"/>
      <c r="AX1635" s="17"/>
      <c r="AY1635" s="17"/>
      <c r="AZ1635" s="17"/>
      <c r="BA1635" s="17"/>
      <c r="BB1635" s="17"/>
      <c r="BC1635" s="17"/>
      <c r="BD1635" s="17"/>
      <c r="BE1635" s="17"/>
      <c r="BF1635" s="17"/>
      <c r="BG1635" s="17"/>
      <c r="BH1635" s="17"/>
      <c r="BI1635" s="17"/>
      <c r="BJ1635" s="17"/>
      <c r="BK1635" s="17"/>
      <c r="BL1635" s="17"/>
      <c r="BM1635" s="17"/>
      <c r="BN1635" s="17"/>
      <c r="BO1635" s="17"/>
      <c r="BP1635" s="17"/>
      <c r="BQ1635" s="17"/>
      <c r="BR1635" s="17"/>
      <c r="BS1635" s="17"/>
      <c r="BT1635" s="17"/>
      <c r="BU1635" s="17"/>
      <c r="BV1635" s="17"/>
      <c r="BW1635" s="17"/>
      <c r="BX1635" s="17"/>
      <c r="BY1635" s="17"/>
      <c r="BZ1635" s="17"/>
      <c r="CA1635" s="17"/>
      <c r="CB1635" s="17"/>
      <c r="CC1635" s="17"/>
      <c r="CD1635" s="17"/>
      <c r="CE1635" s="17"/>
      <c r="CF1635" s="17"/>
      <c r="CG1635" s="17"/>
      <c r="CH1635" s="17"/>
      <c r="CI1635" s="17"/>
      <c r="CJ1635" s="17"/>
      <c r="CK1635" s="17"/>
      <c r="CL1635" s="17"/>
    </row>
    <row r="1636" spans="2:90" x14ac:dyDescent="0.3">
      <c r="B1636" s="6" t="s">
        <v>610</v>
      </c>
      <c r="C1636" s="17"/>
      <c r="D1636" s="17"/>
      <c r="E1636" s="17"/>
      <c r="F1636" s="17"/>
      <c r="G1636" s="17"/>
      <c r="H1636" s="17"/>
      <c r="I1636" s="17"/>
      <c r="J1636" s="17"/>
      <c r="K1636" s="17"/>
      <c r="L1636" s="17"/>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7"/>
      <c r="AI1636" s="17"/>
      <c r="AJ1636" s="17"/>
      <c r="AK1636" s="17"/>
      <c r="AL1636" s="17"/>
      <c r="AM1636" s="17"/>
      <c r="AN1636" s="17"/>
      <c r="AO1636" s="17"/>
      <c r="AP1636" s="17"/>
      <c r="AQ1636" s="17"/>
      <c r="AR1636" s="17"/>
      <c r="AS1636" s="17"/>
      <c r="AT1636" s="17"/>
      <c r="AU1636" s="17"/>
      <c r="AV1636" s="17"/>
      <c r="AW1636" s="17"/>
      <c r="AX1636" s="17"/>
      <c r="AY1636" s="17"/>
      <c r="AZ1636" s="17"/>
      <c r="BA1636" s="17"/>
      <c r="BB1636" s="17"/>
      <c r="BC1636" s="17"/>
      <c r="BD1636" s="17"/>
      <c r="BE1636" s="17"/>
      <c r="BF1636" s="17"/>
      <c r="BG1636" s="17"/>
      <c r="BH1636" s="17"/>
      <c r="BI1636" s="17"/>
      <c r="BJ1636" s="17"/>
      <c r="BK1636" s="17"/>
      <c r="BL1636" s="17"/>
      <c r="BM1636" s="17"/>
      <c r="BN1636" s="17"/>
      <c r="BO1636" s="17"/>
      <c r="BP1636" s="17"/>
      <c r="BQ1636" s="17"/>
      <c r="BR1636" s="17"/>
      <c r="BS1636" s="17"/>
      <c r="BT1636" s="17"/>
      <c r="BU1636" s="17"/>
      <c r="BV1636" s="17"/>
      <c r="BW1636" s="17"/>
      <c r="BX1636" s="17"/>
      <c r="BY1636" s="17"/>
      <c r="BZ1636" s="17"/>
      <c r="CA1636" s="17"/>
      <c r="CB1636" s="17"/>
      <c r="CC1636" s="17"/>
      <c r="CD1636" s="17"/>
      <c r="CE1636" s="17"/>
      <c r="CF1636" s="17"/>
      <c r="CG1636" s="17"/>
      <c r="CH1636" s="17"/>
      <c r="CI1636" s="17"/>
      <c r="CJ1636" s="17"/>
      <c r="CK1636" s="17"/>
      <c r="CL1636" s="17"/>
    </row>
    <row r="1637" spans="2:90" x14ac:dyDescent="0.3">
      <c r="B1637" s="24" t="s">
        <v>110</v>
      </c>
      <c r="C1637" s="17"/>
      <c r="D1637" s="17"/>
      <c r="E1637" s="17"/>
      <c r="F1637" s="17"/>
      <c r="G1637" s="17"/>
      <c r="H1637" s="17"/>
      <c r="I1637" s="17"/>
      <c r="J1637" s="17"/>
      <c r="K1637" s="17"/>
      <c r="L1637" s="17"/>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7"/>
      <c r="AI1637" s="17"/>
      <c r="AJ1637" s="17"/>
      <c r="AK1637" s="17"/>
      <c r="AL1637" s="17"/>
      <c r="AM1637" s="17"/>
      <c r="AN1637" s="17"/>
      <c r="AO1637" s="17"/>
      <c r="AP1637" s="17"/>
      <c r="AQ1637" s="17"/>
      <c r="AR1637" s="17"/>
      <c r="AS1637" s="17"/>
      <c r="AT1637" s="17"/>
      <c r="AU1637" s="17"/>
      <c r="AV1637" s="17"/>
      <c r="AW1637" s="17"/>
      <c r="AX1637" s="17"/>
      <c r="AY1637" s="17"/>
      <c r="AZ1637" s="17"/>
      <c r="BA1637" s="17"/>
      <c r="BB1637" s="17"/>
      <c r="BC1637" s="17"/>
      <c r="BD1637" s="17"/>
      <c r="BE1637" s="17"/>
      <c r="BF1637" s="17"/>
      <c r="BG1637" s="17"/>
      <c r="BH1637" s="17"/>
      <c r="BI1637" s="17"/>
      <c r="BJ1637" s="17"/>
      <c r="BK1637" s="17"/>
      <c r="BL1637" s="17"/>
      <c r="BM1637" s="17"/>
      <c r="BN1637" s="17"/>
      <c r="BO1637" s="17"/>
      <c r="BP1637" s="17"/>
      <c r="BQ1637" s="17"/>
      <c r="BR1637" s="17"/>
      <c r="BS1637" s="17"/>
      <c r="BT1637" s="17"/>
      <c r="BU1637" s="17"/>
      <c r="BV1637" s="17"/>
      <c r="BW1637" s="17"/>
      <c r="BX1637" s="17"/>
      <c r="BY1637" s="17"/>
      <c r="BZ1637" s="17"/>
      <c r="CA1637" s="17"/>
      <c r="CB1637" s="17"/>
      <c r="CC1637" s="17"/>
      <c r="CD1637" s="17"/>
      <c r="CE1637" s="17"/>
      <c r="CF1637" s="17"/>
      <c r="CG1637" s="17"/>
      <c r="CH1637" s="17"/>
      <c r="CI1637" s="17"/>
      <c r="CJ1637" s="17"/>
      <c r="CK1637" s="17"/>
      <c r="CL1637" s="17"/>
    </row>
    <row r="1638" spans="2:90" x14ac:dyDescent="0.3">
      <c r="B1638" t="s">
        <v>51</v>
      </c>
      <c r="C1638" s="17">
        <v>0.24270476415289</v>
      </c>
      <c r="D1638" s="17">
        <v>0.27301784693993703</v>
      </c>
      <c r="E1638" s="17">
        <v>0.213972284665538</v>
      </c>
      <c r="F1638" s="17"/>
      <c r="G1638" s="17">
        <v>0.28963188078472701</v>
      </c>
      <c r="H1638" s="17">
        <v>0.35459519811138701</v>
      </c>
      <c r="I1638" s="17">
        <v>0.247436656146439</v>
      </c>
      <c r="J1638" s="17">
        <v>0.20445685484003201</v>
      </c>
      <c r="K1638" s="17">
        <v>0.190942308674589</v>
      </c>
      <c r="L1638" s="17">
        <v>0.18200592310295899</v>
      </c>
      <c r="M1638" s="17"/>
      <c r="N1638" s="17">
        <v>0.34962750072641302</v>
      </c>
      <c r="O1638" s="17">
        <v>0.23270794806360201</v>
      </c>
      <c r="P1638" s="17">
        <v>0.206222855711817</v>
      </c>
      <c r="Q1638" s="17">
        <v>0.172349876296988</v>
      </c>
      <c r="R1638" s="17"/>
      <c r="S1638" s="17">
        <v>0.354596491291788</v>
      </c>
      <c r="T1638" s="17">
        <v>0.20272377931048299</v>
      </c>
      <c r="U1638" s="17">
        <v>0.187291970413273</v>
      </c>
      <c r="V1638" s="17">
        <v>0.23086175429075301</v>
      </c>
      <c r="W1638" s="17">
        <v>0.18414623875654801</v>
      </c>
      <c r="X1638" s="17">
        <v>0.21909279796925199</v>
      </c>
      <c r="Y1638" s="17">
        <v>0.24994026867041999</v>
      </c>
      <c r="Z1638" s="17">
        <v>0.27300813428692899</v>
      </c>
      <c r="AA1638" s="17">
        <v>0.28937764910908298</v>
      </c>
      <c r="AB1638" s="17">
        <v>0.18652363502262501</v>
      </c>
      <c r="AC1638" s="17">
        <v>0.19962585360053201</v>
      </c>
      <c r="AD1638" s="17">
        <v>0.29211368160034301</v>
      </c>
      <c r="AE1638" s="17"/>
      <c r="AF1638" s="17">
        <v>0.15017163852110699</v>
      </c>
      <c r="AG1638" s="17">
        <v>0.343228115230583</v>
      </c>
      <c r="AH1638" s="17">
        <v>0.17837832523855199</v>
      </c>
      <c r="AI1638" s="17"/>
      <c r="AJ1638" s="17">
        <v>6.1671722184641099E-2</v>
      </c>
      <c r="AK1638" s="17">
        <v>0.53882118544886404</v>
      </c>
      <c r="AL1638" s="17">
        <v>0.102675559948051</v>
      </c>
      <c r="AM1638" s="17">
        <v>3.5536028753178198E-2</v>
      </c>
      <c r="AN1638" s="17">
        <v>7.7483144108681096E-2</v>
      </c>
      <c r="AO1638" s="17"/>
      <c r="AP1638" s="17">
        <v>0.72248003890275103</v>
      </c>
      <c r="AQ1638" s="17">
        <v>7.3089627538105301E-2</v>
      </c>
      <c r="AR1638" s="17">
        <v>0.13090480602724</v>
      </c>
      <c r="AS1638" s="17">
        <v>4.32938757658086E-2</v>
      </c>
      <c r="AT1638" s="17">
        <v>0.10479829744165101</v>
      </c>
      <c r="AU1638" s="17">
        <v>0.122577067276278</v>
      </c>
      <c r="AV1638" s="17"/>
      <c r="AW1638" s="17">
        <v>0.19771041194689501</v>
      </c>
      <c r="AX1638" s="17">
        <v>0.13405613319675599</v>
      </c>
      <c r="AY1638" s="17">
        <v>0.17069859482101701</v>
      </c>
      <c r="AZ1638" s="17">
        <v>0.161160288078119</v>
      </c>
      <c r="BA1638" s="17">
        <v>0.17862392495171101</v>
      </c>
      <c r="BB1638" s="17">
        <v>0.22441551827762499</v>
      </c>
      <c r="BC1638" s="17">
        <v>0.29079015388469898</v>
      </c>
      <c r="BD1638" s="17">
        <v>0.19433136980073501</v>
      </c>
      <c r="BE1638" s="17">
        <v>0.28248780471282597</v>
      </c>
      <c r="BF1638" s="17">
        <v>0.28178359844319201</v>
      </c>
      <c r="BG1638" s="17">
        <v>0.24209309282493299</v>
      </c>
      <c r="BH1638" s="17">
        <v>0.31922233940335498</v>
      </c>
      <c r="BI1638" s="17">
        <v>0.403463041656897</v>
      </c>
      <c r="BJ1638" s="17">
        <v>0.32182791724484</v>
      </c>
      <c r="BK1638" s="17">
        <v>0.26757264693347899</v>
      </c>
      <c r="BL1638" s="17">
        <v>0.431092496300717</v>
      </c>
      <c r="BM1638" s="17"/>
      <c r="BN1638" s="17">
        <v>0.26496294125866399</v>
      </c>
      <c r="BO1638" s="17">
        <v>0.214363809998462</v>
      </c>
      <c r="BP1638" s="17"/>
      <c r="BQ1638" s="17">
        <v>0.74366650534830203</v>
      </c>
      <c r="BR1638" s="17">
        <v>0.17310865752449001</v>
      </c>
      <c r="BS1638" s="17"/>
      <c r="BT1638" s="17">
        <v>0.45239082821920701</v>
      </c>
      <c r="BU1638" s="17"/>
      <c r="BV1638" s="17">
        <v>0.209593798656838</v>
      </c>
      <c r="BW1638" s="17">
        <v>0.31542347677516702</v>
      </c>
      <c r="BX1638" s="17">
        <v>0.23839392145454999</v>
      </c>
      <c r="BY1638" s="17"/>
      <c r="BZ1638" s="17">
        <v>0.12978810877532199</v>
      </c>
      <c r="CA1638" s="17">
        <v>0.23566790440313301</v>
      </c>
      <c r="CB1638" s="17">
        <v>0.22542884137611</v>
      </c>
      <c r="CC1638" s="17">
        <v>0.229990165130049</v>
      </c>
      <c r="CD1638" s="17">
        <v>0.27073202258854201</v>
      </c>
      <c r="CE1638" s="17">
        <v>0.29542995236367398</v>
      </c>
      <c r="CF1638" s="17">
        <v>0.34536658845895502</v>
      </c>
      <c r="CG1638" s="17"/>
      <c r="CH1638" s="17">
        <v>0.361354612033222</v>
      </c>
      <c r="CI1638" s="17">
        <v>0.27687896282241597</v>
      </c>
      <c r="CJ1638" s="17">
        <v>0.216694436915603</v>
      </c>
      <c r="CK1638" s="17">
        <v>0.190379848890774</v>
      </c>
      <c r="CL1638" s="17">
        <v>7.8140737533574894E-2</v>
      </c>
    </row>
    <row r="1639" spans="2:90" x14ac:dyDescent="0.3">
      <c r="B1639" t="s">
        <v>52</v>
      </c>
      <c r="C1639" s="17">
        <v>0.13952766760895399</v>
      </c>
      <c r="D1639" s="17">
        <v>0.14363669539350299</v>
      </c>
      <c r="E1639" s="17">
        <v>0.13661794276491401</v>
      </c>
      <c r="F1639" s="17"/>
      <c r="G1639" s="17">
        <v>9.2270152307913106E-2</v>
      </c>
      <c r="H1639" s="17">
        <v>0.116854748143633</v>
      </c>
      <c r="I1639" s="17">
        <v>0.12953255915087</v>
      </c>
      <c r="J1639" s="17">
        <v>0.12850256727526799</v>
      </c>
      <c r="K1639" s="17">
        <v>0.14479574943652601</v>
      </c>
      <c r="L1639" s="17">
        <v>0.20304457219438701</v>
      </c>
      <c r="M1639" s="17"/>
      <c r="N1639" s="17">
        <v>0.16480229545382</v>
      </c>
      <c r="O1639" s="17">
        <v>0.12963971917334699</v>
      </c>
      <c r="P1639" s="17">
        <v>0.15248731862866699</v>
      </c>
      <c r="Q1639" s="17">
        <v>0.108639601268486</v>
      </c>
      <c r="R1639" s="17"/>
      <c r="S1639" s="17">
        <v>0.15332320604962499</v>
      </c>
      <c r="T1639" s="17">
        <v>0.166334435378551</v>
      </c>
      <c r="U1639" s="17">
        <v>0.11233819616966099</v>
      </c>
      <c r="V1639" s="17">
        <v>0.14486694905987399</v>
      </c>
      <c r="W1639" s="17">
        <v>0.115273824505308</v>
      </c>
      <c r="X1639" s="17">
        <v>0.19931157597655</v>
      </c>
      <c r="Y1639" s="17">
        <v>0.15691975199954</v>
      </c>
      <c r="Z1639" s="17">
        <v>9.8832015480329299E-2</v>
      </c>
      <c r="AA1639" s="17">
        <v>7.2593301623719797E-2</v>
      </c>
      <c r="AB1639" s="17">
        <v>0.114372043992235</v>
      </c>
      <c r="AC1639" s="17">
        <v>0.17901163330922601</v>
      </c>
      <c r="AD1639" s="17">
        <v>0.15609931173681699</v>
      </c>
      <c r="AE1639" s="17"/>
      <c r="AF1639" s="17">
        <v>0.17897065138211499</v>
      </c>
      <c r="AG1639" s="17">
        <v>0.14454806472412199</v>
      </c>
      <c r="AH1639" s="17">
        <v>8.9951217581375503E-2</v>
      </c>
      <c r="AI1639" s="17"/>
      <c r="AJ1639" s="17">
        <v>0.46212400695197497</v>
      </c>
      <c r="AK1639" s="17">
        <v>5.4910942248139701E-2</v>
      </c>
      <c r="AL1639" s="17">
        <v>5.75005013729483E-2</v>
      </c>
      <c r="AM1639" s="17">
        <v>7.78895446724574E-2</v>
      </c>
      <c r="AN1639" s="17">
        <v>6.4670617691077001E-2</v>
      </c>
      <c r="AO1639" s="17"/>
      <c r="AP1639" s="17">
        <v>2.35843784876501E-2</v>
      </c>
      <c r="AQ1639" s="17">
        <v>0.59185184277996605</v>
      </c>
      <c r="AR1639" s="17">
        <v>2.1691473155332999E-2</v>
      </c>
      <c r="AS1639" s="17">
        <v>9.5808935191775205E-2</v>
      </c>
      <c r="AT1639" s="17">
        <v>4.6144508767106199E-2</v>
      </c>
      <c r="AU1639" s="17">
        <v>5.5486765224533899E-2</v>
      </c>
      <c r="AV1639" s="17"/>
      <c r="AW1639" s="17">
        <v>0.15550137223038299</v>
      </c>
      <c r="AX1639" s="17">
        <v>4.5152935340964401E-2</v>
      </c>
      <c r="AY1639" s="17">
        <v>7.4210187660250698E-2</v>
      </c>
      <c r="AZ1639" s="17">
        <v>0.13458304951158001</v>
      </c>
      <c r="BA1639" s="17">
        <v>0.12006816598064</v>
      </c>
      <c r="BB1639" s="17">
        <v>0.12666423349950501</v>
      </c>
      <c r="BC1639" s="17">
        <v>0.141113204680726</v>
      </c>
      <c r="BD1639" s="17">
        <v>0.200233612467905</v>
      </c>
      <c r="BE1639" s="17">
        <v>0.14091966770502501</v>
      </c>
      <c r="BF1639" s="17">
        <v>0.13390561230214301</v>
      </c>
      <c r="BG1639" s="17">
        <v>0.147719330079572</v>
      </c>
      <c r="BH1639" s="17">
        <v>0.199390536994934</v>
      </c>
      <c r="BI1639" s="17">
        <v>0.17449649740085399</v>
      </c>
      <c r="BJ1639" s="17">
        <v>0.14577347003431701</v>
      </c>
      <c r="BK1639" s="17">
        <v>0.22398667625145699</v>
      </c>
      <c r="BL1639" s="17">
        <v>0.17979776169591599</v>
      </c>
      <c r="BM1639" s="17"/>
      <c r="BN1639" s="17">
        <v>0.156375858076196</v>
      </c>
      <c r="BO1639" s="17">
        <v>0.11695129822535399</v>
      </c>
      <c r="BP1639" s="17"/>
      <c r="BQ1639" s="17">
        <v>2.4024242343058499E-2</v>
      </c>
      <c r="BR1639" s="17">
        <v>0.124086144736299</v>
      </c>
      <c r="BS1639" s="17"/>
      <c r="BT1639" s="17">
        <v>6.3126911988294301E-2</v>
      </c>
      <c r="BU1639" s="17"/>
      <c r="BV1639" s="17">
        <v>9.4047862900637505E-2</v>
      </c>
      <c r="BW1639" s="17">
        <v>0.10474498874147101</v>
      </c>
      <c r="BX1639" s="17">
        <v>0.17224728116576099</v>
      </c>
      <c r="BY1639" s="17"/>
      <c r="BZ1639" s="17">
        <v>8.2451381775351301E-2</v>
      </c>
      <c r="CA1639" s="17">
        <v>0.130129012944879</v>
      </c>
      <c r="CB1639" s="17">
        <v>0.102269887726726</v>
      </c>
      <c r="CC1639" s="17">
        <v>0.15755534374681099</v>
      </c>
      <c r="CD1639" s="17">
        <v>0.17053607219702799</v>
      </c>
      <c r="CE1639" s="17">
        <v>0.16884517868634999</v>
      </c>
      <c r="CF1639" s="17">
        <v>0.186751564166139</v>
      </c>
      <c r="CG1639" s="17"/>
      <c r="CH1639" s="17">
        <v>0.159683810059289</v>
      </c>
      <c r="CI1639" s="17">
        <v>0.17679931925082901</v>
      </c>
      <c r="CJ1639" s="17">
        <v>0.121134463021817</v>
      </c>
      <c r="CK1639" s="17">
        <v>0.103752438799512</v>
      </c>
      <c r="CL1639" s="17">
        <v>5.2637151456670903E-2</v>
      </c>
    </row>
    <row r="1640" spans="2:90" x14ac:dyDescent="0.3">
      <c r="B1640" t="s">
        <v>48</v>
      </c>
      <c r="C1640" s="17">
        <v>8.2937083776421797E-2</v>
      </c>
      <c r="D1640" s="17">
        <v>8.7182419295401103E-2</v>
      </c>
      <c r="E1640" s="17">
        <v>7.6408182978782296E-2</v>
      </c>
      <c r="F1640" s="17"/>
      <c r="G1640" s="17">
        <v>9.2130780456047598E-2</v>
      </c>
      <c r="H1640" s="17">
        <v>8.8294405370722806E-2</v>
      </c>
      <c r="I1640" s="17">
        <v>6.9924105800066499E-2</v>
      </c>
      <c r="J1640" s="17">
        <v>7.2730882776286296E-2</v>
      </c>
      <c r="K1640" s="17">
        <v>9.8236019323185902E-2</v>
      </c>
      <c r="L1640" s="17">
        <v>8.1130113653742494E-2</v>
      </c>
      <c r="M1640" s="17"/>
      <c r="N1640" s="17">
        <v>8.8501636994541902E-2</v>
      </c>
      <c r="O1640" s="17">
        <v>9.0203801545285095E-2</v>
      </c>
      <c r="P1640" s="17">
        <v>6.9379383518376997E-2</v>
      </c>
      <c r="Q1640" s="17">
        <v>8.2155789428051601E-2</v>
      </c>
      <c r="R1640" s="17"/>
      <c r="S1640" s="17">
        <v>5.6430273413289302E-2</v>
      </c>
      <c r="T1640" s="17">
        <v>8.6462516455751606E-2</v>
      </c>
      <c r="U1640" s="17">
        <v>0.122756120138225</v>
      </c>
      <c r="V1640" s="17">
        <v>9.2082664326098004E-2</v>
      </c>
      <c r="W1640" s="17">
        <v>8.7269788810337395E-2</v>
      </c>
      <c r="X1640" s="17">
        <v>8.2937163488038895E-2</v>
      </c>
      <c r="Y1640" s="17">
        <v>6.2570252798943293E-2</v>
      </c>
      <c r="Z1640" s="17">
        <v>7.8508002136242802E-2</v>
      </c>
      <c r="AA1640" s="17">
        <v>9.4715743161155302E-2</v>
      </c>
      <c r="AB1640" s="17">
        <v>9.1278066046949505E-2</v>
      </c>
      <c r="AC1640" s="17">
        <v>7.4941890928828706E-2</v>
      </c>
      <c r="AD1640" s="17">
        <v>5.3145314161682798E-2</v>
      </c>
      <c r="AE1640" s="17"/>
      <c r="AF1640" s="17">
        <v>7.2390196228477505E-2</v>
      </c>
      <c r="AG1640" s="17">
        <v>9.3373514328383603E-2</v>
      </c>
      <c r="AH1640" s="17">
        <v>6.1313305492200598E-2</v>
      </c>
      <c r="AI1640" s="17"/>
      <c r="AJ1640" s="17">
        <v>3.5127163932073803E-2</v>
      </c>
      <c r="AK1640" s="17">
        <v>7.0868700323720099E-2</v>
      </c>
      <c r="AL1640" s="17">
        <v>0.42099243600568198</v>
      </c>
      <c r="AM1640" s="17">
        <v>2.4335494126314802E-2</v>
      </c>
      <c r="AN1640" s="17">
        <v>7.8937855704753604E-2</v>
      </c>
      <c r="AO1640" s="17"/>
      <c r="AP1640" s="17">
        <v>3.3873042653404101E-2</v>
      </c>
      <c r="AQ1640" s="17">
        <v>3.7034474043174399E-2</v>
      </c>
      <c r="AR1640" s="17">
        <v>0.49441997839479901</v>
      </c>
      <c r="AS1640" s="17">
        <v>3.7482048171114203E-2</v>
      </c>
      <c r="AT1640" s="17">
        <v>9.7856718007326496E-2</v>
      </c>
      <c r="AU1640" s="17">
        <v>4.4614432474582501E-2</v>
      </c>
      <c r="AV1640" s="17"/>
      <c r="AW1640" s="17">
        <v>4.9495413906588903E-2</v>
      </c>
      <c r="AX1640" s="17">
        <v>3.1438039603696698E-2</v>
      </c>
      <c r="AY1640" s="17">
        <v>0.108040170564826</v>
      </c>
      <c r="AZ1640" s="17">
        <v>6.1730627360422799E-2</v>
      </c>
      <c r="BA1640" s="17">
        <v>0.109506731725641</v>
      </c>
      <c r="BB1640" s="17">
        <v>7.7983961711801802E-2</v>
      </c>
      <c r="BC1640" s="17">
        <v>5.4499714023850503E-2</v>
      </c>
      <c r="BD1640" s="17">
        <v>0.12715537682759401</v>
      </c>
      <c r="BE1640" s="17">
        <v>7.7495002663300297E-2</v>
      </c>
      <c r="BF1640" s="17">
        <v>0.10080137196854</v>
      </c>
      <c r="BG1640" s="17">
        <v>0.13255534459767199</v>
      </c>
      <c r="BH1640" s="17">
        <v>3.8919379654135701E-2</v>
      </c>
      <c r="BI1640" s="17">
        <v>8.0840143034960496E-2</v>
      </c>
      <c r="BJ1640" s="17">
        <v>0.108456639052756</v>
      </c>
      <c r="BK1640" s="17">
        <v>6.6176830390218003E-2</v>
      </c>
      <c r="BL1640" s="17">
        <v>7.31012568339134E-2</v>
      </c>
      <c r="BM1640" s="17"/>
      <c r="BN1640" s="17">
        <v>7.6300701543362895E-2</v>
      </c>
      <c r="BO1640" s="17">
        <v>9.3309205760351593E-2</v>
      </c>
      <c r="BP1640" s="17"/>
      <c r="BQ1640" s="17">
        <v>3.3230279836383297E-2</v>
      </c>
      <c r="BR1640" s="17">
        <v>0.16031317341364801</v>
      </c>
      <c r="BS1640" s="17"/>
      <c r="BT1640" s="17">
        <v>5.1575712391897302E-2</v>
      </c>
      <c r="BU1640" s="17"/>
      <c r="BV1640" s="17">
        <v>0.107483000332161</v>
      </c>
      <c r="BW1640" s="17">
        <v>8.4394998133148505E-2</v>
      </c>
      <c r="BX1640" s="17">
        <v>6.9760456538611196E-2</v>
      </c>
      <c r="BY1640" s="17"/>
      <c r="BZ1640" s="17">
        <v>6.3186543532698494E-2</v>
      </c>
      <c r="CA1640" s="17">
        <v>8.2691027518022903E-2</v>
      </c>
      <c r="CB1640" s="17">
        <v>7.1629959988012595E-2</v>
      </c>
      <c r="CC1640" s="17">
        <v>0.10634656139144399</v>
      </c>
      <c r="CD1640" s="17">
        <v>9.7638046460104405E-2</v>
      </c>
      <c r="CE1640" s="17">
        <v>7.8556617580207405E-2</v>
      </c>
      <c r="CF1640" s="17">
        <v>7.4593453239069796E-2</v>
      </c>
      <c r="CG1640" s="17"/>
      <c r="CH1640" s="17">
        <v>6.6250294266480006E-2</v>
      </c>
      <c r="CI1640" s="17">
        <v>8.5994647260266094E-2</v>
      </c>
      <c r="CJ1640" s="17">
        <v>8.5674954803031306E-2</v>
      </c>
      <c r="CK1640" s="17">
        <v>8.1838424611958394E-2</v>
      </c>
      <c r="CL1640" s="17">
        <v>7.4459793123266699E-2</v>
      </c>
    </row>
    <row r="1641" spans="2:90" x14ac:dyDescent="0.3">
      <c r="B1641" t="s">
        <v>53</v>
      </c>
      <c r="C1641" s="17">
        <v>6.0673487910545297E-2</v>
      </c>
      <c r="D1641" s="17">
        <v>5.9286297508219503E-2</v>
      </c>
      <c r="E1641" s="17">
        <v>5.9610426502459402E-2</v>
      </c>
      <c r="F1641" s="17"/>
      <c r="G1641" s="17">
        <v>0.17662610870161999</v>
      </c>
      <c r="H1641" s="17">
        <v>8.1922619936972793E-2</v>
      </c>
      <c r="I1641" s="17">
        <v>5.3316039823288003E-2</v>
      </c>
      <c r="J1641" s="17">
        <v>3.01671051918443E-2</v>
      </c>
      <c r="K1641" s="17">
        <v>3.34927022998667E-2</v>
      </c>
      <c r="L1641" s="17">
        <v>1.53033315325539E-2</v>
      </c>
      <c r="M1641" s="17"/>
      <c r="N1641" s="17">
        <v>6.1812797919317E-2</v>
      </c>
      <c r="O1641" s="17">
        <v>7.9270071574699105E-2</v>
      </c>
      <c r="P1641" s="17">
        <v>4.3915130075005998E-2</v>
      </c>
      <c r="Q1641" s="17">
        <v>5.5496147652077797E-2</v>
      </c>
      <c r="R1641" s="17"/>
      <c r="S1641" s="17">
        <v>8.4625791737463901E-2</v>
      </c>
      <c r="T1641" s="17">
        <v>4.4041147577605903E-2</v>
      </c>
      <c r="U1641" s="17">
        <v>5.3151299504271998E-2</v>
      </c>
      <c r="V1641" s="17">
        <v>4.4112792479682202E-2</v>
      </c>
      <c r="W1641" s="17">
        <v>5.7416702695388497E-2</v>
      </c>
      <c r="X1641" s="17">
        <v>6.4533653411953606E-2</v>
      </c>
      <c r="Y1641" s="17">
        <v>6.5123928933182806E-2</v>
      </c>
      <c r="Z1641" s="17">
        <v>1.30852983020265E-2</v>
      </c>
      <c r="AA1641" s="17">
        <v>8.0974394812704506E-2</v>
      </c>
      <c r="AB1641" s="17">
        <v>9.26217009194093E-2</v>
      </c>
      <c r="AC1641" s="17">
        <v>1.98725989324323E-2</v>
      </c>
      <c r="AD1641" s="17">
        <v>3.55667538826447E-2</v>
      </c>
      <c r="AE1641" s="17"/>
      <c r="AF1641" s="17">
        <v>3.0594263518352E-2</v>
      </c>
      <c r="AG1641" s="17">
        <v>5.8964019274283401E-2</v>
      </c>
      <c r="AH1641" s="17">
        <v>6.8646483227094393E-2</v>
      </c>
      <c r="AI1641" s="17"/>
      <c r="AJ1641" s="17">
        <v>3.0355974917158898E-2</v>
      </c>
      <c r="AK1641" s="17">
        <v>4.2001130079785003E-2</v>
      </c>
      <c r="AL1641" s="17">
        <v>3.9610592154787502E-2</v>
      </c>
      <c r="AM1641" s="17">
        <v>2.4596518345117599E-2</v>
      </c>
      <c r="AN1641" s="17">
        <v>0.39363825672932601</v>
      </c>
      <c r="AO1641" s="17"/>
      <c r="AP1641" s="17">
        <v>4.1806444904618198E-2</v>
      </c>
      <c r="AQ1641" s="17">
        <v>3.2989549538941697E-2</v>
      </c>
      <c r="AR1641" s="17">
        <v>2.0721705610690599E-2</v>
      </c>
      <c r="AS1641" s="17">
        <v>2.2033155796318302E-2</v>
      </c>
      <c r="AT1641" s="17">
        <v>0.44876693069384499</v>
      </c>
      <c r="AU1641" s="17">
        <v>5.5581826153898997E-3</v>
      </c>
      <c r="AV1641" s="17"/>
      <c r="AW1641" s="17">
        <v>0.21330948826402599</v>
      </c>
      <c r="AX1641" s="17">
        <v>0.112795325151198</v>
      </c>
      <c r="AY1641" s="17">
        <v>0.11236989064045599</v>
      </c>
      <c r="AZ1641" s="17">
        <v>6.3345813554140901E-2</v>
      </c>
      <c r="BA1641" s="17">
        <v>6.9982003741693596E-2</v>
      </c>
      <c r="BB1641" s="17">
        <v>8.1499917882973699E-2</v>
      </c>
      <c r="BC1641" s="17">
        <v>3.01310610451728E-2</v>
      </c>
      <c r="BD1641" s="17">
        <v>1.9769016168097599E-2</v>
      </c>
      <c r="BE1641" s="17">
        <v>5.6935421418176799E-2</v>
      </c>
      <c r="BF1641" s="17">
        <v>7.9880886743714297E-2</v>
      </c>
      <c r="BG1641" s="17">
        <v>4.00950001697951E-2</v>
      </c>
      <c r="BH1641" s="17">
        <v>5.5093440576057702E-2</v>
      </c>
      <c r="BI1641" s="17">
        <v>4.62735796117483E-2</v>
      </c>
      <c r="BJ1641" s="17">
        <v>3.2880250859158897E-2</v>
      </c>
      <c r="BK1641" s="17">
        <v>4.3933208038936598E-2</v>
      </c>
      <c r="BL1641" s="17">
        <v>4.7422962373703803E-2</v>
      </c>
      <c r="BM1641" s="17"/>
      <c r="BN1641" s="17">
        <v>4.4075449709236603E-2</v>
      </c>
      <c r="BO1641" s="17">
        <v>8.4486093009070007E-2</v>
      </c>
      <c r="BP1641" s="17"/>
      <c r="BQ1641" s="17">
        <v>3.3121751135147003E-2</v>
      </c>
      <c r="BR1641" s="17">
        <v>7.3835787330166602E-2</v>
      </c>
      <c r="BS1641" s="17"/>
      <c r="BT1641" s="17">
        <v>5.1853709512906597E-2</v>
      </c>
      <c r="BU1641" s="17"/>
      <c r="BV1641" s="17">
        <v>8.9115725982712599E-2</v>
      </c>
      <c r="BW1641" s="17">
        <v>0.102245027413035</v>
      </c>
      <c r="BX1641" s="17">
        <v>3.3407338191673699E-2</v>
      </c>
      <c r="BY1641" s="17"/>
      <c r="BZ1641" s="17">
        <v>6.4047888240983702E-2</v>
      </c>
      <c r="CA1641" s="17">
        <v>8.6795823253793994E-2</v>
      </c>
      <c r="CB1641" s="17">
        <v>5.5610665511206199E-2</v>
      </c>
      <c r="CC1641" s="17">
        <v>5.6288290960055998E-2</v>
      </c>
      <c r="CD1641" s="17">
        <v>6.2514122077285794E-2</v>
      </c>
      <c r="CE1641" s="17">
        <v>6.9298533982390401E-2</v>
      </c>
      <c r="CF1641" s="17">
        <v>4.29849506070831E-2</v>
      </c>
      <c r="CG1641" s="17"/>
      <c r="CH1641" s="17">
        <v>8.4331317880560697E-2</v>
      </c>
      <c r="CI1641" s="17">
        <v>6.1152083998932003E-2</v>
      </c>
      <c r="CJ1641" s="17">
        <v>5.53327338081369E-2</v>
      </c>
      <c r="CK1641" s="17">
        <v>4.0947496621987101E-2</v>
      </c>
      <c r="CL1641" s="17">
        <v>0.124647802187318</v>
      </c>
    </row>
    <row r="1642" spans="2:90" x14ac:dyDescent="0.3">
      <c r="B1642" t="s">
        <v>49</v>
      </c>
      <c r="C1642" s="17">
        <v>0.148527433062557</v>
      </c>
      <c r="D1642" s="17">
        <v>0.16163569905015901</v>
      </c>
      <c r="E1642" s="17">
        <v>0.136894071883258</v>
      </c>
      <c r="F1642" s="17"/>
      <c r="G1642" s="17">
        <v>0.116841660440189</v>
      </c>
      <c r="H1642" s="17">
        <v>0.12883975063837499</v>
      </c>
      <c r="I1642" s="17">
        <v>0.18975941871202001</v>
      </c>
      <c r="J1642" s="17">
        <v>0.142353463844273</v>
      </c>
      <c r="K1642" s="17">
        <v>0.15767158060054801</v>
      </c>
      <c r="L1642" s="17">
        <v>0.1507753235739</v>
      </c>
      <c r="M1642" s="17"/>
      <c r="N1642" s="17">
        <v>0.114593449796455</v>
      </c>
      <c r="O1642" s="17">
        <v>0.10809410913489</v>
      </c>
      <c r="P1642" s="17">
        <v>0.21850242572042</v>
      </c>
      <c r="Q1642" s="17">
        <v>0.166985338052039</v>
      </c>
      <c r="R1642" s="17"/>
      <c r="S1642" s="17">
        <v>0.14450706470973801</v>
      </c>
      <c r="T1642" s="17">
        <v>0.131685179848231</v>
      </c>
      <c r="U1642" s="17">
        <v>0.174037653250735</v>
      </c>
      <c r="V1642" s="17">
        <v>0.13292505524514101</v>
      </c>
      <c r="W1642" s="17">
        <v>0.18882406281122499</v>
      </c>
      <c r="X1642" s="17">
        <v>0.15913174167767699</v>
      </c>
      <c r="Y1642" s="17">
        <v>0.138554380178252</v>
      </c>
      <c r="Z1642" s="17">
        <v>0.217267039377008</v>
      </c>
      <c r="AA1642" s="17">
        <v>0.17737090496213601</v>
      </c>
      <c r="AB1642" s="17">
        <v>8.5518330622323294E-2</v>
      </c>
      <c r="AC1642" s="17">
        <v>0.155398619498684</v>
      </c>
      <c r="AD1642" s="17">
        <v>9.9859860014382296E-2</v>
      </c>
      <c r="AE1642" s="17"/>
      <c r="AF1642" s="17">
        <v>0.259395056100516</v>
      </c>
      <c r="AG1642" s="17">
        <v>8.0381744632368995E-2</v>
      </c>
      <c r="AH1642" s="17">
        <v>0.108887095650681</v>
      </c>
      <c r="AI1642" s="17"/>
      <c r="AJ1642" s="17">
        <v>0.109757826208596</v>
      </c>
      <c r="AK1642" s="17">
        <v>9.1269977823430701E-2</v>
      </c>
      <c r="AL1642" s="17">
        <v>5.7808250125744302E-2</v>
      </c>
      <c r="AM1642" s="17">
        <v>0.61691824531031303</v>
      </c>
      <c r="AN1642" s="17">
        <v>7.4272211399634996E-2</v>
      </c>
      <c r="AO1642" s="17"/>
      <c r="AP1642" s="17">
        <v>5.4498922220735602E-2</v>
      </c>
      <c r="AQ1642" s="17">
        <v>3.9018516274191103E-2</v>
      </c>
      <c r="AR1642" s="17">
        <v>3.6736093511101603E-2</v>
      </c>
      <c r="AS1642" s="17">
        <v>0.51175380985353303</v>
      </c>
      <c r="AT1642" s="17">
        <v>3.6717085705848501E-2</v>
      </c>
      <c r="AU1642" s="17">
        <v>2.26429349002705E-2</v>
      </c>
      <c r="AV1642" s="17"/>
      <c r="AW1642" s="17">
        <v>4.8533099071081998E-2</v>
      </c>
      <c r="AX1642" s="17">
        <v>0.22416080941447</v>
      </c>
      <c r="AY1642" s="17">
        <v>0.12602456685689301</v>
      </c>
      <c r="AZ1642" s="17">
        <v>0.204060729900506</v>
      </c>
      <c r="BA1642" s="17">
        <v>0.183391225733924</v>
      </c>
      <c r="BB1642" s="17">
        <v>0.15317532092775199</v>
      </c>
      <c r="BC1642" s="17">
        <v>0.19701153997197701</v>
      </c>
      <c r="BD1642" s="17">
        <v>0.141726395785992</v>
      </c>
      <c r="BE1642" s="17">
        <v>0.14002812435892001</v>
      </c>
      <c r="BF1642" s="17">
        <v>0.114931093283448</v>
      </c>
      <c r="BG1642" s="17">
        <v>9.1191368587370897E-2</v>
      </c>
      <c r="BH1642" s="17">
        <v>0.17035026678100601</v>
      </c>
      <c r="BI1642" s="17">
        <v>6.5147245777653004E-2</v>
      </c>
      <c r="BJ1642" s="17">
        <v>0.10874799129153299</v>
      </c>
      <c r="BK1642" s="17">
        <v>0.107165330320353</v>
      </c>
      <c r="BL1642" s="17">
        <v>0.144028924013409</v>
      </c>
      <c r="BM1642" s="17"/>
      <c r="BN1642" s="17">
        <v>0.16476704039085999</v>
      </c>
      <c r="BO1642" s="17">
        <v>0.12504169080392299</v>
      </c>
      <c r="BP1642" s="17"/>
      <c r="BQ1642" s="17">
        <v>5.2501101342766997E-2</v>
      </c>
      <c r="BR1642" s="17">
        <v>0.19757700310042001</v>
      </c>
      <c r="BS1642" s="17"/>
      <c r="BT1642" s="17">
        <v>0.19932365726020701</v>
      </c>
      <c r="BU1642" s="17"/>
      <c r="BV1642" s="17">
        <v>0.10452087982679199</v>
      </c>
      <c r="BW1642" s="17">
        <v>0.126429673357181</v>
      </c>
      <c r="BX1642" s="17">
        <v>0.175308241938333</v>
      </c>
      <c r="BY1642" s="17"/>
      <c r="BZ1642" s="17">
        <v>0.24104257357442099</v>
      </c>
      <c r="CA1642" s="17">
        <v>0.143950957898104</v>
      </c>
      <c r="CB1642" s="17">
        <v>0.18675131582926099</v>
      </c>
      <c r="CC1642" s="17">
        <v>0.14336803749525301</v>
      </c>
      <c r="CD1642" s="17">
        <v>0.120418099357695</v>
      </c>
      <c r="CE1642" s="17">
        <v>0.106080605243111</v>
      </c>
      <c r="CF1642" s="17">
        <v>0.15305623168573601</v>
      </c>
      <c r="CG1642" s="17"/>
      <c r="CH1642" s="17">
        <v>0.162057288394967</v>
      </c>
      <c r="CI1642" s="17">
        <v>0.111626795260848</v>
      </c>
      <c r="CJ1642" s="17">
        <v>0.15458027202848501</v>
      </c>
      <c r="CK1642" s="17">
        <v>0.19700030520997999</v>
      </c>
      <c r="CL1642" s="17">
        <v>0.21335828149823299</v>
      </c>
    </row>
    <row r="1643" spans="2:90" x14ac:dyDescent="0.3">
      <c r="B1643" t="s">
        <v>603</v>
      </c>
      <c r="C1643" s="17">
        <v>0.18930899533040299</v>
      </c>
      <c r="D1643" s="17">
        <v>0.172396620720321</v>
      </c>
      <c r="E1643" s="17">
        <v>0.206379586822348</v>
      </c>
      <c r="F1643" s="17"/>
      <c r="G1643" s="17">
        <v>0.135982107447608</v>
      </c>
      <c r="H1643" s="17">
        <v>0.125605948409787</v>
      </c>
      <c r="I1643" s="17">
        <v>0.17102915207893901</v>
      </c>
      <c r="J1643" s="17">
        <v>0.25150770754325902</v>
      </c>
      <c r="K1643" s="17">
        <v>0.21290619186324</v>
      </c>
      <c r="L1643" s="17">
        <v>0.22543640732994499</v>
      </c>
      <c r="M1643" s="17"/>
      <c r="N1643" s="17">
        <v>0.14071600671178</v>
      </c>
      <c r="O1643" s="17">
        <v>0.18697408391922299</v>
      </c>
      <c r="P1643" s="17">
        <v>0.18741251019728999</v>
      </c>
      <c r="Q1643" s="17">
        <v>0.24343346504333499</v>
      </c>
      <c r="R1643" s="17"/>
      <c r="S1643" s="17">
        <v>0.12713416432687599</v>
      </c>
      <c r="T1643" s="17">
        <v>0.20578377774328299</v>
      </c>
      <c r="U1643" s="17">
        <v>0.21560155671159201</v>
      </c>
      <c r="V1643" s="17">
        <v>0.209092687092643</v>
      </c>
      <c r="W1643" s="17">
        <v>0.200203883667878</v>
      </c>
      <c r="X1643" s="17">
        <v>0.166322802308914</v>
      </c>
      <c r="Y1643" s="17">
        <v>0.19392180293943601</v>
      </c>
      <c r="Z1643" s="17">
        <v>0.183369417606386</v>
      </c>
      <c r="AA1643" s="17">
        <v>0.16888518578834399</v>
      </c>
      <c r="AB1643" s="17">
        <v>0.25206470921152702</v>
      </c>
      <c r="AC1643" s="17">
        <v>0.19816866744775899</v>
      </c>
      <c r="AD1643" s="17">
        <v>0.19070434427942701</v>
      </c>
      <c r="AE1643" s="17"/>
      <c r="AF1643" s="17">
        <v>0.18872520082126601</v>
      </c>
      <c r="AG1643" s="17">
        <v>0.15895454134949799</v>
      </c>
      <c r="AH1643" s="17">
        <v>0.27442050530185402</v>
      </c>
      <c r="AI1643" s="17"/>
      <c r="AJ1643" s="17">
        <v>0.17618598797737101</v>
      </c>
      <c r="AK1643" s="17">
        <v>0.112004982469529</v>
      </c>
      <c r="AL1643" s="17">
        <v>0.16197110502891501</v>
      </c>
      <c r="AM1643" s="17">
        <v>0.120099848362161</v>
      </c>
      <c r="AN1643" s="17">
        <v>0.17009778085642099</v>
      </c>
      <c r="AO1643" s="17"/>
      <c r="AP1643" s="17">
        <v>7.0067443334636798E-2</v>
      </c>
      <c r="AQ1643" s="17">
        <v>0.12456956209424699</v>
      </c>
      <c r="AR1643" s="17">
        <v>0.16233318715674599</v>
      </c>
      <c r="AS1643" s="17">
        <v>0.17199398194527399</v>
      </c>
      <c r="AT1643" s="17">
        <v>0.148987229831546</v>
      </c>
      <c r="AU1643" s="17">
        <v>0.352239887348269</v>
      </c>
      <c r="AV1643" s="17"/>
      <c r="AW1643" s="17">
        <v>0.19042674066128701</v>
      </c>
      <c r="AX1643" s="17">
        <v>0.200888441108862</v>
      </c>
      <c r="AY1643" s="17">
        <v>0.23351063548284401</v>
      </c>
      <c r="AZ1643" s="17">
        <v>0.21217080557853299</v>
      </c>
      <c r="BA1643" s="17">
        <v>0.20170037448129199</v>
      </c>
      <c r="BB1643" s="17">
        <v>0.180976864169579</v>
      </c>
      <c r="BC1643" s="17">
        <v>0.209127357424574</v>
      </c>
      <c r="BD1643" s="17">
        <v>0.18482983969109401</v>
      </c>
      <c r="BE1643" s="17">
        <v>0.20226549059648499</v>
      </c>
      <c r="BF1643" s="17">
        <v>0.17814371583897201</v>
      </c>
      <c r="BG1643" s="17">
        <v>0.193659047586316</v>
      </c>
      <c r="BH1643" s="17">
        <v>0.127335666569172</v>
      </c>
      <c r="BI1643" s="17">
        <v>0.17130214751598799</v>
      </c>
      <c r="BJ1643" s="17">
        <v>0.13127767229691001</v>
      </c>
      <c r="BK1643" s="17">
        <v>0.20606462678034401</v>
      </c>
      <c r="BL1643" s="17">
        <v>7.2137167726656404E-2</v>
      </c>
      <c r="BM1643" s="17"/>
      <c r="BN1643" s="17">
        <v>0.17721595919212599</v>
      </c>
      <c r="BO1643" s="17">
        <v>0.20671060690741699</v>
      </c>
      <c r="BP1643" s="17"/>
      <c r="BQ1643" s="17">
        <v>6.02890492125382E-2</v>
      </c>
      <c r="BR1643" s="17">
        <v>0.14960033603505199</v>
      </c>
      <c r="BS1643" s="17"/>
      <c r="BT1643" s="17">
        <v>9.9318422666168305E-2</v>
      </c>
      <c r="BU1643" s="17"/>
      <c r="BV1643" s="17">
        <v>0.24332264610180801</v>
      </c>
      <c r="BW1643" s="17">
        <v>0.137319735992109</v>
      </c>
      <c r="BX1643" s="17">
        <v>0.18360847577564701</v>
      </c>
      <c r="BY1643" s="17"/>
      <c r="BZ1643" s="17">
        <v>0.21282344551417301</v>
      </c>
      <c r="CA1643" s="17">
        <v>0.19523503802648301</v>
      </c>
      <c r="CB1643" s="17">
        <v>0.21873015516960301</v>
      </c>
      <c r="CC1643" s="17">
        <v>0.18363656315931901</v>
      </c>
      <c r="CD1643" s="17">
        <v>0.180930314693342</v>
      </c>
      <c r="CE1643" s="17">
        <v>0.17975438746414299</v>
      </c>
      <c r="CF1643" s="17">
        <v>0.129822235507074</v>
      </c>
      <c r="CG1643" s="17"/>
      <c r="CH1643" s="17">
        <v>0.124062243798067</v>
      </c>
      <c r="CI1643" s="17">
        <v>0.158091747461163</v>
      </c>
      <c r="CJ1643" s="17">
        <v>0.221754248674398</v>
      </c>
      <c r="CK1643" s="17">
        <v>0.20881119842589199</v>
      </c>
      <c r="CL1643" s="17">
        <v>0.26462800836378098</v>
      </c>
    </row>
    <row r="1644" spans="2:90" x14ac:dyDescent="0.3">
      <c r="B1644" t="s">
        <v>118</v>
      </c>
      <c r="C1644" s="17">
        <v>0.13632056815822899</v>
      </c>
      <c r="D1644" s="17">
        <v>0.10284442109246</v>
      </c>
      <c r="E1644" s="17">
        <v>0.17011750438270001</v>
      </c>
      <c r="F1644" s="17"/>
      <c r="G1644" s="17">
        <v>9.6517309861894399E-2</v>
      </c>
      <c r="H1644" s="17">
        <v>0.103887329389123</v>
      </c>
      <c r="I1644" s="17">
        <v>0.13900206828837799</v>
      </c>
      <c r="J1644" s="17">
        <v>0.170281418529036</v>
      </c>
      <c r="K1644" s="17">
        <v>0.16195544780204499</v>
      </c>
      <c r="L1644" s="17">
        <v>0.14230432861251199</v>
      </c>
      <c r="M1644" s="17"/>
      <c r="N1644" s="17">
        <v>7.9946312397672595E-2</v>
      </c>
      <c r="O1644" s="17">
        <v>0.17311026658895301</v>
      </c>
      <c r="P1644" s="17">
        <v>0.122080376148423</v>
      </c>
      <c r="Q1644" s="17">
        <v>0.17093978225902301</v>
      </c>
      <c r="R1644" s="17"/>
      <c r="S1644" s="17">
        <v>7.9383008471220207E-2</v>
      </c>
      <c r="T1644" s="17">
        <v>0.16296916368609299</v>
      </c>
      <c r="U1644" s="17">
        <v>0.134823203812242</v>
      </c>
      <c r="V1644" s="17">
        <v>0.146058097505809</v>
      </c>
      <c r="W1644" s="17">
        <v>0.166865498753313</v>
      </c>
      <c r="X1644" s="17">
        <v>0.10867026516761399</v>
      </c>
      <c r="Y1644" s="17">
        <v>0.13296961448022501</v>
      </c>
      <c r="Z1644" s="17">
        <v>0.13593009281107801</v>
      </c>
      <c r="AA1644" s="17">
        <v>0.116082820542858</v>
      </c>
      <c r="AB1644" s="17">
        <v>0.177621514184931</v>
      </c>
      <c r="AC1644" s="17">
        <v>0.17298073628253799</v>
      </c>
      <c r="AD1644" s="17">
        <v>0.17251073432470401</v>
      </c>
      <c r="AE1644" s="17"/>
      <c r="AF1644" s="17">
        <v>0.119752993428167</v>
      </c>
      <c r="AG1644" s="17">
        <v>0.120550000460761</v>
      </c>
      <c r="AH1644" s="17">
        <v>0.21840306750824301</v>
      </c>
      <c r="AI1644" s="17"/>
      <c r="AJ1644" s="17">
        <v>0.12477731782818501</v>
      </c>
      <c r="AK1644" s="17">
        <v>9.0123081606532193E-2</v>
      </c>
      <c r="AL1644" s="17">
        <v>0.159441555363872</v>
      </c>
      <c r="AM1644" s="17">
        <v>0.10062432043045801</v>
      </c>
      <c r="AN1644" s="17">
        <v>0.140900133510107</v>
      </c>
      <c r="AO1644" s="17"/>
      <c r="AP1644" s="17">
        <v>5.3689729496204298E-2</v>
      </c>
      <c r="AQ1644" s="17">
        <v>0.10144642773137399</v>
      </c>
      <c r="AR1644" s="17">
        <v>0.13319275614408899</v>
      </c>
      <c r="AS1644" s="17">
        <v>0.117634193276177</v>
      </c>
      <c r="AT1644" s="17">
        <v>0.11672922955267701</v>
      </c>
      <c r="AU1644" s="17">
        <v>0.39688073016067699</v>
      </c>
      <c r="AV1644" s="17"/>
      <c r="AW1644" s="17">
        <v>0.14502347391973799</v>
      </c>
      <c r="AX1644" s="17">
        <v>0.25150831618405201</v>
      </c>
      <c r="AY1644" s="17">
        <v>0.17514595397371399</v>
      </c>
      <c r="AZ1644" s="17">
        <v>0.16294868601669801</v>
      </c>
      <c r="BA1644" s="17">
        <v>0.136727573385098</v>
      </c>
      <c r="BB1644" s="17">
        <v>0.15528418353076501</v>
      </c>
      <c r="BC1644" s="17">
        <v>7.7326968968999807E-2</v>
      </c>
      <c r="BD1644" s="17">
        <v>0.13195438925858199</v>
      </c>
      <c r="BE1644" s="17">
        <v>9.9868488545266601E-2</v>
      </c>
      <c r="BF1644" s="17">
        <v>0.11055372141999099</v>
      </c>
      <c r="BG1644" s="17">
        <v>0.15268681615434199</v>
      </c>
      <c r="BH1644" s="17">
        <v>8.9688370021338906E-2</v>
      </c>
      <c r="BI1644" s="17">
        <v>5.8477345001899203E-2</v>
      </c>
      <c r="BJ1644" s="17">
        <v>0.15103605922048599</v>
      </c>
      <c r="BK1644" s="17">
        <v>8.5100681285212407E-2</v>
      </c>
      <c r="BL1644" s="17">
        <v>5.2419431055684203E-2</v>
      </c>
      <c r="BM1644" s="17"/>
      <c r="BN1644" s="17">
        <v>0.116302049829554</v>
      </c>
      <c r="BO1644" s="17">
        <v>0.159137295295422</v>
      </c>
      <c r="BP1644" s="17"/>
      <c r="BQ1644" s="17">
        <v>5.3167070781804299E-2</v>
      </c>
      <c r="BR1644" s="17">
        <v>0.12147889785992499</v>
      </c>
      <c r="BS1644" s="17"/>
      <c r="BT1644" s="17">
        <v>8.2410757961320302E-2</v>
      </c>
      <c r="BU1644" s="17"/>
      <c r="BV1644" s="17">
        <v>0.151916086199051</v>
      </c>
      <c r="BW1644" s="17">
        <v>0.12944209958788799</v>
      </c>
      <c r="BX1644" s="17">
        <v>0.127274284935424</v>
      </c>
      <c r="BY1644" s="17"/>
      <c r="BZ1644" s="17">
        <v>0.20666005858705</v>
      </c>
      <c r="CA1644" s="17">
        <v>0.12553023595558399</v>
      </c>
      <c r="CB1644" s="17">
        <v>0.13957917439908099</v>
      </c>
      <c r="CC1644" s="17">
        <v>0.122815038117068</v>
      </c>
      <c r="CD1644" s="17">
        <v>9.7231322626003605E-2</v>
      </c>
      <c r="CE1644" s="17">
        <v>0.10203472468012501</v>
      </c>
      <c r="CF1644" s="17">
        <v>6.7424976335943104E-2</v>
      </c>
      <c r="CG1644" s="17"/>
      <c r="CH1644" s="17">
        <v>4.2260433567414997E-2</v>
      </c>
      <c r="CI1644" s="17">
        <v>0.12945644394554601</v>
      </c>
      <c r="CJ1644" s="17">
        <v>0.14482889074852801</v>
      </c>
      <c r="CK1644" s="17">
        <v>0.17727028743989601</v>
      </c>
      <c r="CL1644" s="17">
        <v>0.192128225837156</v>
      </c>
    </row>
    <row r="1645" spans="2:90" x14ac:dyDescent="0.3">
      <c r="C1645" s="17"/>
      <c r="D1645" s="17"/>
      <c r="E1645" s="17"/>
      <c r="F1645" s="17"/>
      <c r="G1645" s="17"/>
      <c r="H1645" s="17"/>
      <c r="I1645" s="17"/>
      <c r="J1645" s="17"/>
      <c r="K1645" s="17"/>
      <c r="L1645" s="17"/>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7"/>
      <c r="AI1645" s="17"/>
      <c r="AJ1645" s="17"/>
      <c r="AK1645" s="17"/>
      <c r="AL1645" s="17"/>
      <c r="AM1645" s="17"/>
      <c r="AN1645" s="17"/>
      <c r="AO1645" s="17"/>
      <c r="AP1645" s="17"/>
      <c r="AQ1645" s="17"/>
      <c r="AR1645" s="17"/>
      <c r="AS1645" s="17"/>
      <c r="AT1645" s="17"/>
      <c r="AU1645" s="17"/>
      <c r="AV1645" s="17"/>
      <c r="AW1645" s="17"/>
      <c r="AX1645" s="17"/>
      <c r="AY1645" s="17"/>
      <c r="AZ1645" s="17"/>
      <c r="BA1645" s="17"/>
      <c r="BB1645" s="17"/>
      <c r="BC1645" s="17"/>
      <c r="BD1645" s="17"/>
      <c r="BE1645" s="17"/>
      <c r="BF1645" s="17"/>
      <c r="BG1645" s="17"/>
      <c r="BH1645" s="17"/>
      <c r="BI1645" s="17"/>
      <c r="BJ1645" s="17"/>
      <c r="BK1645" s="17"/>
      <c r="BL1645" s="17"/>
      <c r="BM1645" s="17"/>
      <c r="BN1645" s="17"/>
      <c r="BO1645" s="17"/>
      <c r="BP1645" s="17"/>
      <c r="BQ1645" s="17"/>
      <c r="BR1645" s="17"/>
      <c r="BS1645" s="17"/>
      <c r="BT1645" s="17"/>
      <c r="BU1645" s="17"/>
      <c r="BV1645" s="17"/>
      <c r="BW1645" s="17"/>
      <c r="BX1645" s="17"/>
      <c r="BY1645" s="17"/>
      <c r="BZ1645" s="17"/>
      <c r="CA1645" s="17"/>
      <c r="CB1645" s="17"/>
      <c r="CC1645" s="17"/>
      <c r="CD1645" s="17"/>
      <c r="CE1645" s="17"/>
      <c r="CF1645" s="17"/>
      <c r="CG1645" s="17"/>
      <c r="CH1645" s="17"/>
      <c r="CI1645" s="17"/>
      <c r="CJ1645" s="17"/>
      <c r="CK1645" s="17"/>
      <c r="CL1645" s="17"/>
    </row>
    <row r="1646" spans="2:90" x14ac:dyDescent="0.3">
      <c r="B1646" s="6" t="s">
        <v>611</v>
      </c>
      <c r="C1646" s="17"/>
      <c r="D1646" s="17"/>
      <c r="E1646" s="17"/>
      <c r="F1646" s="17"/>
      <c r="G1646" s="17"/>
      <c r="H1646" s="17"/>
      <c r="I1646" s="17"/>
      <c r="J1646" s="17"/>
      <c r="K1646" s="17"/>
      <c r="L1646" s="17"/>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7"/>
      <c r="AI1646" s="17"/>
      <c r="AJ1646" s="17"/>
      <c r="AK1646" s="17"/>
      <c r="AL1646" s="17"/>
      <c r="AM1646" s="17"/>
      <c r="AN1646" s="17"/>
      <c r="AO1646" s="17"/>
      <c r="AP1646" s="17"/>
      <c r="AQ1646" s="17"/>
      <c r="AR1646" s="17"/>
      <c r="AS1646" s="17"/>
      <c r="AT1646" s="17"/>
      <c r="AU1646" s="17"/>
      <c r="AV1646" s="17"/>
      <c r="AW1646" s="17"/>
      <c r="AX1646" s="17"/>
      <c r="AY1646" s="17"/>
      <c r="AZ1646" s="17"/>
      <c r="BA1646" s="17"/>
      <c r="BB1646" s="17"/>
      <c r="BC1646" s="17"/>
      <c r="BD1646" s="17"/>
      <c r="BE1646" s="17"/>
      <c r="BF1646" s="17"/>
      <c r="BG1646" s="17"/>
      <c r="BH1646" s="17"/>
      <c r="BI1646" s="17"/>
      <c r="BJ1646" s="17"/>
      <c r="BK1646" s="17"/>
      <c r="BL1646" s="17"/>
      <c r="BM1646" s="17"/>
      <c r="BN1646" s="17"/>
      <c r="BO1646" s="17"/>
      <c r="BP1646" s="17"/>
      <c r="BQ1646" s="17"/>
      <c r="BR1646" s="17"/>
      <c r="BS1646" s="17"/>
      <c r="BT1646" s="17"/>
      <c r="BU1646" s="17"/>
      <c r="BV1646" s="17"/>
      <c r="BW1646" s="17"/>
      <c r="BX1646" s="17"/>
      <c r="BY1646" s="17"/>
      <c r="BZ1646" s="17"/>
      <c r="CA1646" s="17"/>
      <c r="CB1646" s="17"/>
      <c r="CC1646" s="17"/>
      <c r="CD1646" s="17"/>
      <c r="CE1646" s="17"/>
      <c r="CF1646" s="17"/>
      <c r="CG1646" s="17"/>
      <c r="CH1646" s="17"/>
      <c r="CI1646" s="17"/>
      <c r="CJ1646" s="17"/>
      <c r="CK1646" s="17"/>
      <c r="CL1646" s="17"/>
    </row>
    <row r="1647" spans="2:90" x14ac:dyDescent="0.3">
      <c r="B1647" s="24" t="s">
        <v>110</v>
      </c>
      <c r="C1647" s="17"/>
      <c r="D1647" s="17"/>
      <c r="E1647" s="17"/>
      <c r="F1647" s="17"/>
      <c r="G1647" s="17"/>
      <c r="H1647" s="17"/>
      <c r="I1647" s="17"/>
      <c r="J1647" s="17"/>
      <c r="K1647" s="17"/>
      <c r="L1647" s="17"/>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7"/>
      <c r="AI1647" s="17"/>
      <c r="AJ1647" s="17"/>
      <c r="AK1647" s="17"/>
      <c r="AL1647" s="17"/>
      <c r="AM1647" s="17"/>
      <c r="AN1647" s="17"/>
      <c r="AO1647" s="17"/>
      <c r="AP1647" s="17"/>
      <c r="AQ1647" s="17"/>
      <c r="AR1647" s="17"/>
      <c r="AS1647" s="17"/>
      <c r="AT1647" s="17"/>
      <c r="AU1647" s="17"/>
      <c r="AV1647" s="17"/>
      <c r="AW1647" s="17"/>
      <c r="AX1647" s="17"/>
      <c r="AY1647" s="17"/>
      <c r="AZ1647" s="17"/>
      <c r="BA1647" s="17"/>
      <c r="BB1647" s="17"/>
      <c r="BC1647" s="17"/>
      <c r="BD1647" s="17"/>
      <c r="BE1647" s="17"/>
      <c r="BF1647" s="17"/>
      <c r="BG1647" s="17"/>
      <c r="BH1647" s="17"/>
      <c r="BI1647" s="17"/>
      <c r="BJ1647" s="17"/>
      <c r="BK1647" s="17"/>
      <c r="BL1647" s="17"/>
      <c r="BM1647" s="17"/>
      <c r="BN1647" s="17"/>
      <c r="BO1647" s="17"/>
      <c r="BP1647" s="17"/>
      <c r="BQ1647" s="17"/>
      <c r="BR1647" s="17"/>
      <c r="BS1647" s="17"/>
      <c r="BT1647" s="17"/>
      <c r="BU1647" s="17"/>
      <c r="BV1647" s="17"/>
      <c r="BW1647" s="17"/>
      <c r="BX1647" s="17"/>
      <c r="BY1647" s="17"/>
      <c r="BZ1647" s="17"/>
      <c r="CA1647" s="17"/>
      <c r="CB1647" s="17"/>
      <c r="CC1647" s="17"/>
      <c r="CD1647" s="17"/>
      <c r="CE1647" s="17"/>
      <c r="CF1647" s="17"/>
      <c r="CG1647" s="17"/>
      <c r="CH1647" s="17"/>
      <c r="CI1647" s="17"/>
      <c r="CJ1647" s="17"/>
      <c r="CK1647" s="17"/>
      <c r="CL1647" s="17"/>
    </row>
    <row r="1648" spans="2:90" x14ac:dyDescent="0.3">
      <c r="B1648" t="s">
        <v>51</v>
      </c>
      <c r="C1648" s="17">
        <v>0.197727744558305</v>
      </c>
      <c r="D1648" s="17">
        <v>0.21862855331432901</v>
      </c>
      <c r="E1648" s="17">
        <v>0.178868723848044</v>
      </c>
      <c r="F1648" s="17"/>
      <c r="G1648" s="17">
        <v>0.25694545003457703</v>
      </c>
      <c r="H1648" s="17">
        <v>0.33933358562128602</v>
      </c>
      <c r="I1648" s="17">
        <v>0.215144831978717</v>
      </c>
      <c r="J1648" s="17">
        <v>0.14129078208041099</v>
      </c>
      <c r="K1648" s="17">
        <v>0.13495652581015699</v>
      </c>
      <c r="L1648" s="17">
        <v>0.116346658250991</v>
      </c>
      <c r="M1648" s="17"/>
      <c r="N1648" s="17">
        <v>0.29287970454995899</v>
      </c>
      <c r="O1648" s="17">
        <v>0.18672385578853501</v>
      </c>
      <c r="P1648" s="17">
        <v>0.16584267418057899</v>
      </c>
      <c r="Q1648" s="17">
        <v>0.136612107608303</v>
      </c>
      <c r="R1648" s="17"/>
      <c r="S1648" s="17">
        <v>0.32095097283087298</v>
      </c>
      <c r="T1648" s="17">
        <v>0.102925622640767</v>
      </c>
      <c r="U1648" s="17">
        <v>0.119134087775725</v>
      </c>
      <c r="V1648" s="17">
        <v>0.14746625173804601</v>
      </c>
      <c r="W1648" s="17">
        <v>0.183324913277253</v>
      </c>
      <c r="X1648" s="17">
        <v>0.18182777636539799</v>
      </c>
      <c r="Y1648" s="17">
        <v>0.200891150029051</v>
      </c>
      <c r="Z1648" s="17">
        <v>0.31722834887539297</v>
      </c>
      <c r="AA1648" s="17">
        <v>0.25756016122200398</v>
      </c>
      <c r="AB1648" s="17">
        <v>0.16078921350247999</v>
      </c>
      <c r="AC1648" s="17">
        <v>0.20244583993179799</v>
      </c>
      <c r="AD1648" s="17">
        <v>0.18953096817618501</v>
      </c>
      <c r="AE1648" s="17"/>
      <c r="AF1648" s="17">
        <v>0.124240149543797</v>
      </c>
      <c r="AG1648" s="17">
        <v>0.26913576690118501</v>
      </c>
      <c r="AH1648" s="17">
        <v>0.18396059076736401</v>
      </c>
      <c r="AI1648" s="17"/>
      <c r="AJ1648" s="17">
        <v>4.2816941739110902E-2</v>
      </c>
      <c r="AK1648" s="17">
        <v>0.45952878200095199</v>
      </c>
      <c r="AL1648" s="17">
        <v>7.3682398679135799E-2</v>
      </c>
      <c r="AM1648" s="17">
        <v>2.5078480858370999E-2</v>
      </c>
      <c r="AN1648" s="17">
        <v>5.9583762606525197E-2</v>
      </c>
      <c r="AO1648" s="17"/>
      <c r="AP1648" s="17">
        <v>0.638384447375685</v>
      </c>
      <c r="AQ1648" s="17">
        <v>6.3453113606013398E-2</v>
      </c>
      <c r="AR1648" s="17">
        <v>7.1104047865706801E-2</v>
      </c>
      <c r="AS1648" s="17">
        <v>3.7749081303742701E-2</v>
      </c>
      <c r="AT1648" s="17">
        <v>5.6547763543434097E-2</v>
      </c>
      <c r="AU1648" s="17">
        <v>2.7748800377073401E-2</v>
      </c>
      <c r="AV1648" s="17"/>
      <c r="AW1648" s="17">
        <v>0.189566840046348</v>
      </c>
      <c r="AX1648" s="17">
        <v>0.145272805525925</v>
      </c>
      <c r="AY1648" s="17">
        <v>0.15069123681810101</v>
      </c>
      <c r="AZ1648" s="17">
        <v>0.149750951934492</v>
      </c>
      <c r="BA1648" s="17">
        <v>0.142609274597532</v>
      </c>
      <c r="BB1648" s="17">
        <v>0.155090127486056</v>
      </c>
      <c r="BC1648" s="17">
        <v>0.19622888632089</v>
      </c>
      <c r="BD1648" s="17">
        <v>0.16391741019740499</v>
      </c>
      <c r="BE1648" s="17">
        <v>0.225430675711142</v>
      </c>
      <c r="BF1648" s="17">
        <v>0.207422408078002</v>
      </c>
      <c r="BG1648" s="17">
        <v>0.23941480260617801</v>
      </c>
      <c r="BH1648" s="17">
        <v>0.200306324191423</v>
      </c>
      <c r="BI1648" s="17">
        <v>0.30858297676357999</v>
      </c>
      <c r="BJ1648" s="17">
        <v>0.274689593248021</v>
      </c>
      <c r="BK1648" s="17">
        <v>0.28840880614377301</v>
      </c>
      <c r="BL1648" s="17">
        <v>0.41058451749555502</v>
      </c>
      <c r="BM1648" s="17"/>
      <c r="BN1648" s="17">
        <v>0.216612879653373</v>
      </c>
      <c r="BO1648" s="17">
        <v>0.17339471417841801</v>
      </c>
      <c r="BP1648" s="17"/>
      <c r="BQ1648" s="17">
        <v>0.66340205105644401</v>
      </c>
      <c r="BR1648" s="17">
        <v>0.12689496543886</v>
      </c>
      <c r="BS1648" s="17"/>
      <c r="BT1648" s="17">
        <v>0.43444856191692199</v>
      </c>
      <c r="BU1648" s="17"/>
      <c r="BV1648" s="17">
        <v>0.16664387011144199</v>
      </c>
      <c r="BW1648" s="17">
        <v>0.289406649129823</v>
      </c>
      <c r="BX1648" s="17">
        <v>0.185961195559494</v>
      </c>
      <c r="BY1648" s="17"/>
      <c r="BZ1648" s="17">
        <v>0.121715155757931</v>
      </c>
      <c r="CA1648" s="17">
        <v>0.16915033303600899</v>
      </c>
      <c r="CB1648" s="17">
        <v>0.13117419282953099</v>
      </c>
      <c r="CC1648" s="17">
        <v>0.193985993458163</v>
      </c>
      <c r="CD1648" s="17">
        <v>0.21670894934800899</v>
      </c>
      <c r="CE1648" s="17">
        <v>0.29381459984994401</v>
      </c>
      <c r="CF1648" s="17">
        <v>0.30731939153759402</v>
      </c>
      <c r="CG1648" s="17"/>
      <c r="CH1648" s="17">
        <v>0.33751416047202998</v>
      </c>
      <c r="CI1648" s="17">
        <v>0.23956364574704</v>
      </c>
      <c r="CJ1648" s="17">
        <v>0.150926138537817</v>
      </c>
      <c r="CK1648" s="17">
        <v>0.14762526023908401</v>
      </c>
      <c r="CL1648" s="17">
        <v>9.2867356201374096E-2</v>
      </c>
    </row>
    <row r="1649" spans="2:90" x14ac:dyDescent="0.3">
      <c r="B1649" t="s">
        <v>52</v>
      </c>
      <c r="C1649" s="17">
        <v>0.12353545358923899</v>
      </c>
      <c r="D1649" s="17">
        <v>0.12754705163633401</v>
      </c>
      <c r="E1649" s="17">
        <v>0.12059417652391501</v>
      </c>
      <c r="F1649" s="17"/>
      <c r="G1649" s="17">
        <v>7.70154494608771E-2</v>
      </c>
      <c r="H1649" s="17">
        <v>0.12363625094445201</v>
      </c>
      <c r="I1649" s="17">
        <v>0.11681313752493799</v>
      </c>
      <c r="J1649" s="17">
        <v>0.11573916663041001</v>
      </c>
      <c r="K1649" s="17">
        <v>0.133627213489034</v>
      </c>
      <c r="L1649" s="17">
        <v>0.15941953188853999</v>
      </c>
      <c r="M1649" s="17"/>
      <c r="N1649" s="17">
        <v>0.143057684158268</v>
      </c>
      <c r="O1649" s="17">
        <v>0.143004071244072</v>
      </c>
      <c r="P1649" s="17">
        <v>0.12777760191469201</v>
      </c>
      <c r="Q1649" s="17">
        <v>7.7950017772645097E-2</v>
      </c>
      <c r="R1649" s="17"/>
      <c r="S1649" s="17">
        <v>0.17261265858972499</v>
      </c>
      <c r="T1649" s="17">
        <v>0.16055459106745401</v>
      </c>
      <c r="U1649" s="17">
        <v>0.10245184787242</v>
      </c>
      <c r="V1649" s="17">
        <v>0.134631874069221</v>
      </c>
      <c r="W1649" s="17">
        <v>8.6198657791450195E-2</v>
      </c>
      <c r="X1649" s="17">
        <v>0.14240278660861799</v>
      </c>
      <c r="Y1649" s="17">
        <v>0.122069216508176</v>
      </c>
      <c r="Z1649" s="17">
        <v>5.58976151811338E-2</v>
      </c>
      <c r="AA1649" s="17">
        <v>5.4630797221628502E-2</v>
      </c>
      <c r="AB1649" s="17">
        <v>0.130352490499823</v>
      </c>
      <c r="AC1649" s="17">
        <v>0.128977831561084</v>
      </c>
      <c r="AD1649" s="17">
        <v>0.1044515298004</v>
      </c>
      <c r="AE1649" s="17"/>
      <c r="AF1649" s="17">
        <v>0.14614262070392101</v>
      </c>
      <c r="AG1649" s="17">
        <v>0.12516156992990801</v>
      </c>
      <c r="AH1649" s="17">
        <v>9.2876631453593803E-2</v>
      </c>
      <c r="AI1649" s="17"/>
      <c r="AJ1649" s="17">
        <v>0.43621993054380098</v>
      </c>
      <c r="AK1649" s="17">
        <v>3.8092965246025401E-2</v>
      </c>
      <c r="AL1649" s="17">
        <v>6.1954245585733897E-2</v>
      </c>
      <c r="AM1649" s="17">
        <v>4.42478371349544E-2</v>
      </c>
      <c r="AN1649" s="17">
        <v>5.6805028564876001E-2</v>
      </c>
      <c r="AO1649" s="17"/>
      <c r="AP1649" s="17">
        <v>2.6890955477509901E-2</v>
      </c>
      <c r="AQ1649" s="17">
        <v>0.54643249006448702</v>
      </c>
      <c r="AR1649" s="17">
        <v>3.6804116407617798E-2</v>
      </c>
      <c r="AS1649" s="17">
        <v>5.4837488701946498E-2</v>
      </c>
      <c r="AT1649" s="17">
        <v>2.7100586964753998E-2</v>
      </c>
      <c r="AU1649" s="17">
        <v>5.2001831028209003E-2</v>
      </c>
      <c r="AV1649" s="17"/>
      <c r="AW1649" s="17">
        <v>4.76532522633972E-2</v>
      </c>
      <c r="AX1649" s="17">
        <v>5.5342070832331003E-2</v>
      </c>
      <c r="AY1649" s="17">
        <v>6.0529527064733003E-2</v>
      </c>
      <c r="AZ1649" s="17">
        <v>0.11696528319703101</v>
      </c>
      <c r="BA1649" s="17">
        <v>0.102470133974653</v>
      </c>
      <c r="BB1649" s="17">
        <v>0.127360389018839</v>
      </c>
      <c r="BC1649" s="17">
        <v>0.100198389557069</v>
      </c>
      <c r="BD1649" s="17">
        <v>0.156116637995594</v>
      </c>
      <c r="BE1649" s="17">
        <v>0.13599051182876301</v>
      </c>
      <c r="BF1649" s="17">
        <v>0.14445409167206999</v>
      </c>
      <c r="BG1649" s="17">
        <v>0.139399297679101</v>
      </c>
      <c r="BH1649" s="17">
        <v>0.201047528008124</v>
      </c>
      <c r="BI1649" s="17">
        <v>0.174237704952446</v>
      </c>
      <c r="BJ1649" s="17">
        <v>0.116104953846034</v>
      </c>
      <c r="BK1649" s="17">
        <v>0.20505333241538101</v>
      </c>
      <c r="BL1649" s="17">
        <v>0.13460447188129501</v>
      </c>
      <c r="BM1649" s="17"/>
      <c r="BN1649" s="17">
        <v>0.13130193993681299</v>
      </c>
      <c r="BO1649" s="17">
        <v>0.114596886714336</v>
      </c>
      <c r="BP1649" s="17"/>
      <c r="BQ1649" s="17">
        <v>2.76959504126548E-2</v>
      </c>
      <c r="BR1649" s="17">
        <v>7.20895810835296E-2</v>
      </c>
      <c r="BS1649" s="17"/>
      <c r="BT1649" s="17">
        <v>4.0117252632033501E-2</v>
      </c>
      <c r="BU1649" s="17"/>
      <c r="BV1649" s="17">
        <v>9.7050041229791606E-2</v>
      </c>
      <c r="BW1649" s="17">
        <v>9.1627444324306903E-2</v>
      </c>
      <c r="BX1649" s="17">
        <v>0.14818859226097</v>
      </c>
      <c r="BY1649" s="17"/>
      <c r="BZ1649" s="17">
        <v>7.7185136396257001E-2</v>
      </c>
      <c r="CA1649" s="17">
        <v>0.112122091061839</v>
      </c>
      <c r="CB1649" s="17">
        <v>8.1952238708268094E-2</v>
      </c>
      <c r="CC1649" s="17">
        <v>0.107341822304544</v>
      </c>
      <c r="CD1649" s="17">
        <v>0.16976505177276699</v>
      </c>
      <c r="CE1649" s="17">
        <v>0.15549836199876901</v>
      </c>
      <c r="CF1649" s="17">
        <v>0.16899339659725299</v>
      </c>
      <c r="CG1649" s="17"/>
      <c r="CH1649" s="17">
        <v>0.183727848374898</v>
      </c>
      <c r="CI1649" s="17">
        <v>0.145425993597466</v>
      </c>
      <c r="CJ1649" s="17">
        <v>0.10957861657843999</v>
      </c>
      <c r="CK1649" s="17">
        <v>8.8172101448302398E-2</v>
      </c>
      <c r="CL1649" s="17">
        <v>3.9196707180686699E-2</v>
      </c>
    </row>
    <row r="1650" spans="2:90" x14ac:dyDescent="0.3">
      <c r="B1650" t="s">
        <v>48</v>
      </c>
      <c r="C1650" s="17">
        <v>8.1997890816833494E-2</v>
      </c>
      <c r="D1650" s="17">
        <v>8.1829954135055394E-2</v>
      </c>
      <c r="E1650" s="17">
        <v>8.1704894998928995E-2</v>
      </c>
      <c r="F1650" s="17"/>
      <c r="G1650" s="17">
        <v>0.100526085227981</v>
      </c>
      <c r="H1650" s="17">
        <v>8.3828755599010304E-2</v>
      </c>
      <c r="I1650" s="17">
        <v>6.9902660767255195E-2</v>
      </c>
      <c r="J1650" s="17">
        <v>8.7411933212533002E-2</v>
      </c>
      <c r="K1650" s="17">
        <v>6.6499472259861706E-2</v>
      </c>
      <c r="L1650" s="17">
        <v>8.4099998242848806E-2</v>
      </c>
      <c r="M1650" s="17"/>
      <c r="N1650" s="17">
        <v>9.5810384294756606E-2</v>
      </c>
      <c r="O1650" s="17">
        <v>8.4549184218788903E-2</v>
      </c>
      <c r="P1650" s="17">
        <v>8.4121580609184801E-2</v>
      </c>
      <c r="Q1650" s="17">
        <v>6.3410912187302104E-2</v>
      </c>
      <c r="R1650" s="17"/>
      <c r="S1650" s="17">
        <v>5.4372798019455798E-2</v>
      </c>
      <c r="T1650" s="17">
        <v>7.7756957900223495E-2</v>
      </c>
      <c r="U1650" s="17">
        <v>0.13450138485181801</v>
      </c>
      <c r="V1650" s="17">
        <v>0.12006778677608899</v>
      </c>
      <c r="W1650" s="17">
        <v>6.2696054797487896E-2</v>
      </c>
      <c r="X1650" s="17">
        <v>8.2785752543195895E-2</v>
      </c>
      <c r="Y1650" s="17">
        <v>7.2950321696907502E-2</v>
      </c>
      <c r="Z1650" s="17">
        <v>7.4228589123997005E-2</v>
      </c>
      <c r="AA1650" s="17">
        <v>9.8819661285358407E-2</v>
      </c>
      <c r="AB1650" s="17">
        <v>7.5173806012489103E-2</v>
      </c>
      <c r="AC1650" s="17">
        <v>6.6900396931813294E-2</v>
      </c>
      <c r="AD1650" s="17">
        <v>3.6436823809008902E-2</v>
      </c>
      <c r="AE1650" s="17"/>
      <c r="AF1650" s="17">
        <v>6.5299615784147697E-2</v>
      </c>
      <c r="AG1650" s="17">
        <v>8.8514360614792106E-2</v>
      </c>
      <c r="AH1650" s="17">
        <v>7.7302403666413597E-2</v>
      </c>
      <c r="AI1650" s="17"/>
      <c r="AJ1650" s="17">
        <v>3.18991657625248E-2</v>
      </c>
      <c r="AK1650" s="17">
        <v>7.4347006065617102E-2</v>
      </c>
      <c r="AL1650" s="17">
        <v>0.46374515629153101</v>
      </c>
      <c r="AM1650" s="17">
        <v>2.4991931863178999E-2</v>
      </c>
      <c r="AN1650" s="17">
        <v>2.0962771112946699E-2</v>
      </c>
      <c r="AO1650" s="17"/>
      <c r="AP1650" s="17">
        <v>4.7575115428842997E-2</v>
      </c>
      <c r="AQ1650" s="17">
        <v>3.5804111017420197E-2</v>
      </c>
      <c r="AR1650" s="17">
        <v>0.52873815170625604</v>
      </c>
      <c r="AS1650" s="17">
        <v>2.9554118076806701E-2</v>
      </c>
      <c r="AT1650" s="17">
        <v>3.4216451113163397E-2</v>
      </c>
      <c r="AU1650" s="17">
        <v>4.6518841852516299E-2</v>
      </c>
      <c r="AV1650" s="17"/>
      <c r="AW1650" s="17">
        <v>0</v>
      </c>
      <c r="AX1650" s="17">
        <v>7.7341766301735906E-2</v>
      </c>
      <c r="AY1650" s="17">
        <v>8.9484529611589606E-2</v>
      </c>
      <c r="AZ1650" s="17">
        <v>7.8970927348456302E-2</v>
      </c>
      <c r="BA1650" s="17">
        <v>8.96478815912473E-2</v>
      </c>
      <c r="BB1650" s="17">
        <v>7.9409150170789297E-2</v>
      </c>
      <c r="BC1650" s="17">
        <v>7.9549006968968897E-2</v>
      </c>
      <c r="BD1650" s="17">
        <v>8.6075457159479798E-2</v>
      </c>
      <c r="BE1650" s="17">
        <v>0.122923128297764</v>
      </c>
      <c r="BF1650" s="17">
        <v>0.101545133210274</v>
      </c>
      <c r="BG1650" s="17">
        <v>7.0531696035556202E-2</v>
      </c>
      <c r="BH1650" s="17">
        <v>4.6773738970048599E-2</v>
      </c>
      <c r="BI1650" s="17">
        <v>7.3399608005033201E-2</v>
      </c>
      <c r="BJ1650" s="17">
        <v>0.125261199414262</v>
      </c>
      <c r="BK1650" s="17">
        <v>4.2376386779910701E-2</v>
      </c>
      <c r="BL1650" s="17">
        <v>0.105986180146317</v>
      </c>
      <c r="BM1650" s="17"/>
      <c r="BN1650" s="17">
        <v>7.9250480384671404E-2</v>
      </c>
      <c r="BO1650" s="17">
        <v>8.6983229883825605E-2</v>
      </c>
      <c r="BP1650" s="17"/>
      <c r="BQ1650" s="17">
        <v>4.6265373958000698E-2</v>
      </c>
      <c r="BR1650" s="17">
        <v>0.152182602911547</v>
      </c>
      <c r="BS1650" s="17"/>
      <c r="BT1650" s="17">
        <v>5.0245155341161897E-2</v>
      </c>
      <c r="BU1650" s="17"/>
      <c r="BV1650" s="17">
        <v>9.8821327364315301E-2</v>
      </c>
      <c r="BW1650" s="17">
        <v>8.1752834694753099E-2</v>
      </c>
      <c r="BX1650" s="17">
        <v>7.8338555787185196E-2</v>
      </c>
      <c r="BY1650" s="17"/>
      <c r="BZ1650" s="17">
        <v>7.3014846756454199E-2</v>
      </c>
      <c r="CA1650" s="17">
        <v>8.3640874975023399E-2</v>
      </c>
      <c r="CB1650" s="17">
        <v>8.6513707454261402E-2</v>
      </c>
      <c r="CC1650" s="17">
        <v>0.126085698872243</v>
      </c>
      <c r="CD1650" s="17">
        <v>6.5939220807971793E-2</v>
      </c>
      <c r="CE1650" s="17">
        <v>7.9564698248817206E-2</v>
      </c>
      <c r="CF1650" s="17">
        <v>7.1752023153947103E-2</v>
      </c>
      <c r="CG1650" s="17"/>
      <c r="CH1650" s="17">
        <v>6.5673054446329607E-2</v>
      </c>
      <c r="CI1650" s="17">
        <v>8.4846250296149395E-2</v>
      </c>
      <c r="CJ1650" s="17">
        <v>8.3860912073547303E-2</v>
      </c>
      <c r="CK1650" s="17">
        <v>7.7862526792834494E-2</v>
      </c>
      <c r="CL1650" s="17">
        <v>9.45297211217105E-2</v>
      </c>
    </row>
    <row r="1651" spans="2:90" x14ac:dyDescent="0.3">
      <c r="B1651" t="s">
        <v>53</v>
      </c>
      <c r="C1651" s="17">
        <v>7.8792042835974602E-2</v>
      </c>
      <c r="D1651" s="17">
        <v>7.4954869973641702E-2</v>
      </c>
      <c r="E1651" s="17">
        <v>7.73053793923687E-2</v>
      </c>
      <c r="F1651" s="17"/>
      <c r="G1651" s="17">
        <v>0.17930095700923701</v>
      </c>
      <c r="H1651" s="17">
        <v>9.6099117454200397E-2</v>
      </c>
      <c r="I1651" s="17">
        <v>7.9236408033604794E-2</v>
      </c>
      <c r="J1651" s="17">
        <v>4.7045605240486697E-2</v>
      </c>
      <c r="K1651" s="17">
        <v>6.0977458680405799E-2</v>
      </c>
      <c r="L1651" s="17">
        <v>3.5236962333127501E-2</v>
      </c>
      <c r="M1651" s="17"/>
      <c r="N1651" s="17">
        <v>8.6578961862099096E-2</v>
      </c>
      <c r="O1651" s="17">
        <v>8.7535683785940996E-2</v>
      </c>
      <c r="P1651" s="17">
        <v>5.5323087375639998E-2</v>
      </c>
      <c r="Q1651" s="17">
        <v>8.2762446053201405E-2</v>
      </c>
      <c r="R1651" s="17"/>
      <c r="S1651" s="17">
        <v>6.2591574885952503E-2</v>
      </c>
      <c r="T1651" s="17">
        <v>8.9323649290889304E-2</v>
      </c>
      <c r="U1651" s="17">
        <v>8.3172342682668807E-2</v>
      </c>
      <c r="V1651" s="17">
        <v>8.4626743768586393E-2</v>
      </c>
      <c r="W1651" s="17">
        <v>5.3010806717587899E-2</v>
      </c>
      <c r="X1651" s="17">
        <v>0.10339065593229101</v>
      </c>
      <c r="Y1651" s="17">
        <v>7.4965943384870601E-2</v>
      </c>
      <c r="Z1651" s="17">
        <v>3.5743722839988203E-2</v>
      </c>
      <c r="AA1651" s="17">
        <v>9.8771617023329095E-2</v>
      </c>
      <c r="AB1651" s="17">
        <v>9.8002783748081801E-2</v>
      </c>
      <c r="AC1651" s="17">
        <v>1.9672039331755601E-2</v>
      </c>
      <c r="AD1651" s="17">
        <v>0.100931080704745</v>
      </c>
      <c r="AE1651" s="17"/>
      <c r="AF1651" s="17">
        <v>4.0793825852682E-2</v>
      </c>
      <c r="AG1651" s="17">
        <v>9.5626913971145894E-2</v>
      </c>
      <c r="AH1651" s="17">
        <v>6.8980056796991804E-2</v>
      </c>
      <c r="AI1651" s="17"/>
      <c r="AJ1651" s="17">
        <v>3.0290308306298499E-2</v>
      </c>
      <c r="AK1651" s="17">
        <v>7.0847129194707995E-2</v>
      </c>
      <c r="AL1651" s="17">
        <v>7.59238385105796E-2</v>
      </c>
      <c r="AM1651" s="17">
        <v>2.34574180147397E-2</v>
      </c>
      <c r="AN1651" s="17">
        <v>0.47542842588578399</v>
      </c>
      <c r="AO1651" s="17"/>
      <c r="AP1651" s="17">
        <v>6.1313239006713802E-2</v>
      </c>
      <c r="AQ1651" s="17">
        <v>3.1783327039544097E-2</v>
      </c>
      <c r="AR1651" s="17">
        <v>4.4931271519035997E-2</v>
      </c>
      <c r="AS1651" s="17">
        <v>2.4590653733413102E-2</v>
      </c>
      <c r="AT1651" s="17">
        <v>0.52927316730872398</v>
      </c>
      <c r="AU1651" s="17">
        <v>6.0519634429476103E-2</v>
      </c>
      <c r="AV1651" s="17"/>
      <c r="AW1651" s="17">
        <v>0.16140687887970101</v>
      </c>
      <c r="AX1651" s="17">
        <v>8.3189609887935695E-2</v>
      </c>
      <c r="AY1651" s="17">
        <v>0.119273365406147</v>
      </c>
      <c r="AZ1651" s="17">
        <v>5.1357221782188801E-2</v>
      </c>
      <c r="BA1651" s="17">
        <v>8.4596075931561002E-2</v>
      </c>
      <c r="BB1651" s="17">
        <v>8.0637206451791704E-2</v>
      </c>
      <c r="BC1651" s="17">
        <v>7.5623008347316098E-2</v>
      </c>
      <c r="BD1651" s="17">
        <v>7.2497543230013894E-2</v>
      </c>
      <c r="BE1651" s="17">
        <v>7.0660750899866204E-2</v>
      </c>
      <c r="BF1651" s="17">
        <v>0.115304540408875</v>
      </c>
      <c r="BG1651" s="17">
        <v>8.9683129150845503E-2</v>
      </c>
      <c r="BH1651" s="17">
        <v>8.3829006113498597E-2</v>
      </c>
      <c r="BI1651" s="17">
        <v>5.0398424151038498E-2</v>
      </c>
      <c r="BJ1651" s="17">
        <v>9.7933938886079999E-2</v>
      </c>
      <c r="BK1651" s="17">
        <v>4.3933208038936598E-2</v>
      </c>
      <c r="BL1651" s="17">
        <v>4.4952257086263402E-2</v>
      </c>
      <c r="BM1651" s="17"/>
      <c r="BN1651" s="17">
        <v>5.4733220886297097E-2</v>
      </c>
      <c r="BO1651" s="17">
        <v>0.11317558199271401</v>
      </c>
      <c r="BP1651" s="17"/>
      <c r="BQ1651" s="17">
        <v>5.4960122198890002E-2</v>
      </c>
      <c r="BR1651" s="17">
        <v>0.106804594048114</v>
      </c>
      <c r="BS1651" s="17"/>
      <c r="BT1651" s="17">
        <v>4.5336917840183802E-2</v>
      </c>
      <c r="BU1651" s="17"/>
      <c r="BV1651" s="17">
        <v>0.103286547981307</v>
      </c>
      <c r="BW1651" s="17">
        <v>0.12799565859324299</v>
      </c>
      <c r="BX1651" s="17">
        <v>4.5000257279848299E-2</v>
      </c>
      <c r="BY1651" s="17"/>
      <c r="BZ1651" s="17">
        <v>9.2746699336210103E-2</v>
      </c>
      <c r="CA1651" s="17">
        <v>8.9313023628954602E-2</v>
      </c>
      <c r="CB1651" s="17">
        <v>7.74333762327261E-2</v>
      </c>
      <c r="CC1651" s="17">
        <v>8.4771560076769795E-2</v>
      </c>
      <c r="CD1651" s="17">
        <v>8.2926507880661707E-2</v>
      </c>
      <c r="CE1651" s="17">
        <v>6.4760309352918405E-2</v>
      </c>
      <c r="CF1651" s="17">
        <v>7.2460968764966105E-2</v>
      </c>
      <c r="CG1651" s="17"/>
      <c r="CH1651" s="17">
        <v>7.9144543201528098E-2</v>
      </c>
      <c r="CI1651" s="17">
        <v>7.8525083319126596E-2</v>
      </c>
      <c r="CJ1651" s="17">
        <v>8.7461235486741798E-2</v>
      </c>
      <c r="CK1651" s="17">
        <v>5.76883540972414E-2</v>
      </c>
      <c r="CL1651" s="17">
        <v>8.3162546626027706E-2</v>
      </c>
    </row>
    <row r="1652" spans="2:90" x14ac:dyDescent="0.3">
      <c r="B1652" t="s">
        <v>49</v>
      </c>
      <c r="C1652" s="17">
        <v>0.16118190480297601</v>
      </c>
      <c r="D1652" s="17">
        <v>0.193284665820981</v>
      </c>
      <c r="E1652" s="17">
        <v>0.13108548913071499</v>
      </c>
      <c r="F1652" s="17"/>
      <c r="G1652" s="17">
        <v>0.13060261174458099</v>
      </c>
      <c r="H1652" s="17">
        <v>0.11835712060362601</v>
      </c>
      <c r="I1652" s="17">
        <v>0.18106386971444</v>
      </c>
      <c r="J1652" s="17">
        <v>0.167028498273527</v>
      </c>
      <c r="K1652" s="17">
        <v>0.184075144474279</v>
      </c>
      <c r="L1652" s="17">
        <v>0.180101619483681</v>
      </c>
      <c r="M1652" s="17"/>
      <c r="N1652" s="17">
        <v>0.116166282939707</v>
      </c>
      <c r="O1652" s="17">
        <v>0.107625972396568</v>
      </c>
      <c r="P1652" s="17">
        <v>0.24340675980479901</v>
      </c>
      <c r="Q1652" s="17">
        <v>0.19455374965585701</v>
      </c>
      <c r="R1652" s="17"/>
      <c r="S1652" s="17">
        <v>0.14781816920617399</v>
      </c>
      <c r="T1652" s="17">
        <v>0.152846601080355</v>
      </c>
      <c r="U1652" s="17">
        <v>0.15983692832197099</v>
      </c>
      <c r="V1652" s="17">
        <v>0.142890046752748</v>
      </c>
      <c r="W1652" s="17">
        <v>0.24417411631641001</v>
      </c>
      <c r="X1652" s="17">
        <v>0.167164695079452</v>
      </c>
      <c r="Y1652" s="17">
        <v>0.14289786804506399</v>
      </c>
      <c r="Z1652" s="17">
        <v>0.23916916731329399</v>
      </c>
      <c r="AA1652" s="17">
        <v>0.19947819211953</v>
      </c>
      <c r="AB1652" s="17">
        <v>6.6313316731879304E-2</v>
      </c>
      <c r="AC1652" s="17">
        <v>0.19573204320509099</v>
      </c>
      <c r="AD1652" s="17">
        <v>0.137666977892973</v>
      </c>
      <c r="AE1652" s="17"/>
      <c r="AF1652" s="17">
        <v>0.28300369207946102</v>
      </c>
      <c r="AG1652" s="17">
        <v>9.1257685410633199E-2</v>
      </c>
      <c r="AH1652" s="17">
        <v>9.4307598172413507E-2</v>
      </c>
      <c r="AI1652" s="17"/>
      <c r="AJ1652" s="17">
        <v>0.13406441564798299</v>
      </c>
      <c r="AK1652" s="17">
        <v>8.5055892333599198E-2</v>
      </c>
      <c r="AL1652" s="17">
        <v>5.6723789490775799E-2</v>
      </c>
      <c r="AM1652" s="17">
        <v>0.65659625110276298</v>
      </c>
      <c r="AN1652" s="17">
        <v>8.5779300384459606E-2</v>
      </c>
      <c r="AO1652" s="17"/>
      <c r="AP1652" s="17">
        <v>4.6364720897962099E-2</v>
      </c>
      <c r="AQ1652" s="17">
        <v>4.9440094785999797E-2</v>
      </c>
      <c r="AR1652" s="17">
        <v>9.7548193750990001E-3</v>
      </c>
      <c r="AS1652" s="17">
        <v>0.56567748327997402</v>
      </c>
      <c r="AT1652" s="17">
        <v>6.5687958438555905E-2</v>
      </c>
      <c r="AU1652" s="17">
        <v>1.53682374135651E-2</v>
      </c>
      <c r="AV1652" s="17"/>
      <c r="AW1652" s="17">
        <v>0.10280812962953099</v>
      </c>
      <c r="AX1652" s="17">
        <v>0.186020691088428</v>
      </c>
      <c r="AY1652" s="17">
        <v>0.144600168129702</v>
      </c>
      <c r="AZ1652" s="17">
        <v>0.18524091721474401</v>
      </c>
      <c r="BA1652" s="17">
        <v>0.18773441175012501</v>
      </c>
      <c r="BB1652" s="17">
        <v>0.18917176116873299</v>
      </c>
      <c r="BC1652" s="17">
        <v>0.21910426287080401</v>
      </c>
      <c r="BD1652" s="17">
        <v>0.17793388371386101</v>
      </c>
      <c r="BE1652" s="17">
        <v>0.142668148958112</v>
      </c>
      <c r="BF1652" s="17">
        <v>0.108173934067766</v>
      </c>
      <c r="BG1652" s="17">
        <v>0.105908001537109</v>
      </c>
      <c r="BH1652" s="17">
        <v>0.16792131608334099</v>
      </c>
      <c r="BI1652" s="17">
        <v>6.7377209033385205E-2</v>
      </c>
      <c r="BJ1652" s="17">
        <v>0.122060860040078</v>
      </c>
      <c r="BK1652" s="17">
        <v>0.186460699095187</v>
      </c>
      <c r="BL1652" s="17">
        <v>0.15493993808495199</v>
      </c>
      <c r="BM1652" s="17"/>
      <c r="BN1652" s="17">
        <v>0.179761637881449</v>
      </c>
      <c r="BO1652" s="17">
        <v>0.13359903357941499</v>
      </c>
      <c r="BP1652" s="17"/>
      <c r="BQ1652" s="17">
        <v>3.6216723231773003E-2</v>
      </c>
      <c r="BR1652" s="17">
        <v>0.216984965970104</v>
      </c>
      <c r="BS1652" s="17"/>
      <c r="BT1652" s="17">
        <v>0.195717159040904</v>
      </c>
      <c r="BU1652" s="17"/>
      <c r="BV1652" s="17">
        <v>0.119775251200123</v>
      </c>
      <c r="BW1652" s="17">
        <v>0.118355424068431</v>
      </c>
      <c r="BX1652" s="17">
        <v>0.19433461801572799</v>
      </c>
      <c r="BY1652" s="17"/>
      <c r="BZ1652" s="17">
        <v>0.221534306217609</v>
      </c>
      <c r="CA1652" s="17">
        <v>0.16959344089463199</v>
      </c>
      <c r="CB1652" s="17">
        <v>0.20925249564512899</v>
      </c>
      <c r="CC1652" s="17">
        <v>0.14010273408798299</v>
      </c>
      <c r="CD1652" s="17">
        <v>0.1389434723611</v>
      </c>
      <c r="CE1652" s="17">
        <v>0.106718220746075</v>
      </c>
      <c r="CF1652" s="17">
        <v>0.18543025652220099</v>
      </c>
      <c r="CG1652" s="17"/>
      <c r="CH1652" s="17">
        <v>0.176511277957244</v>
      </c>
      <c r="CI1652" s="17">
        <v>0.126298982405326</v>
      </c>
      <c r="CJ1652" s="17">
        <v>0.172486121528239</v>
      </c>
      <c r="CK1652" s="17">
        <v>0.18338464531580501</v>
      </c>
      <c r="CL1652" s="17">
        <v>0.25728129072003803</v>
      </c>
    </row>
    <row r="1653" spans="2:90" x14ac:dyDescent="0.3">
      <c r="B1653" t="s">
        <v>603</v>
      </c>
      <c r="C1653" s="17">
        <v>0.20834035626515501</v>
      </c>
      <c r="D1653" s="17">
        <v>0.19303182841130501</v>
      </c>
      <c r="E1653" s="17">
        <v>0.22399436628936301</v>
      </c>
      <c r="F1653" s="17"/>
      <c r="G1653" s="17">
        <v>0.123652431914187</v>
      </c>
      <c r="H1653" s="17">
        <v>0.12781190121636399</v>
      </c>
      <c r="I1653" s="17">
        <v>0.195964435466527</v>
      </c>
      <c r="J1653" s="17">
        <v>0.24817064530570801</v>
      </c>
      <c r="K1653" s="17">
        <v>0.26415708243059099</v>
      </c>
      <c r="L1653" s="17">
        <v>0.27075597679399099</v>
      </c>
      <c r="M1653" s="17"/>
      <c r="N1653" s="17">
        <v>0.16587941699808501</v>
      </c>
      <c r="O1653" s="17">
        <v>0.21528804909572899</v>
      </c>
      <c r="P1653" s="17">
        <v>0.17794422949953001</v>
      </c>
      <c r="Q1653" s="17">
        <v>0.26963003053192702</v>
      </c>
      <c r="R1653" s="17"/>
      <c r="S1653" s="17">
        <v>0.14617801305112599</v>
      </c>
      <c r="T1653" s="17">
        <v>0.237793603872925</v>
      </c>
      <c r="U1653" s="17">
        <v>0.21807155833764399</v>
      </c>
      <c r="V1653" s="17">
        <v>0.199480609324552</v>
      </c>
      <c r="W1653" s="17">
        <v>0.19430814387178499</v>
      </c>
      <c r="X1653" s="17">
        <v>0.19228366785068399</v>
      </c>
      <c r="Y1653" s="17">
        <v>0.23565476559267401</v>
      </c>
      <c r="Z1653" s="17">
        <v>0.154737577442631</v>
      </c>
      <c r="AA1653" s="17">
        <v>0.19438579885577301</v>
      </c>
      <c r="AB1653" s="17">
        <v>0.287148737366961</v>
      </c>
      <c r="AC1653" s="17">
        <v>0.22556212510465401</v>
      </c>
      <c r="AD1653" s="17">
        <v>0.23777264900143699</v>
      </c>
      <c r="AE1653" s="17"/>
      <c r="AF1653" s="17">
        <v>0.19848556487989599</v>
      </c>
      <c r="AG1653" s="17">
        <v>0.20267154349097299</v>
      </c>
      <c r="AH1653" s="17">
        <v>0.289371768549467</v>
      </c>
      <c r="AI1653" s="17"/>
      <c r="AJ1653" s="17">
        <v>0.18694509844035301</v>
      </c>
      <c r="AK1653" s="17">
        <v>0.151506215178563</v>
      </c>
      <c r="AL1653" s="17">
        <v>0.174819317680976</v>
      </c>
      <c r="AM1653" s="17">
        <v>0.106104793877042</v>
      </c>
      <c r="AN1653" s="17">
        <v>0.16873095781295899</v>
      </c>
      <c r="AO1653" s="17"/>
      <c r="AP1653" s="17">
        <v>9.2743748705987894E-2</v>
      </c>
      <c r="AQ1653" s="17">
        <v>0.136539640789897</v>
      </c>
      <c r="AR1653" s="17">
        <v>0.186053311324443</v>
      </c>
      <c r="AS1653" s="17">
        <v>0.18055760820901201</v>
      </c>
      <c r="AT1653" s="17">
        <v>0.148042842302156</v>
      </c>
      <c r="AU1653" s="17">
        <v>0.37147154299148999</v>
      </c>
      <c r="AV1653" s="17"/>
      <c r="AW1653" s="17">
        <v>0.19042674066128701</v>
      </c>
      <c r="AX1653" s="17">
        <v>0.222264242433105</v>
      </c>
      <c r="AY1653" s="17">
        <v>0.244326429782877</v>
      </c>
      <c r="AZ1653" s="17">
        <v>0.28598974283994899</v>
      </c>
      <c r="BA1653" s="17">
        <v>0.21891738074692699</v>
      </c>
      <c r="BB1653" s="17">
        <v>0.213511451072041</v>
      </c>
      <c r="BC1653" s="17">
        <v>0.19117231877786101</v>
      </c>
      <c r="BD1653" s="17">
        <v>0.21866325968414199</v>
      </c>
      <c r="BE1653" s="17">
        <v>0.20163497764867799</v>
      </c>
      <c r="BF1653" s="17">
        <v>0.17810712757515401</v>
      </c>
      <c r="BG1653" s="17">
        <v>0.214791974429454</v>
      </c>
      <c r="BH1653" s="17">
        <v>0.18745325337466101</v>
      </c>
      <c r="BI1653" s="17">
        <v>0.22281448696221701</v>
      </c>
      <c r="BJ1653" s="17">
        <v>0.14553359864905099</v>
      </c>
      <c r="BK1653" s="17">
        <v>0.14880740172690901</v>
      </c>
      <c r="BL1653" s="17">
        <v>8.2423862760298894E-2</v>
      </c>
      <c r="BM1653" s="17"/>
      <c r="BN1653" s="17">
        <v>0.19585406927075499</v>
      </c>
      <c r="BO1653" s="17">
        <v>0.22523922745156699</v>
      </c>
      <c r="BP1653" s="17"/>
      <c r="BQ1653" s="17">
        <v>9.0203449839613301E-2</v>
      </c>
      <c r="BR1653" s="17">
        <v>0.19388585740735101</v>
      </c>
      <c r="BS1653" s="17"/>
      <c r="BT1653" s="17">
        <v>0.13314495398519399</v>
      </c>
      <c r="BU1653" s="17"/>
      <c r="BV1653" s="17">
        <v>0.268760955669677</v>
      </c>
      <c r="BW1653" s="17">
        <v>0.14193520755281899</v>
      </c>
      <c r="BX1653" s="17">
        <v>0.20315670704569599</v>
      </c>
      <c r="BY1653" s="17"/>
      <c r="BZ1653" s="17">
        <v>0.23370280404843</v>
      </c>
      <c r="CA1653" s="17">
        <v>0.220484240472407</v>
      </c>
      <c r="CB1653" s="17">
        <v>0.25214412884838999</v>
      </c>
      <c r="CC1653" s="17">
        <v>0.19846800056445499</v>
      </c>
      <c r="CD1653" s="17">
        <v>0.20922228697433901</v>
      </c>
      <c r="CE1653" s="17">
        <v>0.194493502865382</v>
      </c>
      <c r="CF1653" s="17">
        <v>0.120030330402165</v>
      </c>
      <c r="CG1653" s="17"/>
      <c r="CH1653" s="17">
        <v>0.10643328813155201</v>
      </c>
      <c r="CI1653" s="17">
        <v>0.18214536592289299</v>
      </c>
      <c r="CJ1653" s="17">
        <v>0.23653701896815499</v>
      </c>
      <c r="CK1653" s="17">
        <v>0.24998007898119501</v>
      </c>
      <c r="CL1653" s="17">
        <v>0.27925941265384902</v>
      </c>
    </row>
    <row r="1654" spans="2:90" x14ac:dyDescent="0.3">
      <c r="B1654" t="s">
        <v>118</v>
      </c>
      <c r="C1654" s="17">
        <v>0.148424607131518</v>
      </c>
      <c r="D1654" s="17">
        <v>0.110723076708353</v>
      </c>
      <c r="E1654" s="17">
        <v>0.186446969816665</v>
      </c>
      <c r="F1654" s="17"/>
      <c r="G1654" s="17">
        <v>0.13195701460855899</v>
      </c>
      <c r="H1654" s="17">
        <v>0.110933268561062</v>
      </c>
      <c r="I1654" s="17">
        <v>0.141874656514518</v>
      </c>
      <c r="J1654" s="17">
        <v>0.19331336925692499</v>
      </c>
      <c r="K1654" s="17">
        <v>0.15570710285567199</v>
      </c>
      <c r="L1654" s="17">
        <v>0.154039253006821</v>
      </c>
      <c r="M1654" s="17"/>
      <c r="N1654" s="17">
        <v>9.9627565197125595E-2</v>
      </c>
      <c r="O1654" s="17">
        <v>0.17527318347036699</v>
      </c>
      <c r="P1654" s="17">
        <v>0.14558406661557399</v>
      </c>
      <c r="Q1654" s="17">
        <v>0.175080736190765</v>
      </c>
      <c r="R1654" s="17"/>
      <c r="S1654" s="17">
        <v>9.5475813416693298E-2</v>
      </c>
      <c r="T1654" s="17">
        <v>0.17879897414738599</v>
      </c>
      <c r="U1654" s="17">
        <v>0.18283185015775399</v>
      </c>
      <c r="V1654" s="17">
        <v>0.17083668757075701</v>
      </c>
      <c r="W1654" s="17">
        <v>0.17628730722802599</v>
      </c>
      <c r="X1654" s="17">
        <v>0.130144665620362</v>
      </c>
      <c r="Y1654" s="17">
        <v>0.150570734743256</v>
      </c>
      <c r="Z1654" s="17">
        <v>0.12299497922356201</v>
      </c>
      <c r="AA1654" s="17">
        <v>9.6353772272376598E-2</v>
      </c>
      <c r="AB1654" s="17">
        <v>0.182219652138286</v>
      </c>
      <c r="AC1654" s="17">
        <v>0.16070972393380301</v>
      </c>
      <c r="AD1654" s="17">
        <v>0.193209970615252</v>
      </c>
      <c r="AE1654" s="17"/>
      <c r="AF1654" s="17">
        <v>0.14203453115609599</v>
      </c>
      <c r="AG1654" s="17">
        <v>0.12763215968136199</v>
      </c>
      <c r="AH1654" s="17">
        <v>0.193200950593757</v>
      </c>
      <c r="AI1654" s="17"/>
      <c r="AJ1654" s="17">
        <v>0.137764139559929</v>
      </c>
      <c r="AK1654" s="17">
        <v>0.120622009980535</v>
      </c>
      <c r="AL1654" s="17">
        <v>9.3151253761268302E-2</v>
      </c>
      <c r="AM1654" s="17">
        <v>0.119523287148951</v>
      </c>
      <c r="AN1654" s="17">
        <v>0.132709753632449</v>
      </c>
      <c r="AO1654" s="17"/>
      <c r="AP1654" s="17">
        <v>8.6727773107297804E-2</v>
      </c>
      <c r="AQ1654" s="17">
        <v>0.13654722269663799</v>
      </c>
      <c r="AR1654" s="17">
        <v>0.122614281801842</v>
      </c>
      <c r="AS1654" s="17">
        <v>0.107033566695104</v>
      </c>
      <c r="AT1654" s="17">
        <v>0.13913123032921201</v>
      </c>
      <c r="AU1654" s="17">
        <v>0.42637111190767002</v>
      </c>
      <c r="AV1654" s="17"/>
      <c r="AW1654" s="17">
        <v>0.30813815851973703</v>
      </c>
      <c r="AX1654" s="17">
        <v>0.23056881393053999</v>
      </c>
      <c r="AY1654" s="17">
        <v>0.19109474318685099</v>
      </c>
      <c r="AZ1654" s="17">
        <v>0.13172495568313899</v>
      </c>
      <c r="BA1654" s="17">
        <v>0.17402484140795399</v>
      </c>
      <c r="BB1654" s="17">
        <v>0.15481991463174999</v>
      </c>
      <c r="BC1654" s="17">
        <v>0.13812412715709099</v>
      </c>
      <c r="BD1654" s="17">
        <v>0.124795808019504</v>
      </c>
      <c r="BE1654" s="17">
        <v>0.100691806655674</v>
      </c>
      <c r="BF1654" s="17">
        <v>0.14499276498786001</v>
      </c>
      <c r="BG1654" s="17">
        <v>0.14027109856175499</v>
      </c>
      <c r="BH1654" s="17">
        <v>0.11266883325890401</v>
      </c>
      <c r="BI1654" s="17">
        <v>0.1031895901323</v>
      </c>
      <c r="BJ1654" s="17">
        <v>0.118415855916473</v>
      </c>
      <c r="BK1654" s="17">
        <v>8.4960165799902204E-2</v>
      </c>
      <c r="BL1654" s="17">
        <v>6.6508772545318506E-2</v>
      </c>
      <c r="BM1654" s="17"/>
      <c r="BN1654" s="17">
        <v>0.142485771986641</v>
      </c>
      <c r="BO1654" s="17">
        <v>0.15301132619972499</v>
      </c>
      <c r="BP1654" s="17"/>
      <c r="BQ1654" s="17">
        <v>8.12563293026244E-2</v>
      </c>
      <c r="BR1654" s="17">
        <v>0.13115743314049499</v>
      </c>
      <c r="BS1654" s="17"/>
      <c r="BT1654" s="17">
        <v>0.1009899992436</v>
      </c>
      <c r="BU1654" s="17"/>
      <c r="BV1654" s="17">
        <v>0.14566200644334401</v>
      </c>
      <c r="BW1654" s="17">
        <v>0.14892678163662401</v>
      </c>
      <c r="BX1654" s="17">
        <v>0.14502007405108</v>
      </c>
      <c r="BY1654" s="17"/>
      <c r="BZ1654" s="17">
        <v>0.18010105148711</v>
      </c>
      <c r="CA1654" s="17">
        <v>0.15569599593113501</v>
      </c>
      <c r="CB1654" s="17">
        <v>0.161529860281694</v>
      </c>
      <c r="CC1654" s="17">
        <v>0.14924419063584299</v>
      </c>
      <c r="CD1654" s="17">
        <v>0.116494510855151</v>
      </c>
      <c r="CE1654" s="17">
        <v>0.105150306938095</v>
      </c>
      <c r="CF1654" s="17">
        <v>7.4013633021874303E-2</v>
      </c>
      <c r="CG1654" s="17"/>
      <c r="CH1654" s="17">
        <v>5.0995827416417797E-2</v>
      </c>
      <c r="CI1654" s="17">
        <v>0.14319467871200001</v>
      </c>
      <c r="CJ1654" s="17">
        <v>0.15914995682706001</v>
      </c>
      <c r="CK1654" s="17">
        <v>0.195287033125538</v>
      </c>
      <c r="CL1654" s="17">
        <v>0.15370296549631399</v>
      </c>
    </row>
    <row r="1655" spans="2:90" x14ac:dyDescent="0.3">
      <c r="C1655" s="17"/>
      <c r="D1655" s="17"/>
      <c r="E1655" s="17"/>
      <c r="F1655" s="17"/>
      <c r="G1655" s="17"/>
      <c r="H1655" s="17"/>
      <c r="I1655" s="17"/>
      <c r="J1655" s="17"/>
      <c r="K1655" s="17"/>
      <c r="L1655" s="17"/>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7"/>
      <c r="AI1655" s="17"/>
      <c r="AJ1655" s="17"/>
      <c r="AK1655" s="17"/>
      <c r="AL1655" s="17"/>
      <c r="AM1655" s="17"/>
      <c r="AN1655" s="17"/>
      <c r="AO1655" s="17"/>
      <c r="AP1655" s="17"/>
      <c r="AQ1655" s="17"/>
      <c r="AR1655" s="17"/>
      <c r="AS1655" s="17"/>
      <c r="AT1655" s="17"/>
      <c r="AU1655" s="17"/>
      <c r="AV1655" s="17"/>
      <c r="AW1655" s="17"/>
      <c r="AX1655" s="17"/>
      <c r="AY1655" s="17"/>
      <c r="AZ1655" s="17"/>
      <c r="BA1655" s="17"/>
      <c r="BB1655" s="17"/>
      <c r="BC1655" s="17"/>
      <c r="BD1655" s="17"/>
      <c r="BE1655" s="17"/>
      <c r="BF1655" s="17"/>
      <c r="BG1655" s="17"/>
      <c r="BH1655" s="17"/>
      <c r="BI1655" s="17"/>
      <c r="BJ1655" s="17"/>
      <c r="BK1655" s="17"/>
      <c r="BL1655" s="17"/>
      <c r="BM1655" s="17"/>
      <c r="BN1655" s="17"/>
      <c r="BO1655" s="17"/>
      <c r="BP1655" s="17"/>
      <c r="BQ1655" s="17"/>
      <c r="BR1655" s="17"/>
      <c r="BS1655" s="17"/>
      <c r="BT1655" s="17"/>
      <c r="BU1655" s="17"/>
      <c r="BV1655" s="17"/>
      <c r="BW1655" s="17"/>
      <c r="BX1655" s="17"/>
      <c r="BY1655" s="17"/>
      <c r="BZ1655" s="17"/>
      <c r="CA1655" s="17"/>
      <c r="CB1655" s="17"/>
      <c r="CC1655" s="17"/>
      <c r="CD1655" s="17"/>
      <c r="CE1655" s="17"/>
      <c r="CF1655" s="17"/>
      <c r="CG1655" s="17"/>
      <c r="CH1655" s="17"/>
      <c r="CI1655" s="17"/>
      <c r="CJ1655" s="17"/>
      <c r="CK1655" s="17"/>
      <c r="CL1655" s="17"/>
    </row>
    <row r="1656" spans="2:90" x14ac:dyDescent="0.3">
      <c r="B1656" s="6" t="s">
        <v>384</v>
      </c>
      <c r="C1656" s="17"/>
      <c r="D1656" s="17"/>
      <c r="E1656" s="17"/>
      <c r="F1656" s="17"/>
      <c r="G1656" s="17"/>
      <c r="H1656" s="17"/>
      <c r="I1656" s="17"/>
      <c r="J1656" s="17"/>
      <c r="K1656" s="17"/>
      <c r="L1656" s="17"/>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7"/>
      <c r="AI1656" s="17"/>
      <c r="AJ1656" s="17"/>
      <c r="AK1656" s="17"/>
      <c r="AL1656" s="17"/>
      <c r="AM1656" s="17"/>
      <c r="AN1656" s="17"/>
      <c r="AO1656" s="17"/>
      <c r="AP1656" s="17"/>
      <c r="AQ1656" s="17"/>
      <c r="AR1656" s="17"/>
      <c r="AS1656" s="17"/>
      <c r="AT1656" s="17"/>
      <c r="AU1656" s="17"/>
      <c r="AV1656" s="17"/>
      <c r="AW1656" s="17"/>
      <c r="AX1656" s="17"/>
      <c r="AY1656" s="17"/>
      <c r="AZ1656" s="17"/>
      <c r="BA1656" s="17"/>
      <c r="BB1656" s="17"/>
      <c r="BC1656" s="17"/>
      <c r="BD1656" s="17"/>
      <c r="BE1656" s="17"/>
      <c r="BF1656" s="17"/>
      <c r="BG1656" s="17"/>
      <c r="BH1656" s="17"/>
      <c r="BI1656" s="17"/>
      <c r="BJ1656" s="17"/>
      <c r="BK1656" s="17"/>
      <c r="BL1656" s="17"/>
      <c r="BM1656" s="17"/>
      <c r="BN1656" s="17"/>
      <c r="BO1656" s="17"/>
      <c r="BP1656" s="17"/>
      <c r="BQ1656" s="17"/>
      <c r="BR1656" s="17"/>
      <c r="BS1656" s="17"/>
      <c r="BT1656" s="17"/>
      <c r="BU1656" s="17"/>
      <c r="BV1656" s="17"/>
      <c r="BW1656" s="17"/>
      <c r="BX1656" s="17"/>
      <c r="BY1656" s="17"/>
      <c r="BZ1656" s="17"/>
      <c r="CA1656" s="17"/>
      <c r="CB1656" s="17"/>
      <c r="CC1656" s="17"/>
      <c r="CD1656" s="17"/>
      <c r="CE1656" s="17"/>
      <c r="CF1656" s="17"/>
      <c r="CG1656" s="17"/>
      <c r="CH1656" s="17"/>
      <c r="CI1656" s="17"/>
      <c r="CJ1656" s="17"/>
      <c r="CK1656" s="17"/>
      <c r="CL1656" s="17"/>
    </row>
    <row r="1657" spans="2:90" x14ac:dyDescent="0.3">
      <c r="B1657" s="24" t="s">
        <v>110</v>
      </c>
      <c r="C1657" s="17"/>
      <c r="D1657" s="17"/>
      <c r="E1657" s="17"/>
      <c r="F1657" s="17"/>
      <c r="G1657" s="17"/>
      <c r="H1657" s="17"/>
      <c r="I1657" s="17"/>
      <c r="J1657" s="17"/>
      <c r="K1657" s="17"/>
      <c r="L1657" s="17"/>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7"/>
      <c r="AI1657" s="17"/>
      <c r="AJ1657" s="17"/>
      <c r="AK1657" s="17"/>
      <c r="AL1657" s="17"/>
      <c r="AM1657" s="17"/>
      <c r="AN1657" s="17"/>
      <c r="AO1657" s="17"/>
      <c r="AP1657" s="17"/>
      <c r="AQ1657" s="17"/>
      <c r="AR1657" s="17"/>
      <c r="AS1657" s="17"/>
      <c r="AT1657" s="17"/>
      <c r="AU1657" s="17"/>
      <c r="AV1657" s="17"/>
      <c r="AW1657" s="17"/>
      <c r="AX1657" s="17"/>
      <c r="AY1657" s="17"/>
      <c r="AZ1657" s="17"/>
      <c r="BA1657" s="17"/>
      <c r="BB1657" s="17"/>
      <c r="BC1657" s="17"/>
      <c r="BD1657" s="17"/>
      <c r="BE1657" s="17"/>
      <c r="BF1657" s="17"/>
      <c r="BG1657" s="17"/>
      <c r="BH1657" s="17"/>
      <c r="BI1657" s="17"/>
      <c r="BJ1657" s="17"/>
      <c r="BK1657" s="17"/>
      <c r="BL1657" s="17"/>
      <c r="BM1657" s="17"/>
      <c r="BN1657" s="17"/>
      <c r="BO1657" s="17"/>
      <c r="BP1657" s="17"/>
      <c r="BQ1657" s="17"/>
      <c r="BR1657" s="17"/>
      <c r="BS1657" s="17"/>
      <c r="BT1657" s="17"/>
      <c r="BU1657" s="17"/>
      <c r="BV1657" s="17"/>
      <c r="BW1657" s="17"/>
      <c r="BX1657" s="17"/>
      <c r="BY1657" s="17"/>
      <c r="BZ1657" s="17"/>
      <c r="CA1657" s="17"/>
      <c r="CB1657" s="17"/>
      <c r="CC1657" s="17"/>
      <c r="CD1657" s="17"/>
      <c r="CE1657" s="17"/>
      <c r="CF1657" s="17"/>
      <c r="CG1657" s="17"/>
      <c r="CH1657" s="17"/>
      <c r="CI1657" s="17"/>
      <c r="CJ1657" s="17"/>
      <c r="CK1657" s="17"/>
      <c r="CL1657" s="17"/>
    </row>
    <row r="1658" spans="2:90" x14ac:dyDescent="0.3">
      <c r="B1658" t="s">
        <v>612</v>
      </c>
      <c r="C1658" s="17">
        <v>0.251582361945143</v>
      </c>
      <c r="D1658" s="17">
        <v>0.26710689389841202</v>
      </c>
      <c r="E1658" s="17">
        <v>0.235485750505803</v>
      </c>
      <c r="F1658" s="17"/>
      <c r="G1658" s="17">
        <v>0.24490894511510999</v>
      </c>
      <c r="H1658" s="17">
        <v>0.27801545049376503</v>
      </c>
      <c r="I1658" s="17">
        <v>0.24949587813027299</v>
      </c>
      <c r="J1658" s="17">
        <v>0.23868589679985</v>
      </c>
      <c r="K1658" s="17">
        <v>0.26364901022717402</v>
      </c>
      <c r="L1658" s="17">
        <v>0.23850108698495101</v>
      </c>
      <c r="M1658" s="17"/>
      <c r="N1658" s="17">
        <v>0.27051638968189601</v>
      </c>
      <c r="O1658" s="17">
        <v>0.26030093716113201</v>
      </c>
      <c r="P1658" s="17">
        <v>0.24768043984809099</v>
      </c>
      <c r="Q1658" s="17">
        <v>0.22623680388862999</v>
      </c>
      <c r="R1658" s="17"/>
      <c r="S1658" s="17">
        <v>0.258967737903186</v>
      </c>
      <c r="T1658" s="17">
        <v>0.27287967335420799</v>
      </c>
      <c r="U1658" s="17">
        <v>0.21447265541400101</v>
      </c>
      <c r="V1658" s="17">
        <v>0.245699847344195</v>
      </c>
      <c r="W1658" s="17">
        <v>0.26472183211910799</v>
      </c>
      <c r="X1658" s="17">
        <v>0.30898646098125798</v>
      </c>
      <c r="Y1658" s="17">
        <v>0.19368977302934301</v>
      </c>
      <c r="Z1658" s="17">
        <v>0.236800726607062</v>
      </c>
      <c r="AA1658" s="17">
        <v>0.23135496244819101</v>
      </c>
      <c r="AB1658" s="17">
        <v>0.31274722470285299</v>
      </c>
      <c r="AC1658" s="17">
        <v>0.13087267019420001</v>
      </c>
      <c r="AD1658" s="17">
        <v>0.30435764171900398</v>
      </c>
      <c r="AE1658" s="17"/>
      <c r="AF1658" s="17">
        <v>0.258281742510584</v>
      </c>
      <c r="AG1658" s="17">
        <v>0.254858550506113</v>
      </c>
      <c r="AH1658" s="17">
        <v>0.22736095087036801</v>
      </c>
      <c r="AI1658" s="17"/>
      <c r="AJ1658" s="17">
        <v>0.25214100912377901</v>
      </c>
      <c r="AK1658" s="17">
        <v>0.23508064364988901</v>
      </c>
      <c r="AL1658" s="17">
        <v>0.242396839371467</v>
      </c>
      <c r="AM1658" s="17">
        <v>0.32336225854319001</v>
      </c>
      <c r="AN1658" s="17">
        <v>0.27971153055777598</v>
      </c>
      <c r="AO1658" s="17"/>
      <c r="AP1658" s="17">
        <v>0.225277070999299</v>
      </c>
      <c r="AQ1658" s="17">
        <v>0.25865019766110198</v>
      </c>
      <c r="AR1658" s="17">
        <v>0.209164553629932</v>
      </c>
      <c r="AS1658" s="17">
        <v>0.29220184120981901</v>
      </c>
      <c r="AT1658" s="17">
        <v>0.34835471506746102</v>
      </c>
      <c r="AU1658" s="17">
        <v>0.18762356033222699</v>
      </c>
      <c r="AV1658" s="17"/>
      <c r="AW1658" s="17">
        <v>0.32104095802697102</v>
      </c>
      <c r="AX1658" s="17">
        <v>0.201582049801731</v>
      </c>
      <c r="AY1658" s="17">
        <v>0.26692644641575503</v>
      </c>
      <c r="AZ1658" s="17">
        <v>0.26984121292258301</v>
      </c>
      <c r="BA1658" s="17">
        <v>0.243085318063995</v>
      </c>
      <c r="BB1658" s="17">
        <v>0.24096296829490099</v>
      </c>
      <c r="BC1658" s="17">
        <v>0.248227115719099</v>
      </c>
      <c r="BD1658" s="17">
        <v>0.21458137048582601</v>
      </c>
      <c r="BE1658" s="17">
        <v>0.26777064329201999</v>
      </c>
      <c r="BF1658" s="17">
        <v>0.23165459366678301</v>
      </c>
      <c r="BG1658" s="17">
        <v>0.33999514344923298</v>
      </c>
      <c r="BH1658" s="17">
        <v>0.26303926631680902</v>
      </c>
      <c r="BI1658" s="17">
        <v>0.234225644724813</v>
      </c>
      <c r="BJ1658" s="17">
        <v>0.28754143033179203</v>
      </c>
      <c r="BK1658" s="17">
        <v>0.16294959068655501</v>
      </c>
      <c r="BL1658" s="17">
        <v>0.28263582739729498</v>
      </c>
      <c r="BM1658" s="17"/>
      <c r="BN1658" s="17">
        <v>0.243183402138681</v>
      </c>
      <c r="BO1658" s="17">
        <v>0.26474720356637599</v>
      </c>
      <c r="BP1658" s="17"/>
      <c r="BQ1658" s="17">
        <v>0.222006589419984</v>
      </c>
      <c r="BR1658" s="17">
        <v>0.27280405947899</v>
      </c>
      <c r="BS1658" s="17"/>
      <c r="BT1658" s="17">
        <v>0.22131156640494201</v>
      </c>
      <c r="BU1658" s="17"/>
      <c r="BV1658" s="17">
        <v>0.25982409036320903</v>
      </c>
      <c r="BW1658" s="17">
        <v>0.24388292506661499</v>
      </c>
      <c r="BX1658" s="17">
        <v>0.25160856922941699</v>
      </c>
      <c r="BY1658" s="17"/>
      <c r="BZ1658" s="17">
        <v>0.263778837048254</v>
      </c>
      <c r="CA1658" s="17">
        <v>0.26521139983916098</v>
      </c>
      <c r="CB1658" s="17">
        <v>0.24522800829642299</v>
      </c>
      <c r="CC1658" s="17">
        <v>0.283283652505887</v>
      </c>
      <c r="CD1658" s="17">
        <v>0.208954278128684</v>
      </c>
      <c r="CE1658" s="17">
        <v>0.296359832629007</v>
      </c>
      <c r="CF1658" s="17">
        <v>0.23664745894546799</v>
      </c>
      <c r="CG1658" s="17"/>
      <c r="CH1658" s="17">
        <v>0.22754778494078801</v>
      </c>
      <c r="CI1658" s="17">
        <v>0.28786508393132898</v>
      </c>
      <c r="CJ1658" s="17">
        <v>0.23148617044075301</v>
      </c>
      <c r="CK1658" s="17">
        <v>0.23952020885915001</v>
      </c>
      <c r="CL1658" s="17">
        <v>0.205096190135029</v>
      </c>
    </row>
    <row r="1659" spans="2:90" x14ac:dyDescent="0.3">
      <c r="B1659" t="s">
        <v>613</v>
      </c>
      <c r="C1659" s="17">
        <v>0.21053956018050299</v>
      </c>
      <c r="D1659" s="17">
        <v>0.237228945721361</v>
      </c>
      <c r="E1659" s="17">
        <v>0.18509355482175599</v>
      </c>
      <c r="F1659" s="17"/>
      <c r="G1659" s="17">
        <v>0.28783746110609498</v>
      </c>
      <c r="H1659" s="17">
        <v>0.32675895530909499</v>
      </c>
      <c r="I1659" s="17">
        <v>0.22168362760796401</v>
      </c>
      <c r="J1659" s="17">
        <v>0.151590785372898</v>
      </c>
      <c r="K1659" s="17">
        <v>0.124089994008176</v>
      </c>
      <c r="L1659" s="17">
        <v>0.16094772519946901</v>
      </c>
      <c r="M1659" s="17"/>
      <c r="N1659" s="17">
        <v>0.279081188266108</v>
      </c>
      <c r="O1659" s="17">
        <v>0.19953067294381299</v>
      </c>
      <c r="P1659" s="17">
        <v>0.161074305477244</v>
      </c>
      <c r="Q1659" s="17">
        <v>0.19371372979658</v>
      </c>
      <c r="R1659" s="17"/>
      <c r="S1659" s="17">
        <v>0.26358157723532499</v>
      </c>
      <c r="T1659" s="17">
        <v>0.200589707165505</v>
      </c>
      <c r="U1659" s="17">
        <v>0.19581349394636999</v>
      </c>
      <c r="V1659" s="17">
        <v>0.173445679636587</v>
      </c>
      <c r="W1659" s="17">
        <v>0.21003100681388201</v>
      </c>
      <c r="X1659" s="17">
        <v>0.17248748013045501</v>
      </c>
      <c r="Y1659" s="17">
        <v>0.24904303086639701</v>
      </c>
      <c r="Z1659" s="17">
        <v>0.26055965961210098</v>
      </c>
      <c r="AA1659" s="17">
        <v>0.225664453655048</v>
      </c>
      <c r="AB1659" s="17">
        <v>0.14997952836734199</v>
      </c>
      <c r="AC1659" s="17">
        <v>0.23320200694212201</v>
      </c>
      <c r="AD1659" s="17">
        <v>0.19014735430351501</v>
      </c>
      <c r="AE1659" s="17"/>
      <c r="AF1659" s="17">
        <v>0.14269618399091</v>
      </c>
      <c r="AG1659" s="17">
        <v>0.26000290383607999</v>
      </c>
      <c r="AH1659" s="17">
        <v>0.20564982414661001</v>
      </c>
      <c r="AI1659" s="17"/>
      <c r="AJ1659" s="17">
        <v>0.15716482664968801</v>
      </c>
      <c r="AK1659" s="17">
        <v>0.31749836226997402</v>
      </c>
      <c r="AL1659" s="17">
        <v>0.244493174548019</v>
      </c>
      <c r="AM1659" s="17">
        <v>0.118970518688388</v>
      </c>
      <c r="AN1659" s="17">
        <v>0.21694030521473401</v>
      </c>
      <c r="AO1659" s="17"/>
      <c r="AP1659" s="17">
        <v>0.41658263778316401</v>
      </c>
      <c r="AQ1659" s="17">
        <v>0.19171469964379201</v>
      </c>
      <c r="AR1659" s="17">
        <v>0.235174389177149</v>
      </c>
      <c r="AS1659" s="17">
        <v>9.5987808646946005E-2</v>
      </c>
      <c r="AT1659" s="17">
        <v>0.18883389781943699</v>
      </c>
      <c r="AU1659" s="17">
        <v>0.118246724821893</v>
      </c>
      <c r="AV1659" s="17"/>
      <c r="AW1659" s="17">
        <v>0.14007142613975901</v>
      </c>
      <c r="AX1659" s="17">
        <v>0.239604949735086</v>
      </c>
      <c r="AY1659" s="17">
        <v>0.18278093422767999</v>
      </c>
      <c r="AZ1659" s="17">
        <v>0.180942672755637</v>
      </c>
      <c r="BA1659" s="17">
        <v>0.206368665928717</v>
      </c>
      <c r="BB1659" s="17">
        <v>0.141766192536603</v>
      </c>
      <c r="BC1659" s="17">
        <v>0.23575066577412301</v>
      </c>
      <c r="BD1659" s="17">
        <v>0.20816184905511501</v>
      </c>
      <c r="BE1659" s="17">
        <v>0.246737097425792</v>
      </c>
      <c r="BF1659" s="17">
        <v>0.17904902042086601</v>
      </c>
      <c r="BG1659" s="17">
        <v>0.20663911331850099</v>
      </c>
      <c r="BH1659" s="17">
        <v>0.206185595679508</v>
      </c>
      <c r="BI1659" s="17">
        <v>0.28236634315370102</v>
      </c>
      <c r="BJ1659" s="17">
        <v>0.28117098772943799</v>
      </c>
      <c r="BK1659" s="17">
        <v>0.25559329091158001</v>
      </c>
      <c r="BL1659" s="17">
        <v>0.33805967240628398</v>
      </c>
      <c r="BM1659" s="17"/>
      <c r="BN1659" s="17">
        <v>0.213684680616301</v>
      </c>
      <c r="BO1659" s="17">
        <v>0.209248081330246</v>
      </c>
      <c r="BP1659" s="17"/>
      <c r="BQ1659" s="17">
        <v>0.42501060298531201</v>
      </c>
      <c r="BR1659" s="17">
        <v>0.14555655548082699</v>
      </c>
      <c r="BS1659" s="17"/>
      <c r="BT1659" s="17">
        <v>0.31298750696657401</v>
      </c>
      <c r="BU1659" s="17"/>
      <c r="BV1659" s="17">
        <v>0.222616988962718</v>
      </c>
      <c r="BW1659" s="17">
        <v>0.25754966210327401</v>
      </c>
      <c r="BX1659" s="17">
        <v>0.18523743714527699</v>
      </c>
      <c r="BY1659" s="17"/>
      <c r="BZ1659" s="17">
        <v>0.12618339427148101</v>
      </c>
      <c r="CA1659" s="17">
        <v>0.18458877689457301</v>
      </c>
      <c r="CB1659" s="17">
        <v>0.16992835596164599</v>
      </c>
      <c r="CC1659" s="17">
        <v>0.20718115129480799</v>
      </c>
      <c r="CD1659" s="17">
        <v>0.245202914160908</v>
      </c>
      <c r="CE1659" s="17">
        <v>0.27612769789174701</v>
      </c>
      <c r="CF1659" s="17">
        <v>0.30294555521892702</v>
      </c>
      <c r="CG1659" s="17"/>
      <c r="CH1659" s="17">
        <v>0.362437393274748</v>
      </c>
      <c r="CI1659" s="17">
        <v>0.248574471902027</v>
      </c>
      <c r="CJ1659" s="17">
        <v>0.16554273466946201</v>
      </c>
      <c r="CK1659" s="17">
        <v>0.15713691472428001</v>
      </c>
      <c r="CL1659" s="17">
        <v>0.107664054531232</v>
      </c>
    </row>
    <row r="1660" spans="2:90" x14ac:dyDescent="0.3">
      <c r="B1660" t="s">
        <v>614</v>
      </c>
      <c r="C1660" s="17">
        <v>0.39455864631125298</v>
      </c>
      <c r="D1660" s="17">
        <v>0.38816432296355902</v>
      </c>
      <c r="E1660" s="17">
        <v>0.39995859018549501</v>
      </c>
      <c r="F1660" s="17"/>
      <c r="G1660" s="17">
        <v>0.30190987139127301</v>
      </c>
      <c r="H1660" s="17">
        <v>0.269984075395788</v>
      </c>
      <c r="I1660" s="17">
        <v>0.359120304382403</v>
      </c>
      <c r="J1660" s="17">
        <v>0.439176989391176</v>
      </c>
      <c r="K1660" s="17">
        <v>0.45476696065234701</v>
      </c>
      <c r="L1660" s="17">
        <v>0.51030207242598002</v>
      </c>
      <c r="M1660" s="17"/>
      <c r="N1660" s="17">
        <v>0.34823366029964198</v>
      </c>
      <c r="O1660" s="17">
        <v>0.37925861786364801</v>
      </c>
      <c r="P1660" s="17">
        <v>0.46077197245207102</v>
      </c>
      <c r="Q1660" s="17">
        <v>0.40399408858792901</v>
      </c>
      <c r="R1660" s="17"/>
      <c r="S1660" s="17">
        <v>0.35824148712377601</v>
      </c>
      <c r="T1660" s="17">
        <v>0.40233845019096498</v>
      </c>
      <c r="U1660" s="17">
        <v>0.38024795412463203</v>
      </c>
      <c r="V1660" s="17">
        <v>0.40990705587257897</v>
      </c>
      <c r="W1660" s="17">
        <v>0.38994082392101198</v>
      </c>
      <c r="X1660" s="17">
        <v>0.380297957796708</v>
      </c>
      <c r="Y1660" s="17">
        <v>0.40085184056003598</v>
      </c>
      <c r="Z1660" s="17">
        <v>0.41606406724912798</v>
      </c>
      <c r="AA1660" s="17">
        <v>0.41658128982611498</v>
      </c>
      <c r="AB1660" s="17">
        <v>0.371922430281938</v>
      </c>
      <c r="AC1660" s="17">
        <v>0.44432156694024399</v>
      </c>
      <c r="AD1660" s="17">
        <v>0.43488809122601602</v>
      </c>
      <c r="AE1660" s="17"/>
      <c r="AF1660" s="17">
        <v>0.49655505374279502</v>
      </c>
      <c r="AG1660" s="17">
        <v>0.35778412771456503</v>
      </c>
      <c r="AH1660" s="17">
        <v>0.30570239405636801</v>
      </c>
      <c r="AI1660" s="17"/>
      <c r="AJ1660" s="17">
        <v>0.50241618688675005</v>
      </c>
      <c r="AK1660" s="17">
        <v>0.33903667953078198</v>
      </c>
      <c r="AL1660" s="17">
        <v>0.36925807194340099</v>
      </c>
      <c r="AM1660" s="17">
        <v>0.483637038821222</v>
      </c>
      <c r="AN1660" s="17">
        <v>0.33094461834448202</v>
      </c>
      <c r="AO1660" s="17"/>
      <c r="AP1660" s="17">
        <v>0.27129859493986902</v>
      </c>
      <c r="AQ1660" s="17">
        <v>0.43847305866366298</v>
      </c>
      <c r="AR1660" s="17">
        <v>0.39768518456907398</v>
      </c>
      <c r="AS1660" s="17">
        <v>0.53680720361963397</v>
      </c>
      <c r="AT1660" s="17">
        <v>0.25792358635783202</v>
      </c>
      <c r="AU1660" s="17">
        <v>0.43976836104594802</v>
      </c>
      <c r="AV1660" s="17"/>
      <c r="AW1660" s="17">
        <v>0.30383925505149501</v>
      </c>
      <c r="AX1660" s="17">
        <v>0.28528293319126602</v>
      </c>
      <c r="AY1660" s="17">
        <v>0.38925544073956903</v>
      </c>
      <c r="AZ1660" s="17">
        <v>0.41192551209821099</v>
      </c>
      <c r="BA1660" s="17">
        <v>0.37458524981172803</v>
      </c>
      <c r="BB1660" s="17">
        <v>0.48920339249057998</v>
      </c>
      <c r="BC1660" s="17">
        <v>0.38909512555024001</v>
      </c>
      <c r="BD1660" s="17">
        <v>0.42289266098456202</v>
      </c>
      <c r="BE1660" s="17">
        <v>0.36223545433884202</v>
      </c>
      <c r="BF1660" s="17">
        <v>0.53017112912035302</v>
      </c>
      <c r="BG1660" s="17">
        <v>0.36752386345465199</v>
      </c>
      <c r="BH1660" s="17">
        <v>0.39545085762724802</v>
      </c>
      <c r="BI1660" s="17">
        <v>0.33624890782861799</v>
      </c>
      <c r="BJ1660" s="17">
        <v>0.37806320980276398</v>
      </c>
      <c r="BK1660" s="17">
        <v>0.38564937439701902</v>
      </c>
      <c r="BL1660" s="17">
        <v>0.31836008749551897</v>
      </c>
      <c r="BM1660" s="17"/>
      <c r="BN1660" s="17">
        <v>0.42973682022179299</v>
      </c>
      <c r="BO1660" s="17">
        <v>0.34490704201727701</v>
      </c>
      <c r="BP1660" s="17"/>
      <c r="BQ1660" s="17">
        <v>0.275015861788237</v>
      </c>
      <c r="BR1660" s="17">
        <v>0.44385098951740798</v>
      </c>
      <c r="BS1660" s="17"/>
      <c r="BT1660" s="17">
        <v>0.40994893207512101</v>
      </c>
      <c r="BU1660" s="17"/>
      <c r="BV1660" s="17">
        <v>0.34988102188541298</v>
      </c>
      <c r="BW1660" s="17">
        <v>0.353144376301264</v>
      </c>
      <c r="BX1660" s="17">
        <v>0.43911925894167803</v>
      </c>
      <c r="BY1660" s="17"/>
      <c r="BZ1660" s="17">
        <v>0.37377530911207602</v>
      </c>
      <c r="CA1660" s="17">
        <v>0.42407482972027899</v>
      </c>
      <c r="CB1660" s="17">
        <v>0.40720701639411</v>
      </c>
      <c r="CC1660" s="17">
        <v>0.38363769796515101</v>
      </c>
      <c r="CD1660" s="17">
        <v>0.46179430798203702</v>
      </c>
      <c r="CE1660" s="17">
        <v>0.33340856706161698</v>
      </c>
      <c r="CF1660" s="17">
        <v>0.36699467357701698</v>
      </c>
      <c r="CG1660" s="17"/>
      <c r="CH1660" s="17">
        <v>0.31617331612497002</v>
      </c>
      <c r="CI1660" s="17">
        <v>0.35326987449702402</v>
      </c>
      <c r="CJ1660" s="17">
        <v>0.45062688580871801</v>
      </c>
      <c r="CK1660" s="17">
        <v>0.39904389380611899</v>
      </c>
      <c r="CL1660" s="17">
        <v>0.43700139536696903</v>
      </c>
    </row>
    <row r="1661" spans="2:90" x14ac:dyDescent="0.3">
      <c r="B1661" t="s">
        <v>118</v>
      </c>
      <c r="C1661" s="17">
        <v>0.14331943156310001</v>
      </c>
      <c r="D1661" s="17">
        <v>0.10749983741666699</v>
      </c>
      <c r="E1661" s="17">
        <v>0.17946210448694599</v>
      </c>
      <c r="F1661" s="17"/>
      <c r="G1661" s="17">
        <v>0.16534372238752101</v>
      </c>
      <c r="H1661" s="17">
        <v>0.12524151880135201</v>
      </c>
      <c r="I1661" s="17">
        <v>0.16970018987936</v>
      </c>
      <c r="J1661" s="17">
        <v>0.170546328436077</v>
      </c>
      <c r="K1661" s="17">
        <v>0.157494035112303</v>
      </c>
      <c r="L1661" s="17">
        <v>9.0249115389599094E-2</v>
      </c>
      <c r="M1661" s="17"/>
      <c r="N1661" s="17">
        <v>0.10216876175235499</v>
      </c>
      <c r="O1661" s="17">
        <v>0.16090977203140699</v>
      </c>
      <c r="P1661" s="17">
        <v>0.13047328222259399</v>
      </c>
      <c r="Q1661" s="17">
        <v>0.176055377726861</v>
      </c>
      <c r="R1661" s="17"/>
      <c r="S1661" s="17">
        <v>0.119209197737713</v>
      </c>
      <c r="T1661" s="17">
        <v>0.124192169289322</v>
      </c>
      <c r="U1661" s="17">
        <v>0.209465896514998</v>
      </c>
      <c r="V1661" s="17">
        <v>0.170947417146639</v>
      </c>
      <c r="W1661" s="17">
        <v>0.13530633714599799</v>
      </c>
      <c r="X1661" s="17">
        <v>0.13822810109157899</v>
      </c>
      <c r="Y1661" s="17">
        <v>0.15641535554422301</v>
      </c>
      <c r="Z1661" s="17">
        <v>8.6575546531708403E-2</v>
      </c>
      <c r="AA1661" s="17">
        <v>0.12639929407064601</v>
      </c>
      <c r="AB1661" s="17">
        <v>0.16535081664786699</v>
      </c>
      <c r="AC1661" s="17">
        <v>0.19160375592343401</v>
      </c>
      <c r="AD1661" s="17">
        <v>7.0606912751464801E-2</v>
      </c>
      <c r="AE1661" s="17"/>
      <c r="AF1661" s="17">
        <v>0.102467019755711</v>
      </c>
      <c r="AG1661" s="17">
        <v>0.12735441794324201</v>
      </c>
      <c r="AH1661" s="17">
        <v>0.261286830926654</v>
      </c>
      <c r="AI1661" s="17"/>
      <c r="AJ1661" s="17">
        <v>8.8277977339782807E-2</v>
      </c>
      <c r="AK1661" s="17">
        <v>0.108384314549355</v>
      </c>
      <c r="AL1661" s="17">
        <v>0.14385191413711301</v>
      </c>
      <c r="AM1661" s="17">
        <v>7.4030183947199499E-2</v>
      </c>
      <c r="AN1661" s="17">
        <v>0.17240354588300799</v>
      </c>
      <c r="AO1661" s="17"/>
      <c r="AP1661" s="17">
        <v>8.6841696277667399E-2</v>
      </c>
      <c r="AQ1661" s="17">
        <v>0.111162044031443</v>
      </c>
      <c r="AR1661" s="17">
        <v>0.15797587262384499</v>
      </c>
      <c r="AS1661" s="17">
        <v>7.5003146523601294E-2</v>
      </c>
      <c r="AT1661" s="17">
        <v>0.20488780075526999</v>
      </c>
      <c r="AU1661" s="17">
        <v>0.25436135379993202</v>
      </c>
      <c r="AV1661" s="17"/>
      <c r="AW1661" s="17">
        <v>0.23504836078177499</v>
      </c>
      <c r="AX1661" s="17">
        <v>0.27353006727191698</v>
      </c>
      <c r="AY1661" s="17">
        <v>0.16103717861699601</v>
      </c>
      <c r="AZ1661" s="17">
        <v>0.13729060222357001</v>
      </c>
      <c r="BA1661" s="17">
        <v>0.17596076619556</v>
      </c>
      <c r="BB1661" s="17">
        <v>0.128067446677916</v>
      </c>
      <c r="BC1661" s="17">
        <v>0.12692709295653801</v>
      </c>
      <c r="BD1661" s="17">
        <v>0.15436411947449599</v>
      </c>
      <c r="BE1661" s="17">
        <v>0.123256804943345</v>
      </c>
      <c r="BF1661" s="17">
        <v>5.9125256791998697E-2</v>
      </c>
      <c r="BG1661" s="17">
        <v>8.5841879777614705E-2</v>
      </c>
      <c r="BH1661" s="17">
        <v>0.13532428037643501</v>
      </c>
      <c r="BI1661" s="17">
        <v>0.14715910429286899</v>
      </c>
      <c r="BJ1661" s="17">
        <v>5.32243721360064E-2</v>
      </c>
      <c r="BK1661" s="17">
        <v>0.19580774400484499</v>
      </c>
      <c r="BL1661" s="17">
        <v>6.0944412700902603E-2</v>
      </c>
      <c r="BM1661" s="17"/>
      <c r="BN1661" s="17">
        <v>0.11339509702322401</v>
      </c>
      <c r="BO1661" s="17">
        <v>0.181097673086101</v>
      </c>
      <c r="BP1661" s="17"/>
      <c r="BQ1661" s="17">
        <v>7.7966945806466195E-2</v>
      </c>
      <c r="BR1661" s="17">
        <v>0.137788395522775</v>
      </c>
      <c r="BS1661" s="17"/>
      <c r="BT1661" s="17">
        <v>5.5751994553363902E-2</v>
      </c>
      <c r="BU1661" s="17"/>
      <c r="BV1661" s="17">
        <v>0.16767789878865999</v>
      </c>
      <c r="BW1661" s="17">
        <v>0.145423036528846</v>
      </c>
      <c r="BX1661" s="17">
        <v>0.124034734683628</v>
      </c>
      <c r="BY1661" s="17"/>
      <c r="BZ1661" s="17">
        <v>0.236262459568189</v>
      </c>
      <c r="CA1661" s="17">
        <v>0.126124993545987</v>
      </c>
      <c r="CB1661" s="17">
        <v>0.17763661934782099</v>
      </c>
      <c r="CC1661" s="17">
        <v>0.125897498234155</v>
      </c>
      <c r="CD1661" s="17">
        <v>8.4048499728371501E-2</v>
      </c>
      <c r="CE1661" s="17">
        <v>9.4103902417628907E-2</v>
      </c>
      <c r="CF1661" s="17">
        <v>9.3412312258588204E-2</v>
      </c>
      <c r="CG1661" s="17"/>
      <c r="CH1661" s="17">
        <v>9.3841505659493896E-2</v>
      </c>
      <c r="CI1661" s="17">
        <v>0.11029056966962</v>
      </c>
      <c r="CJ1661" s="17">
        <v>0.15234420908106699</v>
      </c>
      <c r="CK1661" s="17">
        <v>0.20429898261045101</v>
      </c>
      <c r="CL1661" s="17">
        <v>0.25023835996677102</v>
      </c>
    </row>
    <row r="1662" spans="2:90" x14ac:dyDescent="0.3">
      <c r="C1662" s="17"/>
      <c r="D1662" s="17"/>
      <c r="E1662" s="17"/>
      <c r="F1662" s="17"/>
      <c r="G1662" s="17"/>
      <c r="H1662" s="17"/>
      <c r="I1662" s="17"/>
      <c r="J1662" s="17"/>
      <c r="K1662" s="17"/>
      <c r="L1662" s="17"/>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7"/>
      <c r="AI1662" s="17"/>
      <c r="AJ1662" s="17"/>
      <c r="AK1662" s="17"/>
      <c r="AL1662" s="17"/>
      <c r="AM1662" s="17"/>
      <c r="AN1662" s="17"/>
      <c r="AO1662" s="17"/>
      <c r="AP1662" s="17"/>
      <c r="AQ1662" s="17"/>
      <c r="AR1662" s="17"/>
      <c r="AS1662" s="17"/>
      <c r="AT1662" s="17"/>
      <c r="AU1662" s="17"/>
      <c r="AV1662" s="17"/>
      <c r="AW1662" s="17"/>
      <c r="AX1662" s="17"/>
      <c r="AY1662" s="17"/>
      <c r="AZ1662" s="17"/>
      <c r="BA1662" s="17"/>
      <c r="BB1662" s="17"/>
      <c r="BC1662" s="17"/>
      <c r="BD1662" s="17"/>
      <c r="BE1662" s="17"/>
      <c r="BF1662" s="17"/>
      <c r="BG1662" s="17"/>
      <c r="BH1662" s="17"/>
      <c r="BI1662" s="17"/>
      <c r="BJ1662" s="17"/>
      <c r="BK1662" s="17"/>
      <c r="BL1662" s="17"/>
      <c r="BM1662" s="17"/>
      <c r="BN1662" s="17"/>
      <c r="BO1662" s="17"/>
      <c r="BP1662" s="17"/>
      <c r="BQ1662" s="17"/>
      <c r="BR1662" s="17"/>
      <c r="BS1662" s="17"/>
      <c r="BT1662" s="17"/>
      <c r="BU1662" s="17"/>
      <c r="BV1662" s="17"/>
      <c r="BW1662" s="17"/>
      <c r="BX1662" s="17"/>
      <c r="BY1662" s="17"/>
      <c r="BZ1662" s="17"/>
      <c r="CA1662" s="17"/>
      <c r="CB1662" s="17"/>
      <c r="CC1662" s="17"/>
      <c r="CD1662" s="17"/>
      <c r="CE1662" s="17"/>
      <c r="CF1662" s="17"/>
      <c r="CG1662" s="17"/>
      <c r="CH1662" s="17"/>
      <c r="CI1662" s="17"/>
      <c r="CJ1662" s="17"/>
      <c r="CK1662" s="17"/>
      <c r="CL1662" s="17"/>
    </row>
    <row r="1663" spans="2:90" x14ac:dyDescent="0.3">
      <c r="B1663" s="6" t="s">
        <v>618</v>
      </c>
      <c r="C1663" s="17"/>
      <c r="D1663" s="17"/>
      <c r="E1663" s="17"/>
      <c r="F1663" s="17"/>
      <c r="G1663" s="17"/>
      <c r="H1663" s="17"/>
      <c r="I1663" s="17"/>
      <c r="J1663" s="17"/>
      <c r="K1663" s="17"/>
      <c r="L1663" s="17"/>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7"/>
      <c r="AI1663" s="17"/>
      <c r="AJ1663" s="17"/>
      <c r="AK1663" s="17"/>
      <c r="AL1663" s="17"/>
      <c r="AM1663" s="17"/>
      <c r="AN1663" s="17"/>
      <c r="AO1663" s="17"/>
      <c r="AP1663" s="17"/>
      <c r="AQ1663" s="17"/>
      <c r="AR1663" s="17"/>
      <c r="AS1663" s="17"/>
      <c r="AT1663" s="17"/>
      <c r="AU1663" s="17"/>
      <c r="AV1663" s="17"/>
      <c r="AW1663" s="17"/>
      <c r="AX1663" s="17"/>
      <c r="AY1663" s="17"/>
      <c r="AZ1663" s="17"/>
      <c r="BA1663" s="17"/>
      <c r="BB1663" s="17"/>
      <c r="BC1663" s="17"/>
      <c r="BD1663" s="17"/>
      <c r="BE1663" s="17"/>
      <c r="BF1663" s="17"/>
      <c r="BG1663" s="17"/>
      <c r="BH1663" s="17"/>
      <c r="BI1663" s="17"/>
      <c r="BJ1663" s="17"/>
      <c r="BK1663" s="17"/>
      <c r="BL1663" s="17"/>
      <c r="BM1663" s="17"/>
      <c r="BN1663" s="17"/>
      <c r="BO1663" s="17"/>
      <c r="BP1663" s="17"/>
      <c r="BQ1663" s="17"/>
      <c r="BR1663" s="17"/>
      <c r="BS1663" s="17"/>
      <c r="BT1663" s="17"/>
      <c r="BU1663" s="17"/>
      <c r="BV1663" s="17"/>
      <c r="BW1663" s="17"/>
      <c r="BX1663" s="17"/>
      <c r="BY1663" s="17"/>
      <c r="BZ1663" s="17"/>
      <c r="CA1663" s="17"/>
      <c r="CB1663" s="17"/>
      <c r="CC1663" s="17"/>
      <c r="CD1663" s="17"/>
      <c r="CE1663" s="17"/>
      <c r="CF1663" s="17"/>
      <c r="CG1663" s="17"/>
      <c r="CH1663" s="17"/>
      <c r="CI1663" s="17"/>
      <c r="CJ1663" s="17"/>
      <c r="CK1663" s="17"/>
      <c r="CL1663" s="17"/>
    </row>
    <row r="1664" spans="2:90" x14ac:dyDescent="0.3">
      <c r="B1664" s="24" t="s">
        <v>110</v>
      </c>
      <c r="C1664" s="17"/>
      <c r="D1664" s="17"/>
      <c r="E1664" s="17"/>
      <c r="F1664" s="17"/>
      <c r="G1664" s="17"/>
      <c r="H1664" s="17"/>
      <c r="I1664" s="17"/>
      <c r="J1664" s="17"/>
      <c r="K1664" s="17"/>
      <c r="L1664" s="17"/>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7"/>
      <c r="AI1664" s="17"/>
      <c r="AJ1664" s="17"/>
      <c r="AK1664" s="17"/>
      <c r="AL1664" s="17"/>
      <c r="AM1664" s="17"/>
      <c r="AN1664" s="17"/>
      <c r="AO1664" s="17"/>
      <c r="AP1664" s="17"/>
      <c r="AQ1664" s="17"/>
      <c r="AR1664" s="17"/>
      <c r="AS1664" s="17"/>
      <c r="AT1664" s="17"/>
      <c r="AU1664" s="17"/>
      <c r="AV1664" s="17"/>
      <c r="AW1664" s="17"/>
      <c r="AX1664" s="17"/>
      <c r="AY1664" s="17"/>
      <c r="AZ1664" s="17"/>
      <c r="BA1664" s="17"/>
      <c r="BB1664" s="17"/>
      <c r="BC1664" s="17"/>
      <c r="BD1664" s="17"/>
      <c r="BE1664" s="17"/>
      <c r="BF1664" s="17"/>
      <c r="BG1664" s="17"/>
      <c r="BH1664" s="17"/>
      <c r="BI1664" s="17"/>
      <c r="BJ1664" s="17"/>
      <c r="BK1664" s="17"/>
      <c r="BL1664" s="17"/>
      <c r="BM1664" s="17"/>
      <c r="BN1664" s="17"/>
      <c r="BO1664" s="17"/>
      <c r="BP1664" s="17"/>
      <c r="BQ1664" s="17"/>
      <c r="BR1664" s="17"/>
      <c r="BS1664" s="17"/>
      <c r="BT1664" s="17"/>
      <c r="BU1664" s="17"/>
      <c r="BV1664" s="17"/>
      <c r="BW1664" s="17"/>
      <c r="BX1664" s="17"/>
      <c r="BY1664" s="17"/>
      <c r="BZ1664" s="17"/>
      <c r="CA1664" s="17"/>
      <c r="CB1664" s="17"/>
      <c r="CC1664" s="17"/>
      <c r="CD1664" s="17"/>
      <c r="CE1664" s="17"/>
      <c r="CF1664" s="17"/>
      <c r="CG1664" s="17"/>
      <c r="CH1664" s="17"/>
      <c r="CI1664" s="17"/>
      <c r="CJ1664" s="17"/>
      <c r="CK1664" s="17"/>
      <c r="CL1664" s="17"/>
    </row>
    <row r="1665" spans="2:90" x14ac:dyDescent="0.3">
      <c r="B1665" t="s">
        <v>615</v>
      </c>
      <c r="C1665" s="17">
        <v>0.193743057837616</v>
      </c>
      <c r="D1665" s="17">
        <v>0.230960656353003</v>
      </c>
      <c r="E1665" s="17">
        <v>0.15582798917781099</v>
      </c>
      <c r="F1665" s="17"/>
      <c r="G1665" s="17">
        <v>0.21654115804423901</v>
      </c>
      <c r="H1665" s="17">
        <v>0.24346916084406001</v>
      </c>
      <c r="I1665" s="17">
        <v>0.13918762528251699</v>
      </c>
      <c r="J1665" s="17">
        <v>0.17184186864123899</v>
      </c>
      <c r="K1665" s="17">
        <v>0.225163035530381</v>
      </c>
      <c r="L1665" s="17">
        <v>0.17934480682110701</v>
      </c>
      <c r="M1665" s="17"/>
      <c r="N1665" s="17">
        <v>0.27077663736706098</v>
      </c>
      <c r="O1665" s="17">
        <v>0.17963309935981001</v>
      </c>
      <c r="P1665" s="17">
        <v>0.15483540398031101</v>
      </c>
      <c r="Q1665" s="17">
        <v>0.16152316197764299</v>
      </c>
      <c r="R1665" s="17"/>
      <c r="S1665" s="17">
        <v>0.24613575197129001</v>
      </c>
      <c r="T1665" s="17">
        <v>0.202015658892475</v>
      </c>
      <c r="U1665" s="17">
        <v>0.19781311108052299</v>
      </c>
      <c r="V1665" s="17">
        <v>0.189418189795204</v>
      </c>
      <c r="W1665" s="17">
        <v>0.18444402567316301</v>
      </c>
      <c r="X1665" s="17">
        <v>0.18759907559866501</v>
      </c>
      <c r="Y1665" s="17">
        <v>0.156311417837074</v>
      </c>
      <c r="Z1665" s="17">
        <v>0.152273418920434</v>
      </c>
      <c r="AA1665" s="17">
        <v>0.19353342776382301</v>
      </c>
      <c r="AB1665" s="17">
        <v>0.18631358005200899</v>
      </c>
      <c r="AC1665" s="17">
        <v>0.16096135954427099</v>
      </c>
      <c r="AD1665" s="17">
        <v>0.18743853993270401</v>
      </c>
      <c r="AE1665" s="17"/>
      <c r="AF1665" s="17">
        <v>0.18649341362139199</v>
      </c>
      <c r="AG1665" s="17">
        <v>0.23668379006475601</v>
      </c>
      <c r="AH1665" s="17">
        <v>0.120998794729943</v>
      </c>
      <c r="AI1665" s="17"/>
      <c r="AJ1665" s="17">
        <v>0.202985215851895</v>
      </c>
      <c r="AK1665" s="17">
        <v>0.23517281013238001</v>
      </c>
      <c r="AL1665" s="17">
        <v>0.19263789534413001</v>
      </c>
      <c r="AM1665" s="17">
        <v>0.18076844982611601</v>
      </c>
      <c r="AN1665" s="17">
        <v>0.15898172942302799</v>
      </c>
      <c r="AO1665" s="17"/>
      <c r="AP1665" s="17">
        <v>0.247120483604544</v>
      </c>
      <c r="AQ1665" s="17">
        <v>0.20982464739456599</v>
      </c>
      <c r="AR1665" s="17">
        <v>0.157094106810067</v>
      </c>
      <c r="AS1665" s="17">
        <v>0.180536623991395</v>
      </c>
      <c r="AT1665" s="17">
        <v>0.217183424250142</v>
      </c>
      <c r="AU1665" s="17">
        <v>0.16106293859401799</v>
      </c>
      <c r="AV1665" s="17"/>
      <c r="AW1665" s="17">
        <v>0</v>
      </c>
      <c r="AX1665" s="17">
        <v>0.13277542430967701</v>
      </c>
      <c r="AY1665" s="17">
        <v>0.18703916957914599</v>
      </c>
      <c r="AZ1665" s="17">
        <v>0.159410953427854</v>
      </c>
      <c r="BA1665" s="17">
        <v>0.17378289768760299</v>
      </c>
      <c r="BB1665" s="17">
        <v>0.17213890401606599</v>
      </c>
      <c r="BC1665" s="17">
        <v>0.19108579303137699</v>
      </c>
      <c r="BD1665" s="17">
        <v>0.21463289414811401</v>
      </c>
      <c r="BE1665" s="17">
        <v>0.22272612852389301</v>
      </c>
      <c r="BF1665" s="17">
        <v>0.169448274832837</v>
      </c>
      <c r="BG1665" s="17">
        <v>0.19863237245945201</v>
      </c>
      <c r="BH1665" s="17">
        <v>0.22852800236266399</v>
      </c>
      <c r="BI1665" s="17">
        <v>0.32569242216605598</v>
      </c>
      <c r="BJ1665" s="17">
        <v>0.19708411125165301</v>
      </c>
      <c r="BK1665" s="17">
        <v>0.22415117801443701</v>
      </c>
      <c r="BL1665" s="17">
        <v>0.29891071163544097</v>
      </c>
      <c r="BM1665" s="17"/>
      <c r="BN1665" s="17">
        <v>0.19328899906292199</v>
      </c>
      <c r="BO1665" s="17">
        <v>0.19376979919676701</v>
      </c>
      <c r="BP1665" s="17"/>
      <c r="BQ1665" s="17">
        <v>0.25940364714298397</v>
      </c>
      <c r="BR1665" s="17">
        <v>0.19332476269718701</v>
      </c>
      <c r="BS1665" s="17"/>
      <c r="BT1665" s="17">
        <v>0.213283847083026</v>
      </c>
      <c r="BU1665" s="17"/>
      <c r="BV1665" s="17">
        <v>0.17757546397437299</v>
      </c>
      <c r="BW1665" s="17">
        <v>0.197121739309572</v>
      </c>
      <c r="BX1665" s="17">
        <v>0.199585303405314</v>
      </c>
      <c r="BY1665" s="17"/>
      <c r="BZ1665" s="17">
        <v>0.14775148159631299</v>
      </c>
      <c r="CA1665" s="17">
        <v>0.153169316848174</v>
      </c>
      <c r="CB1665" s="17">
        <v>0.16726387348900101</v>
      </c>
      <c r="CC1665" s="17">
        <v>0.156950434066843</v>
      </c>
      <c r="CD1665" s="17">
        <v>0.222513820118938</v>
      </c>
      <c r="CE1665" s="17">
        <v>0.241300315969141</v>
      </c>
      <c r="CF1665" s="17">
        <v>0.330026047102984</v>
      </c>
      <c r="CG1665" s="17"/>
      <c r="CH1665" s="17">
        <v>0.32076766812748098</v>
      </c>
      <c r="CI1665" s="17">
        <v>0.22344647811242199</v>
      </c>
      <c r="CJ1665" s="17">
        <v>0.138391546549336</v>
      </c>
      <c r="CK1665" s="17">
        <v>0.18457112967376099</v>
      </c>
      <c r="CL1665" s="17">
        <v>0.15165248470166101</v>
      </c>
    </row>
    <row r="1666" spans="2:90" x14ac:dyDescent="0.3">
      <c r="B1666" t="s">
        <v>616</v>
      </c>
      <c r="C1666" s="17">
        <v>0.491735944594552</v>
      </c>
      <c r="D1666" s="17">
        <v>0.51641032935971698</v>
      </c>
      <c r="E1666" s="17">
        <v>0.468586973749825</v>
      </c>
      <c r="F1666" s="17"/>
      <c r="G1666" s="17">
        <v>0.46869205702202799</v>
      </c>
      <c r="H1666" s="17">
        <v>0.44035941697485298</v>
      </c>
      <c r="I1666" s="17">
        <v>0.44733313951473802</v>
      </c>
      <c r="J1666" s="17">
        <v>0.46542445651512998</v>
      </c>
      <c r="K1666" s="17">
        <v>0.43550153804862402</v>
      </c>
      <c r="L1666" s="17">
        <v>0.64445716723150404</v>
      </c>
      <c r="M1666" s="17"/>
      <c r="N1666" s="17">
        <v>0.50914298372758304</v>
      </c>
      <c r="O1666" s="17">
        <v>0.49812673007999497</v>
      </c>
      <c r="P1666" s="17">
        <v>0.54459813155457804</v>
      </c>
      <c r="Q1666" s="17">
        <v>0.42083966421777402</v>
      </c>
      <c r="R1666" s="17"/>
      <c r="S1666" s="17">
        <v>0.45976611326014799</v>
      </c>
      <c r="T1666" s="17">
        <v>0.48995593085922801</v>
      </c>
      <c r="U1666" s="17">
        <v>0.47160497075157198</v>
      </c>
      <c r="V1666" s="17">
        <v>0.50488324550744201</v>
      </c>
      <c r="W1666" s="17">
        <v>0.479467037754157</v>
      </c>
      <c r="X1666" s="17">
        <v>0.505890350740407</v>
      </c>
      <c r="Y1666" s="17">
        <v>0.513421544092585</v>
      </c>
      <c r="Z1666" s="17">
        <v>0.54635890881810301</v>
      </c>
      <c r="AA1666" s="17">
        <v>0.51832336737276796</v>
      </c>
      <c r="AB1666" s="17">
        <v>0.48484165543832702</v>
      </c>
      <c r="AC1666" s="17">
        <v>0.45805198411838899</v>
      </c>
      <c r="AD1666" s="17">
        <v>0.49785538217533298</v>
      </c>
      <c r="AE1666" s="17"/>
      <c r="AF1666" s="17">
        <v>0.53082521303924002</v>
      </c>
      <c r="AG1666" s="17">
        <v>0.49565550544961601</v>
      </c>
      <c r="AH1666" s="17">
        <v>0.419311493717411</v>
      </c>
      <c r="AI1666" s="17"/>
      <c r="AJ1666" s="17">
        <v>0.55588644489153305</v>
      </c>
      <c r="AK1666" s="17">
        <v>0.49660330742032899</v>
      </c>
      <c r="AL1666" s="17">
        <v>0.48875852634207501</v>
      </c>
      <c r="AM1666" s="17">
        <v>0.52193471272122605</v>
      </c>
      <c r="AN1666" s="17">
        <v>0.578521654727566</v>
      </c>
      <c r="AO1666" s="17"/>
      <c r="AP1666" s="17">
        <v>0.50991517436641098</v>
      </c>
      <c r="AQ1666" s="17">
        <v>0.52933489279495205</v>
      </c>
      <c r="AR1666" s="17">
        <v>0.48530058749500699</v>
      </c>
      <c r="AS1666" s="17">
        <v>0.52594163994020804</v>
      </c>
      <c r="AT1666" s="17">
        <v>0.46510571337569201</v>
      </c>
      <c r="AU1666" s="17">
        <v>0.50768762811801305</v>
      </c>
      <c r="AV1666" s="17"/>
      <c r="AW1666" s="17">
        <v>0.50688687482717298</v>
      </c>
      <c r="AX1666" s="17">
        <v>0.35670436058938498</v>
      </c>
      <c r="AY1666" s="17">
        <v>0.43546282842714601</v>
      </c>
      <c r="AZ1666" s="17">
        <v>0.43148850344188699</v>
      </c>
      <c r="BA1666" s="17">
        <v>0.48570207422641998</v>
      </c>
      <c r="BB1666" s="17">
        <v>0.47674856305424301</v>
      </c>
      <c r="BC1666" s="17">
        <v>0.51278819747840199</v>
      </c>
      <c r="BD1666" s="17">
        <v>0.480158742309721</v>
      </c>
      <c r="BE1666" s="17">
        <v>0.57751262002208303</v>
      </c>
      <c r="BF1666" s="17">
        <v>0.58874472973606995</v>
      </c>
      <c r="BG1666" s="17">
        <v>0.52556260445810798</v>
      </c>
      <c r="BH1666" s="17">
        <v>0.53104445392425104</v>
      </c>
      <c r="BI1666" s="17">
        <v>0.526566121602843</v>
      </c>
      <c r="BJ1666" s="17">
        <v>0.48217397413687302</v>
      </c>
      <c r="BK1666" s="17">
        <v>0.46468211452611402</v>
      </c>
      <c r="BL1666" s="17">
        <v>0.48232258196074201</v>
      </c>
      <c r="BM1666" s="17"/>
      <c r="BN1666" s="17">
        <v>0.52645081072930799</v>
      </c>
      <c r="BO1666" s="17">
        <v>0.44667081404396197</v>
      </c>
      <c r="BP1666" s="17"/>
      <c r="BQ1666" s="17">
        <v>0.51730050948377704</v>
      </c>
      <c r="BR1666" s="17">
        <v>0.477970963945825</v>
      </c>
      <c r="BS1666" s="17"/>
      <c r="BT1666" s="17">
        <v>0.52923730927210799</v>
      </c>
      <c r="BU1666" s="17"/>
      <c r="BV1666" s="17">
        <v>0.45386907035252899</v>
      </c>
      <c r="BW1666" s="17">
        <v>0.50377550868852505</v>
      </c>
      <c r="BX1666" s="17">
        <v>0.50717245109998899</v>
      </c>
      <c r="BY1666" s="17"/>
      <c r="BZ1666" s="17">
        <v>0.360658313119461</v>
      </c>
      <c r="CA1666" s="17">
        <v>0.467796025650627</v>
      </c>
      <c r="CB1666" s="17">
        <v>0.48163724764966598</v>
      </c>
      <c r="CC1666" s="17">
        <v>0.53422616593526395</v>
      </c>
      <c r="CD1666" s="17">
        <v>0.54056746096335695</v>
      </c>
      <c r="CE1666" s="17">
        <v>0.55292593838845505</v>
      </c>
      <c r="CF1666" s="17">
        <v>0.47491642893730401</v>
      </c>
      <c r="CG1666" s="17"/>
      <c r="CH1666" s="17">
        <v>0.445278823725966</v>
      </c>
      <c r="CI1666" s="17">
        <v>0.52564031801885003</v>
      </c>
      <c r="CJ1666" s="17">
        <v>0.539830705750032</v>
      </c>
      <c r="CK1666" s="17">
        <v>0.37216963611967302</v>
      </c>
      <c r="CL1666" s="17">
        <v>0.31498410833747598</v>
      </c>
    </row>
    <row r="1667" spans="2:90" x14ac:dyDescent="0.3">
      <c r="B1667" t="s">
        <v>617</v>
      </c>
      <c r="C1667" s="17">
        <v>0.25844449361431199</v>
      </c>
      <c r="D1667" s="17">
        <v>0.20750365799699799</v>
      </c>
      <c r="E1667" s="17">
        <v>0.30931999952795702</v>
      </c>
      <c r="F1667" s="17"/>
      <c r="G1667" s="17">
        <v>0.251959458305067</v>
      </c>
      <c r="H1667" s="17">
        <v>0.26335575958429502</v>
      </c>
      <c r="I1667" s="17">
        <v>0.35490734306043997</v>
      </c>
      <c r="J1667" s="17">
        <v>0.29756701134178898</v>
      </c>
      <c r="K1667" s="17">
        <v>0.257723205019319</v>
      </c>
      <c r="L1667" s="17">
        <v>0.14847933332854399</v>
      </c>
      <c r="M1667" s="17"/>
      <c r="N1667" s="17">
        <v>0.17799496942358201</v>
      </c>
      <c r="O1667" s="17">
        <v>0.28487804295400798</v>
      </c>
      <c r="P1667" s="17">
        <v>0.24475481347884401</v>
      </c>
      <c r="Q1667" s="17">
        <v>0.32811801299948001</v>
      </c>
      <c r="R1667" s="17"/>
      <c r="S1667" s="17">
        <v>0.23691462879932099</v>
      </c>
      <c r="T1667" s="17">
        <v>0.25894692858637203</v>
      </c>
      <c r="U1667" s="17">
        <v>0.23003192307613701</v>
      </c>
      <c r="V1667" s="17">
        <v>0.243803133289417</v>
      </c>
      <c r="W1667" s="17">
        <v>0.22674596724901699</v>
      </c>
      <c r="X1667" s="17">
        <v>0.26873856752781999</v>
      </c>
      <c r="Y1667" s="17">
        <v>0.289839143831434</v>
      </c>
      <c r="Z1667" s="17">
        <v>0.268543035612269</v>
      </c>
      <c r="AA1667" s="17">
        <v>0.24256373950196999</v>
      </c>
      <c r="AB1667" s="17">
        <v>0.27271473871209501</v>
      </c>
      <c r="AC1667" s="17">
        <v>0.35292743665031601</v>
      </c>
      <c r="AD1667" s="17">
        <v>0.28088785018649798</v>
      </c>
      <c r="AE1667" s="17"/>
      <c r="AF1667" s="17">
        <v>0.23349672315923001</v>
      </c>
      <c r="AG1667" s="17">
        <v>0.22749318612886099</v>
      </c>
      <c r="AH1667" s="17">
        <v>0.34976866110544202</v>
      </c>
      <c r="AI1667" s="17"/>
      <c r="AJ1667" s="17">
        <v>0.196717393477402</v>
      </c>
      <c r="AK1667" s="17">
        <v>0.22873867959345501</v>
      </c>
      <c r="AL1667" s="17">
        <v>0.28642395449817898</v>
      </c>
      <c r="AM1667" s="17">
        <v>0.25909077228302602</v>
      </c>
      <c r="AN1667" s="17">
        <v>0.18586287715772201</v>
      </c>
      <c r="AO1667" s="17"/>
      <c r="AP1667" s="17">
        <v>0.201469684167596</v>
      </c>
      <c r="AQ1667" s="17">
        <v>0.208986202983203</v>
      </c>
      <c r="AR1667" s="17">
        <v>0.312860381416524</v>
      </c>
      <c r="AS1667" s="17">
        <v>0.25532569937187799</v>
      </c>
      <c r="AT1667" s="17">
        <v>0.26094735278725001</v>
      </c>
      <c r="AU1667" s="17">
        <v>0.222502624745431</v>
      </c>
      <c r="AV1667" s="17"/>
      <c r="AW1667" s="17">
        <v>0.39658433241848401</v>
      </c>
      <c r="AX1667" s="17">
        <v>0.36579178140132501</v>
      </c>
      <c r="AY1667" s="17">
        <v>0.30575830332353698</v>
      </c>
      <c r="AZ1667" s="17">
        <v>0.36338933778827398</v>
      </c>
      <c r="BA1667" s="17">
        <v>0.25930180803154701</v>
      </c>
      <c r="BB1667" s="17">
        <v>0.32754848698621197</v>
      </c>
      <c r="BC1667" s="17">
        <v>0.24208327433267399</v>
      </c>
      <c r="BD1667" s="17">
        <v>0.22477462326966</v>
      </c>
      <c r="BE1667" s="17">
        <v>0.19203455084892199</v>
      </c>
      <c r="BF1667" s="17">
        <v>0.22146389156707</v>
      </c>
      <c r="BG1667" s="17">
        <v>0.23677330272888999</v>
      </c>
      <c r="BH1667" s="17">
        <v>0.21181105866612401</v>
      </c>
      <c r="BI1667" s="17">
        <v>0.10265417515481499</v>
      </c>
      <c r="BJ1667" s="17">
        <v>0.28533183793456801</v>
      </c>
      <c r="BK1667" s="17">
        <v>0.225898049072846</v>
      </c>
      <c r="BL1667" s="17">
        <v>0.154753813686034</v>
      </c>
      <c r="BM1667" s="17"/>
      <c r="BN1667" s="17">
        <v>0.22578783910300601</v>
      </c>
      <c r="BO1667" s="17">
        <v>0.303983399228344</v>
      </c>
      <c r="BP1667" s="17"/>
      <c r="BQ1667" s="17">
        <v>0.18538870519633399</v>
      </c>
      <c r="BR1667" s="17">
        <v>0.28341590326504501</v>
      </c>
      <c r="BS1667" s="17"/>
      <c r="BT1667" s="17">
        <v>0.22210317382009301</v>
      </c>
      <c r="BU1667" s="17"/>
      <c r="BV1667" s="17">
        <v>0.30754277335053698</v>
      </c>
      <c r="BW1667" s="17">
        <v>0.226891361689148</v>
      </c>
      <c r="BX1667" s="17">
        <v>0.24522841767244999</v>
      </c>
      <c r="BY1667" s="17"/>
      <c r="BZ1667" s="17">
        <v>0.40057027300216003</v>
      </c>
      <c r="CA1667" s="17">
        <v>0.31981322596343598</v>
      </c>
      <c r="CB1667" s="17">
        <v>0.28588130728501299</v>
      </c>
      <c r="CC1667" s="17">
        <v>0.26511658023656898</v>
      </c>
      <c r="CD1667" s="17">
        <v>0.20011621761687301</v>
      </c>
      <c r="CE1667" s="17">
        <v>0.170060550984939</v>
      </c>
      <c r="CF1667" s="17">
        <v>0.15862862829931301</v>
      </c>
      <c r="CG1667" s="17"/>
      <c r="CH1667" s="17">
        <v>0.18789776696052199</v>
      </c>
      <c r="CI1667" s="17">
        <v>0.20455802945881299</v>
      </c>
      <c r="CJ1667" s="17">
        <v>0.27819904768119402</v>
      </c>
      <c r="CK1667" s="17">
        <v>0.34012900710729499</v>
      </c>
      <c r="CL1667" s="17">
        <v>0.43128407484866699</v>
      </c>
    </row>
    <row r="1668" spans="2:90" x14ac:dyDescent="0.3">
      <c r="B1668" t="s">
        <v>118</v>
      </c>
      <c r="C1668" s="17">
        <v>5.6076503953519402E-2</v>
      </c>
      <c r="D1668" s="17">
        <v>4.5125356290281901E-2</v>
      </c>
      <c r="E1668" s="17">
        <v>6.6265037544406893E-2</v>
      </c>
      <c r="F1668" s="17"/>
      <c r="G1668" s="17">
        <v>6.2807326628665394E-2</v>
      </c>
      <c r="H1668" s="17">
        <v>5.2815662596792198E-2</v>
      </c>
      <c r="I1668" s="17">
        <v>5.8571892142304197E-2</v>
      </c>
      <c r="J1668" s="17">
        <v>6.5166663501840805E-2</v>
      </c>
      <c r="K1668" s="17">
        <v>8.1612221401676302E-2</v>
      </c>
      <c r="L1668" s="17">
        <v>2.7718692618845499E-2</v>
      </c>
      <c r="M1668" s="17"/>
      <c r="N1668" s="17">
        <v>4.2085409481774798E-2</v>
      </c>
      <c r="O1668" s="17">
        <v>3.7362127606187297E-2</v>
      </c>
      <c r="P1668" s="17">
        <v>5.5811650986266399E-2</v>
      </c>
      <c r="Q1668" s="17">
        <v>8.9519160805103207E-2</v>
      </c>
      <c r="R1668" s="17"/>
      <c r="S1668" s="17">
        <v>5.7183505969240898E-2</v>
      </c>
      <c r="T1668" s="17">
        <v>4.90814816619249E-2</v>
      </c>
      <c r="U1668" s="17">
        <v>0.100549995091767</v>
      </c>
      <c r="V1668" s="17">
        <v>6.1895431407936199E-2</v>
      </c>
      <c r="W1668" s="17">
        <v>0.109342969323663</v>
      </c>
      <c r="X1668" s="17">
        <v>3.7772006133108098E-2</v>
      </c>
      <c r="Y1668" s="17">
        <v>4.0427894238906699E-2</v>
      </c>
      <c r="Z1668" s="17">
        <v>3.2824636649193897E-2</v>
      </c>
      <c r="AA1668" s="17">
        <v>4.5579465361439302E-2</v>
      </c>
      <c r="AB1668" s="17">
        <v>5.6130025797568699E-2</v>
      </c>
      <c r="AC1668" s="17">
        <v>2.80592196870251E-2</v>
      </c>
      <c r="AD1668" s="17">
        <v>3.3818227705464499E-2</v>
      </c>
      <c r="AE1668" s="17"/>
      <c r="AF1668" s="17">
        <v>4.9184650180137901E-2</v>
      </c>
      <c r="AG1668" s="17">
        <v>4.0167518356767302E-2</v>
      </c>
      <c r="AH1668" s="17">
        <v>0.109921050447204</v>
      </c>
      <c r="AI1668" s="17"/>
      <c r="AJ1668" s="17">
        <v>4.4410945779170603E-2</v>
      </c>
      <c r="AK1668" s="17">
        <v>3.9485202853835999E-2</v>
      </c>
      <c r="AL1668" s="17">
        <v>3.2179623815616398E-2</v>
      </c>
      <c r="AM1668" s="17">
        <v>3.8206065169631501E-2</v>
      </c>
      <c r="AN1668" s="17">
        <v>7.6633738691684106E-2</v>
      </c>
      <c r="AO1668" s="17"/>
      <c r="AP1668" s="17">
        <v>4.1494657861449201E-2</v>
      </c>
      <c r="AQ1668" s="17">
        <v>5.1854256827277699E-2</v>
      </c>
      <c r="AR1668" s="17">
        <v>4.4744924278401703E-2</v>
      </c>
      <c r="AS1668" s="17">
        <v>3.8196036696519199E-2</v>
      </c>
      <c r="AT1668" s="17">
        <v>5.6763509586916797E-2</v>
      </c>
      <c r="AU1668" s="17">
        <v>0.108746808542539</v>
      </c>
      <c r="AV1668" s="17"/>
      <c r="AW1668" s="17">
        <v>9.6528792754342604E-2</v>
      </c>
      <c r="AX1668" s="17">
        <v>0.144728433699612</v>
      </c>
      <c r="AY1668" s="17">
        <v>7.1739698670170701E-2</v>
      </c>
      <c r="AZ1668" s="17">
        <v>4.5711205341984799E-2</v>
      </c>
      <c r="BA1668" s="17">
        <v>8.1213220054429394E-2</v>
      </c>
      <c r="BB1668" s="17">
        <v>2.3564045943477899E-2</v>
      </c>
      <c r="BC1668" s="17">
        <v>5.4042735157546297E-2</v>
      </c>
      <c r="BD1668" s="17">
        <v>8.0433740272504994E-2</v>
      </c>
      <c r="BE1668" s="17">
        <v>7.7267006051025804E-3</v>
      </c>
      <c r="BF1668" s="17">
        <v>2.03431038640218E-2</v>
      </c>
      <c r="BG1668" s="17">
        <v>3.90317203535505E-2</v>
      </c>
      <c r="BH1668" s="17">
        <v>2.8616485046961099E-2</v>
      </c>
      <c r="BI1668" s="17">
        <v>4.5087281076286401E-2</v>
      </c>
      <c r="BJ1668" s="17">
        <v>3.54100766769051E-2</v>
      </c>
      <c r="BK1668" s="17">
        <v>8.52686583866024E-2</v>
      </c>
      <c r="BL1668" s="17">
        <v>6.4012892717783099E-2</v>
      </c>
      <c r="BM1668" s="17"/>
      <c r="BN1668" s="17">
        <v>5.44723511047642E-2</v>
      </c>
      <c r="BO1668" s="17">
        <v>5.55759875309264E-2</v>
      </c>
      <c r="BP1668" s="17"/>
      <c r="BQ1668" s="17">
        <v>3.7907138176905601E-2</v>
      </c>
      <c r="BR1668" s="17">
        <v>4.5288370091943198E-2</v>
      </c>
      <c r="BS1668" s="17"/>
      <c r="BT1668" s="17">
        <v>3.5375669824773699E-2</v>
      </c>
      <c r="BU1668" s="17"/>
      <c r="BV1668" s="17">
        <v>6.1012692322560701E-2</v>
      </c>
      <c r="BW1668" s="17">
        <v>7.2211390312754503E-2</v>
      </c>
      <c r="BX1668" s="17">
        <v>4.8013827822248001E-2</v>
      </c>
      <c r="BY1668" s="17"/>
      <c r="BZ1668" s="17">
        <v>9.1019932282066507E-2</v>
      </c>
      <c r="CA1668" s="17">
        <v>5.9221431537762298E-2</v>
      </c>
      <c r="CB1668" s="17">
        <v>6.5217571576320493E-2</v>
      </c>
      <c r="CC1668" s="17">
        <v>4.3706819761323901E-2</v>
      </c>
      <c r="CD1668" s="17">
        <v>3.6802501300831597E-2</v>
      </c>
      <c r="CE1668" s="17">
        <v>3.5713194657465301E-2</v>
      </c>
      <c r="CF1668" s="17">
        <v>3.6428895660399099E-2</v>
      </c>
      <c r="CG1668" s="17"/>
      <c r="CH1668" s="17">
        <v>4.6055741186030098E-2</v>
      </c>
      <c r="CI1668" s="17">
        <v>4.6355174409915503E-2</v>
      </c>
      <c r="CJ1668" s="17">
        <v>4.3578700019438497E-2</v>
      </c>
      <c r="CK1668" s="17">
        <v>0.103130227099271</v>
      </c>
      <c r="CL1668" s="17">
        <v>0.102079332112195</v>
      </c>
    </row>
    <row r="1669" spans="2:90" x14ac:dyDescent="0.3">
      <c r="C1669" s="17"/>
      <c r="D1669" s="17"/>
      <c r="E1669" s="17"/>
      <c r="F1669" s="17"/>
      <c r="G1669" s="17"/>
      <c r="H1669" s="17"/>
      <c r="I1669" s="17"/>
      <c r="J1669" s="17"/>
      <c r="K1669" s="17"/>
      <c r="L1669" s="17"/>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7"/>
      <c r="AI1669" s="17"/>
      <c r="AJ1669" s="17"/>
      <c r="AK1669" s="17"/>
      <c r="AL1669" s="17"/>
      <c r="AM1669" s="17"/>
      <c r="AN1669" s="17"/>
      <c r="AO1669" s="17"/>
      <c r="AP1669" s="17"/>
      <c r="AQ1669" s="17"/>
      <c r="AR1669" s="17"/>
      <c r="AS1669" s="17"/>
      <c r="AT1669" s="17"/>
      <c r="AU1669" s="17"/>
      <c r="AV1669" s="17"/>
      <c r="AW1669" s="17"/>
      <c r="AX1669" s="17"/>
      <c r="AY1669" s="17"/>
      <c r="AZ1669" s="17"/>
      <c r="BA1669" s="17"/>
      <c r="BB1669" s="17"/>
      <c r="BC1669" s="17"/>
      <c r="BD1669" s="17"/>
      <c r="BE1669" s="17"/>
      <c r="BF1669" s="17"/>
      <c r="BG1669" s="17"/>
      <c r="BH1669" s="17"/>
      <c r="BI1669" s="17"/>
      <c r="BJ1669" s="17"/>
      <c r="BK1669" s="17"/>
      <c r="BL1669" s="17"/>
      <c r="BM1669" s="17"/>
      <c r="BN1669" s="17"/>
      <c r="BO1669" s="17"/>
      <c r="BP1669" s="17"/>
      <c r="BQ1669" s="17"/>
      <c r="BR1669" s="17"/>
      <c r="BS1669" s="17"/>
      <c r="BT1669" s="17"/>
      <c r="BU1669" s="17"/>
      <c r="BV1669" s="17"/>
      <c r="BW1669" s="17"/>
      <c r="BX1669" s="17"/>
      <c r="BY1669" s="17"/>
      <c r="BZ1669" s="17"/>
      <c r="CA1669" s="17"/>
      <c r="CB1669" s="17"/>
      <c r="CC1669" s="17"/>
      <c r="CD1669" s="17"/>
      <c r="CE1669" s="17"/>
      <c r="CF1669" s="17"/>
      <c r="CG1669" s="17"/>
      <c r="CH1669" s="17"/>
      <c r="CI1669" s="17"/>
      <c r="CJ1669" s="17"/>
      <c r="CK1669" s="17"/>
      <c r="CL1669" s="17"/>
    </row>
    <row r="1670" spans="2:90" x14ac:dyDescent="0.3">
      <c r="B1670" s="6" t="s">
        <v>624</v>
      </c>
      <c r="C1670" s="17"/>
      <c r="D1670" s="17"/>
      <c r="E1670" s="17"/>
      <c r="F1670" s="17"/>
      <c r="G1670" s="17"/>
      <c r="H1670" s="17"/>
      <c r="I1670" s="17"/>
      <c r="J1670" s="17"/>
      <c r="K1670" s="17"/>
      <c r="L1670" s="17"/>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7"/>
      <c r="AI1670" s="17"/>
      <c r="AJ1670" s="17"/>
      <c r="AK1670" s="17"/>
      <c r="AL1670" s="17"/>
      <c r="AM1670" s="17"/>
      <c r="AN1670" s="17"/>
      <c r="AO1670" s="17"/>
      <c r="AP1670" s="17"/>
      <c r="AQ1670" s="17"/>
      <c r="AR1670" s="17"/>
      <c r="AS1670" s="17"/>
      <c r="AT1670" s="17"/>
      <c r="AU1670" s="17"/>
      <c r="AV1670" s="17"/>
      <c r="AW1670" s="17"/>
      <c r="AX1670" s="17"/>
      <c r="AY1670" s="17"/>
      <c r="AZ1670" s="17"/>
      <c r="BA1670" s="17"/>
      <c r="BB1670" s="17"/>
      <c r="BC1670" s="17"/>
      <c r="BD1670" s="17"/>
      <c r="BE1670" s="17"/>
      <c r="BF1670" s="17"/>
      <c r="BG1670" s="17"/>
      <c r="BH1670" s="17"/>
      <c r="BI1670" s="17"/>
      <c r="BJ1670" s="17"/>
      <c r="BK1670" s="17"/>
      <c r="BL1670" s="17"/>
      <c r="BM1670" s="17"/>
      <c r="BN1670" s="17"/>
      <c r="BO1670" s="17"/>
      <c r="BP1670" s="17"/>
      <c r="BQ1670" s="17"/>
      <c r="BR1670" s="17"/>
      <c r="BS1670" s="17"/>
      <c r="BT1670" s="17"/>
      <c r="BU1670" s="17"/>
      <c r="BV1670" s="17"/>
      <c r="BW1670" s="17"/>
      <c r="BX1670" s="17"/>
      <c r="BY1670" s="17"/>
      <c r="BZ1670" s="17"/>
      <c r="CA1670" s="17"/>
      <c r="CB1670" s="17"/>
      <c r="CC1670" s="17"/>
      <c r="CD1670" s="17"/>
      <c r="CE1670" s="17"/>
      <c r="CF1670" s="17"/>
      <c r="CG1670" s="17"/>
      <c r="CH1670" s="17"/>
      <c r="CI1670" s="17"/>
      <c r="CJ1670" s="17"/>
      <c r="CK1670" s="17"/>
      <c r="CL1670" s="17"/>
    </row>
    <row r="1671" spans="2:90" x14ac:dyDescent="0.3">
      <c r="B1671" s="24" t="s">
        <v>123</v>
      </c>
      <c r="C1671" s="17"/>
      <c r="D1671" s="17"/>
      <c r="E1671" s="17"/>
      <c r="F1671" s="17"/>
      <c r="G1671" s="17"/>
      <c r="H1671" s="17"/>
      <c r="I1671" s="17"/>
      <c r="J1671" s="17"/>
      <c r="K1671" s="17"/>
      <c r="L1671" s="17"/>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7"/>
      <c r="AI1671" s="17"/>
      <c r="AJ1671" s="17"/>
      <c r="AK1671" s="17"/>
      <c r="AL1671" s="17"/>
      <c r="AM1671" s="17"/>
      <c r="AN1671" s="17"/>
      <c r="AO1671" s="17"/>
      <c r="AP1671" s="17"/>
      <c r="AQ1671" s="17"/>
      <c r="AR1671" s="17"/>
      <c r="AS1671" s="17"/>
      <c r="AT1671" s="17"/>
      <c r="AU1671" s="17"/>
      <c r="AV1671" s="17"/>
      <c r="AW1671" s="17"/>
      <c r="AX1671" s="17"/>
      <c r="AY1671" s="17"/>
      <c r="AZ1671" s="17"/>
      <c r="BA1671" s="17"/>
      <c r="BB1671" s="17"/>
      <c r="BC1671" s="17"/>
      <c r="BD1671" s="17"/>
      <c r="BE1671" s="17"/>
      <c r="BF1671" s="17"/>
      <c r="BG1671" s="17"/>
      <c r="BH1671" s="17"/>
      <c r="BI1671" s="17"/>
      <c r="BJ1671" s="17"/>
      <c r="BK1671" s="17"/>
      <c r="BL1671" s="17"/>
      <c r="BM1671" s="17"/>
      <c r="BN1671" s="17"/>
      <c r="BO1671" s="17"/>
      <c r="BP1671" s="17"/>
      <c r="BQ1671" s="17"/>
      <c r="BR1671" s="17"/>
      <c r="BS1671" s="17"/>
      <c r="BT1671" s="17"/>
      <c r="BU1671" s="17"/>
      <c r="BV1671" s="17"/>
      <c r="BW1671" s="17"/>
      <c r="BX1671" s="17"/>
      <c r="BY1671" s="17"/>
      <c r="BZ1671" s="17"/>
      <c r="CA1671" s="17"/>
      <c r="CB1671" s="17"/>
      <c r="CC1671" s="17"/>
      <c r="CD1671" s="17"/>
      <c r="CE1671" s="17"/>
      <c r="CF1671" s="17"/>
      <c r="CG1671" s="17"/>
      <c r="CH1671" s="17"/>
      <c r="CI1671" s="17"/>
      <c r="CJ1671" s="17"/>
      <c r="CK1671" s="17"/>
      <c r="CL1671" s="17"/>
    </row>
    <row r="1672" spans="2:90" x14ac:dyDescent="0.3">
      <c r="B1672" t="s">
        <v>619</v>
      </c>
      <c r="C1672" s="17">
        <v>6.9383236799769696E-2</v>
      </c>
      <c r="D1672" s="17">
        <v>6.9149310204809494E-2</v>
      </c>
      <c r="E1672" s="17">
        <v>6.8195623032383398E-2</v>
      </c>
      <c r="F1672" s="17"/>
      <c r="G1672" s="17">
        <v>0.157012050765656</v>
      </c>
      <c r="H1672" s="17">
        <v>0.164291168066069</v>
      </c>
      <c r="I1672" s="17">
        <v>7.8815272758263194E-2</v>
      </c>
      <c r="J1672" s="17">
        <v>2.9008747517549099E-2</v>
      </c>
      <c r="K1672" s="17">
        <v>0</v>
      </c>
      <c r="L1672" s="17">
        <v>1.24993652701336E-2</v>
      </c>
      <c r="M1672" s="17"/>
      <c r="N1672" s="17">
        <v>0.151532715387214</v>
      </c>
      <c r="O1672" s="17">
        <v>3.19777562983075E-2</v>
      </c>
      <c r="P1672" s="17">
        <v>5.3406224622284601E-2</v>
      </c>
      <c r="Q1672" s="17">
        <v>4.02905432704194E-2</v>
      </c>
      <c r="R1672" s="17"/>
      <c r="S1672" s="17">
        <v>0.149747425825422</v>
      </c>
      <c r="T1672" s="17">
        <v>5.4637018288744801E-2</v>
      </c>
      <c r="U1672" s="17">
        <v>2.0998695558088702E-2</v>
      </c>
      <c r="V1672" s="17">
        <v>5.43957885727233E-2</v>
      </c>
      <c r="W1672" s="17">
        <v>1.3148719153586201E-2</v>
      </c>
      <c r="X1672" s="17">
        <v>1.42620998561098E-2</v>
      </c>
      <c r="Y1672" s="17">
        <v>9.3102618870176401E-2</v>
      </c>
      <c r="Z1672" s="17">
        <v>0.141324369677576</v>
      </c>
      <c r="AA1672" s="17">
        <v>6.6996198769256596E-2</v>
      </c>
      <c r="AB1672" s="17">
        <v>4.8187971254249999E-2</v>
      </c>
      <c r="AC1672" s="17">
        <v>7.2321288101094894E-2</v>
      </c>
      <c r="AD1672" s="17">
        <v>9.5509078259683203E-2</v>
      </c>
      <c r="AE1672" s="17"/>
      <c r="AF1672" s="17">
        <v>4.1111549011187798E-2</v>
      </c>
      <c r="AG1672" s="17">
        <v>7.93473639492836E-2</v>
      </c>
      <c r="AH1672" s="17">
        <v>7.9080189330113904E-2</v>
      </c>
      <c r="AI1672" s="17"/>
      <c r="AJ1672" s="17">
        <v>5.5965978126109497E-2</v>
      </c>
      <c r="AK1672" s="17">
        <v>0.113428187214081</v>
      </c>
      <c r="AL1672" s="17">
        <v>2.9936326645623099E-2</v>
      </c>
      <c r="AM1672" s="17">
        <v>4.3308418379068701E-2</v>
      </c>
      <c r="AN1672" s="17">
        <v>0.107227229786878</v>
      </c>
      <c r="AO1672" s="17"/>
      <c r="AP1672" s="17">
        <v>0.160235386162592</v>
      </c>
      <c r="AQ1672" s="17">
        <v>7.4290384765665199E-2</v>
      </c>
      <c r="AR1672" s="17">
        <v>2.1289814692732799E-2</v>
      </c>
      <c r="AS1672" s="17">
        <v>3.9407257004264402E-2</v>
      </c>
      <c r="AT1672" s="17">
        <v>5.8855113151757399E-2</v>
      </c>
      <c r="AU1672" s="17">
        <v>2.3719770799150601E-2</v>
      </c>
      <c r="AV1672" s="17"/>
      <c r="AW1672" s="17">
        <v>8.4495462294107399E-2</v>
      </c>
      <c r="AX1672" s="17">
        <v>8.8458688992343396E-2</v>
      </c>
      <c r="AY1672" s="17">
        <v>4.0748716041763597E-2</v>
      </c>
      <c r="AZ1672" s="17">
        <v>2.6624748441060601E-2</v>
      </c>
      <c r="BA1672" s="17">
        <v>3.6119764272394897E-2</v>
      </c>
      <c r="BB1672" s="17">
        <v>4.1283503748569303E-2</v>
      </c>
      <c r="BC1672" s="17">
        <v>0.119119760754235</v>
      </c>
      <c r="BD1672" s="17">
        <v>2.3536321019791799E-2</v>
      </c>
      <c r="BE1672" s="17">
        <v>1.9992307591170301E-2</v>
      </c>
      <c r="BF1672" s="17">
        <v>4.3741639680800401E-2</v>
      </c>
      <c r="BG1672" s="17">
        <v>7.5550628935293906E-2</v>
      </c>
      <c r="BH1672" s="17">
        <v>7.1228370683038694E-2</v>
      </c>
      <c r="BI1672" s="17">
        <v>1.75488706392035E-2</v>
      </c>
      <c r="BJ1672" s="17">
        <v>8.4565489387434398E-2</v>
      </c>
      <c r="BK1672" s="17">
        <v>0.113463147098124</v>
      </c>
      <c r="BL1672" s="17">
        <v>0.36266045997061003</v>
      </c>
      <c r="BM1672" s="17"/>
      <c r="BN1672" s="17">
        <v>8.2697126923318001E-2</v>
      </c>
      <c r="BO1672" s="17">
        <v>4.9291963989607501E-2</v>
      </c>
      <c r="BP1672" s="17"/>
      <c r="BQ1672" s="17">
        <v>0.15551043309821</v>
      </c>
      <c r="BR1672" s="17">
        <v>4.6631681205090598E-2</v>
      </c>
      <c r="BS1672" s="17"/>
      <c r="BT1672" s="17">
        <v>0.16060906795438401</v>
      </c>
      <c r="BU1672" s="17"/>
      <c r="BV1672" s="17">
        <v>1.47173404175921E-2</v>
      </c>
      <c r="BW1672" s="17">
        <v>0.11922327180068799</v>
      </c>
      <c r="BX1672" s="17">
        <v>7.5657149300632401E-2</v>
      </c>
      <c r="BY1672" s="17"/>
      <c r="BZ1672" s="17">
        <v>6.2992647932114093E-2</v>
      </c>
      <c r="CA1672" s="17">
        <v>5.5344917628635797E-2</v>
      </c>
      <c r="CB1672" s="17">
        <v>4.4253356281235001E-2</v>
      </c>
      <c r="CC1672" s="17">
        <v>6.5869925787187297E-2</v>
      </c>
      <c r="CD1672" s="17">
        <v>5.9914291829699602E-2</v>
      </c>
      <c r="CE1672" s="17">
        <v>5.8222642802291502E-2</v>
      </c>
      <c r="CF1672" s="17">
        <v>0.207463675014816</v>
      </c>
      <c r="CG1672" s="17"/>
      <c r="CH1672" s="17">
        <v>0.225373517576755</v>
      </c>
      <c r="CI1672" s="17">
        <v>8.1882302955123207E-2</v>
      </c>
      <c r="CJ1672" s="17">
        <v>3.5916866620216398E-2</v>
      </c>
      <c r="CK1672" s="17">
        <v>4.0040334950570702E-2</v>
      </c>
      <c r="CL1672" s="17">
        <v>0</v>
      </c>
    </row>
    <row r="1673" spans="2:90" x14ac:dyDescent="0.3">
      <c r="B1673" t="s">
        <v>620</v>
      </c>
      <c r="C1673" s="17">
        <v>0.211309581054166</v>
      </c>
      <c r="D1673" s="17">
        <v>0.24121141531225199</v>
      </c>
      <c r="E1673" s="17">
        <v>0.181306858403737</v>
      </c>
      <c r="F1673" s="17"/>
      <c r="G1673" s="17">
        <v>0.36277628520665101</v>
      </c>
      <c r="H1673" s="17">
        <v>0.335755250307744</v>
      </c>
      <c r="I1673" s="17">
        <v>0.26882870568832001</v>
      </c>
      <c r="J1673" s="17">
        <v>0.15320068972590001</v>
      </c>
      <c r="K1673" s="17">
        <v>0.159845709964477</v>
      </c>
      <c r="L1673" s="17">
        <v>4.5893392323848203E-2</v>
      </c>
      <c r="M1673" s="17"/>
      <c r="N1673" s="17">
        <v>0.31984581372347998</v>
      </c>
      <c r="O1673" s="17">
        <v>0.236317636020411</v>
      </c>
      <c r="P1673" s="17">
        <v>0.130245739512027</v>
      </c>
      <c r="Q1673" s="17">
        <v>0.15100565037685701</v>
      </c>
      <c r="R1673" s="17"/>
      <c r="S1673" s="17">
        <v>0.32171167144054902</v>
      </c>
      <c r="T1673" s="17">
        <v>0.18424632435135699</v>
      </c>
      <c r="U1673" s="17">
        <v>0.15860356391990199</v>
      </c>
      <c r="V1673" s="17">
        <v>0.15779628086365399</v>
      </c>
      <c r="W1673" s="17">
        <v>0.208798837816877</v>
      </c>
      <c r="X1673" s="17">
        <v>0.254723513021756</v>
      </c>
      <c r="Y1673" s="17">
        <v>0.106883315547114</v>
      </c>
      <c r="Z1673" s="17">
        <v>0.28387196205651199</v>
      </c>
      <c r="AA1673" s="17">
        <v>0.21406559583793999</v>
      </c>
      <c r="AB1673" s="17">
        <v>0.201909102447069</v>
      </c>
      <c r="AC1673" s="17">
        <v>0.21333698754329</v>
      </c>
      <c r="AD1673" s="17">
        <v>0.27073889062727102</v>
      </c>
      <c r="AE1673" s="17"/>
      <c r="AF1673" s="17">
        <v>0.161230249816365</v>
      </c>
      <c r="AG1673" s="17">
        <v>0.24911223551943401</v>
      </c>
      <c r="AH1673" s="17">
        <v>0.19705294026460701</v>
      </c>
      <c r="AI1673" s="17"/>
      <c r="AJ1673" s="17">
        <v>0.18104609484665299</v>
      </c>
      <c r="AK1673" s="17">
        <v>0.29055782826104398</v>
      </c>
      <c r="AL1673" s="17">
        <v>0.18059368292181999</v>
      </c>
      <c r="AM1673" s="17">
        <v>0.13146413316493299</v>
      </c>
      <c r="AN1673" s="17">
        <v>0.22691495780446</v>
      </c>
      <c r="AO1673" s="17"/>
      <c r="AP1673" s="17">
        <v>0.38048872410308299</v>
      </c>
      <c r="AQ1673" s="17">
        <v>0.246212026954608</v>
      </c>
      <c r="AR1673" s="17">
        <v>0.196403872425397</v>
      </c>
      <c r="AS1673" s="17">
        <v>9.0237375569602707E-2</v>
      </c>
      <c r="AT1673" s="17">
        <v>0.23556535803339099</v>
      </c>
      <c r="AU1673" s="17">
        <v>0.133601440351828</v>
      </c>
      <c r="AV1673" s="17"/>
      <c r="AW1673" s="17">
        <v>0.27155200935219098</v>
      </c>
      <c r="AX1673" s="17">
        <v>0.18177017713707999</v>
      </c>
      <c r="AY1673" s="17">
        <v>0.136527527961262</v>
      </c>
      <c r="AZ1673" s="17">
        <v>0.116385129385425</v>
      </c>
      <c r="BA1673" s="17">
        <v>0.18123049275057701</v>
      </c>
      <c r="BB1673" s="17">
        <v>0.17289116897421999</v>
      </c>
      <c r="BC1673" s="17">
        <v>0.18424957409885201</v>
      </c>
      <c r="BD1673" s="17">
        <v>0.19036690873890899</v>
      </c>
      <c r="BE1673" s="17">
        <v>0.26752648405103502</v>
      </c>
      <c r="BF1673" s="17">
        <v>0.29323377557518199</v>
      </c>
      <c r="BG1673" s="17">
        <v>0.24174600290016601</v>
      </c>
      <c r="BH1673" s="17">
        <v>0.18215299950765601</v>
      </c>
      <c r="BI1673" s="17">
        <v>0.41591056639367602</v>
      </c>
      <c r="BJ1673" s="17">
        <v>0.39768029894783402</v>
      </c>
      <c r="BK1673" s="17">
        <v>0.18994114485163299</v>
      </c>
      <c r="BL1673" s="17">
        <v>0.30689891743984699</v>
      </c>
      <c r="BM1673" s="17"/>
      <c r="BN1673" s="17">
        <v>0.20904381575452599</v>
      </c>
      <c r="BO1673" s="17">
        <v>0.21694326639863801</v>
      </c>
      <c r="BP1673" s="17"/>
      <c r="BQ1673" s="17">
        <v>0.377411772487383</v>
      </c>
      <c r="BR1673" s="17">
        <v>0.15639875673710399</v>
      </c>
      <c r="BS1673" s="17"/>
      <c r="BT1673" s="17">
        <v>0.33088327128836098</v>
      </c>
      <c r="BU1673" s="17"/>
      <c r="BV1673" s="17">
        <v>0.18522025304686199</v>
      </c>
      <c r="BW1673" s="17">
        <v>0.313448204222676</v>
      </c>
      <c r="BX1673" s="17">
        <v>0.187143096103592</v>
      </c>
      <c r="BY1673" s="17"/>
      <c r="BZ1673" s="17">
        <v>0.205943864206932</v>
      </c>
      <c r="CA1673" s="17">
        <v>0.17976612650599</v>
      </c>
      <c r="CB1673" s="17">
        <v>0.13113195413152401</v>
      </c>
      <c r="CC1673" s="17">
        <v>0.21279586149554799</v>
      </c>
      <c r="CD1673" s="17">
        <v>0.241611226011061</v>
      </c>
      <c r="CE1673" s="17">
        <v>0.28943247753774698</v>
      </c>
      <c r="CF1673" s="17">
        <v>0.31402451339516402</v>
      </c>
      <c r="CG1673" s="17"/>
      <c r="CH1673" s="17">
        <v>0.33383608666558801</v>
      </c>
      <c r="CI1673" s="17">
        <v>0.211452100871593</v>
      </c>
      <c r="CJ1673" s="17">
        <v>0.200590322877884</v>
      </c>
      <c r="CK1673" s="17">
        <v>0.17069066237005501</v>
      </c>
      <c r="CL1673" s="17">
        <v>0.15721743902329999</v>
      </c>
    </row>
    <row r="1674" spans="2:90" x14ac:dyDescent="0.3">
      <c r="B1674" t="s">
        <v>621</v>
      </c>
      <c r="C1674" s="17">
        <v>0.34023850052923199</v>
      </c>
      <c r="D1674" s="17">
        <v>0.34824472425080699</v>
      </c>
      <c r="E1674" s="17">
        <v>0.33602927672880101</v>
      </c>
      <c r="F1674" s="17"/>
      <c r="G1674" s="17">
        <v>0.20569470597132899</v>
      </c>
      <c r="H1674" s="17">
        <v>0.25656437447429398</v>
      </c>
      <c r="I1674" s="17">
        <v>0.29056919817853999</v>
      </c>
      <c r="J1674" s="17">
        <v>0.32453240601336802</v>
      </c>
      <c r="K1674" s="17">
        <v>0.395780582453642</v>
      </c>
      <c r="L1674" s="17">
        <v>0.50939863103559502</v>
      </c>
      <c r="M1674" s="17"/>
      <c r="N1674" s="17">
        <v>0.29450852613767697</v>
      </c>
      <c r="O1674" s="17">
        <v>0.33997576113435402</v>
      </c>
      <c r="P1674" s="17">
        <v>0.383913115695667</v>
      </c>
      <c r="Q1674" s="17">
        <v>0.347887416893565</v>
      </c>
      <c r="R1674" s="17"/>
      <c r="S1674" s="17">
        <v>0.249267639109052</v>
      </c>
      <c r="T1674" s="17">
        <v>0.41250874520185599</v>
      </c>
      <c r="U1674" s="17">
        <v>0.42297947978617201</v>
      </c>
      <c r="V1674" s="17">
        <v>0.30805552624418903</v>
      </c>
      <c r="W1674" s="17">
        <v>0.434410909788355</v>
      </c>
      <c r="X1674" s="17">
        <v>0.35688006542120099</v>
      </c>
      <c r="Y1674" s="17">
        <v>0.28222881312404302</v>
      </c>
      <c r="Z1674" s="17">
        <v>0.26046497996203399</v>
      </c>
      <c r="AA1674" s="17">
        <v>0.34743507256464701</v>
      </c>
      <c r="AB1674" s="17">
        <v>0.34863880683736898</v>
      </c>
      <c r="AC1674" s="17">
        <v>0.345932702437456</v>
      </c>
      <c r="AD1674" s="17">
        <v>0.31551443090039999</v>
      </c>
      <c r="AE1674" s="17"/>
      <c r="AF1674" s="17">
        <v>0.38044746712473498</v>
      </c>
      <c r="AG1674" s="17">
        <v>0.33855056467556099</v>
      </c>
      <c r="AH1674" s="17">
        <v>0.29996244871470401</v>
      </c>
      <c r="AI1674" s="17"/>
      <c r="AJ1674" s="17">
        <v>0.38525603564958699</v>
      </c>
      <c r="AK1674" s="17">
        <v>0.310217999727744</v>
      </c>
      <c r="AL1674" s="17">
        <v>0.35241411715374599</v>
      </c>
      <c r="AM1674" s="17">
        <v>0.31851655957036401</v>
      </c>
      <c r="AN1674" s="17">
        <v>0.23023894509825599</v>
      </c>
      <c r="AO1674" s="17"/>
      <c r="AP1674" s="17">
        <v>0.247950581408523</v>
      </c>
      <c r="AQ1674" s="17">
        <v>0.35098120434221802</v>
      </c>
      <c r="AR1674" s="17">
        <v>0.35623868193788399</v>
      </c>
      <c r="AS1674" s="17">
        <v>0.36996877475097301</v>
      </c>
      <c r="AT1674" s="17">
        <v>0.25489934413239002</v>
      </c>
      <c r="AU1674" s="17">
        <v>0.407867535626324</v>
      </c>
      <c r="AV1674" s="17"/>
      <c r="AW1674" s="17">
        <v>7.3361459825562303E-2</v>
      </c>
      <c r="AX1674" s="17">
        <v>0.17332641793134401</v>
      </c>
      <c r="AY1674" s="17">
        <v>0.31457153198832299</v>
      </c>
      <c r="AZ1674" s="17">
        <v>0.329180455978763</v>
      </c>
      <c r="BA1674" s="17">
        <v>0.38213982894094101</v>
      </c>
      <c r="BB1674" s="17">
        <v>0.352029065631972</v>
      </c>
      <c r="BC1674" s="17">
        <v>0.32934887452668199</v>
      </c>
      <c r="BD1674" s="17">
        <v>0.44008424431054999</v>
      </c>
      <c r="BE1674" s="17">
        <v>0.39133763171575597</v>
      </c>
      <c r="BF1674" s="17">
        <v>0.42935548251328298</v>
      </c>
      <c r="BG1674" s="17">
        <v>0.35852838742614401</v>
      </c>
      <c r="BH1674" s="17">
        <v>0.27945712820127699</v>
      </c>
      <c r="BI1674" s="17">
        <v>0.35960488630006199</v>
      </c>
      <c r="BJ1674" s="17">
        <v>0.204185920968322</v>
      </c>
      <c r="BK1674" s="17">
        <v>0.47715747735644198</v>
      </c>
      <c r="BL1674" s="17">
        <v>0.17653772158953099</v>
      </c>
      <c r="BM1674" s="17"/>
      <c r="BN1674" s="17">
        <v>0.35812721407490999</v>
      </c>
      <c r="BO1674" s="17">
        <v>0.314361034147077</v>
      </c>
      <c r="BP1674" s="17"/>
      <c r="BQ1674" s="17">
        <v>0.25136685017369098</v>
      </c>
      <c r="BR1674" s="17">
        <v>0.39139960324656697</v>
      </c>
      <c r="BS1674" s="17"/>
      <c r="BT1674" s="17">
        <v>0.25557916611960702</v>
      </c>
      <c r="BU1674" s="17"/>
      <c r="BV1674" s="17">
        <v>0.35089832244532199</v>
      </c>
      <c r="BW1674" s="17">
        <v>0.28749802007734099</v>
      </c>
      <c r="BX1674" s="17">
        <v>0.35025707542535001</v>
      </c>
      <c r="BY1674" s="17"/>
      <c r="BZ1674" s="17">
        <v>0.25896415660559102</v>
      </c>
      <c r="CA1674" s="17">
        <v>0.32028120911522101</v>
      </c>
      <c r="CB1674" s="17">
        <v>0.357312952825319</v>
      </c>
      <c r="CC1674" s="17">
        <v>0.34661094137107301</v>
      </c>
      <c r="CD1674" s="17">
        <v>0.42728588415302599</v>
      </c>
      <c r="CE1674" s="17">
        <v>0.34783127451908602</v>
      </c>
      <c r="CF1674" s="17">
        <v>0.27850545420814199</v>
      </c>
      <c r="CG1674" s="17"/>
      <c r="CH1674" s="17">
        <v>0.29855339537669501</v>
      </c>
      <c r="CI1674" s="17">
        <v>0.38787999187904998</v>
      </c>
      <c r="CJ1674" s="17">
        <v>0.34820836007933098</v>
      </c>
      <c r="CK1674" s="17">
        <v>0.27650815961095299</v>
      </c>
      <c r="CL1674" s="17">
        <v>0.183630001974983</v>
      </c>
    </row>
    <row r="1675" spans="2:90" x14ac:dyDescent="0.3">
      <c r="B1675" t="s">
        <v>622</v>
      </c>
      <c r="C1675" s="17">
        <v>0.114104182399763</v>
      </c>
      <c r="D1675" s="17">
        <v>0.124717265242798</v>
      </c>
      <c r="E1675" s="17">
        <v>0.10521704202576</v>
      </c>
      <c r="F1675" s="17"/>
      <c r="G1675" s="17">
        <v>0.13328088796926499</v>
      </c>
      <c r="H1675" s="17">
        <v>5.5821582198385997E-2</v>
      </c>
      <c r="I1675" s="17">
        <v>5.4710640799331703E-2</v>
      </c>
      <c r="J1675" s="17">
        <v>9.5242193436092498E-2</v>
      </c>
      <c r="K1675" s="17">
        <v>0.137524010874578</v>
      </c>
      <c r="L1675" s="17">
        <v>0.200751579142529</v>
      </c>
      <c r="M1675" s="17"/>
      <c r="N1675" s="17">
        <v>9.0043463177014796E-2</v>
      </c>
      <c r="O1675" s="17">
        <v>0.112584714390865</v>
      </c>
      <c r="P1675" s="17">
        <v>0.105899264445161</v>
      </c>
      <c r="Q1675" s="17">
        <v>0.14050020367594199</v>
      </c>
      <c r="R1675" s="17"/>
      <c r="S1675" s="17">
        <v>9.8082085378256398E-2</v>
      </c>
      <c r="T1675" s="17">
        <v>0.131597499386648</v>
      </c>
      <c r="U1675" s="17">
        <v>0.13745256713713799</v>
      </c>
      <c r="V1675" s="17">
        <v>0.14748111206068601</v>
      </c>
      <c r="W1675" s="17">
        <v>6.3124565794040105E-2</v>
      </c>
      <c r="X1675" s="17">
        <v>0.142157002516032</v>
      </c>
      <c r="Y1675" s="17">
        <v>0.19781276726656799</v>
      </c>
      <c r="Z1675" s="17">
        <v>8.2582026725580696E-2</v>
      </c>
      <c r="AA1675" s="17">
        <v>0.100523703510558</v>
      </c>
      <c r="AB1675" s="17">
        <v>8.8282286991707495E-2</v>
      </c>
      <c r="AC1675" s="17">
        <v>5.7823839068415803E-2</v>
      </c>
      <c r="AD1675" s="17">
        <v>3.2437716569262101E-2</v>
      </c>
      <c r="AE1675" s="17"/>
      <c r="AF1675" s="17">
        <v>0.13999318991177301</v>
      </c>
      <c r="AG1675" s="17">
        <v>9.3955815397349304E-2</v>
      </c>
      <c r="AH1675" s="17">
        <v>9.1680443333379602E-2</v>
      </c>
      <c r="AI1675" s="17"/>
      <c r="AJ1675" s="17">
        <v>0.14173999151588301</v>
      </c>
      <c r="AK1675" s="17">
        <v>7.1827278710087594E-2</v>
      </c>
      <c r="AL1675" s="17">
        <v>0.155704673315675</v>
      </c>
      <c r="AM1675" s="17">
        <v>0.17045819426975301</v>
      </c>
      <c r="AN1675" s="17">
        <v>0.18234824595583701</v>
      </c>
      <c r="AO1675" s="17"/>
      <c r="AP1675" s="17">
        <v>5.43069473496436E-2</v>
      </c>
      <c r="AQ1675" s="17">
        <v>0.13239872987158399</v>
      </c>
      <c r="AR1675" s="17">
        <v>0.10973954687857899</v>
      </c>
      <c r="AS1675" s="17">
        <v>0.16480947033863799</v>
      </c>
      <c r="AT1675" s="17">
        <v>0.20859168266248901</v>
      </c>
      <c r="AU1675" s="17">
        <v>6.9106140022929405E-2</v>
      </c>
      <c r="AV1675" s="17"/>
      <c r="AW1675" s="17">
        <v>0.17072269379150501</v>
      </c>
      <c r="AX1675" s="17">
        <v>0.15954674868787999</v>
      </c>
      <c r="AY1675" s="17">
        <v>0.104597449766274</v>
      </c>
      <c r="AZ1675" s="17">
        <v>0.15103942638446999</v>
      </c>
      <c r="BA1675" s="17">
        <v>0.14012415722351901</v>
      </c>
      <c r="BB1675" s="17">
        <v>0.14033598813432699</v>
      </c>
      <c r="BC1675" s="17">
        <v>9.3072866893572401E-2</v>
      </c>
      <c r="BD1675" s="17">
        <v>0.16640786388825801</v>
      </c>
      <c r="BE1675" s="17">
        <v>0.14977558355779999</v>
      </c>
      <c r="BF1675" s="17">
        <v>6.6094207217005096E-2</v>
      </c>
      <c r="BG1675" s="17">
        <v>8.3663404057552307E-2</v>
      </c>
      <c r="BH1675" s="17">
        <v>9.30596909699168E-2</v>
      </c>
      <c r="BI1675" s="17">
        <v>4.3746307603609202E-2</v>
      </c>
      <c r="BJ1675" s="17">
        <v>0.112027176042856</v>
      </c>
      <c r="BK1675" s="17">
        <v>0.113669950753242</v>
      </c>
      <c r="BL1675" s="17">
        <v>5.2143867364392402E-2</v>
      </c>
      <c r="BM1675" s="17"/>
      <c r="BN1675" s="17">
        <v>0.101741929077679</v>
      </c>
      <c r="BO1675" s="17">
        <v>0.13189159826059901</v>
      </c>
      <c r="BP1675" s="17"/>
      <c r="BQ1675" s="17">
        <v>4.0927730564733297E-2</v>
      </c>
      <c r="BR1675" s="17">
        <v>0.13575848519971301</v>
      </c>
      <c r="BS1675" s="17"/>
      <c r="BT1675" s="17">
        <v>7.5321493534586101E-2</v>
      </c>
      <c r="BU1675" s="17"/>
      <c r="BV1675" s="17">
        <v>0.121009056714297</v>
      </c>
      <c r="BW1675" s="17">
        <v>8.0685672274942194E-2</v>
      </c>
      <c r="BX1675" s="17">
        <v>0.11833191629749699</v>
      </c>
      <c r="BY1675" s="17"/>
      <c r="BZ1675" s="17">
        <v>0.113303499975173</v>
      </c>
      <c r="CA1675" s="17">
        <v>0.152457315757975</v>
      </c>
      <c r="CB1675" s="17">
        <v>0.148563022245122</v>
      </c>
      <c r="CC1675" s="17">
        <v>0.134607234370443</v>
      </c>
      <c r="CD1675" s="17">
        <v>0.11072476517183399</v>
      </c>
      <c r="CE1675" s="17">
        <v>0.11434593937193401</v>
      </c>
      <c r="CF1675" s="17">
        <v>5.1700417375250697E-2</v>
      </c>
      <c r="CG1675" s="17"/>
      <c r="CH1675" s="17">
        <v>3.91638906281222E-2</v>
      </c>
      <c r="CI1675" s="17">
        <v>8.5786267148045103E-2</v>
      </c>
      <c r="CJ1675" s="17">
        <v>0.16058470549534301</v>
      </c>
      <c r="CK1675" s="17">
        <v>9.1817324340227394E-2</v>
      </c>
      <c r="CL1675" s="17">
        <v>0.18759911368240201</v>
      </c>
    </row>
    <row r="1676" spans="2:90" x14ac:dyDescent="0.3">
      <c r="B1676" t="s">
        <v>623</v>
      </c>
      <c r="C1676" s="17">
        <v>8.6165761218518697E-2</v>
      </c>
      <c r="D1676" s="17">
        <v>0.100410607092521</v>
      </c>
      <c r="E1676" s="17">
        <v>6.9734745312273499E-2</v>
      </c>
      <c r="F1676" s="17"/>
      <c r="G1676" s="17">
        <v>3.7547099504584402E-2</v>
      </c>
      <c r="H1676" s="17">
        <v>5.6019683121768998E-2</v>
      </c>
      <c r="I1676" s="17">
        <v>9.3062006014706405E-2</v>
      </c>
      <c r="J1676" s="17">
        <v>9.33075983932284E-2</v>
      </c>
      <c r="K1676" s="17">
        <v>0.17501357019826</v>
      </c>
      <c r="L1676" s="17">
        <v>6.1310652510315901E-2</v>
      </c>
      <c r="M1676" s="17"/>
      <c r="N1676" s="17">
        <v>4.5154031518356397E-2</v>
      </c>
      <c r="O1676" s="17">
        <v>6.2102735298234402E-2</v>
      </c>
      <c r="P1676" s="17">
        <v>0.13516685954209101</v>
      </c>
      <c r="Q1676" s="17">
        <v>0.10963724289884801</v>
      </c>
      <c r="R1676" s="17"/>
      <c r="S1676" s="17">
        <v>6.0126520224661299E-2</v>
      </c>
      <c r="T1676" s="17">
        <v>8.9543818653162799E-2</v>
      </c>
      <c r="U1676" s="17">
        <v>0.117366743476463</v>
      </c>
      <c r="V1676" s="17">
        <v>9.0066157339907499E-2</v>
      </c>
      <c r="W1676" s="17">
        <v>0.10114135251537699</v>
      </c>
      <c r="X1676" s="17">
        <v>3.0220058316095401E-2</v>
      </c>
      <c r="Y1676" s="17">
        <v>9.3830758929208904E-2</v>
      </c>
      <c r="Z1676" s="17">
        <v>0.12765155155150601</v>
      </c>
      <c r="AA1676" s="17">
        <v>7.9638828167560696E-2</v>
      </c>
      <c r="AB1676" s="17">
        <v>0.101364649862874</v>
      </c>
      <c r="AC1676" s="17">
        <v>9.5382067348147095E-2</v>
      </c>
      <c r="AD1676" s="17">
        <v>6.2480049362818299E-2</v>
      </c>
      <c r="AE1676" s="17"/>
      <c r="AF1676" s="17">
        <v>0.126623724074545</v>
      </c>
      <c r="AG1676" s="17">
        <v>4.9738257407746102E-2</v>
      </c>
      <c r="AH1676" s="17">
        <v>9.1985367855828296E-2</v>
      </c>
      <c r="AI1676" s="17"/>
      <c r="AJ1676" s="17">
        <v>0.108849731546188</v>
      </c>
      <c r="AK1676" s="17">
        <v>3.5136955595455398E-2</v>
      </c>
      <c r="AL1676" s="17">
        <v>8.1946247055973906E-2</v>
      </c>
      <c r="AM1676" s="17">
        <v>0.21415483444149899</v>
      </c>
      <c r="AN1676" s="17">
        <v>3.2919651195597997E-2</v>
      </c>
      <c r="AO1676" s="17"/>
      <c r="AP1676" s="17">
        <v>8.4366036303401698E-3</v>
      </c>
      <c r="AQ1676" s="17">
        <v>7.3598029846857496E-2</v>
      </c>
      <c r="AR1676" s="17">
        <v>9.5977459360338899E-2</v>
      </c>
      <c r="AS1676" s="17">
        <v>0.19126980475746899</v>
      </c>
      <c r="AT1676" s="17">
        <v>3.81441852175246E-2</v>
      </c>
      <c r="AU1676" s="17">
        <v>4.5639418508805499E-2</v>
      </c>
      <c r="AV1676" s="17"/>
      <c r="AW1676" s="17">
        <v>0.23966849197429399</v>
      </c>
      <c r="AX1676" s="17">
        <v>0.13449059864191401</v>
      </c>
      <c r="AY1676" s="17">
        <v>0.14070711833327901</v>
      </c>
      <c r="AZ1676" s="17">
        <v>4.3117707023729503E-2</v>
      </c>
      <c r="BA1676" s="17">
        <v>0.127650767406709</v>
      </c>
      <c r="BB1676" s="17">
        <v>0.107897966772522</v>
      </c>
      <c r="BC1676" s="17">
        <v>0.10704363669539101</v>
      </c>
      <c r="BD1676" s="17">
        <v>6.2827687323061598E-2</v>
      </c>
      <c r="BE1676" s="17">
        <v>5.9007104297302403E-2</v>
      </c>
      <c r="BF1676" s="17">
        <v>6.4321177113144098E-2</v>
      </c>
      <c r="BG1676" s="17">
        <v>7.0511153107891897E-2</v>
      </c>
      <c r="BH1676" s="17">
        <v>0.122025434201775</v>
      </c>
      <c r="BI1676" s="17">
        <v>2.14203528999533E-2</v>
      </c>
      <c r="BJ1676" s="17">
        <v>8.2769413282793802E-2</v>
      </c>
      <c r="BK1676" s="17">
        <v>3.6231534395095202E-2</v>
      </c>
      <c r="BL1676" s="17">
        <v>0</v>
      </c>
      <c r="BM1676" s="17"/>
      <c r="BN1676" s="17">
        <v>7.5669829393333707E-2</v>
      </c>
      <c r="BO1676" s="17">
        <v>0.101025545319662</v>
      </c>
      <c r="BP1676" s="17"/>
      <c r="BQ1676" s="17">
        <v>9.3911099686311492E-3</v>
      </c>
      <c r="BR1676" s="17">
        <v>8.6615014783918698E-2</v>
      </c>
      <c r="BS1676" s="17"/>
      <c r="BT1676" s="17">
        <v>6.9058383402387596E-2</v>
      </c>
      <c r="BU1676" s="17"/>
      <c r="BV1676" s="17">
        <v>8.0889287195960405E-2</v>
      </c>
      <c r="BW1676" s="17">
        <v>7.1920496458556596E-2</v>
      </c>
      <c r="BX1676" s="17">
        <v>9.6850797468754898E-2</v>
      </c>
      <c r="BY1676" s="17"/>
      <c r="BZ1676" s="17">
        <v>0.11226261599108101</v>
      </c>
      <c r="CA1676" s="17">
        <v>0.149531506131973</v>
      </c>
      <c r="CB1676" s="17">
        <v>9.5827120873654206E-2</v>
      </c>
      <c r="CC1676" s="17">
        <v>8.5639517583826805E-2</v>
      </c>
      <c r="CD1676" s="17">
        <v>3.7168802077369598E-2</v>
      </c>
      <c r="CE1676" s="17">
        <v>6.20935565308059E-2</v>
      </c>
      <c r="CF1676" s="17">
        <v>6.8775650753328907E-2</v>
      </c>
      <c r="CG1676" s="17"/>
      <c r="CH1676" s="17">
        <v>3.9381239323023898E-2</v>
      </c>
      <c r="CI1676" s="17">
        <v>6.2485369604888298E-2</v>
      </c>
      <c r="CJ1676" s="17">
        <v>6.8092547786705995E-2</v>
      </c>
      <c r="CK1676" s="17">
        <v>0.16851192498336401</v>
      </c>
      <c r="CL1676" s="17">
        <v>0.28391040007580798</v>
      </c>
    </row>
    <row r="1677" spans="2:90" x14ac:dyDescent="0.3">
      <c r="B1677" t="s">
        <v>118</v>
      </c>
      <c r="C1677" s="17">
        <v>0.17879873799855101</v>
      </c>
      <c r="D1677" s="17">
        <v>0.116266677896813</v>
      </c>
      <c r="E1677" s="17">
        <v>0.23951645449704601</v>
      </c>
      <c r="F1677" s="17"/>
      <c r="G1677" s="17">
        <v>0.103688970582515</v>
      </c>
      <c r="H1677" s="17">
        <v>0.13154794183173801</v>
      </c>
      <c r="I1677" s="17">
        <v>0.21401417656083899</v>
      </c>
      <c r="J1677" s="17">
        <v>0.304708364913862</v>
      </c>
      <c r="K1677" s="17">
        <v>0.131836126509044</v>
      </c>
      <c r="L1677" s="17">
        <v>0.17014637971757901</v>
      </c>
      <c r="M1677" s="17"/>
      <c r="N1677" s="17">
        <v>9.8915450056257306E-2</v>
      </c>
      <c r="O1677" s="17">
        <v>0.217041396857828</v>
      </c>
      <c r="P1677" s="17">
        <v>0.19136879618277</v>
      </c>
      <c r="Q1677" s="17">
        <v>0.21067894288437</v>
      </c>
      <c r="R1677" s="17"/>
      <c r="S1677" s="17">
        <v>0.121064658022059</v>
      </c>
      <c r="T1677" s="17">
        <v>0.127466594118232</v>
      </c>
      <c r="U1677" s="17">
        <v>0.142598950122236</v>
      </c>
      <c r="V1677" s="17">
        <v>0.24220513491884099</v>
      </c>
      <c r="W1677" s="17">
        <v>0.17937561493176499</v>
      </c>
      <c r="X1677" s="17">
        <v>0.20175726086880599</v>
      </c>
      <c r="Y1677" s="17">
        <v>0.22614172626289</v>
      </c>
      <c r="Z1677" s="17">
        <v>0.10410511002679</v>
      </c>
      <c r="AA1677" s="17">
        <v>0.19134060115003801</v>
      </c>
      <c r="AB1677" s="17">
        <v>0.21161718260672999</v>
      </c>
      <c r="AC1677" s="17">
        <v>0.21520311550159699</v>
      </c>
      <c r="AD1677" s="17">
        <v>0.22331983428056501</v>
      </c>
      <c r="AE1677" s="17"/>
      <c r="AF1677" s="17">
        <v>0.15059382006139499</v>
      </c>
      <c r="AG1677" s="17">
        <v>0.18929576305062501</v>
      </c>
      <c r="AH1677" s="17">
        <v>0.24023861050136699</v>
      </c>
      <c r="AI1677" s="17"/>
      <c r="AJ1677" s="17">
        <v>0.12714216831557901</v>
      </c>
      <c r="AK1677" s="17">
        <v>0.178831750491588</v>
      </c>
      <c r="AL1677" s="17">
        <v>0.19940495290716301</v>
      </c>
      <c r="AM1677" s="17">
        <v>0.122097860174383</v>
      </c>
      <c r="AN1677" s="17">
        <v>0.22035097015897201</v>
      </c>
      <c r="AO1677" s="17"/>
      <c r="AP1677" s="17">
        <v>0.14858175734581799</v>
      </c>
      <c r="AQ1677" s="17">
        <v>0.12251962421906699</v>
      </c>
      <c r="AR1677" s="17">
        <v>0.220350624705068</v>
      </c>
      <c r="AS1677" s="17">
        <v>0.14430731757905199</v>
      </c>
      <c r="AT1677" s="17">
        <v>0.20394431680244801</v>
      </c>
      <c r="AU1677" s="17">
        <v>0.32006569469096202</v>
      </c>
      <c r="AV1677" s="17"/>
      <c r="AW1677" s="17">
        <v>0.16019988276234001</v>
      </c>
      <c r="AX1677" s="17">
        <v>0.26240736860943897</v>
      </c>
      <c r="AY1677" s="17">
        <v>0.26284765590909798</v>
      </c>
      <c r="AZ1677" s="17">
        <v>0.33365253278655199</v>
      </c>
      <c r="BA1677" s="17">
        <v>0.13273498940586001</v>
      </c>
      <c r="BB1677" s="17">
        <v>0.18556230673839</v>
      </c>
      <c r="BC1677" s="17">
        <v>0.16716528703126701</v>
      </c>
      <c r="BD1677" s="17">
        <v>0.11677697471942899</v>
      </c>
      <c r="BE1677" s="17">
        <v>0.11236088878693599</v>
      </c>
      <c r="BF1677" s="17">
        <v>0.103253717900585</v>
      </c>
      <c r="BG1677" s="17">
        <v>0.170000423572952</v>
      </c>
      <c r="BH1677" s="17">
        <v>0.25207637643633701</v>
      </c>
      <c r="BI1677" s="17">
        <v>0.14176901616349699</v>
      </c>
      <c r="BJ1677" s="17">
        <v>0.118771701370759</v>
      </c>
      <c r="BK1677" s="17">
        <v>6.9536745545463699E-2</v>
      </c>
      <c r="BL1677" s="17">
        <v>0.10175903363562</v>
      </c>
      <c r="BM1677" s="17"/>
      <c r="BN1677" s="17">
        <v>0.17272008477623299</v>
      </c>
      <c r="BO1677" s="17">
        <v>0.18648659188441699</v>
      </c>
      <c r="BP1677" s="17"/>
      <c r="BQ1677" s="17">
        <v>0.165392103707352</v>
      </c>
      <c r="BR1677" s="17">
        <v>0.18319645882760599</v>
      </c>
      <c r="BS1677" s="17"/>
      <c r="BT1677" s="17">
        <v>0.108548617700674</v>
      </c>
      <c r="BU1677" s="17"/>
      <c r="BV1677" s="17">
        <v>0.247265740179967</v>
      </c>
      <c r="BW1677" s="17">
        <v>0.12722433516579701</v>
      </c>
      <c r="BX1677" s="17">
        <v>0.17175996540417399</v>
      </c>
      <c r="BY1677" s="17"/>
      <c r="BZ1677" s="17">
        <v>0.24653321528911001</v>
      </c>
      <c r="CA1677" s="17">
        <v>0.142618924860205</v>
      </c>
      <c r="CB1677" s="17">
        <v>0.222911593643146</v>
      </c>
      <c r="CC1677" s="17">
        <v>0.154476519391922</v>
      </c>
      <c r="CD1677" s="17">
        <v>0.12329503075701</v>
      </c>
      <c r="CE1677" s="17">
        <v>0.128074109238135</v>
      </c>
      <c r="CF1677" s="17">
        <v>7.9530289253298095E-2</v>
      </c>
      <c r="CG1677" s="17"/>
      <c r="CH1677" s="17">
        <v>6.3691870429815695E-2</v>
      </c>
      <c r="CI1677" s="17">
        <v>0.17051396754129999</v>
      </c>
      <c r="CJ1677" s="17">
        <v>0.18660719714051899</v>
      </c>
      <c r="CK1677" s="17">
        <v>0.25243159374482999</v>
      </c>
      <c r="CL1677" s="17">
        <v>0.187643045243506</v>
      </c>
    </row>
    <row r="1678" spans="2:90" x14ac:dyDescent="0.3">
      <c r="C1678" s="17"/>
      <c r="D1678" s="17"/>
      <c r="E1678" s="17"/>
      <c r="F1678" s="17"/>
      <c r="G1678" s="17"/>
      <c r="H1678" s="17"/>
      <c r="I1678" s="17"/>
      <c r="J1678" s="17"/>
      <c r="K1678" s="17"/>
      <c r="L1678" s="17"/>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7"/>
      <c r="AI1678" s="17"/>
      <c r="AJ1678" s="17"/>
      <c r="AK1678" s="17"/>
      <c r="AL1678" s="17"/>
      <c r="AM1678" s="17"/>
      <c r="AN1678" s="17"/>
      <c r="AO1678" s="17"/>
      <c r="AP1678" s="17"/>
      <c r="AQ1678" s="17"/>
      <c r="AR1678" s="17"/>
      <c r="AS1678" s="17"/>
      <c r="AT1678" s="17"/>
      <c r="AU1678" s="17"/>
      <c r="AV1678" s="17"/>
      <c r="AW1678" s="17"/>
      <c r="AX1678" s="17"/>
      <c r="AY1678" s="17"/>
      <c r="AZ1678" s="17"/>
      <c r="BA1678" s="17"/>
      <c r="BB1678" s="17"/>
      <c r="BC1678" s="17"/>
      <c r="BD1678" s="17"/>
      <c r="BE1678" s="17"/>
      <c r="BF1678" s="17"/>
      <c r="BG1678" s="17"/>
      <c r="BH1678" s="17"/>
      <c r="BI1678" s="17"/>
      <c r="BJ1678" s="17"/>
      <c r="BK1678" s="17"/>
      <c r="BL1678" s="17"/>
      <c r="BM1678" s="17"/>
      <c r="BN1678" s="17"/>
      <c r="BO1678" s="17"/>
      <c r="BP1678" s="17"/>
      <c r="BQ1678" s="17"/>
      <c r="BR1678" s="17"/>
      <c r="BS1678" s="17"/>
      <c r="BT1678" s="17"/>
      <c r="BU1678" s="17"/>
      <c r="BV1678" s="17"/>
      <c r="BW1678" s="17"/>
      <c r="BX1678" s="17"/>
      <c r="BY1678" s="17"/>
      <c r="BZ1678" s="17"/>
      <c r="CA1678" s="17"/>
      <c r="CB1678" s="17"/>
      <c r="CC1678" s="17"/>
      <c r="CD1678" s="17"/>
      <c r="CE1678" s="17"/>
      <c r="CF1678" s="17"/>
      <c r="CG1678" s="17"/>
      <c r="CH1678" s="17"/>
      <c r="CI1678" s="17"/>
      <c r="CJ1678" s="17"/>
      <c r="CK1678" s="17"/>
      <c r="CL1678" s="17"/>
    </row>
    <row r="1679" spans="2:90" x14ac:dyDescent="0.3">
      <c r="B1679" s="6" t="s">
        <v>630</v>
      </c>
      <c r="C1679" s="17"/>
      <c r="D1679" s="17"/>
      <c r="E1679" s="17"/>
      <c r="F1679" s="17"/>
      <c r="G1679" s="17"/>
      <c r="H1679" s="17"/>
      <c r="I1679" s="17"/>
      <c r="J1679" s="17"/>
      <c r="K1679" s="17"/>
      <c r="L1679" s="17"/>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7"/>
      <c r="AI1679" s="17"/>
      <c r="AJ1679" s="17"/>
      <c r="AK1679" s="17"/>
      <c r="AL1679" s="17"/>
      <c r="AM1679" s="17"/>
      <c r="AN1679" s="17"/>
      <c r="AO1679" s="17"/>
      <c r="AP1679" s="17"/>
      <c r="AQ1679" s="17"/>
      <c r="AR1679" s="17"/>
      <c r="AS1679" s="17"/>
      <c r="AT1679" s="17"/>
      <c r="AU1679" s="17"/>
      <c r="AV1679" s="17"/>
      <c r="AW1679" s="17"/>
      <c r="AX1679" s="17"/>
      <c r="AY1679" s="17"/>
      <c r="AZ1679" s="17"/>
      <c r="BA1679" s="17"/>
      <c r="BB1679" s="17"/>
      <c r="BC1679" s="17"/>
      <c r="BD1679" s="17"/>
      <c r="BE1679" s="17"/>
      <c r="BF1679" s="17"/>
      <c r="BG1679" s="17"/>
      <c r="BH1679" s="17"/>
      <c r="BI1679" s="17"/>
      <c r="BJ1679" s="17"/>
      <c r="BK1679" s="17"/>
      <c r="BL1679" s="17"/>
      <c r="BM1679" s="17"/>
      <c r="BN1679" s="17"/>
      <c r="BO1679" s="17"/>
      <c r="BP1679" s="17"/>
      <c r="BQ1679" s="17"/>
      <c r="BR1679" s="17"/>
      <c r="BS1679" s="17"/>
      <c r="BT1679" s="17"/>
      <c r="BU1679" s="17"/>
      <c r="BV1679" s="17"/>
      <c r="BW1679" s="17"/>
      <c r="BX1679" s="17"/>
      <c r="BY1679" s="17"/>
      <c r="BZ1679" s="17"/>
      <c r="CA1679" s="17"/>
      <c r="CB1679" s="17"/>
      <c r="CC1679" s="17"/>
      <c r="CD1679" s="17"/>
      <c r="CE1679" s="17"/>
      <c r="CF1679" s="17"/>
      <c r="CG1679" s="17"/>
      <c r="CH1679" s="17"/>
      <c r="CI1679" s="17"/>
      <c r="CJ1679" s="17"/>
      <c r="CK1679" s="17"/>
      <c r="CL1679" s="17"/>
    </row>
    <row r="1680" spans="2:90" x14ac:dyDescent="0.3">
      <c r="B1680" s="24" t="s">
        <v>123</v>
      </c>
      <c r="C1680" s="17"/>
      <c r="D1680" s="17"/>
      <c r="E1680" s="17"/>
      <c r="F1680" s="17"/>
      <c r="G1680" s="17"/>
      <c r="H1680" s="17"/>
      <c r="I1680" s="17"/>
      <c r="J1680" s="17"/>
      <c r="K1680" s="17"/>
      <c r="L1680" s="17"/>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7"/>
      <c r="AI1680" s="17"/>
      <c r="AJ1680" s="17"/>
      <c r="AK1680" s="17"/>
      <c r="AL1680" s="17"/>
      <c r="AM1680" s="17"/>
      <c r="AN1680" s="17"/>
      <c r="AO1680" s="17"/>
      <c r="AP1680" s="17"/>
      <c r="AQ1680" s="17"/>
      <c r="AR1680" s="17"/>
      <c r="AS1680" s="17"/>
      <c r="AT1680" s="17"/>
      <c r="AU1680" s="17"/>
      <c r="AV1680" s="17"/>
      <c r="AW1680" s="17"/>
      <c r="AX1680" s="17"/>
      <c r="AY1680" s="17"/>
      <c r="AZ1680" s="17"/>
      <c r="BA1680" s="17"/>
      <c r="BB1680" s="17"/>
      <c r="BC1680" s="17"/>
      <c r="BD1680" s="17"/>
      <c r="BE1680" s="17"/>
      <c r="BF1680" s="17"/>
      <c r="BG1680" s="17"/>
      <c r="BH1680" s="17"/>
      <c r="BI1680" s="17"/>
      <c r="BJ1680" s="17"/>
      <c r="BK1680" s="17"/>
      <c r="BL1680" s="17"/>
      <c r="BM1680" s="17"/>
      <c r="BN1680" s="17"/>
      <c r="BO1680" s="17"/>
      <c r="BP1680" s="17"/>
      <c r="BQ1680" s="17"/>
      <c r="BR1680" s="17"/>
      <c r="BS1680" s="17"/>
      <c r="BT1680" s="17"/>
      <c r="BU1680" s="17"/>
      <c r="BV1680" s="17"/>
      <c r="BW1680" s="17"/>
      <c r="BX1680" s="17"/>
      <c r="BY1680" s="17"/>
      <c r="BZ1680" s="17"/>
      <c r="CA1680" s="17"/>
      <c r="CB1680" s="17"/>
      <c r="CC1680" s="17"/>
      <c r="CD1680" s="17"/>
      <c r="CE1680" s="17"/>
      <c r="CF1680" s="17"/>
      <c r="CG1680" s="17"/>
      <c r="CH1680" s="17"/>
      <c r="CI1680" s="17"/>
      <c r="CJ1680" s="17"/>
      <c r="CK1680" s="17"/>
      <c r="CL1680" s="17"/>
    </row>
    <row r="1681" spans="2:90" x14ac:dyDescent="0.3">
      <c r="B1681" t="s">
        <v>625</v>
      </c>
      <c r="C1681" s="17">
        <v>8.7886993709029804E-2</v>
      </c>
      <c r="D1681" s="17">
        <v>0.108290252845521</v>
      </c>
      <c r="E1681" s="17">
        <v>6.5611256971478807E-2</v>
      </c>
      <c r="F1681" s="17"/>
      <c r="G1681" s="17">
        <v>0.115938927804703</v>
      </c>
      <c r="H1681" s="17">
        <v>0.24183279787908099</v>
      </c>
      <c r="I1681" s="17">
        <v>9.2167007856461494E-2</v>
      </c>
      <c r="J1681" s="17">
        <v>4.5255124864769902E-2</v>
      </c>
      <c r="K1681" s="17">
        <v>3.1399077891613697E-2</v>
      </c>
      <c r="L1681" s="17">
        <v>8.5699406654045109E-3</v>
      </c>
      <c r="M1681" s="17"/>
      <c r="N1681" s="17">
        <v>0.17220629408132501</v>
      </c>
      <c r="O1681" s="17">
        <v>7.1264889221325206E-2</v>
      </c>
      <c r="P1681" s="17">
        <v>4.4743891354825399E-2</v>
      </c>
      <c r="Q1681" s="17">
        <v>4.6733234061957098E-2</v>
      </c>
      <c r="R1681" s="17"/>
      <c r="S1681" s="17">
        <v>0.16829264525408</v>
      </c>
      <c r="T1681" s="17">
        <v>5.0975544405211799E-2</v>
      </c>
      <c r="U1681" s="17">
        <v>1.21357507788165E-2</v>
      </c>
      <c r="V1681" s="17">
        <v>6.9121079522520001E-2</v>
      </c>
      <c r="W1681" s="17">
        <v>3.7295192082649802E-2</v>
      </c>
      <c r="X1681" s="17">
        <v>8.4480988110358798E-2</v>
      </c>
      <c r="Y1681" s="17">
        <v>5.4234041339706003E-2</v>
      </c>
      <c r="Z1681" s="17">
        <v>0.141862307165665</v>
      </c>
      <c r="AA1681" s="17">
        <v>0.119926958476176</v>
      </c>
      <c r="AB1681" s="17">
        <v>8.2061460005417697E-2</v>
      </c>
      <c r="AC1681" s="17">
        <v>9.6065739225081007E-2</v>
      </c>
      <c r="AD1681" s="17">
        <v>0.151833194165409</v>
      </c>
      <c r="AE1681" s="17"/>
      <c r="AF1681" s="17">
        <v>5.0649592227557202E-2</v>
      </c>
      <c r="AG1681" s="17">
        <v>0.10883547388355599</v>
      </c>
      <c r="AH1681" s="17">
        <v>0.119890963906856</v>
      </c>
      <c r="AI1681" s="17"/>
      <c r="AJ1681" s="17">
        <v>4.5797511347744999E-2</v>
      </c>
      <c r="AK1681" s="17">
        <v>0.15465007452035501</v>
      </c>
      <c r="AL1681" s="17">
        <v>3.0534493882386101E-2</v>
      </c>
      <c r="AM1681" s="17">
        <v>6.7634494335208906E-2</v>
      </c>
      <c r="AN1681" s="17">
        <v>3.9064088109115998E-2</v>
      </c>
      <c r="AO1681" s="17"/>
      <c r="AP1681" s="17">
        <v>0.21696211483573399</v>
      </c>
      <c r="AQ1681" s="17">
        <v>6.19354851795949E-2</v>
      </c>
      <c r="AR1681" s="17">
        <v>3.6160781593158803E-2</v>
      </c>
      <c r="AS1681" s="17">
        <v>5.2970687512229102E-2</v>
      </c>
      <c r="AT1681" s="17">
        <v>6.6159757763515695E-2</v>
      </c>
      <c r="AU1681" s="17">
        <v>9.1516547470726194E-3</v>
      </c>
      <c r="AV1681" s="17"/>
      <c r="AW1681" s="17">
        <v>0.13333044310890099</v>
      </c>
      <c r="AX1681" s="17">
        <v>4.4967052330749102E-2</v>
      </c>
      <c r="AY1681" s="17">
        <v>5.0829971609665903E-2</v>
      </c>
      <c r="AZ1681" s="17">
        <v>1.6657353147073398E-2</v>
      </c>
      <c r="BA1681" s="17">
        <v>6.3922940301158096E-2</v>
      </c>
      <c r="BB1681" s="17">
        <v>7.5984427700191898E-2</v>
      </c>
      <c r="BC1681" s="17">
        <v>4.7831739911053897E-2</v>
      </c>
      <c r="BD1681" s="17">
        <v>0.10100710152303199</v>
      </c>
      <c r="BE1681" s="17">
        <v>4.4025908393646701E-2</v>
      </c>
      <c r="BF1681" s="17">
        <v>3.6375559929783599E-2</v>
      </c>
      <c r="BG1681" s="17">
        <v>2.46794362716212E-2</v>
      </c>
      <c r="BH1681" s="17">
        <v>8.2518415215786595E-2</v>
      </c>
      <c r="BI1681" s="17">
        <v>0.24030749518119199</v>
      </c>
      <c r="BJ1681" s="17">
        <v>0</v>
      </c>
      <c r="BK1681" s="17">
        <v>0.17956866632253901</v>
      </c>
      <c r="BL1681" s="17">
        <v>0.41846730517380398</v>
      </c>
      <c r="BM1681" s="17"/>
      <c r="BN1681" s="17">
        <v>0.11243782422626</v>
      </c>
      <c r="BO1681" s="17">
        <v>5.6084750382198997E-2</v>
      </c>
      <c r="BP1681" s="17"/>
      <c r="BQ1681" s="17">
        <v>0.21824101843920399</v>
      </c>
      <c r="BR1681" s="17">
        <v>5.9139343984986499E-2</v>
      </c>
      <c r="BS1681" s="17"/>
      <c r="BT1681" s="17">
        <v>0.23766615441427399</v>
      </c>
      <c r="BU1681" s="17"/>
      <c r="BV1681" s="17">
        <v>3.65983490811072E-2</v>
      </c>
      <c r="BW1681" s="17">
        <v>0.107099940152403</v>
      </c>
      <c r="BX1681" s="17">
        <v>0.10708756106536001</v>
      </c>
      <c r="BY1681" s="17"/>
      <c r="BZ1681" s="17">
        <v>5.3305761975251997E-2</v>
      </c>
      <c r="CA1681" s="17">
        <v>3.5224315927296801E-2</v>
      </c>
      <c r="CB1681" s="17">
        <v>4.3424578926120998E-2</v>
      </c>
      <c r="CC1681" s="17">
        <v>5.20601953835748E-2</v>
      </c>
      <c r="CD1681" s="17">
        <v>7.5472997772971603E-2</v>
      </c>
      <c r="CE1681" s="17">
        <v>0.124965758806575</v>
      </c>
      <c r="CF1681" s="17">
        <v>0.25053365491879298</v>
      </c>
      <c r="CG1681" s="17"/>
      <c r="CH1681" s="17">
        <v>0.33314639608873597</v>
      </c>
      <c r="CI1681" s="17">
        <v>9.2264840872726198E-2</v>
      </c>
      <c r="CJ1681" s="17">
        <v>4.9382154645608203E-2</v>
      </c>
      <c r="CK1681" s="17">
        <v>3.11486366749948E-2</v>
      </c>
      <c r="CL1681" s="17">
        <v>2.71409544925772E-2</v>
      </c>
    </row>
    <row r="1682" spans="2:90" x14ac:dyDescent="0.3">
      <c r="B1682" t="s">
        <v>626</v>
      </c>
      <c r="C1682" s="17">
        <v>0.29275895748476799</v>
      </c>
      <c r="D1682" s="17">
        <v>0.32031864470820798</v>
      </c>
      <c r="E1682" s="17">
        <v>0.26470280123740397</v>
      </c>
      <c r="F1682" s="17"/>
      <c r="G1682" s="17">
        <v>0.392595829060636</v>
      </c>
      <c r="H1682" s="17">
        <v>0.36191476843007298</v>
      </c>
      <c r="I1682" s="17">
        <v>0.33884704525295301</v>
      </c>
      <c r="J1682" s="17">
        <v>0.240462259782219</v>
      </c>
      <c r="K1682" s="17">
        <v>0.15050017407289301</v>
      </c>
      <c r="L1682" s="17">
        <v>0.25975842216481299</v>
      </c>
      <c r="M1682" s="17"/>
      <c r="N1682" s="17">
        <v>0.32204120368220901</v>
      </c>
      <c r="O1682" s="17">
        <v>0.32082998205964203</v>
      </c>
      <c r="P1682" s="17">
        <v>0.271557202658335</v>
      </c>
      <c r="Q1682" s="17">
        <v>0.25050763688913902</v>
      </c>
      <c r="R1682" s="17"/>
      <c r="S1682" s="17">
        <v>0.311939695258734</v>
      </c>
      <c r="T1682" s="17">
        <v>0.27508902583167</v>
      </c>
      <c r="U1682" s="17">
        <v>0.206935074514359</v>
      </c>
      <c r="V1682" s="17">
        <v>0.328021947407242</v>
      </c>
      <c r="W1682" s="17">
        <v>0.31613696879126202</v>
      </c>
      <c r="X1682" s="17">
        <v>0.32352823887378701</v>
      </c>
      <c r="Y1682" s="17">
        <v>0.40122598666398102</v>
      </c>
      <c r="Z1682" s="17">
        <v>0.23378809825594701</v>
      </c>
      <c r="AA1682" s="17">
        <v>0.307837815934492</v>
      </c>
      <c r="AB1682" s="17">
        <v>0.25538312836212301</v>
      </c>
      <c r="AC1682" s="17">
        <v>0.191358961764242</v>
      </c>
      <c r="AD1682" s="17">
        <v>0.30441982984932803</v>
      </c>
      <c r="AE1682" s="17"/>
      <c r="AF1682" s="17">
        <v>0.17395164130497001</v>
      </c>
      <c r="AG1682" s="17">
        <v>0.36874763043200198</v>
      </c>
      <c r="AH1682" s="17">
        <v>0.24703312136192801</v>
      </c>
      <c r="AI1682" s="17"/>
      <c r="AJ1682" s="17">
        <v>0.16526138382015301</v>
      </c>
      <c r="AK1682" s="17">
        <v>0.42958439103432999</v>
      </c>
      <c r="AL1682" s="17">
        <v>0.32513430473342703</v>
      </c>
      <c r="AM1682" s="17">
        <v>0.16993076076720601</v>
      </c>
      <c r="AN1682" s="17">
        <v>0.29704920438433002</v>
      </c>
      <c r="AO1682" s="17"/>
      <c r="AP1682" s="17">
        <v>0.47757975134749298</v>
      </c>
      <c r="AQ1682" s="17">
        <v>0.214747502461377</v>
      </c>
      <c r="AR1682" s="17">
        <v>0.30170809655508901</v>
      </c>
      <c r="AS1682" s="17">
        <v>0.15980894552955899</v>
      </c>
      <c r="AT1682" s="17">
        <v>0.41918402870386601</v>
      </c>
      <c r="AU1682" s="17">
        <v>0.23068160530738999</v>
      </c>
      <c r="AV1682" s="17"/>
      <c r="AW1682" s="17">
        <v>0.232994558249245</v>
      </c>
      <c r="AX1682" s="17">
        <v>0.19675842956630099</v>
      </c>
      <c r="AY1682" s="17">
        <v>0.26961145785315399</v>
      </c>
      <c r="AZ1682" s="17">
        <v>0.27586899611465598</v>
      </c>
      <c r="BA1682" s="17">
        <v>0.20868351165795801</v>
      </c>
      <c r="BB1682" s="17">
        <v>0.291649757159548</v>
      </c>
      <c r="BC1682" s="17">
        <v>0.31763554604588301</v>
      </c>
      <c r="BD1682" s="17">
        <v>0.34841306210293499</v>
      </c>
      <c r="BE1682" s="17">
        <v>0.32007765954586598</v>
      </c>
      <c r="BF1682" s="17">
        <v>0.31306879571269203</v>
      </c>
      <c r="BG1682" s="17">
        <v>0.38132299961656602</v>
      </c>
      <c r="BH1682" s="17">
        <v>0.41410908289659698</v>
      </c>
      <c r="BI1682" s="17">
        <v>0.28889983711585199</v>
      </c>
      <c r="BJ1682" s="17">
        <v>0.31398951344846299</v>
      </c>
      <c r="BK1682" s="17">
        <v>0.31873813429745201</v>
      </c>
      <c r="BL1682" s="17">
        <v>0.355061070895828</v>
      </c>
      <c r="BM1682" s="17"/>
      <c r="BN1682" s="17">
        <v>0.308672815308771</v>
      </c>
      <c r="BO1682" s="17">
        <v>0.27002105156540901</v>
      </c>
      <c r="BP1682" s="17"/>
      <c r="BQ1682" s="17">
        <v>0.48910017529850203</v>
      </c>
      <c r="BR1682" s="17">
        <v>0.321041433791455</v>
      </c>
      <c r="BS1682" s="17"/>
      <c r="BT1682" s="17">
        <v>0.378274199151093</v>
      </c>
      <c r="BU1682" s="17"/>
      <c r="BV1682" s="17">
        <v>0.26346682223790802</v>
      </c>
      <c r="BW1682" s="17">
        <v>0.37321715183110099</v>
      </c>
      <c r="BX1682" s="17">
        <v>0.28063446634078199</v>
      </c>
      <c r="BY1682" s="17"/>
      <c r="BZ1682" s="17">
        <v>0.27516573428869601</v>
      </c>
      <c r="CA1682" s="17">
        <v>0.27911419375485702</v>
      </c>
      <c r="CB1682" s="17">
        <v>0.271600795258917</v>
      </c>
      <c r="CC1682" s="17">
        <v>0.335058402369866</v>
      </c>
      <c r="CD1682" s="17">
        <v>0.28432085904433801</v>
      </c>
      <c r="CE1682" s="17">
        <v>0.32207807250342901</v>
      </c>
      <c r="CF1682" s="17">
        <v>0.340914596335613</v>
      </c>
      <c r="CG1682" s="17"/>
      <c r="CH1682" s="17">
        <v>0.29251364572480398</v>
      </c>
      <c r="CI1682" s="17">
        <v>0.34967277302831901</v>
      </c>
      <c r="CJ1682" s="17">
        <v>0.26068648635113001</v>
      </c>
      <c r="CK1682" s="17">
        <v>0.25595683577150902</v>
      </c>
      <c r="CL1682" s="17">
        <v>0.16933022782766999</v>
      </c>
    </row>
    <row r="1683" spans="2:90" x14ac:dyDescent="0.3">
      <c r="B1683" t="s">
        <v>627</v>
      </c>
      <c r="C1683" s="17">
        <v>0.27107314543682098</v>
      </c>
      <c r="D1683" s="17">
        <v>0.24785543138855201</v>
      </c>
      <c r="E1683" s="17">
        <v>0.29619163357227102</v>
      </c>
      <c r="F1683" s="17"/>
      <c r="G1683" s="17">
        <v>0.226533590104395</v>
      </c>
      <c r="H1683" s="17">
        <v>0.196979684558969</v>
      </c>
      <c r="I1683" s="17">
        <v>0.23831981469059199</v>
      </c>
      <c r="J1683" s="17">
        <v>0.30469322613127497</v>
      </c>
      <c r="K1683" s="17">
        <v>0.32929749937931402</v>
      </c>
      <c r="L1683" s="17">
        <v>0.32438877708874198</v>
      </c>
      <c r="M1683" s="17"/>
      <c r="N1683" s="17">
        <v>0.26199959440361498</v>
      </c>
      <c r="O1683" s="17">
        <v>0.25276248053265299</v>
      </c>
      <c r="P1683" s="17">
        <v>0.29956212368838098</v>
      </c>
      <c r="Q1683" s="17">
        <v>0.27806334196864002</v>
      </c>
      <c r="R1683" s="17"/>
      <c r="S1683" s="17">
        <v>0.197565460577558</v>
      </c>
      <c r="T1683" s="17">
        <v>0.30479065551968298</v>
      </c>
      <c r="U1683" s="17">
        <v>0.320012732913038</v>
      </c>
      <c r="V1683" s="17">
        <v>0.227562034526748</v>
      </c>
      <c r="W1683" s="17">
        <v>0.26650971395629203</v>
      </c>
      <c r="X1683" s="17">
        <v>0.27570121963486999</v>
      </c>
      <c r="Y1683" s="17">
        <v>0.28146573379076101</v>
      </c>
      <c r="Z1683" s="17">
        <v>0.29004922362095298</v>
      </c>
      <c r="AA1683" s="17">
        <v>0.24619277323533201</v>
      </c>
      <c r="AB1683" s="17">
        <v>0.33106087550265201</v>
      </c>
      <c r="AC1683" s="17">
        <v>0.34749410335678199</v>
      </c>
      <c r="AD1683" s="17">
        <v>0.175432795162144</v>
      </c>
      <c r="AE1683" s="17"/>
      <c r="AF1683" s="17">
        <v>0.354230879749246</v>
      </c>
      <c r="AG1683" s="17">
        <v>0.21638697555637301</v>
      </c>
      <c r="AH1683" s="17">
        <v>0.29214780038251997</v>
      </c>
      <c r="AI1683" s="17"/>
      <c r="AJ1683" s="17">
        <v>0.347019369312421</v>
      </c>
      <c r="AK1683" s="17">
        <v>0.18254822004707599</v>
      </c>
      <c r="AL1683" s="17">
        <v>0.306250432640915</v>
      </c>
      <c r="AM1683" s="17">
        <v>0.30455335264509198</v>
      </c>
      <c r="AN1683" s="17">
        <v>0.41738443808933701</v>
      </c>
      <c r="AO1683" s="17"/>
      <c r="AP1683" s="17">
        <v>0.142451262645544</v>
      </c>
      <c r="AQ1683" s="17">
        <v>0.33896784266345698</v>
      </c>
      <c r="AR1683" s="17">
        <v>0.32255189115128402</v>
      </c>
      <c r="AS1683" s="17">
        <v>0.31997090307125098</v>
      </c>
      <c r="AT1683" s="17">
        <v>0.27671118360107699</v>
      </c>
      <c r="AU1683" s="17">
        <v>0.30651402227872399</v>
      </c>
      <c r="AV1683" s="17"/>
      <c r="AW1683" s="17">
        <v>0.38191619538972499</v>
      </c>
      <c r="AX1683" s="17">
        <v>0.31375277415298802</v>
      </c>
      <c r="AY1683" s="17">
        <v>0.314798086869364</v>
      </c>
      <c r="AZ1683" s="17">
        <v>0.16752268541537799</v>
      </c>
      <c r="BA1683" s="17">
        <v>0.308900806615996</v>
      </c>
      <c r="BB1683" s="17">
        <v>0.25299523375208499</v>
      </c>
      <c r="BC1683" s="17">
        <v>0.28980613315321102</v>
      </c>
      <c r="BD1683" s="17">
        <v>0.26652779375360097</v>
      </c>
      <c r="BE1683" s="17">
        <v>0.38914177287567397</v>
      </c>
      <c r="BF1683" s="17">
        <v>0.32605380572197201</v>
      </c>
      <c r="BG1683" s="17">
        <v>0.32288712046362</v>
      </c>
      <c r="BH1683" s="17">
        <v>0.209688720818029</v>
      </c>
      <c r="BI1683" s="17">
        <v>0.22710306019436199</v>
      </c>
      <c r="BJ1683" s="17">
        <v>0.40542527135027501</v>
      </c>
      <c r="BK1683" s="17">
        <v>0.12776462487048701</v>
      </c>
      <c r="BL1683" s="17">
        <v>0.10639324860991201</v>
      </c>
      <c r="BM1683" s="17"/>
      <c r="BN1683" s="17">
        <v>0.26200969471199897</v>
      </c>
      <c r="BO1683" s="17">
        <v>0.285181472260157</v>
      </c>
      <c r="BP1683" s="17"/>
      <c r="BQ1683" s="17">
        <v>0.138982061891437</v>
      </c>
      <c r="BR1683" s="17">
        <v>0.29012602608945298</v>
      </c>
      <c r="BS1683" s="17"/>
      <c r="BT1683" s="17">
        <v>0.23089608133154099</v>
      </c>
      <c r="BU1683" s="17"/>
      <c r="BV1683" s="17">
        <v>0.31968792442674399</v>
      </c>
      <c r="BW1683" s="17">
        <v>0.23470462753510801</v>
      </c>
      <c r="BX1683" s="17">
        <v>0.25861048050514301</v>
      </c>
      <c r="BY1683" s="17"/>
      <c r="BZ1683" s="17">
        <v>0.20286192286646301</v>
      </c>
      <c r="CA1683" s="17">
        <v>0.31261869312306001</v>
      </c>
      <c r="CB1683" s="17">
        <v>0.260841983637495</v>
      </c>
      <c r="CC1683" s="17">
        <v>0.25649911412508702</v>
      </c>
      <c r="CD1683" s="17">
        <v>0.34158143374521399</v>
      </c>
      <c r="CE1683" s="17">
        <v>0.27475930377543101</v>
      </c>
      <c r="CF1683" s="17">
        <v>0.220497878712928</v>
      </c>
      <c r="CG1683" s="17"/>
      <c r="CH1683" s="17">
        <v>0.236902563136523</v>
      </c>
      <c r="CI1683" s="17">
        <v>0.250379950557094</v>
      </c>
      <c r="CJ1683" s="17">
        <v>0.30424839480493299</v>
      </c>
      <c r="CK1683" s="17">
        <v>0.26900511628684498</v>
      </c>
      <c r="CL1683" s="17">
        <v>0.273737006290381</v>
      </c>
    </row>
    <row r="1684" spans="2:90" x14ac:dyDescent="0.3">
      <c r="B1684" t="s">
        <v>628</v>
      </c>
      <c r="C1684" s="17">
        <v>9.5263630156147305E-2</v>
      </c>
      <c r="D1684" s="17">
        <v>0.107729328170039</v>
      </c>
      <c r="E1684" s="17">
        <v>8.3242675273168198E-2</v>
      </c>
      <c r="F1684" s="17"/>
      <c r="G1684" s="17">
        <v>8.8021242095089297E-2</v>
      </c>
      <c r="H1684" s="17">
        <v>5.2325127932716001E-2</v>
      </c>
      <c r="I1684" s="17">
        <v>1.8835397873819899E-2</v>
      </c>
      <c r="J1684" s="17">
        <v>8.7781594938886404E-2</v>
      </c>
      <c r="K1684" s="17">
        <v>0.15219057152130699</v>
      </c>
      <c r="L1684" s="17">
        <v>0.16465951624094599</v>
      </c>
      <c r="M1684" s="17"/>
      <c r="N1684" s="17">
        <v>5.7069084370795803E-2</v>
      </c>
      <c r="O1684" s="17">
        <v>0.11258429870040799</v>
      </c>
      <c r="P1684" s="17">
        <v>0.109982949000984</v>
      </c>
      <c r="Q1684" s="17">
        <v>0.108960259607492</v>
      </c>
      <c r="R1684" s="17"/>
      <c r="S1684" s="17">
        <v>6.3944153553948696E-2</v>
      </c>
      <c r="T1684" s="17">
        <v>9.7095024614773595E-2</v>
      </c>
      <c r="U1684" s="17">
        <v>0.113467299575863</v>
      </c>
      <c r="V1684" s="17">
        <v>0.114377310673553</v>
      </c>
      <c r="W1684" s="17">
        <v>0.10816766061216999</v>
      </c>
      <c r="X1684" s="17">
        <v>0.118260508802948</v>
      </c>
      <c r="Y1684" s="17">
        <v>0.10722238733617501</v>
      </c>
      <c r="Z1684" s="17">
        <v>0.13106292644922299</v>
      </c>
      <c r="AA1684" s="17">
        <v>8.7045267967404902E-2</v>
      </c>
      <c r="AB1684" s="17">
        <v>7.6438162011740599E-2</v>
      </c>
      <c r="AC1684" s="17">
        <v>8.78218352066817E-2</v>
      </c>
      <c r="AD1684" s="17">
        <v>4.0392677103058799E-2</v>
      </c>
      <c r="AE1684" s="17"/>
      <c r="AF1684" s="17">
        <v>0.14085224457501599</v>
      </c>
      <c r="AG1684" s="17">
        <v>7.9097746347547307E-2</v>
      </c>
      <c r="AH1684" s="17">
        <v>3.8818293758524802E-2</v>
      </c>
      <c r="AI1684" s="17"/>
      <c r="AJ1684" s="17">
        <v>0.147718250098309</v>
      </c>
      <c r="AK1684" s="17">
        <v>5.4244044020811101E-2</v>
      </c>
      <c r="AL1684" s="17">
        <v>0.110339218983872</v>
      </c>
      <c r="AM1684" s="17">
        <v>0.147816062339794</v>
      </c>
      <c r="AN1684" s="17">
        <v>4.0946916773813E-2</v>
      </c>
      <c r="AO1684" s="17"/>
      <c r="AP1684" s="17">
        <v>2.83623200661243E-2</v>
      </c>
      <c r="AQ1684" s="17">
        <v>0.13800311972288201</v>
      </c>
      <c r="AR1684" s="17">
        <v>0.12942611263308801</v>
      </c>
      <c r="AS1684" s="17">
        <v>0.15830146336709</v>
      </c>
      <c r="AT1684" s="17">
        <v>4.2623342287300102E-2</v>
      </c>
      <c r="AU1684" s="17">
        <v>7.9987987145086703E-2</v>
      </c>
      <c r="AV1684" s="17"/>
      <c r="AW1684" s="17">
        <v>0</v>
      </c>
      <c r="AX1684" s="17">
        <v>1.9937634239008701E-2</v>
      </c>
      <c r="AY1684" s="17">
        <v>0.110602029617293</v>
      </c>
      <c r="AZ1684" s="17">
        <v>0.14400399407507899</v>
      </c>
      <c r="BA1684" s="17">
        <v>0.11434471871363799</v>
      </c>
      <c r="BB1684" s="17">
        <v>0.12506132262622699</v>
      </c>
      <c r="BC1684" s="17">
        <v>0.15829289588339701</v>
      </c>
      <c r="BD1684" s="17">
        <v>9.4497632323844699E-2</v>
      </c>
      <c r="BE1684" s="17">
        <v>6.19144581818208E-2</v>
      </c>
      <c r="BF1684" s="17">
        <v>9.4305651238879906E-2</v>
      </c>
      <c r="BG1684" s="17">
        <v>8.3256252561645705E-2</v>
      </c>
      <c r="BH1684" s="17">
        <v>7.8185041185120693E-2</v>
      </c>
      <c r="BI1684" s="17">
        <v>8.3978075766850305E-2</v>
      </c>
      <c r="BJ1684" s="17">
        <v>0.12049110398394899</v>
      </c>
      <c r="BK1684" s="17">
        <v>9.3057828060622502E-2</v>
      </c>
      <c r="BL1684" s="17">
        <v>2.83535618461675E-2</v>
      </c>
      <c r="BM1684" s="17"/>
      <c r="BN1684" s="17">
        <v>8.3700154130460599E-2</v>
      </c>
      <c r="BO1684" s="17">
        <v>0.11130865841562</v>
      </c>
      <c r="BP1684" s="17"/>
      <c r="BQ1684" s="17">
        <v>2.77488031706749E-2</v>
      </c>
      <c r="BR1684" s="17">
        <v>0.10354159495727901</v>
      </c>
      <c r="BS1684" s="17"/>
      <c r="BT1684" s="17">
        <v>4.7927146354522998E-2</v>
      </c>
      <c r="BU1684" s="17"/>
      <c r="BV1684" s="17">
        <v>6.4328047393263199E-2</v>
      </c>
      <c r="BW1684" s="17">
        <v>7.6646853240860194E-2</v>
      </c>
      <c r="BX1684" s="17">
        <v>0.115405283456937</v>
      </c>
      <c r="BY1684" s="17"/>
      <c r="BZ1684" s="17">
        <v>0.104284684818382</v>
      </c>
      <c r="CA1684" s="17">
        <v>7.9610764545014007E-2</v>
      </c>
      <c r="CB1684" s="17">
        <v>0.122779537151341</v>
      </c>
      <c r="CC1684" s="17">
        <v>0.125715796501913</v>
      </c>
      <c r="CD1684" s="17">
        <v>0.103135961170294</v>
      </c>
      <c r="CE1684" s="17">
        <v>8.4761445213810405E-2</v>
      </c>
      <c r="CF1684" s="17">
        <v>6.3120205119540904E-2</v>
      </c>
      <c r="CG1684" s="17"/>
      <c r="CH1684" s="17">
        <v>4.7688887746349003E-2</v>
      </c>
      <c r="CI1684" s="17">
        <v>9.2477413483688695E-2</v>
      </c>
      <c r="CJ1684" s="17">
        <v>0.11284571981498499</v>
      </c>
      <c r="CK1684" s="17">
        <v>9.0808688482591299E-2</v>
      </c>
      <c r="CL1684" s="17">
        <v>0.100386445513371</v>
      </c>
    </row>
    <row r="1685" spans="2:90" x14ac:dyDescent="0.3">
      <c r="B1685" t="s">
        <v>629</v>
      </c>
      <c r="C1685" s="17">
        <v>8.5537690267951799E-2</v>
      </c>
      <c r="D1685" s="17">
        <v>0.100243864888444</v>
      </c>
      <c r="E1685" s="17">
        <v>7.1192825884618796E-2</v>
      </c>
      <c r="F1685" s="17"/>
      <c r="G1685" s="17">
        <v>4.0106075267762803E-2</v>
      </c>
      <c r="H1685" s="17">
        <v>2.2960173747122101E-2</v>
      </c>
      <c r="I1685" s="17">
        <v>9.7126829835884207E-2</v>
      </c>
      <c r="J1685" s="17">
        <v>8.4454907199389501E-2</v>
      </c>
      <c r="K1685" s="17">
        <v>0.143020526833496</v>
      </c>
      <c r="L1685" s="17">
        <v>0.126675018482556</v>
      </c>
      <c r="M1685" s="17"/>
      <c r="N1685" s="17">
        <v>6.7373966115377507E-2</v>
      </c>
      <c r="O1685" s="17">
        <v>6.6888363849810006E-2</v>
      </c>
      <c r="P1685" s="17">
        <v>0.123287096740612</v>
      </c>
      <c r="Q1685" s="17">
        <v>9.0010671098367606E-2</v>
      </c>
      <c r="R1685" s="17"/>
      <c r="S1685" s="17">
        <v>6.7860223372761E-2</v>
      </c>
      <c r="T1685" s="17">
        <v>0.112058020955245</v>
      </c>
      <c r="U1685" s="17">
        <v>6.5173881861961797E-2</v>
      </c>
      <c r="V1685" s="17">
        <v>0.10693414929975099</v>
      </c>
      <c r="W1685" s="17">
        <v>0.125004103204332</v>
      </c>
      <c r="X1685" s="17">
        <v>7.7505285765472401E-2</v>
      </c>
      <c r="Y1685" s="17">
        <v>5.1945214326481103E-2</v>
      </c>
      <c r="Z1685" s="17">
        <v>9.3416441039441897E-2</v>
      </c>
      <c r="AA1685" s="17">
        <v>9.0840710936371194E-2</v>
      </c>
      <c r="AB1685" s="17">
        <v>4.0084214339098499E-2</v>
      </c>
      <c r="AC1685" s="17">
        <v>0.13906289149982201</v>
      </c>
      <c r="AD1685" s="17">
        <v>7.0102340240484395E-2</v>
      </c>
      <c r="AE1685" s="17"/>
      <c r="AF1685" s="17">
        <v>0.149123127847993</v>
      </c>
      <c r="AG1685" s="17">
        <v>5.5832320425101702E-2</v>
      </c>
      <c r="AH1685" s="17">
        <v>5.5588138164037001E-2</v>
      </c>
      <c r="AI1685" s="17"/>
      <c r="AJ1685" s="17">
        <v>0.15717040497884099</v>
      </c>
      <c r="AK1685" s="17">
        <v>2.7055059020587399E-2</v>
      </c>
      <c r="AL1685" s="17">
        <v>5.8760856782171099E-2</v>
      </c>
      <c r="AM1685" s="17">
        <v>0.194548491810316</v>
      </c>
      <c r="AN1685" s="17">
        <v>1.9975428310904399E-2</v>
      </c>
      <c r="AO1685" s="17"/>
      <c r="AP1685" s="17">
        <v>1.45614210016055E-2</v>
      </c>
      <c r="AQ1685" s="17">
        <v>8.3462173005835E-2</v>
      </c>
      <c r="AR1685" s="17">
        <v>3.7993916960603703E-2</v>
      </c>
      <c r="AS1685" s="17">
        <v>0.18768578665299801</v>
      </c>
      <c r="AT1685" s="17">
        <v>4.0415552760557603E-2</v>
      </c>
      <c r="AU1685" s="17">
        <v>8.0515002628153406E-2</v>
      </c>
      <c r="AV1685" s="17"/>
      <c r="AW1685" s="17">
        <v>0</v>
      </c>
      <c r="AX1685" s="17">
        <v>6.5448007502626401E-2</v>
      </c>
      <c r="AY1685" s="17">
        <v>8.6328977391047099E-2</v>
      </c>
      <c r="AZ1685" s="17">
        <v>0.206866465413932</v>
      </c>
      <c r="BA1685" s="17">
        <v>7.3412118218974906E-2</v>
      </c>
      <c r="BB1685" s="17">
        <v>0.113624687057347</v>
      </c>
      <c r="BC1685" s="17">
        <v>7.0087402338192897E-2</v>
      </c>
      <c r="BD1685" s="17">
        <v>3.8321051764070302E-2</v>
      </c>
      <c r="BE1685" s="17">
        <v>5.8938466050675598E-2</v>
      </c>
      <c r="BF1685" s="17">
        <v>7.9371927136712997E-2</v>
      </c>
      <c r="BG1685" s="17">
        <v>7.4762216948856194E-2</v>
      </c>
      <c r="BH1685" s="17">
        <v>0.15551379390141701</v>
      </c>
      <c r="BI1685" s="17">
        <v>2.6171933148862798E-2</v>
      </c>
      <c r="BJ1685" s="17">
        <v>4.0343024251809301E-2</v>
      </c>
      <c r="BK1685" s="17">
        <v>4.43845792601665E-2</v>
      </c>
      <c r="BL1685" s="17">
        <v>4.1477128318989399E-2</v>
      </c>
      <c r="BM1685" s="17"/>
      <c r="BN1685" s="17">
        <v>7.4235921750072806E-2</v>
      </c>
      <c r="BO1685" s="17">
        <v>9.9419178262443703E-2</v>
      </c>
      <c r="BP1685" s="17"/>
      <c r="BQ1685" s="17">
        <v>8.2328017208779698E-3</v>
      </c>
      <c r="BR1685" s="17">
        <v>5.0011276816807601E-2</v>
      </c>
      <c r="BS1685" s="17"/>
      <c r="BT1685" s="17">
        <v>2.4167840862589201E-2</v>
      </c>
      <c r="BU1685" s="17"/>
      <c r="BV1685" s="17">
        <v>7.5492194528640505E-2</v>
      </c>
      <c r="BW1685" s="17">
        <v>4.9392669817234697E-2</v>
      </c>
      <c r="BX1685" s="17">
        <v>9.7586236463522699E-2</v>
      </c>
      <c r="BY1685" s="17"/>
      <c r="BZ1685" s="17">
        <v>9.8916623552075797E-2</v>
      </c>
      <c r="CA1685" s="17">
        <v>0.110423638048946</v>
      </c>
      <c r="CB1685" s="17">
        <v>8.3954267578436007E-2</v>
      </c>
      <c r="CC1685" s="17">
        <v>6.1781963736964603E-2</v>
      </c>
      <c r="CD1685" s="17">
        <v>8.4761235583657599E-2</v>
      </c>
      <c r="CE1685" s="17">
        <v>9.8155411425386793E-2</v>
      </c>
      <c r="CF1685" s="17">
        <v>5.2898734572951397E-2</v>
      </c>
      <c r="CG1685" s="17"/>
      <c r="CH1685" s="17">
        <v>4.9505815829338898E-2</v>
      </c>
      <c r="CI1685" s="17">
        <v>6.5717022710645098E-2</v>
      </c>
      <c r="CJ1685" s="17">
        <v>9.05554407230037E-2</v>
      </c>
      <c r="CK1685" s="17">
        <v>0.136969875956788</v>
      </c>
      <c r="CL1685" s="17">
        <v>0.11298974760609</v>
      </c>
    </row>
    <row r="1686" spans="2:90" x14ac:dyDescent="0.3">
      <c r="B1686" t="s">
        <v>118</v>
      </c>
      <c r="C1686" s="17">
        <v>0.16747958294528201</v>
      </c>
      <c r="D1686" s="17">
        <v>0.115562477999236</v>
      </c>
      <c r="E1686" s="17">
        <v>0.21905880706105901</v>
      </c>
      <c r="F1686" s="17"/>
      <c r="G1686" s="17">
        <v>0.13680433566741401</v>
      </c>
      <c r="H1686" s="17">
        <v>0.123987447452039</v>
      </c>
      <c r="I1686" s="17">
        <v>0.21470390449029</v>
      </c>
      <c r="J1686" s="17">
        <v>0.23735288708346</v>
      </c>
      <c r="K1686" s="17">
        <v>0.193592150301376</v>
      </c>
      <c r="L1686" s="17">
        <v>0.115948325357538</v>
      </c>
      <c r="M1686" s="17"/>
      <c r="N1686" s="17">
        <v>0.119309857346679</v>
      </c>
      <c r="O1686" s="17">
        <v>0.17566998563616201</v>
      </c>
      <c r="P1686" s="17">
        <v>0.150866736556863</v>
      </c>
      <c r="Q1686" s="17">
        <v>0.22572485637440401</v>
      </c>
      <c r="R1686" s="17"/>
      <c r="S1686" s="17">
        <v>0.19039782198291899</v>
      </c>
      <c r="T1686" s="17">
        <v>0.15999172867341599</v>
      </c>
      <c r="U1686" s="17">
        <v>0.28227526035596201</v>
      </c>
      <c r="V1686" s="17">
        <v>0.15398347857018599</v>
      </c>
      <c r="W1686" s="17">
        <v>0.146886361353294</v>
      </c>
      <c r="X1686" s="17">
        <v>0.120523758812564</v>
      </c>
      <c r="Y1686" s="17">
        <v>0.103906636542896</v>
      </c>
      <c r="Z1686" s="17">
        <v>0.10982100346877099</v>
      </c>
      <c r="AA1686" s="17">
        <v>0.14815647345022401</v>
      </c>
      <c r="AB1686" s="17">
        <v>0.214972159778968</v>
      </c>
      <c r="AC1686" s="17">
        <v>0.13819646894739099</v>
      </c>
      <c r="AD1686" s="17">
        <v>0.25781916347957501</v>
      </c>
      <c r="AE1686" s="17"/>
      <c r="AF1686" s="17">
        <v>0.131192514295217</v>
      </c>
      <c r="AG1686" s="17">
        <v>0.17109985335542</v>
      </c>
      <c r="AH1686" s="17">
        <v>0.24652168242613401</v>
      </c>
      <c r="AI1686" s="17"/>
      <c r="AJ1686" s="17">
        <v>0.13703308044253101</v>
      </c>
      <c r="AK1686" s="17">
        <v>0.151918211356841</v>
      </c>
      <c r="AL1686" s="17">
        <v>0.16898069297722901</v>
      </c>
      <c r="AM1686" s="17">
        <v>0.115516838102383</v>
      </c>
      <c r="AN1686" s="17">
        <v>0.18557992433250001</v>
      </c>
      <c r="AO1686" s="17"/>
      <c r="AP1686" s="17">
        <v>0.1200831301035</v>
      </c>
      <c r="AQ1686" s="17">
        <v>0.162883876966854</v>
      </c>
      <c r="AR1686" s="17">
        <v>0.17215920110677599</v>
      </c>
      <c r="AS1686" s="17">
        <v>0.121262213866873</v>
      </c>
      <c r="AT1686" s="17">
        <v>0.15490613488368299</v>
      </c>
      <c r="AU1686" s="17">
        <v>0.29314972789357302</v>
      </c>
      <c r="AV1686" s="17"/>
      <c r="AW1686" s="17">
        <v>0.25175880325212902</v>
      </c>
      <c r="AX1686" s="17">
        <v>0.35913610220832598</v>
      </c>
      <c r="AY1686" s="17">
        <v>0.16782947665947601</v>
      </c>
      <c r="AZ1686" s="17">
        <v>0.189080505833882</v>
      </c>
      <c r="BA1686" s="17">
        <v>0.23073590449227499</v>
      </c>
      <c r="BB1686" s="17">
        <v>0.140684571704601</v>
      </c>
      <c r="BC1686" s="17">
        <v>0.116346282668262</v>
      </c>
      <c r="BD1686" s="17">
        <v>0.15123335853251699</v>
      </c>
      <c r="BE1686" s="17">
        <v>0.12590173495231699</v>
      </c>
      <c r="BF1686" s="17">
        <v>0.15082426025995899</v>
      </c>
      <c r="BG1686" s="17">
        <v>0.113091974137691</v>
      </c>
      <c r="BH1686" s="17">
        <v>5.998494598305E-2</v>
      </c>
      <c r="BI1686" s="17">
        <v>0.133539598592881</v>
      </c>
      <c r="BJ1686" s="17">
        <v>0.119751086965503</v>
      </c>
      <c r="BK1686" s="17">
        <v>0.236486167188733</v>
      </c>
      <c r="BL1686" s="17">
        <v>5.0247685155299503E-2</v>
      </c>
      <c r="BM1686" s="17"/>
      <c r="BN1686" s="17">
        <v>0.15894358987243701</v>
      </c>
      <c r="BO1686" s="17">
        <v>0.17798488911416999</v>
      </c>
      <c r="BP1686" s="17"/>
      <c r="BQ1686" s="17">
        <v>0.117695139479304</v>
      </c>
      <c r="BR1686" s="17">
        <v>0.176140324360018</v>
      </c>
      <c r="BS1686" s="17"/>
      <c r="BT1686" s="17">
        <v>8.1068577885979598E-2</v>
      </c>
      <c r="BU1686" s="17"/>
      <c r="BV1686" s="17">
        <v>0.240426662332337</v>
      </c>
      <c r="BW1686" s="17">
        <v>0.158938757423293</v>
      </c>
      <c r="BX1686" s="17">
        <v>0.140675972168256</v>
      </c>
      <c r="BY1686" s="17"/>
      <c r="BZ1686" s="17">
        <v>0.26546527249913099</v>
      </c>
      <c r="CA1686" s="17">
        <v>0.18300839460082699</v>
      </c>
      <c r="CB1686" s="17">
        <v>0.21739883744768901</v>
      </c>
      <c r="CC1686" s="17">
        <v>0.168884527882595</v>
      </c>
      <c r="CD1686" s="17">
        <v>0.110727512683525</v>
      </c>
      <c r="CE1686" s="17">
        <v>9.5280008275366507E-2</v>
      </c>
      <c r="CF1686" s="17">
        <v>7.20349303401734E-2</v>
      </c>
      <c r="CG1686" s="17"/>
      <c r="CH1686" s="17">
        <v>4.0242691474250303E-2</v>
      </c>
      <c r="CI1686" s="17">
        <v>0.14948799934752699</v>
      </c>
      <c r="CJ1686" s="17">
        <v>0.18228180366034</v>
      </c>
      <c r="CK1686" s="17">
        <v>0.216110846827271</v>
      </c>
      <c r="CL1686" s="17">
        <v>0.31641561826991099</v>
      </c>
    </row>
    <row r="1687" spans="2:90" x14ac:dyDescent="0.3">
      <c r="C1687" s="17"/>
      <c r="D1687" s="17"/>
      <c r="E1687" s="17"/>
      <c r="F1687" s="17"/>
      <c r="G1687" s="17"/>
      <c r="H1687" s="17"/>
      <c r="I1687" s="17"/>
      <c r="J1687" s="17"/>
      <c r="K1687" s="17"/>
      <c r="L1687" s="17"/>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7"/>
      <c r="AI1687" s="17"/>
      <c r="AJ1687" s="17"/>
      <c r="AK1687" s="17"/>
      <c r="AL1687" s="17"/>
      <c r="AM1687" s="17"/>
      <c r="AN1687" s="17"/>
      <c r="AO1687" s="17"/>
      <c r="AP1687" s="17"/>
      <c r="AQ1687" s="17"/>
      <c r="AR1687" s="17"/>
      <c r="AS1687" s="17"/>
      <c r="AT1687" s="17"/>
      <c r="AU1687" s="17"/>
      <c r="AV1687" s="17"/>
      <c r="AW1687" s="17"/>
      <c r="AX1687" s="17"/>
      <c r="AY1687" s="17"/>
      <c r="AZ1687" s="17"/>
      <c r="BA1687" s="17"/>
      <c r="BB1687" s="17"/>
      <c r="BC1687" s="17"/>
      <c r="BD1687" s="17"/>
      <c r="BE1687" s="17"/>
      <c r="BF1687" s="17"/>
      <c r="BG1687" s="17"/>
      <c r="BH1687" s="17"/>
      <c r="BI1687" s="17"/>
      <c r="BJ1687" s="17"/>
      <c r="BK1687" s="17"/>
      <c r="BL1687" s="17"/>
      <c r="BM1687" s="17"/>
      <c r="BN1687" s="17"/>
      <c r="BO1687" s="17"/>
      <c r="BP1687" s="17"/>
      <c r="BQ1687" s="17"/>
      <c r="BR1687" s="17"/>
      <c r="BS1687" s="17"/>
      <c r="BT1687" s="17"/>
      <c r="BU1687" s="17"/>
      <c r="BV1687" s="17"/>
      <c r="BW1687" s="17"/>
      <c r="BX1687" s="17"/>
      <c r="BY1687" s="17"/>
      <c r="BZ1687" s="17"/>
      <c r="CA1687" s="17"/>
      <c r="CB1687" s="17"/>
      <c r="CC1687" s="17"/>
      <c r="CD1687" s="17"/>
      <c r="CE1687" s="17"/>
      <c r="CF1687" s="17"/>
      <c r="CG1687" s="17"/>
      <c r="CH1687" s="17"/>
      <c r="CI1687" s="17"/>
      <c r="CJ1687" s="17"/>
      <c r="CK1687" s="17"/>
      <c r="CL1687" s="17"/>
    </row>
    <row r="1688" spans="2:90" x14ac:dyDescent="0.3">
      <c r="B1688" s="6" t="s">
        <v>640</v>
      </c>
      <c r="C1688" s="17"/>
      <c r="D1688" s="17"/>
      <c r="E1688" s="17"/>
      <c r="F1688" s="17"/>
      <c r="G1688" s="17"/>
      <c r="H1688" s="17"/>
      <c r="I1688" s="17"/>
      <c r="J1688" s="17"/>
      <c r="K1688" s="17"/>
      <c r="L1688" s="17"/>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7"/>
      <c r="AI1688" s="17"/>
      <c r="AJ1688" s="17"/>
      <c r="AK1688" s="17"/>
      <c r="AL1688" s="17"/>
      <c r="AM1688" s="17"/>
      <c r="AN1688" s="17"/>
      <c r="AO1688" s="17"/>
      <c r="AP1688" s="17"/>
      <c r="AQ1688" s="17"/>
      <c r="AR1688" s="17"/>
      <c r="AS1688" s="17"/>
      <c r="AT1688" s="17"/>
      <c r="AU1688" s="17"/>
      <c r="AV1688" s="17"/>
      <c r="AW1688" s="17"/>
      <c r="AX1688" s="17"/>
      <c r="AY1688" s="17"/>
      <c r="AZ1688" s="17"/>
      <c r="BA1688" s="17"/>
      <c r="BB1688" s="17"/>
      <c r="BC1688" s="17"/>
      <c r="BD1688" s="17"/>
      <c r="BE1688" s="17"/>
      <c r="BF1688" s="17"/>
      <c r="BG1688" s="17"/>
      <c r="BH1688" s="17"/>
      <c r="BI1688" s="17"/>
      <c r="BJ1688" s="17"/>
      <c r="BK1688" s="17"/>
      <c r="BL1688" s="17"/>
      <c r="BM1688" s="17"/>
      <c r="BN1688" s="17"/>
      <c r="BO1688" s="17"/>
      <c r="BP1688" s="17"/>
      <c r="BQ1688" s="17"/>
      <c r="BR1688" s="17"/>
      <c r="BS1688" s="17"/>
      <c r="BT1688" s="17"/>
      <c r="BU1688" s="17"/>
      <c r="BV1688" s="17"/>
      <c r="BW1688" s="17"/>
      <c r="BX1688" s="17"/>
      <c r="BY1688" s="17"/>
      <c r="BZ1688" s="17"/>
      <c r="CA1688" s="17"/>
      <c r="CB1688" s="17"/>
      <c r="CC1688" s="17"/>
      <c r="CD1688" s="17"/>
      <c r="CE1688" s="17"/>
      <c r="CF1688" s="17"/>
      <c r="CG1688" s="17"/>
      <c r="CH1688" s="17"/>
      <c r="CI1688" s="17"/>
      <c r="CJ1688" s="17"/>
      <c r="CK1688" s="17"/>
      <c r="CL1688" s="17"/>
    </row>
    <row r="1689" spans="2:90" x14ac:dyDescent="0.3">
      <c r="B1689" s="24" t="s">
        <v>641</v>
      </c>
      <c r="C1689" s="17"/>
      <c r="D1689" s="17"/>
      <c r="E1689" s="17"/>
      <c r="F1689" s="17"/>
      <c r="G1689" s="17"/>
      <c r="H1689" s="17"/>
      <c r="I1689" s="17"/>
      <c r="J1689" s="17"/>
      <c r="K1689" s="17"/>
      <c r="L1689" s="17"/>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7"/>
      <c r="AI1689" s="17"/>
      <c r="AJ1689" s="17"/>
      <c r="AK1689" s="17"/>
      <c r="AL1689" s="17"/>
      <c r="AM1689" s="17"/>
      <c r="AN1689" s="17"/>
      <c r="AO1689" s="17"/>
      <c r="AP1689" s="17"/>
      <c r="AQ1689" s="17"/>
      <c r="AR1689" s="17"/>
      <c r="AS1689" s="17"/>
      <c r="AT1689" s="17"/>
      <c r="AU1689" s="17"/>
      <c r="AV1689" s="17"/>
      <c r="AW1689" s="17"/>
      <c r="AX1689" s="17"/>
      <c r="AY1689" s="17"/>
      <c r="AZ1689" s="17"/>
      <c r="BA1689" s="17"/>
      <c r="BB1689" s="17"/>
      <c r="BC1689" s="17"/>
      <c r="BD1689" s="17"/>
      <c r="BE1689" s="17"/>
      <c r="BF1689" s="17"/>
      <c r="BG1689" s="17"/>
      <c r="BH1689" s="17"/>
      <c r="BI1689" s="17"/>
      <c r="BJ1689" s="17"/>
      <c r="BK1689" s="17"/>
      <c r="BL1689" s="17"/>
      <c r="BM1689" s="17"/>
      <c r="BN1689" s="17"/>
      <c r="BO1689" s="17"/>
      <c r="BP1689" s="17"/>
      <c r="BQ1689" s="17"/>
      <c r="BR1689" s="17"/>
      <c r="BS1689" s="17"/>
      <c r="BT1689" s="17"/>
      <c r="BU1689" s="17"/>
      <c r="BV1689" s="17"/>
      <c r="BW1689" s="17"/>
      <c r="BX1689" s="17"/>
      <c r="BY1689" s="17"/>
      <c r="BZ1689" s="17"/>
      <c r="CA1689" s="17"/>
      <c r="CB1689" s="17"/>
      <c r="CC1689" s="17"/>
      <c r="CD1689" s="17"/>
      <c r="CE1689" s="17"/>
      <c r="CF1689" s="17"/>
      <c r="CG1689" s="17"/>
      <c r="CH1689" s="17"/>
      <c r="CI1689" s="17"/>
      <c r="CJ1689" s="17"/>
      <c r="CK1689" s="17"/>
      <c r="CL1689" s="17"/>
    </row>
    <row r="1690" spans="2:90" x14ac:dyDescent="0.3">
      <c r="B1690" t="s">
        <v>631</v>
      </c>
      <c r="C1690" s="17">
        <v>0.47730513244561101</v>
      </c>
      <c r="D1690" s="17">
        <v>0.46453304421650499</v>
      </c>
      <c r="E1690" s="17">
        <v>0.49593257332712498</v>
      </c>
      <c r="F1690" s="17"/>
      <c r="G1690" s="17">
        <v>0.45269579420103101</v>
      </c>
      <c r="H1690" s="17">
        <v>0.50078834033617203</v>
      </c>
      <c r="I1690" s="17">
        <v>0.47829927185663101</v>
      </c>
      <c r="J1690" s="17">
        <v>0.388591933857584</v>
      </c>
      <c r="K1690" s="17">
        <v>0.59517467054214601</v>
      </c>
      <c r="L1690" s="17">
        <v>0.41531857319592602</v>
      </c>
      <c r="M1690" s="17"/>
      <c r="N1690" s="17">
        <v>0.56737585938327995</v>
      </c>
      <c r="O1690" s="17">
        <v>0.452733794975338</v>
      </c>
      <c r="P1690" s="17">
        <v>0.39297120875560798</v>
      </c>
      <c r="Q1690" s="17">
        <v>0.361690952463121</v>
      </c>
      <c r="R1690" s="17"/>
      <c r="S1690" s="17">
        <v>0.457373261649614</v>
      </c>
      <c r="T1690" s="17">
        <v>0.41457672686089603</v>
      </c>
      <c r="U1690" s="17">
        <v>0.60137930811775897</v>
      </c>
      <c r="V1690" s="17">
        <v>0.32951292224518097</v>
      </c>
      <c r="W1690" s="17">
        <v>0.44363140004766299</v>
      </c>
      <c r="X1690" s="17">
        <v>0.40298226953650201</v>
      </c>
      <c r="Y1690" s="17">
        <v>0.48144243721450097</v>
      </c>
      <c r="Z1690" s="17">
        <v>0.64630986301590898</v>
      </c>
      <c r="AA1690" s="17">
        <v>0.41615224145468099</v>
      </c>
      <c r="AB1690" s="17">
        <v>0.63403520469280805</v>
      </c>
      <c r="AC1690" s="17">
        <v>0.53326417034340501</v>
      </c>
      <c r="AD1690" s="17">
        <v>0.52214781372851504</v>
      </c>
      <c r="AE1690" s="17"/>
      <c r="AF1690" s="17">
        <v>0.535067678593945</v>
      </c>
      <c r="AG1690" s="17">
        <v>0.43132747829329299</v>
      </c>
      <c r="AH1690" s="17">
        <v>0.55688651799882205</v>
      </c>
      <c r="AI1690" s="17"/>
      <c r="AJ1690" s="17">
        <v>0.40752659145963199</v>
      </c>
      <c r="AK1690" s="17">
        <v>0.50879876227102405</v>
      </c>
      <c r="AL1690" s="17">
        <v>0.60471405365650799</v>
      </c>
      <c r="AM1690" s="17">
        <v>0.31371255189220998</v>
      </c>
      <c r="AN1690" s="17">
        <v>0.42490308867191001</v>
      </c>
      <c r="AO1690" s="17"/>
      <c r="AP1690" s="17">
        <v>0.52746673125668297</v>
      </c>
      <c r="AQ1690" s="17">
        <v>0.36009490382342701</v>
      </c>
      <c r="AR1690" s="17">
        <v>0.57540743493632696</v>
      </c>
      <c r="AS1690" s="17">
        <v>0.467106645750687</v>
      </c>
      <c r="AT1690" s="17">
        <v>0.50159308463838004</v>
      </c>
      <c r="AU1690" s="17">
        <v>0.50232288710862605</v>
      </c>
      <c r="AV1690" s="17"/>
      <c r="AW1690" s="17">
        <v>1</v>
      </c>
      <c r="AX1690" s="17">
        <v>0.24997641028842099</v>
      </c>
      <c r="AY1690" s="17">
        <v>0.43081731123976003</v>
      </c>
      <c r="AZ1690" s="17">
        <v>0.30400179051739101</v>
      </c>
      <c r="BA1690" s="17">
        <v>0.40937605566340701</v>
      </c>
      <c r="BB1690" s="17">
        <v>0.30204572667408203</v>
      </c>
      <c r="BC1690" s="17">
        <v>0.44908044686597798</v>
      </c>
      <c r="BD1690" s="17">
        <v>0.42499174960444103</v>
      </c>
      <c r="BE1690" s="17">
        <v>0.63577903926518298</v>
      </c>
      <c r="BF1690" s="17">
        <v>0.45660304874765201</v>
      </c>
      <c r="BG1690" s="17">
        <v>0.51501540906686905</v>
      </c>
      <c r="BH1690" s="17">
        <v>0.54783507026673695</v>
      </c>
      <c r="BI1690" s="17">
        <v>0.47495322437864801</v>
      </c>
      <c r="BJ1690" s="17">
        <v>0.69955269306527901</v>
      </c>
      <c r="BK1690" s="17">
        <v>0.49820591977624101</v>
      </c>
      <c r="BL1690" s="17">
        <v>0.554788792352917</v>
      </c>
      <c r="BM1690" s="17"/>
      <c r="BN1690" s="17">
        <v>0.54369566872438102</v>
      </c>
      <c r="BO1690" s="17">
        <v>0.37172836785670998</v>
      </c>
      <c r="BP1690" s="17"/>
      <c r="BQ1690" s="17">
        <v>0.53586948853649397</v>
      </c>
      <c r="BR1690" s="17">
        <v>0.41337789790447999</v>
      </c>
      <c r="BS1690" s="17"/>
      <c r="BT1690" s="17">
        <v>0.58129893288427004</v>
      </c>
      <c r="BU1690" s="17"/>
      <c r="BV1690" s="17">
        <v>0.50103895460671699</v>
      </c>
      <c r="BW1690" s="17">
        <v>0.48069002712757303</v>
      </c>
      <c r="BX1690" s="17">
        <v>0.46738766805354798</v>
      </c>
      <c r="BY1690" s="17"/>
      <c r="BZ1690" s="17">
        <v>0.464828471891509</v>
      </c>
      <c r="CA1690" s="17">
        <v>0.53159914809822695</v>
      </c>
      <c r="CB1690" s="17">
        <v>0.40558431950815099</v>
      </c>
      <c r="CC1690" s="17">
        <v>0.48776781414664</v>
      </c>
      <c r="CD1690" s="17">
        <v>0.487050078097441</v>
      </c>
      <c r="CE1690" s="17">
        <v>0.52601015834767095</v>
      </c>
      <c r="CF1690" s="17">
        <v>0.446248437563876</v>
      </c>
      <c r="CG1690" s="17"/>
      <c r="CH1690" s="17">
        <v>0.42575088200679301</v>
      </c>
      <c r="CI1690" s="17">
        <v>0.42819923220724898</v>
      </c>
      <c r="CJ1690" s="17">
        <v>0.57117028532172398</v>
      </c>
      <c r="CK1690" s="17">
        <v>0.52064440481336804</v>
      </c>
      <c r="CL1690" s="17">
        <v>0.14195552029540501</v>
      </c>
    </row>
    <row r="1691" spans="2:90" x14ac:dyDescent="0.3">
      <c r="B1691" t="s">
        <v>632</v>
      </c>
      <c r="C1691" s="17">
        <v>0.38194405125430497</v>
      </c>
      <c r="D1691" s="17">
        <v>0.341879494172252</v>
      </c>
      <c r="E1691" s="17">
        <v>0.42251795671007197</v>
      </c>
      <c r="F1691" s="17"/>
      <c r="G1691" s="17">
        <v>0.38785761944397901</v>
      </c>
      <c r="H1691" s="17">
        <v>0.42741780488272102</v>
      </c>
      <c r="I1691" s="17">
        <v>0.373130168796245</v>
      </c>
      <c r="J1691" s="17">
        <v>0.45574763433450699</v>
      </c>
      <c r="K1691" s="17">
        <v>0.33174066674997199</v>
      </c>
      <c r="L1691" s="17">
        <v>0</v>
      </c>
      <c r="M1691" s="17"/>
      <c r="N1691" s="17">
        <v>0.426510218137373</v>
      </c>
      <c r="O1691" s="17">
        <v>0.37135867761393199</v>
      </c>
      <c r="P1691" s="17">
        <v>0.35309344781413698</v>
      </c>
      <c r="Q1691" s="17">
        <v>0.31156212965901797</v>
      </c>
      <c r="R1691" s="17"/>
      <c r="S1691" s="17">
        <v>0.44087011529331999</v>
      </c>
      <c r="T1691" s="17">
        <v>0.34686254958235702</v>
      </c>
      <c r="U1691" s="17">
        <v>0.25969692238085001</v>
      </c>
      <c r="V1691" s="17">
        <v>0.36322408702636699</v>
      </c>
      <c r="W1691" s="17">
        <v>0.49826480454522498</v>
      </c>
      <c r="X1691" s="17">
        <v>0.22056634810265099</v>
      </c>
      <c r="Y1691" s="17">
        <v>0.29884160848894598</v>
      </c>
      <c r="Z1691" s="17">
        <v>0.33682163753717798</v>
      </c>
      <c r="AA1691" s="17">
        <v>0.314385057567099</v>
      </c>
      <c r="AB1691" s="17">
        <v>0.50224950022979298</v>
      </c>
      <c r="AC1691" s="17">
        <v>0.52074134049047505</v>
      </c>
      <c r="AD1691" s="17">
        <v>0.37134429870958702</v>
      </c>
      <c r="AE1691" s="17"/>
      <c r="AF1691" s="17">
        <v>0.31990185980904301</v>
      </c>
      <c r="AG1691" s="17">
        <v>0.42608948269496799</v>
      </c>
      <c r="AH1691" s="17">
        <v>0.32550649459894698</v>
      </c>
      <c r="AI1691" s="17"/>
      <c r="AJ1691" s="17">
        <v>0.36374404195323001</v>
      </c>
      <c r="AK1691" s="17">
        <v>0.41844671388138499</v>
      </c>
      <c r="AL1691" s="17">
        <v>0.41592473551738501</v>
      </c>
      <c r="AM1691" s="17">
        <v>0.37818652329240399</v>
      </c>
      <c r="AN1691" s="17">
        <v>0.25433009749635199</v>
      </c>
      <c r="AO1691" s="17"/>
      <c r="AP1691" s="17">
        <v>0.43789323586027401</v>
      </c>
      <c r="AQ1691" s="17">
        <v>0.37925416258143202</v>
      </c>
      <c r="AR1691" s="17">
        <v>0.42709042749635601</v>
      </c>
      <c r="AS1691" s="17">
        <v>0.36719175989947</v>
      </c>
      <c r="AT1691" s="17">
        <v>0.234780536345776</v>
      </c>
      <c r="AU1691" s="17">
        <v>0.33471220182407702</v>
      </c>
      <c r="AV1691" s="17"/>
      <c r="AW1691" s="17">
        <v>0.23731515885625001</v>
      </c>
      <c r="AX1691" s="17">
        <v>0.34366927612753401</v>
      </c>
      <c r="AY1691" s="17">
        <v>0.182095293168127</v>
      </c>
      <c r="AZ1691" s="17">
        <v>9.0408627921281001E-2</v>
      </c>
      <c r="BA1691" s="17">
        <v>0.25348974418127002</v>
      </c>
      <c r="BB1691" s="17">
        <v>0.362484387918238</v>
      </c>
      <c r="BC1691" s="17">
        <v>0.322206102664094</v>
      </c>
      <c r="BD1691" s="17">
        <v>0.35320423515887001</v>
      </c>
      <c r="BE1691" s="17">
        <v>0.30306363086379201</v>
      </c>
      <c r="BF1691" s="17">
        <v>0.43697883524509601</v>
      </c>
      <c r="BG1691" s="17">
        <v>0.37685524591873298</v>
      </c>
      <c r="BH1691" s="17">
        <v>0.36392969446744</v>
      </c>
      <c r="BI1691" s="17">
        <v>0.485025576810868</v>
      </c>
      <c r="BJ1691" s="17">
        <v>0.48932973019107201</v>
      </c>
      <c r="BK1691" s="17">
        <v>0.36682692332163602</v>
      </c>
      <c r="BL1691" s="17">
        <v>0.58628572048697003</v>
      </c>
      <c r="BM1691" s="17"/>
      <c r="BN1691" s="17">
        <v>0.42548881039109099</v>
      </c>
      <c r="BO1691" s="17">
        <v>0.31092857643232202</v>
      </c>
      <c r="BP1691" s="17"/>
      <c r="BQ1691" s="17">
        <v>0.412324569796512</v>
      </c>
      <c r="BR1691" s="17">
        <v>0.48418306126363603</v>
      </c>
      <c r="BS1691" s="17"/>
      <c r="BT1691" s="17">
        <v>0.37988527737503602</v>
      </c>
      <c r="BU1691" s="17"/>
      <c r="BV1691" s="17">
        <v>0.163127333811736</v>
      </c>
      <c r="BW1691" s="17">
        <v>0.38397380157139499</v>
      </c>
      <c r="BX1691" s="17">
        <v>0.44467397055522201</v>
      </c>
      <c r="BY1691" s="17"/>
      <c r="BZ1691" s="17">
        <v>0.30857854013732799</v>
      </c>
      <c r="CA1691" s="17">
        <v>0.57211097741523498</v>
      </c>
      <c r="CB1691" s="17">
        <v>0.15899719580131799</v>
      </c>
      <c r="CC1691" s="17">
        <v>0.231970959574862</v>
      </c>
      <c r="CD1691" s="17">
        <v>0.32282446857291602</v>
      </c>
      <c r="CE1691" s="17">
        <v>0.36246773715451702</v>
      </c>
      <c r="CF1691" s="17">
        <v>0.59879891220817105</v>
      </c>
      <c r="CG1691" s="17"/>
      <c r="CH1691" s="17">
        <v>0.31657829220366601</v>
      </c>
      <c r="CI1691" s="17">
        <v>0.40682449896574902</v>
      </c>
      <c r="CJ1691" s="17">
        <v>0.39376619184773898</v>
      </c>
      <c r="CK1691" s="17">
        <v>0.45532914906431299</v>
      </c>
      <c r="CL1691" s="17">
        <v>0</v>
      </c>
    </row>
    <row r="1692" spans="2:90" x14ac:dyDescent="0.3">
      <c r="B1692" t="s">
        <v>633</v>
      </c>
      <c r="C1692" s="17">
        <v>0.33212715578416302</v>
      </c>
      <c r="D1692" s="17">
        <v>0.30598807256653199</v>
      </c>
      <c r="E1692" s="17">
        <v>0.346801594622071</v>
      </c>
      <c r="F1692" s="17"/>
      <c r="G1692" s="17">
        <v>0.31996661142434801</v>
      </c>
      <c r="H1692" s="17">
        <v>0.44083633228730501</v>
      </c>
      <c r="I1692" s="17">
        <v>0.32874075444272899</v>
      </c>
      <c r="J1692" s="17">
        <v>0.257589419993484</v>
      </c>
      <c r="K1692" s="17">
        <v>0.112325864548159</v>
      </c>
      <c r="L1692" s="17">
        <v>0.30231185232890201</v>
      </c>
      <c r="M1692" s="17"/>
      <c r="N1692" s="17">
        <v>0.39610565923723301</v>
      </c>
      <c r="O1692" s="17">
        <v>0.299773274829787</v>
      </c>
      <c r="P1692" s="17">
        <v>0.31345667760081503</v>
      </c>
      <c r="Q1692" s="17">
        <v>0.23644369664881901</v>
      </c>
      <c r="R1692" s="17"/>
      <c r="S1692" s="17">
        <v>0.315128531306958</v>
      </c>
      <c r="T1692" s="17">
        <v>0.34295922104368398</v>
      </c>
      <c r="U1692" s="17">
        <v>0.33630583374613299</v>
      </c>
      <c r="V1692" s="17">
        <v>0.35882995002914098</v>
      </c>
      <c r="W1692" s="17">
        <v>0.37715570669112097</v>
      </c>
      <c r="X1692" s="17">
        <v>0.335211832030475</v>
      </c>
      <c r="Y1692" s="17">
        <v>0.35344090363368103</v>
      </c>
      <c r="Z1692" s="17">
        <v>0.37353850183929499</v>
      </c>
      <c r="AA1692" s="17">
        <v>0.24531001001182301</v>
      </c>
      <c r="AB1692" s="17">
        <v>0.33845618427243701</v>
      </c>
      <c r="AC1692" s="17">
        <v>0.36350657312956602</v>
      </c>
      <c r="AD1692" s="17">
        <v>0.356441637687607</v>
      </c>
      <c r="AE1692" s="17"/>
      <c r="AF1692" s="17">
        <v>0.21893256185844201</v>
      </c>
      <c r="AG1692" s="17">
        <v>0.38809888691712002</v>
      </c>
      <c r="AH1692" s="17">
        <v>0.32918779319373198</v>
      </c>
      <c r="AI1692" s="17"/>
      <c r="AJ1692" s="17">
        <v>0.18289534031735</v>
      </c>
      <c r="AK1692" s="17">
        <v>0.39826925780852601</v>
      </c>
      <c r="AL1692" s="17">
        <v>0.47252187514263699</v>
      </c>
      <c r="AM1692" s="17">
        <v>0.30661819092985598</v>
      </c>
      <c r="AN1692" s="17">
        <v>0.25096614381979798</v>
      </c>
      <c r="AO1692" s="17"/>
      <c r="AP1692" s="17">
        <v>0.409074581701447</v>
      </c>
      <c r="AQ1692" s="17">
        <v>0.21755834157033799</v>
      </c>
      <c r="AR1692" s="17">
        <v>0.38297211062161701</v>
      </c>
      <c r="AS1692" s="17">
        <v>0.26472678785967402</v>
      </c>
      <c r="AT1692" s="17">
        <v>0.31329314675704201</v>
      </c>
      <c r="AU1692" s="17">
        <v>0.33642711374920597</v>
      </c>
      <c r="AV1692" s="17"/>
      <c r="AW1692" s="17">
        <v>0.489957614046931</v>
      </c>
      <c r="AX1692" s="17">
        <v>9.3722630809432605E-2</v>
      </c>
      <c r="AY1692" s="17">
        <v>0.160899018003271</v>
      </c>
      <c r="AZ1692" s="17">
        <v>0.39193007573538802</v>
      </c>
      <c r="BA1692" s="17">
        <v>0.19731569461391099</v>
      </c>
      <c r="BB1692" s="17">
        <v>0.206771488206628</v>
      </c>
      <c r="BC1692" s="17">
        <v>0.25341481593179999</v>
      </c>
      <c r="BD1692" s="17">
        <v>0.17804337752547</v>
      </c>
      <c r="BE1692" s="17">
        <v>0.47744101431601299</v>
      </c>
      <c r="BF1692" s="17">
        <v>0.31799125591070299</v>
      </c>
      <c r="BG1692" s="17">
        <v>0.33953895623182201</v>
      </c>
      <c r="BH1692" s="17">
        <v>0.25973448981027702</v>
      </c>
      <c r="BI1692" s="17">
        <v>0.31759161012998499</v>
      </c>
      <c r="BJ1692" s="17">
        <v>0.66849567730821902</v>
      </c>
      <c r="BK1692" s="17">
        <v>0.26889320338027001</v>
      </c>
      <c r="BL1692" s="17">
        <v>0.48571576270002098</v>
      </c>
      <c r="BM1692" s="17"/>
      <c r="BN1692" s="17">
        <v>0.35229893440526999</v>
      </c>
      <c r="BO1692" s="17">
        <v>0.29710649873982797</v>
      </c>
      <c r="BP1692" s="17"/>
      <c r="BQ1692" s="17">
        <v>0.40373901390448802</v>
      </c>
      <c r="BR1692" s="17">
        <v>0.34450971319741902</v>
      </c>
      <c r="BS1692" s="17"/>
      <c r="BT1692" s="17">
        <v>0.40577834455673101</v>
      </c>
      <c r="BU1692" s="17"/>
      <c r="BV1692" s="17">
        <v>0.22937420192683899</v>
      </c>
      <c r="BW1692" s="17">
        <v>0.37782745293384801</v>
      </c>
      <c r="BX1692" s="17">
        <v>0.34545140285013998</v>
      </c>
      <c r="BY1692" s="17"/>
      <c r="BZ1692" s="17">
        <v>0.16756945481375601</v>
      </c>
      <c r="CA1692" s="17">
        <v>0.32933109106539699</v>
      </c>
      <c r="CB1692" s="17">
        <v>0.236470485603862</v>
      </c>
      <c r="CC1692" s="17">
        <v>0.28787972293005099</v>
      </c>
      <c r="CD1692" s="17">
        <v>0.26390668794121802</v>
      </c>
      <c r="CE1692" s="17">
        <v>0.34488772704831799</v>
      </c>
      <c r="CF1692" s="17">
        <v>0.55380033484793501</v>
      </c>
      <c r="CG1692" s="17"/>
      <c r="CH1692" s="17">
        <v>0.33920838126186698</v>
      </c>
      <c r="CI1692" s="17">
        <v>0.34090212582233798</v>
      </c>
      <c r="CJ1692" s="17">
        <v>0.36507152735341702</v>
      </c>
      <c r="CK1692" s="17">
        <v>0.22692541669355901</v>
      </c>
      <c r="CL1692" s="17">
        <v>0.170424636636402</v>
      </c>
    </row>
    <row r="1693" spans="2:90" x14ac:dyDescent="0.3">
      <c r="B1693" t="s">
        <v>634</v>
      </c>
      <c r="C1693" s="17">
        <v>0.324352322918597</v>
      </c>
      <c r="D1693" s="17">
        <v>0.30968174166516299</v>
      </c>
      <c r="E1693" s="17">
        <v>0.34153955150666399</v>
      </c>
      <c r="F1693" s="17"/>
      <c r="G1693" s="17">
        <v>0.30020003922180699</v>
      </c>
      <c r="H1693" s="17">
        <v>0.30596978917360201</v>
      </c>
      <c r="I1693" s="17">
        <v>0.388867138089456</v>
      </c>
      <c r="J1693" s="17">
        <v>0.31866159150065299</v>
      </c>
      <c r="K1693" s="17">
        <v>0.31094826895661198</v>
      </c>
      <c r="L1693" s="17">
        <v>0.283279223516545</v>
      </c>
      <c r="M1693" s="17"/>
      <c r="N1693" s="17">
        <v>0.33771388681152298</v>
      </c>
      <c r="O1693" s="17">
        <v>0.28264259349758097</v>
      </c>
      <c r="P1693" s="17">
        <v>0.44426916941116401</v>
      </c>
      <c r="Q1693" s="17">
        <v>0.249584960609669</v>
      </c>
      <c r="R1693" s="17"/>
      <c r="S1693" s="17">
        <v>0.32172304720054601</v>
      </c>
      <c r="T1693" s="17">
        <v>0.42123395766914201</v>
      </c>
      <c r="U1693" s="17">
        <v>0.24773245133703301</v>
      </c>
      <c r="V1693" s="17">
        <v>0.31667208978397599</v>
      </c>
      <c r="W1693" s="17">
        <v>0.222565485794367</v>
      </c>
      <c r="X1693" s="17">
        <v>0.274933742286113</v>
      </c>
      <c r="Y1693" s="17">
        <v>0.29638386044104897</v>
      </c>
      <c r="Z1693" s="17">
        <v>0.30298658821298702</v>
      </c>
      <c r="AA1693" s="17">
        <v>0.38662655427125098</v>
      </c>
      <c r="AB1693" s="17">
        <v>0.31338130830974997</v>
      </c>
      <c r="AC1693" s="17">
        <v>0.484494845342334</v>
      </c>
      <c r="AD1693" s="17">
        <v>0.18578520545574201</v>
      </c>
      <c r="AE1693" s="17"/>
      <c r="AF1693" s="17">
        <v>0.35775356477671999</v>
      </c>
      <c r="AG1693" s="17">
        <v>0.34724998321010297</v>
      </c>
      <c r="AH1693" s="17">
        <v>0.22605737555892899</v>
      </c>
      <c r="AI1693" s="17"/>
      <c r="AJ1693" s="17">
        <v>0.33592125431778203</v>
      </c>
      <c r="AK1693" s="17">
        <v>0.38938829967212701</v>
      </c>
      <c r="AL1693" s="17">
        <v>0.25627029351623898</v>
      </c>
      <c r="AM1693" s="17">
        <v>0.315011047093051</v>
      </c>
      <c r="AN1693" s="17">
        <v>0.17057626180021601</v>
      </c>
      <c r="AO1693" s="17"/>
      <c r="AP1693" s="17">
        <v>0.42197570855855998</v>
      </c>
      <c r="AQ1693" s="17">
        <v>0.26670329831699302</v>
      </c>
      <c r="AR1693" s="17">
        <v>0.206390941485145</v>
      </c>
      <c r="AS1693" s="17">
        <v>0.317797999021808</v>
      </c>
      <c r="AT1693" s="17">
        <v>0.19471008521150401</v>
      </c>
      <c r="AU1693" s="17">
        <v>0.16315614693916</v>
      </c>
      <c r="AV1693" s="17"/>
      <c r="AW1693" s="17">
        <v>0.72697266029010799</v>
      </c>
      <c r="AX1693" s="17">
        <v>7.8992478355852699E-2</v>
      </c>
      <c r="AY1693" s="17">
        <v>0.24383846639807999</v>
      </c>
      <c r="AZ1693" s="17">
        <v>9.0408627921281001E-2</v>
      </c>
      <c r="BA1693" s="17">
        <v>0.261001045805067</v>
      </c>
      <c r="BB1693" s="17">
        <v>0.50884100007053201</v>
      </c>
      <c r="BC1693" s="17">
        <v>0.342563864809726</v>
      </c>
      <c r="BD1693" s="17">
        <v>0.11165666962986</v>
      </c>
      <c r="BE1693" s="17">
        <v>0.66604865337778296</v>
      </c>
      <c r="BF1693" s="17">
        <v>0.120212570492626</v>
      </c>
      <c r="BG1693" s="17">
        <v>0.27297469929948998</v>
      </c>
      <c r="BH1693" s="17">
        <v>0.30783468502155198</v>
      </c>
      <c r="BI1693" s="17">
        <v>0.40804555566093198</v>
      </c>
      <c r="BJ1693" s="17">
        <v>0.41172405277167601</v>
      </c>
      <c r="BK1693" s="17">
        <v>0.37066571140110399</v>
      </c>
      <c r="BL1693" s="17">
        <v>0.33538156099081401</v>
      </c>
      <c r="BM1693" s="17"/>
      <c r="BN1693" s="17">
        <v>0.332048908444318</v>
      </c>
      <c r="BO1693" s="17">
        <v>0.31781600191269899</v>
      </c>
      <c r="BP1693" s="17"/>
      <c r="BQ1693" s="17">
        <v>0.43894314587876299</v>
      </c>
      <c r="BR1693" s="17">
        <v>0.198404579163904</v>
      </c>
      <c r="BS1693" s="17"/>
      <c r="BT1693" s="17">
        <v>0.41369360666536797</v>
      </c>
      <c r="BU1693" s="17"/>
      <c r="BV1693" s="17">
        <v>0.26063345267745303</v>
      </c>
      <c r="BW1693" s="17">
        <v>0.29672337417047501</v>
      </c>
      <c r="BX1693" s="17">
        <v>0.35654462319186397</v>
      </c>
      <c r="BY1693" s="17"/>
      <c r="BZ1693" s="17">
        <v>0.253188546902056</v>
      </c>
      <c r="CA1693" s="17">
        <v>0.249515964144014</v>
      </c>
      <c r="CB1693" s="17">
        <v>0.161349438347163</v>
      </c>
      <c r="CC1693" s="17">
        <v>0.36674417132807402</v>
      </c>
      <c r="CD1693" s="17">
        <v>0.40816607443244701</v>
      </c>
      <c r="CE1693" s="17">
        <v>0.38633528589274402</v>
      </c>
      <c r="CF1693" s="17">
        <v>0.31264044509379102</v>
      </c>
      <c r="CG1693" s="17"/>
      <c r="CH1693" s="17">
        <v>0.40029510285464098</v>
      </c>
      <c r="CI1693" s="17">
        <v>0.247253882866623</v>
      </c>
      <c r="CJ1693" s="17">
        <v>0.43045409073512297</v>
      </c>
      <c r="CK1693" s="17">
        <v>0.19571074044947501</v>
      </c>
      <c r="CL1693" s="17">
        <v>0</v>
      </c>
    </row>
    <row r="1694" spans="2:90" x14ac:dyDescent="0.3">
      <c r="B1694" t="s">
        <v>635</v>
      </c>
      <c r="C1694" s="17">
        <v>0.30537589743481203</v>
      </c>
      <c r="D1694" s="17">
        <v>0.32964133309502802</v>
      </c>
      <c r="E1694" s="17">
        <v>0.27644677155617497</v>
      </c>
      <c r="F1694" s="17"/>
      <c r="G1694" s="17">
        <v>0.251720017592927</v>
      </c>
      <c r="H1694" s="17">
        <v>0.36176580241928802</v>
      </c>
      <c r="I1694" s="17">
        <v>0.30271683233886498</v>
      </c>
      <c r="J1694" s="17">
        <v>0.28548838175288399</v>
      </c>
      <c r="K1694" s="17">
        <v>0.23661205338199401</v>
      </c>
      <c r="L1694" s="17">
        <v>0.42089167634754898</v>
      </c>
      <c r="M1694" s="17"/>
      <c r="N1694" s="17">
        <v>0.37057847512741798</v>
      </c>
      <c r="O1694" s="17">
        <v>0.26132812838666702</v>
      </c>
      <c r="P1694" s="17">
        <v>0.22790082656732299</v>
      </c>
      <c r="Q1694" s="17">
        <v>0.27332772442529701</v>
      </c>
      <c r="R1694" s="17"/>
      <c r="S1694" s="17">
        <v>0.34544248176505798</v>
      </c>
      <c r="T1694" s="17">
        <v>0.30638872496366298</v>
      </c>
      <c r="U1694" s="17">
        <v>0.31677405661513203</v>
      </c>
      <c r="V1694" s="17">
        <v>0.27590546491842599</v>
      </c>
      <c r="W1694" s="17">
        <v>0.22877694060499701</v>
      </c>
      <c r="X1694" s="17">
        <v>0.32857464677275999</v>
      </c>
      <c r="Y1694" s="17">
        <v>0.30019149030418601</v>
      </c>
      <c r="Z1694" s="17">
        <v>0.34979930577969698</v>
      </c>
      <c r="AA1694" s="17">
        <v>0.29088750338305203</v>
      </c>
      <c r="AB1694" s="17">
        <v>0.335075963187702</v>
      </c>
      <c r="AC1694" s="17">
        <v>0.178169677923431</v>
      </c>
      <c r="AD1694" s="17">
        <v>0.26779677729622797</v>
      </c>
      <c r="AE1694" s="17"/>
      <c r="AF1694" s="17">
        <v>0.309902358572612</v>
      </c>
      <c r="AG1694" s="17">
        <v>0.32966056704939101</v>
      </c>
      <c r="AH1694" s="17">
        <v>0.29328199094959001</v>
      </c>
      <c r="AI1694" s="17"/>
      <c r="AJ1694" s="17">
        <v>0.25514485797337999</v>
      </c>
      <c r="AK1694" s="17">
        <v>0.33570297099568902</v>
      </c>
      <c r="AL1694" s="17">
        <v>0.400327763798831</v>
      </c>
      <c r="AM1694" s="17">
        <v>0.127366074672808</v>
      </c>
      <c r="AN1694" s="17">
        <v>0.37421507441985502</v>
      </c>
      <c r="AO1694" s="17"/>
      <c r="AP1694" s="17">
        <v>0.34544667565294501</v>
      </c>
      <c r="AQ1694" s="17">
        <v>0.36374963215651501</v>
      </c>
      <c r="AR1694" s="17">
        <v>0.37040583945190703</v>
      </c>
      <c r="AS1694" s="17">
        <v>0.221236545570308</v>
      </c>
      <c r="AT1694" s="17">
        <v>0.372650530397103</v>
      </c>
      <c r="AU1694" s="17">
        <v>0</v>
      </c>
      <c r="AV1694" s="17"/>
      <c r="AW1694" s="17">
        <v>0.23731515885625001</v>
      </c>
      <c r="AX1694" s="17">
        <v>0.39708816924241502</v>
      </c>
      <c r="AY1694" s="17">
        <v>0.23905047654582701</v>
      </c>
      <c r="AZ1694" s="17">
        <v>0.40975068717964103</v>
      </c>
      <c r="BA1694" s="17">
        <v>0.16273716372834199</v>
      </c>
      <c r="BB1694" s="17">
        <v>0.189938630898081</v>
      </c>
      <c r="BC1694" s="17">
        <v>0.18286861633628701</v>
      </c>
      <c r="BD1694" s="17">
        <v>0.28724388142636398</v>
      </c>
      <c r="BE1694" s="17">
        <v>0.128264325453673</v>
      </c>
      <c r="BF1694" s="17">
        <v>0.43285440028152999</v>
      </c>
      <c r="BG1694" s="17">
        <v>0.49882548619712402</v>
      </c>
      <c r="BH1694" s="17">
        <v>0.24405815186511001</v>
      </c>
      <c r="BI1694" s="17">
        <v>0.490865799943901</v>
      </c>
      <c r="BJ1694" s="17">
        <v>0.34599442304429601</v>
      </c>
      <c r="BK1694" s="17">
        <v>0.495061383599328</v>
      </c>
      <c r="BL1694" s="17">
        <v>0.28613063068473898</v>
      </c>
      <c r="BM1694" s="17"/>
      <c r="BN1694" s="17">
        <v>0.33074758461802201</v>
      </c>
      <c r="BO1694" s="17">
        <v>0.26184036846669201</v>
      </c>
      <c r="BP1694" s="17"/>
      <c r="BQ1694" s="17">
        <v>0.34524214498023598</v>
      </c>
      <c r="BR1694" s="17">
        <v>0.34977097375189498</v>
      </c>
      <c r="BS1694" s="17"/>
      <c r="BT1694" s="17">
        <v>0.32256688658447202</v>
      </c>
      <c r="BU1694" s="17"/>
      <c r="BV1694" s="17">
        <v>0.26154931613578503</v>
      </c>
      <c r="BW1694" s="17">
        <v>0.28864112196361902</v>
      </c>
      <c r="BX1694" s="17">
        <v>0.34484770455735497</v>
      </c>
      <c r="BY1694" s="17"/>
      <c r="BZ1694" s="17">
        <v>0.27673193557412501</v>
      </c>
      <c r="CA1694" s="17">
        <v>0.17148116389203499</v>
      </c>
      <c r="CB1694" s="17">
        <v>0.110344324492051</v>
      </c>
      <c r="CC1694" s="17">
        <v>0.34197167672315698</v>
      </c>
      <c r="CD1694" s="17">
        <v>0.369143227112254</v>
      </c>
      <c r="CE1694" s="17">
        <v>0.34123211621308103</v>
      </c>
      <c r="CF1694" s="17">
        <v>0.39123300521780802</v>
      </c>
      <c r="CG1694" s="17"/>
      <c r="CH1694" s="17">
        <v>0.29307943383623097</v>
      </c>
      <c r="CI1694" s="17">
        <v>0.37489438293955801</v>
      </c>
      <c r="CJ1694" s="17">
        <v>0.27450869579658699</v>
      </c>
      <c r="CK1694" s="17">
        <v>0.248853568572384</v>
      </c>
      <c r="CL1694" s="17">
        <v>0</v>
      </c>
    </row>
    <row r="1695" spans="2:90" x14ac:dyDescent="0.3">
      <c r="B1695" t="s">
        <v>636</v>
      </c>
      <c r="C1695" s="17">
        <v>0.25648814175135298</v>
      </c>
      <c r="D1695" s="17">
        <v>0.26973960676116598</v>
      </c>
      <c r="E1695" s="17">
        <v>0.24708395055685101</v>
      </c>
      <c r="F1695" s="17"/>
      <c r="G1695" s="17">
        <v>0.30527087038449002</v>
      </c>
      <c r="H1695" s="17">
        <v>0.20395756685553901</v>
      </c>
      <c r="I1695" s="17">
        <v>0.26219291734289502</v>
      </c>
      <c r="J1695" s="17">
        <v>0.21800335665467599</v>
      </c>
      <c r="K1695" s="17">
        <v>0.34623249701008402</v>
      </c>
      <c r="L1695" s="17">
        <v>0.22447703521572601</v>
      </c>
      <c r="M1695" s="17"/>
      <c r="N1695" s="17">
        <v>0.29797062527740398</v>
      </c>
      <c r="O1695" s="17">
        <v>0.167918128647006</v>
      </c>
      <c r="P1695" s="17">
        <v>0.37747539393587498</v>
      </c>
      <c r="Q1695" s="17">
        <v>0.17867847522352301</v>
      </c>
      <c r="R1695" s="17"/>
      <c r="S1695" s="17">
        <v>0.27466342668777</v>
      </c>
      <c r="T1695" s="17">
        <v>0.143226744920531</v>
      </c>
      <c r="U1695" s="17">
        <v>0.198622219123571</v>
      </c>
      <c r="V1695" s="17">
        <v>0.211384829743958</v>
      </c>
      <c r="W1695" s="17">
        <v>0.28191208464899797</v>
      </c>
      <c r="X1695" s="17">
        <v>0.208056346786851</v>
      </c>
      <c r="Y1695" s="17">
        <v>0.33853583224789402</v>
      </c>
      <c r="Z1695" s="17">
        <v>0.34354293913672201</v>
      </c>
      <c r="AA1695" s="17">
        <v>0.310056533783585</v>
      </c>
      <c r="AB1695" s="17">
        <v>0.26234539530506301</v>
      </c>
      <c r="AC1695" s="17">
        <v>0.28980663294142001</v>
      </c>
      <c r="AD1695" s="17">
        <v>0.167509763701301</v>
      </c>
      <c r="AE1695" s="17"/>
      <c r="AF1695" s="17">
        <v>0.233013437857338</v>
      </c>
      <c r="AG1695" s="17">
        <v>0.29735693843467398</v>
      </c>
      <c r="AH1695" s="17">
        <v>0.14430606679864799</v>
      </c>
      <c r="AI1695" s="17"/>
      <c r="AJ1695" s="17">
        <v>0.26892887742315102</v>
      </c>
      <c r="AK1695" s="17">
        <v>0.28660044668392198</v>
      </c>
      <c r="AL1695" s="17">
        <v>0.14196510611592</v>
      </c>
      <c r="AM1695" s="17">
        <v>0.23630789227629301</v>
      </c>
      <c r="AN1695" s="17">
        <v>0.35670346805334902</v>
      </c>
      <c r="AO1695" s="17"/>
      <c r="AP1695" s="17">
        <v>0.31919492488742801</v>
      </c>
      <c r="AQ1695" s="17">
        <v>0.19200762996995699</v>
      </c>
      <c r="AR1695" s="17">
        <v>0.24603932937356701</v>
      </c>
      <c r="AS1695" s="17">
        <v>0.107952530986656</v>
      </c>
      <c r="AT1695" s="17">
        <v>0.36318565606998299</v>
      </c>
      <c r="AU1695" s="17">
        <v>0.164023208994102</v>
      </c>
      <c r="AV1695" s="17"/>
      <c r="AW1695" s="17">
        <v>0.489957614046931</v>
      </c>
      <c r="AX1695" s="17">
        <v>0.22216462494597899</v>
      </c>
      <c r="AY1695" s="17">
        <v>7.9140531374067E-2</v>
      </c>
      <c r="AZ1695" s="17">
        <v>0.219410976225965</v>
      </c>
      <c r="BA1695" s="17">
        <v>0.18958687017523801</v>
      </c>
      <c r="BB1695" s="17">
        <v>0.16020366112849399</v>
      </c>
      <c r="BC1695" s="17">
        <v>0.37995029322595503</v>
      </c>
      <c r="BD1695" s="17">
        <v>0</v>
      </c>
      <c r="BE1695" s="17">
        <v>0.17709558973523201</v>
      </c>
      <c r="BF1695" s="17">
        <v>0.290769921118468</v>
      </c>
      <c r="BG1695" s="17">
        <v>0.22438589740661399</v>
      </c>
      <c r="BH1695" s="17">
        <v>0.19869092842032399</v>
      </c>
      <c r="BI1695" s="17">
        <v>0.33880664722784498</v>
      </c>
      <c r="BJ1695" s="17">
        <v>0.48060737908699003</v>
      </c>
      <c r="BK1695" s="17">
        <v>0.52740517894316896</v>
      </c>
      <c r="BL1695" s="17">
        <v>0.28900842923700298</v>
      </c>
      <c r="BM1695" s="17"/>
      <c r="BN1695" s="17">
        <v>0.27684510542269403</v>
      </c>
      <c r="BO1695" s="17">
        <v>0.22868947690021499</v>
      </c>
      <c r="BP1695" s="17"/>
      <c r="BQ1695" s="17">
        <v>0.31598362336149299</v>
      </c>
      <c r="BR1695" s="17">
        <v>7.9866799618435499E-2</v>
      </c>
      <c r="BS1695" s="17"/>
      <c r="BT1695" s="17">
        <v>0.28019625711145302</v>
      </c>
      <c r="BU1695" s="17"/>
      <c r="BV1695" s="17">
        <v>0.22417794253180401</v>
      </c>
      <c r="BW1695" s="17">
        <v>0.221886382285125</v>
      </c>
      <c r="BX1695" s="17">
        <v>0.28804667552651098</v>
      </c>
      <c r="BY1695" s="17"/>
      <c r="BZ1695" s="17">
        <v>0.14486657764626401</v>
      </c>
      <c r="CA1695" s="17">
        <v>0.136946064880617</v>
      </c>
      <c r="CB1695" s="17">
        <v>0.28265910907272901</v>
      </c>
      <c r="CC1695" s="17">
        <v>0.34106239499916802</v>
      </c>
      <c r="CD1695" s="17">
        <v>0.22119439493084</v>
      </c>
      <c r="CE1695" s="17">
        <v>0.23817244938499901</v>
      </c>
      <c r="CF1695" s="17">
        <v>0.35798565433578799</v>
      </c>
      <c r="CG1695" s="17"/>
      <c r="CH1695" s="17">
        <v>0.26208913595838002</v>
      </c>
      <c r="CI1695" s="17">
        <v>0.30932957304887398</v>
      </c>
      <c r="CJ1695" s="17">
        <v>0.25722510438206397</v>
      </c>
      <c r="CK1695" s="17">
        <v>9.5000810562569801E-2</v>
      </c>
      <c r="CL1695" s="17">
        <v>0.14195552029540501</v>
      </c>
    </row>
    <row r="1696" spans="2:90" x14ac:dyDescent="0.3">
      <c r="B1696" t="s">
        <v>637</v>
      </c>
      <c r="C1696" s="17">
        <v>0.23699456793246901</v>
      </c>
      <c r="D1696" s="17">
        <v>0.24267282735447701</v>
      </c>
      <c r="E1696" s="17">
        <v>0.22763269386160501</v>
      </c>
      <c r="F1696" s="17"/>
      <c r="G1696" s="17">
        <v>0.28851586854382499</v>
      </c>
      <c r="H1696" s="17">
        <v>0.24472535939140899</v>
      </c>
      <c r="I1696" s="17">
        <v>0.25109604480717201</v>
      </c>
      <c r="J1696" s="17">
        <v>0.163736252619677</v>
      </c>
      <c r="K1696" s="17">
        <v>0.148929568182359</v>
      </c>
      <c r="L1696" s="17">
        <v>0.18132205376282201</v>
      </c>
      <c r="M1696" s="17"/>
      <c r="N1696" s="17">
        <v>0.25922469749275301</v>
      </c>
      <c r="O1696" s="17">
        <v>0.25274834537583701</v>
      </c>
      <c r="P1696" s="17">
        <v>0.21057826492221801</v>
      </c>
      <c r="Q1696" s="17">
        <v>0.18187286121594201</v>
      </c>
      <c r="R1696" s="17"/>
      <c r="S1696" s="17">
        <v>0.25135196967131102</v>
      </c>
      <c r="T1696" s="17">
        <v>0.23986284842800901</v>
      </c>
      <c r="U1696" s="17">
        <v>0.18827302739738899</v>
      </c>
      <c r="V1696" s="17">
        <v>0.178949554923863</v>
      </c>
      <c r="W1696" s="17">
        <v>0.29494882593666699</v>
      </c>
      <c r="X1696" s="17">
        <v>0.28939315451089498</v>
      </c>
      <c r="Y1696" s="17">
        <v>0.207463423926187</v>
      </c>
      <c r="Z1696" s="17">
        <v>0.192948183329444</v>
      </c>
      <c r="AA1696" s="17">
        <v>0.28068932114363199</v>
      </c>
      <c r="AB1696" s="17">
        <v>0.16861607018552799</v>
      </c>
      <c r="AC1696" s="17">
        <v>0.24306359932608701</v>
      </c>
      <c r="AD1696" s="17">
        <v>0.28121136168369198</v>
      </c>
      <c r="AE1696" s="17"/>
      <c r="AF1696" s="17">
        <v>0.28321484652890999</v>
      </c>
      <c r="AG1696" s="17">
        <v>0.240479126470904</v>
      </c>
      <c r="AH1696" s="17">
        <v>0.226248870089509</v>
      </c>
      <c r="AI1696" s="17"/>
      <c r="AJ1696" s="17">
        <v>0.16534942114939799</v>
      </c>
      <c r="AK1696" s="17">
        <v>0.24353060773778801</v>
      </c>
      <c r="AL1696" s="17">
        <v>0.15722298352087699</v>
      </c>
      <c r="AM1696" s="17">
        <v>0.35353522885704602</v>
      </c>
      <c r="AN1696" s="17">
        <v>0.32742994397534497</v>
      </c>
      <c r="AO1696" s="17"/>
      <c r="AP1696" s="17">
        <v>0.21782522477927099</v>
      </c>
      <c r="AQ1696" s="17">
        <v>0.25500706544912399</v>
      </c>
      <c r="AR1696" s="17">
        <v>0.16808124993888701</v>
      </c>
      <c r="AS1696" s="17">
        <v>0.38875926818991102</v>
      </c>
      <c r="AT1696" s="17">
        <v>0.23644236348057801</v>
      </c>
      <c r="AU1696" s="17">
        <v>0.24560639694388101</v>
      </c>
      <c r="AV1696" s="17"/>
      <c r="AW1696" s="17">
        <v>0</v>
      </c>
      <c r="AX1696" s="17">
        <v>0.42817006544783898</v>
      </c>
      <c r="AY1696" s="17">
        <v>7.9140531374067E-2</v>
      </c>
      <c r="AZ1696" s="17">
        <v>0.33112086927373702</v>
      </c>
      <c r="BA1696" s="17">
        <v>0.242721128355572</v>
      </c>
      <c r="BB1696" s="17">
        <v>0.119584519217122</v>
      </c>
      <c r="BC1696" s="17">
        <v>0.143365649557673</v>
      </c>
      <c r="BD1696" s="17">
        <v>0.42237435968784298</v>
      </c>
      <c r="BE1696" s="17">
        <v>0.31829379086230603</v>
      </c>
      <c r="BF1696" s="17">
        <v>0.18867237053010599</v>
      </c>
      <c r="BG1696" s="17">
        <v>0.195517191669936</v>
      </c>
      <c r="BH1696" s="17">
        <v>0.211407609029927</v>
      </c>
      <c r="BI1696" s="17">
        <v>0.13894442584967401</v>
      </c>
      <c r="BJ1696" s="17">
        <v>0.24138297739682099</v>
      </c>
      <c r="BK1696" s="17">
        <v>0.36259471789991099</v>
      </c>
      <c r="BL1696" s="17">
        <v>0.31943304678891299</v>
      </c>
      <c r="BM1696" s="17"/>
      <c r="BN1696" s="17">
        <v>0.25036763815516</v>
      </c>
      <c r="BO1696" s="17">
        <v>0.21109241790949701</v>
      </c>
      <c r="BP1696" s="17"/>
      <c r="BQ1696" s="17">
        <v>0.237051115976464</v>
      </c>
      <c r="BR1696" s="17">
        <v>0.27950317457998702</v>
      </c>
      <c r="BS1696" s="17"/>
      <c r="BT1696" s="17">
        <v>0.29221595111800103</v>
      </c>
      <c r="BU1696" s="17"/>
      <c r="BV1696" s="17">
        <v>0.14717033795902701</v>
      </c>
      <c r="BW1696" s="17">
        <v>0.294003483627299</v>
      </c>
      <c r="BX1696" s="17">
        <v>0.22719047300606501</v>
      </c>
      <c r="BY1696" s="17"/>
      <c r="BZ1696" s="17">
        <v>0.15624060470821399</v>
      </c>
      <c r="CA1696" s="17">
        <v>0.16327273752954499</v>
      </c>
      <c r="CB1696" s="17">
        <v>0.31981172918332101</v>
      </c>
      <c r="CC1696" s="17">
        <v>0.28762333493702502</v>
      </c>
      <c r="CD1696" s="17">
        <v>0.30423515840430798</v>
      </c>
      <c r="CE1696" s="17">
        <v>0.18297547581148199</v>
      </c>
      <c r="CF1696" s="17">
        <v>0.24940578005648401</v>
      </c>
      <c r="CG1696" s="17"/>
      <c r="CH1696" s="17">
        <v>0.25064765003259598</v>
      </c>
      <c r="CI1696" s="17">
        <v>0.25266681567881299</v>
      </c>
      <c r="CJ1696" s="17">
        <v>0.21314460057448201</v>
      </c>
      <c r="CK1696" s="17">
        <v>0.188417645103229</v>
      </c>
      <c r="CL1696" s="17">
        <v>0.46026644016472401</v>
      </c>
    </row>
    <row r="1697" spans="2:90" x14ac:dyDescent="0.3">
      <c r="B1697" t="s">
        <v>638</v>
      </c>
      <c r="C1697" s="17">
        <v>0.223260679278345</v>
      </c>
      <c r="D1697" s="17">
        <v>0.203875681612049</v>
      </c>
      <c r="E1697" s="17">
        <v>0.25134092616952602</v>
      </c>
      <c r="F1697" s="17"/>
      <c r="G1697" s="17">
        <v>0.13013479283117499</v>
      </c>
      <c r="H1697" s="17">
        <v>0.28556303553916701</v>
      </c>
      <c r="I1697" s="17">
        <v>0.21562867787068199</v>
      </c>
      <c r="J1697" s="17">
        <v>0.249015682171155</v>
      </c>
      <c r="K1697" s="17">
        <v>0.26656184877031402</v>
      </c>
      <c r="L1697" s="17">
        <v>0.197939432151858</v>
      </c>
      <c r="M1697" s="17"/>
      <c r="N1697" s="17">
        <v>0.224564222518192</v>
      </c>
      <c r="O1697" s="17">
        <v>0.17475952785917201</v>
      </c>
      <c r="P1697" s="17">
        <v>0.25403173338714302</v>
      </c>
      <c r="Q1697" s="17">
        <v>0.26361230356211601</v>
      </c>
      <c r="R1697" s="17"/>
      <c r="S1697" s="17">
        <v>0.15739112619502199</v>
      </c>
      <c r="T1697" s="17">
        <v>0.21154827538346399</v>
      </c>
      <c r="U1697" s="17">
        <v>0.30961783764877399</v>
      </c>
      <c r="V1697" s="17">
        <v>0.44924391733473901</v>
      </c>
      <c r="W1697" s="17">
        <v>0.20891729949585899</v>
      </c>
      <c r="X1697" s="17">
        <v>9.7483203884092595E-2</v>
      </c>
      <c r="Y1697" s="17">
        <v>0.26585070270852601</v>
      </c>
      <c r="Z1697" s="17">
        <v>0.34968833556948498</v>
      </c>
      <c r="AA1697" s="17">
        <v>0.215513557376149</v>
      </c>
      <c r="AB1697" s="17">
        <v>8.4508682314191605E-2</v>
      </c>
      <c r="AC1697" s="17">
        <v>0.36991167690156601</v>
      </c>
      <c r="AD1697" s="17">
        <v>0.179212976460666</v>
      </c>
      <c r="AE1697" s="17"/>
      <c r="AF1697" s="17">
        <v>0.224964708279843</v>
      </c>
      <c r="AG1697" s="17">
        <v>0.21413520352651</v>
      </c>
      <c r="AH1697" s="17">
        <v>0.30223675133073002</v>
      </c>
      <c r="AI1697" s="17"/>
      <c r="AJ1697" s="17">
        <v>0.21176182065358601</v>
      </c>
      <c r="AK1697" s="17">
        <v>0.233357302077387</v>
      </c>
      <c r="AL1697" s="17">
        <v>0.148255417307256</v>
      </c>
      <c r="AM1697" s="17">
        <v>0.33814609281956198</v>
      </c>
      <c r="AN1697" s="17">
        <v>0.20441603923012799</v>
      </c>
      <c r="AO1697" s="17"/>
      <c r="AP1697" s="17">
        <v>0.21148016330764599</v>
      </c>
      <c r="AQ1697" s="17">
        <v>0.244708613304886</v>
      </c>
      <c r="AR1697" s="17">
        <v>0.122498722275122</v>
      </c>
      <c r="AS1697" s="17">
        <v>0.27983951404894197</v>
      </c>
      <c r="AT1697" s="17">
        <v>0.13007356931132799</v>
      </c>
      <c r="AU1697" s="17">
        <v>0.32696643516905499</v>
      </c>
      <c r="AV1697" s="17"/>
      <c r="AW1697" s="17">
        <v>0.489657501433858</v>
      </c>
      <c r="AX1697" s="17">
        <v>0.23652087829438101</v>
      </c>
      <c r="AY1697" s="17">
        <v>0</v>
      </c>
      <c r="AZ1697" s="17">
        <v>0.113236898466616</v>
      </c>
      <c r="BA1697" s="17">
        <v>0.306262702221542</v>
      </c>
      <c r="BB1697" s="17">
        <v>0.36575147012405601</v>
      </c>
      <c r="BC1697" s="17">
        <v>0.17098073466873701</v>
      </c>
      <c r="BD1697" s="17">
        <v>0.24113033591629701</v>
      </c>
      <c r="BE1697" s="17">
        <v>0.247827648920106</v>
      </c>
      <c r="BF1697" s="17">
        <v>0.30203063722970003</v>
      </c>
      <c r="BG1697" s="17">
        <v>4.46724867219137E-2</v>
      </c>
      <c r="BH1697" s="17">
        <v>0.14612429817300401</v>
      </c>
      <c r="BI1697" s="17">
        <v>0.14632144965475</v>
      </c>
      <c r="BJ1697" s="17">
        <v>0.29414951001663803</v>
      </c>
      <c r="BK1697" s="17">
        <v>0.25437653589035802</v>
      </c>
      <c r="BL1697" s="17">
        <v>0.254163313391368</v>
      </c>
      <c r="BM1697" s="17"/>
      <c r="BN1697" s="17">
        <v>0.270183026985089</v>
      </c>
      <c r="BO1697" s="17">
        <v>0.143917453576343</v>
      </c>
      <c r="BP1697" s="17"/>
      <c r="BQ1697" s="17">
        <v>0.22229524591709901</v>
      </c>
      <c r="BR1697" s="17">
        <v>0.29202751511858399</v>
      </c>
      <c r="BS1697" s="17"/>
      <c r="BT1697" s="17">
        <v>0.3105729978697</v>
      </c>
      <c r="BU1697" s="17"/>
      <c r="BV1697" s="17">
        <v>0.211962272834048</v>
      </c>
      <c r="BW1697" s="17">
        <v>0.16969235992946699</v>
      </c>
      <c r="BX1697" s="17">
        <v>0.25795977441357498</v>
      </c>
      <c r="BY1697" s="17"/>
      <c r="BZ1697" s="17">
        <v>0.191429017151758</v>
      </c>
      <c r="CA1697" s="17">
        <v>0.23122726602924201</v>
      </c>
      <c r="CB1697" s="17">
        <v>0.25519705048638702</v>
      </c>
      <c r="CC1697" s="17">
        <v>0.27748434210486</v>
      </c>
      <c r="CD1697" s="17">
        <v>0.163674881920749</v>
      </c>
      <c r="CE1697" s="17">
        <v>0.21604494725294299</v>
      </c>
      <c r="CF1697" s="17">
        <v>0.25427637477503601</v>
      </c>
      <c r="CG1697" s="17"/>
      <c r="CH1697" s="17">
        <v>0.19651723388577</v>
      </c>
      <c r="CI1697" s="17">
        <v>0.25092407054676502</v>
      </c>
      <c r="CJ1697" s="17">
        <v>0.223442680954588</v>
      </c>
      <c r="CK1697" s="17">
        <v>0.19580715343418401</v>
      </c>
      <c r="CL1697" s="17">
        <v>0.14195552029540501</v>
      </c>
    </row>
    <row r="1698" spans="2:90" x14ac:dyDescent="0.3">
      <c r="B1698" t="s">
        <v>639</v>
      </c>
      <c r="C1698" s="17">
        <v>0.161383445405165</v>
      </c>
      <c r="D1698" s="17">
        <v>0.16036663811236701</v>
      </c>
      <c r="E1698" s="17">
        <v>0.166438506242822</v>
      </c>
      <c r="F1698" s="17"/>
      <c r="G1698" s="17">
        <v>0.10581700006912199</v>
      </c>
      <c r="H1698" s="17">
        <v>0.25106220175507199</v>
      </c>
      <c r="I1698" s="17">
        <v>0.18622505960581001</v>
      </c>
      <c r="J1698" s="17">
        <v>0.13406042007264901</v>
      </c>
      <c r="K1698" s="17">
        <v>2.5997508272220402E-2</v>
      </c>
      <c r="L1698" s="17">
        <v>6.3374337203782993E-2</v>
      </c>
      <c r="M1698" s="17"/>
      <c r="N1698" s="17">
        <v>0.20850189598639901</v>
      </c>
      <c r="O1698" s="17">
        <v>0.19172477515783101</v>
      </c>
      <c r="P1698" s="17">
        <v>9.3124542415360903E-2</v>
      </c>
      <c r="Q1698" s="17">
        <v>5.9331487852946597E-2</v>
      </c>
      <c r="R1698" s="17"/>
      <c r="S1698" s="17">
        <v>0.130154631039373</v>
      </c>
      <c r="T1698" s="17">
        <v>6.6956650249344704E-2</v>
      </c>
      <c r="U1698" s="17">
        <v>0.104250410205861</v>
      </c>
      <c r="V1698" s="17">
        <v>0.18732507593197301</v>
      </c>
      <c r="W1698" s="17">
        <v>0.21475250991507899</v>
      </c>
      <c r="X1698" s="17">
        <v>0.17053656510182399</v>
      </c>
      <c r="Y1698" s="17">
        <v>0.208343132558519</v>
      </c>
      <c r="Z1698" s="17">
        <v>4.9740586521634399E-2</v>
      </c>
      <c r="AA1698" s="17">
        <v>0.27348369487847102</v>
      </c>
      <c r="AB1698" s="17">
        <v>0.208552386694806</v>
      </c>
      <c r="AC1698" s="17">
        <v>0.25098529938154501</v>
      </c>
      <c r="AD1698" s="17">
        <v>9.7383472811846394E-2</v>
      </c>
      <c r="AE1698" s="17"/>
      <c r="AF1698" s="17">
        <v>0.16509314078988499</v>
      </c>
      <c r="AG1698" s="17">
        <v>0.15493582321253099</v>
      </c>
      <c r="AH1698" s="17">
        <v>0.25853116294383699</v>
      </c>
      <c r="AI1698" s="17"/>
      <c r="AJ1698" s="17">
        <v>0.16026243666533599</v>
      </c>
      <c r="AK1698" s="17">
        <v>0.179916310879421</v>
      </c>
      <c r="AL1698" s="17">
        <v>0.13613483572213</v>
      </c>
      <c r="AM1698" s="17">
        <v>0.18914972952808001</v>
      </c>
      <c r="AN1698" s="17">
        <v>0.133364538450267</v>
      </c>
      <c r="AO1698" s="17"/>
      <c r="AP1698" s="17">
        <v>0.198467008464666</v>
      </c>
      <c r="AQ1698" s="17">
        <v>0.198687211821092</v>
      </c>
      <c r="AR1698" s="17">
        <v>0.105397991017533</v>
      </c>
      <c r="AS1698" s="17">
        <v>9.54542125372701E-2</v>
      </c>
      <c r="AT1698" s="17">
        <v>7.7535640932917094E-2</v>
      </c>
      <c r="AU1698" s="17">
        <v>7.2932871112634204E-2</v>
      </c>
      <c r="AV1698" s="17"/>
      <c r="AW1698" s="17">
        <v>0.23731515885625001</v>
      </c>
      <c r="AX1698" s="17">
        <v>8.4494220764563102E-2</v>
      </c>
      <c r="AY1698" s="17">
        <v>0</v>
      </c>
      <c r="AZ1698" s="17">
        <v>0</v>
      </c>
      <c r="BA1698" s="17">
        <v>0.11878993611965601</v>
      </c>
      <c r="BB1698" s="17">
        <v>0.15835750997391801</v>
      </c>
      <c r="BC1698" s="17">
        <v>0.143046571281537</v>
      </c>
      <c r="BD1698" s="17">
        <v>6.8553264147026102E-2</v>
      </c>
      <c r="BE1698" s="17">
        <v>0.23795978165920101</v>
      </c>
      <c r="BF1698" s="17">
        <v>0</v>
      </c>
      <c r="BG1698" s="17">
        <v>0.36424024487372902</v>
      </c>
      <c r="BH1698" s="17">
        <v>0.511361462769367</v>
      </c>
      <c r="BI1698" s="17">
        <v>8.9719184030187304E-2</v>
      </c>
      <c r="BJ1698" s="17">
        <v>0.22192578298788099</v>
      </c>
      <c r="BK1698" s="17">
        <v>0.134369670748752</v>
      </c>
      <c r="BL1698" s="17">
        <v>0.177857381621982</v>
      </c>
      <c r="BM1698" s="17"/>
      <c r="BN1698" s="17">
        <v>0.19697845380675</v>
      </c>
      <c r="BO1698" s="17">
        <v>9.8921235311902098E-2</v>
      </c>
      <c r="BP1698" s="17"/>
      <c r="BQ1698" s="17">
        <v>0.20430405593018999</v>
      </c>
      <c r="BR1698" s="17">
        <v>3.7241820834063598E-2</v>
      </c>
      <c r="BS1698" s="17"/>
      <c r="BT1698" s="17">
        <v>0.19271973945644999</v>
      </c>
      <c r="BU1698" s="17"/>
      <c r="BV1698" s="17">
        <v>0.12671172274258199</v>
      </c>
      <c r="BW1698" s="17">
        <v>0.16179119103790199</v>
      </c>
      <c r="BX1698" s="17">
        <v>0.1740993664079</v>
      </c>
      <c r="BY1698" s="17"/>
      <c r="BZ1698" s="17">
        <v>7.1483167897891206E-2</v>
      </c>
      <c r="CA1698" s="17">
        <v>0.139481655376025</v>
      </c>
      <c r="CB1698" s="17">
        <v>0.12847237868203401</v>
      </c>
      <c r="CC1698" s="17">
        <v>0.147212184869838</v>
      </c>
      <c r="CD1698" s="17">
        <v>0.20691083823824399</v>
      </c>
      <c r="CE1698" s="17">
        <v>0.210136759718384</v>
      </c>
      <c r="CF1698" s="17">
        <v>0.197571751856957</v>
      </c>
      <c r="CG1698" s="17"/>
      <c r="CH1698" s="17">
        <v>0.30814313395737603</v>
      </c>
      <c r="CI1698" s="17">
        <v>0.17880743625666801</v>
      </c>
      <c r="CJ1698" s="17">
        <v>8.3318532413826696E-2</v>
      </c>
      <c r="CK1698" s="17">
        <v>0.101284346563095</v>
      </c>
      <c r="CL1698" s="17">
        <v>0</v>
      </c>
    </row>
    <row r="1699" spans="2:90" x14ac:dyDescent="0.3">
      <c r="B1699" t="s">
        <v>118</v>
      </c>
      <c r="C1699" s="17">
        <v>4.5162034701814902E-2</v>
      </c>
      <c r="D1699" s="17">
        <v>5.0124891208961998E-2</v>
      </c>
      <c r="E1699" s="17">
        <v>4.0421919365059497E-2</v>
      </c>
      <c r="F1699" s="17"/>
      <c r="G1699" s="17">
        <v>2.80492705525415E-2</v>
      </c>
      <c r="H1699" s="17">
        <v>2.6444921543277201E-2</v>
      </c>
      <c r="I1699" s="17">
        <v>3.2302555275759898E-2</v>
      </c>
      <c r="J1699" s="17">
        <v>9.2087320384974497E-2</v>
      </c>
      <c r="K1699" s="17">
        <v>7.7237011332613001E-2</v>
      </c>
      <c r="L1699" s="17">
        <v>0.16004973523667601</v>
      </c>
      <c r="M1699" s="17"/>
      <c r="N1699" s="17">
        <v>1.69898380954095E-2</v>
      </c>
      <c r="O1699" s="17">
        <v>4.4605633020225598E-2</v>
      </c>
      <c r="P1699" s="17">
        <v>4.6595187518395698E-2</v>
      </c>
      <c r="Q1699" s="17">
        <v>0.114312637678151</v>
      </c>
      <c r="R1699" s="17"/>
      <c r="S1699" s="17">
        <v>1.67904701529187E-2</v>
      </c>
      <c r="T1699" s="17">
        <v>6.7340185071275593E-2</v>
      </c>
      <c r="U1699" s="17">
        <v>6.6873129765889203E-2</v>
      </c>
      <c r="V1699" s="17">
        <v>0</v>
      </c>
      <c r="W1699" s="17">
        <v>0</v>
      </c>
      <c r="X1699" s="17">
        <v>0.16536866809953901</v>
      </c>
      <c r="Y1699" s="17">
        <v>4.80722970253145E-2</v>
      </c>
      <c r="Z1699" s="17">
        <v>4.7923924419816098E-2</v>
      </c>
      <c r="AA1699" s="17">
        <v>0</v>
      </c>
      <c r="AB1699" s="17">
        <v>0.117223160688017</v>
      </c>
      <c r="AC1699" s="17">
        <v>0</v>
      </c>
      <c r="AD1699" s="17">
        <v>0.10073787842305899</v>
      </c>
      <c r="AE1699" s="17"/>
      <c r="AF1699" s="17">
        <v>4.9009826824267903E-2</v>
      </c>
      <c r="AG1699" s="17">
        <v>3.8880374666329598E-2</v>
      </c>
      <c r="AH1699" s="17">
        <v>3.2402843473539999E-2</v>
      </c>
      <c r="AI1699" s="17"/>
      <c r="AJ1699" s="17">
        <v>2.048069903833E-2</v>
      </c>
      <c r="AK1699" s="17">
        <v>5.6223148041222998E-2</v>
      </c>
      <c r="AL1699" s="17">
        <v>0</v>
      </c>
      <c r="AM1699" s="17">
        <v>4.4149553684967001E-2</v>
      </c>
      <c r="AN1699" s="17">
        <v>0</v>
      </c>
      <c r="AO1699" s="17"/>
      <c r="AP1699" s="17">
        <v>3.1389965101195398E-2</v>
      </c>
      <c r="AQ1699" s="17">
        <v>0</v>
      </c>
      <c r="AR1699" s="17">
        <v>5.2629616276462697E-2</v>
      </c>
      <c r="AS1699" s="17">
        <v>6.0628819952089297E-2</v>
      </c>
      <c r="AT1699" s="17">
        <v>8.5592835805605505E-2</v>
      </c>
      <c r="AU1699" s="17">
        <v>0.164770036687202</v>
      </c>
      <c r="AV1699" s="17"/>
      <c r="AW1699" s="17">
        <v>0</v>
      </c>
      <c r="AX1699" s="17">
        <v>0.16900297941130901</v>
      </c>
      <c r="AY1699" s="17">
        <v>0.150861167464729</v>
      </c>
      <c r="AZ1699" s="17">
        <v>8.9373146829365105E-2</v>
      </c>
      <c r="BA1699" s="17">
        <v>3.9242289562940902E-2</v>
      </c>
      <c r="BB1699" s="17">
        <v>9.3450060246611802E-2</v>
      </c>
      <c r="BC1699" s="17">
        <v>4.3940749336975699E-2</v>
      </c>
      <c r="BD1699" s="17">
        <v>0.111023969738249</v>
      </c>
      <c r="BE1699" s="17">
        <v>0</v>
      </c>
      <c r="BF1699" s="17">
        <v>0</v>
      </c>
      <c r="BG1699" s="17">
        <v>0</v>
      </c>
      <c r="BH1699" s="17">
        <v>0</v>
      </c>
      <c r="BI1699" s="17">
        <v>0</v>
      </c>
      <c r="BJ1699" s="17">
        <v>0</v>
      </c>
      <c r="BK1699" s="17">
        <v>0</v>
      </c>
      <c r="BL1699" s="17">
        <v>5.4893479505394298E-2</v>
      </c>
      <c r="BM1699" s="17"/>
      <c r="BN1699" s="17">
        <v>3.41848745206942E-2</v>
      </c>
      <c r="BO1699" s="17">
        <v>6.3358442928026198E-2</v>
      </c>
      <c r="BP1699" s="17"/>
      <c r="BQ1699" s="17">
        <v>3.54529217025914E-2</v>
      </c>
      <c r="BR1699" s="17">
        <v>0.134854698797887</v>
      </c>
      <c r="BS1699" s="17"/>
      <c r="BT1699" s="17">
        <v>6.1639619556474297E-2</v>
      </c>
      <c r="BU1699" s="17"/>
      <c r="BV1699" s="17">
        <v>2.4144635947171301E-2</v>
      </c>
      <c r="BW1699" s="17">
        <v>7.6964864465708896E-2</v>
      </c>
      <c r="BX1699" s="17">
        <v>3.41067889840019E-2</v>
      </c>
      <c r="BY1699" s="17"/>
      <c r="BZ1699" s="17">
        <v>0.240114061651241</v>
      </c>
      <c r="CA1699" s="17">
        <v>2.9479239505660299E-2</v>
      </c>
      <c r="CB1699" s="17">
        <v>7.56078041585099E-2</v>
      </c>
      <c r="CC1699" s="17">
        <v>0</v>
      </c>
      <c r="CD1699" s="17">
        <v>1.63471925627908E-2</v>
      </c>
      <c r="CE1699" s="17">
        <v>0</v>
      </c>
      <c r="CF1699" s="17">
        <v>3.9498751501557898E-2</v>
      </c>
      <c r="CG1699" s="17"/>
      <c r="CH1699" s="17">
        <v>1.9888351604309101E-2</v>
      </c>
      <c r="CI1699" s="17">
        <v>3.66042040803237E-2</v>
      </c>
      <c r="CJ1699" s="17">
        <v>3.3183251410342202E-2</v>
      </c>
      <c r="CK1699" s="17">
        <v>9.0502031588154105E-2</v>
      </c>
      <c r="CL1699" s="17">
        <v>0.36930892319887398</v>
      </c>
    </row>
    <row r="1700" spans="2:90" x14ac:dyDescent="0.3">
      <c r="C1700" s="17"/>
      <c r="D1700" s="17"/>
      <c r="E1700" s="17"/>
      <c r="F1700" s="17"/>
      <c r="G1700" s="17"/>
      <c r="H1700" s="17"/>
      <c r="I1700" s="17"/>
      <c r="J1700" s="17"/>
      <c r="K1700" s="17"/>
      <c r="L1700" s="17"/>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7"/>
      <c r="AI1700" s="17"/>
      <c r="AJ1700" s="17"/>
      <c r="AK1700" s="17"/>
      <c r="AL1700" s="17"/>
      <c r="AM1700" s="17"/>
      <c r="AN1700" s="17"/>
      <c r="AO1700" s="17"/>
      <c r="AP1700" s="17"/>
      <c r="AQ1700" s="17"/>
      <c r="AR1700" s="17"/>
      <c r="AS1700" s="17"/>
      <c r="AT1700" s="17"/>
      <c r="AU1700" s="17"/>
      <c r="AV1700" s="17"/>
      <c r="AW1700" s="17"/>
      <c r="AX1700" s="17"/>
      <c r="AY1700" s="17"/>
      <c r="AZ1700" s="17"/>
      <c r="BA1700" s="17"/>
      <c r="BB1700" s="17"/>
      <c r="BC1700" s="17"/>
      <c r="BD1700" s="17"/>
      <c r="BE1700" s="17"/>
      <c r="BF1700" s="17"/>
      <c r="BG1700" s="17"/>
      <c r="BH1700" s="17"/>
      <c r="BI1700" s="17"/>
      <c r="BJ1700" s="17"/>
      <c r="BK1700" s="17"/>
      <c r="BL1700" s="17"/>
      <c r="BM1700" s="17"/>
      <c r="BN1700" s="17"/>
      <c r="BO1700" s="17"/>
      <c r="BP1700" s="17"/>
      <c r="BQ1700" s="17"/>
      <c r="BR1700" s="17"/>
      <c r="BS1700" s="17"/>
      <c r="BT1700" s="17"/>
      <c r="BU1700" s="17"/>
      <c r="BV1700" s="17"/>
      <c r="BW1700" s="17"/>
      <c r="BX1700" s="17"/>
      <c r="BY1700" s="17"/>
      <c r="BZ1700" s="17"/>
      <c r="CA1700" s="17"/>
      <c r="CB1700" s="17"/>
      <c r="CC1700" s="17"/>
      <c r="CD1700" s="17"/>
      <c r="CE1700" s="17"/>
      <c r="CF1700" s="17"/>
      <c r="CG1700" s="17"/>
      <c r="CH1700" s="17"/>
      <c r="CI1700" s="17"/>
      <c r="CJ1700" s="17"/>
      <c r="CK1700" s="17"/>
      <c r="CL1700" s="17"/>
    </row>
    <row r="1701" spans="2:90" x14ac:dyDescent="0.3">
      <c r="B1701" s="6" t="s">
        <v>651</v>
      </c>
      <c r="C1701" s="17"/>
      <c r="D1701" s="17"/>
      <c r="E1701" s="17"/>
      <c r="F1701" s="17"/>
      <c r="G1701" s="17"/>
      <c r="H1701" s="17"/>
      <c r="I1701" s="17"/>
      <c r="J1701" s="17"/>
      <c r="K1701" s="17"/>
      <c r="L1701" s="17"/>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7"/>
      <c r="AI1701" s="17"/>
      <c r="AJ1701" s="17"/>
      <c r="AK1701" s="17"/>
      <c r="AL1701" s="17"/>
      <c r="AM1701" s="17"/>
      <c r="AN1701" s="17"/>
      <c r="AO1701" s="17"/>
      <c r="AP1701" s="17"/>
      <c r="AQ1701" s="17"/>
      <c r="AR1701" s="17"/>
      <c r="AS1701" s="17"/>
      <c r="AT1701" s="17"/>
      <c r="AU1701" s="17"/>
      <c r="AV1701" s="17"/>
      <c r="AW1701" s="17"/>
      <c r="AX1701" s="17"/>
      <c r="AY1701" s="17"/>
      <c r="AZ1701" s="17"/>
      <c r="BA1701" s="17"/>
      <c r="BB1701" s="17"/>
      <c r="BC1701" s="17"/>
      <c r="BD1701" s="17"/>
      <c r="BE1701" s="17"/>
      <c r="BF1701" s="17"/>
      <c r="BG1701" s="17"/>
      <c r="BH1701" s="17"/>
      <c r="BI1701" s="17"/>
      <c r="BJ1701" s="17"/>
      <c r="BK1701" s="17"/>
      <c r="BL1701" s="17"/>
      <c r="BM1701" s="17"/>
      <c r="BN1701" s="17"/>
      <c r="BO1701" s="17"/>
      <c r="BP1701" s="17"/>
      <c r="BQ1701" s="17"/>
      <c r="BR1701" s="17"/>
      <c r="BS1701" s="17"/>
      <c r="BT1701" s="17"/>
      <c r="BU1701" s="17"/>
      <c r="BV1701" s="17"/>
      <c r="BW1701" s="17"/>
      <c r="BX1701" s="17"/>
      <c r="BY1701" s="17"/>
      <c r="BZ1701" s="17"/>
      <c r="CA1701" s="17"/>
      <c r="CB1701" s="17"/>
      <c r="CC1701" s="17"/>
      <c r="CD1701" s="17"/>
      <c r="CE1701" s="17"/>
      <c r="CF1701" s="17"/>
      <c r="CG1701" s="17"/>
      <c r="CH1701" s="17"/>
      <c r="CI1701" s="17"/>
      <c r="CJ1701" s="17"/>
      <c r="CK1701" s="17"/>
      <c r="CL1701" s="17"/>
    </row>
    <row r="1702" spans="2:90" x14ac:dyDescent="0.3">
      <c r="B1702" s="24" t="s">
        <v>652</v>
      </c>
      <c r="C1702" s="17"/>
      <c r="D1702" s="17"/>
      <c r="E1702" s="17"/>
      <c r="F1702" s="17"/>
      <c r="G1702" s="17"/>
      <c r="H1702" s="17"/>
      <c r="I1702" s="17"/>
      <c r="J1702" s="17"/>
      <c r="K1702" s="17"/>
      <c r="L1702" s="17"/>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7"/>
      <c r="AI1702" s="17"/>
      <c r="AJ1702" s="17"/>
      <c r="AK1702" s="17"/>
      <c r="AL1702" s="17"/>
      <c r="AM1702" s="17"/>
      <c r="AN1702" s="17"/>
      <c r="AO1702" s="17"/>
      <c r="AP1702" s="17"/>
      <c r="AQ1702" s="17"/>
      <c r="AR1702" s="17"/>
      <c r="AS1702" s="17"/>
      <c r="AT1702" s="17"/>
      <c r="AU1702" s="17"/>
      <c r="AV1702" s="17"/>
      <c r="AW1702" s="17"/>
      <c r="AX1702" s="17"/>
      <c r="AY1702" s="17"/>
      <c r="AZ1702" s="17"/>
      <c r="BA1702" s="17"/>
      <c r="BB1702" s="17"/>
      <c r="BC1702" s="17"/>
      <c r="BD1702" s="17"/>
      <c r="BE1702" s="17"/>
      <c r="BF1702" s="17"/>
      <c r="BG1702" s="17"/>
      <c r="BH1702" s="17"/>
      <c r="BI1702" s="17"/>
      <c r="BJ1702" s="17"/>
      <c r="BK1702" s="17"/>
      <c r="BL1702" s="17"/>
      <c r="BM1702" s="17"/>
      <c r="BN1702" s="17"/>
      <c r="BO1702" s="17"/>
      <c r="BP1702" s="17"/>
      <c r="BQ1702" s="17"/>
      <c r="BR1702" s="17"/>
      <c r="BS1702" s="17"/>
      <c r="BT1702" s="17"/>
      <c r="BU1702" s="17"/>
      <c r="BV1702" s="17"/>
      <c r="BW1702" s="17"/>
      <c r="BX1702" s="17"/>
      <c r="BY1702" s="17"/>
      <c r="BZ1702" s="17"/>
      <c r="CA1702" s="17"/>
      <c r="CB1702" s="17"/>
      <c r="CC1702" s="17"/>
      <c r="CD1702" s="17"/>
      <c r="CE1702" s="17"/>
      <c r="CF1702" s="17"/>
      <c r="CG1702" s="17"/>
      <c r="CH1702" s="17"/>
      <c r="CI1702" s="17"/>
      <c r="CJ1702" s="17"/>
      <c r="CK1702" s="17"/>
      <c r="CL1702" s="17"/>
    </row>
    <row r="1703" spans="2:90" x14ac:dyDescent="0.3">
      <c r="B1703" t="s">
        <v>642</v>
      </c>
      <c r="C1703" s="17">
        <v>0.66718404505800299</v>
      </c>
      <c r="D1703" s="17">
        <v>0.67843079198898304</v>
      </c>
      <c r="E1703" s="17">
        <v>0.64622309127774602</v>
      </c>
      <c r="F1703" s="17"/>
      <c r="G1703" s="17">
        <v>0.344293894077639</v>
      </c>
      <c r="H1703" s="17">
        <v>0.49161074916833503</v>
      </c>
      <c r="I1703" s="17">
        <v>0.69948459235746996</v>
      </c>
      <c r="J1703" s="17">
        <v>0.58408959886192502</v>
      </c>
      <c r="K1703" s="17">
        <v>0.75158972297200599</v>
      </c>
      <c r="L1703" s="17">
        <v>0.81562161433005997</v>
      </c>
      <c r="M1703" s="17"/>
      <c r="N1703" s="17">
        <v>0.67075552754243495</v>
      </c>
      <c r="O1703" s="17">
        <v>0.56689505639501103</v>
      </c>
      <c r="P1703" s="17">
        <v>0.67701950240214703</v>
      </c>
      <c r="Q1703" s="17">
        <v>0.74955416063568303</v>
      </c>
      <c r="R1703" s="17"/>
      <c r="S1703" s="17">
        <v>0.53114068025829497</v>
      </c>
      <c r="T1703" s="17">
        <v>0.70570744976335298</v>
      </c>
      <c r="U1703" s="17">
        <v>0.80606794705615203</v>
      </c>
      <c r="V1703" s="17">
        <v>0.62901740733303402</v>
      </c>
      <c r="W1703" s="17">
        <v>0.84833504563809903</v>
      </c>
      <c r="X1703" s="17">
        <v>0.62687202740286796</v>
      </c>
      <c r="Y1703" s="17">
        <v>0.533355860569247</v>
      </c>
      <c r="Z1703" s="17">
        <v>0.791501953589131</v>
      </c>
      <c r="AA1703" s="17">
        <v>0.66474744933100405</v>
      </c>
      <c r="AB1703" s="17">
        <v>0.57006808240264994</v>
      </c>
      <c r="AC1703" s="17">
        <v>1</v>
      </c>
      <c r="AD1703" s="17">
        <v>0.67431130142581697</v>
      </c>
      <c r="AE1703" s="17"/>
      <c r="AF1703" s="17">
        <v>0.69804954702913002</v>
      </c>
      <c r="AG1703" s="17">
        <v>0.68492842327755099</v>
      </c>
      <c r="AH1703" s="17">
        <v>0.66459825831033403</v>
      </c>
      <c r="AI1703" s="17"/>
      <c r="AJ1703" s="17">
        <v>0.715292298327177</v>
      </c>
      <c r="AK1703" s="17">
        <v>0.71003149710979596</v>
      </c>
      <c r="AL1703" s="17">
        <v>0.64513698391080199</v>
      </c>
      <c r="AM1703" s="17">
        <v>0.65875859621713495</v>
      </c>
      <c r="AN1703" s="17">
        <v>0.53003846683089295</v>
      </c>
      <c r="AO1703" s="17"/>
      <c r="AP1703" s="17">
        <v>0.49505113807180001</v>
      </c>
      <c r="AQ1703" s="17">
        <v>0.74817818623477605</v>
      </c>
      <c r="AR1703" s="17">
        <v>0.64608505297661101</v>
      </c>
      <c r="AS1703" s="17">
        <v>0.68873008798067503</v>
      </c>
      <c r="AT1703" s="17">
        <v>0.56025648501979897</v>
      </c>
      <c r="AU1703" s="17">
        <v>0.58869342598572805</v>
      </c>
      <c r="AV1703" s="17"/>
      <c r="AW1703" s="17">
        <v>0.58400009621811699</v>
      </c>
      <c r="AX1703" s="17">
        <v>0.60540243133295002</v>
      </c>
      <c r="AY1703" s="17">
        <v>0.65352008336856904</v>
      </c>
      <c r="AZ1703" s="17">
        <v>0.51341357474286198</v>
      </c>
      <c r="BA1703" s="17">
        <v>0.73711278705710004</v>
      </c>
      <c r="BB1703" s="17">
        <v>0.83121617122514901</v>
      </c>
      <c r="BC1703" s="17">
        <v>0.83171533984179902</v>
      </c>
      <c r="BD1703" s="17">
        <v>0.52637664440952703</v>
      </c>
      <c r="BE1703" s="17">
        <v>0.53368614547892401</v>
      </c>
      <c r="BF1703" s="17">
        <v>1</v>
      </c>
      <c r="BG1703" s="17">
        <v>0.62356623468144901</v>
      </c>
      <c r="BH1703" s="17">
        <v>0.33837641032100801</v>
      </c>
      <c r="BI1703" s="17">
        <v>1</v>
      </c>
      <c r="BJ1703" s="17">
        <v>0.42198031901803001</v>
      </c>
      <c r="BK1703" s="17">
        <v>0.77323222104489897</v>
      </c>
      <c r="BL1703" s="17">
        <v>1</v>
      </c>
      <c r="BM1703" s="17"/>
      <c r="BN1703" s="17">
        <v>0.68700031477811796</v>
      </c>
      <c r="BO1703" s="17">
        <v>0.649651768763714</v>
      </c>
      <c r="BP1703" s="17"/>
      <c r="BQ1703" s="17">
        <v>0.58251010090853605</v>
      </c>
      <c r="BR1703" s="17">
        <v>0.73254551265291401</v>
      </c>
      <c r="BS1703" s="17"/>
      <c r="BT1703" s="17">
        <v>0.72382262231866301</v>
      </c>
      <c r="BU1703" s="17"/>
      <c r="BV1703" s="17">
        <v>0.66691188385120104</v>
      </c>
      <c r="BW1703" s="17">
        <v>0.59031295372343695</v>
      </c>
      <c r="BX1703" s="17">
        <v>0.70229297998938101</v>
      </c>
      <c r="BY1703" s="17"/>
      <c r="BZ1703" s="17">
        <v>0.71431605900137696</v>
      </c>
      <c r="CA1703" s="17">
        <v>0.63939110119315701</v>
      </c>
      <c r="CB1703" s="17">
        <v>0.74780766663399101</v>
      </c>
      <c r="CC1703" s="17">
        <v>0.58514289139142395</v>
      </c>
      <c r="CD1703" s="17">
        <v>0.70676684266595302</v>
      </c>
      <c r="CE1703" s="17">
        <v>0.58536995880724196</v>
      </c>
      <c r="CF1703" s="17">
        <v>0.668752812780679</v>
      </c>
      <c r="CG1703" s="17"/>
      <c r="CH1703" s="17">
        <v>0.37025884494352701</v>
      </c>
      <c r="CI1703" s="17">
        <v>0.62343034502536498</v>
      </c>
      <c r="CJ1703" s="17">
        <v>0.67499847420874504</v>
      </c>
      <c r="CK1703" s="17">
        <v>0.79222532148984004</v>
      </c>
      <c r="CL1703" s="17">
        <v>0.61298459082101397</v>
      </c>
    </row>
    <row r="1704" spans="2:90" x14ac:dyDescent="0.3">
      <c r="B1704" t="s">
        <v>643</v>
      </c>
      <c r="C1704" s="17">
        <v>0.56571218415366797</v>
      </c>
      <c r="D1704" s="17">
        <v>0.62037129947259495</v>
      </c>
      <c r="E1704" s="17">
        <v>0.50094620083595798</v>
      </c>
      <c r="F1704" s="17"/>
      <c r="G1704" s="17">
        <v>0.34736041500414999</v>
      </c>
      <c r="H1704" s="17">
        <v>0.338342882742732</v>
      </c>
      <c r="I1704" s="17">
        <v>0.52464801027196695</v>
      </c>
      <c r="J1704" s="17">
        <v>0.55298210808193904</v>
      </c>
      <c r="K1704" s="17">
        <v>0.67578357247680598</v>
      </c>
      <c r="L1704" s="17">
        <v>0.66297704599467</v>
      </c>
      <c r="M1704" s="17"/>
      <c r="N1704" s="17">
        <v>0.58976855390968397</v>
      </c>
      <c r="O1704" s="17">
        <v>0.51947692848567695</v>
      </c>
      <c r="P1704" s="17">
        <v>0.68452476100896398</v>
      </c>
      <c r="Q1704" s="17">
        <v>0.48576246600258399</v>
      </c>
      <c r="R1704" s="17"/>
      <c r="S1704" s="17">
        <v>0.53103871585302997</v>
      </c>
      <c r="T1704" s="17">
        <v>0.56001265704124004</v>
      </c>
      <c r="U1704" s="17">
        <v>0.60259868427459995</v>
      </c>
      <c r="V1704" s="17">
        <v>0.71715322817955596</v>
      </c>
      <c r="W1704" s="17">
        <v>0.70041617310495896</v>
      </c>
      <c r="X1704" s="17">
        <v>0.63730517770780504</v>
      </c>
      <c r="Y1704" s="17">
        <v>0.53222983092040399</v>
      </c>
      <c r="Z1704" s="17">
        <v>0.68889859917602603</v>
      </c>
      <c r="AA1704" s="17">
        <v>0.50736330305706001</v>
      </c>
      <c r="AB1704" s="17">
        <v>0.40665798673120401</v>
      </c>
      <c r="AC1704" s="17">
        <v>0.38680201053338298</v>
      </c>
      <c r="AD1704" s="17">
        <v>0.32568869857418298</v>
      </c>
      <c r="AE1704" s="17"/>
      <c r="AF1704" s="17">
        <v>0.665063203732283</v>
      </c>
      <c r="AG1704" s="17">
        <v>0.50981905840347397</v>
      </c>
      <c r="AH1704" s="17">
        <v>0.39157550234544602</v>
      </c>
      <c r="AI1704" s="17"/>
      <c r="AJ1704" s="17">
        <v>0.76549087550047401</v>
      </c>
      <c r="AK1704" s="17">
        <v>0.375850284811586</v>
      </c>
      <c r="AL1704" s="17">
        <v>0.65474187571011699</v>
      </c>
      <c r="AM1704" s="17">
        <v>0.68149541020110904</v>
      </c>
      <c r="AN1704" s="17">
        <v>0.215168229864201</v>
      </c>
      <c r="AO1704" s="17"/>
      <c r="AP1704" s="17">
        <v>0.12931748313483701</v>
      </c>
      <c r="AQ1704" s="17">
        <v>0.73279876613887296</v>
      </c>
      <c r="AR1704" s="17">
        <v>0.41425250999472202</v>
      </c>
      <c r="AS1704" s="17">
        <v>0.65309087014295097</v>
      </c>
      <c r="AT1704" s="17">
        <v>0.47795785355041398</v>
      </c>
      <c r="AU1704" s="17">
        <v>0.69815311861876195</v>
      </c>
      <c r="AV1704" s="17"/>
      <c r="AW1704" s="17">
        <v>0.61290415749026805</v>
      </c>
      <c r="AX1704" s="17">
        <v>0.53786572303204006</v>
      </c>
      <c r="AY1704" s="17">
        <v>0.46140337005303</v>
      </c>
      <c r="AZ1704" s="17">
        <v>0.38028874377562599</v>
      </c>
      <c r="BA1704" s="17">
        <v>0.54977805179941697</v>
      </c>
      <c r="BB1704" s="17">
        <v>0.56960987456398504</v>
      </c>
      <c r="BC1704" s="17">
        <v>0.73766366101029301</v>
      </c>
      <c r="BD1704" s="17">
        <v>0.47787273130426899</v>
      </c>
      <c r="BE1704" s="17">
        <v>0.536886097016682</v>
      </c>
      <c r="BF1704" s="17">
        <v>1</v>
      </c>
      <c r="BG1704" s="17">
        <v>0.633950199870289</v>
      </c>
      <c r="BH1704" s="17">
        <v>0.41122485921948698</v>
      </c>
      <c r="BI1704" s="17">
        <v>0.70902622413419802</v>
      </c>
      <c r="BJ1704" s="17">
        <v>0.56536582983403305</v>
      </c>
      <c r="BK1704" s="17">
        <v>0.72006041830291201</v>
      </c>
      <c r="BL1704" s="17">
        <v>1</v>
      </c>
      <c r="BM1704" s="17"/>
      <c r="BN1704" s="17">
        <v>0.596895077506303</v>
      </c>
      <c r="BO1704" s="17">
        <v>0.53354095311628902</v>
      </c>
      <c r="BP1704" s="17"/>
      <c r="BQ1704" s="17">
        <v>0.179491957015252</v>
      </c>
      <c r="BR1704" s="17">
        <v>0.47592778884331199</v>
      </c>
      <c r="BS1704" s="17"/>
      <c r="BT1704" s="17">
        <v>0.47397884856613198</v>
      </c>
      <c r="BU1704" s="17"/>
      <c r="BV1704" s="17">
        <v>0.43098111849818499</v>
      </c>
      <c r="BW1704" s="17">
        <v>0.50488118400455895</v>
      </c>
      <c r="BX1704" s="17">
        <v>0.64537625888266403</v>
      </c>
      <c r="BY1704" s="17"/>
      <c r="BZ1704" s="17">
        <v>0.38840932567611702</v>
      </c>
      <c r="CA1704" s="17">
        <v>0.43520755563022301</v>
      </c>
      <c r="CB1704" s="17">
        <v>0.60712571813271399</v>
      </c>
      <c r="CC1704" s="17">
        <v>0.55283239719810795</v>
      </c>
      <c r="CD1704" s="17">
        <v>0.77373575540048301</v>
      </c>
      <c r="CE1704" s="17">
        <v>0.59572566412620498</v>
      </c>
      <c r="CF1704" s="17">
        <v>0.84250746211351402</v>
      </c>
      <c r="CG1704" s="17"/>
      <c r="CH1704" s="17">
        <v>0.37060776893725</v>
      </c>
      <c r="CI1704" s="17">
        <v>0.75602229947090405</v>
      </c>
      <c r="CJ1704" s="17">
        <v>0.54167231334334198</v>
      </c>
      <c r="CK1704" s="17">
        <v>0.53632419529168296</v>
      </c>
      <c r="CL1704" s="17">
        <v>0.284997018685619</v>
      </c>
    </row>
    <row r="1705" spans="2:90" x14ac:dyDescent="0.3">
      <c r="B1705" t="s">
        <v>644</v>
      </c>
      <c r="C1705" s="17">
        <v>0.449333298112366</v>
      </c>
      <c r="D1705" s="17">
        <v>0.43932025374198602</v>
      </c>
      <c r="E1705" s="17">
        <v>0.460479115039857</v>
      </c>
      <c r="F1705" s="17"/>
      <c r="G1705" s="17">
        <v>0.48501573841397899</v>
      </c>
      <c r="H1705" s="17">
        <v>0.53678873307295905</v>
      </c>
      <c r="I1705" s="17">
        <v>0.60347825636555896</v>
      </c>
      <c r="J1705" s="17">
        <v>0.540503974937803</v>
      </c>
      <c r="K1705" s="17">
        <v>0.39724813960989502</v>
      </c>
      <c r="L1705" s="17">
        <v>0.32082593352197503</v>
      </c>
      <c r="M1705" s="17"/>
      <c r="N1705" s="17">
        <v>0.41884763571318501</v>
      </c>
      <c r="O1705" s="17">
        <v>0.49869641208016302</v>
      </c>
      <c r="P1705" s="17">
        <v>0.39859657329311499</v>
      </c>
      <c r="Q1705" s="17">
        <v>0.487837985351598</v>
      </c>
      <c r="R1705" s="17"/>
      <c r="S1705" s="17">
        <v>0.53076062919429001</v>
      </c>
      <c r="T1705" s="17">
        <v>0.52707472525805499</v>
      </c>
      <c r="U1705" s="17">
        <v>0.314873433882493</v>
      </c>
      <c r="V1705" s="17">
        <v>0.42573833874265599</v>
      </c>
      <c r="W1705" s="17">
        <v>0.47148640878484399</v>
      </c>
      <c r="X1705" s="17">
        <v>0.54219320704764495</v>
      </c>
      <c r="Y1705" s="17">
        <v>0.35805718189949698</v>
      </c>
      <c r="Z1705" s="17">
        <v>0.598457683578831</v>
      </c>
      <c r="AA1705" s="17">
        <v>0.34269383494526701</v>
      </c>
      <c r="AB1705" s="17">
        <v>0.46986374529299801</v>
      </c>
      <c r="AC1705" s="17">
        <v>0.632710600556189</v>
      </c>
      <c r="AD1705" s="17">
        <v>0.341745470415658</v>
      </c>
      <c r="AE1705" s="17"/>
      <c r="AF1705" s="17">
        <v>0.44080218840267699</v>
      </c>
      <c r="AG1705" s="17">
        <v>0.43170680751595802</v>
      </c>
      <c r="AH1705" s="17">
        <v>0.50916456727724102</v>
      </c>
      <c r="AI1705" s="17"/>
      <c r="AJ1705" s="17">
        <v>0.36645683979401</v>
      </c>
      <c r="AK1705" s="17">
        <v>0.41102667745654498</v>
      </c>
      <c r="AL1705" s="17">
        <v>0.36410594289306503</v>
      </c>
      <c r="AM1705" s="17">
        <v>0.55656215683044497</v>
      </c>
      <c r="AN1705" s="17">
        <v>0.62199909207547399</v>
      </c>
      <c r="AO1705" s="17"/>
      <c r="AP1705" s="17">
        <v>0.43051097919796999</v>
      </c>
      <c r="AQ1705" s="17">
        <v>0.28978115430547002</v>
      </c>
      <c r="AR1705" s="17">
        <v>0.413476510687037</v>
      </c>
      <c r="AS1705" s="17">
        <v>0.48623302876265201</v>
      </c>
      <c r="AT1705" s="17">
        <v>0.64342043662021098</v>
      </c>
      <c r="AU1705" s="17">
        <v>0.30596577297035099</v>
      </c>
      <c r="AV1705" s="17"/>
      <c r="AW1705" s="17">
        <v>0.58400009621811699</v>
      </c>
      <c r="AX1705" s="17">
        <v>0.92707116339226003</v>
      </c>
      <c r="AY1705" s="17">
        <v>0.240530787674964</v>
      </c>
      <c r="AZ1705" s="17">
        <v>0.63362627884082701</v>
      </c>
      <c r="BA1705" s="17">
        <v>0.45769665009611499</v>
      </c>
      <c r="BB1705" s="17">
        <v>0.30969899127308098</v>
      </c>
      <c r="BC1705" s="17">
        <v>0.55467997784167999</v>
      </c>
      <c r="BD1705" s="17">
        <v>0.30718230165104399</v>
      </c>
      <c r="BE1705" s="17">
        <v>0.57833929221330105</v>
      </c>
      <c r="BF1705" s="17">
        <v>0.49405237292027498</v>
      </c>
      <c r="BG1705" s="17">
        <v>0.44920617666329798</v>
      </c>
      <c r="BH1705" s="17">
        <v>0.32357417883748302</v>
      </c>
      <c r="BI1705" s="17">
        <v>0.619674874471006</v>
      </c>
      <c r="BJ1705" s="17">
        <v>0</v>
      </c>
      <c r="BK1705" s="17">
        <v>0.77323222104489897</v>
      </c>
      <c r="BL1705" s="17">
        <v>0.34328302386951498</v>
      </c>
      <c r="BM1705" s="17"/>
      <c r="BN1705" s="17">
        <v>0.444397975229331</v>
      </c>
      <c r="BO1705" s="17">
        <v>0.45455404033984198</v>
      </c>
      <c r="BP1705" s="17"/>
      <c r="BQ1705" s="17">
        <v>0.20955236396091201</v>
      </c>
      <c r="BR1705" s="17">
        <v>0.51015940629994605</v>
      </c>
      <c r="BS1705" s="17"/>
      <c r="BT1705" s="17">
        <v>0.41025264329567801</v>
      </c>
      <c r="BU1705" s="17"/>
      <c r="BV1705" s="17">
        <v>0.35398752926848198</v>
      </c>
      <c r="BW1705" s="17">
        <v>0.59279416565489196</v>
      </c>
      <c r="BX1705" s="17">
        <v>0.44865846344444399</v>
      </c>
      <c r="BY1705" s="17"/>
      <c r="BZ1705" s="17">
        <v>0.72018092791661703</v>
      </c>
      <c r="CA1705" s="17">
        <v>0.47275658189235598</v>
      </c>
      <c r="CB1705" s="17">
        <v>0.42311127546633898</v>
      </c>
      <c r="CC1705" s="17">
        <v>0.287301505145243</v>
      </c>
      <c r="CD1705" s="17">
        <v>0.43734846496361501</v>
      </c>
      <c r="CE1705" s="17">
        <v>0.44429221661173501</v>
      </c>
      <c r="CF1705" s="17">
        <v>0.506217479928743</v>
      </c>
      <c r="CG1705" s="17"/>
      <c r="CH1705" s="17">
        <v>0.35902243651793803</v>
      </c>
      <c r="CI1705" s="17">
        <v>0.37424916071493403</v>
      </c>
      <c r="CJ1705" s="17">
        <v>0.38304376985984401</v>
      </c>
      <c r="CK1705" s="17">
        <v>0.58687784931569698</v>
      </c>
      <c r="CL1705" s="17">
        <v>0.73057500591789304</v>
      </c>
    </row>
    <row r="1706" spans="2:90" x14ac:dyDescent="0.3">
      <c r="B1706" t="s">
        <v>645</v>
      </c>
      <c r="C1706" s="17">
        <v>0.385255106350128</v>
      </c>
      <c r="D1706" s="17">
        <v>0.41570648948745198</v>
      </c>
      <c r="E1706" s="17">
        <v>0.33479595236611298</v>
      </c>
      <c r="F1706" s="17"/>
      <c r="G1706" s="17">
        <v>0.38394537106467103</v>
      </c>
      <c r="H1706" s="17">
        <v>0.43639335770022603</v>
      </c>
      <c r="I1706" s="17">
        <v>0.44987311300842697</v>
      </c>
      <c r="J1706" s="17">
        <v>0.38054113667390199</v>
      </c>
      <c r="K1706" s="17">
        <v>0.421429964381828</v>
      </c>
      <c r="L1706" s="17">
        <v>0.304002861016962</v>
      </c>
      <c r="M1706" s="17"/>
      <c r="N1706" s="17">
        <v>0.249599924484664</v>
      </c>
      <c r="O1706" s="17">
        <v>0.43234094011767199</v>
      </c>
      <c r="P1706" s="17">
        <v>0.39762520502912002</v>
      </c>
      <c r="Q1706" s="17">
        <v>0.42662387311941602</v>
      </c>
      <c r="R1706" s="17"/>
      <c r="S1706" s="17">
        <v>0.52628161462668399</v>
      </c>
      <c r="T1706" s="17">
        <v>0.33946899885246401</v>
      </c>
      <c r="U1706" s="17">
        <v>0.27871583971189801</v>
      </c>
      <c r="V1706" s="17">
        <v>0.246523482679495</v>
      </c>
      <c r="W1706" s="17">
        <v>0.32283771567860498</v>
      </c>
      <c r="X1706" s="17">
        <v>0.54368977541837205</v>
      </c>
      <c r="Y1706" s="17">
        <v>0.348748110563742</v>
      </c>
      <c r="Z1706" s="17">
        <v>0.59958792024713203</v>
      </c>
      <c r="AA1706" s="17">
        <v>0.29016557657307601</v>
      </c>
      <c r="AB1706" s="17">
        <v>0.41972269331825202</v>
      </c>
      <c r="AC1706" s="17">
        <v>0.50984199204061098</v>
      </c>
      <c r="AD1706" s="17">
        <v>1</v>
      </c>
      <c r="AE1706" s="17"/>
      <c r="AF1706" s="17">
        <v>0.33581890049366903</v>
      </c>
      <c r="AG1706" s="17">
        <v>0.42995932356547301</v>
      </c>
      <c r="AH1706" s="17">
        <v>0.53659956651379304</v>
      </c>
      <c r="AI1706" s="17"/>
      <c r="AJ1706" s="17">
        <v>0.40335497365072898</v>
      </c>
      <c r="AK1706" s="17">
        <v>0.36325925457827501</v>
      </c>
      <c r="AL1706" s="17">
        <v>0.23995237304428799</v>
      </c>
      <c r="AM1706" s="17">
        <v>0.37324819409028298</v>
      </c>
      <c r="AN1706" s="17">
        <v>0.47078957805942401</v>
      </c>
      <c r="AO1706" s="17"/>
      <c r="AP1706" s="17">
        <v>0.35140299823957499</v>
      </c>
      <c r="AQ1706" s="17">
        <v>0.31653169476014797</v>
      </c>
      <c r="AR1706" s="17">
        <v>0.24242089964368699</v>
      </c>
      <c r="AS1706" s="17">
        <v>0.36148993645136102</v>
      </c>
      <c r="AT1706" s="17">
        <v>0.52827592785835797</v>
      </c>
      <c r="AU1706" s="17">
        <v>0.39008161670969499</v>
      </c>
      <c r="AV1706" s="17"/>
      <c r="AW1706" s="17">
        <v>0.39071166208094499</v>
      </c>
      <c r="AX1706" s="17">
        <v>0.28808972719683801</v>
      </c>
      <c r="AY1706" s="17">
        <v>0.34270536837202298</v>
      </c>
      <c r="AZ1706" s="17">
        <v>0.30258678086501101</v>
      </c>
      <c r="BA1706" s="17">
        <v>0.39174118819290099</v>
      </c>
      <c r="BB1706" s="17">
        <v>0.40665775273651</v>
      </c>
      <c r="BC1706" s="17">
        <v>0.43407361743853601</v>
      </c>
      <c r="BD1706" s="17">
        <v>0.458984689298644</v>
      </c>
      <c r="BE1706" s="17">
        <v>0.27375787776764299</v>
      </c>
      <c r="BF1706" s="17">
        <v>0.492129994988449</v>
      </c>
      <c r="BG1706" s="17">
        <v>0.53038506987765999</v>
      </c>
      <c r="BH1706" s="17">
        <v>0.18437700187102901</v>
      </c>
      <c r="BI1706" s="17">
        <v>1</v>
      </c>
      <c r="BJ1706" s="17">
        <v>0.27811530059648099</v>
      </c>
      <c r="BK1706" s="17">
        <v>0.27993958169708799</v>
      </c>
      <c r="BL1706" s="17">
        <v>0.67874308628688496</v>
      </c>
      <c r="BM1706" s="17"/>
      <c r="BN1706" s="17">
        <v>0.34064136657219402</v>
      </c>
      <c r="BO1706" s="17">
        <v>0.43287960379389001</v>
      </c>
      <c r="BP1706" s="17"/>
      <c r="BQ1706" s="17">
        <v>0.20408728775943699</v>
      </c>
      <c r="BR1706" s="17">
        <v>0.35658637648824898</v>
      </c>
      <c r="BS1706" s="17"/>
      <c r="BT1706" s="17">
        <v>0.31878794483259398</v>
      </c>
      <c r="BU1706" s="17"/>
      <c r="BV1706" s="17">
        <v>0.38495171727156402</v>
      </c>
      <c r="BW1706" s="17">
        <v>0.39924465328208503</v>
      </c>
      <c r="BX1706" s="17">
        <v>0.38139058682933302</v>
      </c>
      <c r="BY1706" s="17"/>
      <c r="BZ1706" s="17">
        <v>0.47059969086165199</v>
      </c>
      <c r="CA1706" s="17">
        <v>0.44417633441631998</v>
      </c>
      <c r="CB1706" s="17">
        <v>0.245267406541017</v>
      </c>
      <c r="CC1706" s="17">
        <v>0.44969056744033098</v>
      </c>
      <c r="CD1706" s="17">
        <v>0.45768818272092998</v>
      </c>
      <c r="CE1706" s="17">
        <v>0.36365703471862598</v>
      </c>
      <c r="CF1706" s="17">
        <v>0.320488074259419</v>
      </c>
      <c r="CG1706" s="17"/>
      <c r="CH1706" s="17">
        <v>0.61429776914452305</v>
      </c>
      <c r="CI1706" s="17">
        <v>0.274938464836471</v>
      </c>
      <c r="CJ1706" s="17">
        <v>0.33184227128115201</v>
      </c>
      <c r="CK1706" s="17">
        <v>0.47793814390295197</v>
      </c>
      <c r="CL1706" s="17">
        <v>0.66292150022170104</v>
      </c>
    </row>
    <row r="1707" spans="2:90" x14ac:dyDescent="0.3">
      <c r="B1707" t="s">
        <v>646</v>
      </c>
      <c r="C1707" s="17">
        <v>0.36420663859525099</v>
      </c>
      <c r="D1707" s="17">
        <v>0.34376258920275998</v>
      </c>
      <c r="E1707" s="17">
        <v>0.386137910328747</v>
      </c>
      <c r="F1707" s="17"/>
      <c r="G1707" s="17">
        <v>0.351396303689893</v>
      </c>
      <c r="H1707" s="17">
        <v>0.39092724209478102</v>
      </c>
      <c r="I1707" s="17">
        <v>0.49608749724949303</v>
      </c>
      <c r="J1707" s="17">
        <v>0.32228693922055002</v>
      </c>
      <c r="K1707" s="17">
        <v>0.34396046620994802</v>
      </c>
      <c r="L1707" s="17">
        <v>0.33492229578372801</v>
      </c>
      <c r="M1707" s="17"/>
      <c r="N1707" s="17">
        <v>0.170822109879879</v>
      </c>
      <c r="O1707" s="17">
        <v>0.47817481456319599</v>
      </c>
      <c r="P1707" s="17">
        <v>0.35618541228080602</v>
      </c>
      <c r="Q1707" s="17">
        <v>0.40570608176682998</v>
      </c>
      <c r="R1707" s="17"/>
      <c r="S1707" s="17">
        <v>0.36338008682884498</v>
      </c>
      <c r="T1707" s="17">
        <v>0.29889464383242398</v>
      </c>
      <c r="U1707" s="17">
        <v>0.28219311170016398</v>
      </c>
      <c r="V1707" s="17">
        <v>0.38135588224480399</v>
      </c>
      <c r="W1707" s="17">
        <v>0.47197048150938598</v>
      </c>
      <c r="X1707" s="17">
        <v>0.44367535953181603</v>
      </c>
      <c r="Y1707" s="17">
        <v>0.289363808241628</v>
      </c>
      <c r="Z1707" s="17">
        <v>0.598457683578831</v>
      </c>
      <c r="AA1707" s="17">
        <v>0.34103377979402599</v>
      </c>
      <c r="AB1707" s="17">
        <v>0.43173611651752503</v>
      </c>
      <c r="AC1707" s="17">
        <v>0.507801313849924</v>
      </c>
      <c r="AD1707" s="17">
        <v>0</v>
      </c>
      <c r="AE1707" s="17"/>
      <c r="AF1707" s="17">
        <v>0.39044809087536297</v>
      </c>
      <c r="AG1707" s="17">
        <v>0.260458781216377</v>
      </c>
      <c r="AH1707" s="17">
        <v>0.433192661210964</v>
      </c>
      <c r="AI1707" s="17"/>
      <c r="AJ1707" s="17">
        <v>0.34844925881378402</v>
      </c>
      <c r="AK1707" s="17">
        <v>0.21969048689151499</v>
      </c>
      <c r="AL1707" s="17">
        <v>0.473794623286936</v>
      </c>
      <c r="AM1707" s="17">
        <v>0.458593030306094</v>
      </c>
      <c r="AN1707" s="17">
        <v>0.30488235174424899</v>
      </c>
      <c r="AO1707" s="17"/>
      <c r="AP1707" s="17">
        <v>0.22512097237550299</v>
      </c>
      <c r="AQ1707" s="17">
        <v>0.28525694458550899</v>
      </c>
      <c r="AR1707" s="17">
        <v>0.41323691080981401</v>
      </c>
      <c r="AS1707" s="17">
        <v>0.39721903405414</v>
      </c>
      <c r="AT1707" s="17">
        <v>0.42526223720948902</v>
      </c>
      <c r="AU1707" s="17">
        <v>0.50457758224638505</v>
      </c>
      <c r="AV1707" s="17"/>
      <c r="AW1707" s="17">
        <v>0.19945168629367299</v>
      </c>
      <c r="AX1707" s="17">
        <v>0.55643415390269602</v>
      </c>
      <c r="AY1707" s="17">
        <v>0.46265873530918999</v>
      </c>
      <c r="AZ1707" s="17">
        <v>0.39532421730099798</v>
      </c>
      <c r="BA1707" s="17">
        <v>0.39664893643420301</v>
      </c>
      <c r="BB1707" s="17">
        <v>0.26538112046887502</v>
      </c>
      <c r="BC1707" s="17">
        <v>0.52465576965929195</v>
      </c>
      <c r="BD1707" s="17">
        <v>0.26452900201544599</v>
      </c>
      <c r="BE1707" s="17">
        <v>0.29613087398666399</v>
      </c>
      <c r="BF1707" s="17">
        <v>0.33509559600490402</v>
      </c>
      <c r="BG1707" s="17">
        <v>0.187449238063982</v>
      </c>
      <c r="BH1707" s="17">
        <v>0.48648820671094001</v>
      </c>
      <c r="BI1707" s="17">
        <v>0.32870109860520402</v>
      </c>
      <c r="BJ1707" s="17">
        <v>0</v>
      </c>
      <c r="BK1707" s="17">
        <v>0.27993958169708799</v>
      </c>
      <c r="BL1707" s="17">
        <v>0.65671697613048496</v>
      </c>
      <c r="BM1707" s="17"/>
      <c r="BN1707" s="17">
        <v>0.33099022559061703</v>
      </c>
      <c r="BO1707" s="17">
        <v>0.39883059406518201</v>
      </c>
      <c r="BP1707" s="17"/>
      <c r="BQ1707" s="17">
        <v>0.207848512051587</v>
      </c>
      <c r="BR1707" s="17">
        <v>0.20656458714699799</v>
      </c>
      <c r="BS1707" s="17"/>
      <c r="BT1707" s="17">
        <v>0.15063436319339399</v>
      </c>
      <c r="BU1707" s="17"/>
      <c r="BV1707" s="17">
        <v>0.34232322431760898</v>
      </c>
      <c r="BW1707" s="17">
        <v>0.380149540880721</v>
      </c>
      <c r="BX1707" s="17">
        <v>0.36565002238083999</v>
      </c>
      <c r="BY1707" s="17"/>
      <c r="BZ1707" s="17">
        <v>0.48104271401127002</v>
      </c>
      <c r="CA1707" s="17">
        <v>0.43194452473961997</v>
      </c>
      <c r="CB1707" s="17">
        <v>0.29062952185667001</v>
      </c>
      <c r="CC1707" s="17">
        <v>0.22188358614624401</v>
      </c>
      <c r="CD1707" s="17">
        <v>0.25321669309498901</v>
      </c>
      <c r="CE1707" s="17">
        <v>0.31586911788496302</v>
      </c>
      <c r="CF1707" s="17">
        <v>0.65890046715385198</v>
      </c>
      <c r="CG1707" s="17"/>
      <c r="CH1707" s="17">
        <v>0.26934663180830798</v>
      </c>
      <c r="CI1707" s="17">
        <v>0.29243759039093498</v>
      </c>
      <c r="CJ1707" s="17">
        <v>0.33898962373691099</v>
      </c>
      <c r="CK1707" s="17">
        <v>0.52051041058018599</v>
      </c>
      <c r="CL1707" s="17">
        <v>0.39631928587228199</v>
      </c>
    </row>
    <row r="1708" spans="2:90" x14ac:dyDescent="0.3">
      <c r="B1708" t="s">
        <v>647</v>
      </c>
      <c r="C1708" s="17">
        <v>0.34766653423727101</v>
      </c>
      <c r="D1708" s="17">
        <v>0.33789459628886098</v>
      </c>
      <c r="E1708" s="17">
        <v>0.36716442870760202</v>
      </c>
      <c r="F1708" s="17"/>
      <c r="G1708" s="17">
        <v>0.37689801438460202</v>
      </c>
      <c r="H1708" s="17">
        <v>0.226521094463809</v>
      </c>
      <c r="I1708" s="17">
        <v>0.37989203085433698</v>
      </c>
      <c r="J1708" s="17">
        <v>0.34526407627483702</v>
      </c>
      <c r="K1708" s="17">
        <v>0.41364910476290401</v>
      </c>
      <c r="L1708" s="17">
        <v>0.302086218793442</v>
      </c>
      <c r="M1708" s="17"/>
      <c r="N1708" s="17">
        <v>0.27996584890429499</v>
      </c>
      <c r="O1708" s="17">
        <v>0.37888070571205001</v>
      </c>
      <c r="P1708" s="17">
        <v>0.36760176553814999</v>
      </c>
      <c r="Q1708" s="17">
        <v>0.35596027082028597</v>
      </c>
      <c r="R1708" s="17"/>
      <c r="S1708" s="17">
        <v>0.23540640883206199</v>
      </c>
      <c r="T1708" s="17">
        <v>0.36951446248376901</v>
      </c>
      <c r="U1708" s="17">
        <v>0.38609340125491098</v>
      </c>
      <c r="V1708" s="17">
        <v>0.58058788617483303</v>
      </c>
      <c r="W1708" s="17">
        <v>0.31668752838359898</v>
      </c>
      <c r="X1708" s="17">
        <v>0.45890539817465698</v>
      </c>
      <c r="Y1708" s="17">
        <v>0.25815651624188302</v>
      </c>
      <c r="Z1708" s="17">
        <v>0.29014592122031002</v>
      </c>
      <c r="AA1708" s="17">
        <v>0.16897808346260801</v>
      </c>
      <c r="AB1708" s="17">
        <v>0.29549582919571399</v>
      </c>
      <c r="AC1708" s="17">
        <v>0.63301005665664301</v>
      </c>
      <c r="AD1708" s="17">
        <v>0.32568869857418298</v>
      </c>
      <c r="AE1708" s="17"/>
      <c r="AF1708" s="17">
        <v>0.42513032179142901</v>
      </c>
      <c r="AG1708" s="17">
        <v>0.25517731080292999</v>
      </c>
      <c r="AH1708" s="17">
        <v>0.34779319829754202</v>
      </c>
      <c r="AI1708" s="17"/>
      <c r="AJ1708" s="17">
        <v>0.42297257423607698</v>
      </c>
      <c r="AK1708" s="17">
        <v>0.226896265466103</v>
      </c>
      <c r="AL1708" s="17">
        <v>0.34325955317227402</v>
      </c>
      <c r="AM1708" s="17">
        <v>0.38564514091293201</v>
      </c>
      <c r="AN1708" s="17">
        <v>0.29093872082890099</v>
      </c>
      <c r="AO1708" s="17"/>
      <c r="AP1708" s="17">
        <v>0.20798691196506999</v>
      </c>
      <c r="AQ1708" s="17">
        <v>0.37081494995661901</v>
      </c>
      <c r="AR1708" s="17">
        <v>0.41659632918350398</v>
      </c>
      <c r="AS1708" s="17">
        <v>0.36668677200960798</v>
      </c>
      <c r="AT1708" s="17">
        <v>0.30419069189639802</v>
      </c>
      <c r="AU1708" s="17">
        <v>0.40198138293103503</v>
      </c>
      <c r="AV1708" s="17"/>
      <c r="AW1708" s="17">
        <v>0.19945168629367299</v>
      </c>
      <c r="AX1708" s="17">
        <v>0.45861575797535697</v>
      </c>
      <c r="AY1708" s="17">
        <v>0.21849322311316999</v>
      </c>
      <c r="AZ1708" s="17">
        <v>0.45108420676178101</v>
      </c>
      <c r="BA1708" s="17">
        <v>0.38828047549866801</v>
      </c>
      <c r="BB1708" s="17">
        <v>0.17636557448687801</v>
      </c>
      <c r="BC1708" s="17">
        <v>0.46920814918068099</v>
      </c>
      <c r="BD1708" s="17">
        <v>0.272170837796052</v>
      </c>
      <c r="BE1708" s="17">
        <v>0.29287736788843299</v>
      </c>
      <c r="BF1708" s="17">
        <v>0.35613579551658098</v>
      </c>
      <c r="BG1708" s="17">
        <v>0.71807647004391195</v>
      </c>
      <c r="BH1708" s="17">
        <v>0.23681017564352499</v>
      </c>
      <c r="BI1708" s="17">
        <v>0.32870109860520402</v>
      </c>
      <c r="BJ1708" s="17">
        <v>0.28250994493637399</v>
      </c>
      <c r="BK1708" s="17">
        <v>0.226767778955101</v>
      </c>
      <c r="BL1708" s="17">
        <v>0.65671697613048496</v>
      </c>
      <c r="BM1708" s="17"/>
      <c r="BN1708" s="17">
        <v>0.35819758644194699</v>
      </c>
      <c r="BO1708" s="17">
        <v>0.33205680047290997</v>
      </c>
      <c r="BP1708" s="17"/>
      <c r="BQ1708" s="17">
        <v>0.10964470929445599</v>
      </c>
      <c r="BR1708" s="17">
        <v>0.31004853664208598</v>
      </c>
      <c r="BS1708" s="17"/>
      <c r="BT1708" s="17">
        <v>0.21585360145091201</v>
      </c>
      <c r="BU1708" s="17"/>
      <c r="BV1708" s="17">
        <v>0.31229506363978998</v>
      </c>
      <c r="BW1708" s="17">
        <v>0.33345439270178101</v>
      </c>
      <c r="BX1708" s="17">
        <v>0.34325219586845901</v>
      </c>
      <c r="BY1708" s="17"/>
      <c r="BZ1708" s="17">
        <v>0.410723548866057</v>
      </c>
      <c r="CA1708" s="17">
        <v>0.26107053178858902</v>
      </c>
      <c r="CB1708" s="17">
        <v>0.28485567978146797</v>
      </c>
      <c r="CC1708" s="17">
        <v>0.42372942891146398</v>
      </c>
      <c r="CD1708" s="17">
        <v>0.25299892518658401</v>
      </c>
      <c r="CE1708" s="17">
        <v>0.395756846493586</v>
      </c>
      <c r="CF1708" s="17">
        <v>0.50905007075013897</v>
      </c>
      <c r="CG1708" s="17"/>
      <c r="CH1708" s="17">
        <v>0.48597405946611699</v>
      </c>
      <c r="CI1708" s="17">
        <v>0.38194770487910701</v>
      </c>
      <c r="CJ1708" s="17">
        <v>0.27071349110221898</v>
      </c>
      <c r="CK1708" s="17">
        <v>0.46075091550492703</v>
      </c>
      <c r="CL1708" s="17">
        <v>0.32016410199852502</v>
      </c>
    </row>
    <row r="1709" spans="2:90" x14ac:dyDescent="0.3">
      <c r="B1709" t="s">
        <v>648</v>
      </c>
      <c r="C1709" s="17">
        <v>0.32868392958834503</v>
      </c>
      <c r="D1709" s="17">
        <v>0.39145226359656299</v>
      </c>
      <c r="E1709" s="17">
        <v>0.24886915925508801</v>
      </c>
      <c r="F1709" s="17"/>
      <c r="G1709" s="17">
        <v>0.22029397867654299</v>
      </c>
      <c r="H1709" s="17">
        <v>0.112471898299723</v>
      </c>
      <c r="I1709" s="17">
        <v>0.41557197416293101</v>
      </c>
      <c r="J1709" s="17">
        <v>0.18718262924300999</v>
      </c>
      <c r="K1709" s="17">
        <v>0.33634968922481601</v>
      </c>
      <c r="L1709" s="17">
        <v>0.47835417374980499</v>
      </c>
      <c r="M1709" s="17"/>
      <c r="N1709" s="17">
        <v>0.31162615433552399</v>
      </c>
      <c r="O1709" s="17">
        <v>0.35345025407479702</v>
      </c>
      <c r="P1709" s="17">
        <v>0.36232570119732699</v>
      </c>
      <c r="Q1709" s="17">
        <v>0.287113418846077</v>
      </c>
      <c r="R1709" s="17"/>
      <c r="S1709" s="17">
        <v>0.241158023364273</v>
      </c>
      <c r="T1709" s="17">
        <v>0.18498722042358401</v>
      </c>
      <c r="U1709" s="17">
        <v>0.378358597415617</v>
      </c>
      <c r="V1709" s="17">
        <v>0.42289292159883701</v>
      </c>
      <c r="W1709" s="17">
        <v>0.61781642871883702</v>
      </c>
      <c r="X1709" s="17">
        <v>0.27758225829389699</v>
      </c>
      <c r="Y1709" s="17">
        <v>0.31792554008538798</v>
      </c>
      <c r="Z1709" s="17">
        <v>0.19736054150766499</v>
      </c>
      <c r="AA1709" s="17">
        <v>0.21437600380539101</v>
      </c>
      <c r="AB1709" s="17">
        <v>0.47439480833001801</v>
      </c>
      <c r="AC1709" s="17">
        <v>0.38735488962949599</v>
      </c>
      <c r="AD1709" s="17">
        <v>0.341745470415658</v>
      </c>
      <c r="AE1709" s="17"/>
      <c r="AF1709" s="17">
        <v>0.40148281448420098</v>
      </c>
      <c r="AG1709" s="17">
        <v>0.27821345718336998</v>
      </c>
      <c r="AH1709" s="17">
        <v>0.19731929670668999</v>
      </c>
      <c r="AI1709" s="17"/>
      <c r="AJ1709" s="17">
        <v>0.441743538406006</v>
      </c>
      <c r="AK1709" s="17">
        <v>0.21697685207768799</v>
      </c>
      <c r="AL1709" s="17">
        <v>0.18804631330294899</v>
      </c>
      <c r="AM1709" s="17">
        <v>0.35638016174738402</v>
      </c>
      <c r="AN1709" s="17">
        <v>0.37711435863263298</v>
      </c>
      <c r="AO1709" s="17"/>
      <c r="AP1709" s="17">
        <v>0.13806366017414201</v>
      </c>
      <c r="AQ1709" s="17">
        <v>0.28110187146381899</v>
      </c>
      <c r="AR1709" s="17">
        <v>0.36417843288444102</v>
      </c>
      <c r="AS1709" s="17">
        <v>0.376148320653867</v>
      </c>
      <c r="AT1709" s="17">
        <v>0.41785559749297602</v>
      </c>
      <c r="AU1709" s="17">
        <v>0.29876740550273001</v>
      </c>
      <c r="AV1709" s="17"/>
      <c r="AW1709" s="17">
        <v>0.395287553016134</v>
      </c>
      <c r="AX1709" s="17">
        <v>0.388509132226045</v>
      </c>
      <c r="AY1709" s="17">
        <v>0.115639963396746</v>
      </c>
      <c r="AZ1709" s="17">
        <v>0.51266321388146097</v>
      </c>
      <c r="BA1709" s="17">
        <v>0.25638490536215802</v>
      </c>
      <c r="BB1709" s="17">
        <v>0.21264982654204601</v>
      </c>
      <c r="BC1709" s="17">
        <v>0.35961180379417002</v>
      </c>
      <c r="BD1709" s="17">
        <v>0.48017371564828798</v>
      </c>
      <c r="BE1709" s="17">
        <v>0.27897819911375599</v>
      </c>
      <c r="BF1709" s="17">
        <v>0.68061487271410104</v>
      </c>
      <c r="BG1709" s="17">
        <v>0.44423346222292798</v>
      </c>
      <c r="BH1709" s="17">
        <v>0.26386298536360903</v>
      </c>
      <c r="BI1709" s="17">
        <v>0.32870109860520402</v>
      </c>
      <c r="BJ1709" s="17">
        <v>0.28038962084068098</v>
      </c>
      <c r="BK1709" s="17">
        <v>0.53152991663315996</v>
      </c>
      <c r="BL1709" s="17">
        <v>0</v>
      </c>
      <c r="BM1709" s="17"/>
      <c r="BN1709" s="17">
        <v>0.31768107355819702</v>
      </c>
      <c r="BO1709" s="17">
        <v>0.33808402259338599</v>
      </c>
      <c r="BP1709" s="17"/>
      <c r="BQ1709" s="17">
        <v>8.7013440406888701E-2</v>
      </c>
      <c r="BR1709" s="17">
        <v>0.30477597063011702</v>
      </c>
      <c r="BS1709" s="17"/>
      <c r="BT1709" s="17">
        <v>0.167248102649696</v>
      </c>
      <c r="BU1709" s="17"/>
      <c r="BV1709" s="17">
        <v>0.26129386872933102</v>
      </c>
      <c r="BW1709" s="17">
        <v>0.44930281514419002</v>
      </c>
      <c r="BX1709" s="17">
        <v>0.34081202902317398</v>
      </c>
      <c r="BY1709" s="17"/>
      <c r="BZ1709" s="17">
        <v>0.30188171313086598</v>
      </c>
      <c r="CA1709" s="17">
        <v>0.30420835041635302</v>
      </c>
      <c r="CB1709" s="17">
        <v>0.32719130585481998</v>
      </c>
      <c r="CC1709" s="17">
        <v>0.35747471125234997</v>
      </c>
      <c r="CD1709" s="17">
        <v>0.28305743082756402</v>
      </c>
      <c r="CE1709" s="17">
        <v>0.40334354931895899</v>
      </c>
      <c r="CF1709" s="17">
        <v>0.33950552871925499</v>
      </c>
      <c r="CG1709" s="17"/>
      <c r="CH1709" s="17">
        <v>0.12797478568468301</v>
      </c>
      <c r="CI1709" s="17">
        <v>0.39358742659205997</v>
      </c>
      <c r="CJ1709" s="17">
        <v>0.25907751258692002</v>
      </c>
      <c r="CK1709" s="17">
        <v>0.48454906812778198</v>
      </c>
      <c r="CL1709" s="17">
        <v>0.23215743810713299</v>
      </c>
    </row>
    <row r="1710" spans="2:90" x14ac:dyDescent="0.3">
      <c r="B1710" t="s">
        <v>649</v>
      </c>
      <c r="C1710" s="17">
        <v>0.14835031145969299</v>
      </c>
      <c r="D1710" s="17">
        <v>0.16171514933846801</v>
      </c>
      <c r="E1710" s="17">
        <v>0.13539466261115701</v>
      </c>
      <c r="F1710" s="17"/>
      <c r="G1710" s="17">
        <v>0.17626947229394699</v>
      </c>
      <c r="H1710" s="17">
        <v>0.101959620045074</v>
      </c>
      <c r="I1710" s="17">
        <v>0.16166689017378</v>
      </c>
      <c r="J1710" s="17">
        <v>0.19356195524581599</v>
      </c>
      <c r="K1710" s="17">
        <v>0.13893978379272401</v>
      </c>
      <c r="L1710" s="17">
        <v>0.129180365830075</v>
      </c>
      <c r="M1710" s="17"/>
      <c r="N1710" s="17">
        <v>0.13492336576376801</v>
      </c>
      <c r="O1710" s="17">
        <v>0.18676930693677599</v>
      </c>
      <c r="P1710" s="17">
        <v>0.15534114234826801</v>
      </c>
      <c r="Q1710" s="17">
        <v>0.12685392203325299</v>
      </c>
      <c r="R1710" s="17"/>
      <c r="S1710" s="17">
        <v>0.13656737147280401</v>
      </c>
      <c r="T1710" s="17">
        <v>8.0144226696424306E-2</v>
      </c>
      <c r="U1710" s="17">
        <v>0.240688054008066</v>
      </c>
      <c r="V1710" s="17">
        <v>0.16878927778858899</v>
      </c>
      <c r="W1710" s="17">
        <v>0.16532751024939699</v>
      </c>
      <c r="X1710" s="17">
        <v>0</v>
      </c>
      <c r="Y1710" s="17">
        <v>0.17366116037026899</v>
      </c>
      <c r="Z1710" s="17">
        <v>0.20398745012310299</v>
      </c>
      <c r="AA1710" s="17">
        <v>0.162515981419148</v>
      </c>
      <c r="AB1710" s="17">
        <v>4.9075488118828899E-2</v>
      </c>
      <c r="AC1710" s="17">
        <v>0.26343597122495399</v>
      </c>
      <c r="AD1710" s="17">
        <v>0.341745470415658</v>
      </c>
      <c r="AE1710" s="17"/>
      <c r="AF1710" s="17">
        <v>0.13572498598888399</v>
      </c>
      <c r="AG1710" s="17">
        <v>0.18175198550114899</v>
      </c>
      <c r="AH1710" s="17">
        <v>0.197616112374328</v>
      </c>
      <c r="AI1710" s="17"/>
      <c r="AJ1710" s="17">
        <v>0.19470003043309</v>
      </c>
      <c r="AK1710" s="17">
        <v>8.1805185614912498E-2</v>
      </c>
      <c r="AL1710" s="17">
        <v>0.11137141639242901</v>
      </c>
      <c r="AM1710" s="17">
        <v>0.201904463173912</v>
      </c>
      <c r="AN1710" s="17">
        <v>7.6490527540455794E-2</v>
      </c>
      <c r="AO1710" s="17"/>
      <c r="AP1710" s="17">
        <v>0.26766328985313198</v>
      </c>
      <c r="AQ1710" s="17">
        <v>2.9610495612001402E-2</v>
      </c>
      <c r="AR1710" s="17">
        <v>5.6181587453158897E-2</v>
      </c>
      <c r="AS1710" s="17">
        <v>0.174995368812871</v>
      </c>
      <c r="AT1710" s="17">
        <v>0.11035472533774</v>
      </c>
      <c r="AU1710" s="17">
        <v>0.49663610798901298</v>
      </c>
      <c r="AV1710" s="17"/>
      <c r="AW1710" s="17">
        <v>0.19945168629367299</v>
      </c>
      <c r="AX1710" s="17">
        <v>0.14342038929796</v>
      </c>
      <c r="AY1710" s="17">
        <v>0.17598962464523099</v>
      </c>
      <c r="AZ1710" s="17">
        <v>6.8686894283769007E-2</v>
      </c>
      <c r="BA1710" s="17">
        <v>0.13635237545674</v>
      </c>
      <c r="BB1710" s="17">
        <v>0.13016798424325501</v>
      </c>
      <c r="BC1710" s="17">
        <v>0.109485504358526</v>
      </c>
      <c r="BD1710" s="17">
        <v>0.267619637505082</v>
      </c>
      <c r="BE1710" s="17">
        <v>0.102982732298268</v>
      </c>
      <c r="BF1710" s="17">
        <v>0.15703439898354599</v>
      </c>
      <c r="BG1710" s="17">
        <v>0.26048807387899697</v>
      </c>
      <c r="BH1710" s="17">
        <v>9.2266118925788898E-2</v>
      </c>
      <c r="BI1710" s="17">
        <v>0.32870109860520402</v>
      </c>
      <c r="BJ1710" s="17">
        <v>0.15863919366517801</v>
      </c>
      <c r="BK1710" s="17">
        <v>0.226767778955101</v>
      </c>
      <c r="BL1710" s="17">
        <v>0</v>
      </c>
      <c r="BM1710" s="17"/>
      <c r="BN1710" s="17">
        <v>0.180957319343236</v>
      </c>
      <c r="BO1710" s="17">
        <v>0.10593105983058</v>
      </c>
      <c r="BP1710" s="17"/>
      <c r="BQ1710" s="17">
        <v>0.19247519435378499</v>
      </c>
      <c r="BR1710" s="17">
        <v>4.0773269143740201E-2</v>
      </c>
      <c r="BS1710" s="17"/>
      <c r="BT1710" s="17">
        <v>5.0069715310487699E-2</v>
      </c>
      <c r="BU1710" s="17"/>
      <c r="BV1710" s="17">
        <v>0.13945199831546001</v>
      </c>
      <c r="BW1710" s="17">
        <v>0.21992691578597101</v>
      </c>
      <c r="BX1710" s="17">
        <v>0.128955476432254</v>
      </c>
      <c r="BY1710" s="17"/>
      <c r="BZ1710" s="17">
        <v>0.188776243156139</v>
      </c>
      <c r="CA1710" s="17">
        <v>0.11142587338125</v>
      </c>
      <c r="CB1710" s="17">
        <v>0.11901883849605301</v>
      </c>
      <c r="CC1710" s="17">
        <v>0.10522633801711601</v>
      </c>
      <c r="CD1710" s="17">
        <v>0.14095364411151801</v>
      </c>
      <c r="CE1710" s="17">
        <v>0.29899499974897997</v>
      </c>
      <c r="CF1710" s="17">
        <v>7.5357410368437405E-2</v>
      </c>
      <c r="CG1710" s="17"/>
      <c r="CH1710" s="17">
        <v>0.24369000020727299</v>
      </c>
      <c r="CI1710" s="17">
        <v>0.19487625153068</v>
      </c>
      <c r="CJ1710" s="17">
        <v>0.12859819833219599</v>
      </c>
      <c r="CK1710" s="17">
        <v>0.12943036419263201</v>
      </c>
      <c r="CL1710" s="17">
        <v>0.110728949594191</v>
      </c>
    </row>
    <row r="1711" spans="2:90" x14ac:dyDescent="0.3">
      <c r="B1711" t="s">
        <v>650</v>
      </c>
      <c r="C1711" s="17">
        <v>0.143632426293234</v>
      </c>
      <c r="D1711" s="17">
        <v>0.16700898670567299</v>
      </c>
      <c r="E1711" s="17">
        <v>0.107546316057462</v>
      </c>
      <c r="F1711" s="17"/>
      <c r="G1711" s="17">
        <v>0</v>
      </c>
      <c r="H1711" s="17">
        <v>0.16198113995673599</v>
      </c>
      <c r="I1711" s="17">
        <v>0.23572606870357299</v>
      </c>
      <c r="J1711" s="17">
        <v>6.6680273647708899E-2</v>
      </c>
      <c r="K1711" s="17">
        <v>0.201642011481003</v>
      </c>
      <c r="L1711" s="17">
        <v>0.13977181197551999</v>
      </c>
      <c r="M1711" s="17"/>
      <c r="N1711" s="17">
        <v>6.0666228573318902E-2</v>
      </c>
      <c r="O1711" s="17">
        <v>0.169714728397277</v>
      </c>
      <c r="P1711" s="17">
        <v>0.124523427562321</v>
      </c>
      <c r="Q1711" s="17">
        <v>0.19069179191763999</v>
      </c>
      <c r="R1711" s="17"/>
      <c r="S1711" s="17">
        <v>0.19173850468464501</v>
      </c>
      <c r="T1711" s="17">
        <v>8.4229121705028803E-2</v>
      </c>
      <c r="U1711" s="17">
        <v>9.6405245483406204E-2</v>
      </c>
      <c r="V1711" s="17">
        <v>0.16953134901848699</v>
      </c>
      <c r="W1711" s="17">
        <v>8.4078193262855802E-2</v>
      </c>
      <c r="X1711" s="17">
        <v>0.26795756612828098</v>
      </c>
      <c r="Y1711" s="17">
        <v>3.3443060678666599E-2</v>
      </c>
      <c r="Z1711" s="17">
        <v>0.101133246150395</v>
      </c>
      <c r="AA1711" s="17">
        <v>0.23378015348537001</v>
      </c>
      <c r="AB1711" s="17">
        <v>0.158555207398034</v>
      </c>
      <c r="AC1711" s="17">
        <v>0.26343597122495399</v>
      </c>
      <c r="AD1711" s="17">
        <v>0.32568869857418298</v>
      </c>
      <c r="AE1711" s="17"/>
      <c r="AF1711" s="17">
        <v>0.15073937433267601</v>
      </c>
      <c r="AG1711" s="17">
        <v>0.194327109759521</v>
      </c>
      <c r="AH1711" s="17">
        <v>0.113872084949192</v>
      </c>
      <c r="AI1711" s="17"/>
      <c r="AJ1711" s="17">
        <v>0.185748365206997</v>
      </c>
      <c r="AK1711" s="17">
        <v>5.9690291378296401E-2</v>
      </c>
      <c r="AL1711" s="17">
        <v>5.6171174719939598E-2</v>
      </c>
      <c r="AM1711" s="17">
        <v>0.22393350107872301</v>
      </c>
      <c r="AN1711" s="17">
        <v>8.9037814474561203E-2</v>
      </c>
      <c r="AO1711" s="17"/>
      <c r="AP1711" s="17">
        <v>0</v>
      </c>
      <c r="AQ1711" s="17">
        <v>0.184266711775595</v>
      </c>
      <c r="AR1711" s="17">
        <v>0.11756424755457601</v>
      </c>
      <c r="AS1711" s="17">
        <v>0.166213306040978</v>
      </c>
      <c r="AT1711" s="17">
        <v>0.171637597005522</v>
      </c>
      <c r="AU1711" s="17">
        <v>9.4654725057978006E-2</v>
      </c>
      <c r="AV1711" s="17"/>
      <c r="AW1711" s="17">
        <v>0.19945168629367299</v>
      </c>
      <c r="AX1711" s="17">
        <v>0.31086240110625002</v>
      </c>
      <c r="AY1711" s="17">
        <v>5.9144643243586002E-2</v>
      </c>
      <c r="AZ1711" s="17">
        <v>0.31707100530037402</v>
      </c>
      <c r="BA1711" s="17">
        <v>0.100900304180015</v>
      </c>
      <c r="BB1711" s="17">
        <v>0.24115089543590901</v>
      </c>
      <c r="BC1711" s="17">
        <v>0.11644257576822099</v>
      </c>
      <c r="BD1711" s="17">
        <v>0.15545308361497401</v>
      </c>
      <c r="BE1711" s="17">
        <v>9.7762410952155099E-2</v>
      </c>
      <c r="BF1711" s="17">
        <v>0.173817246372057</v>
      </c>
      <c r="BG1711" s="17">
        <v>0.18282205705555901</v>
      </c>
      <c r="BH1711" s="17">
        <v>7.8351437995831205E-2</v>
      </c>
      <c r="BI1711" s="17">
        <v>0</v>
      </c>
      <c r="BJ1711" s="17">
        <v>0</v>
      </c>
      <c r="BK1711" s="17">
        <v>0</v>
      </c>
      <c r="BL1711" s="17">
        <v>0</v>
      </c>
      <c r="BM1711" s="17"/>
      <c r="BN1711" s="17">
        <v>0.14882631724563899</v>
      </c>
      <c r="BO1711" s="17">
        <v>0.12010079996853799</v>
      </c>
      <c r="BP1711" s="17"/>
      <c r="BQ1711" s="17">
        <v>0</v>
      </c>
      <c r="BR1711" s="17">
        <v>9.4957905873839205E-2</v>
      </c>
      <c r="BS1711" s="17"/>
      <c r="BT1711" s="17">
        <v>5.5853090728787101E-2</v>
      </c>
      <c r="BU1711" s="17"/>
      <c r="BV1711" s="17">
        <v>4.7017232293913698E-2</v>
      </c>
      <c r="BW1711" s="17">
        <v>0.195146505767682</v>
      </c>
      <c r="BX1711" s="17">
        <v>0.15132816898371901</v>
      </c>
      <c r="BY1711" s="17"/>
      <c r="BZ1711" s="17">
        <v>0.29842596318238201</v>
      </c>
      <c r="CA1711" s="17">
        <v>0.140358503540854</v>
      </c>
      <c r="CB1711" s="17">
        <v>5.8748607315271102E-2</v>
      </c>
      <c r="CC1711" s="17">
        <v>0.198652107639784</v>
      </c>
      <c r="CD1711" s="17">
        <v>0.12873250145354001</v>
      </c>
      <c r="CE1711" s="17">
        <v>4.6561231721482001E-2</v>
      </c>
      <c r="CF1711" s="17">
        <v>0.23847670074677599</v>
      </c>
      <c r="CG1711" s="17"/>
      <c r="CH1711" s="17">
        <v>0</v>
      </c>
      <c r="CI1711" s="17">
        <v>0.11998657030271</v>
      </c>
      <c r="CJ1711" s="17">
        <v>0.12312465672433</v>
      </c>
      <c r="CK1711" s="17">
        <v>0.18211041844498599</v>
      </c>
      <c r="CL1711" s="17">
        <v>0.29106563463360602</v>
      </c>
    </row>
    <row r="1712" spans="2:90" x14ac:dyDescent="0.3">
      <c r="B1712" t="s">
        <v>636</v>
      </c>
      <c r="C1712" s="17">
        <v>0.10484294117711</v>
      </c>
      <c r="D1712" s="17">
        <v>0.107237228938554</v>
      </c>
      <c r="E1712" s="17">
        <v>0.104242128010528</v>
      </c>
      <c r="F1712" s="17"/>
      <c r="G1712" s="17">
        <v>0.22014503669570701</v>
      </c>
      <c r="H1712" s="17">
        <v>0.104914943465426</v>
      </c>
      <c r="I1712" s="17">
        <v>0.15280094761061699</v>
      </c>
      <c r="J1712" s="17">
        <v>0</v>
      </c>
      <c r="K1712" s="17">
        <v>0.107273937818695</v>
      </c>
      <c r="L1712" s="17">
        <v>8.9767533557778098E-2</v>
      </c>
      <c r="M1712" s="17"/>
      <c r="N1712" s="17">
        <v>8.1563805288718205E-2</v>
      </c>
      <c r="O1712" s="17">
        <v>9.1851913768883006E-2</v>
      </c>
      <c r="P1712" s="17">
        <v>0.107485774221368</v>
      </c>
      <c r="Q1712" s="17">
        <v>0.111166345044965</v>
      </c>
      <c r="R1712" s="17"/>
      <c r="S1712" s="17">
        <v>0.18273022307218301</v>
      </c>
      <c r="T1712" s="17">
        <v>7.8375865096778505E-2</v>
      </c>
      <c r="U1712" s="17">
        <v>0</v>
      </c>
      <c r="V1712" s="17">
        <v>0.12557371894712799</v>
      </c>
      <c r="W1712" s="17">
        <v>8.4078193262855802E-2</v>
      </c>
      <c r="X1712" s="17">
        <v>8.5507743835064501E-2</v>
      </c>
      <c r="Y1712" s="17">
        <v>3.7096223861557802E-2</v>
      </c>
      <c r="Z1712" s="17">
        <v>0</v>
      </c>
      <c r="AA1712" s="17">
        <v>0.20183785764655299</v>
      </c>
      <c r="AB1712" s="17">
        <v>5.3883193396969599E-2</v>
      </c>
      <c r="AC1712" s="17">
        <v>0.39506895755695498</v>
      </c>
      <c r="AD1712" s="17">
        <v>0.32568869857418298</v>
      </c>
      <c r="AE1712" s="17"/>
      <c r="AF1712" s="17">
        <v>6.8751150862597504E-2</v>
      </c>
      <c r="AG1712" s="17">
        <v>0.148946785184431</v>
      </c>
      <c r="AH1712" s="17">
        <v>0.15514867685433201</v>
      </c>
      <c r="AI1712" s="17"/>
      <c r="AJ1712" s="17">
        <v>7.9736018372299405E-2</v>
      </c>
      <c r="AK1712" s="17">
        <v>0.14180737150202399</v>
      </c>
      <c r="AL1712" s="17">
        <v>6.0614751044613599E-2</v>
      </c>
      <c r="AM1712" s="17">
        <v>0.119019198766784</v>
      </c>
      <c r="AN1712" s="17">
        <v>0.15752319586177299</v>
      </c>
      <c r="AO1712" s="17"/>
      <c r="AP1712" s="17">
        <v>0.13659855591103701</v>
      </c>
      <c r="AQ1712" s="17">
        <v>8.6516604316444604E-2</v>
      </c>
      <c r="AR1712" s="17">
        <v>5.98274431843464E-2</v>
      </c>
      <c r="AS1712" s="17">
        <v>0.11604605040331201</v>
      </c>
      <c r="AT1712" s="17">
        <v>0.16421937564765199</v>
      </c>
      <c r="AU1712" s="17">
        <v>0.10499436352560999</v>
      </c>
      <c r="AV1712" s="17"/>
      <c r="AW1712" s="17">
        <v>0.41961572335309599</v>
      </c>
      <c r="AX1712" s="17">
        <v>0.15664876031678901</v>
      </c>
      <c r="AY1712" s="17">
        <v>5.64953201531605E-2</v>
      </c>
      <c r="AZ1712" s="17">
        <v>0</v>
      </c>
      <c r="BA1712" s="17">
        <v>0.193699528245838</v>
      </c>
      <c r="BB1712" s="17">
        <v>0.120113105478349</v>
      </c>
      <c r="BC1712" s="17">
        <v>5.1436068339502997E-2</v>
      </c>
      <c r="BD1712" s="17">
        <v>5.6540384314329999E-2</v>
      </c>
      <c r="BE1712" s="17">
        <v>0.27541438961060499</v>
      </c>
      <c r="BF1712" s="17">
        <v>0</v>
      </c>
      <c r="BG1712" s="17">
        <v>9.8046855828896606E-2</v>
      </c>
      <c r="BH1712" s="17">
        <v>0</v>
      </c>
      <c r="BI1712" s="17">
        <v>0.380325125528994</v>
      </c>
      <c r="BJ1712" s="17">
        <v>0</v>
      </c>
      <c r="BK1712" s="17">
        <v>0</v>
      </c>
      <c r="BL1712" s="17">
        <v>0</v>
      </c>
      <c r="BM1712" s="17"/>
      <c r="BN1712" s="17">
        <v>8.7877789464064701E-2</v>
      </c>
      <c r="BO1712" s="17">
        <v>0.12572305462754399</v>
      </c>
      <c r="BP1712" s="17"/>
      <c r="BQ1712" s="17">
        <v>0.18959804607676101</v>
      </c>
      <c r="BR1712" s="17">
        <v>0.13756320635774599</v>
      </c>
      <c r="BS1712" s="17"/>
      <c r="BT1712" s="17">
        <v>0.27702937664766503</v>
      </c>
      <c r="BU1712" s="17"/>
      <c r="BV1712" s="17">
        <v>9.1104868088810007E-2</v>
      </c>
      <c r="BW1712" s="17">
        <v>6.7371050598652907E-2</v>
      </c>
      <c r="BX1712" s="17">
        <v>0.111816588264725</v>
      </c>
      <c r="BY1712" s="17"/>
      <c r="BZ1712" s="17">
        <v>0.19460775624422499</v>
      </c>
      <c r="CA1712" s="17">
        <v>6.9945497662110001E-2</v>
      </c>
      <c r="CB1712" s="17">
        <v>7.9278944670013604E-2</v>
      </c>
      <c r="CC1712" s="17">
        <v>0.25458050865562298</v>
      </c>
      <c r="CD1712" s="17">
        <v>4.3943534442799803E-2</v>
      </c>
      <c r="CE1712" s="17">
        <v>0</v>
      </c>
      <c r="CF1712" s="17">
        <v>0</v>
      </c>
      <c r="CG1712" s="17"/>
      <c r="CH1712" s="17">
        <v>0.24365614598907101</v>
      </c>
      <c r="CI1712" s="17">
        <v>4.1546899928275899E-2</v>
      </c>
      <c r="CJ1712" s="17">
        <v>0.13901083968820099</v>
      </c>
      <c r="CK1712" s="17">
        <v>2.62562144717913E-2</v>
      </c>
      <c r="CL1712" s="17">
        <v>0.22953521000817301</v>
      </c>
    </row>
    <row r="1713" spans="2:90" x14ac:dyDescent="0.3">
      <c r="B1713" t="s">
        <v>118</v>
      </c>
      <c r="C1713" s="17">
        <v>3.4331410356094202E-2</v>
      </c>
      <c r="D1713" s="17">
        <v>2.6909359961780201E-2</v>
      </c>
      <c r="E1713" s="17">
        <v>4.4091466773237602E-2</v>
      </c>
      <c r="F1713" s="17"/>
      <c r="G1713" s="17">
        <v>0.171425468427335</v>
      </c>
      <c r="H1713" s="17">
        <v>0</v>
      </c>
      <c r="I1713" s="17">
        <v>3.4576801565159299E-2</v>
      </c>
      <c r="J1713" s="17">
        <v>3.4928716041435597E-2</v>
      </c>
      <c r="K1713" s="17">
        <v>2.2467500538190101E-2</v>
      </c>
      <c r="L1713" s="17">
        <v>0</v>
      </c>
      <c r="M1713" s="17"/>
      <c r="N1713" s="17">
        <v>8.3089214584904994E-2</v>
      </c>
      <c r="O1713" s="17">
        <v>2.4112397070620899E-2</v>
      </c>
      <c r="P1713" s="17">
        <v>3.6808159388983901E-2</v>
      </c>
      <c r="Q1713" s="17">
        <v>1.4200878617507601E-2</v>
      </c>
      <c r="R1713" s="17"/>
      <c r="S1713" s="17">
        <v>0.13221506382300899</v>
      </c>
      <c r="T1713" s="17">
        <v>0</v>
      </c>
      <c r="U1713" s="17">
        <v>5.3995647128241897E-2</v>
      </c>
      <c r="V1713" s="17">
        <v>0</v>
      </c>
      <c r="W1713" s="17">
        <v>7.5640281616185301E-2</v>
      </c>
      <c r="X1713" s="17">
        <v>0</v>
      </c>
      <c r="Y1713" s="17">
        <v>3.3586879707349998E-2</v>
      </c>
      <c r="Z1713" s="17">
        <v>0</v>
      </c>
      <c r="AA1713" s="17">
        <v>5.33840128546193E-2</v>
      </c>
      <c r="AB1713" s="17">
        <v>0</v>
      </c>
      <c r="AC1713" s="17">
        <v>0</v>
      </c>
      <c r="AD1713" s="17">
        <v>0</v>
      </c>
      <c r="AE1713" s="17"/>
      <c r="AF1713" s="17">
        <v>9.2597396643368107E-3</v>
      </c>
      <c r="AG1713" s="17">
        <v>1.953338106774E-2</v>
      </c>
      <c r="AH1713" s="17">
        <v>0</v>
      </c>
      <c r="AI1713" s="17"/>
      <c r="AJ1713" s="17">
        <v>0</v>
      </c>
      <c r="AK1713" s="17">
        <v>2.94954855824975E-2</v>
      </c>
      <c r="AL1713" s="17">
        <v>0</v>
      </c>
      <c r="AM1713" s="17">
        <v>1.8421891267057799E-2</v>
      </c>
      <c r="AN1713" s="17">
        <v>0.15278784595523101</v>
      </c>
      <c r="AO1713" s="17"/>
      <c r="AP1713" s="17">
        <v>0</v>
      </c>
      <c r="AQ1713" s="17">
        <v>0</v>
      </c>
      <c r="AR1713" s="17">
        <v>6.4089285673460297E-2</v>
      </c>
      <c r="AS1713" s="17">
        <v>1.05549731367812E-2</v>
      </c>
      <c r="AT1713" s="17">
        <v>0.15593841561091701</v>
      </c>
      <c r="AU1713" s="17">
        <v>9.8977126771981602E-2</v>
      </c>
      <c r="AV1713" s="17"/>
      <c r="AW1713" s="17">
        <v>0</v>
      </c>
      <c r="AX1713" s="17">
        <v>7.2928836607740202E-2</v>
      </c>
      <c r="AY1713" s="17">
        <v>0</v>
      </c>
      <c r="AZ1713" s="17">
        <v>0</v>
      </c>
      <c r="BA1713" s="17">
        <v>3.0453145302823E-2</v>
      </c>
      <c r="BB1713" s="17">
        <v>0</v>
      </c>
      <c r="BC1713" s="17">
        <v>0</v>
      </c>
      <c r="BD1713" s="17">
        <v>5.9127019290141497E-2</v>
      </c>
      <c r="BE1713" s="17">
        <v>0</v>
      </c>
      <c r="BF1713" s="17">
        <v>0</v>
      </c>
      <c r="BG1713" s="17">
        <v>0</v>
      </c>
      <c r="BH1713" s="17">
        <v>0.173320289841353</v>
      </c>
      <c r="BI1713" s="17">
        <v>0</v>
      </c>
      <c r="BJ1713" s="17">
        <v>0</v>
      </c>
      <c r="BK1713" s="17">
        <v>0</v>
      </c>
      <c r="BL1713" s="17">
        <v>0</v>
      </c>
      <c r="BM1713" s="17"/>
      <c r="BN1713" s="17">
        <v>1.9651387672031499E-2</v>
      </c>
      <c r="BO1713" s="17">
        <v>5.1226548410598101E-2</v>
      </c>
      <c r="BP1713" s="17"/>
      <c r="BQ1713" s="17">
        <v>0</v>
      </c>
      <c r="BR1713" s="17">
        <v>4.6922698465237701E-2</v>
      </c>
      <c r="BS1713" s="17"/>
      <c r="BT1713" s="17">
        <v>5.76212357530572E-2</v>
      </c>
      <c r="BU1713" s="17"/>
      <c r="BV1713" s="17">
        <v>2.1439027468629399E-2</v>
      </c>
      <c r="BW1713" s="17">
        <v>9.2271700566570705E-2</v>
      </c>
      <c r="BX1713" s="17">
        <v>2.6466326577532499E-2</v>
      </c>
      <c r="BY1713" s="17"/>
      <c r="BZ1713" s="17">
        <v>0</v>
      </c>
      <c r="CA1713" s="17">
        <v>8.8469221813947299E-2</v>
      </c>
      <c r="CB1713" s="17">
        <v>2.8321800189690299E-2</v>
      </c>
      <c r="CC1713" s="17">
        <v>3.4052361682414899E-2</v>
      </c>
      <c r="CD1713" s="17">
        <v>0</v>
      </c>
      <c r="CE1713" s="17">
        <v>0</v>
      </c>
      <c r="CF1713" s="17">
        <v>0</v>
      </c>
      <c r="CG1713" s="17"/>
      <c r="CH1713" s="17">
        <v>0</v>
      </c>
      <c r="CI1713" s="17">
        <v>2.0846174175725402E-2</v>
      </c>
      <c r="CJ1713" s="17">
        <v>6.7545408709190694E-2</v>
      </c>
      <c r="CK1713" s="17">
        <v>0</v>
      </c>
      <c r="CL1713" s="17">
        <v>0</v>
      </c>
    </row>
    <row r="1714" spans="2:90" x14ac:dyDescent="0.3">
      <c r="B1714" t="s">
        <v>131</v>
      </c>
      <c r="C1714" s="17">
        <v>4.7947434997516802E-2</v>
      </c>
      <c r="D1714" s="17">
        <v>4.1725223297247399E-2</v>
      </c>
      <c r="E1714" s="17">
        <v>5.6550932287192303E-2</v>
      </c>
      <c r="F1714" s="17"/>
      <c r="G1714" s="17">
        <v>0</v>
      </c>
      <c r="H1714" s="17">
        <v>0</v>
      </c>
      <c r="I1714" s="17">
        <v>3.4362257212199397E-2</v>
      </c>
      <c r="J1714" s="17">
        <v>0.13060741048271199</v>
      </c>
      <c r="K1714" s="17">
        <v>3.9725541349893298E-2</v>
      </c>
      <c r="L1714" s="17">
        <v>5.2204850394102803E-2</v>
      </c>
      <c r="M1714" s="17"/>
      <c r="N1714" s="17">
        <v>5.3429300141276601E-2</v>
      </c>
      <c r="O1714" s="17">
        <v>2.39557053094385E-2</v>
      </c>
      <c r="P1714" s="17">
        <v>7.0502319459831195E-2</v>
      </c>
      <c r="Q1714" s="17">
        <v>2.7824871179414099E-2</v>
      </c>
      <c r="R1714" s="17"/>
      <c r="S1714" s="17">
        <v>0</v>
      </c>
      <c r="T1714" s="17">
        <v>6.9933541364214799E-2</v>
      </c>
      <c r="U1714" s="17">
        <v>8.8813975813925694E-2</v>
      </c>
      <c r="V1714" s="17">
        <v>4.4658814987110801E-2</v>
      </c>
      <c r="W1714" s="17">
        <v>0</v>
      </c>
      <c r="X1714" s="17">
        <v>9.5940894140001301E-2</v>
      </c>
      <c r="Y1714" s="17">
        <v>3.3691602663095697E-2</v>
      </c>
      <c r="Z1714" s="17">
        <v>0</v>
      </c>
      <c r="AA1714" s="17">
        <v>5.4556009395930798E-2</v>
      </c>
      <c r="AB1714" s="17">
        <v>0.10104440084006901</v>
      </c>
      <c r="AC1714" s="17">
        <v>0</v>
      </c>
      <c r="AD1714" s="17">
        <v>0</v>
      </c>
      <c r="AE1714" s="17"/>
      <c r="AF1714" s="17">
        <v>4.6571365586206802E-2</v>
      </c>
      <c r="AG1714" s="17">
        <v>7.2571291242644803E-2</v>
      </c>
      <c r="AH1714" s="17">
        <v>3.6672073385487898E-2</v>
      </c>
      <c r="AI1714" s="17"/>
      <c r="AJ1714" s="17">
        <v>7.7405318183380298E-2</v>
      </c>
      <c r="AK1714" s="17">
        <v>2.53954737332154E-2</v>
      </c>
      <c r="AL1714" s="17">
        <v>5.7668391695976998E-2</v>
      </c>
      <c r="AM1714" s="17">
        <v>1.7844431141078899E-2</v>
      </c>
      <c r="AN1714" s="17">
        <v>0</v>
      </c>
      <c r="AO1714" s="17"/>
      <c r="AP1714" s="17">
        <v>6.2690046392250107E-2</v>
      </c>
      <c r="AQ1714" s="17">
        <v>9.0965929936966006E-2</v>
      </c>
      <c r="AR1714" s="17">
        <v>5.6919353264097701E-2</v>
      </c>
      <c r="AS1714" s="17">
        <v>3.1950049635222001E-2</v>
      </c>
      <c r="AT1714" s="17">
        <v>0</v>
      </c>
      <c r="AU1714" s="17">
        <v>0</v>
      </c>
      <c r="AV1714" s="17"/>
      <c r="AW1714" s="17">
        <v>0.220164037059422</v>
      </c>
      <c r="AX1714" s="17">
        <v>7.0642779515963205E-2</v>
      </c>
      <c r="AY1714" s="17">
        <v>5.44604685626369E-2</v>
      </c>
      <c r="AZ1714" s="17">
        <v>0</v>
      </c>
      <c r="BA1714" s="17">
        <v>6.0203901432264902E-2</v>
      </c>
      <c r="BB1714" s="17">
        <v>0</v>
      </c>
      <c r="BC1714" s="17">
        <v>0</v>
      </c>
      <c r="BD1714" s="17">
        <v>0.106814418196243</v>
      </c>
      <c r="BE1714" s="17">
        <v>0</v>
      </c>
      <c r="BF1714" s="17">
        <v>0</v>
      </c>
      <c r="BG1714" s="17">
        <v>8.3160546911660096E-2</v>
      </c>
      <c r="BH1714" s="17">
        <v>9.2110882945239697E-2</v>
      </c>
      <c r="BI1714" s="17">
        <v>0</v>
      </c>
      <c r="BJ1714" s="17">
        <v>0.142391813196693</v>
      </c>
      <c r="BK1714" s="17">
        <v>0</v>
      </c>
      <c r="BL1714" s="17">
        <v>0</v>
      </c>
      <c r="BM1714" s="17"/>
      <c r="BN1714" s="17">
        <v>3.6515593776347E-2</v>
      </c>
      <c r="BO1714" s="17">
        <v>6.1545335344037798E-2</v>
      </c>
      <c r="BP1714" s="17"/>
      <c r="BQ1714" s="17">
        <v>8.7013440406888701E-2</v>
      </c>
      <c r="BR1714" s="17">
        <v>0</v>
      </c>
      <c r="BS1714" s="17"/>
      <c r="BT1714" s="17">
        <v>0</v>
      </c>
      <c r="BU1714" s="17"/>
      <c r="BV1714" s="17">
        <v>2.1240140683350998E-2</v>
      </c>
      <c r="BW1714" s="17">
        <v>3.0127145826486498E-2</v>
      </c>
      <c r="BX1714" s="17">
        <v>6.6342672872212294E-2</v>
      </c>
      <c r="BY1714" s="17"/>
      <c r="BZ1714" s="17">
        <v>0</v>
      </c>
      <c r="CA1714" s="17">
        <v>6.18065643373161E-2</v>
      </c>
      <c r="CB1714" s="17">
        <v>5.2074801276345097E-2</v>
      </c>
      <c r="CC1714" s="17">
        <v>3.4799949733241298E-2</v>
      </c>
      <c r="CD1714" s="17">
        <v>7.4141719217983001E-2</v>
      </c>
      <c r="CE1714" s="17">
        <v>0</v>
      </c>
      <c r="CF1714" s="17">
        <v>7.8301626706566194E-2</v>
      </c>
      <c r="CG1714" s="17"/>
      <c r="CH1714" s="17">
        <v>0</v>
      </c>
      <c r="CI1714" s="17">
        <v>6.0191898686765298E-2</v>
      </c>
      <c r="CJ1714" s="17">
        <v>4.4657522049391003E-2</v>
      </c>
      <c r="CK1714" s="17">
        <v>4.7384918279314597E-2</v>
      </c>
      <c r="CL1714" s="17">
        <v>5.09517073824119E-2</v>
      </c>
    </row>
    <row r="1715" spans="2:90" x14ac:dyDescent="0.3">
      <c r="C1715" s="17"/>
      <c r="D1715" s="17"/>
      <c r="E1715" s="17"/>
      <c r="F1715" s="17"/>
      <c r="G1715" s="17"/>
      <c r="H1715" s="17"/>
      <c r="I1715" s="17"/>
      <c r="J1715" s="17"/>
      <c r="K1715" s="17"/>
      <c r="L1715" s="17"/>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7"/>
      <c r="AI1715" s="17"/>
      <c r="AJ1715" s="17"/>
      <c r="AK1715" s="17"/>
      <c r="AL1715" s="17"/>
      <c r="AM1715" s="17"/>
      <c r="AN1715" s="17"/>
      <c r="AO1715" s="17"/>
      <c r="AP1715" s="17"/>
      <c r="AQ1715" s="17"/>
      <c r="AR1715" s="17"/>
      <c r="AS1715" s="17"/>
      <c r="AT1715" s="17"/>
      <c r="AU1715" s="17"/>
      <c r="AV1715" s="17"/>
      <c r="AW1715" s="17"/>
      <c r="AX1715" s="17"/>
      <c r="AY1715" s="17"/>
      <c r="AZ1715" s="17"/>
      <c r="BA1715" s="17"/>
      <c r="BB1715" s="17"/>
      <c r="BC1715" s="17"/>
      <c r="BD1715" s="17"/>
      <c r="BE1715" s="17"/>
      <c r="BF1715" s="17"/>
      <c r="BG1715" s="17"/>
      <c r="BH1715" s="17"/>
      <c r="BI1715" s="17"/>
      <c r="BJ1715" s="17"/>
      <c r="BK1715" s="17"/>
      <c r="BL1715" s="17"/>
      <c r="BM1715" s="17"/>
      <c r="BN1715" s="17"/>
      <c r="BO1715" s="17"/>
      <c r="BP1715" s="17"/>
      <c r="BQ1715" s="17"/>
      <c r="BR1715" s="17"/>
      <c r="BS1715" s="17"/>
      <c r="BT1715" s="17"/>
      <c r="BU1715" s="17"/>
      <c r="BV1715" s="17"/>
      <c r="BW1715" s="17"/>
      <c r="BX1715" s="17"/>
      <c r="BY1715" s="17"/>
      <c r="BZ1715" s="17"/>
      <c r="CA1715" s="17"/>
      <c r="CB1715" s="17"/>
      <c r="CC1715" s="17"/>
      <c r="CD1715" s="17"/>
      <c r="CE1715" s="17"/>
      <c r="CF1715" s="17"/>
      <c r="CG1715" s="17"/>
      <c r="CH1715" s="17"/>
      <c r="CI1715" s="17"/>
      <c r="CJ1715" s="17"/>
      <c r="CK1715" s="17"/>
      <c r="CL1715" s="17"/>
    </row>
    <row r="1716" spans="2:90" x14ac:dyDescent="0.3">
      <c r="B1716" s="6" t="s">
        <v>662</v>
      </c>
      <c r="C1716" s="17"/>
      <c r="D1716" s="17"/>
      <c r="E1716" s="17"/>
      <c r="F1716" s="17"/>
      <c r="G1716" s="17"/>
      <c r="H1716" s="17"/>
      <c r="I1716" s="17"/>
      <c r="J1716" s="17"/>
      <c r="K1716" s="17"/>
      <c r="L1716" s="17"/>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7"/>
      <c r="AI1716" s="17"/>
      <c r="AJ1716" s="17"/>
      <c r="AK1716" s="17"/>
      <c r="AL1716" s="17"/>
      <c r="AM1716" s="17"/>
      <c r="AN1716" s="17"/>
      <c r="AO1716" s="17"/>
      <c r="AP1716" s="17"/>
      <c r="AQ1716" s="17"/>
      <c r="AR1716" s="17"/>
      <c r="AS1716" s="17"/>
      <c r="AT1716" s="17"/>
      <c r="AU1716" s="17"/>
      <c r="AV1716" s="17"/>
      <c r="AW1716" s="17"/>
      <c r="AX1716" s="17"/>
      <c r="AY1716" s="17"/>
      <c r="AZ1716" s="17"/>
      <c r="BA1716" s="17"/>
      <c r="BB1716" s="17"/>
      <c r="BC1716" s="17"/>
      <c r="BD1716" s="17"/>
      <c r="BE1716" s="17"/>
      <c r="BF1716" s="17"/>
      <c r="BG1716" s="17"/>
      <c r="BH1716" s="17"/>
      <c r="BI1716" s="17"/>
      <c r="BJ1716" s="17"/>
      <c r="BK1716" s="17"/>
      <c r="BL1716" s="17"/>
      <c r="BM1716" s="17"/>
      <c r="BN1716" s="17"/>
      <c r="BO1716" s="17"/>
      <c r="BP1716" s="17"/>
      <c r="BQ1716" s="17"/>
      <c r="BR1716" s="17"/>
      <c r="BS1716" s="17"/>
      <c r="BT1716" s="17"/>
      <c r="BU1716" s="17"/>
      <c r="BV1716" s="17"/>
      <c r="BW1716" s="17"/>
      <c r="BX1716" s="17"/>
      <c r="BY1716" s="17"/>
      <c r="BZ1716" s="17"/>
      <c r="CA1716" s="17"/>
      <c r="CB1716" s="17"/>
      <c r="CC1716" s="17"/>
      <c r="CD1716" s="17"/>
      <c r="CE1716" s="17"/>
      <c r="CF1716" s="17"/>
      <c r="CG1716" s="17"/>
      <c r="CH1716" s="17"/>
      <c r="CI1716" s="17"/>
      <c r="CJ1716" s="17"/>
      <c r="CK1716" s="17"/>
      <c r="CL1716" s="17"/>
    </row>
    <row r="1717" spans="2:90" x14ac:dyDescent="0.3">
      <c r="B1717" s="24" t="s">
        <v>663</v>
      </c>
      <c r="C1717" s="17"/>
      <c r="D1717" s="17"/>
      <c r="E1717" s="17"/>
      <c r="F1717" s="17"/>
      <c r="G1717" s="17"/>
      <c r="H1717" s="17"/>
      <c r="I1717" s="17"/>
      <c r="J1717" s="17"/>
      <c r="K1717" s="17"/>
      <c r="L1717" s="17"/>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7"/>
      <c r="AI1717" s="17"/>
      <c r="AJ1717" s="17"/>
      <c r="AK1717" s="17"/>
      <c r="AL1717" s="17"/>
      <c r="AM1717" s="17"/>
      <c r="AN1717" s="17"/>
      <c r="AO1717" s="17"/>
      <c r="AP1717" s="17"/>
      <c r="AQ1717" s="17"/>
      <c r="AR1717" s="17"/>
      <c r="AS1717" s="17"/>
      <c r="AT1717" s="17"/>
      <c r="AU1717" s="17"/>
      <c r="AV1717" s="17"/>
      <c r="AW1717" s="17"/>
      <c r="AX1717" s="17"/>
      <c r="AY1717" s="17"/>
      <c r="AZ1717" s="17"/>
      <c r="BA1717" s="17"/>
      <c r="BB1717" s="17"/>
      <c r="BC1717" s="17"/>
      <c r="BD1717" s="17"/>
      <c r="BE1717" s="17"/>
      <c r="BF1717" s="17"/>
      <c r="BG1717" s="17"/>
      <c r="BH1717" s="17"/>
      <c r="BI1717" s="17"/>
      <c r="BJ1717" s="17"/>
      <c r="BK1717" s="17"/>
      <c r="BL1717" s="17"/>
      <c r="BM1717" s="17"/>
      <c r="BN1717" s="17"/>
      <c r="BO1717" s="17"/>
      <c r="BP1717" s="17"/>
      <c r="BQ1717" s="17"/>
      <c r="BR1717" s="17"/>
      <c r="BS1717" s="17"/>
      <c r="BT1717" s="17"/>
      <c r="BU1717" s="17"/>
      <c r="BV1717" s="17"/>
      <c r="BW1717" s="17"/>
      <c r="BX1717" s="17"/>
      <c r="BY1717" s="17"/>
      <c r="BZ1717" s="17"/>
      <c r="CA1717" s="17"/>
      <c r="CB1717" s="17"/>
      <c r="CC1717" s="17"/>
      <c r="CD1717" s="17"/>
      <c r="CE1717" s="17"/>
      <c r="CF1717" s="17"/>
      <c r="CG1717" s="17"/>
      <c r="CH1717" s="17"/>
      <c r="CI1717" s="17"/>
      <c r="CJ1717" s="17"/>
      <c r="CK1717" s="17"/>
      <c r="CL1717" s="17"/>
    </row>
    <row r="1718" spans="2:90" x14ac:dyDescent="0.3">
      <c r="B1718" t="s">
        <v>653</v>
      </c>
      <c r="C1718" s="17">
        <v>0.45656445936801199</v>
      </c>
      <c r="D1718" s="17">
        <v>0.43511649861233698</v>
      </c>
      <c r="E1718" s="17">
        <v>0.47798040853302098</v>
      </c>
      <c r="F1718" s="17"/>
      <c r="G1718" s="17">
        <v>0.38977189536937401</v>
      </c>
      <c r="H1718" s="17">
        <v>0.54951840508620797</v>
      </c>
      <c r="I1718" s="17">
        <v>0.391626519000217</v>
      </c>
      <c r="J1718" s="17">
        <v>0.474173266871949</v>
      </c>
      <c r="K1718" s="17">
        <v>0.428133972208667</v>
      </c>
      <c r="L1718" s="17">
        <v>0.446327269234435</v>
      </c>
      <c r="M1718" s="17"/>
      <c r="N1718" s="17">
        <v>0.57986524526047101</v>
      </c>
      <c r="O1718" s="17">
        <v>0.399919631521096</v>
      </c>
      <c r="P1718" s="17">
        <v>0.42065258402474098</v>
      </c>
      <c r="Q1718" s="17">
        <v>0.331502277401579</v>
      </c>
      <c r="R1718" s="17"/>
      <c r="S1718" s="17">
        <v>0.472139672668209</v>
      </c>
      <c r="T1718" s="17">
        <v>0.43211546008074098</v>
      </c>
      <c r="U1718" s="17">
        <v>0.50791778008674504</v>
      </c>
      <c r="V1718" s="17">
        <v>0.51977488562500795</v>
      </c>
      <c r="W1718" s="17">
        <v>0.60751655807399396</v>
      </c>
      <c r="X1718" s="17">
        <v>0.49273173710358298</v>
      </c>
      <c r="Y1718" s="17">
        <v>0.26072854034370901</v>
      </c>
      <c r="Z1718" s="17">
        <v>0.50535670749894201</v>
      </c>
      <c r="AA1718" s="17">
        <v>0.37767695759411002</v>
      </c>
      <c r="AB1718" s="17">
        <v>0.39489509304145098</v>
      </c>
      <c r="AC1718" s="17">
        <v>0.61436073954599102</v>
      </c>
      <c r="AD1718" s="17">
        <v>0.50775974067232599</v>
      </c>
      <c r="AE1718" s="17"/>
      <c r="AF1718" s="17">
        <v>0.43824821311204698</v>
      </c>
      <c r="AG1718" s="17">
        <v>0.46516268186008702</v>
      </c>
      <c r="AH1718" s="17">
        <v>0.50649283249000798</v>
      </c>
      <c r="AI1718" s="17"/>
      <c r="AJ1718" s="17">
        <v>0.45648455005756</v>
      </c>
      <c r="AK1718" s="17">
        <v>0.475698569069743</v>
      </c>
      <c r="AL1718" s="17">
        <v>0.42832015301412002</v>
      </c>
      <c r="AM1718" s="17">
        <v>0.52875432541145395</v>
      </c>
      <c r="AN1718" s="17">
        <v>0.42564241823786098</v>
      </c>
      <c r="AO1718" s="17"/>
      <c r="AP1718" s="17">
        <v>0.49561840270688401</v>
      </c>
      <c r="AQ1718" s="17">
        <v>0.398758227847265</v>
      </c>
      <c r="AR1718" s="17">
        <v>0.364532202358337</v>
      </c>
      <c r="AS1718" s="17">
        <v>0.51331103841042203</v>
      </c>
      <c r="AT1718" s="17">
        <v>0.422235238735991</v>
      </c>
      <c r="AU1718" s="17">
        <v>0.35998373476364698</v>
      </c>
      <c r="AV1718" s="17"/>
      <c r="AW1718" s="17">
        <v>1</v>
      </c>
      <c r="AX1718" s="17">
        <v>0.27912813010887499</v>
      </c>
      <c r="AY1718" s="17">
        <v>0.31564046360666598</v>
      </c>
      <c r="AZ1718" s="17">
        <v>0.42318267276027</v>
      </c>
      <c r="BA1718" s="17">
        <v>0.20608221919558201</v>
      </c>
      <c r="BB1718" s="17">
        <v>0.53517582728865998</v>
      </c>
      <c r="BC1718" s="17">
        <v>0.427097529443213</v>
      </c>
      <c r="BD1718" s="17">
        <v>0.475510513681832</v>
      </c>
      <c r="BE1718" s="17">
        <v>0.42368448185353702</v>
      </c>
      <c r="BF1718" s="17">
        <v>0.372447025479761</v>
      </c>
      <c r="BG1718" s="17">
        <v>0.43722571459362097</v>
      </c>
      <c r="BH1718" s="17">
        <v>0.61034480299662697</v>
      </c>
      <c r="BI1718" s="17">
        <v>0.51427809103654398</v>
      </c>
      <c r="BJ1718" s="17">
        <v>0.87075358260018698</v>
      </c>
      <c r="BK1718" s="17">
        <v>0.81865151229454902</v>
      </c>
      <c r="BL1718" s="17">
        <v>0.47602505691903302</v>
      </c>
      <c r="BM1718" s="17"/>
      <c r="BN1718" s="17">
        <v>0.49109602919412099</v>
      </c>
      <c r="BO1718" s="17">
        <v>0.39545568593104002</v>
      </c>
      <c r="BP1718" s="17"/>
      <c r="BQ1718" s="17">
        <v>0.495274912071555</v>
      </c>
      <c r="BR1718" s="17">
        <v>0.46261034783743099</v>
      </c>
      <c r="BS1718" s="17"/>
      <c r="BT1718" s="17">
        <v>0.43199538638222201</v>
      </c>
      <c r="BU1718" s="17"/>
      <c r="BV1718" s="17">
        <v>0.36559404891633701</v>
      </c>
      <c r="BW1718" s="17">
        <v>0.425235233791043</v>
      </c>
      <c r="BX1718" s="17">
        <v>0.50043538838499302</v>
      </c>
      <c r="BY1718" s="17"/>
      <c r="BZ1718" s="17">
        <v>0.28888174433557401</v>
      </c>
      <c r="CA1718" s="17">
        <v>0.499671948590868</v>
      </c>
      <c r="CB1718" s="17">
        <v>0.46865985419936301</v>
      </c>
      <c r="CC1718" s="17">
        <v>0.28337229091896698</v>
      </c>
      <c r="CD1718" s="17">
        <v>0.430010614992763</v>
      </c>
      <c r="CE1718" s="17">
        <v>0.53700277502151195</v>
      </c>
      <c r="CF1718" s="17">
        <v>0.58448855226570295</v>
      </c>
      <c r="CG1718" s="17"/>
      <c r="CH1718" s="17">
        <v>0.35669494312642602</v>
      </c>
      <c r="CI1718" s="17">
        <v>0.50083464450487303</v>
      </c>
      <c r="CJ1718" s="17">
        <v>0.465455255858086</v>
      </c>
      <c r="CK1718" s="17">
        <v>0.40519596463981</v>
      </c>
      <c r="CL1718" s="17">
        <v>0.40952400666722499</v>
      </c>
    </row>
    <row r="1719" spans="2:90" x14ac:dyDescent="0.3">
      <c r="B1719" t="s">
        <v>654</v>
      </c>
      <c r="C1719" s="17">
        <v>0.44407113790879499</v>
      </c>
      <c r="D1719" s="17">
        <v>0.41735811216827301</v>
      </c>
      <c r="E1719" s="17">
        <v>0.47894133963459501</v>
      </c>
      <c r="F1719" s="17"/>
      <c r="G1719" s="17">
        <v>0.38891631865260501</v>
      </c>
      <c r="H1719" s="17">
        <v>0.43887976289195202</v>
      </c>
      <c r="I1719" s="17">
        <v>0.35447953808136701</v>
      </c>
      <c r="J1719" s="17">
        <v>0.45815941072828598</v>
      </c>
      <c r="K1719" s="17">
        <v>0.44503988971041403</v>
      </c>
      <c r="L1719" s="17">
        <v>0.62212772662457205</v>
      </c>
      <c r="M1719" s="17"/>
      <c r="N1719" s="17">
        <v>0.449855951616077</v>
      </c>
      <c r="O1719" s="17">
        <v>0.44674468615496299</v>
      </c>
      <c r="P1719" s="17">
        <v>0.49338284034225299</v>
      </c>
      <c r="Q1719" s="17">
        <v>0.38330274156779398</v>
      </c>
      <c r="R1719" s="17"/>
      <c r="S1719" s="17">
        <v>0.44889526939532198</v>
      </c>
      <c r="T1719" s="17">
        <v>0.47073750508164902</v>
      </c>
      <c r="U1719" s="17">
        <v>0.47461947028509299</v>
      </c>
      <c r="V1719" s="17">
        <v>0.369491162104646</v>
      </c>
      <c r="W1719" s="17">
        <v>0.35450927607419302</v>
      </c>
      <c r="X1719" s="17">
        <v>0.51060934255698398</v>
      </c>
      <c r="Y1719" s="17">
        <v>0.38612960485369402</v>
      </c>
      <c r="Z1719" s="17">
        <v>0.70203430867925798</v>
      </c>
      <c r="AA1719" s="17">
        <v>0.39383909983286097</v>
      </c>
      <c r="AB1719" s="17">
        <v>0.43609666392686902</v>
      </c>
      <c r="AC1719" s="17">
        <v>0.26547431501335</v>
      </c>
      <c r="AD1719" s="17">
        <v>0.665333573403323</v>
      </c>
      <c r="AE1719" s="17"/>
      <c r="AF1719" s="17">
        <v>0.40845812390673097</v>
      </c>
      <c r="AG1719" s="17">
        <v>0.50041692208484601</v>
      </c>
      <c r="AH1719" s="17">
        <v>0.45709884641041998</v>
      </c>
      <c r="AI1719" s="17"/>
      <c r="AJ1719" s="17">
        <v>0.47750296091630601</v>
      </c>
      <c r="AK1719" s="17">
        <v>0.48838764801915502</v>
      </c>
      <c r="AL1719" s="17">
        <v>0.40749002031647602</v>
      </c>
      <c r="AM1719" s="17">
        <v>0.42639115895656399</v>
      </c>
      <c r="AN1719" s="17">
        <v>0.126695467911144</v>
      </c>
      <c r="AO1719" s="17"/>
      <c r="AP1719" s="17">
        <v>0.50596629384242897</v>
      </c>
      <c r="AQ1719" s="17">
        <v>0.37634130334895899</v>
      </c>
      <c r="AR1719" s="17">
        <v>0.34032191630223402</v>
      </c>
      <c r="AS1719" s="17">
        <v>0.38274688978625399</v>
      </c>
      <c r="AT1719" s="17">
        <v>0.321577075364395</v>
      </c>
      <c r="AU1719" s="17">
        <v>0.44823951281306201</v>
      </c>
      <c r="AV1719" s="17"/>
      <c r="AW1719" s="17">
        <v>0.636032368485417</v>
      </c>
      <c r="AX1719" s="17">
        <v>0.29130788847862998</v>
      </c>
      <c r="AY1719" s="17">
        <v>0.65553074245781295</v>
      </c>
      <c r="AZ1719" s="17">
        <v>0.36674460016105398</v>
      </c>
      <c r="BA1719" s="17">
        <v>0.37459915857564702</v>
      </c>
      <c r="BB1719" s="17">
        <v>0.38192428175806498</v>
      </c>
      <c r="BC1719" s="17">
        <v>0.44422474907692</v>
      </c>
      <c r="BD1719" s="17">
        <v>0.39439338217409198</v>
      </c>
      <c r="BE1719" s="17">
        <v>0.49850650960568699</v>
      </c>
      <c r="BF1719" s="17">
        <v>0.226924667478453</v>
      </c>
      <c r="BG1719" s="17">
        <v>0.48206192162740102</v>
      </c>
      <c r="BH1719" s="17">
        <v>0.49553881556401203</v>
      </c>
      <c r="BI1719" s="17">
        <v>0.42575087703803999</v>
      </c>
      <c r="BJ1719" s="17">
        <v>0.61664108151322805</v>
      </c>
      <c r="BK1719" s="17">
        <v>0.71332855859115796</v>
      </c>
      <c r="BL1719" s="17">
        <v>0.42527221831294698</v>
      </c>
      <c r="BM1719" s="17"/>
      <c r="BN1719" s="17">
        <v>0.46556896824218302</v>
      </c>
      <c r="BO1719" s="17">
        <v>0.40024821612064498</v>
      </c>
      <c r="BP1719" s="17"/>
      <c r="BQ1719" s="17">
        <v>0.51220631494614599</v>
      </c>
      <c r="BR1719" s="17">
        <v>0.382960050994546</v>
      </c>
      <c r="BS1719" s="17"/>
      <c r="BT1719" s="17">
        <v>0.40654009457388202</v>
      </c>
      <c r="BU1719" s="17"/>
      <c r="BV1719" s="17">
        <v>0.356454537695509</v>
      </c>
      <c r="BW1719" s="17">
        <v>0.44538728376037401</v>
      </c>
      <c r="BX1719" s="17">
        <v>0.46845228732182098</v>
      </c>
      <c r="BY1719" s="17"/>
      <c r="BZ1719" s="17">
        <v>0.28018537907512497</v>
      </c>
      <c r="CA1719" s="17">
        <v>0.35181627039429297</v>
      </c>
      <c r="CB1719" s="17">
        <v>0.43937530953163301</v>
      </c>
      <c r="CC1719" s="17">
        <v>0.43247555005112498</v>
      </c>
      <c r="CD1719" s="17">
        <v>0.50861520089258305</v>
      </c>
      <c r="CE1719" s="17">
        <v>0.55874169892437398</v>
      </c>
      <c r="CF1719" s="17">
        <v>0.44336761034702998</v>
      </c>
      <c r="CG1719" s="17"/>
      <c r="CH1719" s="17">
        <v>0.31573557589963402</v>
      </c>
      <c r="CI1719" s="17">
        <v>0.475605235197888</v>
      </c>
      <c r="CJ1719" s="17">
        <v>0.49691582059915801</v>
      </c>
      <c r="CK1719" s="17">
        <v>0.395591777808734</v>
      </c>
      <c r="CL1719" s="17">
        <v>0.27138184163287599</v>
      </c>
    </row>
    <row r="1720" spans="2:90" x14ac:dyDescent="0.3">
      <c r="B1720" t="s">
        <v>655</v>
      </c>
      <c r="C1720" s="17">
        <v>0.42485846982995101</v>
      </c>
      <c r="D1720" s="17">
        <v>0.43198736551302003</v>
      </c>
      <c r="E1720" s="17">
        <v>0.42084051606101802</v>
      </c>
      <c r="F1720" s="17"/>
      <c r="G1720" s="17">
        <v>0.37463090569450003</v>
      </c>
      <c r="H1720" s="17">
        <v>0.46075651551372498</v>
      </c>
      <c r="I1720" s="17">
        <v>0.304124648835846</v>
      </c>
      <c r="J1720" s="17">
        <v>0.45615279877036602</v>
      </c>
      <c r="K1720" s="17">
        <v>0.524491873394757</v>
      </c>
      <c r="L1720" s="17">
        <v>0.50244252074108398</v>
      </c>
      <c r="M1720" s="17"/>
      <c r="N1720" s="17">
        <v>0.45194073899870801</v>
      </c>
      <c r="O1720" s="17">
        <v>0.43061161832157002</v>
      </c>
      <c r="P1720" s="17">
        <v>0.366922997100253</v>
      </c>
      <c r="Q1720" s="17">
        <v>0.41910929662610202</v>
      </c>
      <c r="R1720" s="17"/>
      <c r="S1720" s="17">
        <v>0.40004979964138399</v>
      </c>
      <c r="T1720" s="17">
        <v>0.37129422096415099</v>
      </c>
      <c r="U1720" s="17">
        <v>0.21898343850653601</v>
      </c>
      <c r="V1720" s="17">
        <v>0.46553587244116501</v>
      </c>
      <c r="W1720" s="17">
        <v>0.62809919456074803</v>
      </c>
      <c r="X1720" s="17">
        <v>0.45330557662242699</v>
      </c>
      <c r="Y1720" s="17">
        <v>0.62243735590377003</v>
      </c>
      <c r="Z1720" s="17">
        <v>0.36260420628892798</v>
      </c>
      <c r="AA1720" s="17">
        <v>0.43417516606103201</v>
      </c>
      <c r="AB1720" s="17">
        <v>0.33533877885166702</v>
      </c>
      <c r="AC1720" s="17">
        <v>0.25049562517023399</v>
      </c>
      <c r="AD1720" s="17">
        <v>0.41954649835020102</v>
      </c>
      <c r="AE1720" s="17"/>
      <c r="AF1720" s="17">
        <v>0.31343898351522098</v>
      </c>
      <c r="AG1720" s="17">
        <v>0.48133095622958</v>
      </c>
      <c r="AH1720" s="17">
        <v>0.40060522434395501</v>
      </c>
      <c r="AI1720" s="17"/>
      <c r="AJ1720" s="17">
        <v>0.47200357056136599</v>
      </c>
      <c r="AK1720" s="17">
        <v>0.436493220208371</v>
      </c>
      <c r="AL1720" s="17">
        <v>0.40775781250460702</v>
      </c>
      <c r="AM1720" s="17">
        <v>0.41546607628496202</v>
      </c>
      <c r="AN1720" s="17">
        <v>0.418751402472748</v>
      </c>
      <c r="AO1720" s="17"/>
      <c r="AP1720" s="17">
        <v>0.44907231355149602</v>
      </c>
      <c r="AQ1720" s="17">
        <v>0.42722768432747099</v>
      </c>
      <c r="AR1720" s="17">
        <v>0.31139163970668698</v>
      </c>
      <c r="AS1720" s="17">
        <v>0.35141596852768298</v>
      </c>
      <c r="AT1720" s="17">
        <v>0.44999768709389798</v>
      </c>
      <c r="AU1720" s="17">
        <v>0.43806025703191798</v>
      </c>
      <c r="AV1720" s="17"/>
      <c r="AW1720" s="17">
        <v>0.304116782532592</v>
      </c>
      <c r="AX1720" s="17">
        <v>0.53184836422578596</v>
      </c>
      <c r="AY1720" s="17">
        <v>0.65022785901259395</v>
      </c>
      <c r="AZ1720" s="17">
        <v>0.41908817492412598</v>
      </c>
      <c r="BA1720" s="17">
        <v>0.43924533088740098</v>
      </c>
      <c r="BB1720" s="17">
        <v>0.41828009165486102</v>
      </c>
      <c r="BC1720" s="17">
        <v>0.32294847509818098</v>
      </c>
      <c r="BD1720" s="17">
        <v>0.30329260314538498</v>
      </c>
      <c r="BE1720" s="17">
        <v>0.46171357202796898</v>
      </c>
      <c r="BF1720" s="17">
        <v>0.48768893598414098</v>
      </c>
      <c r="BG1720" s="17">
        <v>0.464873754179155</v>
      </c>
      <c r="BH1720" s="17">
        <v>0.23618616979443599</v>
      </c>
      <c r="BI1720" s="17">
        <v>0.58909786338556702</v>
      </c>
      <c r="BJ1720" s="17">
        <v>0.74150716520037496</v>
      </c>
      <c r="BK1720" s="17">
        <v>0.43202528237251703</v>
      </c>
      <c r="BL1720" s="17">
        <v>0.359884724059991</v>
      </c>
      <c r="BM1720" s="17"/>
      <c r="BN1720" s="17">
        <v>0.42921993373852002</v>
      </c>
      <c r="BO1720" s="17">
        <v>0.41530875975210102</v>
      </c>
      <c r="BP1720" s="17"/>
      <c r="BQ1720" s="17">
        <v>0.46239933404442402</v>
      </c>
      <c r="BR1720" s="17">
        <v>0.30880352069609202</v>
      </c>
      <c r="BS1720" s="17"/>
      <c r="BT1720" s="17">
        <v>0.45211533385893798</v>
      </c>
      <c r="BU1720" s="17"/>
      <c r="BV1720" s="17">
        <v>0.35528212777788098</v>
      </c>
      <c r="BW1720" s="17">
        <v>0.46722446472239398</v>
      </c>
      <c r="BX1720" s="17">
        <v>0.41769052478575802</v>
      </c>
      <c r="BY1720" s="17"/>
      <c r="BZ1720" s="17">
        <v>0.39767930705153398</v>
      </c>
      <c r="CA1720" s="17">
        <v>0.30216196009513901</v>
      </c>
      <c r="CB1720" s="17">
        <v>0.42701305231137898</v>
      </c>
      <c r="CC1720" s="17">
        <v>0.50219338170701699</v>
      </c>
      <c r="CD1720" s="17">
        <v>0.50534719417354901</v>
      </c>
      <c r="CE1720" s="17">
        <v>0.41657382335144899</v>
      </c>
      <c r="CF1720" s="17">
        <v>0.42296380834590203</v>
      </c>
      <c r="CG1720" s="17"/>
      <c r="CH1720" s="17">
        <v>0.496290564974745</v>
      </c>
      <c r="CI1720" s="17">
        <v>0.42332286381164802</v>
      </c>
      <c r="CJ1720" s="17">
        <v>0.39888910179060499</v>
      </c>
      <c r="CK1720" s="17">
        <v>0.40411550667949497</v>
      </c>
      <c r="CL1720" s="17">
        <v>0.40662486641293299</v>
      </c>
    </row>
    <row r="1721" spans="2:90" x14ac:dyDescent="0.3">
      <c r="B1721" t="s">
        <v>656</v>
      </c>
      <c r="C1721" s="17">
        <v>0.34492615724527798</v>
      </c>
      <c r="D1721" s="17">
        <v>0.35235847552826099</v>
      </c>
      <c r="E1721" s="17">
        <v>0.33949296929081002</v>
      </c>
      <c r="F1721" s="17"/>
      <c r="G1721" s="17">
        <v>0.277843633119637</v>
      </c>
      <c r="H1721" s="17">
        <v>0.36951397663111901</v>
      </c>
      <c r="I1721" s="17">
        <v>0.45198160326454301</v>
      </c>
      <c r="J1721" s="17">
        <v>0.365504487399676</v>
      </c>
      <c r="K1721" s="17">
        <v>0.192285984506049</v>
      </c>
      <c r="L1721" s="17">
        <v>0.30189591079886102</v>
      </c>
      <c r="M1721" s="17"/>
      <c r="N1721" s="17">
        <v>0.43134927544193902</v>
      </c>
      <c r="O1721" s="17">
        <v>0.28043308342993001</v>
      </c>
      <c r="P1721" s="17">
        <v>0.31095031148743502</v>
      </c>
      <c r="Q1721" s="17">
        <v>0.29951456290034301</v>
      </c>
      <c r="R1721" s="17"/>
      <c r="S1721" s="17">
        <v>0.31088679003485797</v>
      </c>
      <c r="T1721" s="17">
        <v>0.38093671897475101</v>
      </c>
      <c r="U1721" s="17">
        <v>0.30453508888734698</v>
      </c>
      <c r="V1721" s="17">
        <v>0.32776773473593301</v>
      </c>
      <c r="W1721" s="17">
        <v>0.33259369144454998</v>
      </c>
      <c r="X1721" s="17">
        <v>0.26060637818573801</v>
      </c>
      <c r="Y1721" s="17">
        <v>0.34880907938957401</v>
      </c>
      <c r="Z1721" s="17">
        <v>0.36611712007796898</v>
      </c>
      <c r="AA1721" s="17">
        <v>0.33673304957915701</v>
      </c>
      <c r="AB1721" s="17">
        <v>0.32842129850444401</v>
      </c>
      <c r="AC1721" s="17">
        <v>0.65446366737288997</v>
      </c>
      <c r="AD1721" s="17">
        <v>0.51442900004684899</v>
      </c>
      <c r="AE1721" s="17"/>
      <c r="AF1721" s="17">
        <v>0.25034685651600502</v>
      </c>
      <c r="AG1721" s="17">
        <v>0.38175213011407999</v>
      </c>
      <c r="AH1721" s="17">
        <v>0.395132203848581</v>
      </c>
      <c r="AI1721" s="17"/>
      <c r="AJ1721" s="17">
        <v>0.39983850527431902</v>
      </c>
      <c r="AK1721" s="17">
        <v>0.31881425859912899</v>
      </c>
      <c r="AL1721" s="17">
        <v>0.23522913002153401</v>
      </c>
      <c r="AM1721" s="17">
        <v>0.45556176768950402</v>
      </c>
      <c r="AN1721" s="17">
        <v>0.180241313643864</v>
      </c>
      <c r="AO1721" s="17"/>
      <c r="AP1721" s="17">
        <v>0.36445339362866203</v>
      </c>
      <c r="AQ1721" s="17">
        <v>0.41597870598249398</v>
      </c>
      <c r="AR1721" s="17">
        <v>0.26983829474077098</v>
      </c>
      <c r="AS1721" s="17">
        <v>0.437124113456692</v>
      </c>
      <c r="AT1721" s="17">
        <v>0.23161969909476501</v>
      </c>
      <c r="AU1721" s="17">
        <v>0.17765286290868901</v>
      </c>
      <c r="AV1721" s="17"/>
      <c r="AW1721" s="17">
        <v>0.331915585952825</v>
      </c>
      <c r="AX1721" s="17">
        <v>0.17711795833595401</v>
      </c>
      <c r="AY1721" s="17">
        <v>0.23076861175255201</v>
      </c>
      <c r="AZ1721" s="17">
        <v>0.34067292301492003</v>
      </c>
      <c r="BA1721" s="17">
        <v>0.377836629019496</v>
      </c>
      <c r="BB1721" s="17">
        <v>0.28563305815492701</v>
      </c>
      <c r="BC1721" s="17">
        <v>0.260791592786843</v>
      </c>
      <c r="BD1721" s="17">
        <v>0.28404079184631997</v>
      </c>
      <c r="BE1721" s="17">
        <v>0.32589726750003201</v>
      </c>
      <c r="BF1721" s="17">
        <v>0.54005296649269197</v>
      </c>
      <c r="BG1721" s="17">
        <v>0.30260553911212201</v>
      </c>
      <c r="BH1721" s="17">
        <v>0.269098809381843</v>
      </c>
      <c r="BI1721" s="17">
        <v>0.33543351830764401</v>
      </c>
      <c r="BJ1721" s="17">
        <v>0.50381599628636997</v>
      </c>
      <c r="BK1721" s="17">
        <v>0.50258628063899202</v>
      </c>
      <c r="BL1721" s="17">
        <v>0.49241667674288903</v>
      </c>
      <c r="BM1721" s="17"/>
      <c r="BN1721" s="17">
        <v>0.35261872745363798</v>
      </c>
      <c r="BO1721" s="17">
        <v>0.328662086228794</v>
      </c>
      <c r="BP1721" s="17"/>
      <c r="BQ1721" s="17">
        <v>0.338859308776501</v>
      </c>
      <c r="BR1721" s="17">
        <v>0.32846978988774</v>
      </c>
      <c r="BS1721" s="17"/>
      <c r="BT1721" s="17">
        <v>0.37059842727252701</v>
      </c>
      <c r="BU1721" s="17"/>
      <c r="BV1721" s="17">
        <v>0.30031501842170299</v>
      </c>
      <c r="BW1721" s="17">
        <v>0.34161555146324102</v>
      </c>
      <c r="BX1721" s="17">
        <v>0.35568733357697901</v>
      </c>
      <c r="BY1721" s="17"/>
      <c r="BZ1721" s="17">
        <v>0.49368201629923703</v>
      </c>
      <c r="CA1721" s="17">
        <v>0.32076757890687702</v>
      </c>
      <c r="CB1721" s="17">
        <v>0.32405153132465198</v>
      </c>
      <c r="CC1721" s="17">
        <v>0.27641435832243499</v>
      </c>
      <c r="CD1721" s="17">
        <v>0.25398463708632901</v>
      </c>
      <c r="CE1721" s="17">
        <v>0.29348933797840099</v>
      </c>
      <c r="CF1721" s="17">
        <v>0.45272458822489697</v>
      </c>
      <c r="CG1721" s="17"/>
      <c r="CH1721" s="17">
        <v>0.43846815586569998</v>
      </c>
      <c r="CI1721" s="17">
        <v>0.32606635323817201</v>
      </c>
      <c r="CJ1721" s="17">
        <v>0.29747913397033898</v>
      </c>
      <c r="CK1721" s="17">
        <v>0.372702664328454</v>
      </c>
      <c r="CL1721" s="17">
        <v>0.545098406895412</v>
      </c>
    </row>
    <row r="1722" spans="2:90" x14ac:dyDescent="0.3">
      <c r="B1722" t="s">
        <v>657</v>
      </c>
      <c r="C1722" s="17">
        <v>0.31743454547087901</v>
      </c>
      <c r="D1722" s="17">
        <v>0.33504682704183802</v>
      </c>
      <c r="E1722" s="17">
        <v>0.28551920769522798</v>
      </c>
      <c r="F1722" s="17"/>
      <c r="G1722" s="17">
        <v>0.23077131835557599</v>
      </c>
      <c r="H1722" s="17">
        <v>0.41088081524939501</v>
      </c>
      <c r="I1722" s="17">
        <v>0.318443829737939</v>
      </c>
      <c r="J1722" s="17">
        <v>0.27696073575081798</v>
      </c>
      <c r="K1722" s="17">
        <v>0.32195782696412301</v>
      </c>
      <c r="L1722" s="17">
        <v>0.29228730433121902</v>
      </c>
      <c r="M1722" s="17"/>
      <c r="N1722" s="17">
        <v>0.34022987692777101</v>
      </c>
      <c r="O1722" s="17">
        <v>0.251809687271972</v>
      </c>
      <c r="P1722" s="17">
        <v>0.31001570677519202</v>
      </c>
      <c r="Q1722" s="17">
        <v>0.37075250030915302</v>
      </c>
      <c r="R1722" s="17"/>
      <c r="S1722" s="17">
        <v>0.41596438413669901</v>
      </c>
      <c r="T1722" s="17">
        <v>0.31323275920732702</v>
      </c>
      <c r="U1722" s="17">
        <v>0.32539241803730401</v>
      </c>
      <c r="V1722" s="17">
        <v>0.21059573487567099</v>
      </c>
      <c r="W1722" s="17">
        <v>0.38228436582918801</v>
      </c>
      <c r="X1722" s="17">
        <v>0.37084199828125702</v>
      </c>
      <c r="Y1722" s="17">
        <v>0.25692687198576297</v>
      </c>
      <c r="Z1722" s="17">
        <v>0.24691896758658399</v>
      </c>
      <c r="AA1722" s="17">
        <v>0.29170142869097998</v>
      </c>
      <c r="AB1722" s="17">
        <v>0.23522431848580999</v>
      </c>
      <c r="AC1722" s="17">
        <v>0.186478345039164</v>
      </c>
      <c r="AD1722" s="17">
        <v>0.41084414979327599</v>
      </c>
      <c r="AE1722" s="17"/>
      <c r="AF1722" s="17">
        <v>0.353632528641666</v>
      </c>
      <c r="AG1722" s="17">
        <v>0.32391520188546602</v>
      </c>
      <c r="AH1722" s="17">
        <v>0.30044688338797898</v>
      </c>
      <c r="AI1722" s="17"/>
      <c r="AJ1722" s="17">
        <v>0.319290071987679</v>
      </c>
      <c r="AK1722" s="17">
        <v>0.34136982597919102</v>
      </c>
      <c r="AL1722" s="17">
        <v>0.34601566214992702</v>
      </c>
      <c r="AM1722" s="17">
        <v>0.28190556901606301</v>
      </c>
      <c r="AN1722" s="17">
        <v>0.11622297892273301</v>
      </c>
      <c r="AO1722" s="17"/>
      <c r="AP1722" s="17">
        <v>0.366988926377535</v>
      </c>
      <c r="AQ1722" s="17">
        <v>0.27590938881845301</v>
      </c>
      <c r="AR1722" s="17">
        <v>0.30709443417035098</v>
      </c>
      <c r="AS1722" s="17">
        <v>0.26804251354807501</v>
      </c>
      <c r="AT1722" s="17">
        <v>0.25650114135805002</v>
      </c>
      <c r="AU1722" s="17">
        <v>0.22779765279046801</v>
      </c>
      <c r="AV1722" s="17"/>
      <c r="AW1722" s="17">
        <v>0.331915585952825</v>
      </c>
      <c r="AX1722" s="17">
        <v>9.3102842340908404E-2</v>
      </c>
      <c r="AY1722" s="17">
        <v>0.38738405716059798</v>
      </c>
      <c r="AZ1722" s="17">
        <v>0.286161686174779</v>
      </c>
      <c r="BA1722" s="17">
        <v>0.22386173489734301</v>
      </c>
      <c r="BB1722" s="17">
        <v>0.26878291904691798</v>
      </c>
      <c r="BC1722" s="17">
        <v>0.30879589755527198</v>
      </c>
      <c r="BD1722" s="17">
        <v>0.265730650879349</v>
      </c>
      <c r="BE1722" s="17">
        <v>0.36105183114315798</v>
      </c>
      <c r="BF1722" s="17">
        <v>0.274354690450552</v>
      </c>
      <c r="BG1722" s="17">
        <v>0.25511299604695198</v>
      </c>
      <c r="BH1722" s="17">
        <v>0.27520964756076699</v>
      </c>
      <c r="BI1722" s="17">
        <v>0.27344774141077699</v>
      </c>
      <c r="BJ1722" s="17">
        <v>0.260256962867423</v>
      </c>
      <c r="BK1722" s="17">
        <v>0.456111142857621</v>
      </c>
      <c r="BL1722" s="17">
        <v>0.50778216805297405</v>
      </c>
      <c r="BM1722" s="17"/>
      <c r="BN1722" s="17">
        <v>0.33947973834050199</v>
      </c>
      <c r="BO1722" s="17">
        <v>0.28336397449635398</v>
      </c>
      <c r="BP1722" s="17"/>
      <c r="BQ1722" s="17">
        <v>0.35723755391621798</v>
      </c>
      <c r="BR1722" s="17">
        <v>0.32515803512986402</v>
      </c>
      <c r="BS1722" s="17"/>
      <c r="BT1722" s="17">
        <v>0.303067838666987</v>
      </c>
      <c r="BU1722" s="17"/>
      <c r="BV1722" s="17">
        <v>0.18962615505563801</v>
      </c>
      <c r="BW1722" s="17">
        <v>0.36091754783392399</v>
      </c>
      <c r="BX1722" s="17">
        <v>0.32568883395141202</v>
      </c>
      <c r="BY1722" s="17"/>
      <c r="BZ1722" s="17">
        <v>0.26903176310852001</v>
      </c>
      <c r="CA1722" s="17">
        <v>0.27148353669613501</v>
      </c>
      <c r="CB1722" s="17">
        <v>0.33725820830202802</v>
      </c>
      <c r="CC1722" s="17">
        <v>0.297755581896332</v>
      </c>
      <c r="CD1722" s="17">
        <v>0.25214119338154301</v>
      </c>
      <c r="CE1722" s="17">
        <v>0.319597694528932</v>
      </c>
      <c r="CF1722" s="17">
        <v>0.43077613497860201</v>
      </c>
      <c r="CG1722" s="17"/>
      <c r="CH1722" s="17">
        <v>0.39533504144560999</v>
      </c>
      <c r="CI1722" s="17">
        <v>0.29385381423240697</v>
      </c>
      <c r="CJ1722" s="17">
        <v>0.32132918611467198</v>
      </c>
      <c r="CK1722" s="17">
        <v>0.28691161780997798</v>
      </c>
      <c r="CL1722" s="17">
        <v>0.37965309967157301</v>
      </c>
    </row>
    <row r="1723" spans="2:90" x14ac:dyDescent="0.3">
      <c r="B1723" t="s">
        <v>658</v>
      </c>
      <c r="C1723" s="17">
        <v>0.315253146988832</v>
      </c>
      <c r="D1723" s="17">
        <v>0.30443557400761301</v>
      </c>
      <c r="E1723" s="17">
        <v>0.32750382476567902</v>
      </c>
      <c r="F1723" s="17"/>
      <c r="G1723" s="17">
        <v>0.20809420112435301</v>
      </c>
      <c r="H1723" s="17">
        <v>0.38343566867103901</v>
      </c>
      <c r="I1723" s="17">
        <v>0.31974465621020098</v>
      </c>
      <c r="J1723" s="17">
        <v>0.30281898915775701</v>
      </c>
      <c r="K1723" s="17">
        <v>0.52899252959424103</v>
      </c>
      <c r="L1723" s="17">
        <v>0.25113672475655002</v>
      </c>
      <c r="M1723" s="17"/>
      <c r="N1723" s="17">
        <v>0.365541946898569</v>
      </c>
      <c r="O1723" s="17">
        <v>0.27983451015979899</v>
      </c>
      <c r="P1723" s="17">
        <v>0.27306847099361797</v>
      </c>
      <c r="Q1723" s="17">
        <v>0.30684694099096899</v>
      </c>
      <c r="R1723" s="17"/>
      <c r="S1723" s="17">
        <v>0.28115397608642101</v>
      </c>
      <c r="T1723" s="17">
        <v>0.39094151567629298</v>
      </c>
      <c r="U1723" s="17">
        <v>0.37174249096478501</v>
      </c>
      <c r="V1723" s="17">
        <v>0.30064902021957901</v>
      </c>
      <c r="W1723" s="17">
        <v>0.27055343795236902</v>
      </c>
      <c r="X1723" s="17">
        <v>0.34946013145247201</v>
      </c>
      <c r="Y1723" s="17">
        <v>0.25638167582891602</v>
      </c>
      <c r="Z1723" s="17">
        <v>0.37180822944094899</v>
      </c>
      <c r="AA1723" s="17">
        <v>0.22104214156090499</v>
      </c>
      <c r="AB1723" s="17">
        <v>0.36000196530789602</v>
      </c>
      <c r="AC1723" s="17">
        <v>0.2365329723987</v>
      </c>
      <c r="AD1723" s="17">
        <v>0.58235539056975405</v>
      </c>
      <c r="AE1723" s="17"/>
      <c r="AF1723" s="17">
        <v>0.370970004609608</v>
      </c>
      <c r="AG1723" s="17">
        <v>0.33001493101259999</v>
      </c>
      <c r="AH1723" s="17">
        <v>0.33686651457073202</v>
      </c>
      <c r="AI1723" s="17"/>
      <c r="AJ1723" s="17">
        <v>0.422246017491412</v>
      </c>
      <c r="AK1723" s="17">
        <v>0.321042271837024</v>
      </c>
      <c r="AL1723" s="17">
        <v>0.291583870644886</v>
      </c>
      <c r="AM1723" s="17">
        <v>0.34773810202614902</v>
      </c>
      <c r="AN1723" s="17">
        <v>0.12774208663268999</v>
      </c>
      <c r="AO1723" s="17"/>
      <c r="AP1723" s="17">
        <v>0.31278647988966701</v>
      </c>
      <c r="AQ1723" s="17">
        <v>0.388422582504244</v>
      </c>
      <c r="AR1723" s="17">
        <v>0.29389952197929797</v>
      </c>
      <c r="AS1723" s="17">
        <v>0.24883014756653701</v>
      </c>
      <c r="AT1723" s="17">
        <v>0.198652637679228</v>
      </c>
      <c r="AU1723" s="17">
        <v>0.38018971745275498</v>
      </c>
      <c r="AV1723" s="17"/>
      <c r="AW1723" s="17">
        <v>0.331915585952825</v>
      </c>
      <c r="AX1723" s="17">
        <v>0.161640355056167</v>
      </c>
      <c r="AY1723" s="17">
        <v>0.355722198675405</v>
      </c>
      <c r="AZ1723" s="17">
        <v>0.14697487879094501</v>
      </c>
      <c r="BA1723" s="17">
        <v>0.284087562684877</v>
      </c>
      <c r="BB1723" s="17">
        <v>0.45012694484635701</v>
      </c>
      <c r="BC1723" s="17">
        <v>0.1001842897596</v>
      </c>
      <c r="BD1723" s="17">
        <v>0.21441149468756099</v>
      </c>
      <c r="BE1723" s="17">
        <v>0.32253794606004998</v>
      </c>
      <c r="BF1723" s="17">
        <v>0.16484858088416601</v>
      </c>
      <c r="BG1723" s="17">
        <v>0.39437235511845797</v>
      </c>
      <c r="BH1723" s="17">
        <v>0.34801507484780497</v>
      </c>
      <c r="BI1723" s="17">
        <v>0.52787222485285501</v>
      </c>
      <c r="BJ1723" s="17">
        <v>0</v>
      </c>
      <c r="BK1723" s="17">
        <v>0.73708301003175003</v>
      </c>
      <c r="BL1723" s="17">
        <v>0.35575160461134298</v>
      </c>
      <c r="BM1723" s="17"/>
      <c r="BN1723" s="17">
        <v>0.34061424464635798</v>
      </c>
      <c r="BO1723" s="17">
        <v>0.268203790360313</v>
      </c>
      <c r="BP1723" s="17"/>
      <c r="BQ1723" s="17">
        <v>0.31063525551809401</v>
      </c>
      <c r="BR1723" s="17">
        <v>0.324040095713159</v>
      </c>
      <c r="BS1723" s="17"/>
      <c r="BT1723" s="17">
        <v>0.30423442637049902</v>
      </c>
      <c r="BU1723" s="17"/>
      <c r="BV1723" s="17">
        <v>0.29892433214226899</v>
      </c>
      <c r="BW1723" s="17">
        <v>0.21103336034891401</v>
      </c>
      <c r="BX1723" s="17">
        <v>0.36061915848889398</v>
      </c>
      <c r="BY1723" s="17"/>
      <c r="BZ1723" s="17">
        <v>0.18820985049465</v>
      </c>
      <c r="CA1723" s="17">
        <v>0.30026608581539199</v>
      </c>
      <c r="CB1723" s="17">
        <v>0.248185634207645</v>
      </c>
      <c r="CC1723" s="17">
        <v>0.30402611715115002</v>
      </c>
      <c r="CD1723" s="17">
        <v>0.31535787605656401</v>
      </c>
      <c r="CE1723" s="17">
        <v>0.334222655360008</v>
      </c>
      <c r="CF1723" s="17">
        <v>0.39270920280062199</v>
      </c>
      <c r="CG1723" s="17"/>
      <c r="CH1723" s="17">
        <v>0.28814005073749599</v>
      </c>
      <c r="CI1723" s="17">
        <v>0.32960504773465399</v>
      </c>
      <c r="CJ1723" s="17">
        <v>0.34678115725879599</v>
      </c>
      <c r="CK1723" s="17">
        <v>0.21617207963195301</v>
      </c>
      <c r="CL1723" s="17">
        <v>0.35081815709687297</v>
      </c>
    </row>
    <row r="1724" spans="2:90" x14ac:dyDescent="0.3">
      <c r="B1724" t="s">
        <v>659</v>
      </c>
      <c r="C1724" s="17">
        <v>0.30780547304105199</v>
      </c>
      <c r="D1724" s="17">
        <v>0.31231797985387599</v>
      </c>
      <c r="E1724" s="17">
        <v>0.29909344193385001</v>
      </c>
      <c r="F1724" s="17"/>
      <c r="G1724" s="17">
        <v>0.35099995856858501</v>
      </c>
      <c r="H1724" s="17">
        <v>0.35558534691636701</v>
      </c>
      <c r="I1724" s="17">
        <v>0.23817486507623301</v>
      </c>
      <c r="J1724" s="17">
        <v>0.24388324522857399</v>
      </c>
      <c r="K1724" s="17">
        <v>0.157895977979256</v>
      </c>
      <c r="L1724" s="17">
        <v>0.36303087891607799</v>
      </c>
      <c r="M1724" s="17"/>
      <c r="N1724" s="17">
        <v>0.37743024121004998</v>
      </c>
      <c r="O1724" s="17">
        <v>0.295929363023758</v>
      </c>
      <c r="P1724" s="17">
        <v>0.227414887263029</v>
      </c>
      <c r="Q1724" s="17">
        <v>0.26566799867971502</v>
      </c>
      <c r="R1724" s="17"/>
      <c r="S1724" s="17">
        <v>0.37885907302477501</v>
      </c>
      <c r="T1724" s="17">
        <v>0.29091304067527601</v>
      </c>
      <c r="U1724" s="17">
        <v>0.36283081272664902</v>
      </c>
      <c r="V1724" s="17">
        <v>0.38147838399019901</v>
      </c>
      <c r="W1724" s="17">
        <v>0.34115063108184901</v>
      </c>
      <c r="X1724" s="17">
        <v>0.297157932059542</v>
      </c>
      <c r="Y1724" s="17">
        <v>0.30684739656478399</v>
      </c>
      <c r="Z1724" s="17">
        <v>0.24968707347886901</v>
      </c>
      <c r="AA1724" s="17">
        <v>0.29041608633374799</v>
      </c>
      <c r="AB1724" s="17">
        <v>0.20175955929168601</v>
      </c>
      <c r="AC1724" s="17">
        <v>0.14648247473599199</v>
      </c>
      <c r="AD1724" s="17">
        <v>0.25487073010956801</v>
      </c>
      <c r="AE1724" s="17"/>
      <c r="AF1724" s="17">
        <v>0.28400568268103199</v>
      </c>
      <c r="AG1724" s="17">
        <v>0.30307156416653303</v>
      </c>
      <c r="AH1724" s="17">
        <v>0.32108872147590201</v>
      </c>
      <c r="AI1724" s="17"/>
      <c r="AJ1724" s="17">
        <v>0.38603541546030101</v>
      </c>
      <c r="AK1724" s="17">
        <v>0.320491812809168</v>
      </c>
      <c r="AL1724" s="17">
        <v>0.309625620381553</v>
      </c>
      <c r="AM1724" s="17">
        <v>0.28785916815854701</v>
      </c>
      <c r="AN1724" s="17">
        <v>0.25642586658093303</v>
      </c>
      <c r="AO1724" s="17"/>
      <c r="AP1724" s="17">
        <v>0.34977231878973097</v>
      </c>
      <c r="AQ1724" s="17">
        <v>0.276147763363225</v>
      </c>
      <c r="AR1724" s="17">
        <v>0.267918678794687</v>
      </c>
      <c r="AS1724" s="17">
        <v>0.28051325551877698</v>
      </c>
      <c r="AT1724" s="17">
        <v>0.24215144404790301</v>
      </c>
      <c r="AU1724" s="17">
        <v>0.40231614441247898</v>
      </c>
      <c r="AV1724" s="17"/>
      <c r="AW1724" s="17">
        <v>0.363967631514583</v>
      </c>
      <c r="AX1724" s="17">
        <v>0.38585934079434597</v>
      </c>
      <c r="AY1724" s="17">
        <v>0.36665438594990502</v>
      </c>
      <c r="AZ1724" s="17">
        <v>0.351050909042948</v>
      </c>
      <c r="BA1724" s="17">
        <v>0.17967018756560699</v>
      </c>
      <c r="BB1724" s="17">
        <v>0.34005192089610797</v>
      </c>
      <c r="BC1724" s="17">
        <v>0.159450462940504</v>
      </c>
      <c r="BD1724" s="17">
        <v>0.345627422261435</v>
      </c>
      <c r="BE1724" s="17">
        <v>0.32345442360616</v>
      </c>
      <c r="BF1724" s="17">
        <v>0.27711205099050001</v>
      </c>
      <c r="BG1724" s="17">
        <v>0.28868314541254603</v>
      </c>
      <c r="BH1724" s="17">
        <v>0.16086527085153801</v>
      </c>
      <c r="BI1724" s="17">
        <v>0.36796412427063102</v>
      </c>
      <c r="BJ1724" s="17">
        <v>0.75616436930553199</v>
      </c>
      <c r="BK1724" s="17">
        <v>0.43202528237251703</v>
      </c>
      <c r="BL1724" s="17">
        <v>0.33505411904384003</v>
      </c>
      <c r="BM1724" s="17"/>
      <c r="BN1724" s="17">
        <v>0.32304010520596799</v>
      </c>
      <c r="BO1724" s="17">
        <v>0.27810080889515298</v>
      </c>
      <c r="BP1724" s="17"/>
      <c r="BQ1724" s="17">
        <v>0.3322988157176</v>
      </c>
      <c r="BR1724" s="17">
        <v>0.242733723756694</v>
      </c>
      <c r="BS1724" s="17"/>
      <c r="BT1724" s="17">
        <v>0.292087373758671</v>
      </c>
      <c r="BU1724" s="17"/>
      <c r="BV1724" s="17">
        <v>0.26139381531296002</v>
      </c>
      <c r="BW1724" s="17">
        <v>0.446061327373664</v>
      </c>
      <c r="BX1724" s="17">
        <v>0.26005650379817102</v>
      </c>
      <c r="BY1724" s="17"/>
      <c r="BZ1724" s="17">
        <v>0.27892519873838101</v>
      </c>
      <c r="CA1724" s="17">
        <v>0.27592714678562602</v>
      </c>
      <c r="CB1724" s="17">
        <v>0.33135183595234002</v>
      </c>
      <c r="CC1724" s="17">
        <v>0.21563829060217801</v>
      </c>
      <c r="CD1724" s="17">
        <v>0.32474014832643999</v>
      </c>
      <c r="CE1724" s="17">
        <v>0.30073978464803802</v>
      </c>
      <c r="CF1724" s="17">
        <v>0.41091163200791803</v>
      </c>
      <c r="CG1724" s="17"/>
      <c r="CH1724" s="17">
        <v>0.336569770703813</v>
      </c>
      <c r="CI1724" s="17">
        <v>0.33889557524960801</v>
      </c>
      <c r="CJ1724" s="17">
        <v>0.241579969361955</v>
      </c>
      <c r="CK1724" s="17">
        <v>0.26931192731396902</v>
      </c>
      <c r="CL1724" s="17">
        <v>0.540579209416299</v>
      </c>
    </row>
    <row r="1725" spans="2:90" x14ac:dyDescent="0.3">
      <c r="B1725" t="s">
        <v>660</v>
      </c>
      <c r="C1725" s="17">
        <v>0.27051910020934899</v>
      </c>
      <c r="D1725" s="17">
        <v>0.29292216008031402</v>
      </c>
      <c r="E1725" s="17">
        <v>0.244377840818023</v>
      </c>
      <c r="F1725" s="17"/>
      <c r="G1725" s="17">
        <v>0.2034392753059</v>
      </c>
      <c r="H1725" s="17">
        <v>0.28999361143413199</v>
      </c>
      <c r="I1725" s="17">
        <v>0.264539535134662</v>
      </c>
      <c r="J1725" s="17">
        <v>0.243166007474586</v>
      </c>
      <c r="K1725" s="17">
        <v>0.26205832712953397</v>
      </c>
      <c r="L1725" s="17">
        <v>0.358783247049062</v>
      </c>
      <c r="M1725" s="17"/>
      <c r="N1725" s="17">
        <v>0.29801277620858702</v>
      </c>
      <c r="O1725" s="17">
        <v>0.27509286381549802</v>
      </c>
      <c r="P1725" s="17">
        <v>0.27623429290146501</v>
      </c>
      <c r="Q1725" s="17">
        <v>0.206210838501419</v>
      </c>
      <c r="R1725" s="17"/>
      <c r="S1725" s="17">
        <v>0.24037470777028999</v>
      </c>
      <c r="T1725" s="17">
        <v>0.198912283994477</v>
      </c>
      <c r="U1725" s="17">
        <v>0.263031749796164</v>
      </c>
      <c r="V1725" s="17">
        <v>0.242148825012204</v>
      </c>
      <c r="W1725" s="17">
        <v>0.31014534746203898</v>
      </c>
      <c r="X1725" s="17">
        <v>0.2430524779231</v>
      </c>
      <c r="Y1725" s="17">
        <v>0.26856052819076298</v>
      </c>
      <c r="Z1725" s="17">
        <v>0.35420584033304803</v>
      </c>
      <c r="AA1725" s="17">
        <v>0.37366821185747001</v>
      </c>
      <c r="AB1725" s="17">
        <v>0.32759492241777299</v>
      </c>
      <c r="AC1725" s="17">
        <v>0.36162887242082498</v>
      </c>
      <c r="AD1725" s="17">
        <v>8.0995811891991995E-2</v>
      </c>
      <c r="AE1725" s="17"/>
      <c r="AF1725" s="17">
        <v>0.28132010036191901</v>
      </c>
      <c r="AG1725" s="17">
        <v>0.29716821836121299</v>
      </c>
      <c r="AH1725" s="17">
        <v>0.30335049253727497</v>
      </c>
      <c r="AI1725" s="17"/>
      <c r="AJ1725" s="17">
        <v>0.21523142706825699</v>
      </c>
      <c r="AK1725" s="17">
        <v>0.28488553142902501</v>
      </c>
      <c r="AL1725" s="17">
        <v>0.31150198327473799</v>
      </c>
      <c r="AM1725" s="17">
        <v>0.20810942312833799</v>
      </c>
      <c r="AN1725" s="17">
        <v>0.21485243673791099</v>
      </c>
      <c r="AO1725" s="17"/>
      <c r="AP1725" s="17">
        <v>0.29664810874408798</v>
      </c>
      <c r="AQ1725" s="17">
        <v>0.143009988173288</v>
      </c>
      <c r="AR1725" s="17">
        <v>0.315121020022545</v>
      </c>
      <c r="AS1725" s="17">
        <v>0.26583730697768798</v>
      </c>
      <c r="AT1725" s="17">
        <v>0.33005955815291099</v>
      </c>
      <c r="AU1725" s="17">
        <v>0.22637932023989599</v>
      </c>
      <c r="AV1725" s="17"/>
      <c r="AW1725" s="17">
        <v>0.668084414047175</v>
      </c>
      <c r="AX1725" s="17">
        <v>0.25027336665240901</v>
      </c>
      <c r="AY1725" s="17">
        <v>0.30622898208910698</v>
      </c>
      <c r="AZ1725" s="17">
        <v>0.23114945467161399</v>
      </c>
      <c r="BA1725" s="17">
        <v>0.14657352158633899</v>
      </c>
      <c r="BB1725" s="17">
        <v>0.353195897641913</v>
      </c>
      <c r="BC1725" s="17">
        <v>0.33178695979060602</v>
      </c>
      <c r="BD1725" s="17">
        <v>0.122808873549043</v>
      </c>
      <c r="BE1725" s="17">
        <v>0.44961882212922499</v>
      </c>
      <c r="BF1725" s="17">
        <v>0.16564295951650099</v>
      </c>
      <c r="BG1725" s="17">
        <v>0.25979303935158998</v>
      </c>
      <c r="BH1725" s="17">
        <v>0.393065178443048</v>
      </c>
      <c r="BI1725" s="17">
        <v>0.276137463891726</v>
      </c>
      <c r="BJ1725" s="17">
        <v>0</v>
      </c>
      <c r="BK1725" s="17">
        <v>0.33665600066386703</v>
      </c>
      <c r="BL1725" s="17">
        <v>0.22774760455603199</v>
      </c>
      <c r="BM1725" s="17"/>
      <c r="BN1725" s="17">
        <v>0.28343976597558301</v>
      </c>
      <c r="BO1725" s="17">
        <v>0.251584765638663</v>
      </c>
      <c r="BP1725" s="17"/>
      <c r="BQ1725" s="17">
        <v>0.29988951803147701</v>
      </c>
      <c r="BR1725" s="17">
        <v>0.28363218146966201</v>
      </c>
      <c r="BS1725" s="17"/>
      <c r="BT1725" s="17">
        <v>0.313261654478457</v>
      </c>
      <c r="BU1725" s="17"/>
      <c r="BV1725" s="17">
        <v>0.23954968885709099</v>
      </c>
      <c r="BW1725" s="17">
        <v>0.328407665552849</v>
      </c>
      <c r="BX1725" s="17">
        <v>0.25660634631203399</v>
      </c>
      <c r="BY1725" s="17"/>
      <c r="BZ1725" s="17">
        <v>0.14414037102715199</v>
      </c>
      <c r="CA1725" s="17">
        <v>0.28252029328587802</v>
      </c>
      <c r="CB1725" s="17">
        <v>0.29393861827608397</v>
      </c>
      <c r="CC1725" s="17">
        <v>0.15457748574220401</v>
      </c>
      <c r="CD1725" s="17">
        <v>0.30020738723659102</v>
      </c>
      <c r="CE1725" s="17">
        <v>0.27232736421737003</v>
      </c>
      <c r="CF1725" s="17">
        <v>0.33780476421605898</v>
      </c>
      <c r="CG1725" s="17"/>
      <c r="CH1725" s="17">
        <v>0.315595996516153</v>
      </c>
      <c r="CI1725" s="17">
        <v>0.29369306925163302</v>
      </c>
      <c r="CJ1725" s="17">
        <v>0.224468620226109</v>
      </c>
      <c r="CK1725" s="17">
        <v>0.210772173679524</v>
      </c>
      <c r="CL1725" s="17">
        <v>0.40662486641293299</v>
      </c>
    </row>
    <row r="1726" spans="2:90" x14ac:dyDescent="0.3">
      <c r="B1726" t="s">
        <v>661</v>
      </c>
      <c r="C1726" s="17">
        <v>0.23096786965886601</v>
      </c>
      <c r="D1726" s="17">
        <v>0.24574690465472401</v>
      </c>
      <c r="E1726" s="17">
        <v>0.21438935308867199</v>
      </c>
      <c r="F1726" s="17"/>
      <c r="G1726" s="17">
        <v>0.20232979595506101</v>
      </c>
      <c r="H1726" s="17">
        <v>0.31050991213676998</v>
      </c>
      <c r="I1726" s="17">
        <v>0.28607838301685301</v>
      </c>
      <c r="J1726" s="17">
        <v>0.180880433908164</v>
      </c>
      <c r="K1726" s="17">
        <v>0.22632146133053799</v>
      </c>
      <c r="L1726" s="17">
        <v>0.10154826258415001</v>
      </c>
      <c r="M1726" s="17"/>
      <c r="N1726" s="17">
        <v>0.23869898147996299</v>
      </c>
      <c r="O1726" s="17">
        <v>0.20666762123847299</v>
      </c>
      <c r="P1726" s="17">
        <v>0.22845287276322199</v>
      </c>
      <c r="Q1726" s="17">
        <v>0.251854831888223</v>
      </c>
      <c r="R1726" s="17"/>
      <c r="S1726" s="17">
        <v>0.33989122630952101</v>
      </c>
      <c r="T1726" s="17">
        <v>0.17915037462504099</v>
      </c>
      <c r="U1726" s="17">
        <v>0.16006975820686101</v>
      </c>
      <c r="V1726" s="17">
        <v>0.23320668857773999</v>
      </c>
      <c r="W1726" s="17">
        <v>0.22944402133744199</v>
      </c>
      <c r="X1726" s="17">
        <v>0.27786409655405497</v>
      </c>
      <c r="Y1726" s="17">
        <v>0.168097658396726</v>
      </c>
      <c r="Z1726" s="17">
        <v>0.185898302774926</v>
      </c>
      <c r="AA1726" s="17">
        <v>0.16101921311613401</v>
      </c>
      <c r="AB1726" s="17">
        <v>0.19947354065293799</v>
      </c>
      <c r="AC1726" s="17">
        <v>0.119304953233428</v>
      </c>
      <c r="AD1726" s="17">
        <v>0.42508416409393002</v>
      </c>
      <c r="AE1726" s="17"/>
      <c r="AF1726" s="17">
        <v>0.19844304706906901</v>
      </c>
      <c r="AG1726" s="17">
        <v>0.24612592726721</v>
      </c>
      <c r="AH1726" s="17">
        <v>0.27754531692017997</v>
      </c>
      <c r="AI1726" s="17"/>
      <c r="AJ1726" s="17">
        <v>0.41143044272868701</v>
      </c>
      <c r="AK1726" s="17">
        <v>0.201005929688816</v>
      </c>
      <c r="AL1726" s="17">
        <v>0.27158955266975499</v>
      </c>
      <c r="AM1726" s="17">
        <v>0.24547613364961501</v>
      </c>
      <c r="AN1726" s="17">
        <v>6.9160568138415507E-2</v>
      </c>
      <c r="AO1726" s="17"/>
      <c r="AP1726" s="17">
        <v>0.21726525569560201</v>
      </c>
      <c r="AQ1726" s="17">
        <v>0.30171612377906598</v>
      </c>
      <c r="AR1726" s="17">
        <v>0.26417180763625397</v>
      </c>
      <c r="AS1726" s="17">
        <v>0.25117967957179699</v>
      </c>
      <c r="AT1726" s="17">
        <v>0.127450649250336</v>
      </c>
      <c r="AU1726" s="17">
        <v>0.23269949084077199</v>
      </c>
      <c r="AV1726" s="17"/>
      <c r="AW1726" s="17">
        <v>0.331915585952825</v>
      </c>
      <c r="AX1726" s="17">
        <v>0</v>
      </c>
      <c r="AY1726" s="17">
        <v>0.33356545804784099</v>
      </c>
      <c r="AZ1726" s="17">
        <v>0.284191472696606</v>
      </c>
      <c r="BA1726" s="17">
        <v>0.18422335520614899</v>
      </c>
      <c r="BB1726" s="17">
        <v>0.116668404317713</v>
      </c>
      <c r="BC1726" s="17">
        <v>0.23175248301090101</v>
      </c>
      <c r="BD1726" s="17">
        <v>0.345917573001853</v>
      </c>
      <c r="BE1726" s="17">
        <v>0.22938350415849501</v>
      </c>
      <c r="BF1726" s="17">
        <v>0.120123146299179</v>
      </c>
      <c r="BG1726" s="17">
        <v>0.273222168392528</v>
      </c>
      <c r="BH1726" s="17">
        <v>0.114612786413479</v>
      </c>
      <c r="BI1726" s="17">
        <v>0.191982201150666</v>
      </c>
      <c r="BJ1726" s="17">
        <v>0.25849283479962498</v>
      </c>
      <c r="BK1726" s="17">
        <v>0.55306607056887203</v>
      </c>
      <c r="BL1726" s="17">
        <v>0.25230828969432001</v>
      </c>
      <c r="BM1726" s="17"/>
      <c r="BN1726" s="17">
        <v>0.27279393536609398</v>
      </c>
      <c r="BO1726" s="17">
        <v>0.15453677646660899</v>
      </c>
      <c r="BP1726" s="17"/>
      <c r="BQ1726" s="17">
        <v>0.21574603148764299</v>
      </c>
      <c r="BR1726" s="17">
        <v>0.144110018249478</v>
      </c>
      <c r="BS1726" s="17"/>
      <c r="BT1726" s="17">
        <v>0.25295157059644002</v>
      </c>
      <c r="BU1726" s="17"/>
      <c r="BV1726" s="17">
        <v>0.14456234151723499</v>
      </c>
      <c r="BW1726" s="17">
        <v>0.31760377250332</v>
      </c>
      <c r="BX1726" s="17">
        <v>0.22097485335595901</v>
      </c>
      <c r="BY1726" s="17"/>
      <c r="BZ1726" s="17">
        <v>0.26937365887916698</v>
      </c>
      <c r="CA1726" s="17">
        <v>0.110400764379962</v>
      </c>
      <c r="CB1726" s="17">
        <v>0.196361182380557</v>
      </c>
      <c r="CC1726" s="17">
        <v>0.28009210143017099</v>
      </c>
      <c r="CD1726" s="17">
        <v>0.22956526834796201</v>
      </c>
      <c r="CE1726" s="17">
        <v>0.17805967766806599</v>
      </c>
      <c r="CF1726" s="17">
        <v>0.33522435175443599</v>
      </c>
      <c r="CG1726" s="17"/>
      <c r="CH1726" s="17">
        <v>0.30380559733610901</v>
      </c>
      <c r="CI1726" s="17">
        <v>0.24007276864323401</v>
      </c>
      <c r="CJ1726" s="17">
        <v>0.21153473322490801</v>
      </c>
      <c r="CK1726" s="17">
        <v>0.137913010470194</v>
      </c>
      <c r="CL1726" s="17">
        <v>0.30173644050881598</v>
      </c>
    </row>
    <row r="1727" spans="2:90" x14ac:dyDescent="0.3">
      <c r="B1727" t="s">
        <v>118</v>
      </c>
      <c r="C1727" s="17">
        <v>3.7255108667396501E-2</v>
      </c>
      <c r="D1727" s="17">
        <v>2.8501880513968101E-2</v>
      </c>
      <c r="E1727" s="17">
        <v>4.9283553654332402E-2</v>
      </c>
      <c r="F1727" s="17"/>
      <c r="G1727" s="17">
        <v>5.3206929575812099E-2</v>
      </c>
      <c r="H1727" s="17">
        <v>1.0990081348227499E-2</v>
      </c>
      <c r="I1727" s="17">
        <v>2.8502152705264301E-2</v>
      </c>
      <c r="J1727" s="17">
        <v>7.6930313931504499E-2</v>
      </c>
      <c r="K1727" s="17">
        <v>0</v>
      </c>
      <c r="L1727" s="17">
        <v>5.4649692837184197E-2</v>
      </c>
      <c r="M1727" s="17"/>
      <c r="N1727" s="17">
        <v>1.19288326580468E-2</v>
      </c>
      <c r="O1727" s="17">
        <v>6.2347013878311701E-2</v>
      </c>
      <c r="P1727" s="17">
        <v>2.5452419478936901E-2</v>
      </c>
      <c r="Q1727" s="17">
        <v>6.2365127741856E-2</v>
      </c>
      <c r="R1727" s="17"/>
      <c r="S1727" s="17">
        <v>1.5934392208883201E-2</v>
      </c>
      <c r="T1727" s="17">
        <v>6.5291666340603696E-2</v>
      </c>
      <c r="U1727" s="17">
        <v>5.1037547487728499E-2</v>
      </c>
      <c r="V1727" s="17">
        <v>2.9280936775848799E-2</v>
      </c>
      <c r="W1727" s="17">
        <v>4.2876682667508999E-2</v>
      </c>
      <c r="X1727" s="17">
        <v>6.0381778585219301E-2</v>
      </c>
      <c r="Y1727" s="17">
        <v>3.3096987029565601E-2</v>
      </c>
      <c r="Z1727" s="17">
        <v>0</v>
      </c>
      <c r="AA1727" s="17">
        <v>2.4431466751911001E-2</v>
      </c>
      <c r="AB1727" s="17">
        <v>0</v>
      </c>
      <c r="AC1727" s="17">
        <v>0.16107520504807801</v>
      </c>
      <c r="AD1727" s="17">
        <v>0</v>
      </c>
      <c r="AE1727" s="17"/>
      <c r="AF1727" s="17">
        <v>3.6864665022319699E-2</v>
      </c>
      <c r="AG1727" s="17">
        <v>3.2726231566317203E-2</v>
      </c>
      <c r="AH1727" s="17">
        <v>2.11445105017171E-2</v>
      </c>
      <c r="AI1727" s="17"/>
      <c r="AJ1727" s="17">
        <v>2.35171980277613E-2</v>
      </c>
      <c r="AK1727" s="17">
        <v>2.7765403440991401E-2</v>
      </c>
      <c r="AL1727" s="17">
        <v>3.2369074054950403E-2</v>
      </c>
      <c r="AM1727" s="17">
        <v>6.4008381847458301E-2</v>
      </c>
      <c r="AN1727" s="17">
        <v>0</v>
      </c>
      <c r="AO1727" s="17"/>
      <c r="AP1727" s="17">
        <v>1.60784727784869E-2</v>
      </c>
      <c r="AQ1727" s="17">
        <v>5.8662406833917102E-2</v>
      </c>
      <c r="AR1727" s="17">
        <v>3.0306115521075899E-2</v>
      </c>
      <c r="AS1727" s="17">
        <v>3.8277501335871301E-2</v>
      </c>
      <c r="AT1727" s="17">
        <v>0</v>
      </c>
      <c r="AU1727" s="17">
        <v>0.151905803017786</v>
      </c>
      <c r="AV1727" s="17"/>
      <c r="AW1727" s="17">
        <v>0</v>
      </c>
      <c r="AX1727" s="17">
        <v>0</v>
      </c>
      <c r="AY1727" s="17">
        <v>0</v>
      </c>
      <c r="AZ1727" s="17">
        <v>5.5221336475440398E-2</v>
      </c>
      <c r="BA1727" s="17">
        <v>0.11876479270213899</v>
      </c>
      <c r="BB1727" s="17">
        <v>3.9308253925724998E-2</v>
      </c>
      <c r="BC1727" s="17">
        <v>7.1918341697736504E-2</v>
      </c>
      <c r="BD1727" s="17">
        <v>0</v>
      </c>
      <c r="BE1727" s="17">
        <v>4.2695256333718699E-2</v>
      </c>
      <c r="BF1727" s="17">
        <v>0.119996401806233</v>
      </c>
      <c r="BG1727" s="17">
        <v>2.9170643057187501E-2</v>
      </c>
      <c r="BH1727" s="17">
        <v>3.3372777916983301E-2</v>
      </c>
      <c r="BI1727" s="17">
        <v>0</v>
      </c>
      <c r="BJ1727" s="17">
        <v>0</v>
      </c>
      <c r="BK1727" s="17">
        <v>0</v>
      </c>
      <c r="BL1727" s="17">
        <v>1.7041179548605401E-2</v>
      </c>
      <c r="BM1727" s="17"/>
      <c r="BN1727" s="17">
        <v>3.4053093344265803E-2</v>
      </c>
      <c r="BO1727" s="17">
        <v>4.3224593461234799E-2</v>
      </c>
      <c r="BP1727" s="17"/>
      <c r="BQ1727" s="17">
        <v>1.22513493556163E-2</v>
      </c>
      <c r="BR1727" s="17">
        <v>4.4309193892608199E-2</v>
      </c>
      <c r="BS1727" s="17"/>
      <c r="BT1727" s="17">
        <v>1.4620923172378E-2</v>
      </c>
      <c r="BU1727" s="17"/>
      <c r="BV1727" s="17">
        <v>4.9021886033139797E-2</v>
      </c>
      <c r="BW1727" s="17">
        <v>2.4505325916356499E-2</v>
      </c>
      <c r="BX1727" s="17">
        <v>4.1063743442457903E-2</v>
      </c>
      <c r="BY1727" s="17"/>
      <c r="BZ1727" s="17">
        <v>0.116701951990848</v>
      </c>
      <c r="CA1727" s="17">
        <v>7.4800144210396505E-2</v>
      </c>
      <c r="CB1727" s="17">
        <v>4.8711847296661601E-2</v>
      </c>
      <c r="CC1727" s="17">
        <v>3.3698865551756399E-2</v>
      </c>
      <c r="CD1727" s="17">
        <v>2.0164502224612E-2</v>
      </c>
      <c r="CE1727" s="17">
        <v>1.77542242250825E-2</v>
      </c>
      <c r="CF1727" s="17">
        <v>0</v>
      </c>
      <c r="CG1727" s="17"/>
      <c r="CH1727" s="17">
        <v>0</v>
      </c>
      <c r="CI1727" s="17">
        <v>3.5542675584615602E-2</v>
      </c>
      <c r="CJ1727" s="17">
        <v>5.0505990281518899E-2</v>
      </c>
      <c r="CK1727" s="17">
        <v>6.6326210651196899E-2</v>
      </c>
      <c r="CL1727" s="17">
        <v>0</v>
      </c>
    </row>
    <row r="1728" spans="2:90" x14ac:dyDescent="0.3">
      <c r="C1728" s="17"/>
      <c r="D1728" s="17"/>
      <c r="E1728" s="17"/>
      <c r="F1728" s="17"/>
      <c r="G1728" s="17"/>
      <c r="H1728" s="17"/>
      <c r="I1728" s="17"/>
      <c r="J1728" s="17"/>
      <c r="K1728" s="17"/>
      <c r="L1728" s="17"/>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7"/>
      <c r="AI1728" s="17"/>
      <c r="AJ1728" s="17"/>
      <c r="AK1728" s="17"/>
      <c r="AL1728" s="17"/>
      <c r="AM1728" s="17"/>
      <c r="AN1728" s="17"/>
      <c r="AO1728" s="17"/>
      <c r="AP1728" s="17"/>
      <c r="AQ1728" s="17"/>
      <c r="AR1728" s="17"/>
      <c r="AS1728" s="17"/>
      <c r="AT1728" s="17"/>
      <c r="AU1728" s="17"/>
      <c r="AV1728" s="17"/>
      <c r="AW1728" s="17"/>
      <c r="AX1728" s="17"/>
      <c r="AY1728" s="17"/>
      <c r="AZ1728" s="17"/>
      <c r="BA1728" s="17"/>
      <c r="BB1728" s="17"/>
      <c r="BC1728" s="17"/>
      <c r="BD1728" s="17"/>
      <c r="BE1728" s="17"/>
      <c r="BF1728" s="17"/>
      <c r="BG1728" s="17"/>
      <c r="BH1728" s="17"/>
      <c r="BI1728" s="17"/>
      <c r="BJ1728" s="17"/>
      <c r="BK1728" s="17"/>
      <c r="BL1728" s="17"/>
      <c r="BM1728" s="17"/>
      <c r="BN1728" s="17"/>
      <c r="BO1728" s="17"/>
      <c r="BP1728" s="17"/>
      <c r="BQ1728" s="17"/>
      <c r="BR1728" s="17"/>
      <c r="BS1728" s="17"/>
      <c r="BT1728" s="17"/>
      <c r="BU1728" s="17"/>
      <c r="BV1728" s="17"/>
      <c r="BW1728" s="17"/>
      <c r="BX1728" s="17"/>
      <c r="BY1728" s="17"/>
      <c r="BZ1728" s="17"/>
      <c r="CA1728" s="17"/>
      <c r="CB1728" s="17"/>
      <c r="CC1728" s="17"/>
      <c r="CD1728" s="17"/>
      <c r="CE1728" s="17"/>
      <c r="CF1728" s="17"/>
      <c r="CG1728" s="17"/>
      <c r="CH1728" s="17"/>
      <c r="CI1728" s="17"/>
      <c r="CJ1728" s="17"/>
      <c r="CK1728" s="17"/>
      <c r="CL1728" s="17"/>
    </row>
    <row r="1729" spans="2:90" x14ac:dyDescent="0.3">
      <c r="B1729" s="6" t="s">
        <v>673</v>
      </c>
      <c r="C1729" s="17"/>
      <c r="D1729" s="17"/>
      <c r="E1729" s="17"/>
      <c r="F1729" s="17"/>
      <c r="G1729" s="17"/>
      <c r="H1729" s="17"/>
      <c r="I1729" s="17"/>
      <c r="J1729" s="17"/>
      <c r="K1729" s="17"/>
      <c r="L1729" s="17"/>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7"/>
      <c r="AI1729" s="17"/>
      <c r="AJ1729" s="17"/>
      <c r="AK1729" s="17"/>
      <c r="AL1729" s="17"/>
      <c r="AM1729" s="17"/>
      <c r="AN1729" s="17"/>
      <c r="AO1729" s="17"/>
      <c r="AP1729" s="17"/>
      <c r="AQ1729" s="17"/>
      <c r="AR1729" s="17"/>
      <c r="AS1729" s="17"/>
      <c r="AT1729" s="17"/>
      <c r="AU1729" s="17"/>
      <c r="AV1729" s="17"/>
      <c r="AW1729" s="17"/>
      <c r="AX1729" s="17"/>
      <c r="AY1729" s="17"/>
      <c r="AZ1729" s="17"/>
      <c r="BA1729" s="17"/>
      <c r="BB1729" s="17"/>
      <c r="BC1729" s="17"/>
      <c r="BD1729" s="17"/>
      <c r="BE1729" s="17"/>
      <c r="BF1729" s="17"/>
      <c r="BG1729" s="17"/>
      <c r="BH1729" s="17"/>
      <c r="BI1729" s="17"/>
      <c r="BJ1729" s="17"/>
      <c r="BK1729" s="17"/>
      <c r="BL1729" s="17"/>
      <c r="BM1729" s="17"/>
      <c r="BN1729" s="17"/>
      <c r="BO1729" s="17"/>
      <c r="BP1729" s="17"/>
      <c r="BQ1729" s="17"/>
      <c r="BR1729" s="17"/>
      <c r="BS1729" s="17"/>
      <c r="BT1729" s="17"/>
      <c r="BU1729" s="17"/>
      <c r="BV1729" s="17"/>
      <c r="BW1729" s="17"/>
      <c r="BX1729" s="17"/>
      <c r="BY1729" s="17"/>
      <c r="BZ1729" s="17"/>
      <c r="CA1729" s="17"/>
      <c r="CB1729" s="17"/>
      <c r="CC1729" s="17"/>
      <c r="CD1729" s="17"/>
      <c r="CE1729" s="17"/>
      <c r="CF1729" s="17"/>
      <c r="CG1729" s="17"/>
      <c r="CH1729" s="17"/>
      <c r="CI1729" s="17"/>
      <c r="CJ1729" s="17"/>
      <c r="CK1729" s="17"/>
      <c r="CL1729" s="17"/>
    </row>
    <row r="1730" spans="2:90" x14ac:dyDescent="0.3">
      <c r="B1730" s="24" t="s">
        <v>674</v>
      </c>
      <c r="C1730" s="17"/>
      <c r="D1730" s="17"/>
      <c r="E1730" s="17"/>
      <c r="F1730" s="17"/>
      <c r="G1730" s="17"/>
      <c r="H1730" s="17"/>
      <c r="I1730" s="17"/>
      <c r="J1730" s="17"/>
      <c r="K1730" s="17"/>
      <c r="L1730" s="17"/>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7"/>
      <c r="AI1730" s="17"/>
      <c r="AJ1730" s="17"/>
      <c r="AK1730" s="17"/>
      <c r="AL1730" s="17"/>
      <c r="AM1730" s="17"/>
      <c r="AN1730" s="17"/>
      <c r="AO1730" s="17"/>
      <c r="AP1730" s="17"/>
      <c r="AQ1730" s="17"/>
      <c r="AR1730" s="17"/>
      <c r="AS1730" s="17"/>
      <c r="AT1730" s="17"/>
      <c r="AU1730" s="17"/>
      <c r="AV1730" s="17"/>
      <c r="AW1730" s="17"/>
      <c r="AX1730" s="17"/>
      <c r="AY1730" s="17"/>
      <c r="AZ1730" s="17"/>
      <c r="BA1730" s="17"/>
      <c r="BB1730" s="17"/>
      <c r="BC1730" s="17"/>
      <c r="BD1730" s="17"/>
      <c r="BE1730" s="17"/>
      <c r="BF1730" s="17"/>
      <c r="BG1730" s="17"/>
      <c r="BH1730" s="17"/>
      <c r="BI1730" s="17"/>
      <c r="BJ1730" s="17"/>
      <c r="BK1730" s="17"/>
      <c r="BL1730" s="17"/>
      <c r="BM1730" s="17"/>
      <c r="BN1730" s="17"/>
      <c r="BO1730" s="17"/>
      <c r="BP1730" s="17"/>
      <c r="BQ1730" s="17"/>
      <c r="BR1730" s="17"/>
      <c r="BS1730" s="17"/>
      <c r="BT1730" s="17"/>
      <c r="BU1730" s="17"/>
      <c r="BV1730" s="17"/>
      <c r="BW1730" s="17"/>
      <c r="BX1730" s="17"/>
      <c r="BY1730" s="17"/>
      <c r="BZ1730" s="17"/>
      <c r="CA1730" s="17"/>
      <c r="CB1730" s="17"/>
      <c r="CC1730" s="17"/>
      <c r="CD1730" s="17"/>
      <c r="CE1730" s="17"/>
      <c r="CF1730" s="17"/>
      <c r="CG1730" s="17"/>
      <c r="CH1730" s="17"/>
      <c r="CI1730" s="17"/>
      <c r="CJ1730" s="17"/>
      <c r="CK1730" s="17"/>
      <c r="CL1730" s="17"/>
    </row>
    <row r="1731" spans="2:90" x14ac:dyDescent="0.3">
      <c r="B1731" t="s">
        <v>664</v>
      </c>
      <c r="C1731" s="17">
        <v>0.62586303522275899</v>
      </c>
      <c r="D1731" s="17">
        <v>0.64349668559513595</v>
      </c>
      <c r="E1731" s="17">
        <v>0.60185934380848305</v>
      </c>
      <c r="F1731" s="17"/>
      <c r="G1731" s="17">
        <v>0.22215452168941399</v>
      </c>
      <c r="H1731" s="17">
        <v>0.47455925325949</v>
      </c>
      <c r="I1731" s="17">
        <v>0.68439983150651795</v>
      </c>
      <c r="J1731" s="17">
        <v>0.59301483268702404</v>
      </c>
      <c r="K1731" s="17">
        <v>0.73478873733121297</v>
      </c>
      <c r="L1731" s="17">
        <v>0.71491990626940705</v>
      </c>
      <c r="M1731" s="17"/>
      <c r="N1731" s="17">
        <v>0.71766980964015703</v>
      </c>
      <c r="O1731" s="17">
        <v>0.59549842599177605</v>
      </c>
      <c r="P1731" s="17">
        <v>0.67668806499894496</v>
      </c>
      <c r="Q1731" s="17">
        <v>0.54783811434443896</v>
      </c>
      <c r="R1731" s="17"/>
      <c r="S1731" s="17">
        <v>0.41918733941834202</v>
      </c>
      <c r="T1731" s="17">
        <v>0.77969748481118195</v>
      </c>
      <c r="U1731" s="17">
        <v>0.68176116580977797</v>
      </c>
      <c r="V1731" s="17">
        <v>0.57759024065821796</v>
      </c>
      <c r="W1731" s="17">
        <v>0.65445321718514904</v>
      </c>
      <c r="X1731" s="17">
        <v>0.484925840026107</v>
      </c>
      <c r="Y1731" s="17">
        <v>0.66326184372115105</v>
      </c>
      <c r="Z1731" s="17">
        <v>0.69758438055080696</v>
      </c>
      <c r="AA1731" s="17">
        <v>0.67885530570445995</v>
      </c>
      <c r="AB1731" s="17">
        <v>0.548206833990728</v>
      </c>
      <c r="AC1731" s="17">
        <v>0.69225083358992701</v>
      </c>
      <c r="AD1731" s="17">
        <v>0.63443892698371396</v>
      </c>
      <c r="AE1731" s="17"/>
      <c r="AF1731" s="17">
        <v>0.69806156285173804</v>
      </c>
      <c r="AG1731" s="17">
        <v>0.57589592343051799</v>
      </c>
      <c r="AH1731" s="17">
        <v>0.55621808973921505</v>
      </c>
      <c r="AI1731" s="17"/>
      <c r="AJ1731" s="17">
        <v>0.75075555875036704</v>
      </c>
      <c r="AK1731" s="17">
        <v>0.40208784435725903</v>
      </c>
      <c r="AL1731" s="17">
        <v>0.69770167462561605</v>
      </c>
      <c r="AM1731" s="17">
        <v>0.66112726867233196</v>
      </c>
      <c r="AN1731" s="17">
        <v>0.32788344380254802</v>
      </c>
      <c r="AO1731" s="17"/>
      <c r="AP1731" s="17">
        <v>0.19575218394656699</v>
      </c>
      <c r="AQ1731" s="17">
        <v>0.74165236700593096</v>
      </c>
      <c r="AR1731" s="17">
        <v>0.66278812463679204</v>
      </c>
      <c r="AS1731" s="17">
        <v>0.65103598266001195</v>
      </c>
      <c r="AT1731" s="17">
        <v>0.52297858942803899</v>
      </c>
      <c r="AU1731" s="17">
        <v>0.80830070671855703</v>
      </c>
      <c r="AV1731" s="17"/>
      <c r="AW1731" s="17" t="s">
        <v>234</v>
      </c>
      <c r="AX1731" s="17">
        <v>0.51677806364205003</v>
      </c>
      <c r="AY1731" s="17">
        <v>0.56089419594811396</v>
      </c>
      <c r="AZ1731" s="17">
        <v>0.71841574581066603</v>
      </c>
      <c r="BA1731" s="17">
        <v>0.56910802272453798</v>
      </c>
      <c r="BB1731" s="17">
        <v>0.50841508478223796</v>
      </c>
      <c r="BC1731" s="17">
        <v>0.553306238606036</v>
      </c>
      <c r="BD1731" s="17">
        <v>0.71103177277610097</v>
      </c>
      <c r="BE1731" s="17">
        <v>0.74141273290093901</v>
      </c>
      <c r="BF1731" s="17">
        <v>0.440445471604481</v>
      </c>
      <c r="BG1731" s="17">
        <v>0.68256752417175204</v>
      </c>
      <c r="BH1731" s="17">
        <v>0.740775598175617</v>
      </c>
      <c r="BI1731" s="17">
        <v>0.74310907058444697</v>
      </c>
      <c r="BJ1731" s="17">
        <v>0.75039567510111604</v>
      </c>
      <c r="BK1731" s="17">
        <v>1</v>
      </c>
      <c r="BL1731" s="17">
        <v>0.58251979386904396</v>
      </c>
      <c r="BM1731" s="17"/>
      <c r="BN1731" s="17">
        <v>0.65686551655174497</v>
      </c>
      <c r="BO1731" s="17">
        <v>0.59202376143559998</v>
      </c>
      <c r="BP1731" s="17"/>
      <c r="BQ1731" s="17">
        <v>0.26288765303848699</v>
      </c>
      <c r="BR1731" s="17">
        <v>0.38435972038902899</v>
      </c>
      <c r="BS1731" s="17"/>
      <c r="BT1731" s="17">
        <v>0.29990515229856102</v>
      </c>
      <c r="BU1731" s="17"/>
      <c r="BV1731" s="17">
        <v>0.68533517377019304</v>
      </c>
      <c r="BW1731" s="17">
        <v>0.56768363770885699</v>
      </c>
      <c r="BX1731" s="17">
        <v>0.63780134792322896</v>
      </c>
      <c r="BY1731" s="17"/>
      <c r="BZ1731" s="17">
        <v>0.45613104247707298</v>
      </c>
      <c r="CA1731" s="17">
        <v>0.61179362164213402</v>
      </c>
      <c r="CB1731" s="17">
        <v>0.58632794233363505</v>
      </c>
      <c r="CC1731" s="17">
        <v>0.69782687888470896</v>
      </c>
      <c r="CD1731" s="17">
        <v>0.69641771423867904</v>
      </c>
      <c r="CE1731" s="17">
        <v>0.700202962832569</v>
      </c>
      <c r="CF1731" s="17">
        <v>0.54246231977729098</v>
      </c>
      <c r="CG1731" s="17"/>
      <c r="CH1731" s="17">
        <v>0.276270321453504</v>
      </c>
      <c r="CI1731" s="17">
        <v>0.68622183519492197</v>
      </c>
      <c r="CJ1731" s="17">
        <v>0.71978371885875703</v>
      </c>
      <c r="CK1731" s="17">
        <v>0.48032616131370998</v>
      </c>
      <c r="CL1731" s="17">
        <v>0.42094894318180598</v>
      </c>
    </row>
    <row r="1732" spans="2:90" x14ac:dyDescent="0.3">
      <c r="B1732" t="s">
        <v>665</v>
      </c>
      <c r="C1732" s="17">
        <v>0.61847587634925005</v>
      </c>
      <c r="D1732" s="17">
        <v>0.62924363845416897</v>
      </c>
      <c r="E1732" s="17">
        <v>0.60381833050192601</v>
      </c>
      <c r="F1732" s="17"/>
      <c r="G1732" s="17">
        <v>0.54175616198111398</v>
      </c>
      <c r="H1732" s="17">
        <v>0.45337018459045703</v>
      </c>
      <c r="I1732" s="17">
        <v>0.69198878953865695</v>
      </c>
      <c r="J1732" s="17">
        <v>0.59917473786275899</v>
      </c>
      <c r="K1732" s="17">
        <v>0.51838424034674602</v>
      </c>
      <c r="L1732" s="17">
        <v>0.72310882833090195</v>
      </c>
      <c r="M1732" s="17"/>
      <c r="N1732" s="17">
        <v>0.55969272428705996</v>
      </c>
      <c r="O1732" s="17">
        <v>0.78089278210448099</v>
      </c>
      <c r="P1732" s="17">
        <v>0.58982720463723803</v>
      </c>
      <c r="Q1732" s="17">
        <v>0.54769855391601197</v>
      </c>
      <c r="R1732" s="17"/>
      <c r="S1732" s="17">
        <v>0.31256247918053998</v>
      </c>
      <c r="T1732" s="17">
        <v>0.721569680971898</v>
      </c>
      <c r="U1732" s="17">
        <v>0.55117629753525799</v>
      </c>
      <c r="V1732" s="17">
        <v>0.85410326060543995</v>
      </c>
      <c r="W1732" s="17">
        <v>0.64330731804629504</v>
      </c>
      <c r="X1732" s="17">
        <v>0.65790390993324099</v>
      </c>
      <c r="Y1732" s="17">
        <v>0.76946706228140105</v>
      </c>
      <c r="Z1732" s="17">
        <v>0.48764007462522402</v>
      </c>
      <c r="AA1732" s="17">
        <v>0.43813386360881301</v>
      </c>
      <c r="AB1732" s="17">
        <v>0.46669120318475699</v>
      </c>
      <c r="AC1732" s="17">
        <v>0.85576966332999904</v>
      </c>
      <c r="AD1732" s="17">
        <v>0.63443892698371396</v>
      </c>
      <c r="AE1732" s="17"/>
      <c r="AF1732" s="17">
        <v>0.62736092392042597</v>
      </c>
      <c r="AG1732" s="17">
        <v>0.61954269806998596</v>
      </c>
      <c r="AH1732" s="17">
        <v>0.723218554708698</v>
      </c>
      <c r="AI1732" s="17"/>
      <c r="AJ1732" s="17">
        <v>0.77077800581765699</v>
      </c>
      <c r="AK1732" s="17">
        <v>0.49721020394554499</v>
      </c>
      <c r="AL1732" s="17">
        <v>0.53364014026391304</v>
      </c>
      <c r="AM1732" s="17">
        <v>0.59306078205186397</v>
      </c>
      <c r="AN1732" s="17">
        <v>0.67439921155242999</v>
      </c>
      <c r="AO1732" s="17"/>
      <c r="AP1732" s="17">
        <v>0.52784824297612998</v>
      </c>
      <c r="AQ1732" s="17">
        <v>0.87337601894493599</v>
      </c>
      <c r="AR1732" s="17">
        <v>0.57814682429588005</v>
      </c>
      <c r="AS1732" s="17">
        <v>0.540347175498333</v>
      </c>
      <c r="AT1732" s="17">
        <v>0.33804826528329601</v>
      </c>
      <c r="AU1732" s="17">
        <v>0.86491392149829904</v>
      </c>
      <c r="AV1732" s="17"/>
      <c r="AW1732" s="17" t="s">
        <v>234</v>
      </c>
      <c r="AX1732" s="17">
        <v>0.28327704599628301</v>
      </c>
      <c r="AY1732" s="17">
        <v>0.69228220416007002</v>
      </c>
      <c r="AZ1732" s="17">
        <v>0.52804597956981203</v>
      </c>
      <c r="BA1732" s="17">
        <v>0.74350536555279401</v>
      </c>
      <c r="BB1732" s="17">
        <v>0.40797572366866403</v>
      </c>
      <c r="BC1732" s="17">
        <v>0.57151798889366201</v>
      </c>
      <c r="BD1732" s="17">
        <v>0.62422245900197304</v>
      </c>
      <c r="BE1732" s="17">
        <v>0.88868212873171504</v>
      </c>
      <c r="BF1732" s="17">
        <v>0.79395792834201695</v>
      </c>
      <c r="BG1732" s="17">
        <v>0.55683296759895695</v>
      </c>
      <c r="BH1732" s="17">
        <v>0.59292011542564205</v>
      </c>
      <c r="BI1732" s="17">
        <v>0.74310907058444697</v>
      </c>
      <c r="BJ1732" s="17">
        <v>0.75267932427819995</v>
      </c>
      <c r="BK1732" s="17">
        <v>0.64625954736103197</v>
      </c>
      <c r="BL1732" s="17">
        <v>0.76875289942269098</v>
      </c>
      <c r="BM1732" s="17"/>
      <c r="BN1732" s="17">
        <v>0.61892313393785703</v>
      </c>
      <c r="BO1732" s="17">
        <v>0.61487957159795703</v>
      </c>
      <c r="BP1732" s="17"/>
      <c r="BQ1732" s="17">
        <v>0.36591835258459099</v>
      </c>
      <c r="BR1732" s="17">
        <v>0.50658795606090101</v>
      </c>
      <c r="BS1732" s="17"/>
      <c r="BT1732" s="17">
        <v>0.23609231266686501</v>
      </c>
      <c r="BU1732" s="17"/>
      <c r="BV1732" s="17">
        <v>0.62151994551150103</v>
      </c>
      <c r="BW1732" s="17">
        <v>0.58926365357466703</v>
      </c>
      <c r="BX1732" s="17">
        <v>0.62515244091979205</v>
      </c>
      <c r="BY1732" s="17"/>
      <c r="BZ1732" s="17">
        <v>0.46233709517489602</v>
      </c>
      <c r="CA1732" s="17">
        <v>0.51752708019617499</v>
      </c>
      <c r="CB1732" s="17">
        <v>0.69967488015605706</v>
      </c>
      <c r="CC1732" s="17">
        <v>0.63869254942387799</v>
      </c>
      <c r="CD1732" s="17">
        <v>0.65308454817565897</v>
      </c>
      <c r="CE1732" s="17">
        <v>0.72913863623906605</v>
      </c>
      <c r="CF1732" s="17">
        <v>0.552572391656586</v>
      </c>
      <c r="CG1732" s="17"/>
      <c r="CH1732" s="17">
        <v>0.69159711561227599</v>
      </c>
      <c r="CI1732" s="17">
        <v>0.67789645822667599</v>
      </c>
      <c r="CJ1732" s="17">
        <v>0.63251090352679795</v>
      </c>
      <c r="CK1732" s="17">
        <v>0.54561521709406102</v>
      </c>
      <c r="CL1732" s="17">
        <v>0.31567270155367699</v>
      </c>
    </row>
    <row r="1733" spans="2:90" x14ac:dyDescent="0.3">
      <c r="B1733" t="s">
        <v>666</v>
      </c>
      <c r="C1733" s="17">
        <v>0.42256896964289098</v>
      </c>
      <c r="D1733" s="17">
        <v>0.453444148900294</v>
      </c>
      <c r="E1733" s="17">
        <v>0.38054033350660499</v>
      </c>
      <c r="F1733" s="17"/>
      <c r="G1733" s="17">
        <v>0.105847481601205</v>
      </c>
      <c r="H1733" s="17">
        <v>0.326396669552244</v>
      </c>
      <c r="I1733" s="17">
        <v>0.47560712686351297</v>
      </c>
      <c r="J1733" s="17">
        <v>0.32060297760098999</v>
      </c>
      <c r="K1733" s="17">
        <v>0.44895112682960497</v>
      </c>
      <c r="L1733" s="17">
        <v>0.55775163158472896</v>
      </c>
      <c r="M1733" s="17"/>
      <c r="N1733" s="17">
        <v>0.40106521894658298</v>
      </c>
      <c r="O1733" s="17">
        <v>0.38100160475094302</v>
      </c>
      <c r="P1733" s="17">
        <v>0.47806638242250798</v>
      </c>
      <c r="Q1733" s="17">
        <v>0.42828876382130299</v>
      </c>
      <c r="R1733" s="17"/>
      <c r="S1733" s="17">
        <v>0.35949423374848499</v>
      </c>
      <c r="T1733" s="17">
        <v>0.56830127995399904</v>
      </c>
      <c r="U1733" s="17">
        <v>0.42098162179842802</v>
      </c>
      <c r="V1733" s="17">
        <v>0.37375929950741199</v>
      </c>
      <c r="W1733" s="17">
        <v>0.29163424901003698</v>
      </c>
      <c r="X1733" s="17">
        <v>0.30527077444502898</v>
      </c>
      <c r="Y1733" s="17">
        <v>0.59089356060083098</v>
      </c>
      <c r="Z1733" s="17">
        <v>0.40207834045416302</v>
      </c>
      <c r="AA1733" s="17">
        <v>0.475362405106103</v>
      </c>
      <c r="AB1733" s="17">
        <v>0.54948104416263799</v>
      </c>
      <c r="AC1733" s="17">
        <v>0.22642775133512899</v>
      </c>
      <c r="AD1733" s="17">
        <v>0.63443892698371396</v>
      </c>
      <c r="AE1733" s="17"/>
      <c r="AF1733" s="17">
        <v>0.51755266405477096</v>
      </c>
      <c r="AG1733" s="17">
        <v>0.41384271811674</v>
      </c>
      <c r="AH1733" s="17">
        <v>6.2748127864622305E-2</v>
      </c>
      <c r="AI1733" s="17"/>
      <c r="AJ1733" s="17">
        <v>0.45165075676898803</v>
      </c>
      <c r="AK1733" s="17">
        <v>0.271891032891312</v>
      </c>
      <c r="AL1733" s="17">
        <v>0.46004389802288498</v>
      </c>
      <c r="AM1733" s="17">
        <v>0.60216597523889703</v>
      </c>
      <c r="AN1733" s="17">
        <v>0.34651576774988202</v>
      </c>
      <c r="AO1733" s="17"/>
      <c r="AP1733" s="17">
        <v>0.195723909953116</v>
      </c>
      <c r="AQ1733" s="17">
        <v>0.40081728349255902</v>
      </c>
      <c r="AR1733" s="17">
        <v>0.22316225544830701</v>
      </c>
      <c r="AS1733" s="17">
        <v>0.54973027277716902</v>
      </c>
      <c r="AT1733" s="17">
        <v>0</v>
      </c>
      <c r="AU1733" s="17">
        <v>0.63666141750899596</v>
      </c>
      <c r="AV1733" s="17"/>
      <c r="AW1733" s="17" t="s">
        <v>234</v>
      </c>
      <c r="AX1733" s="17">
        <v>0</v>
      </c>
      <c r="AY1733" s="17">
        <v>0.31548017760785901</v>
      </c>
      <c r="AZ1733" s="17">
        <v>0.53744391844376005</v>
      </c>
      <c r="BA1733" s="17">
        <v>0.49381588174022201</v>
      </c>
      <c r="BB1733" s="17">
        <v>0.469577240240245</v>
      </c>
      <c r="BC1733" s="17">
        <v>0.42390756872901902</v>
      </c>
      <c r="BD1733" s="17">
        <v>0.60570254374085397</v>
      </c>
      <c r="BE1733" s="17">
        <v>0.36011964207906499</v>
      </c>
      <c r="BF1733" s="17">
        <v>0.33625693624201303</v>
      </c>
      <c r="BG1733" s="17">
        <v>0.15974814092793799</v>
      </c>
      <c r="BH1733" s="17">
        <v>0.41801718087087197</v>
      </c>
      <c r="BI1733" s="17">
        <v>0.50854405238023703</v>
      </c>
      <c r="BJ1733" s="17">
        <v>0.49815689247719203</v>
      </c>
      <c r="BK1733" s="17">
        <v>0.32332734524546902</v>
      </c>
      <c r="BL1733" s="17">
        <v>0.3627199391425</v>
      </c>
      <c r="BM1733" s="17"/>
      <c r="BN1733" s="17">
        <v>0.42309896820183301</v>
      </c>
      <c r="BO1733" s="17">
        <v>0.417271727603578</v>
      </c>
      <c r="BP1733" s="17"/>
      <c r="BQ1733" s="17">
        <v>0.262849682152899</v>
      </c>
      <c r="BR1733" s="17">
        <v>0.252746007549152</v>
      </c>
      <c r="BS1733" s="17"/>
      <c r="BT1733" s="17">
        <v>0.421539958583317</v>
      </c>
      <c r="BU1733" s="17"/>
      <c r="BV1733" s="17">
        <v>0.48838074057978798</v>
      </c>
      <c r="BW1733" s="17">
        <v>0.41678390760755701</v>
      </c>
      <c r="BX1733" s="17">
        <v>0.40567742917778699</v>
      </c>
      <c r="BY1733" s="17"/>
      <c r="BZ1733" s="17">
        <v>0.31966851915382</v>
      </c>
      <c r="CA1733" s="17">
        <v>0.33444299989654003</v>
      </c>
      <c r="CB1733" s="17">
        <v>0.53233564508156905</v>
      </c>
      <c r="CC1733" s="17">
        <v>0.45604378560610398</v>
      </c>
      <c r="CD1733" s="17">
        <v>0.44267776959393201</v>
      </c>
      <c r="CE1733" s="17">
        <v>0.39389901436352498</v>
      </c>
      <c r="CF1733" s="17">
        <v>0.48921074054473801</v>
      </c>
      <c r="CG1733" s="17"/>
      <c r="CH1733" s="17">
        <v>0.276270321453504</v>
      </c>
      <c r="CI1733" s="17">
        <v>0.47774006832680599</v>
      </c>
      <c r="CJ1733" s="17">
        <v>0.420621957301829</v>
      </c>
      <c r="CK1733" s="17">
        <v>0.44486525526474302</v>
      </c>
      <c r="CL1733" s="17">
        <v>0.11210950751286899</v>
      </c>
    </row>
    <row r="1734" spans="2:90" x14ac:dyDescent="0.3">
      <c r="B1734" t="s">
        <v>667</v>
      </c>
      <c r="C1734" s="17">
        <v>0.42213552527747</v>
      </c>
      <c r="D1734" s="17">
        <v>0.461924597880018</v>
      </c>
      <c r="E1734" s="17">
        <v>0.36797291003656202</v>
      </c>
      <c r="F1734" s="17"/>
      <c r="G1734" s="17">
        <v>0.318712170461596</v>
      </c>
      <c r="H1734" s="17">
        <v>0.22225711776095899</v>
      </c>
      <c r="I1734" s="17">
        <v>0.38478591559013298</v>
      </c>
      <c r="J1734" s="17">
        <v>0.33064411432395702</v>
      </c>
      <c r="K1734" s="17">
        <v>0.43775372511837002</v>
      </c>
      <c r="L1734" s="17">
        <v>0.54212503041037396</v>
      </c>
      <c r="M1734" s="17"/>
      <c r="N1734" s="17">
        <v>0.322940338928972</v>
      </c>
      <c r="O1734" s="17">
        <v>0.46507798010295498</v>
      </c>
      <c r="P1734" s="17">
        <v>0.49093770423041799</v>
      </c>
      <c r="Q1734" s="17">
        <v>0.39001223032033999</v>
      </c>
      <c r="R1734" s="17"/>
      <c r="S1734" s="17">
        <v>0.35191661030361299</v>
      </c>
      <c r="T1734" s="17">
        <v>0.56154600023365497</v>
      </c>
      <c r="U1734" s="17">
        <v>0.49641370663026602</v>
      </c>
      <c r="V1734" s="17">
        <v>0.438658594404706</v>
      </c>
      <c r="W1734" s="17">
        <v>0.173144360553594</v>
      </c>
      <c r="X1734" s="17">
        <v>0.35164133991206697</v>
      </c>
      <c r="Y1734" s="17">
        <v>0.50895406303637702</v>
      </c>
      <c r="Z1734" s="17">
        <v>0.47646760042160302</v>
      </c>
      <c r="AA1734" s="17">
        <v>0.41960484180086999</v>
      </c>
      <c r="AB1734" s="17">
        <v>0.27205142796020099</v>
      </c>
      <c r="AC1734" s="17">
        <v>0.55542645931835799</v>
      </c>
      <c r="AD1734" s="17">
        <v>0.32727006112422702</v>
      </c>
      <c r="AE1734" s="17"/>
      <c r="AF1734" s="17">
        <v>0.43410156141797801</v>
      </c>
      <c r="AG1734" s="17">
        <v>0.46615913673815901</v>
      </c>
      <c r="AH1734" s="17">
        <v>0.27232509973926899</v>
      </c>
      <c r="AI1734" s="17"/>
      <c r="AJ1734" s="17">
        <v>0.47937694930247199</v>
      </c>
      <c r="AK1734" s="17">
        <v>0.28569198571642102</v>
      </c>
      <c r="AL1734" s="17">
        <v>0.54427536367087004</v>
      </c>
      <c r="AM1734" s="17">
        <v>0.42804427331479999</v>
      </c>
      <c r="AN1734" s="17">
        <v>0</v>
      </c>
      <c r="AO1734" s="17"/>
      <c r="AP1734" s="17">
        <v>0.171762174605949</v>
      </c>
      <c r="AQ1734" s="17">
        <v>0.63464576844531095</v>
      </c>
      <c r="AR1734" s="17">
        <v>0.39368847835144499</v>
      </c>
      <c r="AS1734" s="17">
        <v>0.40526639835878098</v>
      </c>
      <c r="AT1734" s="17">
        <v>0.35730841869399199</v>
      </c>
      <c r="AU1734" s="17">
        <v>0.44581372661459001</v>
      </c>
      <c r="AV1734" s="17"/>
      <c r="AW1734" s="17" t="s">
        <v>234</v>
      </c>
      <c r="AX1734" s="17">
        <v>0.28327704599628301</v>
      </c>
      <c r="AY1734" s="17">
        <v>0.37578959199055201</v>
      </c>
      <c r="AZ1734" s="17">
        <v>0.54746965642827905</v>
      </c>
      <c r="BA1734" s="17">
        <v>0.44769610857540099</v>
      </c>
      <c r="BB1734" s="17">
        <v>0.26896693421364898</v>
      </c>
      <c r="BC1734" s="17">
        <v>0.47833443317864999</v>
      </c>
      <c r="BD1734" s="17">
        <v>0.47241087288196199</v>
      </c>
      <c r="BE1734" s="17">
        <v>0.38099575110168499</v>
      </c>
      <c r="BF1734" s="17">
        <v>0.347021337262503</v>
      </c>
      <c r="BG1734" s="17">
        <v>0.70423444442056904</v>
      </c>
      <c r="BH1734" s="17">
        <v>0.250842388925957</v>
      </c>
      <c r="BI1734" s="17">
        <v>0.50854405238023703</v>
      </c>
      <c r="BJ1734" s="17">
        <v>0.2473206757218</v>
      </c>
      <c r="BK1734" s="17">
        <v>0.32332734524546902</v>
      </c>
      <c r="BL1734" s="17">
        <v>0.54895304469614703</v>
      </c>
      <c r="BM1734" s="17"/>
      <c r="BN1734" s="17">
        <v>0.42326980725980201</v>
      </c>
      <c r="BO1734" s="17">
        <v>0.41623538618650402</v>
      </c>
      <c r="BP1734" s="17"/>
      <c r="BQ1734" s="17">
        <v>0.23066999331803201</v>
      </c>
      <c r="BR1734" s="17">
        <v>0.36686028815899802</v>
      </c>
      <c r="BS1734" s="17"/>
      <c r="BT1734" s="17">
        <v>0.20315641755281999</v>
      </c>
      <c r="BU1734" s="17"/>
      <c r="BV1734" s="17">
        <v>0.39149964623091299</v>
      </c>
      <c r="BW1734" s="17">
        <v>0.45848559685193602</v>
      </c>
      <c r="BX1734" s="17">
        <v>0.44059886010142202</v>
      </c>
      <c r="BY1734" s="17"/>
      <c r="BZ1734" s="17">
        <v>0.37240526545237101</v>
      </c>
      <c r="CA1734" s="17">
        <v>0.34040749012412203</v>
      </c>
      <c r="CB1734" s="17">
        <v>0.51366541821761702</v>
      </c>
      <c r="CC1734" s="17">
        <v>0.51248877594525799</v>
      </c>
      <c r="CD1734" s="17">
        <v>0.38242252675433402</v>
      </c>
      <c r="CE1734" s="17">
        <v>0.39429558138647902</v>
      </c>
      <c r="CF1734" s="17">
        <v>0.55017790576439896</v>
      </c>
      <c r="CG1734" s="17"/>
      <c r="CH1734" s="17">
        <v>0.28850684632943102</v>
      </c>
      <c r="CI1734" s="17">
        <v>0.41513847691681</v>
      </c>
      <c r="CJ1734" s="17">
        <v>0.45011243204531698</v>
      </c>
      <c r="CK1734" s="17">
        <v>0.43208261243232399</v>
      </c>
      <c r="CL1734" s="17">
        <v>0.345092542559363</v>
      </c>
    </row>
    <row r="1735" spans="2:90" x14ac:dyDescent="0.3">
      <c r="B1735" t="s">
        <v>668</v>
      </c>
      <c r="C1735" s="17">
        <v>0.41689296826519101</v>
      </c>
      <c r="D1735" s="17">
        <v>0.296472513825706</v>
      </c>
      <c r="E1735" s="17">
        <v>0.58081452547493395</v>
      </c>
      <c r="F1735" s="17"/>
      <c r="G1735" s="17">
        <v>0.241261456918231</v>
      </c>
      <c r="H1735" s="17">
        <v>0.63897663458968001</v>
      </c>
      <c r="I1735" s="17">
        <v>0.30834299338587401</v>
      </c>
      <c r="J1735" s="17">
        <v>0.52828197517379205</v>
      </c>
      <c r="K1735" s="17">
        <v>0.50270525451925596</v>
      </c>
      <c r="L1735" s="17">
        <v>0.350269135260667</v>
      </c>
      <c r="M1735" s="17"/>
      <c r="N1735" s="17">
        <v>0.31102351399220002</v>
      </c>
      <c r="O1735" s="17">
        <v>0.38381247557168502</v>
      </c>
      <c r="P1735" s="17">
        <v>0.51458959161713402</v>
      </c>
      <c r="Q1735" s="17">
        <v>0.43189913061337498</v>
      </c>
      <c r="R1735" s="17"/>
      <c r="S1735" s="17">
        <v>0.38322260945915199</v>
      </c>
      <c r="T1735" s="17">
        <v>0.246526875667224</v>
      </c>
      <c r="U1735" s="17">
        <v>0.49135408638483902</v>
      </c>
      <c r="V1735" s="17">
        <v>0.26742957650278898</v>
      </c>
      <c r="W1735" s="17">
        <v>0.36222663550786699</v>
      </c>
      <c r="X1735" s="17">
        <v>0.43512976384800101</v>
      </c>
      <c r="Y1735" s="17">
        <v>0.42708782006584201</v>
      </c>
      <c r="Z1735" s="17">
        <v>0.39090586625054202</v>
      </c>
      <c r="AA1735" s="17">
        <v>0.63070417106372201</v>
      </c>
      <c r="AB1735" s="17">
        <v>0.47333131044875298</v>
      </c>
      <c r="AC1735" s="17">
        <v>0.53225107417891804</v>
      </c>
      <c r="AD1735" s="17">
        <v>1</v>
      </c>
      <c r="AE1735" s="17"/>
      <c r="AF1735" s="17">
        <v>0.407431255502678</v>
      </c>
      <c r="AG1735" s="17">
        <v>0.38601780430935501</v>
      </c>
      <c r="AH1735" s="17">
        <v>0.68325068410846301</v>
      </c>
      <c r="AI1735" s="17"/>
      <c r="AJ1735" s="17">
        <v>0.15801652828863499</v>
      </c>
      <c r="AK1735" s="17">
        <v>0.697802735133913</v>
      </c>
      <c r="AL1735" s="17">
        <v>0.478374370487959</v>
      </c>
      <c r="AM1735" s="17">
        <v>0.44941056140337499</v>
      </c>
      <c r="AN1735" s="17">
        <v>0.65348423225011798</v>
      </c>
      <c r="AO1735" s="17"/>
      <c r="AP1735" s="17">
        <v>0.73747969880279296</v>
      </c>
      <c r="AQ1735" s="17">
        <v>0.21619686249241599</v>
      </c>
      <c r="AR1735" s="17">
        <v>0.48897404471418598</v>
      </c>
      <c r="AS1735" s="17">
        <v>0.32196657814999002</v>
      </c>
      <c r="AT1735" s="17">
        <v>1</v>
      </c>
      <c r="AU1735" s="17">
        <v>0.55113682020113697</v>
      </c>
      <c r="AV1735" s="17"/>
      <c r="AW1735" s="17" t="s">
        <v>234</v>
      </c>
      <c r="AX1735" s="17">
        <v>0.23389540573496601</v>
      </c>
      <c r="AY1735" s="17">
        <v>0.56656257921067399</v>
      </c>
      <c r="AZ1735" s="17">
        <v>0.61155817163915005</v>
      </c>
      <c r="BA1735" s="17">
        <v>0.25977805592133202</v>
      </c>
      <c r="BB1735" s="17">
        <v>0.42183839612486101</v>
      </c>
      <c r="BC1735" s="17">
        <v>0.45705939028917603</v>
      </c>
      <c r="BD1735" s="17">
        <v>0.29418501414224801</v>
      </c>
      <c r="BE1735" s="17">
        <v>0.37196920204747502</v>
      </c>
      <c r="BF1735" s="17">
        <v>0.42657434751753698</v>
      </c>
      <c r="BG1735" s="17">
        <v>0.24784224290689899</v>
      </c>
      <c r="BH1735" s="17">
        <v>0.42733732069889702</v>
      </c>
      <c r="BI1735" s="17">
        <v>0.49145594761976302</v>
      </c>
      <c r="BJ1735" s="17">
        <v>0.24960432489888401</v>
      </c>
      <c r="BK1735" s="17">
        <v>0</v>
      </c>
      <c r="BL1735" s="17">
        <v>0.40603296028019098</v>
      </c>
      <c r="BM1735" s="17"/>
      <c r="BN1735" s="17">
        <v>0.419977494222388</v>
      </c>
      <c r="BO1735" s="17">
        <v>0.41727879658288902</v>
      </c>
      <c r="BP1735" s="17"/>
      <c r="BQ1735" s="17">
        <v>0.874224848731742</v>
      </c>
      <c r="BR1735" s="17">
        <v>0.48410298233801302</v>
      </c>
      <c r="BS1735" s="17"/>
      <c r="BT1735" s="17">
        <v>0.65840663193742399</v>
      </c>
      <c r="BU1735" s="17"/>
      <c r="BV1735" s="17">
        <v>0.45781442758692897</v>
      </c>
      <c r="BW1735" s="17">
        <v>0.368637525309781</v>
      </c>
      <c r="BX1735" s="17">
        <v>0.41422257701967002</v>
      </c>
      <c r="BY1735" s="17"/>
      <c r="BZ1735" s="17">
        <v>0.63673322251729103</v>
      </c>
      <c r="CA1735" s="17">
        <v>0.55058371059128997</v>
      </c>
      <c r="CB1735" s="17">
        <v>0.37282496190379999</v>
      </c>
      <c r="CC1735" s="17">
        <v>0.45936165216414798</v>
      </c>
      <c r="CD1735" s="17">
        <v>0.22663752473724799</v>
      </c>
      <c r="CE1735" s="17">
        <v>0.34485675753850098</v>
      </c>
      <c r="CF1735" s="17">
        <v>0.165674833786982</v>
      </c>
      <c r="CG1735" s="17"/>
      <c r="CH1735" s="17">
        <v>0.20661109968672101</v>
      </c>
      <c r="CI1735" s="17">
        <v>0.417338624625614</v>
      </c>
      <c r="CJ1735" s="17">
        <v>0.38865711201126002</v>
      </c>
      <c r="CK1735" s="17">
        <v>0.47020547102362897</v>
      </c>
      <c r="CL1735" s="17">
        <v>0.63971817578157897</v>
      </c>
    </row>
    <row r="1736" spans="2:90" x14ac:dyDescent="0.3">
      <c r="B1736" t="s">
        <v>669</v>
      </c>
      <c r="C1736" s="17">
        <v>0.372361078094819</v>
      </c>
      <c r="D1736" s="17">
        <v>0.31293767768978498</v>
      </c>
      <c r="E1736" s="17">
        <v>0.45325079383647499</v>
      </c>
      <c r="F1736" s="17"/>
      <c r="G1736" s="17">
        <v>0.22411389117765801</v>
      </c>
      <c r="H1736" s="17">
        <v>0.248606634288947</v>
      </c>
      <c r="I1736" s="17">
        <v>0.15184413813706299</v>
      </c>
      <c r="J1736" s="17">
        <v>0.37609438296431402</v>
      </c>
      <c r="K1736" s="17">
        <v>0.35651593328467202</v>
      </c>
      <c r="L1736" s="17">
        <v>0.51546037044550397</v>
      </c>
      <c r="M1736" s="17"/>
      <c r="N1736" s="17">
        <v>0.43697553410114298</v>
      </c>
      <c r="O1736" s="17">
        <v>0.33489379199234598</v>
      </c>
      <c r="P1736" s="17">
        <v>0.37415062382561998</v>
      </c>
      <c r="Q1736" s="17">
        <v>0.36638517196036102</v>
      </c>
      <c r="R1736" s="17"/>
      <c r="S1736" s="17">
        <v>0.16635428066808999</v>
      </c>
      <c r="T1736" s="17">
        <v>0.21965171377702999</v>
      </c>
      <c r="U1736" s="17">
        <v>0.29481982279541902</v>
      </c>
      <c r="V1736" s="17">
        <v>0.32002535426985201</v>
      </c>
      <c r="W1736" s="17">
        <v>0.51384364055943599</v>
      </c>
      <c r="X1736" s="17">
        <v>0.29780054057452199</v>
      </c>
      <c r="Y1736" s="17">
        <v>0.60236539324138805</v>
      </c>
      <c r="Z1736" s="17">
        <v>0.51629199352411903</v>
      </c>
      <c r="AA1736" s="17">
        <v>0.52389005892346496</v>
      </c>
      <c r="AB1736" s="17">
        <v>0.63212392708621501</v>
      </c>
      <c r="AC1736" s="17">
        <v>0.36713548567608401</v>
      </c>
      <c r="AD1736" s="17">
        <v>0.63443892698371396</v>
      </c>
      <c r="AE1736" s="17"/>
      <c r="AF1736" s="17">
        <v>0.40593661511288898</v>
      </c>
      <c r="AG1736" s="17">
        <v>0.32668997083240903</v>
      </c>
      <c r="AH1736" s="17">
        <v>0.41564388173685901</v>
      </c>
      <c r="AI1736" s="17"/>
      <c r="AJ1736" s="17">
        <v>0.38090637083012102</v>
      </c>
      <c r="AK1736" s="17">
        <v>0.46768985693006099</v>
      </c>
      <c r="AL1736" s="17">
        <v>0.46255416800521698</v>
      </c>
      <c r="AM1736" s="17">
        <v>0.25188806037015798</v>
      </c>
      <c r="AN1736" s="17">
        <v>0</v>
      </c>
      <c r="AO1736" s="17"/>
      <c r="AP1736" s="17">
        <v>0.29079533346106401</v>
      </c>
      <c r="AQ1736" s="17">
        <v>0.44879836488845998</v>
      </c>
      <c r="AR1736" s="17">
        <v>0.56170865654773605</v>
      </c>
      <c r="AS1736" s="17">
        <v>0.30299553201497698</v>
      </c>
      <c r="AT1736" s="17">
        <v>0.48488269516073801</v>
      </c>
      <c r="AU1736" s="17">
        <v>0.47399834179953099</v>
      </c>
      <c r="AV1736" s="17"/>
      <c r="AW1736" s="17" t="s">
        <v>234</v>
      </c>
      <c r="AX1736" s="17">
        <v>0.28327704599628301</v>
      </c>
      <c r="AY1736" s="17">
        <v>0.362992355112499</v>
      </c>
      <c r="AZ1736" s="17">
        <v>0.40150971963637599</v>
      </c>
      <c r="BA1736" s="17">
        <v>0.48639765837718302</v>
      </c>
      <c r="BB1736" s="17">
        <v>0.30239555006315899</v>
      </c>
      <c r="BC1736" s="17">
        <v>0.47727130541038798</v>
      </c>
      <c r="BD1736" s="17">
        <v>0.421384966876933</v>
      </c>
      <c r="BE1736" s="17">
        <v>0.23211590642176899</v>
      </c>
      <c r="BF1736" s="17">
        <v>0.123640520838165</v>
      </c>
      <c r="BG1736" s="17">
        <v>0.38451525808852799</v>
      </c>
      <c r="BH1736" s="17">
        <v>0.41193819169916601</v>
      </c>
      <c r="BI1736" s="17">
        <v>0.49145594761976302</v>
      </c>
      <c r="BJ1736" s="17">
        <v>0.25083621675539203</v>
      </c>
      <c r="BK1736" s="17">
        <v>0</v>
      </c>
      <c r="BL1736" s="17">
        <v>0.21979985472654401</v>
      </c>
      <c r="BM1736" s="17"/>
      <c r="BN1736" s="17">
        <v>0.36683781529639597</v>
      </c>
      <c r="BO1736" s="17">
        <v>0.38091593666789098</v>
      </c>
      <c r="BP1736" s="17"/>
      <c r="BQ1736" s="17">
        <v>0.390526946810415</v>
      </c>
      <c r="BR1736" s="17">
        <v>0.50252793107817895</v>
      </c>
      <c r="BS1736" s="17"/>
      <c r="BT1736" s="17">
        <v>0.29353399309508899</v>
      </c>
      <c r="BU1736" s="17"/>
      <c r="BV1736" s="17">
        <v>0.45874448728680101</v>
      </c>
      <c r="BW1736" s="17">
        <v>0.41094100447721399</v>
      </c>
      <c r="BX1736" s="17">
        <v>0.35438804724641199</v>
      </c>
      <c r="BY1736" s="17"/>
      <c r="BZ1736" s="17">
        <v>0.39923685201292303</v>
      </c>
      <c r="CA1736" s="17">
        <v>0.33308327737731802</v>
      </c>
      <c r="CB1736" s="17">
        <v>0.33139289217148199</v>
      </c>
      <c r="CC1736" s="17">
        <v>0.48562206004831698</v>
      </c>
      <c r="CD1736" s="17">
        <v>0.41977373004567298</v>
      </c>
      <c r="CE1736" s="17">
        <v>0.222810297290257</v>
      </c>
      <c r="CF1736" s="17">
        <v>0.27021562261066101</v>
      </c>
      <c r="CG1736" s="17"/>
      <c r="CH1736" s="17">
        <v>0</v>
      </c>
      <c r="CI1736" s="17">
        <v>0.41638082463780302</v>
      </c>
      <c r="CJ1736" s="17">
        <v>0.432634184764291</v>
      </c>
      <c r="CK1736" s="17">
        <v>0.26559020841984798</v>
      </c>
      <c r="CL1736" s="17">
        <v>0.415095820447547</v>
      </c>
    </row>
    <row r="1737" spans="2:90" x14ac:dyDescent="0.3">
      <c r="B1737" t="s">
        <v>670</v>
      </c>
      <c r="C1737" s="17">
        <v>0.20134506128476301</v>
      </c>
      <c r="D1737" s="17">
        <v>0.19131490530900799</v>
      </c>
      <c r="E1737" s="17">
        <v>0.214998545605638</v>
      </c>
      <c r="F1737" s="17"/>
      <c r="G1737" s="17">
        <v>0.47305233513630601</v>
      </c>
      <c r="H1737" s="17">
        <v>0.32034452107970002</v>
      </c>
      <c r="I1737" s="17">
        <v>5.2777819026259297E-2</v>
      </c>
      <c r="J1737" s="17">
        <v>0.21965164548115099</v>
      </c>
      <c r="K1737" s="17">
        <v>9.9518273848217195E-2</v>
      </c>
      <c r="L1737" s="17">
        <v>0.188469176250329</v>
      </c>
      <c r="M1737" s="17"/>
      <c r="N1737" s="17">
        <v>0.21004431161374701</v>
      </c>
      <c r="O1737" s="17">
        <v>0.30003358062756402</v>
      </c>
      <c r="P1737" s="17">
        <v>8.5073255736118E-2</v>
      </c>
      <c r="Q1737" s="17">
        <v>0.22471253599171301</v>
      </c>
      <c r="R1737" s="17"/>
      <c r="S1737" s="17">
        <v>0.32044218737635899</v>
      </c>
      <c r="T1737" s="17">
        <v>0.12835125349974899</v>
      </c>
      <c r="U1737" s="17">
        <v>0.23844251897071</v>
      </c>
      <c r="V1737" s="17">
        <v>0.25066035842949103</v>
      </c>
      <c r="W1737" s="17">
        <v>6.6091742147837501E-2</v>
      </c>
      <c r="X1737" s="17">
        <v>9.1818893159215306E-2</v>
      </c>
      <c r="Y1737" s="17">
        <v>0.33976956991891599</v>
      </c>
      <c r="Z1737" s="17">
        <v>0.48696734580789902</v>
      </c>
      <c r="AA1737" s="17">
        <v>0.16101641715096501</v>
      </c>
      <c r="AB1737" s="17">
        <v>0.183435123523502</v>
      </c>
      <c r="AC1737" s="17">
        <v>0.16027633339001199</v>
      </c>
      <c r="AD1737" s="17">
        <v>0.36556107301628599</v>
      </c>
      <c r="AE1737" s="17"/>
      <c r="AF1737" s="17">
        <v>9.4216746867077997E-2</v>
      </c>
      <c r="AG1737" s="17">
        <v>0.33457135255713999</v>
      </c>
      <c r="AH1737" s="17">
        <v>0.21374688903566599</v>
      </c>
      <c r="AI1737" s="17"/>
      <c r="AJ1737" s="17">
        <v>0.16253616900798001</v>
      </c>
      <c r="AK1737" s="17">
        <v>0.206341317657773</v>
      </c>
      <c r="AL1737" s="17">
        <v>0.28686135293954801</v>
      </c>
      <c r="AM1737" s="17">
        <v>0.210104193559046</v>
      </c>
      <c r="AN1737" s="17">
        <v>0</v>
      </c>
      <c r="AO1737" s="17"/>
      <c r="AP1737" s="17">
        <v>0.354486268367881</v>
      </c>
      <c r="AQ1737" s="17">
        <v>0.18280080736418</v>
      </c>
      <c r="AR1737" s="17">
        <v>0.34597480089820198</v>
      </c>
      <c r="AS1737" s="17">
        <v>0.12453170349199</v>
      </c>
      <c r="AT1737" s="17">
        <v>0.35730841869399199</v>
      </c>
      <c r="AU1737" s="17">
        <v>0.17175081018479599</v>
      </c>
      <c r="AV1737" s="17"/>
      <c r="AW1737" s="17" t="s">
        <v>234</v>
      </c>
      <c r="AX1737" s="17">
        <v>0.53260357661926705</v>
      </c>
      <c r="AY1737" s="17">
        <v>0.17226516808634801</v>
      </c>
      <c r="AZ1737" s="17">
        <v>0.26383561796022098</v>
      </c>
      <c r="BA1737" s="17">
        <v>0.16730650195934901</v>
      </c>
      <c r="BB1737" s="17">
        <v>0.10588857553139799</v>
      </c>
      <c r="BC1737" s="17">
        <v>0.304979225106566</v>
      </c>
      <c r="BD1737" s="17">
        <v>0</v>
      </c>
      <c r="BE1737" s="17">
        <v>0.244245022975977</v>
      </c>
      <c r="BF1737" s="17">
        <v>0.23420401595458301</v>
      </c>
      <c r="BG1737" s="17">
        <v>0.234248057157534</v>
      </c>
      <c r="BH1737" s="17">
        <v>0.343995566429046</v>
      </c>
      <c r="BI1737" s="17">
        <v>0</v>
      </c>
      <c r="BJ1737" s="17">
        <v>0.24960432489888401</v>
      </c>
      <c r="BK1737" s="17">
        <v>0</v>
      </c>
      <c r="BL1737" s="17">
        <v>0.186233105553647</v>
      </c>
      <c r="BM1737" s="17"/>
      <c r="BN1737" s="17">
        <v>0.15448076199902799</v>
      </c>
      <c r="BO1737" s="17">
        <v>0.24948787873087799</v>
      </c>
      <c r="BP1737" s="17"/>
      <c r="BQ1737" s="17">
        <v>0.133099889402998</v>
      </c>
      <c r="BR1737" s="17">
        <v>0.196457087410954</v>
      </c>
      <c r="BS1737" s="17"/>
      <c r="BT1737" s="17">
        <v>9.6748734745741194E-2</v>
      </c>
      <c r="BU1737" s="17"/>
      <c r="BV1737" s="17">
        <v>0.10535577384775199</v>
      </c>
      <c r="BW1737" s="17">
        <v>0.16041567808854801</v>
      </c>
      <c r="BX1737" s="17">
        <v>0.21842613810352701</v>
      </c>
      <c r="BY1737" s="17"/>
      <c r="BZ1737" s="17">
        <v>0.274996426617511</v>
      </c>
      <c r="CA1737" s="17">
        <v>0.131559342254954</v>
      </c>
      <c r="CB1737" s="17">
        <v>0.22284664618049699</v>
      </c>
      <c r="CC1737" s="17">
        <v>0.17382457402787699</v>
      </c>
      <c r="CD1737" s="17">
        <v>0.180853013310081</v>
      </c>
      <c r="CE1737" s="17">
        <v>0.15992790992599401</v>
      </c>
      <c r="CF1737" s="17">
        <v>0.39489139844626098</v>
      </c>
      <c r="CG1737" s="17"/>
      <c r="CH1737" s="17">
        <v>0.109493469297557</v>
      </c>
      <c r="CI1737" s="17">
        <v>0.183125813229297</v>
      </c>
      <c r="CJ1737" s="17">
        <v>0.220288962253192</v>
      </c>
      <c r="CK1737" s="17">
        <v>0.23681863714436599</v>
      </c>
      <c r="CL1737" s="17">
        <v>0.12537440150673701</v>
      </c>
    </row>
    <row r="1738" spans="2:90" x14ac:dyDescent="0.3">
      <c r="B1738" t="s">
        <v>671</v>
      </c>
      <c r="C1738" s="17">
        <v>0.19164384368125201</v>
      </c>
      <c r="D1738" s="17">
        <v>0.19600809963174601</v>
      </c>
      <c r="E1738" s="17">
        <v>0.185703028769063</v>
      </c>
      <c r="F1738" s="17"/>
      <c r="G1738" s="17">
        <v>9.4774010731684802E-2</v>
      </c>
      <c r="H1738" s="17">
        <v>0.16203821915015801</v>
      </c>
      <c r="I1738" s="17">
        <v>0.21371507526926101</v>
      </c>
      <c r="J1738" s="17">
        <v>0.18216368899812399</v>
      </c>
      <c r="K1738" s="17">
        <v>0.147602217373036</v>
      </c>
      <c r="L1738" s="17">
        <v>0.25128517878740297</v>
      </c>
      <c r="M1738" s="17"/>
      <c r="N1738" s="17">
        <v>0.18193906845277599</v>
      </c>
      <c r="O1738" s="17">
        <v>0.19747038855315299</v>
      </c>
      <c r="P1738" s="17">
        <v>0.24166157425172799</v>
      </c>
      <c r="Q1738" s="17">
        <v>0.14524926869707999</v>
      </c>
      <c r="R1738" s="17"/>
      <c r="S1738" s="17">
        <v>0.15534786700723799</v>
      </c>
      <c r="T1738" s="17">
        <v>0.27661555152290401</v>
      </c>
      <c r="U1738" s="17">
        <v>0.36016177800848598</v>
      </c>
      <c r="V1738" s="17">
        <v>0.174694285904889</v>
      </c>
      <c r="W1738" s="17">
        <v>5.7998288337835997E-2</v>
      </c>
      <c r="X1738" s="17">
        <v>8.6438190510280094E-2</v>
      </c>
      <c r="Y1738" s="17">
        <v>0.165390418317273</v>
      </c>
      <c r="Z1738" s="17">
        <v>0</v>
      </c>
      <c r="AA1738" s="17">
        <v>0.26324431176117902</v>
      </c>
      <c r="AB1738" s="17">
        <v>0.195399208740974</v>
      </c>
      <c r="AC1738" s="17">
        <v>0.22969297455912999</v>
      </c>
      <c r="AD1738" s="17">
        <v>0.32727006112422702</v>
      </c>
      <c r="AE1738" s="17"/>
      <c r="AF1738" s="17">
        <v>0.23705907831468101</v>
      </c>
      <c r="AG1738" s="17">
        <v>0.157927580202955</v>
      </c>
      <c r="AH1738" s="17">
        <v>6.1391575133935297E-2</v>
      </c>
      <c r="AI1738" s="17"/>
      <c r="AJ1738" s="17">
        <v>0.19523005589235601</v>
      </c>
      <c r="AK1738" s="17">
        <v>0.10376524331856</v>
      </c>
      <c r="AL1738" s="17">
        <v>0.10535940969932001</v>
      </c>
      <c r="AM1738" s="17">
        <v>0.31113356927320501</v>
      </c>
      <c r="AN1738" s="17">
        <v>0</v>
      </c>
      <c r="AO1738" s="17"/>
      <c r="AP1738" s="17">
        <v>0</v>
      </c>
      <c r="AQ1738" s="17">
        <v>0.295037657387482</v>
      </c>
      <c r="AR1738" s="17">
        <v>0.107335871099242</v>
      </c>
      <c r="AS1738" s="17">
        <v>0.22350416062101999</v>
      </c>
      <c r="AT1738" s="17">
        <v>0.17237809454924999</v>
      </c>
      <c r="AU1738" s="17">
        <v>0.11398763474708699</v>
      </c>
      <c r="AV1738" s="17"/>
      <c r="AW1738" s="17" t="s">
        <v>234</v>
      </c>
      <c r="AX1738" s="17">
        <v>0</v>
      </c>
      <c r="AY1738" s="17">
        <v>0.24730977593623499</v>
      </c>
      <c r="AZ1738" s="17">
        <v>0.23542445166943099</v>
      </c>
      <c r="BA1738" s="17">
        <v>0.20886364081102499</v>
      </c>
      <c r="BB1738" s="17">
        <v>0.20424459677451001</v>
      </c>
      <c r="BC1738" s="17">
        <v>0</v>
      </c>
      <c r="BD1738" s="17">
        <v>9.9268329194212204E-2</v>
      </c>
      <c r="BE1738" s="17">
        <v>0.23932160692558099</v>
      </c>
      <c r="BF1738" s="17">
        <v>0.11081274904055199</v>
      </c>
      <c r="BG1738" s="17">
        <v>0.408269032911378</v>
      </c>
      <c r="BH1738" s="17">
        <v>0.260408228160315</v>
      </c>
      <c r="BI1738" s="17">
        <v>0</v>
      </c>
      <c r="BJ1738" s="17">
        <v>0.2473206757218</v>
      </c>
      <c r="BK1738" s="17">
        <v>0</v>
      </c>
      <c r="BL1738" s="17">
        <v>0.162328794427231</v>
      </c>
      <c r="BM1738" s="17"/>
      <c r="BN1738" s="17">
        <v>0.181476787277084</v>
      </c>
      <c r="BO1738" s="17">
        <v>0.203310960005885</v>
      </c>
      <c r="BP1738" s="17"/>
      <c r="BQ1738" s="17">
        <v>0</v>
      </c>
      <c r="BR1738" s="17">
        <v>0.126426448397914</v>
      </c>
      <c r="BS1738" s="17"/>
      <c r="BT1738" s="17">
        <v>0.107919128448796</v>
      </c>
      <c r="BU1738" s="17"/>
      <c r="BV1738" s="17">
        <v>0.19775839718052299</v>
      </c>
      <c r="BW1738" s="17">
        <v>0.168288099904948</v>
      </c>
      <c r="BX1738" s="17">
        <v>0.192509307266894</v>
      </c>
      <c r="BY1738" s="17"/>
      <c r="BZ1738" s="17">
        <v>0.28111942399644702</v>
      </c>
      <c r="CA1738" s="17">
        <v>0.19962802569031099</v>
      </c>
      <c r="CB1738" s="17">
        <v>0.174872134353561</v>
      </c>
      <c r="CC1738" s="17">
        <v>0.16310184620261101</v>
      </c>
      <c r="CD1738" s="17">
        <v>0.13276621803341601</v>
      </c>
      <c r="CE1738" s="17">
        <v>0.23365693649452701</v>
      </c>
      <c r="CF1738" s="17">
        <v>0.226589931391775</v>
      </c>
      <c r="CG1738" s="17"/>
      <c r="CH1738" s="17">
        <v>0</v>
      </c>
      <c r="CI1738" s="17">
        <v>0.22959243504212001</v>
      </c>
      <c r="CJ1738" s="17">
        <v>0.162661669286777</v>
      </c>
      <c r="CK1738" s="17">
        <v>0.224869928837687</v>
      </c>
      <c r="CL1738" s="17">
        <v>0.22158774642441201</v>
      </c>
    </row>
    <row r="1739" spans="2:90" x14ac:dyDescent="0.3">
      <c r="B1739" t="s">
        <v>672</v>
      </c>
      <c r="C1739" s="17">
        <v>0.10747954709824099</v>
      </c>
      <c r="D1739" s="17">
        <v>8.8319391223284596E-2</v>
      </c>
      <c r="E1739" s="17">
        <v>0.133561184159182</v>
      </c>
      <c r="F1739" s="17"/>
      <c r="G1739" s="17">
        <v>5.3362967201292397E-2</v>
      </c>
      <c r="H1739" s="17">
        <v>0.16866135629607301</v>
      </c>
      <c r="I1739" s="17">
        <v>0.10365997035140299</v>
      </c>
      <c r="J1739" s="17">
        <v>6.3806224592068694E-2</v>
      </c>
      <c r="K1739" s="17">
        <v>7.8316695098549896E-2</v>
      </c>
      <c r="L1739" s="17">
        <v>0.15075142197997801</v>
      </c>
      <c r="M1739" s="17"/>
      <c r="N1739" s="17">
        <v>8.7043889159073004E-2</v>
      </c>
      <c r="O1739" s="17">
        <v>0.112574369840926</v>
      </c>
      <c r="P1739" s="17">
        <v>9.3706201218824406E-2</v>
      </c>
      <c r="Q1739" s="17">
        <v>0.13353080031688799</v>
      </c>
      <c r="R1739" s="17"/>
      <c r="S1739" s="17">
        <v>5.7993267604237703E-2</v>
      </c>
      <c r="T1739" s="17">
        <v>0.15798931003070801</v>
      </c>
      <c r="U1739" s="17">
        <v>0</v>
      </c>
      <c r="V1739" s="17">
        <v>0.172326546320483</v>
      </c>
      <c r="W1739" s="17">
        <v>5.7998288337835997E-2</v>
      </c>
      <c r="X1739" s="17">
        <v>4.6106876237075801E-2</v>
      </c>
      <c r="Y1739" s="17">
        <v>0.16119606823834601</v>
      </c>
      <c r="Z1739" s="17">
        <v>0</v>
      </c>
      <c r="AA1739" s="17">
        <v>0.21075677073502999</v>
      </c>
      <c r="AB1739" s="17">
        <v>0.187655301793614</v>
      </c>
      <c r="AC1739" s="17">
        <v>0</v>
      </c>
      <c r="AD1739" s="17">
        <v>0.32727006112422702</v>
      </c>
      <c r="AE1739" s="17"/>
      <c r="AF1739" s="17">
        <v>0.10761164011508401</v>
      </c>
      <c r="AG1739" s="17">
        <v>0.12788120129654901</v>
      </c>
      <c r="AH1739" s="17">
        <v>6.4286812649028593E-2</v>
      </c>
      <c r="AI1739" s="17"/>
      <c r="AJ1739" s="17">
        <v>0.131387054916031</v>
      </c>
      <c r="AK1739" s="17">
        <v>7.5733637050460101E-2</v>
      </c>
      <c r="AL1739" s="17">
        <v>0.179536989143636</v>
      </c>
      <c r="AM1739" s="17">
        <v>0.12368756103371099</v>
      </c>
      <c r="AN1739" s="17">
        <v>0</v>
      </c>
      <c r="AO1739" s="17"/>
      <c r="AP1739" s="17">
        <v>9.9109234429769294E-2</v>
      </c>
      <c r="AQ1739" s="17">
        <v>0.13966777198206301</v>
      </c>
      <c r="AR1739" s="17">
        <v>0.106173177972848</v>
      </c>
      <c r="AS1739" s="17">
        <v>0.113588758642718</v>
      </c>
      <c r="AT1739" s="17">
        <v>0</v>
      </c>
      <c r="AU1739" s="17">
        <v>6.8231987807856095E-2</v>
      </c>
      <c r="AV1739" s="17"/>
      <c r="AW1739" s="17" t="s">
        <v>234</v>
      </c>
      <c r="AX1739" s="17">
        <v>0</v>
      </c>
      <c r="AY1739" s="17">
        <v>0.19400882194321301</v>
      </c>
      <c r="AZ1739" s="17">
        <v>0.14562583605940799</v>
      </c>
      <c r="BA1739" s="17">
        <v>8.6854117577142204E-2</v>
      </c>
      <c r="BB1739" s="17">
        <v>9.7325505285457206E-2</v>
      </c>
      <c r="BC1739" s="17">
        <v>5.85129661921669E-2</v>
      </c>
      <c r="BD1739" s="17">
        <v>9.5797484312698397E-2</v>
      </c>
      <c r="BE1739" s="17">
        <v>0.23932160692558099</v>
      </c>
      <c r="BF1739" s="17">
        <v>0.11979027012933099</v>
      </c>
      <c r="BG1739" s="17">
        <v>8.8341720665055606E-2</v>
      </c>
      <c r="BH1739" s="17">
        <v>0.19375297216708601</v>
      </c>
      <c r="BI1739" s="17">
        <v>0</v>
      </c>
      <c r="BJ1739" s="17">
        <v>0</v>
      </c>
      <c r="BK1739" s="17">
        <v>0</v>
      </c>
      <c r="BL1739" s="17">
        <v>0</v>
      </c>
      <c r="BM1739" s="17"/>
      <c r="BN1739" s="17">
        <v>0.116216189639401</v>
      </c>
      <c r="BO1739" s="17">
        <v>9.9702890349084805E-2</v>
      </c>
      <c r="BP1739" s="17"/>
      <c r="BQ1739" s="17">
        <v>0.133099889402998</v>
      </c>
      <c r="BR1739" s="17">
        <v>0</v>
      </c>
      <c r="BS1739" s="17"/>
      <c r="BT1739" s="17">
        <v>0</v>
      </c>
      <c r="BU1739" s="17"/>
      <c r="BV1739" s="17">
        <v>2.9836236086191299E-2</v>
      </c>
      <c r="BW1739" s="17">
        <v>8.7197090402884106E-2</v>
      </c>
      <c r="BX1739" s="17">
        <v>0.12387675557447</v>
      </c>
      <c r="BY1739" s="17"/>
      <c r="BZ1739" s="17">
        <v>0.22956706493909201</v>
      </c>
      <c r="CA1739" s="17">
        <v>7.3950736668359898E-2</v>
      </c>
      <c r="CB1739" s="17">
        <v>0.15824793845144</v>
      </c>
      <c r="CC1739" s="17">
        <v>0.12066200745738399</v>
      </c>
      <c r="CD1739" s="17">
        <v>5.9138112769292303E-2</v>
      </c>
      <c r="CE1739" s="17">
        <v>8.3120842545912899E-2</v>
      </c>
      <c r="CF1739" s="17">
        <v>5.7835673103272402E-2</v>
      </c>
      <c r="CG1739" s="17"/>
      <c r="CH1739" s="17">
        <v>0</v>
      </c>
      <c r="CI1739" s="17">
        <v>0.12773848221655501</v>
      </c>
      <c r="CJ1739" s="17">
        <v>2.66530564916336E-2</v>
      </c>
      <c r="CK1739" s="17">
        <v>0.25538987228262</v>
      </c>
      <c r="CL1739" s="17">
        <v>0.11210950751286899</v>
      </c>
    </row>
    <row r="1740" spans="2:90" x14ac:dyDescent="0.3">
      <c r="B1740" t="s">
        <v>118</v>
      </c>
      <c r="C1740" s="17">
        <v>5.0065513918965798E-2</v>
      </c>
      <c r="D1740" s="17">
        <v>5.1143652623680702E-2</v>
      </c>
      <c r="E1740" s="17">
        <v>4.8597904647870102E-2</v>
      </c>
      <c r="F1740" s="17"/>
      <c r="G1740" s="17">
        <v>6.3909821021123303E-2</v>
      </c>
      <c r="H1740" s="17">
        <v>6.8608912001776698E-2</v>
      </c>
      <c r="I1740" s="17">
        <v>0.102037535550241</v>
      </c>
      <c r="J1740" s="17">
        <v>8.5384246689111501E-2</v>
      </c>
      <c r="K1740" s="17">
        <v>2.4193164773730201E-2</v>
      </c>
      <c r="L1740" s="17">
        <v>2.4593296358452799E-2</v>
      </c>
      <c r="M1740" s="17"/>
      <c r="N1740" s="17">
        <v>7.8551363934561899E-2</v>
      </c>
      <c r="O1740" s="17">
        <v>0</v>
      </c>
      <c r="P1740" s="17">
        <v>5.1624231859723001E-2</v>
      </c>
      <c r="Q1740" s="17">
        <v>5.78074051438702E-2</v>
      </c>
      <c r="R1740" s="17"/>
      <c r="S1740" s="17">
        <v>5.4801788627927402E-2</v>
      </c>
      <c r="T1740" s="17">
        <v>6.3711219850597703E-2</v>
      </c>
      <c r="U1740" s="17">
        <v>0</v>
      </c>
      <c r="V1740" s="17">
        <v>0</v>
      </c>
      <c r="W1740" s="17">
        <v>5.8006346770758999E-2</v>
      </c>
      <c r="X1740" s="17">
        <v>4.0528743930672503E-2</v>
      </c>
      <c r="Y1740" s="17">
        <v>0</v>
      </c>
      <c r="Z1740" s="17">
        <v>0.206684966593566</v>
      </c>
      <c r="AA1740" s="17">
        <v>5.05057663536045E-2</v>
      </c>
      <c r="AB1740" s="17">
        <v>8.5735519153014403E-2</v>
      </c>
      <c r="AC1740" s="17">
        <v>6.7925401903994001E-2</v>
      </c>
      <c r="AD1740" s="17">
        <v>0</v>
      </c>
      <c r="AE1740" s="17"/>
      <c r="AF1740" s="17">
        <v>6.1223342186937299E-2</v>
      </c>
      <c r="AG1740" s="17">
        <v>1.5927034862272801E-2</v>
      </c>
      <c r="AH1740" s="17">
        <v>0</v>
      </c>
      <c r="AI1740" s="17"/>
      <c r="AJ1740" s="17">
        <v>7.0674886322594693E-2</v>
      </c>
      <c r="AK1740" s="17">
        <v>7.6777267912991304E-2</v>
      </c>
      <c r="AL1740" s="17">
        <v>0</v>
      </c>
      <c r="AM1740" s="17">
        <v>0</v>
      </c>
      <c r="AN1740" s="17">
        <v>0</v>
      </c>
      <c r="AO1740" s="17"/>
      <c r="AP1740" s="17">
        <v>9.3655066194253095E-2</v>
      </c>
      <c r="AQ1740" s="17">
        <v>1.89879311442302E-2</v>
      </c>
      <c r="AR1740" s="17">
        <v>0</v>
      </c>
      <c r="AS1740" s="17">
        <v>8.5780913900659797E-2</v>
      </c>
      <c r="AT1740" s="17">
        <v>0</v>
      </c>
      <c r="AU1740" s="17">
        <v>0</v>
      </c>
      <c r="AV1740" s="17"/>
      <c r="AW1740" s="17" t="s">
        <v>234</v>
      </c>
      <c r="AX1740" s="17">
        <v>0</v>
      </c>
      <c r="AY1740" s="17">
        <v>6.73098071766004E-2</v>
      </c>
      <c r="AZ1740" s="17">
        <v>0</v>
      </c>
      <c r="BA1740" s="17">
        <v>8.0714660767213398E-2</v>
      </c>
      <c r="BB1740" s="17">
        <v>9.4067789188637105E-2</v>
      </c>
      <c r="BC1740" s="17">
        <v>5.52928872216518E-2</v>
      </c>
      <c r="BD1740" s="17">
        <v>9.3455730184223595E-2</v>
      </c>
      <c r="BE1740" s="17">
        <v>0</v>
      </c>
      <c r="BF1740" s="17">
        <v>0</v>
      </c>
      <c r="BG1740" s="17">
        <v>0</v>
      </c>
      <c r="BH1740" s="17">
        <v>0</v>
      </c>
      <c r="BI1740" s="17">
        <v>0</v>
      </c>
      <c r="BJ1740" s="17">
        <v>0</v>
      </c>
      <c r="BK1740" s="17">
        <v>0</v>
      </c>
      <c r="BL1740" s="17">
        <v>0.23124710057730899</v>
      </c>
      <c r="BM1740" s="17"/>
      <c r="BN1740" s="17">
        <v>5.8947082947777001E-2</v>
      </c>
      <c r="BO1740" s="17">
        <v>4.1670681380896503E-2</v>
      </c>
      <c r="BP1740" s="17"/>
      <c r="BQ1740" s="17">
        <v>0.125775151268258</v>
      </c>
      <c r="BR1740" s="17">
        <v>8.0149546955064294E-2</v>
      </c>
      <c r="BS1740" s="17"/>
      <c r="BT1740" s="17">
        <v>0.13843695050975599</v>
      </c>
      <c r="BU1740" s="17"/>
      <c r="BV1740" s="17">
        <v>5.95214355787183E-2</v>
      </c>
      <c r="BW1740" s="17">
        <v>4.0725119185109203E-2</v>
      </c>
      <c r="BX1740" s="17">
        <v>5.3347877037805698E-2</v>
      </c>
      <c r="BY1740" s="17"/>
      <c r="BZ1740" s="17">
        <v>0</v>
      </c>
      <c r="CA1740" s="17">
        <v>0.130832708561091</v>
      </c>
      <c r="CB1740" s="17">
        <v>3.2913033685484198E-2</v>
      </c>
      <c r="CC1740" s="17">
        <v>0</v>
      </c>
      <c r="CD1740" s="17">
        <v>3.4805414964939101E-2</v>
      </c>
      <c r="CE1740" s="17">
        <v>3.6769247124596303E-2</v>
      </c>
      <c r="CF1740" s="17">
        <v>0.117645947942356</v>
      </c>
      <c r="CG1740" s="17"/>
      <c r="CH1740" s="17">
        <v>0.21128525399855899</v>
      </c>
      <c r="CI1740" s="17">
        <v>3.1926496845121097E-2</v>
      </c>
      <c r="CJ1740" s="17">
        <v>2.5356847869363802E-2</v>
      </c>
      <c r="CK1740" s="17">
        <v>9.9639417180456893E-2</v>
      </c>
      <c r="CL1740" s="17">
        <v>0</v>
      </c>
    </row>
    <row r="1741" spans="2:90" x14ac:dyDescent="0.3">
      <c r="B1741" t="s">
        <v>131</v>
      </c>
      <c r="C1741" s="17">
        <v>1.06221475065991E-2</v>
      </c>
      <c r="D1741" s="17">
        <v>1.8425415433289301E-2</v>
      </c>
      <c r="E1741" s="17">
        <v>0</v>
      </c>
      <c r="F1741" s="17"/>
      <c r="G1741" s="17">
        <v>0</v>
      </c>
      <c r="H1741" s="17">
        <v>0</v>
      </c>
      <c r="I1741" s="17">
        <v>5.7211676288307797E-2</v>
      </c>
      <c r="J1741" s="17">
        <v>0</v>
      </c>
      <c r="K1741" s="17">
        <v>0</v>
      </c>
      <c r="L1741" s="17">
        <v>1.38572882087573E-2</v>
      </c>
      <c r="M1741" s="17"/>
      <c r="N1741" s="17">
        <v>0</v>
      </c>
      <c r="O1741" s="17">
        <v>2.2795497554533899E-2</v>
      </c>
      <c r="P1741" s="17">
        <v>1.7362529996572E-2</v>
      </c>
      <c r="Q1741" s="17">
        <v>0</v>
      </c>
      <c r="R1741" s="17"/>
      <c r="S1741" s="17">
        <v>0</v>
      </c>
      <c r="T1741" s="17">
        <v>3.5526840796087499E-2</v>
      </c>
      <c r="U1741" s="17">
        <v>0</v>
      </c>
      <c r="V1741" s="17">
        <v>0</v>
      </c>
      <c r="W1741" s="17">
        <v>5.7998288337835997E-2</v>
      </c>
      <c r="X1741" s="17">
        <v>0</v>
      </c>
      <c r="Y1741" s="17">
        <v>0</v>
      </c>
      <c r="Z1741" s="17">
        <v>0</v>
      </c>
      <c r="AA1741" s="17">
        <v>0</v>
      </c>
      <c r="AB1741" s="17">
        <v>0</v>
      </c>
      <c r="AC1741" s="17">
        <v>0</v>
      </c>
      <c r="AD1741" s="17">
        <v>0</v>
      </c>
      <c r="AE1741" s="17"/>
      <c r="AF1741" s="17">
        <v>8.7339901407060098E-3</v>
      </c>
      <c r="AG1741" s="17">
        <v>1.9748944557723001E-2</v>
      </c>
      <c r="AH1741" s="17">
        <v>0</v>
      </c>
      <c r="AI1741" s="17"/>
      <c r="AJ1741" s="17">
        <v>1.51280422385409E-2</v>
      </c>
      <c r="AK1741" s="17">
        <v>0</v>
      </c>
      <c r="AL1741" s="17">
        <v>0</v>
      </c>
      <c r="AM1741" s="17">
        <v>0</v>
      </c>
      <c r="AN1741" s="17">
        <v>0</v>
      </c>
      <c r="AO1741" s="17"/>
      <c r="AP1741" s="17">
        <v>0</v>
      </c>
      <c r="AQ1741" s="17">
        <v>0</v>
      </c>
      <c r="AR1741" s="17">
        <v>0</v>
      </c>
      <c r="AS1741" s="17">
        <v>0</v>
      </c>
      <c r="AT1741" s="17">
        <v>0</v>
      </c>
      <c r="AU1741" s="17">
        <v>0.130740974609033</v>
      </c>
      <c r="AV1741" s="17"/>
      <c r="AW1741" s="17" t="s">
        <v>234</v>
      </c>
      <c r="AX1741" s="17">
        <v>0</v>
      </c>
      <c r="AY1741" s="17">
        <v>0</v>
      </c>
      <c r="AZ1741" s="17">
        <v>0</v>
      </c>
      <c r="BA1741" s="17">
        <v>0</v>
      </c>
      <c r="BB1741" s="17">
        <v>0</v>
      </c>
      <c r="BC1741" s="17">
        <v>4.6433124090897199E-2</v>
      </c>
      <c r="BD1741" s="17">
        <v>0</v>
      </c>
      <c r="BE1741" s="17">
        <v>0</v>
      </c>
      <c r="BF1741" s="17">
        <v>0</v>
      </c>
      <c r="BG1741" s="17">
        <v>0</v>
      </c>
      <c r="BH1741" s="17">
        <v>0</v>
      </c>
      <c r="BI1741" s="17">
        <v>0</v>
      </c>
      <c r="BJ1741" s="17">
        <v>0</v>
      </c>
      <c r="BK1741" s="17">
        <v>0</v>
      </c>
      <c r="BL1741" s="17">
        <v>0.200391144715269</v>
      </c>
      <c r="BM1741" s="17"/>
      <c r="BN1741" s="17">
        <v>2.14208530857159E-2</v>
      </c>
      <c r="BO1741" s="17">
        <v>0</v>
      </c>
      <c r="BP1741" s="17"/>
      <c r="BQ1741" s="17">
        <v>0</v>
      </c>
      <c r="BR1741" s="17">
        <v>0</v>
      </c>
      <c r="BS1741" s="17"/>
      <c r="BT1741" s="17">
        <v>0</v>
      </c>
      <c r="BU1741" s="17"/>
      <c r="BV1741" s="17">
        <v>2.7167003794348901E-2</v>
      </c>
      <c r="BW1741" s="17">
        <v>0</v>
      </c>
      <c r="BX1741" s="17">
        <v>8.9844663382962191E-3</v>
      </c>
      <c r="BY1741" s="17"/>
      <c r="BZ1741" s="17">
        <v>0</v>
      </c>
      <c r="CA1741" s="17">
        <v>0</v>
      </c>
      <c r="CB1741" s="17">
        <v>0</v>
      </c>
      <c r="CC1741" s="17">
        <v>0</v>
      </c>
      <c r="CD1741" s="17">
        <v>0</v>
      </c>
      <c r="CE1741" s="17">
        <v>8.1306575957204502E-2</v>
      </c>
      <c r="CF1741" s="17">
        <v>0</v>
      </c>
      <c r="CG1741" s="17"/>
      <c r="CH1741" s="17">
        <v>0</v>
      </c>
      <c r="CI1741" s="17">
        <v>3.2227074756603802E-2</v>
      </c>
      <c r="CJ1741" s="17">
        <v>0</v>
      </c>
      <c r="CK1741" s="17">
        <v>0</v>
      </c>
      <c r="CL1741" s="17">
        <v>0</v>
      </c>
    </row>
    <row r="1742" spans="2:90" x14ac:dyDescent="0.3">
      <c r="C1742" s="17"/>
      <c r="D1742" s="17"/>
      <c r="E1742" s="17"/>
      <c r="F1742" s="17"/>
      <c r="G1742" s="17"/>
      <c r="H1742" s="17"/>
      <c r="I1742" s="17"/>
      <c r="J1742" s="17"/>
      <c r="K1742" s="17"/>
      <c r="L1742" s="17"/>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7"/>
      <c r="AI1742" s="17"/>
      <c r="AJ1742" s="17"/>
      <c r="AK1742" s="17"/>
      <c r="AL1742" s="17"/>
      <c r="AM1742" s="17"/>
      <c r="AN1742" s="17"/>
      <c r="AO1742" s="17"/>
      <c r="AP1742" s="17"/>
      <c r="AQ1742" s="17"/>
      <c r="AR1742" s="17"/>
      <c r="AS1742" s="17"/>
      <c r="AT1742" s="17"/>
      <c r="AU1742" s="17"/>
      <c r="AV1742" s="17"/>
      <c r="AW1742" s="17"/>
      <c r="AX1742" s="17"/>
      <c r="AY1742" s="17"/>
      <c r="AZ1742" s="17"/>
      <c r="BA1742" s="17"/>
      <c r="BB1742" s="17"/>
      <c r="BC1742" s="17"/>
      <c r="BD1742" s="17"/>
      <c r="BE1742" s="17"/>
      <c r="BF1742" s="17"/>
      <c r="BG1742" s="17"/>
      <c r="BH1742" s="17"/>
      <c r="BI1742" s="17"/>
      <c r="BJ1742" s="17"/>
      <c r="BK1742" s="17"/>
      <c r="BL1742" s="17"/>
      <c r="BM1742" s="17"/>
      <c r="BN1742" s="17"/>
      <c r="BO1742" s="17"/>
      <c r="BP1742" s="17"/>
      <c r="BQ1742" s="17"/>
      <c r="BR1742" s="17"/>
      <c r="BS1742" s="17"/>
      <c r="BT1742" s="17"/>
      <c r="BU1742" s="17"/>
      <c r="BV1742" s="17"/>
      <c r="BW1742" s="17"/>
      <c r="BX1742" s="17"/>
      <c r="BY1742" s="17"/>
      <c r="BZ1742" s="17"/>
      <c r="CA1742" s="17"/>
      <c r="CB1742" s="17"/>
      <c r="CC1742" s="17"/>
      <c r="CD1742" s="17"/>
      <c r="CE1742" s="17"/>
      <c r="CF1742" s="17"/>
      <c r="CG1742" s="17"/>
      <c r="CH1742" s="17"/>
      <c r="CI1742" s="17"/>
      <c r="CJ1742" s="17"/>
      <c r="CK1742" s="17"/>
      <c r="CL1742" s="17"/>
    </row>
    <row r="1743" spans="2:90" x14ac:dyDescent="0.3">
      <c r="B1743" s="6" t="s">
        <v>685</v>
      </c>
      <c r="C1743" s="17"/>
      <c r="D1743" s="17"/>
      <c r="E1743" s="17"/>
      <c r="F1743" s="17"/>
      <c r="G1743" s="17"/>
      <c r="H1743" s="17"/>
      <c r="I1743" s="17"/>
      <c r="J1743" s="17"/>
      <c r="K1743" s="17"/>
      <c r="L1743" s="17"/>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7"/>
      <c r="AI1743" s="17"/>
      <c r="AJ1743" s="17"/>
      <c r="AK1743" s="17"/>
      <c r="AL1743" s="17"/>
      <c r="AM1743" s="17"/>
      <c r="AN1743" s="17"/>
      <c r="AO1743" s="17"/>
      <c r="AP1743" s="17"/>
      <c r="AQ1743" s="17"/>
      <c r="AR1743" s="17"/>
      <c r="AS1743" s="17"/>
      <c r="AT1743" s="17"/>
      <c r="AU1743" s="17"/>
      <c r="AV1743" s="17"/>
      <c r="AW1743" s="17"/>
      <c r="AX1743" s="17"/>
      <c r="AY1743" s="17"/>
      <c r="AZ1743" s="17"/>
      <c r="BA1743" s="17"/>
      <c r="BB1743" s="17"/>
      <c r="BC1743" s="17"/>
      <c r="BD1743" s="17"/>
      <c r="BE1743" s="17"/>
      <c r="BF1743" s="17"/>
      <c r="BG1743" s="17"/>
      <c r="BH1743" s="17"/>
      <c r="BI1743" s="17"/>
      <c r="BJ1743" s="17"/>
      <c r="BK1743" s="17"/>
      <c r="BL1743" s="17"/>
      <c r="BM1743" s="17"/>
      <c r="BN1743" s="17"/>
      <c r="BO1743" s="17"/>
      <c r="BP1743" s="17"/>
      <c r="BQ1743" s="17"/>
      <c r="BR1743" s="17"/>
      <c r="BS1743" s="17"/>
      <c r="BT1743" s="17"/>
      <c r="BU1743" s="17"/>
      <c r="BV1743" s="17"/>
      <c r="BW1743" s="17"/>
      <c r="BX1743" s="17"/>
      <c r="BY1743" s="17"/>
      <c r="BZ1743" s="17"/>
      <c r="CA1743" s="17"/>
      <c r="CB1743" s="17"/>
      <c r="CC1743" s="17"/>
      <c r="CD1743" s="17"/>
      <c r="CE1743" s="17"/>
      <c r="CF1743" s="17"/>
      <c r="CG1743" s="17"/>
      <c r="CH1743" s="17"/>
      <c r="CI1743" s="17"/>
      <c r="CJ1743" s="17"/>
      <c r="CK1743" s="17"/>
      <c r="CL1743" s="17"/>
    </row>
    <row r="1744" spans="2:90" x14ac:dyDescent="0.3">
      <c r="B1744" s="24" t="s">
        <v>110</v>
      </c>
      <c r="C1744" s="17"/>
      <c r="D1744" s="17"/>
      <c r="E1744" s="17"/>
      <c r="F1744" s="17"/>
      <c r="G1744" s="17"/>
      <c r="H1744" s="17"/>
      <c r="I1744" s="17"/>
      <c r="J1744" s="17"/>
      <c r="K1744" s="17"/>
      <c r="L1744" s="17"/>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7"/>
      <c r="AI1744" s="17"/>
      <c r="AJ1744" s="17"/>
      <c r="AK1744" s="17"/>
      <c r="AL1744" s="17"/>
      <c r="AM1744" s="17"/>
      <c r="AN1744" s="17"/>
      <c r="AO1744" s="17"/>
      <c r="AP1744" s="17"/>
      <c r="AQ1744" s="17"/>
      <c r="AR1744" s="17"/>
      <c r="AS1744" s="17"/>
      <c r="AT1744" s="17"/>
      <c r="AU1744" s="17"/>
      <c r="AV1744" s="17"/>
      <c r="AW1744" s="17"/>
      <c r="AX1744" s="17"/>
      <c r="AY1744" s="17"/>
      <c r="AZ1744" s="17"/>
      <c r="BA1744" s="17"/>
      <c r="BB1744" s="17"/>
      <c r="BC1744" s="17"/>
      <c r="BD1744" s="17"/>
      <c r="BE1744" s="17"/>
      <c r="BF1744" s="17"/>
      <c r="BG1744" s="17"/>
      <c r="BH1744" s="17"/>
      <c r="BI1744" s="17"/>
      <c r="BJ1744" s="17"/>
      <c r="BK1744" s="17"/>
      <c r="BL1744" s="17"/>
      <c r="BM1744" s="17"/>
      <c r="BN1744" s="17"/>
      <c r="BO1744" s="17"/>
      <c r="BP1744" s="17"/>
      <c r="BQ1744" s="17"/>
      <c r="BR1744" s="17"/>
      <c r="BS1744" s="17"/>
      <c r="BT1744" s="17"/>
      <c r="BU1744" s="17"/>
      <c r="BV1744" s="17"/>
      <c r="BW1744" s="17"/>
      <c r="BX1744" s="17"/>
      <c r="BY1744" s="17"/>
      <c r="BZ1744" s="17"/>
      <c r="CA1744" s="17"/>
      <c r="CB1744" s="17"/>
      <c r="CC1744" s="17"/>
      <c r="CD1744" s="17"/>
      <c r="CE1744" s="17"/>
      <c r="CF1744" s="17"/>
      <c r="CG1744" s="17"/>
      <c r="CH1744" s="17"/>
      <c r="CI1744" s="17"/>
      <c r="CJ1744" s="17"/>
      <c r="CK1744" s="17"/>
      <c r="CL1744" s="17"/>
    </row>
    <row r="1745" spans="2:90" x14ac:dyDescent="0.3">
      <c r="B1745" t="s">
        <v>577</v>
      </c>
      <c r="C1745" s="17">
        <v>0.17811459445069699</v>
      </c>
      <c r="D1745" s="17">
        <v>0.194747168148622</v>
      </c>
      <c r="E1745" s="17">
        <v>0.16032374174324099</v>
      </c>
      <c r="F1745" s="17"/>
      <c r="G1745" s="17">
        <v>0.27049040393857698</v>
      </c>
      <c r="H1745" s="17">
        <v>0.28427739014968101</v>
      </c>
      <c r="I1745" s="17">
        <v>0.194669875479518</v>
      </c>
      <c r="J1745" s="17">
        <v>0.115950706591448</v>
      </c>
      <c r="K1745" s="17">
        <v>9.5125908574030305E-2</v>
      </c>
      <c r="L1745" s="17">
        <v>0.122579880665023</v>
      </c>
      <c r="M1745" s="17"/>
      <c r="N1745" s="17">
        <v>0.229732596109362</v>
      </c>
      <c r="O1745" s="17">
        <v>0.184881601100192</v>
      </c>
      <c r="P1745" s="17">
        <v>0.13360031451895901</v>
      </c>
      <c r="Q1745" s="17">
        <v>0.156399948044915</v>
      </c>
      <c r="R1745" s="17"/>
      <c r="S1745" s="17">
        <v>0.24785843595986101</v>
      </c>
      <c r="T1745" s="17">
        <v>0.170879635008789</v>
      </c>
      <c r="U1745" s="17">
        <v>0.155245182092699</v>
      </c>
      <c r="V1745" s="17">
        <v>0.15286134985313199</v>
      </c>
      <c r="W1745" s="17">
        <v>0.102889604102285</v>
      </c>
      <c r="X1745" s="17">
        <v>0.148252064943625</v>
      </c>
      <c r="Y1745" s="17">
        <v>0.16142094971634699</v>
      </c>
      <c r="Z1745" s="17">
        <v>0.27361106729074203</v>
      </c>
      <c r="AA1745" s="17">
        <v>0.21088892294660599</v>
      </c>
      <c r="AB1745" s="17">
        <v>0.15357783134498901</v>
      </c>
      <c r="AC1745" s="17">
        <v>0.12401519490235</v>
      </c>
      <c r="AD1745" s="17">
        <v>0.245073699696715</v>
      </c>
      <c r="AE1745" s="17"/>
      <c r="AF1745" s="17">
        <v>0.14484877855810499</v>
      </c>
      <c r="AG1745" s="17">
        <v>0.196463805861227</v>
      </c>
      <c r="AH1745" s="17">
        <v>0.156070719640683</v>
      </c>
      <c r="AI1745" s="17"/>
      <c r="AJ1745" s="17">
        <v>0.103895044745583</v>
      </c>
      <c r="AK1745" s="17">
        <v>0.259689443379998</v>
      </c>
      <c r="AL1745" s="17">
        <v>0.179854747233888</v>
      </c>
      <c r="AM1745" s="17">
        <v>0.13951132869049601</v>
      </c>
      <c r="AN1745" s="17">
        <v>0.16699663585004801</v>
      </c>
      <c r="AO1745" s="17"/>
      <c r="AP1745" s="17">
        <v>0.30057037134363002</v>
      </c>
      <c r="AQ1745" s="17">
        <v>0.134528820643492</v>
      </c>
      <c r="AR1745" s="17">
        <v>0.179353942075693</v>
      </c>
      <c r="AS1745" s="17">
        <v>0.123694343854151</v>
      </c>
      <c r="AT1745" s="17">
        <v>0.25117698967965701</v>
      </c>
      <c r="AU1745" s="17">
        <v>8.4006388751023106E-2</v>
      </c>
      <c r="AV1745" s="17"/>
      <c r="AW1745" s="17">
        <v>0.164409906279776</v>
      </c>
      <c r="AX1745" s="17">
        <v>0.19344545905425301</v>
      </c>
      <c r="AY1745" s="17">
        <v>0.125268280916559</v>
      </c>
      <c r="AZ1745" s="17">
        <v>0.117926121409138</v>
      </c>
      <c r="BA1745" s="17">
        <v>0.17372019529501101</v>
      </c>
      <c r="BB1745" s="17">
        <v>0.156309408865031</v>
      </c>
      <c r="BC1745" s="17">
        <v>0.141823662367143</v>
      </c>
      <c r="BD1745" s="17">
        <v>0.14921258464023399</v>
      </c>
      <c r="BE1745" s="17">
        <v>0.10047401618938601</v>
      </c>
      <c r="BF1745" s="17">
        <v>0.18786831482521801</v>
      </c>
      <c r="BG1745" s="17">
        <v>0.21774057302140201</v>
      </c>
      <c r="BH1745" s="17">
        <v>0.178168674397155</v>
      </c>
      <c r="BI1745" s="17">
        <v>0.30253238184429299</v>
      </c>
      <c r="BJ1745" s="17">
        <v>0.21665071392098101</v>
      </c>
      <c r="BK1745" s="17">
        <v>0.227356395658249</v>
      </c>
      <c r="BL1745" s="17">
        <v>0.35934475603555899</v>
      </c>
      <c r="BM1745" s="17"/>
      <c r="BN1745" s="17">
        <v>0.18758095073106901</v>
      </c>
      <c r="BO1745" s="17">
        <v>0.16527784279577101</v>
      </c>
      <c r="BP1745" s="17"/>
      <c r="BQ1745" s="17">
        <v>0.299609714157757</v>
      </c>
      <c r="BR1745" s="17">
        <v>0.21803610121408401</v>
      </c>
      <c r="BS1745" s="17"/>
      <c r="BT1745" s="17">
        <v>0.266498747601011</v>
      </c>
      <c r="BU1745" s="17"/>
      <c r="BV1745" s="17">
        <v>0.131858145103879</v>
      </c>
      <c r="BW1745" s="17">
        <v>0.238945094965688</v>
      </c>
      <c r="BX1745" s="17">
        <v>0.16784569058066701</v>
      </c>
      <c r="BY1745" s="17"/>
      <c r="BZ1745" s="17">
        <v>0.185173871617589</v>
      </c>
      <c r="CA1745" s="17">
        <v>0.168809021033162</v>
      </c>
      <c r="CB1745" s="17">
        <v>0.16433464501540601</v>
      </c>
      <c r="CC1745" s="17">
        <v>0.15177008747114001</v>
      </c>
      <c r="CD1745" s="17">
        <v>0.185550672882838</v>
      </c>
      <c r="CE1745" s="17">
        <v>0.18460557482234899</v>
      </c>
      <c r="CF1745" s="17">
        <v>0.25678627788969799</v>
      </c>
      <c r="CG1745" s="17"/>
      <c r="CH1745" s="17">
        <v>0.29273376208789298</v>
      </c>
      <c r="CI1745" s="17">
        <v>0.18543730398842401</v>
      </c>
      <c r="CJ1745" s="17">
        <v>0.14918589990141901</v>
      </c>
      <c r="CK1745" s="17">
        <v>0.16663091694186399</v>
      </c>
      <c r="CL1745" s="17">
        <v>0.14041077153648299</v>
      </c>
    </row>
    <row r="1746" spans="2:90" x14ac:dyDescent="0.3">
      <c r="B1746" t="s">
        <v>578</v>
      </c>
      <c r="C1746" s="17">
        <v>0.32096785065904199</v>
      </c>
      <c r="D1746" s="17">
        <v>0.31032932233378901</v>
      </c>
      <c r="E1746" s="17">
        <v>0.33086017460238198</v>
      </c>
      <c r="F1746" s="17"/>
      <c r="G1746" s="17">
        <v>0.40608475874563399</v>
      </c>
      <c r="H1746" s="17">
        <v>0.35486989770862698</v>
      </c>
      <c r="I1746" s="17">
        <v>0.3040361804201</v>
      </c>
      <c r="J1746" s="17">
        <v>0.30293927843899299</v>
      </c>
      <c r="K1746" s="17">
        <v>0.28514925078235298</v>
      </c>
      <c r="L1746" s="17">
        <v>0.28925071593941698</v>
      </c>
      <c r="M1746" s="17"/>
      <c r="N1746" s="17">
        <v>0.35451985622001397</v>
      </c>
      <c r="O1746" s="17">
        <v>0.340754330454411</v>
      </c>
      <c r="P1746" s="17">
        <v>0.28319471700355198</v>
      </c>
      <c r="Q1746" s="17">
        <v>0.298379558783881</v>
      </c>
      <c r="R1746" s="17"/>
      <c r="S1746" s="17">
        <v>0.33441099741538599</v>
      </c>
      <c r="T1746" s="17">
        <v>0.33925319851001101</v>
      </c>
      <c r="U1746" s="17">
        <v>0.23464426416646</v>
      </c>
      <c r="V1746" s="17">
        <v>0.32758172680997999</v>
      </c>
      <c r="W1746" s="17">
        <v>0.376632960843305</v>
      </c>
      <c r="X1746" s="17">
        <v>0.35378482886678297</v>
      </c>
      <c r="Y1746" s="17">
        <v>0.28886347051404598</v>
      </c>
      <c r="Z1746" s="17">
        <v>0.24782973572824901</v>
      </c>
      <c r="AA1746" s="17">
        <v>0.34008461886524999</v>
      </c>
      <c r="AB1746" s="17">
        <v>0.311290307027135</v>
      </c>
      <c r="AC1746" s="17">
        <v>0.317820341786689</v>
      </c>
      <c r="AD1746" s="17">
        <v>0.30749168068258298</v>
      </c>
      <c r="AE1746" s="17"/>
      <c r="AF1746" s="17">
        <v>0.25942586933699902</v>
      </c>
      <c r="AG1746" s="17">
        <v>0.36513784977178199</v>
      </c>
      <c r="AH1746" s="17">
        <v>0.31860060038863702</v>
      </c>
      <c r="AI1746" s="17"/>
      <c r="AJ1746" s="17">
        <v>0.24970512166516201</v>
      </c>
      <c r="AK1746" s="17">
        <v>0.40959798332304298</v>
      </c>
      <c r="AL1746" s="17">
        <v>0.30282711149230801</v>
      </c>
      <c r="AM1746" s="17">
        <v>0.20003016203805801</v>
      </c>
      <c r="AN1746" s="17">
        <v>0.34656842976132701</v>
      </c>
      <c r="AO1746" s="17"/>
      <c r="AP1746" s="17">
        <v>0.44841552192599499</v>
      </c>
      <c r="AQ1746" s="17">
        <v>0.256964193455747</v>
      </c>
      <c r="AR1746" s="17">
        <v>0.33551415908154703</v>
      </c>
      <c r="AS1746" s="17">
        <v>0.23290773270151299</v>
      </c>
      <c r="AT1746" s="17">
        <v>0.40974075595750598</v>
      </c>
      <c r="AU1746" s="17">
        <v>0.28525475595349697</v>
      </c>
      <c r="AV1746" s="17"/>
      <c r="AW1746" s="17">
        <v>0.206635399710035</v>
      </c>
      <c r="AX1746" s="17">
        <v>0.255305049472698</v>
      </c>
      <c r="AY1746" s="17">
        <v>0.23951816847539101</v>
      </c>
      <c r="AZ1746" s="17">
        <v>0.28560078413673101</v>
      </c>
      <c r="BA1746" s="17">
        <v>0.28803609383703099</v>
      </c>
      <c r="BB1746" s="17">
        <v>0.34693961843257798</v>
      </c>
      <c r="BC1746" s="17">
        <v>0.30406904200718698</v>
      </c>
      <c r="BD1746" s="17">
        <v>0.39086241181668602</v>
      </c>
      <c r="BE1746" s="17">
        <v>0.38784478795544702</v>
      </c>
      <c r="BF1746" s="17">
        <v>0.34979242060237398</v>
      </c>
      <c r="BG1746" s="17">
        <v>0.32187334104828702</v>
      </c>
      <c r="BH1746" s="17">
        <v>0.342208923534216</v>
      </c>
      <c r="BI1746" s="17">
        <v>0.37529983298314701</v>
      </c>
      <c r="BJ1746" s="17">
        <v>0.37733824903155599</v>
      </c>
      <c r="BK1746" s="17">
        <v>0.17240328719641901</v>
      </c>
      <c r="BL1746" s="17">
        <v>0.38925302615944601</v>
      </c>
      <c r="BM1746" s="17"/>
      <c r="BN1746" s="17">
        <v>0.33648759024830399</v>
      </c>
      <c r="BO1746" s="17">
        <v>0.30097635537240702</v>
      </c>
      <c r="BP1746" s="17"/>
      <c r="BQ1746" s="17">
        <v>0.45951305312927698</v>
      </c>
      <c r="BR1746" s="17">
        <v>0.32595307940156998</v>
      </c>
      <c r="BS1746" s="17"/>
      <c r="BT1746" s="17">
        <v>0.37339544191391599</v>
      </c>
      <c r="BU1746" s="17"/>
      <c r="BV1746" s="17">
        <v>0.308658869881966</v>
      </c>
      <c r="BW1746" s="17">
        <v>0.35336689891547401</v>
      </c>
      <c r="BX1746" s="17">
        <v>0.319921026890852</v>
      </c>
      <c r="BY1746" s="17"/>
      <c r="BZ1746" s="17">
        <v>0.26211602516400301</v>
      </c>
      <c r="CA1746" s="17">
        <v>0.31899397881200198</v>
      </c>
      <c r="CB1746" s="17">
        <v>0.31344652540753198</v>
      </c>
      <c r="CC1746" s="17">
        <v>0.33955401080416903</v>
      </c>
      <c r="CD1746" s="17">
        <v>0.33345946699130502</v>
      </c>
      <c r="CE1746" s="17">
        <v>0.33710392160694602</v>
      </c>
      <c r="CF1746" s="17">
        <v>0.36544514314739401</v>
      </c>
      <c r="CG1746" s="17"/>
      <c r="CH1746" s="17">
        <v>0.306897055294439</v>
      </c>
      <c r="CI1746" s="17">
        <v>0.32060784949631999</v>
      </c>
      <c r="CJ1746" s="17">
        <v>0.332476974239729</v>
      </c>
      <c r="CK1746" s="17">
        <v>0.32658963024052401</v>
      </c>
      <c r="CL1746" s="17">
        <v>0.230771735787553</v>
      </c>
    </row>
    <row r="1747" spans="2:90" x14ac:dyDescent="0.3">
      <c r="B1747" t="s">
        <v>683</v>
      </c>
      <c r="C1747" s="17">
        <v>0.22793165430045501</v>
      </c>
      <c r="D1747" s="17">
        <v>0.230730236325807</v>
      </c>
      <c r="E1747" s="17">
        <v>0.22700341117397099</v>
      </c>
      <c r="F1747" s="17"/>
      <c r="G1747" s="17">
        <v>0.142653882649311</v>
      </c>
      <c r="H1747" s="17">
        <v>0.161765368152339</v>
      </c>
      <c r="I1747" s="17">
        <v>0.22992205030561899</v>
      </c>
      <c r="J1747" s="17">
        <v>0.25544329166241803</v>
      </c>
      <c r="K1747" s="17">
        <v>0.263886006434283</v>
      </c>
      <c r="L1747" s="17">
        <v>0.29056294581148401</v>
      </c>
      <c r="M1747" s="17"/>
      <c r="N1747" s="17">
        <v>0.20561422406529001</v>
      </c>
      <c r="O1747" s="17">
        <v>0.194295331203165</v>
      </c>
      <c r="P1747" s="17">
        <v>0.28518794107384898</v>
      </c>
      <c r="Q1747" s="17">
        <v>0.23505031454748401</v>
      </c>
      <c r="R1747" s="17"/>
      <c r="S1747" s="17">
        <v>0.18195604683542499</v>
      </c>
      <c r="T1747" s="17">
        <v>0.23154521614638099</v>
      </c>
      <c r="U1747" s="17">
        <v>0.28361907843025402</v>
      </c>
      <c r="V1747" s="17">
        <v>0.19356261830561799</v>
      </c>
      <c r="W1747" s="17">
        <v>0.22412369300778601</v>
      </c>
      <c r="X1747" s="17">
        <v>0.22777921349635799</v>
      </c>
      <c r="Y1747" s="17">
        <v>0.28883457899804998</v>
      </c>
      <c r="Z1747" s="17">
        <v>0.241630825183313</v>
      </c>
      <c r="AA1747" s="17">
        <v>0.23185153699057001</v>
      </c>
      <c r="AB1747" s="17">
        <v>0.223597766868875</v>
      </c>
      <c r="AC1747" s="17">
        <v>0.222634036861208</v>
      </c>
      <c r="AD1747" s="17">
        <v>0.21819389013638499</v>
      </c>
      <c r="AE1747" s="17"/>
      <c r="AF1747" s="17">
        <v>0.26229448902325903</v>
      </c>
      <c r="AG1747" s="17">
        <v>0.22835416620090199</v>
      </c>
      <c r="AH1747" s="17">
        <v>0.200646812736404</v>
      </c>
      <c r="AI1747" s="17"/>
      <c r="AJ1747" s="17">
        <v>0.32707237934021999</v>
      </c>
      <c r="AK1747" s="17">
        <v>0.17769173980164199</v>
      </c>
      <c r="AL1747" s="17">
        <v>0.25526634607169502</v>
      </c>
      <c r="AM1747" s="17">
        <v>0.25414571514228401</v>
      </c>
      <c r="AN1747" s="17">
        <v>0.22973380113630101</v>
      </c>
      <c r="AO1747" s="17"/>
      <c r="AP1747" s="17">
        <v>0.12807051057524099</v>
      </c>
      <c r="AQ1747" s="17">
        <v>0.31659401875562498</v>
      </c>
      <c r="AR1747" s="17">
        <v>0.24355882930504499</v>
      </c>
      <c r="AS1747" s="17">
        <v>0.269782303533673</v>
      </c>
      <c r="AT1747" s="17">
        <v>0.149602834020266</v>
      </c>
      <c r="AU1747" s="17">
        <v>0.24446597704335901</v>
      </c>
      <c r="AV1747" s="17"/>
      <c r="AW1747" s="17">
        <v>0.339792800744946</v>
      </c>
      <c r="AX1747" s="17">
        <v>0.18254980808867499</v>
      </c>
      <c r="AY1747" s="17">
        <v>0.28028118449798001</v>
      </c>
      <c r="AZ1747" s="17">
        <v>0.24912536617585901</v>
      </c>
      <c r="BA1747" s="17">
        <v>0.24093695303735499</v>
      </c>
      <c r="BB1747" s="17">
        <v>0.214385821426746</v>
      </c>
      <c r="BC1747" s="17">
        <v>0.25488252060489203</v>
      </c>
      <c r="BD1747" s="17">
        <v>0.21891803069264801</v>
      </c>
      <c r="BE1747" s="17">
        <v>0.24579872426854199</v>
      </c>
      <c r="BF1747" s="17">
        <v>0.25378392698216801</v>
      </c>
      <c r="BG1747" s="17">
        <v>0.19139943883499899</v>
      </c>
      <c r="BH1747" s="17">
        <v>0.22904899626866901</v>
      </c>
      <c r="BI1747" s="17">
        <v>0.16128871395660199</v>
      </c>
      <c r="BJ1747" s="17">
        <v>0.223361558683869</v>
      </c>
      <c r="BK1747" s="17">
        <v>0.25077146089633001</v>
      </c>
      <c r="BL1747" s="17">
        <v>0.17033849808679899</v>
      </c>
      <c r="BM1747" s="17"/>
      <c r="BN1747" s="17">
        <v>0.22229242607930699</v>
      </c>
      <c r="BO1747" s="17">
        <v>0.235573879847331</v>
      </c>
      <c r="BP1747" s="17"/>
      <c r="BQ1747" s="17">
        <v>0.12128350345158399</v>
      </c>
      <c r="BR1747" s="17">
        <v>0.25869152192952299</v>
      </c>
      <c r="BS1747" s="17"/>
      <c r="BT1747" s="17">
        <v>0.16962325119919899</v>
      </c>
      <c r="BU1747" s="17"/>
      <c r="BV1747" s="17">
        <v>0.244231463606985</v>
      </c>
      <c r="BW1747" s="17">
        <v>0.20033466012512799</v>
      </c>
      <c r="BX1747" s="17">
        <v>0.23396022684144699</v>
      </c>
      <c r="BY1747" s="17"/>
      <c r="BZ1747" s="17">
        <v>0.18159104373434201</v>
      </c>
      <c r="CA1747" s="17">
        <v>0.207362631766356</v>
      </c>
      <c r="CB1747" s="17">
        <v>0.245175067391462</v>
      </c>
      <c r="CC1747" s="17">
        <v>0.24939659271523801</v>
      </c>
      <c r="CD1747" s="17">
        <v>0.248296214788436</v>
      </c>
      <c r="CE1747" s="17">
        <v>0.24952913490151901</v>
      </c>
      <c r="CF1747" s="17">
        <v>0.199721119303405</v>
      </c>
      <c r="CG1747" s="17"/>
      <c r="CH1747" s="17">
        <v>0.222945678846351</v>
      </c>
      <c r="CI1747" s="17">
        <v>0.25786849574259801</v>
      </c>
      <c r="CJ1747" s="17">
        <v>0.21769819974648999</v>
      </c>
      <c r="CK1747" s="17">
        <v>0.19877018239539301</v>
      </c>
      <c r="CL1747" s="17">
        <v>0.16989846527409899</v>
      </c>
    </row>
    <row r="1748" spans="2:90" x14ac:dyDescent="0.3">
      <c r="B1748" t="s">
        <v>580</v>
      </c>
      <c r="C1748" s="17">
        <v>7.3783865181212993E-2</v>
      </c>
      <c r="D1748" s="17">
        <v>8.3346961921042004E-2</v>
      </c>
      <c r="E1748" s="17">
        <v>6.5022713134362406E-2</v>
      </c>
      <c r="F1748" s="17"/>
      <c r="G1748" s="17">
        <v>4.9885367163589399E-2</v>
      </c>
      <c r="H1748" s="17">
        <v>6.6115345860946098E-2</v>
      </c>
      <c r="I1748" s="17">
        <v>7.2199000266951502E-2</v>
      </c>
      <c r="J1748" s="17">
        <v>7.0041983113481796E-2</v>
      </c>
      <c r="K1748" s="17">
        <v>9.8188724086726104E-2</v>
      </c>
      <c r="L1748" s="17">
        <v>8.3889304942802306E-2</v>
      </c>
      <c r="M1748" s="17"/>
      <c r="N1748" s="17">
        <v>5.06271131108482E-2</v>
      </c>
      <c r="O1748" s="17">
        <v>9.4055950518134701E-2</v>
      </c>
      <c r="P1748" s="17">
        <v>6.8007670686739893E-2</v>
      </c>
      <c r="Q1748" s="17">
        <v>8.3525309140290105E-2</v>
      </c>
      <c r="R1748" s="17"/>
      <c r="S1748" s="17">
        <v>8.3292802265020005E-2</v>
      </c>
      <c r="T1748" s="17">
        <v>5.4422879140082099E-2</v>
      </c>
      <c r="U1748" s="17">
        <v>0.11191626480714</v>
      </c>
      <c r="V1748" s="17">
        <v>8.0280279631846196E-2</v>
      </c>
      <c r="W1748" s="17">
        <v>6.3398314639351E-2</v>
      </c>
      <c r="X1748" s="17">
        <v>0.1062479581187</v>
      </c>
      <c r="Y1748" s="17">
        <v>6.04772693896201E-2</v>
      </c>
      <c r="Z1748" s="17">
        <v>4.2659370679347101E-2</v>
      </c>
      <c r="AA1748" s="17">
        <v>5.41164845268364E-2</v>
      </c>
      <c r="AB1748" s="17">
        <v>7.2354128692495398E-2</v>
      </c>
      <c r="AC1748" s="17">
        <v>8.5715910686114102E-2</v>
      </c>
      <c r="AD1748" s="17">
        <v>5.2948422792999501E-2</v>
      </c>
      <c r="AE1748" s="17"/>
      <c r="AF1748" s="17">
        <v>9.4309173437832697E-2</v>
      </c>
      <c r="AG1748" s="17">
        <v>6.5329274407248103E-2</v>
      </c>
      <c r="AH1748" s="17">
        <v>4.6773066347963098E-2</v>
      </c>
      <c r="AI1748" s="17"/>
      <c r="AJ1748" s="17">
        <v>0.107057433793459</v>
      </c>
      <c r="AK1748" s="17">
        <v>3.7913505588234503E-2</v>
      </c>
      <c r="AL1748" s="17">
        <v>7.5112841711388698E-2</v>
      </c>
      <c r="AM1748" s="17">
        <v>0.12831145504431901</v>
      </c>
      <c r="AN1748" s="17">
        <v>6.3624298461687406E-2</v>
      </c>
      <c r="AO1748" s="17"/>
      <c r="AP1748" s="17">
        <v>3.5752738682876997E-2</v>
      </c>
      <c r="AQ1748" s="17">
        <v>0.107186140234242</v>
      </c>
      <c r="AR1748" s="17">
        <v>5.5893795584790698E-2</v>
      </c>
      <c r="AS1748" s="17">
        <v>9.8676367708847898E-2</v>
      </c>
      <c r="AT1748" s="17">
        <v>5.9302946991834797E-2</v>
      </c>
      <c r="AU1748" s="17">
        <v>8.14750776928551E-2</v>
      </c>
      <c r="AV1748" s="17"/>
      <c r="AW1748" s="17">
        <v>4.7033378847753701E-2</v>
      </c>
      <c r="AX1748" s="17">
        <v>4.73866113059596E-2</v>
      </c>
      <c r="AY1748" s="17">
        <v>9.6626643670346193E-2</v>
      </c>
      <c r="AZ1748" s="17">
        <v>7.1420320888239297E-2</v>
      </c>
      <c r="BA1748" s="17">
        <v>9.02147808296304E-2</v>
      </c>
      <c r="BB1748" s="17">
        <v>0.109186606239943</v>
      </c>
      <c r="BC1748" s="17">
        <v>8.9954837068908999E-2</v>
      </c>
      <c r="BD1748" s="17">
        <v>5.2532125900855299E-2</v>
      </c>
      <c r="BE1748" s="17">
        <v>9.3976306193465101E-2</v>
      </c>
      <c r="BF1748" s="17">
        <v>3.0076997799061901E-2</v>
      </c>
      <c r="BG1748" s="17">
        <v>8.4372505361555397E-2</v>
      </c>
      <c r="BH1748" s="17">
        <v>9.4177849091643701E-2</v>
      </c>
      <c r="BI1748" s="17">
        <v>3.3619034111114797E-2</v>
      </c>
      <c r="BJ1748" s="17">
        <v>6.7135654181345206E-2</v>
      </c>
      <c r="BK1748" s="17">
        <v>0.103908234905064</v>
      </c>
      <c r="BL1748" s="17">
        <v>2.2559396350123301E-2</v>
      </c>
      <c r="BM1748" s="17"/>
      <c r="BN1748" s="17">
        <v>7.1221047846052807E-2</v>
      </c>
      <c r="BO1748" s="17">
        <v>7.7474191807866202E-2</v>
      </c>
      <c r="BP1748" s="17"/>
      <c r="BQ1748" s="17">
        <v>3.5501623586728502E-2</v>
      </c>
      <c r="BR1748" s="17">
        <v>3.3590490992573101E-2</v>
      </c>
      <c r="BS1748" s="17"/>
      <c r="BT1748" s="17">
        <v>6.6013175165341498E-2</v>
      </c>
      <c r="BU1748" s="17"/>
      <c r="BV1748" s="17">
        <v>8.1939674337139404E-2</v>
      </c>
      <c r="BW1748" s="17">
        <v>7.2877187817325204E-2</v>
      </c>
      <c r="BX1748" s="17">
        <v>7.2837627298498395E-2</v>
      </c>
      <c r="BY1748" s="17"/>
      <c r="BZ1748" s="17">
        <v>7.8918002521166E-2</v>
      </c>
      <c r="CA1748" s="17">
        <v>8.6318822947066207E-2</v>
      </c>
      <c r="CB1748" s="17">
        <v>8.3194757629022703E-2</v>
      </c>
      <c r="CC1748" s="17">
        <v>6.9408539847430506E-2</v>
      </c>
      <c r="CD1748" s="17">
        <v>8.0551976348922305E-2</v>
      </c>
      <c r="CE1748" s="17">
        <v>7.2472263683426796E-2</v>
      </c>
      <c r="CF1748" s="17">
        <v>5.9373706424500697E-2</v>
      </c>
      <c r="CG1748" s="17"/>
      <c r="CH1748" s="17">
        <v>6.5869964321398605E-2</v>
      </c>
      <c r="CI1748" s="17">
        <v>7.3000891998637199E-2</v>
      </c>
      <c r="CJ1748" s="17">
        <v>7.6575644287894096E-2</v>
      </c>
      <c r="CK1748" s="17">
        <v>6.7337291900367399E-2</v>
      </c>
      <c r="CL1748" s="17">
        <v>9.9992974899369994E-2</v>
      </c>
    </row>
    <row r="1749" spans="2:90" x14ac:dyDescent="0.3">
      <c r="B1749" t="s">
        <v>581</v>
      </c>
      <c r="C1749" s="17">
        <v>7.4286983337301105E-2</v>
      </c>
      <c r="D1749" s="17">
        <v>0.10832730325552201</v>
      </c>
      <c r="E1749" s="17">
        <v>4.1608169117610998E-2</v>
      </c>
      <c r="F1749" s="17"/>
      <c r="G1749" s="17">
        <v>3.65593771978861E-2</v>
      </c>
      <c r="H1749" s="17">
        <v>3.40954344491824E-2</v>
      </c>
      <c r="I1749" s="17">
        <v>5.9080421938495699E-2</v>
      </c>
      <c r="J1749" s="17">
        <v>7.2289940834009997E-2</v>
      </c>
      <c r="K1749" s="17">
        <v>0.118311995229316</v>
      </c>
      <c r="L1749" s="17">
        <v>0.11672809394774</v>
      </c>
      <c r="M1749" s="17"/>
      <c r="N1749" s="17">
        <v>6.4979091508249903E-2</v>
      </c>
      <c r="O1749" s="17">
        <v>4.8148100511840798E-2</v>
      </c>
      <c r="P1749" s="17">
        <v>0.105231110450035</v>
      </c>
      <c r="Q1749" s="17">
        <v>8.2902907444365501E-2</v>
      </c>
      <c r="R1749" s="17"/>
      <c r="S1749" s="17">
        <v>6.14494169367958E-2</v>
      </c>
      <c r="T1749" s="17">
        <v>6.9649677717373903E-2</v>
      </c>
      <c r="U1749" s="17">
        <v>6.8183807023151896E-2</v>
      </c>
      <c r="V1749" s="17">
        <v>0.10079917372913499</v>
      </c>
      <c r="W1749" s="17">
        <v>7.7327377142825005E-2</v>
      </c>
      <c r="X1749" s="17">
        <v>6.5033153930276102E-2</v>
      </c>
      <c r="Y1749" s="17">
        <v>8.2478712886528596E-2</v>
      </c>
      <c r="Z1749" s="17">
        <v>9.6839889520655406E-2</v>
      </c>
      <c r="AA1749" s="17">
        <v>7.2085251893111102E-2</v>
      </c>
      <c r="AB1749" s="17">
        <v>8.5691512890734803E-2</v>
      </c>
      <c r="AC1749" s="17">
        <v>6.4364745956281902E-2</v>
      </c>
      <c r="AD1749" s="17">
        <v>5.0507681218304498E-2</v>
      </c>
      <c r="AE1749" s="17"/>
      <c r="AF1749" s="17">
        <v>0.13261686317068</v>
      </c>
      <c r="AG1749" s="17">
        <v>4.4442300164510798E-2</v>
      </c>
      <c r="AH1749" s="17">
        <v>4.1772304790229003E-2</v>
      </c>
      <c r="AI1749" s="17"/>
      <c r="AJ1749" s="17">
        <v>0.12904925333258699</v>
      </c>
      <c r="AK1749" s="17">
        <v>2.7711499728378899E-2</v>
      </c>
      <c r="AL1749" s="17">
        <v>5.4591375739077803E-2</v>
      </c>
      <c r="AM1749" s="17">
        <v>0.18778507281305101</v>
      </c>
      <c r="AN1749" s="17">
        <v>3.9604694890715199E-2</v>
      </c>
      <c r="AO1749" s="17"/>
      <c r="AP1749" s="17">
        <v>1.5926181371541202E-2</v>
      </c>
      <c r="AQ1749" s="17">
        <v>9.1029028779439594E-2</v>
      </c>
      <c r="AR1749" s="17">
        <v>4.5302344952489401E-2</v>
      </c>
      <c r="AS1749" s="17">
        <v>0.168838372754953</v>
      </c>
      <c r="AT1749" s="17">
        <v>2.7019106024989602E-2</v>
      </c>
      <c r="AU1749" s="17">
        <v>5.5016382581568303E-2</v>
      </c>
      <c r="AV1749" s="17"/>
      <c r="AW1749" s="17">
        <v>0.14560428491267599</v>
      </c>
      <c r="AX1749" s="17">
        <v>6.5211384838694306E-2</v>
      </c>
      <c r="AY1749" s="17">
        <v>8.3522067442996298E-2</v>
      </c>
      <c r="AZ1749" s="17">
        <v>0.10880762887985899</v>
      </c>
      <c r="BA1749" s="17">
        <v>8.0646300399010204E-2</v>
      </c>
      <c r="BB1749" s="17">
        <v>8.7057617380706304E-2</v>
      </c>
      <c r="BC1749" s="17">
        <v>0.10998328981528099</v>
      </c>
      <c r="BD1749" s="17">
        <v>3.2938979882170601E-2</v>
      </c>
      <c r="BE1749" s="17">
        <v>7.3781686860933907E-2</v>
      </c>
      <c r="BF1749" s="17">
        <v>9.0345599563979306E-2</v>
      </c>
      <c r="BG1749" s="17">
        <v>7.2728305643318794E-2</v>
      </c>
      <c r="BH1749" s="17">
        <v>7.2912581249971103E-2</v>
      </c>
      <c r="BI1749" s="17">
        <v>4.7785356389217201E-2</v>
      </c>
      <c r="BJ1749" s="17">
        <v>6.5751184679403399E-2</v>
      </c>
      <c r="BK1749" s="17">
        <v>4.2931966226679698E-2</v>
      </c>
      <c r="BL1749" s="17">
        <v>3.4346022333043201E-2</v>
      </c>
      <c r="BM1749" s="17"/>
      <c r="BN1749" s="17">
        <v>6.8488093361889504E-2</v>
      </c>
      <c r="BO1749" s="17">
        <v>8.2329045277427099E-2</v>
      </c>
      <c r="BP1749" s="17"/>
      <c r="BQ1749" s="17">
        <v>1.7836290357142601E-2</v>
      </c>
      <c r="BR1749" s="17">
        <v>5.7496854170932199E-2</v>
      </c>
      <c r="BS1749" s="17"/>
      <c r="BT1749" s="17">
        <v>5.7778068531620597E-2</v>
      </c>
      <c r="BU1749" s="17"/>
      <c r="BV1749" s="17">
        <v>6.4353377489492797E-2</v>
      </c>
      <c r="BW1749" s="17">
        <v>4.53410027419218E-2</v>
      </c>
      <c r="BX1749" s="17">
        <v>8.7211610150879595E-2</v>
      </c>
      <c r="BY1749" s="17"/>
      <c r="BZ1749" s="17">
        <v>8.3355193320073295E-2</v>
      </c>
      <c r="CA1749" s="17">
        <v>7.6957702925394902E-2</v>
      </c>
      <c r="CB1749" s="17">
        <v>7.1948094408979701E-2</v>
      </c>
      <c r="CC1749" s="17">
        <v>6.1138669428453599E-2</v>
      </c>
      <c r="CD1749" s="17">
        <v>7.1000932609306094E-2</v>
      </c>
      <c r="CE1749" s="17">
        <v>8.8899425034866697E-2</v>
      </c>
      <c r="CF1749" s="17">
        <v>6.7503000578632802E-2</v>
      </c>
      <c r="CG1749" s="17"/>
      <c r="CH1749" s="17">
        <v>6.8681485066396195E-2</v>
      </c>
      <c r="CI1749" s="17">
        <v>5.9692298938842203E-2</v>
      </c>
      <c r="CJ1749" s="17">
        <v>7.86176743114681E-2</v>
      </c>
      <c r="CK1749" s="17">
        <v>8.5640862020939207E-2</v>
      </c>
      <c r="CL1749" s="17">
        <v>0.13955456165227301</v>
      </c>
    </row>
    <row r="1750" spans="2:90" x14ac:dyDescent="0.3">
      <c r="B1750" t="s">
        <v>118</v>
      </c>
      <c r="C1750" s="17">
        <v>0.124915052071292</v>
      </c>
      <c r="D1750" s="17">
        <v>7.2519008015217504E-2</v>
      </c>
      <c r="E1750" s="17">
        <v>0.175181790228432</v>
      </c>
      <c r="F1750" s="17"/>
      <c r="G1750" s="17">
        <v>9.4326210305002697E-2</v>
      </c>
      <c r="H1750" s="17">
        <v>9.8876563679224302E-2</v>
      </c>
      <c r="I1750" s="17">
        <v>0.14009247158931601</v>
      </c>
      <c r="J1750" s="17">
        <v>0.183334799359649</v>
      </c>
      <c r="K1750" s="17">
        <v>0.13933811489329101</v>
      </c>
      <c r="L1750" s="17">
        <v>9.6989058693534205E-2</v>
      </c>
      <c r="M1750" s="17"/>
      <c r="N1750" s="17">
        <v>9.4527118986236003E-2</v>
      </c>
      <c r="O1750" s="17">
        <v>0.137864686212256</v>
      </c>
      <c r="P1750" s="17">
        <v>0.124778246266865</v>
      </c>
      <c r="Q1750" s="17">
        <v>0.143741962039064</v>
      </c>
      <c r="R1750" s="17"/>
      <c r="S1750" s="17">
        <v>9.10323005875118E-2</v>
      </c>
      <c r="T1750" s="17">
        <v>0.134249393477363</v>
      </c>
      <c r="U1750" s="17">
        <v>0.146391403480295</v>
      </c>
      <c r="V1750" s="17">
        <v>0.14491485167029</v>
      </c>
      <c r="W1750" s="17">
        <v>0.15562805026444701</v>
      </c>
      <c r="X1750" s="17">
        <v>9.8902780644258295E-2</v>
      </c>
      <c r="Y1750" s="17">
        <v>0.117925018495408</v>
      </c>
      <c r="Z1750" s="17">
        <v>9.7429111597693296E-2</v>
      </c>
      <c r="AA1750" s="17">
        <v>9.0973184777626406E-2</v>
      </c>
      <c r="AB1750" s="17">
        <v>0.15348845317577101</v>
      </c>
      <c r="AC1750" s="17">
        <v>0.185449769807357</v>
      </c>
      <c r="AD1750" s="17">
        <v>0.125784625473013</v>
      </c>
      <c r="AE1750" s="17"/>
      <c r="AF1750" s="17">
        <v>0.106504826473124</v>
      </c>
      <c r="AG1750" s="17">
        <v>0.10027260359433</v>
      </c>
      <c r="AH1750" s="17">
        <v>0.236136496096084</v>
      </c>
      <c r="AI1750" s="17"/>
      <c r="AJ1750" s="17">
        <v>8.3220767122988606E-2</v>
      </c>
      <c r="AK1750" s="17">
        <v>8.7395828178703797E-2</v>
      </c>
      <c r="AL1750" s="17">
        <v>0.13234757775164299</v>
      </c>
      <c r="AM1750" s="17">
        <v>9.0216266271791204E-2</v>
      </c>
      <c r="AN1750" s="17">
        <v>0.15347213989992101</v>
      </c>
      <c r="AO1750" s="17"/>
      <c r="AP1750" s="17">
        <v>7.1264676100716406E-2</v>
      </c>
      <c r="AQ1750" s="17">
        <v>9.3697798131454901E-2</v>
      </c>
      <c r="AR1750" s="17">
        <v>0.140376929000435</v>
      </c>
      <c r="AS1750" s="17">
        <v>0.106100879446862</v>
      </c>
      <c r="AT1750" s="17">
        <v>0.103157367325746</v>
      </c>
      <c r="AU1750" s="17">
        <v>0.24978141797769801</v>
      </c>
      <c r="AV1750" s="17"/>
      <c r="AW1750" s="17">
        <v>9.6524229504814096E-2</v>
      </c>
      <c r="AX1750" s="17">
        <v>0.25610168723972099</v>
      </c>
      <c r="AY1750" s="17">
        <v>0.17478365499672799</v>
      </c>
      <c r="AZ1750" s="17">
        <v>0.16711977851017301</v>
      </c>
      <c r="BA1750" s="17">
        <v>0.12644567660196199</v>
      </c>
      <c r="BB1750" s="17">
        <v>8.6120927654996099E-2</v>
      </c>
      <c r="BC1750" s="17">
        <v>9.9286648136589203E-2</v>
      </c>
      <c r="BD1750" s="17">
        <v>0.15553586706740599</v>
      </c>
      <c r="BE1750" s="17">
        <v>9.8124478532226E-2</v>
      </c>
      <c r="BF1750" s="17">
        <v>8.8132740227198497E-2</v>
      </c>
      <c r="BG1750" s="17">
        <v>0.11188583609043801</v>
      </c>
      <c r="BH1750" s="17">
        <v>8.3482975458344905E-2</v>
      </c>
      <c r="BI1750" s="17">
        <v>7.9474680715625898E-2</v>
      </c>
      <c r="BJ1750" s="17">
        <v>4.9762639502844798E-2</v>
      </c>
      <c r="BK1750" s="17">
        <v>0.202628655117258</v>
      </c>
      <c r="BL1750" s="17">
        <v>2.415830103503E-2</v>
      </c>
      <c r="BM1750" s="17"/>
      <c r="BN1750" s="17">
        <v>0.113929891733377</v>
      </c>
      <c r="BO1750" s="17">
        <v>0.13836868489919699</v>
      </c>
      <c r="BP1750" s="17"/>
      <c r="BQ1750" s="17">
        <v>6.62558153175105E-2</v>
      </c>
      <c r="BR1750" s="17">
        <v>0.106231952291318</v>
      </c>
      <c r="BS1750" s="17"/>
      <c r="BT1750" s="17">
        <v>6.6691315588911698E-2</v>
      </c>
      <c r="BU1750" s="17"/>
      <c r="BV1750" s="17">
        <v>0.16895846958053701</v>
      </c>
      <c r="BW1750" s="17">
        <v>8.9135155434463306E-2</v>
      </c>
      <c r="BX1750" s="17">
        <v>0.118223818237657</v>
      </c>
      <c r="BY1750" s="17"/>
      <c r="BZ1750" s="17">
        <v>0.20884586364282701</v>
      </c>
      <c r="CA1750" s="17">
        <v>0.14155784251601899</v>
      </c>
      <c r="CB1750" s="17">
        <v>0.12190091014759701</v>
      </c>
      <c r="CC1750" s="17">
        <v>0.128732099733569</v>
      </c>
      <c r="CD1750" s="17">
        <v>8.1140736379193001E-2</v>
      </c>
      <c r="CE1750" s="17">
        <v>6.7389679950893205E-2</v>
      </c>
      <c r="CF1750" s="17">
        <v>5.11707526563695E-2</v>
      </c>
      <c r="CG1750" s="17"/>
      <c r="CH1750" s="17">
        <v>4.2872054383522297E-2</v>
      </c>
      <c r="CI1750" s="17">
        <v>0.10339315983517899</v>
      </c>
      <c r="CJ1750" s="17">
        <v>0.14544560751299901</v>
      </c>
      <c r="CK1750" s="17">
        <v>0.155031116500912</v>
      </c>
      <c r="CL1750" s="17">
        <v>0.21937149085022101</v>
      </c>
    </row>
    <row r="1751" spans="2:90" x14ac:dyDescent="0.3">
      <c r="C1751" s="17"/>
      <c r="D1751" s="17"/>
      <c r="E1751" s="17"/>
      <c r="F1751" s="17"/>
      <c r="G1751" s="17"/>
      <c r="H1751" s="17"/>
      <c r="I1751" s="17"/>
      <c r="J1751" s="17"/>
      <c r="K1751" s="17"/>
      <c r="L1751" s="17"/>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7"/>
      <c r="AI1751" s="17"/>
      <c r="AJ1751" s="17"/>
      <c r="AK1751" s="17"/>
      <c r="AL1751" s="17"/>
      <c r="AM1751" s="17"/>
      <c r="AN1751" s="17"/>
      <c r="AO1751" s="17"/>
      <c r="AP1751" s="17"/>
      <c r="AQ1751" s="17"/>
      <c r="AR1751" s="17"/>
      <c r="AS1751" s="17"/>
      <c r="AT1751" s="17"/>
      <c r="AU1751" s="17"/>
      <c r="AV1751" s="17"/>
      <c r="AW1751" s="17"/>
      <c r="AX1751" s="17"/>
      <c r="AY1751" s="17"/>
      <c r="AZ1751" s="17"/>
      <c r="BA1751" s="17"/>
      <c r="BB1751" s="17"/>
      <c r="BC1751" s="17"/>
      <c r="BD1751" s="17"/>
      <c r="BE1751" s="17"/>
      <c r="BF1751" s="17"/>
      <c r="BG1751" s="17"/>
      <c r="BH1751" s="17"/>
      <c r="BI1751" s="17"/>
      <c r="BJ1751" s="17"/>
      <c r="BK1751" s="17"/>
      <c r="BL1751" s="17"/>
      <c r="BM1751" s="17"/>
      <c r="BN1751" s="17"/>
      <c r="BO1751" s="17"/>
      <c r="BP1751" s="17"/>
      <c r="BQ1751" s="17"/>
      <c r="BR1751" s="17"/>
      <c r="BS1751" s="17"/>
      <c r="BT1751" s="17"/>
      <c r="BU1751" s="17"/>
      <c r="BV1751" s="17"/>
      <c r="BW1751" s="17"/>
      <c r="BX1751" s="17"/>
      <c r="BY1751" s="17"/>
      <c r="BZ1751" s="17"/>
      <c r="CA1751" s="17"/>
      <c r="CB1751" s="17"/>
      <c r="CC1751" s="17"/>
      <c r="CD1751" s="17"/>
      <c r="CE1751" s="17"/>
      <c r="CF1751" s="17"/>
      <c r="CG1751" s="17"/>
      <c r="CH1751" s="17"/>
      <c r="CI1751" s="17"/>
      <c r="CJ1751" s="17"/>
      <c r="CK1751" s="17"/>
      <c r="CL1751" s="17"/>
    </row>
    <row r="1752" spans="2:90" x14ac:dyDescent="0.3">
      <c r="B1752" s="6" t="s">
        <v>686</v>
      </c>
      <c r="C1752" s="17"/>
      <c r="D1752" s="17"/>
      <c r="E1752" s="17"/>
      <c r="F1752" s="17"/>
      <c r="G1752" s="17"/>
      <c r="H1752" s="17"/>
      <c r="I1752" s="17"/>
      <c r="J1752" s="17"/>
      <c r="K1752" s="17"/>
      <c r="L1752" s="17"/>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7"/>
      <c r="AI1752" s="17"/>
      <c r="AJ1752" s="17"/>
      <c r="AK1752" s="17"/>
      <c r="AL1752" s="17"/>
      <c r="AM1752" s="17"/>
      <c r="AN1752" s="17"/>
      <c r="AO1752" s="17"/>
      <c r="AP1752" s="17"/>
      <c r="AQ1752" s="17"/>
      <c r="AR1752" s="17"/>
      <c r="AS1752" s="17"/>
      <c r="AT1752" s="17"/>
      <c r="AU1752" s="17"/>
      <c r="AV1752" s="17"/>
      <c r="AW1752" s="17"/>
      <c r="AX1752" s="17"/>
      <c r="AY1752" s="17"/>
      <c r="AZ1752" s="17"/>
      <c r="BA1752" s="17"/>
      <c r="BB1752" s="17"/>
      <c r="BC1752" s="17"/>
      <c r="BD1752" s="17"/>
      <c r="BE1752" s="17"/>
      <c r="BF1752" s="17"/>
      <c r="BG1752" s="17"/>
      <c r="BH1752" s="17"/>
      <c r="BI1752" s="17"/>
      <c r="BJ1752" s="17"/>
      <c r="BK1752" s="17"/>
      <c r="BL1752" s="17"/>
      <c r="BM1752" s="17"/>
      <c r="BN1752" s="17"/>
      <c r="BO1752" s="17"/>
      <c r="BP1752" s="17"/>
      <c r="BQ1752" s="17"/>
      <c r="BR1752" s="17"/>
      <c r="BS1752" s="17"/>
      <c r="BT1752" s="17"/>
      <c r="BU1752" s="17"/>
      <c r="BV1752" s="17"/>
      <c r="BW1752" s="17"/>
      <c r="BX1752" s="17"/>
      <c r="BY1752" s="17"/>
      <c r="BZ1752" s="17"/>
      <c r="CA1752" s="17"/>
      <c r="CB1752" s="17"/>
      <c r="CC1752" s="17"/>
      <c r="CD1752" s="17"/>
      <c r="CE1752" s="17"/>
      <c r="CF1752" s="17"/>
      <c r="CG1752" s="17"/>
      <c r="CH1752" s="17"/>
      <c r="CI1752" s="17"/>
      <c r="CJ1752" s="17"/>
      <c r="CK1752" s="17"/>
      <c r="CL1752" s="17"/>
    </row>
    <row r="1753" spans="2:90" x14ac:dyDescent="0.3">
      <c r="B1753" s="24" t="s">
        <v>110</v>
      </c>
      <c r="C1753" s="17"/>
      <c r="D1753" s="17"/>
      <c r="E1753" s="17"/>
      <c r="F1753" s="17"/>
      <c r="G1753" s="17"/>
      <c r="H1753" s="17"/>
      <c r="I1753" s="17"/>
      <c r="J1753" s="17"/>
      <c r="K1753" s="17"/>
      <c r="L1753" s="17"/>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7"/>
      <c r="AI1753" s="17"/>
      <c r="AJ1753" s="17"/>
      <c r="AK1753" s="17"/>
      <c r="AL1753" s="17"/>
      <c r="AM1753" s="17"/>
      <c r="AN1753" s="17"/>
      <c r="AO1753" s="17"/>
      <c r="AP1753" s="17"/>
      <c r="AQ1753" s="17"/>
      <c r="AR1753" s="17"/>
      <c r="AS1753" s="17"/>
      <c r="AT1753" s="17"/>
      <c r="AU1753" s="17"/>
      <c r="AV1753" s="17"/>
      <c r="AW1753" s="17"/>
      <c r="AX1753" s="17"/>
      <c r="AY1753" s="17"/>
      <c r="AZ1753" s="17"/>
      <c r="BA1753" s="17"/>
      <c r="BB1753" s="17"/>
      <c r="BC1753" s="17"/>
      <c r="BD1753" s="17"/>
      <c r="BE1753" s="17"/>
      <c r="BF1753" s="17"/>
      <c r="BG1753" s="17"/>
      <c r="BH1753" s="17"/>
      <c r="BI1753" s="17"/>
      <c r="BJ1753" s="17"/>
      <c r="BK1753" s="17"/>
      <c r="BL1753" s="17"/>
      <c r="BM1753" s="17"/>
      <c r="BN1753" s="17"/>
      <c r="BO1753" s="17"/>
      <c r="BP1753" s="17"/>
      <c r="BQ1753" s="17"/>
      <c r="BR1753" s="17"/>
      <c r="BS1753" s="17"/>
      <c r="BT1753" s="17"/>
      <c r="BU1753" s="17"/>
      <c r="BV1753" s="17"/>
      <c r="BW1753" s="17"/>
      <c r="BX1753" s="17"/>
      <c r="BY1753" s="17"/>
      <c r="BZ1753" s="17"/>
      <c r="CA1753" s="17"/>
      <c r="CB1753" s="17"/>
      <c r="CC1753" s="17"/>
      <c r="CD1753" s="17"/>
      <c r="CE1753" s="17"/>
      <c r="CF1753" s="17"/>
      <c r="CG1753" s="17"/>
      <c r="CH1753" s="17"/>
      <c r="CI1753" s="17"/>
      <c r="CJ1753" s="17"/>
      <c r="CK1753" s="17"/>
      <c r="CL1753" s="17"/>
    </row>
    <row r="1754" spans="2:90" x14ac:dyDescent="0.3">
      <c r="B1754" t="s">
        <v>577</v>
      </c>
      <c r="C1754" s="17">
        <v>0.17318671897344201</v>
      </c>
      <c r="D1754" s="17">
        <v>0.16778379815288599</v>
      </c>
      <c r="E1754" s="17">
        <v>0.17785071520763199</v>
      </c>
      <c r="F1754" s="17"/>
      <c r="G1754" s="17">
        <v>0.204058855124854</v>
      </c>
      <c r="H1754" s="17">
        <v>0.25140937807796598</v>
      </c>
      <c r="I1754" s="17">
        <v>0.19249977119359399</v>
      </c>
      <c r="J1754" s="17">
        <v>0.14515285752069701</v>
      </c>
      <c r="K1754" s="17">
        <v>0.10767607021478399</v>
      </c>
      <c r="L1754" s="17">
        <v>0.13965221917454601</v>
      </c>
      <c r="M1754" s="17"/>
      <c r="N1754" s="17">
        <v>0.230534718729587</v>
      </c>
      <c r="O1754" s="17">
        <v>0.15490276325612801</v>
      </c>
      <c r="P1754" s="17">
        <v>0.15589233229428001</v>
      </c>
      <c r="Q1754" s="17">
        <v>0.14729524873828501</v>
      </c>
      <c r="R1754" s="17"/>
      <c r="S1754" s="17">
        <v>0.199536123653973</v>
      </c>
      <c r="T1754" s="17">
        <v>0.15035158785819999</v>
      </c>
      <c r="U1754" s="17">
        <v>0.15580935060444301</v>
      </c>
      <c r="V1754" s="17">
        <v>0.129001495012534</v>
      </c>
      <c r="W1754" s="17">
        <v>0.137394954496147</v>
      </c>
      <c r="X1754" s="17">
        <v>0.14695099853673799</v>
      </c>
      <c r="Y1754" s="17">
        <v>0.194387038015644</v>
      </c>
      <c r="Z1754" s="17">
        <v>0.19335782706055299</v>
      </c>
      <c r="AA1754" s="17">
        <v>0.21609319935229501</v>
      </c>
      <c r="AB1754" s="17">
        <v>0.152786211359424</v>
      </c>
      <c r="AC1754" s="17">
        <v>0.17797217015296601</v>
      </c>
      <c r="AD1754" s="17">
        <v>0.30200403046587698</v>
      </c>
      <c r="AE1754" s="17"/>
      <c r="AF1754" s="17">
        <v>0.14442200304505401</v>
      </c>
      <c r="AG1754" s="17">
        <v>0.19374363190365701</v>
      </c>
      <c r="AH1754" s="17">
        <v>0.16959519722053401</v>
      </c>
      <c r="AI1754" s="17"/>
      <c r="AJ1754" s="17">
        <v>0.103890453430521</v>
      </c>
      <c r="AK1754" s="17">
        <v>0.24685705671055599</v>
      </c>
      <c r="AL1754" s="17">
        <v>0.200965442027705</v>
      </c>
      <c r="AM1754" s="17">
        <v>0.111817512246542</v>
      </c>
      <c r="AN1754" s="17">
        <v>0.201010537840913</v>
      </c>
      <c r="AO1754" s="17"/>
      <c r="AP1754" s="17">
        <v>0.284761560983883</v>
      </c>
      <c r="AQ1754" s="17">
        <v>0.10889294933225301</v>
      </c>
      <c r="AR1754" s="17">
        <v>0.22126060884974899</v>
      </c>
      <c r="AS1754" s="17">
        <v>0.105734052443775</v>
      </c>
      <c r="AT1754" s="17">
        <v>0.25501914977963003</v>
      </c>
      <c r="AU1754" s="17">
        <v>0.105278212937475</v>
      </c>
      <c r="AV1754" s="17"/>
      <c r="AW1754" s="17">
        <v>0.21450966950373801</v>
      </c>
      <c r="AX1754" s="17">
        <v>9.8314307409035198E-2</v>
      </c>
      <c r="AY1754" s="17">
        <v>0.150898973018226</v>
      </c>
      <c r="AZ1754" s="17">
        <v>0.152469751245708</v>
      </c>
      <c r="BA1754" s="17">
        <v>0.14776936516715899</v>
      </c>
      <c r="BB1754" s="17">
        <v>0.170656402436591</v>
      </c>
      <c r="BC1754" s="17">
        <v>0.14247066407709899</v>
      </c>
      <c r="BD1754" s="17">
        <v>0.19537347924154999</v>
      </c>
      <c r="BE1754" s="17">
        <v>0.144604382231556</v>
      </c>
      <c r="BF1754" s="17">
        <v>0.20484679414408299</v>
      </c>
      <c r="BG1754" s="17">
        <v>0.181588812994886</v>
      </c>
      <c r="BH1754" s="17">
        <v>0.139223285735951</v>
      </c>
      <c r="BI1754" s="17">
        <v>0.20447322201481199</v>
      </c>
      <c r="BJ1754" s="17">
        <v>0.19428245486335699</v>
      </c>
      <c r="BK1754" s="17">
        <v>0.25429812566180399</v>
      </c>
      <c r="BL1754" s="17">
        <v>0.35403375007316901</v>
      </c>
      <c r="BM1754" s="17"/>
      <c r="BN1754" s="17">
        <v>0.19313097216420599</v>
      </c>
      <c r="BO1754" s="17">
        <v>0.144686042990813</v>
      </c>
      <c r="BP1754" s="17"/>
      <c r="BQ1754" s="17">
        <v>0.28331980412949798</v>
      </c>
      <c r="BR1754" s="17">
        <v>0.20124711066676099</v>
      </c>
      <c r="BS1754" s="17"/>
      <c r="BT1754" s="17">
        <v>0.25442377280051098</v>
      </c>
      <c r="BU1754" s="17"/>
      <c r="BV1754" s="17">
        <v>0.17301909084623299</v>
      </c>
      <c r="BW1754" s="17">
        <v>0.198249733349012</v>
      </c>
      <c r="BX1754" s="17">
        <v>0.16618786446974501</v>
      </c>
      <c r="BY1754" s="17"/>
      <c r="BZ1754" s="17">
        <v>0.11686940431008599</v>
      </c>
      <c r="CA1754" s="17">
        <v>0.19266508992925299</v>
      </c>
      <c r="CB1754" s="17">
        <v>0.165475310072175</v>
      </c>
      <c r="CC1754" s="17">
        <v>0.144819988265039</v>
      </c>
      <c r="CD1754" s="17">
        <v>0.172788477970412</v>
      </c>
      <c r="CE1754" s="17">
        <v>0.20512004293643499</v>
      </c>
      <c r="CF1754" s="17">
        <v>0.26147633324758301</v>
      </c>
      <c r="CG1754" s="17"/>
      <c r="CH1754" s="17">
        <v>0.28291762275142501</v>
      </c>
      <c r="CI1754" s="17">
        <v>0.15912289856575901</v>
      </c>
      <c r="CJ1754" s="17">
        <v>0.18142132224357899</v>
      </c>
      <c r="CK1754" s="17">
        <v>0.132026190706241</v>
      </c>
      <c r="CL1754" s="17">
        <v>0.120363305122955</v>
      </c>
    </row>
    <row r="1755" spans="2:90" x14ac:dyDescent="0.3">
      <c r="B1755" t="s">
        <v>578</v>
      </c>
      <c r="C1755" s="17">
        <v>0.387268449169344</v>
      </c>
      <c r="D1755" s="17">
        <v>0.38588311683703402</v>
      </c>
      <c r="E1755" s="17">
        <v>0.38686146970721202</v>
      </c>
      <c r="F1755" s="17"/>
      <c r="G1755" s="17">
        <v>0.42592907358194498</v>
      </c>
      <c r="H1755" s="17">
        <v>0.39735875005701299</v>
      </c>
      <c r="I1755" s="17">
        <v>0.39212173569251002</v>
      </c>
      <c r="J1755" s="17">
        <v>0.32156381920996702</v>
      </c>
      <c r="K1755" s="17">
        <v>0.35487486053109002</v>
      </c>
      <c r="L1755" s="17">
        <v>0.42442715154939398</v>
      </c>
      <c r="M1755" s="17"/>
      <c r="N1755" s="17">
        <v>0.42657097410005301</v>
      </c>
      <c r="O1755" s="17">
        <v>0.434507761320793</v>
      </c>
      <c r="P1755" s="17">
        <v>0.32499735245698003</v>
      </c>
      <c r="Q1755" s="17">
        <v>0.350292763946218</v>
      </c>
      <c r="R1755" s="17"/>
      <c r="S1755" s="17">
        <v>0.38408969023021799</v>
      </c>
      <c r="T1755" s="17">
        <v>0.47164464261886602</v>
      </c>
      <c r="U1755" s="17">
        <v>0.37679887839244902</v>
      </c>
      <c r="V1755" s="17">
        <v>0.40843963896237401</v>
      </c>
      <c r="W1755" s="17">
        <v>0.37429014748947298</v>
      </c>
      <c r="X1755" s="17">
        <v>0.39108170708747098</v>
      </c>
      <c r="Y1755" s="17">
        <v>0.35133455643040101</v>
      </c>
      <c r="Z1755" s="17">
        <v>0.30495416457356</v>
      </c>
      <c r="AA1755" s="17">
        <v>0.38388837806467302</v>
      </c>
      <c r="AB1755" s="17">
        <v>0.403878732641824</v>
      </c>
      <c r="AC1755" s="17">
        <v>0.31653207749163897</v>
      </c>
      <c r="AD1755" s="17">
        <v>0.30444749068247701</v>
      </c>
      <c r="AE1755" s="17"/>
      <c r="AF1755" s="17">
        <v>0.33389223243247901</v>
      </c>
      <c r="AG1755" s="17">
        <v>0.44381504353804402</v>
      </c>
      <c r="AH1755" s="17">
        <v>0.34316172056380601</v>
      </c>
      <c r="AI1755" s="17"/>
      <c r="AJ1755" s="17">
        <v>0.38122244226655499</v>
      </c>
      <c r="AK1755" s="17">
        <v>0.423367874945695</v>
      </c>
      <c r="AL1755" s="17">
        <v>0.40263842244881498</v>
      </c>
      <c r="AM1755" s="17">
        <v>0.32207394964868702</v>
      </c>
      <c r="AN1755" s="17">
        <v>0.44176325365510699</v>
      </c>
      <c r="AO1755" s="17"/>
      <c r="AP1755" s="17">
        <v>0.46537466302893199</v>
      </c>
      <c r="AQ1755" s="17">
        <v>0.41253272679611502</v>
      </c>
      <c r="AR1755" s="17">
        <v>0.40792767009303899</v>
      </c>
      <c r="AS1755" s="17">
        <v>0.32306646527284</v>
      </c>
      <c r="AT1755" s="17">
        <v>0.444645081263909</v>
      </c>
      <c r="AU1755" s="17">
        <v>0.32852760294438499</v>
      </c>
      <c r="AV1755" s="17"/>
      <c r="AW1755" s="17">
        <v>0.35578310891287102</v>
      </c>
      <c r="AX1755" s="17">
        <v>0.33674100896269399</v>
      </c>
      <c r="AY1755" s="17">
        <v>0.28055246447144899</v>
      </c>
      <c r="AZ1755" s="17">
        <v>0.34974504040564602</v>
      </c>
      <c r="BA1755" s="17">
        <v>0.35911802212086502</v>
      </c>
      <c r="BB1755" s="17">
        <v>0.37578446258558201</v>
      </c>
      <c r="BC1755" s="17">
        <v>0.433961490477697</v>
      </c>
      <c r="BD1755" s="17">
        <v>0.44447742240388499</v>
      </c>
      <c r="BE1755" s="17">
        <v>0.42872998099201398</v>
      </c>
      <c r="BF1755" s="17">
        <v>0.40930013010560401</v>
      </c>
      <c r="BG1755" s="17">
        <v>0.46416465499043602</v>
      </c>
      <c r="BH1755" s="17">
        <v>0.376386501260705</v>
      </c>
      <c r="BI1755" s="17">
        <v>0.40385902829834303</v>
      </c>
      <c r="BJ1755" s="17">
        <v>0.383607002405981</v>
      </c>
      <c r="BK1755" s="17">
        <v>0.34993874814617998</v>
      </c>
      <c r="BL1755" s="17">
        <v>0.43765492850455001</v>
      </c>
      <c r="BM1755" s="17"/>
      <c r="BN1755" s="17">
        <v>0.39553868250759699</v>
      </c>
      <c r="BO1755" s="17">
        <v>0.37576832043441399</v>
      </c>
      <c r="BP1755" s="17"/>
      <c r="BQ1755" s="17">
        <v>0.46048460446241501</v>
      </c>
      <c r="BR1755" s="17">
        <v>0.36587489709915499</v>
      </c>
      <c r="BS1755" s="17"/>
      <c r="BT1755" s="17">
        <v>0.36927842243675402</v>
      </c>
      <c r="BU1755" s="17"/>
      <c r="BV1755" s="17">
        <v>0.35486595281372701</v>
      </c>
      <c r="BW1755" s="17">
        <v>0.41646603499624801</v>
      </c>
      <c r="BX1755" s="17">
        <v>0.39344327201193002</v>
      </c>
      <c r="BY1755" s="17"/>
      <c r="BZ1755" s="17">
        <v>0.361490875559352</v>
      </c>
      <c r="CA1755" s="17">
        <v>0.30851234628345597</v>
      </c>
      <c r="CB1755" s="17">
        <v>0.40862693894018298</v>
      </c>
      <c r="CC1755" s="17">
        <v>0.42896016775943602</v>
      </c>
      <c r="CD1755" s="17">
        <v>0.42325021754839798</v>
      </c>
      <c r="CE1755" s="17">
        <v>0.41923301553220899</v>
      </c>
      <c r="CF1755" s="17">
        <v>0.39596288007488001</v>
      </c>
      <c r="CG1755" s="17"/>
      <c r="CH1755" s="17">
        <v>0.34228061992951397</v>
      </c>
      <c r="CI1755" s="17">
        <v>0.43905443738717398</v>
      </c>
      <c r="CJ1755" s="17">
        <v>0.35857907549179202</v>
      </c>
      <c r="CK1755" s="17">
        <v>0.38014325609323102</v>
      </c>
      <c r="CL1755" s="17">
        <v>0.307663865774496</v>
      </c>
    </row>
    <row r="1756" spans="2:90" x14ac:dyDescent="0.3">
      <c r="B1756" t="s">
        <v>683</v>
      </c>
      <c r="C1756" s="17">
        <v>0.25234606404667098</v>
      </c>
      <c r="D1756" s="17">
        <v>0.26546296347339399</v>
      </c>
      <c r="E1756" s="17">
        <v>0.24042011800194099</v>
      </c>
      <c r="F1756" s="17"/>
      <c r="G1756" s="17">
        <v>0.15650970390312699</v>
      </c>
      <c r="H1756" s="17">
        <v>0.188454368684984</v>
      </c>
      <c r="I1756" s="17">
        <v>0.201212276886861</v>
      </c>
      <c r="J1756" s="17">
        <v>0.30214102847570101</v>
      </c>
      <c r="K1756" s="17">
        <v>0.34213374253216799</v>
      </c>
      <c r="L1756" s="17">
        <v>0.309437232076341</v>
      </c>
      <c r="M1756" s="17"/>
      <c r="N1756" s="17">
        <v>0.20921344310221901</v>
      </c>
      <c r="O1756" s="17">
        <v>0.228074657041545</v>
      </c>
      <c r="P1756" s="17">
        <v>0.33917748996779401</v>
      </c>
      <c r="Q1756" s="17">
        <v>0.248314245579034</v>
      </c>
      <c r="R1756" s="17"/>
      <c r="S1756" s="17">
        <v>0.21764598340550401</v>
      </c>
      <c r="T1756" s="17">
        <v>0.24800048137335101</v>
      </c>
      <c r="U1756" s="17">
        <v>0.29721614610166402</v>
      </c>
      <c r="V1756" s="17">
        <v>0.23646483100733101</v>
      </c>
      <c r="W1756" s="17">
        <v>0.294414893094612</v>
      </c>
      <c r="X1756" s="17">
        <v>0.26845245530202499</v>
      </c>
      <c r="Y1756" s="17">
        <v>0.23870953387152199</v>
      </c>
      <c r="Z1756" s="17">
        <v>0.369673224030801</v>
      </c>
      <c r="AA1756" s="17">
        <v>0.247526583292146</v>
      </c>
      <c r="AB1756" s="17">
        <v>0.20496236247160299</v>
      </c>
      <c r="AC1756" s="17">
        <v>0.27589859696964297</v>
      </c>
      <c r="AD1756" s="17">
        <v>0.21586461166402501</v>
      </c>
      <c r="AE1756" s="17"/>
      <c r="AF1756" s="17">
        <v>0.32608455670222503</v>
      </c>
      <c r="AG1756" s="17">
        <v>0.21428332751352</v>
      </c>
      <c r="AH1756" s="17">
        <v>0.216839565601083</v>
      </c>
      <c r="AI1756" s="17"/>
      <c r="AJ1756" s="17">
        <v>0.33811099996128702</v>
      </c>
      <c r="AK1756" s="17">
        <v>0.20058005631859599</v>
      </c>
      <c r="AL1756" s="17">
        <v>0.26614825822083099</v>
      </c>
      <c r="AM1756" s="17">
        <v>0.31308036022111302</v>
      </c>
      <c r="AN1756" s="17">
        <v>0.15273558618972899</v>
      </c>
      <c r="AO1756" s="17"/>
      <c r="AP1756" s="17">
        <v>0.15759151689898401</v>
      </c>
      <c r="AQ1756" s="17">
        <v>0.30678264881295297</v>
      </c>
      <c r="AR1756" s="17">
        <v>0.21731904583400199</v>
      </c>
      <c r="AS1756" s="17">
        <v>0.33054624251491899</v>
      </c>
      <c r="AT1756" s="17">
        <v>0.134999108354282</v>
      </c>
      <c r="AU1756" s="17">
        <v>0.31538403621158501</v>
      </c>
      <c r="AV1756" s="17"/>
      <c r="AW1756" s="17">
        <v>0.24098103677355601</v>
      </c>
      <c r="AX1756" s="17">
        <v>0.18775989722533501</v>
      </c>
      <c r="AY1756" s="17">
        <v>0.32888562767604002</v>
      </c>
      <c r="AZ1756" s="17">
        <v>0.316155552430117</v>
      </c>
      <c r="BA1756" s="17">
        <v>0.28337032373642101</v>
      </c>
      <c r="BB1756" s="17">
        <v>0.214874522278725</v>
      </c>
      <c r="BC1756" s="17">
        <v>0.25464687574745498</v>
      </c>
      <c r="BD1756" s="17">
        <v>0.21325144905867</v>
      </c>
      <c r="BE1756" s="17">
        <v>0.25535238044963898</v>
      </c>
      <c r="BF1756" s="17">
        <v>0.28844141116383298</v>
      </c>
      <c r="BG1756" s="17">
        <v>0.22660687188626399</v>
      </c>
      <c r="BH1756" s="17">
        <v>0.245305863555496</v>
      </c>
      <c r="BI1756" s="17">
        <v>0.27248876956440699</v>
      </c>
      <c r="BJ1756" s="17">
        <v>0.32165107860123199</v>
      </c>
      <c r="BK1756" s="17">
        <v>0.206125640249916</v>
      </c>
      <c r="BL1756" s="17">
        <v>0.16318845207004101</v>
      </c>
      <c r="BM1756" s="17"/>
      <c r="BN1756" s="17">
        <v>0.251320290134945</v>
      </c>
      <c r="BO1756" s="17">
        <v>0.25440590393471202</v>
      </c>
      <c r="BP1756" s="17"/>
      <c r="BQ1756" s="17">
        <v>0.16181074666145001</v>
      </c>
      <c r="BR1756" s="17">
        <v>0.26107768872964399</v>
      </c>
      <c r="BS1756" s="17"/>
      <c r="BT1756" s="17">
        <v>0.24442637275005399</v>
      </c>
      <c r="BU1756" s="17"/>
      <c r="BV1756" s="17">
        <v>0.25175700847794202</v>
      </c>
      <c r="BW1756" s="17">
        <v>0.19175891074717899</v>
      </c>
      <c r="BX1756" s="17">
        <v>0.27543840643450301</v>
      </c>
      <c r="BY1756" s="17"/>
      <c r="BZ1756" s="17">
        <v>0.22509603946236501</v>
      </c>
      <c r="CA1756" s="17">
        <v>0.28366108084341601</v>
      </c>
      <c r="CB1756" s="17">
        <v>0.23605897284083299</v>
      </c>
      <c r="CC1756" s="17">
        <v>0.22478807754674701</v>
      </c>
      <c r="CD1756" s="17">
        <v>0.28587932765073198</v>
      </c>
      <c r="CE1756" s="17">
        <v>0.25887453261201598</v>
      </c>
      <c r="CF1756" s="17">
        <v>0.22078078258300499</v>
      </c>
      <c r="CG1756" s="17"/>
      <c r="CH1756" s="17">
        <v>0.26336699663676399</v>
      </c>
      <c r="CI1756" s="17">
        <v>0.25700097859187199</v>
      </c>
      <c r="CJ1756" s="17">
        <v>0.24818245560956301</v>
      </c>
      <c r="CK1756" s="17">
        <v>0.26006677642739001</v>
      </c>
      <c r="CL1756" s="17">
        <v>0.19012286588551999</v>
      </c>
    </row>
    <row r="1757" spans="2:90" x14ac:dyDescent="0.3">
      <c r="B1757" t="s">
        <v>580</v>
      </c>
      <c r="C1757" s="17">
        <v>6.3837336433415895E-2</v>
      </c>
      <c r="D1757" s="17">
        <v>7.0440232833948999E-2</v>
      </c>
      <c r="E1757" s="17">
        <v>5.7890349160136002E-2</v>
      </c>
      <c r="F1757" s="17"/>
      <c r="G1757" s="17">
        <v>8.78863202196115E-2</v>
      </c>
      <c r="H1757" s="17">
        <v>6.8389926278539306E-2</v>
      </c>
      <c r="I1757" s="17">
        <v>5.3996665097073002E-2</v>
      </c>
      <c r="J1757" s="17">
        <v>6.0202756747325399E-2</v>
      </c>
      <c r="K1757" s="17">
        <v>5.73607405601501E-2</v>
      </c>
      <c r="L1757" s="17">
        <v>5.9494716981236401E-2</v>
      </c>
      <c r="M1757" s="17"/>
      <c r="N1757" s="17">
        <v>5.5805560018276898E-2</v>
      </c>
      <c r="O1757" s="17">
        <v>5.7340385354323398E-2</v>
      </c>
      <c r="P1757" s="17">
        <v>6.5008124123847003E-2</v>
      </c>
      <c r="Q1757" s="17">
        <v>7.8847506825788699E-2</v>
      </c>
      <c r="R1757" s="17"/>
      <c r="S1757" s="17">
        <v>6.8948417444890095E-2</v>
      </c>
      <c r="T1757" s="17">
        <v>2.8953768974489098E-2</v>
      </c>
      <c r="U1757" s="17">
        <v>5.8844152124560803E-2</v>
      </c>
      <c r="V1757" s="17">
        <v>6.8518992712384402E-2</v>
      </c>
      <c r="W1757" s="17">
        <v>5.9318734179409097E-2</v>
      </c>
      <c r="X1757" s="17">
        <v>9.3921183846340794E-2</v>
      </c>
      <c r="Y1757" s="17">
        <v>9.5075420343124606E-2</v>
      </c>
      <c r="Z1757" s="17">
        <v>5.4017730219378002E-2</v>
      </c>
      <c r="AA1757" s="17">
        <v>5.2409742916987898E-2</v>
      </c>
      <c r="AB1757" s="17">
        <v>8.2749358670231393E-2</v>
      </c>
      <c r="AC1757" s="17">
        <v>4.7351070396699599E-2</v>
      </c>
      <c r="AD1757" s="17">
        <v>5.3818674139103802E-2</v>
      </c>
      <c r="AE1757" s="17"/>
      <c r="AF1757" s="17">
        <v>7.4331183244490895E-2</v>
      </c>
      <c r="AG1757" s="17">
        <v>4.98835681688004E-2</v>
      </c>
      <c r="AH1757" s="17">
        <v>6.7787446313194194E-2</v>
      </c>
      <c r="AI1757" s="17"/>
      <c r="AJ1757" s="17">
        <v>8.2804287420241707E-2</v>
      </c>
      <c r="AK1757" s="17">
        <v>5.3826383508041302E-2</v>
      </c>
      <c r="AL1757" s="17">
        <v>4.8803350694450701E-2</v>
      </c>
      <c r="AM1757" s="17">
        <v>8.35874794080948E-2</v>
      </c>
      <c r="AN1757" s="17">
        <v>6.31454467160808E-2</v>
      </c>
      <c r="AO1757" s="17"/>
      <c r="AP1757" s="17">
        <v>3.87247686704984E-2</v>
      </c>
      <c r="AQ1757" s="17">
        <v>8.5030007710765604E-2</v>
      </c>
      <c r="AR1757" s="17">
        <v>3.7070594904221502E-2</v>
      </c>
      <c r="AS1757" s="17">
        <v>8.3738312933722206E-2</v>
      </c>
      <c r="AT1757" s="17">
        <v>8.3877261422780805E-2</v>
      </c>
      <c r="AU1757" s="17">
        <v>5.7952983872181799E-2</v>
      </c>
      <c r="AV1757" s="17"/>
      <c r="AW1757" s="17">
        <v>9.0531475280810902E-2</v>
      </c>
      <c r="AX1757" s="17">
        <v>6.9774432038404693E-2</v>
      </c>
      <c r="AY1757" s="17">
        <v>9.6464146864647105E-2</v>
      </c>
      <c r="AZ1757" s="17">
        <v>4.6602457734306602E-2</v>
      </c>
      <c r="BA1757" s="17">
        <v>7.2005279797110897E-2</v>
      </c>
      <c r="BB1757" s="17">
        <v>0.107981236620425</v>
      </c>
      <c r="BC1757" s="17">
        <v>5.9481952804547197E-2</v>
      </c>
      <c r="BD1757" s="17">
        <v>4.96978268720185E-2</v>
      </c>
      <c r="BE1757" s="17">
        <v>8.1371460118632694E-2</v>
      </c>
      <c r="BF1757" s="17">
        <v>3.9481532913937301E-2</v>
      </c>
      <c r="BG1757" s="17">
        <v>4.6764330081792801E-2</v>
      </c>
      <c r="BH1757" s="17">
        <v>9.7064908844258405E-2</v>
      </c>
      <c r="BI1757" s="17">
        <v>3.7093573432641899E-2</v>
      </c>
      <c r="BJ1757" s="17">
        <v>4.7236843078338302E-2</v>
      </c>
      <c r="BK1757" s="17">
        <v>0</v>
      </c>
      <c r="BL1757" s="17">
        <v>1.5870718280995899E-2</v>
      </c>
      <c r="BM1757" s="17"/>
      <c r="BN1757" s="17">
        <v>5.0194019334972403E-2</v>
      </c>
      <c r="BO1757" s="17">
        <v>8.3613472868531796E-2</v>
      </c>
      <c r="BP1757" s="17"/>
      <c r="BQ1757" s="17">
        <v>3.6851755233126303E-2</v>
      </c>
      <c r="BR1757" s="17">
        <v>7.9092042069327101E-2</v>
      </c>
      <c r="BS1757" s="17"/>
      <c r="BT1757" s="17">
        <v>6.7639563171595404E-2</v>
      </c>
      <c r="BU1757" s="17"/>
      <c r="BV1757" s="17">
        <v>6.3937865993877699E-2</v>
      </c>
      <c r="BW1757" s="17">
        <v>7.0919879169975497E-2</v>
      </c>
      <c r="BX1757" s="17">
        <v>5.6917398855506202E-2</v>
      </c>
      <c r="BY1757" s="17"/>
      <c r="BZ1757" s="17">
        <v>5.4921329587712599E-2</v>
      </c>
      <c r="CA1757" s="17">
        <v>6.6682111268304006E-2</v>
      </c>
      <c r="CB1757" s="17">
        <v>6.9698037366705795E-2</v>
      </c>
      <c r="CC1757" s="17">
        <v>9.4773904342721302E-2</v>
      </c>
      <c r="CD1757" s="17">
        <v>4.8578044636322898E-2</v>
      </c>
      <c r="CE1757" s="17">
        <v>4.98869658399737E-2</v>
      </c>
      <c r="CF1757" s="17">
        <v>5.9879577192870299E-2</v>
      </c>
      <c r="CG1757" s="17"/>
      <c r="CH1757" s="17">
        <v>3.32277728008884E-2</v>
      </c>
      <c r="CI1757" s="17">
        <v>5.6984339895202102E-2</v>
      </c>
      <c r="CJ1757" s="17">
        <v>7.2680129294706505E-2</v>
      </c>
      <c r="CK1757" s="17">
        <v>6.9182238139041105E-2</v>
      </c>
      <c r="CL1757" s="17">
        <v>0.10028830268819899</v>
      </c>
    </row>
    <row r="1758" spans="2:90" x14ac:dyDescent="0.3">
      <c r="B1758" t="s">
        <v>581</v>
      </c>
      <c r="C1758" s="17">
        <v>3.7059674866745398E-2</v>
      </c>
      <c r="D1758" s="17">
        <v>4.8829329883108001E-2</v>
      </c>
      <c r="E1758" s="17">
        <v>2.5850934730629101E-2</v>
      </c>
      <c r="F1758" s="17"/>
      <c r="G1758" s="17">
        <v>3.0864452689230899E-2</v>
      </c>
      <c r="H1758" s="17">
        <v>2.3555020989894201E-2</v>
      </c>
      <c r="I1758" s="17">
        <v>4.9260294878012603E-2</v>
      </c>
      <c r="J1758" s="17">
        <v>3.5010697402354997E-2</v>
      </c>
      <c r="K1758" s="17">
        <v>6.1124968079123598E-2</v>
      </c>
      <c r="L1758" s="17">
        <v>2.7738264404866399E-2</v>
      </c>
      <c r="M1758" s="17"/>
      <c r="N1758" s="17">
        <v>2.8974488914139399E-2</v>
      </c>
      <c r="O1758" s="17">
        <v>3.00558259973762E-2</v>
      </c>
      <c r="P1758" s="17">
        <v>4.8847478921031702E-2</v>
      </c>
      <c r="Q1758" s="17">
        <v>4.0980647999307902E-2</v>
      </c>
      <c r="R1758" s="17"/>
      <c r="S1758" s="17">
        <v>5.3415361337097102E-2</v>
      </c>
      <c r="T1758" s="17">
        <v>3.0280930528419601E-2</v>
      </c>
      <c r="U1758" s="17">
        <v>1.0934776484022199E-2</v>
      </c>
      <c r="V1758" s="17">
        <v>5.4872625085031899E-2</v>
      </c>
      <c r="W1758" s="17">
        <v>3.95463240386228E-2</v>
      </c>
      <c r="X1758" s="17">
        <v>3.8861365551520401E-2</v>
      </c>
      <c r="Y1758" s="17">
        <v>3.9572528699856301E-2</v>
      </c>
      <c r="Z1758" s="17">
        <v>2.1151608903511102E-2</v>
      </c>
      <c r="AA1758" s="17">
        <v>3.4559604483350798E-2</v>
      </c>
      <c r="AB1758" s="17">
        <v>3.7292990450491503E-2</v>
      </c>
      <c r="AC1758" s="17">
        <v>3.7704507462260201E-2</v>
      </c>
      <c r="AD1758" s="17">
        <v>1.69119861369483E-2</v>
      </c>
      <c r="AE1758" s="17"/>
      <c r="AF1758" s="17">
        <v>5.1665753335814302E-2</v>
      </c>
      <c r="AG1758" s="17">
        <v>2.65872040632819E-2</v>
      </c>
      <c r="AH1758" s="17">
        <v>4.27123252625237E-2</v>
      </c>
      <c r="AI1758" s="17"/>
      <c r="AJ1758" s="17">
        <v>3.8548134971101398E-2</v>
      </c>
      <c r="AK1758" s="17">
        <v>1.8574006321744101E-2</v>
      </c>
      <c r="AL1758" s="17">
        <v>5.6277000613253201E-3</v>
      </c>
      <c r="AM1758" s="17">
        <v>9.9140614106550007E-2</v>
      </c>
      <c r="AN1758" s="17">
        <v>5.4909344332948203E-2</v>
      </c>
      <c r="AO1758" s="17"/>
      <c r="AP1758" s="17">
        <v>9.6353624448427492E-3</v>
      </c>
      <c r="AQ1758" s="17">
        <v>2.82094183299453E-2</v>
      </c>
      <c r="AR1758" s="17">
        <v>3.2098666328021302E-2</v>
      </c>
      <c r="AS1758" s="17">
        <v>7.0474414681238204E-2</v>
      </c>
      <c r="AT1758" s="17">
        <v>4.0653227017938803E-2</v>
      </c>
      <c r="AU1758" s="17">
        <v>2.7218384701924999E-2</v>
      </c>
      <c r="AV1758" s="17"/>
      <c r="AW1758" s="17">
        <v>5.3573089408536299E-2</v>
      </c>
      <c r="AX1758" s="17">
        <v>2.3009540113477701E-2</v>
      </c>
      <c r="AY1758" s="17">
        <v>4.7309867734853801E-2</v>
      </c>
      <c r="AZ1758" s="17">
        <v>3.93760198751964E-2</v>
      </c>
      <c r="BA1758" s="17">
        <v>5.3566482054916299E-2</v>
      </c>
      <c r="BB1758" s="17">
        <v>4.3792315662390301E-2</v>
      </c>
      <c r="BC1758" s="17">
        <v>2.6668180496085402E-2</v>
      </c>
      <c r="BD1758" s="17">
        <v>2.5079338002119901E-2</v>
      </c>
      <c r="BE1758" s="17">
        <v>4.2441390031480501E-2</v>
      </c>
      <c r="BF1758" s="17">
        <v>1.0338972702902301E-2</v>
      </c>
      <c r="BG1758" s="17">
        <v>4.6936233045614201E-2</v>
      </c>
      <c r="BH1758" s="17">
        <v>6.4015908461460699E-2</v>
      </c>
      <c r="BI1758" s="17">
        <v>2.3274386971970502E-2</v>
      </c>
      <c r="BJ1758" s="17">
        <v>1.51425478715576E-2</v>
      </c>
      <c r="BK1758" s="17">
        <v>4.2931966226679698E-2</v>
      </c>
      <c r="BL1758" s="17">
        <v>6.1327471922786904E-3</v>
      </c>
      <c r="BM1758" s="17"/>
      <c r="BN1758" s="17">
        <v>3.4874480775745002E-2</v>
      </c>
      <c r="BO1758" s="17">
        <v>4.0616389597449697E-2</v>
      </c>
      <c r="BP1758" s="17"/>
      <c r="BQ1758" s="17">
        <v>1.0790981105465801E-2</v>
      </c>
      <c r="BR1758" s="17">
        <v>3.0816286858754201E-2</v>
      </c>
      <c r="BS1758" s="17"/>
      <c r="BT1758" s="17">
        <v>2.4562430504147699E-2</v>
      </c>
      <c r="BU1758" s="17"/>
      <c r="BV1758" s="17">
        <v>3.4339606434185203E-2</v>
      </c>
      <c r="BW1758" s="17">
        <v>3.4092773184657602E-2</v>
      </c>
      <c r="BX1758" s="17">
        <v>3.7964590944560603E-2</v>
      </c>
      <c r="BY1758" s="17"/>
      <c r="BZ1758" s="17">
        <v>6.8558134668850301E-2</v>
      </c>
      <c r="CA1758" s="17">
        <v>4.16247021784227E-2</v>
      </c>
      <c r="CB1758" s="17">
        <v>4.02539599700448E-2</v>
      </c>
      <c r="CC1758" s="17">
        <v>3.6426328561535902E-2</v>
      </c>
      <c r="CD1758" s="17">
        <v>1.6761806622640499E-2</v>
      </c>
      <c r="CE1758" s="17">
        <v>1.5099756324993101E-2</v>
      </c>
      <c r="CF1758" s="17">
        <v>3.8449828414922699E-2</v>
      </c>
      <c r="CG1758" s="17"/>
      <c r="CH1758" s="17">
        <v>4.8400475985304697E-2</v>
      </c>
      <c r="CI1758" s="17">
        <v>2.1047407155081198E-2</v>
      </c>
      <c r="CJ1758" s="17">
        <v>3.6851988936371302E-2</v>
      </c>
      <c r="CK1758" s="17">
        <v>5.23314984275619E-2</v>
      </c>
      <c r="CL1758" s="17">
        <v>0.100451331898642</v>
      </c>
    </row>
    <row r="1759" spans="2:90" x14ac:dyDescent="0.3">
      <c r="B1759" t="s">
        <v>118</v>
      </c>
      <c r="C1759" s="17">
        <v>8.6301756510381994E-2</v>
      </c>
      <c r="D1759" s="17">
        <v>6.1600558819629801E-2</v>
      </c>
      <c r="E1759" s="17">
        <v>0.11112641319244999</v>
      </c>
      <c r="F1759" s="17"/>
      <c r="G1759" s="17">
        <v>9.4751594481231299E-2</v>
      </c>
      <c r="H1759" s="17">
        <v>7.0832555911603007E-2</v>
      </c>
      <c r="I1759" s="17">
        <v>0.110909256251949</v>
      </c>
      <c r="J1759" s="17">
        <v>0.135928840643955</v>
      </c>
      <c r="K1759" s="17">
        <v>7.6829618082684695E-2</v>
      </c>
      <c r="L1759" s="17">
        <v>3.9250415813615699E-2</v>
      </c>
      <c r="M1759" s="17"/>
      <c r="N1759" s="17">
        <v>4.8900815135725501E-2</v>
      </c>
      <c r="O1759" s="17">
        <v>9.5118607029834504E-2</v>
      </c>
      <c r="P1759" s="17">
        <v>6.6077222236066602E-2</v>
      </c>
      <c r="Q1759" s="17">
        <v>0.13426958691136601</v>
      </c>
      <c r="R1759" s="17"/>
      <c r="S1759" s="17">
        <v>7.6364423928318395E-2</v>
      </c>
      <c r="T1759" s="17">
        <v>7.0768588646674596E-2</v>
      </c>
      <c r="U1759" s="17">
        <v>0.10039669629286101</v>
      </c>
      <c r="V1759" s="17">
        <v>0.102702417220344</v>
      </c>
      <c r="W1759" s="17">
        <v>9.5034946701735304E-2</v>
      </c>
      <c r="X1759" s="17">
        <v>6.0732289675905597E-2</v>
      </c>
      <c r="Y1759" s="17">
        <v>8.0920922639451401E-2</v>
      </c>
      <c r="Z1759" s="17">
        <v>5.6845445212196401E-2</v>
      </c>
      <c r="AA1759" s="17">
        <v>6.5522491890546597E-2</v>
      </c>
      <c r="AB1759" s="17">
        <v>0.11833034440642599</v>
      </c>
      <c r="AC1759" s="17">
        <v>0.144541577526792</v>
      </c>
      <c r="AD1759" s="17">
        <v>0.106953206911569</v>
      </c>
      <c r="AE1759" s="17"/>
      <c r="AF1759" s="17">
        <v>6.9604271239936302E-2</v>
      </c>
      <c r="AG1759" s="17">
        <v>7.1687224812696099E-2</v>
      </c>
      <c r="AH1759" s="17">
        <v>0.15990374503886001</v>
      </c>
      <c r="AI1759" s="17"/>
      <c r="AJ1759" s="17">
        <v>5.54236819502947E-2</v>
      </c>
      <c r="AK1759" s="17">
        <v>5.6794622195367003E-2</v>
      </c>
      <c r="AL1759" s="17">
        <v>7.5816826546872801E-2</v>
      </c>
      <c r="AM1759" s="17">
        <v>7.0300084369013402E-2</v>
      </c>
      <c r="AN1759" s="17">
        <v>8.6435831265222501E-2</v>
      </c>
      <c r="AO1759" s="17"/>
      <c r="AP1759" s="17">
        <v>4.3912127972858997E-2</v>
      </c>
      <c r="AQ1759" s="17">
        <v>5.8552249017968502E-2</v>
      </c>
      <c r="AR1759" s="17">
        <v>8.4323413990967502E-2</v>
      </c>
      <c r="AS1759" s="17">
        <v>8.6440512153505997E-2</v>
      </c>
      <c r="AT1759" s="17">
        <v>4.0806172161459597E-2</v>
      </c>
      <c r="AU1759" s="17">
        <v>0.165638779332448</v>
      </c>
      <c r="AV1759" s="17"/>
      <c r="AW1759" s="17">
        <v>4.4621620120488099E-2</v>
      </c>
      <c r="AX1759" s="17">
        <v>0.28440081425105301</v>
      </c>
      <c r="AY1759" s="17">
        <v>9.5888920234783195E-2</v>
      </c>
      <c r="AZ1759" s="17">
        <v>9.5651178309025295E-2</v>
      </c>
      <c r="BA1759" s="17">
        <v>8.4170527123527794E-2</v>
      </c>
      <c r="BB1759" s="17">
        <v>8.6911060416286698E-2</v>
      </c>
      <c r="BC1759" s="17">
        <v>8.2770836397116701E-2</v>
      </c>
      <c r="BD1759" s="17">
        <v>7.2120484421756406E-2</v>
      </c>
      <c r="BE1759" s="17">
        <v>4.7500406176677397E-2</v>
      </c>
      <c r="BF1759" s="17">
        <v>4.75911589696398E-2</v>
      </c>
      <c r="BG1759" s="17">
        <v>3.3939097001007099E-2</v>
      </c>
      <c r="BH1759" s="17">
        <v>7.8003532142128601E-2</v>
      </c>
      <c r="BI1759" s="17">
        <v>5.8811019717824903E-2</v>
      </c>
      <c r="BJ1759" s="17">
        <v>3.8080073179533401E-2</v>
      </c>
      <c r="BK1759" s="17">
        <v>0.14670551971542101</v>
      </c>
      <c r="BL1759" s="17">
        <v>2.3119403878965699E-2</v>
      </c>
      <c r="BM1759" s="17"/>
      <c r="BN1759" s="17">
        <v>7.4941555082535305E-2</v>
      </c>
      <c r="BO1759" s="17">
        <v>0.10090987017408</v>
      </c>
      <c r="BP1759" s="17"/>
      <c r="BQ1759" s="17">
        <v>4.6742108408045803E-2</v>
      </c>
      <c r="BR1759" s="17">
        <v>6.1891974576358103E-2</v>
      </c>
      <c r="BS1759" s="17"/>
      <c r="BT1759" s="17">
        <v>3.9669438336938097E-2</v>
      </c>
      <c r="BU1759" s="17"/>
      <c r="BV1759" s="17">
        <v>0.122080475434035</v>
      </c>
      <c r="BW1759" s="17">
        <v>8.8512668552927304E-2</v>
      </c>
      <c r="BX1759" s="17">
        <v>7.0048467283755897E-2</v>
      </c>
      <c r="BY1759" s="17"/>
      <c r="BZ1759" s="17">
        <v>0.173064216411634</v>
      </c>
      <c r="CA1759" s="17">
        <v>0.106854669497147</v>
      </c>
      <c r="CB1759" s="17">
        <v>7.98867808100579E-2</v>
      </c>
      <c r="CC1759" s="17">
        <v>7.0231533524521494E-2</v>
      </c>
      <c r="CD1759" s="17">
        <v>5.27421255714942E-2</v>
      </c>
      <c r="CE1759" s="17">
        <v>5.1785686754373797E-2</v>
      </c>
      <c r="CF1759" s="17">
        <v>2.3450598486738399E-2</v>
      </c>
      <c r="CG1759" s="17"/>
      <c r="CH1759" s="17">
        <v>2.9806511896104299E-2</v>
      </c>
      <c r="CI1759" s="17">
        <v>6.6789938404911403E-2</v>
      </c>
      <c r="CJ1759" s="17">
        <v>0.102285028423988</v>
      </c>
      <c r="CK1759" s="17">
        <v>0.106250040206535</v>
      </c>
      <c r="CL1759" s="17">
        <v>0.181110328630188</v>
      </c>
    </row>
    <row r="1760" spans="2:90" x14ac:dyDescent="0.3">
      <c r="C1760" s="17"/>
      <c r="D1760" s="17"/>
      <c r="E1760" s="17"/>
      <c r="F1760" s="17"/>
      <c r="G1760" s="17"/>
      <c r="H1760" s="17"/>
      <c r="I1760" s="17"/>
      <c r="J1760" s="17"/>
      <c r="K1760" s="17"/>
      <c r="L1760" s="17"/>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7"/>
      <c r="AI1760" s="17"/>
      <c r="AJ1760" s="17"/>
      <c r="AK1760" s="17"/>
      <c r="AL1760" s="17"/>
      <c r="AM1760" s="17"/>
      <c r="AN1760" s="17"/>
      <c r="AO1760" s="17"/>
      <c r="AP1760" s="17"/>
      <c r="AQ1760" s="17"/>
      <c r="AR1760" s="17"/>
      <c r="AS1760" s="17"/>
      <c r="AT1760" s="17"/>
      <c r="AU1760" s="17"/>
      <c r="AV1760" s="17"/>
      <c r="AW1760" s="17"/>
      <c r="AX1760" s="17"/>
      <c r="AY1760" s="17"/>
      <c r="AZ1760" s="17"/>
      <c r="BA1760" s="17"/>
      <c r="BB1760" s="17"/>
      <c r="BC1760" s="17"/>
      <c r="BD1760" s="17"/>
      <c r="BE1760" s="17"/>
      <c r="BF1760" s="17"/>
      <c r="BG1760" s="17"/>
      <c r="BH1760" s="17"/>
      <c r="BI1760" s="17"/>
      <c r="BJ1760" s="17"/>
      <c r="BK1760" s="17"/>
      <c r="BL1760" s="17"/>
      <c r="BM1760" s="17"/>
      <c r="BN1760" s="17"/>
      <c r="BO1760" s="17"/>
      <c r="BP1760" s="17"/>
      <c r="BQ1760" s="17"/>
      <c r="BR1760" s="17"/>
      <c r="BS1760" s="17"/>
      <c r="BT1760" s="17"/>
      <c r="BU1760" s="17"/>
      <c r="BV1760" s="17"/>
      <c r="BW1760" s="17"/>
      <c r="BX1760" s="17"/>
      <c r="BY1760" s="17"/>
      <c r="BZ1760" s="17"/>
      <c r="CA1760" s="17"/>
      <c r="CB1760" s="17"/>
      <c r="CC1760" s="17"/>
      <c r="CD1760" s="17"/>
      <c r="CE1760" s="17"/>
      <c r="CF1760" s="17"/>
      <c r="CG1760" s="17"/>
      <c r="CH1760" s="17"/>
      <c r="CI1760" s="17"/>
      <c r="CJ1760" s="17"/>
      <c r="CK1760" s="17"/>
      <c r="CL1760" s="17"/>
    </row>
    <row r="1761" spans="2:90" x14ac:dyDescent="0.3">
      <c r="B1761" s="6" t="s">
        <v>687</v>
      </c>
      <c r="C1761" s="17"/>
      <c r="D1761" s="17"/>
      <c r="E1761" s="17"/>
      <c r="F1761" s="17"/>
      <c r="G1761" s="17"/>
      <c r="H1761" s="17"/>
      <c r="I1761" s="17"/>
      <c r="J1761" s="17"/>
      <c r="K1761" s="17"/>
      <c r="L1761" s="17"/>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7"/>
      <c r="AI1761" s="17"/>
      <c r="AJ1761" s="17"/>
      <c r="AK1761" s="17"/>
      <c r="AL1761" s="17"/>
      <c r="AM1761" s="17"/>
      <c r="AN1761" s="17"/>
      <c r="AO1761" s="17"/>
      <c r="AP1761" s="17"/>
      <c r="AQ1761" s="17"/>
      <c r="AR1761" s="17"/>
      <c r="AS1761" s="17"/>
      <c r="AT1761" s="17"/>
      <c r="AU1761" s="17"/>
      <c r="AV1761" s="17"/>
      <c r="AW1761" s="17"/>
      <c r="AX1761" s="17"/>
      <c r="AY1761" s="17"/>
      <c r="AZ1761" s="17"/>
      <c r="BA1761" s="17"/>
      <c r="BB1761" s="17"/>
      <c r="BC1761" s="17"/>
      <c r="BD1761" s="17"/>
      <c r="BE1761" s="17"/>
      <c r="BF1761" s="17"/>
      <c r="BG1761" s="17"/>
      <c r="BH1761" s="17"/>
      <c r="BI1761" s="17"/>
      <c r="BJ1761" s="17"/>
      <c r="BK1761" s="17"/>
      <c r="BL1761" s="17"/>
      <c r="BM1761" s="17"/>
      <c r="BN1761" s="17"/>
      <c r="BO1761" s="17"/>
      <c r="BP1761" s="17"/>
      <c r="BQ1761" s="17"/>
      <c r="BR1761" s="17"/>
      <c r="BS1761" s="17"/>
      <c r="BT1761" s="17"/>
      <c r="BU1761" s="17"/>
      <c r="BV1761" s="17"/>
      <c r="BW1761" s="17"/>
      <c r="BX1761" s="17"/>
      <c r="BY1761" s="17"/>
      <c r="BZ1761" s="17"/>
      <c r="CA1761" s="17"/>
      <c r="CB1761" s="17"/>
      <c r="CC1761" s="17"/>
      <c r="CD1761" s="17"/>
      <c r="CE1761" s="17"/>
      <c r="CF1761" s="17"/>
      <c r="CG1761" s="17"/>
      <c r="CH1761" s="17"/>
      <c r="CI1761" s="17"/>
      <c r="CJ1761" s="17"/>
      <c r="CK1761" s="17"/>
      <c r="CL1761" s="17"/>
    </row>
    <row r="1762" spans="2:90" x14ac:dyDescent="0.3">
      <c r="B1762" s="24" t="s">
        <v>110</v>
      </c>
      <c r="C1762" s="17"/>
      <c r="D1762" s="17"/>
      <c r="E1762" s="17"/>
      <c r="F1762" s="17"/>
      <c r="G1762" s="17"/>
      <c r="H1762" s="17"/>
      <c r="I1762" s="17"/>
      <c r="J1762" s="17"/>
      <c r="K1762" s="17"/>
      <c r="L1762" s="17"/>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7"/>
      <c r="AI1762" s="17"/>
      <c r="AJ1762" s="17"/>
      <c r="AK1762" s="17"/>
      <c r="AL1762" s="17"/>
      <c r="AM1762" s="17"/>
      <c r="AN1762" s="17"/>
      <c r="AO1762" s="17"/>
      <c r="AP1762" s="17"/>
      <c r="AQ1762" s="17"/>
      <c r="AR1762" s="17"/>
      <c r="AS1762" s="17"/>
      <c r="AT1762" s="17"/>
      <c r="AU1762" s="17"/>
      <c r="AV1762" s="17"/>
      <c r="AW1762" s="17"/>
      <c r="AX1762" s="17"/>
      <c r="AY1762" s="17"/>
      <c r="AZ1762" s="17"/>
      <c r="BA1762" s="17"/>
      <c r="BB1762" s="17"/>
      <c r="BC1762" s="17"/>
      <c r="BD1762" s="17"/>
      <c r="BE1762" s="17"/>
      <c r="BF1762" s="17"/>
      <c r="BG1762" s="17"/>
      <c r="BH1762" s="17"/>
      <c r="BI1762" s="17"/>
      <c r="BJ1762" s="17"/>
      <c r="BK1762" s="17"/>
      <c r="BL1762" s="17"/>
      <c r="BM1762" s="17"/>
      <c r="BN1762" s="17"/>
      <c r="BO1762" s="17"/>
      <c r="BP1762" s="17"/>
      <c r="BQ1762" s="17"/>
      <c r="BR1762" s="17"/>
      <c r="BS1762" s="17"/>
      <c r="BT1762" s="17"/>
      <c r="BU1762" s="17"/>
      <c r="BV1762" s="17"/>
      <c r="BW1762" s="17"/>
      <c r="BX1762" s="17"/>
      <c r="BY1762" s="17"/>
      <c r="BZ1762" s="17"/>
      <c r="CA1762" s="17"/>
      <c r="CB1762" s="17"/>
      <c r="CC1762" s="17"/>
      <c r="CD1762" s="17"/>
      <c r="CE1762" s="17"/>
      <c r="CF1762" s="17"/>
      <c r="CG1762" s="17"/>
      <c r="CH1762" s="17"/>
      <c r="CI1762" s="17"/>
      <c r="CJ1762" s="17"/>
      <c r="CK1762" s="17"/>
      <c r="CL1762" s="17"/>
    </row>
    <row r="1763" spans="2:90" x14ac:dyDescent="0.3">
      <c r="B1763" t="s">
        <v>577</v>
      </c>
      <c r="C1763" s="17">
        <v>0.163581827892786</v>
      </c>
      <c r="D1763" s="17">
        <v>0.17931884723779701</v>
      </c>
      <c r="E1763" s="17">
        <v>0.149498716028652</v>
      </c>
      <c r="F1763" s="17"/>
      <c r="G1763" s="17">
        <v>0.27481175082832399</v>
      </c>
      <c r="H1763" s="17">
        <v>0.24089927494432301</v>
      </c>
      <c r="I1763" s="17">
        <v>0.15799264519443901</v>
      </c>
      <c r="J1763" s="17">
        <v>0.121354467239025</v>
      </c>
      <c r="K1763" s="17">
        <v>8.2925473851831202E-2</v>
      </c>
      <c r="L1763" s="17">
        <v>0.119476660180837</v>
      </c>
      <c r="M1763" s="17"/>
      <c r="N1763" s="17">
        <v>0.23532600058119299</v>
      </c>
      <c r="O1763" s="17">
        <v>0.15937307062412301</v>
      </c>
      <c r="P1763" s="17">
        <v>0.12488986868375899</v>
      </c>
      <c r="Q1763" s="17">
        <v>0.12629504216242601</v>
      </c>
      <c r="R1763" s="17"/>
      <c r="S1763" s="17">
        <v>0.256849390983866</v>
      </c>
      <c r="T1763" s="17">
        <v>0.14525835936470699</v>
      </c>
      <c r="U1763" s="17">
        <v>9.1081052251976005E-2</v>
      </c>
      <c r="V1763" s="17">
        <v>0.148430028126638</v>
      </c>
      <c r="W1763" s="17">
        <v>0.10230984626730801</v>
      </c>
      <c r="X1763" s="17">
        <v>0.11260063083642199</v>
      </c>
      <c r="Y1763" s="17">
        <v>0.12621498994663599</v>
      </c>
      <c r="Z1763" s="17">
        <v>0.20563941014891299</v>
      </c>
      <c r="AA1763" s="17">
        <v>0.21190368227885101</v>
      </c>
      <c r="AB1763" s="17">
        <v>0.14813644153573399</v>
      </c>
      <c r="AC1763" s="17">
        <v>0.16100635119666601</v>
      </c>
      <c r="AD1763" s="17">
        <v>0.25742486153021699</v>
      </c>
      <c r="AE1763" s="17"/>
      <c r="AF1763" s="17">
        <v>0.10433444574018701</v>
      </c>
      <c r="AG1763" s="17">
        <v>0.198473505982802</v>
      </c>
      <c r="AH1763" s="17">
        <v>0.148023351285131</v>
      </c>
      <c r="AI1763" s="17"/>
      <c r="AJ1763" s="17">
        <v>9.0103689816106197E-2</v>
      </c>
      <c r="AK1763" s="17">
        <v>0.24993344137373699</v>
      </c>
      <c r="AL1763" s="17">
        <v>0.162342660982739</v>
      </c>
      <c r="AM1763" s="17">
        <v>8.1892464063311604E-2</v>
      </c>
      <c r="AN1763" s="17">
        <v>0.16554529372436999</v>
      </c>
      <c r="AO1763" s="17"/>
      <c r="AP1763" s="17">
        <v>0.31190781964428999</v>
      </c>
      <c r="AQ1763" s="17">
        <v>0.10012000959442301</v>
      </c>
      <c r="AR1763" s="17">
        <v>0.17081092891714</v>
      </c>
      <c r="AS1763" s="17">
        <v>7.7580304454128099E-2</v>
      </c>
      <c r="AT1763" s="17">
        <v>0.208364973111449</v>
      </c>
      <c r="AU1763" s="17">
        <v>0.102647997842477</v>
      </c>
      <c r="AV1763" s="17"/>
      <c r="AW1763" s="17">
        <v>0.105238128473692</v>
      </c>
      <c r="AX1763" s="17">
        <v>0.16077673872022999</v>
      </c>
      <c r="AY1763" s="17">
        <v>0.113725502539347</v>
      </c>
      <c r="AZ1763" s="17">
        <v>9.7364021808713397E-2</v>
      </c>
      <c r="BA1763" s="17">
        <v>0.133025906447378</v>
      </c>
      <c r="BB1763" s="17">
        <v>0.150998658381547</v>
      </c>
      <c r="BC1763" s="17">
        <v>0.148061724649726</v>
      </c>
      <c r="BD1763" s="17">
        <v>9.8703156209599505E-2</v>
      </c>
      <c r="BE1763" s="17">
        <v>0.139796901789426</v>
      </c>
      <c r="BF1763" s="17">
        <v>0.13451090626436599</v>
      </c>
      <c r="BG1763" s="17">
        <v>0.170751601895125</v>
      </c>
      <c r="BH1763" s="17">
        <v>0.192930185432128</v>
      </c>
      <c r="BI1763" s="17">
        <v>0.32359049266154699</v>
      </c>
      <c r="BJ1763" s="17">
        <v>0.227577487573114</v>
      </c>
      <c r="BK1763" s="17">
        <v>0.19716204054070599</v>
      </c>
      <c r="BL1763" s="17">
        <v>0.38684619810446502</v>
      </c>
      <c r="BM1763" s="17"/>
      <c r="BN1763" s="17">
        <v>0.17933847068537601</v>
      </c>
      <c r="BO1763" s="17">
        <v>0.13928170518352401</v>
      </c>
      <c r="BP1763" s="17"/>
      <c r="BQ1763" s="17">
        <v>0.30060584866300699</v>
      </c>
      <c r="BR1763" s="17">
        <v>0.172068466284754</v>
      </c>
      <c r="BS1763" s="17"/>
      <c r="BT1763" s="17">
        <v>0.26736590173980002</v>
      </c>
      <c r="BU1763" s="17"/>
      <c r="BV1763" s="17">
        <v>0.137437475247042</v>
      </c>
      <c r="BW1763" s="17">
        <v>0.23852743953906699</v>
      </c>
      <c r="BX1763" s="17">
        <v>0.14869707771663401</v>
      </c>
      <c r="BY1763" s="17"/>
      <c r="BZ1763" s="17">
        <v>0.10908835388924901</v>
      </c>
      <c r="CA1763" s="17">
        <v>0.18602986222412199</v>
      </c>
      <c r="CB1763" s="17">
        <v>0.12498241555676901</v>
      </c>
      <c r="CC1763" s="17">
        <v>0.12914426408685101</v>
      </c>
      <c r="CD1763" s="17">
        <v>0.15860157563463501</v>
      </c>
      <c r="CE1763" s="17">
        <v>0.233428760973521</v>
      </c>
      <c r="CF1763" s="17">
        <v>0.25668534740092402</v>
      </c>
      <c r="CG1763" s="17"/>
      <c r="CH1763" s="17">
        <v>0.31839061058784601</v>
      </c>
      <c r="CI1763" s="17">
        <v>0.16723048773044699</v>
      </c>
      <c r="CJ1763" s="17">
        <v>0.14334418115264599</v>
      </c>
      <c r="CK1763" s="17">
        <v>0.130572196029901</v>
      </c>
      <c r="CL1763" s="17">
        <v>6.5749725027806905E-2</v>
      </c>
    </row>
    <row r="1764" spans="2:90" x14ac:dyDescent="0.3">
      <c r="B1764" t="s">
        <v>578</v>
      </c>
      <c r="C1764" s="17">
        <v>0.319761918026984</v>
      </c>
      <c r="D1764" s="17">
        <v>0.32691823368961398</v>
      </c>
      <c r="E1764" s="17">
        <v>0.311352691609875</v>
      </c>
      <c r="F1764" s="17"/>
      <c r="G1764" s="17">
        <v>0.34959766949351601</v>
      </c>
      <c r="H1764" s="17">
        <v>0.38373661932631398</v>
      </c>
      <c r="I1764" s="17">
        <v>0.328833333755012</v>
      </c>
      <c r="J1764" s="17">
        <v>0.258776071081527</v>
      </c>
      <c r="K1764" s="17">
        <v>0.298647936851336</v>
      </c>
      <c r="L1764" s="17">
        <v>0.303908075833422</v>
      </c>
      <c r="M1764" s="17"/>
      <c r="N1764" s="17">
        <v>0.33398442578616699</v>
      </c>
      <c r="O1764" s="17">
        <v>0.37285531610116401</v>
      </c>
      <c r="P1764" s="17">
        <v>0.26542278531420599</v>
      </c>
      <c r="Q1764" s="17">
        <v>0.29842165647216901</v>
      </c>
      <c r="R1764" s="17"/>
      <c r="S1764" s="17">
        <v>0.299637811222215</v>
      </c>
      <c r="T1764" s="17">
        <v>0.32158757362059598</v>
      </c>
      <c r="U1764" s="17">
        <v>0.33310818449435903</v>
      </c>
      <c r="V1764" s="17">
        <v>0.27561295378977302</v>
      </c>
      <c r="W1764" s="17">
        <v>0.35898968655588098</v>
      </c>
      <c r="X1764" s="17">
        <v>0.30486669166265101</v>
      </c>
      <c r="Y1764" s="17">
        <v>0.32180260354982998</v>
      </c>
      <c r="Z1764" s="17">
        <v>0.337401515609213</v>
      </c>
      <c r="AA1764" s="17">
        <v>0.31628898083900098</v>
      </c>
      <c r="AB1764" s="17">
        <v>0.352299669395915</v>
      </c>
      <c r="AC1764" s="17">
        <v>0.33550177956684202</v>
      </c>
      <c r="AD1764" s="17">
        <v>0.31606464242552901</v>
      </c>
      <c r="AE1764" s="17"/>
      <c r="AF1764" s="17">
        <v>0.26635738811680998</v>
      </c>
      <c r="AG1764" s="17">
        <v>0.37646847114247101</v>
      </c>
      <c r="AH1764" s="17">
        <v>0.29421083381804097</v>
      </c>
      <c r="AI1764" s="17"/>
      <c r="AJ1764" s="17">
        <v>0.25667424843116499</v>
      </c>
      <c r="AK1764" s="17">
        <v>0.39950824811660302</v>
      </c>
      <c r="AL1764" s="17">
        <v>0.33022527347546998</v>
      </c>
      <c r="AM1764" s="17">
        <v>0.25200071317928902</v>
      </c>
      <c r="AN1764" s="17">
        <v>0.32519408708428199</v>
      </c>
      <c r="AO1764" s="17"/>
      <c r="AP1764" s="17">
        <v>0.41736348674041901</v>
      </c>
      <c r="AQ1764" s="17">
        <v>0.28961156721053999</v>
      </c>
      <c r="AR1764" s="17">
        <v>0.33752575996559803</v>
      </c>
      <c r="AS1764" s="17">
        <v>0.26696374865153699</v>
      </c>
      <c r="AT1764" s="17">
        <v>0.34829775302525501</v>
      </c>
      <c r="AU1764" s="17">
        <v>0.27724467780566497</v>
      </c>
      <c r="AV1764" s="17"/>
      <c r="AW1764" s="17">
        <v>0.26416317901681702</v>
      </c>
      <c r="AX1764" s="17">
        <v>0.20724784904204199</v>
      </c>
      <c r="AY1764" s="17">
        <v>0.24071925969590499</v>
      </c>
      <c r="AZ1764" s="17">
        <v>0.34549009195212299</v>
      </c>
      <c r="BA1764" s="17">
        <v>0.31527728567907698</v>
      </c>
      <c r="BB1764" s="17">
        <v>0.31219040304481699</v>
      </c>
      <c r="BC1764" s="17">
        <v>0.36363800975586902</v>
      </c>
      <c r="BD1764" s="17">
        <v>0.34553790765214398</v>
      </c>
      <c r="BE1764" s="17">
        <v>0.38715439380802402</v>
      </c>
      <c r="BF1764" s="17">
        <v>0.368257345988797</v>
      </c>
      <c r="BG1764" s="17">
        <v>0.34824570377888597</v>
      </c>
      <c r="BH1764" s="17">
        <v>0.25301555830259898</v>
      </c>
      <c r="BI1764" s="17">
        <v>0.29806346829408498</v>
      </c>
      <c r="BJ1764" s="17">
        <v>0.347847971090051</v>
      </c>
      <c r="BK1764" s="17">
        <v>0.34468304743452199</v>
      </c>
      <c r="BL1764" s="17">
        <v>0.35547122471241999</v>
      </c>
      <c r="BM1764" s="17"/>
      <c r="BN1764" s="17">
        <v>0.326050390719267</v>
      </c>
      <c r="BO1764" s="17">
        <v>0.31451535622886301</v>
      </c>
      <c r="BP1764" s="17"/>
      <c r="BQ1764" s="17">
        <v>0.44102049907722501</v>
      </c>
      <c r="BR1764" s="17">
        <v>0.329421687158795</v>
      </c>
      <c r="BS1764" s="17"/>
      <c r="BT1764" s="17">
        <v>0.36480769164063398</v>
      </c>
      <c r="BU1764" s="17"/>
      <c r="BV1764" s="17">
        <v>0.29971057334630002</v>
      </c>
      <c r="BW1764" s="17">
        <v>0.36128415839015499</v>
      </c>
      <c r="BX1764" s="17">
        <v>0.30975310142882401</v>
      </c>
      <c r="BY1764" s="17"/>
      <c r="BZ1764" s="17">
        <v>0.28519612897825802</v>
      </c>
      <c r="CA1764" s="17">
        <v>0.287827716990672</v>
      </c>
      <c r="CB1764" s="17">
        <v>0.33670653885095098</v>
      </c>
      <c r="CC1764" s="17">
        <v>0.30764743069371697</v>
      </c>
      <c r="CD1764" s="17">
        <v>0.37801249907357898</v>
      </c>
      <c r="CE1764" s="17">
        <v>0.30129008963735299</v>
      </c>
      <c r="CF1764" s="17">
        <v>0.34379092382405502</v>
      </c>
      <c r="CG1764" s="17"/>
      <c r="CH1764" s="17">
        <v>0.33209885412217399</v>
      </c>
      <c r="CI1764" s="17">
        <v>0.35203933378631802</v>
      </c>
      <c r="CJ1764" s="17">
        <v>0.31036758685433102</v>
      </c>
      <c r="CK1764" s="17">
        <v>0.27875452130043898</v>
      </c>
      <c r="CL1764" s="17">
        <v>0.23611274751802799</v>
      </c>
    </row>
    <row r="1765" spans="2:90" x14ac:dyDescent="0.3">
      <c r="B1765" t="s">
        <v>683</v>
      </c>
      <c r="C1765" s="17">
        <v>0.248204288481047</v>
      </c>
      <c r="D1765" s="17">
        <v>0.24171267220148299</v>
      </c>
      <c r="E1765" s="17">
        <v>0.25651608050561597</v>
      </c>
      <c r="F1765" s="17"/>
      <c r="G1765" s="17">
        <v>0.163686624298606</v>
      </c>
      <c r="H1765" s="17">
        <v>0.18212128589326801</v>
      </c>
      <c r="I1765" s="17">
        <v>0.25961902875297499</v>
      </c>
      <c r="J1765" s="17">
        <v>0.28236165763753501</v>
      </c>
      <c r="K1765" s="17">
        <v>0.30356257001014902</v>
      </c>
      <c r="L1765" s="17">
        <v>0.28413522045967599</v>
      </c>
      <c r="M1765" s="17"/>
      <c r="N1765" s="17">
        <v>0.21431921554174299</v>
      </c>
      <c r="O1765" s="17">
        <v>0.22488799681770799</v>
      </c>
      <c r="P1765" s="17">
        <v>0.29352751166174301</v>
      </c>
      <c r="Q1765" s="17">
        <v>0.269470132710312</v>
      </c>
      <c r="R1765" s="17"/>
      <c r="S1765" s="17">
        <v>0.18813454282200601</v>
      </c>
      <c r="T1765" s="17">
        <v>0.224746113374857</v>
      </c>
      <c r="U1765" s="17">
        <v>0.30589794535019998</v>
      </c>
      <c r="V1765" s="17">
        <v>0.267498199806605</v>
      </c>
      <c r="W1765" s="17">
        <v>0.22733673748309499</v>
      </c>
      <c r="X1765" s="17">
        <v>0.25243423344881499</v>
      </c>
      <c r="Y1765" s="17">
        <v>0.32514900536196001</v>
      </c>
      <c r="Z1765" s="17">
        <v>0.24004032096188599</v>
      </c>
      <c r="AA1765" s="17">
        <v>0.24794692953727299</v>
      </c>
      <c r="AB1765" s="17">
        <v>0.25190558188895301</v>
      </c>
      <c r="AC1765" s="17">
        <v>0.23451426081041499</v>
      </c>
      <c r="AD1765" s="17">
        <v>0.27418886424786698</v>
      </c>
      <c r="AE1765" s="17"/>
      <c r="AF1765" s="17">
        <v>0.301623274573532</v>
      </c>
      <c r="AG1765" s="17">
        <v>0.21056067429927799</v>
      </c>
      <c r="AH1765" s="17">
        <v>0.24386820422351299</v>
      </c>
      <c r="AI1765" s="17"/>
      <c r="AJ1765" s="17">
        <v>0.31850282222159898</v>
      </c>
      <c r="AK1765" s="17">
        <v>0.193020650981132</v>
      </c>
      <c r="AL1765" s="17">
        <v>0.23524036943745699</v>
      </c>
      <c r="AM1765" s="17">
        <v>0.33478302376786301</v>
      </c>
      <c r="AN1765" s="17">
        <v>0.24798185374008999</v>
      </c>
      <c r="AO1765" s="17"/>
      <c r="AP1765" s="17">
        <v>0.15864077792887701</v>
      </c>
      <c r="AQ1765" s="17">
        <v>0.324542409276594</v>
      </c>
      <c r="AR1765" s="17">
        <v>0.214896266932361</v>
      </c>
      <c r="AS1765" s="17">
        <v>0.30480539176441801</v>
      </c>
      <c r="AT1765" s="17">
        <v>0.177159927106043</v>
      </c>
      <c r="AU1765" s="17">
        <v>0.243423017575287</v>
      </c>
      <c r="AV1765" s="17"/>
      <c r="AW1765" s="17">
        <v>0.44501810592538099</v>
      </c>
      <c r="AX1765" s="17">
        <v>0.15695606096721099</v>
      </c>
      <c r="AY1765" s="17">
        <v>0.30689019557603497</v>
      </c>
      <c r="AZ1765" s="17">
        <v>0.24057822304042301</v>
      </c>
      <c r="BA1765" s="17">
        <v>0.29484559216802497</v>
      </c>
      <c r="BB1765" s="17">
        <v>0.26705380206984902</v>
      </c>
      <c r="BC1765" s="17">
        <v>0.22725763570570301</v>
      </c>
      <c r="BD1765" s="17">
        <v>0.27358888488590899</v>
      </c>
      <c r="BE1765" s="17">
        <v>0.22037714499236799</v>
      </c>
      <c r="BF1765" s="17">
        <v>0.31197165236246399</v>
      </c>
      <c r="BG1765" s="17">
        <v>0.23969780027176599</v>
      </c>
      <c r="BH1765" s="17">
        <v>0.258012234407901</v>
      </c>
      <c r="BI1765" s="17">
        <v>0.157316057054673</v>
      </c>
      <c r="BJ1765" s="17">
        <v>0.212634863486585</v>
      </c>
      <c r="BK1765" s="17">
        <v>0.20604087916111799</v>
      </c>
      <c r="BL1765" s="17">
        <v>0.18053798123883399</v>
      </c>
      <c r="BM1765" s="17"/>
      <c r="BN1765" s="17">
        <v>0.24576233041609799</v>
      </c>
      <c r="BO1765" s="17">
        <v>0.25124316578050998</v>
      </c>
      <c r="BP1765" s="17"/>
      <c r="BQ1765" s="17">
        <v>0.15555418142312799</v>
      </c>
      <c r="BR1765" s="17">
        <v>0.26918290088305502</v>
      </c>
      <c r="BS1765" s="17"/>
      <c r="BT1765" s="17">
        <v>0.198058657451231</v>
      </c>
      <c r="BU1765" s="17"/>
      <c r="BV1765" s="17">
        <v>0.24814867884285199</v>
      </c>
      <c r="BW1765" s="17">
        <v>0.18688186365874099</v>
      </c>
      <c r="BX1765" s="17">
        <v>0.27525915591595401</v>
      </c>
      <c r="BY1765" s="17"/>
      <c r="BZ1765" s="17">
        <v>0.26590353570298603</v>
      </c>
      <c r="CA1765" s="17">
        <v>0.22257620616387999</v>
      </c>
      <c r="CB1765" s="17">
        <v>0.25703040708557501</v>
      </c>
      <c r="CC1765" s="17">
        <v>0.28047481485587</v>
      </c>
      <c r="CD1765" s="17">
        <v>0.269122547884246</v>
      </c>
      <c r="CE1765" s="17">
        <v>0.253820276086061</v>
      </c>
      <c r="CF1765" s="17">
        <v>0.214872849111474</v>
      </c>
      <c r="CG1765" s="17"/>
      <c r="CH1765" s="17">
        <v>0.214599633258509</v>
      </c>
      <c r="CI1765" s="17">
        <v>0.23907806094806799</v>
      </c>
      <c r="CJ1765" s="17">
        <v>0.25392604142851</v>
      </c>
      <c r="CK1765" s="17">
        <v>0.26573411446969603</v>
      </c>
      <c r="CL1765" s="17">
        <v>0.29421290803225197</v>
      </c>
    </row>
    <row r="1766" spans="2:90" x14ac:dyDescent="0.3">
      <c r="B1766" t="s">
        <v>580</v>
      </c>
      <c r="C1766" s="17">
        <v>0.10069584807170601</v>
      </c>
      <c r="D1766" s="17">
        <v>0.101388144374192</v>
      </c>
      <c r="E1766" s="17">
        <v>9.8906254600862206E-2</v>
      </c>
      <c r="F1766" s="17"/>
      <c r="G1766" s="17">
        <v>7.5354545297060205E-2</v>
      </c>
      <c r="H1766" s="17">
        <v>7.1071834998724506E-2</v>
      </c>
      <c r="I1766" s="17">
        <v>7.2354464186491593E-2</v>
      </c>
      <c r="J1766" s="17">
        <v>0.12846080101483201</v>
      </c>
      <c r="K1766" s="17">
        <v>0.122191960727876</v>
      </c>
      <c r="L1766" s="17">
        <v>0.127986162645992</v>
      </c>
      <c r="M1766" s="17"/>
      <c r="N1766" s="17">
        <v>0.10298622641220199</v>
      </c>
      <c r="O1766" s="17">
        <v>9.14743764447008E-2</v>
      </c>
      <c r="P1766" s="17">
        <v>0.12922705704006601</v>
      </c>
      <c r="Q1766" s="17">
        <v>8.1863892211088196E-2</v>
      </c>
      <c r="R1766" s="17"/>
      <c r="S1766" s="17">
        <v>0.103190944064028</v>
      </c>
      <c r="T1766" s="17">
        <v>0.13738544164647701</v>
      </c>
      <c r="U1766" s="17">
        <v>7.5535090633997506E-2</v>
      </c>
      <c r="V1766" s="17">
        <v>9.6444087385700497E-2</v>
      </c>
      <c r="W1766" s="17">
        <v>0.131091847072839</v>
      </c>
      <c r="X1766" s="17">
        <v>0.14407268864733899</v>
      </c>
      <c r="Y1766" s="17">
        <v>6.4521310977478999E-2</v>
      </c>
      <c r="Z1766" s="17">
        <v>8.7960909571833501E-2</v>
      </c>
      <c r="AA1766" s="17">
        <v>7.5754153853254902E-2</v>
      </c>
      <c r="AB1766" s="17">
        <v>9.2381144230002002E-2</v>
      </c>
      <c r="AC1766" s="17">
        <v>0.1057864077456</v>
      </c>
      <c r="AD1766" s="17">
        <v>2.9979741217401799E-2</v>
      </c>
      <c r="AE1766" s="17"/>
      <c r="AF1766" s="17">
        <v>0.138216402807675</v>
      </c>
      <c r="AG1766" s="17">
        <v>8.4340215694737694E-2</v>
      </c>
      <c r="AH1766" s="17">
        <v>7.5087516167557905E-2</v>
      </c>
      <c r="AI1766" s="17"/>
      <c r="AJ1766" s="17">
        <v>0.18396556796855701</v>
      </c>
      <c r="AK1766" s="17">
        <v>6.3614711091801501E-2</v>
      </c>
      <c r="AL1766" s="17">
        <v>0.101661944411314</v>
      </c>
      <c r="AM1766" s="17">
        <v>9.5990771184353896E-2</v>
      </c>
      <c r="AN1766" s="17">
        <v>3.7365368380820899E-2</v>
      </c>
      <c r="AO1766" s="17"/>
      <c r="AP1766" s="17">
        <v>4.7824213215103002E-2</v>
      </c>
      <c r="AQ1766" s="17">
        <v>0.154268903203476</v>
      </c>
      <c r="AR1766" s="17">
        <v>0.12912229140345199</v>
      </c>
      <c r="AS1766" s="17">
        <v>0.11461111630259301</v>
      </c>
      <c r="AT1766" s="17">
        <v>8.1068783140600897E-2</v>
      </c>
      <c r="AU1766" s="17">
        <v>0.118742131457114</v>
      </c>
      <c r="AV1766" s="17"/>
      <c r="AW1766" s="17">
        <v>4.76532522633972E-2</v>
      </c>
      <c r="AX1766" s="17">
        <v>9.0991304781560797E-2</v>
      </c>
      <c r="AY1766" s="17">
        <v>0.10909734806775701</v>
      </c>
      <c r="AZ1766" s="17">
        <v>8.7012703674701E-2</v>
      </c>
      <c r="BA1766" s="17">
        <v>0.12026397716943001</v>
      </c>
      <c r="BB1766" s="17">
        <v>8.4070639324777902E-2</v>
      </c>
      <c r="BC1766" s="17">
        <v>0.14552943983053601</v>
      </c>
      <c r="BD1766" s="17">
        <v>9.4779827105091502E-2</v>
      </c>
      <c r="BE1766" s="17">
        <v>0.14682774822028</v>
      </c>
      <c r="BF1766" s="17">
        <v>8.8455181624707502E-2</v>
      </c>
      <c r="BG1766" s="17">
        <v>0.11090026760871401</v>
      </c>
      <c r="BH1766" s="17">
        <v>0.12632913356529599</v>
      </c>
      <c r="BI1766" s="17">
        <v>0.10585591960197099</v>
      </c>
      <c r="BJ1766" s="17">
        <v>9.8392026557611201E-2</v>
      </c>
      <c r="BK1766" s="17">
        <v>5.8364787708483697E-2</v>
      </c>
      <c r="BL1766" s="17">
        <v>5.3671660201883901E-2</v>
      </c>
      <c r="BM1766" s="17"/>
      <c r="BN1766" s="17">
        <v>9.2551749529323199E-2</v>
      </c>
      <c r="BO1766" s="17">
        <v>0.11340868819569699</v>
      </c>
      <c r="BP1766" s="17"/>
      <c r="BQ1766" s="17">
        <v>4.00953042830208E-2</v>
      </c>
      <c r="BR1766" s="17">
        <v>0.10862069666275601</v>
      </c>
      <c r="BS1766" s="17"/>
      <c r="BT1766" s="17">
        <v>8.6844769980240405E-2</v>
      </c>
      <c r="BU1766" s="17"/>
      <c r="BV1766" s="17">
        <v>0.101467754699146</v>
      </c>
      <c r="BW1766" s="17">
        <v>9.4316227352003998E-2</v>
      </c>
      <c r="BX1766" s="17">
        <v>0.10576480228983901</v>
      </c>
      <c r="BY1766" s="17"/>
      <c r="BZ1766" s="17">
        <v>8.17771915486699E-2</v>
      </c>
      <c r="CA1766" s="17">
        <v>8.5382497799649501E-2</v>
      </c>
      <c r="CB1766" s="17">
        <v>0.111920924481668</v>
      </c>
      <c r="CC1766" s="17">
        <v>0.12996546046447599</v>
      </c>
      <c r="CD1766" s="17">
        <v>0.10126487030159199</v>
      </c>
      <c r="CE1766" s="17">
        <v>0.119904382647347</v>
      </c>
      <c r="CF1766" s="17">
        <v>8.4051467958808607E-2</v>
      </c>
      <c r="CG1766" s="17"/>
      <c r="CH1766" s="17">
        <v>4.3557986666164297E-2</v>
      </c>
      <c r="CI1766" s="17">
        <v>0.107759240545083</v>
      </c>
      <c r="CJ1766" s="17">
        <v>0.11441608248896</v>
      </c>
      <c r="CK1766" s="17">
        <v>9.7308458395903394E-2</v>
      </c>
      <c r="CL1766" s="17">
        <v>6.1877428434348798E-2</v>
      </c>
    </row>
    <row r="1767" spans="2:90" x14ac:dyDescent="0.3">
      <c r="B1767" t="s">
        <v>581</v>
      </c>
      <c r="C1767" s="17">
        <v>6.6908672299882399E-2</v>
      </c>
      <c r="D1767" s="17">
        <v>7.92232797251297E-2</v>
      </c>
      <c r="E1767" s="17">
        <v>5.3338273634032998E-2</v>
      </c>
      <c r="F1767" s="17"/>
      <c r="G1767" s="17">
        <v>3.8367353633981999E-2</v>
      </c>
      <c r="H1767" s="17">
        <v>3.6695939034281803E-2</v>
      </c>
      <c r="I1767" s="17">
        <v>6.7207805961569403E-2</v>
      </c>
      <c r="J1767" s="17">
        <v>6.9169658363522402E-2</v>
      </c>
      <c r="K1767" s="17">
        <v>8.0961180024647403E-2</v>
      </c>
      <c r="L1767" s="17">
        <v>9.9046620864076701E-2</v>
      </c>
      <c r="M1767" s="17"/>
      <c r="N1767" s="17">
        <v>3.9740383129322203E-2</v>
      </c>
      <c r="O1767" s="17">
        <v>3.97952044212634E-2</v>
      </c>
      <c r="P1767" s="17">
        <v>0.1054621059922</v>
      </c>
      <c r="Q1767" s="17">
        <v>8.8751032781250405E-2</v>
      </c>
      <c r="R1767" s="17"/>
      <c r="S1767" s="17">
        <v>4.3331665292752203E-2</v>
      </c>
      <c r="T1767" s="17">
        <v>8.1125619393642504E-2</v>
      </c>
      <c r="U1767" s="17">
        <v>9.8591558478785896E-2</v>
      </c>
      <c r="V1767" s="17">
        <v>6.9188101314250003E-2</v>
      </c>
      <c r="W1767" s="17">
        <v>8.3811318491177497E-2</v>
      </c>
      <c r="X1767" s="17">
        <v>9.7889126826238307E-2</v>
      </c>
      <c r="Y1767" s="17">
        <v>6.2394081224256499E-2</v>
      </c>
      <c r="Z1767" s="17">
        <v>7.3781960584356807E-2</v>
      </c>
      <c r="AA1767" s="17">
        <v>6.2426378395111899E-2</v>
      </c>
      <c r="AB1767" s="17">
        <v>4.2550479762970203E-2</v>
      </c>
      <c r="AC1767" s="17">
        <v>3.7474658133486299E-2</v>
      </c>
      <c r="AD1767" s="17">
        <v>3.3290640802113698E-2</v>
      </c>
      <c r="AE1767" s="17"/>
      <c r="AF1767" s="17">
        <v>0.11407231323587801</v>
      </c>
      <c r="AG1767" s="17">
        <v>3.8119159073136899E-2</v>
      </c>
      <c r="AH1767" s="17">
        <v>6.1303291051072101E-2</v>
      </c>
      <c r="AI1767" s="17"/>
      <c r="AJ1767" s="17">
        <v>9.0989336104860902E-2</v>
      </c>
      <c r="AK1767" s="17">
        <v>2.8577485904563899E-2</v>
      </c>
      <c r="AL1767" s="17">
        <v>6.0913433947786699E-2</v>
      </c>
      <c r="AM1767" s="17">
        <v>0.16128907964384701</v>
      </c>
      <c r="AN1767" s="17">
        <v>4.6193228017958797E-2</v>
      </c>
      <c r="AO1767" s="17"/>
      <c r="AP1767" s="17">
        <v>9.5971808260636796E-3</v>
      </c>
      <c r="AQ1767" s="17">
        <v>7.9994128715870402E-2</v>
      </c>
      <c r="AR1767" s="17">
        <v>5.27819857417752E-2</v>
      </c>
      <c r="AS1767" s="17">
        <v>0.14423089896041999</v>
      </c>
      <c r="AT1767" s="17">
        <v>4.1094218770194299E-2</v>
      </c>
      <c r="AU1767" s="17">
        <v>3.9311958562996199E-2</v>
      </c>
      <c r="AV1767" s="17"/>
      <c r="AW1767" s="17">
        <v>4.9807617767167897E-2</v>
      </c>
      <c r="AX1767" s="17">
        <v>0.13808626349096401</v>
      </c>
      <c r="AY1767" s="17">
        <v>7.9304817487656706E-2</v>
      </c>
      <c r="AZ1767" s="17">
        <v>0.13163042907165501</v>
      </c>
      <c r="BA1767" s="17">
        <v>4.8202092184571999E-2</v>
      </c>
      <c r="BB1767" s="17">
        <v>8.7988621416552601E-2</v>
      </c>
      <c r="BC1767" s="17">
        <v>5.2731370475153E-2</v>
      </c>
      <c r="BD1767" s="17">
        <v>5.6872141512915697E-2</v>
      </c>
      <c r="BE1767" s="17">
        <v>5.0458861787780897E-2</v>
      </c>
      <c r="BF1767" s="17">
        <v>3.2122663868438303E-2</v>
      </c>
      <c r="BG1767" s="17">
        <v>6.0111568874621199E-2</v>
      </c>
      <c r="BH1767" s="17">
        <v>0.102571876922342</v>
      </c>
      <c r="BI1767" s="17">
        <v>4.8957200604688E-2</v>
      </c>
      <c r="BJ1767" s="17">
        <v>4.7934808266129399E-2</v>
      </c>
      <c r="BK1767" s="17">
        <v>4.0145132909831599E-2</v>
      </c>
      <c r="BL1767" s="17">
        <v>1.5122342534565699E-2</v>
      </c>
      <c r="BM1767" s="17"/>
      <c r="BN1767" s="17">
        <v>7.1930057218846905E-2</v>
      </c>
      <c r="BO1767" s="17">
        <v>5.9893983088741602E-2</v>
      </c>
      <c r="BP1767" s="17"/>
      <c r="BQ1767" s="17">
        <v>1.074822016843E-2</v>
      </c>
      <c r="BR1767" s="17">
        <v>6.1258164806169198E-2</v>
      </c>
      <c r="BS1767" s="17"/>
      <c r="BT1767" s="17">
        <v>4.9842255422740997E-2</v>
      </c>
      <c r="BU1767" s="17"/>
      <c r="BV1767" s="17">
        <v>6.8203532944662207E-2</v>
      </c>
      <c r="BW1767" s="17">
        <v>2.9682307789034901E-2</v>
      </c>
      <c r="BX1767" s="17">
        <v>7.9553376766988204E-2</v>
      </c>
      <c r="BY1767" s="17"/>
      <c r="BZ1767" s="17">
        <v>8.1552455307246793E-2</v>
      </c>
      <c r="CA1767" s="17">
        <v>0.10054778538418301</v>
      </c>
      <c r="CB1767" s="17">
        <v>7.4987018933833596E-2</v>
      </c>
      <c r="CC1767" s="17">
        <v>8.1530506584986798E-2</v>
      </c>
      <c r="CD1767" s="17">
        <v>3.12416352973433E-2</v>
      </c>
      <c r="CE1767" s="17">
        <v>3.9726909872616199E-2</v>
      </c>
      <c r="CF1767" s="17">
        <v>4.9619292941797101E-2</v>
      </c>
      <c r="CG1767" s="17"/>
      <c r="CH1767" s="17">
        <v>7.5837359746153299E-2</v>
      </c>
      <c r="CI1767" s="17">
        <v>4.2241179000124203E-2</v>
      </c>
      <c r="CJ1767" s="17">
        <v>7.0512044561918799E-2</v>
      </c>
      <c r="CK1767" s="17">
        <v>9.9369115310220094E-2</v>
      </c>
      <c r="CL1767" s="17">
        <v>0.114387606105866</v>
      </c>
    </row>
    <row r="1768" spans="2:90" x14ac:dyDescent="0.3">
      <c r="B1768" t="s">
        <v>118</v>
      </c>
      <c r="C1768" s="17">
        <v>0.10084744522759501</v>
      </c>
      <c r="D1768" s="17">
        <v>7.1438822771784094E-2</v>
      </c>
      <c r="E1768" s="17">
        <v>0.13038798362096199</v>
      </c>
      <c r="F1768" s="17"/>
      <c r="G1768" s="17">
        <v>9.8182056448512203E-2</v>
      </c>
      <c r="H1768" s="17">
        <v>8.5475045803088595E-2</v>
      </c>
      <c r="I1768" s="17">
        <v>0.113992722149514</v>
      </c>
      <c r="J1768" s="17">
        <v>0.139877344663559</v>
      </c>
      <c r="K1768" s="17">
        <v>0.11171087853416101</v>
      </c>
      <c r="L1768" s="17">
        <v>6.5447260015996406E-2</v>
      </c>
      <c r="M1768" s="17"/>
      <c r="N1768" s="17">
        <v>7.3643748549373E-2</v>
      </c>
      <c r="O1768" s="17">
        <v>0.111614035591039</v>
      </c>
      <c r="P1768" s="17">
        <v>8.1470671308025905E-2</v>
      </c>
      <c r="Q1768" s="17">
        <v>0.13519824366275501</v>
      </c>
      <c r="R1768" s="17"/>
      <c r="S1768" s="17">
        <v>0.108855645615133</v>
      </c>
      <c r="T1768" s="17">
        <v>8.9896892599721501E-2</v>
      </c>
      <c r="U1768" s="17">
        <v>9.5786168790681595E-2</v>
      </c>
      <c r="V1768" s="17">
        <v>0.14282662957703299</v>
      </c>
      <c r="W1768" s="17">
        <v>9.6460564129698903E-2</v>
      </c>
      <c r="X1768" s="17">
        <v>8.8136628578534396E-2</v>
      </c>
      <c r="Y1768" s="17">
        <v>9.9918008939838501E-2</v>
      </c>
      <c r="Z1768" s="17">
        <v>5.51758831237971E-2</v>
      </c>
      <c r="AA1768" s="17">
        <v>8.5679875096507194E-2</v>
      </c>
      <c r="AB1768" s="17">
        <v>0.11272668318642599</v>
      </c>
      <c r="AC1768" s="17">
        <v>0.12571654254699</v>
      </c>
      <c r="AD1768" s="17">
        <v>8.9051249776871302E-2</v>
      </c>
      <c r="AE1768" s="17"/>
      <c r="AF1768" s="17">
        <v>7.5396175525919595E-2</v>
      </c>
      <c r="AG1768" s="17">
        <v>9.2037973807574003E-2</v>
      </c>
      <c r="AH1768" s="17">
        <v>0.177506803454685</v>
      </c>
      <c r="AI1768" s="17"/>
      <c r="AJ1768" s="17">
        <v>5.97643354577111E-2</v>
      </c>
      <c r="AK1768" s="17">
        <v>6.5345462532162502E-2</v>
      </c>
      <c r="AL1768" s="17">
        <v>0.109616317745234</v>
      </c>
      <c r="AM1768" s="17">
        <v>7.4043948161335194E-2</v>
      </c>
      <c r="AN1768" s="17">
        <v>0.177720169052479</v>
      </c>
      <c r="AO1768" s="17"/>
      <c r="AP1768" s="17">
        <v>5.4666521645247802E-2</v>
      </c>
      <c r="AQ1768" s="17">
        <v>5.1462981999096102E-2</v>
      </c>
      <c r="AR1768" s="17">
        <v>9.4862767039673404E-2</v>
      </c>
      <c r="AS1768" s="17">
        <v>9.1808539866903696E-2</v>
      </c>
      <c r="AT1768" s="17">
        <v>0.144014344846458</v>
      </c>
      <c r="AU1768" s="17">
        <v>0.21863021675646099</v>
      </c>
      <c r="AV1768" s="17"/>
      <c r="AW1768" s="17">
        <v>8.8119716553545294E-2</v>
      </c>
      <c r="AX1768" s="17">
        <v>0.24594178299799099</v>
      </c>
      <c r="AY1768" s="17">
        <v>0.15026287663330001</v>
      </c>
      <c r="AZ1768" s="17">
        <v>9.7924530452384806E-2</v>
      </c>
      <c r="BA1768" s="17">
        <v>8.8385146351517799E-2</v>
      </c>
      <c r="BB1768" s="17">
        <v>9.7697875762456296E-2</v>
      </c>
      <c r="BC1768" s="17">
        <v>6.2781819583013695E-2</v>
      </c>
      <c r="BD1768" s="17">
        <v>0.130518082634341</v>
      </c>
      <c r="BE1768" s="17">
        <v>5.5384949402121297E-2</v>
      </c>
      <c r="BF1768" s="17">
        <v>6.4682249891226506E-2</v>
      </c>
      <c r="BG1768" s="17">
        <v>7.0293057570889203E-2</v>
      </c>
      <c r="BH1768" s="17">
        <v>6.7141011369733994E-2</v>
      </c>
      <c r="BI1768" s="17">
        <v>6.6216861783035694E-2</v>
      </c>
      <c r="BJ1768" s="17">
        <v>6.5612843026509299E-2</v>
      </c>
      <c r="BK1768" s="17">
        <v>0.15360411224533899</v>
      </c>
      <c r="BL1768" s="17">
        <v>8.3505932078314395E-3</v>
      </c>
      <c r="BM1768" s="17"/>
      <c r="BN1768" s="17">
        <v>8.4367001431088801E-2</v>
      </c>
      <c r="BO1768" s="17">
        <v>0.121657101522664</v>
      </c>
      <c r="BP1768" s="17"/>
      <c r="BQ1768" s="17">
        <v>5.19759463851895E-2</v>
      </c>
      <c r="BR1768" s="17">
        <v>5.9448084204470598E-2</v>
      </c>
      <c r="BS1768" s="17"/>
      <c r="BT1768" s="17">
        <v>3.30807237653526E-2</v>
      </c>
      <c r="BU1768" s="17"/>
      <c r="BV1768" s="17">
        <v>0.145031984919998</v>
      </c>
      <c r="BW1768" s="17">
        <v>8.9308003270998998E-2</v>
      </c>
      <c r="BX1768" s="17">
        <v>8.0972485881760106E-2</v>
      </c>
      <c r="BY1768" s="17"/>
      <c r="BZ1768" s="17">
        <v>0.17648233457359</v>
      </c>
      <c r="CA1768" s="17">
        <v>0.117635931437494</v>
      </c>
      <c r="CB1768" s="17">
        <v>9.4372695091202996E-2</v>
      </c>
      <c r="CC1768" s="17">
        <v>7.1237523314099493E-2</v>
      </c>
      <c r="CD1768" s="17">
        <v>6.1756871808605701E-2</v>
      </c>
      <c r="CE1768" s="17">
        <v>5.18295807831015E-2</v>
      </c>
      <c r="CF1768" s="17">
        <v>5.0980118762941402E-2</v>
      </c>
      <c r="CG1768" s="17"/>
      <c r="CH1768" s="17">
        <v>1.55155556191533E-2</v>
      </c>
      <c r="CI1768" s="17">
        <v>9.1651697989959396E-2</v>
      </c>
      <c r="CJ1768" s="17">
        <v>0.10743406351363401</v>
      </c>
      <c r="CK1768" s="17">
        <v>0.12826159449384</v>
      </c>
      <c r="CL1768" s="17">
        <v>0.22765958488169699</v>
      </c>
    </row>
    <row r="1769" spans="2:90" x14ac:dyDescent="0.3">
      <c r="C1769" s="17"/>
      <c r="D1769" s="17"/>
      <c r="E1769" s="17"/>
      <c r="F1769" s="17"/>
      <c r="G1769" s="17"/>
      <c r="H1769" s="17"/>
      <c r="I1769" s="17"/>
      <c r="J1769" s="17"/>
      <c r="K1769" s="17"/>
      <c r="L1769" s="17"/>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7"/>
      <c r="AI1769" s="17"/>
      <c r="AJ1769" s="17"/>
      <c r="AK1769" s="17"/>
      <c r="AL1769" s="17"/>
      <c r="AM1769" s="17"/>
      <c r="AN1769" s="17"/>
      <c r="AO1769" s="17"/>
      <c r="AP1769" s="17"/>
      <c r="AQ1769" s="17"/>
      <c r="AR1769" s="17"/>
      <c r="AS1769" s="17"/>
      <c r="AT1769" s="17"/>
      <c r="AU1769" s="17"/>
      <c r="AV1769" s="17"/>
      <c r="AW1769" s="17"/>
      <c r="AX1769" s="17"/>
      <c r="AY1769" s="17"/>
      <c r="AZ1769" s="17"/>
      <c r="BA1769" s="17"/>
      <c r="BB1769" s="17"/>
      <c r="BC1769" s="17"/>
      <c r="BD1769" s="17"/>
      <c r="BE1769" s="17"/>
      <c r="BF1769" s="17"/>
      <c r="BG1769" s="17"/>
      <c r="BH1769" s="17"/>
      <c r="BI1769" s="17"/>
      <c r="BJ1769" s="17"/>
      <c r="BK1769" s="17"/>
      <c r="BL1769" s="17"/>
      <c r="BM1769" s="17"/>
      <c r="BN1769" s="17"/>
      <c r="BO1769" s="17"/>
      <c r="BP1769" s="17"/>
      <c r="BQ1769" s="17"/>
      <c r="BR1769" s="17"/>
      <c r="BS1769" s="17"/>
      <c r="BT1769" s="17"/>
      <c r="BU1769" s="17"/>
      <c r="BV1769" s="17"/>
      <c r="BW1769" s="17"/>
      <c r="BX1769" s="17"/>
      <c r="BY1769" s="17"/>
      <c r="BZ1769" s="17"/>
      <c r="CA1769" s="17"/>
      <c r="CB1769" s="17"/>
      <c r="CC1769" s="17"/>
      <c r="CD1769" s="17"/>
      <c r="CE1769" s="17"/>
      <c r="CF1769" s="17"/>
      <c r="CG1769" s="17"/>
      <c r="CH1769" s="17"/>
      <c r="CI1769" s="17"/>
      <c r="CJ1769" s="17"/>
      <c r="CK1769" s="17"/>
      <c r="CL1769" s="17"/>
    </row>
    <row r="1770" spans="2:90" x14ac:dyDescent="0.3">
      <c r="B1770" s="6" t="s">
        <v>688</v>
      </c>
      <c r="C1770" s="17"/>
      <c r="D1770" s="17"/>
      <c r="E1770" s="17"/>
      <c r="F1770" s="17"/>
      <c r="G1770" s="17"/>
      <c r="H1770" s="17"/>
      <c r="I1770" s="17"/>
      <c r="J1770" s="17"/>
      <c r="K1770" s="17"/>
      <c r="L1770" s="17"/>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7"/>
      <c r="AI1770" s="17"/>
      <c r="AJ1770" s="17"/>
      <c r="AK1770" s="17"/>
      <c r="AL1770" s="17"/>
      <c r="AM1770" s="17"/>
      <c r="AN1770" s="17"/>
      <c r="AO1770" s="17"/>
      <c r="AP1770" s="17"/>
      <c r="AQ1770" s="17"/>
      <c r="AR1770" s="17"/>
      <c r="AS1770" s="17"/>
      <c r="AT1770" s="17"/>
      <c r="AU1770" s="17"/>
      <c r="AV1770" s="17"/>
      <c r="AW1770" s="17"/>
      <c r="AX1770" s="17"/>
      <c r="AY1770" s="17"/>
      <c r="AZ1770" s="17"/>
      <c r="BA1770" s="17"/>
      <c r="BB1770" s="17"/>
      <c r="BC1770" s="17"/>
      <c r="BD1770" s="17"/>
      <c r="BE1770" s="17"/>
      <c r="BF1770" s="17"/>
      <c r="BG1770" s="17"/>
      <c r="BH1770" s="17"/>
      <c r="BI1770" s="17"/>
      <c r="BJ1770" s="17"/>
      <c r="BK1770" s="17"/>
      <c r="BL1770" s="17"/>
      <c r="BM1770" s="17"/>
      <c r="BN1770" s="17"/>
      <c r="BO1770" s="17"/>
      <c r="BP1770" s="17"/>
      <c r="BQ1770" s="17"/>
      <c r="BR1770" s="17"/>
      <c r="BS1770" s="17"/>
      <c r="BT1770" s="17"/>
      <c r="BU1770" s="17"/>
      <c r="BV1770" s="17"/>
      <c r="BW1770" s="17"/>
      <c r="BX1770" s="17"/>
      <c r="BY1770" s="17"/>
      <c r="BZ1770" s="17"/>
      <c r="CA1770" s="17"/>
      <c r="CB1770" s="17"/>
      <c r="CC1770" s="17"/>
      <c r="CD1770" s="17"/>
      <c r="CE1770" s="17"/>
      <c r="CF1770" s="17"/>
      <c r="CG1770" s="17"/>
      <c r="CH1770" s="17"/>
      <c r="CI1770" s="17"/>
      <c r="CJ1770" s="17"/>
      <c r="CK1770" s="17"/>
      <c r="CL1770" s="17"/>
    </row>
    <row r="1771" spans="2:90" x14ac:dyDescent="0.3">
      <c r="B1771" s="24" t="s">
        <v>110</v>
      </c>
      <c r="C1771" s="17"/>
      <c r="D1771" s="17"/>
      <c r="E1771" s="17"/>
      <c r="F1771" s="17"/>
      <c r="G1771" s="17"/>
      <c r="H1771" s="17"/>
      <c r="I1771" s="17"/>
      <c r="J1771" s="17"/>
      <c r="K1771" s="17"/>
      <c r="L1771" s="17"/>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7"/>
      <c r="AI1771" s="17"/>
      <c r="AJ1771" s="17"/>
      <c r="AK1771" s="17"/>
      <c r="AL1771" s="17"/>
      <c r="AM1771" s="17"/>
      <c r="AN1771" s="17"/>
      <c r="AO1771" s="17"/>
      <c r="AP1771" s="17"/>
      <c r="AQ1771" s="17"/>
      <c r="AR1771" s="17"/>
      <c r="AS1771" s="17"/>
      <c r="AT1771" s="17"/>
      <c r="AU1771" s="17"/>
      <c r="AV1771" s="17"/>
      <c r="AW1771" s="17"/>
      <c r="AX1771" s="17"/>
      <c r="AY1771" s="17"/>
      <c r="AZ1771" s="17"/>
      <c r="BA1771" s="17"/>
      <c r="BB1771" s="17"/>
      <c r="BC1771" s="17"/>
      <c r="BD1771" s="17"/>
      <c r="BE1771" s="17"/>
      <c r="BF1771" s="17"/>
      <c r="BG1771" s="17"/>
      <c r="BH1771" s="17"/>
      <c r="BI1771" s="17"/>
      <c r="BJ1771" s="17"/>
      <c r="BK1771" s="17"/>
      <c r="BL1771" s="17"/>
      <c r="BM1771" s="17"/>
      <c r="BN1771" s="17"/>
      <c r="BO1771" s="17"/>
      <c r="BP1771" s="17"/>
      <c r="BQ1771" s="17"/>
      <c r="BR1771" s="17"/>
      <c r="BS1771" s="17"/>
      <c r="BT1771" s="17"/>
      <c r="BU1771" s="17"/>
      <c r="BV1771" s="17"/>
      <c r="BW1771" s="17"/>
      <c r="BX1771" s="17"/>
      <c r="BY1771" s="17"/>
      <c r="BZ1771" s="17"/>
      <c r="CA1771" s="17"/>
      <c r="CB1771" s="17"/>
      <c r="CC1771" s="17"/>
      <c r="CD1771" s="17"/>
      <c r="CE1771" s="17"/>
      <c r="CF1771" s="17"/>
      <c r="CG1771" s="17"/>
      <c r="CH1771" s="17"/>
      <c r="CI1771" s="17"/>
      <c r="CJ1771" s="17"/>
      <c r="CK1771" s="17"/>
      <c r="CL1771" s="17"/>
    </row>
    <row r="1772" spans="2:90" x14ac:dyDescent="0.3">
      <c r="B1772" t="s">
        <v>577</v>
      </c>
      <c r="C1772" s="17">
        <v>0.176398786820015</v>
      </c>
      <c r="D1772" s="17">
        <v>0.16736977212700099</v>
      </c>
      <c r="E1772" s="17">
        <v>0.18463203562646799</v>
      </c>
      <c r="F1772" s="17"/>
      <c r="G1772" s="17">
        <v>0.26534103194289099</v>
      </c>
      <c r="H1772" s="17">
        <v>0.23434358705847499</v>
      </c>
      <c r="I1772" s="17">
        <v>0.217926336309434</v>
      </c>
      <c r="J1772" s="17">
        <v>0.136319577391085</v>
      </c>
      <c r="K1772" s="17">
        <v>8.4093264398994297E-2</v>
      </c>
      <c r="L1772" s="17">
        <v>0.13041541040688601</v>
      </c>
      <c r="M1772" s="17"/>
      <c r="N1772" s="17">
        <v>0.22811840249981</v>
      </c>
      <c r="O1772" s="17">
        <v>0.17563343792705399</v>
      </c>
      <c r="P1772" s="17">
        <v>0.135508080457835</v>
      </c>
      <c r="Q1772" s="17">
        <v>0.15918728273500701</v>
      </c>
      <c r="R1772" s="17"/>
      <c r="S1772" s="17">
        <v>0.244314958026569</v>
      </c>
      <c r="T1772" s="17">
        <v>0.139953291832422</v>
      </c>
      <c r="U1772" s="17">
        <v>0.134317980864845</v>
      </c>
      <c r="V1772" s="17">
        <v>0.15420570484201199</v>
      </c>
      <c r="W1772" s="17">
        <v>0.10531283373986799</v>
      </c>
      <c r="X1772" s="17">
        <v>0.13691414283391501</v>
      </c>
      <c r="Y1772" s="17">
        <v>0.18683861363703</v>
      </c>
      <c r="Z1772" s="17">
        <v>0.248796473788337</v>
      </c>
      <c r="AA1772" s="17">
        <v>0.215464081646592</v>
      </c>
      <c r="AB1772" s="17">
        <v>0.17417235308052001</v>
      </c>
      <c r="AC1772" s="17">
        <v>0.13195511008354599</v>
      </c>
      <c r="AD1772" s="17">
        <v>0.29248598140417298</v>
      </c>
      <c r="AE1772" s="17"/>
      <c r="AF1772" s="17">
        <v>0.143308242783622</v>
      </c>
      <c r="AG1772" s="17">
        <v>0.19803009935278201</v>
      </c>
      <c r="AH1772" s="17">
        <v>0.136858695063138</v>
      </c>
      <c r="AI1772" s="17"/>
      <c r="AJ1772" s="17">
        <v>9.6123959931066302E-2</v>
      </c>
      <c r="AK1772" s="17">
        <v>0.25176654359850198</v>
      </c>
      <c r="AL1772" s="17">
        <v>0.18052412005244101</v>
      </c>
      <c r="AM1772" s="17">
        <v>0.11100153513140699</v>
      </c>
      <c r="AN1772" s="17">
        <v>0.200326466602366</v>
      </c>
      <c r="AO1772" s="17"/>
      <c r="AP1772" s="17">
        <v>0.29263839026692801</v>
      </c>
      <c r="AQ1772" s="17">
        <v>0.10690851793466299</v>
      </c>
      <c r="AR1772" s="17">
        <v>0.19591632822078001</v>
      </c>
      <c r="AS1772" s="17">
        <v>0.103661524739724</v>
      </c>
      <c r="AT1772" s="17">
        <v>0.283910462329799</v>
      </c>
      <c r="AU1772" s="17">
        <v>9.5073819433595802E-2</v>
      </c>
      <c r="AV1772" s="17"/>
      <c r="AW1772" s="17">
        <v>0.15972354282725601</v>
      </c>
      <c r="AX1772" s="17">
        <v>0.17202813077299201</v>
      </c>
      <c r="AY1772" s="17">
        <v>0.19541079684583401</v>
      </c>
      <c r="AZ1772" s="17">
        <v>0.15732459141393401</v>
      </c>
      <c r="BA1772" s="17">
        <v>0.15714580209304799</v>
      </c>
      <c r="BB1772" s="17">
        <v>0.17042953985534301</v>
      </c>
      <c r="BC1772" s="17">
        <v>0.12700972502739299</v>
      </c>
      <c r="BD1772" s="17">
        <v>0.13625969093064899</v>
      </c>
      <c r="BE1772" s="17">
        <v>0.12830613622231901</v>
      </c>
      <c r="BF1772" s="17">
        <v>0.160879455824679</v>
      </c>
      <c r="BG1772" s="17">
        <v>0.181486656914467</v>
      </c>
      <c r="BH1772" s="17">
        <v>0.13427168830355801</v>
      </c>
      <c r="BI1772" s="17">
        <v>0.28362547102629199</v>
      </c>
      <c r="BJ1772" s="17">
        <v>0.246023624014061</v>
      </c>
      <c r="BK1772" s="17">
        <v>0.22466681744935499</v>
      </c>
      <c r="BL1772" s="17">
        <v>0.377242556291983</v>
      </c>
      <c r="BM1772" s="17"/>
      <c r="BN1772" s="17">
        <v>0.194570421377564</v>
      </c>
      <c r="BO1772" s="17">
        <v>0.15027005646951999</v>
      </c>
      <c r="BP1772" s="17"/>
      <c r="BQ1772" s="17">
        <v>0.29313728656339999</v>
      </c>
      <c r="BR1772" s="17">
        <v>0.191038877831292</v>
      </c>
      <c r="BS1772" s="17"/>
      <c r="BT1772" s="17">
        <v>0.25412098250550302</v>
      </c>
      <c r="BU1772" s="17"/>
      <c r="BV1772" s="17">
        <v>0.15668804121933</v>
      </c>
      <c r="BW1772" s="17">
        <v>0.22487576976859699</v>
      </c>
      <c r="BX1772" s="17">
        <v>0.170342433915943</v>
      </c>
      <c r="BY1772" s="17"/>
      <c r="BZ1772" s="17">
        <v>0.217726764601332</v>
      </c>
      <c r="CA1772" s="17">
        <v>0.187962845547403</v>
      </c>
      <c r="CB1772" s="17">
        <v>0.17986624122386799</v>
      </c>
      <c r="CC1772" s="17">
        <v>0.14453977609034399</v>
      </c>
      <c r="CD1772" s="17">
        <v>0.146952905292038</v>
      </c>
      <c r="CE1772" s="17">
        <v>0.18512944566429601</v>
      </c>
      <c r="CF1772" s="17">
        <v>0.24545424844667599</v>
      </c>
      <c r="CG1772" s="17"/>
      <c r="CH1772" s="17">
        <v>0.28437574041623098</v>
      </c>
      <c r="CI1772" s="17">
        <v>0.174495668821988</v>
      </c>
      <c r="CJ1772" s="17">
        <v>0.15918706602553001</v>
      </c>
      <c r="CK1772" s="17">
        <v>0.14482137212858501</v>
      </c>
      <c r="CL1772" s="17">
        <v>0.21158654141658301</v>
      </c>
    </row>
    <row r="1773" spans="2:90" x14ac:dyDescent="0.3">
      <c r="B1773" t="s">
        <v>578</v>
      </c>
      <c r="C1773" s="17">
        <v>0.345582649162474</v>
      </c>
      <c r="D1773" s="17">
        <v>0.34064807832593802</v>
      </c>
      <c r="E1773" s="17">
        <v>0.34913703402286</v>
      </c>
      <c r="F1773" s="17"/>
      <c r="G1773" s="17">
        <v>0.35788010030755402</v>
      </c>
      <c r="H1773" s="17">
        <v>0.37736424239970301</v>
      </c>
      <c r="I1773" s="17">
        <v>0.35201485768215202</v>
      </c>
      <c r="J1773" s="17">
        <v>0.32686542161916399</v>
      </c>
      <c r="K1773" s="17">
        <v>0.32382771099098501</v>
      </c>
      <c r="L1773" s="17">
        <v>0.33596525672800298</v>
      </c>
      <c r="M1773" s="17"/>
      <c r="N1773" s="17">
        <v>0.373915245453456</v>
      </c>
      <c r="O1773" s="17">
        <v>0.38026800109023201</v>
      </c>
      <c r="P1773" s="17">
        <v>0.289926627812233</v>
      </c>
      <c r="Q1773" s="17">
        <v>0.32722543340642701</v>
      </c>
      <c r="R1773" s="17"/>
      <c r="S1773" s="17">
        <v>0.32944650252616903</v>
      </c>
      <c r="T1773" s="17">
        <v>0.38133853594005201</v>
      </c>
      <c r="U1773" s="17">
        <v>0.32587738440966002</v>
      </c>
      <c r="V1773" s="17">
        <v>0.33818565144501</v>
      </c>
      <c r="W1773" s="17">
        <v>0.42754433749272802</v>
      </c>
      <c r="X1773" s="17">
        <v>0.38616204438214402</v>
      </c>
      <c r="Y1773" s="17">
        <v>0.29886610675177</v>
      </c>
      <c r="Z1773" s="17">
        <v>0.30336922730426102</v>
      </c>
      <c r="AA1773" s="17">
        <v>0.305591739825336</v>
      </c>
      <c r="AB1773" s="17">
        <v>0.34285550195069198</v>
      </c>
      <c r="AC1773" s="17">
        <v>0.36908988760163502</v>
      </c>
      <c r="AD1773" s="17">
        <v>0.32453226810872099</v>
      </c>
      <c r="AE1773" s="17"/>
      <c r="AF1773" s="17">
        <v>0.28768401812835698</v>
      </c>
      <c r="AG1773" s="17">
        <v>0.38685551994811102</v>
      </c>
      <c r="AH1773" s="17">
        <v>0.32401231383352203</v>
      </c>
      <c r="AI1773" s="17"/>
      <c r="AJ1773" s="17">
        <v>0.29882043096460298</v>
      </c>
      <c r="AK1773" s="17">
        <v>0.419836937231236</v>
      </c>
      <c r="AL1773" s="17">
        <v>0.34683068782375798</v>
      </c>
      <c r="AM1773" s="17">
        <v>0.26127078608652399</v>
      </c>
      <c r="AN1773" s="17">
        <v>0.36592284775904799</v>
      </c>
      <c r="AO1773" s="17"/>
      <c r="AP1773" s="17">
        <v>0.435850023096994</v>
      </c>
      <c r="AQ1773" s="17">
        <v>0.32012218609841703</v>
      </c>
      <c r="AR1773" s="17">
        <v>0.36694586541164698</v>
      </c>
      <c r="AS1773" s="17">
        <v>0.28814888637313402</v>
      </c>
      <c r="AT1773" s="17">
        <v>0.3816920120808</v>
      </c>
      <c r="AU1773" s="17">
        <v>0.32573999525310499</v>
      </c>
      <c r="AV1773" s="17"/>
      <c r="AW1773" s="17">
        <v>0.31248589429278401</v>
      </c>
      <c r="AX1773" s="17">
        <v>0.29833223846705398</v>
      </c>
      <c r="AY1773" s="17">
        <v>0.28890226485207599</v>
      </c>
      <c r="AZ1773" s="17">
        <v>0.31251990028321802</v>
      </c>
      <c r="BA1773" s="17">
        <v>0.33495742167890102</v>
      </c>
      <c r="BB1773" s="17">
        <v>0.345458782769757</v>
      </c>
      <c r="BC1773" s="17">
        <v>0.408132935387436</v>
      </c>
      <c r="BD1773" s="17">
        <v>0.33994700200368599</v>
      </c>
      <c r="BE1773" s="17">
        <v>0.46188413594356398</v>
      </c>
      <c r="BF1773" s="17">
        <v>0.36121014623915498</v>
      </c>
      <c r="BG1773" s="17">
        <v>0.33754644239516901</v>
      </c>
      <c r="BH1773" s="17">
        <v>0.36018810176690802</v>
      </c>
      <c r="BI1773" s="17">
        <v>0.40771820236169898</v>
      </c>
      <c r="BJ1773" s="17">
        <v>0.32781024133410303</v>
      </c>
      <c r="BK1773" s="17">
        <v>0.25210567261425498</v>
      </c>
      <c r="BL1773" s="17">
        <v>0.341866632236561</v>
      </c>
      <c r="BM1773" s="17"/>
      <c r="BN1773" s="17">
        <v>0.359610048767395</v>
      </c>
      <c r="BO1773" s="17">
        <v>0.32758726411075101</v>
      </c>
      <c r="BP1773" s="17"/>
      <c r="BQ1773" s="17">
        <v>0.43347813136631602</v>
      </c>
      <c r="BR1773" s="17">
        <v>0.41008367199608298</v>
      </c>
      <c r="BS1773" s="17"/>
      <c r="BT1773" s="17">
        <v>0.42792935785458103</v>
      </c>
      <c r="BU1773" s="17"/>
      <c r="BV1773" s="17">
        <v>0.34281791399177902</v>
      </c>
      <c r="BW1773" s="17">
        <v>0.34618614691661997</v>
      </c>
      <c r="BX1773" s="17">
        <v>0.35213142479988002</v>
      </c>
      <c r="BY1773" s="17"/>
      <c r="BZ1773" s="17">
        <v>0.33029817104668102</v>
      </c>
      <c r="CA1773" s="17">
        <v>0.313869970727855</v>
      </c>
      <c r="CB1773" s="17">
        <v>0.32033351696552698</v>
      </c>
      <c r="CC1773" s="17">
        <v>0.36644514455115701</v>
      </c>
      <c r="CD1773" s="17">
        <v>0.41818411848215098</v>
      </c>
      <c r="CE1773" s="17">
        <v>0.34324687501650802</v>
      </c>
      <c r="CF1773" s="17">
        <v>0.31331294592787001</v>
      </c>
      <c r="CG1773" s="17"/>
      <c r="CH1773" s="17">
        <v>0.33056518471000401</v>
      </c>
      <c r="CI1773" s="17">
        <v>0.35476038568490598</v>
      </c>
      <c r="CJ1773" s="17">
        <v>0.34452031174311198</v>
      </c>
      <c r="CK1773" s="17">
        <v>0.35407949861808602</v>
      </c>
      <c r="CL1773" s="17">
        <v>0.273480590205608</v>
      </c>
    </row>
    <row r="1774" spans="2:90" x14ac:dyDescent="0.3">
      <c r="B1774" t="s">
        <v>683</v>
      </c>
      <c r="C1774" s="17">
        <v>0.26726476474080402</v>
      </c>
      <c r="D1774" s="17">
        <v>0.288995002794316</v>
      </c>
      <c r="E1774" s="17">
        <v>0.24717468295180001</v>
      </c>
      <c r="F1774" s="17"/>
      <c r="G1774" s="17">
        <v>0.18664495944065401</v>
      </c>
      <c r="H1774" s="17">
        <v>0.212915958280919</v>
      </c>
      <c r="I1774" s="17">
        <v>0.24533232164544599</v>
      </c>
      <c r="J1774" s="17">
        <v>0.32018025321496602</v>
      </c>
      <c r="K1774" s="17">
        <v>0.32329160852287903</v>
      </c>
      <c r="L1774" s="17">
        <v>0.30265254857944102</v>
      </c>
      <c r="M1774" s="17"/>
      <c r="N1774" s="17">
        <v>0.24279887453249999</v>
      </c>
      <c r="O1774" s="17">
        <v>0.23536110464690399</v>
      </c>
      <c r="P1774" s="17">
        <v>0.332717184543871</v>
      </c>
      <c r="Q1774" s="17">
        <v>0.26793302000493002</v>
      </c>
      <c r="R1774" s="17"/>
      <c r="S1774" s="17">
        <v>0.219065854751994</v>
      </c>
      <c r="T1774" s="17">
        <v>0.27746297676278803</v>
      </c>
      <c r="U1774" s="17">
        <v>0.30536927119462998</v>
      </c>
      <c r="V1774" s="17">
        <v>0.24068460954396301</v>
      </c>
      <c r="W1774" s="17">
        <v>0.25637551685688498</v>
      </c>
      <c r="X1774" s="17">
        <v>0.27454979182544398</v>
      </c>
      <c r="Y1774" s="17">
        <v>0.311106110310372</v>
      </c>
      <c r="Z1774" s="17">
        <v>0.31187092311043502</v>
      </c>
      <c r="AA1774" s="17">
        <v>0.29555292409637302</v>
      </c>
      <c r="AB1774" s="17">
        <v>0.23159739723887901</v>
      </c>
      <c r="AC1774" s="17">
        <v>0.30622346629762798</v>
      </c>
      <c r="AD1774" s="17">
        <v>0.19181671507824699</v>
      </c>
      <c r="AE1774" s="17"/>
      <c r="AF1774" s="17">
        <v>0.31135394789793902</v>
      </c>
      <c r="AG1774" s="17">
        <v>0.24885770204088301</v>
      </c>
      <c r="AH1774" s="17">
        <v>0.28082637451286802</v>
      </c>
      <c r="AI1774" s="17"/>
      <c r="AJ1774" s="17">
        <v>0.34382461659626401</v>
      </c>
      <c r="AK1774" s="17">
        <v>0.202327795138736</v>
      </c>
      <c r="AL1774" s="17">
        <v>0.29625629719604102</v>
      </c>
      <c r="AM1774" s="17">
        <v>0.34470710837190199</v>
      </c>
      <c r="AN1774" s="17">
        <v>0.24150095849419501</v>
      </c>
      <c r="AO1774" s="17"/>
      <c r="AP1774" s="17">
        <v>0.173571428785743</v>
      </c>
      <c r="AQ1774" s="17">
        <v>0.33835435781756501</v>
      </c>
      <c r="AR1774" s="17">
        <v>0.25607081355101402</v>
      </c>
      <c r="AS1774" s="17">
        <v>0.31491798268419002</v>
      </c>
      <c r="AT1774" s="17">
        <v>0.17536436425257501</v>
      </c>
      <c r="AU1774" s="17">
        <v>0.32407056566560299</v>
      </c>
      <c r="AV1774" s="17"/>
      <c r="AW1774" s="17">
        <v>0.29660226478558399</v>
      </c>
      <c r="AX1774" s="17">
        <v>0.17831977881135699</v>
      </c>
      <c r="AY1774" s="17">
        <v>0.27662997289963598</v>
      </c>
      <c r="AZ1774" s="17">
        <v>0.30507091122258601</v>
      </c>
      <c r="BA1774" s="17">
        <v>0.29653111298141899</v>
      </c>
      <c r="BB1774" s="17">
        <v>0.27934880987822103</v>
      </c>
      <c r="BC1774" s="17">
        <v>0.27484206025345698</v>
      </c>
      <c r="BD1774" s="17">
        <v>0.32613192827313697</v>
      </c>
      <c r="BE1774" s="17">
        <v>0.23014329587787599</v>
      </c>
      <c r="BF1774" s="17">
        <v>0.29742101008052402</v>
      </c>
      <c r="BG1774" s="17">
        <v>0.26903189333009803</v>
      </c>
      <c r="BH1774" s="17">
        <v>0.24823007477450201</v>
      </c>
      <c r="BI1774" s="17">
        <v>0.16462205958506601</v>
      </c>
      <c r="BJ1774" s="17">
        <v>0.195147947713109</v>
      </c>
      <c r="BK1774" s="17">
        <v>0.332190271398834</v>
      </c>
      <c r="BL1774" s="17">
        <v>0.20256655955404601</v>
      </c>
      <c r="BM1774" s="17"/>
      <c r="BN1774" s="17">
        <v>0.25849329786275299</v>
      </c>
      <c r="BO1774" s="17">
        <v>0.28043404564188601</v>
      </c>
      <c r="BP1774" s="17"/>
      <c r="BQ1774" s="17">
        <v>0.174846747009307</v>
      </c>
      <c r="BR1774" s="17">
        <v>0.23339956885694499</v>
      </c>
      <c r="BS1774" s="17"/>
      <c r="BT1774" s="17">
        <v>0.18966271055362899</v>
      </c>
      <c r="BU1774" s="17"/>
      <c r="BV1774" s="17">
        <v>0.26644918752911101</v>
      </c>
      <c r="BW1774" s="17">
        <v>0.254849908391383</v>
      </c>
      <c r="BX1774" s="17">
        <v>0.26723907092043098</v>
      </c>
      <c r="BY1774" s="17"/>
      <c r="BZ1774" s="17">
        <v>0.215289939986855</v>
      </c>
      <c r="CA1774" s="17">
        <v>0.27954563086246698</v>
      </c>
      <c r="CB1774" s="17">
        <v>0.24858040032870901</v>
      </c>
      <c r="CC1774" s="17">
        <v>0.28347151380888802</v>
      </c>
      <c r="CD1774" s="17">
        <v>0.29600812847030999</v>
      </c>
      <c r="CE1774" s="17">
        <v>0.26435124566916102</v>
      </c>
      <c r="CF1774" s="17">
        <v>0.269780930742064</v>
      </c>
      <c r="CG1774" s="17"/>
      <c r="CH1774" s="17">
        <v>0.18811989762505901</v>
      </c>
      <c r="CI1774" s="17">
        <v>0.282064989921127</v>
      </c>
      <c r="CJ1774" s="17">
        <v>0.28792386288647498</v>
      </c>
      <c r="CK1774" s="17">
        <v>0.25152600231377797</v>
      </c>
      <c r="CL1774" s="17">
        <v>0.194799012843479</v>
      </c>
    </row>
    <row r="1775" spans="2:90" x14ac:dyDescent="0.3">
      <c r="B1775" t="s">
        <v>580</v>
      </c>
      <c r="C1775" s="17">
        <v>7.3556222505240701E-2</v>
      </c>
      <c r="D1775" s="17">
        <v>7.72929640907844E-2</v>
      </c>
      <c r="E1775" s="17">
        <v>7.0487377149732494E-2</v>
      </c>
      <c r="F1775" s="17"/>
      <c r="G1775" s="17">
        <v>5.5077127146090497E-2</v>
      </c>
      <c r="H1775" s="17">
        <v>7.27034665559083E-2</v>
      </c>
      <c r="I1775" s="17">
        <v>6.2395868476046903E-2</v>
      </c>
      <c r="J1775" s="17">
        <v>5.42285624315271E-2</v>
      </c>
      <c r="K1775" s="17">
        <v>0.105377191572741</v>
      </c>
      <c r="L1775" s="17">
        <v>9.0009667483418099E-2</v>
      </c>
      <c r="M1775" s="17"/>
      <c r="N1775" s="17">
        <v>5.2198525885172001E-2</v>
      </c>
      <c r="O1775" s="17">
        <v>8.3753048895856094E-2</v>
      </c>
      <c r="P1775" s="17">
        <v>9.9360803038983606E-2</v>
      </c>
      <c r="Q1775" s="17">
        <v>6.4023045023574393E-2</v>
      </c>
      <c r="R1775" s="17"/>
      <c r="S1775" s="17">
        <v>7.3778928516053402E-2</v>
      </c>
      <c r="T1775" s="17">
        <v>7.5832762629723605E-2</v>
      </c>
      <c r="U1775" s="17">
        <v>8.7817941211526598E-2</v>
      </c>
      <c r="V1775" s="17">
        <v>8.0189913340036806E-2</v>
      </c>
      <c r="W1775" s="17">
        <v>8.0059974059519201E-2</v>
      </c>
      <c r="X1775" s="17">
        <v>5.4710023397772499E-2</v>
      </c>
      <c r="Y1775" s="17">
        <v>5.3398705144682798E-2</v>
      </c>
      <c r="Z1775" s="17">
        <v>6.9303111814579904E-2</v>
      </c>
      <c r="AA1775" s="17">
        <v>7.8113441571344602E-2</v>
      </c>
      <c r="AB1775" s="17">
        <v>9.1345910320683399E-2</v>
      </c>
      <c r="AC1775" s="17">
        <v>7.3848641098777396E-2</v>
      </c>
      <c r="AD1775" s="17">
        <v>3.48239238982112E-2</v>
      </c>
      <c r="AE1775" s="17"/>
      <c r="AF1775" s="17">
        <v>9.5883354825070002E-2</v>
      </c>
      <c r="AG1775" s="17">
        <v>6.0438638003593601E-2</v>
      </c>
      <c r="AH1775" s="17">
        <v>8.5809393864355599E-2</v>
      </c>
      <c r="AI1775" s="17"/>
      <c r="AJ1775" s="17">
        <v>0.122567567756761</v>
      </c>
      <c r="AK1775" s="17">
        <v>4.5866963140002298E-2</v>
      </c>
      <c r="AL1775" s="17">
        <v>4.7587846017878001E-2</v>
      </c>
      <c r="AM1775" s="17">
        <v>9.4048041663027798E-2</v>
      </c>
      <c r="AN1775" s="17">
        <v>6.8150256735803896E-2</v>
      </c>
      <c r="AO1775" s="17"/>
      <c r="AP1775" s="17">
        <v>3.30947909344253E-2</v>
      </c>
      <c r="AQ1775" s="17">
        <v>0.114450387638815</v>
      </c>
      <c r="AR1775" s="17">
        <v>4.43575825601214E-2</v>
      </c>
      <c r="AS1775" s="17">
        <v>0.114941174639586</v>
      </c>
      <c r="AT1775" s="17">
        <v>5.5639657663796201E-2</v>
      </c>
      <c r="AU1775" s="17">
        <v>6.0857553267222003E-2</v>
      </c>
      <c r="AV1775" s="17"/>
      <c r="AW1775" s="17">
        <v>0.137071264067299</v>
      </c>
      <c r="AX1775" s="17">
        <v>2.31858121243067E-2</v>
      </c>
      <c r="AY1775" s="17">
        <v>8.6320685527430996E-2</v>
      </c>
      <c r="AZ1775" s="17">
        <v>5.06551447199187E-2</v>
      </c>
      <c r="BA1775" s="17">
        <v>8.5829340003634097E-2</v>
      </c>
      <c r="BB1775" s="17">
        <v>5.55243267982862E-2</v>
      </c>
      <c r="BC1775" s="17">
        <v>5.9028372219237103E-2</v>
      </c>
      <c r="BD1775" s="17">
        <v>7.0704494492484504E-2</v>
      </c>
      <c r="BE1775" s="17">
        <v>6.9991242550374103E-2</v>
      </c>
      <c r="BF1775" s="17">
        <v>8.1915726117767207E-2</v>
      </c>
      <c r="BG1775" s="17">
        <v>9.7757266763062206E-2</v>
      </c>
      <c r="BH1775" s="17">
        <v>8.5415800604715403E-2</v>
      </c>
      <c r="BI1775" s="17">
        <v>8.72638646986163E-2</v>
      </c>
      <c r="BJ1775" s="17">
        <v>0.14612955401302799</v>
      </c>
      <c r="BK1775" s="17">
        <v>6.3914754737891197E-2</v>
      </c>
      <c r="BL1775" s="17">
        <v>5.6549561731336503E-2</v>
      </c>
      <c r="BM1775" s="17"/>
      <c r="BN1775" s="17">
        <v>7.0861426068513297E-2</v>
      </c>
      <c r="BO1775" s="17">
        <v>7.8346418776792298E-2</v>
      </c>
      <c r="BP1775" s="17"/>
      <c r="BQ1775" s="17">
        <v>3.2320571204807698E-2</v>
      </c>
      <c r="BR1775" s="17">
        <v>6.8750153043089707E-2</v>
      </c>
      <c r="BS1775" s="17"/>
      <c r="BT1775" s="17">
        <v>6.3731123078005505E-2</v>
      </c>
      <c r="BU1775" s="17"/>
      <c r="BV1775" s="17">
        <v>7.1542592267903299E-2</v>
      </c>
      <c r="BW1775" s="17">
        <v>6.04906762803014E-2</v>
      </c>
      <c r="BX1775" s="17">
        <v>7.7515340617628506E-2</v>
      </c>
      <c r="BY1775" s="17"/>
      <c r="BZ1775" s="17">
        <v>5.5908148195523498E-2</v>
      </c>
      <c r="CA1775" s="17">
        <v>7.2511294269946194E-2</v>
      </c>
      <c r="CB1775" s="17">
        <v>0.10319030254915</v>
      </c>
      <c r="CC1775" s="17">
        <v>6.9049376399805906E-2</v>
      </c>
      <c r="CD1775" s="17">
        <v>6.0849817116964099E-2</v>
      </c>
      <c r="CE1775" s="17">
        <v>8.5864392367309805E-2</v>
      </c>
      <c r="CF1775" s="17">
        <v>9.0165569126131398E-2</v>
      </c>
      <c r="CG1775" s="17"/>
      <c r="CH1775" s="17">
        <v>7.8503970424564196E-2</v>
      </c>
      <c r="CI1775" s="17">
        <v>7.1657415472100194E-2</v>
      </c>
      <c r="CJ1775" s="17">
        <v>6.8617621021024394E-2</v>
      </c>
      <c r="CK1775" s="17">
        <v>8.7946237392922497E-2</v>
      </c>
      <c r="CL1775" s="17">
        <v>6.8267016267177794E-2</v>
      </c>
    </row>
    <row r="1776" spans="2:90" x14ac:dyDescent="0.3">
      <c r="B1776" t="s">
        <v>581</v>
      </c>
      <c r="C1776" s="17">
        <v>5.0330043148381402E-2</v>
      </c>
      <c r="D1776" s="17">
        <v>5.8792660026300798E-2</v>
      </c>
      <c r="E1776" s="17">
        <v>4.1499904627923898E-2</v>
      </c>
      <c r="F1776" s="17"/>
      <c r="G1776" s="17">
        <v>4.1500109619408102E-2</v>
      </c>
      <c r="H1776" s="17">
        <v>3.4065495407939801E-2</v>
      </c>
      <c r="I1776" s="17">
        <v>5.1795152334314497E-2</v>
      </c>
      <c r="J1776" s="17">
        <v>4.3287165862460897E-2</v>
      </c>
      <c r="K1776" s="17">
        <v>6.1273779462933303E-2</v>
      </c>
      <c r="L1776" s="17">
        <v>6.6659907679234201E-2</v>
      </c>
      <c r="M1776" s="17"/>
      <c r="N1776" s="17">
        <v>4.7238408187657503E-2</v>
      </c>
      <c r="O1776" s="17">
        <v>3.24903708289861E-2</v>
      </c>
      <c r="P1776" s="17">
        <v>7.0154301091961593E-2</v>
      </c>
      <c r="Q1776" s="17">
        <v>5.5238358944707099E-2</v>
      </c>
      <c r="R1776" s="17"/>
      <c r="S1776" s="17">
        <v>4.6859439983760402E-2</v>
      </c>
      <c r="T1776" s="17">
        <v>5.5154155024294799E-2</v>
      </c>
      <c r="U1776" s="17">
        <v>5.29123898855181E-2</v>
      </c>
      <c r="V1776" s="17">
        <v>6.5500070606364605E-2</v>
      </c>
      <c r="W1776" s="17">
        <v>7.0537857646518903E-2</v>
      </c>
      <c r="X1776" s="17">
        <v>6.6705085195245997E-2</v>
      </c>
      <c r="Y1776" s="17">
        <v>5.6439450084168501E-2</v>
      </c>
      <c r="Z1776" s="17">
        <v>0</v>
      </c>
      <c r="AA1776" s="17">
        <v>3.8942756205093298E-2</v>
      </c>
      <c r="AB1776" s="17">
        <v>3.14935567590892E-2</v>
      </c>
      <c r="AC1776" s="17">
        <v>3.7530108907238E-2</v>
      </c>
      <c r="AD1776" s="17">
        <v>6.7519199100297203E-2</v>
      </c>
      <c r="AE1776" s="17"/>
      <c r="AF1776" s="17">
        <v>8.3138038304690201E-2</v>
      </c>
      <c r="AG1776" s="17">
        <v>3.6084512763612998E-2</v>
      </c>
      <c r="AH1776" s="17">
        <v>2.9632624858263099E-2</v>
      </c>
      <c r="AI1776" s="17"/>
      <c r="AJ1776" s="17">
        <v>7.8375399495653295E-2</v>
      </c>
      <c r="AK1776" s="17">
        <v>2.05120862897702E-2</v>
      </c>
      <c r="AL1776" s="17">
        <v>4.1628940990382599E-2</v>
      </c>
      <c r="AM1776" s="17">
        <v>0.103284647231104</v>
      </c>
      <c r="AN1776" s="17">
        <v>5.8377044994174399E-2</v>
      </c>
      <c r="AO1776" s="17"/>
      <c r="AP1776" s="17">
        <v>1.72963417908664E-2</v>
      </c>
      <c r="AQ1776" s="17">
        <v>5.91625021313264E-2</v>
      </c>
      <c r="AR1776" s="17">
        <v>4.2237121181182502E-2</v>
      </c>
      <c r="AS1776" s="17">
        <v>9.1625978698956598E-2</v>
      </c>
      <c r="AT1776" s="17">
        <v>4.0501001320319703E-2</v>
      </c>
      <c r="AU1776" s="17">
        <v>3.1918904086017899E-2</v>
      </c>
      <c r="AV1776" s="17"/>
      <c r="AW1776" s="17">
        <v>4.9495413906588903E-2</v>
      </c>
      <c r="AX1776" s="17">
        <v>6.4783933350317305E-2</v>
      </c>
      <c r="AY1776" s="17">
        <v>5.86880992726867E-2</v>
      </c>
      <c r="AZ1776" s="17">
        <v>6.3528531617513304E-2</v>
      </c>
      <c r="BA1776" s="17">
        <v>4.5209160475380802E-2</v>
      </c>
      <c r="BB1776" s="17">
        <v>5.6976827427949198E-2</v>
      </c>
      <c r="BC1776" s="17">
        <v>6.5180957977925003E-2</v>
      </c>
      <c r="BD1776" s="17">
        <v>4.3905173617325002E-2</v>
      </c>
      <c r="BE1776" s="17">
        <v>6.11070786044468E-2</v>
      </c>
      <c r="BF1776" s="17">
        <v>4.1827071841526099E-2</v>
      </c>
      <c r="BG1776" s="17">
        <v>4.5705913749927503E-2</v>
      </c>
      <c r="BH1776" s="17">
        <v>9.3701963315387798E-2</v>
      </c>
      <c r="BI1776" s="17">
        <v>2.3274386971970502E-2</v>
      </c>
      <c r="BJ1776" s="17">
        <v>3.15193814080909E-2</v>
      </c>
      <c r="BK1776" s="17">
        <v>0</v>
      </c>
      <c r="BL1776" s="17">
        <v>6.54089000930468E-3</v>
      </c>
      <c r="BM1776" s="17"/>
      <c r="BN1776" s="17">
        <v>4.5147747734416301E-2</v>
      </c>
      <c r="BO1776" s="17">
        <v>5.7172689952749899E-2</v>
      </c>
      <c r="BP1776" s="17"/>
      <c r="BQ1776" s="17">
        <v>1.50683062851374E-2</v>
      </c>
      <c r="BR1776" s="17">
        <v>3.4067230876643297E-2</v>
      </c>
      <c r="BS1776" s="17"/>
      <c r="BT1776" s="17">
        <v>3.11144039893946E-2</v>
      </c>
      <c r="BU1776" s="17"/>
      <c r="BV1776" s="17">
        <v>6.0041120480272103E-2</v>
      </c>
      <c r="BW1776" s="17">
        <v>4.32104129471204E-2</v>
      </c>
      <c r="BX1776" s="17">
        <v>5.20856675072238E-2</v>
      </c>
      <c r="BY1776" s="17"/>
      <c r="BZ1776" s="17">
        <v>4.4634234992245801E-2</v>
      </c>
      <c r="CA1776" s="17">
        <v>5.5011033070896297E-2</v>
      </c>
      <c r="CB1776" s="17">
        <v>5.92869909692776E-2</v>
      </c>
      <c r="CC1776" s="17">
        <v>6.2349608360955697E-2</v>
      </c>
      <c r="CD1776" s="17">
        <v>2.81129860121654E-2</v>
      </c>
      <c r="CE1776" s="17">
        <v>5.22132561603567E-2</v>
      </c>
      <c r="CF1776" s="17">
        <v>4.5442507889124101E-2</v>
      </c>
      <c r="CG1776" s="17"/>
      <c r="CH1776" s="17">
        <v>7.9420880961236506E-2</v>
      </c>
      <c r="CI1776" s="17">
        <v>3.6385772508503202E-2</v>
      </c>
      <c r="CJ1776" s="17">
        <v>5.08977391698772E-2</v>
      </c>
      <c r="CK1776" s="17">
        <v>5.0464794092260103E-2</v>
      </c>
      <c r="CL1776" s="17">
        <v>0.103068255294148</v>
      </c>
    </row>
    <row r="1777" spans="2:90" x14ac:dyDescent="0.3">
      <c r="B1777" t="s">
        <v>118</v>
      </c>
      <c r="C1777" s="17">
        <v>8.6867533623084997E-2</v>
      </c>
      <c r="D1777" s="17">
        <v>6.6901522635659905E-2</v>
      </c>
      <c r="E1777" s="17">
        <v>0.107068965621216</v>
      </c>
      <c r="F1777" s="17"/>
      <c r="G1777" s="17">
        <v>9.35566715434024E-2</v>
      </c>
      <c r="H1777" s="17">
        <v>6.8607250297054306E-2</v>
      </c>
      <c r="I1777" s="17">
        <v>7.0535463552606398E-2</v>
      </c>
      <c r="J1777" s="17">
        <v>0.11911901948079701</v>
      </c>
      <c r="K1777" s="17">
        <v>0.102136445051468</v>
      </c>
      <c r="L1777" s="17">
        <v>7.4297209123018002E-2</v>
      </c>
      <c r="M1777" s="17"/>
      <c r="N1777" s="17">
        <v>5.5730543441403997E-2</v>
      </c>
      <c r="O1777" s="17">
        <v>9.2494036610966696E-2</v>
      </c>
      <c r="P1777" s="17">
        <v>7.2333003055116099E-2</v>
      </c>
      <c r="Q1777" s="17">
        <v>0.12639285988535401</v>
      </c>
      <c r="R1777" s="17"/>
      <c r="S1777" s="17">
        <v>8.6534316195453598E-2</v>
      </c>
      <c r="T1777" s="17">
        <v>7.0258277810719E-2</v>
      </c>
      <c r="U1777" s="17">
        <v>9.3705032433819696E-2</v>
      </c>
      <c r="V1777" s="17">
        <v>0.12123405022261299</v>
      </c>
      <c r="W1777" s="17">
        <v>6.0169480204480499E-2</v>
      </c>
      <c r="X1777" s="17">
        <v>8.0958912365478697E-2</v>
      </c>
      <c r="Y1777" s="17">
        <v>9.3351014071977101E-2</v>
      </c>
      <c r="Z1777" s="17">
        <v>6.6660263982386905E-2</v>
      </c>
      <c r="AA1777" s="17">
        <v>6.6335056655261807E-2</v>
      </c>
      <c r="AB1777" s="17">
        <v>0.128535280650136</v>
      </c>
      <c r="AC1777" s="17">
        <v>8.1352786011175696E-2</v>
      </c>
      <c r="AD1777" s="17">
        <v>8.88219124103512E-2</v>
      </c>
      <c r="AE1777" s="17"/>
      <c r="AF1777" s="17">
        <v>7.8632398060321407E-2</v>
      </c>
      <c r="AG1777" s="17">
        <v>6.9733527891016903E-2</v>
      </c>
      <c r="AH1777" s="17">
        <v>0.14286059786785299</v>
      </c>
      <c r="AI1777" s="17"/>
      <c r="AJ1777" s="17">
        <v>6.0288025255651898E-2</v>
      </c>
      <c r="AK1777" s="17">
        <v>5.9689674601752903E-2</v>
      </c>
      <c r="AL1777" s="17">
        <v>8.7172107919499905E-2</v>
      </c>
      <c r="AM1777" s="17">
        <v>8.56878815160355E-2</v>
      </c>
      <c r="AN1777" s="17">
        <v>6.57224254144127E-2</v>
      </c>
      <c r="AO1777" s="17"/>
      <c r="AP1777" s="17">
        <v>4.7549025125043401E-2</v>
      </c>
      <c r="AQ1777" s="17">
        <v>6.10020483792146E-2</v>
      </c>
      <c r="AR1777" s="17">
        <v>9.4472289075255803E-2</v>
      </c>
      <c r="AS1777" s="17">
        <v>8.6704452864409004E-2</v>
      </c>
      <c r="AT1777" s="17">
        <v>6.2892502352709906E-2</v>
      </c>
      <c r="AU1777" s="17">
        <v>0.162339162294456</v>
      </c>
      <c r="AV1777" s="17"/>
      <c r="AW1777" s="17">
        <v>4.4621620120488099E-2</v>
      </c>
      <c r="AX1777" s="17">
        <v>0.263350106473974</v>
      </c>
      <c r="AY1777" s="17">
        <v>9.4048180602335205E-2</v>
      </c>
      <c r="AZ1777" s="17">
        <v>0.11090092074283001</v>
      </c>
      <c r="BA1777" s="17">
        <v>8.0327162767617699E-2</v>
      </c>
      <c r="BB1777" s="17">
        <v>9.2261713270442997E-2</v>
      </c>
      <c r="BC1777" s="17">
        <v>6.5805949134551595E-2</v>
      </c>
      <c r="BD1777" s="17">
        <v>8.3051710682718202E-2</v>
      </c>
      <c r="BE1777" s="17">
        <v>4.8568110801420199E-2</v>
      </c>
      <c r="BF1777" s="17">
        <v>5.67465898963481E-2</v>
      </c>
      <c r="BG1777" s="17">
        <v>6.8471826847276401E-2</v>
      </c>
      <c r="BH1777" s="17">
        <v>7.8192371234929406E-2</v>
      </c>
      <c r="BI1777" s="17">
        <v>3.3496015356356497E-2</v>
      </c>
      <c r="BJ1777" s="17">
        <v>5.33692515176072E-2</v>
      </c>
      <c r="BK1777" s="17">
        <v>0.12712248379966501</v>
      </c>
      <c r="BL1777" s="17">
        <v>1.52338001767683E-2</v>
      </c>
      <c r="BM1777" s="17"/>
      <c r="BN1777" s="17">
        <v>7.1317058189358407E-2</v>
      </c>
      <c r="BO1777" s="17">
        <v>0.106189525048301</v>
      </c>
      <c r="BP1777" s="17"/>
      <c r="BQ1777" s="17">
        <v>5.1148957571031502E-2</v>
      </c>
      <c r="BR1777" s="17">
        <v>6.2660497395947104E-2</v>
      </c>
      <c r="BS1777" s="17"/>
      <c r="BT1777" s="17">
        <v>3.34414220188868E-2</v>
      </c>
      <c r="BU1777" s="17"/>
      <c r="BV1777" s="17">
        <v>0.102461144511605</v>
      </c>
      <c r="BW1777" s="17">
        <v>7.0387085695978097E-2</v>
      </c>
      <c r="BX1777" s="17">
        <v>8.0686062238893297E-2</v>
      </c>
      <c r="BY1777" s="17"/>
      <c r="BZ1777" s="17">
        <v>0.136142741177362</v>
      </c>
      <c r="CA1777" s="17">
        <v>9.1099225521433097E-2</v>
      </c>
      <c r="CB1777" s="17">
        <v>8.8742547963468504E-2</v>
      </c>
      <c r="CC1777" s="17">
        <v>7.4144580788849404E-2</v>
      </c>
      <c r="CD1777" s="17">
        <v>4.9892044626370903E-2</v>
      </c>
      <c r="CE1777" s="17">
        <v>6.9194785122368499E-2</v>
      </c>
      <c r="CF1777" s="17">
        <v>3.58437978681347E-2</v>
      </c>
      <c r="CG1777" s="17"/>
      <c r="CH1777" s="17">
        <v>3.9014325862904597E-2</v>
      </c>
      <c r="CI1777" s="17">
        <v>8.0635767591376001E-2</v>
      </c>
      <c r="CJ1777" s="17">
        <v>8.8853399153980994E-2</v>
      </c>
      <c r="CK1777" s="17">
        <v>0.111162095454367</v>
      </c>
      <c r="CL1777" s="17">
        <v>0.14879858397300399</v>
      </c>
    </row>
    <row r="1778" spans="2:90" x14ac:dyDescent="0.3">
      <c r="C1778" s="17"/>
      <c r="D1778" s="17"/>
      <c r="E1778" s="17"/>
      <c r="F1778" s="17"/>
      <c r="G1778" s="17"/>
      <c r="H1778" s="17"/>
      <c r="I1778" s="17"/>
      <c r="J1778" s="17"/>
      <c r="K1778" s="17"/>
      <c r="L1778" s="17"/>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7"/>
      <c r="AI1778" s="17"/>
      <c r="AJ1778" s="17"/>
      <c r="AK1778" s="17"/>
      <c r="AL1778" s="17"/>
      <c r="AM1778" s="17"/>
      <c r="AN1778" s="17"/>
      <c r="AO1778" s="17"/>
      <c r="AP1778" s="17"/>
      <c r="AQ1778" s="17"/>
      <c r="AR1778" s="17"/>
      <c r="AS1778" s="17"/>
      <c r="AT1778" s="17"/>
      <c r="AU1778" s="17"/>
      <c r="AV1778" s="17"/>
      <c r="AW1778" s="17"/>
      <c r="AX1778" s="17"/>
      <c r="AY1778" s="17"/>
      <c r="AZ1778" s="17"/>
      <c r="BA1778" s="17"/>
      <c r="BB1778" s="17"/>
      <c r="BC1778" s="17"/>
      <c r="BD1778" s="17"/>
      <c r="BE1778" s="17"/>
      <c r="BF1778" s="17"/>
      <c r="BG1778" s="17"/>
      <c r="BH1778" s="17"/>
      <c r="BI1778" s="17"/>
      <c r="BJ1778" s="17"/>
      <c r="BK1778" s="17"/>
      <c r="BL1778" s="17"/>
      <c r="BM1778" s="17"/>
      <c r="BN1778" s="17"/>
      <c r="BO1778" s="17"/>
      <c r="BP1778" s="17"/>
      <c r="BQ1778" s="17"/>
      <c r="BR1778" s="17"/>
      <c r="BS1778" s="17"/>
      <c r="BT1778" s="17"/>
      <c r="BU1778" s="17"/>
      <c r="BV1778" s="17"/>
      <c r="BW1778" s="17"/>
      <c r="BX1778" s="17"/>
      <c r="BY1778" s="17"/>
      <c r="BZ1778" s="17"/>
      <c r="CA1778" s="17"/>
      <c r="CB1778" s="17"/>
      <c r="CC1778" s="17"/>
      <c r="CD1778" s="17"/>
      <c r="CE1778" s="17"/>
      <c r="CF1778" s="17"/>
      <c r="CG1778" s="17"/>
      <c r="CH1778" s="17"/>
      <c r="CI1778" s="17"/>
      <c r="CJ1778" s="17"/>
      <c r="CK1778" s="17"/>
      <c r="CL1778" s="17"/>
    </row>
    <row r="1779" spans="2:90" x14ac:dyDescent="0.3">
      <c r="B1779" s="6" t="s">
        <v>689</v>
      </c>
      <c r="C1779" s="17"/>
      <c r="D1779" s="17"/>
      <c r="E1779" s="17"/>
      <c r="F1779" s="17"/>
      <c r="G1779" s="17"/>
      <c r="H1779" s="17"/>
      <c r="I1779" s="17"/>
      <c r="J1779" s="17"/>
      <c r="K1779" s="17"/>
      <c r="L1779" s="17"/>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7"/>
      <c r="AI1779" s="17"/>
      <c r="AJ1779" s="17"/>
      <c r="AK1779" s="17"/>
      <c r="AL1779" s="17"/>
      <c r="AM1779" s="17"/>
      <c r="AN1779" s="17"/>
      <c r="AO1779" s="17"/>
      <c r="AP1779" s="17"/>
      <c r="AQ1779" s="17"/>
      <c r="AR1779" s="17"/>
      <c r="AS1779" s="17"/>
      <c r="AT1779" s="17"/>
      <c r="AU1779" s="17"/>
      <c r="AV1779" s="17"/>
      <c r="AW1779" s="17"/>
      <c r="AX1779" s="17"/>
      <c r="AY1779" s="17"/>
      <c r="AZ1779" s="17"/>
      <c r="BA1779" s="17"/>
      <c r="BB1779" s="17"/>
      <c r="BC1779" s="17"/>
      <c r="BD1779" s="17"/>
      <c r="BE1779" s="17"/>
      <c r="BF1779" s="17"/>
      <c r="BG1779" s="17"/>
      <c r="BH1779" s="17"/>
      <c r="BI1779" s="17"/>
      <c r="BJ1779" s="17"/>
      <c r="BK1779" s="17"/>
      <c r="BL1779" s="17"/>
      <c r="BM1779" s="17"/>
      <c r="BN1779" s="17"/>
      <c r="BO1779" s="17"/>
      <c r="BP1779" s="17"/>
      <c r="BQ1779" s="17"/>
      <c r="BR1779" s="17"/>
      <c r="BS1779" s="17"/>
      <c r="BT1779" s="17"/>
      <c r="BU1779" s="17"/>
      <c r="BV1779" s="17"/>
      <c r="BW1779" s="17"/>
      <c r="BX1779" s="17"/>
      <c r="BY1779" s="17"/>
      <c r="BZ1779" s="17"/>
      <c r="CA1779" s="17"/>
      <c r="CB1779" s="17"/>
      <c r="CC1779" s="17"/>
      <c r="CD1779" s="17"/>
      <c r="CE1779" s="17"/>
      <c r="CF1779" s="17"/>
      <c r="CG1779" s="17"/>
      <c r="CH1779" s="17"/>
      <c r="CI1779" s="17"/>
      <c r="CJ1779" s="17"/>
      <c r="CK1779" s="17"/>
      <c r="CL1779" s="17"/>
    </row>
    <row r="1780" spans="2:90" x14ac:dyDescent="0.3">
      <c r="B1780" s="24" t="s">
        <v>110</v>
      </c>
      <c r="C1780" s="17"/>
      <c r="D1780" s="17"/>
      <c r="E1780" s="17"/>
      <c r="F1780" s="17"/>
      <c r="G1780" s="17"/>
      <c r="H1780" s="17"/>
      <c r="I1780" s="17"/>
      <c r="J1780" s="17"/>
      <c r="K1780" s="17"/>
      <c r="L1780" s="17"/>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7"/>
      <c r="AI1780" s="17"/>
      <c r="AJ1780" s="17"/>
      <c r="AK1780" s="17"/>
      <c r="AL1780" s="17"/>
      <c r="AM1780" s="17"/>
      <c r="AN1780" s="17"/>
      <c r="AO1780" s="17"/>
      <c r="AP1780" s="17"/>
      <c r="AQ1780" s="17"/>
      <c r="AR1780" s="17"/>
      <c r="AS1780" s="17"/>
      <c r="AT1780" s="17"/>
      <c r="AU1780" s="17"/>
      <c r="AV1780" s="17"/>
      <c r="AW1780" s="17"/>
      <c r="AX1780" s="17"/>
      <c r="AY1780" s="17"/>
      <c r="AZ1780" s="17"/>
      <c r="BA1780" s="17"/>
      <c r="BB1780" s="17"/>
      <c r="BC1780" s="17"/>
      <c r="BD1780" s="17"/>
      <c r="BE1780" s="17"/>
      <c r="BF1780" s="17"/>
      <c r="BG1780" s="17"/>
      <c r="BH1780" s="17"/>
      <c r="BI1780" s="17"/>
      <c r="BJ1780" s="17"/>
      <c r="BK1780" s="17"/>
      <c r="BL1780" s="17"/>
      <c r="BM1780" s="17"/>
      <c r="BN1780" s="17"/>
      <c r="BO1780" s="17"/>
      <c r="BP1780" s="17"/>
      <c r="BQ1780" s="17"/>
      <c r="BR1780" s="17"/>
      <c r="BS1780" s="17"/>
      <c r="BT1780" s="17"/>
      <c r="BU1780" s="17"/>
      <c r="BV1780" s="17"/>
      <c r="BW1780" s="17"/>
      <c r="BX1780" s="17"/>
      <c r="BY1780" s="17"/>
      <c r="BZ1780" s="17"/>
      <c r="CA1780" s="17"/>
      <c r="CB1780" s="17"/>
      <c r="CC1780" s="17"/>
      <c r="CD1780" s="17"/>
      <c r="CE1780" s="17"/>
      <c r="CF1780" s="17"/>
      <c r="CG1780" s="17"/>
      <c r="CH1780" s="17"/>
      <c r="CI1780" s="17"/>
      <c r="CJ1780" s="17"/>
      <c r="CK1780" s="17"/>
      <c r="CL1780" s="17"/>
    </row>
    <row r="1781" spans="2:90" x14ac:dyDescent="0.3">
      <c r="B1781" t="s">
        <v>577</v>
      </c>
      <c r="C1781" s="17">
        <v>0.181971047880606</v>
      </c>
      <c r="D1781" s="17">
        <v>0.16580999764017401</v>
      </c>
      <c r="E1781" s="17">
        <v>0.19621623931974799</v>
      </c>
      <c r="F1781" s="17"/>
      <c r="G1781" s="17">
        <v>0.27883396729714</v>
      </c>
      <c r="H1781" s="17">
        <v>0.27622731064774197</v>
      </c>
      <c r="I1781" s="17">
        <v>0.22097972282177999</v>
      </c>
      <c r="J1781" s="17">
        <v>0.138411997307961</v>
      </c>
      <c r="K1781" s="17">
        <v>9.0953195981706494E-2</v>
      </c>
      <c r="L1781" s="17">
        <v>0.105082159666763</v>
      </c>
      <c r="M1781" s="17"/>
      <c r="N1781" s="17">
        <v>0.237307076513537</v>
      </c>
      <c r="O1781" s="17">
        <v>0.18949888135419601</v>
      </c>
      <c r="P1781" s="17">
        <v>0.14175162748883399</v>
      </c>
      <c r="Q1781" s="17">
        <v>0.151717718292284</v>
      </c>
      <c r="R1781" s="17"/>
      <c r="S1781" s="17">
        <v>0.203026920587288</v>
      </c>
      <c r="T1781" s="17">
        <v>0.174987778423393</v>
      </c>
      <c r="U1781" s="17">
        <v>0.17336907376129601</v>
      </c>
      <c r="V1781" s="17">
        <v>0.17640028382159301</v>
      </c>
      <c r="W1781" s="17">
        <v>6.8457266707368805E-2</v>
      </c>
      <c r="X1781" s="17">
        <v>0.172549620061861</v>
      </c>
      <c r="Y1781" s="17">
        <v>0.19192802864462799</v>
      </c>
      <c r="Z1781" s="17">
        <v>0.29706805122610702</v>
      </c>
      <c r="AA1781" s="17">
        <v>0.16672836129451499</v>
      </c>
      <c r="AB1781" s="17">
        <v>0.17791040812728301</v>
      </c>
      <c r="AC1781" s="17">
        <v>0.16622526279532099</v>
      </c>
      <c r="AD1781" s="17">
        <v>0.36107262897798797</v>
      </c>
      <c r="AE1781" s="17"/>
      <c r="AF1781" s="17">
        <v>0.119590417817185</v>
      </c>
      <c r="AG1781" s="17">
        <v>0.212766417833361</v>
      </c>
      <c r="AH1781" s="17">
        <v>0.16455433260833899</v>
      </c>
      <c r="AI1781" s="17"/>
      <c r="AJ1781" s="17">
        <v>9.6672982009822994E-2</v>
      </c>
      <c r="AK1781" s="17">
        <v>0.25339445407931099</v>
      </c>
      <c r="AL1781" s="17">
        <v>0.18003743986954199</v>
      </c>
      <c r="AM1781" s="17">
        <v>0.16034508191313901</v>
      </c>
      <c r="AN1781" s="17">
        <v>0.18952981247775399</v>
      </c>
      <c r="AO1781" s="17"/>
      <c r="AP1781" s="17">
        <v>0.29211099965702902</v>
      </c>
      <c r="AQ1781" s="17">
        <v>0.14025683195477601</v>
      </c>
      <c r="AR1781" s="17">
        <v>0.176450497244031</v>
      </c>
      <c r="AS1781" s="17">
        <v>0.109519341613341</v>
      </c>
      <c r="AT1781" s="17">
        <v>0.30848147420625499</v>
      </c>
      <c r="AU1781" s="17">
        <v>0.112979530609929</v>
      </c>
      <c r="AV1781" s="17"/>
      <c r="AW1781" s="17">
        <v>0.114373500031947</v>
      </c>
      <c r="AX1781" s="17">
        <v>0.19372636395711401</v>
      </c>
      <c r="AY1781" s="17">
        <v>0.139975625757877</v>
      </c>
      <c r="AZ1781" s="17">
        <v>0.19566675305777601</v>
      </c>
      <c r="BA1781" s="17">
        <v>0.121146693073725</v>
      </c>
      <c r="BB1781" s="17">
        <v>0.17917620548256799</v>
      </c>
      <c r="BC1781" s="17">
        <v>0.178615524257078</v>
      </c>
      <c r="BD1781" s="17">
        <v>0.16499580638327899</v>
      </c>
      <c r="BE1781" s="17">
        <v>0.14765284598219899</v>
      </c>
      <c r="BF1781" s="17">
        <v>0.20094361745030601</v>
      </c>
      <c r="BG1781" s="17">
        <v>0.201105466751338</v>
      </c>
      <c r="BH1781" s="17">
        <v>0.16047956868973401</v>
      </c>
      <c r="BI1781" s="17">
        <v>0.29465864924541002</v>
      </c>
      <c r="BJ1781" s="17">
        <v>0.20174332088914901</v>
      </c>
      <c r="BK1781" s="17">
        <v>0.184056702230811</v>
      </c>
      <c r="BL1781" s="17">
        <v>0.36319298049334497</v>
      </c>
      <c r="BM1781" s="17"/>
      <c r="BN1781" s="17">
        <v>0.19113661328816101</v>
      </c>
      <c r="BO1781" s="17">
        <v>0.16704416407853601</v>
      </c>
      <c r="BP1781" s="17"/>
      <c r="BQ1781" s="17">
        <v>0.284634787026386</v>
      </c>
      <c r="BR1781" s="17">
        <v>0.22060342368142299</v>
      </c>
      <c r="BS1781" s="17"/>
      <c r="BT1781" s="17">
        <v>0.26810638228807199</v>
      </c>
      <c r="BU1781" s="17"/>
      <c r="BV1781" s="17">
        <v>0.156830570971254</v>
      </c>
      <c r="BW1781" s="17">
        <v>0.26799508842551301</v>
      </c>
      <c r="BX1781" s="17">
        <v>0.16538270456161899</v>
      </c>
      <c r="BY1781" s="17"/>
      <c r="BZ1781" s="17">
        <v>0.19774001132021499</v>
      </c>
      <c r="CA1781" s="17">
        <v>0.21017824553502501</v>
      </c>
      <c r="CB1781" s="17">
        <v>0.18314349216017201</v>
      </c>
      <c r="CC1781" s="17">
        <v>0.143958682544192</v>
      </c>
      <c r="CD1781" s="17">
        <v>0.16009962997288699</v>
      </c>
      <c r="CE1781" s="17">
        <v>0.17342275628887299</v>
      </c>
      <c r="CF1781" s="17">
        <v>0.26305432856590699</v>
      </c>
      <c r="CG1781" s="17"/>
      <c r="CH1781" s="17">
        <v>0.26749969246714</v>
      </c>
      <c r="CI1781" s="17">
        <v>0.17778382300336501</v>
      </c>
      <c r="CJ1781" s="17">
        <v>0.18112692138900299</v>
      </c>
      <c r="CK1781" s="17">
        <v>0.15318505540459901</v>
      </c>
      <c r="CL1781" s="17">
        <v>0.13173384997290399</v>
      </c>
    </row>
    <row r="1782" spans="2:90" x14ac:dyDescent="0.3">
      <c r="B1782" t="s">
        <v>578</v>
      </c>
      <c r="C1782" s="17">
        <v>0.339292883567687</v>
      </c>
      <c r="D1782" s="17">
        <v>0.34631542007376498</v>
      </c>
      <c r="E1782" s="17">
        <v>0.33211408359544897</v>
      </c>
      <c r="F1782" s="17"/>
      <c r="G1782" s="17">
        <v>0.36366603664632102</v>
      </c>
      <c r="H1782" s="17">
        <v>0.36982327629891099</v>
      </c>
      <c r="I1782" s="17">
        <v>0.35474153074183101</v>
      </c>
      <c r="J1782" s="17">
        <v>0.32607338870725</v>
      </c>
      <c r="K1782" s="17">
        <v>0.28288178905761802</v>
      </c>
      <c r="L1782" s="17">
        <v>0.334077391950582</v>
      </c>
      <c r="M1782" s="17"/>
      <c r="N1782" s="17">
        <v>0.37412328606981099</v>
      </c>
      <c r="O1782" s="17">
        <v>0.39371293327526102</v>
      </c>
      <c r="P1782" s="17">
        <v>0.28134076410060799</v>
      </c>
      <c r="Q1782" s="17">
        <v>0.29773498508371199</v>
      </c>
      <c r="R1782" s="17"/>
      <c r="S1782" s="17">
        <v>0.35657698516647801</v>
      </c>
      <c r="T1782" s="17">
        <v>0.32731580902895602</v>
      </c>
      <c r="U1782" s="17">
        <v>0.32683173720178399</v>
      </c>
      <c r="V1782" s="17">
        <v>0.25801952822815399</v>
      </c>
      <c r="W1782" s="17">
        <v>0.44203713365037001</v>
      </c>
      <c r="X1782" s="17">
        <v>0.34808492347674702</v>
      </c>
      <c r="Y1782" s="17">
        <v>0.32567177043609702</v>
      </c>
      <c r="Z1782" s="17">
        <v>0.297285915876142</v>
      </c>
      <c r="AA1782" s="17">
        <v>0.41599347017376498</v>
      </c>
      <c r="AB1782" s="17">
        <v>0.31315568861468501</v>
      </c>
      <c r="AC1782" s="17">
        <v>0.29237718402338803</v>
      </c>
      <c r="AD1782" s="17">
        <v>0.28782935803794901</v>
      </c>
      <c r="AE1782" s="17"/>
      <c r="AF1782" s="17">
        <v>0.299468883471323</v>
      </c>
      <c r="AG1782" s="17">
        <v>0.356781431710676</v>
      </c>
      <c r="AH1782" s="17">
        <v>0.34973181140343801</v>
      </c>
      <c r="AI1782" s="17"/>
      <c r="AJ1782" s="17">
        <v>0.317062173332544</v>
      </c>
      <c r="AK1782" s="17">
        <v>0.37256993762573998</v>
      </c>
      <c r="AL1782" s="17">
        <v>0.32581936614163898</v>
      </c>
      <c r="AM1782" s="17">
        <v>0.246439196445876</v>
      </c>
      <c r="AN1782" s="17">
        <v>0.43348718260403701</v>
      </c>
      <c r="AO1782" s="17"/>
      <c r="AP1782" s="17">
        <v>0.41201153837107102</v>
      </c>
      <c r="AQ1782" s="17">
        <v>0.31473740652846199</v>
      </c>
      <c r="AR1782" s="17">
        <v>0.34174714228894898</v>
      </c>
      <c r="AS1782" s="17">
        <v>0.30057360155193502</v>
      </c>
      <c r="AT1782" s="17">
        <v>0.36339569782594699</v>
      </c>
      <c r="AU1782" s="17">
        <v>0.31909810831655</v>
      </c>
      <c r="AV1782" s="17"/>
      <c r="AW1782" s="17">
        <v>0.30876184567577097</v>
      </c>
      <c r="AX1782" s="17">
        <v>0.15614200062171199</v>
      </c>
      <c r="AY1782" s="17">
        <v>0.332515703176197</v>
      </c>
      <c r="AZ1782" s="17">
        <v>0.263691618636681</v>
      </c>
      <c r="BA1782" s="17">
        <v>0.36381629452771702</v>
      </c>
      <c r="BB1782" s="17">
        <v>0.289098583655018</v>
      </c>
      <c r="BC1782" s="17">
        <v>0.35851993381017</v>
      </c>
      <c r="BD1782" s="17">
        <v>0.33685648996904599</v>
      </c>
      <c r="BE1782" s="17">
        <v>0.37744062842676801</v>
      </c>
      <c r="BF1782" s="17">
        <v>0.389897555287752</v>
      </c>
      <c r="BG1782" s="17">
        <v>0.35514066139768902</v>
      </c>
      <c r="BH1782" s="17">
        <v>0.35870066907637299</v>
      </c>
      <c r="BI1782" s="17">
        <v>0.38912311957967799</v>
      </c>
      <c r="BJ1782" s="17">
        <v>0.37885649230966001</v>
      </c>
      <c r="BK1782" s="17">
        <v>0.35906280760541398</v>
      </c>
      <c r="BL1782" s="17">
        <v>0.402205735868363</v>
      </c>
      <c r="BM1782" s="17"/>
      <c r="BN1782" s="17">
        <v>0.35167122828601299</v>
      </c>
      <c r="BO1782" s="17">
        <v>0.326255826069827</v>
      </c>
      <c r="BP1782" s="17"/>
      <c r="BQ1782" s="17">
        <v>0.409122481903332</v>
      </c>
      <c r="BR1782" s="17">
        <v>0.299610200645816</v>
      </c>
      <c r="BS1782" s="17"/>
      <c r="BT1782" s="17">
        <v>0.33580427550977898</v>
      </c>
      <c r="BU1782" s="17"/>
      <c r="BV1782" s="17">
        <v>0.30481617376369002</v>
      </c>
      <c r="BW1782" s="17">
        <v>0.30565703532397898</v>
      </c>
      <c r="BX1782" s="17">
        <v>0.35852391985764698</v>
      </c>
      <c r="BY1782" s="17"/>
      <c r="BZ1782" s="17">
        <v>0.30083945045377802</v>
      </c>
      <c r="CA1782" s="17">
        <v>0.28502632249765802</v>
      </c>
      <c r="CB1782" s="17">
        <v>0.29950334824763503</v>
      </c>
      <c r="CC1782" s="17">
        <v>0.32358558607099602</v>
      </c>
      <c r="CD1782" s="17">
        <v>0.41388527815549803</v>
      </c>
      <c r="CE1782" s="17">
        <v>0.40010531677165301</v>
      </c>
      <c r="CF1782" s="17">
        <v>0.364883731740624</v>
      </c>
      <c r="CG1782" s="17"/>
      <c r="CH1782" s="17">
        <v>0.37572411489551999</v>
      </c>
      <c r="CI1782" s="17">
        <v>0.35451466268904203</v>
      </c>
      <c r="CJ1782" s="17">
        <v>0.33391275749653898</v>
      </c>
      <c r="CK1782" s="17">
        <v>0.31961891951648302</v>
      </c>
      <c r="CL1782" s="17">
        <v>0.234852326095014</v>
      </c>
    </row>
    <row r="1783" spans="2:90" x14ac:dyDescent="0.3">
      <c r="B1783" t="s">
        <v>683</v>
      </c>
      <c r="C1783" s="17">
        <v>0.24106002650247199</v>
      </c>
      <c r="D1783" s="17">
        <v>0.25977629974546701</v>
      </c>
      <c r="E1783" s="17">
        <v>0.224679453431465</v>
      </c>
      <c r="F1783" s="17"/>
      <c r="G1783" s="17">
        <v>0.20025570948428401</v>
      </c>
      <c r="H1783" s="17">
        <v>0.195561626691241</v>
      </c>
      <c r="I1783" s="17">
        <v>0.191850227277028</v>
      </c>
      <c r="J1783" s="17">
        <v>0.26611646514850301</v>
      </c>
      <c r="K1783" s="17">
        <v>0.29812824207888999</v>
      </c>
      <c r="L1783" s="17">
        <v>0.28701743409575398</v>
      </c>
      <c r="M1783" s="17"/>
      <c r="N1783" s="17">
        <v>0.21180092825456101</v>
      </c>
      <c r="O1783" s="17">
        <v>0.20226177300338599</v>
      </c>
      <c r="P1783" s="17">
        <v>0.29676432408102799</v>
      </c>
      <c r="Q1783" s="17">
        <v>0.26236824816306298</v>
      </c>
      <c r="R1783" s="17"/>
      <c r="S1783" s="17">
        <v>0.21813742465344599</v>
      </c>
      <c r="T1783" s="17">
        <v>0.22844482455948001</v>
      </c>
      <c r="U1783" s="17">
        <v>0.26440641124868802</v>
      </c>
      <c r="V1783" s="17">
        <v>0.24256225726296601</v>
      </c>
      <c r="W1783" s="17">
        <v>0.24429527394158501</v>
      </c>
      <c r="X1783" s="17">
        <v>0.20552913681775101</v>
      </c>
      <c r="Y1783" s="17">
        <v>0.24565722521925501</v>
      </c>
      <c r="Z1783" s="17">
        <v>0.24082344937077399</v>
      </c>
      <c r="AA1783" s="17">
        <v>0.25431198528565602</v>
      </c>
      <c r="AB1783" s="17">
        <v>0.25819919741650299</v>
      </c>
      <c r="AC1783" s="17">
        <v>0.30861758254396698</v>
      </c>
      <c r="AD1783" s="17">
        <v>0.21080567902171901</v>
      </c>
      <c r="AE1783" s="17"/>
      <c r="AF1783" s="17">
        <v>0.27235261313731202</v>
      </c>
      <c r="AG1783" s="17">
        <v>0.246903094205116</v>
      </c>
      <c r="AH1783" s="17">
        <v>0.21419700982732601</v>
      </c>
      <c r="AI1783" s="17"/>
      <c r="AJ1783" s="17">
        <v>0.29043551123046302</v>
      </c>
      <c r="AK1783" s="17">
        <v>0.221488962702593</v>
      </c>
      <c r="AL1783" s="17">
        <v>0.23760527225053399</v>
      </c>
      <c r="AM1783" s="17">
        <v>0.29049031121665198</v>
      </c>
      <c r="AN1783" s="17">
        <v>0.201440177184733</v>
      </c>
      <c r="AO1783" s="17"/>
      <c r="AP1783" s="17">
        <v>0.17741694967765001</v>
      </c>
      <c r="AQ1783" s="17">
        <v>0.28371224760149999</v>
      </c>
      <c r="AR1783" s="17">
        <v>0.258913473336846</v>
      </c>
      <c r="AS1783" s="17">
        <v>0.28202360879564198</v>
      </c>
      <c r="AT1783" s="17">
        <v>0.17203682544161</v>
      </c>
      <c r="AU1783" s="17">
        <v>0.22665923760022799</v>
      </c>
      <c r="AV1783" s="17"/>
      <c r="AW1783" s="17">
        <v>0.34109391496857999</v>
      </c>
      <c r="AX1783" s="17">
        <v>0.21913164153904499</v>
      </c>
      <c r="AY1783" s="17">
        <v>0.28017695251777103</v>
      </c>
      <c r="AZ1783" s="17">
        <v>0.26674099518934502</v>
      </c>
      <c r="BA1783" s="17">
        <v>0.27505359707154597</v>
      </c>
      <c r="BB1783" s="17">
        <v>0.28206041279306898</v>
      </c>
      <c r="BC1783" s="17">
        <v>0.26603499589797702</v>
      </c>
      <c r="BD1783" s="17">
        <v>0.235067946240335</v>
      </c>
      <c r="BE1783" s="17">
        <v>0.22341921863310499</v>
      </c>
      <c r="BF1783" s="17">
        <v>0.25991404452570599</v>
      </c>
      <c r="BG1783" s="17">
        <v>0.20841481942796899</v>
      </c>
      <c r="BH1783" s="17">
        <v>0.26341071790555098</v>
      </c>
      <c r="BI1783" s="17">
        <v>0.141468632786656</v>
      </c>
      <c r="BJ1783" s="17">
        <v>0.23678825802057499</v>
      </c>
      <c r="BK1783" s="17">
        <v>0.19023657285451301</v>
      </c>
      <c r="BL1783" s="17">
        <v>0.15166408371467899</v>
      </c>
      <c r="BM1783" s="17"/>
      <c r="BN1783" s="17">
        <v>0.23218549383477599</v>
      </c>
      <c r="BO1783" s="17">
        <v>0.25365138591293201</v>
      </c>
      <c r="BP1783" s="17"/>
      <c r="BQ1783" s="17">
        <v>0.186916209156965</v>
      </c>
      <c r="BR1783" s="17">
        <v>0.28933039574489899</v>
      </c>
      <c r="BS1783" s="17"/>
      <c r="BT1783" s="17">
        <v>0.24281481132885399</v>
      </c>
      <c r="BU1783" s="17"/>
      <c r="BV1783" s="17">
        <v>0.25582630641026999</v>
      </c>
      <c r="BW1783" s="17">
        <v>0.235086114943762</v>
      </c>
      <c r="BX1783" s="17">
        <v>0.24060913958497801</v>
      </c>
      <c r="BY1783" s="17"/>
      <c r="BZ1783" s="17">
        <v>0.21883905696257699</v>
      </c>
      <c r="CA1783" s="17">
        <v>0.26669634926366897</v>
      </c>
      <c r="CB1783" s="17">
        <v>0.25083902843063099</v>
      </c>
      <c r="CC1783" s="17">
        <v>0.28446996820519499</v>
      </c>
      <c r="CD1783" s="17">
        <v>0.256404411427964</v>
      </c>
      <c r="CE1783" s="17">
        <v>0.19838949905027001</v>
      </c>
      <c r="CF1783" s="17">
        <v>0.204022933448917</v>
      </c>
      <c r="CG1783" s="17"/>
      <c r="CH1783" s="17">
        <v>0.19287026102975999</v>
      </c>
      <c r="CI1783" s="17">
        <v>0.238407445435841</v>
      </c>
      <c r="CJ1783" s="17">
        <v>0.25335160037609999</v>
      </c>
      <c r="CK1783" s="17">
        <v>0.25128036282518801</v>
      </c>
      <c r="CL1783" s="17">
        <v>0.23064601567361601</v>
      </c>
    </row>
    <row r="1784" spans="2:90" x14ac:dyDescent="0.3">
      <c r="B1784" t="s">
        <v>580</v>
      </c>
      <c r="C1784" s="17">
        <v>7.4480099727589094E-2</v>
      </c>
      <c r="D1784" s="17">
        <v>7.99211247241981E-2</v>
      </c>
      <c r="E1784" s="17">
        <v>6.9752977593743007E-2</v>
      </c>
      <c r="F1784" s="17"/>
      <c r="G1784" s="17">
        <v>4.87718804744511E-2</v>
      </c>
      <c r="H1784" s="17">
        <v>6.9632083185027005E-2</v>
      </c>
      <c r="I1784" s="17">
        <v>6.5081674176097795E-2</v>
      </c>
      <c r="J1784" s="17">
        <v>6.9162291624503602E-2</v>
      </c>
      <c r="K1784" s="17">
        <v>8.5111698724233395E-2</v>
      </c>
      <c r="L1784" s="17">
        <v>0.100399728358479</v>
      </c>
      <c r="M1784" s="17"/>
      <c r="N1784" s="17">
        <v>6.9648971078771493E-2</v>
      </c>
      <c r="O1784" s="17">
        <v>6.4803019636247697E-2</v>
      </c>
      <c r="P1784" s="17">
        <v>9.4908269962127895E-2</v>
      </c>
      <c r="Q1784" s="17">
        <v>7.25008767367087E-2</v>
      </c>
      <c r="R1784" s="17"/>
      <c r="S1784" s="17">
        <v>8.4726892678700594E-2</v>
      </c>
      <c r="T1784" s="17">
        <v>9.8269396170902898E-2</v>
      </c>
      <c r="U1784" s="17">
        <v>7.4789036495017794E-2</v>
      </c>
      <c r="V1784" s="17">
        <v>8.43290878918911E-2</v>
      </c>
      <c r="W1784" s="17">
        <v>6.6079044765382094E-2</v>
      </c>
      <c r="X1784" s="17">
        <v>0.10586623075873999</v>
      </c>
      <c r="Y1784" s="17">
        <v>6.9239818916484494E-2</v>
      </c>
      <c r="Z1784" s="17">
        <v>4.3273740901359603E-2</v>
      </c>
      <c r="AA1784" s="17">
        <v>3.4886200410707599E-2</v>
      </c>
      <c r="AB1784" s="17">
        <v>7.9521930327773299E-2</v>
      </c>
      <c r="AC1784" s="17">
        <v>7.7095922940016201E-2</v>
      </c>
      <c r="AD1784" s="17">
        <v>0</v>
      </c>
      <c r="AE1784" s="17"/>
      <c r="AF1784" s="17">
        <v>0.104198775674455</v>
      </c>
      <c r="AG1784" s="17">
        <v>6.15678571931291E-2</v>
      </c>
      <c r="AH1784" s="17">
        <v>7.4332745334090997E-2</v>
      </c>
      <c r="AI1784" s="17"/>
      <c r="AJ1784" s="17">
        <v>0.12998595851536601</v>
      </c>
      <c r="AK1784" s="17">
        <v>4.9879248601868001E-2</v>
      </c>
      <c r="AL1784" s="17">
        <v>6.2460019891008203E-2</v>
      </c>
      <c r="AM1784" s="17">
        <v>0.109592058518877</v>
      </c>
      <c r="AN1784" s="17">
        <v>4.6072446875997701E-2</v>
      </c>
      <c r="AO1784" s="17"/>
      <c r="AP1784" s="17">
        <v>4.19826614878267E-2</v>
      </c>
      <c r="AQ1784" s="17">
        <v>0.109315846695234</v>
      </c>
      <c r="AR1784" s="17">
        <v>4.9107291680918701E-2</v>
      </c>
      <c r="AS1784" s="17">
        <v>0.107915998161874</v>
      </c>
      <c r="AT1784" s="17">
        <v>4.8831894508836397E-2</v>
      </c>
      <c r="AU1784" s="17">
        <v>9.2410813456335394E-2</v>
      </c>
      <c r="AV1784" s="17"/>
      <c r="AW1784" s="17">
        <v>5.0036406247829297E-2</v>
      </c>
      <c r="AX1784" s="17">
        <v>8.9346494129935797E-2</v>
      </c>
      <c r="AY1784" s="17">
        <v>4.02558421599487E-2</v>
      </c>
      <c r="AZ1784" s="17">
        <v>6.4285068076623805E-2</v>
      </c>
      <c r="BA1784" s="17">
        <v>7.0831484416066404E-2</v>
      </c>
      <c r="BB1784" s="17">
        <v>8.6005618598677502E-2</v>
      </c>
      <c r="BC1784" s="17">
        <v>6.5453668288600095E-2</v>
      </c>
      <c r="BD1784" s="17">
        <v>7.4502943616965397E-2</v>
      </c>
      <c r="BE1784" s="17">
        <v>9.1555102471560998E-2</v>
      </c>
      <c r="BF1784" s="17">
        <v>3.0621604137035099E-2</v>
      </c>
      <c r="BG1784" s="17">
        <v>0.106118580937885</v>
      </c>
      <c r="BH1784" s="17">
        <v>7.6700724970318004E-2</v>
      </c>
      <c r="BI1784" s="17">
        <v>9.5294409124105195E-2</v>
      </c>
      <c r="BJ1784" s="17">
        <v>9.6637915780162606E-2</v>
      </c>
      <c r="BK1784" s="17">
        <v>0.102982010926116</v>
      </c>
      <c r="BL1784" s="17">
        <v>5.4027365812001203E-2</v>
      </c>
      <c r="BM1784" s="17"/>
      <c r="BN1784" s="17">
        <v>7.5989938075904595E-2</v>
      </c>
      <c r="BO1784" s="17">
        <v>7.3474404875171095E-2</v>
      </c>
      <c r="BP1784" s="17"/>
      <c r="BQ1784" s="17">
        <v>3.82425927045233E-2</v>
      </c>
      <c r="BR1784" s="17">
        <v>5.7232209772825303E-2</v>
      </c>
      <c r="BS1784" s="17"/>
      <c r="BT1784" s="17">
        <v>7.5344826997743503E-2</v>
      </c>
      <c r="BU1784" s="17"/>
      <c r="BV1784" s="17">
        <v>6.2621797040442503E-2</v>
      </c>
      <c r="BW1784" s="17">
        <v>6.4339307587074193E-2</v>
      </c>
      <c r="BX1784" s="17">
        <v>8.2402921992919098E-2</v>
      </c>
      <c r="BY1784" s="17"/>
      <c r="BZ1784" s="17">
        <v>4.2924687252754702E-2</v>
      </c>
      <c r="CA1784" s="17">
        <v>7.1653770697920893E-2</v>
      </c>
      <c r="CB1784" s="17">
        <v>8.0460881235549495E-2</v>
      </c>
      <c r="CC1784" s="17">
        <v>7.0337281560511597E-2</v>
      </c>
      <c r="CD1784" s="17">
        <v>6.65840574438087E-2</v>
      </c>
      <c r="CE1784" s="17">
        <v>9.9401066908261601E-2</v>
      </c>
      <c r="CF1784" s="17">
        <v>0.103586616299361</v>
      </c>
      <c r="CG1784" s="17"/>
      <c r="CH1784" s="17">
        <v>7.9016098279952901E-2</v>
      </c>
      <c r="CI1784" s="17">
        <v>8.5841405012365299E-2</v>
      </c>
      <c r="CJ1784" s="17">
        <v>6.3933502717408497E-2</v>
      </c>
      <c r="CK1784" s="17">
        <v>6.6376463161309601E-2</v>
      </c>
      <c r="CL1784" s="17">
        <v>8.6480924319312202E-2</v>
      </c>
    </row>
    <row r="1785" spans="2:90" x14ac:dyDescent="0.3">
      <c r="B1785" t="s">
        <v>581</v>
      </c>
      <c r="C1785" s="17">
        <v>4.8984468134530501E-2</v>
      </c>
      <c r="D1785" s="17">
        <v>5.6406985710372698E-2</v>
      </c>
      <c r="E1785" s="17">
        <v>4.2118724140254499E-2</v>
      </c>
      <c r="F1785" s="17"/>
      <c r="G1785" s="17">
        <v>1.9544577644613401E-2</v>
      </c>
      <c r="H1785" s="17">
        <v>2.0768423249140001E-2</v>
      </c>
      <c r="I1785" s="17">
        <v>5.4835664001337603E-2</v>
      </c>
      <c r="J1785" s="17">
        <v>3.8145184195015197E-2</v>
      </c>
      <c r="K1785" s="17">
        <v>9.5259737194385394E-2</v>
      </c>
      <c r="L1785" s="17">
        <v>6.4559761832491902E-2</v>
      </c>
      <c r="M1785" s="17"/>
      <c r="N1785" s="17">
        <v>3.74602576716613E-2</v>
      </c>
      <c r="O1785" s="17">
        <v>4.00897809165685E-2</v>
      </c>
      <c r="P1785" s="17">
        <v>7.5992371601099104E-2</v>
      </c>
      <c r="Q1785" s="17">
        <v>4.7363141976513097E-2</v>
      </c>
      <c r="R1785" s="17"/>
      <c r="S1785" s="17">
        <v>3.8007800211947898E-2</v>
      </c>
      <c r="T1785" s="17">
        <v>3.9255089273074299E-2</v>
      </c>
      <c r="U1785" s="17">
        <v>7.0503975148147796E-2</v>
      </c>
      <c r="V1785" s="17">
        <v>6.1177454264496799E-2</v>
      </c>
      <c r="W1785" s="17">
        <v>6.5622185210729697E-2</v>
      </c>
      <c r="X1785" s="17">
        <v>5.0090078445867603E-2</v>
      </c>
      <c r="Y1785" s="17">
        <v>6.2805940304805005E-2</v>
      </c>
      <c r="Z1785" s="17">
        <v>3.3577909803720399E-2</v>
      </c>
      <c r="AA1785" s="17">
        <v>4.7717879880497402E-2</v>
      </c>
      <c r="AB1785" s="17">
        <v>4.1763064217320699E-2</v>
      </c>
      <c r="AC1785" s="17">
        <v>2.9187320400028301E-2</v>
      </c>
      <c r="AD1785" s="17">
        <v>4.9617241965599801E-2</v>
      </c>
      <c r="AE1785" s="17"/>
      <c r="AF1785" s="17">
        <v>9.06815752607356E-2</v>
      </c>
      <c r="AG1785" s="17">
        <v>2.6030898523098599E-2</v>
      </c>
      <c r="AH1785" s="17">
        <v>2.66848388619076E-2</v>
      </c>
      <c r="AI1785" s="17"/>
      <c r="AJ1785" s="17">
        <v>6.8269862459229003E-2</v>
      </c>
      <c r="AK1785" s="17">
        <v>2.0461213399198298E-2</v>
      </c>
      <c r="AL1785" s="17">
        <v>4.8668002277644201E-2</v>
      </c>
      <c r="AM1785" s="17">
        <v>0.105973831169195</v>
      </c>
      <c r="AN1785" s="17">
        <v>5.5205146329697599E-2</v>
      </c>
      <c r="AO1785" s="17"/>
      <c r="AP1785" s="17">
        <v>9.6219174839093907E-3</v>
      </c>
      <c r="AQ1785" s="17">
        <v>4.9204784029000997E-2</v>
      </c>
      <c r="AR1785" s="17">
        <v>4.7254961419488498E-2</v>
      </c>
      <c r="AS1785" s="17">
        <v>9.4293564698605697E-2</v>
      </c>
      <c r="AT1785" s="17">
        <v>2.7269929069826601E-2</v>
      </c>
      <c r="AU1785" s="17">
        <v>4.4524561597526997E-2</v>
      </c>
      <c r="AV1785" s="17"/>
      <c r="AW1785" s="17">
        <v>4.7033378847753701E-2</v>
      </c>
      <c r="AX1785" s="17">
        <v>5.5367659416622597E-2</v>
      </c>
      <c r="AY1785" s="17">
        <v>5.2070937303449798E-2</v>
      </c>
      <c r="AZ1785" s="17">
        <v>7.1992302720270102E-2</v>
      </c>
      <c r="BA1785" s="17">
        <v>5.3202183796413102E-2</v>
      </c>
      <c r="BB1785" s="17">
        <v>4.4192214434009301E-2</v>
      </c>
      <c r="BC1785" s="17">
        <v>4.4294536620029697E-2</v>
      </c>
      <c r="BD1785" s="17">
        <v>6.6176437994716106E-2</v>
      </c>
      <c r="BE1785" s="17">
        <v>5.9469901670111902E-2</v>
      </c>
      <c r="BF1785" s="17">
        <v>5.15831544131755E-2</v>
      </c>
      <c r="BG1785" s="17">
        <v>4.6341556434463901E-2</v>
      </c>
      <c r="BH1785" s="17">
        <v>6.3744917789191502E-2</v>
      </c>
      <c r="BI1785" s="17">
        <v>2.3274386971970502E-2</v>
      </c>
      <c r="BJ1785" s="17">
        <v>3.15193814080909E-2</v>
      </c>
      <c r="BK1785" s="17">
        <v>2.0982788511211499E-2</v>
      </c>
      <c r="BL1785" s="17">
        <v>1.2673637201583401E-2</v>
      </c>
      <c r="BM1785" s="17"/>
      <c r="BN1785" s="17">
        <v>5.00044939108844E-2</v>
      </c>
      <c r="BO1785" s="17">
        <v>4.6129399356920002E-2</v>
      </c>
      <c r="BP1785" s="17"/>
      <c r="BQ1785" s="17">
        <v>1.07759236210975E-2</v>
      </c>
      <c r="BR1785" s="17">
        <v>3.7844350082766397E-2</v>
      </c>
      <c r="BS1785" s="17"/>
      <c r="BT1785" s="17">
        <v>3.4008542210457897E-2</v>
      </c>
      <c r="BU1785" s="17"/>
      <c r="BV1785" s="17">
        <v>5.2190959401029399E-2</v>
      </c>
      <c r="BW1785" s="17">
        <v>3.55274436524943E-2</v>
      </c>
      <c r="BX1785" s="17">
        <v>5.4683977983465998E-2</v>
      </c>
      <c r="BY1785" s="17"/>
      <c r="BZ1785" s="17">
        <v>4.0547349582259702E-2</v>
      </c>
      <c r="CA1785" s="17">
        <v>4.0540755873591003E-2</v>
      </c>
      <c r="CB1785" s="17">
        <v>6.6716983937596494E-2</v>
      </c>
      <c r="CC1785" s="17">
        <v>7.2656976314628793E-2</v>
      </c>
      <c r="CD1785" s="17">
        <v>3.6458660069796103E-2</v>
      </c>
      <c r="CE1785" s="17">
        <v>3.57778648011862E-2</v>
      </c>
      <c r="CF1785" s="17">
        <v>3.3319926596434797E-2</v>
      </c>
      <c r="CG1785" s="17"/>
      <c r="CH1785" s="17">
        <v>5.48079282444408E-2</v>
      </c>
      <c r="CI1785" s="17">
        <v>3.9950628810027998E-2</v>
      </c>
      <c r="CJ1785" s="17">
        <v>5.2108095859987998E-2</v>
      </c>
      <c r="CK1785" s="17">
        <v>5.5916204298544298E-2</v>
      </c>
      <c r="CL1785" s="17">
        <v>6.2894198026002504E-2</v>
      </c>
    </row>
    <row r="1786" spans="2:90" x14ac:dyDescent="0.3">
      <c r="B1786" t="s">
        <v>118</v>
      </c>
      <c r="C1786" s="17">
        <v>0.114211474187116</v>
      </c>
      <c r="D1786" s="17">
        <v>9.1770172106023798E-2</v>
      </c>
      <c r="E1786" s="17">
        <v>0.13511852191934001</v>
      </c>
      <c r="F1786" s="17"/>
      <c r="G1786" s="17">
        <v>8.8927828453190499E-2</v>
      </c>
      <c r="H1786" s="17">
        <v>6.7987279927939695E-2</v>
      </c>
      <c r="I1786" s="17">
        <v>0.112511180981926</v>
      </c>
      <c r="J1786" s="17">
        <v>0.162090673016766</v>
      </c>
      <c r="K1786" s="17">
        <v>0.147665336963166</v>
      </c>
      <c r="L1786" s="17">
        <v>0.10886352409593</v>
      </c>
      <c r="M1786" s="17"/>
      <c r="N1786" s="17">
        <v>6.9659480411658106E-2</v>
      </c>
      <c r="O1786" s="17">
        <v>0.10963361181434</v>
      </c>
      <c r="P1786" s="17">
        <v>0.10924264276630299</v>
      </c>
      <c r="Q1786" s="17">
        <v>0.16831502974772</v>
      </c>
      <c r="R1786" s="17"/>
      <c r="S1786" s="17">
        <v>9.9523976702139597E-2</v>
      </c>
      <c r="T1786" s="17">
        <v>0.13172710254419301</v>
      </c>
      <c r="U1786" s="17">
        <v>9.0099766145067095E-2</v>
      </c>
      <c r="V1786" s="17">
        <v>0.17751138853089801</v>
      </c>
      <c r="W1786" s="17">
        <v>0.113509095724565</v>
      </c>
      <c r="X1786" s="17">
        <v>0.117880010439034</v>
      </c>
      <c r="Y1786" s="17">
        <v>0.10469721647873</v>
      </c>
      <c r="Z1786" s="17">
        <v>8.7970932821897205E-2</v>
      </c>
      <c r="AA1786" s="17">
        <v>8.0362102954859196E-2</v>
      </c>
      <c r="AB1786" s="17">
        <v>0.12944971129643501</v>
      </c>
      <c r="AC1786" s="17">
        <v>0.12649672729728001</v>
      </c>
      <c r="AD1786" s="17">
        <v>9.0675091996745102E-2</v>
      </c>
      <c r="AE1786" s="17"/>
      <c r="AF1786" s="17">
        <v>0.11370773463899</v>
      </c>
      <c r="AG1786" s="17">
        <v>9.5950300534619101E-2</v>
      </c>
      <c r="AH1786" s="17">
        <v>0.17049926196489801</v>
      </c>
      <c r="AI1786" s="17"/>
      <c r="AJ1786" s="17">
        <v>9.7573512452574299E-2</v>
      </c>
      <c r="AK1786" s="17">
        <v>8.2206183591289894E-2</v>
      </c>
      <c r="AL1786" s="17">
        <v>0.14540989956963399</v>
      </c>
      <c r="AM1786" s="17">
        <v>8.7159520736260196E-2</v>
      </c>
      <c r="AN1786" s="17">
        <v>7.4265234527780902E-2</v>
      </c>
      <c r="AO1786" s="17"/>
      <c r="AP1786" s="17">
        <v>6.6855933322514896E-2</v>
      </c>
      <c r="AQ1786" s="17">
        <v>0.102772883191027</v>
      </c>
      <c r="AR1786" s="17">
        <v>0.12652663402976799</v>
      </c>
      <c r="AS1786" s="17">
        <v>0.105673885178602</v>
      </c>
      <c r="AT1786" s="17">
        <v>7.9984178947525394E-2</v>
      </c>
      <c r="AU1786" s="17">
        <v>0.20432774841943099</v>
      </c>
      <c r="AV1786" s="17"/>
      <c r="AW1786" s="17">
        <v>0.13870095422811901</v>
      </c>
      <c r="AX1786" s="17">
        <v>0.28628584033556997</v>
      </c>
      <c r="AY1786" s="17">
        <v>0.15500493908475699</v>
      </c>
      <c r="AZ1786" s="17">
        <v>0.137623262319304</v>
      </c>
      <c r="BA1786" s="17">
        <v>0.115949747114533</v>
      </c>
      <c r="BB1786" s="17">
        <v>0.11946696503665701</v>
      </c>
      <c r="BC1786" s="17">
        <v>8.7081341126144698E-2</v>
      </c>
      <c r="BD1786" s="17">
        <v>0.122400375795658</v>
      </c>
      <c r="BE1786" s="17">
        <v>0.100462302816256</v>
      </c>
      <c r="BF1786" s="17">
        <v>6.7040024186026503E-2</v>
      </c>
      <c r="BG1786" s="17">
        <v>8.2878915050654894E-2</v>
      </c>
      <c r="BH1786" s="17">
        <v>7.6963401568832204E-2</v>
      </c>
      <c r="BI1786" s="17">
        <v>5.6180802292181503E-2</v>
      </c>
      <c r="BJ1786" s="17">
        <v>5.4454631592362301E-2</v>
      </c>
      <c r="BK1786" s="17">
        <v>0.14267911787193599</v>
      </c>
      <c r="BL1786" s="17">
        <v>1.6236196910028901E-2</v>
      </c>
      <c r="BM1786" s="17"/>
      <c r="BN1786" s="17">
        <v>9.9012232604259898E-2</v>
      </c>
      <c r="BO1786" s="17">
        <v>0.13344481970661301</v>
      </c>
      <c r="BP1786" s="17"/>
      <c r="BQ1786" s="17">
        <v>7.0308005587695593E-2</v>
      </c>
      <c r="BR1786" s="17">
        <v>9.5379420072270404E-2</v>
      </c>
      <c r="BS1786" s="17"/>
      <c r="BT1786" s="17">
        <v>4.3921161665092898E-2</v>
      </c>
      <c r="BU1786" s="17"/>
      <c r="BV1786" s="17">
        <v>0.16771419241331401</v>
      </c>
      <c r="BW1786" s="17">
        <v>9.1395010067177304E-2</v>
      </c>
      <c r="BX1786" s="17">
        <v>9.8397336019370493E-2</v>
      </c>
      <c r="BY1786" s="17"/>
      <c r="BZ1786" s="17">
        <v>0.19910944442841499</v>
      </c>
      <c r="CA1786" s="17">
        <v>0.125904556132136</v>
      </c>
      <c r="CB1786" s="17">
        <v>0.119336265988416</v>
      </c>
      <c r="CC1786" s="17">
        <v>0.104991505304477</v>
      </c>
      <c r="CD1786" s="17">
        <v>6.6567962930046298E-2</v>
      </c>
      <c r="CE1786" s="17">
        <v>9.2903496179756198E-2</v>
      </c>
      <c r="CF1786" s="17">
        <v>3.1132463348755801E-2</v>
      </c>
      <c r="CG1786" s="17"/>
      <c r="CH1786" s="17">
        <v>3.00819050831862E-2</v>
      </c>
      <c r="CI1786" s="17">
        <v>0.103502035049359</v>
      </c>
      <c r="CJ1786" s="17">
        <v>0.115567122160962</v>
      </c>
      <c r="CK1786" s="17">
        <v>0.153622994793877</v>
      </c>
      <c r="CL1786" s="17">
        <v>0.253392685913152</v>
      </c>
    </row>
    <row r="1787" spans="2:90" x14ac:dyDescent="0.3">
      <c r="C1787" s="17"/>
      <c r="D1787" s="17"/>
      <c r="E1787" s="17"/>
      <c r="F1787" s="17"/>
      <c r="G1787" s="17"/>
      <c r="H1787" s="17"/>
      <c r="I1787" s="17"/>
      <c r="J1787" s="17"/>
      <c r="K1787" s="17"/>
      <c r="L1787" s="17"/>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1787" s="17"/>
      <c r="AN1787" s="17"/>
      <c r="AO1787" s="17"/>
      <c r="AP1787" s="17"/>
      <c r="AQ1787" s="17"/>
      <c r="AR1787" s="17"/>
      <c r="AS1787" s="17"/>
      <c r="AT1787" s="17"/>
      <c r="AU1787" s="17"/>
      <c r="AV1787" s="17"/>
      <c r="AW1787" s="17"/>
      <c r="AX1787" s="17"/>
      <c r="AY1787" s="17"/>
      <c r="AZ1787" s="17"/>
      <c r="BA1787" s="17"/>
      <c r="BB1787" s="17"/>
      <c r="BC1787" s="17"/>
      <c r="BD1787" s="17"/>
      <c r="BE1787" s="17"/>
      <c r="BF1787" s="17"/>
      <c r="BG1787" s="17"/>
      <c r="BH1787" s="17"/>
      <c r="BI1787" s="17"/>
      <c r="BJ1787" s="17"/>
      <c r="BK1787" s="17"/>
      <c r="BL1787" s="17"/>
      <c r="BM1787" s="17"/>
      <c r="BN1787" s="17"/>
      <c r="BO1787" s="17"/>
      <c r="BP1787" s="17"/>
      <c r="BQ1787" s="17"/>
      <c r="BR1787" s="17"/>
      <c r="BS1787" s="17"/>
      <c r="BT1787" s="17"/>
      <c r="BU1787" s="17"/>
      <c r="BV1787" s="17"/>
      <c r="BW1787" s="17"/>
      <c r="BX1787" s="17"/>
      <c r="BY1787" s="17"/>
      <c r="BZ1787" s="17"/>
      <c r="CA1787" s="17"/>
      <c r="CB1787" s="17"/>
      <c r="CC1787" s="17"/>
      <c r="CD1787" s="17"/>
      <c r="CE1787" s="17"/>
      <c r="CF1787" s="17"/>
      <c r="CG1787" s="17"/>
      <c r="CH1787" s="17"/>
      <c r="CI1787" s="17"/>
      <c r="CJ1787" s="17"/>
      <c r="CK1787" s="17"/>
      <c r="CL1787" s="17"/>
    </row>
    <row r="1788" spans="2:90" x14ac:dyDescent="0.3">
      <c r="B1788" s="6" t="s">
        <v>690</v>
      </c>
      <c r="C1788" s="17"/>
      <c r="D1788" s="17"/>
      <c r="E1788" s="17"/>
      <c r="F1788" s="17"/>
      <c r="G1788" s="17"/>
      <c r="H1788" s="17"/>
      <c r="I1788" s="17"/>
      <c r="J1788" s="17"/>
      <c r="K1788" s="17"/>
      <c r="L1788" s="17"/>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7"/>
      <c r="AI1788" s="17"/>
      <c r="AJ1788" s="17"/>
      <c r="AK1788" s="17"/>
      <c r="AL1788" s="17"/>
      <c r="AM1788" s="17"/>
      <c r="AN1788" s="17"/>
      <c r="AO1788" s="17"/>
      <c r="AP1788" s="17"/>
      <c r="AQ1788" s="17"/>
      <c r="AR1788" s="17"/>
      <c r="AS1788" s="17"/>
      <c r="AT1788" s="17"/>
      <c r="AU1788" s="17"/>
      <c r="AV1788" s="17"/>
      <c r="AW1788" s="17"/>
      <c r="AX1788" s="17"/>
      <c r="AY1788" s="17"/>
      <c r="AZ1788" s="17"/>
      <c r="BA1788" s="17"/>
      <c r="BB1788" s="17"/>
      <c r="BC1788" s="17"/>
      <c r="BD1788" s="17"/>
      <c r="BE1788" s="17"/>
      <c r="BF1788" s="17"/>
      <c r="BG1788" s="17"/>
      <c r="BH1788" s="17"/>
      <c r="BI1788" s="17"/>
      <c r="BJ1788" s="17"/>
      <c r="BK1788" s="17"/>
      <c r="BL1788" s="17"/>
      <c r="BM1788" s="17"/>
      <c r="BN1788" s="17"/>
      <c r="BO1788" s="17"/>
      <c r="BP1788" s="17"/>
      <c r="BQ1788" s="17"/>
      <c r="BR1788" s="17"/>
      <c r="BS1788" s="17"/>
      <c r="BT1788" s="17"/>
      <c r="BU1788" s="17"/>
      <c r="BV1788" s="17"/>
      <c r="BW1788" s="17"/>
      <c r="BX1788" s="17"/>
      <c r="BY1788" s="17"/>
      <c r="BZ1788" s="17"/>
      <c r="CA1788" s="17"/>
      <c r="CB1788" s="17"/>
      <c r="CC1788" s="17"/>
      <c r="CD1788" s="17"/>
      <c r="CE1788" s="17"/>
      <c r="CF1788" s="17"/>
      <c r="CG1788" s="17"/>
      <c r="CH1788" s="17"/>
      <c r="CI1788" s="17"/>
      <c r="CJ1788" s="17"/>
      <c r="CK1788" s="17"/>
      <c r="CL1788" s="17"/>
    </row>
    <row r="1789" spans="2:90" x14ac:dyDescent="0.3">
      <c r="B1789" s="24" t="s">
        <v>110</v>
      </c>
      <c r="C1789" s="17"/>
      <c r="D1789" s="17"/>
      <c r="E1789" s="17"/>
      <c r="F1789" s="17"/>
      <c r="G1789" s="17"/>
      <c r="H1789" s="17"/>
      <c r="I1789" s="17"/>
      <c r="J1789" s="17"/>
      <c r="K1789" s="17"/>
      <c r="L1789" s="17"/>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7"/>
      <c r="AI1789" s="17"/>
      <c r="AJ1789" s="17"/>
      <c r="AK1789" s="17"/>
      <c r="AL1789" s="17"/>
      <c r="AM1789" s="17"/>
      <c r="AN1789" s="17"/>
      <c r="AO1789" s="17"/>
      <c r="AP1789" s="17"/>
      <c r="AQ1789" s="17"/>
      <c r="AR1789" s="17"/>
      <c r="AS1789" s="17"/>
      <c r="AT1789" s="17"/>
      <c r="AU1789" s="17"/>
      <c r="AV1789" s="17"/>
      <c r="AW1789" s="17"/>
      <c r="AX1789" s="17"/>
      <c r="AY1789" s="17"/>
      <c r="AZ1789" s="17"/>
      <c r="BA1789" s="17"/>
      <c r="BB1789" s="17"/>
      <c r="BC1789" s="17"/>
      <c r="BD1789" s="17"/>
      <c r="BE1789" s="17"/>
      <c r="BF1789" s="17"/>
      <c r="BG1789" s="17"/>
      <c r="BH1789" s="17"/>
      <c r="BI1789" s="17"/>
      <c r="BJ1789" s="17"/>
      <c r="BK1789" s="17"/>
      <c r="BL1789" s="17"/>
      <c r="BM1789" s="17"/>
      <c r="BN1789" s="17"/>
      <c r="BO1789" s="17"/>
      <c r="BP1789" s="17"/>
      <c r="BQ1789" s="17"/>
      <c r="BR1789" s="17"/>
      <c r="BS1789" s="17"/>
      <c r="BT1789" s="17"/>
      <c r="BU1789" s="17"/>
      <c r="BV1789" s="17"/>
      <c r="BW1789" s="17"/>
      <c r="BX1789" s="17"/>
      <c r="BY1789" s="17"/>
      <c r="BZ1789" s="17"/>
      <c r="CA1789" s="17"/>
      <c r="CB1789" s="17"/>
      <c r="CC1789" s="17"/>
      <c r="CD1789" s="17"/>
      <c r="CE1789" s="17"/>
      <c r="CF1789" s="17"/>
      <c r="CG1789" s="17"/>
      <c r="CH1789" s="17"/>
      <c r="CI1789" s="17"/>
      <c r="CJ1789" s="17"/>
      <c r="CK1789" s="17"/>
      <c r="CL1789" s="17"/>
    </row>
    <row r="1790" spans="2:90" x14ac:dyDescent="0.3">
      <c r="B1790" t="s">
        <v>577</v>
      </c>
      <c r="C1790" s="17">
        <v>0.17011631575913</v>
      </c>
      <c r="D1790" s="17">
        <v>0.185203693147626</v>
      </c>
      <c r="E1790" s="17">
        <v>0.15671989956915799</v>
      </c>
      <c r="F1790" s="17"/>
      <c r="G1790" s="17">
        <v>0.161099600863542</v>
      </c>
      <c r="H1790" s="17">
        <v>0.17116799630571</v>
      </c>
      <c r="I1790" s="17">
        <v>0.13638338263906699</v>
      </c>
      <c r="J1790" s="17">
        <v>0.10930541118733</v>
      </c>
      <c r="K1790" s="17">
        <v>0.13479243769034399</v>
      </c>
      <c r="L1790" s="17">
        <v>0.27592242248114801</v>
      </c>
      <c r="M1790" s="17"/>
      <c r="N1790" s="17">
        <v>0.190297005576576</v>
      </c>
      <c r="O1790" s="17">
        <v>0.15040284436172</v>
      </c>
      <c r="P1790" s="17">
        <v>0.166964483034962</v>
      </c>
      <c r="Q1790" s="17">
        <v>0.17329889140129301</v>
      </c>
      <c r="R1790" s="17"/>
      <c r="S1790" s="17">
        <v>0.17432317991886001</v>
      </c>
      <c r="T1790" s="17">
        <v>0.17765155541024799</v>
      </c>
      <c r="U1790" s="17">
        <v>0.18168768363121801</v>
      </c>
      <c r="V1790" s="17">
        <v>0.161086537297782</v>
      </c>
      <c r="W1790" s="17">
        <v>0.116452260573877</v>
      </c>
      <c r="X1790" s="17">
        <v>0.14664042096890301</v>
      </c>
      <c r="Y1790" s="17">
        <v>0.19667714920380999</v>
      </c>
      <c r="Z1790" s="17">
        <v>0.31040922599804699</v>
      </c>
      <c r="AA1790" s="17">
        <v>0.162785929505011</v>
      </c>
      <c r="AB1790" s="17">
        <v>0.13947916571330701</v>
      </c>
      <c r="AC1790" s="17">
        <v>0.16033077091475501</v>
      </c>
      <c r="AD1790" s="17">
        <v>0.186858474066046</v>
      </c>
      <c r="AE1790" s="17"/>
      <c r="AF1790" s="17">
        <v>0.19437601098638299</v>
      </c>
      <c r="AG1790" s="17">
        <v>0.19088112601148399</v>
      </c>
      <c r="AH1790" s="17">
        <v>8.8755145642391703E-2</v>
      </c>
      <c r="AI1790" s="17"/>
      <c r="AJ1790" s="17">
        <v>0.18462503641103101</v>
      </c>
      <c r="AK1790" s="17">
        <v>0.18034358134415601</v>
      </c>
      <c r="AL1790" s="17">
        <v>0.25301330786645998</v>
      </c>
      <c r="AM1790" s="17">
        <v>0.178813945593227</v>
      </c>
      <c r="AN1790" s="17">
        <v>0.116024301430018</v>
      </c>
      <c r="AO1790" s="17"/>
      <c r="AP1790" s="17">
        <v>0.21808409790799799</v>
      </c>
      <c r="AQ1790" s="17">
        <v>0.16722201144468399</v>
      </c>
      <c r="AR1790" s="17">
        <v>0.21072631909754999</v>
      </c>
      <c r="AS1790" s="17">
        <v>0.168412295713705</v>
      </c>
      <c r="AT1790" s="17">
        <v>0.119570235004497</v>
      </c>
      <c r="AU1790" s="17">
        <v>0.13459593185660201</v>
      </c>
      <c r="AV1790" s="17"/>
      <c r="AW1790" s="17">
        <v>0.153471688561157</v>
      </c>
      <c r="AX1790" s="17">
        <v>0.12664614657287401</v>
      </c>
      <c r="AY1790" s="17">
        <v>0.15407655353838801</v>
      </c>
      <c r="AZ1790" s="17">
        <v>0.20940598692079199</v>
      </c>
      <c r="BA1790" s="17">
        <v>0.159188189882147</v>
      </c>
      <c r="BB1790" s="17">
        <v>0.183719649837985</v>
      </c>
      <c r="BC1790" s="17">
        <v>0.13574019221188</v>
      </c>
      <c r="BD1790" s="17">
        <v>0.15466781278876399</v>
      </c>
      <c r="BE1790" s="17">
        <v>0.14540655871223601</v>
      </c>
      <c r="BF1790" s="17">
        <v>0.19761246641621799</v>
      </c>
      <c r="BG1790" s="17">
        <v>0.180602546169464</v>
      </c>
      <c r="BH1790" s="17">
        <v>0.13639469625314099</v>
      </c>
      <c r="BI1790" s="17">
        <v>0.204848301109949</v>
      </c>
      <c r="BJ1790" s="17">
        <v>0.22421549617255199</v>
      </c>
      <c r="BK1790" s="17">
        <v>0.26719308357375599</v>
      </c>
      <c r="BL1790" s="17">
        <v>0.240076536828602</v>
      </c>
      <c r="BM1790" s="17"/>
      <c r="BN1790" s="17">
        <v>0.20358951894437699</v>
      </c>
      <c r="BO1790" s="17">
        <v>0.12522731178758201</v>
      </c>
      <c r="BP1790" s="17"/>
      <c r="BQ1790" s="17">
        <v>0.207222344835543</v>
      </c>
      <c r="BR1790" s="17">
        <v>0.14418566962614199</v>
      </c>
      <c r="BS1790" s="17"/>
      <c r="BT1790" s="17">
        <v>0.21156406072539699</v>
      </c>
      <c r="BU1790" s="17"/>
      <c r="BV1790" s="17">
        <v>0.126060846322162</v>
      </c>
      <c r="BW1790" s="17">
        <v>0.184423571987445</v>
      </c>
      <c r="BX1790" s="17">
        <v>0.18492776558084101</v>
      </c>
      <c r="BY1790" s="17"/>
      <c r="BZ1790" s="17">
        <v>0.112806813144922</v>
      </c>
      <c r="CA1790" s="17">
        <v>0.15878574802947701</v>
      </c>
      <c r="CB1790" s="17">
        <v>0.143950687490526</v>
      </c>
      <c r="CC1790" s="17">
        <v>0.18271907223265499</v>
      </c>
      <c r="CD1790" s="17">
        <v>0.19933178166938101</v>
      </c>
      <c r="CE1790" s="17">
        <v>0.18363719643524401</v>
      </c>
      <c r="CF1790" s="17">
        <v>0.23492988118327299</v>
      </c>
      <c r="CG1790" s="17"/>
      <c r="CH1790" s="17">
        <v>0.33509592796106602</v>
      </c>
      <c r="CI1790" s="17">
        <v>0.175082842267892</v>
      </c>
      <c r="CJ1790" s="17">
        <v>0.14353658418786899</v>
      </c>
      <c r="CK1790" s="17">
        <v>0.133763771477833</v>
      </c>
      <c r="CL1790" s="17">
        <v>0.106597503572116</v>
      </c>
    </row>
    <row r="1791" spans="2:90" x14ac:dyDescent="0.3">
      <c r="B1791" t="s">
        <v>578</v>
      </c>
      <c r="C1791" s="17">
        <v>0.32956188233175798</v>
      </c>
      <c r="D1791" s="17">
        <v>0.33280479091911103</v>
      </c>
      <c r="E1791" s="17">
        <v>0.32614911184982898</v>
      </c>
      <c r="F1791" s="17"/>
      <c r="G1791" s="17">
        <v>0.30827358909803099</v>
      </c>
      <c r="H1791" s="17">
        <v>0.36897783079160001</v>
      </c>
      <c r="I1791" s="17">
        <v>0.30879819694802002</v>
      </c>
      <c r="J1791" s="17">
        <v>0.26489309154853602</v>
      </c>
      <c r="K1791" s="17">
        <v>0.35257415786436302</v>
      </c>
      <c r="L1791" s="17">
        <v>0.36555544750497998</v>
      </c>
      <c r="M1791" s="17"/>
      <c r="N1791" s="17">
        <v>0.366324822673609</v>
      </c>
      <c r="O1791" s="17">
        <v>0.353626757032664</v>
      </c>
      <c r="P1791" s="17">
        <v>0.315647823548933</v>
      </c>
      <c r="Q1791" s="17">
        <v>0.27418549469106901</v>
      </c>
      <c r="R1791" s="17"/>
      <c r="S1791" s="17">
        <v>0.30850783435870799</v>
      </c>
      <c r="T1791" s="17">
        <v>0.36680583187257598</v>
      </c>
      <c r="U1791" s="17">
        <v>0.28038669406688099</v>
      </c>
      <c r="V1791" s="17">
        <v>0.35647657684823097</v>
      </c>
      <c r="W1791" s="17">
        <v>0.33713199483956402</v>
      </c>
      <c r="X1791" s="17">
        <v>0.365041949333482</v>
      </c>
      <c r="Y1791" s="17">
        <v>0.348391670387038</v>
      </c>
      <c r="Z1791" s="17">
        <v>0.36524522406840498</v>
      </c>
      <c r="AA1791" s="17">
        <v>0.312834025169552</v>
      </c>
      <c r="AB1791" s="17">
        <v>0.256896826289506</v>
      </c>
      <c r="AC1791" s="17">
        <v>0.322119273199927</v>
      </c>
      <c r="AD1791" s="17">
        <v>0.38667314888169702</v>
      </c>
      <c r="AE1791" s="17"/>
      <c r="AF1791" s="17">
        <v>0.325828929215705</v>
      </c>
      <c r="AG1791" s="17">
        <v>0.34884211922702801</v>
      </c>
      <c r="AH1791" s="17">
        <v>0.28118641906915998</v>
      </c>
      <c r="AI1791" s="17"/>
      <c r="AJ1791" s="17">
        <v>0.31718023723007299</v>
      </c>
      <c r="AK1791" s="17">
        <v>0.36827878754416898</v>
      </c>
      <c r="AL1791" s="17">
        <v>0.30369580951503</v>
      </c>
      <c r="AM1791" s="17">
        <v>0.31263164250437497</v>
      </c>
      <c r="AN1791" s="17">
        <v>0.41145561735184899</v>
      </c>
      <c r="AO1791" s="17"/>
      <c r="AP1791" s="17">
        <v>0.400806623695113</v>
      </c>
      <c r="AQ1791" s="17">
        <v>0.32374918958895399</v>
      </c>
      <c r="AR1791" s="17">
        <v>0.31999346488991498</v>
      </c>
      <c r="AS1791" s="17">
        <v>0.31711275674061501</v>
      </c>
      <c r="AT1791" s="17">
        <v>0.36847963628295899</v>
      </c>
      <c r="AU1791" s="17">
        <v>0.29709725206947402</v>
      </c>
      <c r="AV1791" s="17"/>
      <c r="AW1791" s="17">
        <v>0.213507721030055</v>
      </c>
      <c r="AX1791" s="17">
        <v>0.255684522315548</v>
      </c>
      <c r="AY1791" s="17">
        <v>0.26990774012781599</v>
      </c>
      <c r="AZ1791" s="17">
        <v>0.28982132648969</v>
      </c>
      <c r="BA1791" s="17">
        <v>0.312426974399864</v>
      </c>
      <c r="BB1791" s="17">
        <v>0.27496909907579198</v>
      </c>
      <c r="BC1791" s="17">
        <v>0.40880175685304398</v>
      </c>
      <c r="BD1791" s="17">
        <v>0.36837848551991897</v>
      </c>
      <c r="BE1791" s="17">
        <v>0.40690992391243902</v>
      </c>
      <c r="BF1791" s="17">
        <v>0.38014864058798498</v>
      </c>
      <c r="BG1791" s="17">
        <v>0.32019265856885598</v>
      </c>
      <c r="BH1791" s="17">
        <v>0.40052139972084499</v>
      </c>
      <c r="BI1791" s="17">
        <v>0.317170691841408</v>
      </c>
      <c r="BJ1791" s="17">
        <v>0.28265893285055099</v>
      </c>
      <c r="BK1791" s="17">
        <v>0.30774232490378001</v>
      </c>
      <c r="BL1791" s="17">
        <v>0.421429517794074</v>
      </c>
      <c r="BM1791" s="17"/>
      <c r="BN1791" s="17">
        <v>0.34166106071228097</v>
      </c>
      <c r="BO1791" s="17">
        <v>0.31128635312950897</v>
      </c>
      <c r="BP1791" s="17"/>
      <c r="BQ1791" s="17">
        <v>0.40580412933946802</v>
      </c>
      <c r="BR1791" s="17">
        <v>0.31210513061064499</v>
      </c>
      <c r="BS1791" s="17"/>
      <c r="BT1791" s="17">
        <v>0.38593611882058698</v>
      </c>
      <c r="BU1791" s="17"/>
      <c r="BV1791" s="17">
        <v>0.315090117743132</v>
      </c>
      <c r="BW1791" s="17">
        <v>0.31977533320047502</v>
      </c>
      <c r="BX1791" s="17">
        <v>0.34226352480500699</v>
      </c>
      <c r="BY1791" s="17"/>
      <c r="BZ1791" s="17">
        <v>0.228133403721033</v>
      </c>
      <c r="CA1791" s="17">
        <v>0.27821918099623799</v>
      </c>
      <c r="CB1791" s="17">
        <v>0.31761543203908799</v>
      </c>
      <c r="CC1791" s="17">
        <v>0.35237913293596801</v>
      </c>
      <c r="CD1791" s="17">
        <v>0.358927873095577</v>
      </c>
      <c r="CE1791" s="17">
        <v>0.42403235346340901</v>
      </c>
      <c r="CF1791" s="17">
        <v>0.34953349615833901</v>
      </c>
      <c r="CG1791" s="17"/>
      <c r="CH1791" s="17">
        <v>0.3198175726411</v>
      </c>
      <c r="CI1791" s="17">
        <v>0.38237190607155602</v>
      </c>
      <c r="CJ1791" s="17">
        <v>0.31404923600621898</v>
      </c>
      <c r="CK1791" s="17">
        <v>0.28911282050391102</v>
      </c>
      <c r="CL1791" s="17">
        <v>0.16307812539119401</v>
      </c>
    </row>
    <row r="1792" spans="2:90" x14ac:dyDescent="0.3">
      <c r="B1792" t="s">
        <v>683</v>
      </c>
      <c r="C1792" s="17">
        <v>0.25405349036869102</v>
      </c>
      <c r="D1792" s="17">
        <v>0.26742617174720701</v>
      </c>
      <c r="E1792" s="17">
        <v>0.24091942390180801</v>
      </c>
      <c r="F1792" s="17"/>
      <c r="G1792" s="17">
        <v>0.217508438698021</v>
      </c>
      <c r="H1792" s="17">
        <v>0.25857887152123499</v>
      </c>
      <c r="I1792" s="17">
        <v>0.25319120757129698</v>
      </c>
      <c r="J1792" s="17">
        <v>0.26367435929455402</v>
      </c>
      <c r="K1792" s="17">
        <v>0.28056792306350797</v>
      </c>
      <c r="L1792" s="17">
        <v>0.24974463449155301</v>
      </c>
      <c r="M1792" s="17"/>
      <c r="N1792" s="17">
        <v>0.25250568771994403</v>
      </c>
      <c r="O1792" s="17">
        <v>0.22843976181675599</v>
      </c>
      <c r="P1792" s="17">
        <v>0.286822994853349</v>
      </c>
      <c r="Q1792" s="17">
        <v>0.25601244281813801</v>
      </c>
      <c r="R1792" s="17"/>
      <c r="S1792" s="17">
        <v>0.225698250664323</v>
      </c>
      <c r="T1792" s="17">
        <v>0.24032084299284301</v>
      </c>
      <c r="U1792" s="17">
        <v>0.28166724549599598</v>
      </c>
      <c r="V1792" s="17">
        <v>0.262215454425064</v>
      </c>
      <c r="W1792" s="17">
        <v>0.29376160179007799</v>
      </c>
      <c r="X1792" s="17">
        <v>0.247069970942423</v>
      </c>
      <c r="Y1792" s="17">
        <v>0.241177575706741</v>
      </c>
      <c r="Z1792" s="17">
        <v>0.20104309414336399</v>
      </c>
      <c r="AA1792" s="17">
        <v>0.33726182886084599</v>
      </c>
      <c r="AB1792" s="17">
        <v>0.24896712606323201</v>
      </c>
      <c r="AC1792" s="17">
        <v>0.20399193675896199</v>
      </c>
      <c r="AD1792" s="17">
        <v>0.17400611766194499</v>
      </c>
      <c r="AE1792" s="17"/>
      <c r="AF1792" s="17">
        <v>0.26744170655189903</v>
      </c>
      <c r="AG1792" s="17">
        <v>0.24431679319791999</v>
      </c>
      <c r="AH1792" s="17">
        <v>0.27510508810651602</v>
      </c>
      <c r="AI1792" s="17"/>
      <c r="AJ1792" s="17">
        <v>0.31786798868621402</v>
      </c>
      <c r="AK1792" s="17">
        <v>0.21985200396388199</v>
      </c>
      <c r="AL1792" s="17">
        <v>0.24844155061902301</v>
      </c>
      <c r="AM1792" s="17">
        <v>0.29536869766551799</v>
      </c>
      <c r="AN1792" s="17">
        <v>0.224049394744188</v>
      </c>
      <c r="AO1792" s="17"/>
      <c r="AP1792" s="17">
        <v>0.18983299271142201</v>
      </c>
      <c r="AQ1792" s="17">
        <v>0.32255158559250402</v>
      </c>
      <c r="AR1792" s="17">
        <v>0.23636568580192599</v>
      </c>
      <c r="AS1792" s="17">
        <v>0.28731044344946599</v>
      </c>
      <c r="AT1792" s="17">
        <v>0.193940344351166</v>
      </c>
      <c r="AU1792" s="17">
        <v>0.26331268275523501</v>
      </c>
      <c r="AV1792" s="17"/>
      <c r="AW1792" s="17">
        <v>0.23726392726780099</v>
      </c>
      <c r="AX1792" s="17">
        <v>0.213454353493989</v>
      </c>
      <c r="AY1792" s="17">
        <v>0.28061489317690902</v>
      </c>
      <c r="AZ1792" s="17">
        <v>0.229614893893826</v>
      </c>
      <c r="BA1792" s="17">
        <v>0.29466116784588797</v>
      </c>
      <c r="BB1792" s="17">
        <v>0.26235840989374198</v>
      </c>
      <c r="BC1792" s="17">
        <v>0.27313086618332</v>
      </c>
      <c r="BD1792" s="17">
        <v>0.23519458940014901</v>
      </c>
      <c r="BE1792" s="17">
        <v>0.26486408307077902</v>
      </c>
      <c r="BF1792" s="17">
        <v>0.25958133140516998</v>
      </c>
      <c r="BG1792" s="17">
        <v>0.226411805271797</v>
      </c>
      <c r="BH1792" s="17">
        <v>0.24765657134452701</v>
      </c>
      <c r="BI1792" s="17">
        <v>0.17564211253147399</v>
      </c>
      <c r="BJ1792" s="17">
        <v>0.29150136103369401</v>
      </c>
      <c r="BK1792" s="17">
        <v>0.27757912575112897</v>
      </c>
      <c r="BL1792" s="17">
        <v>0.19994542728262299</v>
      </c>
      <c r="BM1792" s="17"/>
      <c r="BN1792" s="17">
        <v>0.24691783823534</v>
      </c>
      <c r="BO1792" s="17">
        <v>0.26531545964133901</v>
      </c>
      <c r="BP1792" s="17"/>
      <c r="BQ1792" s="17">
        <v>0.19069308913150401</v>
      </c>
      <c r="BR1792" s="17">
        <v>0.27312019728610698</v>
      </c>
      <c r="BS1792" s="17"/>
      <c r="BT1792" s="17">
        <v>0.24254489406389201</v>
      </c>
      <c r="BU1792" s="17"/>
      <c r="BV1792" s="17">
        <v>0.24471892070300799</v>
      </c>
      <c r="BW1792" s="17">
        <v>0.25736624038150502</v>
      </c>
      <c r="BX1792" s="17">
        <v>0.25666099357000699</v>
      </c>
      <c r="BY1792" s="17"/>
      <c r="BZ1792" s="17">
        <v>0.22667596263481599</v>
      </c>
      <c r="CA1792" s="17">
        <v>0.282965799150458</v>
      </c>
      <c r="CB1792" s="17">
        <v>0.26583616372046398</v>
      </c>
      <c r="CC1792" s="17">
        <v>0.24489654026111199</v>
      </c>
      <c r="CD1792" s="17">
        <v>0.270962126560718</v>
      </c>
      <c r="CE1792" s="17">
        <v>0.22265374373771901</v>
      </c>
      <c r="CF1792" s="17">
        <v>0.23967963000178599</v>
      </c>
      <c r="CG1792" s="17"/>
      <c r="CH1792" s="17">
        <v>0.22323973936411501</v>
      </c>
      <c r="CI1792" s="17">
        <v>0.24381965660604599</v>
      </c>
      <c r="CJ1792" s="17">
        <v>0.26873246654816701</v>
      </c>
      <c r="CK1792" s="17">
        <v>0.25067771400511601</v>
      </c>
      <c r="CL1792" s="17">
        <v>0.302851387781291</v>
      </c>
    </row>
    <row r="1793" spans="2:90" x14ac:dyDescent="0.3">
      <c r="B1793" t="s">
        <v>580</v>
      </c>
      <c r="C1793" s="17">
        <v>6.54904612586691E-2</v>
      </c>
      <c r="D1793" s="17">
        <v>7.2449077494744496E-2</v>
      </c>
      <c r="E1793" s="17">
        <v>5.8177578666902201E-2</v>
      </c>
      <c r="F1793" s="17"/>
      <c r="G1793" s="17">
        <v>9.21297720663629E-2</v>
      </c>
      <c r="H1793" s="17">
        <v>5.9436965159918802E-2</v>
      </c>
      <c r="I1793" s="17">
        <v>6.1414873409079397E-2</v>
      </c>
      <c r="J1793" s="17">
        <v>7.8382096880983201E-2</v>
      </c>
      <c r="K1793" s="17">
        <v>7.5326404066465097E-2</v>
      </c>
      <c r="L1793" s="17">
        <v>3.9015615233611599E-2</v>
      </c>
      <c r="M1793" s="17"/>
      <c r="N1793" s="17">
        <v>6.5099448520927694E-2</v>
      </c>
      <c r="O1793" s="17">
        <v>7.1432077379106201E-2</v>
      </c>
      <c r="P1793" s="17">
        <v>6.5042618776490493E-2</v>
      </c>
      <c r="Q1793" s="17">
        <v>5.8959271306888397E-2</v>
      </c>
      <c r="R1793" s="17"/>
      <c r="S1793" s="17">
        <v>9.9281951297586102E-2</v>
      </c>
      <c r="T1793" s="17">
        <v>6.3992792200919996E-2</v>
      </c>
      <c r="U1793" s="17">
        <v>4.8290474213279803E-2</v>
      </c>
      <c r="V1793" s="17">
        <v>5.3261273978144501E-2</v>
      </c>
      <c r="W1793" s="17">
        <v>5.1915196376563597E-2</v>
      </c>
      <c r="X1793" s="17">
        <v>6.1628789458465602E-2</v>
      </c>
      <c r="Y1793" s="17">
        <v>8.1092195739019199E-2</v>
      </c>
      <c r="Z1793" s="17">
        <v>3.1499380502771498E-2</v>
      </c>
      <c r="AA1793" s="17">
        <v>5.5926150519763698E-2</v>
      </c>
      <c r="AB1793" s="17">
        <v>0.101446345690729</v>
      </c>
      <c r="AC1793" s="17">
        <v>2.7548914088994202E-2</v>
      </c>
      <c r="AD1793" s="17">
        <v>3.3865198616546702E-2</v>
      </c>
      <c r="AE1793" s="17"/>
      <c r="AF1793" s="17">
        <v>6.2902579024822006E-2</v>
      </c>
      <c r="AG1793" s="17">
        <v>7.04219827421462E-2</v>
      </c>
      <c r="AH1793" s="17">
        <v>6.5588741053611094E-2</v>
      </c>
      <c r="AI1793" s="17"/>
      <c r="AJ1793" s="17">
        <v>8.0489731492188604E-2</v>
      </c>
      <c r="AK1793" s="17">
        <v>6.90520797098199E-2</v>
      </c>
      <c r="AL1793" s="17">
        <v>7.34660589770397E-2</v>
      </c>
      <c r="AM1793" s="17">
        <v>6.1755960521415201E-2</v>
      </c>
      <c r="AN1793" s="17">
        <v>7.4148550497175697E-2</v>
      </c>
      <c r="AO1793" s="17"/>
      <c r="AP1793" s="17">
        <v>5.8472919423548E-2</v>
      </c>
      <c r="AQ1793" s="17">
        <v>8.1514422229076594E-2</v>
      </c>
      <c r="AR1793" s="17">
        <v>5.8495592091718597E-2</v>
      </c>
      <c r="AS1793" s="17">
        <v>6.7920312268416702E-2</v>
      </c>
      <c r="AT1793" s="17">
        <v>9.49938966083613E-2</v>
      </c>
      <c r="AU1793" s="17">
        <v>4.9942558905445397E-2</v>
      </c>
      <c r="AV1793" s="17"/>
      <c r="AW1793" s="17">
        <v>0.14064676260304301</v>
      </c>
      <c r="AX1793" s="17">
        <v>0.10933492141084999</v>
      </c>
      <c r="AY1793" s="17">
        <v>5.3833416702659002E-2</v>
      </c>
      <c r="AZ1793" s="17">
        <v>4.0208876675159502E-2</v>
      </c>
      <c r="BA1793" s="17">
        <v>4.8066734508483998E-2</v>
      </c>
      <c r="BB1793" s="17">
        <v>6.8662778601926003E-2</v>
      </c>
      <c r="BC1793" s="17">
        <v>8.4712629311977497E-2</v>
      </c>
      <c r="BD1793" s="17">
        <v>6.1193158652155397E-2</v>
      </c>
      <c r="BE1793" s="17">
        <v>5.7170796270901103E-2</v>
      </c>
      <c r="BF1793" s="17">
        <v>6.6920395110743297E-2</v>
      </c>
      <c r="BG1793" s="17">
        <v>7.9879987699415303E-2</v>
      </c>
      <c r="BH1793" s="17">
        <v>4.8957740499040198E-2</v>
      </c>
      <c r="BI1793" s="17">
        <v>0.12419681986310099</v>
      </c>
      <c r="BJ1793" s="17">
        <v>8.4215058457835196E-2</v>
      </c>
      <c r="BK1793" s="17">
        <v>6.3834270945485494E-2</v>
      </c>
      <c r="BL1793" s="17">
        <v>5.01495440899506E-2</v>
      </c>
      <c r="BM1793" s="17"/>
      <c r="BN1793" s="17">
        <v>5.9465805659182698E-2</v>
      </c>
      <c r="BO1793" s="17">
        <v>7.4764328139146505E-2</v>
      </c>
      <c r="BP1793" s="17"/>
      <c r="BQ1793" s="17">
        <v>5.8748043408862298E-2</v>
      </c>
      <c r="BR1793" s="17">
        <v>8.1399600340462605E-2</v>
      </c>
      <c r="BS1793" s="17"/>
      <c r="BT1793" s="17">
        <v>4.31484646205108E-2</v>
      </c>
      <c r="BU1793" s="17"/>
      <c r="BV1793" s="17">
        <v>6.5283368307019696E-2</v>
      </c>
      <c r="BW1793" s="17">
        <v>9.0332493827194299E-2</v>
      </c>
      <c r="BX1793" s="17">
        <v>5.5874977383100301E-2</v>
      </c>
      <c r="BY1793" s="17"/>
      <c r="BZ1793" s="17">
        <v>9.3820347248547695E-2</v>
      </c>
      <c r="CA1793" s="17">
        <v>6.8371712405395399E-2</v>
      </c>
      <c r="CB1793" s="17">
        <v>7.3192656262617603E-2</v>
      </c>
      <c r="CC1793" s="17">
        <v>7.4121009627190607E-2</v>
      </c>
      <c r="CD1793" s="17">
        <v>4.09025367130217E-2</v>
      </c>
      <c r="CE1793" s="17">
        <v>6.7831112609956903E-2</v>
      </c>
      <c r="CF1793" s="17">
        <v>7.4155891053324499E-2</v>
      </c>
      <c r="CG1793" s="17"/>
      <c r="CH1793" s="17">
        <v>2.4070857140749701E-2</v>
      </c>
      <c r="CI1793" s="17">
        <v>7.7811883466456302E-2</v>
      </c>
      <c r="CJ1793" s="17">
        <v>5.5007815397285401E-2</v>
      </c>
      <c r="CK1793" s="17">
        <v>8.14284131688644E-2</v>
      </c>
      <c r="CL1793" s="17">
        <v>8.6511963230062397E-2</v>
      </c>
    </row>
    <row r="1794" spans="2:90" x14ac:dyDescent="0.3">
      <c r="B1794" t="s">
        <v>581</v>
      </c>
      <c r="C1794" s="17">
        <v>3.4337460106928501E-2</v>
      </c>
      <c r="D1794" s="17">
        <v>4.2012023476246302E-2</v>
      </c>
      <c r="E1794" s="17">
        <v>2.7109284065672801E-2</v>
      </c>
      <c r="F1794" s="17"/>
      <c r="G1794" s="17">
        <v>2.6314718404518898E-2</v>
      </c>
      <c r="H1794" s="17">
        <v>3.6419568205202202E-2</v>
      </c>
      <c r="I1794" s="17">
        <v>4.8891348027490802E-2</v>
      </c>
      <c r="J1794" s="17">
        <v>4.7692983891715897E-2</v>
      </c>
      <c r="K1794" s="17">
        <v>3.2920458066314502E-2</v>
      </c>
      <c r="L1794" s="17">
        <v>1.6158537534551199E-2</v>
      </c>
      <c r="M1794" s="17"/>
      <c r="N1794" s="17">
        <v>2.8625543713653102E-2</v>
      </c>
      <c r="O1794" s="17">
        <v>3.2008223878409799E-2</v>
      </c>
      <c r="P1794" s="17">
        <v>3.5884666172846899E-2</v>
      </c>
      <c r="Q1794" s="17">
        <v>4.1894486447142699E-2</v>
      </c>
      <c r="R1794" s="17"/>
      <c r="S1794" s="17">
        <v>3.8450809323657201E-2</v>
      </c>
      <c r="T1794" s="17">
        <v>3.5325495042183998E-2</v>
      </c>
      <c r="U1794" s="17">
        <v>5.1395292858017902E-2</v>
      </c>
      <c r="V1794" s="17">
        <v>1.09604012459071E-2</v>
      </c>
      <c r="W1794" s="17">
        <v>5.32596036061505E-2</v>
      </c>
      <c r="X1794" s="17">
        <v>2.7671640095674299E-2</v>
      </c>
      <c r="Y1794" s="17">
        <v>1.6916306486892602E-2</v>
      </c>
      <c r="Z1794" s="17">
        <v>1.2493894145729901E-2</v>
      </c>
      <c r="AA1794" s="17">
        <v>1.5058406856707699E-2</v>
      </c>
      <c r="AB1794" s="17">
        <v>5.4525368035365201E-2</v>
      </c>
      <c r="AC1794" s="17">
        <v>6.5977883639147597E-2</v>
      </c>
      <c r="AD1794" s="17">
        <v>4.4551868946925803E-2</v>
      </c>
      <c r="AE1794" s="17"/>
      <c r="AF1794" s="17">
        <v>4.6774077728803903E-2</v>
      </c>
      <c r="AG1794" s="17">
        <v>2.7714465501695498E-2</v>
      </c>
      <c r="AH1794" s="17">
        <v>2.9493766095168801E-2</v>
      </c>
      <c r="AI1794" s="17"/>
      <c r="AJ1794" s="17">
        <v>3.3321579033491699E-2</v>
      </c>
      <c r="AK1794" s="17">
        <v>2.7063304176751402E-2</v>
      </c>
      <c r="AL1794" s="17">
        <v>2.2891762655916199E-2</v>
      </c>
      <c r="AM1794" s="17">
        <v>7.0413353977854504E-2</v>
      </c>
      <c r="AN1794" s="17">
        <v>4.8889869077158997E-2</v>
      </c>
      <c r="AO1794" s="17"/>
      <c r="AP1794" s="17">
        <v>1.5693889252979099E-2</v>
      </c>
      <c r="AQ1794" s="17">
        <v>1.9730799192252499E-2</v>
      </c>
      <c r="AR1794" s="17">
        <v>3.16001004722107E-2</v>
      </c>
      <c r="AS1794" s="17">
        <v>6.2598279994898698E-2</v>
      </c>
      <c r="AT1794" s="17">
        <v>6.0180312830759197E-2</v>
      </c>
      <c r="AU1794" s="17">
        <v>2.1854768753256801E-2</v>
      </c>
      <c r="AV1794" s="17"/>
      <c r="AW1794" s="17">
        <v>0</v>
      </c>
      <c r="AX1794" s="17">
        <v>5.3797092312320702E-2</v>
      </c>
      <c r="AY1794" s="17">
        <v>3.9069180327467597E-2</v>
      </c>
      <c r="AZ1794" s="17">
        <v>4.7559474135341E-2</v>
      </c>
      <c r="BA1794" s="17">
        <v>3.7400930163249399E-2</v>
      </c>
      <c r="BB1794" s="17">
        <v>3.7334666938841701E-2</v>
      </c>
      <c r="BC1794" s="17">
        <v>3.3063354446104899E-2</v>
      </c>
      <c r="BD1794" s="17">
        <v>1.2353340627611399E-2</v>
      </c>
      <c r="BE1794" s="17">
        <v>3.3201387572055797E-2</v>
      </c>
      <c r="BF1794" s="17">
        <v>1.99958956104338E-2</v>
      </c>
      <c r="BG1794" s="17">
        <v>3.9933288928207397E-2</v>
      </c>
      <c r="BH1794" s="17">
        <v>4.3319239971978903E-2</v>
      </c>
      <c r="BI1794" s="17">
        <v>5.7940017288121003E-2</v>
      </c>
      <c r="BJ1794" s="17">
        <v>4.8493308385283297E-2</v>
      </c>
      <c r="BK1794" s="17">
        <v>0</v>
      </c>
      <c r="BL1794" s="17">
        <v>2.53345995212731E-2</v>
      </c>
      <c r="BM1794" s="17"/>
      <c r="BN1794" s="17">
        <v>3.2389266082795E-2</v>
      </c>
      <c r="BO1794" s="17">
        <v>3.7527239403807297E-2</v>
      </c>
      <c r="BP1794" s="17"/>
      <c r="BQ1794" s="17">
        <v>1.75761382480028E-2</v>
      </c>
      <c r="BR1794" s="17">
        <v>4.6095366965905098E-2</v>
      </c>
      <c r="BS1794" s="17"/>
      <c r="BT1794" s="17">
        <v>3.0229941864103198E-2</v>
      </c>
      <c r="BU1794" s="17"/>
      <c r="BV1794" s="17">
        <v>4.4761102472559697E-2</v>
      </c>
      <c r="BW1794" s="17">
        <v>5.0529322513938497E-3</v>
      </c>
      <c r="BX1794" s="17">
        <v>3.8641378189639301E-2</v>
      </c>
      <c r="BY1794" s="17"/>
      <c r="BZ1794" s="17">
        <v>6.3168560945979793E-2</v>
      </c>
      <c r="CA1794" s="17">
        <v>5.6297083687835398E-2</v>
      </c>
      <c r="CB1794" s="17">
        <v>2.1496667204458801E-2</v>
      </c>
      <c r="CC1794" s="17">
        <v>3.1215836287738399E-2</v>
      </c>
      <c r="CD1794" s="17">
        <v>1.38435868630916E-2</v>
      </c>
      <c r="CE1794" s="17">
        <v>2.14560658702979E-2</v>
      </c>
      <c r="CF1794" s="17">
        <v>4.3028639629653698E-2</v>
      </c>
      <c r="CG1794" s="17"/>
      <c r="CH1794" s="17">
        <v>5.5401835163411899E-2</v>
      </c>
      <c r="CI1794" s="17">
        <v>1.3443580046494199E-2</v>
      </c>
      <c r="CJ1794" s="17">
        <v>3.97236981246126E-2</v>
      </c>
      <c r="CK1794" s="17">
        <v>3.4933714173061702E-2</v>
      </c>
      <c r="CL1794" s="17">
        <v>0.125253134922158</v>
      </c>
    </row>
    <row r="1795" spans="2:90" x14ac:dyDescent="0.3">
      <c r="B1795" t="s">
        <v>118</v>
      </c>
      <c r="C1795" s="17">
        <v>0.14644039017482299</v>
      </c>
      <c r="D1795" s="17">
        <v>0.100104243215066</v>
      </c>
      <c r="E1795" s="17">
        <v>0.19092470194663</v>
      </c>
      <c r="F1795" s="17"/>
      <c r="G1795" s="17">
        <v>0.194673880869524</v>
      </c>
      <c r="H1795" s="17">
        <v>0.105418768016334</v>
      </c>
      <c r="I1795" s="17">
        <v>0.19132099140504599</v>
      </c>
      <c r="J1795" s="17">
        <v>0.23605205719688099</v>
      </c>
      <c r="K1795" s="17">
        <v>0.123818619249005</v>
      </c>
      <c r="L1795" s="17">
        <v>5.3603342754156597E-2</v>
      </c>
      <c r="M1795" s="17"/>
      <c r="N1795" s="17">
        <v>9.7147491795290197E-2</v>
      </c>
      <c r="O1795" s="17">
        <v>0.164090335531345</v>
      </c>
      <c r="P1795" s="17">
        <v>0.12963741361341899</v>
      </c>
      <c r="Q1795" s="17">
        <v>0.19564941333546801</v>
      </c>
      <c r="R1795" s="17"/>
      <c r="S1795" s="17">
        <v>0.15373797443686599</v>
      </c>
      <c r="T1795" s="17">
        <v>0.115903482481229</v>
      </c>
      <c r="U1795" s="17">
        <v>0.15657260973460699</v>
      </c>
      <c r="V1795" s="17">
        <v>0.155999756204873</v>
      </c>
      <c r="W1795" s="17">
        <v>0.14747934281376701</v>
      </c>
      <c r="X1795" s="17">
        <v>0.151947229201052</v>
      </c>
      <c r="Y1795" s="17">
        <v>0.115745102476498</v>
      </c>
      <c r="Z1795" s="17">
        <v>7.9309181141682603E-2</v>
      </c>
      <c r="AA1795" s="17">
        <v>0.11613365908812</v>
      </c>
      <c r="AB1795" s="17">
        <v>0.198685168207861</v>
      </c>
      <c r="AC1795" s="17">
        <v>0.22003122139821399</v>
      </c>
      <c r="AD1795" s="17">
        <v>0.17404519182684</v>
      </c>
      <c r="AE1795" s="17"/>
      <c r="AF1795" s="17">
        <v>0.102676696492388</v>
      </c>
      <c r="AG1795" s="17">
        <v>0.117823513319726</v>
      </c>
      <c r="AH1795" s="17">
        <v>0.25987084003315303</v>
      </c>
      <c r="AI1795" s="17"/>
      <c r="AJ1795" s="17">
        <v>6.6515427147001205E-2</v>
      </c>
      <c r="AK1795" s="17">
        <v>0.135410243261221</v>
      </c>
      <c r="AL1795" s="17">
        <v>9.8491510366531698E-2</v>
      </c>
      <c r="AM1795" s="17">
        <v>8.1016399737609504E-2</v>
      </c>
      <c r="AN1795" s="17">
        <v>0.12543226689961001</v>
      </c>
      <c r="AO1795" s="17"/>
      <c r="AP1795" s="17">
        <v>0.11710947700894001</v>
      </c>
      <c r="AQ1795" s="17">
        <v>8.5231991952529701E-2</v>
      </c>
      <c r="AR1795" s="17">
        <v>0.14281883764667999</v>
      </c>
      <c r="AS1795" s="17">
        <v>9.6645911832898002E-2</v>
      </c>
      <c r="AT1795" s="17">
        <v>0.162835574922259</v>
      </c>
      <c r="AU1795" s="17">
        <v>0.23319680565998699</v>
      </c>
      <c r="AV1795" s="17"/>
      <c r="AW1795" s="17">
        <v>0.25510990053794502</v>
      </c>
      <c r="AX1795" s="17">
        <v>0.241082963894418</v>
      </c>
      <c r="AY1795" s="17">
        <v>0.20249821612676</v>
      </c>
      <c r="AZ1795" s="17">
        <v>0.18338944188519099</v>
      </c>
      <c r="BA1795" s="17">
        <v>0.148256003200368</v>
      </c>
      <c r="BB1795" s="17">
        <v>0.172955395651714</v>
      </c>
      <c r="BC1795" s="17">
        <v>6.4551200993673299E-2</v>
      </c>
      <c r="BD1795" s="17">
        <v>0.168212613011401</v>
      </c>
      <c r="BE1795" s="17">
        <v>9.2447250461588498E-2</v>
      </c>
      <c r="BF1795" s="17">
        <v>7.5741270869450303E-2</v>
      </c>
      <c r="BG1795" s="17">
        <v>0.15297971336225999</v>
      </c>
      <c r="BH1795" s="17">
        <v>0.123150352210467</v>
      </c>
      <c r="BI1795" s="17">
        <v>0.120202057365947</v>
      </c>
      <c r="BJ1795" s="17">
        <v>6.8915843100084903E-2</v>
      </c>
      <c r="BK1795" s="17">
        <v>8.3651194825849595E-2</v>
      </c>
      <c r="BL1795" s="17">
        <v>6.3064374483478097E-2</v>
      </c>
      <c r="BM1795" s="17"/>
      <c r="BN1795" s="17">
        <v>0.11597651036602299</v>
      </c>
      <c r="BO1795" s="17">
        <v>0.18587930789861601</v>
      </c>
      <c r="BP1795" s="17"/>
      <c r="BQ1795" s="17">
        <v>0.11995625503662</v>
      </c>
      <c r="BR1795" s="17">
        <v>0.14309403517073799</v>
      </c>
      <c r="BS1795" s="17"/>
      <c r="BT1795" s="17">
        <v>8.6576519905510296E-2</v>
      </c>
      <c r="BU1795" s="17"/>
      <c r="BV1795" s="17">
        <v>0.20408564445211899</v>
      </c>
      <c r="BW1795" s="17">
        <v>0.143049428351987</v>
      </c>
      <c r="BX1795" s="17">
        <v>0.12163136047140501</v>
      </c>
      <c r="BY1795" s="17"/>
      <c r="BZ1795" s="17">
        <v>0.27539491230470198</v>
      </c>
      <c r="CA1795" s="17">
        <v>0.155360475730595</v>
      </c>
      <c r="CB1795" s="17">
        <v>0.17790839328284599</v>
      </c>
      <c r="CC1795" s="17">
        <v>0.11466840865533599</v>
      </c>
      <c r="CD1795" s="17">
        <v>0.11603209509821</v>
      </c>
      <c r="CE1795" s="17">
        <v>8.0389527883372905E-2</v>
      </c>
      <c r="CF1795" s="17">
        <v>5.86724619736246E-2</v>
      </c>
      <c r="CG1795" s="17"/>
      <c r="CH1795" s="17">
        <v>4.23740677295587E-2</v>
      </c>
      <c r="CI1795" s="17">
        <v>0.107470131541556</v>
      </c>
      <c r="CJ1795" s="17">
        <v>0.178950199735847</v>
      </c>
      <c r="CK1795" s="17">
        <v>0.210083566671214</v>
      </c>
      <c r="CL1795" s="17">
        <v>0.21570788510317901</v>
      </c>
    </row>
    <row r="1796" spans="2:90" x14ac:dyDescent="0.3">
      <c r="C1796" s="17"/>
      <c r="D1796" s="17"/>
      <c r="E1796" s="17"/>
      <c r="F1796" s="17"/>
      <c r="G1796" s="17"/>
      <c r="H1796" s="17"/>
      <c r="I1796" s="17"/>
      <c r="J1796" s="17"/>
      <c r="K1796" s="17"/>
      <c r="L1796" s="17"/>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c r="AI1796" s="17"/>
      <c r="AJ1796" s="17"/>
      <c r="AK1796" s="17"/>
      <c r="AL1796" s="17"/>
      <c r="AM1796" s="17"/>
      <c r="AN1796" s="17"/>
      <c r="AO1796" s="17"/>
      <c r="AP1796" s="17"/>
      <c r="AQ1796" s="17"/>
      <c r="AR1796" s="17"/>
      <c r="AS1796" s="17"/>
      <c r="AT1796" s="17"/>
      <c r="AU1796" s="17"/>
      <c r="AV1796" s="17"/>
      <c r="AW1796" s="17"/>
      <c r="AX1796" s="17"/>
      <c r="AY1796" s="17"/>
      <c r="AZ1796" s="17"/>
      <c r="BA1796" s="17"/>
      <c r="BB1796" s="17"/>
      <c r="BC1796" s="17"/>
      <c r="BD1796" s="17"/>
      <c r="BE1796" s="17"/>
      <c r="BF1796" s="17"/>
      <c r="BG1796" s="17"/>
      <c r="BH1796" s="17"/>
      <c r="BI1796" s="17"/>
      <c r="BJ1796" s="17"/>
      <c r="BK1796" s="17"/>
      <c r="BL1796" s="17"/>
      <c r="BM1796" s="17"/>
      <c r="BN1796" s="17"/>
      <c r="BO1796" s="17"/>
      <c r="BP1796" s="17"/>
      <c r="BQ1796" s="17"/>
      <c r="BR1796" s="17"/>
      <c r="BS1796" s="17"/>
      <c r="BT1796" s="17"/>
      <c r="BU1796" s="17"/>
      <c r="BV1796" s="17"/>
      <c r="BW1796" s="17"/>
      <c r="BX1796" s="17"/>
      <c r="BY1796" s="17"/>
      <c r="BZ1796" s="17"/>
      <c r="CA1796" s="17"/>
      <c r="CB1796" s="17"/>
      <c r="CC1796" s="17"/>
      <c r="CD1796" s="17"/>
      <c r="CE1796" s="17"/>
      <c r="CF1796" s="17"/>
      <c r="CG1796" s="17"/>
      <c r="CH1796" s="17"/>
      <c r="CI1796" s="17"/>
      <c r="CJ1796" s="17"/>
      <c r="CK1796" s="17"/>
      <c r="CL1796" s="17"/>
    </row>
    <row r="1797" spans="2:90" x14ac:dyDescent="0.3">
      <c r="B1797" s="6" t="s">
        <v>691</v>
      </c>
      <c r="C1797" s="17"/>
      <c r="D1797" s="17"/>
      <c r="E1797" s="17"/>
      <c r="F1797" s="17"/>
      <c r="G1797" s="17"/>
      <c r="H1797" s="17"/>
      <c r="I1797" s="17"/>
      <c r="J1797" s="17"/>
      <c r="K1797" s="17"/>
      <c r="L1797" s="17"/>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7"/>
      <c r="AI1797" s="17"/>
      <c r="AJ1797" s="17"/>
      <c r="AK1797" s="17"/>
      <c r="AL1797" s="17"/>
      <c r="AM1797" s="17"/>
      <c r="AN1797" s="17"/>
      <c r="AO1797" s="17"/>
      <c r="AP1797" s="17"/>
      <c r="AQ1797" s="17"/>
      <c r="AR1797" s="17"/>
      <c r="AS1797" s="17"/>
      <c r="AT1797" s="17"/>
      <c r="AU1797" s="17"/>
      <c r="AV1797" s="17"/>
      <c r="AW1797" s="17"/>
      <c r="AX1797" s="17"/>
      <c r="AY1797" s="17"/>
      <c r="AZ1797" s="17"/>
      <c r="BA1797" s="17"/>
      <c r="BB1797" s="17"/>
      <c r="BC1797" s="17"/>
      <c r="BD1797" s="17"/>
      <c r="BE1797" s="17"/>
      <c r="BF1797" s="17"/>
      <c r="BG1797" s="17"/>
      <c r="BH1797" s="17"/>
      <c r="BI1797" s="17"/>
      <c r="BJ1797" s="17"/>
      <c r="BK1797" s="17"/>
      <c r="BL1797" s="17"/>
      <c r="BM1797" s="17"/>
      <c r="BN1797" s="17"/>
      <c r="BO1797" s="17"/>
      <c r="BP1797" s="17"/>
      <c r="BQ1797" s="17"/>
      <c r="BR1797" s="17"/>
      <c r="BS1797" s="17"/>
      <c r="BT1797" s="17"/>
      <c r="BU1797" s="17"/>
      <c r="BV1797" s="17"/>
      <c r="BW1797" s="17"/>
      <c r="BX1797" s="17"/>
      <c r="BY1797" s="17"/>
      <c r="BZ1797" s="17"/>
      <c r="CA1797" s="17"/>
      <c r="CB1797" s="17"/>
      <c r="CC1797" s="17"/>
      <c r="CD1797" s="17"/>
      <c r="CE1797" s="17"/>
      <c r="CF1797" s="17"/>
      <c r="CG1797" s="17"/>
      <c r="CH1797" s="17"/>
      <c r="CI1797" s="17"/>
      <c r="CJ1797" s="17"/>
      <c r="CK1797" s="17"/>
      <c r="CL1797" s="17"/>
    </row>
    <row r="1798" spans="2:90" x14ac:dyDescent="0.3">
      <c r="B1798" s="24" t="s">
        <v>110</v>
      </c>
      <c r="C1798" s="17"/>
      <c r="D1798" s="17"/>
      <c r="E1798" s="17"/>
      <c r="F1798" s="17"/>
      <c r="G1798" s="17"/>
      <c r="H1798" s="17"/>
      <c r="I1798" s="17"/>
      <c r="J1798" s="17"/>
      <c r="K1798" s="17"/>
      <c r="L1798" s="17"/>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7"/>
      <c r="AI1798" s="17"/>
      <c r="AJ1798" s="17"/>
      <c r="AK1798" s="17"/>
      <c r="AL1798" s="17"/>
      <c r="AM1798" s="17"/>
      <c r="AN1798" s="17"/>
      <c r="AO1798" s="17"/>
      <c r="AP1798" s="17"/>
      <c r="AQ1798" s="17"/>
      <c r="AR1798" s="17"/>
      <c r="AS1798" s="17"/>
      <c r="AT1798" s="17"/>
      <c r="AU1798" s="17"/>
      <c r="AV1798" s="17"/>
      <c r="AW1798" s="17"/>
      <c r="AX1798" s="17"/>
      <c r="AY1798" s="17"/>
      <c r="AZ1798" s="17"/>
      <c r="BA1798" s="17"/>
      <c r="BB1798" s="17"/>
      <c r="BC1798" s="17"/>
      <c r="BD1798" s="17"/>
      <c r="BE1798" s="17"/>
      <c r="BF1798" s="17"/>
      <c r="BG1798" s="17"/>
      <c r="BH1798" s="17"/>
      <c r="BI1798" s="17"/>
      <c r="BJ1798" s="17"/>
      <c r="BK1798" s="17"/>
      <c r="BL1798" s="17"/>
      <c r="BM1798" s="17"/>
      <c r="BN1798" s="17"/>
      <c r="BO1798" s="17"/>
      <c r="BP1798" s="17"/>
      <c r="BQ1798" s="17"/>
      <c r="BR1798" s="17"/>
      <c r="BS1798" s="17"/>
      <c r="BT1798" s="17"/>
      <c r="BU1798" s="17"/>
      <c r="BV1798" s="17"/>
      <c r="BW1798" s="17"/>
      <c r="BX1798" s="17"/>
      <c r="BY1798" s="17"/>
      <c r="BZ1798" s="17"/>
      <c r="CA1798" s="17"/>
      <c r="CB1798" s="17"/>
      <c r="CC1798" s="17"/>
      <c r="CD1798" s="17"/>
      <c r="CE1798" s="17"/>
      <c r="CF1798" s="17"/>
      <c r="CG1798" s="17"/>
      <c r="CH1798" s="17"/>
      <c r="CI1798" s="17"/>
      <c r="CJ1798" s="17"/>
      <c r="CK1798" s="17"/>
      <c r="CL1798" s="17"/>
    </row>
    <row r="1799" spans="2:90" x14ac:dyDescent="0.3">
      <c r="B1799" t="s">
        <v>577</v>
      </c>
      <c r="C1799" s="17">
        <v>0.23521446728711401</v>
      </c>
      <c r="D1799" s="17">
        <v>0.21676249058979699</v>
      </c>
      <c r="E1799" s="17">
        <v>0.25201513594121999</v>
      </c>
      <c r="F1799" s="17"/>
      <c r="G1799" s="17">
        <v>0.27358091126865203</v>
      </c>
      <c r="H1799" s="17">
        <v>0.24396915986821499</v>
      </c>
      <c r="I1799" s="17">
        <v>0.232447639578273</v>
      </c>
      <c r="J1799" s="17">
        <v>0.21222124656581101</v>
      </c>
      <c r="K1799" s="17">
        <v>0.175014867535005</v>
      </c>
      <c r="L1799" s="17">
        <v>0.26388463900526998</v>
      </c>
      <c r="M1799" s="17"/>
      <c r="N1799" s="17">
        <v>0.25915140937035502</v>
      </c>
      <c r="O1799" s="17">
        <v>0.257345265418294</v>
      </c>
      <c r="P1799" s="17">
        <v>0.201553100922085</v>
      </c>
      <c r="Q1799" s="17">
        <v>0.21841282233531001</v>
      </c>
      <c r="R1799" s="17"/>
      <c r="S1799" s="17">
        <v>0.24330776135834201</v>
      </c>
      <c r="T1799" s="17">
        <v>0.23532562431609799</v>
      </c>
      <c r="U1799" s="17">
        <v>0.194380574029616</v>
      </c>
      <c r="V1799" s="17">
        <v>0.217996726998094</v>
      </c>
      <c r="W1799" s="17">
        <v>0.18807073092068199</v>
      </c>
      <c r="X1799" s="17">
        <v>0.15982924890217701</v>
      </c>
      <c r="Y1799" s="17">
        <v>0.26634094148794102</v>
      </c>
      <c r="Z1799" s="17">
        <v>0.28472365564001401</v>
      </c>
      <c r="AA1799" s="17">
        <v>0.277618429551301</v>
      </c>
      <c r="AB1799" s="17">
        <v>0.28573114610118</v>
      </c>
      <c r="AC1799" s="17">
        <v>0.17291382177846401</v>
      </c>
      <c r="AD1799" s="17">
        <v>0.34062195901829501</v>
      </c>
      <c r="AE1799" s="17"/>
      <c r="AF1799" s="17">
        <v>0.217390833164463</v>
      </c>
      <c r="AG1799" s="17">
        <v>0.245501616944305</v>
      </c>
      <c r="AH1799" s="17">
        <v>0.18234233547777501</v>
      </c>
      <c r="AI1799" s="17"/>
      <c r="AJ1799" s="17">
        <v>0.13846318381632</v>
      </c>
      <c r="AK1799" s="17">
        <v>0.30506622960623497</v>
      </c>
      <c r="AL1799" s="17">
        <v>0.31288185712470501</v>
      </c>
      <c r="AM1799" s="17">
        <v>0.15913935120523101</v>
      </c>
      <c r="AN1799" s="17">
        <v>0.200760852462954</v>
      </c>
      <c r="AO1799" s="17"/>
      <c r="AP1799" s="17">
        <v>0.34221865903832899</v>
      </c>
      <c r="AQ1799" s="17">
        <v>0.14256023606929899</v>
      </c>
      <c r="AR1799" s="17">
        <v>0.320281640869641</v>
      </c>
      <c r="AS1799" s="17">
        <v>0.17433208225706401</v>
      </c>
      <c r="AT1799" s="17">
        <v>0.30178031085556301</v>
      </c>
      <c r="AU1799" s="17">
        <v>0.16132967872385501</v>
      </c>
      <c r="AV1799" s="17"/>
      <c r="AW1799" s="17">
        <v>0.21631251566410201</v>
      </c>
      <c r="AX1799" s="17">
        <v>0.21917279084281099</v>
      </c>
      <c r="AY1799" s="17">
        <v>0.185240919306387</v>
      </c>
      <c r="AZ1799" s="17">
        <v>0.208359790931575</v>
      </c>
      <c r="BA1799" s="17">
        <v>0.214256483765592</v>
      </c>
      <c r="BB1799" s="17">
        <v>0.28830330570650498</v>
      </c>
      <c r="BC1799" s="17">
        <v>0.21351342091873801</v>
      </c>
      <c r="BD1799" s="17">
        <v>0.226219713727492</v>
      </c>
      <c r="BE1799" s="17">
        <v>0.197690581975309</v>
      </c>
      <c r="BF1799" s="17">
        <v>0.27074610306325397</v>
      </c>
      <c r="BG1799" s="17">
        <v>0.28268803491650801</v>
      </c>
      <c r="BH1799" s="17">
        <v>0.15402411630985499</v>
      </c>
      <c r="BI1799" s="17">
        <v>0.28622959040908602</v>
      </c>
      <c r="BJ1799" s="17">
        <v>0.196718179367983</v>
      </c>
      <c r="BK1799" s="17">
        <v>0.30140884268392798</v>
      </c>
      <c r="BL1799" s="17">
        <v>0.34133213146612101</v>
      </c>
      <c r="BM1799" s="17"/>
      <c r="BN1799" s="17">
        <v>0.25034586625438998</v>
      </c>
      <c r="BO1799" s="17">
        <v>0.21537891767106301</v>
      </c>
      <c r="BP1799" s="17"/>
      <c r="BQ1799" s="17">
        <v>0.33721269270029303</v>
      </c>
      <c r="BR1799" s="17">
        <v>0.26638252892911002</v>
      </c>
      <c r="BS1799" s="17"/>
      <c r="BT1799" s="17">
        <v>0.30241095310517002</v>
      </c>
      <c r="BU1799" s="17"/>
      <c r="BV1799" s="17">
        <v>0.230967454642794</v>
      </c>
      <c r="BW1799" s="17">
        <v>0.29467697330215697</v>
      </c>
      <c r="BX1799" s="17">
        <v>0.21965434449229901</v>
      </c>
      <c r="BY1799" s="17"/>
      <c r="BZ1799" s="17">
        <v>0.221146475009358</v>
      </c>
      <c r="CA1799" s="17">
        <v>0.25002459601973298</v>
      </c>
      <c r="CB1799" s="17">
        <v>0.24870700220949499</v>
      </c>
      <c r="CC1799" s="17">
        <v>0.19821845056604601</v>
      </c>
      <c r="CD1799" s="17">
        <v>0.23400357441392799</v>
      </c>
      <c r="CE1799" s="17">
        <v>0.26665859067082398</v>
      </c>
      <c r="CF1799" s="17">
        <v>0.27576878500396701</v>
      </c>
      <c r="CG1799" s="17"/>
      <c r="CH1799" s="17">
        <v>0.291228260874346</v>
      </c>
      <c r="CI1799" s="17">
        <v>0.22611339119514101</v>
      </c>
      <c r="CJ1799" s="17">
        <v>0.237940899798985</v>
      </c>
      <c r="CK1799" s="17">
        <v>0.24712028224292501</v>
      </c>
      <c r="CL1799" s="17">
        <v>0.110882664400259</v>
      </c>
    </row>
    <row r="1800" spans="2:90" x14ac:dyDescent="0.3">
      <c r="B1800" t="s">
        <v>578</v>
      </c>
      <c r="C1800" s="17">
        <v>0.32219879784197902</v>
      </c>
      <c r="D1800" s="17">
        <v>0.33951925656158599</v>
      </c>
      <c r="E1800" s="17">
        <v>0.30395414148733002</v>
      </c>
      <c r="F1800" s="17"/>
      <c r="G1800" s="17">
        <v>0.30894016883853298</v>
      </c>
      <c r="H1800" s="17">
        <v>0.34670590672941998</v>
      </c>
      <c r="I1800" s="17">
        <v>0.375122356475388</v>
      </c>
      <c r="J1800" s="17">
        <v>0.26041541820167202</v>
      </c>
      <c r="K1800" s="17">
        <v>0.31536373295911602</v>
      </c>
      <c r="L1800" s="17">
        <v>0.32237837340818098</v>
      </c>
      <c r="M1800" s="17"/>
      <c r="N1800" s="17">
        <v>0.35165697523561401</v>
      </c>
      <c r="O1800" s="17">
        <v>0.31808672174286201</v>
      </c>
      <c r="P1800" s="17">
        <v>0.29978046928563101</v>
      </c>
      <c r="Q1800" s="17">
        <v>0.31326825310262102</v>
      </c>
      <c r="R1800" s="17"/>
      <c r="S1800" s="17">
        <v>0.32983450555714799</v>
      </c>
      <c r="T1800" s="17">
        <v>0.32873960378135098</v>
      </c>
      <c r="U1800" s="17">
        <v>0.34082018233534001</v>
      </c>
      <c r="V1800" s="17">
        <v>0.28884735568175901</v>
      </c>
      <c r="W1800" s="17">
        <v>0.43376535010741701</v>
      </c>
      <c r="X1800" s="17">
        <v>0.34344999442664098</v>
      </c>
      <c r="Y1800" s="17">
        <v>0.26645757562327599</v>
      </c>
      <c r="Z1800" s="17">
        <v>0.274077433563442</v>
      </c>
      <c r="AA1800" s="17">
        <v>0.299580189194187</v>
      </c>
      <c r="AB1800" s="17">
        <v>0.30284350703788399</v>
      </c>
      <c r="AC1800" s="17">
        <v>0.335520853853366</v>
      </c>
      <c r="AD1800" s="17">
        <v>0.31628580285026098</v>
      </c>
      <c r="AE1800" s="17"/>
      <c r="AF1800" s="17">
        <v>0.27706697801504498</v>
      </c>
      <c r="AG1800" s="17">
        <v>0.36947634438235599</v>
      </c>
      <c r="AH1800" s="17">
        <v>0.32258148461807101</v>
      </c>
      <c r="AI1800" s="17"/>
      <c r="AJ1800" s="17">
        <v>0.351117745541149</v>
      </c>
      <c r="AK1800" s="17">
        <v>0.35178826070067098</v>
      </c>
      <c r="AL1800" s="17">
        <v>0.284159037646871</v>
      </c>
      <c r="AM1800" s="17">
        <v>0.28363792327084297</v>
      </c>
      <c r="AN1800" s="17">
        <v>0.34598239052256102</v>
      </c>
      <c r="AO1800" s="17"/>
      <c r="AP1800" s="17">
        <v>0.37002920642076798</v>
      </c>
      <c r="AQ1800" s="17">
        <v>0.36213636783066</v>
      </c>
      <c r="AR1800" s="17">
        <v>0.31721303325523198</v>
      </c>
      <c r="AS1800" s="17">
        <v>0.29697499730611499</v>
      </c>
      <c r="AT1800" s="17">
        <v>0.31440456671813699</v>
      </c>
      <c r="AU1800" s="17">
        <v>0.30279503790133</v>
      </c>
      <c r="AV1800" s="17"/>
      <c r="AW1800" s="17">
        <v>0.26093691179339201</v>
      </c>
      <c r="AX1800" s="17">
        <v>0.231824870522882</v>
      </c>
      <c r="AY1800" s="17">
        <v>0.29547862490618199</v>
      </c>
      <c r="AZ1800" s="17">
        <v>0.3012434967682</v>
      </c>
      <c r="BA1800" s="17">
        <v>0.276714762197383</v>
      </c>
      <c r="BB1800" s="17">
        <v>0.30129312592065099</v>
      </c>
      <c r="BC1800" s="17">
        <v>0.344879286202324</v>
      </c>
      <c r="BD1800" s="17">
        <v>0.39007464009965698</v>
      </c>
      <c r="BE1800" s="17">
        <v>0.340204267847597</v>
      </c>
      <c r="BF1800" s="17">
        <v>0.36524328236785503</v>
      </c>
      <c r="BG1800" s="17">
        <v>0.30577719545003201</v>
      </c>
      <c r="BH1800" s="17">
        <v>0.39169636437458399</v>
      </c>
      <c r="BI1800" s="17">
        <v>0.34910861050129199</v>
      </c>
      <c r="BJ1800" s="17">
        <v>0.32727859959557998</v>
      </c>
      <c r="BK1800" s="17">
        <v>0.36711313640287102</v>
      </c>
      <c r="BL1800" s="17">
        <v>0.411598687025924</v>
      </c>
      <c r="BM1800" s="17"/>
      <c r="BN1800" s="17">
        <v>0.34177768082866</v>
      </c>
      <c r="BO1800" s="17">
        <v>0.29387076178157101</v>
      </c>
      <c r="BP1800" s="17"/>
      <c r="BQ1800" s="17">
        <v>0.36988275851438401</v>
      </c>
      <c r="BR1800" s="17">
        <v>0.33146465098912897</v>
      </c>
      <c r="BS1800" s="17"/>
      <c r="BT1800" s="17">
        <v>0.37843281643464299</v>
      </c>
      <c r="BU1800" s="17"/>
      <c r="BV1800" s="17">
        <v>0.28898268836975499</v>
      </c>
      <c r="BW1800" s="17">
        <v>0.354770737130576</v>
      </c>
      <c r="BX1800" s="17">
        <v>0.32643998313049699</v>
      </c>
      <c r="BY1800" s="17"/>
      <c r="BZ1800" s="17">
        <v>0.31107930131752398</v>
      </c>
      <c r="CA1800" s="17">
        <v>0.27871347141335701</v>
      </c>
      <c r="CB1800" s="17">
        <v>0.306652803990417</v>
      </c>
      <c r="CC1800" s="17">
        <v>0.36965571490171401</v>
      </c>
      <c r="CD1800" s="17">
        <v>0.36200985959069498</v>
      </c>
      <c r="CE1800" s="17">
        <v>0.30065178706037798</v>
      </c>
      <c r="CF1800" s="17">
        <v>0.35779407348005798</v>
      </c>
      <c r="CG1800" s="17"/>
      <c r="CH1800" s="17">
        <v>0.28135946221894598</v>
      </c>
      <c r="CI1800" s="17">
        <v>0.36248280443959002</v>
      </c>
      <c r="CJ1800" s="17">
        <v>0.31010093302340502</v>
      </c>
      <c r="CK1800" s="17">
        <v>0.28024397407763901</v>
      </c>
      <c r="CL1800" s="17">
        <v>0.32300110872799898</v>
      </c>
    </row>
    <row r="1801" spans="2:90" x14ac:dyDescent="0.3">
      <c r="B1801" t="s">
        <v>683</v>
      </c>
      <c r="C1801" s="17">
        <v>0.26269106602028602</v>
      </c>
      <c r="D1801" s="17">
        <v>0.26683599805770403</v>
      </c>
      <c r="E1801" s="17">
        <v>0.25976400082822998</v>
      </c>
      <c r="F1801" s="17"/>
      <c r="G1801" s="17">
        <v>0.22274460584200001</v>
      </c>
      <c r="H1801" s="17">
        <v>0.23822481671443299</v>
      </c>
      <c r="I1801" s="17">
        <v>0.222394769411593</v>
      </c>
      <c r="J1801" s="17">
        <v>0.32340727659887403</v>
      </c>
      <c r="K1801" s="17">
        <v>0.31642278945823799</v>
      </c>
      <c r="L1801" s="17">
        <v>0.25689049746334602</v>
      </c>
      <c r="M1801" s="17"/>
      <c r="N1801" s="17">
        <v>0.244981856391499</v>
      </c>
      <c r="O1801" s="17">
        <v>0.26326014040444601</v>
      </c>
      <c r="P1801" s="17">
        <v>0.31285144901668199</v>
      </c>
      <c r="Q1801" s="17">
        <v>0.23784235826578101</v>
      </c>
      <c r="R1801" s="17"/>
      <c r="S1801" s="17">
        <v>0.24196466208233999</v>
      </c>
      <c r="T1801" s="17">
        <v>0.27165252142248603</v>
      </c>
      <c r="U1801" s="17">
        <v>0.30952787721276398</v>
      </c>
      <c r="V1801" s="17">
        <v>0.28466282978152302</v>
      </c>
      <c r="W1801" s="17">
        <v>0.21278458819066501</v>
      </c>
      <c r="X1801" s="17">
        <v>0.25590532400819699</v>
      </c>
      <c r="Y1801" s="17">
        <v>0.25401968799060698</v>
      </c>
      <c r="Z1801" s="17">
        <v>0.309119342746212</v>
      </c>
      <c r="AA1801" s="17">
        <v>0.29325501976512502</v>
      </c>
      <c r="AB1801" s="17">
        <v>0.21648241523700201</v>
      </c>
      <c r="AC1801" s="17">
        <v>0.28381723521915803</v>
      </c>
      <c r="AD1801" s="17">
        <v>0.21883901970266101</v>
      </c>
      <c r="AE1801" s="17"/>
      <c r="AF1801" s="17">
        <v>0.31358300614597001</v>
      </c>
      <c r="AG1801" s="17">
        <v>0.24374783194572899</v>
      </c>
      <c r="AH1801" s="17">
        <v>0.23036072747250799</v>
      </c>
      <c r="AI1801" s="17"/>
      <c r="AJ1801" s="17">
        <v>0.319035787344704</v>
      </c>
      <c r="AK1801" s="17">
        <v>0.2270301169077</v>
      </c>
      <c r="AL1801" s="17">
        <v>0.24544148247943701</v>
      </c>
      <c r="AM1801" s="17">
        <v>0.31354829051440702</v>
      </c>
      <c r="AN1801" s="17">
        <v>0.27255982298437598</v>
      </c>
      <c r="AO1801" s="17"/>
      <c r="AP1801" s="17">
        <v>0.18782071828529401</v>
      </c>
      <c r="AQ1801" s="17">
        <v>0.32012075141287499</v>
      </c>
      <c r="AR1801" s="17">
        <v>0.21478940489041501</v>
      </c>
      <c r="AS1801" s="17">
        <v>0.29797281151166799</v>
      </c>
      <c r="AT1801" s="17">
        <v>0.24992598918834499</v>
      </c>
      <c r="AU1801" s="17">
        <v>0.26979442339705201</v>
      </c>
      <c r="AV1801" s="17"/>
      <c r="AW1801" s="17">
        <v>0.38455578478777602</v>
      </c>
      <c r="AX1801" s="17">
        <v>0.178725254472097</v>
      </c>
      <c r="AY1801" s="17">
        <v>0.287509102055442</v>
      </c>
      <c r="AZ1801" s="17">
        <v>0.29150095366223999</v>
      </c>
      <c r="BA1801" s="17">
        <v>0.29622484913978903</v>
      </c>
      <c r="BB1801" s="17">
        <v>0.23062179022415</v>
      </c>
      <c r="BC1801" s="17">
        <v>0.29818147056540301</v>
      </c>
      <c r="BD1801" s="17">
        <v>0.27436867714537599</v>
      </c>
      <c r="BE1801" s="17">
        <v>0.27255086896944197</v>
      </c>
      <c r="BF1801" s="17">
        <v>0.276258070836775</v>
      </c>
      <c r="BG1801" s="17">
        <v>0.25870000836010898</v>
      </c>
      <c r="BH1801" s="17">
        <v>0.26357714489610401</v>
      </c>
      <c r="BI1801" s="17">
        <v>0.238525860419316</v>
      </c>
      <c r="BJ1801" s="17">
        <v>0.29610047644464199</v>
      </c>
      <c r="BK1801" s="17">
        <v>0.204331419286229</v>
      </c>
      <c r="BL1801" s="17">
        <v>0.17845319441412699</v>
      </c>
      <c r="BM1801" s="17"/>
      <c r="BN1801" s="17">
        <v>0.24405848785286499</v>
      </c>
      <c r="BO1801" s="17">
        <v>0.29034133570925003</v>
      </c>
      <c r="BP1801" s="17"/>
      <c r="BQ1801" s="17">
        <v>0.19692770079524399</v>
      </c>
      <c r="BR1801" s="17">
        <v>0.25836794487659498</v>
      </c>
      <c r="BS1801" s="17"/>
      <c r="BT1801" s="17">
        <v>0.217830256752514</v>
      </c>
      <c r="BU1801" s="17"/>
      <c r="BV1801" s="17">
        <v>0.27447735252084798</v>
      </c>
      <c r="BW1801" s="17">
        <v>0.18198235874716701</v>
      </c>
      <c r="BX1801" s="17">
        <v>0.28335604899848399</v>
      </c>
      <c r="BY1801" s="17"/>
      <c r="BZ1801" s="17">
        <v>0.24563220626196999</v>
      </c>
      <c r="CA1801" s="17">
        <v>0.245830196972781</v>
      </c>
      <c r="CB1801" s="17">
        <v>0.266459711199312</v>
      </c>
      <c r="CC1801" s="17">
        <v>0.26739461529867198</v>
      </c>
      <c r="CD1801" s="17">
        <v>0.28754048311347502</v>
      </c>
      <c r="CE1801" s="17">
        <v>0.28948029076246101</v>
      </c>
      <c r="CF1801" s="17">
        <v>0.22705158541735701</v>
      </c>
      <c r="CG1801" s="17"/>
      <c r="CH1801" s="17">
        <v>0.28898097960695202</v>
      </c>
      <c r="CI1801" s="17">
        <v>0.25757972416187302</v>
      </c>
      <c r="CJ1801" s="17">
        <v>0.25622098395567</v>
      </c>
      <c r="CK1801" s="17">
        <v>0.27738337363856602</v>
      </c>
      <c r="CL1801" s="17">
        <v>0.247911155709853</v>
      </c>
    </row>
    <row r="1802" spans="2:90" x14ac:dyDescent="0.3">
      <c r="B1802" t="s">
        <v>580</v>
      </c>
      <c r="C1802" s="17">
        <v>6.7429023832709004E-2</v>
      </c>
      <c r="D1802" s="17">
        <v>7.1304905700049701E-2</v>
      </c>
      <c r="E1802" s="17">
        <v>6.4175625933132904E-2</v>
      </c>
      <c r="F1802" s="17"/>
      <c r="G1802" s="17">
        <v>8.6300312568231494E-2</v>
      </c>
      <c r="H1802" s="17">
        <v>7.3333523473236101E-2</v>
      </c>
      <c r="I1802" s="17">
        <v>5.1858848462121798E-2</v>
      </c>
      <c r="J1802" s="17">
        <v>4.2113502533071001E-2</v>
      </c>
      <c r="K1802" s="17">
        <v>7.4625671096235704E-2</v>
      </c>
      <c r="L1802" s="17">
        <v>7.8538744212855005E-2</v>
      </c>
      <c r="M1802" s="17"/>
      <c r="N1802" s="17">
        <v>6.8422543898381802E-2</v>
      </c>
      <c r="O1802" s="17">
        <v>5.2952391664492199E-2</v>
      </c>
      <c r="P1802" s="17">
        <v>5.4248199268150603E-2</v>
      </c>
      <c r="Q1802" s="17">
        <v>9.3658169247661294E-2</v>
      </c>
      <c r="R1802" s="17"/>
      <c r="S1802" s="17">
        <v>7.07681273691316E-2</v>
      </c>
      <c r="T1802" s="17">
        <v>6.1419879393646501E-2</v>
      </c>
      <c r="U1802" s="17">
        <v>5.1769394140659397E-2</v>
      </c>
      <c r="V1802" s="17">
        <v>8.5020655903493905E-2</v>
      </c>
      <c r="W1802" s="17">
        <v>5.6919728215129799E-2</v>
      </c>
      <c r="X1802" s="17">
        <v>0.100383226393054</v>
      </c>
      <c r="Y1802" s="17">
        <v>7.6448310941016798E-2</v>
      </c>
      <c r="Z1802" s="17">
        <v>5.5153715200547203E-2</v>
      </c>
      <c r="AA1802" s="17">
        <v>5.8970947259516397E-2</v>
      </c>
      <c r="AB1802" s="17">
        <v>6.1152118905948599E-2</v>
      </c>
      <c r="AC1802" s="17">
        <v>4.6455475515333799E-2</v>
      </c>
      <c r="AD1802" s="17">
        <v>6.9824495828349806E-2</v>
      </c>
      <c r="AE1802" s="17"/>
      <c r="AF1802" s="17">
        <v>7.0316118648614104E-2</v>
      </c>
      <c r="AG1802" s="17">
        <v>5.7113631799071099E-2</v>
      </c>
      <c r="AH1802" s="17">
        <v>8.7372055902876097E-2</v>
      </c>
      <c r="AI1802" s="17"/>
      <c r="AJ1802" s="17">
        <v>9.7298375234947804E-2</v>
      </c>
      <c r="AK1802" s="17">
        <v>4.7749053818439302E-2</v>
      </c>
      <c r="AL1802" s="17">
        <v>8.12171168592042E-2</v>
      </c>
      <c r="AM1802" s="17">
        <v>7.1360058014855995E-2</v>
      </c>
      <c r="AN1802" s="17">
        <v>5.8514190153355003E-2</v>
      </c>
      <c r="AO1802" s="17"/>
      <c r="AP1802" s="17">
        <v>4.4786002515542399E-2</v>
      </c>
      <c r="AQ1802" s="17">
        <v>8.8926920268931606E-2</v>
      </c>
      <c r="AR1802" s="17">
        <v>6.1505121067997201E-2</v>
      </c>
      <c r="AS1802" s="17">
        <v>7.9467249680685595E-2</v>
      </c>
      <c r="AT1802" s="17">
        <v>4.5961300708758798E-2</v>
      </c>
      <c r="AU1802" s="17">
        <v>7.0465467624000994E-2</v>
      </c>
      <c r="AV1802" s="17"/>
      <c r="AW1802" s="17">
        <v>9.3573167634241602E-2</v>
      </c>
      <c r="AX1802" s="17">
        <v>9.9350285016659101E-2</v>
      </c>
      <c r="AY1802" s="17">
        <v>8.0997524117618402E-2</v>
      </c>
      <c r="AZ1802" s="17">
        <v>5.41252756631651E-2</v>
      </c>
      <c r="BA1802" s="17">
        <v>8.2865199290965502E-2</v>
      </c>
      <c r="BB1802" s="17">
        <v>7.9228348515992197E-2</v>
      </c>
      <c r="BC1802" s="17">
        <v>6.9401858440905406E-2</v>
      </c>
      <c r="BD1802" s="17">
        <v>3.8981103463156801E-2</v>
      </c>
      <c r="BE1802" s="17">
        <v>9.1820826556566898E-2</v>
      </c>
      <c r="BF1802" s="17">
        <v>1.8905050282385601E-2</v>
      </c>
      <c r="BG1802" s="17">
        <v>7.8638672892077294E-2</v>
      </c>
      <c r="BH1802" s="17">
        <v>6.8312606492741804E-2</v>
      </c>
      <c r="BI1802" s="17">
        <v>4.8573943280948197E-2</v>
      </c>
      <c r="BJ1802" s="17">
        <v>7.8771358301203104E-2</v>
      </c>
      <c r="BK1802" s="17">
        <v>1.9734502478819201E-2</v>
      </c>
      <c r="BL1802" s="17">
        <v>3.6039956778098001E-2</v>
      </c>
      <c r="BM1802" s="17"/>
      <c r="BN1802" s="17">
        <v>5.6958411765951497E-2</v>
      </c>
      <c r="BO1802" s="17">
        <v>8.1952898148410197E-2</v>
      </c>
      <c r="BP1802" s="17"/>
      <c r="BQ1802" s="17">
        <v>3.6654187977448002E-2</v>
      </c>
      <c r="BR1802" s="17">
        <v>6.2937707652927499E-2</v>
      </c>
      <c r="BS1802" s="17"/>
      <c r="BT1802" s="17">
        <v>4.2957488421550102E-2</v>
      </c>
      <c r="BU1802" s="17"/>
      <c r="BV1802" s="17">
        <v>6.6632711965522604E-2</v>
      </c>
      <c r="BW1802" s="17">
        <v>8.6824342027311804E-2</v>
      </c>
      <c r="BX1802" s="17">
        <v>6.0482031724411897E-2</v>
      </c>
      <c r="BY1802" s="17"/>
      <c r="BZ1802" s="17">
        <v>5.00544584691981E-2</v>
      </c>
      <c r="CA1802" s="17">
        <v>7.2070181717481002E-2</v>
      </c>
      <c r="CB1802" s="17">
        <v>7.9984412748522998E-2</v>
      </c>
      <c r="CC1802" s="17">
        <v>8.9687757791717004E-2</v>
      </c>
      <c r="CD1802" s="17">
        <v>3.9590616261704202E-2</v>
      </c>
      <c r="CE1802" s="17">
        <v>6.3750117520532695E-2</v>
      </c>
      <c r="CF1802" s="17">
        <v>7.0840825045682704E-2</v>
      </c>
      <c r="CG1802" s="17"/>
      <c r="CH1802" s="17">
        <v>5.9807173716456399E-2</v>
      </c>
      <c r="CI1802" s="17">
        <v>5.0290216321607198E-2</v>
      </c>
      <c r="CJ1802" s="17">
        <v>8.4597063235539394E-2</v>
      </c>
      <c r="CK1802" s="17">
        <v>5.7214471755045897E-2</v>
      </c>
      <c r="CL1802" s="17">
        <v>0.127492206408477</v>
      </c>
    </row>
    <row r="1803" spans="2:90" x14ac:dyDescent="0.3">
      <c r="B1803" t="s">
        <v>581</v>
      </c>
      <c r="C1803" s="17">
        <v>3.9680375988562097E-2</v>
      </c>
      <c r="D1803" s="17">
        <v>4.6876939812890601E-2</v>
      </c>
      <c r="E1803" s="17">
        <v>3.2961703459937597E-2</v>
      </c>
      <c r="F1803" s="17"/>
      <c r="G1803" s="17">
        <v>3.3619786187202301E-2</v>
      </c>
      <c r="H1803" s="17">
        <v>3.2973860121896403E-2</v>
      </c>
      <c r="I1803" s="17">
        <v>4.0357540041918098E-2</v>
      </c>
      <c r="J1803" s="17">
        <v>3.7238687448464702E-2</v>
      </c>
      <c r="K1803" s="17">
        <v>5.7918671935627199E-2</v>
      </c>
      <c r="L1803" s="17">
        <v>3.8378967297175201E-2</v>
      </c>
      <c r="M1803" s="17"/>
      <c r="N1803" s="17">
        <v>2.72466876903819E-2</v>
      </c>
      <c r="O1803" s="17">
        <v>2.8578690107855499E-2</v>
      </c>
      <c r="P1803" s="17">
        <v>6.5486313500044302E-2</v>
      </c>
      <c r="Q1803" s="17">
        <v>4.2295020667955097E-2</v>
      </c>
      <c r="R1803" s="17"/>
      <c r="S1803" s="17">
        <v>4.0157533748269997E-2</v>
      </c>
      <c r="T1803" s="17">
        <v>3.5539605841689297E-2</v>
      </c>
      <c r="U1803" s="17">
        <v>2.75669638948806E-2</v>
      </c>
      <c r="V1803" s="17">
        <v>2.2226442906698202E-2</v>
      </c>
      <c r="W1803" s="17">
        <v>3.9719465502969703E-2</v>
      </c>
      <c r="X1803" s="17">
        <v>6.4312667367498605E-2</v>
      </c>
      <c r="Y1803" s="17">
        <v>5.00399985434496E-2</v>
      </c>
      <c r="Z1803" s="17">
        <v>3.1736026562118401E-2</v>
      </c>
      <c r="AA1803" s="17">
        <v>3.4558962431502901E-2</v>
      </c>
      <c r="AB1803" s="17">
        <v>5.2697697058521398E-2</v>
      </c>
      <c r="AC1803" s="17">
        <v>3.6478642333868799E-2</v>
      </c>
      <c r="AD1803" s="17">
        <v>3.42444806918848E-2</v>
      </c>
      <c r="AE1803" s="17"/>
      <c r="AF1803" s="17">
        <v>6.6265711160011107E-2</v>
      </c>
      <c r="AG1803" s="17">
        <v>2.1758223391180501E-2</v>
      </c>
      <c r="AH1803" s="17">
        <v>3.3319543499987198E-2</v>
      </c>
      <c r="AI1803" s="17"/>
      <c r="AJ1803" s="17">
        <v>4.5291411643251699E-2</v>
      </c>
      <c r="AK1803" s="17">
        <v>1.7705115095123399E-2</v>
      </c>
      <c r="AL1803" s="17">
        <v>2.98830931311822E-2</v>
      </c>
      <c r="AM1803" s="17">
        <v>0.110215831532379</v>
      </c>
      <c r="AN1803" s="17">
        <v>3.7426047961498801E-2</v>
      </c>
      <c r="AO1803" s="17"/>
      <c r="AP1803" s="17">
        <v>1.20403379820198E-2</v>
      </c>
      <c r="AQ1803" s="17">
        <v>3.29603339533735E-2</v>
      </c>
      <c r="AR1803" s="17">
        <v>3.79533372256965E-2</v>
      </c>
      <c r="AS1803" s="17">
        <v>8.3569003655605004E-2</v>
      </c>
      <c r="AT1803" s="17">
        <v>4.1673661085608799E-2</v>
      </c>
      <c r="AU1803" s="17">
        <v>2.78859657258099E-2</v>
      </c>
      <c r="AV1803" s="17"/>
      <c r="AW1803" s="17">
        <v>0</v>
      </c>
      <c r="AX1803" s="17">
        <v>6.7281919863346001E-2</v>
      </c>
      <c r="AY1803" s="17">
        <v>4.6256230560209097E-2</v>
      </c>
      <c r="AZ1803" s="17">
        <v>6.4483558717539705E-2</v>
      </c>
      <c r="BA1803" s="17">
        <v>4.89757635874251E-2</v>
      </c>
      <c r="BB1803" s="17">
        <v>4.6441106925999801E-2</v>
      </c>
      <c r="BC1803" s="17">
        <v>3.9675861596851103E-2</v>
      </c>
      <c r="BD1803" s="17">
        <v>1.25203247137509E-2</v>
      </c>
      <c r="BE1803" s="17">
        <v>5.0574323518678597E-2</v>
      </c>
      <c r="BF1803" s="17">
        <v>2.0806791862395299E-2</v>
      </c>
      <c r="BG1803" s="17">
        <v>3.2479649348293997E-2</v>
      </c>
      <c r="BH1803" s="17">
        <v>6.2299782329308898E-2</v>
      </c>
      <c r="BI1803" s="17">
        <v>2.3274386971970502E-2</v>
      </c>
      <c r="BJ1803" s="17">
        <v>3.00485330837158E-2</v>
      </c>
      <c r="BK1803" s="17">
        <v>0</v>
      </c>
      <c r="BL1803" s="17">
        <v>1.6406270709351401E-2</v>
      </c>
      <c r="BM1803" s="17"/>
      <c r="BN1803" s="17">
        <v>4.3771368306922902E-2</v>
      </c>
      <c r="BO1803" s="17">
        <v>3.4603673673041201E-2</v>
      </c>
      <c r="BP1803" s="17"/>
      <c r="BQ1803" s="17">
        <v>1.34843977495564E-2</v>
      </c>
      <c r="BR1803" s="17">
        <v>3.2169042746931699E-2</v>
      </c>
      <c r="BS1803" s="17"/>
      <c r="BT1803" s="17">
        <v>2.2492838603575E-2</v>
      </c>
      <c r="BU1803" s="17"/>
      <c r="BV1803" s="17">
        <v>4.0449716109628803E-2</v>
      </c>
      <c r="BW1803" s="17">
        <v>2.5951255804919401E-2</v>
      </c>
      <c r="BX1803" s="17">
        <v>4.4691967296488298E-2</v>
      </c>
      <c r="BY1803" s="17"/>
      <c r="BZ1803" s="17">
        <v>5.25475715960807E-2</v>
      </c>
      <c r="CA1803" s="17">
        <v>7.3873206258752294E-2</v>
      </c>
      <c r="CB1803" s="17">
        <v>2.5082391101715999E-2</v>
      </c>
      <c r="CC1803" s="17">
        <v>3.8984459687336499E-2</v>
      </c>
      <c r="CD1803" s="17">
        <v>1.90017856623052E-2</v>
      </c>
      <c r="CE1803" s="17">
        <v>4.2964077861803097E-2</v>
      </c>
      <c r="CF1803" s="17">
        <v>3.37332680753741E-2</v>
      </c>
      <c r="CG1803" s="17"/>
      <c r="CH1803" s="17">
        <v>5.2695670280042503E-2</v>
      </c>
      <c r="CI1803" s="17">
        <v>2.9347285004235599E-2</v>
      </c>
      <c r="CJ1803" s="17">
        <v>3.55811156662246E-2</v>
      </c>
      <c r="CK1803" s="17">
        <v>5.33846620545015E-2</v>
      </c>
      <c r="CL1803" s="17">
        <v>8.8085210419063698E-2</v>
      </c>
    </row>
    <row r="1804" spans="2:90" x14ac:dyDescent="0.3">
      <c r="B1804" t="s">
        <v>118</v>
      </c>
      <c r="C1804" s="17">
        <v>7.2786269029349801E-2</v>
      </c>
      <c r="D1804" s="17">
        <v>5.8700409277973202E-2</v>
      </c>
      <c r="E1804" s="17">
        <v>8.7129392350149298E-2</v>
      </c>
      <c r="F1804" s="17"/>
      <c r="G1804" s="17">
        <v>7.48142152953815E-2</v>
      </c>
      <c r="H1804" s="17">
        <v>6.4792733092799704E-2</v>
      </c>
      <c r="I1804" s="17">
        <v>7.7818846030706004E-2</v>
      </c>
      <c r="J1804" s="17">
        <v>0.124603868652107</v>
      </c>
      <c r="K1804" s="17">
        <v>6.0654267015777197E-2</v>
      </c>
      <c r="L1804" s="17">
        <v>3.99287786131724E-2</v>
      </c>
      <c r="M1804" s="17"/>
      <c r="N1804" s="17">
        <v>4.8540527413767999E-2</v>
      </c>
      <c r="O1804" s="17">
        <v>7.9776790662051497E-2</v>
      </c>
      <c r="P1804" s="17">
        <v>6.6080468007407203E-2</v>
      </c>
      <c r="Q1804" s="17">
        <v>9.4523376380671195E-2</v>
      </c>
      <c r="R1804" s="17"/>
      <c r="S1804" s="17">
        <v>7.3967409884769103E-2</v>
      </c>
      <c r="T1804" s="17">
        <v>6.7322765244730395E-2</v>
      </c>
      <c r="U1804" s="17">
        <v>7.5935008386739597E-2</v>
      </c>
      <c r="V1804" s="17">
        <v>0.101245988728432</v>
      </c>
      <c r="W1804" s="17">
        <v>6.8740137063136697E-2</v>
      </c>
      <c r="X1804" s="17">
        <v>7.6119538902431699E-2</v>
      </c>
      <c r="Y1804" s="17">
        <v>8.6693485413708998E-2</v>
      </c>
      <c r="Z1804" s="17">
        <v>4.5189826287665602E-2</v>
      </c>
      <c r="AA1804" s="17">
        <v>3.6016451798367301E-2</v>
      </c>
      <c r="AB1804" s="17">
        <v>8.1093115659464102E-2</v>
      </c>
      <c r="AC1804" s="17">
        <v>0.12481397129980901</v>
      </c>
      <c r="AD1804" s="17">
        <v>2.0184241908547101E-2</v>
      </c>
      <c r="AE1804" s="17"/>
      <c r="AF1804" s="17">
        <v>5.5377352865896699E-2</v>
      </c>
      <c r="AG1804" s="17">
        <v>6.2402351537359103E-2</v>
      </c>
      <c r="AH1804" s="17">
        <v>0.14402385302878201</v>
      </c>
      <c r="AI1804" s="17"/>
      <c r="AJ1804" s="17">
        <v>4.87934964196272E-2</v>
      </c>
      <c r="AK1804" s="17">
        <v>5.0661223871831203E-2</v>
      </c>
      <c r="AL1804" s="17">
        <v>4.6417412758600902E-2</v>
      </c>
      <c r="AM1804" s="17">
        <v>6.2098545462284598E-2</v>
      </c>
      <c r="AN1804" s="17">
        <v>8.4756695915254407E-2</v>
      </c>
      <c r="AO1804" s="17"/>
      <c r="AP1804" s="17">
        <v>4.3105075758046202E-2</v>
      </c>
      <c r="AQ1804" s="17">
        <v>5.3295390464860898E-2</v>
      </c>
      <c r="AR1804" s="17">
        <v>4.8257462691018001E-2</v>
      </c>
      <c r="AS1804" s="17">
        <v>6.7683855588861794E-2</v>
      </c>
      <c r="AT1804" s="17">
        <v>4.62541714435874E-2</v>
      </c>
      <c r="AU1804" s="17">
        <v>0.16772942662795201</v>
      </c>
      <c r="AV1804" s="17"/>
      <c r="AW1804" s="17">
        <v>4.4621620120488099E-2</v>
      </c>
      <c r="AX1804" s="17">
        <v>0.20364487928220501</v>
      </c>
      <c r="AY1804" s="17">
        <v>0.104517599054162</v>
      </c>
      <c r="AZ1804" s="17">
        <v>8.0286924257279804E-2</v>
      </c>
      <c r="BA1804" s="17">
        <v>8.0962942018845505E-2</v>
      </c>
      <c r="BB1804" s="17">
        <v>5.4112322706702298E-2</v>
      </c>
      <c r="BC1804" s="17">
        <v>3.4348102275777802E-2</v>
      </c>
      <c r="BD1804" s="17">
        <v>5.7835540850566899E-2</v>
      </c>
      <c r="BE1804" s="17">
        <v>4.7159131132406301E-2</v>
      </c>
      <c r="BF1804" s="17">
        <v>4.8040701587335297E-2</v>
      </c>
      <c r="BG1804" s="17">
        <v>4.1716439032980099E-2</v>
      </c>
      <c r="BH1804" s="17">
        <v>6.0089985597406602E-2</v>
      </c>
      <c r="BI1804" s="17">
        <v>5.4287608417387598E-2</v>
      </c>
      <c r="BJ1804" s="17">
        <v>7.1082853206876503E-2</v>
      </c>
      <c r="BK1804" s="17">
        <v>0.107412099148154</v>
      </c>
      <c r="BL1804" s="17">
        <v>1.6169759606378901E-2</v>
      </c>
      <c r="BM1804" s="17"/>
      <c r="BN1804" s="17">
        <v>6.3088184991209995E-2</v>
      </c>
      <c r="BO1804" s="17">
        <v>8.3852413016664101E-2</v>
      </c>
      <c r="BP1804" s="17"/>
      <c r="BQ1804" s="17">
        <v>4.5838262263074803E-2</v>
      </c>
      <c r="BR1804" s="17">
        <v>4.8678124805306797E-2</v>
      </c>
      <c r="BS1804" s="17"/>
      <c r="BT1804" s="17">
        <v>3.5875646682548397E-2</v>
      </c>
      <c r="BU1804" s="17"/>
      <c r="BV1804" s="17">
        <v>9.8490076391452006E-2</v>
      </c>
      <c r="BW1804" s="17">
        <v>5.5794332987868803E-2</v>
      </c>
      <c r="BX1804" s="17">
        <v>6.5375624357819906E-2</v>
      </c>
      <c r="BY1804" s="17"/>
      <c r="BZ1804" s="17">
        <v>0.119539987345869</v>
      </c>
      <c r="CA1804" s="17">
        <v>7.9488347617895E-2</v>
      </c>
      <c r="CB1804" s="17">
        <v>7.3113678750536398E-2</v>
      </c>
      <c r="CC1804" s="17">
        <v>3.6059001754514201E-2</v>
      </c>
      <c r="CD1804" s="17">
        <v>5.7853680957893401E-2</v>
      </c>
      <c r="CE1804" s="17">
        <v>3.6495136124001099E-2</v>
      </c>
      <c r="CF1804" s="17">
        <v>3.48114629775617E-2</v>
      </c>
      <c r="CG1804" s="17"/>
      <c r="CH1804" s="17">
        <v>2.5928453303256299E-2</v>
      </c>
      <c r="CI1804" s="17">
        <v>7.4186578877553505E-2</v>
      </c>
      <c r="CJ1804" s="17">
        <v>7.5559004320175094E-2</v>
      </c>
      <c r="CK1804" s="17">
        <v>8.4653236231322496E-2</v>
      </c>
      <c r="CL1804" s="17">
        <v>0.10262765433434901</v>
      </c>
    </row>
    <row r="1805" spans="2:90" x14ac:dyDescent="0.3">
      <c r="C1805" s="17"/>
      <c r="D1805" s="17"/>
      <c r="E1805" s="17"/>
      <c r="F1805" s="17"/>
      <c r="G1805" s="17"/>
      <c r="H1805" s="17"/>
      <c r="I1805" s="17"/>
      <c r="J1805" s="17"/>
      <c r="K1805" s="17"/>
      <c r="L1805" s="17"/>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7"/>
      <c r="AI1805" s="17"/>
      <c r="AJ1805" s="17"/>
      <c r="AK1805" s="17"/>
      <c r="AL1805" s="17"/>
      <c r="AM1805" s="17"/>
      <c r="AN1805" s="17"/>
      <c r="AO1805" s="17"/>
      <c r="AP1805" s="17"/>
      <c r="AQ1805" s="17"/>
      <c r="AR1805" s="17"/>
      <c r="AS1805" s="17"/>
      <c r="AT1805" s="17"/>
      <c r="AU1805" s="17"/>
      <c r="AV1805" s="17"/>
      <c r="AW1805" s="17"/>
      <c r="AX1805" s="17"/>
      <c r="AY1805" s="17"/>
      <c r="AZ1805" s="17"/>
      <c r="BA1805" s="17"/>
      <c r="BB1805" s="17"/>
      <c r="BC1805" s="17"/>
      <c r="BD1805" s="17"/>
      <c r="BE1805" s="17"/>
      <c r="BF1805" s="17"/>
      <c r="BG1805" s="17"/>
      <c r="BH1805" s="17"/>
      <c r="BI1805" s="17"/>
      <c r="BJ1805" s="17"/>
      <c r="BK1805" s="17"/>
      <c r="BL1805" s="17"/>
      <c r="BM1805" s="17"/>
      <c r="BN1805" s="17"/>
      <c r="BO1805" s="17"/>
      <c r="BP1805" s="17"/>
      <c r="BQ1805" s="17"/>
      <c r="BR1805" s="17"/>
      <c r="BS1805" s="17"/>
      <c r="BT1805" s="17"/>
      <c r="BU1805" s="17"/>
      <c r="BV1805" s="17"/>
      <c r="BW1805" s="17"/>
      <c r="BX1805" s="17"/>
      <c r="BY1805" s="17"/>
      <c r="BZ1805" s="17"/>
      <c r="CA1805" s="17"/>
      <c r="CB1805" s="17"/>
      <c r="CC1805" s="17"/>
      <c r="CD1805" s="17"/>
      <c r="CE1805" s="17"/>
      <c r="CF1805" s="17"/>
      <c r="CG1805" s="17"/>
      <c r="CH1805" s="17"/>
      <c r="CI1805" s="17"/>
      <c r="CJ1805" s="17"/>
      <c r="CK1805" s="17"/>
      <c r="CL1805" s="17"/>
    </row>
    <row r="1806" spans="2:90" x14ac:dyDescent="0.3">
      <c r="B1806" s="6" t="s">
        <v>692</v>
      </c>
      <c r="C1806" s="17"/>
      <c r="D1806" s="17"/>
      <c r="E1806" s="17"/>
      <c r="F1806" s="17"/>
      <c r="G1806" s="17"/>
      <c r="H1806" s="17"/>
      <c r="I1806" s="17"/>
      <c r="J1806" s="17"/>
      <c r="K1806" s="17"/>
      <c r="L1806" s="17"/>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7"/>
      <c r="AI1806" s="17"/>
      <c r="AJ1806" s="17"/>
      <c r="AK1806" s="17"/>
      <c r="AL1806" s="17"/>
      <c r="AM1806" s="17"/>
      <c r="AN1806" s="17"/>
      <c r="AO1806" s="17"/>
      <c r="AP1806" s="17"/>
      <c r="AQ1806" s="17"/>
      <c r="AR1806" s="17"/>
      <c r="AS1806" s="17"/>
      <c r="AT1806" s="17"/>
      <c r="AU1806" s="17"/>
      <c r="AV1806" s="17"/>
      <c r="AW1806" s="17"/>
      <c r="AX1806" s="17"/>
      <c r="AY1806" s="17"/>
      <c r="AZ1806" s="17"/>
      <c r="BA1806" s="17"/>
      <c r="BB1806" s="17"/>
      <c r="BC1806" s="17"/>
      <c r="BD1806" s="17"/>
      <c r="BE1806" s="17"/>
      <c r="BF1806" s="17"/>
      <c r="BG1806" s="17"/>
      <c r="BH1806" s="17"/>
      <c r="BI1806" s="17"/>
      <c r="BJ1806" s="17"/>
      <c r="BK1806" s="17"/>
      <c r="BL1806" s="17"/>
      <c r="BM1806" s="17"/>
      <c r="BN1806" s="17"/>
      <c r="BO1806" s="17"/>
      <c r="BP1806" s="17"/>
      <c r="BQ1806" s="17"/>
      <c r="BR1806" s="17"/>
      <c r="BS1806" s="17"/>
      <c r="BT1806" s="17"/>
      <c r="BU1806" s="17"/>
      <c r="BV1806" s="17"/>
      <c r="BW1806" s="17"/>
      <c r="BX1806" s="17"/>
      <c r="BY1806" s="17"/>
      <c r="BZ1806" s="17"/>
      <c r="CA1806" s="17"/>
      <c r="CB1806" s="17"/>
      <c r="CC1806" s="17"/>
      <c r="CD1806" s="17"/>
      <c r="CE1806" s="17"/>
      <c r="CF1806" s="17"/>
      <c r="CG1806" s="17"/>
      <c r="CH1806" s="17"/>
      <c r="CI1806" s="17"/>
      <c r="CJ1806" s="17"/>
      <c r="CK1806" s="17"/>
      <c r="CL1806" s="17"/>
    </row>
    <row r="1807" spans="2:90" x14ac:dyDescent="0.3">
      <c r="B1807" s="24" t="s">
        <v>110</v>
      </c>
      <c r="C1807" s="17"/>
      <c r="D1807" s="17"/>
      <c r="E1807" s="17"/>
      <c r="F1807" s="17"/>
      <c r="G1807" s="17"/>
      <c r="H1807" s="17"/>
      <c r="I1807" s="17"/>
      <c r="J1807" s="17"/>
      <c r="K1807" s="17"/>
      <c r="L1807" s="17"/>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7"/>
      <c r="AI1807" s="17"/>
      <c r="AJ1807" s="17"/>
      <c r="AK1807" s="17"/>
      <c r="AL1807" s="17"/>
      <c r="AM1807" s="17"/>
      <c r="AN1807" s="17"/>
      <c r="AO1807" s="17"/>
      <c r="AP1807" s="17"/>
      <c r="AQ1807" s="17"/>
      <c r="AR1807" s="17"/>
      <c r="AS1807" s="17"/>
      <c r="AT1807" s="17"/>
      <c r="AU1807" s="17"/>
      <c r="AV1807" s="17"/>
      <c r="AW1807" s="17"/>
      <c r="AX1807" s="17"/>
      <c r="AY1807" s="17"/>
      <c r="AZ1807" s="17"/>
      <c r="BA1807" s="17"/>
      <c r="BB1807" s="17"/>
      <c r="BC1807" s="17"/>
      <c r="BD1807" s="17"/>
      <c r="BE1807" s="17"/>
      <c r="BF1807" s="17"/>
      <c r="BG1807" s="17"/>
      <c r="BH1807" s="17"/>
      <c r="BI1807" s="17"/>
      <c r="BJ1807" s="17"/>
      <c r="BK1807" s="17"/>
      <c r="BL1807" s="17"/>
      <c r="BM1807" s="17"/>
      <c r="BN1807" s="17"/>
      <c r="BO1807" s="17"/>
      <c r="BP1807" s="17"/>
      <c r="BQ1807" s="17"/>
      <c r="BR1807" s="17"/>
      <c r="BS1807" s="17"/>
      <c r="BT1807" s="17"/>
      <c r="BU1807" s="17"/>
      <c r="BV1807" s="17"/>
      <c r="BW1807" s="17"/>
      <c r="BX1807" s="17"/>
      <c r="BY1807" s="17"/>
      <c r="BZ1807" s="17"/>
      <c r="CA1807" s="17"/>
      <c r="CB1807" s="17"/>
      <c r="CC1807" s="17"/>
      <c r="CD1807" s="17"/>
      <c r="CE1807" s="17"/>
      <c r="CF1807" s="17"/>
      <c r="CG1807" s="17"/>
      <c r="CH1807" s="17"/>
      <c r="CI1807" s="17"/>
      <c r="CJ1807" s="17"/>
      <c r="CK1807" s="17"/>
      <c r="CL1807" s="17"/>
    </row>
    <row r="1808" spans="2:90" x14ac:dyDescent="0.3">
      <c r="B1808" t="s">
        <v>577</v>
      </c>
      <c r="C1808" s="17">
        <v>0.167066571717466</v>
      </c>
      <c r="D1808" s="17">
        <v>0.16506176242284401</v>
      </c>
      <c r="E1808" s="17">
        <v>0.169318862433183</v>
      </c>
      <c r="F1808" s="17"/>
      <c r="G1808" s="17">
        <v>0.26560537200620798</v>
      </c>
      <c r="H1808" s="17">
        <v>0.220081691630717</v>
      </c>
      <c r="I1808" s="17">
        <v>0.16178293243161901</v>
      </c>
      <c r="J1808" s="17">
        <v>0.14833064212972599</v>
      </c>
      <c r="K1808" s="17">
        <v>8.2898101352541095E-2</v>
      </c>
      <c r="L1808" s="17">
        <v>0.13428623103896101</v>
      </c>
      <c r="M1808" s="17"/>
      <c r="N1808" s="17">
        <v>0.18506694940971199</v>
      </c>
      <c r="O1808" s="17">
        <v>0.16348812027003301</v>
      </c>
      <c r="P1808" s="17">
        <v>0.151809591510008</v>
      </c>
      <c r="Q1808" s="17">
        <v>0.166473405467397</v>
      </c>
      <c r="R1808" s="17"/>
      <c r="S1808" s="17">
        <v>0.18018076303469499</v>
      </c>
      <c r="T1808" s="17">
        <v>0.18205952204333301</v>
      </c>
      <c r="U1808" s="17">
        <v>0.13488038833582899</v>
      </c>
      <c r="V1808" s="17">
        <v>0.16286694128815399</v>
      </c>
      <c r="W1808" s="17">
        <v>0.139029393961423</v>
      </c>
      <c r="X1808" s="17">
        <v>0.115407977937508</v>
      </c>
      <c r="Y1808" s="17">
        <v>0.16878850621511099</v>
      </c>
      <c r="Z1808" s="17">
        <v>0.23247316242371999</v>
      </c>
      <c r="AA1808" s="17">
        <v>0.185317016429356</v>
      </c>
      <c r="AB1808" s="17">
        <v>0.185107305505709</v>
      </c>
      <c r="AC1808" s="17">
        <v>0.121269550981229</v>
      </c>
      <c r="AD1808" s="17">
        <v>0.222450576114642</v>
      </c>
      <c r="AE1808" s="17"/>
      <c r="AF1808" s="17">
        <v>0.12996448367145799</v>
      </c>
      <c r="AG1808" s="17">
        <v>0.17662348746089299</v>
      </c>
      <c r="AH1808" s="17">
        <v>0.13982309662502501</v>
      </c>
      <c r="AI1808" s="17"/>
      <c r="AJ1808" s="17">
        <v>0.110037488869641</v>
      </c>
      <c r="AK1808" s="17">
        <v>0.23436177043881701</v>
      </c>
      <c r="AL1808" s="17">
        <v>0.14878126625917701</v>
      </c>
      <c r="AM1808" s="17">
        <v>0.110110516502058</v>
      </c>
      <c r="AN1808" s="17">
        <v>0.18812906443815</v>
      </c>
      <c r="AO1808" s="17"/>
      <c r="AP1808" s="17">
        <v>0.25510911780293499</v>
      </c>
      <c r="AQ1808" s="17">
        <v>0.12500305371120801</v>
      </c>
      <c r="AR1808" s="17">
        <v>0.159866605784482</v>
      </c>
      <c r="AS1808" s="17">
        <v>0.11184493939288399</v>
      </c>
      <c r="AT1808" s="17">
        <v>0.28206562840798199</v>
      </c>
      <c r="AU1808" s="17">
        <v>0.122886290642461</v>
      </c>
      <c r="AV1808" s="17"/>
      <c r="AW1808" s="17">
        <v>0.27214865531087401</v>
      </c>
      <c r="AX1808" s="17">
        <v>0.17536731659921301</v>
      </c>
      <c r="AY1808" s="17">
        <v>0.18190970446912699</v>
      </c>
      <c r="AZ1808" s="17">
        <v>0.17927946982458401</v>
      </c>
      <c r="BA1808" s="17">
        <v>0.136651725494179</v>
      </c>
      <c r="BB1808" s="17">
        <v>0.18369024789899299</v>
      </c>
      <c r="BC1808" s="17">
        <v>0.12569698245300201</v>
      </c>
      <c r="BD1808" s="17">
        <v>0.135610549079062</v>
      </c>
      <c r="BE1808" s="17">
        <v>0.16625581657642199</v>
      </c>
      <c r="BF1808" s="17">
        <v>0.18176740752468001</v>
      </c>
      <c r="BG1808" s="17">
        <v>0.185018927961519</v>
      </c>
      <c r="BH1808" s="17">
        <v>0.104479583018688</v>
      </c>
      <c r="BI1808" s="17">
        <v>0.19216368729587699</v>
      </c>
      <c r="BJ1808" s="17">
        <v>0.13044502539067299</v>
      </c>
      <c r="BK1808" s="17">
        <v>0.22764645832903299</v>
      </c>
      <c r="BL1808" s="17">
        <v>0.29407191004018701</v>
      </c>
      <c r="BM1808" s="17"/>
      <c r="BN1808" s="17">
        <v>0.16362084775584099</v>
      </c>
      <c r="BO1808" s="17">
        <v>0.170669885142228</v>
      </c>
      <c r="BP1808" s="17"/>
      <c r="BQ1808" s="17">
        <v>0.25513069299513302</v>
      </c>
      <c r="BR1808" s="17">
        <v>0.21372237477462899</v>
      </c>
      <c r="BS1808" s="17"/>
      <c r="BT1808" s="17">
        <v>0.261038724060562</v>
      </c>
      <c r="BU1808" s="17"/>
      <c r="BV1808" s="17">
        <v>0.14668578883555999</v>
      </c>
      <c r="BW1808" s="17">
        <v>0.28430161302177498</v>
      </c>
      <c r="BX1808" s="17">
        <v>0.13569804379268299</v>
      </c>
      <c r="BY1808" s="17"/>
      <c r="BZ1808" s="17">
        <v>0.16944431494341</v>
      </c>
      <c r="CA1808" s="17">
        <v>0.17197397047684501</v>
      </c>
      <c r="CB1808" s="17">
        <v>0.202443631635913</v>
      </c>
      <c r="CC1808" s="17">
        <v>0.15804570112855201</v>
      </c>
      <c r="CD1808" s="17">
        <v>0.15265978937357999</v>
      </c>
      <c r="CE1808" s="17">
        <v>0.15778545676417099</v>
      </c>
      <c r="CF1808" s="17">
        <v>0.19823316190271001</v>
      </c>
      <c r="CG1808" s="17"/>
      <c r="CH1808" s="17">
        <v>0.24060390966529399</v>
      </c>
      <c r="CI1808" s="17">
        <v>0.16048842297594201</v>
      </c>
      <c r="CJ1808" s="17">
        <v>0.15569357621527</v>
      </c>
      <c r="CK1808" s="17">
        <v>0.175461611072465</v>
      </c>
      <c r="CL1808" s="17">
        <v>0.11992966028466701</v>
      </c>
    </row>
    <row r="1809" spans="2:90" x14ac:dyDescent="0.3">
      <c r="B1809" t="s">
        <v>578</v>
      </c>
      <c r="C1809" s="17">
        <v>0.40292946623582798</v>
      </c>
      <c r="D1809" s="17">
        <v>0.39895652866196002</v>
      </c>
      <c r="E1809" s="17">
        <v>0.40406916307770602</v>
      </c>
      <c r="F1809" s="17"/>
      <c r="G1809" s="17">
        <v>0.36852529760493102</v>
      </c>
      <c r="H1809" s="17">
        <v>0.40636293901762899</v>
      </c>
      <c r="I1809" s="17">
        <v>0.42921007394966598</v>
      </c>
      <c r="J1809" s="17">
        <v>0.34060331947337003</v>
      </c>
      <c r="K1809" s="17">
        <v>0.42519174107612601</v>
      </c>
      <c r="L1809" s="17">
        <v>0.43711287738917298</v>
      </c>
      <c r="M1809" s="17"/>
      <c r="N1809" s="17">
        <v>0.44651914390935699</v>
      </c>
      <c r="O1809" s="17">
        <v>0.45368149407304298</v>
      </c>
      <c r="P1809" s="17">
        <v>0.34467880477496299</v>
      </c>
      <c r="Q1809" s="17">
        <v>0.35224247699181699</v>
      </c>
      <c r="R1809" s="17"/>
      <c r="S1809" s="17">
        <v>0.395837364555233</v>
      </c>
      <c r="T1809" s="17">
        <v>0.44015923944796997</v>
      </c>
      <c r="U1809" s="17">
        <v>0.400876862546518</v>
      </c>
      <c r="V1809" s="17">
        <v>0.431568378289512</v>
      </c>
      <c r="W1809" s="17">
        <v>0.374060109551408</v>
      </c>
      <c r="X1809" s="17">
        <v>0.40302919003563797</v>
      </c>
      <c r="Y1809" s="17">
        <v>0.38108535648153502</v>
      </c>
      <c r="Z1809" s="17">
        <v>0.39264540851322899</v>
      </c>
      <c r="AA1809" s="17">
        <v>0.37575951088582998</v>
      </c>
      <c r="AB1809" s="17">
        <v>0.388651845454553</v>
      </c>
      <c r="AC1809" s="17">
        <v>0.417449917243157</v>
      </c>
      <c r="AD1809" s="17">
        <v>0.45147990732774101</v>
      </c>
      <c r="AE1809" s="17"/>
      <c r="AF1809" s="17">
        <v>0.36775356578384999</v>
      </c>
      <c r="AG1809" s="17">
        <v>0.465308533228532</v>
      </c>
      <c r="AH1809" s="17">
        <v>0.34615822263700102</v>
      </c>
      <c r="AI1809" s="17"/>
      <c r="AJ1809" s="17">
        <v>0.38158893865589799</v>
      </c>
      <c r="AK1809" s="17">
        <v>0.44622480210844001</v>
      </c>
      <c r="AL1809" s="17">
        <v>0.454585541534541</v>
      </c>
      <c r="AM1809" s="17">
        <v>0.31710893646538002</v>
      </c>
      <c r="AN1809" s="17">
        <v>0.44722198498844901</v>
      </c>
      <c r="AO1809" s="17"/>
      <c r="AP1809" s="17">
        <v>0.47920120759189599</v>
      </c>
      <c r="AQ1809" s="17">
        <v>0.38288204073791399</v>
      </c>
      <c r="AR1809" s="17">
        <v>0.44094066488698003</v>
      </c>
      <c r="AS1809" s="17">
        <v>0.35102506177237502</v>
      </c>
      <c r="AT1809" s="17">
        <v>0.43435283174557698</v>
      </c>
      <c r="AU1809" s="17">
        <v>0.36569611596450702</v>
      </c>
      <c r="AV1809" s="17"/>
      <c r="AW1809" s="17">
        <v>0.153198162762295</v>
      </c>
      <c r="AX1809" s="17">
        <v>0.32832748571473702</v>
      </c>
      <c r="AY1809" s="17">
        <v>0.32200911062797499</v>
      </c>
      <c r="AZ1809" s="17">
        <v>0.41270209397964602</v>
      </c>
      <c r="BA1809" s="17">
        <v>0.34703408098378402</v>
      </c>
      <c r="BB1809" s="17">
        <v>0.36071349836579902</v>
      </c>
      <c r="BC1809" s="17">
        <v>0.44671345696013098</v>
      </c>
      <c r="BD1809" s="17">
        <v>0.48658541075496903</v>
      </c>
      <c r="BE1809" s="17">
        <v>0.461647439874107</v>
      </c>
      <c r="BF1809" s="17">
        <v>0.45942089571816402</v>
      </c>
      <c r="BG1809" s="17">
        <v>0.45131043821087502</v>
      </c>
      <c r="BH1809" s="17">
        <v>0.35783427945866197</v>
      </c>
      <c r="BI1809" s="17">
        <v>0.429717515416837</v>
      </c>
      <c r="BJ1809" s="17">
        <v>0.43968877423382002</v>
      </c>
      <c r="BK1809" s="17">
        <v>0.36019570440103099</v>
      </c>
      <c r="BL1809" s="17">
        <v>0.47018199689220502</v>
      </c>
      <c r="BM1809" s="17"/>
      <c r="BN1809" s="17">
        <v>0.420575853542974</v>
      </c>
      <c r="BO1809" s="17">
        <v>0.38100412484187002</v>
      </c>
      <c r="BP1809" s="17"/>
      <c r="BQ1809" s="17">
        <v>0.46738262610987702</v>
      </c>
      <c r="BR1809" s="17">
        <v>0.41451452800031802</v>
      </c>
      <c r="BS1809" s="17"/>
      <c r="BT1809" s="17">
        <v>0.43514603549349401</v>
      </c>
      <c r="BU1809" s="17"/>
      <c r="BV1809" s="17">
        <v>0.411556027917514</v>
      </c>
      <c r="BW1809" s="17">
        <v>0.358968026580682</v>
      </c>
      <c r="BX1809" s="17">
        <v>0.41549997585383802</v>
      </c>
      <c r="BY1809" s="17"/>
      <c r="BZ1809" s="17">
        <v>0.37650485245138499</v>
      </c>
      <c r="CA1809" s="17">
        <v>0.38632850323907902</v>
      </c>
      <c r="CB1809" s="17">
        <v>0.38879074675643099</v>
      </c>
      <c r="CC1809" s="17">
        <v>0.43949643065321697</v>
      </c>
      <c r="CD1809" s="17">
        <v>0.42032237372824899</v>
      </c>
      <c r="CE1809" s="17">
        <v>0.38611684062534402</v>
      </c>
      <c r="CF1809" s="17">
        <v>0.44107318044765198</v>
      </c>
      <c r="CG1809" s="17"/>
      <c r="CH1809" s="17">
        <v>0.38142337767571599</v>
      </c>
      <c r="CI1809" s="17">
        <v>0.42129851965686699</v>
      </c>
      <c r="CJ1809" s="17">
        <v>0.39188546914147299</v>
      </c>
      <c r="CK1809" s="17">
        <v>0.41282163912407399</v>
      </c>
      <c r="CL1809" s="17">
        <v>0.347666733041603</v>
      </c>
    </row>
    <row r="1810" spans="2:90" x14ac:dyDescent="0.3">
      <c r="B1810" t="s">
        <v>683</v>
      </c>
      <c r="C1810" s="17">
        <v>0.262409228168201</v>
      </c>
      <c r="D1810" s="17">
        <v>0.27551734267764499</v>
      </c>
      <c r="E1810" s="17">
        <v>0.25167875788961003</v>
      </c>
      <c r="F1810" s="17"/>
      <c r="G1810" s="17">
        <v>0.16338644917494899</v>
      </c>
      <c r="H1810" s="17">
        <v>0.22038970458188401</v>
      </c>
      <c r="I1810" s="17">
        <v>0.23358245298872299</v>
      </c>
      <c r="J1810" s="17">
        <v>0.33033789900045601</v>
      </c>
      <c r="K1810" s="17">
        <v>0.33279786925323601</v>
      </c>
      <c r="L1810" s="17">
        <v>0.28377505308265999</v>
      </c>
      <c r="M1810" s="17"/>
      <c r="N1810" s="17">
        <v>0.24697686568669</v>
      </c>
      <c r="O1810" s="17">
        <v>0.22826474676112901</v>
      </c>
      <c r="P1810" s="17">
        <v>0.33046664725743802</v>
      </c>
      <c r="Q1810" s="17">
        <v>0.25538653996000699</v>
      </c>
      <c r="R1810" s="17"/>
      <c r="S1810" s="17">
        <v>0.238036634565928</v>
      </c>
      <c r="T1810" s="17">
        <v>0.248092545199155</v>
      </c>
      <c r="U1810" s="17">
        <v>0.30371592195881802</v>
      </c>
      <c r="V1810" s="17">
        <v>0.233192345421638</v>
      </c>
      <c r="W1810" s="17">
        <v>0.31995096771953202</v>
      </c>
      <c r="X1810" s="17">
        <v>0.26370639519285899</v>
      </c>
      <c r="Y1810" s="17">
        <v>0.24841698453751199</v>
      </c>
      <c r="Z1810" s="17">
        <v>0.22889304768292701</v>
      </c>
      <c r="AA1810" s="17">
        <v>0.31574100641640002</v>
      </c>
      <c r="AB1810" s="17">
        <v>0.25291322112779802</v>
      </c>
      <c r="AC1810" s="17">
        <v>0.25361424416161399</v>
      </c>
      <c r="AD1810" s="17">
        <v>0.20689502995394399</v>
      </c>
      <c r="AE1810" s="17"/>
      <c r="AF1810" s="17">
        <v>0.30525179336593999</v>
      </c>
      <c r="AG1810" s="17">
        <v>0.240569150439704</v>
      </c>
      <c r="AH1810" s="17">
        <v>0.29361337204263599</v>
      </c>
      <c r="AI1810" s="17"/>
      <c r="AJ1810" s="17">
        <v>0.328868010371695</v>
      </c>
      <c r="AK1810" s="17">
        <v>0.20673738138711001</v>
      </c>
      <c r="AL1810" s="17">
        <v>0.24618268139930699</v>
      </c>
      <c r="AM1810" s="17">
        <v>0.35848938627732402</v>
      </c>
      <c r="AN1810" s="17">
        <v>0.20350475092734299</v>
      </c>
      <c r="AO1810" s="17"/>
      <c r="AP1810" s="17">
        <v>0.17947806150631801</v>
      </c>
      <c r="AQ1810" s="17">
        <v>0.31797063277243898</v>
      </c>
      <c r="AR1810" s="17">
        <v>0.23576096698997601</v>
      </c>
      <c r="AS1810" s="17">
        <v>0.32822544274197601</v>
      </c>
      <c r="AT1810" s="17">
        <v>0.14129019282652799</v>
      </c>
      <c r="AU1810" s="17">
        <v>0.31491093996982</v>
      </c>
      <c r="AV1810" s="17"/>
      <c r="AW1810" s="17">
        <v>0.48299818295858998</v>
      </c>
      <c r="AX1810" s="17">
        <v>0.157143772003104</v>
      </c>
      <c r="AY1810" s="17">
        <v>0.30067750161161</v>
      </c>
      <c r="AZ1810" s="17">
        <v>0.22992046501008701</v>
      </c>
      <c r="BA1810" s="17">
        <v>0.28246072185212101</v>
      </c>
      <c r="BB1810" s="17">
        <v>0.300741493638854</v>
      </c>
      <c r="BC1810" s="17">
        <v>0.27058437699319099</v>
      </c>
      <c r="BD1810" s="17">
        <v>0.22247319184748299</v>
      </c>
      <c r="BE1810" s="17">
        <v>0.23282653986138799</v>
      </c>
      <c r="BF1810" s="17">
        <v>0.27028532500085301</v>
      </c>
      <c r="BG1810" s="17">
        <v>0.23663095323995301</v>
      </c>
      <c r="BH1810" s="17">
        <v>0.34240274032960999</v>
      </c>
      <c r="BI1810" s="17">
        <v>0.28003434506216701</v>
      </c>
      <c r="BJ1810" s="17">
        <v>0.31051801975719201</v>
      </c>
      <c r="BK1810" s="17">
        <v>0.269478719398</v>
      </c>
      <c r="BL1810" s="17">
        <v>0.18523132939746301</v>
      </c>
      <c r="BM1810" s="17"/>
      <c r="BN1810" s="17">
        <v>0.26874725622587697</v>
      </c>
      <c r="BO1810" s="17">
        <v>0.25331006519919402</v>
      </c>
      <c r="BP1810" s="17"/>
      <c r="BQ1810" s="17">
        <v>0.18527106240590199</v>
      </c>
      <c r="BR1810" s="17">
        <v>0.21851430512716399</v>
      </c>
      <c r="BS1810" s="17"/>
      <c r="BT1810" s="17">
        <v>0.20266310395782</v>
      </c>
      <c r="BU1810" s="17"/>
      <c r="BV1810" s="17">
        <v>0.27203463586708299</v>
      </c>
      <c r="BW1810" s="17">
        <v>0.21645269610510101</v>
      </c>
      <c r="BX1810" s="17">
        <v>0.27786956813894897</v>
      </c>
      <c r="BY1810" s="17"/>
      <c r="BZ1810" s="17">
        <v>0.20448713380667699</v>
      </c>
      <c r="CA1810" s="17">
        <v>0.238785298078627</v>
      </c>
      <c r="CB1810" s="17">
        <v>0.24124223221340599</v>
      </c>
      <c r="CC1810" s="17">
        <v>0.24875186624366899</v>
      </c>
      <c r="CD1810" s="17">
        <v>0.32058040126684301</v>
      </c>
      <c r="CE1810" s="17">
        <v>0.31099552599737401</v>
      </c>
      <c r="CF1810" s="17">
        <v>0.22615001974878299</v>
      </c>
      <c r="CG1810" s="17"/>
      <c r="CH1810" s="17">
        <v>0.23057863863161299</v>
      </c>
      <c r="CI1810" s="17">
        <v>0.27960847796778099</v>
      </c>
      <c r="CJ1810" s="17">
        <v>0.27547989340371798</v>
      </c>
      <c r="CK1810" s="17">
        <v>0.219459970089425</v>
      </c>
      <c r="CL1810" s="17">
        <v>0.22804967620040001</v>
      </c>
    </row>
    <row r="1811" spans="2:90" x14ac:dyDescent="0.3">
      <c r="B1811" t="s">
        <v>580</v>
      </c>
      <c r="C1811" s="17">
        <v>5.7073566557983998E-2</v>
      </c>
      <c r="D1811" s="17">
        <v>5.4224158204849798E-2</v>
      </c>
      <c r="E1811" s="17">
        <v>6.0310723447597199E-2</v>
      </c>
      <c r="F1811" s="17"/>
      <c r="G1811" s="17">
        <v>7.6728848819849094E-2</v>
      </c>
      <c r="H1811" s="17">
        <v>5.6204295776007301E-2</v>
      </c>
      <c r="I1811" s="17">
        <v>3.8491256220084702E-2</v>
      </c>
      <c r="J1811" s="17">
        <v>4.9981495489513299E-2</v>
      </c>
      <c r="K1811" s="17">
        <v>5.4230831256198798E-2</v>
      </c>
      <c r="L1811" s="17">
        <v>6.7606423531213294E-2</v>
      </c>
      <c r="M1811" s="17"/>
      <c r="N1811" s="17">
        <v>4.2615657372611603E-2</v>
      </c>
      <c r="O1811" s="17">
        <v>6.2624400978482E-2</v>
      </c>
      <c r="P1811" s="17">
        <v>5.3014689040006599E-2</v>
      </c>
      <c r="Q1811" s="17">
        <v>7.1039974412738405E-2</v>
      </c>
      <c r="R1811" s="17"/>
      <c r="S1811" s="17">
        <v>8.1251431848359701E-2</v>
      </c>
      <c r="T1811" s="17">
        <v>4.0109808986354897E-2</v>
      </c>
      <c r="U1811" s="17">
        <v>6.4089414890452306E-2</v>
      </c>
      <c r="V1811" s="17">
        <v>5.2433448864265902E-2</v>
      </c>
      <c r="W1811" s="17">
        <v>6.1347377175928801E-2</v>
      </c>
      <c r="X1811" s="17">
        <v>9.4740208388178093E-2</v>
      </c>
      <c r="Y1811" s="17">
        <v>5.3797562946580502E-2</v>
      </c>
      <c r="Z1811" s="17">
        <v>5.6531817114036799E-2</v>
      </c>
      <c r="AA1811" s="17">
        <v>4.2100258531548702E-2</v>
      </c>
      <c r="AB1811" s="17">
        <v>3.9905499896396003E-2</v>
      </c>
      <c r="AC1811" s="17">
        <v>5.3301522038819701E-2</v>
      </c>
      <c r="AD1811" s="17">
        <v>1.22672185322838E-2</v>
      </c>
      <c r="AE1811" s="17"/>
      <c r="AF1811" s="17">
        <v>7.6691821224122797E-2</v>
      </c>
      <c r="AG1811" s="17">
        <v>4.5881594242514499E-2</v>
      </c>
      <c r="AH1811" s="17">
        <v>5.72156143647361E-2</v>
      </c>
      <c r="AI1811" s="17"/>
      <c r="AJ1811" s="17">
        <v>8.0425734007751104E-2</v>
      </c>
      <c r="AK1811" s="17">
        <v>4.3234787855981602E-2</v>
      </c>
      <c r="AL1811" s="17">
        <v>7.8807253544941502E-2</v>
      </c>
      <c r="AM1811" s="17">
        <v>8.1679051117103302E-2</v>
      </c>
      <c r="AN1811" s="17">
        <v>4.6937308865912797E-2</v>
      </c>
      <c r="AO1811" s="17"/>
      <c r="AP1811" s="17">
        <v>2.5695523549405401E-2</v>
      </c>
      <c r="AQ1811" s="17">
        <v>7.6395080382608394E-2</v>
      </c>
      <c r="AR1811" s="17">
        <v>7.4270912102525302E-2</v>
      </c>
      <c r="AS1811" s="17">
        <v>7.5067394698921597E-2</v>
      </c>
      <c r="AT1811" s="17">
        <v>5.3460774496529702E-2</v>
      </c>
      <c r="AU1811" s="17">
        <v>5.8013035994162597E-2</v>
      </c>
      <c r="AV1811" s="17"/>
      <c r="AW1811" s="17">
        <v>0</v>
      </c>
      <c r="AX1811" s="17">
        <v>0.106864019687242</v>
      </c>
      <c r="AY1811" s="17">
        <v>2.76036131285483E-2</v>
      </c>
      <c r="AZ1811" s="17">
        <v>5.7735541866166501E-2</v>
      </c>
      <c r="BA1811" s="17">
        <v>9.9648876228077402E-2</v>
      </c>
      <c r="BB1811" s="17">
        <v>5.1671638004141297E-2</v>
      </c>
      <c r="BC1811" s="17">
        <v>6.1971319746869299E-2</v>
      </c>
      <c r="BD1811" s="17">
        <v>7.1514440409320201E-2</v>
      </c>
      <c r="BE1811" s="17">
        <v>7.4908371669571594E-2</v>
      </c>
      <c r="BF1811" s="17">
        <v>3.9201910471110199E-2</v>
      </c>
      <c r="BG1811" s="17">
        <v>4.4778475922245903E-2</v>
      </c>
      <c r="BH1811" s="17">
        <v>6.2618000347718694E-2</v>
      </c>
      <c r="BI1811" s="17">
        <v>5.0273089136499499E-2</v>
      </c>
      <c r="BJ1811" s="17">
        <v>4.97699121274882E-2</v>
      </c>
      <c r="BK1811" s="17">
        <v>0</v>
      </c>
      <c r="BL1811" s="17">
        <v>2.12494594444643E-2</v>
      </c>
      <c r="BM1811" s="17"/>
      <c r="BN1811" s="17">
        <v>5.2380510278353998E-2</v>
      </c>
      <c r="BO1811" s="17">
        <v>6.4385552506889293E-2</v>
      </c>
      <c r="BP1811" s="17"/>
      <c r="BQ1811" s="17">
        <v>2.8777320075291699E-2</v>
      </c>
      <c r="BR1811" s="17">
        <v>6.3875437077960895E-2</v>
      </c>
      <c r="BS1811" s="17"/>
      <c r="BT1811" s="17">
        <v>3.87522842210841E-2</v>
      </c>
      <c r="BU1811" s="17"/>
      <c r="BV1811" s="17">
        <v>5.0252808346050899E-2</v>
      </c>
      <c r="BW1811" s="17">
        <v>4.7803862601202098E-2</v>
      </c>
      <c r="BX1811" s="17">
        <v>5.6649837587517897E-2</v>
      </c>
      <c r="BY1811" s="17"/>
      <c r="BZ1811" s="17">
        <v>6.9923114528490801E-2</v>
      </c>
      <c r="CA1811" s="17">
        <v>5.4192311653317497E-2</v>
      </c>
      <c r="CB1811" s="17">
        <v>5.4292395145363999E-2</v>
      </c>
      <c r="CC1811" s="17">
        <v>6.8435390980379998E-2</v>
      </c>
      <c r="CD1811" s="17">
        <v>5.2300595453316799E-2</v>
      </c>
      <c r="CE1811" s="17">
        <v>4.8153098941435102E-2</v>
      </c>
      <c r="CF1811" s="17">
        <v>6.0520392538316502E-2</v>
      </c>
      <c r="CG1811" s="17"/>
      <c r="CH1811" s="17">
        <v>7.4335227430532003E-2</v>
      </c>
      <c r="CI1811" s="17">
        <v>5.2983164382563702E-2</v>
      </c>
      <c r="CJ1811" s="17">
        <v>5.8963757354181703E-2</v>
      </c>
      <c r="CK1811" s="17">
        <v>5.3304674152995002E-2</v>
      </c>
      <c r="CL1811" s="17">
        <v>5.0173972103777699E-2</v>
      </c>
    </row>
    <row r="1812" spans="2:90" x14ac:dyDescent="0.3">
      <c r="B1812" t="s">
        <v>581</v>
      </c>
      <c r="C1812" s="17">
        <v>3.0999804788409802E-2</v>
      </c>
      <c r="D1812" s="17">
        <v>4.1405575615694003E-2</v>
      </c>
      <c r="E1812" s="17">
        <v>2.1075955334236701E-2</v>
      </c>
      <c r="F1812" s="17"/>
      <c r="G1812" s="17">
        <v>2.8602611138686802E-2</v>
      </c>
      <c r="H1812" s="17">
        <v>2.31031152951384E-2</v>
      </c>
      <c r="I1812" s="17">
        <v>4.6176508700389002E-2</v>
      </c>
      <c r="J1812" s="17">
        <v>2.86430133371793E-2</v>
      </c>
      <c r="K1812" s="17">
        <v>4.01208803327757E-2</v>
      </c>
      <c r="L1812" s="17">
        <v>2.24108508490924E-2</v>
      </c>
      <c r="M1812" s="17"/>
      <c r="N1812" s="17">
        <v>2.0364196741926702E-2</v>
      </c>
      <c r="O1812" s="17">
        <v>2.1883728568496401E-2</v>
      </c>
      <c r="P1812" s="17">
        <v>3.9956230137686101E-2</v>
      </c>
      <c r="Q1812" s="17">
        <v>4.4355821119309698E-2</v>
      </c>
      <c r="R1812" s="17"/>
      <c r="S1812" s="17">
        <v>2.0786425948457799E-2</v>
      </c>
      <c r="T1812" s="17">
        <v>2.3034761614421102E-2</v>
      </c>
      <c r="U1812" s="17">
        <v>2.8296076335875501E-2</v>
      </c>
      <c r="V1812" s="17">
        <v>2.3579211153256101E-2</v>
      </c>
      <c r="W1812" s="17">
        <v>3.8163818474040601E-2</v>
      </c>
      <c r="X1812" s="17">
        <v>5.2149055488412699E-2</v>
      </c>
      <c r="Y1812" s="17">
        <v>5.7333870278360101E-2</v>
      </c>
      <c r="Z1812" s="17">
        <v>3.3280152482635703E-2</v>
      </c>
      <c r="AA1812" s="17">
        <v>4.8274552194111598E-3</v>
      </c>
      <c r="AB1812" s="17">
        <v>4.3765378490668201E-2</v>
      </c>
      <c r="AC1812" s="17">
        <v>2.77032656529753E-2</v>
      </c>
      <c r="AD1812" s="17">
        <v>5.3112416693081498E-2</v>
      </c>
      <c r="AE1812" s="17"/>
      <c r="AF1812" s="17">
        <v>4.9122486037559997E-2</v>
      </c>
      <c r="AG1812" s="17">
        <v>1.7200105177341E-2</v>
      </c>
      <c r="AH1812" s="17">
        <v>2.29515725866439E-2</v>
      </c>
      <c r="AI1812" s="17"/>
      <c r="AJ1812" s="17">
        <v>3.31512665226395E-2</v>
      </c>
      <c r="AK1812" s="17">
        <v>2.22757131830961E-2</v>
      </c>
      <c r="AL1812" s="17">
        <v>1.7236714363072898E-2</v>
      </c>
      <c r="AM1812" s="17">
        <v>6.5687486693936703E-2</v>
      </c>
      <c r="AN1812" s="17">
        <v>3.7232519474757003E-2</v>
      </c>
      <c r="AO1812" s="17"/>
      <c r="AP1812" s="17">
        <v>1.4785950231369201E-2</v>
      </c>
      <c r="AQ1812" s="17">
        <v>3.01358518028721E-2</v>
      </c>
      <c r="AR1812" s="17">
        <v>1.6553898981855299E-2</v>
      </c>
      <c r="AS1812" s="17">
        <v>5.7579345898058597E-2</v>
      </c>
      <c r="AT1812" s="17">
        <v>2.7031882675584401E-2</v>
      </c>
      <c r="AU1812" s="17">
        <v>1.04828486154958E-2</v>
      </c>
      <c r="AV1812" s="17"/>
      <c r="AW1812" s="17">
        <v>4.7033378847753701E-2</v>
      </c>
      <c r="AX1812" s="17">
        <v>3.0776577883077701E-2</v>
      </c>
      <c r="AY1812" s="17">
        <v>6.4360784442977895E-2</v>
      </c>
      <c r="AZ1812" s="17">
        <v>3.9434111158107597E-2</v>
      </c>
      <c r="BA1812" s="17">
        <v>3.6727654434910398E-2</v>
      </c>
      <c r="BB1812" s="17">
        <v>2.7265093479618099E-2</v>
      </c>
      <c r="BC1812" s="17">
        <v>3.1195440543890202E-2</v>
      </c>
      <c r="BD1812" s="17">
        <v>1.30265869552171E-2</v>
      </c>
      <c r="BE1812" s="17">
        <v>2.5435150841162699E-2</v>
      </c>
      <c r="BF1812" s="17">
        <v>1.0338972702902301E-2</v>
      </c>
      <c r="BG1812" s="17">
        <v>3.4106842596426899E-2</v>
      </c>
      <c r="BH1812" s="17">
        <v>7.4322174755334397E-2</v>
      </c>
      <c r="BI1812" s="17">
        <v>2.3274386971970502E-2</v>
      </c>
      <c r="BJ1812" s="17">
        <v>1.51425478715576E-2</v>
      </c>
      <c r="BK1812" s="17">
        <v>0</v>
      </c>
      <c r="BL1812" s="17">
        <v>6.54089000930468E-3</v>
      </c>
      <c r="BM1812" s="17"/>
      <c r="BN1812" s="17">
        <v>2.79919406509191E-2</v>
      </c>
      <c r="BO1812" s="17">
        <v>3.5605253075429201E-2</v>
      </c>
      <c r="BP1812" s="17"/>
      <c r="BQ1812" s="17">
        <v>1.6559305421713799E-2</v>
      </c>
      <c r="BR1812" s="17">
        <v>4.1361354780970597E-2</v>
      </c>
      <c r="BS1812" s="17"/>
      <c r="BT1812" s="17">
        <v>2.6582422054850799E-2</v>
      </c>
      <c r="BU1812" s="17"/>
      <c r="BV1812" s="17">
        <v>2.3980658254548801E-2</v>
      </c>
      <c r="BW1812" s="17">
        <v>3.1211700147291799E-2</v>
      </c>
      <c r="BX1812" s="17">
        <v>3.3857577744539097E-2</v>
      </c>
      <c r="BY1812" s="17"/>
      <c r="BZ1812" s="17">
        <v>4.66910688473803E-2</v>
      </c>
      <c r="CA1812" s="17">
        <v>4.93898218782804E-2</v>
      </c>
      <c r="CB1812" s="17">
        <v>3.6031813121013299E-2</v>
      </c>
      <c r="CC1812" s="17">
        <v>2.44199602666289E-2</v>
      </c>
      <c r="CD1812" s="17">
        <v>8.6359056635130094E-3</v>
      </c>
      <c r="CE1812" s="17">
        <v>3.0798062756386399E-2</v>
      </c>
      <c r="CF1812" s="17">
        <v>4.1836050474547297E-2</v>
      </c>
      <c r="CG1812" s="17"/>
      <c r="CH1812" s="17">
        <v>5.6953454704130699E-2</v>
      </c>
      <c r="CI1812" s="17">
        <v>1.5909899118077501E-2</v>
      </c>
      <c r="CJ1812" s="17">
        <v>2.50023529130609E-2</v>
      </c>
      <c r="CK1812" s="17">
        <v>4.5077315652621998E-2</v>
      </c>
      <c r="CL1812" s="17">
        <v>0.10799578576133299</v>
      </c>
    </row>
    <row r="1813" spans="2:90" x14ac:dyDescent="0.3">
      <c r="B1813" t="s">
        <v>118</v>
      </c>
      <c r="C1813" s="17">
        <v>7.9521362532111298E-2</v>
      </c>
      <c r="D1813" s="17">
        <v>6.4834632417007002E-2</v>
      </c>
      <c r="E1813" s="17">
        <v>9.3546537817667794E-2</v>
      </c>
      <c r="F1813" s="17"/>
      <c r="G1813" s="17">
        <v>9.7151421255375903E-2</v>
      </c>
      <c r="H1813" s="17">
        <v>7.3858253698624504E-2</v>
      </c>
      <c r="I1813" s="17">
        <v>9.07567757095184E-2</v>
      </c>
      <c r="J1813" s="17">
        <v>0.10210363056975599</v>
      </c>
      <c r="K1813" s="17">
        <v>6.4760576729122193E-2</v>
      </c>
      <c r="L1813" s="17">
        <v>5.48085641088999E-2</v>
      </c>
      <c r="M1813" s="17"/>
      <c r="N1813" s="17">
        <v>5.8457186879702402E-2</v>
      </c>
      <c r="O1813" s="17">
        <v>7.0057509348816493E-2</v>
      </c>
      <c r="P1813" s="17">
        <v>8.0074037279898105E-2</v>
      </c>
      <c r="Q1813" s="17">
        <v>0.110501782048731</v>
      </c>
      <c r="R1813" s="17"/>
      <c r="S1813" s="17">
        <v>8.39073800473258E-2</v>
      </c>
      <c r="T1813" s="17">
        <v>6.6544122708765002E-2</v>
      </c>
      <c r="U1813" s="17">
        <v>6.8141335932507097E-2</v>
      </c>
      <c r="V1813" s="17">
        <v>9.6359674983174104E-2</v>
      </c>
      <c r="W1813" s="17">
        <v>6.7448333117668E-2</v>
      </c>
      <c r="X1813" s="17">
        <v>7.0967172957403901E-2</v>
      </c>
      <c r="Y1813" s="17">
        <v>9.0577719540900895E-2</v>
      </c>
      <c r="Z1813" s="17">
        <v>5.6176411783451098E-2</v>
      </c>
      <c r="AA1813" s="17">
        <v>7.6254752517455102E-2</v>
      </c>
      <c r="AB1813" s="17">
        <v>8.9656749524875706E-2</v>
      </c>
      <c r="AC1813" s="17">
        <v>0.12666149992220399</v>
      </c>
      <c r="AD1813" s="17">
        <v>5.3794851378307203E-2</v>
      </c>
      <c r="AE1813" s="17"/>
      <c r="AF1813" s="17">
        <v>7.1215849917070306E-2</v>
      </c>
      <c r="AG1813" s="17">
        <v>5.4417129451015199E-2</v>
      </c>
      <c r="AH1813" s="17">
        <v>0.140238121743958</v>
      </c>
      <c r="AI1813" s="17"/>
      <c r="AJ1813" s="17">
        <v>6.5928561572375893E-2</v>
      </c>
      <c r="AK1813" s="17">
        <v>4.71655450265542E-2</v>
      </c>
      <c r="AL1813" s="17">
        <v>5.4406542898960797E-2</v>
      </c>
      <c r="AM1813" s="17">
        <v>6.6924622944197806E-2</v>
      </c>
      <c r="AN1813" s="17">
        <v>7.6974371305388298E-2</v>
      </c>
      <c r="AO1813" s="17"/>
      <c r="AP1813" s="17">
        <v>4.5730139318075597E-2</v>
      </c>
      <c r="AQ1813" s="17">
        <v>6.7613340592958607E-2</v>
      </c>
      <c r="AR1813" s="17">
        <v>7.2606951254181207E-2</v>
      </c>
      <c r="AS1813" s="17">
        <v>7.6257815495784906E-2</v>
      </c>
      <c r="AT1813" s="17">
        <v>6.1798689847798398E-2</v>
      </c>
      <c r="AU1813" s="17">
        <v>0.128010768813553</v>
      </c>
      <c r="AV1813" s="17"/>
      <c r="AW1813" s="17">
        <v>4.4621620120488099E-2</v>
      </c>
      <c r="AX1813" s="17">
        <v>0.201520828112627</v>
      </c>
      <c r="AY1813" s="17">
        <v>0.10343928571976201</v>
      </c>
      <c r="AZ1813" s="17">
        <v>8.0928318161408302E-2</v>
      </c>
      <c r="BA1813" s="17">
        <v>9.7476941006927303E-2</v>
      </c>
      <c r="BB1813" s="17">
        <v>7.5918028612595098E-2</v>
      </c>
      <c r="BC1813" s="17">
        <v>6.3838423302916905E-2</v>
      </c>
      <c r="BD1813" s="17">
        <v>7.0789820953948701E-2</v>
      </c>
      <c r="BE1813" s="17">
        <v>3.8926681177348599E-2</v>
      </c>
      <c r="BF1813" s="17">
        <v>3.8985488582290798E-2</v>
      </c>
      <c r="BG1813" s="17">
        <v>4.8154362068980099E-2</v>
      </c>
      <c r="BH1813" s="17">
        <v>5.83432220899864E-2</v>
      </c>
      <c r="BI1813" s="17">
        <v>2.4536976116648599E-2</v>
      </c>
      <c r="BJ1813" s="17">
        <v>5.4435720619270503E-2</v>
      </c>
      <c r="BK1813" s="17">
        <v>0.14267911787193599</v>
      </c>
      <c r="BL1813" s="17">
        <v>2.2724414216376498E-2</v>
      </c>
      <c r="BM1813" s="17"/>
      <c r="BN1813" s="17">
        <v>6.6683591546035106E-2</v>
      </c>
      <c r="BO1813" s="17">
        <v>9.5025119234388902E-2</v>
      </c>
      <c r="BP1813" s="17"/>
      <c r="BQ1813" s="17">
        <v>4.6878992992082799E-2</v>
      </c>
      <c r="BR1813" s="17">
        <v>4.8012000238956902E-2</v>
      </c>
      <c r="BS1813" s="17"/>
      <c r="BT1813" s="17">
        <v>3.5817430212188903E-2</v>
      </c>
      <c r="BU1813" s="17"/>
      <c r="BV1813" s="17">
        <v>9.5490080779242897E-2</v>
      </c>
      <c r="BW1813" s="17">
        <v>6.1262101543947997E-2</v>
      </c>
      <c r="BX1813" s="17">
        <v>8.0424996882471997E-2</v>
      </c>
      <c r="BY1813" s="17"/>
      <c r="BZ1813" s="17">
        <v>0.13294951542265601</v>
      </c>
      <c r="CA1813" s="17">
        <v>9.9330094673850705E-2</v>
      </c>
      <c r="CB1813" s="17">
        <v>7.7199181127872094E-2</v>
      </c>
      <c r="CC1813" s="17">
        <v>6.0850650727553003E-2</v>
      </c>
      <c r="CD1813" s="17">
        <v>4.5500934514498798E-2</v>
      </c>
      <c r="CE1813" s="17">
        <v>6.6151014915289297E-2</v>
      </c>
      <c r="CF1813" s="17">
        <v>3.2187194887991398E-2</v>
      </c>
      <c r="CG1813" s="17"/>
      <c r="CH1813" s="17">
        <v>1.6105391892714999E-2</v>
      </c>
      <c r="CI1813" s="17">
        <v>6.9711515898768298E-2</v>
      </c>
      <c r="CJ1813" s="17">
        <v>9.2974950972295398E-2</v>
      </c>
      <c r="CK1813" s="17">
        <v>9.3874789908419395E-2</v>
      </c>
      <c r="CL1813" s="17">
        <v>0.146184172608218</v>
      </c>
    </row>
    <row r="1814" spans="2:90" x14ac:dyDescent="0.3">
      <c r="C1814" s="17"/>
      <c r="D1814" s="17"/>
      <c r="E1814" s="17"/>
      <c r="F1814" s="17"/>
      <c r="G1814" s="17"/>
      <c r="H1814" s="17"/>
      <c r="I1814" s="17"/>
      <c r="J1814" s="17"/>
      <c r="K1814" s="17"/>
      <c r="L1814" s="17"/>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7"/>
      <c r="AI1814" s="17"/>
      <c r="AJ1814" s="17"/>
      <c r="AK1814" s="17"/>
      <c r="AL1814" s="17"/>
      <c r="AM1814" s="17"/>
      <c r="AN1814" s="17"/>
      <c r="AO1814" s="17"/>
      <c r="AP1814" s="17"/>
      <c r="AQ1814" s="17"/>
      <c r="AR1814" s="17"/>
      <c r="AS1814" s="17"/>
      <c r="AT1814" s="17"/>
      <c r="AU1814" s="17"/>
      <c r="AV1814" s="17"/>
      <c r="AW1814" s="17"/>
      <c r="AX1814" s="17"/>
      <c r="AY1814" s="17"/>
      <c r="AZ1814" s="17"/>
      <c r="BA1814" s="17"/>
      <c r="BB1814" s="17"/>
      <c r="BC1814" s="17"/>
      <c r="BD1814" s="17"/>
      <c r="BE1814" s="17"/>
      <c r="BF1814" s="17"/>
      <c r="BG1814" s="17"/>
      <c r="BH1814" s="17"/>
      <c r="BI1814" s="17"/>
      <c r="BJ1814" s="17"/>
      <c r="BK1814" s="17"/>
      <c r="BL1814" s="17"/>
      <c r="BM1814" s="17"/>
      <c r="BN1814" s="17"/>
      <c r="BO1814" s="17"/>
      <c r="BP1814" s="17"/>
      <c r="BQ1814" s="17"/>
      <c r="BR1814" s="17"/>
      <c r="BS1814" s="17"/>
      <c r="BT1814" s="17"/>
      <c r="BU1814" s="17"/>
      <c r="BV1814" s="17"/>
      <c r="BW1814" s="17"/>
      <c r="BX1814" s="17"/>
      <c r="BY1814" s="17"/>
      <c r="BZ1814" s="17"/>
      <c r="CA1814" s="17"/>
      <c r="CB1814" s="17"/>
      <c r="CC1814" s="17"/>
      <c r="CD1814" s="17"/>
      <c r="CE1814" s="17"/>
      <c r="CF1814" s="17"/>
      <c r="CG1814" s="17"/>
      <c r="CH1814" s="17"/>
      <c r="CI1814" s="17"/>
      <c r="CJ1814" s="17"/>
      <c r="CK1814" s="17"/>
      <c r="CL1814" s="17"/>
    </row>
    <row r="1815" spans="2:90" x14ac:dyDescent="0.3">
      <c r="B1815" s="6" t="s">
        <v>693</v>
      </c>
      <c r="C1815" s="17"/>
      <c r="D1815" s="17"/>
      <c r="E1815" s="17"/>
      <c r="F1815" s="17"/>
      <c r="G1815" s="17"/>
      <c r="H1815" s="17"/>
      <c r="I1815" s="17"/>
      <c r="J1815" s="17"/>
      <c r="K1815" s="17"/>
      <c r="L1815" s="17"/>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c r="AP1815" s="17"/>
      <c r="AQ1815" s="17"/>
      <c r="AR1815" s="17"/>
      <c r="AS1815" s="17"/>
      <c r="AT1815" s="17"/>
      <c r="AU1815" s="17"/>
      <c r="AV1815" s="17"/>
      <c r="AW1815" s="17"/>
      <c r="AX1815" s="17"/>
      <c r="AY1815" s="17"/>
      <c r="AZ1815" s="17"/>
      <c r="BA1815" s="17"/>
      <c r="BB1815" s="17"/>
      <c r="BC1815" s="17"/>
      <c r="BD1815" s="17"/>
      <c r="BE1815" s="17"/>
      <c r="BF1815" s="17"/>
      <c r="BG1815" s="17"/>
      <c r="BH1815" s="17"/>
      <c r="BI1815" s="17"/>
      <c r="BJ1815" s="17"/>
      <c r="BK1815" s="17"/>
      <c r="BL1815" s="17"/>
      <c r="BM1815" s="17"/>
      <c r="BN1815" s="17"/>
      <c r="BO1815" s="17"/>
      <c r="BP1815" s="17"/>
      <c r="BQ1815" s="17"/>
      <c r="BR1815" s="17"/>
      <c r="BS1815" s="17"/>
      <c r="BT1815" s="17"/>
      <c r="BU1815" s="17"/>
      <c r="BV1815" s="17"/>
      <c r="BW1815" s="17"/>
      <c r="BX1815" s="17"/>
      <c r="BY1815" s="17"/>
      <c r="BZ1815" s="17"/>
      <c r="CA1815" s="17"/>
      <c r="CB1815" s="17"/>
      <c r="CC1815" s="17"/>
      <c r="CD1815" s="17"/>
      <c r="CE1815" s="17"/>
      <c r="CF1815" s="17"/>
      <c r="CG1815" s="17"/>
      <c r="CH1815" s="17"/>
      <c r="CI1815" s="17"/>
      <c r="CJ1815" s="17"/>
      <c r="CK1815" s="17"/>
      <c r="CL1815" s="17"/>
    </row>
    <row r="1816" spans="2:90" x14ac:dyDescent="0.3">
      <c r="B1816" s="24" t="s">
        <v>110</v>
      </c>
      <c r="C1816" s="17"/>
      <c r="D1816" s="17"/>
      <c r="E1816" s="17"/>
      <c r="F1816" s="17"/>
      <c r="G1816" s="17"/>
      <c r="H1816" s="17"/>
      <c r="I1816" s="17"/>
      <c r="J1816" s="17"/>
      <c r="K1816" s="17"/>
      <c r="L1816" s="17"/>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7"/>
      <c r="AI1816" s="17"/>
      <c r="AJ1816" s="17"/>
      <c r="AK1816" s="17"/>
      <c r="AL1816" s="17"/>
      <c r="AM1816" s="17"/>
      <c r="AN1816" s="17"/>
      <c r="AO1816" s="17"/>
      <c r="AP1816" s="17"/>
      <c r="AQ1816" s="17"/>
      <c r="AR1816" s="17"/>
      <c r="AS1816" s="17"/>
      <c r="AT1816" s="17"/>
      <c r="AU1816" s="17"/>
      <c r="AV1816" s="17"/>
      <c r="AW1816" s="17"/>
      <c r="AX1816" s="17"/>
      <c r="AY1816" s="17"/>
      <c r="AZ1816" s="17"/>
      <c r="BA1816" s="17"/>
      <c r="BB1816" s="17"/>
      <c r="BC1816" s="17"/>
      <c r="BD1816" s="17"/>
      <c r="BE1816" s="17"/>
      <c r="BF1816" s="17"/>
      <c r="BG1816" s="17"/>
      <c r="BH1816" s="17"/>
      <c r="BI1816" s="17"/>
      <c r="BJ1816" s="17"/>
      <c r="BK1816" s="17"/>
      <c r="BL1816" s="17"/>
      <c r="BM1816" s="17"/>
      <c r="BN1816" s="17"/>
      <c r="BO1816" s="17"/>
      <c r="BP1816" s="17"/>
      <c r="BQ1816" s="17"/>
      <c r="BR1816" s="17"/>
      <c r="BS1816" s="17"/>
      <c r="BT1816" s="17"/>
      <c r="BU1816" s="17"/>
      <c r="BV1816" s="17"/>
      <c r="BW1816" s="17"/>
      <c r="BX1816" s="17"/>
      <c r="BY1816" s="17"/>
      <c r="BZ1816" s="17"/>
      <c r="CA1816" s="17"/>
      <c r="CB1816" s="17"/>
      <c r="CC1816" s="17"/>
      <c r="CD1816" s="17"/>
      <c r="CE1816" s="17"/>
      <c r="CF1816" s="17"/>
      <c r="CG1816" s="17"/>
      <c r="CH1816" s="17"/>
      <c r="CI1816" s="17"/>
      <c r="CJ1816" s="17"/>
      <c r="CK1816" s="17"/>
      <c r="CL1816" s="17"/>
    </row>
    <row r="1817" spans="2:90" x14ac:dyDescent="0.3">
      <c r="B1817" t="s">
        <v>577</v>
      </c>
      <c r="C1817" s="17">
        <v>0.22780656404119401</v>
      </c>
      <c r="D1817" s="17">
        <v>0.201166458266089</v>
      </c>
      <c r="E1817" s="17">
        <v>0.25373147024044501</v>
      </c>
      <c r="F1817" s="17"/>
      <c r="G1817" s="17">
        <v>0.207885953860037</v>
      </c>
      <c r="H1817" s="17">
        <v>0.223515224682514</v>
      </c>
      <c r="I1817" s="17">
        <v>0.20478415231484701</v>
      </c>
      <c r="J1817" s="17">
        <v>0.211670205846476</v>
      </c>
      <c r="K1817" s="17">
        <v>0.19533185052520699</v>
      </c>
      <c r="L1817" s="17">
        <v>0.29827928282997201</v>
      </c>
      <c r="M1817" s="17"/>
      <c r="N1817" s="17">
        <v>0.21982088243342099</v>
      </c>
      <c r="O1817" s="17">
        <v>0.225292173121933</v>
      </c>
      <c r="P1817" s="17">
        <v>0.24046113872835201</v>
      </c>
      <c r="Q1817" s="17">
        <v>0.23016710650428099</v>
      </c>
      <c r="R1817" s="17"/>
      <c r="S1817" s="17">
        <v>0.228865264082936</v>
      </c>
      <c r="T1817" s="17">
        <v>0.24029120293442799</v>
      </c>
      <c r="U1817" s="17">
        <v>0.261566142656117</v>
      </c>
      <c r="V1817" s="17">
        <v>0.18030321613009301</v>
      </c>
      <c r="W1817" s="17">
        <v>0.14308820149812901</v>
      </c>
      <c r="X1817" s="17">
        <v>0.188626447604655</v>
      </c>
      <c r="Y1817" s="17">
        <v>0.22301870340784199</v>
      </c>
      <c r="Z1817" s="17">
        <v>0.28075008800753798</v>
      </c>
      <c r="AA1817" s="17">
        <v>0.25495583788447701</v>
      </c>
      <c r="AB1817" s="17">
        <v>0.203532083850054</v>
      </c>
      <c r="AC1817" s="17">
        <v>0.27050416055288601</v>
      </c>
      <c r="AD1817" s="17">
        <v>0.380087958316637</v>
      </c>
      <c r="AE1817" s="17"/>
      <c r="AF1817" s="17">
        <v>0.262442208872326</v>
      </c>
      <c r="AG1817" s="17">
        <v>0.222037474958731</v>
      </c>
      <c r="AH1817" s="17">
        <v>0.19192258629533199</v>
      </c>
      <c r="AI1817" s="17"/>
      <c r="AJ1817" s="17">
        <v>0.19853621918617201</v>
      </c>
      <c r="AK1817" s="17">
        <v>0.259453856731997</v>
      </c>
      <c r="AL1817" s="17">
        <v>0.20074750995488599</v>
      </c>
      <c r="AM1817" s="17">
        <v>0.21973517389136499</v>
      </c>
      <c r="AN1817" s="17">
        <v>0.218149842456108</v>
      </c>
      <c r="AO1817" s="17"/>
      <c r="AP1817" s="17">
        <v>0.27862775187994698</v>
      </c>
      <c r="AQ1817" s="17">
        <v>0.19423410095638499</v>
      </c>
      <c r="AR1817" s="17">
        <v>0.211863967873509</v>
      </c>
      <c r="AS1817" s="17">
        <v>0.22537433608664301</v>
      </c>
      <c r="AT1817" s="17">
        <v>0.25515391307965202</v>
      </c>
      <c r="AU1817" s="17">
        <v>0.17211859406064101</v>
      </c>
      <c r="AV1817" s="17"/>
      <c r="AW1817" s="17">
        <v>0.114373500031947</v>
      </c>
      <c r="AX1817" s="17">
        <v>0.218218140292151</v>
      </c>
      <c r="AY1817" s="17">
        <v>0.21706471502605701</v>
      </c>
      <c r="AZ1817" s="17">
        <v>0.27858461325675699</v>
      </c>
      <c r="BA1817" s="17">
        <v>0.28072569208188802</v>
      </c>
      <c r="BB1817" s="17">
        <v>0.23388651495736901</v>
      </c>
      <c r="BC1817" s="17">
        <v>0.21653900301999199</v>
      </c>
      <c r="BD1817" s="17">
        <v>0.220678395450362</v>
      </c>
      <c r="BE1817" s="17">
        <v>0.17645434469766699</v>
      </c>
      <c r="BF1817" s="17">
        <v>0.195454466870983</v>
      </c>
      <c r="BG1817" s="17">
        <v>0.22703376042564599</v>
      </c>
      <c r="BH1817" s="17">
        <v>0.171947176406157</v>
      </c>
      <c r="BI1817" s="17">
        <v>0.25121935991816602</v>
      </c>
      <c r="BJ1817" s="17">
        <v>0.22797350780810899</v>
      </c>
      <c r="BK1817" s="17">
        <v>0.18490033465553901</v>
      </c>
      <c r="BL1817" s="17">
        <v>0.30228346705154502</v>
      </c>
      <c r="BM1817" s="17"/>
      <c r="BN1817" s="17">
        <v>0.26105761828801199</v>
      </c>
      <c r="BO1817" s="17">
        <v>0.18039082849572699</v>
      </c>
      <c r="BP1817" s="17"/>
      <c r="BQ1817" s="17">
        <v>0.274466546617811</v>
      </c>
      <c r="BR1817" s="17">
        <v>0.25368200963634602</v>
      </c>
      <c r="BS1817" s="17"/>
      <c r="BT1817" s="17">
        <v>0.31694646126113601</v>
      </c>
      <c r="BU1817" s="17"/>
      <c r="BV1817" s="17">
        <v>0.19167402009599499</v>
      </c>
      <c r="BW1817" s="17">
        <v>0.24683005736960101</v>
      </c>
      <c r="BX1817" s="17">
        <v>0.23624988470341901</v>
      </c>
      <c r="BY1817" s="17"/>
      <c r="BZ1817" s="17">
        <v>0.25729799561733802</v>
      </c>
      <c r="CA1817" s="17">
        <v>0.25812563395833699</v>
      </c>
      <c r="CB1817" s="17">
        <v>0.21693809617868601</v>
      </c>
      <c r="CC1817" s="17">
        <v>0.22425982597233901</v>
      </c>
      <c r="CD1817" s="17">
        <v>0.233234755501284</v>
      </c>
      <c r="CE1817" s="17">
        <v>0.20676522809084599</v>
      </c>
      <c r="CF1817" s="17">
        <v>0.25002422220960202</v>
      </c>
      <c r="CG1817" s="17"/>
      <c r="CH1817" s="17">
        <v>0.27705351410622697</v>
      </c>
      <c r="CI1817" s="17">
        <v>0.207284122471181</v>
      </c>
      <c r="CJ1817" s="17">
        <v>0.23590607220080001</v>
      </c>
      <c r="CK1817" s="17">
        <v>0.23745518826457501</v>
      </c>
      <c r="CL1817" s="17">
        <v>0.18572998480831199</v>
      </c>
    </row>
    <row r="1818" spans="2:90" x14ac:dyDescent="0.3">
      <c r="B1818" t="s">
        <v>578</v>
      </c>
      <c r="C1818" s="17">
        <v>0.389737007738573</v>
      </c>
      <c r="D1818" s="17">
        <v>0.391894901970397</v>
      </c>
      <c r="E1818" s="17">
        <v>0.38769919645134499</v>
      </c>
      <c r="F1818" s="17"/>
      <c r="G1818" s="17">
        <v>0.37814499842382798</v>
      </c>
      <c r="H1818" s="17">
        <v>0.36417376380808703</v>
      </c>
      <c r="I1818" s="17">
        <v>0.39582902387633001</v>
      </c>
      <c r="J1818" s="17">
        <v>0.35365918851404998</v>
      </c>
      <c r="K1818" s="17">
        <v>0.41981687903426701</v>
      </c>
      <c r="L1818" s="17">
        <v>0.42244019305460401</v>
      </c>
      <c r="M1818" s="17"/>
      <c r="N1818" s="17">
        <v>0.426211935815624</v>
      </c>
      <c r="O1818" s="17">
        <v>0.41602145818567399</v>
      </c>
      <c r="P1818" s="17">
        <v>0.35863090202727999</v>
      </c>
      <c r="Q1818" s="17">
        <v>0.35001143720283401</v>
      </c>
      <c r="R1818" s="17"/>
      <c r="S1818" s="17">
        <v>0.35044831196349402</v>
      </c>
      <c r="T1818" s="17">
        <v>0.37358665459066798</v>
      </c>
      <c r="U1818" s="17">
        <v>0.32853664512175401</v>
      </c>
      <c r="V1818" s="17">
        <v>0.41310434843313099</v>
      </c>
      <c r="W1818" s="17">
        <v>0.444400134246701</v>
      </c>
      <c r="X1818" s="17">
        <v>0.43507245864399102</v>
      </c>
      <c r="Y1818" s="17">
        <v>0.46712545484818702</v>
      </c>
      <c r="Z1818" s="17">
        <v>0.38390921769117298</v>
      </c>
      <c r="AA1818" s="17">
        <v>0.38919734745027401</v>
      </c>
      <c r="AB1818" s="17">
        <v>0.39823398809628302</v>
      </c>
      <c r="AC1818" s="17">
        <v>0.32548825950830301</v>
      </c>
      <c r="AD1818" s="17">
        <v>0.358516688344446</v>
      </c>
      <c r="AE1818" s="17"/>
      <c r="AF1818" s="17">
        <v>0.36843347786531</v>
      </c>
      <c r="AG1818" s="17">
        <v>0.416795133518233</v>
      </c>
      <c r="AH1818" s="17">
        <v>0.34901406114568101</v>
      </c>
      <c r="AI1818" s="17"/>
      <c r="AJ1818" s="17">
        <v>0.37127592613577398</v>
      </c>
      <c r="AK1818" s="17">
        <v>0.41147399020945502</v>
      </c>
      <c r="AL1818" s="17">
        <v>0.43728323048847401</v>
      </c>
      <c r="AM1818" s="17">
        <v>0.34878153470548601</v>
      </c>
      <c r="AN1818" s="17">
        <v>0.42111931889920401</v>
      </c>
      <c r="AO1818" s="17"/>
      <c r="AP1818" s="17">
        <v>0.42130105657346301</v>
      </c>
      <c r="AQ1818" s="17">
        <v>0.37974343041964898</v>
      </c>
      <c r="AR1818" s="17">
        <v>0.44696629058612097</v>
      </c>
      <c r="AS1818" s="17">
        <v>0.36364375799748599</v>
      </c>
      <c r="AT1818" s="17">
        <v>0.41807904153903602</v>
      </c>
      <c r="AU1818" s="17">
        <v>0.36324179463444201</v>
      </c>
      <c r="AV1818" s="17"/>
      <c r="AW1818" s="17">
        <v>0.54354601385329004</v>
      </c>
      <c r="AX1818" s="17">
        <v>0.27691893721594601</v>
      </c>
      <c r="AY1818" s="17">
        <v>0.34702248172580202</v>
      </c>
      <c r="AZ1818" s="17">
        <v>0.353113793612365</v>
      </c>
      <c r="BA1818" s="17">
        <v>0.32845763201424899</v>
      </c>
      <c r="BB1818" s="17">
        <v>0.41363975143070397</v>
      </c>
      <c r="BC1818" s="17">
        <v>0.44326493621433599</v>
      </c>
      <c r="BD1818" s="17">
        <v>0.44409808481364899</v>
      </c>
      <c r="BE1818" s="17">
        <v>0.43798827595571099</v>
      </c>
      <c r="BF1818" s="17">
        <v>0.46792172455284797</v>
      </c>
      <c r="BG1818" s="17">
        <v>0.352616520494063</v>
      </c>
      <c r="BH1818" s="17">
        <v>0.42574909566855001</v>
      </c>
      <c r="BI1818" s="17">
        <v>0.39728322445715603</v>
      </c>
      <c r="BJ1818" s="17">
        <v>0.36752113376604101</v>
      </c>
      <c r="BK1818" s="17">
        <v>0.43730987281813299</v>
      </c>
      <c r="BL1818" s="17">
        <v>0.39693890915882302</v>
      </c>
      <c r="BM1818" s="17"/>
      <c r="BN1818" s="17">
        <v>0.39636740043595098</v>
      </c>
      <c r="BO1818" s="17">
        <v>0.38294426354456201</v>
      </c>
      <c r="BP1818" s="17"/>
      <c r="BQ1818" s="17">
        <v>0.42022345269978001</v>
      </c>
      <c r="BR1818" s="17">
        <v>0.41746251553020303</v>
      </c>
      <c r="BS1818" s="17"/>
      <c r="BT1818" s="17">
        <v>0.36534438335924801</v>
      </c>
      <c r="BU1818" s="17"/>
      <c r="BV1818" s="17">
        <v>0.41022678516977801</v>
      </c>
      <c r="BW1818" s="17">
        <v>0.349292743216779</v>
      </c>
      <c r="BX1818" s="17">
        <v>0.39569439299586601</v>
      </c>
      <c r="BY1818" s="17"/>
      <c r="BZ1818" s="17">
        <v>0.29750320920171203</v>
      </c>
      <c r="CA1818" s="17">
        <v>0.35321548715226297</v>
      </c>
      <c r="CB1818" s="17">
        <v>0.44143384979612599</v>
      </c>
      <c r="CC1818" s="17">
        <v>0.423445625518725</v>
      </c>
      <c r="CD1818" s="17">
        <v>0.40329839659462802</v>
      </c>
      <c r="CE1818" s="17">
        <v>0.41629915238952497</v>
      </c>
      <c r="CF1818" s="17">
        <v>0.406140699605476</v>
      </c>
      <c r="CG1818" s="17"/>
      <c r="CH1818" s="17">
        <v>0.352085144522784</v>
      </c>
      <c r="CI1818" s="17">
        <v>0.42053479889647499</v>
      </c>
      <c r="CJ1818" s="17">
        <v>0.36873288338243598</v>
      </c>
      <c r="CK1818" s="17">
        <v>0.41541967019731701</v>
      </c>
      <c r="CL1818" s="17">
        <v>0.28829513486519798</v>
      </c>
    </row>
    <row r="1819" spans="2:90" x14ac:dyDescent="0.3">
      <c r="B1819" t="s">
        <v>683</v>
      </c>
      <c r="C1819" s="17">
        <v>0.217468764946394</v>
      </c>
      <c r="D1819" s="17">
        <v>0.24930629062231699</v>
      </c>
      <c r="E1819" s="17">
        <v>0.18707536664163499</v>
      </c>
      <c r="F1819" s="17"/>
      <c r="G1819" s="17">
        <v>0.19656785267829099</v>
      </c>
      <c r="H1819" s="17">
        <v>0.22099409825178901</v>
      </c>
      <c r="I1819" s="17">
        <v>0.22732721437228601</v>
      </c>
      <c r="J1819" s="17">
        <v>0.22867647919433601</v>
      </c>
      <c r="K1819" s="17">
        <v>0.24578136492580599</v>
      </c>
      <c r="L1819" s="17">
        <v>0.19231151116378101</v>
      </c>
      <c r="M1819" s="17"/>
      <c r="N1819" s="17">
        <v>0.22058730663132101</v>
      </c>
      <c r="O1819" s="17">
        <v>0.19343259359463399</v>
      </c>
      <c r="P1819" s="17">
        <v>0.23980405626822501</v>
      </c>
      <c r="Q1819" s="17">
        <v>0.21974184401246499</v>
      </c>
      <c r="R1819" s="17"/>
      <c r="S1819" s="17">
        <v>0.225822579662425</v>
      </c>
      <c r="T1819" s="17">
        <v>0.240403564636721</v>
      </c>
      <c r="U1819" s="17">
        <v>0.219316698345907</v>
      </c>
      <c r="V1819" s="17">
        <v>0.25155967624044101</v>
      </c>
      <c r="W1819" s="17">
        <v>0.25116953124806402</v>
      </c>
      <c r="X1819" s="17">
        <v>0.169250340415768</v>
      </c>
      <c r="Y1819" s="17">
        <v>0.173077823369267</v>
      </c>
      <c r="Z1819" s="17">
        <v>0.26785672961421703</v>
      </c>
      <c r="AA1819" s="17">
        <v>0.23510309886626801</v>
      </c>
      <c r="AB1819" s="17">
        <v>0.19510403230034701</v>
      </c>
      <c r="AC1819" s="17">
        <v>0.189954097654666</v>
      </c>
      <c r="AD1819" s="17">
        <v>0.13660981144365</v>
      </c>
      <c r="AE1819" s="17"/>
      <c r="AF1819" s="17">
        <v>0.22141579891042801</v>
      </c>
      <c r="AG1819" s="17">
        <v>0.22615655365086301</v>
      </c>
      <c r="AH1819" s="17">
        <v>0.20646088272598601</v>
      </c>
      <c r="AI1819" s="17"/>
      <c r="AJ1819" s="17">
        <v>0.25865869567549599</v>
      </c>
      <c r="AK1819" s="17">
        <v>0.21688918848351901</v>
      </c>
      <c r="AL1819" s="17">
        <v>0.22906450716851701</v>
      </c>
      <c r="AM1819" s="17">
        <v>0.241537938737696</v>
      </c>
      <c r="AN1819" s="17">
        <v>0.1613001105029</v>
      </c>
      <c r="AO1819" s="17"/>
      <c r="AP1819" s="17">
        <v>0.198228806194891</v>
      </c>
      <c r="AQ1819" s="17">
        <v>0.247375324485793</v>
      </c>
      <c r="AR1819" s="17">
        <v>0.19981823977431301</v>
      </c>
      <c r="AS1819" s="17">
        <v>0.23637793104716401</v>
      </c>
      <c r="AT1819" s="17">
        <v>0.13561045330229801</v>
      </c>
      <c r="AU1819" s="17">
        <v>0.25834646831111602</v>
      </c>
      <c r="AV1819" s="17"/>
      <c r="AW1819" s="17">
        <v>0.19410042204101399</v>
      </c>
      <c r="AX1819" s="17">
        <v>0.168535215037735</v>
      </c>
      <c r="AY1819" s="17">
        <v>0.241349962479945</v>
      </c>
      <c r="AZ1819" s="17">
        <v>0.199741441322803</v>
      </c>
      <c r="BA1819" s="17">
        <v>0.245386383674153</v>
      </c>
      <c r="BB1819" s="17">
        <v>0.21045110261608599</v>
      </c>
      <c r="BC1819" s="17">
        <v>0.209569128858619</v>
      </c>
      <c r="BD1819" s="17">
        <v>0.20023975565619501</v>
      </c>
      <c r="BE1819" s="17">
        <v>0.17837614805597901</v>
      </c>
      <c r="BF1819" s="17">
        <v>0.239793584555585</v>
      </c>
      <c r="BG1819" s="17">
        <v>0.227582996833361</v>
      </c>
      <c r="BH1819" s="17">
        <v>0.25918664627314297</v>
      </c>
      <c r="BI1819" s="17">
        <v>0.245674887509476</v>
      </c>
      <c r="BJ1819" s="17">
        <v>0.19440347994497301</v>
      </c>
      <c r="BK1819" s="17">
        <v>0.23051211473070801</v>
      </c>
      <c r="BL1819" s="17">
        <v>0.17947936253556299</v>
      </c>
      <c r="BM1819" s="17"/>
      <c r="BN1819" s="17">
        <v>0.203122709190689</v>
      </c>
      <c r="BO1819" s="17">
        <v>0.237390229087552</v>
      </c>
      <c r="BP1819" s="17"/>
      <c r="BQ1819" s="17">
        <v>0.210537748007637</v>
      </c>
      <c r="BR1819" s="17">
        <v>0.21203111838873501</v>
      </c>
      <c r="BS1819" s="17"/>
      <c r="BT1819" s="17">
        <v>0.25803952568268201</v>
      </c>
      <c r="BU1819" s="17"/>
      <c r="BV1819" s="17">
        <v>0.221082850129764</v>
      </c>
      <c r="BW1819" s="17">
        <v>0.22457465103329299</v>
      </c>
      <c r="BX1819" s="17">
        <v>0.211843313448902</v>
      </c>
      <c r="BY1819" s="17"/>
      <c r="BZ1819" s="17">
        <v>0.210347456161843</v>
      </c>
      <c r="CA1819" s="17">
        <v>0.20267388194684399</v>
      </c>
      <c r="CB1819" s="17">
        <v>0.19033019953028599</v>
      </c>
      <c r="CC1819" s="17">
        <v>0.20607097886576201</v>
      </c>
      <c r="CD1819" s="17">
        <v>0.23599295693178199</v>
      </c>
      <c r="CE1819" s="17">
        <v>0.24373633791188101</v>
      </c>
      <c r="CF1819" s="17">
        <v>0.210113077152983</v>
      </c>
      <c r="CG1819" s="17"/>
      <c r="CH1819" s="17">
        <v>0.23022591020766001</v>
      </c>
      <c r="CI1819" s="17">
        <v>0.23240339027753401</v>
      </c>
      <c r="CJ1819" s="17">
        <v>0.214070243697732</v>
      </c>
      <c r="CK1819" s="17">
        <v>0.190234860535062</v>
      </c>
      <c r="CL1819" s="17">
        <v>0.185084287110169</v>
      </c>
    </row>
    <row r="1820" spans="2:90" x14ac:dyDescent="0.3">
      <c r="B1820" t="s">
        <v>580</v>
      </c>
      <c r="C1820" s="17">
        <v>5.5444868287665802E-2</v>
      </c>
      <c r="D1820" s="17">
        <v>6.1716131086551801E-2</v>
      </c>
      <c r="E1820" s="17">
        <v>4.8724106319664499E-2</v>
      </c>
      <c r="F1820" s="17"/>
      <c r="G1820" s="17">
        <v>9.0037712538372006E-2</v>
      </c>
      <c r="H1820" s="17">
        <v>7.1625174057016405E-2</v>
      </c>
      <c r="I1820" s="17">
        <v>3.8689102645536697E-2</v>
      </c>
      <c r="J1820" s="17">
        <v>4.1582712373208902E-2</v>
      </c>
      <c r="K1820" s="17">
        <v>5.06395983765488E-2</v>
      </c>
      <c r="L1820" s="17">
        <v>4.7440636334758701E-2</v>
      </c>
      <c r="M1820" s="17"/>
      <c r="N1820" s="17">
        <v>5.3411969811790597E-2</v>
      </c>
      <c r="O1820" s="17">
        <v>6.12457047536763E-2</v>
      </c>
      <c r="P1820" s="17">
        <v>5.7636164718089002E-2</v>
      </c>
      <c r="Q1820" s="17">
        <v>5.02411724170444E-2</v>
      </c>
      <c r="R1820" s="17"/>
      <c r="S1820" s="17">
        <v>8.4055017668407103E-2</v>
      </c>
      <c r="T1820" s="17">
        <v>5.0477734257590001E-2</v>
      </c>
      <c r="U1820" s="17">
        <v>5.7424711034429303E-2</v>
      </c>
      <c r="V1820" s="17">
        <v>3.6931333482217797E-2</v>
      </c>
      <c r="W1820" s="17">
        <v>3.4826499275896802E-2</v>
      </c>
      <c r="X1820" s="17">
        <v>7.8009557381195194E-2</v>
      </c>
      <c r="Y1820" s="17">
        <v>5.21466362075148E-2</v>
      </c>
      <c r="Z1820" s="17">
        <v>3.27852902807945E-2</v>
      </c>
      <c r="AA1820" s="17">
        <v>5.5130847362042802E-2</v>
      </c>
      <c r="AB1820" s="17">
        <v>4.1302904269273202E-2</v>
      </c>
      <c r="AC1820" s="17">
        <v>6.7532883815622599E-2</v>
      </c>
      <c r="AD1820" s="17">
        <v>3.6176747245314202E-2</v>
      </c>
      <c r="AE1820" s="17"/>
      <c r="AF1820" s="17">
        <v>4.95827828818384E-2</v>
      </c>
      <c r="AG1820" s="17">
        <v>4.8015922149097702E-2</v>
      </c>
      <c r="AH1820" s="17">
        <v>5.7589831253329497E-2</v>
      </c>
      <c r="AI1820" s="17"/>
      <c r="AJ1820" s="17">
        <v>7.32500739537639E-2</v>
      </c>
      <c r="AK1820" s="17">
        <v>4.4175301360888403E-2</v>
      </c>
      <c r="AL1820" s="17">
        <v>7.2314970447336105E-2</v>
      </c>
      <c r="AM1820" s="17">
        <v>7.8196000603863794E-2</v>
      </c>
      <c r="AN1820" s="17">
        <v>3.7060820533726203E-2</v>
      </c>
      <c r="AO1820" s="17"/>
      <c r="AP1820" s="17">
        <v>3.4614091552339202E-2</v>
      </c>
      <c r="AQ1820" s="17">
        <v>7.4541966819036007E-2</v>
      </c>
      <c r="AR1820" s="17">
        <v>6.2668281104229506E-2</v>
      </c>
      <c r="AS1820" s="17">
        <v>5.8274282919597999E-2</v>
      </c>
      <c r="AT1820" s="17">
        <v>4.7482422543484303E-2</v>
      </c>
      <c r="AU1820" s="17">
        <v>6.0899057030659398E-2</v>
      </c>
      <c r="AV1820" s="17"/>
      <c r="AW1820" s="17">
        <v>4.7033378847753701E-2</v>
      </c>
      <c r="AX1820" s="17">
        <v>0.10179506804647399</v>
      </c>
      <c r="AY1820" s="17">
        <v>6.0901347739425203E-2</v>
      </c>
      <c r="AZ1820" s="17">
        <v>5.6714493425223E-2</v>
      </c>
      <c r="BA1820" s="17">
        <v>4.1803963997749799E-2</v>
      </c>
      <c r="BB1820" s="17">
        <v>5.3402749836771603E-2</v>
      </c>
      <c r="BC1820" s="17">
        <v>3.3534346235711998E-2</v>
      </c>
      <c r="BD1820" s="17">
        <v>3.8379722585942501E-2</v>
      </c>
      <c r="BE1820" s="17">
        <v>9.8157042945134401E-2</v>
      </c>
      <c r="BF1820" s="17">
        <v>2.9559394584182701E-2</v>
      </c>
      <c r="BG1820" s="17">
        <v>8.3530387183827798E-2</v>
      </c>
      <c r="BH1820" s="17">
        <v>5.7375922709117899E-2</v>
      </c>
      <c r="BI1820" s="17">
        <v>3.5088906654407101E-2</v>
      </c>
      <c r="BJ1820" s="17">
        <v>0.124268656320145</v>
      </c>
      <c r="BK1820" s="17">
        <v>0</v>
      </c>
      <c r="BL1820" s="17">
        <v>7.5782303292321898E-2</v>
      </c>
      <c r="BM1820" s="17"/>
      <c r="BN1820" s="17">
        <v>4.4273954739492798E-2</v>
      </c>
      <c r="BO1820" s="17">
        <v>7.1683297169454305E-2</v>
      </c>
      <c r="BP1820" s="17"/>
      <c r="BQ1820" s="17">
        <v>3.4372164837458398E-2</v>
      </c>
      <c r="BR1820" s="17">
        <v>4.5484574432163999E-2</v>
      </c>
      <c r="BS1820" s="17"/>
      <c r="BT1820" s="17">
        <v>1.63088082768299E-2</v>
      </c>
      <c r="BU1820" s="17"/>
      <c r="BV1820" s="17">
        <v>5.0560273471588098E-2</v>
      </c>
      <c r="BW1820" s="17">
        <v>7.21276109739174E-2</v>
      </c>
      <c r="BX1820" s="17">
        <v>5.5244177390335603E-2</v>
      </c>
      <c r="BY1820" s="17"/>
      <c r="BZ1820" s="17">
        <v>7.0969523966490602E-2</v>
      </c>
      <c r="CA1820" s="17">
        <v>4.8347772874527101E-2</v>
      </c>
      <c r="CB1820" s="17">
        <v>6.8107427534531806E-2</v>
      </c>
      <c r="CC1820" s="17">
        <v>5.3060956189209897E-2</v>
      </c>
      <c r="CD1820" s="17">
        <v>5.0800020406287602E-2</v>
      </c>
      <c r="CE1820" s="17">
        <v>3.6720948853432002E-2</v>
      </c>
      <c r="CF1820" s="17">
        <v>6.7615387006284194E-2</v>
      </c>
      <c r="CG1820" s="17"/>
      <c r="CH1820" s="17">
        <v>4.5732247612746801E-2</v>
      </c>
      <c r="CI1820" s="17">
        <v>5.2565959409684601E-2</v>
      </c>
      <c r="CJ1820" s="17">
        <v>5.78354020630263E-2</v>
      </c>
      <c r="CK1820" s="17">
        <v>5.4889219876914398E-2</v>
      </c>
      <c r="CL1820" s="17">
        <v>8.6210676109993306E-2</v>
      </c>
    </row>
    <row r="1821" spans="2:90" x14ac:dyDescent="0.3">
      <c r="B1821" t="s">
        <v>581</v>
      </c>
      <c r="C1821" s="17">
        <v>3.5730286649915899E-2</v>
      </c>
      <c r="D1821" s="17">
        <v>4.14755820977852E-2</v>
      </c>
      <c r="E1821" s="17">
        <v>2.9440060534987801E-2</v>
      </c>
      <c r="F1821" s="17"/>
      <c r="G1821" s="17">
        <v>3.8413572625659101E-2</v>
      </c>
      <c r="H1821" s="17">
        <v>4.5445564052907797E-2</v>
      </c>
      <c r="I1821" s="17">
        <v>5.1836104315410601E-2</v>
      </c>
      <c r="J1821" s="17">
        <v>3.76732538337399E-2</v>
      </c>
      <c r="K1821" s="17">
        <v>3.3020056056363697E-2</v>
      </c>
      <c r="L1821" s="17">
        <v>1.3062672339308299E-2</v>
      </c>
      <c r="M1821" s="17"/>
      <c r="N1821" s="17">
        <v>2.72889677960125E-2</v>
      </c>
      <c r="O1821" s="17">
        <v>3.7690036716574303E-2</v>
      </c>
      <c r="P1821" s="17">
        <v>3.3217274890093899E-2</v>
      </c>
      <c r="Q1821" s="17">
        <v>4.5364561020374797E-2</v>
      </c>
      <c r="R1821" s="17"/>
      <c r="S1821" s="17">
        <v>2.9709090966611E-2</v>
      </c>
      <c r="T1821" s="17">
        <v>4.5934616184828303E-2</v>
      </c>
      <c r="U1821" s="17">
        <v>4.6389933202458399E-2</v>
      </c>
      <c r="V1821" s="17">
        <v>1.7216398264257401E-2</v>
      </c>
      <c r="W1821" s="17">
        <v>4.6619795365092802E-2</v>
      </c>
      <c r="X1821" s="17">
        <v>6.8324131756093504E-2</v>
      </c>
      <c r="Y1821" s="17">
        <v>2.7781635084112001E-2</v>
      </c>
      <c r="Z1821" s="17">
        <v>2.3078311804337299E-2</v>
      </c>
      <c r="AA1821" s="17">
        <v>4.7238805444096603E-3</v>
      </c>
      <c r="AB1821" s="17">
        <v>4.9338470500636597E-2</v>
      </c>
      <c r="AC1821" s="17">
        <v>4.65246262322676E-2</v>
      </c>
      <c r="AD1821" s="17">
        <v>1.69119861369483E-2</v>
      </c>
      <c r="AE1821" s="17"/>
      <c r="AF1821" s="17">
        <v>4.1278639015555202E-2</v>
      </c>
      <c r="AG1821" s="17">
        <v>3.03015021380489E-2</v>
      </c>
      <c r="AH1821" s="17">
        <v>5.2287293541218E-2</v>
      </c>
      <c r="AI1821" s="17"/>
      <c r="AJ1821" s="17">
        <v>4.6820710447569101E-2</v>
      </c>
      <c r="AK1821" s="17">
        <v>2.2678870629078501E-2</v>
      </c>
      <c r="AL1821" s="17">
        <v>1.12058166239746E-2</v>
      </c>
      <c r="AM1821" s="17">
        <v>5.5820682944868603E-2</v>
      </c>
      <c r="AN1821" s="17">
        <v>7.8270326153680306E-2</v>
      </c>
      <c r="AO1821" s="17"/>
      <c r="AP1821" s="17">
        <v>1.9031919518675899E-2</v>
      </c>
      <c r="AQ1821" s="17">
        <v>4.6800286300966103E-2</v>
      </c>
      <c r="AR1821" s="17">
        <v>2.21922913664423E-2</v>
      </c>
      <c r="AS1821" s="17">
        <v>5.0506565586193299E-2</v>
      </c>
      <c r="AT1821" s="17">
        <v>6.9368270928205605E-2</v>
      </c>
      <c r="AU1821" s="17">
        <v>4.8866261457966896E-3</v>
      </c>
      <c r="AV1821" s="17"/>
      <c r="AW1821" s="17">
        <v>5.0365447551421E-2</v>
      </c>
      <c r="AX1821" s="17">
        <v>3.23660149765242E-2</v>
      </c>
      <c r="AY1821" s="17">
        <v>4.5269955302232302E-2</v>
      </c>
      <c r="AZ1821" s="17">
        <v>3.88641260182691E-2</v>
      </c>
      <c r="BA1821" s="17">
        <v>2.8009160090053001E-2</v>
      </c>
      <c r="BB1821" s="17">
        <v>1.9897602115297099E-2</v>
      </c>
      <c r="BC1821" s="17">
        <v>5.6508457531785898E-2</v>
      </c>
      <c r="BD1821" s="17">
        <v>4.4809971424171799E-2</v>
      </c>
      <c r="BE1821" s="17">
        <v>4.7882367708661402E-2</v>
      </c>
      <c r="BF1821" s="17">
        <v>1.0338972702902301E-2</v>
      </c>
      <c r="BG1821" s="17">
        <v>6.1001287590617098E-2</v>
      </c>
      <c r="BH1821" s="17">
        <v>4.5682195799814501E-2</v>
      </c>
      <c r="BI1821" s="17">
        <v>4.6196645344147101E-2</v>
      </c>
      <c r="BJ1821" s="17">
        <v>4.7753148981199603E-2</v>
      </c>
      <c r="BK1821" s="17">
        <v>0</v>
      </c>
      <c r="BL1821" s="17">
        <v>7.0950485773522099E-3</v>
      </c>
      <c r="BM1821" s="17"/>
      <c r="BN1821" s="17">
        <v>3.7593087906685099E-2</v>
      </c>
      <c r="BO1821" s="17">
        <v>3.3674845234219701E-2</v>
      </c>
      <c r="BP1821" s="17"/>
      <c r="BQ1821" s="17">
        <v>1.4735843362364401E-2</v>
      </c>
      <c r="BR1821" s="17">
        <v>4.1905515048513801E-2</v>
      </c>
      <c r="BS1821" s="17"/>
      <c r="BT1821" s="17">
        <v>2.2864275366316401E-2</v>
      </c>
      <c r="BU1821" s="17"/>
      <c r="BV1821" s="17">
        <v>3.6535668477875899E-2</v>
      </c>
      <c r="BW1821" s="17">
        <v>2.5246727903602599E-2</v>
      </c>
      <c r="BX1821" s="17">
        <v>3.78360286505217E-2</v>
      </c>
      <c r="BY1821" s="17"/>
      <c r="BZ1821" s="17">
        <v>3.8824375670578101E-2</v>
      </c>
      <c r="CA1821" s="17">
        <v>3.9794670393629099E-2</v>
      </c>
      <c r="CB1821" s="17">
        <v>2.05242855418096E-2</v>
      </c>
      <c r="CC1821" s="17">
        <v>3.94981363192086E-2</v>
      </c>
      <c r="CD1821" s="17">
        <v>3.4574596845836802E-2</v>
      </c>
      <c r="CE1821" s="17">
        <v>4.7932615533137199E-2</v>
      </c>
      <c r="CF1821" s="17">
        <v>3.86207924604361E-2</v>
      </c>
      <c r="CG1821" s="17"/>
      <c r="CH1821" s="17">
        <v>7.2604454037601199E-2</v>
      </c>
      <c r="CI1821" s="17">
        <v>2.72656126833083E-2</v>
      </c>
      <c r="CJ1821" s="17">
        <v>3.71583558440131E-2</v>
      </c>
      <c r="CK1821" s="17">
        <v>1.3163204585697801E-2</v>
      </c>
      <c r="CL1821" s="17">
        <v>9.9322219099151093E-2</v>
      </c>
    </row>
    <row r="1822" spans="2:90" x14ac:dyDescent="0.3">
      <c r="B1822" t="s">
        <v>118</v>
      </c>
      <c r="C1822" s="17">
        <v>7.3812508336257396E-2</v>
      </c>
      <c r="D1822" s="17">
        <v>5.4440635956860002E-2</v>
      </c>
      <c r="E1822" s="17">
        <v>9.33297998119232E-2</v>
      </c>
      <c r="F1822" s="17"/>
      <c r="G1822" s="17">
        <v>8.8949909873812905E-2</v>
      </c>
      <c r="H1822" s="17">
        <v>7.4246175147685306E-2</v>
      </c>
      <c r="I1822" s="17">
        <v>8.1534402475589199E-2</v>
      </c>
      <c r="J1822" s="17">
        <v>0.12673816023818901</v>
      </c>
      <c r="K1822" s="17">
        <v>5.54102510818077E-2</v>
      </c>
      <c r="L1822" s="17">
        <v>2.6465704277576701E-2</v>
      </c>
      <c r="M1822" s="17"/>
      <c r="N1822" s="17">
        <v>5.2678937511831399E-2</v>
      </c>
      <c r="O1822" s="17">
        <v>6.6318033627508696E-2</v>
      </c>
      <c r="P1822" s="17">
        <v>7.0250463367959301E-2</v>
      </c>
      <c r="Q1822" s="17">
        <v>0.104473878843</v>
      </c>
      <c r="R1822" s="17"/>
      <c r="S1822" s="17">
        <v>8.1099735656127006E-2</v>
      </c>
      <c r="T1822" s="17">
        <v>4.9306227395765803E-2</v>
      </c>
      <c r="U1822" s="17">
        <v>8.6765869639334206E-2</v>
      </c>
      <c r="V1822" s="17">
        <v>0.100885027449861</v>
      </c>
      <c r="W1822" s="17">
        <v>7.9895838366116995E-2</v>
      </c>
      <c r="X1822" s="17">
        <v>6.0717064198296401E-2</v>
      </c>
      <c r="Y1822" s="17">
        <v>5.6849747083077502E-2</v>
      </c>
      <c r="Z1822" s="17">
        <v>1.16203626019405E-2</v>
      </c>
      <c r="AA1822" s="17">
        <v>6.0888987892529001E-2</v>
      </c>
      <c r="AB1822" s="17">
        <v>0.112488520983406</v>
      </c>
      <c r="AC1822" s="17">
        <v>9.9995972236254602E-2</v>
      </c>
      <c r="AD1822" s="17">
        <v>7.1696808513004598E-2</v>
      </c>
      <c r="AE1822" s="17"/>
      <c r="AF1822" s="17">
        <v>5.6847092454541198E-2</v>
      </c>
      <c r="AG1822" s="17">
        <v>5.66934135850269E-2</v>
      </c>
      <c r="AH1822" s="17">
        <v>0.14272534503845299</v>
      </c>
      <c r="AI1822" s="17"/>
      <c r="AJ1822" s="17">
        <v>5.1458374601225203E-2</v>
      </c>
      <c r="AK1822" s="17">
        <v>4.53287925850617E-2</v>
      </c>
      <c r="AL1822" s="17">
        <v>4.9383965316812301E-2</v>
      </c>
      <c r="AM1822" s="17">
        <v>5.5928669116720099E-2</v>
      </c>
      <c r="AN1822" s="17">
        <v>8.40995814543814E-2</v>
      </c>
      <c r="AO1822" s="17"/>
      <c r="AP1822" s="17">
        <v>4.8196374280684198E-2</v>
      </c>
      <c r="AQ1822" s="17">
        <v>5.7304891018171503E-2</v>
      </c>
      <c r="AR1822" s="17">
        <v>5.6490929295385399E-2</v>
      </c>
      <c r="AS1822" s="17">
        <v>6.5823126362915596E-2</v>
      </c>
      <c r="AT1822" s="17">
        <v>7.4305898607324505E-2</v>
      </c>
      <c r="AU1822" s="17">
        <v>0.140507459817344</v>
      </c>
      <c r="AV1822" s="17"/>
      <c r="AW1822" s="17">
        <v>5.0581237674573801E-2</v>
      </c>
      <c r="AX1822" s="17">
        <v>0.20216662443116901</v>
      </c>
      <c r="AY1822" s="17">
        <v>8.83915377265381E-2</v>
      </c>
      <c r="AZ1822" s="17">
        <v>7.2981532364582893E-2</v>
      </c>
      <c r="BA1822" s="17">
        <v>7.5617168141908095E-2</v>
      </c>
      <c r="BB1822" s="17">
        <v>6.8722279043771706E-2</v>
      </c>
      <c r="BC1822" s="17">
        <v>4.0584128139555503E-2</v>
      </c>
      <c r="BD1822" s="17">
        <v>5.1794070069679697E-2</v>
      </c>
      <c r="BE1822" s="17">
        <v>6.1141820636847401E-2</v>
      </c>
      <c r="BF1822" s="17">
        <v>5.6931856733498501E-2</v>
      </c>
      <c r="BG1822" s="17">
        <v>4.82350474724847E-2</v>
      </c>
      <c r="BH1822" s="17">
        <v>4.0058963143217899E-2</v>
      </c>
      <c r="BI1822" s="17">
        <v>2.4536976116648599E-2</v>
      </c>
      <c r="BJ1822" s="17">
        <v>3.8080073179533401E-2</v>
      </c>
      <c r="BK1822" s="17">
        <v>0.14727767779562001</v>
      </c>
      <c r="BL1822" s="17">
        <v>3.8420909384394998E-2</v>
      </c>
      <c r="BM1822" s="17"/>
      <c r="BN1822" s="17">
        <v>5.7585229439169799E-2</v>
      </c>
      <c r="BO1822" s="17">
        <v>9.3916536468485204E-2</v>
      </c>
      <c r="BP1822" s="17"/>
      <c r="BQ1822" s="17">
        <v>4.5664244474949399E-2</v>
      </c>
      <c r="BR1822" s="17">
        <v>2.94342669640376E-2</v>
      </c>
      <c r="BS1822" s="17"/>
      <c r="BT1822" s="17">
        <v>2.0496546053787899E-2</v>
      </c>
      <c r="BU1822" s="17"/>
      <c r="BV1822" s="17">
        <v>8.9920402654998399E-2</v>
      </c>
      <c r="BW1822" s="17">
        <v>8.1928209502806895E-2</v>
      </c>
      <c r="BX1822" s="17">
        <v>6.3132202810955995E-2</v>
      </c>
      <c r="BY1822" s="17"/>
      <c r="BZ1822" s="17">
        <v>0.125057439382039</v>
      </c>
      <c r="CA1822" s="17">
        <v>9.7842553674400104E-2</v>
      </c>
      <c r="CB1822" s="17">
        <v>6.2666141418561097E-2</v>
      </c>
      <c r="CC1822" s="17">
        <v>5.3664477134755299E-2</v>
      </c>
      <c r="CD1822" s="17">
        <v>4.20992737201819E-2</v>
      </c>
      <c r="CE1822" s="17">
        <v>4.85457172211788E-2</v>
      </c>
      <c r="CF1822" s="17">
        <v>2.7485821565218799E-2</v>
      </c>
      <c r="CG1822" s="17"/>
      <c r="CH1822" s="17">
        <v>2.2298729512981001E-2</v>
      </c>
      <c r="CI1822" s="17">
        <v>5.9946116261816597E-2</v>
      </c>
      <c r="CJ1822" s="17">
        <v>8.6297042811992006E-2</v>
      </c>
      <c r="CK1822" s="17">
        <v>8.8837856540434704E-2</v>
      </c>
      <c r="CL1822" s="17">
        <v>0.155357698007176</v>
      </c>
    </row>
    <row r="1823" spans="2:90" x14ac:dyDescent="0.3">
      <c r="C1823" s="17"/>
      <c r="D1823" s="17"/>
      <c r="E1823" s="17"/>
      <c r="F1823" s="17"/>
      <c r="G1823" s="17"/>
      <c r="H1823" s="17"/>
      <c r="I1823" s="17"/>
      <c r="J1823" s="17"/>
      <c r="K1823" s="17"/>
      <c r="L1823" s="17"/>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7"/>
      <c r="AI1823" s="17"/>
      <c r="AJ1823" s="17"/>
      <c r="AK1823" s="17"/>
      <c r="AL1823" s="17"/>
      <c r="AM1823" s="17"/>
      <c r="AN1823" s="17"/>
      <c r="AO1823" s="17"/>
      <c r="AP1823" s="17"/>
      <c r="AQ1823" s="17"/>
      <c r="AR1823" s="17"/>
      <c r="AS1823" s="17"/>
      <c r="AT1823" s="17"/>
      <c r="AU1823" s="17"/>
      <c r="AV1823" s="17"/>
      <c r="AW1823" s="17"/>
      <c r="AX1823" s="17"/>
      <c r="AY1823" s="17"/>
      <c r="AZ1823" s="17"/>
      <c r="BA1823" s="17"/>
      <c r="BB1823" s="17"/>
      <c r="BC1823" s="17"/>
      <c r="BD1823" s="17"/>
      <c r="BE1823" s="17"/>
      <c r="BF1823" s="17"/>
      <c r="BG1823" s="17"/>
      <c r="BH1823" s="17"/>
      <c r="BI1823" s="17"/>
      <c r="BJ1823" s="17"/>
      <c r="BK1823" s="17"/>
      <c r="BL1823" s="17"/>
      <c r="BM1823" s="17"/>
      <c r="BN1823" s="17"/>
      <c r="BO1823" s="17"/>
      <c r="BP1823" s="17"/>
      <c r="BQ1823" s="17"/>
      <c r="BR1823" s="17"/>
      <c r="BS1823" s="17"/>
      <c r="BT1823" s="17"/>
      <c r="BU1823" s="17"/>
      <c r="BV1823" s="17"/>
      <c r="BW1823" s="17"/>
      <c r="BX1823" s="17"/>
      <c r="BY1823" s="17"/>
      <c r="BZ1823" s="17"/>
      <c r="CA1823" s="17"/>
      <c r="CB1823" s="17"/>
      <c r="CC1823" s="17"/>
      <c r="CD1823" s="17"/>
      <c r="CE1823" s="17"/>
      <c r="CF1823" s="17"/>
      <c r="CG1823" s="17"/>
      <c r="CH1823" s="17"/>
      <c r="CI1823" s="17"/>
      <c r="CJ1823" s="17"/>
      <c r="CK1823" s="17"/>
      <c r="CL1823" s="17"/>
    </row>
    <row r="1824" spans="2:90" x14ac:dyDescent="0.3">
      <c r="B1824" s="6" t="s">
        <v>239</v>
      </c>
      <c r="C1824" s="17"/>
      <c r="D1824" s="17"/>
      <c r="E1824" s="17"/>
      <c r="F1824" s="17"/>
      <c r="G1824" s="17"/>
      <c r="H1824" s="17"/>
      <c r="I1824" s="17"/>
      <c r="J1824" s="17"/>
      <c r="K1824" s="17"/>
      <c r="L1824" s="17"/>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7"/>
      <c r="AI1824" s="17"/>
      <c r="AJ1824" s="17"/>
      <c r="AK1824" s="17"/>
      <c r="AL1824" s="17"/>
      <c r="AM1824" s="17"/>
      <c r="AN1824" s="17"/>
      <c r="AO1824" s="17"/>
      <c r="AP1824" s="17"/>
      <c r="AQ1824" s="17"/>
      <c r="AR1824" s="17"/>
      <c r="AS1824" s="17"/>
      <c r="AT1824" s="17"/>
      <c r="AU1824" s="17"/>
      <c r="AV1824" s="17"/>
      <c r="AW1824" s="17"/>
      <c r="AX1824" s="17"/>
      <c r="AY1824" s="17"/>
      <c r="AZ1824" s="17"/>
      <c r="BA1824" s="17"/>
      <c r="BB1824" s="17"/>
      <c r="BC1824" s="17"/>
      <c r="BD1824" s="17"/>
      <c r="BE1824" s="17"/>
      <c r="BF1824" s="17"/>
      <c r="BG1824" s="17"/>
      <c r="BH1824" s="17"/>
      <c r="BI1824" s="17"/>
      <c r="BJ1824" s="17"/>
      <c r="BK1824" s="17"/>
      <c r="BL1824" s="17"/>
      <c r="BM1824" s="17"/>
      <c r="BN1824" s="17"/>
      <c r="BO1824" s="17"/>
      <c r="BP1824" s="17"/>
      <c r="BQ1824" s="17"/>
      <c r="BR1824" s="17"/>
      <c r="BS1824" s="17"/>
      <c r="BT1824" s="17"/>
      <c r="BU1824" s="17"/>
      <c r="BV1824" s="17"/>
      <c r="BW1824" s="17"/>
      <c r="BX1824" s="17"/>
      <c r="BY1824" s="17"/>
      <c r="BZ1824" s="17"/>
      <c r="CA1824" s="17"/>
      <c r="CB1824" s="17"/>
      <c r="CC1824" s="17"/>
      <c r="CD1824" s="17"/>
      <c r="CE1824" s="17"/>
      <c r="CF1824" s="17"/>
      <c r="CG1824" s="17"/>
      <c r="CH1824" s="17"/>
      <c r="CI1824" s="17"/>
      <c r="CJ1824" s="17"/>
      <c r="CK1824" s="17"/>
      <c r="CL1824" s="17"/>
    </row>
    <row r="1825" spans="2:90" x14ac:dyDescent="0.3">
      <c r="B1825" s="24" t="s">
        <v>110</v>
      </c>
      <c r="C1825" s="17"/>
      <c r="D1825" s="17"/>
      <c r="E1825" s="17"/>
      <c r="F1825" s="17"/>
      <c r="G1825" s="17"/>
      <c r="H1825" s="17"/>
      <c r="I1825" s="17"/>
      <c r="J1825" s="17"/>
      <c r="K1825" s="17"/>
      <c r="L1825" s="17"/>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7"/>
      <c r="AI1825" s="17"/>
      <c r="AJ1825" s="17"/>
      <c r="AK1825" s="17"/>
      <c r="AL1825" s="17"/>
      <c r="AM1825" s="17"/>
      <c r="AN1825" s="17"/>
      <c r="AO1825" s="17"/>
      <c r="AP1825" s="17"/>
      <c r="AQ1825" s="17"/>
      <c r="AR1825" s="17"/>
      <c r="AS1825" s="17"/>
      <c r="AT1825" s="17"/>
      <c r="AU1825" s="17"/>
      <c r="AV1825" s="17"/>
      <c r="AW1825" s="17"/>
      <c r="AX1825" s="17"/>
      <c r="AY1825" s="17"/>
      <c r="AZ1825" s="17"/>
      <c r="BA1825" s="17"/>
      <c r="BB1825" s="17"/>
      <c r="BC1825" s="17"/>
      <c r="BD1825" s="17"/>
      <c r="BE1825" s="17"/>
      <c r="BF1825" s="17"/>
      <c r="BG1825" s="17"/>
      <c r="BH1825" s="17"/>
      <c r="BI1825" s="17"/>
      <c r="BJ1825" s="17"/>
      <c r="BK1825" s="17"/>
      <c r="BL1825" s="17"/>
      <c r="BM1825" s="17"/>
      <c r="BN1825" s="17"/>
      <c r="BO1825" s="17"/>
      <c r="BP1825" s="17"/>
      <c r="BQ1825" s="17"/>
      <c r="BR1825" s="17"/>
      <c r="BS1825" s="17"/>
      <c r="BT1825" s="17"/>
      <c r="BU1825" s="17"/>
      <c r="BV1825" s="17"/>
      <c r="BW1825" s="17"/>
      <c r="BX1825" s="17"/>
      <c r="BY1825" s="17"/>
      <c r="BZ1825" s="17"/>
      <c r="CA1825" s="17"/>
      <c r="CB1825" s="17"/>
      <c r="CC1825" s="17"/>
      <c r="CD1825" s="17"/>
      <c r="CE1825" s="17"/>
      <c r="CF1825" s="17"/>
      <c r="CG1825" s="17"/>
      <c r="CH1825" s="17"/>
      <c r="CI1825" s="17"/>
      <c r="CJ1825" s="17"/>
      <c r="CK1825" s="17"/>
      <c r="CL1825" s="17"/>
    </row>
    <row r="1826" spans="2:90" x14ac:dyDescent="0.3">
      <c r="B1826" t="s">
        <v>694</v>
      </c>
      <c r="C1826" s="17">
        <v>0.41748828444123298</v>
      </c>
      <c r="D1826" s="17">
        <v>0.455995563231476</v>
      </c>
      <c r="E1826" s="17">
        <v>0.379095741306401</v>
      </c>
      <c r="F1826" s="17"/>
      <c r="G1826" s="17">
        <v>0.36489995941353798</v>
      </c>
      <c r="H1826" s="17">
        <v>0.48716047454799499</v>
      </c>
      <c r="I1826" s="17">
        <v>0.37849364273910302</v>
      </c>
      <c r="J1826" s="17">
        <v>0.33150507989392303</v>
      </c>
      <c r="K1826" s="17">
        <v>0.42358610842856298</v>
      </c>
      <c r="L1826" s="17">
        <v>0.493129486126623</v>
      </c>
      <c r="M1826" s="17"/>
      <c r="N1826" s="17">
        <v>0.49602124624319799</v>
      </c>
      <c r="O1826" s="17">
        <v>0.44795414343729301</v>
      </c>
      <c r="P1826" s="17">
        <v>0.39330522274082003</v>
      </c>
      <c r="Q1826" s="17">
        <v>0.32433126714531801</v>
      </c>
      <c r="R1826" s="17"/>
      <c r="S1826" s="17">
        <v>0.49611777177805899</v>
      </c>
      <c r="T1826" s="17">
        <v>0.42681925148476102</v>
      </c>
      <c r="U1826" s="17">
        <v>0.33085168326508901</v>
      </c>
      <c r="V1826" s="17">
        <v>0.43201305213375202</v>
      </c>
      <c r="W1826" s="17">
        <v>0.45375610008044298</v>
      </c>
      <c r="X1826" s="17">
        <v>0.385190138501318</v>
      </c>
      <c r="Y1826" s="17">
        <v>0.43594580947018102</v>
      </c>
      <c r="Z1826" s="17">
        <v>0.43644315014704799</v>
      </c>
      <c r="AA1826" s="17">
        <v>0.38330376304729702</v>
      </c>
      <c r="AB1826" s="17">
        <v>0.38219262670575499</v>
      </c>
      <c r="AC1826" s="17">
        <v>0.38883877890226598</v>
      </c>
      <c r="AD1826" s="17">
        <v>0.41343943039199499</v>
      </c>
      <c r="AE1826" s="17"/>
      <c r="AF1826" s="17">
        <v>0.41911020586212</v>
      </c>
      <c r="AG1826" s="17">
        <v>0.45964657660636998</v>
      </c>
      <c r="AH1826" s="17">
        <v>0.36762876655649901</v>
      </c>
      <c r="AI1826" s="17"/>
      <c r="AJ1826" s="17">
        <v>0.51839912969182</v>
      </c>
      <c r="AK1826" s="17">
        <v>0.43052414482489199</v>
      </c>
      <c r="AL1826" s="17">
        <v>0.48216555297471297</v>
      </c>
      <c r="AM1826" s="17">
        <v>0.40038423996507</v>
      </c>
      <c r="AN1826" s="17">
        <v>0.34800848546141999</v>
      </c>
      <c r="AO1826" s="17"/>
      <c r="AP1826" s="17">
        <v>0.50289373110437996</v>
      </c>
      <c r="AQ1826" s="17">
        <v>0.525084471186688</v>
      </c>
      <c r="AR1826" s="17">
        <v>0.414858280415699</v>
      </c>
      <c r="AS1826" s="17">
        <v>0.36775140407639101</v>
      </c>
      <c r="AT1826" s="17">
        <v>0.32121798456930301</v>
      </c>
      <c r="AU1826" s="17">
        <v>0.37261915963915698</v>
      </c>
      <c r="AV1826" s="17"/>
      <c r="AW1826" s="17">
        <v>0.28512120235452998</v>
      </c>
      <c r="AX1826" s="17">
        <v>0.29071193294882602</v>
      </c>
      <c r="AY1826" s="17">
        <v>0.357061208611686</v>
      </c>
      <c r="AZ1826" s="17">
        <v>0.30453663355719801</v>
      </c>
      <c r="BA1826" s="17">
        <v>0.43146672828264299</v>
      </c>
      <c r="BB1826" s="17">
        <v>0.34563852388507899</v>
      </c>
      <c r="BC1826" s="17">
        <v>0.39644320707459402</v>
      </c>
      <c r="BD1826" s="17">
        <v>0.445647177781961</v>
      </c>
      <c r="BE1826" s="17">
        <v>0.46297115569859598</v>
      </c>
      <c r="BF1826" s="17">
        <v>0.31292554077755902</v>
      </c>
      <c r="BG1826" s="17">
        <v>0.49807953461864601</v>
      </c>
      <c r="BH1826" s="17">
        <v>0.52655280859491804</v>
      </c>
      <c r="BI1826" s="17">
        <v>0.428751138198042</v>
      </c>
      <c r="BJ1826" s="17">
        <v>0.49619703096627998</v>
      </c>
      <c r="BK1826" s="17">
        <v>0.54816534614872703</v>
      </c>
      <c r="BL1826" s="17">
        <v>0.61183157011221301</v>
      </c>
      <c r="BM1826" s="17"/>
      <c r="BN1826" s="17">
        <v>0.42350283590694099</v>
      </c>
      <c r="BO1826" s="17">
        <v>0.40634923455573002</v>
      </c>
      <c r="BP1826" s="17"/>
      <c r="BQ1826" s="17">
        <v>0.50281138274954595</v>
      </c>
      <c r="BR1826" s="17">
        <v>0.31590299292162499</v>
      </c>
      <c r="BS1826" s="17"/>
      <c r="BT1826" s="17">
        <v>0.43589939995879901</v>
      </c>
      <c r="BU1826" s="17"/>
      <c r="BV1826" s="17">
        <v>0.412987937581553</v>
      </c>
      <c r="BW1826" s="17">
        <v>0.45219762937702701</v>
      </c>
      <c r="BX1826" s="17">
        <v>0.41895742952926701</v>
      </c>
      <c r="BY1826" s="17"/>
      <c r="BZ1826" s="17">
        <v>0.29528391110739299</v>
      </c>
      <c r="CA1826" s="17">
        <v>0.37818496103281701</v>
      </c>
      <c r="CB1826" s="17">
        <v>0.29843629385699999</v>
      </c>
      <c r="CC1826" s="17">
        <v>0.39197536381202203</v>
      </c>
      <c r="CD1826" s="17">
        <v>0.459309742701557</v>
      </c>
      <c r="CE1826" s="17">
        <v>0.531420764670537</v>
      </c>
      <c r="CF1826" s="17">
        <v>0.59851813154706501</v>
      </c>
      <c r="CG1826" s="17"/>
      <c r="CH1826" s="17">
        <v>0.56095126800188899</v>
      </c>
      <c r="CI1826" s="17">
        <v>0.50459221827897505</v>
      </c>
      <c r="CJ1826" s="17">
        <v>0.345186374995399</v>
      </c>
      <c r="CK1826" s="17">
        <v>0.33221905194439899</v>
      </c>
      <c r="CL1826" s="17">
        <v>0.25479302473057902</v>
      </c>
    </row>
    <row r="1827" spans="2:90" x14ac:dyDescent="0.3">
      <c r="B1827" t="s">
        <v>695</v>
      </c>
      <c r="C1827" s="17">
        <v>0.49245513820957199</v>
      </c>
      <c r="D1827" s="17">
        <v>0.48070925486240501</v>
      </c>
      <c r="E1827" s="17">
        <v>0.50397982380674</v>
      </c>
      <c r="F1827" s="17"/>
      <c r="G1827" s="17">
        <v>0.55951612198695799</v>
      </c>
      <c r="H1827" s="17">
        <v>0.42261288278101</v>
      </c>
      <c r="I1827" s="17">
        <v>0.52045613287835202</v>
      </c>
      <c r="J1827" s="17">
        <v>0.55524962636809805</v>
      </c>
      <c r="K1827" s="17">
        <v>0.46488874914552403</v>
      </c>
      <c r="L1827" s="17">
        <v>0.44956331100418601</v>
      </c>
      <c r="M1827" s="17"/>
      <c r="N1827" s="17">
        <v>0.45219203520761903</v>
      </c>
      <c r="O1827" s="17">
        <v>0.44995071770777501</v>
      </c>
      <c r="P1827" s="17">
        <v>0.530094615016376</v>
      </c>
      <c r="Q1827" s="17">
        <v>0.54788367174004604</v>
      </c>
      <c r="R1827" s="17"/>
      <c r="S1827" s="17">
        <v>0.434942065876948</v>
      </c>
      <c r="T1827" s="17">
        <v>0.47957667238287599</v>
      </c>
      <c r="U1827" s="17">
        <v>0.55611269915168704</v>
      </c>
      <c r="V1827" s="17">
        <v>0.43625908252649997</v>
      </c>
      <c r="W1827" s="17">
        <v>0.46185387431229402</v>
      </c>
      <c r="X1827" s="17">
        <v>0.539923585611224</v>
      </c>
      <c r="Y1827" s="17">
        <v>0.48204190887195097</v>
      </c>
      <c r="Z1827" s="17">
        <v>0.51665913851965695</v>
      </c>
      <c r="AA1827" s="17">
        <v>0.56118621388044898</v>
      </c>
      <c r="AB1827" s="17">
        <v>0.485787818867989</v>
      </c>
      <c r="AC1827" s="17">
        <v>0.50936369542433901</v>
      </c>
      <c r="AD1827" s="17">
        <v>0.47983101394772798</v>
      </c>
      <c r="AE1827" s="17"/>
      <c r="AF1827" s="17">
        <v>0.50616572659877801</v>
      </c>
      <c r="AG1827" s="17">
        <v>0.46611515202741499</v>
      </c>
      <c r="AH1827" s="17">
        <v>0.468586626708761</v>
      </c>
      <c r="AI1827" s="17"/>
      <c r="AJ1827" s="17">
        <v>0.42564110402368699</v>
      </c>
      <c r="AK1827" s="17">
        <v>0.50854763249345003</v>
      </c>
      <c r="AL1827" s="17">
        <v>0.44434802217395702</v>
      </c>
      <c r="AM1827" s="17">
        <v>0.54429391296751795</v>
      </c>
      <c r="AN1827" s="17">
        <v>0.53679399490107105</v>
      </c>
      <c r="AO1827" s="17"/>
      <c r="AP1827" s="17">
        <v>0.42841088753685802</v>
      </c>
      <c r="AQ1827" s="17">
        <v>0.41744789002932498</v>
      </c>
      <c r="AR1827" s="17">
        <v>0.52075086975167095</v>
      </c>
      <c r="AS1827" s="17">
        <v>0.56940164790020298</v>
      </c>
      <c r="AT1827" s="17">
        <v>0.56972979587675499</v>
      </c>
      <c r="AU1827" s="17">
        <v>0.461010986882393</v>
      </c>
      <c r="AV1827" s="17"/>
      <c r="AW1827" s="17">
        <v>0.52936025469275005</v>
      </c>
      <c r="AX1827" s="17">
        <v>0.52024976049467897</v>
      </c>
      <c r="AY1827" s="17">
        <v>0.53118782911364204</v>
      </c>
      <c r="AZ1827" s="17">
        <v>0.58122331156026596</v>
      </c>
      <c r="BA1827" s="17">
        <v>0.45507037322524302</v>
      </c>
      <c r="BB1827" s="17">
        <v>0.58455635367695602</v>
      </c>
      <c r="BC1827" s="17">
        <v>0.49590854140878399</v>
      </c>
      <c r="BD1827" s="17">
        <v>0.43510258638668597</v>
      </c>
      <c r="BE1827" s="17">
        <v>0.50598385138271895</v>
      </c>
      <c r="BF1827" s="17">
        <v>0.62795042236825804</v>
      </c>
      <c r="BG1827" s="17">
        <v>0.45098068954498</v>
      </c>
      <c r="BH1827" s="17">
        <v>0.41459601740497898</v>
      </c>
      <c r="BI1827" s="17">
        <v>0.51176123195118095</v>
      </c>
      <c r="BJ1827" s="17">
        <v>0.45588200348920799</v>
      </c>
      <c r="BK1827" s="17">
        <v>0.40893659041474001</v>
      </c>
      <c r="BL1827" s="17">
        <v>0.36670185069258898</v>
      </c>
      <c r="BM1827" s="17"/>
      <c r="BN1827" s="17">
        <v>0.50170144528267802</v>
      </c>
      <c r="BO1827" s="17">
        <v>0.48358121710503099</v>
      </c>
      <c r="BP1827" s="17"/>
      <c r="BQ1827" s="17">
        <v>0.43533642370114201</v>
      </c>
      <c r="BR1827" s="17">
        <v>0.63140796018354495</v>
      </c>
      <c r="BS1827" s="17"/>
      <c r="BT1827" s="17">
        <v>0.539167376748248</v>
      </c>
      <c r="BU1827" s="17"/>
      <c r="BV1827" s="17">
        <v>0.454548016834742</v>
      </c>
      <c r="BW1827" s="17">
        <v>0.46930665729856702</v>
      </c>
      <c r="BX1827" s="17">
        <v>0.50988566474319796</v>
      </c>
      <c r="BY1827" s="17"/>
      <c r="BZ1827" s="17">
        <v>0.587706864365796</v>
      </c>
      <c r="CA1827" s="17">
        <v>0.53409970848972299</v>
      </c>
      <c r="CB1827" s="17">
        <v>0.56205420639490999</v>
      </c>
      <c r="CC1827" s="17">
        <v>0.54834282675516599</v>
      </c>
      <c r="CD1827" s="17">
        <v>0.472758349251101</v>
      </c>
      <c r="CE1827" s="17">
        <v>0.41484343723718903</v>
      </c>
      <c r="CF1827" s="17">
        <v>0.359354188956231</v>
      </c>
      <c r="CG1827" s="17"/>
      <c r="CH1827" s="17">
        <v>0.40444840131590498</v>
      </c>
      <c r="CI1827" s="17">
        <v>0.41532404823733898</v>
      </c>
      <c r="CJ1827" s="17">
        <v>0.55697026672554695</v>
      </c>
      <c r="CK1827" s="17">
        <v>0.56195143545339599</v>
      </c>
      <c r="CL1827" s="17">
        <v>0.55983294594090505</v>
      </c>
    </row>
    <row r="1828" spans="2:90" x14ac:dyDescent="0.3">
      <c r="B1828" t="s">
        <v>118</v>
      </c>
      <c r="C1828" s="17">
        <v>9.0056577349195296E-2</v>
      </c>
      <c r="D1828" s="17">
        <v>6.3295181906118894E-2</v>
      </c>
      <c r="E1828" s="17">
        <v>0.116924434886859</v>
      </c>
      <c r="F1828" s="17"/>
      <c r="G1828" s="17">
        <v>7.5583918599503599E-2</v>
      </c>
      <c r="H1828" s="17">
        <v>9.02266426709952E-2</v>
      </c>
      <c r="I1828" s="17">
        <v>0.101050224382544</v>
      </c>
      <c r="J1828" s="17">
        <v>0.11324529373797899</v>
      </c>
      <c r="K1828" s="17">
        <v>0.11152514242591299</v>
      </c>
      <c r="L1828" s="17">
        <v>5.7307202869190797E-2</v>
      </c>
      <c r="M1828" s="17"/>
      <c r="N1828" s="17">
        <v>5.1786718549183597E-2</v>
      </c>
      <c r="O1828" s="17">
        <v>0.102095138854932</v>
      </c>
      <c r="P1828" s="17">
        <v>7.6600162242803305E-2</v>
      </c>
      <c r="Q1828" s="17">
        <v>0.127785061114635</v>
      </c>
      <c r="R1828" s="17"/>
      <c r="S1828" s="17">
        <v>6.8940162344993394E-2</v>
      </c>
      <c r="T1828" s="17">
        <v>9.3604076132363004E-2</v>
      </c>
      <c r="U1828" s="17">
        <v>0.113035617583223</v>
      </c>
      <c r="V1828" s="17">
        <v>0.13172786533974801</v>
      </c>
      <c r="W1828" s="17">
        <v>8.4390025607262706E-2</v>
      </c>
      <c r="X1828" s="17">
        <v>7.4886275887457998E-2</v>
      </c>
      <c r="Y1828" s="17">
        <v>8.2012281657868294E-2</v>
      </c>
      <c r="Z1828" s="17">
        <v>4.68977113332949E-2</v>
      </c>
      <c r="AA1828" s="17">
        <v>5.5510023072254097E-2</v>
      </c>
      <c r="AB1828" s="17">
        <v>0.13201955442625599</v>
      </c>
      <c r="AC1828" s="17">
        <v>0.10179752567339501</v>
      </c>
      <c r="AD1828" s="17">
        <v>0.106729555660277</v>
      </c>
      <c r="AE1828" s="17"/>
      <c r="AF1828" s="17">
        <v>7.4724067539101297E-2</v>
      </c>
      <c r="AG1828" s="17">
        <v>7.4238271366215899E-2</v>
      </c>
      <c r="AH1828" s="17">
        <v>0.16378460673473999</v>
      </c>
      <c r="AI1828" s="17"/>
      <c r="AJ1828" s="17">
        <v>5.5959766284492299E-2</v>
      </c>
      <c r="AK1828" s="17">
        <v>6.09282226816577E-2</v>
      </c>
      <c r="AL1828" s="17">
        <v>7.3486424851330001E-2</v>
      </c>
      <c r="AM1828" s="17">
        <v>5.53218470674115E-2</v>
      </c>
      <c r="AN1828" s="17">
        <v>0.115197519637509</v>
      </c>
      <c r="AO1828" s="17"/>
      <c r="AP1828" s="17">
        <v>6.8695381358761395E-2</v>
      </c>
      <c r="AQ1828" s="17">
        <v>5.7467638783986898E-2</v>
      </c>
      <c r="AR1828" s="17">
        <v>6.4390849832630201E-2</v>
      </c>
      <c r="AS1828" s="17">
        <v>6.2846948023405194E-2</v>
      </c>
      <c r="AT1828" s="17">
        <v>0.109052219553942</v>
      </c>
      <c r="AU1828" s="17">
        <v>0.16636985347845001</v>
      </c>
      <c r="AV1828" s="17"/>
      <c r="AW1828" s="17">
        <v>0.18551854295271999</v>
      </c>
      <c r="AX1828" s="17">
        <v>0.18903830655649501</v>
      </c>
      <c r="AY1828" s="17">
        <v>0.111750962274673</v>
      </c>
      <c r="AZ1828" s="17">
        <v>0.114240054882536</v>
      </c>
      <c r="BA1828" s="17">
        <v>0.11346289849211399</v>
      </c>
      <c r="BB1828" s="17">
        <v>6.9805122437964898E-2</v>
      </c>
      <c r="BC1828" s="17">
        <v>0.10764825151662299</v>
      </c>
      <c r="BD1828" s="17">
        <v>0.119250235831353</v>
      </c>
      <c r="BE1828" s="17">
        <v>3.1044992918684899E-2</v>
      </c>
      <c r="BF1828" s="17">
        <v>5.9124036854183597E-2</v>
      </c>
      <c r="BG1828" s="17">
        <v>5.0939775836373297E-2</v>
      </c>
      <c r="BH1828" s="17">
        <v>5.8851174000103097E-2</v>
      </c>
      <c r="BI1828" s="17">
        <v>5.9487629850776998E-2</v>
      </c>
      <c r="BJ1828" s="17">
        <v>4.7920965544512202E-2</v>
      </c>
      <c r="BK1828" s="17">
        <v>4.28980634365329E-2</v>
      </c>
      <c r="BL1828" s="17">
        <v>2.1466579195198399E-2</v>
      </c>
      <c r="BM1828" s="17"/>
      <c r="BN1828" s="17">
        <v>7.4795718810380704E-2</v>
      </c>
      <c r="BO1828" s="17">
        <v>0.110069548339239</v>
      </c>
      <c r="BP1828" s="17"/>
      <c r="BQ1828" s="17">
        <v>6.18521935493117E-2</v>
      </c>
      <c r="BR1828" s="17">
        <v>5.2689046894829901E-2</v>
      </c>
      <c r="BS1828" s="17"/>
      <c r="BT1828" s="17">
        <v>2.4933223292953E-2</v>
      </c>
      <c r="BU1828" s="17"/>
      <c r="BV1828" s="17">
        <v>0.132464045583705</v>
      </c>
      <c r="BW1828" s="17">
        <v>7.8495713324405997E-2</v>
      </c>
      <c r="BX1828" s="17">
        <v>7.1156905727534997E-2</v>
      </c>
      <c r="BY1828" s="17"/>
      <c r="BZ1828" s="17">
        <v>0.11700922452681101</v>
      </c>
      <c r="CA1828" s="17">
        <v>8.7715330477460093E-2</v>
      </c>
      <c r="CB1828" s="17">
        <v>0.13950949974808999</v>
      </c>
      <c r="CC1828" s="17">
        <v>5.9681809432811699E-2</v>
      </c>
      <c r="CD1828" s="17">
        <v>6.7931908047341893E-2</v>
      </c>
      <c r="CE1828" s="17">
        <v>5.3735798092273801E-2</v>
      </c>
      <c r="CF1828" s="17">
        <v>4.2127679496704498E-2</v>
      </c>
      <c r="CG1828" s="17"/>
      <c r="CH1828" s="17">
        <v>3.4600330682206901E-2</v>
      </c>
      <c r="CI1828" s="17">
        <v>8.0083733483685998E-2</v>
      </c>
      <c r="CJ1828" s="17">
        <v>9.7843358279053994E-2</v>
      </c>
      <c r="CK1828" s="17">
        <v>0.10582951260220499</v>
      </c>
      <c r="CL1828" s="17">
        <v>0.18537402932851699</v>
      </c>
    </row>
    <row r="1829" spans="2:90" x14ac:dyDescent="0.3">
      <c r="C1829" s="17"/>
      <c r="D1829" s="17"/>
      <c r="E1829" s="17"/>
      <c r="F1829" s="17"/>
      <c r="G1829" s="17"/>
      <c r="H1829" s="17"/>
      <c r="I1829" s="17"/>
      <c r="J1829" s="17"/>
      <c r="K1829" s="17"/>
      <c r="L1829" s="17"/>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7"/>
      <c r="AI1829" s="17"/>
      <c r="AJ1829" s="17"/>
      <c r="AK1829" s="17"/>
      <c r="AL1829" s="17"/>
      <c r="AM1829" s="17"/>
      <c r="AN1829" s="17"/>
      <c r="AO1829" s="17"/>
      <c r="AP1829" s="17"/>
      <c r="AQ1829" s="17"/>
      <c r="AR1829" s="17"/>
      <c r="AS1829" s="17"/>
      <c r="AT1829" s="17"/>
      <c r="AU1829" s="17"/>
      <c r="AV1829" s="17"/>
      <c r="AW1829" s="17"/>
      <c r="AX1829" s="17"/>
      <c r="AY1829" s="17"/>
      <c r="AZ1829" s="17"/>
      <c r="BA1829" s="17"/>
      <c r="BB1829" s="17"/>
      <c r="BC1829" s="17"/>
      <c r="BD1829" s="17"/>
      <c r="BE1829" s="17"/>
      <c r="BF1829" s="17"/>
      <c r="BG1829" s="17"/>
      <c r="BH1829" s="17"/>
      <c r="BI1829" s="17"/>
      <c r="BJ1829" s="17"/>
      <c r="BK1829" s="17"/>
      <c r="BL1829" s="17"/>
      <c r="BM1829" s="17"/>
      <c r="BN1829" s="17"/>
      <c r="BO1829" s="17"/>
      <c r="BP1829" s="17"/>
      <c r="BQ1829" s="17"/>
      <c r="BR1829" s="17"/>
      <c r="BS1829" s="17"/>
      <c r="BT1829" s="17"/>
      <c r="BU1829" s="17"/>
      <c r="BV1829" s="17"/>
      <c r="BW1829" s="17"/>
      <c r="BX1829" s="17"/>
      <c r="BY1829" s="17"/>
      <c r="BZ1829" s="17"/>
      <c r="CA1829" s="17"/>
      <c r="CB1829" s="17"/>
      <c r="CC1829" s="17"/>
      <c r="CD1829" s="17"/>
      <c r="CE1829" s="17"/>
      <c r="CF1829" s="17"/>
      <c r="CG1829" s="17"/>
      <c r="CH1829" s="17"/>
      <c r="CI1829" s="17"/>
      <c r="CJ1829" s="17"/>
      <c r="CK1829" s="17"/>
      <c r="CL1829" s="17"/>
    </row>
    <row r="1830" spans="2:90" x14ac:dyDescent="0.3">
      <c r="B1830" s="6" t="s">
        <v>239</v>
      </c>
      <c r="C1830" s="17"/>
      <c r="D1830" s="17"/>
      <c r="E1830" s="17"/>
      <c r="F1830" s="17"/>
      <c r="G1830" s="17"/>
      <c r="H1830" s="17"/>
      <c r="I1830" s="17"/>
      <c r="J1830" s="17"/>
      <c r="K1830" s="17"/>
      <c r="L1830" s="17"/>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7"/>
      <c r="AI1830" s="17"/>
      <c r="AJ1830" s="17"/>
      <c r="AK1830" s="17"/>
      <c r="AL1830" s="17"/>
      <c r="AM1830" s="17"/>
      <c r="AN1830" s="17"/>
      <c r="AO1830" s="17"/>
      <c r="AP1830" s="17"/>
      <c r="AQ1830" s="17"/>
      <c r="AR1830" s="17"/>
      <c r="AS1830" s="17"/>
      <c r="AT1830" s="17"/>
      <c r="AU1830" s="17"/>
      <c r="AV1830" s="17"/>
      <c r="AW1830" s="17"/>
      <c r="AX1830" s="17"/>
      <c r="AY1830" s="17"/>
      <c r="AZ1830" s="17"/>
      <c r="BA1830" s="17"/>
      <c r="BB1830" s="17"/>
      <c r="BC1830" s="17"/>
      <c r="BD1830" s="17"/>
      <c r="BE1830" s="17"/>
      <c r="BF1830" s="17"/>
      <c r="BG1830" s="17"/>
      <c r="BH1830" s="17"/>
      <c r="BI1830" s="17"/>
      <c r="BJ1830" s="17"/>
      <c r="BK1830" s="17"/>
      <c r="BL1830" s="17"/>
      <c r="BM1830" s="17"/>
      <c r="BN1830" s="17"/>
      <c r="BO1830" s="17"/>
      <c r="BP1830" s="17"/>
      <c r="BQ1830" s="17"/>
      <c r="BR1830" s="17"/>
      <c r="BS1830" s="17"/>
      <c r="BT1830" s="17"/>
      <c r="BU1830" s="17"/>
      <c r="BV1830" s="17"/>
      <c r="BW1830" s="17"/>
      <c r="BX1830" s="17"/>
      <c r="BY1830" s="17"/>
      <c r="BZ1830" s="17"/>
      <c r="CA1830" s="17"/>
      <c r="CB1830" s="17"/>
      <c r="CC1830" s="17"/>
      <c r="CD1830" s="17"/>
      <c r="CE1830" s="17"/>
      <c r="CF1830" s="17"/>
      <c r="CG1830" s="17"/>
      <c r="CH1830" s="17"/>
      <c r="CI1830" s="17"/>
      <c r="CJ1830" s="17"/>
      <c r="CK1830" s="17"/>
      <c r="CL1830" s="17"/>
    </row>
    <row r="1831" spans="2:90" x14ac:dyDescent="0.3">
      <c r="B1831" s="24" t="s">
        <v>110</v>
      </c>
      <c r="C1831" s="17"/>
      <c r="D1831" s="17"/>
      <c r="E1831" s="17"/>
      <c r="F1831" s="17"/>
      <c r="G1831" s="17"/>
      <c r="H1831" s="17"/>
      <c r="I1831" s="17"/>
      <c r="J1831" s="17"/>
      <c r="K1831" s="17"/>
      <c r="L1831" s="17"/>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7"/>
      <c r="AI1831" s="17"/>
      <c r="AJ1831" s="17"/>
      <c r="AK1831" s="17"/>
      <c r="AL1831" s="17"/>
      <c r="AM1831" s="17"/>
      <c r="AN1831" s="17"/>
      <c r="AO1831" s="17"/>
      <c r="AP1831" s="17"/>
      <c r="AQ1831" s="17"/>
      <c r="AR1831" s="17"/>
      <c r="AS1831" s="17"/>
      <c r="AT1831" s="17"/>
      <c r="AU1831" s="17"/>
      <c r="AV1831" s="17"/>
      <c r="AW1831" s="17"/>
      <c r="AX1831" s="17"/>
      <c r="AY1831" s="17"/>
      <c r="AZ1831" s="17"/>
      <c r="BA1831" s="17"/>
      <c r="BB1831" s="17"/>
      <c r="BC1831" s="17"/>
      <c r="BD1831" s="17"/>
      <c r="BE1831" s="17"/>
      <c r="BF1831" s="17"/>
      <c r="BG1831" s="17"/>
      <c r="BH1831" s="17"/>
      <c r="BI1831" s="17"/>
      <c r="BJ1831" s="17"/>
      <c r="BK1831" s="17"/>
      <c r="BL1831" s="17"/>
      <c r="BM1831" s="17"/>
      <c r="BN1831" s="17"/>
      <c r="BO1831" s="17"/>
      <c r="BP1831" s="17"/>
      <c r="BQ1831" s="17"/>
      <c r="BR1831" s="17"/>
      <c r="BS1831" s="17"/>
      <c r="BT1831" s="17"/>
      <c r="BU1831" s="17"/>
      <c r="BV1831" s="17"/>
      <c r="BW1831" s="17"/>
      <c r="BX1831" s="17"/>
      <c r="BY1831" s="17"/>
      <c r="BZ1831" s="17"/>
      <c r="CA1831" s="17"/>
      <c r="CB1831" s="17"/>
      <c r="CC1831" s="17"/>
      <c r="CD1831" s="17"/>
      <c r="CE1831" s="17"/>
      <c r="CF1831" s="17"/>
      <c r="CG1831" s="17"/>
      <c r="CH1831" s="17"/>
      <c r="CI1831" s="17"/>
      <c r="CJ1831" s="17"/>
      <c r="CK1831" s="17"/>
      <c r="CL1831" s="17"/>
    </row>
    <row r="1832" spans="2:90" x14ac:dyDescent="0.3">
      <c r="B1832" t="s">
        <v>696</v>
      </c>
      <c r="C1832" s="17">
        <v>0.362460387089654</v>
      </c>
      <c r="D1832" s="17">
        <v>0.363269590788103</v>
      </c>
      <c r="E1832" s="17">
        <v>0.35963924377273399</v>
      </c>
      <c r="F1832" s="17"/>
      <c r="G1832" s="17">
        <v>0.41321453996788599</v>
      </c>
      <c r="H1832" s="17">
        <v>0.301009051201026</v>
      </c>
      <c r="I1832" s="17">
        <v>0.32280373760030301</v>
      </c>
      <c r="J1832" s="17">
        <v>0.376117389351944</v>
      </c>
      <c r="K1832" s="17">
        <v>0.35447183840665902</v>
      </c>
      <c r="L1832" s="17">
        <v>0.40569852605074302</v>
      </c>
      <c r="M1832" s="17"/>
      <c r="N1832" s="17">
        <v>0.37875318581798001</v>
      </c>
      <c r="O1832" s="17">
        <v>0.37935636278042101</v>
      </c>
      <c r="P1832" s="17">
        <v>0.35707091505596</v>
      </c>
      <c r="Q1832" s="17">
        <v>0.33389175640709401</v>
      </c>
      <c r="R1832" s="17"/>
      <c r="S1832" s="17">
        <v>0.33783944870183003</v>
      </c>
      <c r="T1832" s="17">
        <v>0.404562221980313</v>
      </c>
      <c r="U1832" s="17">
        <v>0.322576185342557</v>
      </c>
      <c r="V1832" s="17">
        <v>0.375546603845958</v>
      </c>
      <c r="W1832" s="17">
        <v>0.30372346089110003</v>
      </c>
      <c r="X1832" s="17">
        <v>0.36937950118421897</v>
      </c>
      <c r="Y1832" s="17">
        <v>0.30539949717697301</v>
      </c>
      <c r="Z1832" s="17">
        <v>0.37069993821192798</v>
      </c>
      <c r="AA1832" s="17">
        <v>0.43818668694426299</v>
      </c>
      <c r="AB1832" s="17">
        <v>0.40239947500217399</v>
      </c>
      <c r="AC1832" s="17">
        <v>0.29730088789173398</v>
      </c>
      <c r="AD1832" s="17">
        <v>0.32907405716024501</v>
      </c>
      <c r="AE1832" s="17"/>
      <c r="AF1832" s="17">
        <v>0.32709971302509899</v>
      </c>
      <c r="AG1832" s="17">
        <v>0.38534132557304202</v>
      </c>
      <c r="AH1832" s="17">
        <v>0.336683984750968</v>
      </c>
      <c r="AI1832" s="17"/>
      <c r="AJ1832" s="17">
        <v>0.29711181010402798</v>
      </c>
      <c r="AK1832" s="17">
        <v>0.36554938369475898</v>
      </c>
      <c r="AL1832" s="17">
        <v>0.43156123753680198</v>
      </c>
      <c r="AM1832" s="17">
        <v>0.383930980847071</v>
      </c>
      <c r="AN1832" s="17">
        <v>0.42054187988293301</v>
      </c>
      <c r="AO1832" s="17"/>
      <c r="AP1832" s="17">
        <v>0.35221795880642998</v>
      </c>
      <c r="AQ1832" s="17">
        <v>0.29401178347064799</v>
      </c>
      <c r="AR1832" s="17">
        <v>0.46082143540491799</v>
      </c>
      <c r="AS1832" s="17">
        <v>0.33663262496077501</v>
      </c>
      <c r="AT1832" s="17">
        <v>0.51797075257865099</v>
      </c>
      <c r="AU1832" s="17">
        <v>0.35785849912242701</v>
      </c>
      <c r="AV1832" s="17"/>
      <c r="AW1832" s="17">
        <v>0.465820746913026</v>
      </c>
      <c r="AX1832" s="17">
        <v>0.39629283738203003</v>
      </c>
      <c r="AY1832" s="17">
        <v>0.384716621049281</v>
      </c>
      <c r="AZ1832" s="17">
        <v>0.32703245483678101</v>
      </c>
      <c r="BA1832" s="17">
        <v>0.37094293830341102</v>
      </c>
      <c r="BB1832" s="17">
        <v>0.35393093326452602</v>
      </c>
      <c r="BC1832" s="17">
        <v>0.40719487211879801</v>
      </c>
      <c r="BD1832" s="17">
        <v>0.31069538514316603</v>
      </c>
      <c r="BE1832" s="17">
        <v>0.40034580860982899</v>
      </c>
      <c r="BF1832" s="17">
        <v>0.38252624089861598</v>
      </c>
      <c r="BG1832" s="17">
        <v>0.323376831736161</v>
      </c>
      <c r="BH1832" s="17">
        <v>0.38996707513421303</v>
      </c>
      <c r="BI1832" s="17">
        <v>0.46731945359042298</v>
      </c>
      <c r="BJ1832" s="17">
        <v>0.28209101841110601</v>
      </c>
      <c r="BK1832" s="17">
        <v>0.24698715738245899</v>
      </c>
      <c r="BL1832" s="17">
        <v>0.330893825443832</v>
      </c>
      <c r="BM1832" s="17"/>
      <c r="BN1832" s="17">
        <v>0.34888943929097899</v>
      </c>
      <c r="BO1832" s="17">
        <v>0.38292354968659997</v>
      </c>
      <c r="BP1832" s="17"/>
      <c r="BQ1832" s="17">
        <v>0.351290716171343</v>
      </c>
      <c r="BR1832" s="17">
        <v>0.392906060187869</v>
      </c>
      <c r="BS1832" s="17"/>
      <c r="BT1832" s="17">
        <v>0.30010669771167198</v>
      </c>
      <c r="BU1832" s="17"/>
      <c r="BV1832" s="17">
        <v>0.40244582673669599</v>
      </c>
      <c r="BW1832" s="17">
        <v>0.38648381544888</v>
      </c>
      <c r="BX1832" s="17">
        <v>0.33299152656474001</v>
      </c>
      <c r="BY1832" s="17"/>
      <c r="BZ1832" s="17">
        <v>0.39643973519458697</v>
      </c>
      <c r="CA1832" s="17">
        <v>0.35934684260869598</v>
      </c>
      <c r="CB1832" s="17">
        <v>0.37193758245516501</v>
      </c>
      <c r="CC1832" s="17">
        <v>0.35805190668660403</v>
      </c>
      <c r="CD1832" s="17">
        <v>0.32459906407334399</v>
      </c>
      <c r="CE1832" s="17">
        <v>0.38116448502317901</v>
      </c>
      <c r="CF1832" s="17">
        <v>0.36419580608005198</v>
      </c>
      <c r="CG1832" s="17"/>
      <c r="CH1832" s="17">
        <v>0.33855087482879698</v>
      </c>
      <c r="CI1832" s="17">
        <v>0.37250408238580501</v>
      </c>
      <c r="CJ1832" s="17">
        <v>0.36375134511935098</v>
      </c>
      <c r="CK1832" s="17">
        <v>0.32259176749997498</v>
      </c>
      <c r="CL1832" s="17">
        <v>0.47176624302729803</v>
      </c>
    </row>
    <row r="1833" spans="2:90" x14ac:dyDescent="0.3">
      <c r="B1833" t="s">
        <v>697</v>
      </c>
      <c r="C1833" s="17">
        <v>0.13860478540721699</v>
      </c>
      <c r="D1833" s="17">
        <v>0.13578236852063599</v>
      </c>
      <c r="E1833" s="17">
        <v>0.14246186278146999</v>
      </c>
      <c r="F1833" s="17"/>
      <c r="G1833" s="17">
        <v>0.148098104581046</v>
      </c>
      <c r="H1833" s="17">
        <v>0.187821258040619</v>
      </c>
      <c r="I1833" s="17">
        <v>0.17935836375845701</v>
      </c>
      <c r="J1833" s="17">
        <v>0.175734995938996</v>
      </c>
      <c r="K1833" s="17">
        <v>9.9363229000561007E-2</v>
      </c>
      <c r="L1833" s="17">
        <v>5.4901743357289201E-2</v>
      </c>
      <c r="M1833" s="17"/>
      <c r="N1833" s="17">
        <v>0.13355664599648701</v>
      </c>
      <c r="O1833" s="17">
        <v>0.11113245223906899</v>
      </c>
      <c r="P1833" s="17">
        <v>0.142374639306455</v>
      </c>
      <c r="Q1833" s="17">
        <v>0.168718030986336</v>
      </c>
      <c r="R1833" s="17"/>
      <c r="S1833" s="17">
        <v>0.16518241183562199</v>
      </c>
      <c r="T1833" s="17">
        <v>0.12534843888625199</v>
      </c>
      <c r="U1833" s="17">
        <v>0.14856389406766701</v>
      </c>
      <c r="V1833" s="17">
        <v>0.12902586129518101</v>
      </c>
      <c r="W1833" s="17">
        <v>0.15446983314420501</v>
      </c>
      <c r="X1833" s="17">
        <v>0.16422270643721901</v>
      </c>
      <c r="Y1833" s="17">
        <v>0.13945626981333401</v>
      </c>
      <c r="Z1833" s="17">
        <v>0.10947659089454299</v>
      </c>
      <c r="AA1833" s="17">
        <v>0.11250952497210601</v>
      </c>
      <c r="AB1833" s="17">
        <v>9.4767084054748901E-2</v>
      </c>
      <c r="AC1833" s="17">
        <v>0.18466447919493201</v>
      </c>
      <c r="AD1833" s="17">
        <v>0.14752904351214599</v>
      </c>
      <c r="AE1833" s="17"/>
      <c r="AF1833" s="17">
        <v>0.159773595303706</v>
      </c>
      <c r="AG1833" s="17">
        <v>0.131900649222116</v>
      </c>
      <c r="AH1833" s="17">
        <v>0.133696208021373</v>
      </c>
      <c r="AI1833" s="17"/>
      <c r="AJ1833" s="17">
        <v>0.10783841801058899</v>
      </c>
      <c r="AK1833" s="17">
        <v>0.14000332815781499</v>
      </c>
      <c r="AL1833" s="17">
        <v>0.132316862430645</v>
      </c>
      <c r="AM1833" s="17">
        <v>0.19037204586984699</v>
      </c>
      <c r="AN1833" s="17">
        <v>0.170131457035084</v>
      </c>
      <c r="AO1833" s="17"/>
      <c r="AP1833" s="17">
        <v>0.14868371295465799</v>
      </c>
      <c r="AQ1833" s="17">
        <v>0.13846994518278599</v>
      </c>
      <c r="AR1833" s="17">
        <v>0.119741682044414</v>
      </c>
      <c r="AS1833" s="17">
        <v>0.164955985066154</v>
      </c>
      <c r="AT1833" s="17">
        <v>0.13509594001602701</v>
      </c>
      <c r="AU1833" s="17">
        <v>7.45593859243769E-2</v>
      </c>
      <c r="AV1833" s="17"/>
      <c r="AW1833" s="17">
        <v>9.4658026368317397E-2</v>
      </c>
      <c r="AX1833" s="17">
        <v>0.16953801330080101</v>
      </c>
      <c r="AY1833" s="17">
        <v>0.18752482939290799</v>
      </c>
      <c r="AZ1833" s="17">
        <v>0.127192695925612</v>
      </c>
      <c r="BA1833" s="17">
        <v>0.14793855559257499</v>
      </c>
      <c r="BB1833" s="17">
        <v>0.15779831970233699</v>
      </c>
      <c r="BC1833" s="17">
        <v>0.174342497410341</v>
      </c>
      <c r="BD1833" s="17">
        <v>9.4398075558514205E-2</v>
      </c>
      <c r="BE1833" s="17">
        <v>0.124986805698642</v>
      </c>
      <c r="BF1833" s="17">
        <v>0.11729183985246899</v>
      </c>
      <c r="BG1833" s="17">
        <v>0.11883790884574399</v>
      </c>
      <c r="BH1833" s="17">
        <v>0.16246153580619099</v>
      </c>
      <c r="BI1833" s="17">
        <v>0.132436293361959</v>
      </c>
      <c r="BJ1833" s="17">
        <v>0.124631410910058</v>
      </c>
      <c r="BK1833" s="17">
        <v>0.14885238583621599</v>
      </c>
      <c r="BL1833" s="17">
        <v>0.105824034121103</v>
      </c>
      <c r="BM1833" s="17"/>
      <c r="BN1833" s="17">
        <v>0.13326992801312301</v>
      </c>
      <c r="BO1833" s="17">
        <v>0.14570408276290001</v>
      </c>
      <c r="BP1833" s="17"/>
      <c r="BQ1833" s="17">
        <v>0.14326642378622301</v>
      </c>
      <c r="BR1833" s="17">
        <v>0.111147981099113</v>
      </c>
      <c r="BS1833" s="17"/>
      <c r="BT1833" s="17">
        <v>0.15970922135297499</v>
      </c>
      <c r="BU1833" s="17"/>
      <c r="BV1833" s="17">
        <v>0.13002340402370499</v>
      </c>
      <c r="BW1833" s="17">
        <v>0.15233063692202101</v>
      </c>
      <c r="BX1833" s="17">
        <v>0.13644553951418201</v>
      </c>
      <c r="BY1833" s="17"/>
      <c r="BZ1833" s="17">
        <v>0.225971707887408</v>
      </c>
      <c r="CA1833" s="17">
        <v>0.16548624998943301</v>
      </c>
      <c r="CB1833" s="17">
        <v>0.121268083722133</v>
      </c>
      <c r="CC1833" s="17">
        <v>0.167818104661551</v>
      </c>
      <c r="CD1833" s="17">
        <v>0.139619765234273</v>
      </c>
      <c r="CE1833" s="17">
        <v>0.131710625298807</v>
      </c>
      <c r="CF1833" s="17">
        <v>6.3159508236850806E-2</v>
      </c>
      <c r="CG1833" s="17"/>
      <c r="CH1833" s="17">
        <v>0.15894700702249401</v>
      </c>
      <c r="CI1833" s="17">
        <v>0.10516799998054301</v>
      </c>
      <c r="CJ1833" s="17">
        <v>0.13824122847974599</v>
      </c>
      <c r="CK1833" s="17">
        <v>0.19353432391811101</v>
      </c>
      <c r="CL1833" s="17">
        <v>0.18832355424522099</v>
      </c>
    </row>
    <row r="1834" spans="2:90" x14ac:dyDescent="0.3">
      <c r="B1834" t="s">
        <v>698</v>
      </c>
      <c r="C1834" s="17">
        <v>0.44718346541556298</v>
      </c>
      <c r="D1834" s="17">
        <v>0.45554673431045301</v>
      </c>
      <c r="E1834" s="17">
        <v>0.43953137240453399</v>
      </c>
      <c r="F1834" s="17"/>
      <c r="G1834" s="17">
        <v>0.386409639190612</v>
      </c>
      <c r="H1834" s="17">
        <v>0.47038125611653497</v>
      </c>
      <c r="I1834" s="17">
        <v>0.41027611699790101</v>
      </c>
      <c r="J1834" s="17">
        <v>0.38790193305099702</v>
      </c>
      <c r="K1834" s="17">
        <v>0.49623534336505698</v>
      </c>
      <c r="L1834" s="17">
        <v>0.51403756185155303</v>
      </c>
      <c r="M1834" s="17"/>
      <c r="N1834" s="17">
        <v>0.44452162196754602</v>
      </c>
      <c r="O1834" s="17">
        <v>0.46954550104238202</v>
      </c>
      <c r="P1834" s="17">
        <v>0.46183321113385201</v>
      </c>
      <c r="Q1834" s="17">
        <v>0.416359016462302</v>
      </c>
      <c r="R1834" s="17"/>
      <c r="S1834" s="17">
        <v>0.45390346089363898</v>
      </c>
      <c r="T1834" s="17">
        <v>0.42236201297373099</v>
      </c>
      <c r="U1834" s="17">
        <v>0.45791631042969799</v>
      </c>
      <c r="V1834" s="17">
        <v>0.42716388115505499</v>
      </c>
      <c r="W1834" s="17">
        <v>0.47996847051121899</v>
      </c>
      <c r="X1834" s="17">
        <v>0.43334844383425702</v>
      </c>
      <c r="Y1834" s="17">
        <v>0.50295581567087499</v>
      </c>
      <c r="Z1834" s="17">
        <v>0.47585464694628699</v>
      </c>
      <c r="AA1834" s="17">
        <v>0.41980975701890699</v>
      </c>
      <c r="AB1834" s="17">
        <v>0.42517737147336998</v>
      </c>
      <c r="AC1834" s="17">
        <v>0.45566428680561</v>
      </c>
      <c r="AD1834" s="17">
        <v>0.485880162864126</v>
      </c>
      <c r="AE1834" s="17"/>
      <c r="AF1834" s="17">
        <v>0.47594929563624</v>
      </c>
      <c r="AG1834" s="17">
        <v>0.443900990739868</v>
      </c>
      <c r="AH1834" s="17">
        <v>0.408458422738258</v>
      </c>
      <c r="AI1834" s="17"/>
      <c r="AJ1834" s="17">
        <v>0.55371223092828903</v>
      </c>
      <c r="AK1834" s="17">
        <v>0.46111320570713998</v>
      </c>
      <c r="AL1834" s="17">
        <v>0.405342044754394</v>
      </c>
      <c r="AM1834" s="17">
        <v>0.39838846052186599</v>
      </c>
      <c r="AN1834" s="17">
        <v>0.34388757894882399</v>
      </c>
      <c r="AO1834" s="17"/>
      <c r="AP1834" s="17">
        <v>0.47330821780946097</v>
      </c>
      <c r="AQ1834" s="17">
        <v>0.524586602506939</v>
      </c>
      <c r="AR1834" s="17">
        <v>0.36567971916611802</v>
      </c>
      <c r="AS1834" s="17">
        <v>0.45983823063527601</v>
      </c>
      <c r="AT1834" s="17">
        <v>0.307311808275886</v>
      </c>
      <c r="AU1834" s="17">
        <v>0.46010567290155502</v>
      </c>
      <c r="AV1834" s="17"/>
      <c r="AW1834" s="17">
        <v>0.34786622775041498</v>
      </c>
      <c r="AX1834" s="17">
        <v>0.27662660026867703</v>
      </c>
      <c r="AY1834" s="17">
        <v>0.382375686130489</v>
      </c>
      <c r="AZ1834" s="17">
        <v>0.49178208990234501</v>
      </c>
      <c r="BA1834" s="17">
        <v>0.44303362198948898</v>
      </c>
      <c r="BB1834" s="17">
        <v>0.44837907799183102</v>
      </c>
      <c r="BC1834" s="17">
        <v>0.39599270190334301</v>
      </c>
      <c r="BD1834" s="17">
        <v>0.52585566675940798</v>
      </c>
      <c r="BE1834" s="17">
        <v>0.42456116236234598</v>
      </c>
      <c r="BF1834" s="17">
        <v>0.47078447095661602</v>
      </c>
      <c r="BG1834" s="17">
        <v>0.517330901260589</v>
      </c>
      <c r="BH1834" s="17">
        <v>0.40955398830189399</v>
      </c>
      <c r="BI1834" s="17">
        <v>0.37772344954870302</v>
      </c>
      <c r="BJ1834" s="17">
        <v>0.57662437071676198</v>
      </c>
      <c r="BK1834" s="17">
        <v>0.53750148902248795</v>
      </c>
      <c r="BL1834" s="17">
        <v>0.53041949201857796</v>
      </c>
      <c r="BM1834" s="17"/>
      <c r="BN1834" s="17">
        <v>0.474881684603564</v>
      </c>
      <c r="BO1834" s="17">
        <v>0.40790431940164801</v>
      </c>
      <c r="BP1834" s="17"/>
      <c r="BQ1834" s="17">
        <v>0.47858680016337002</v>
      </c>
      <c r="BR1834" s="17">
        <v>0.45318233996660501</v>
      </c>
      <c r="BS1834" s="17"/>
      <c r="BT1834" s="17">
        <v>0.52702791403009297</v>
      </c>
      <c r="BU1834" s="17"/>
      <c r="BV1834" s="17">
        <v>0.39561116803009599</v>
      </c>
      <c r="BW1834" s="17">
        <v>0.40351158642410601</v>
      </c>
      <c r="BX1834" s="17">
        <v>0.49065858809968499</v>
      </c>
      <c r="BY1834" s="17"/>
      <c r="BZ1834" s="17">
        <v>0.30077583716312001</v>
      </c>
      <c r="CA1834" s="17">
        <v>0.42468028722645901</v>
      </c>
      <c r="CB1834" s="17">
        <v>0.44183373568699402</v>
      </c>
      <c r="CC1834" s="17">
        <v>0.444689403303065</v>
      </c>
      <c r="CD1834" s="17">
        <v>0.51009281821838803</v>
      </c>
      <c r="CE1834" s="17">
        <v>0.45899112913844098</v>
      </c>
      <c r="CF1834" s="17">
        <v>0.529016658687809</v>
      </c>
      <c r="CG1834" s="17"/>
      <c r="CH1834" s="17">
        <v>0.47590245906434803</v>
      </c>
      <c r="CI1834" s="17">
        <v>0.47459620293877702</v>
      </c>
      <c r="CJ1834" s="17">
        <v>0.44813813768737698</v>
      </c>
      <c r="CK1834" s="17">
        <v>0.42106317687897399</v>
      </c>
      <c r="CL1834" s="17">
        <v>0.21502848835173599</v>
      </c>
    </row>
    <row r="1835" spans="2:90" x14ac:dyDescent="0.3">
      <c r="B1835" t="s">
        <v>118</v>
      </c>
      <c r="C1835" s="17">
        <v>5.17513620875657E-2</v>
      </c>
      <c r="D1835" s="17">
        <v>4.5401306380808297E-2</v>
      </c>
      <c r="E1835" s="17">
        <v>5.8367521041262901E-2</v>
      </c>
      <c r="F1835" s="17"/>
      <c r="G1835" s="17">
        <v>5.2277716260455798E-2</v>
      </c>
      <c r="H1835" s="17">
        <v>4.0788434641819901E-2</v>
      </c>
      <c r="I1835" s="17">
        <v>8.75617816433399E-2</v>
      </c>
      <c r="J1835" s="17">
        <v>6.02456816580626E-2</v>
      </c>
      <c r="K1835" s="17">
        <v>4.9929589227723198E-2</v>
      </c>
      <c r="L1835" s="17">
        <v>2.5362168740414599E-2</v>
      </c>
      <c r="M1835" s="17"/>
      <c r="N1835" s="17">
        <v>4.3168546217987699E-2</v>
      </c>
      <c r="O1835" s="17">
        <v>3.9965683938128597E-2</v>
      </c>
      <c r="P1835" s="17">
        <v>3.8721234503732202E-2</v>
      </c>
      <c r="Q1835" s="17">
        <v>8.1031196144268194E-2</v>
      </c>
      <c r="R1835" s="17"/>
      <c r="S1835" s="17">
        <v>4.3074678568909099E-2</v>
      </c>
      <c r="T1835" s="17">
        <v>4.7727326159704701E-2</v>
      </c>
      <c r="U1835" s="17">
        <v>7.0943610160078094E-2</v>
      </c>
      <c r="V1835" s="17">
        <v>6.8263653703805494E-2</v>
      </c>
      <c r="W1835" s="17">
        <v>6.18382354534757E-2</v>
      </c>
      <c r="X1835" s="17">
        <v>3.30493485443056E-2</v>
      </c>
      <c r="Y1835" s="17">
        <v>5.2188417338818398E-2</v>
      </c>
      <c r="Z1835" s="17">
        <v>4.39688239472419E-2</v>
      </c>
      <c r="AA1835" s="17">
        <v>2.94940310647239E-2</v>
      </c>
      <c r="AB1835" s="17">
        <v>7.7656069469706601E-2</v>
      </c>
      <c r="AC1835" s="17">
        <v>6.2370346107723101E-2</v>
      </c>
      <c r="AD1835" s="17">
        <v>3.7516736463483601E-2</v>
      </c>
      <c r="AE1835" s="17"/>
      <c r="AF1835" s="17">
        <v>3.7177396034955498E-2</v>
      </c>
      <c r="AG1835" s="17">
        <v>3.88570344649741E-2</v>
      </c>
      <c r="AH1835" s="17">
        <v>0.121161384489401</v>
      </c>
      <c r="AI1835" s="17"/>
      <c r="AJ1835" s="17">
        <v>4.1337540957094E-2</v>
      </c>
      <c r="AK1835" s="17">
        <v>3.3334082440286197E-2</v>
      </c>
      <c r="AL1835" s="17">
        <v>3.0779855278159299E-2</v>
      </c>
      <c r="AM1835" s="17">
        <v>2.7308512761216201E-2</v>
      </c>
      <c r="AN1835" s="17">
        <v>6.5439084133158507E-2</v>
      </c>
      <c r="AO1835" s="17"/>
      <c r="AP1835" s="17">
        <v>2.5790110429452E-2</v>
      </c>
      <c r="AQ1835" s="17">
        <v>4.2931668839626798E-2</v>
      </c>
      <c r="AR1835" s="17">
        <v>5.3757163384549701E-2</v>
      </c>
      <c r="AS1835" s="17">
        <v>3.8573159337794198E-2</v>
      </c>
      <c r="AT1835" s="17">
        <v>3.9621499129436098E-2</v>
      </c>
      <c r="AU1835" s="17">
        <v>0.107476442051641</v>
      </c>
      <c r="AV1835" s="17"/>
      <c r="AW1835" s="17">
        <v>9.1654998968241905E-2</v>
      </c>
      <c r="AX1835" s="17">
        <v>0.15754254904849099</v>
      </c>
      <c r="AY1835" s="17">
        <v>4.5382863427321798E-2</v>
      </c>
      <c r="AZ1835" s="17">
        <v>5.3992759335261799E-2</v>
      </c>
      <c r="BA1835" s="17">
        <v>3.8084884114525999E-2</v>
      </c>
      <c r="BB1835" s="17">
        <v>3.98916690413057E-2</v>
      </c>
      <c r="BC1835" s="17">
        <v>2.2469928567517599E-2</v>
      </c>
      <c r="BD1835" s="17">
        <v>6.9050872538912303E-2</v>
      </c>
      <c r="BE1835" s="17">
        <v>5.0106223329182999E-2</v>
      </c>
      <c r="BF1835" s="17">
        <v>2.9397448292299299E-2</v>
      </c>
      <c r="BG1835" s="17">
        <v>4.0454358157507399E-2</v>
      </c>
      <c r="BH1835" s="17">
        <v>3.8017400757702401E-2</v>
      </c>
      <c r="BI1835" s="17">
        <v>2.2520803498914301E-2</v>
      </c>
      <c r="BJ1835" s="17">
        <v>1.6653199962073401E-2</v>
      </c>
      <c r="BK1835" s="17">
        <v>6.6658967758837007E-2</v>
      </c>
      <c r="BL1835" s="17">
        <v>3.2862648416487797E-2</v>
      </c>
      <c r="BM1835" s="17"/>
      <c r="BN1835" s="17">
        <v>4.2958948092334102E-2</v>
      </c>
      <c r="BO1835" s="17">
        <v>6.3468048148852096E-2</v>
      </c>
      <c r="BP1835" s="17"/>
      <c r="BQ1835" s="17">
        <v>2.6856059879065201E-2</v>
      </c>
      <c r="BR1835" s="17">
        <v>4.2763618746412803E-2</v>
      </c>
      <c r="BS1835" s="17"/>
      <c r="BT1835" s="17">
        <v>1.31561669052595E-2</v>
      </c>
      <c r="BU1835" s="17"/>
      <c r="BV1835" s="17">
        <v>7.1919601209503095E-2</v>
      </c>
      <c r="BW1835" s="17">
        <v>5.7673961204993497E-2</v>
      </c>
      <c r="BX1835" s="17">
        <v>3.9904345821393697E-2</v>
      </c>
      <c r="BY1835" s="17"/>
      <c r="BZ1835" s="17">
        <v>7.6812719754884504E-2</v>
      </c>
      <c r="CA1835" s="17">
        <v>5.0486620175412597E-2</v>
      </c>
      <c r="CB1835" s="17">
        <v>6.4960598135708106E-2</v>
      </c>
      <c r="CC1835" s="17">
        <v>2.9440585348780399E-2</v>
      </c>
      <c r="CD1835" s="17">
        <v>2.56883524739949E-2</v>
      </c>
      <c r="CE1835" s="17">
        <v>2.81337605395739E-2</v>
      </c>
      <c r="CF1835" s="17">
        <v>4.3628026995288303E-2</v>
      </c>
      <c r="CG1835" s="17"/>
      <c r="CH1835" s="17">
        <v>2.6599659084361401E-2</v>
      </c>
      <c r="CI1835" s="17">
        <v>4.7731714694875103E-2</v>
      </c>
      <c r="CJ1835" s="17">
        <v>4.9869288713525903E-2</v>
      </c>
      <c r="CK1835" s="17">
        <v>6.2810731702940201E-2</v>
      </c>
      <c r="CL1835" s="17">
        <v>0.124881714375745</v>
      </c>
    </row>
    <row r="1836" spans="2:90" x14ac:dyDescent="0.3">
      <c r="C1836" s="17"/>
      <c r="D1836" s="17"/>
      <c r="E1836" s="17"/>
      <c r="F1836" s="17"/>
      <c r="G1836" s="17"/>
      <c r="H1836" s="17"/>
      <c r="I1836" s="17"/>
      <c r="J1836" s="17"/>
      <c r="K1836" s="17"/>
      <c r="L1836" s="17"/>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7"/>
      <c r="AI1836" s="17"/>
      <c r="AJ1836" s="17"/>
      <c r="AK1836" s="17"/>
      <c r="AL1836" s="17"/>
      <c r="AM1836" s="17"/>
      <c r="AN1836" s="17"/>
      <c r="AO1836" s="17"/>
      <c r="AP1836" s="17"/>
      <c r="AQ1836" s="17"/>
      <c r="AR1836" s="17"/>
      <c r="AS1836" s="17"/>
      <c r="AT1836" s="17"/>
      <c r="AU1836" s="17"/>
      <c r="AV1836" s="17"/>
      <c r="AW1836" s="17"/>
      <c r="AX1836" s="17"/>
      <c r="AY1836" s="17"/>
      <c r="AZ1836" s="17"/>
      <c r="BA1836" s="17"/>
      <c r="BB1836" s="17"/>
      <c r="BC1836" s="17"/>
      <c r="BD1836" s="17"/>
      <c r="BE1836" s="17"/>
      <c r="BF1836" s="17"/>
      <c r="BG1836" s="17"/>
      <c r="BH1836" s="17"/>
      <c r="BI1836" s="17"/>
      <c r="BJ1836" s="17"/>
      <c r="BK1836" s="17"/>
      <c r="BL1836" s="17"/>
      <c r="BM1836" s="17"/>
      <c r="BN1836" s="17"/>
      <c r="BO1836" s="17"/>
      <c r="BP1836" s="17"/>
      <c r="BQ1836" s="17"/>
      <c r="BR1836" s="17"/>
      <c r="BS1836" s="17"/>
      <c r="BT1836" s="17"/>
      <c r="BU1836" s="17"/>
      <c r="BV1836" s="17"/>
      <c r="BW1836" s="17"/>
      <c r="BX1836" s="17"/>
      <c r="BY1836" s="17"/>
      <c r="BZ1836" s="17"/>
      <c r="CA1836" s="17"/>
      <c r="CB1836" s="17"/>
      <c r="CC1836" s="17"/>
      <c r="CD1836" s="17"/>
      <c r="CE1836" s="17"/>
      <c r="CF1836" s="17"/>
      <c r="CG1836" s="17"/>
      <c r="CH1836" s="17"/>
      <c r="CI1836" s="17"/>
      <c r="CJ1836" s="17"/>
      <c r="CK1836" s="17"/>
      <c r="CL1836" s="17"/>
    </row>
    <row r="1837" spans="2:90" x14ac:dyDescent="0.3">
      <c r="B1837" s="6" t="s">
        <v>715</v>
      </c>
      <c r="C1837" s="17"/>
      <c r="D1837" s="17"/>
      <c r="E1837" s="17"/>
      <c r="F1837" s="17"/>
      <c r="G1837" s="17"/>
      <c r="H1837" s="17"/>
      <c r="I1837" s="17"/>
      <c r="J1837" s="17"/>
      <c r="K1837" s="17"/>
      <c r="L1837" s="17"/>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7"/>
      <c r="AI1837" s="17"/>
      <c r="AJ1837" s="17"/>
      <c r="AK1837" s="17"/>
      <c r="AL1837" s="17"/>
      <c r="AM1837" s="17"/>
      <c r="AN1837" s="17"/>
      <c r="AO1837" s="17"/>
      <c r="AP1837" s="17"/>
      <c r="AQ1837" s="17"/>
      <c r="AR1837" s="17"/>
      <c r="AS1837" s="17"/>
      <c r="AT1837" s="17"/>
      <c r="AU1837" s="17"/>
      <c r="AV1837" s="17"/>
      <c r="AW1837" s="17"/>
      <c r="AX1837" s="17"/>
      <c r="AY1837" s="17"/>
      <c r="AZ1837" s="17"/>
      <c r="BA1837" s="17"/>
      <c r="BB1837" s="17"/>
      <c r="BC1837" s="17"/>
      <c r="BD1837" s="17"/>
      <c r="BE1837" s="17"/>
      <c r="BF1837" s="17"/>
      <c r="BG1837" s="17"/>
      <c r="BH1837" s="17"/>
      <c r="BI1837" s="17"/>
      <c r="BJ1837" s="17"/>
      <c r="BK1837" s="17"/>
      <c r="BL1837" s="17"/>
      <c r="BM1837" s="17"/>
      <c r="BN1837" s="17"/>
      <c r="BO1837" s="17"/>
      <c r="BP1837" s="17"/>
      <c r="BQ1837" s="17"/>
      <c r="BR1837" s="17"/>
      <c r="BS1837" s="17"/>
      <c r="BT1837" s="17"/>
      <c r="BU1837" s="17"/>
      <c r="BV1837" s="17"/>
      <c r="BW1837" s="17"/>
      <c r="BX1837" s="17"/>
      <c r="BY1837" s="17"/>
      <c r="BZ1837" s="17"/>
      <c r="CA1837" s="17"/>
      <c r="CB1837" s="17"/>
      <c r="CC1837" s="17"/>
      <c r="CD1837" s="17"/>
      <c r="CE1837" s="17"/>
      <c r="CF1837" s="17"/>
      <c r="CG1837" s="17"/>
      <c r="CH1837" s="17"/>
      <c r="CI1837" s="17"/>
      <c r="CJ1837" s="17"/>
      <c r="CK1837" s="17"/>
      <c r="CL1837" s="17"/>
    </row>
    <row r="1838" spans="2:90" x14ac:dyDescent="0.3">
      <c r="B1838" s="24" t="s">
        <v>110</v>
      </c>
      <c r="C1838" s="17"/>
      <c r="D1838" s="17"/>
      <c r="E1838" s="17"/>
      <c r="F1838" s="17"/>
      <c r="G1838" s="17"/>
      <c r="H1838" s="17"/>
      <c r="I1838" s="17"/>
      <c r="J1838" s="17"/>
      <c r="K1838" s="17"/>
      <c r="L1838" s="17"/>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7"/>
      <c r="AI1838" s="17"/>
      <c r="AJ1838" s="17"/>
      <c r="AK1838" s="17"/>
      <c r="AL1838" s="17"/>
      <c r="AM1838" s="17"/>
      <c r="AN1838" s="17"/>
      <c r="AO1838" s="17"/>
      <c r="AP1838" s="17"/>
      <c r="AQ1838" s="17"/>
      <c r="AR1838" s="17"/>
      <c r="AS1838" s="17"/>
      <c r="AT1838" s="17"/>
      <c r="AU1838" s="17"/>
      <c r="AV1838" s="17"/>
      <c r="AW1838" s="17"/>
      <c r="AX1838" s="17"/>
      <c r="AY1838" s="17"/>
      <c r="AZ1838" s="17"/>
      <c r="BA1838" s="17"/>
      <c r="BB1838" s="17"/>
      <c r="BC1838" s="17"/>
      <c r="BD1838" s="17"/>
      <c r="BE1838" s="17"/>
      <c r="BF1838" s="17"/>
      <c r="BG1838" s="17"/>
      <c r="BH1838" s="17"/>
      <c r="BI1838" s="17"/>
      <c r="BJ1838" s="17"/>
      <c r="BK1838" s="17"/>
      <c r="BL1838" s="17"/>
      <c r="BM1838" s="17"/>
      <c r="BN1838" s="17"/>
      <c r="BO1838" s="17"/>
      <c r="BP1838" s="17"/>
      <c r="BQ1838" s="17"/>
      <c r="BR1838" s="17"/>
      <c r="BS1838" s="17"/>
      <c r="BT1838" s="17"/>
      <c r="BU1838" s="17"/>
      <c r="BV1838" s="17"/>
      <c r="BW1838" s="17"/>
      <c r="BX1838" s="17"/>
      <c r="BY1838" s="17"/>
      <c r="BZ1838" s="17"/>
      <c r="CA1838" s="17"/>
      <c r="CB1838" s="17"/>
      <c r="CC1838" s="17"/>
      <c r="CD1838" s="17"/>
      <c r="CE1838" s="17"/>
      <c r="CF1838" s="17"/>
      <c r="CG1838" s="17"/>
      <c r="CH1838" s="17"/>
      <c r="CI1838" s="17"/>
      <c r="CJ1838" s="17"/>
      <c r="CK1838" s="17"/>
      <c r="CL1838" s="17"/>
    </row>
    <row r="1839" spans="2:90" x14ac:dyDescent="0.3">
      <c r="B1839" t="s">
        <v>709</v>
      </c>
      <c r="C1839" s="17">
        <v>0.277901147464649</v>
      </c>
      <c r="D1839" s="17">
        <v>0.27830665332260501</v>
      </c>
      <c r="E1839" s="17">
        <v>0.27484882946854999</v>
      </c>
      <c r="F1839" s="17"/>
      <c r="G1839" s="17">
        <v>0.25923888441758802</v>
      </c>
      <c r="H1839" s="17">
        <v>0.33883875215067999</v>
      </c>
      <c r="I1839" s="17">
        <v>0.28120326427464198</v>
      </c>
      <c r="J1839" s="17">
        <v>0.28314871913436801</v>
      </c>
      <c r="K1839" s="17">
        <v>0.247174768962031</v>
      </c>
      <c r="L1839" s="17">
        <v>0.254159216179902</v>
      </c>
      <c r="M1839" s="17"/>
      <c r="N1839" s="17">
        <v>0.29753340430879499</v>
      </c>
      <c r="O1839" s="17">
        <v>0.26116202980799103</v>
      </c>
      <c r="P1839" s="17">
        <v>0.224708775988539</v>
      </c>
      <c r="Q1839" s="17">
        <v>0.32370107708789397</v>
      </c>
      <c r="R1839" s="17"/>
      <c r="S1839" s="17">
        <v>0.30948623717085599</v>
      </c>
      <c r="T1839" s="17">
        <v>0.25318432544506497</v>
      </c>
      <c r="U1839" s="17">
        <v>0.24513621007072001</v>
      </c>
      <c r="V1839" s="17">
        <v>0.21130251262001101</v>
      </c>
      <c r="W1839" s="17">
        <v>0.19601530645930801</v>
      </c>
      <c r="X1839" s="17">
        <v>0.26136958125531301</v>
      </c>
      <c r="Y1839" s="17">
        <v>0.25577706360567898</v>
      </c>
      <c r="Z1839" s="17">
        <v>0.31217856088833501</v>
      </c>
      <c r="AA1839" s="17">
        <v>0.32107339194497198</v>
      </c>
      <c r="AB1839" s="17">
        <v>0.31117129104073998</v>
      </c>
      <c r="AC1839" s="17">
        <v>0.30147874213027398</v>
      </c>
      <c r="AD1839" s="17">
        <v>0.480507940116087</v>
      </c>
      <c r="AE1839" s="17"/>
      <c r="AF1839" s="17">
        <v>0.244799742063359</v>
      </c>
      <c r="AG1839" s="17">
        <v>0.309647472907151</v>
      </c>
      <c r="AH1839" s="17">
        <v>0.26363509346536901</v>
      </c>
      <c r="AI1839" s="17"/>
      <c r="AJ1839" s="17">
        <v>0.18683454618620801</v>
      </c>
      <c r="AK1839" s="17">
        <v>0.343017030517693</v>
      </c>
      <c r="AL1839" s="17">
        <v>0.24669161218900801</v>
      </c>
      <c r="AM1839" s="17">
        <v>0.26222737100014998</v>
      </c>
      <c r="AN1839" s="17">
        <v>0.32474633642565098</v>
      </c>
      <c r="AO1839" s="17"/>
      <c r="AP1839" s="17">
        <v>0.32456776928583603</v>
      </c>
      <c r="AQ1839" s="17">
        <v>0.20809182908127699</v>
      </c>
      <c r="AR1839" s="17">
        <v>0.26986435551664201</v>
      </c>
      <c r="AS1839" s="17">
        <v>0.23634395046117801</v>
      </c>
      <c r="AT1839" s="17">
        <v>0.40398718844956</v>
      </c>
      <c r="AU1839" s="17">
        <v>0.25404186980548299</v>
      </c>
      <c r="AV1839" s="17"/>
      <c r="AW1839" s="17">
        <v>0.36552661563371902</v>
      </c>
      <c r="AX1839" s="17">
        <v>0.321702585054227</v>
      </c>
      <c r="AY1839" s="17">
        <v>0.31255469366956801</v>
      </c>
      <c r="AZ1839" s="17">
        <v>0.30219037019957801</v>
      </c>
      <c r="BA1839" s="17">
        <v>0.31565303241161002</v>
      </c>
      <c r="BB1839" s="17">
        <v>0.24854846354096599</v>
      </c>
      <c r="BC1839" s="17">
        <v>0.22648079110646799</v>
      </c>
      <c r="BD1839" s="17">
        <v>0.30330768402725899</v>
      </c>
      <c r="BE1839" s="17">
        <v>0.220601913398768</v>
      </c>
      <c r="BF1839" s="17">
        <v>0.27590671131425598</v>
      </c>
      <c r="BG1839" s="17">
        <v>0.217103710696195</v>
      </c>
      <c r="BH1839" s="17">
        <v>0.18184618760805499</v>
      </c>
      <c r="BI1839" s="17">
        <v>0.32766319183202403</v>
      </c>
      <c r="BJ1839" s="17">
        <v>0.26989489902984398</v>
      </c>
      <c r="BK1839" s="17">
        <v>0.229571840009651</v>
      </c>
      <c r="BL1839" s="17">
        <v>0.38786413837005501</v>
      </c>
      <c r="BM1839" s="17"/>
      <c r="BN1839" s="17">
        <v>0.28582781091710002</v>
      </c>
      <c r="BO1839" s="17">
        <v>0.26673346455487001</v>
      </c>
      <c r="BP1839" s="17"/>
      <c r="BQ1839" s="17">
        <v>0.32742516571214503</v>
      </c>
      <c r="BR1839" s="17">
        <v>0.35190976590778</v>
      </c>
      <c r="BS1839" s="17"/>
      <c r="BT1839" s="17">
        <v>0.32031994701894301</v>
      </c>
      <c r="BU1839" s="17"/>
      <c r="BV1839" s="17">
        <v>0.27216902797523901</v>
      </c>
      <c r="BW1839" s="17">
        <v>0.293754298290543</v>
      </c>
      <c r="BX1839" s="17">
        <v>0.271542574425783</v>
      </c>
      <c r="BY1839" s="17"/>
      <c r="BZ1839" s="17">
        <v>0.34790512675294399</v>
      </c>
      <c r="CA1839" s="17">
        <v>0.35476335009563598</v>
      </c>
      <c r="CB1839" s="17">
        <v>0.24583732609627401</v>
      </c>
      <c r="CC1839" s="17">
        <v>0.24393753101391699</v>
      </c>
      <c r="CD1839" s="17">
        <v>0.22940141077036</v>
      </c>
      <c r="CE1839" s="17">
        <v>0.26291095682472398</v>
      </c>
      <c r="CF1839" s="17">
        <v>0.33924772020740201</v>
      </c>
      <c r="CG1839" s="17"/>
      <c r="CH1839" s="17">
        <v>0.30040221113653598</v>
      </c>
      <c r="CI1839" s="17">
        <v>0.246103496381404</v>
      </c>
      <c r="CJ1839" s="17">
        <v>0.27190346592297499</v>
      </c>
      <c r="CK1839" s="17">
        <v>0.31739709070924899</v>
      </c>
      <c r="CL1839" s="17">
        <v>0.41939784280791498</v>
      </c>
    </row>
    <row r="1840" spans="2:90" x14ac:dyDescent="0.3">
      <c r="B1840" t="s">
        <v>710</v>
      </c>
      <c r="C1840" s="17">
        <v>0.39002611678367499</v>
      </c>
      <c r="D1840" s="17">
        <v>0.395537215771954</v>
      </c>
      <c r="E1840" s="17">
        <v>0.384663776283516</v>
      </c>
      <c r="F1840" s="17"/>
      <c r="G1840" s="17">
        <v>0.40352364105277899</v>
      </c>
      <c r="H1840" s="17">
        <v>0.36193003963751602</v>
      </c>
      <c r="I1840" s="17">
        <v>0.357267619590106</v>
      </c>
      <c r="J1840" s="17">
        <v>0.36884700579341101</v>
      </c>
      <c r="K1840" s="17">
        <v>0.39502205534127299</v>
      </c>
      <c r="L1840" s="17">
        <v>0.44467852625339799</v>
      </c>
      <c r="M1840" s="17"/>
      <c r="N1840" s="17">
        <v>0.37151465169476799</v>
      </c>
      <c r="O1840" s="17">
        <v>0.42108288588514697</v>
      </c>
      <c r="P1840" s="17">
        <v>0.40472315902852701</v>
      </c>
      <c r="Q1840" s="17">
        <v>0.36263269673440801</v>
      </c>
      <c r="R1840" s="17"/>
      <c r="S1840" s="17">
        <v>0.39351786179910497</v>
      </c>
      <c r="T1840" s="17">
        <v>0.41189941583831702</v>
      </c>
      <c r="U1840" s="17">
        <v>0.41843763181361299</v>
      </c>
      <c r="V1840" s="17">
        <v>0.38157980309241901</v>
      </c>
      <c r="W1840" s="17">
        <v>0.44287815732922797</v>
      </c>
      <c r="X1840" s="17">
        <v>0.38016125850124399</v>
      </c>
      <c r="Y1840" s="17">
        <v>0.34168402635070899</v>
      </c>
      <c r="Z1840" s="17">
        <v>0.31949709538892801</v>
      </c>
      <c r="AA1840" s="17">
        <v>0.38515393560044697</v>
      </c>
      <c r="AB1840" s="17">
        <v>0.40135226759942899</v>
      </c>
      <c r="AC1840" s="17">
        <v>0.43662776239900403</v>
      </c>
      <c r="AD1840" s="17">
        <v>0.26361774703894197</v>
      </c>
      <c r="AE1840" s="17"/>
      <c r="AF1840" s="17">
        <v>0.41614248858374597</v>
      </c>
      <c r="AG1840" s="17">
        <v>0.38290501889002598</v>
      </c>
      <c r="AH1840" s="17">
        <v>0.34947553919973301</v>
      </c>
      <c r="AI1840" s="17"/>
      <c r="AJ1840" s="17">
        <v>0.35677001494512001</v>
      </c>
      <c r="AK1840" s="17">
        <v>0.41379303744455298</v>
      </c>
      <c r="AL1840" s="17">
        <v>0.48164943551272399</v>
      </c>
      <c r="AM1840" s="17">
        <v>0.38618142341406497</v>
      </c>
      <c r="AN1840" s="17">
        <v>0.279929838005397</v>
      </c>
      <c r="AO1840" s="17"/>
      <c r="AP1840" s="17">
        <v>0.44053307827372201</v>
      </c>
      <c r="AQ1840" s="17">
        <v>0.345314828774958</v>
      </c>
      <c r="AR1840" s="17">
        <v>0.483855277053229</v>
      </c>
      <c r="AS1840" s="17">
        <v>0.387786025346953</v>
      </c>
      <c r="AT1840" s="17">
        <v>0.29299545572368602</v>
      </c>
      <c r="AU1840" s="17">
        <v>0.372450133158445</v>
      </c>
      <c r="AV1840" s="17"/>
      <c r="AW1840" s="17">
        <v>0.33893506273797702</v>
      </c>
      <c r="AX1840" s="17">
        <v>0.302975588797054</v>
      </c>
      <c r="AY1840" s="17">
        <v>0.439287245548653</v>
      </c>
      <c r="AZ1840" s="17">
        <v>0.36362497139912398</v>
      </c>
      <c r="BA1840" s="17">
        <v>0.38194637762392603</v>
      </c>
      <c r="BB1840" s="17">
        <v>0.45440645071819302</v>
      </c>
      <c r="BC1840" s="17">
        <v>0.42658660871033699</v>
      </c>
      <c r="BD1840" s="17">
        <v>0.317992277848544</v>
      </c>
      <c r="BE1840" s="17">
        <v>0.49921641481865098</v>
      </c>
      <c r="BF1840" s="17">
        <v>0.36117553109994299</v>
      </c>
      <c r="BG1840" s="17">
        <v>0.42719461290692801</v>
      </c>
      <c r="BH1840" s="17">
        <v>0.35207253892789903</v>
      </c>
      <c r="BI1840" s="17">
        <v>0.43527843990549597</v>
      </c>
      <c r="BJ1840" s="17">
        <v>0.43294849842246402</v>
      </c>
      <c r="BK1840" s="17">
        <v>0.23252098793037199</v>
      </c>
      <c r="BL1840" s="17">
        <v>0.37667331731244802</v>
      </c>
      <c r="BM1840" s="17"/>
      <c r="BN1840" s="17">
        <v>0.38477158415780599</v>
      </c>
      <c r="BO1840" s="17">
        <v>0.399398690251553</v>
      </c>
      <c r="BP1840" s="17"/>
      <c r="BQ1840" s="17">
        <v>0.44484646146103901</v>
      </c>
      <c r="BR1840" s="17">
        <v>0.388585820607668</v>
      </c>
      <c r="BS1840" s="17"/>
      <c r="BT1840" s="17">
        <v>0.43172341769448802</v>
      </c>
      <c r="BU1840" s="17"/>
      <c r="BV1840" s="17">
        <v>0.38998903629611098</v>
      </c>
      <c r="BW1840" s="17">
        <v>0.405032402605569</v>
      </c>
      <c r="BX1840" s="17">
        <v>0.38853164991618599</v>
      </c>
      <c r="BY1840" s="17"/>
      <c r="BZ1840" s="17">
        <v>0.34272510903616699</v>
      </c>
      <c r="CA1840" s="17">
        <v>0.368279461030245</v>
      </c>
      <c r="CB1840" s="17">
        <v>0.44060373178517198</v>
      </c>
      <c r="CC1840" s="17">
        <v>0.36952054850330701</v>
      </c>
      <c r="CD1840" s="17">
        <v>0.47815202654512101</v>
      </c>
      <c r="CE1840" s="17">
        <v>0.37377762742364101</v>
      </c>
      <c r="CF1840" s="17">
        <v>0.32357864731171398</v>
      </c>
      <c r="CG1840" s="17"/>
      <c r="CH1840" s="17">
        <v>0.36965290569991299</v>
      </c>
      <c r="CI1840" s="17">
        <v>0.40002402909786899</v>
      </c>
      <c r="CJ1840" s="17">
        <v>0.39656558230567801</v>
      </c>
      <c r="CK1840" s="17">
        <v>0.39524840812359402</v>
      </c>
      <c r="CL1840" s="17">
        <v>0.266201835836609</v>
      </c>
    </row>
    <row r="1841" spans="2:90" x14ac:dyDescent="0.3">
      <c r="B1841" t="s">
        <v>711</v>
      </c>
      <c r="C1841" s="17">
        <v>0.210608800737457</v>
      </c>
      <c r="D1841" s="17">
        <v>0.19913598213504899</v>
      </c>
      <c r="E1841" s="17">
        <v>0.22349071399131701</v>
      </c>
      <c r="F1841" s="17"/>
      <c r="G1841" s="17">
        <v>0.146187815209673</v>
      </c>
      <c r="H1841" s="17">
        <v>0.18499480900345999</v>
      </c>
      <c r="I1841" s="17">
        <v>0.228404240629346</v>
      </c>
      <c r="J1841" s="17">
        <v>0.23689741770484199</v>
      </c>
      <c r="K1841" s="17">
        <v>0.24367023401784299</v>
      </c>
      <c r="L1841" s="17">
        <v>0.21624395310385799</v>
      </c>
      <c r="M1841" s="17"/>
      <c r="N1841" s="17">
        <v>0.21976021715001001</v>
      </c>
      <c r="O1841" s="17">
        <v>0.19347044620392201</v>
      </c>
      <c r="P1841" s="17">
        <v>0.25371864225787799</v>
      </c>
      <c r="Q1841" s="17">
        <v>0.18064043168829</v>
      </c>
      <c r="R1841" s="17"/>
      <c r="S1841" s="17">
        <v>0.17929308364064001</v>
      </c>
      <c r="T1841" s="17">
        <v>0.213559848375376</v>
      </c>
      <c r="U1841" s="17">
        <v>0.23467133779049901</v>
      </c>
      <c r="V1841" s="17">
        <v>0.254768037500191</v>
      </c>
      <c r="W1841" s="17">
        <v>0.21481172549487501</v>
      </c>
      <c r="X1841" s="17">
        <v>0.224154391593645</v>
      </c>
      <c r="Y1841" s="17">
        <v>0.23772713190223499</v>
      </c>
      <c r="Z1841" s="17">
        <v>0.24909344589571999</v>
      </c>
      <c r="AA1841" s="17">
        <v>0.216888811079125</v>
      </c>
      <c r="AB1841" s="17">
        <v>0.18391441508064801</v>
      </c>
      <c r="AC1841" s="17">
        <v>0.13685824430388999</v>
      </c>
      <c r="AD1841" s="17">
        <v>0.15358865352408299</v>
      </c>
      <c r="AE1841" s="17"/>
      <c r="AF1841" s="17">
        <v>0.22047341864698</v>
      </c>
      <c r="AG1841" s="17">
        <v>0.201088559732504</v>
      </c>
      <c r="AH1841" s="17">
        <v>0.250277488527405</v>
      </c>
      <c r="AI1841" s="17"/>
      <c r="AJ1841" s="17">
        <v>0.315246574869881</v>
      </c>
      <c r="AK1841" s="17">
        <v>0.156728418773105</v>
      </c>
      <c r="AL1841" s="17">
        <v>0.19530469813696399</v>
      </c>
      <c r="AM1841" s="17">
        <v>0.21469510575694001</v>
      </c>
      <c r="AN1841" s="17">
        <v>0.23159665579639599</v>
      </c>
      <c r="AO1841" s="17"/>
      <c r="AP1841" s="17">
        <v>0.14444281433185899</v>
      </c>
      <c r="AQ1841" s="17">
        <v>0.29922337351275902</v>
      </c>
      <c r="AR1841" s="17">
        <v>0.161205022584959</v>
      </c>
      <c r="AS1841" s="17">
        <v>0.25873908995532202</v>
      </c>
      <c r="AT1841" s="17">
        <v>0.170149428496745</v>
      </c>
      <c r="AU1841" s="17">
        <v>0.21724907916067199</v>
      </c>
      <c r="AV1841" s="17"/>
      <c r="AW1841" s="17">
        <v>0.20142128760122699</v>
      </c>
      <c r="AX1841" s="17">
        <v>0.143933800515261</v>
      </c>
      <c r="AY1841" s="17">
        <v>0.13213778227662401</v>
      </c>
      <c r="AZ1841" s="17">
        <v>0.17947667047534799</v>
      </c>
      <c r="BA1841" s="17">
        <v>0.185265707767518</v>
      </c>
      <c r="BB1841" s="17">
        <v>0.18560154055068601</v>
      </c>
      <c r="BC1841" s="17">
        <v>0.236291679169712</v>
      </c>
      <c r="BD1841" s="17">
        <v>0.26983635688409902</v>
      </c>
      <c r="BE1841" s="17">
        <v>0.222544118040443</v>
      </c>
      <c r="BF1841" s="17">
        <v>0.28358107702402102</v>
      </c>
      <c r="BG1841" s="17">
        <v>0.23679867403468299</v>
      </c>
      <c r="BH1841" s="17">
        <v>0.27674073572185198</v>
      </c>
      <c r="BI1841" s="17">
        <v>0.187960878121954</v>
      </c>
      <c r="BJ1841" s="17">
        <v>0.16848042323055501</v>
      </c>
      <c r="BK1841" s="17">
        <v>0.32862165230427098</v>
      </c>
      <c r="BL1841" s="17">
        <v>0.16336481871370501</v>
      </c>
      <c r="BM1841" s="17"/>
      <c r="BN1841" s="17">
        <v>0.22342705667808199</v>
      </c>
      <c r="BO1841" s="17">
        <v>0.19157932758086699</v>
      </c>
      <c r="BP1841" s="17"/>
      <c r="BQ1841" s="17">
        <v>0.14617591192981</v>
      </c>
      <c r="BR1841" s="17">
        <v>0.171045543852027</v>
      </c>
      <c r="BS1841" s="17"/>
      <c r="BT1841" s="17">
        <v>0.18390850733144101</v>
      </c>
      <c r="BU1841" s="17"/>
      <c r="BV1841" s="17">
        <v>0.19457906041363601</v>
      </c>
      <c r="BW1841" s="17">
        <v>0.16522714568139599</v>
      </c>
      <c r="BX1841" s="17">
        <v>0.232867162159654</v>
      </c>
      <c r="BY1841" s="17"/>
      <c r="BZ1841" s="17">
        <v>0.156982248885565</v>
      </c>
      <c r="CA1841" s="17">
        <v>0.182869144978966</v>
      </c>
      <c r="CB1841" s="17">
        <v>0.220906398749741</v>
      </c>
      <c r="CC1841" s="17">
        <v>0.256438569945939</v>
      </c>
      <c r="CD1841" s="17">
        <v>0.19518719437802201</v>
      </c>
      <c r="CE1841" s="17">
        <v>0.240578435905802</v>
      </c>
      <c r="CF1841" s="17">
        <v>0.20542302413382901</v>
      </c>
      <c r="CG1841" s="17"/>
      <c r="CH1841" s="17">
        <v>0.20268569543637099</v>
      </c>
      <c r="CI1841" s="17">
        <v>0.221404336654032</v>
      </c>
      <c r="CJ1841" s="17">
        <v>0.22378647651758299</v>
      </c>
      <c r="CK1841" s="17">
        <v>0.17184249147632999</v>
      </c>
      <c r="CL1841" s="17">
        <v>0.159889927465589</v>
      </c>
    </row>
    <row r="1842" spans="2:90" x14ac:dyDescent="0.3">
      <c r="B1842" t="s">
        <v>712</v>
      </c>
      <c r="C1842" s="17">
        <v>6.2844160596361998E-2</v>
      </c>
      <c r="D1842" s="17">
        <v>7.2793903519598205E-2</v>
      </c>
      <c r="E1842" s="17">
        <v>5.3618419065782699E-2</v>
      </c>
      <c r="F1842" s="17"/>
      <c r="G1842" s="17">
        <v>0.10331308359588801</v>
      </c>
      <c r="H1842" s="17">
        <v>7.4396111181265004E-2</v>
      </c>
      <c r="I1842" s="17">
        <v>6.3014149183249796E-2</v>
      </c>
      <c r="J1842" s="17">
        <v>5.2130463389021102E-2</v>
      </c>
      <c r="K1842" s="17">
        <v>4.7924369076622203E-2</v>
      </c>
      <c r="L1842" s="17">
        <v>4.5087217555782502E-2</v>
      </c>
      <c r="M1842" s="17"/>
      <c r="N1842" s="17">
        <v>7.1425670782025302E-2</v>
      </c>
      <c r="O1842" s="17">
        <v>6.7938049752205396E-2</v>
      </c>
      <c r="P1842" s="17">
        <v>5.7295089944816101E-2</v>
      </c>
      <c r="Q1842" s="17">
        <v>5.38174594517754E-2</v>
      </c>
      <c r="R1842" s="17"/>
      <c r="S1842" s="17">
        <v>5.0728554142228002E-2</v>
      </c>
      <c r="T1842" s="17">
        <v>5.3192777556760398E-2</v>
      </c>
      <c r="U1842" s="17">
        <v>4.8138446029082897E-2</v>
      </c>
      <c r="V1842" s="17">
        <v>8.1284384796771206E-2</v>
      </c>
      <c r="W1842" s="17">
        <v>9.7293000991651807E-2</v>
      </c>
      <c r="X1842" s="17">
        <v>9.0061359458627394E-2</v>
      </c>
      <c r="Y1842" s="17">
        <v>7.1834649065783795E-2</v>
      </c>
      <c r="Z1842" s="17">
        <v>5.4830413186416099E-2</v>
      </c>
      <c r="AA1842" s="17">
        <v>4.2179091051518298E-2</v>
      </c>
      <c r="AB1842" s="17">
        <v>4.6504719049105497E-2</v>
      </c>
      <c r="AC1842" s="17">
        <v>7.9777865444505006E-2</v>
      </c>
      <c r="AD1842" s="17">
        <v>6.7051207631253995E-2</v>
      </c>
      <c r="AE1842" s="17"/>
      <c r="AF1842" s="17">
        <v>5.74819204761986E-2</v>
      </c>
      <c r="AG1842" s="17">
        <v>6.1475188134230301E-2</v>
      </c>
      <c r="AH1842" s="17">
        <v>4.8502409758600297E-2</v>
      </c>
      <c r="AI1842" s="17"/>
      <c r="AJ1842" s="17">
        <v>7.2615842169567998E-2</v>
      </c>
      <c r="AK1842" s="17">
        <v>4.9469321233310201E-2</v>
      </c>
      <c r="AL1842" s="17">
        <v>4.6640242063397501E-2</v>
      </c>
      <c r="AM1842" s="17">
        <v>8.9830223873329507E-2</v>
      </c>
      <c r="AN1842" s="17">
        <v>8.5923101039158997E-2</v>
      </c>
      <c r="AO1842" s="17"/>
      <c r="AP1842" s="17">
        <v>5.4652038341971597E-2</v>
      </c>
      <c r="AQ1842" s="17">
        <v>8.9427718851310706E-2</v>
      </c>
      <c r="AR1842" s="17">
        <v>4.6758394884813897E-2</v>
      </c>
      <c r="AS1842" s="17">
        <v>6.7170347873356406E-2</v>
      </c>
      <c r="AT1842" s="17">
        <v>6.6595928050078093E-2</v>
      </c>
      <c r="AU1842" s="17">
        <v>3.61764184218566E-2</v>
      </c>
      <c r="AV1842" s="17"/>
      <c r="AW1842" s="17">
        <v>0</v>
      </c>
      <c r="AX1842" s="17">
        <v>4.4149665897927098E-2</v>
      </c>
      <c r="AY1842" s="17">
        <v>5.9449936267189502E-2</v>
      </c>
      <c r="AZ1842" s="17">
        <v>8.3166602006590803E-2</v>
      </c>
      <c r="BA1842" s="17">
        <v>5.1486597349965198E-2</v>
      </c>
      <c r="BB1842" s="17">
        <v>6.7028591476744198E-2</v>
      </c>
      <c r="BC1842" s="17">
        <v>7.2025642916510604E-2</v>
      </c>
      <c r="BD1842" s="17">
        <v>5.0856875308567501E-2</v>
      </c>
      <c r="BE1842" s="17">
        <v>4.1424919786842401E-2</v>
      </c>
      <c r="BF1842" s="17">
        <v>5.9752996904273402E-2</v>
      </c>
      <c r="BG1842" s="17">
        <v>0.104539264413119</v>
      </c>
      <c r="BH1842" s="17">
        <v>0.13130966891481499</v>
      </c>
      <c r="BI1842" s="17">
        <v>1.4335862142041699E-2</v>
      </c>
      <c r="BJ1842" s="17">
        <v>7.9669833697868703E-2</v>
      </c>
      <c r="BK1842" s="17">
        <v>0.12262482581397501</v>
      </c>
      <c r="BL1842" s="17">
        <v>3.3295389517960801E-2</v>
      </c>
      <c r="BM1842" s="17"/>
      <c r="BN1842" s="17">
        <v>5.7852754498027799E-2</v>
      </c>
      <c r="BO1842" s="17">
        <v>7.0652063007982602E-2</v>
      </c>
      <c r="BP1842" s="17"/>
      <c r="BQ1842" s="17">
        <v>4.8152199690242703E-2</v>
      </c>
      <c r="BR1842" s="17">
        <v>5.6130753776994301E-2</v>
      </c>
      <c r="BS1842" s="17"/>
      <c r="BT1842" s="17">
        <v>4.8125568608369501E-2</v>
      </c>
      <c r="BU1842" s="17"/>
      <c r="BV1842" s="17">
        <v>6.5455162593992602E-2</v>
      </c>
      <c r="BW1842" s="17">
        <v>7.2231687137850095E-2</v>
      </c>
      <c r="BX1842" s="17">
        <v>5.8508339420729603E-2</v>
      </c>
      <c r="BY1842" s="17"/>
      <c r="BZ1842" s="17">
        <v>6.0636118169714398E-2</v>
      </c>
      <c r="CA1842" s="17">
        <v>5.06982997431887E-2</v>
      </c>
      <c r="CB1842" s="17">
        <v>5.1530327563489402E-2</v>
      </c>
      <c r="CC1842" s="17">
        <v>6.6290204043220405E-2</v>
      </c>
      <c r="CD1842" s="17">
        <v>5.5333265122987703E-2</v>
      </c>
      <c r="CE1842" s="17">
        <v>8.3206911973240497E-2</v>
      </c>
      <c r="CF1842" s="17">
        <v>9.3065191928382598E-2</v>
      </c>
      <c r="CG1842" s="17"/>
      <c r="CH1842" s="17">
        <v>6.5641798786598607E-2</v>
      </c>
      <c r="CI1842" s="17">
        <v>7.7787678003572197E-2</v>
      </c>
      <c r="CJ1842" s="17">
        <v>5.7217908792200199E-2</v>
      </c>
      <c r="CK1842" s="17">
        <v>4.8581228402842402E-2</v>
      </c>
      <c r="CL1842" s="17">
        <v>2.4538364913107801E-2</v>
      </c>
    </row>
    <row r="1843" spans="2:90" x14ac:dyDescent="0.3">
      <c r="B1843" t="s">
        <v>713</v>
      </c>
      <c r="C1843" s="17">
        <v>1.9766878064393499E-2</v>
      </c>
      <c r="D1843" s="17">
        <v>2.0383723894320999E-2</v>
      </c>
      <c r="E1843" s="17">
        <v>1.93207254852177E-2</v>
      </c>
      <c r="F1843" s="17"/>
      <c r="G1843" s="17">
        <v>2.7961996592540599E-2</v>
      </c>
      <c r="H1843" s="17">
        <v>2.4975631997005601E-2</v>
      </c>
      <c r="I1843" s="17">
        <v>1.7653216881794598E-2</v>
      </c>
      <c r="J1843" s="17">
        <v>1.13271961351187E-2</v>
      </c>
      <c r="K1843" s="17">
        <v>2.5983657422196899E-2</v>
      </c>
      <c r="L1843" s="17">
        <v>1.44779879513271E-2</v>
      </c>
      <c r="M1843" s="17"/>
      <c r="N1843" s="17">
        <v>1.18193214009102E-2</v>
      </c>
      <c r="O1843" s="17">
        <v>1.8910387480814E-2</v>
      </c>
      <c r="P1843" s="17">
        <v>2.5121853807871401E-2</v>
      </c>
      <c r="Q1843" s="17">
        <v>2.4708671499767201E-2</v>
      </c>
      <c r="R1843" s="17"/>
      <c r="S1843" s="17">
        <v>2.0406354545797499E-2</v>
      </c>
      <c r="T1843" s="17">
        <v>3.1281453950735803E-2</v>
      </c>
      <c r="U1843" s="17">
        <v>2.46482285275362E-2</v>
      </c>
      <c r="V1843" s="17">
        <v>1.8112969846518299E-2</v>
      </c>
      <c r="W1843" s="17">
        <v>1.51854612891045E-2</v>
      </c>
      <c r="X1843" s="17">
        <v>1.1313450866206399E-2</v>
      </c>
      <c r="Y1843" s="17">
        <v>2.3056227465007201E-2</v>
      </c>
      <c r="Z1843" s="17">
        <v>3.0616706622625601E-2</v>
      </c>
      <c r="AA1843" s="17">
        <v>1.9615279442166299E-2</v>
      </c>
      <c r="AB1843" s="17">
        <v>1.0887849936141E-2</v>
      </c>
      <c r="AC1843" s="17">
        <v>8.5498384606606005E-3</v>
      </c>
      <c r="AD1843" s="17">
        <v>1.7332494554936601E-2</v>
      </c>
      <c r="AE1843" s="17"/>
      <c r="AF1843" s="17">
        <v>2.8080872124417601E-2</v>
      </c>
      <c r="AG1843" s="17">
        <v>1.34691964498448E-2</v>
      </c>
      <c r="AH1843" s="17">
        <v>1.5721129572115699E-2</v>
      </c>
      <c r="AI1843" s="17"/>
      <c r="AJ1843" s="17">
        <v>3.9135821866859301E-2</v>
      </c>
      <c r="AK1843" s="17">
        <v>1.1239588332614001E-2</v>
      </c>
      <c r="AL1843" s="17">
        <v>1.0864952743142401E-2</v>
      </c>
      <c r="AM1843" s="17">
        <v>1.5827129568606699E-2</v>
      </c>
      <c r="AN1843" s="17">
        <v>2.10718655886762E-2</v>
      </c>
      <c r="AO1843" s="17"/>
      <c r="AP1843" s="17">
        <v>1.2462549841252901E-2</v>
      </c>
      <c r="AQ1843" s="17">
        <v>3.01895815844931E-2</v>
      </c>
      <c r="AR1843" s="17">
        <v>4.7551223738254702E-3</v>
      </c>
      <c r="AS1843" s="17">
        <v>2.3046590386079101E-2</v>
      </c>
      <c r="AT1843" s="17">
        <v>2.70414518202742E-2</v>
      </c>
      <c r="AU1843" s="17">
        <v>2.1166234104905701E-2</v>
      </c>
      <c r="AV1843" s="17"/>
      <c r="AW1843" s="17">
        <v>0</v>
      </c>
      <c r="AX1843" s="17">
        <v>5.3179117676238799E-2</v>
      </c>
      <c r="AY1843" s="17">
        <v>1.33400832137543E-2</v>
      </c>
      <c r="AZ1843" s="17">
        <v>3.3902466369523397E-2</v>
      </c>
      <c r="BA1843" s="17">
        <v>3.0331628480092999E-2</v>
      </c>
      <c r="BB1843" s="17">
        <v>1.45874671855137E-2</v>
      </c>
      <c r="BC1843" s="17">
        <v>2.1477568105612101E-2</v>
      </c>
      <c r="BD1843" s="17">
        <v>2.0735560789979301E-2</v>
      </c>
      <c r="BE1843" s="17">
        <v>8.4913255353171197E-3</v>
      </c>
      <c r="BF1843" s="17">
        <v>1.0467819159493E-2</v>
      </c>
      <c r="BG1843" s="17">
        <v>7.0794093725302498E-3</v>
      </c>
      <c r="BH1843" s="17">
        <v>2.77610518664742E-2</v>
      </c>
      <c r="BI1843" s="17">
        <v>2.32105194115441E-2</v>
      </c>
      <c r="BJ1843" s="17">
        <v>1.6376833536533401E-2</v>
      </c>
      <c r="BK1843" s="17">
        <v>2.4600286106577201E-2</v>
      </c>
      <c r="BL1843" s="17">
        <v>8.7728046604770397E-3</v>
      </c>
      <c r="BM1843" s="17"/>
      <c r="BN1843" s="17">
        <v>1.5516675771647601E-2</v>
      </c>
      <c r="BO1843" s="17">
        <v>2.5925853324870799E-2</v>
      </c>
      <c r="BP1843" s="17"/>
      <c r="BQ1843" s="17">
        <v>1.1464579802969501E-2</v>
      </c>
      <c r="BR1843" s="17">
        <v>4.3441733321343996E-3</v>
      </c>
      <c r="BS1843" s="17"/>
      <c r="BT1843" s="17">
        <v>7.7960827945682499E-3</v>
      </c>
      <c r="BU1843" s="17"/>
      <c r="BV1843" s="17">
        <v>2.7404284430021301E-2</v>
      </c>
      <c r="BW1843" s="17">
        <v>2.29874232122316E-2</v>
      </c>
      <c r="BX1843" s="17">
        <v>1.61831038160519E-2</v>
      </c>
      <c r="BY1843" s="17"/>
      <c r="BZ1843" s="17">
        <v>3.5730614571597999E-2</v>
      </c>
      <c r="CA1843" s="17">
        <v>1.3917499907411699E-2</v>
      </c>
      <c r="CB1843" s="17">
        <v>1.10227025388195E-2</v>
      </c>
      <c r="CC1843" s="17">
        <v>3.4395678879491E-2</v>
      </c>
      <c r="CD1843" s="17">
        <v>2.2890772450317998E-2</v>
      </c>
      <c r="CE1843" s="17">
        <v>1.6376542909709399E-2</v>
      </c>
      <c r="CF1843" s="17">
        <v>8.4791904524229803E-3</v>
      </c>
      <c r="CG1843" s="17"/>
      <c r="CH1843" s="17">
        <v>3.3612785300450497E-2</v>
      </c>
      <c r="CI1843" s="17">
        <v>1.37819275928948E-2</v>
      </c>
      <c r="CJ1843" s="17">
        <v>1.6780616392849699E-2</v>
      </c>
      <c r="CK1843" s="17">
        <v>2.3448438661284699E-2</v>
      </c>
      <c r="CL1843" s="17">
        <v>5.4639262182899398E-2</v>
      </c>
    </row>
    <row r="1844" spans="2:90" x14ac:dyDescent="0.3">
      <c r="B1844" t="s">
        <v>202</v>
      </c>
      <c r="C1844" s="17">
        <v>3.8852896353463597E-2</v>
      </c>
      <c r="D1844" s="17">
        <v>3.3842521356472102E-2</v>
      </c>
      <c r="E1844" s="17">
        <v>4.40575357056169E-2</v>
      </c>
      <c r="F1844" s="17"/>
      <c r="G1844" s="17">
        <v>5.9774579131531301E-2</v>
      </c>
      <c r="H1844" s="17">
        <v>1.48646560300736E-2</v>
      </c>
      <c r="I1844" s="17">
        <v>5.2457509440860903E-2</v>
      </c>
      <c r="J1844" s="17">
        <v>4.7649197843238997E-2</v>
      </c>
      <c r="K1844" s="17">
        <v>4.02249151800338E-2</v>
      </c>
      <c r="L1844" s="17">
        <v>2.5353098955732001E-2</v>
      </c>
      <c r="M1844" s="17"/>
      <c r="N1844" s="17">
        <v>2.7946734663491301E-2</v>
      </c>
      <c r="O1844" s="17">
        <v>3.7436200869920701E-2</v>
      </c>
      <c r="P1844" s="17">
        <v>3.4432478972368202E-2</v>
      </c>
      <c r="Q1844" s="17">
        <v>5.4499663537864299E-2</v>
      </c>
      <c r="R1844" s="17"/>
      <c r="S1844" s="17">
        <v>4.6567908701372999E-2</v>
      </c>
      <c r="T1844" s="17">
        <v>3.6882178833746303E-2</v>
      </c>
      <c r="U1844" s="17">
        <v>2.8968145768548299E-2</v>
      </c>
      <c r="V1844" s="17">
        <v>5.2952292144089599E-2</v>
      </c>
      <c r="W1844" s="17">
        <v>3.38163484358334E-2</v>
      </c>
      <c r="X1844" s="17">
        <v>3.2939958324963999E-2</v>
      </c>
      <c r="Y1844" s="17">
        <v>6.9920901610586297E-2</v>
      </c>
      <c r="Z1844" s="17">
        <v>3.3783778017974601E-2</v>
      </c>
      <c r="AA1844" s="17">
        <v>1.50894908817712E-2</v>
      </c>
      <c r="AB1844" s="17">
        <v>4.6169457293935699E-2</v>
      </c>
      <c r="AC1844" s="17">
        <v>3.67075472616658E-2</v>
      </c>
      <c r="AD1844" s="17">
        <v>1.7901957134697399E-2</v>
      </c>
      <c r="AE1844" s="17"/>
      <c r="AF1844" s="17">
        <v>3.3021558105298603E-2</v>
      </c>
      <c r="AG1844" s="17">
        <v>3.1414563886244397E-2</v>
      </c>
      <c r="AH1844" s="17">
        <v>7.23883394767776E-2</v>
      </c>
      <c r="AI1844" s="17"/>
      <c r="AJ1844" s="17">
        <v>2.9397199962363299E-2</v>
      </c>
      <c r="AK1844" s="17">
        <v>2.5752603698724799E-2</v>
      </c>
      <c r="AL1844" s="17">
        <v>1.8849059354764799E-2</v>
      </c>
      <c r="AM1844" s="17">
        <v>3.1238746386908999E-2</v>
      </c>
      <c r="AN1844" s="17">
        <v>5.67322031447203E-2</v>
      </c>
      <c r="AO1844" s="17"/>
      <c r="AP1844" s="17">
        <v>2.3341749925358101E-2</v>
      </c>
      <c r="AQ1844" s="17">
        <v>2.7752668195202598E-2</v>
      </c>
      <c r="AR1844" s="17">
        <v>3.3561827586531402E-2</v>
      </c>
      <c r="AS1844" s="17">
        <v>2.69139959771106E-2</v>
      </c>
      <c r="AT1844" s="17">
        <v>3.9230547459655901E-2</v>
      </c>
      <c r="AU1844" s="17">
        <v>9.8916265348637206E-2</v>
      </c>
      <c r="AV1844" s="17"/>
      <c r="AW1844" s="17">
        <v>9.4117034027076996E-2</v>
      </c>
      <c r="AX1844" s="17">
        <v>0.13405924205929101</v>
      </c>
      <c r="AY1844" s="17">
        <v>4.3230259024211501E-2</v>
      </c>
      <c r="AZ1844" s="17">
        <v>3.7638919549835601E-2</v>
      </c>
      <c r="BA1844" s="17">
        <v>3.5316656366887703E-2</v>
      </c>
      <c r="BB1844" s="17">
        <v>2.9827486527897299E-2</v>
      </c>
      <c r="BC1844" s="17">
        <v>1.7137709991359301E-2</v>
      </c>
      <c r="BD1844" s="17">
        <v>3.7271245141550703E-2</v>
      </c>
      <c r="BE1844" s="17">
        <v>7.7213084199795699E-3</v>
      </c>
      <c r="BF1844" s="17">
        <v>9.1158644980131008E-3</v>
      </c>
      <c r="BG1844" s="17">
        <v>7.2843285765440699E-3</v>
      </c>
      <c r="BH1844" s="17">
        <v>3.0269816960904701E-2</v>
      </c>
      <c r="BI1844" s="17">
        <v>1.15511085869401E-2</v>
      </c>
      <c r="BJ1844" s="17">
        <v>3.2629512082734E-2</v>
      </c>
      <c r="BK1844" s="17">
        <v>6.2060407835153E-2</v>
      </c>
      <c r="BL1844" s="17">
        <v>3.0029531425354399E-2</v>
      </c>
      <c r="BM1844" s="17"/>
      <c r="BN1844" s="17">
        <v>3.2604117977336297E-2</v>
      </c>
      <c r="BO1844" s="17">
        <v>4.5710601279856301E-2</v>
      </c>
      <c r="BP1844" s="17"/>
      <c r="BQ1844" s="17">
        <v>2.1935681403793199E-2</v>
      </c>
      <c r="BR1844" s="17">
        <v>2.79839425233957E-2</v>
      </c>
      <c r="BS1844" s="17"/>
      <c r="BT1844" s="17">
        <v>8.1264765521899904E-3</v>
      </c>
      <c r="BU1844" s="17"/>
      <c r="BV1844" s="17">
        <v>5.0403428291000099E-2</v>
      </c>
      <c r="BW1844" s="17">
        <v>4.07670430724104E-2</v>
      </c>
      <c r="BX1844" s="17">
        <v>3.2367170261594899E-2</v>
      </c>
      <c r="BY1844" s="17"/>
      <c r="BZ1844" s="17">
        <v>5.6020782584010699E-2</v>
      </c>
      <c r="CA1844" s="17">
        <v>2.9472244244553102E-2</v>
      </c>
      <c r="CB1844" s="17">
        <v>3.0099513266503598E-2</v>
      </c>
      <c r="CC1844" s="17">
        <v>2.94174676141255E-2</v>
      </c>
      <c r="CD1844" s="17">
        <v>1.9035330733190099E-2</v>
      </c>
      <c r="CE1844" s="17">
        <v>2.3149524962883399E-2</v>
      </c>
      <c r="CF1844" s="17">
        <v>3.0206225966249702E-2</v>
      </c>
      <c r="CG1844" s="17"/>
      <c r="CH1844" s="17">
        <v>2.8004603640131E-2</v>
      </c>
      <c r="CI1844" s="17">
        <v>4.0898532270228202E-2</v>
      </c>
      <c r="CJ1844" s="17">
        <v>3.3745950068713601E-2</v>
      </c>
      <c r="CK1844" s="17">
        <v>4.3482342626700102E-2</v>
      </c>
      <c r="CL1844" s="17">
        <v>7.5332766793879596E-2</v>
      </c>
    </row>
    <row r="1845" spans="2:90" x14ac:dyDescent="0.3">
      <c r="B1845" t="s">
        <v>173</v>
      </c>
      <c r="C1845" s="17">
        <v>0.66792726424832405</v>
      </c>
      <c r="D1845" s="17">
        <v>0.67384386909455896</v>
      </c>
      <c r="E1845" s="17">
        <v>0.65951260575206505</v>
      </c>
      <c r="F1845" s="17"/>
      <c r="G1845" s="17">
        <v>0.66276252547036696</v>
      </c>
      <c r="H1845" s="17">
        <v>0.70076879178819595</v>
      </c>
      <c r="I1845" s="17">
        <v>0.63847088386474804</v>
      </c>
      <c r="J1845" s="17">
        <v>0.65199572492777902</v>
      </c>
      <c r="K1845" s="17">
        <v>0.64219682430330405</v>
      </c>
      <c r="L1845" s="17">
        <v>0.69883774243329999</v>
      </c>
      <c r="M1845" s="17"/>
      <c r="N1845" s="17">
        <v>0.66904805600356299</v>
      </c>
      <c r="O1845" s="17">
        <v>0.68224491569313805</v>
      </c>
      <c r="P1845" s="17">
        <v>0.62943193501706596</v>
      </c>
      <c r="Q1845" s="17">
        <v>0.68633377382230298</v>
      </c>
      <c r="R1845" s="17"/>
      <c r="S1845" s="17">
        <v>0.70300409896996197</v>
      </c>
      <c r="T1845" s="17">
        <v>0.66508374128338199</v>
      </c>
      <c r="U1845" s="17">
        <v>0.66357384188433299</v>
      </c>
      <c r="V1845" s="17">
        <v>0.59288231571243</v>
      </c>
      <c r="W1845" s="17">
        <v>0.63889346378853595</v>
      </c>
      <c r="X1845" s="17">
        <v>0.641530839756557</v>
      </c>
      <c r="Y1845" s="17">
        <v>0.59746108995638803</v>
      </c>
      <c r="Z1845" s="17">
        <v>0.63167565627726296</v>
      </c>
      <c r="AA1845" s="17">
        <v>0.70622732754541895</v>
      </c>
      <c r="AB1845" s="17">
        <v>0.71252355864017003</v>
      </c>
      <c r="AC1845" s="17">
        <v>0.73810650452927895</v>
      </c>
      <c r="AD1845" s="17">
        <v>0.74412568715502903</v>
      </c>
      <c r="AE1845" s="17"/>
      <c r="AF1845" s="17">
        <v>0.660942230647105</v>
      </c>
      <c r="AG1845" s="17">
        <v>0.69255249179717704</v>
      </c>
      <c r="AH1845" s="17">
        <v>0.61311063266510102</v>
      </c>
      <c r="AI1845" s="17"/>
      <c r="AJ1845" s="17">
        <v>0.54360456113132805</v>
      </c>
      <c r="AK1845" s="17">
        <v>0.75681006796224604</v>
      </c>
      <c r="AL1845" s="17">
        <v>0.72834104770173203</v>
      </c>
      <c r="AM1845" s="17">
        <v>0.64840879441421495</v>
      </c>
      <c r="AN1845" s="17">
        <v>0.60467617443104804</v>
      </c>
      <c r="AO1845" s="17"/>
      <c r="AP1845" s="17">
        <v>0.76510084755955798</v>
      </c>
      <c r="AQ1845" s="17">
        <v>0.553406657856235</v>
      </c>
      <c r="AR1845" s="17">
        <v>0.75371963256986996</v>
      </c>
      <c r="AS1845" s="17">
        <v>0.62412997580813201</v>
      </c>
      <c r="AT1845" s="17">
        <v>0.69698264417324696</v>
      </c>
      <c r="AU1845" s="17">
        <v>0.62649200296392804</v>
      </c>
      <c r="AV1845" s="17"/>
      <c r="AW1845" s="17">
        <v>0.70446167837169604</v>
      </c>
      <c r="AX1845" s="17">
        <v>0.62467817385128099</v>
      </c>
      <c r="AY1845" s="17">
        <v>0.75184193921822096</v>
      </c>
      <c r="AZ1845" s="17">
        <v>0.66581534159870204</v>
      </c>
      <c r="BA1845" s="17">
        <v>0.69759941003553605</v>
      </c>
      <c r="BB1845" s="17">
        <v>0.70295491425915901</v>
      </c>
      <c r="BC1845" s="17">
        <v>0.65306739981680595</v>
      </c>
      <c r="BD1845" s="17">
        <v>0.62129996187580305</v>
      </c>
      <c r="BE1845" s="17">
        <v>0.71981832821741798</v>
      </c>
      <c r="BF1845" s="17">
        <v>0.63708224241419997</v>
      </c>
      <c r="BG1845" s="17">
        <v>0.644298323603124</v>
      </c>
      <c r="BH1845" s="17">
        <v>0.53391872653595396</v>
      </c>
      <c r="BI1845" s="17">
        <v>0.76294163173752005</v>
      </c>
      <c r="BJ1845" s="17">
        <v>0.70284339745230895</v>
      </c>
      <c r="BK1845" s="17">
        <v>0.46209282794002299</v>
      </c>
      <c r="BL1845" s="17">
        <v>0.76453745568250298</v>
      </c>
      <c r="BM1845" s="17"/>
      <c r="BN1845" s="17">
        <v>0.67059939507490696</v>
      </c>
      <c r="BO1845" s="17">
        <v>0.66613215480642296</v>
      </c>
      <c r="BP1845" s="17"/>
      <c r="BQ1845" s="17">
        <v>0.77227162717318498</v>
      </c>
      <c r="BR1845" s="17">
        <v>0.740495586515449</v>
      </c>
      <c r="BS1845" s="17"/>
      <c r="BT1845" s="17">
        <v>0.75204336471343103</v>
      </c>
      <c r="BU1845" s="17"/>
      <c r="BV1845" s="17">
        <v>0.66215806427135004</v>
      </c>
      <c r="BW1845" s="17">
        <v>0.69878670089611195</v>
      </c>
      <c r="BX1845" s="17">
        <v>0.66007422434196905</v>
      </c>
      <c r="BY1845" s="17"/>
      <c r="BZ1845" s="17">
        <v>0.69063023578911198</v>
      </c>
      <c r="CA1845" s="17">
        <v>0.72304281112587998</v>
      </c>
      <c r="CB1845" s="17">
        <v>0.68644105788144605</v>
      </c>
      <c r="CC1845" s="17">
        <v>0.61345807951722398</v>
      </c>
      <c r="CD1845" s="17">
        <v>0.70755343731548204</v>
      </c>
      <c r="CE1845" s="17">
        <v>0.63668858424836505</v>
      </c>
      <c r="CF1845" s="17">
        <v>0.66282636751911606</v>
      </c>
      <c r="CG1845" s="17"/>
      <c r="CH1845" s="17">
        <v>0.67005511683644903</v>
      </c>
      <c r="CI1845" s="17">
        <v>0.64612752547927299</v>
      </c>
      <c r="CJ1845" s="17">
        <v>0.66846904822865305</v>
      </c>
      <c r="CK1845" s="17">
        <v>0.71264549883284301</v>
      </c>
      <c r="CL1845" s="17">
        <v>0.68559967864452498</v>
      </c>
    </row>
    <row r="1846" spans="2:90" x14ac:dyDescent="0.3">
      <c r="B1846" t="s">
        <v>174</v>
      </c>
      <c r="C1846" s="17">
        <v>8.2611038660755406E-2</v>
      </c>
      <c r="D1846" s="17">
        <v>9.3177627413919203E-2</v>
      </c>
      <c r="E1846" s="17">
        <v>7.2939144551000396E-2</v>
      </c>
      <c r="F1846" s="17"/>
      <c r="G1846" s="17">
        <v>0.13127508018842901</v>
      </c>
      <c r="H1846" s="17">
        <v>9.9371743178270605E-2</v>
      </c>
      <c r="I1846" s="17">
        <v>8.0667366065044405E-2</v>
      </c>
      <c r="J1846" s="17">
        <v>6.3457659524139801E-2</v>
      </c>
      <c r="K1846" s="17">
        <v>7.3908026498819099E-2</v>
      </c>
      <c r="L1846" s="17">
        <v>5.9565205507109698E-2</v>
      </c>
      <c r="M1846" s="17"/>
      <c r="N1846" s="17">
        <v>8.3244992182935504E-2</v>
      </c>
      <c r="O1846" s="17">
        <v>8.6848437233019396E-2</v>
      </c>
      <c r="P1846" s="17">
        <v>8.2416943752687502E-2</v>
      </c>
      <c r="Q1846" s="17">
        <v>7.8526130951542594E-2</v>
      </c>
      <c r="R1846" s="17"/>
      <c r="S1846" s="17">
        <v>7.1134908688025605E-2</v>
      </c>
      <c r="T1846" s="17">
        <v>8.4474231507496195E-2</v>
      </c>
      <c r="U1846" s="17">
        <v>7.2786674556619094E-2</v>
      </c>
      <c r="V1846" s="17">
        <v>9.9397354643289498E-2</v>
      </c>
      <c r="W1846" s="17">
        <v>0.112478462280756</v>
      </c>
      <c r="X1846" s="17">
        <v>0.101374810324834</v>
      </c>
      <c r="Y1846" s="17">
        <v>9.4890876530790993E-2</v>
      </c>
      <c r="Z1846" s="17">
        <v>8.5447119809041697E-2</v>
      </c>
      <c r="AA1846" s="17">
        <v>6.1794370493684601E-2</v>
      </c>
      <c r="AB1846" s="17">
        <v>5.73925689852465E-2</v>
      </c>
      <c r="AC1846" s="17">
        <v>8.8327703905165603E-2</v>
      </c>
      <c r="AD1846" s="17">
        <v>8.4383702186190596E-2</v>
      </c>
      <c r="AE1846" s="17"/>
      <c r="AF1846" s="17">
        <v>8.5562792600616194E-2</v>
      </c>
      <c r="AG1846" s="17">
        <v>7.4944384584075194E-2</v>
      </c>
      <c r="AH1846" s="17">
        <v>6.4223539330716006E-2</v>
      </c>
      <c r="AI1846" s="17"/>
      <c r="AJ1846" s="17">
        <v>0.111751664036427</v>
      </c>
      <c r="AK1846" s="17">
        <v>6.0708909565924098E-2</v>
      </c>
      <c r="AL1846" s="17">
        <v>5.75051948065399E-2</v>
      </c>
      <c r="AM1846" s="17">
        <v>0.105657353441936</v>
      </c>
      <c r="AN1846" s="17">
        <v>0.106994966627835</v>
      </c>
      <c r="AO1846" s="17"/>
      <c r="AP1846" s="17">
        <v>6.7114588183224494E-2</v>
      </c>
      <c r="AQ1846" s="17">
        <v>0.119617300435804</v>
      </c>
      <c r="AR1846" s="17">
        <v>5.1513517258639403E-2</v>
      </c>
      <c r="AS1846" s="17">
        <v>9.0216938259435497E-2</v>
      </c>
      <c r="AT1846" s="17">
        <v>9.3637379870352297E-2</v>
      </c>
      <c r="AU1846" s="17">
        <v>5.7342652526762197E-2</v>
      </c>
      <c r="AV1846" s="17"/>
      <c r="AW1846" s="17">
        <v>0</v>
      </c>
      <c r="AX1846" s="17">
        <v>9.7328783574165897E-2</v>
      </c>
      <c r="AY1846" s="17">
        <v>7.2790019480943796E-2</v>
      </c>
      <c r="AZ1846" s="17">
        <v>0.117069068376114</v>
      </c>
      <c r="BA1846" s="17">
        <v>8.1818225830058197E-2</v>
      </c>
      <c r="BB1846" s="17">
        <v>8.1616058662257907E-2</v>
      </c>
      <c r="BC1846" s="17">
        <v>9.3503211022122598E-2</v>
      </c>
      <c r="BD1846" s="17">
        <v>7.1592436098546694E-2</v>
      </c>
      <c r="BE1846" s="17">
        <v>4.9916245322159498E-2</v>
      </c>
      <c r="BF1846" s="17">
        <v>7.0220816063766303E-2</v>
      </c>
      <c r="BG1846" s="17">
        <v>0.11161867378564901</v>
      </c>
      <c r="BH1846" s="17">
        <v>0.15907072078129</v>
      </c>
      <c r="BI1846" s="17">
        <v>3.7546381553585903E-2</v>
      </c>
      <c r="BJ1846" s="17">
        <v>9.6046667234402097E-2</v>
      </c>
      <c r="BK1846" s="17">
        <v>0.14722511192055299</v>
      </c>
      <c r="BL1846" s="17">
        <v>4.2068194178437802E-2</v>
      </c>
      <c r="BM1846" s="17"/>
      <c r="BN1846" s="17">
        <v>7.3369430269675295E-2</v>
      </c>
      <c r="BO1846" s="17">
        <v>9.6577916332853397E-2</v>
      </c>
      <c r="BP1846" s="17"/>
      <c r="BQ1846" s="17">
        <v>5.9616779493212098E-2</v>
      </c>
      <c r="BR1846" s="17">
        <v>6.0474927109128697E-2</v>
      </c>
      <c r="BS1846" s="17"/>
      <c r="BT1846" s="17">
        <v>5.59216514029377E-2</v>
      </c>
      <c r="BU1846" s="17"/>
      <c r="BV1846" s="17">
        <v>9.28594470240139E-2</v>
      </c>
      <c r="BW1846" s="17">
        <v>9.5219110350081695E-2</v>
      </c>
      <c r="BX1846" s="17">
        <v>7.4691443236781604E-2</v>
      </c>
      <c r="BY1846" s="17"/>
      <c r="BZ1846" s="17">
        <v>9.6366732741312397E-2</v>
      </c>
      <c r="CA1846" s="17">
        <v>6.4615799650600395E-2</v>
      </c>
      <c r="CB1846" s="17">
        <v>6.2553030102308907E-2</v>
      </c>
      <c r="CC1846" s="17">
        <v>0.100685882922711</v>
      </c>
      <c r="CD1846" s="17">
        <v>7.8224037573305802E-2</v>
      </c>
      <c r="CE1846" s="17">
        <v>9.9583454882949798E-2</v>
      </c>
      <c r="CF1846" s="17">
        <v>0.101544382380806</v>
      </c>
      <c r="CG1846" s="17"/>
      <c r="CH1846" s="17">
        <v>9.9254584087049097E-2</v>
      </c>
      <c r="CI1846" s="17">
        <v>9.1569605596466902E-2</v>
      </c>
      <c r="CJ1846" s="17">
        <v>7.3998525185049804E-2</v>
      </c>
      <c r="CK1846" s="17">
        <v>7.2029667064127098E-2</v>
      </c>
      <c r="CL1846" s="17">
        <v>7.9177627096007203E-2</v>
      </c>
    </row>
    <row r="1847" spans="2:90" x14ac:dyDescent="0.3">
      <c r="B1847" t="s">
        <v>121</v>
      </c>
      <c r="C1847" s="17">
        <v>0.58531622558756902</v>
      </c>
      <c r="D1847" s="17">
        <v>0.58066624168063996</v>
      </c>
      <c r="E1847" s="17">
        <v>0.58657346120106502</v>
      </c>
      <c r="F1847" s="17"/>
      <c r="G1847" s="17">
        <v>0.53148744528193803</v>
      </c>
      <c r="H1847" s="17">
        <v>0.60139704860992504</v>
      </c>
      <c r="I1847" s="17">
        <v>0.55780351779970405</v>
      </c>
      <c r="J1847" s="17">
        <v>0.58853806540363895</v>
      </c>
      <c r="K1847" s="17">
        <v>0.56828879780448505</v>
      </c>
      <c r="L1847" s="17">
        <v>0.63927253692619002</v>
      </c>
      <c r="M1847" s="17"/>
      <c r="N1847" s="17">
        <v>0.58580306382062797</v>
      </c>
      <c r="O1847" s="17">
        <v>0.59539647846011901</v>
      </c>
      <c r="P1847" s="17">
        <v>0.54701499126437803</v>
      </c>
      <c r="Q1847" s="17">
        <v>0.60780764287075995</v>
      </c>
      <c r="R1847" s="17"/>
      <c r="S1847" s="17">
        <v>0.631869190281936</v>
      </c>
      <c r="T1847" s="17">
        <v>0.58060950977588499</v>
      </c>
      <c r="U1847" s="17">
        <v>0.59078716732771397</v>
      </c>
      <c r="V1847" s="17">
        <v>0.49348496106914003</v>
      </c>
      <c r="W1847" s="17">
        <v>0.52641500150777898</v>
      </c>
      <c r="X1847" s="17">
        <v>0.54015602943172303</v>
      </c>
      <c r="Y1847" s="17">
        <v>0.50257021342559705</v>
      </c>
      <c r="Z1847" s="17">
        <v>0.546228536468221</v>
      </c>
      <c r="AA1847" s="17">
        <v>0.64443295705173398</v>
      </c>
      <c r="AB1847" s="17">
        <v>0.655130989654923</v>
      </c>
      <c r="AC1847" s="17">
        <v>0.64977880062411297</v>
      </c>
      <c r="AD1847" s="17">
        <v>0.65974198496883896</v>
      </c>
      <c r="AE1847" s="17"/>
      <c r="AF1847" s="17">
        <v>0.57537943804648894</v>
      </c>
      <c r="AG1847" s="17">
        <v>0.617608107213102</v>
      </c>
      <c r="AH1847" s="17">
        <v>0.54888709333438501</v>
      </c>
      <c r="AI1847" s="17"/>
      <c r="AJ1847" s="17">
        <v>0.43185289709490099</v>
      </c>
      <c r="AK1847" s="17">
        <v>0.69610115839632203</v>
      </c>
      <c r="AL1847" s="17">
        <v>0.67083585289519199</v>
      </c>
      <c r="AM1847" s="17">
        <v>0.54275144097227901</v>
      </c>
      <c r="AN1847" s="17">
        <v>0.49768120780321301</v>
      </c>
      <c r="AO1847" s="17"/>
      <c r="AP1847" s="17">
        <v>0.69798625937633296</v>
      </c>
      <c r="AQ1847" s="17">
        <v>0.43378935742043101</v>
      </c>
      <c r="AR1847" s="17">
        <v>0.70220611531123101</v>
      </c>
      <c r="AS1847" s="17">
        <v>0.53391303754869601</v>
      </c>
      <c r="AT1847" s="17">
        <v>0.60334526430289404</v>
      </c>
      <c r="AU1847" s="17">
        <v>0.56914935043716597</v>
      </c>
      <c r="AV1847" s="17"/>
      <c r="AW1847" s="17">
        <v>0.70446167837169604</v>
      </c>
      <c r="AX1847" s="17">
        <v>0.52734939027711503</v>
      </c>
      <c r="AY1847" s="17">
        <v>0.67905191973727697</v>
      </c>
      <c r="AZ1847" s="17">
        <v>0.54874627322258795</v>
      </c>
      <c r="BA1847" s="17">
        <v>0.615781184205478</v>
      </c>
      <c r="BB1847" s="17">
        <v>0.62133885559690105</v>
      </c>
      <c r="BC1847" s="17">
        <v>0.55956418879468295</v>
      </c>
      <c r="BD1847" s="17">
        <v>0.54970752577725701</v>
      </c>
      <c r="BE1847" s="17">
        <v>0.66990208289525899</v>
      </c>
      <c r="BF1847" s="17">
        <v>0.56686142635043302</v>
      </c>
      <c r="BG1847" s="17">
        <v>0.53267964981747395</v>
      </c>
      <c r="BH1847" s="17">
        <v>0.37484800575466398</v>
      </c>
      <c r="BI1847" s="17">
        <v>0.72539525018393503</v>
      </c>
      <c r="BJ1847" s="17">
        <v>0.60679673021790703</v>
      </c>
      <c r="BK1847" s="17">
        <v>0.31486771601947</v>
      </c>
      <c r="BL1847" s="17">
        <v>0.72246926150406499</v>
      </c>
      <c r="BM1847" s="17"/>
      <c r="BN1847" s="17">
        <v>0.59722996480523105</v>
      </c>
      <c r="BO1847" s="17">
        <v>0.56955423847357001</v>
      </c>
      <c r="BP1847" s="17"/>
      <c r="BQ1847" s="17">
        <v>0.712654847679973</v>
      </c>
      <c r="BR1847" s="17">
        <v>0.68002065940631995</v>
      </c>
      <c r="BS1847" s="17"/>
      <c r="BT1847" s="17">
        <v>0.696121713310493</v>
      </c>
      <c r="BU1847" s="17"/>
      <c r="BV1847" s="17">
        <v>0.56929861724733599</v>
      </c>
      <c r="BW1847" s="17">
        <v>0.60356759054603104</v>
      </c>
      <c r="BX1847" s="17">
        <v>0.58538278110518804</v>
      </c>
      <c r="BY1847" s="17"/>
      <c r="BZ1847" s="17">
        <v>0.59426350304779996</v>
      </c>
      <c r="CA1847" s="17">
        <v>0.65842701147528004</v>
      </c>
      <c r="CB1847" s="17">
        <v>0.62388802777913699</v>
      </c>
      <c r="CC1847" s="17">
        <v>0.51277219659451201</v>
      </c>
      <c r="CD1847" s="17">
        <v>0.62932939974217605</v>
      </c>
      <c r="CE1847" s="17">
        <v>0.53710512936541499</v>
      </c>
      <c r="CF1847" s="17">
        <v>0.56128198513830996</v>
      </c>
      <c r="CG1847" s="17"/>
      <c r="CH1847" s="17">
        <v>0.57080053274940001</v>
      </c>
      <c r="CI1847" s="17">
        <v>0.55455791988280601</v>
      </c>
      <c r="CJ1847" s="17">
        <v>0.59447052304360404</v>
      </c>
      <c r="CK1847" s="17">
        <v>0.64061583176871595</v>
      </c>
      <c r="CL1847" s="17">
        <v>0.60642205154851703</v>
      </c>
    </row>
    <row r="1848" spans="2:90" x14ac:dyDescent="0.3">
      <c r="C1848" s="17"/>
      <c r="D1848" s="17"/>
      <c r="E1848" s="17"/>
      <c r="F1848" s="17"/>
      <c r="G1848" s="17"/>
      <c r="H1848" s="17"/>
      <c r="I1848" s="17"/>
      <c r="J1848" s="17"/>
      <c r="K1848" s="17"/>
      <c r="L1848" s="17"/>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7"/>
      <c r="AI1848" s="17"/>
      <c r="AJ1848" s="17"/>
      <c r="AK1848" s="17"/>
      <c r="AL1848" s="17"/>
      <c r="AM1848" s="17"/>
      <c r="AN1848" s="17"/>
      <c r="AO1848" s="17"/>
      <c r="AP1848" s="17"/>
      <c r="AQ1848" s="17"/>
      <c r="AR1848" s="17"/>
      <c r="AS1848" s="17"/>
      <c r="AT1848" s="17"/>
      <c r="AU1848" s="17"/>
      <c r="AV1848" s="17"/>
      <c r="AW1848" s="17"/>
      <c r="AX1848" s="17"/>
      <c r="AY1848" s="17"/>
      <c r="AZ1848" s="17"/>
      <c r="BA1848" s="17"/>
      <c r="BB1848" s="17"/>
      <c r="BC1848" s="17"/>
      <c r="BD1848" s="17"/>
      <c r="BE1848" s="17"/>
      <c r="BF1848" s="17"/>
      <c r="BG1848" s="17"/>
      <c r="BH1848" s="17"/>
      <c r="BI1848" s="17"/>
      <c r="BJ1848" s="17"/>
      <c r="BK1848" s="17"/>
      <c r="BL1848" s="17"/>
      <c r="BM1848" s="17"/>
      <c r="BN1848" s="17"/>
      <c r="BO1848" s="17"/>
      <c r="BP1848" s="17"/>
      <c r="BQ1848" s="17"/>
      <c r="BR1848" s="17"/>
      <c r="BS1848" s="17"/>
      <c r="BT1848" s="17"/>
      <c r="BU1848" s="17"/>
      <c r="BV1848" s="17"/>
      <c r="BW1848" s="17"/>
      <c r="BX1848" s="17"/>
      <c r="BY1848" s="17"/>
      <c r="BZ1848" s="17"/>
      <c r="CA1848" s="17"/>
      <c r="CB1848" s="17"/>
      <c r="CC1848" s="17"/>
      <c r="CD1848" s="17"/>
      <c r="CE1848" s="17"/>
      <c r="CF1848" s="17"/>
      <c r="CG1848" s="17"/>
      <c r="CH1848" s="17"/>
      <c r="CI1848" s="17"/>
      <c r="CJ1848" s="17"/>
      <c r="CK1848" s="17"/>
      <c r="CL1848" s="17"/>
    </row>
    <row r="1849" spans="2:90" x14ac:dyDescent="0.3">
      <c r="B1849" s="6" t="s">
        <v>716</v>
      </c>
      <c r="C1849" s="17"/>
      <c r="D1849" s="17"/>
      <c r="E1849" s="17"/>
      <c r="F1849" s="17"/>
      <c r="G1849" s="17"/>
      <c r="H1849" s="17"/>
      <c r="I1849" s="17"/>
      <c r="J1849" s="17"/>
      <c r="K1849" s="17"/>
      <c r="L1849" s="17"/>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7"/>
      <c r="AI1849" s="17"/>
      <c r="AJ1849" s="17"/>
      <c r="AK1849" s="17"/>
      <c r="AL1849" s="17"/>
      <c r="AM1849" s="17"/>
      <c r="AN1849" s="17"/>
      <c r="AO1849" s="17"/>
      <c r="AP1849" s="17"/>
      <c r="AQ1849" s="17"/>
      <c r="AR1849" s="17"/>
      <c r="AS1849" s="17"/>
      <c r="AT1849" s="17"/>
      <c r="AU1849" s="17"/>
      <c r="AV1849" s="17"/>
      <c r="AW1849" s="17"/>
      <c r="AX1849" s="17"/>
      <c r="AY1849" s="17"/>
      <c r="AZ1849" s="17"/>
      <c r="BA1849" s="17"/>
      <c r="BB1849" s="17"/>
      <c r="BC1849" s="17"/>
      <c r="BD1849" s="17"/>
      <c r="BE1849" s="17"/>
      <c r="BF1849" s="17"/>
      <c r="BG1849" s="17"/>
      <c r="BH1849" s="17"/>
      <c r="BI1849" s="17"/>
      <c r="BJ1849" s="17"/>
      <c r="BK1849" s="17"/>
      <c r="BL1849" s="17"/>
      <c r="BM1849" s="17"/>
      <c r="BN1849" s="17"/>
      <c r="BO1849" s="17"/>
      <c r="BP1849" s="17"/>
      <c r="BQ1849" s="17"/>
      <c r="BR1849" s="17"/>
      <c r="BS1849" s="17"/>
      <c r="BT1849" s="17"/>
      <c r="BU1849" s="17"/>
      <c r="BV1849" s="17"/>
      <c r="BW1849" s="17"/>
      <c r="BX1849" s="17"/>
      <c r="BY1849" s="17"/>
      <c r="BZ1849" s="17"/>
      <c r="CA1849" s="17"/>
      <c r="CB1849" s="17"/>
      <c r="CC1849" s="17"/>
      <c r="CD1849" s="17"/>
      <c r="CE1849" s="17"/>
      <c r="CF1849" s="17"/>
      <c r="CG1849" s="17"/>
      <c r="CH1849" s="17"/>
      <c r="CI1849" s="17"/>
      <c r="CJ1849" s="17"/>
      <c r="CK1849" s="17"/>
      <c r="CL1849" s="17"/>
    </row>
    <row r="1850" spans="2:90" x14ac:dyDescent="0.3">
      <c r="B1850" s="24" t="s">
        <v>110</v>
      </c>
      <c r="C1850" s="17"/>
      <c r="D1850" s="17"/>
      <c r="E1850" s="17"/>
      <c r="F1850" s="17"/>
      <c r="G1850" s="17"/>
      <c r="H1850" s="17"/>
      <c r="I1850" s="17"/>
      <c r="J1850" s="17"/>
      <c r="K1850" s="17"/>
      <c r="L1850" s="17"/>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7"/>
      <c r="AI1850" s="17"/>
      <c r="AJ1850" s="17"/>
      <c r="AK1850" s="17"/>
      <c r="AL1850" s="17"/>
      <c r="AM1850" s="17"/>
      <c r="AN1850" s="17"/>
      <c r="AO1850" s="17"/>
      <c r="AP1850" s="17"/>
      <c r="AQ1850" s="17"/>
      <c r="AR1850" s="17"/>
      <c r="AS1850" s="17"/>
      <c r="AT1850" s="17"/>
      <c r="AU1850" s="17"/>
      <c r="AV1850" s="17"/>
      <c r="AW1850" s="17"/>
      <c r="AX1850" s="17"/>
      <c r="AY1850" s="17"/>
      <c r="AZ1850" s="17"/>
      <c r="BA1850" s="17"/>
      <c r="BB1850" s="17"/>
      <c r="BC1850" s="17"/>
      <c r="BD1850" s="17"/>
      <c r="BE1850" s="17"/>
      <c r="BF1850" s="17"/>
      <c r="BG1850" s="17"/>
      <c r="BH1850" s="17"/>
      <c r="BI1850" s="17"/>
      <c r="BJ1850" s="17"/>
      <c r="BK1850" s="17"/>
      <c r="BL1850" s="17"/>
      <c r="BM1850" s="17"/>
      <c r="BN1850" s="17"/>
      <c r="BO1850" s="17"/>
      <c r="BP1850" s="17"/>
      <c r="BQ1850" s="17"/>
      <c r="BR1850" s="17"/>
      <c r="BS1850" s="17"/>
      <c r="BT1850" s="17"/>
      <c r="BU1850" s="17"/>
      <c r="BV1850" s="17"/>
      <c r="BW1850" s="17"/>
      <c r="BX1850" s="17"/>
      <c r="BY1850" s="17"/>
      <c r="BZ1850" s="17"/>
      <c r="CA1850" s="17"/>
      <c r="CB1850" s="17"/>
      <c r="CC1850" s="17"/>
      <c r="CD1850" s="17"/>
      <c r="CE1850" s="17"/>
      <c r="CF1850" s="17"/>
      <c r="CG1850" s="17"/>
      <c r="CH1850" s="17"/>
      <c r="CI1850" s="17"/>
      <c r="CJ1850" s="17"/>
      <c r="CK1850" s="17"/>
      <c r="CL1850" s="17"/>
    </row>
    <row r="1851" spans="2:90" x14ac:dyDescent="0.3">
      <c r="B1851" t="s">
        <v>709</v>
      </c>
      <c r="C1851" s="17">
        <v>0.116515589379292</v>
      </c>
      <c r="D1851" s="17">
        <v>0.12935971719370701</v>
      </c>
      <c r="E1851" s="17">
        <v>0.104886612675341</v>
      </c>
      <c r="F1851" s="17"/>
      <c r="G1851" s="17">
        <v>0.18477569792713999</v>
      </c>
      <c r="H1851" s="17">
        <v>0.196441942409082</v>
      </c>
      <c r="I1851" s="17">
        <v>0.116097023263874</v>
      </c>
      <c r="J1851" s="17">
        <v>6.7070278962402405E-2</v>
      </c>
      <c r="K1851" s="17">
        <v>5.8101844696023801E-2</v>
      </c>
      <c r="L1851" s="17">
        <v>8.55280853332471E-2</v>
      </c>
      <c r="M1851" s="17"/>
      <c r="N1851" s="17">
        <v>0.17226531262446801</v>
      </c>
      <c r="O1851" s="17">
        <v>9.7912764551375597E-2</v>
      </c>
      <c r="P1851" s="17">
        <v>9.2713662966879301E-2</v>
      </c>
      <c r="Q1851" s="17">
        <v>9.7837971029085397E-2</v>
      </c>
      <c r="R1851" s="17"/>
      <c r="S1851" s="17">
        <v>0.13404140351312799</v>
      </c>
      <c r="T1851" s="17">
        <v>7.8759787330150099E-2</v>
      </c>
      <c r="U1851" s="17">
        <v>9.4516944368979006E-2</v>
      </c>
      <c r="V1851" s="17">
        <v>0.10344448263834</v>
      </c>
      <c r="W1851" s="17">
        <v>8.1861395350845106E-2</v>
      </c>
      <c r="X1851" s="17">
        <v>0.123541380829569</v>
      </c>
      <c r="Y1851" s="17">
        <v>0.13783571232650901</v>
      </c>
      <c r="Z1851" s="17">
        <v>0.100663721169404</v>
      </c>
      <c r="AA1851" s="17">
        <v>0.13583879214833899</v>
      </c>
      <c r="AB1851" s="17">
        <v>0.136302947192775</v>
      </c>
      <c r="AC1851" s="17">
        <v>0.17036948924284301</v>
      </c>
      <c r="AD1851" s="17">
        <v>0.100322482446182</v>
      </c>
      <c r="AE1851" s="17"/>
      <c r="AF1851" s="17">
        <v>7.3171214825348593E-2</v>
      </c>
      <c r="AG1851" s="17">
        <v>0.16185292537750401</v>
      </c>
      <c r="AH1851" s="17">
        <v>9.2700391952577801E-2</v>
      </c>
      <c r="AI1851" s="17"/>
      <c r="AJ1851" s="17">
        <v>7.4970971479649498E-2</v>
      </c>
      <c r="AK1851" s="17">
        <v>0.174611785251609</v>
      </c>
      <c r="AL1851" s="17">
        <v>9.42759356490631E-2</v>
      </c>
      <c r="AM1851" s="17">
        <v>9.7437123511957505E-2</v>
      </c>
      <c r="AN1851" s="17">
        <v>0.13684955004716001</v>
      </c>
      <c r="AO1851" s="17"/>
      <c r="AP1851" s="17">
        <v>0.195040549953819</v>
      </c>
      <c r="AQ1851" s="17">
        <v>9.5698923798650207E-2</v>
      </c>
      <c r="AR1851" s="17">
        <v>0.11759622642952899</v>
      </c>
      <c r="AS1851" s="17">
        <v>6.0446398804666499E-2</v>
      </c>
      <c r="AT1851" s="17">
        <v>0.206527494184119</v>
      </c>
      <c r="AU1851" s="17">
        <v>5.4328668678231801E-2</v>
      </c>
      <c r="AV1851" s="17"/>
      <c r="AW1851" s="17">
        <v>0.15575936428703099</v>
      </c>
      <c r="AX1851" s="17">
        <v>8.5525807885965796E-2</v>
      </c>
      <c r="AY1851" s="17">
        <v>0.124497664115578</v>
      </c>
      <c r="AZ1851" s="17">
        <v>0.13258813413234299</v>
      </c>
      <c r="BA1851" s="17">
        <v>9.1785327136381198E-2</v>
      </c>
      <c r="BB1851" s="17">
        <v>9.7483333137180703E-2</v>
      </c>
      <c r="BC1851" s="17">
        <v>9.5230086854968699E-2</v>
      </c>
      <c r="BD1851" s="17">
        <v>8.9884221080020296E-2</v>
      </c>
      <c r="BE1851" s="17">
        <v>9.84079033331305E-2</v>
      </c>
      <c r="BF1851" s="17">
        <v>8.96603854830203E-2</v>
      </c>
      <c r="BG1851" s="17">
        <v>0.124376069054096</v>
      </c>
      <c r="BH1851" s="17">
        <v>0.12194693294298201</v>
      </c>
      <c r="BI1851" s="17">
        <v>0.17445137861531099</v>
      </c>
      <c r="BJ1851" s="17">
        <v>8.3820158610870096E-2</v>
      </c>
      <c r="BK1851" s="17">
        <v>0.18560364203670099</v>
      </c>
      <c r="BL1851" s="17">
        <v>0.25894576103473599</v>
      </c>
      <c r="BM1851" s="17"/>
      <c r="BN1851" s="17">
        <v>0.11795470495270199</v>
      </c>
      <c r="BO1851" s="17">
        <v>0.11516787167652801</v>
      </c>
      <c r="BP1851" s="17"/>
      <c r="BQ1851" s="17">
        <v>0.20331741994955899</v>
      </c>
      <c r="BR1851" s="17">
        <v>0.135527203767873</v>
      </c>
      <c r="BS1851" s="17"/>
      <c r="BT1851" s="17">
        <v>0.16759112014309299</v>
      </c>
      <c r="BU1851" s="17"/>
      <c r="BV1851" s="17">
        <v>0.12902863219053601</v>
      </c>
      <c r="BW1851" s="17">
        <v>0.13900213155805399</v>
      </c>
      <c r="BX1851" s="17">
        <v>0.106074961833153</v>
      </c>
      <c r="BY1851" s="17"/>
      <c r="BZ1851" s="17">
        <v>0.101462289930523</v>
      </c>
      <c r="CA1851" s="17">
        <v>0.13208967745369199</v>
      </c>
      <c r="CB1851" s="17">
        <v>5.5073492442914602E-2</v>
      </c>
      <c r="CC1851" s="17">
        <v>0.123399613938155</v>
      </c>
      <c r="CD1851" s="17">
        <v>9.4638005774026202E-2</v>
      </c>
      <c r="CE1851" s="17">
        <v>0.114784822134832</v>
      </c>
      <c r="CF1851" s="17">
        <v>0.21436085404549499</v>
      </c>
      <c r="CG1851" s="17"/>
      <c r="CH1851" s="17">
        <v>0.28541178312141602</v>
      </c>
      <c r="CI1851" s="17">
        <v>0.114218760037632</v>
      </c>
      <c r="CJ1851" s="17">
        <v>9.3224808064051604E-2</v>
      </c>
      <c r="CK1851" s="17">
        <v>7.0350395222017498E-2</v>
      </c>
      <c r="CL1851" s="17">
        <v>0.119129692840028</v>
      </c>
    </row>
    <row r="1852" spans="2:90" x14ac:dyDescent="0.3">
      <c r="B1852" t="s">
        <v>710</v>
      </c>
      <c r="C1852" s="17">
        <v>0.23692794875948001</v>
      </c>
      <c r="D1852" s="17">
        <v>0.24969446469928699</v>
      </c>
      <c r="E1852" s="17">
        <v>0.22135080908198301</v>
      </c>
      <c r="F1852" s="17"/>
      <c r="G1852" s="17">
        <v>0.32711415160072199</v>
      </c>
      <c r="H1852" s="17">
        <v>0.30313073786410999</v>
      </c>
      <c r="I1852" s="17">
        <v>0.23221353304968101</v>
      </c>
      <c r="J1852" s="17">
        <v>0.18897824381137601</v>
      </c>
      <c r="K1852" s="17">
        <v>0.18521808587454899</v>
      </c>
      <c r="L1852" s="17">
        <v>0.200394197741251</v>
      </c>
      <c r="M1852" s="17"/>
      <c r="N1852" s="17">
        <v>0.27960220593476698</v>
      </c>
      <c r="O1852" s="17">
        <v>0.250001658232055</v>
      </c>
      <c r="P1852" s="17">
        <v>0.21551936011529901</v>
      </c>
      <c r="Q1852" s="17">
        <v>0.19856342658646101</v>
      </c>
      <c r="R1852" s="17"/>
      <c r="S1852" s="17">
        <v>0.30107995383314301</v>
      </c>
      <c r="T1852" s="17">
        <v>0.24230035830190999</v>
      </c>
      <c r="U1852" s="17">
        <v>0.243236324160572</v>
      </c>
      <c r="V1852" s="17">
        <v>0.16880679580186</v>
      </c>
      <c r="W1852" s="17">
        <v>0.27744390169153399</v>
      </c>
      <c r="X1852" s="17">
        <v>0.24376784153752701</v>
      </c>
      <c r="Y1852" s="17">
        <v>0.155612000464499</v>
      </c>
      <c r="Z1852" s="17">
        <v>0.21813078915382</v>
      </c>
      <c r="AA1852" s="17">
        <v>0.25636845284218901</v>
      </c>
      <c r="AB1852" s="17">
        <v>0.246755654423707</v>
      </c>
      <c r="AC1852" s="17">
        <v>0.17805543666782001</v>
      </c>
      <c r="AD1852" s="17">
        <v>0.22454014895258401</v>
      </c>
      <c r="AE1852" s="17"/>
      <c r="AF1852" s="17">
        <v>0.17988867195473901</v>
      </c>
      <c r="AG1852" s="17">
        <v>0.29319093128276602</v>
      </c>
      <c r="AH1852" s="17">
        <v>0.188628704748799</v>
      </c>
      <c r="AI1852" s="17"/>
      <c r="AJ1852" s="17">
        <v>0.14917282026519599</v>
      </c>
      <c r="AK1852" s="17">
        <v>0.31703551938508701</v>
      </c>
      <c r="AL1852" s="17">
        <v>0.31861134247663198</v>
      </c>
      <c r="AM1852" s="17">
        <v>0.14637781730400401</v>
      </c>
      <c r="AN1852" s="17">
        <v>0.320008663986035</v>
      </c>
      <c r="AO1852" s="17"/>
      <c r="AP1852" s="17">
        <v>0.34324197928598699</v>
      </c>
      <c r="AQ1852" s="17">
        <v>0.17392512549359901</v>
      </c>
      <c r="AR1852" s="17">
        <v>0.27800764163001201</v>
      </c>
      <c r="AS1852" s="17">
        <v>0.169449239301382</v>
      </c>
      <c r="AT1852" s="17">
        <v>0.39154738845729398</v>
      </c>
      <c r="AU1852" s="17">
        <v>0.16802846632978</v>
      </c>
      <c r="AV1852" s="17"/>
      <c r="AW1852" s="17">
        <v>0.155274534721521</v>
      </c>
      <c r="AX1852" s="17">
        <v>0.26214002432516298</v>
      </c>
      <c r="AY1852" s="17">
        <v>0.19049525594726999</v>
      </c>
      <c r="AZ1852" s="17">
        <v>0.21906656807695199</v>
      </c>
      <c r="BA1852" s="17">
        <v>0.21694511761830901</v>
      </c>
      <c r="BB1852" s="17">
        <v>0.23236222322692099</v>
      </c>
      <c r="BC1852" s="17">
        <v>0.26164169381544999</v>
      </c>
      <c r="BD1852" s="17">
        <v>0.237355539297011</v>
      </c>
      <c r="BE1852" s="17">
        <v>0.270969775691633</v>
      </c>
      <c r="BF1852" s="17">
        <v>0.33252388555731899</v>
      </c>
      <c r="BG1852" s="17">
        <v>0.22589266438147201</v>
      </c>
      <c r="BH1852" s="17">
        <v>0.18634641827752499</v>
      </c>
      <c r="BI1852" s="17">
        <v>0.24116886477434299</v>
      </c>
      <c r="BJ1852" s="17">
        <v>0.292919596588819</v>
      </c>
      <c r="BK1852" s="17">
        <v>0.210254741144214</v>
      </c>
      <c r="BL1852" s="17">
        <v>0.31097510577231302</v>
      </c>
      <c r="BM1852" s="17"/>
      <c r="BN1852" s="17">
        <v>0.232490487277905</v>
      </c>
      <c r="BO1852" s="17">
        <v>0.245263052772455</v>
      </c>
      <c r="BP1852" s="17"/>
      <c r="BQ1852" s="17">
        <v>0.35022272715477398</v>
      </c>
      <c r="BR1852" s="17">
        <v>0.27476850177391199</v>
      </c>
      <c r="BS1852" s="17"/>
      <c r="BT1852" s="17">
        <v>0.29405468042802302</v>
      </c>
      <c r="BU1852" s="17"/>
      <c r="BV1852" s="17">
        <v>0.238075319739987</v>
      </c>
      <c r="BW1852" s="17">
        <v>0.27228310968730002</v>
      </c>
      <c r="BX1852" s="17">
        <v>0.22126239328196901</v>
      </c>
      <c r="BY1852" s="17"/>
      <c r="BZ1852" s="17">
        <v>0.18414420351198199</v>
      </c>
      <c r="CA1852" s="17">
        <v>0.21436344606067201</v>
      </c>
      <c r="CB1852" s="17">
        <v>0.23874320114535</v>
      </c>
      <c r="CC1852" s="17">
        <v>0.24324708244852999</v>
      </c>
      <c r="CD1852" s="17">
        <v>0.290792355665216</v>
      </c>
      <c r="CE1852" s="17">
        <v>0.26193345261151402</v>
      </c>
      <c r="CF1852" s="17">
        <v>0.25062542161679902</v>
      </c>
      <c r="CG1852" s="17"/>
      <c r="CH1852" s="17">
        <v>0.30039368489580998</v>
      </c>
      <c r="CI1852" s="17">
        <v>0.26599842509976501</v>
      </c>
      <c r="CJ1852" s="17">
        <v>0.20417317965698101</v>
      </c>
      <c r="CK1852" s="17">
        <v>0.21828290090333799</v>
      </c>
      <c r="CL1852" s="17">
        <v>0.18545753882419699</v>
      </c>
    </row>
    <row r="1853" spans="2:90" x14ac:dyDescent="0.3">
      <c r="B1853" t="s">
        <v>711</v>
      </c>
      <c r="C1853" s="17">
        <v>0.26506937770987998</v>
      </c>
      <c r="D1853" s="17">
        <v>0.25166753934962399</v>
      </c>
      <c r="E1853" s="17">
        <v>0.27930966728865902</v>
      </c>
      <c r="F1853" s="17"/>
      <c r="G1853" s="17">
        <v>0.230464848166333</v>
      </c>
      <c r="H1853" s="17">
        <v>0.24593568748050901</v>
      </c>
      <c r="I1853" s="17">
        <v>0.229763472407021</v>
      </c>
      <c r="J1853" s="17">
        <v>0.25613349737617003</v>
      </c>
      <c r="K1853" s="17">
        <v>0.31999375418949999</v>
      </c>
      <c r="L1853" s="17">
        <v>0.30301063186817401</v>
      </c>
      <c r="M1853" s="17"/>
      <c r="N1853" s="17">
        <v>0.242708799039587</v>
      </c>
      <c r="O1853" s="17">
        <v>0.26696975887858898</v>
      </c>
      <c r="P1853" s="17">
        <v>0.28822426985355398</v>
      </c>
      <c r="Q1853" s="17">
        <v>0.26947587455399902</v>
      </c>
      <c r="R1853" s="17"/>
      <c r="S1853" s="17">
        <v>0.23467571225312001</v>
      </c>
      <c r="T1853" s="17">
        <v>0.30168437578312801</v>
      </c>
      <c r="U1853" s="17">
        <v>0.25952458036716802</v>
      </c>
      <c r="V1853" s="17">
        <v>0.30260749712540502</v>
      </c>
      <c r="W1853" s="17">
        <v>0.273386167862741</v>
      </c>
      <c r="X1853" s="17">
        <v>0.244386419991171</v>
      </c>
      <c r="Y1853" s="17">
        <v>0.26746196053221</v>
      </c>
      <c r="Z1853" s="17">
        <v>0.190842245478717</v>
      </c>
      <c r="AA1853" s="17">
        <v>0.29141889667164</v>
      </c>
      <c r="AB1853" s="17">
        <v>0.26254610050516802</v>
      </c>
      <c r="AC1853" s="17">
        <v>0.19487241036237399</v>
      </c>
      <c r="AD1853" s="17">
        <v>0.313052461182736</v>
      </c>
      <c r="AE1853" s="17"/>
      <c r="AF1853" s="17">
        <v>0.285458706074597</v>
      </c>
      <c r="AG1853" s="17">
        <v>0.24268176047927201</v>
      </c>
      <c r="AH1853" s="17">
        <v>0.273462376008557</v>
      </c>
      <c r="AI1853" s="17"/>
      <c r="AJ1853" s="17">
        <v>0.297395446292954</v>
      </c>
      <c r="AK1853" s="17">
        <v>0.24319976446449601</v>
      </c>
      <c r="AL1853" s="17">
        <v>0.23629598513060099</v>
      </c>
      <c r="AM1853" s="17">
        <v>0.27143941996458498</v>
      </c>
      <c r="AN1853" s="17">
        <v>0.25136500298945702</v>
      </c>
      <c r="AO1853" s="17"/>
      <c r="AP1853" s="17">
        <v>0.240885024773378</v>
      </c>
      <c r="AQ1853" s="17">
        <v>0.270286376225503</v>
      </c>
      <c r="AR1853" s="17">
        <v>0.29550482085093599</v>
      </c>
      <c r="AS1853" s="17">
        <v>0.29839482055910199</v>
      </c>
      <c r="AT1853" s="17">
        <v>0.22585220666256101</v>
      </c>
      <c r="AU1853" s="17">
        <v>0.25669648199978901</v>
      </c>
      <c r="AV1853" s="17"/>
      <c r="AW1853" s="17">
        <v>0.34828831210664102</v>
      </c>
      <c r="AX1853" s="17">
        <v>0.17543402099421401</v>
      </c>
      <c r="AY1853" s="17">
        <v>0.31619576003014399</v>
      </c>
      <c r="AZ1853" s="17">
        <v>0.29223178052763499</v>
      </c>
      <c r="BA1853" s="17">
        <v>0.31880360380640599</v>
      </c>
      <c r="BB1853" s="17">
        <v>0.21865660055484401</v>
      </c>
      <c r="BC1853" s="17">
        <v>0.27810916147831599</v>
      </c>
      <c r="BD1853" s="17">
        <v>0.24096252884027</v>
      </c>
      <c r="BE1853" s="17">
        <v>0.29108381932334199</v>
      </c>
      <c r="BF1853" s="17">
        <v>0.26015701986768702</v>
      </c>
      <c r="BG1853" s="17">
        <v>0.27834882320015703</v>
      </c>
      <c r="BH1853" s="17">
        <v>0.32329228053012499</v>
      </c>
      <c r="BI1853" s="17">
        <v>0.25756065673445799</v>
      </c>
      <c r="BJ1853" s="17">
        <v>0.299823451344707</v>
      </c>
      <c r="BK1853" s="17">
        <v>0.13270651445578999</v>
      </c>
      <c r="BL1853" s="17">
        <v>0.19401891074745001</v>
      </c>
      <c r="BM1853" s="17"/>
      <c r="BN1853" s="17">
        <v>0.28158425096266299</v>
      </c>
      <c r="BO1853" s="17">
        <v>0.24272214627671199</v>
      </c>
      <c r="BP1853" s="17"/>
      <c r="BQ1853" s="17">
        <v>0.226736348365662</v>
      </c>
      <c r="BR1853" s="17">
        <v>0.293870228729675</v>
      </c>
      <c r="BS1853" s="17"/>
      <c r="BT1853" s="17">
        <v>0.28001047554882902</v>
      </c>
      <c r="BU1853" s="17"/>
      <c r="BV1853" s="17">
        <v>0.26756895626413202</v>
      </c>
      <c r="BW1853" s="17">
        <v>0.23866313019153901</v>
      </c>
      <c r="BX1853" s="17">
        <v>0.27289926833598599</v>
      </c>
      <c r="BY1853" s="17"/>
      <c r="BZ1853" s="17">
        <v>0.20223731913234599</v>
      </c>
      <c r="CA1853" s="17">
        <v>0.29712892606233499</v>
      </c>
      <c r="CB1853" s="17">
        <v>0.32894476664216699</v>
      </c>
      <c r="CC1853" s="17">
        <v>0.279446457210965</v>
      </c>
      <c r="CD1853" s="17">
        <v>0.25721553071835601</v>
      </c>
      <c r="CE1853" s="17">
        <v>0.27891624468492399</v>
      </c>
      <c r="CF1853" s="17">
        <v>0.20130426764502601</v>
      </c>
      <c r="CG1853" s="17"/>
      <c r="CH1853" s="17">
        <v>0.19671386806303701</v>
      </c>
      <c r="CI1853" s="17">
        <v>0.28438538510886202</v>
      </c>
      <c r="CJ1853" s="17">
        <v>0.27800643610659198</v>
      </c>
      <c r="CK1853" s="17">
        <v>0.257988728600062</v>
      </c>
      <c r="CL1853" s="17">
        <v>0.16135826299807801</v>
      </c>
    </row>
    <row r="1854" spans="2:90" x14ac:dyDescent="0.3">
      <c r="B1854" t="s">
        <v>712</v>
      </c>
      <c r="C1854" s="17">
        <v>0.15062922402289899</v>
      </c>
      <c r="D1854" s="17">
        <v>0.14574492335776501</v>
      </c>
      <c r="E1854" s="17">
        <v>0.15563813409027799</v>
      </c>
      <c r="F1854" s="17"/>
      <c r="G1854" s="17">
        <v>8.8347904594859902E-2</v>
      </c>
      <c r="H1854" s="17">
        <v>0.123524965887708</v>
      </c>
      <c r="I1854" s="17">
        <v>0.162170287055801</v>
      </c>
      <c r="J1854" s="17">
        <v>0.17440906880538201</v>
      </c>
      <c r="K1854" s="17">
        <v>0.15647555030839599</v>
      </c>
      <c r="L1854" s="17">
        <v>0.181474041112963</v>
      </c>
      <c r="M1854" s="17"/>
      <c r="N1854" s="17">
        <v>0.13000861371723699</v>
      </c>
      <c r="O1854" s="17">
        <v>0.16095279096435</v>
      </c>
      <c r="P1854" s="17">
        <v>0.15034316498709299</v>
      </c>
      <c r="Q1854" s="17">
        <v>0.16206609349195999</v>
      </c>
      <c r="R1854" s="17"/>
      <c r="S1854" s="17">
        <v>0.122944987635807</v>
      </c>
      <c r="T1854" s="17">
        <v>0.13139833943602999</v>
      </c>
      <c r="U1854" s="17">
        <v>0.161956382277645</v>
      </c>
      <c r="V1854" s="17">
        <v>0.19167760787509899</v>
      </c>
      <c r="W1854" s="17">
        <v>0.120869264221819</v>
      </c>
      <c r="X1854" s="17">
        <v>0.17562869393379299</v>
      </c>
      <c r="Y1854" s="17">
        <v>0.158467594303736</v>
      </c>
      <c r="Z1854" s="17">
        <v>0.22728154170213399</v>
      </c>
      <c r="AA1854" s="17">
        <v>0.122690746017604</v>
      </c>
      <c r="AB1854" s="17">
        <v>0.13965073642057399</v>
      </c>
      <c r="AC1854" s="17">
        <v>0.19837593853602201</v>
      </c>
      <c r="AD1854" s="17">
        <v>0.138187084355192</v>
      </c>
      <c r="AE1854" s="17"/>
      <c r="AF1854" s="17">
        <v>0.18275649639078401</v>
      </c>
      <c r="AG1854" s="17">
        <v>0.128078394275768</v>
      </c>
      <c r="AH1854" s="17">
        <v>0.16173266320937099</v>
      </c>
      <c r="AI1854" s="17"/>
      <c r="AJ1854" s="17">
        <v>0.20418828420545099</v>
      </c>
      <c r="AK1854" s="17">
        <v>0.105374348055221</v>
      </c>
      <c r="AL1854" s="17">
        <v>0.16254067202681</v>
      </c>
      <c r="AM1854" s="17">
        <v>0.169341754446272</v>
      </c>
      <c r="AN1854" s="17">
        <v>8.8824100956136895E-2</v>
      </c>
      <c r="AO1854" s="17"/>
      <c r="AP1854" s="17">
        <v>0.106292048514935</v>
      </c>
      <c r="AQ1854" s="17">
        <v>0.190845078056078</v>
      </c>
      <c r="AR1854" s="17">
        <v>0.13649767040300001</v>
      </c>
      <c r="AS1854" s="17">
        <v>0.16120981821161501</v>
      </c>
      <c r="AT1854" s="17">
        <v>5.8524735109128402E-2</v>
      </c>
      <c r="AU1854" s="17">
        <v>0.19326912807316701</v>
      </c>
      <c r="AV1854" s="17"/>
      <c r="AW1854" s="17">
        <v>9.3003295058706401E-2</v>
      </c>
      <c r="AX1854" s="17">
        <v>0.11988716076380999</v>
      </c>
      <c r="AY1854" s="17">
        <v>9.8662995634045098E-2</v>
      </c>
      <c r="AZ1854" s="17">
        <v>0.161372007829263</v>
      </c>
      <c r="BA1854" s="17">
        <v>0.15228909644698599</v>
      </c>
      <c r="BB1854" s="17">
        <v>0.190429341222877</v>
      </c>
      <c r="BC1854" s="17">
        <v>0.157779623626946</v>
      </c>
      <c r="BD1854" s="17">
        <v>0.186541087190812</v>
      </c>
      <c r="BE1854" s="17">
        <v>0.164241364664098</v>
      </c>
      <c r="BF1854" s="17">
        <v>0.13143161863173999</v>
      </c>
      <c r="BG1854" s="17">
        <v>0.16263632038994999</v>
      </c>
      <c r="BH1854" s="17">
        <v>0.15230715005446899</v>
      </c>
      <c r="BI1854" s="17">
        <v>0.100619657239784</v>
      </c>
      <c r="BJ1854" s="17">
        <v>0.10882438841947099</v>
      </c>
      <c r="BK1854" s="17">
        <v>0.16639580772777099</v>
      </c>
      <c r="BL1854" s="17">
        <v>0.134225753604621</v>
      </c>
      <c r="BM1854" s="17"/>
      <c r="BN1854" s="17">
        <v>0.15774582087727099</v>
      </c>
      <c r="BO1854" s="17">
        <v>0.14206075060671</v>
      </c>
      <c r="BP1854" s="17"/>
      <c r="BQ1854" s="17">
        <v>0.10203443995435001</v>
      </c>
      <c r="BR1854" s="17">
        <v>8.8028625920033396E-2</v>
      </c>
      <c r="BS1854" s="17"/>
      <c r="BT1854" s="17">
        <v>9.9274182492964894E-2</v>
      </c>
      <c r="BU1854" s="17"/>
      <c r="BV1854" s="17">
        <v>0.148225752895287</v>
      </c>
      <c r="BW1854" s="17">
        <v>0.135154557203362</v>
      </c>
      <c r="BX1854" s="17">
        <v>0.15789774888056801</v>
      </c>
      <c r="BY1854" s="17"/>
      <c r="BZ1854" s="17">
        <v>0.15940355640653101</v>
      </c>
      <c r="CA1854" s="17">
        <v>0.131451851535934</v>
      </c>
      <c r="CB1854" s="17">
        <v>0.14998088075987001</v>
      </c>
      <c r="CC1854" s="17">
        <v>0.13828533065645399</v>
      </c>
      <c r="CD1854" s="17">
        <v>0.16548529890372801</v>
      </c>
      <c r="CE1854" s="17">
        <v>0.15802264561894999</v>
      </c>
      <c r="CF1854" s="17">
        <v>0.16192191585459001</v>
      </c>
      <c r="CG1854" s="17"/>
      <c r="CH1854" s="17">
        <v>9.6134894894164297E-2</v>
      </c>
      <c r="CI1854" s="17">
        <v>0.150066848293821</v>
      </c>
      <c r="CJ1854" s="17">
        <v>0.17139071600140501</v>
      </c>
      <c r="CK1854" s="17">
        <v>0.13635979771786899</v>
      </c>
      <c r="CL1854" s="17">
        <v>0.15405463306907599</v>
      </c>
    </row>
    <row r="1855" spans="2:90" x14ac:dyDescent="0.3">
      <c r="B1855" t="s">
        <v>713</v>
      </c>
      <c r="C1855" s="17">
        <v>0.179390591315679</v>
      </c>
      <c r="D1855" s="17">
        <v>0.18458404922312299</v>
      </c>
      <c r="E1855" s="17">
        <v>0.174705690500984</v>
      </c>
      <c r="F1855" s="17"/>
      <c r="G1855" s="17">
        <v>0.105707163296135</v>
      </c>
      <c r="H1855" s="17">
        <v>9.1188764228574901E-2</v>
      </c>
      <c r="I1855" s="17">
        <v>0.200817603050293</v>
      </c>
      <c r="J1855" s="17">
        <v>0.24716690229252</v>
      </c>
      <c r="K1855" s="17">
        <v>0.22204241800017999</v>
      </c>
      <c r="L1855" s="17">
        <v>0.199233351278435</v>
      </c>
      <c r="M1855" s="17"/>
      <c r="N1855" s="17">
        <v>0.13832614417655401</v>
      </c>
      <c r="O1855" s="17">
        <v>0.17479332291191799</v>
      </c>
      <c r="P1855" s="17">
        <v>0.21774037780191399</v>
      </c>
      <c r="Q1855" s="17">
        <v>0.19016953517519</v>
      </c>
      <c r="R1855" s="17"/>
      <c r="S1855" s="17">
        <v>0.15214877942681601</v>
      </c>
      <c r="T1855" s="17">
        <v>0.204832929170193</v>
      </c>
      <c r="U1855" s="17">
        <v>0.20431431880106801</v>
      </c>
      <c r="V1855" s="17">
        <v>0.189721316121472</v>
      </c>
      <c r="W1855" s="17">
        <v>0.18500704535711601</v>
      </c>
      <c r="X1855" s="17">
        <v>0.162722857129558</v>
      </c>
      <c r="Y1855" s="17">
        <v>0.228664101509301</v>
      </c>
      <c r="Z1855" s="17">
        <v>0.219251139464094</v>
      </c>
      <c r="AA1855" s="17">
        <v>0.14814229865522699</v>
      </c>
      <c r="AB1855" s="17">
        <v>0.12869818278984199</v>
      </c>
      <c r="AC1855" s="17">
        <v>0.195753024831018</v>
      </c>
      <c r="AD1855" s="17">
        <v>0.19110060169325499</v>
      </c>
      <c r="AE1855" s="17"/>
      <c r="AF1855" s="17">
        <v>0.242059384866951</v>
      </c>
      <c r="AG1855" s="17">
        <v>0.131183618387027</v>
      </c>
      <c r="AH1855" s="17">
        <v>0.19495722851567701</v>
      </c>
      <c r="AI1855" s="17"/>
      <c r="AJ1855" s="17">
        <v>0.24389679932407299</v>
      </c>
      <c r="AK1855" s="17">
        <v>0.118631686833892</v>
      </c>
      <c r="AL1855" s="17">
        <v>0.17512758430572101</v>
      </c>
      <c r="AM1855" s="17">
        <v>0.276892976233449</v>
      </c>
      <c r="AN1855" s="17">
        <v>0.12606864301649801</v>
      </c>
      <c r="AO1855" s="17"/>
      <c r="AP1855" s="17">
        <v>7.4888762334350198E-2</v>
      </c>
      <c r="AQ1855" s="17">
        <v>0.24038095095759199</v>
      </c>
      <c r="AR1855" s="17">
        <v>0.149720591509797</v>
      </c>
      <c r="AS1855" s="17">
        <v>0.27831699115919201</v>
      </c>
      <c r="AT1855" s="17">
        <v>5.06882680784752E-2</v>
      </c>
      <c r="AU1855" s="17">
        <v>0.20477846801448099</v>
      </c>
      <c r="AV1855" s="17"/>
      <c r="AW1855" s="17">
        <v>0.15268742615419201</v>
      </c>
      <c r="AX1855" s="17">
        <v>0.17393642937738099</v>
      </c>
      <c r="AY1855" s="17">
        <v>0.17950398073462601</v>
      </c>
      <c r="AZ1855" s="17">
        <v>0.14167486172763899</v>
      </c>
      <c r="BA1855" s="17">
        <v>0.17134396160757601</v>
      </c>
      <c r="BB1855" s="17">
        <v>0.207336841083023</v>
      </c>
      <c r="BC1855" s="17">
        <v>0.18952720961800801</v>
      </c>
      <c r="BD1855" s="17">
        <v>0.21064563242995901</v>
      </c>
      <c r="BE1855" s="17">
        <v>0.16145102802532699</v>
      </c>
      <c r="BF1855" s="17">
        <v>0.15865098817759099</v>
      </c>
      <c r="BG1855" s="17">
        <v>0.202150156824177</v>
      </c>
      <c r="BH1855" s="17">
        <v>0.17688895708565</v>
      </c>
      <c r="BI1855" s="17">
        <v>0.20279368091060601</v>
      </c>
      <c r="BJ1855" s="17">
        <v>0.21461240503613299</v>
      </c>
      <c r="BK1855" s="17">
        <v>0.26012031337449498</v>
      </c>
      <c r="BL1855" s="17">
        <v>7.02519910698923E-2</v>
      </c>
      <c r="BM1855" s="17"/>
      <c r="BN1855" s="17">
        <v>0.166925829444066</v>
      </c>
      <c r="BO1855" s="17">
        <v>0.19474920140417901</v>
      </c>
      <c r="BP1855" s="17"/>
      <c r="BQ1855" s="17">
        <v>7.9226162542660905E-2</v>
      </c>
      <c r="BR1855" s="17">
        <v>0.176631954438112</v>
      </c>
      <c r="BS1855" s="17"/>
      <c r="BT1855" s="17">
        <v>0.136768054940242</v>
      </c>
      <c r="BU1855" s="17"/>
      <c r="BV1855" s="17">
        <v>0.15739109107069901</v>
      </c>
      <c r="BW1855" s="17">
        <v>0.15484241248231101</v>
      </c>
      <c r="BX1855" s="17">
        <v>0.19883067757131601</v>
      </c>
      <c r="BY1855" s="17"/>
      <c r="BZ1855" s="17">
        <v>0.252165108098934</v>
      </c>
      <c r="CA1855" s="17">
        <v>0.160917431052371</v>
      </c>
      <c r="CB1855" s="17">
        <v>0.18832736844460099</v>
      </c>
      <c r="CC1855" s="17">
        <v>0.18618383727497401</v>
      </c>
      <c r="CD1855" s="17">
        <v>0.16933365477281601</v>
      </c>
      <c r="CE1855" s="17">
        <v>0.15840977973261799</v>
      </c>
      <c r="CF1855" s="17">
        <v>0.14136642962108101</v>
      </c>
      <c r="CG1855" s="17"/>
      <c r="CH1855" s="17">
        <v>0.101543066715859</v>
      </c>
      <c r="CI1855" s="17">
        <v>0.142535320708637</v>
      </c>
      <c r="CJ1855" s="17">
        <v>0.20666917094581799</v>
      </c>
      <c r="CK1855" s="17">
        <v>0.22596742984662699</v>
      </c>
      <c r="CL1855" s="17">
        <v>0.279697416109842</v>
      </c>
    </row>
    <row r="1856" spans="2:90" x14ac:dyDescent="0.3">
      <c r="B1856" t="s">
        <v>202</v>
      </c>
      <c r="C1856" s="17">
        <v>5.1467268812770903E-2</v>
      </c>
      <c r="D1856" s="17">
        <v>3.8949306176493899E-2</v>
      </c>
      <c r="E1856" s="17">
        <v>6.4109086362756598E-2</v>
      </c>
      <c r="F1856" s="17"/>
      <c r="G1856" s="17">
        <v>6.3590234414810806E-2</v>
      </c>
      <c r="H1856" s="17">
        <v>3.9777902130015703E-2</v>
      </c>
      <c r="I1856" s="17">
        <v>5.8938081173329798E-2</v>
      </c>
      <c r="J1856" s="17">
        <v>6.6242008752150403E-2</v>
      </c>
      <c r="K1856" s="17">
        <v>5.8168346931352102E-2</v>
      </c>
      <c r="L1856" s="17">
        <v>3.0359692665929899E-2</v>
      </c>
      <c r="M1856" s="17"/>
      <c r="N1856" s="17">
        <v>3.7088924507386697E-2</v>
      </c>
      <c r="O1856" s="17">
        <v>4.9369704461713099E-2</v>
      </c>
      <c r="P1856" s="17">
        <v>3.5459164275260101E-2</v>
      </c>
      <c r="Q1856" s="17">
        <v>8.1887099163304597E-2</v>
      </c>
      <c r="R1856" s="17"/>
      <c r="S1856" s="17">
        <v>5.5109163337987099E-2</v>
      </c>
      <c r="T1856" s="17">
        <v>4.1024209978588702E-2</v>
      </c>
      <c r="U1856" s="17">
        <v>3.6451450024568399E-2</v>
      </c>
      <c r="V1856" s="17">
        <v>4.3742300437824302E-2</v>
      </c>
      <c r="W1856" s="17">
        <v>6.1432225515945203E-2</v>
      </c>
      <c r="X1856" s="17">
        <v>4.9952806578382601E-2</v>
      </c>
      <c r="Y1856" s="17">
        <v>5.1958630863744797E-2</v>
      </c>
      <c r="Z1856" s="17">
        <v>4.3830563031830597E-2</v>
      </c>
      <c r="AA1856" s="17">
        <v>4.55408136650019E-2</v>
      </c>
      <c r="AB1856" s="17">
        <v>8.6046378667933604E-2</v>
      </c>
      <c r="AC1856" s="17">
        <v>6.2573700359922907E-2</v>
      </c>
      <c r="AD1856" s="17">
        <v>3.27972213700507E-2</v>
      </c>
      <c r="AE1856" s="17"/>
      <c r="AF1856" s="17">
        <v>3.6665525887579001E-2</v>
      </c>
      <c r="AG1856" s="17">
        <v>4.3012370197662401E-2</v>
      </c>
      <c r="AH1856" s="17">
        <v>8.8518635565017906E-2</v>
      </c>
      <c r="AI1856" s="17"/>
      <c r="AJ1856" s="17">
        <v>3.03756784326773E-2</v>
      </c>
      <c r="AK1856" s="17">
        <v>4.11468960096949E-2</v>
      </c>
      <c r="AL1856" s="17">
        <v>1.3148480411172701E-2</v>
      </c>
      <c r="AM1856" s="17">
        <v>3.8510908539730999E-2</v>
      </c>
      <c r="AN1856" s="17">
        <v>7.6884039004712204E-2</v>
      </c>
      <c r="AO1856" s="17"/>
      <c r="AP1856" s="17">
        <v>3.9651635137530603E-2</v>
      </c>
      <c r="AQ1856" s="17">
        <v>2.88635454685768E-2</v>
      </c>
      <c r="AR1856" s="17">
        <v>2.26730491767244E-2</v>
      </c>
      <c r="AS1856" s="17">
        <v>3.2182731964041297E-2</v>
      </c>
      <c r="AT1856" s="17">
        <v>6.6859907508422703E-2</v>
      </c>
      <c r="AU1856" s="17">
        <v>0.122898786904551</v>
      </c>
      <c r="AV1856" s="17"/>
      <c r="AW1856" s="17">
        <v>9.4987067671909203E-2</v>
      </c>
      <c r="AX1856" s="17">
        <v>0.18307655665346501</v>
      </c>
      <c r="AY1856" s="17">
        <v>9.0644343538336294E-2</v>
      </c>
      <c r="AZ1856" s="17">
        <v>5.3066647706168903E-2</v>
      </c>
      <c r="BA1856" s="17">
        <v>4.8832893384342303E-2</v>
      </c>
      <c r="BB1856" s="17">
        <v>5.3731660775155302E-2</v>
      </c>
      <c r="BC1856" s="17">
        <v>1.77122246063115E-2</v>
      </c>
      <c r="BD1856" s="17">
        <v>3.46109911619275E-2</v>
      </c>
      <c r="BE1856" s="17">
        <v>1.38461089624697E-2</v>
      </c>
      <c r="BF1856" s="17">
        <v>2.7576102282643102E-2</v>
      </c>
      <c r="BG1856" s="17">
        <v>6.5959661501483503E-3</v>
      </c>
      <c r="BH1856" s="17">
        <v>3.9218261109248198E-2</v>
      </c>
      <c r="BI1856" s="17">
        <v>2.34057617254982E-2</v>
      </c>
      <c r="BJ1856" s="17">
        <v>0</v>
      </c>
      <c r="BK1856" s="17">
        <v>4.4918981261028598E-2</v>
      </c>
      <c r="BL1856" s="17">
        <v>3.1582477770988299E-2</v>
      </c>
      <c r="BM1856" s="17"/>
      <c r="BN1856" s="17">
        <v>4.3298906485393099E-2</v>
      </c>
      <c r="BO1856" s="17">
        <v>6.0036977263415801E-2</v>
      </c>
      <c r="BP1856" s="17"/>
      <c r="BQ1856" s="17">
        <v>3.8462902032993199E-2</v>
      </c>
      <c r="BR1856" s="17">
        <v>3.1173485370394299E-2</v>
      </c>
      <c r="BS1856" s="17"/>
      <c r="BT1856" s="17">
        <v>2.2301486446847599E-2</v>
      </c>
      <c r="BU1856" s="17"/>
      <c r="BV1856" s="17">
        <v>5.9710247839358403E-2</v>
      </c>
      <c r="BW1856" s="17">
        <v>6.0054658877434698E-2</v>
      </c>
      <c r="BX1856" s="17">
        <v>4.3034950097008598E-2</v>
      </c>
      <c r="BY1856" s="17"/>
      <c r="BZ1856" s="17">
        <v>0.10058752291968499</v>
      </c>
      <c r="CA1856" s="17">
        <v>6.4048667834995507E-2</v>
      </c>
      <c r="CB1856" s="17">
        <v>3.8930290565096601E-2</v>
      </c>
      <c r="CC1856" s="17">
        <v>2.9437678470921599E-2</v>
      </c>
      <c r="CD1856" s="17">
        <v>2.2535154165857999E-2</v>
      </c>
      <c r="CE1856" s="17">
        <v>2.79330552171628E-2</v>
      </c>
      <c r="CF1856" s="17">
        <v>3.0421111217008599E-2</v>
      </c>
      <c r="CG1856" s="17"/>
      <c r="CH1856" s="17">
        <v>1.9802702309713E-2</v>
      </c>
      <c r="CI1856" s="17">
        <v>4.2795260751283398E-2</v>
      </c>
      <c r="CJ1856" s="17">
        <v>4.6535689225151902E-2</v>
      </c>
      <c r="CK1856" s="17">
        <v>9.1050747710086102E-2</v>
      </c>
      <c r="CL1856" s="17">
        <v>0.100302456158778</v>
      </c>
    </row>
    <row r="1857" spans="2:90" x14ac:dyDescent="0.3">
      <c r="B1857" t="s">
        <v>173</v>
      </c>
      <c r="C1857" s="17">
        <v>0.353443538138772</v>
      </c>
      <c r="D1857" s="17">
        <v>0.379054181892994</v>
      </c>
      <c r="E1857" s="17">
        <v>0.32623742175732301</v>
      </c>
      <c r="F1857" s="17"/>
      <c r="G1857" s="17">
        <v>0.51188984952786198</v>
      </c>
      <c r="H1857" s="17">
        <v>0.49957268027319202</v>
      </c>
      <c r="I1857" s="17">
        <v>0.34831055631355601</v>
      </c>
      <c r="J1857" s="17">
        <v>0.25604852277377799</v>
      </c>
      <c r="K1857" s="17">
        <v>0.243319930570573</v>
      </c>
      <c r="L1857" s="17">
        <v>0.28592228307449802</v>
      </c>
      <c r="M1857" s="17"/>
      <c r="N1857" s="17">
        <v>0.45186751855923502</v>
      </c>
      <c r="O1857" s="17">
        <v>0.34791442278343099</v>
      </c>
      <c r="P1857" s="17">
        <v>0.30823302308217798</v>
      </c>
      <c r="Q1857" s="17">
        <v>0.29640139761554601</v>
      </c>
      <c r="R1857" s="17"/>
      <c r="S1857" s="17">
        <v>0.435121357346271</v>
      </c>
      <c r="T1857" s="17">
        <v>0.32106014563205998</v>
      </c>
      <c r="U1857" s="17">
        <v>0.33775326852955101</v>
      </c>
      <c r="V1857" s="17">
        <v>0.27225127844019997</v>
      </c>
      <c r="W1857" s="17">
        <v>0.35930529704237901</v>
      </c>
      <c r="X1857" s="17">
        <v>0.36730922236709601</v>
      </c>
      <c r="Y1857" s="17">
        <v>0.29344771279100801</v>
      </c>
      <c r="Z1857" s="17">
        <v>0.31879451032322398</v>
      </c>
      <c r="AA1857" s="17">
        <v>0.392207244990528</v>
      </c>
      <c r="AB1857" s="17">
        <v>0.38305860161648198</v>
      </c>
      <c r="AC1857" s="17">
        <v>0.34842492591066299</v>
      </c>
      <c r="AD1857" s="17">
        <v>0.32486263139876598</v>
      </c>
      <c r="AE1857" s="17"/>
      <c r="AF1857" s="17">
        <v>0.25305988678008801</v>
      </c>
      <c r="AG1857" s="17">
        <v>0.45504385666026997</v>
      </c>
      <c r="AH1857" s="17">
        <v>0.28132909670137701</v>
      </c>
      <c r="AI1857" s="17"/>
      <c r="AJ1857" s="17">
        <v>0.224143791744845</v>
      </c>
      <c r="AK1857" s="17">
        <v>0.49164730463669598</v>
      </c>
      <c r="AL1857" s="17">
        <v>0.41288727812569498</v>
      </c>
      <c r="AM1857" s="17">
        <v>0.243814940815962</v>
      </c>
      <c r="AN1857" s="17">
        <v>0.45685821403319599</v>
      </c>
      <c r="AO1857" s="17"/>
      <c r="AP1857" s="17">
        <v>0.53828252923980602</v>
      </c>
      <c r="AQ1857" s="17">
        <v>0.26962404929224998</v>
      </c>
      <c r="AR1857" s="17">
        <v>0.39560386805954201</v>
      </c>
      <c r="AS1857" s="17">
        <v>0.22989563810604899</v>
      </c>
      <c r="AT1857" s="17">
        <v>0.59807488264141295</v>
      </c>
      <c r="AU1857" s="17">
        <v>0.22235713500801199</v>
      </c>
      <c r="AV1857" s="17"/>
      <c r="AW1857" s="17">
        <v>0.311033899008552</v>
      </c>
      <c r="AX1857" s="17">
        <v>0.34766583221112901</v>
      </c>
      <c r="AY1857" s="17">
        <v>0.31499292006284901</v>
      </c>
      <c r="AZ1857" s="17">
        <v>0.35165470220929401</v>
      </c>
      <c r="BA1857" s="17">
        <v>0.30873044475469003</v>
      </c>
      <c r="BB1857" s="17">
        <v>0.32984555636410101</v>
      </c>
      <c r="BC1857" s="17">
        <v>0.35687178067041903</v>
      </c>
      <c r="BD1857" s="17">
        <v>0.32723976037703101</v>
      </c>
      <c r="BE1857" s="17">
        <v>0.36937767902476298</v>
      </c>
      <c r="BF1857" s="17">
        <v>0.42218427104033901</v>
      </c>
      <c r="BG1857" s="17">
        <v>0.35026873343556802</v>
      </c>
      <c r="BH1857" s="17">
        <v>0.30829335122050799</v>
      </c>
      <c r="BI1857" s="17">
        <v>0.41562024338965398</v>
      </c>
      <c r="BJ1857" s="17">
        <v>0.376739755199689</v>
      </c>
      <c r="BK1857" s="17">
        <v>0.39585838318091598</v>
      </c>
      <c r="BL1857" s="17">
        <v>0.56992086680704901</v>
      </c>
      <c r="BM1857" s="17"/>
      <c r="BN1857" s="17">
        <v>0.35044519223060699</v>
      </c>
      <c r="BO1857" s="17">
        <v>0.360430924448983</v>
      </c>
      <c r="BP1857" s="17"/>
      <c r="BQ1857" s="17">
        <v>0.55354014710433397</v>
      </c>
      <c r="BR1857" s="17">
        <v>0.41029570554178502</v>
      </c>
      <c r="BS1857" s="17"/>
      <c r="BT1857" s="17">
        <v>0.46164580057111598</v>
      </c>
      <c r="BU1857" s="17"/>
      <c r="BV1857" s="17">
        <v>0.36710395193052298</v>
      </c>
      <c r="BW1857" s="17">
        <v>0.41128524124535398</v>
      </c>
      <c r="BX1857" s="17">
        <v>0.32733735511512202</v>
      </c>
      <c r="BY1857" s="17"/>
      <c r="BZ1857" s="17">
        <v>0.28560649344250399</v>
      </c>
      <c r="CA1857" s="17">
        <v>0.34645312351436403</v>
      </c>
      <c r="CB1857" s="17">
        <v>0.29381669358826501</v>
      </c>
      <c r="CC1857" s="17">
        <v>0.36664669638668501</v>
      </c>
      <c r="CD1857" s="17">
        <v>0.38543036143924198</v>
      </c>
      <c r="CE1857" s="17">
        <v>0.376718274746346</v>
      </c>
      <c r="CF1857" s="17">
        <v>0.464986275662295</v>
      </c>
      <c r="CG1857" s="17"/>
      <c r="CH1857" s="17">
        <v>0.58580546801722699</v>
      </c>
      <c r="CI1857" s="17">
        <v>0.380217185137397</v>
      </c>
      <c r="CJ1857" s="17">
        <v>0.29739798772103299</v>
      </c>
      <c r="CK1857" s="17">
        <v>0.28863329612535599</v>
      </c>
      <c r="CL1857" s="17">
        <v>0.30458723166422502</v>
      </c>
    </row>
    <row r="1858" spans="2:90" x14ac:dyDescent="0.3">
      <c r="B1858" t="s">
        <v>174</v>
      </c>
      <c r="C1858" s="17">
        <v>0.33001981533857799</v>
      </c>
      <c r="D1858" s="17">
        <v>0.330328972580888</v>
      </c>
      <c r="E1858" s="17">
        <v>0.33034382459126099</v>
      </c>
      <c r="F1858" s="17"/>
      <c r="G1858" s="17">
        <v>0.194055067890995</v>
      </c>
      <c r="H1858" s="17">
        <v>0.214713730116283</v>
      </c>
      <c r="I1858" s="17">
        <v>0.362987890106093</v>
      </c>
      <c r="J1858" s="17">
        <v>0.42157597109790201</v>
      </c>
      <c r="K1858" s="17">
        <v>0.37851796830857498</v>
      </c>
      <c r="L1858" s="17">
        <v>0.380707392391398</v>
      </c>
      <c r="M1858" s="17"/>
      <c r="N1858" s="17">
        <v>0.26833475789379102</v>
      </c>
      <c r="O1858" s="17">
        <v>0.33574611387626802</v>
      </c>
      <c r="P1858" s="17">
        <v>0.36808354278900701</v>
      </c>
      <c r="Q1858" s="17">
        <v>0.35223562866715002</v>
      </c>
      <c r="R1858" s="17"/>
      <c r="S1858" s="17">
        <v>0.27509376706262301</v>
      </c>
      <c r="T1858" s="17">
        <v>0.33623126860622299</v>
      </c>
      <c r="U1858" s="17">
        <v>0.36627070107871301</v>
      </c>
      <c r="V1858" s="17">
        <v>0.38139892399657099</v>
      </c>
      <c r="W1858" s="17">
        <v>0.30587630957893502</v>
      </c>
      <c r="X1858" s="17">
        <v>0.33835155106335102</v>
      </c>
      <c r="Y1858" s="17">
        <v>0.38713169581303702</v>
      </c>
      <c r="Z1858" s="17">
        <v>0.44653268116622802</v>
      </c>
      <c r="AA1858" s="17">
        <v>0.27083304467283098</v>
      </c>
      <c r="AB1858" s="17">
        <v>0.26834891921041598</v>
      </c>
      <c r="AC1858" s="17">
        <v>0.39412896336704001</v>
      </c>
      <c r="AD1858" s="17">
        <v>0.32928768604844699</v>
      </c>
      <c r="AE1858" s="17"/>
      <c r="AF1858" s="17">
        <v>0.42481588125773601</v>
      </c>
      <c r="AG1858" s="17">
        <v>0.25926201266279503</v>
      </c>
      <c r="AH1858" s="17">
        <v>0.356689891725048</v>
      </c>
      <c r="AI1858" s="17"/>
      <c r="AJ1858" s="17">
        <v>0.44808508352952398</v>
      </c>
      <c r="AK1858" s="17">
        <v>0.224006034889113</v>
      </c>
      <c r="AL1858" s="17">
        <v>0.337668256332531</v>
      </c>
      <c r="AM1858" s="17">
        <v>0.44623473067972202</v>
      </c>
      <c r="AN1858" s="17">
        <v>0.214892743972635</v>
      </c>
      <c r="AO1858" s="17"/>
      <c r="AP1858" s="17">
        <v>0.181180810849285</v>
      </c>
      <c r="AQ1858" s="17">
        <v>0.43122602901367102</v>
      </c>
      <c r="AR1858" s="17">
        <v>0.28621826191279798</v>
      </c>
      <c r="AS1858" s="17">
        <v>0.43952680937080801</v>
      </c>
      <c r="AT1858" s="17">
        <v>0.109213003187604</v>
      </c>
      <c r="AU1858" s="17">
        <v>0.398047596087648</v>
      </c>
      <c r="AV1858" s="17"/>
      <c r="AW1858" s="17">
        <v>0.24569072121289801</v>
      </c>
      <c r="AX1858" s="17">
        <v>0.29382359014119103</v>
      </c>
      <c r="AY1858" s="17">
        <v>0.27816697636867099</v>
      </c>
      <c r="AZ1858" s="17">
        <v>0.30304686955690202</v>
      </c>
      <c r="BA1858" s="17">
        <v>0.323633058054562</v>
      </c>
      <c r="BB1858" s="17">
        <v>0.3977661823059</v>
      </c>
      <c r="BC1858" s="17">
        <v>0.34730683324495398</v>
      </c>
      <c r="BD1858" s="17">
        <v>0.39718671962077101</v>
      </c>
      <c r="BE1858" s="17">
        <v>0.32569239268942501</v>
      </c>
      <c r="BF1858" s="17">
        <v>0.29008260680933101</v>
      </c>
      <c r="BG1858" s="17">
        <v>0.36478647721412699</v>
      </c>
      <c r="BH1858" s="17">
        <v>0.32919610714011899</v>
      </c>
      <c r="BI1858" s="17">
        <v>0.30341333815039001</v>
      </c>
      <c r="BJ1858" s="17">
        <v>0.323436793455604</v>
      </c>
      <c r="BK1858" s="17">
        <v>0.426516121102265</v>
      </c>
      <c r="BL1858" s="17">
        <v>0.20447774467451399</v>
      </c>
      <c r="BM1858" s="17"/>
      <c r="BN1858" s="17">
        <v>0.32467165032133699</v>
      </c>
      <c r="BO1858" s="17">
        <v>0.33680995201088898</v>
      </c>
      <c r="BP1858" s="17"/>
      <c r="BQ1858" s="17">
        <v>0.18126060249701101</v>
      </c>
      <c r="BR1858" s="17">
        <v>0.26466058035814599</v>
      </c>
      <c r="BS1858" s="17"/>
      <c r="BT1858" s="17">
        <v>0.23604223743320699</v>
      </c>
      <c r="BU1858" s="17"/>
      <c r="BV1858" s="17">
        <v>0.30561684396598698</v>
      </c>
      <c r="BW1858" s="17">
        <v>0.28999696968567201</v>
      </c>
      <c r="BX1858" s="17">
        <v>0.35672842645188302</v>
      </c>
      <c r="BY1858" s="17"/>
      <c r="BZ1858" s="17">
        <v>0.41156866450546398</v>
      </c>
      <c r="CA1858" s="17">
        <v>0.29236928258830602</v>
      </c>
      <c r="CB1858" s="17">
        <v>0.338308249204472</v>
      </c>
      <c r="CC1858" s="17">
        <v>0.32446916793142799</v>
      </c>
      <c r="CD1858" s="17">
        <v>0.33481895367654402</v>
      </c>
      <c r="CE1858" s="17">
        <v>0.31643242535156801</v>
      </c>
      <c r="CF1858" s="17">
        <v>0.30328834547567102</v>
      </c>
      <c r="CG1858" s="17"/>
      <c r="CH1858" s="17">
        <v>0.19767796161002299</v>
      </c>
      <c r="CI1858" s="17">
        <v>0.292602169002457</v>
      </c>
      <c r="CJ1858" s="17">
        <v>0.37805988694722298</v>
      </c>
      <c r="CK1858" s="17">
        <v>0.36232722756449598</v>
      </c>
      <c r="CL1858" s="17">
        <v>0.43375204917891802</v>
      </c>
    </row>
    <row r="1859" spans="2:90" x14ac:dyDescent="0.3">
      <c r="B1859" t="s">
        <v>121</v>
      </c>
      <c r="C1859" s="17">
        <v>2.3423722800193902E-2</v>
      </c>
      <c r="D1859" s="17">
        <v>4.8725209312106103E-2</v>
      </c>
      <c r="E1859" s="17">
        <v>-4.1064028339381498E-3</v>
      </c>
      <c r="F1859" s="17"/>
      <c r="G1859" s="17">
        <v>0.31783478163686701</v>
      </c>
      <c r="H1859" s="17">
        <v>0.28485895015690899</v>
      </c>
      <c r="I1859" s="17">
        <v>-1.46773337925378E-2</v>
      </c>
      <c r="J1859" s="17">
        <v>-0.165527448324123</v>
      </c>
      <c r="K1859" s="17">
        <v>-0.13519803773800201</v>
      </c>
      <c r="L1859" s="17">
        <v>-9.4785109316899804E-2</v>
      </c>
      <c r="M1859" s="17"/>
      <c r="N1859" s="17">
        <v>0.18353276066544399</v>
      </c>
      <c r="O1859" s="17">
        <v>1.21683089071632E-2</v>
      </c>
      <c r="P1859" s="17">
        <v>-5.98505197068286E-2</v>
      </c>
      <c r="Q1859" s="17">
        <v>-5.5834231051604101E-2</v>
      </c>
      <c r="R1859" s="17"/>
      <c r="S1859" s="17">
        <v>0.16002759028364799</v>
      </c>
      <c r="T1859" s="17">
        <v>-1.5171122974162199E-2</v>
      </c>
      <c r="U1859" s="17">
        <v>-2.8517432549161299E-2</v>
      </c>
      <c r="V1859" s="17">
        <v>-0.10914764555636999</v>
      </c>
      <c r="W1859" s="17">
        <v>5.3428987463444502E-2</v>
      </c>
      <c r="X1859" s="17">
        <v>2.8957671303744999E-2</v>
      </c>
      <c r="Y1859" s="17">
        <v>-9.3683983022029696E-2</v>
      </c>
      <c r="Z1859" s="17">
        <v>-0.12773817084300401</v>
      </c>
      <c r="AA1859" s="17">
        <v>0.121374200317697</v>
      </c>
      <c r="AB1859" s="17">
        <v>0.11470968240606599</v>
      </c>
      <c r="AC1859" s="17">
        <v>-4.5704037456377099E-2</v>
      </c>
      <c r="AD1859" s="17">
        <v>-4.4250546496805198E-3</v>
      </c>
      <c r="AE1859" s="17"/>
      <c r="AF1859" s="17">
        <v>-0.171755994477648</v>
      </c>
      <c r="AG1859" s="17">
        <v>0.195781843997475</v>
      </c>
      <c r="AH1859" s="17">
        <v>-7.5360795023671198E-2</v>
      </c>
      <c r="AI1859" s="17"/>
      <c r="AJ1859" s="17">
        <v>-0.223941291784678</v>
      </c>
      <c r="AK1859" s="17">
        <v>0.26764126974758301</v>
      </c>
      <c r="AL1859" s="17">
        <v>7.5219021793164198E-2</v>
      </c>
      <c r="AM1859" s="17">
        <v>-0.20241978986376</v>
      </c>
      <c r="AN1859" s="17">
        <v>0.24196547006056099</v>
      </c>
      <c r="AO1859" s="17"/>
      <c r="AP1859" s="17">
        <v>0.35710171839052102</v>
      </c>
      <c r="AQ1859" s="17">
        <v>-0.16160197972142101</v>
      </c>
      <c r="AR1859" s="17">
        <v>0.109385606146744</v>
      </c>
      <c r="AS1859" s="17">
        <v>-0.209631171264759</v>
      </c>
      <c r="AT1859" s="17">
        <v>0.48886187945380899</v>
      </c>
      <c r="AU1859" s="17">
        <v>-0.17569046107963601</v>
      </c>
      <c r="AV1859" s="17"/>
      <c r="AW1859" s="17">
        <v>6.5343177795653101E-2</v>
      </c>
      <c r="AX1859" s="17">
        <v>5.3842242069937797E-2</v>
      </c>
      <c r="AY1859" s="17">
        <v>3.6825943694177701E-2</v>
      </c>
      <c r="AZ1859" s="17">
        <v>4.8607832652392297E-2</v>
      </c>
      <c r="BA1859" s="17">
        <v>-1.49026132998725E-2</v>
      </c>
      <c r="BB1859" s="17">
        <v>-6.7920625941798402E-2</v>
      </c>
      <c r="BC1859" s="17">
        <v>9.5649474254646E-3</v>
      </c>
      <c r="BD1859" s="17">
        <v>-6.9946959243740101E-2</v>
      </c>
      <c r="BE1859" s="17">
        <v>4.36852863353384E-2</v>
      </c>
      <c r="BF1859" s="17">
        <v>0.132101664231008</v>
      </c>
      <c r="BG1859" s="17">
        <v>-1.4517743778559E-2</v>
      </c>
      <c r="BH1859" s="17">
        <v>-2.0902755919611E-2</v>
      </c>
      <c r="BI1859" s="17">
        <v>0.11220690523926399</v>
      </c>
      <c r="BJ1859" s="17">
        <v>5.3302961744085602E-2</v>
      </c>
      <c r="BK1859" s="17">
        <v>-3.0657737921349602E-2</v>
      </c>
      <c r="BL1859" s="17">
        <v>0.36544312213253499</v>
      </c>
      <c r="BM1859" s="17"/>
      <c r="BN1859" s="17">
        <v>2.5773541909270399E-2</v>
      </c>
      <c r="BO1859" s="17">
        <v>2.3620972438093999E-2</v>
      </c>
      <c r="BP1859" s="17"/>
      <c r="BQ1859" s="17">
        <v>0.37227954460732299</v>
      </c>
      <c r="BR1859" s="17">
        <v>0.14563512518364</v>
      </c>
      <c r="BS1859" s="17"/>
      <c r="BT1859" s="17">
        <v>0.225603563137909</v>
      </c>
      <c r="BU1859" s="17"/>
      <c r="BV1859" s="17">
        <v>6.1487107964536297E-2</v>
      </c>
      <c r="BW1859" s="17">
        <v>0.121288271559681</v>
      </c>
      <c r="BX1859" s="17">
        <v>-2.9391071336761301E-2</v>
      </c>
      <c r="BY1859" s="17"/>
      <c r="BZ1859" s="17">
        <v>-0.12596217106296001</v>
      </c>
      <c r="CA1859" s="17">
        <v>5.4083840926058502E-2</v>
      </c>
      <c r="CB1859" s="17">
        <v>-4.4491555616207198E-2</v>
      </c>
      <c r="CC1859" s="17">
        <v>4.21775284552569E-2</v>
      </c>
      <c r="CD1859" s="17">
        <v>5.06114077626982E-2</v>
      </c>
      <c r="CE1859" s="17">
        <v>6.0285849394777803E-2</v>
      </c>
      <c r="CF1859" s="17">
        <v>0.16169793018662401</v>
      </c>
      <c r="CG1859" s="17"/>
      <c r="CH1859" s="17">
        <v>0.388127506407203</v>
      </c>
      <c r="CI1859" s="17">
        <v>8.7615016134940202E-2</v>
      </c>
      <c r="CJ1859" s="17">
        <v>-8.0661899226190006E-2</v>
      </c>
      <c r="CK1859" s="17">
        <v>-7.36939314391407E-2</v>
      </c>
      <c r="CL1859" s="17">
        <v>-0.129164817514693</v>
      </c>
    </row>
    <row r="1860" spans="2:90" x14ac:dyDescent="0.3">
      <c r="C1860" s="17"/>
      <c r="D1860" s="17"/>
      <c r="E1860" s="17"/>
      <c r="F1860" s="17"/>
      <c r="G1860" s="17"/>
      <c r="H1860" s="17"/>
      <c r="I1860" s="17"/>
      <c r="J1860" s="17"/>
      <c r="K1860" s="17"/>
      <c r="L1860" s="17"/>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7"/>
      <c r="AI1860" s="17"/>
      <c r="AJ1860" s="17"/>
      <c r="AK1860" s="17"/>
      <c r="AL1860" s="17"/>
      <c r="AM1860" s="17"/>
      <c r="AN1860" s="17"/>
      <c r="AO1860" s="17"/>
      <c r="AP1860" s="17"/>
      <c r="AQ1860" s="17"/>
      <c r="AR1860" s="17"/>
      <c r="AS1860" s="17"/>
      <c r="AT1860" s="17"/>
      <c r="AU1860" s="17"/>
      <c r="AV1860" s="17"/>
      <c r="AW1860" s="17"/>
      <c r="AX1860" s="17"/>
      <c r="AY1860" s="17"/>
      <c r="AZ1860" s="17"/>
      <c r="BA1860" s="17"/>
      <c r="BB1860" s="17"/>
      <c r="BC1860" s="17"/>
      <c r="BD1860" s="17"/>
      <c r="BE1860" s="17"/>
      <c r="BF1860" s="17"/>
      <c r="BG1860" s="17"/>
      <c r="BH1860" s="17"/>
      <c r="BI1860" s="17"/>
      <c r="BJ1860" s="17"/>
      <c r="BK1860" s="17"/>
      <c r="BL1860" s="17"/>
      <c r="BM1860" s="17"/>
      <c r="BN1860" s="17"/>
      <c r="BO1860" s="17"/>
      <c r="BP1860" s="17"/>
      <c r="BQ1860" s="17"/>
      <c r="BR1860" s="17"/>
      <c r="BS1860" s="17"/>
      <c r="BT1860" s="17"/>
      <c r="BU1860" s="17"/>
      <c r="BV1860" s="17"/>
      <c r="BW1860" s="17"/>
      <c r="BX1860" s="17"/>
      <c r="BY1860" s="17"/>
      <c r="BZ1860" s="17"/>
      <c r="CA1860" s="17"/>
      <c r="CB1860" s="17"/>
      <c r="CC1860" s="17"/>
      <c r="CD1860" s="17"/>
      <c r="CE1860" s="17"/>
      <c r="CF1860" s="17"/>
      <c r="CG1860" s="17"/>
      <c r="CH1860" s="17"/>
      <c r="CI1860" s="17"/>
      <c r="CJ1860" s="17"/>
      <c r="CK1860" s="17"/>
      <c r="CL1860" s="17"/>
    </row>
    <row r="1861" spans="2:90" x14ac:dyDescent="0.3">
      <c r="B1861" s="6" t="s">
        <v>717</v>
      </c>
      <c r="C1861" s="17"/>
      <c r="D1861" s="17"/>
      <c r="E1861" s="17"/>
      <c r="F1861" s="17"/>
      <c r="G1861" s="17"/>
      <c r="H1861" s="17"/>
      <c r="I1861" s="17"/>
      <c r="J1861" s="17"/>
      <c r="K1861" s="17"/>
      <c r="L1861" s="17"/>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7"/>
      <c r="AI1861" s="17"/>
      <c r="AJ1861" s="17"/>
      <c r="AK1861" s="17"/>
      <c r="AL1861" s="17"/>
      <c r="AM1861" s="17"/>
      <c r="AN1861" s="17"/>
      <c r="AO1861" s="17"/>
      <c r="AP1861" s="17"/>
      <c r="AQ1861" s="17"/>
      <c r="AR1861" s="17"/>
      <c r="AS1861" s="17"/>
      <c r="AT1861" s="17"/>
      <c r="AU1861" s="17"/>
      <c r="AV1861" s="17"/>
      <c r="AW1861" s="17"/>
      <c r="AX1861" s="17"/>
      <c r="AY1861" s="17"/>
      <c r="AZ1861" s="17"/>
      <c r="BA1861" s="17"/>
      <c r="BB1861" s="17"/>
      <c r="BC1861" s="17"/>
      <c r="BD1861" s="17"/>
      <c r="BE1861" s="17"/>
      <c r="BF1861" s="17"/>
      <c r="BG1861" s="17"/>
      <c r="BH1861" s="17"/>
      <c r="BI1861" s="17"/>
      <c r="BJ1861" s="17"/>
      <c r="BK1861" s="17"/>
      <c r="BL1861" s="17"/>
      <c r="BM1861" s="17"/>
      <c r="BN1861" s="17"/>
      <c r="BO1861" s="17"/>
      <c r="BP1861" s="17"/>
      <c r="BQ1861" s="17"/>
      <c r="BR1861" s="17"/>
      <c r="BS1861" s="17"/>
      <c r="BT1861" s="17"/>
      <c r="BU1861" s="17"/>
      <c r="BV1861" s="17"/>
      <c r="BW1861" s="17"/>
      <c r="BX1861" s="17"/>
      <c r="BY1861" s="17"/>
      <c r="BZ1861" s="17"/>
      <c r="CA1861" s="17"/>
      <c r="CB1861" s="17"/>
      <c r="CC1861" s="17"/>
      <c r="CD1861" s="17"/>
      <c r="CE1861" s="17"/>
      <c r="CF1861" s="17"/>
      <c r="CG1861" s="17"/>
      <c r="CH1861" s="17"/>
      <c r="CI1861" s="17"/>
      <c r="CJ1861" s="17"/>
      <c r="CK1861" s="17"/>
      <c r="CL1861" s="17"/>
    </row>
    <row r="1862" spans="2:90" x14ac:dyDescent="0.3">
      <c r="B1862" s="24" t="s">
        <v>110</v>
      </c>
      <c r="C1862" s="17"/>
      <c r="D1862" s="17"/>
      <c r="E1862" s="17"/>
      <c r="F1862" s="17"/>
      <c r="G1862" s="17"/>
      <c r="H1862" s="17"/>
      <c r="I1862" s="17"/>
      <c r="J1862" s="17"/>
      <c r="K1862" s="17"/>
      <c r="L1862" s="17"/>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7"/>
      <c r="AI1862" s="17"/>
      <c r="AJ1862" s="17"/>
      <c r="AK1862" s="17"/>
      <c r="AL1862" s="17"/>
      <c r="AM1862" s="17"/>
      <c r="AN1862" s="17"/>
      <c r="AO1862" s="17"/>
      <c r="AP1862" s="17"/>
      <c r="AQ1862" s="17"/>
      <c r="AR1862" s="17"/>
      <c r="AS1862" s="17"/>
      <c r="AT1862" s="17"/>
      <c r="AU1862" s="17"/>
      <c r="AV1862" s="17"/>
      <c r="AW1862" s="17"/>
      <c r="AX1862" s="17"/>
      <c r="AY1862" s="17"/>
      <c r="AZ1862" s="17"/>
      <c r="BA1862" s="17"/>
      <c r="BB1862" s="17"/>
      <c r="BC1862" s="17"/>
      <c r="BD1862" s="17"/>
      <c r="BE1862" s="17"/>
      <c r="BF1862" s="17"/>
      <c r="BG1862" s="17"/>
      <c r="BH1862" s="17"/>
      <c r="BI1862" s="17"/>
      <c r="BJ1862" s="17"/>
      <c r="BK1862" s="17"/>
      <c r="BL1862" s="17"/>
      <c r="BM1862" s="17"/>
      <c r="BN1862" s="17"/>
      <c r="BO1862" s="17"/>
      <c r="BP1862" s="17"/>
      <c r="BQ1862" s="17"/>
      <c r="BR1862" s="17"/>
      <c r="BS1862" s="17"/>
      <c r="BT1862" s="17"/>
      <c r="BU1862" s="17"/>
      <c r="BV1862" s="17"/>
      <c r="BW1862" s="17"/>
      <c r="BX1862" s="17"/>
      <c r="BY1862" s="17"/>
      <c r="BZ1862" s="17"/>
      <c r="CA1862" s="17"/>
      <c r="CB1862" s="17"/>
      <c r="CC1862" s="17"/>
      <c r="CD1862" s="17"/>
      <c r="CE1862" s="17"/>
      <c r="CF1862" s="17"/>
      <c r="CG1862" s="17"/>
      <c r="CH1862" s="17"/>
      <c r="CI1862" s="17"/>
      <c r="CJ1862" s="17"/>
      <c r="CK1862" s="17"/>
      <c r="CL1862" s="17"/>
    </row>
    <row r="1863" spans="2:90" x14ac:dyDescent="0.3">
      <c r="B1863" t="s">
        <v>709</v>
      </c>
      <c r="C1863" s="17">
        <v>0.114578427311171</v>
      </c>
      <c r="D1863" s="17">
        <v>0.13379300257940899</v>
      </c>
      <c r="E1863" s="17">
        <v>9.6708240730910805E-2</v>
      </c>
      <c r="F1863" s="17"/>
      <c r="G1863" s="17">
        <v>0.19421508769287699</v>
      </c>
      <c r="H1863" s="17">
        <v>0.186321401863495</v>
      </c>
      <c r="I1863" s="17">
        <v>9.1060036729453703E-2</v>
      </c>
      <c r="J1863" s="17">
        <v>7.1750143685987394E-2</v>
      </c>
      <c r="K1863" s="17">
        <v>7.6750662863023206E-2</v>
      </c>
      <c r="L1863" s="17">
        <v>8.2455419355355997E-2</v>
      </c>
      <c r="M1863" s="17"/>
      <c r="N1863" s="17">
        <v>0.157320423753671</v>
      </c>
      <c r="O1863" s="17">
        <v>0.114168390753219</v>
      </c>
      <c r="P1863" s="17">
        <v>0.105155343164107</v>
      </c>
      <c r="Q1863" s="17">
        <v>7.83662714158357E-2</v>
      </c>
      <c r="R1863" s="17"/>
      <c r="S1863" s="17">
        <v>0.124026036079514</v>
      </c>
      <c r="T1863" s="17">
        <v>0.108793400103773</v>
      </c>
      <c r="U1863" s="17">
        <v>0.134156091268543</v>
      </c>
      <c r="V1863" s="17">
        <v>8.8035291321800296E-2</v>
      </c>
      <c r="W1863" s="17">
        <v>7.5315588020095706E-2</v>
      </c>
      <c r="X1863" s="17">
        <v>9.3847758567669096E-2</v>
      </c>
      <c r="Y1863" s="17">
        <v>9.7264845255427307E-2</v>
      </c>
      <c r="Z1863" s="17">
        <v>9.7644447200502998E-2</v>
      </c>
      <c r="AA1863" s="17">
        <v>0.15871350768418199</v>
      </c>
      <c r="AB1863" s="17">
        <v>0.15038713906845</v>
      </c>
      <c r="AC1863" s="17">
        <v>0.10058966368026601</v>
      </c>
      <c r="AD1863" s="17">
        <v>9.8799915187755702E-2</v>
      </c>
      <c r="AE1863" s="17"/>
      <c r="AF1863" s="17">
        <v>8.2377909141216801E-2</v>
      </c>
      <c r="AG1863" s="17">
        <v>0.146359155252655</v>
      </c>
      <c r="AH1863" s="17">
        <v>6.9181725406043407E-2</v>
      </c>
      <c r="AI1863" s="17"/>
      <c r="AJ1863" s="17">
        <v>8.4132967600696801E-2</v>
      </c>
      <c r="AK1863" s="17">
        <v>0.160007361233724</v>
      </c>
      <c r="AL1863" s="17">
        <v>0.113076809223251</v>
      </c>
      <c r="AM1863" s="17">
        <v>9.6974270439585494E-2</v>
      </c>
      <c r="AN1863" s="17">
        <v>0.12024457768826501</v>
      </c>
      <c r="AO1863" s="17"/>
      <c r="AP1863" s="17">
        <v>0.18285573610955499</v>
      </c>
      <c r="AQ1863" s="17">
        <v>9.2382087195413201E-2</v>
      </c>
      <c r="AR1863" s="17">
        <v>0.11319132374724999</v>
      </c>
      <c r="AS1863" s="17">
        <v>7.4480905876395997E-2</v>
      </c>
      <c r="AT1863" s="17">
        <v>0.176233857589149</v>
      </c>
      <c r="AU1863" s="17">
        <v>6.03939948610809E-2</v>
      </c>
      <c r="AV1863" s="17"/>
      <c r="AW1863" s="17">
        <v>0.111137744166542</v>
      </c>
      <c r="AX1863" s="17">
        <v>7.5667067973989602E-2</v>
      </c>
      <c r="AY1863" s="17">
        <v>0.10954206629204</v>
      </c>
      <c r="AZ1863" s="17">
        <v>0.12135075293773601</v>
      </c>
      <c r="BA1863" s="17">
        <v>9.1543270978666894E-2</v>
      </c>
      <c r="BB1863" s="17">
        <v>8.7579296757210198E-2</v>
      </c>
      <c r="BC1863" s="17">
        <v>0.10127701401708</v>
      </c>
      <c r="BD1863" s="17">
        <v>0.110177215426631</v>
      </c>
      <c r="BE1863" s="17">
        <v>9.6607634259652395E-2</v>
      </c>
      <c r="BF1863" s="17">
        <v>8.1166074638250499E-2</v>
      </c>
      <c r="BG1863" s="17">
        <v>0.137200410947829</v>
      </c>
      <c r="BH1863" s="17">
        <v>0.15812488599558999</v>
      </c>
      <c r="BI1863" s="17">
        <v>0.19044665746383199</v>
      </c>
      <c r="BJ1863" s="17">
        <v>6.8182197315090801E-2</v>
      </c>
      <c r="BK1863" s="17">
        <v>0.18981429310856399</v>
      </c>
      <c r="BL1863" s="17">
        <v>0.20658462654915</v>
      </c>
      <c r="BM1863" s="17"/>
      <c r="BN1863" s="17">
        <v>0.12327415797833</v>
      </c>
      <c r="BO1863" s="17">
        <v>0.10299346543944</v>
      </c>
      <c r="BP1863" s="17"/>
      <c r="BQ1863" s="17">
        <v>0.17644899009189499</v>
      </c>
      <c r="BR1863" s="17">
        <v>0.13770039424356201</v>
      </c>
      <c r="BS1863" s="17"/>
      <c r="BT1863" s="17">
        <v>0.14434154518099701</v>
      </c>
      <c r="BU1863" s="17"/>
      <c r="BV1863" s="17">
        <v>0.132495496415167</v>
      </c>
      <c r="BW1863" s="17">
        <v>0.124317044880959</v>
      </c>
      <c r="BX1863" s="17">
        <v>0.104153191481062</v>
      </c>
      <c r="BY1863" s="17"/>
      <c r="BZ1863" s="17">
        <v>7.3698860026893701E-2</v>
      </c>
      <c r="CA1863" s="17">
        <v>0.10449281609338799</v>
      </c>
      <c r="CB1863" s="17">
        <v>6.8716223437005494E-2</v>
      </c>
      <c r="CC1863" s="17">
        <v>0.103414469401114</v>
      </c>
      <c r="CD1863" s="17">
        <v>0.100673314612473</v>
      </c>
      <c r="CE1863" s="17">
        <v>0.15534874428173601</v>
      </c>
      <c r="CF1863" s="17">
        <v>0.211935553098866</v>
      </c>
      <c r="CG1863" s="17"/>
      <c r="CH1863" s="17">
        <v>0.22705608213793799</v>
      </c>
      <c r="CI1863" s="17">
        <v>0.132479621044097</v>
      </c>
      <c r="CJ1863" s="17">
        <v>8.7083837013263596E-2</v>
      </c>
      <c r="CK1863" s="17">
        <v>6.5356626459740497E-2</v>
      </c>
      <c r="CL1863" s="17">
        <v>0.118172536484766</v>
      </c>
    </row>
    <row r="1864" spans="2:90" x14ac:dyDescent="0.3">
      <c r="B1864" t="s">
        <v>710</v>
      </c>
      <c r="C1864" s="17">
        <v>0.26919620550762902</v>
      </c>
      <c r="D1864" s="17">
        <v>0.274666842600159</v>
      </c>
      <c r="E1864" s="17">
        <v>0.26115368723015397</v>
      </c>
      <c r="F1864" s="17"/>
      <c r="G1864" s="17">
        <v>0.324175637370817</v>
      </c>
      <c r="H1864" s="17">
        <v>0.33014195884035902</v>
      </c>
      <c r="I1864" s="17">
        <v>0.27928359377621897</v>
      </c>
      <c r="J1864" s="17">
        <v>0.25582699199157499</v>
      </c>
      <c r="K1864" s="17">
        <v>0.24625218439219099</v>
      </c>
      <c r="L1864" s="17">
        <v>0.20086123978471701</v>
      </c>
      <c r="M1864" s="17"/>
      <c r="N1864" s="17">
        <v>0.30007522665628</v>
      </c>
      <c r="O1864" s="17">
        <v>0.28925296005671602</v>
      </c>
      <c r="P1864" s="17">
        <v>0.23810915593450599</v>
      </c>
      <c r="Q1864" s="17">
        <v>0.24280737519059201</v>
      </c>
      <c r="R1864" s="17"/>
      <c r="S1864" s="17">
        <v>0.300128680581701</v>
      </c>
      <c r="T1864" s="17">
        <v>0.21246447046895001</v>
      </c>
      <c r="U1864" s="17">
        <v>0.224924308299598</v>
      </c>
      <c r="V1864" s="17">
        <v>0.26786163467638802</v>
      </c>
      <c r="W1864" s="17">
        <v>0.27305018400332598</v>
      </c>
      <c r="X1864" s="17">
        <v>0.28542300490906602</v>
      </c>
      <c r="Y1864" s="17">
        <v>0.24143457900934401</v>
      </c>
      <c r="Z1864" s="17">
        <v>0.29582441634261403</v>
      </c>
      <c r="AA1864" s="17">
        <v>0.28526427800659399</v>
      </c>
      <c r="AB1864" s="17">
        <v>0.33320598012251201</v>
      </c>
      <c r="AC1864" s="17">
        <v>0.248696672898123</v>
      </c>
      <c r="AD1864" s="17">
        <v>0.25698539925701802</v>
      </c>
      <c r="AE1864" s="17"/>
      <c r="AF1864" s="17">
        <v>0.23448472910131599</v>
      </c>
      <c r="AG1864" s="17">
        <v>0.31884938638399402</v>
      </c>
      <c r="AH1864" s="17">
        <v>0.200625667629381</v>
      </c>
      <c r="AI1864" s="17"/>
      <c r="AJ1864" s="17">
        <v>0.18741286930478701</v>
      </c>
      <c r="AK1864" s="17">
        <v>0.33515468618081301</v>
      </c>
      <c r="AL1864" s="17">
        <v>0.32949292497571597</v>
      </c>
      <c r="AM1864" s="17">
        <v>0.231193301176326</v>
      </c>
      <c r="AN1864" s="17">
        <v>0.36960034146325199</v>
      </c>
      <c r="AO1864" s="17"/>
      <c r="AP1864" s="17">
        <v>0.343279313693866</v>
      </c>
      <c r="AQ1864" s="17">
        <v>0.2401983491687</v>
      </c>
      <c r="AR1864" s="17">
        <v>0.34573076000130099</v>
      </c>
      <c r="AS1864" s="17">
        <v>0.217836914007216</v>
      </c>
      <c r="AT1864" s="17">
        <v>0.40434402477889198</v>
      </c>
      <c r="AU1864" s="17">
        <v>0.155833681267429</v>
      </c>
      <c r="AV1864" s="17"/>
      <c r="AW1864" s="17">
        <v>4.4621620120488099E-2</v>
      </c>
      <c r="AX1864" s="17">
        <v>0.20769353544600799</v>
      </c>
      <c r="AY1864" s="17">
        <v>0.230201712059873</v>
      </c>
      <c r="AZ1864" s="17">
        <v>0.293420395717579</v>
      </c>
      <c r="BA1864" s="17">
        <v>0.25115274460088699</v>
      </c>
      <c r="BB1864" s="17">
        <v>0.25555499416639499</v>
      </c>
      <c r="BC1864" s="17">
        <v>0.29122782261105601</v>
      </c>
      <c r="BD1864" s="17">
        <v>0.23780245599834601</v>
      </c>
      <c r="BE1864" s="17">
        <v>0.32557776084884399</v>
      </c>
      <c r="BF1864" s="17">
        <v>0.35394690045957999</v>
      </c>
      <c r="BG1864" s="17">
        <v>0.289735155927073</v>
      </c>
      <c r="BH1864" s="17">
        <v>0.24615347264089199</v>
      </c>
      <c r="BI1864" s="17">
        <v>0.285634476876096</v>
      </c>
      <c r="BJ1864" s="17">
        <v>0.29943616893722003</v>
      </c>
      <c r="BK1864" s="17">
        <v>0.170091562410456</v>
      </c>
      <c r="BL1864" s="17">
        <v>0.394820019752049</v>
      </c>
      <c r="BM1864" s="17"/>
      <c r="BN1864" s="17">
        <v>0.25955335112620298</v>
      </c>
      <c r="BO1864" s="17">
        <v>0.2841437527433</v>
      </c>
      <c r="BP1864" s="17"/>
      <c r="BQ1864" s="17">
        <v>0.35725456970330899</v>
      </c>
      <c r="BR1864" s="17">
        <v>0.32282076607246502</v>
      </c>
      <c r="BS1864" s="17"/>
      <c r="BT1864" s="17">
        <v>0.35334783782175799</v>
      </c>
      <c r="BU1864" s="17"/>
      <c r="BV1864" s="17">
        <v>0.24257644624682201</v>
      </c>
      <c r="BW1864" s="17">
        <v>0.34712960285139099</v>
      </c>
      <c r="BX1864" s="17">
        <v>0.25505576313254502</v>
      </c>
      <c r="BY1864" s="17"/>
      <c r="BZ1864" s="17">
        <v>0.18230075566765699</v>
      </c>
      <c r="CA1864" s="17">
        <v>0.25071520574937001</v>
      </c>
      <c r="CB1864" s="17">
        <v>0.32723619517192798</v>
      </c>
      <c r="CC1864" s="17">
        <v>0.29207192157288803</v>
      </c>
      <c r="CD1864" s="17">
        <v>0.30422418556432002</v>
      </c>
      <c r="CE1864" s="17">
        <v>0.28252394364938699</v>
      </c>
      <c r="CF1864" s="17">
        <v>0.27002533643511201</v>
      </c>
      <c r="CG1864" s="17"/>
      <c r="CH1864" s="17">
        <v>0.320556849439114</v>
      </c>
      <c r="CI1864" s="17">
        <v>0.29634469207686698</v>
      </c>
      <c r="CJ1864" s="17">
        <v>0.25060162692601501</v>
      </c>
      <c r="CK1864" s="17">
        <v>0.24695624371990499</v>
      </c>
      <c r="CL1864" s="17">
        <v>0.14891053677943</v>
      </c>
    </row>
    <row r="1865" spans="2:90" x14ac:dyDescent="0.3">
      <c r="B1865" t="s">
        <v>711</v>
      </c>
      <c r="C1865" s="17">
        <v>0.26382015677668003</v>
      </c>
      <c r="D1865" s="17">
        <v>0.26228871868957998</v>
      </c>
      <c r="E1865" s="17">
        <v>0.26534245300822101</v>
      </c>
      <c r="F1865" s="17"/>
      <c r="G1865" s="17">
        <v>0.21657155143083601</v>
      </c>
      <c r="H1865" s="17">
        <v>0.246377141963491</v>
      </c>
      <c r="I1865" s="17">
        <v>0.233530270414948</v>
      </c>
      <c r="J1865" s="17">
        <v>0.25277598996377199</v>
      </c>
      <c r="K1865" s="17">
        <v>0.28067415215502101</v>
      </c>
      <c r="L1865" s="17">
        <v>0.331920674095246</v>
      </c>
      <c r="M1865" s="17"/>
      <c r="N1865" s="17">
        <v>0.25044834869092403</v>
      </c>
      <c r="O1865" s="17">
        <v>0.25464130602811602</v>
      </c>
      <c r="P1865" s="17">
        <v>0.28072524326654602</v>
      </c>
      <c r="Q1865" s="17">
        <v>0.273462156795172</v>
      </c>
      <c r="R1865" s="17"/>
      <c r="S1865" s="17">
        <v>0.24190342528885</v>
      </c>
      <c r="T1865" s="17">
        <v>0.27202977411356399</v>
      </c>
      <c r="U1865" s="17">
        <v>0.29098924104285601</v>
      </c>
      <c r="V1865" s="17">
        <v>0.27986414364482098</v>
      </c>
      <c r="W1865" s="17">
        <v>0.29490333788120199</v>
      </c>
      <c r="X1865" s="17">
        <v>0.25380417694430402</v>
      </c>
      <c r="Y1865" s="17">
        <v>0.283948243561228</v>
      </c>
      <c r="Z1865" s="17">
        <v>0.23375270490626801</v>
      </c>
      <c r="AA1865" s="17">
        <v>0.25832084367047198</v>
      </c>
      <c r="AB1865" s="17">
        <v>0.247237465851811</v>
      </c>
      <c r="AC1865" s="17">
        <v>0.27325542348751197</v>
      </c>
      <c r="AD1865" s="17">
        <v>0.20837886028664501</v>
      </c>
      <c r="AE1865" s="17"/>
      <c r="AF1865" s="17">
        <v>0.27944588417223898</v>
      </c>
      <c r="AG1865" s="17">
        <v>0.25244317344438899</v>
      </c>
      <c r="AH1865" s="17">
        <v>0.29196379489101798</v>
      </c>
      <c r="AI1865" s="17"/>
      <c r="AJ1865" s="17">
        <v>0.270088666999166</v>
      </c>
      <c r="AK1865" s="17">
        <v>0.25523041041590699</v>
      </c>
      <c r="AL1865" s="17">
        <v>0.271030381051094</v>
      </c>
      <c r="AM1865" s="17">
        <v>0.26285915353620898</v>
      </c>
      <c r="AN1865" s="17">
        <v>0.246021931742268</v>
      </c>
      <c r="AO1865" s="17"/>
      <c r="AP1865" s="17">
        <v>0.25508098320979899</v>
      </c>
      <c r="AQ1865" s="17">
        <v>0.24252850022848799</v>
      </c>
      <c r="AR1865" s="17">
        <v>0.259767071990257</v>
      </c>
      <c r="AS1865" s="17">
        <v>0.29321567632457002</v>
      </c>
      <c r="AT1865" s="17">
        <v>0.21016041596061699</v>
      </c>
      <c r="AU1865" s="17">
        <v>0.32380034720786299</v>
      </c>
      <c r="AV1865" s="17"/>
      <c r="AW1865" s="17">
        <v>0.45758985930803497</v>
      </c>
      <c r="AX1865" s="17">
        <v>0.26405720983276099</v>
      </c>
      <c r="AY1865" s="17">
        <v>0.31658550531412999</v>
      </c>
      <c r="AZ1865" s="17">
        <v>0.25422413594555499</v>
      </c>
      <c r="BA1865" s="17">
        <v>0.30393802826335697</v>
      </c>
      <c r="BB1865" s="17">
        <v>0.190100435169717</v>
      </c>
      <c r="BC1865" s="17">
        <v>0.26058779229170698</v>
      </c>
      <c r="BD1865" s="17">
        <v>0.26999213768041302</v>
      </c>
      <c r="BE1865" s="17">
        <v>0.29206674843938002</v>
      </c>
      <c r="BF1865" s="17">
        <v>0.27837958753316</v>
      </c>
      <c r="BG1865" s="17">
        <v>0.29320396557368</v>
      </c>
      <c r="BH1865" s="17">
        <v>0.28676531284065898</v>
      </c>
      <c r="BI1865" s="17">
        <v>0.19697793160684199</v>
      </c>
      <c r="BJ1865" s="17">
        <v>0.32525827208692698</v>
      </c>
      <c r="BK1865" s="17">
        <v>0.15121216550459801</v>
      </c>
      <c r="BL1865" s="17">
        <v>0.21078405379039</v>
      </c>
      <c r="BM1865" s="17"/>
      <c r="BN1865" s="17">
        <v>0.27340497308629702</v>
      </c>
      <c r="BO1865" s="17">
        <v>0.25092376393208599</v>
      </c>
      <c r="BP1865" s="17"/>
      <c r="BQ1865" s="17">
        <v>0.24830683470148601</v>
      </c>
      <c r="BR1865" s="17">
        <v>0.279733099594699</v>
      </c>
      <c r="BS1865" s="17"/>
      <c r="BT1865" s="17">
        <v>0.257506863690455</v>
      </c>
      <c r="BU1865" s="17"/>
      <c r="BV1865" s="17">
        <v>0.28337742189978998</v>
      </c>
      <c r="BW1865" s="17">
        <v>0.21789629178409001</v>
      </c>
      <c r="BX1865" s="17">
        <v>0.268288374485051</v>
      </c>
      <c r="BY1865" s="17"/>
      <c r="BZ1865" s="17">
        <v>0.26233502717399598</v>
      </c>
      <c r="CA1865" s="17">
        <v>0.28519456913872299</v>
      </c>
      <c r="CB1865" s="17">
        <v>0.26181007197249001</v>
      </c>
      <c r="CC1865" s="17">
        <v>0.25088211695895202</v>
      </c>
      <c r="CD1865" s="17">
        <v>0.26762019064177001</v>
      </c>
      <c r="CE1865" s="17">
        <v>0.27210884601360402</v>
      </c>
      <c r="CF1865" s="17">
        <v>0.24805731878585599</v>
      </c>
      <c r="CG1865" s="17"/>
      <c r="CH1865" s="17">
        <v>0.202482304122653</v>
      </c>
      <c r="CI1865" s="17">
        <v>0.26454529751456801</v>
      </c>
      <c r="CJ1865" s="17">
        <v>0.28792737534497798</v>
      </c>
      <c r="CK1865" s="17">
        <v>0.25413774924337301</v>
      </c>
      <c r="CL1865" s="17">
        <v>0.22325436299423099</v>
      </c>
    </row>
    <row r="1866" spans="2:90" x14ac:dyDescent="0.3">
      <c r="B1866" t="s">
        <v>712</v>
      </c>
      <c r="C1866" s="17">
        <v>0.15926061213808301</v>
      </c>
      <c r="D1866" s="17">
        <v>0.15260403636860001</v>
      </c>
      <c r="E1866" s="17">
        <v>0.16599720769797699</v>
      </c>
      <c r="F1866" s="17"/>
      <c r="G1866" s="17">
        <v>0.12356602334360101</v>
      </c>
      <c r="H1866" s="17">
        <v>0.132535201699709</v>
      </c>
      <c r="I1866" s="17">
        <v>0.15638367427010599</v>
      </c>
      <c r="J1866" s="17">
        <v>0.16809059383021099</v>
      </c>
      <c r="K1866" s="17">
        <v>0.15964546707597699</v>
      </c>
      <c r="L1866" s="17">
        <v>0.19973844318585701</v>
      </c>
      <c r="M1866" s="17"/>
      <c r="N1866" s="17">
        <v>0.13582075337838001</v>
      </c>
      <c r="O1866" s="17">
        <v>0.16194794785366701</v>
      </c>
      <c r="P1866" s="17">
        <v>0.17854141737623</v>
      </c>
      <c r="Q1866" s="17">
        <v>0.164530512773123</v>
      </c>
      <c r="R1866" s="17"/>
      <c r="S1866" s="17">
        <v>0.13292645468408301</v>
      </c>
      <c r="T1866" s="17">
        <v>0.18005183961701901</v>
      </c>
      <c r="U1866" s="17">
        <v>0.134041933225269</v>
      </c>
      <c r="V1866" s="17">
        <v>0.18550419959254999</v>
      </c>
      <c r="W1866" s="17">
        <v>0.160938476624364</v>
      </c>
      <c r="X1866" s="17">
        <v>0.19978223532726599</v>
      </c>
      <c r="Y1866" s="17">
        <v>0.16089419054458301</v>
      </c>
      <c r="Z1866" s="17">
        <v>0.20642434392158099</v>
      </c>
      <c r="AA1866" s="17">
        <v>0.138530941201637</v>
      </c>
      <c r="AB1866" s="17">
        <v>0.100597398601174</v>
      </c>
      <c r="AC1866" s="17">
        <v>0.18706252943232901</v>
      </c>
      <c r="AD1866" s="17">
        <v>0.193963836426706</v>
      </c>
      <c r="AE1866" s="17"/>
      <c r="AF1866" s="17">
        <v>0.18191195855301501</v>
      </c>
      <c r="AG1866" s="17">
        <v>0.14156367011228299</v>
      </c>
      <c r="AH1866" s="17">
        <v>0.17337505064094599</v>
      </c>
      <c r="AI1866" s="17"/>
      <c r="AJ1866" s="17">
        <v>0.233868257169073</v>
      </c>
      <c r="AK1866" s="17">
        <v>0.130918441948771</v>
      </c>
      <c r="AL1866" s="17">
        <v>0.124129857412465</v>
      </c>
      <c r="AM1866" s="17">
        <v>0.14952745785767599</v>
      </c>
      <c r="AN1866" s="17">
        <v>9.9256708147405795E-2</v>
      </c>
      <c r="AO1866" s="17"/>
      <c r="AP1866" s="17">
        <v>0.1397955048758</v>
      </c>
      <c r="AQ1866" s="17">
        <v>0.20017350318802599</v>
      </c>
      <c r="AR1866" s="17">
        <v>0.13877226968228601</v>
      </c>
      <c r="AS1866" s="17">
        <v>0.15915744177350999</v>
      </c>
      <c r="AT1866" s="17">
        <v>7.2013372364552505E-2</v>
      </c>
      <c r="AU1866" s="17">
        <v>0.171165821099726</v>
      </c>
      <c r="AV1866" s="17"/>
      <c r="AW1866" s="17">
        <v>9.1151348696454401E-2</v>
      </c>
      <c r="AX1866" s="17">
        <v>0.12872722639571799</v>
      </c>
      <c r="AY1866" s="17">
        <v>0.115821741030502</v>
      </c>
      <c r="AZ1866" s="17">
        <v>0.15486871515970899</v>
      </c>
      <c r="BA1866" s="17">
        <v>0.15887908178590501</v>
      </c>
      <c r="BB1866" s="17">
        <v>0.26372704484953402</v>
      </c>
      <c r="BC1866" s="17">
        <v>0.16392046143542999</v>
      </c>
      <c r="BD1866" s="17">
        <v>0.18809379034028301</v>
      </c>
      <c r="BE1866" s="17">
        <v>0.17753287949044</v>
      </c>
      <c r="BF1866" s="17">
        <v>0.141624655729647</v>
      </c>
      <c r="BG1866" s="17">
        <v>0.124310670080076</v>
      </c>
      <c r="BH1866" s="17">
        <v>0.12628769789143299</v>
      </c>
      <c r="BI1866" s="17">
        <v>0.11374408378687299</v>
      </c>
      <c r="BJ1866" s="17">
        <v>0.140942642238645</v>
      </c>
      <c r="BK1866" s="17">
        <v>0.19947618305727899</v>
      </c>
      <c r="BL1866" s="17">
        <v>0.13505123979622999</v>
      </c>
      <c r="BM1866" s="17"/>
      <c r="BN1866" s="17">
        <v>0.16547707240075399</v>
      </c>
      <c r="BO1866" s="17">
        <v>0.15193435422437701</v>
      </c>
      <c r="BP1866" s="17"/>
      <c r="BQ1866" s="17">
        <v>0.14074551283710299</v>
      </c>
      <c r="BR1866" s="17">
        <v>9.6941905660918301E-2</v>
      </c>
      <c r="BS1866" s="17"/>
      <c r="BT1866" s="17">
        <v>0.14442128816027</v>
      </c>
      <c r="BU1866" s="17"/>
      <c r="BV1866" s="17">
        <v>0.15306927628752701</v>
      </c>
      <c r="BW1866" s="17">
        <v>0.12888592186511499</v>
      </c>
      <c r="BX1866" s="17">
        <v>0.17324383070114599</v>
      </c>
      <c r="BY1866" s="17"/>
      <c r="BZ1866" s="17">
        <v>0.164710427557692</v>
      </c>
      <c r="CA1866" s="17">
        <v>0.160009559321515</v>
      </c>
      <c r="CB1866" s="17">
        <v>0.162550589738504</v>
      </c>
      <c r="CC1866" s="17">
        <v>0.17986095990464199</v>
      </c>
      <c r="CD1866" s="17">
        <v>0.186497927636113</v>
      </c>
      <c r="CE1866" s="17">
        <v>0.14487698079943501</v>
      </c>
      <c r="CF1866" s="17">
        <v>0.12138912486129599</v>
      </c>
      <c r="CG1866" s="17"/>
      <c r="CH1866" s="17">
        <v>0.12387632638315201</v>
      </c>
      <c r="CI1866" s="17">
        <v>0.165159393536574</v>
      </c>
      <c r="CJ1866" s="17">
        <v>0.16161253369508199</v>
      </c>
      <c r="CK1866" s="17">
        <v>0.16365028261269099</v>
      </c>
      <c r="CL1866" s="17">
        <v>0.15224241085521201</v>
      </c>
    </row>
    <row r="1867" spans="2:90" x14ac:dyDescent="0.3">
      <c r="B1867" t="s">
        <v>713</v>
      </c>
      <c r="C1867" s="17">
        <v>0.14024227436719899</v>
      </c>
      <c r="D1867" s="17">
        <v>0.141779247034513</v>
      </c>
      <c r="E1867" s="17">
        <v>0.13985189001311299</v>
      </c>
      <c r="F1867" s="17"/>
      <c r="G1867" s="17">
        <v>6.2885357214460397E-2</v>
      </c>
      <c r="H1867" s="17">
        <v>7.4098711013561303E-2</v>
      </c>
      <c r="I1867" s="17">
        <v>0.169242166872136</v>
      </c>
      <c r="J1867" s="17">
        <v>0.18554652216624501</v>
      </c>
      <c r="K1867" s="17">
        <v>0.18577851356287001</v>
      </c>
      <c r="L1867" s="17">
        <v>0.15460697609700699</v>
      </c>
      <c r="M1867" s="17"/>
      <c r="N1867" s="17">
        <v>0.123431254850679</v>
      </c>
      <c r="O1867" s="17">
        <v>0.12328167665536</v>
      </c>
      <c r="P1867" s="17">
        <v>0.158736178918405</v>
      </c>
      <c r="Q1867" s="17">
        <v>0.15918393361257799</v>
      </c>
      <c r="R1867" s="17"/>
      <c r="S1867" s="17">
        <v>0.13854419195322401</v>
      </c>
      <c r="T1867" s="17">
        <v>0.16823097379452701</v>
      </c>
      <c r="U1867" s="17">
        <v>0.180838239011338</v>
      </c>
      <c r="V1867" s="17">
        <v>0.128896572953871</v>
      </c>
      <c r="W1867" s="17">
        <v>0.13263916265860401</v>
      </c>
      <c r="X1867" s="17">
        <v>0.129040452981357</v>
      </c>
      <c r="Y1867" s="17">
        <v>0.14661049353341499</v>
      </c>
      <c r="Z1867" s="17">
        <v>0.122323394875897</v>
      </c>
      <c r="AA1867" s="17">
        <v>0.12382381444417299</v>
      </c>
      <c r="AB1867" s="17">
        <v>0.10245584535388701</v>
      </c>
      <c r="AC1867" s="17">
        <v>0.13700672371963701</v>
      </c>
      <c r="AD1867" s="17">
        <v>0.18970045148564099</v>
      </c>
      <c r="AE1867" s="17"/>
      <c r="AF1867" s="17">
        <v>0.184952270166168</v>
      </c>
      <c r="AG1867" s="17">
        <v>0.102001805202743</v>
      </c>
      <c r="AH1867" s="17">
        <v>0.14810609711129299</v>
      </c>
      <c r="AI1867" s="17"/>
      <c r="AJ1867" s="17">
        <v>0.19799218120732601</v>
      </c>
      <c r="AK1867" s="17">
        <v>7.9479378766438499E-2</v>
      </c>
      <c r="AL1867" s="17">
        <v>0.14335657593378201</v>
      </c>
      <c r="AM1867" s="17">
        <v>0.219584055183044</v>
      </c>
      <c r="AN1867" s="17">
        <v>9.7406633759390196E-2</v>
      </c>
      <c r="AO1867" s="17"/>
      <c r="AP1867" s="17">
        <v>4.9362798613649402E-2</v>
      </c>
      <c r="AQ1867" s="17">
        <v>0.19610913344716799</v>
      </c>
      <c r="AR1867" s="17">
        <v>0.120600258198634</v>
      </c>
      <c r="AS1867" s="17">
        <v>0.21640269591629699</v>
      </c>
      <c r="AT1867" s="17">
        <v>7.0484583051101501E-2</v>
      </c>
      <c r="AU1867" s="17">
        <v>0.14383489769474</v>
      </c>
      <c r="AV1867" s="17"/>
      <c r="AW1867" s="17">
        <v>0.200512360036571</v>
      </c>
      <c r="AX1867" s="17">
        <v>0.141328259279039</v>
      </c>
      <c r="AY1867" s="17">
        <v>0.13208871065967401</v>
      </c>
      <c r="AZ1867" s="17">
        <v>0.12141598538252101</v>
      </c>
      <c r="BA1867" s="17">
        <v>0.13495007076266499</v>
      </c>
      <c r="BB1867" s="17">
        <v>0.149424329829772</v>
      </c>
      <c r="BC1867" s="17">
        <v>0.17097838915697999</v>
      </c>
      <c r="BD1867" s="17">
        <v>0.15370834605959799</v>
      </c>
      <c r="BE1867" s="17">
        <v>0.108214976961684</v>
      </c>
      <c r="BF1867" s="17">
        <v>0.12558748926893101</v>
      </c>
      <c r="BG1867" s="17">
        <v>0.142198001759754</v>
      </c>
      <c r="BH1867" s="17">
        <v>0.14345036952217699</v>
      </c>
      <c r="BI1867" s="17">
        <v>0.17680522101115001</v>
      </c>
      <c r="BJ1867" s="17">
        <v>0.16618071942211701</v>
      </c>
      <c r="BK1867" s="17">
        <v>0.18574815274245501</v>
      </c>
      <c r="BL1867" s="17">
        <v>3.7921249598001201E-2</v>
      </c>
      <c r="BM1867" s="17"/>
      <c r="BN1867" s="17">
        <v>0.131507276785326</v>
      </c>
      <c r="BO1867" s="17">
        <v>0.15132861130418901</v>
      </c>
      <c r="BP1867" s="17"/>
      <c r="BQ1867" s="17">
        <v>4.63398073206139E-2</v>
      </c>
      <c r="BR1867" s="17">
        <v>0.122595007643284</v>
      </c>
      <c r="BS1867" s="17"/>
      <c r="BT1867" s="17">
        <v>7.3288507003562403E-2</v>
      </c>
      <c r="BU1867" s="17"/>
      <c r="BV1867" s="17">
        <v>0.119710093185446</v>
      </c>
      <c r="BW1867" s="17">
        <v>0.13352937564718501</v>
      </c>
      <c r="BX1867" s="17">
        <v>0.151511158669865</v>
      </c>
      <c r="BY1867" s="17"/>
      <c r="BZ1867" s="17">
        <v>0.22076486362814801</v>
      </c>
      <c r="CA1867" s="17">
        <v>0.147624618906736</v>
      </c>
      <c r="CB1867" s="17">
        <v>0.13068402149453401</v>
      </c>
      <c r="CC1867" s="17">
        <v>0.138213010437158</v>
      </c>
      <c r="CD1867" s="17">
        <v>0.115983979395603</v>
      </c>
      <c r="CE1867" s="17">
        <v>0.11360381930624</v>
      </c>
      <c r="CF1867" s="17">
        <v>0.114443018314421</v>
      </c>
      <c r="CG1867" s="17"/>
      <c r="CH1867" s="17">
        <v>0.10771951100131</v>
      </c>
      <c r="CI1867" s="17">
        <v>9.5477408363033006E-2</v>
      </c>
      <c r="CJ1867" s="17">
        <v>0.16490323920684499</v>
      </c>
      <c r="CK1867" s="17">
        <v>0.18287635445856801</v>
      </c>
      <c r="CL1867" s="17">
        <v>0.24261450120250799</v>
      </c>
    </row>
    <row r="1868" spans="2:90" x14ac:dyDescent="0.3">
      <c r="B1868" t="s">
        <v>202</v>
      </c>
      <c r="C1868" s="17">
        <v>5.2902323899238303E-2</v>
      </c>
      <c r="D1868" s="17">
        <v>3.4868152727737703E-2</v>
      </c>
      <c r="E1868" s="17">
        <v>7.0946521319624103E-2</v>
      </c>
      <c r="F1868" s="17"/>
      <c r="G1868" s="17">
        <v>7.8586342947408794E-2</v>
      </c>
      <c r="H1868" s="17">
        <v>3.0525584619385E-2</v>
      </c>
      <c r="I1868" s="17">
        <v>7.05002579371376E-2</v>
      </c>
      <c r="J1868" s="17">
        <v>6.60097583622095E-2</v>
      </c>
      <c r="K1868" s="17">
        <v>5.0899019950919E-2</v>
      </c>
      <c r="L1868" s="17">
        <v>3.0417247481818399E-2</v>
      </c>
      <c r="M1868" s="17"/>
      <c r="N1868" s="17">
        <v>3.2903992670066003E-2</v>
      </c>
      <c r="O1868" s="17">
        <v>5.67077186529212E-2</v>
      </c>
      <c r="P1868" s="17">
        <v>3.8732661340204699E-2</v>
      </c>
      <c r="Q1868" s="17">
        <v>8.1649750212699601E-2</v>
      </c>
      <c r="R1868" s="17"/>
      <c r="S1868" s="17">
        <v>6.2471211412628701E-2</v>
      </c>
      <c r="T1868" s="17">
        <v>5.8429541902167502E-2</v>
      </c>
      <c r="U1868" s="17">
        <v>3.5050187152396203E-2</v>
      </c>
      <c r="V1868" s="17">
        <v>4.9838157810569897E-2</v>
      </c>
      <c r="W1868" s="17">
        <v>6.3153250812409106E-2</v>
      </c>
      <c r="X1868" s="17">
        <v>3.8102371270336999E-2</v>
      </c>
      <c r="Y1868" s="17">
        <v>6.9847648096003204E-2</v>
      </c>
      <c r="Z1868" s="17">
        <v>4.4030692753136799E-2</v>
      </c>
      <c r="AA1868" s="17">
        <v>3.5346614992942102E-2</v>
      </c>
      <c r="AB1868" s="17">
        <v>6.6116171002167198E-2</v>
      </c>
      <c r="AC1868" s="17">
        <v>5.3388986782133697E-2</v>
      </c>
      <c r="AD1868" s="17">
        <v>5.2171537356233699E-2</v>
      </c>
      <c r="AE1868" s="17"/>
      <c r="AF1868" s="17">
        <v>3.6827248866045097E-2</v>
      </c>
      <c r="AG1868" s="17">
        <v>3.8782809603936701E-2</v>
      </c>
      <c r="AH1868" s="17">
        <v>0.116747664321318</v>
      </c>
      <c r="AI1868" s="17"/>
      <c r="AJ1868" s="17">
        <v>2.6505057718951602E-2</v>
      </c>
      <c r="AK1868" s="17">
        <v>3.9209721454345599E-2</v>
      </c>
      <c r="AL1868" s="17">
        <v>1.8913451403691699E-2</v>
      </c>
      <c r="AM1868" s="17">
        <v>3.98617618071593E-2</v>
      </c>
      <c r="AN1868" s="17">
        <v>6.7469807199420098E-2</v>
      </c>
      <c r="AO1868" s="17"/>
      <c r="AP1868" s="17">
        <v>2.9625663497330298E-2</v>
      </c>
      <c r="AQ1868" s="17">
        <v>2.8608426772205101E-2</v>
      </c>
      <c r="AR1868" s="17">
        <v>2.19383163802718E-2</v>
      </c>
      <c r="AS1868" s="17">
        <v>3.89063661020118E-2</v>
      </c>
      <c r="AT1868" s="17">
        <v>6.6763746255686901E-2</v>
      </c>
      <c r="AU1868" s="17">
        <v>0.14497125786916101</v>
      </c>
      <c r="AV1868" s="17"/>
      <c r="AW1868" s="17">
        <v>9.4987067671909203E-2</v>
      </c>
      <c r="AX1868" s="17">
        <v>0.182526701072485</v>
      </c>
      <c r="AY1868" s="17">
        <v>9.5760264643780402E-2</v>
      </c>
      <c r="AZ1868" s="17">
        <v>5.4720014856900701E-2</v>
      </c>
      <c r="BA1868" s="17">
        <v>5.9536803608519102E-2</v>
      </c>
      <c r="BB1868" s="17">
        <v>5.3613899227372599E-2</v>
      </c>
      <c r="BC1868" s="17">
        <v>1.20085204877471E-2</v>
      </c>
      <c r="BD1868" s="17">
        <v>4.02260544947299E-2</v>
      </c>
      <c r="BE1868" s="17">
        <v>0</v>
      </c>
      <c r="BF1868" s="17">
        <v>1.92952923704315E-2</v>
      </c>
      <c r="BG1868" s="17">
        <v>1.3351795711587899E-2</v>
      </c>
      <c r="BH1868" s="17">
        <v>3.9218261109248198E-2</v>
      </c>
      <c r="BI1868" s="17">
        <v>3.6391629255206698E-2</v>
      </c>
      <c r="BJ1868" s="17">
        <v>0</v>
      </c>
      <c r="BK1868" s="17">
        <v>0.10365764317664899</v>
      </c>
      <c r="BL1868" s="17">
        <v>1.4838810514179099E-2</v>
      </c>
      <c r="BM1868" s="17"/>
      <c r="BN1868" s="17">
        <v>4.6783168623089101E-2</v>
      </c>
      <c r="BO1868" s="17">
        <v>5.86760523566087E-2</v>
      </c>
      <c r="BP1868" s="17"/>
      <c r="BQ1868" s="17">
        <v>3.0904285345592902E-2</v>
      </c>
      <c r="BR1868" s="17">
        <v>4.0208826785072503E-2</v>
      </c>
      <c r="BS1868" s="17"/>
      <c r="BT1868" s="17">
        <v>2.7093958142958299E-2</v>
      </c>
      <c r="BU1868" s="17"/>
      <c r="BV1868" s="17">
        <v>6.8771265965248296E-2</v>
      </c>
      <c r="BW1868" s="17">
        <v>4.8241762971260697E-2</v>
      </c>
      <c r="BX1868" s="17">
        <v>4.7747681530330897E-2</v>
      </c>
      <c r="BY1868" s="17"/>
      <c r="BZ1868" s="17">
        <v>9.6190065945613301E-2</v>
      </c>
      <c r="CA1868" s="17">
        <v>5.1963230790267698E-2</v>
      </c>
      <c r="CB1868" s="17">
        <v>4.9002898185539302E-2</v>
      </c>
      <c r="CC1868" s="17">
        <v>3.5557521725246101E-2</v>
      </c>
      <c r="CD1868" s="17">
        <v>2.5000402149720598E-2</v>
      </c>
      <c r="CE1868" s="17">
        <v>3.1537665949597303E-2</v>
      </c>
      <c r="CF1868" s="17">
        <v>3.4149648504448002E-2</v>
      </c>
      <c r="CG1868" s="17"/>
      <c r="CH1868" s="17">
        <v>1.8308926915833901E-2</v>
      </c>
      <c r="CI1868" s="17">
        <v>4.5993587464861103E-2</v>
      </c>
      <c r="CJ1868" s="17">
        <v>4.78713878138168E-2</v>
      </c>
      <c r="CK1868" s="17">
        <v>8.7022743505722505E-2</v>
      </c>
      <c r="CL1868" s="17">
        <v>0.114805651683854</v>
      </c>
    </row>
    <row r="1869" spans="2:90" x14ac:dyDescent="0.3">
      <c r="B1869" t="s">
        <v>173</v>
      </c>
      <c r="C1869" s="17">
        <v>0.38377463281879898</v>
      </c>
      <c r="D1869" s="17">
        <v>0.40845984517956802</v>
      </c>
      <c r="E1869" s="17">
        <v>0.35786192796106397</v>
      </c>
      <c r="F1869" s="17"/>
      <c r="G1869" s="17">
        <v>0.51839072506369399</v>
      </c>
      <c r="H1869" s="17">
        <v>0.51646336070385401</v>
      </c>
      <c r="I1869" s="17">
        <v>0.37034363050567298</v>
      </c>
      <c r="J1869" s="17">
        <v>0.32757713567756203</v>
      </c>
      <c r="K1869" s="17">
        <v>0.323002847255214</v>
      </c>
      <c r="L1869" s="17">
        <v>0.28331665914007298</v>
      </c>
      <c r="M1869" s="17"/>
      <c r="N1869" s="17">
        <v>0.457395650409951</v>
      </c>
      <c r="O1869" s="17">
        <v>0.40342135080993502</v>
      </c>
      <c r="P1869" s="17">
        <v>0.34326449909861401</v>
      </c>
      <c r="Q1869" s="17">
        <v>0.321173646606428</v>
      </c>
      <c r="R1869" s="17"/>
      <c r="S1869" s="17">
        <v>0.42415471666121501</v>
      </c>
      <c r="T1869" s="17">
        <v>0.32125787057272298</v>
      </c>
      <c r="U1869" s="17">
        <v>0.35908039956814097</v>
      </c>
      <c r="V1869" s="17">
        <v>0.35589692599818801</v>
      </c>
      <c r="W1869" s="17">
        <v>0.348365772023422</v>
      </c>
      <c r="X1869" s="17">
        <v>0.379270763476735</v>
      </c>
      <c r="Y1869" s="17">
        <v>0.33869942426477101</v>
      </c>
      <c r="Z1869" s="17">
        <v>0.393468863543117</v>
      </c>
      <c r="AA1869" s="17">
        <v>0.44397778569077601</v>
      </c>
      <c r="AB1869" s="17">
        <v>0.48359311919096198</v>
      </c>
      <c r="AC1869" s="17">
        <v>0.34928633657838898</v>
      </c>
      <c r="AD1869" s="17">
        <v>0.35578531444477401</v>
      </c>
      <c r="AE1869" s="17"/>
      <c r="AF1869" s="17">
        <v>0.31686263824253302</v>
      </c>
      <c r="AG1869" s="17">
        <v>0.46520854163664799</v>
      </c>
      <c r="AH1869" s="17">
        <v>0.269807393035425</v>
      </c>
      <c r="AI1869" s="17"/>
      <c r="AJ1869" s="17">
        <v>0.27154583690548401</v>
      </c>
      <c r="AK1869" s="17">
        <v>0.49516204741453801</v>
      </c>
      <c r="AL1869" s="17">
        <v>0.442569734198967</v>
      </c>
      <c r="AM1869" s="17">
        <v>0.32816757161591198</v>
      </c>
      <c r="AN1869" s="17">
        <v>0.48984491915151601</v>
      </c>
      <c r="AO1869" s="17"/>
      <c r="AP1869" s="17">
        <v>0.52613504980342096</v>
      </c>
      <c r="AQ1869" s="17">
        <v>0.332580436364113</v>
      </c>
      <c r="AR1869" s="17">
        <v>0.45892208374855098</v>
      </c>
      <c r="AS1869" s="17">
        <v>0.292317819883612</v>
      </c>
      <c r="AT1869" s="17">
        <v>0.58057788236804198</v>
      </c>
      <c r="AU1869" s="17">
        <v>0.21622767612850999</v>
      </c>
      <c r="AV1869" s="17"/>
      <c r="AW1869" s="17">
        <v>0.15575936428703099</v>
      </c>
      <c r="AX1869" s="17">
        <v>0.28336060341999703</v>
      </c>
      <c r="AY1869" s="17">
        <v>0.339743778351913</v>
      </c>
      <c r="AZ1869" s="17">
        <v>0.414771148655315</v>
      </c>
      <c r="BA1869" s="17">
        <v>0.34269601557955398</v>
      </c>
      <c r="BB1869" s="17">
        <v>0.34313429092360498</v>
      </c>
      <c r="BC1869" s="17">
        <v>0.39250483662813601</v>
      </c>
      <c r="BD1869" s="17">
        <v>0.34797967142497699</v>
      </c>
      <c r="BE1869" s="17">
        <v>0.42218539510849601</v>
      </c>
      <c r="BF1869" s="17">
        <v>0.43511297509783098</v>
      </c>
      <c r="BG1869" s="17">
        <v>0.42693556687490197</v>
      </c>
      <c r="BH1869" s="17">
        <v>0.40427835863648198</v>
      </c>
      <c r="BI1869" s="17">
        <v>0.47608113433992799</v>
      </c>
      <c r="BJ1869" s="17">
        <v>0.36761836625231098</v>
      </c>
      <c r="BK1869" s="17">
        <v>0.35990585551901999</v>
      </c>
      <c r="BL1869" s="17">
        <v>0.60140464630119905</v>
      </c>
      <c r="BM1869" s="17"/>
      <c r="BN1869" s="17">
        <v>0.382827509104533</v>
      </c>
      <c r="BO1869" s="17">
        <v>0.38713721818273999</v>
      </c>
      <c r="BP1869" s="17"/>
      <c r="BQ1869" s="17">
        <v>0.53370355979520401</v>
      </c>
      <c r="BR1869" s="17">
        <v>0.46052116031602702</v>
      </c>
      <c r="BS1869" s="17"/>
      <c r="BT1869" s="17">
        <v>0.497689383002755</v>
      </c>
      <c r="BU1869" s="17"/>
      <c r="BV1869" s="17">
        <v>0.37507194266198901</v>
      </c>
      <c r="BW1869" s="17">
        <v>0.47144664773235001</v>
      </c>
      <c r="BX1869" s="17">
        <v>0.35920895461360702</v>
      </c>
      <c r="BY1869" s="17"/>
      <c r="BZ1869" s="17">
        <v>0.25599961569454999</v>
      </c>
      <c r="CA1869" s="17">
        <v>0.35520802184275801</v>
      </c>
      <c r="CB1869" s="17">
        <v>0.39595241860893299</v>
      </c>
      <c r="CC1869" s="17">
        <v>0.39548639097400201</v>
      </c>
      <c r="CD1869" s="17">
        <v>0.40489750017679299</v>
      </c>
      <c r="CE1869" s="17">
        <v>0.43787268793112399</v>
      </c>
      <c r="CF1869" s="17">
        <v>0.48196088953397898</v>
      </c>
      <c r="CG1869" s="17"/>
      <c r="CH1869" s="17">
        <v>0.54761293157705104</v>
      </c>
      <c r="CI1869" s="17">
        <v>0.42882431312096397</v>
      </c>
      <c r="CJ1869" s="17">
        <v>0.33768546393927801</v>
      </c>
      <c r="CK1869" s="17">
        <v>0.31231287017964598</v>
      </c>
      <c r="CL1869" s="17">
        <v>0.267083073264196</v>
      </c>
    </row>
    <row r="1870" spans="2:90" x14ac:dyDescent="0.3">
      <c r="B1870" t="s">
        <v>174</v>
      </c>
      <c r="C1870" s="17">
        <v>0.29950288650528201</v>
      </c>
      <c r="D1870" s="17">
        <v>0.29438328340311298</v>
      </c>
      <c r="E1870" s="17">
        <v>0.30584909771108998</v>
      </c>
      <c r="F1870" s="17"/>
      <c r="G1870" s="17">
        <v>0.18645138055806099</v>
      </c>
      <c r="H1870" s="17">
        <v>0.20663391271327</v>
      </c>
      <c r="I1870" s="17">
        <v>0.32562584114224202</v>
      </c>
      <c r="J1870" s="17">
        <v>0.35363711599645598</v>
      </c>
      <c r="K1870" s="17">
        <v>0.345423980638846</v>
      </c>
      <c r="L1870" s="17">
        <v>0.354345419282864</v>
      </c>
      <c r="M1870" s="17"/>
      <c r="N1870" s="17">
        <v>0.25925200822905903</v>
      </c>
      <c r="O1870" s="17">
        <v>0.285229624509027</v>
      </c>
      <c r="P1870" s="17">
        <v>0.337277596294635</v>
      </c>
      <c r="Q1870" s="17">
        <v>0.32371444638570102</v>
      </c>
      <c r="R1870" s="17"/>
      <c r="S1870" s="17">
        <v>0.27147064663730602</v>
      </c>
      <c r="T1870" s="17">
        <v>0.34828281341154499</v>
      </c>
      <c r="U1870" s="17">
        <v>0.31488017223660703</v>
      </c>
      <c r="V1870" s="17">
        <v>0.31440077254642002</v>
      </c>
      <c r="W1870" s="17">
        <v>0.29357763928296698</v>
      </c>
      <c r="X1870" s="17">
        <v>0.32882268830862399</v>
      </c>
      <c r="Y1870" s="17">
        <v>0.30750468407799803</v>
      </c>
      <c r="Z1870" s="17">
        <v>0.32874773879747798</v>
      </c>
      <c r="AA1870" s="17">
        <v>0.26235475564581001</v>
      </c>
      <c r="AB1870" s="17">
        <v>0.20305324395506</v>
      </c>
      <c r="AC1870" s="17">
        <v>0.324069253151966</v>
      </c>
      <c r="AD1870" s="17">
        <v>0.38366428791234702</v>
      </c>
      <c r="AE1870" s="17"/>
      <c r="AF1870" s="17">
        <v>0.36686422871918301</v>
      </c>
      <c r="AG1870" s="17">
        <v>0.24356547531502601</v>
      </c>
      <c r="AH1870" s="17">
        <v>0.32148114775223902</v>
      </c>
      <c r="AI1870" s="17"/>
      <c r="AJ1870" s="17">
        <v>0.43186043837639898</v>
      </c>
      <c r="AK1870" s="17">
        <v>0.21039782071520999</v>
      </c>
      <c r="AL1870" s="17">
        <v>0.267486433346247</v>
      </c>
      <c r="AM1870" s="17">
        <v>0.36911151304071999</v>
      </c>
      <c r="AN1870" s="17">
        <v>0.19666334190679599</v>
      </c>
      <c r="AO1870" s="17"/>
      <c r="AP1870" s="17">
        <v>0.18915830348945001</v>
      </c>
      <c r="AQ1870" s="17">
        <v>0.39628263663519298</v>
      </c>
      <c r="AR1870" s="17">
        <v>0.25937252788092002</v>
      </c>
      <c r="AS1870" s="17">
        <v>0.37556013768980601</v>
      </c>
      <c r="AT1870" s="17">
        <v>0.14249795541565399</v>
      </c>
      <c r="AU1870" s="17">
        <v>0.31500071879446601</v>
      </c>
      <c r="AV1870" s="17"/>
      <c r="AW1870" s="17">
        <v>0.291663708733025</v>
      </c>
      <c r="AX1870" s="17">
        <v>0.27005548567475701</v>
      </c>
      <c r="AY1870" s="17">
        <v>0.247910451690176</v>
      </c>
      <c r="AZ1870" s="17">
        <v>0.27628470054222898</v>
      </c>
      <c r="BA1870" s="17">
        <v>0.29382915254857001</v>
      </c>
      <c r="BB1870" s="17">
        <v>0.41315137467930502</v>
      </c>
      <c r="BC1870" s="17">
        <v>0.33489885059240998</v>
      </c>
      <c r="BD1870" s="17">
        <v>0.34180213639988</v>
      </c>
      <c r="BE1870" s="17">
        <v>0.28574785645212403</v>
      </c>
      <c r="BF1870" s="17">
        <v>0.26721214499857698</v>
      </c>
      <c r="BG1870" s="17">
        <v>0.26650867183983001</v>
      </c>
      <c r="BH1870" s="17">
        <v>0.269738067413611</v>
      </c>
      <c r="BI1870" s="17">
        <v>0.29054930479802299</v>
      </c>
      <c r="BJ1870" s="17">
        <v>0.30712336166076198</v>
      </c>
      <c r="BK1870" s="17">
        <v>0.38522433579973397</v>
      </c>
      <c r="BL1870" s="17">
        <v>0.17297248939423099</v>
      </c>
      <c r="BM1870" s="17"/>
      <c r="BN1870" s="17">
        <v>0.29698434918608002</v>
      </c>
      <c r="BO1870" s="17">
        <v>0.30326296552856602</v>
      </c>
      <c r="BP1870" s="17"/>
      <c r="BQ1870" s="17">
        <v>0.18708532015771701</v>
      </c>
      <c r="BR1870" s="17">
        <v>0.219536913304202</v>
      </c>
      <c r="BS1870" s="17"/>
      <c r="BT1870" s="17">
        <v>0.21770979516383199</v>
      </c>
      <c r="BU1870" s="17"/>
      <c r="BV1870" s="17">
        <v>0.27277936947297299</v>
      </c>
      <c r="BW1870" s="17">
        <v>0.26241529751229897</v>
      </c>
      <c r="BX1870" s="17">
        <v>0.32475498937101099</v>
      </c>
      <c r="BY1870" s="17"/>
      <c r="BZ1870" s="17">
        <v>0.38547529118584101</v>
      </c>
      <c r="CA1870" s="17">
        <v>0.30763417822825101</v>
      </c>
      <c r="CB1870" s="17">
        <v>0.29323461123303801</v>
      </c>
      <c r="CC1870" s="17">
        <v>0.31807397034180102</v>
      </c>
      <c r="CD1870" s="17">
        <v>0.30248190703171701</v>
      </c>
      <c r="CE1870" s="17">
        <v>0.25848080010567498</v>
      </c>
      <c r="CF1870" s="17">
        <v>0.23583214317571699</v>
      </c>
      <c r="CG1870" s="17"/>
      <c r="CH1870" s="17">
        <v>0.23159583738446199</v>
      </c>
      <c r="CI1870" s="17">
        <v>0.26063680189960697</v>
      </c>
      <c r="CJ1870" s="17">
        <v>0.32651577290192701</v>
      </c>
      <c r="CK1870" s="17">
        <v>0.34652663707125803</v>
      </c>
      <c r="CL1870" s="17">
        <v>0.394856912057719</v>
      </c>
    </row>
    <row r="1871" spans="2:90" x14ac:dyDescent="0.3">
      <c r="B1871" t="s">
        <v>121</v>
      </c>
      <c r="C1871" s="17">
        <v>8.4271746313517096E-2</v>
      </c>
      <c r="D1871" s="17">
        <v>0.114076561776455</v>
      </c>
      <c r="E1871" s="17">
        <v>5.2012830249973899E-2</v>
      </c>
      <c r="F1871" s="17"/>
      <c r="G1871" s="17">
        <v>0.331939344505633</v>
      </c>
      <c r="H1871" s="17">
        <v>0.30982944799058398</v>
      </c>
      <c r="I1871" s="17">
        <v>4.4717789363431501E-2</v>
      </c>
      <c r="J1871" s="17">
        <v>-2.6059980318893901E-2</v>
      </c>
      <c r="K1871" s="17">
        <v>-2.2421133383631799E-2</v>
      </c>
      <c r="L1871" s="17">
        <v>-7.1028760142790998E-2</v>
      </c>
      <c r="M1871" s="17"/>
      <c r="N1871" s="17">
        <v>0.198143642180893</v>
      </c>
      <c r="O1871" s="17">
        <v>0.118191726300908</v>
      </c>
      <c r="P1871" s="17">
        <v>5.9869028039788996E-3</v>
      </c>
      <c r="Q1871" s="17">
        <v>-2.5407997792732998E-3</v>
      </c>
      <c r="R1871" s="17"/>
      <c r="S1871" s="17">
        <v>0.15268407002390899</v>
      </c>
      <c r="T1871" s="17">
        <v>-2.7024942838822098E-2</v>
      </c>
      <c r="U1871" s="17">
        <v>4.4200227331534003E-2</v>
      </c>
      <c r="V1871" s="17">
        <v>4.1496153451767902E-2</v>
      </c>
      <c r="W1871" s="17">
        <v>5.4788132740454402E-2</v>
      </c>
      <c r="X1871" s="17">
        <v>5.0448075168111499E-2</v>
      </c>
      <c r="Y1871" s="17">
        <v>3.11947401867733E-2</v>
      </c>
      <c r="Z1871" s="17">
        <v>6.4721124745639097E-2</v>
      </c>
      <c r="AA1871" s="17">
        <v>0.18162303004496599</v>
      </c>
      <c r="AB1871" s="17">
        <v>0.28053987523590201</v>
      </c>
      <c r="AC1871" s="17">
        <v>2.5217083426422499E-2</v>
      </c>
      <c r="AD1871" s="17">
        <v>-2.78789734675738E-2</v>
      </c>
      <c r="AE1871" s="17"/>
      <c r="AF1871" s="17">
        <v>-5.0001590476649399E-2</v>
      </c>
      <c r="AG1871" s="17">
        <v>0.22164306632162201</v>
      </c>
      <c r="AH1871" s="17">
        <v>-5.1673754716814201E-2</v>
      </c>
      <c r="AI1871" s="17"/>
      <c r="AJ1871" s="17">
        <v>-0.160314601470915</v>
      </c>
      <c r="AK1871" s="17">
        <v>0.28476422669932799</v>
      </c>
      <c r="AL1871" s="17">
        <v>0.17508330085272</v>
      </c>
      <c r="AM1871" s="17">
        <v>-4.0943941424808297E-2</v>
      </c>
      <c r="AN1871" s="17">
        <v>0.29318157724471999</v>
      </c>
      <c r="AO1871" s="17"/>
      <c r="AP1871" s="17">
        <v>0.33697674631397101</v>
      </c>
      <c r="AQ1871" s="17">
        <v>-6.3702200271080395E-2</v>
      </c>
      <c r="AR1871" s="17">
        <v>0.19954955586763101</v>
      </c>
      <c r="AS1871" s="17">
        <v>-8.3242317806194302E-2</v>
      </c>
      <c r="AT1871" s="17">
        <v>0.43807992695238801</v>
      </c>
      <c r="AU1871" s="17">
        <v>-9.8773042665955602E-2</v>
      </c>
      <c r="AV1871" s="17"/>
      <c r="AW1871" s="17">
        <v>-0.135904344445994</v>
      </c>
      <c r="AX1871" s="17">
        <v>1.3305117745240701E-2</v>
      </c>
      <c r="AY1871" s="17">
        <v>9.1833326661736298E-2</v>
      </c>
      <c r="AZ1871" s="17">
        <v>0.138486448113086</v>
      </c>
      <c r="BA1871" s="17">
        <v>4.8866863030983303E-2</v>
      </c>
      <c r="BB1871" s="17">
        <v>-7.0017083755699705E-2</v>
      </c>
      <c r="BC1871" s="17">
        <v>5.7605986035726503E-2</v>
      </c>
      <c r="BD1871" s="17">
        <v>6.1775350250968799E-3</v>
      </c>
      <c r="BE1871" s="17">
        <v>0.13643753865637301</v>
      </c>
      <c r="BF1871" s="17">
        <v>0.16790083009925399</v>
      </c>
      <c r="BG1871" s="17">
        <v>0.16042689503507199</v>
      </c>
      <c r="BH1871" s="17">
        <v>0.13454029122287101</v>
      </c>
      <c r="BI1871" s="17">
        <v>0.185531829541905</v>
      </c>
      <c r="BJ1871" s="17">
        <v>6.0495004591549099E-2</v>
      </c>
      <c r="BK1871" s="17">
        <v>-2.53184802807144E-2</v>
      </c>
      <c r="BL1871" s="17">
        <v>0.42843215690696801</v>
      </c>
      <c r="BM1871" s="17"/>
      <c r="BN1871" s="17">
        <v>8.5843159918453496E-2</v>
      </c>
      <c r="BO1871" s="17">
        <v>8.3874252654174197E-2</v>
      </c>
      <c r="BP1871" s="17"/>
      <c r="BQ1871" s="17">
        <v>0.346618239637487</v>
      </c>
      <c r="BR1871" s="17">
        <v>0.240984247011825</v>
      </c>
      <c r="BS1871" s="17"/>
      <c r="BT1871" s="17">
        <v>0.27997958783892202</v>
      </c>
      <c r="BU1871" s="17"/>
      <c r="BV1871" s="17">
        <v>0.102292573189015</v>
      </c>
      <c r="BW1871" s="17">
        <v>0.20903135022005001</v>
      </c>
      <c r="BX1871" s="17">
        <v>3.4453965242595697E-2</v>
      </c>
      <c r="BY1871" s="17"/>
      <c r="BZ1871" s="17">
        <v>-0.12947567549128999</v>
      </c>
      <c r="CA1871" s="17">
        <v>4.7573843614507602E-2</v>
      </c>
      <c r="CB1871" s="17">
        <v>0.102717807375896</v>
      </c>
      <c r="CC1871" s="17">
        <v>7.7412420632201301E-2</v>
      </c>
      <c r="CD1871" s="17">
        <v>0.10241559314507601</v>
      </c>
      <c r="CE1871" s="17">
        <v>0.17939188782544899</v>
      </c>
      <c r="CF1871" s="17">
        <v>0.24612874635826101</v>
      </c>
      <c r="CG1871" s="17"/>
      <c r="CH1871" s="17">
        <v>0.316017094192589</v>
      </c>
      <c r="CI1871" s="17">
        <v>0.168187511221357</v>
      </c>
      <c r="CJ1871" s="17">
        <v>1.1169691037351499E-2</v>
      </c>
      <c r="CK1871" s="17">
        <v>-3.4213766891612603E-2</v>
      </c>
      <c r="CL1871" s="17">
        <v>-0.127773838793524</v>
      </c>
    </row>
    <row r="1872" spans="2:90" x14ac:dyDescent="0.3">
      <c r="C1872" s="17"/>
      <c r="D1872" s="17"/>
      <c r="E1872" s="17"/>
      <c r="F1872" s="17"/>
      <c r="G1872" s="17"/>
      <c r="H1872" s="17"/>
      <c r="I1872" s="17"/>
      <c r="J1872" s="17"/>
      <c r="K1872" s="17"/>
      <c r="L1872" s="17"/>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7"/>
      <c r="AI1872" s="17"/>
      <c r="AJ1872" s="17"/>
      <c r="AK1872" s="17"/>
      <c r="AL1872" s="17"/>
      <c r="AM1872" s="17"/>
      <c r="AN1872" s="17"/>
      <c r="AO1872" s="17"/>
      <c r="AP1872" s="17"/>
      <c r="AQ1872" s="17"/>
      <c r="AR1872" s="17"/>
      <c r="AS1872" s="17"/>
      <c r="AT1872" s="17"/>
      <c r="AU1872" s="17"/>
      <c r="AV1872" s="17"/>
      <c r="AW1872" s="17"/>
      <c r="AX1872" s="17"/>
      <c r="AY1872" s="17"/>
      <c r="AZ1872" s="17"/>
      <c r="BA1872" s="17"/>
      <c r="BB1872" s="17"/>
      <c r="BC1872" s="17"/>
      <c r="BD1872" s="17"/>
      <c r="BE1872" s="17"/>
      <c r="BF1872" s="17"/>
      <c r="BG1872" s="17"/>
      <c r="BH1872" s="17"/>
      <c r="BI1872" s="17"/>
      <c r="BJ1872" s="17"/>
      <c r="BK1872" s="17"/>
      <c r="BL1872" s="17"/>
      <c r="BM1872" s="17"/>
      <c r="BN1872" s="17"/>
      <c r="BO1872" s="17"/>
      <c r="BP1872" s="17"/>
      <c r="BQ1872" s="17"/>
      <c r="BR1872" s="17"/>
      <c r="BS1872" s="17"/>
      <c r="BT1872" s="17"/>
      <c r="BU1872" s="17"/>
      <c r="BV1872" s="17"/>
      <c r="BW1872" s="17"/>
      <c r="BX1872" s="17"/>
      <c r="BY1872" s="17"/>
      <c r="BZ1872" s="17"/>
      <c r="CA1872" s="17"/>
      <c r="CB1872" s="17"/>
      <c r="CC1872" s="17"/>
      <c r="CD1872" s="17"/>
      <c r="CE1872" s="17"/>
      <c r="CF1872" s="17"/>
      <c r="CG1872" s="17"/>
      <c r="CH1872" s="17"/>
      <c r="CI1872" s="17"/>
      <c r="CJ1872" s="17"/>
      <c r="CK1872" s="17"/>
      <c r="CL1872" s="17"/>
    </row>
    <row r="1873" spans="2:90" x14ac:dyDescent="0.3">
      <c r="B1873" s="6" t="s">
        <v>718</v>
      </c>
      <c r="C1873" s="17"/>
      <c r="D1873" s="17"/>
      <c r="E1873" s="17"/>
      <c r="F1873" s="17"/>
      <c r="G1873" s="17"/>
      <c r="H1873" s="17"/>
      <c r="I1873" s="17"/>
      <c r="J1873" s="17"/>
      <c r="K1873" s="17"/>
      <c r="L1873" s="17"/>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7"/>
      <c r="AI1873" s="17"/>
      <c r="AJ1873" s="17"/>
      <c r="AK1873" s="17"/>
      <c r="AL1873" s="17"/>
      <c r="AM1873" s="17"/>
      <c r="AN1873" s="17"/>
      <c r="AO1873" s="17"/>
      <c r="AP1873" s="17"/>
      <c r="AQ1873" s="17"/>
      <c r="AR1873" s="17"/>
      <c r="AS1873" s="17"/>
      <c r="AT1873" s="17"/>
      <c r="AU1873" s="17"/>
      <c r="AV1873" s="17"/>
      <c r="AW1873" s="17"/>
      <c r="AX1873" s="17"/>
      <c r="AY1873" s="17"/>
      <c r="AZ1873" s="17"/>
      <c r="BA1873" s="17"/>
      <c r="BB1873" s="17"/>
      <c r="BC1873" s="17"/>
      <c r="BD1873" s="17"/>
      <c r="BE1873" s="17"/>
      <c r="BF1873" s="17"/>
      <c r="BG1873" s="17"/>
      <c r="BH1873" s="17"/>
      <c r="BI1873" s="17"/>
      <c r="BJ1873" s="17"/>
      <c r="BK1873" s="17"/>
      <c r="BL1873" s="17"/>
      <c r="BM1873" s="17"/>
      <c r="BN1873" s="17"/>
      <c r="BO1873" s="17"/>
      <c r="BP1873" s="17"/>
      <c r="BQ1873" s="17"/>
      <c r="BR1873" s="17"/>
      <c r="BS1873" s="17"/>
      <c r="BT1873" s="17"/>
      <c r="BU1873" s="17"/>
      <c r="BV1873" s="17"/>
      <c r="BW1873" s="17"/>
      <c r="BX1873" s="17"/>
      <c r="BY1873" s="17"/>
      <c r="BZ1873" s="17"/>
      <c r="CA1873" s="17"/>
      <c r="CB1873" s="17"/>
      <c r="CC1873" s="17"/>
      <c r="CD1873" s="17"/>
      <c r="CE1873" s="17"/>
      <c r="CF1873" s="17"/>
      <c r="CG1873" s="17"/>
      <c r="CH1873" s="17"/>
      <c r="CI1873" s="17"/>
      <c r="CJ1873" s="17"/>
      <c r="CK1873" s="17"/>
      <c r="CL1873" s="17"/>
    </row>
    <row r="1874" spans="2:90" x14ac:dyDescent="0.3">
      <c r="B1874" s="24" t="s">
        <v>110</v>
      </c>
      <c r="C1874" s="17"/>
      <c r="D1874" s="17"/>
      <c r="E1874" s="17"/>
      <c r="F1874" s="17"/>
      <c r="G1874" s="17"/>
      <c r="H1874" s="17"/>
      <c r="I1874" s="17"/>
      <c r="J1874" s="17"/>
      <c r="K1874" s="17"/>
      <c r="L1874" s="17"/>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7"/>
      <c r="AI1874" s="17"/>
      <c r="AJ1874" s="17"/>
      <c r="AK1874" s="17"/>
      <c r="AL1874" s="17"/>
      <c r="AM1874" s="17"/>
      <c r="AN1874" s="17"/>
      <c r="AO1874" s="17"/>
      <c r="AP1874" s="17"/>
      <c r="AQ1874" s="17"/>
      <c r="AR1874" s="17"/>
      <c r="AS1874" s="17"/>
      <c r="AT1874" s="17"/>
      <c r="AU1874" s="17"/>
      <c r="AV1874" s="17"/>
      <c r="AW1874" s="17"/>
      <c r="AX1874" s="17"/>
      <c r="AY1874" s="17"/>
      <c r="AZ1874" s="17"/>
      <c r="BA1874" s="17"/>
      <c r="BB1874" s="17"/>
      <c r="BC1874" s="17"/>
      <c r="BD1874" s="17"/>
      <c r="BE1874" s="17"/>
      <c r="BF1874" s="17"/>
      <c r="BG1874" s="17"/>
      <c r="BH1874" s="17"/>
      <c r="BI1874" s="17"/>
      <c r="BJ1874" s="17"/>
      <c r="BK1874" s="17"/>
      <c r="BL1874" s="17"/>
      <c r="BM1874" s="17"/>
      <c r="BN1874" s="17"/>
      <c r="BO1874" s="17"/>
      <c r="BP1874" s="17"/>
      <c r="BQ1874" s="17"/>
      <c r="BR1874" s="17"/>
      <c r="BS1874" s="17"/>
      <c r="BT1874" s="17"/>
      <c r="BU1874" s="17"/>
      <c r="BV1874" s="17"/>
      <c r="BW1874" s="17"/>
      <c r="BX1874" s="17"/>
      <c r="BY1874" s="17"/>
      <c r="BZ1874" s="17"/>
      <c r="CA1874" s="17"/>
      <c r="CB1874" s="17"/>
      <c r="CC1874" s="17"/>
      <c r="CD1874" s="17"/>
      <c r="CE1874" s="17"/>
      <c r="CF1874" s="17"/>
      <c r="CG1874" s="17"/>
      <c r="CH1874" s="17"/>
      <c r="CI1874" s="17"/>
      <c r="CJ1874" s="17"/>
      <c r="CK1874" s="17"/>
      <c r="CL1874" s="17"/>
    </row>
    <row r="1875" spans="2:90" x14ac:dyDescent="0.3">
      <c r="B1875" t="s">
        <v>709</v>
      </c>
      <c r="C1875" s="17">
        <v>0.109891027470497</v>
      </c>
      <c r="D1875" s="17">
        <v>0.12910790431503499</v>
      </c>
      <c r="E1875" s="17">
        <v>9.1981434458515005E-2</v>
      </c>
      <c r="F1875" s="17"/>
      <c r="G1875" s="17">
        <v>0.188800796373288</v>
      </c>
      <c r="H1875" s="17">
        <v>0.18291532023380799</v>
      </c>
      <c r="I1875" s="17">
        <v>0.11088649506341799</v>
      </c>
      <c r="J1875" s="17">
        <v>7.1665238855671803E-2</v>
      </c>
      <c r="K1875" s="17">
        <v>6.2414974548357899E-2</v>
      </c>
      <c r="L1875" s="17">
        <v>5.9866784883937103E-2</v>
      </c>
      <c r="M1875" s="17"/>
      <c r="N1875" s="17">
        <v>0.16348150230351699</v>
      </c>
      <c r="O1875" s="17">
        <v>9.3846234015830296E-2</v>
      </c>
      <c r="P1875" s="17">
        <v>9.4576397027409498E-2</v>
      </c>
      <c r="Q1875" s="17">
        <v>8.33507762710676E-2</v>
      </c>
      <c r="R1875" s="17"/>
      <c r="S1875" s="17">
        <v>0.15519056874308801</v>
      </c>
      <c r="T1875" s="17">
        <v>7.9294768825678805E-2</v>
      </c>
      <c r="U1875" s="17">
        <v>9.5998209428924994E-2</v>
      </c>
      <c r="V1875" s="17">
        <v>6.7856533599103597E-2</v>
      </c>
      <c r="W1875" s="17">
        <v>7.2361781979757303E-2</v>
      </c>
      <c r="X1875" s="17">
        <v>9.5108900374877806E-2</v>
      </c>
      <c r="Y1875" s="17">
        <v>0.109806343642188</v>
      </c>
      <c r="Z1875" s="17">
        <v>8.8955847579717306E-2</v>
      </c>
      <c r="AA1875" s="17">
        <v>0.158651854501521</v>
      </c>
      <c r="AB1875" s="17">
        <v>0.146410570124584</v>
      </c>
      <c r="AC1875" s="17">
        <v>9.8555127745910104E-2</v>
      </c>
      <c r="AD1875" s="17">
        <v>8.3773348658587807E-2</v>
      </c>
      <c r="AE1875" s="17"/>
      <c r="AF1875" s="17">
        <v>7.4090245276525094E-2</v>
      </c>
      <c r="AG1875" s="17">
        <v>0.13946435353665401</v>
      </c>
      <c r="AH1875" s="17">
        <v>7.2349540630907205E-2</v>
      </c>
      <c r="AI1875" s="17"/>
      <c r="AJ1875" s="17">
        <v>5.0032149852040901E-2</v>
      </c>
      <c r="AK1875" s="17">
        <v>0.167586886315921</v>
      </c>
      <c r="AL1875" s="17">
        <v>0.10036776274843</v>
      </c>
      <c r="AM1875" s="17">
        <v>9.0962627053763706E-2</v>
      </c>
      <c r="AN1875" s="17">
        <v>0.149341281633871</v>
      </c>
      <c r="AO1875" s="17"/>
      <c r="AP1875" s="17">
        <v>0.18951670398334799</v>
      </c>
      <c r="AQ1875" s="17">
        <v>6.5370471747044995E-2</v>
      </c>
      <c r="AR1875" s="17">
        <v>0.118726530162866</v>
      </c>
      <c r="AS1875" s="17">
        <v>5.63791044052213E-2</v>
      </c>
      <c r="AT1875" s="17">
        <v>0.20017598372493201</v>
      </c>
      <c r="AU1875" s="17">
        <v>6.6469364783045895E-2</v>
      </c>
      <c r="AV1875" s="17"/>
      <c r="AW1875" s="17">
        <v>0.21396867716249701</v>
      </c>
      <c r="AX1875" s="17">
        <v>0.104973833142479</v>
      </c>
      <c r="AY1875" s="17">
        <v>9.0085697239853005E-2</v>
      </c>
      <c r="AZ1875" s="17">
        <v>9.7671106608675798E-2</v>
      </c>
      <c r="BA1875" s="17">
        <v>9.6570782245250494E-2</v>
      </c>
      <c r="BB1875" s="17">
        <v>0.10273894412771099</v>
      </c>
      <c r="BC1875" s="17">
        <v>6.5913973453988903E-2</v>
      </c>
      <c r="BD1875" s="17">
        <v>9.0018013066491195E-2</v>
      </c>
      <c r="BE1875" s="17">
        <v>8.2883759569544704E-2</v>
      </c>
      <c r="BF1875" s="17">
        <v>0.13026468082864501</v>
      </c>
      <c r="BG1875" s="17">
        <v>7.0725519161425707E-2</v>
      </c>
      <c r="BH1875" s="17">
        <v>8.9228734503685903E-2</v>
      </c>
      <c r="BI1875" s="17">
        <v>0.197556251723255</v>
      </c>
      <c r="BJ1875" s="17">
        <v>0.12589224365343499</v>
      </c>
      <c r="BK1875" s="17">
        <v>0.244884405131092</v>
      </c>
      <c r="BL1875" s="17">
        <v>0.23201888610551299</v>
      </c>
      <c r="BM1875" s="17"/>
      <c r="BN1875" s="17">
        <v>0.117905010972392</v>
      </c>
      <c r="BO1875" s="17">
        <v>9.81305276425741E-2</v>
      </c>
      <c r="BP1875" s="17"/>
      <c r="BQ1875" s="17">
        <v>0.18581487867923799</v>
      </c>
      <c r="BR1875" s="17">
        <v>0.14445597830166501</v>
      </c>
      <c r="BS1875" s="17"/>
      <c r="BT1875" s="17">
        <v>0.179774057952407</v>
      </c>
      <c r="BU1875" s="17"/>
      <c r="BV1875" s="17">
        <v>0.118092337923195</v>
      </c>
      <c r="BW1875" s="17">
        <v>0.11220186257852501</v>
      </c>
      <c r="BX1875" s="17">
        <v>0.106953845476042</v>
      </c>
      <c r="BY1875" s="17"/>
      <c r="BZ1875" s="17">
        <v>6.8313815986307896E-2</v>
      </c>
      <c r="CA1875" s="17">
        <v>0.116173446516773</v>
      </c>
      <c r="CB1875" s="17">
        <v>9.2372962094205299E-2</v>
      </c>
      <c r="CC1875" s="17">
        <v>0.103977376669576</v>
      </c>
      <c r="CD1875" s="17">
        <v>8.00774512671137E-2</v>
      </c>
      <c r="CE1875" s="17">
        <v>0.122628417566359</v>
      </c>
      <c r="CF1875" s="17">
        <v>0.20828246232739001</v>
      </c>
      <c r="CG1875" s="17"/>
      <c r="CH1875" s="17">
        <v>0.31890584014676399</v>
      </c>
      <c r="CI1875" s="17">
        <v>0.11152343014454399</v>
      </c>
      <c r="CJ1875" s="17">
        <v>7.1371436581203304E-2</v>
      </c>
      <c r="CK1875" s="17">
        <v>5.8538167980000902E-2</v>
      </c>
      <c r="CL1875" s="17">
        <v>0.13818063086628901</v>
      </c>
    </row>
    <row r="1876" spans="2:90" x14ac:dyDescent="0.3">
      <c r="B1876" t="s">
        <v>710</v>
      </c>
      <c r="C1876" s="17">
        <v>0.25597004162464398</v>
      </c>
      <c r="D1876" s="17">
        <v>0.26500973081865398</v>
      </c>
      <c r="E1876" s="17">
        <v>0.24418608587260299</v>
      </c>
      <c r="F1876" s="17"/>
      <c r="G1876" s="17">
        <v>0.33148583854902203</v>
      </c>
      <c r="H1876" s="17">
        <v>0.32216920522190201</v>
      </c>
      <c r="I1876" s="17">
        <v>0.26068801003244801</v>
      </c>
      <c r="J1876" s="17">
        <v>0.203948785412876</v>
      </c>
      <c r="K1876" s="17">
        <v>0.20288822089143899</v>
      </c>
      <c r="L1876" s="17">
        <v>0.225685963675792</v>
      </c>
      <c r="M1876" s="17"/>
      <c r="N1876" s="17">
        <v>0.32329142867930599</v>
      </c>
      <c r="O1876" s="17">
        <v>0.24840978380755599</v>
      </c>
      <c r="P1876" s="17">
        <v>0.23380657071990099</v>
      </c>
      <c r="Q1876" s="17">
        <v>0.21330868880627801</v>
      </c>
      <c r="R1876" s="17"/>
      <c r="S1876" s="17">
        <v>0.28679810375972897</v>
      </c>
      <c r="T1876" s="17">
        <v>0.23337323486060199</v>
      </c>
      <c r="U1876" s="17">
        <v>0.249789702941981</v>
      </c>
      <c r="V1876" s="17">
        <v>0.248513113258852</v>
      </c>
      <c r="W1876" s="17">
        <v>0.272791511462178</v>
      </c>
      <c r="X1876" s="17">
        <v>0.32334384553446999</v>
      </c>
      <c r="Y1876" s="17">
        <v>0.225145812504051</v>
      </c>
      <c r="Z1876" s="17">
        <v>0.28544350826048898</v>
      </c>
      <c r="AA1876" s="17">
        <v>0.23543047377147999</v>
      </c>
      <c r="AB1876" s="17">
        <v>0.26034878458291899</v>
      </c>
      <c r="AC1876" s="17">
        <v>0.21924784188089999</v>
      </c>
      <c r="AD1876" s="17">
        <v>0.17398525866196199</v>
      </c>
      <c r="AE1876" s="17"/>
      <c r="AF1876" s="17">
        <v>0.18890000273944799</v>
      </c>
      <c r="AG1876" s="17">
        <v>0.31978744123089697</v>
      </c>
      <c r="AH1876" s="17">
        <v>0.22319673830749101</v>
      </c>
      <c r="AI1876" s="17"/>
      <c r="AJ1876" s="17">
        <v>0.204952284290874</v>
      </c>
      <c r="AK1876" s="17">
        <v>0.33083003668843602</v>
      </c>
      <c r="AL1876" s="17">
        <v>0.29248962943845003</v>
      </c>
      <c r="AM1876" s="17">
        <v>0.166209607596496</v>
      </c>
      <c r="AN1876" s="17">
        <v>0.32345034396993599</v>
      </c>
      <c r="AO1876" s="17"/>
      <c r="AP1876" s="17">
        <v>0.34528867747507602</v>
      </c>
      <c r="AQ1876" s="17">
        <v>0.22576505968959701</v>
      </c>
      <c r="AR1876" s="17">
        <v>0.28937229343029602</v>
      </c>
      <c r="AS1876" s="17">
        <v>0.19345107183951701</v>
      </c>
      <c r="AT1876" s="17">
        <v>0.39760460888902599</v>
      </c>
      <c r="AU1876" s="17">
        <v>0.164366417078393</v>
      </c>
      <c r="AV1876" s="17"/>
      <c r="AW1876" s="17">
        <v>0.146560635752643</v>
      </c>
      <c r="AX1876" s="17">
        <v>0.178159800903783</v>
      </c>
      <c r="AY1876" s="17">
        <v>0.190187355830022</v>
      </c>
      <c r="AZ1876" s="17">
        <v>0.27647859660653701</v>
      </c>
      <c r="BA1876" s="17">
        <v>0.23539730940912901</v>
      </c>
      <c r="BB1876" s="17">
        <v>0.218276396206217</v>
      </c>
      <c r="BC1876" s="17">
        <v>0.32650074901557902</v>
      </c>
      <c r="BD1876" s="17">
        <v>0.22566291657760801</v>
      </c>
      <c r="BE1876" s="17">
        <v>0.27659330983312003</v>
      </c>
      <c r="BF1876" s="17">
        <v>0.34210000175528699</v>
      </c>
      <c r="BG1876" s="17">
        <v>0.32046202035439098</v>
      </c>
      <c r="BH1876" s="17">
        <v>0.225924319819541</v>
      </c>
      <c r="BI1876" s="17">
        <v>0.25570587357327401</v>
      </c>
      <c r="BJ1876" s="17">
        <v>0.37803510647914701</v>
      </c>
      <c r="BK1876" s="17">
        <v>0.12622648549157101</v>
      </c>
      <c r="BL1876" s="17">
        <v>0.35251567045799997</v>
      </c>
      <c r="BM1876" s="17"/>
      <c r="BN1876" s="17">
        <v>0.25590568959842702</v>
      </c>
      <c r="BO1876" s="17">
        <v>0.25866306140539003</v>
      </c>
      <c r="BP1876" s="17"/>
      <c r="BQ1876" s="17">
        <v>0.357620793503306</v>
      </c>
      <c r="BR1876" s="17">
        <v>0.30929387975137801</v>
      </c>
      <c r="BS1876" s="17"/>
      <c r="BT1876" s="17">
        <v>0.33431853900868802</v>
      </c>
      <c r="BU1876" s="17"/>
      <c r="BV1876" s="17">
        <v>0.25042205286143399</v>
      </c>
      <c r="BW1876" s="17">
        <v>0.292933364387088</v>
      </c>
      <c r="BX1876" s="17">
        <v>0.24568279177258801</v>
      </c>
      <c r="BY1876" s="17"/>
      <c r="BZ1876" s="17">
        <v>0.18675410649270799</v>
      </c>
      <c r="CA1876" s="17">
        <v>0.22855318774476599</v>
      </c>
      <c r="CB1876" s="17">
        <v>0.23218318571001201</v>
      </c>
      <c r="CC1876" s="17">
        <v>0.25952495403247899</v>
      </c>
      <c r="CD1876" s="17">
        <v>0.31727043241432201</v>
      </c>
      <c r="CE1876" s="17">
        <v>0.30893062864021797</v>
      </c>
      <c r="CF1876" s="17">
        <v>0.27437679953001498</v>
      </c>
      <c r="CG1876" s="17"/>
      <c r="CH1876" s="17">
        <v>0.259920793489956</v>
      </c>
      <c r="CI1876" s="17">
        <v>0.294883807147648</v>
      </c>
      <c r="CJ1876" s="17">
        <v>0.23905843731113699</v>
      </c>
      <c r="CK1876" s="17">
        <v>0.22678370880732199</v>
      </c>
      <c r="CL1876" s="17">
        <v>0.15407721894360499</v>
      </c>
    </row>
    <row r="1877" spans="2:90" x14ac:dyDescent="0.3">
      <c r="B1877" t="s">
        <v>711</v>
      </c>
      <c r="C1877" s="17">
        <v>0.25380365632874502</v>
      </c>
      <c r="D1877" s="17">
        <v>0.24310256395372401</v>
      </c>
      <c r="E1877" s="17">
        <v>0.26428384286069401</v>
      </c>
      <c r="F1877" s="17"/>
      <c r="G1877" s="17">
        <v>0.23642128111748201</v>
      </c>
      <c r="H1877" s="17">
        <v>0.25070027935491102</v>
      </c>
      <c r="I1877" s="17">
        <v>0.20256569254571999</v>
      </c>
      <c r="J1877" s="17">
        <v>0.25106848917297903</v>
      </c>
      <c r="K1877" s="17">
        <v>0.29543131251098298</v>
      </c>
      <c r="L1877" s="17">
        <v>0.28413988291678299</v>
      </c>
      <c r="M1877" s="17"/>
      <c r="N1877" s="17">
        <v>0.215679034352561</v>
      </c>
      <c r="O1877" s="17">
        <v>0.25597953775214</v>
      </c>
      <c r="P1877" s="17">
        <v>0.27422402803697898</v>
      </c>
      <c r="Q1877" s="17">
        <v>0.27721154336162801</v>
      </c>
      <c r="R1877" s="17"/>
      <c r="S1877" s="17">
        <v>0.21850989699951001</v>
      </c>
      <c r="T1877" s="17">
        <v>0.27214220708248599</v>
      </c>
      <c r="U1877" s="17">
        <v>0.22012431624929801</v>
      </c>
      <c r="V1877" s="17">
        <v>0.28657762187975799</v>
      </c>
      <c r="W1877" s="17">
        <v>0.28864010814997598</v>
      </c>
      <c r="X1877" s="17">
        <v>0.19433233479210299</v>
      </c>
      <c r="Y1877" s="17">
        <v>0.256347478677874</v>
      </c>
      <c r="Z1877" s="17">
        <v>0.157839239060413</v>
      </c>
      <c r="AA1877" s="17">
        <v>0.28257039367181902</v>
      </c>
      <c r="AB1877" s="17">
        <v>0.27648966503118499</v>
      </c>
      <c r="AC1877" s="17">
        <v>0.270316160558497</v>
      </c>
      <c r="AD1877" s="17">
        <v>0.34758001139845401</v>
      </c>
      <c r="AE1877" s="17"/>
      <c r="AF1877" s="17">
        <v>0.26675007396195299</v>
      </c>
      <c r="AG1877" s="17">
        <v>0.234442576762384</v>
      </c>
      <c r="AH1877" s="17">
        <v>0.28669966828594601</v>
      </c>
      <c r="AI1877" s="17"/>
      <c r="AJ1877" s="17">
        <v>0.25041187111399299</v>
      </c>
      <c r="AK1877" s="17">
        <v>0.24369962481801899</v>
      </c>
      <c r="AL1877" s="17">
        <v>0.25960317176102898</v>
      </c>
      <c r="AM1877" s="17">
        <v>0.24851298401982599</v>
      </c>
      <c r="AN1877" s="17">
        <v>0.25469532880744</v>
      </c>
      <c r="AO1877" s="17"/>
      <c r="AP1877" s="17">
        <v>0.24961139517770001</v>
      </c>
      <c r="AQ1877" s="17">
        <v>0.22600186812192399</v>
      </c>
      <c r="AR1877" s="17">
        <v>0.25978389360604198</v>
      </c>
      <c r="AS1877" s="17">
        <v>0.27336670113742001</v>
      </c>
      <c r="AT1877" s="17">
        <v>0.228430321267029</v>
      </c>
      <c r="AU1877" s="17">
        <v>0.28307993570957601</v>
      </c>
      <c r="AV1877" s="17"/>
      <c r="AW1877" s="17">
        <v>0.298792898200052</v>
      </c>
      <c r="AX1877" s="17">
        <v>0.28711466090187299</v>
      </c>
      <c r="AY1877" s="17">
        <v>0.32871235851129099</v>
      </c>
      <c r="AZ1877" s="17">
        <v>0.27378167401171799</v>
      </c>
      <c r="BA1877" s="17">
        <v>0.285752600744899</v>
      </c>
      <c r="BB1877" s="17">
        <v>0.25320045263004198</v>
      </c>
      <c r="BC1877" s="17">
        <v>0.25185249985857999</v>
      </c>
      <c r="BD1877" s="17">
        <v>0.27770887765950902</v>
      </c>
      <c r="BE1877" s="17">
        <v>0.25575678938794899</v>
      </c>
      <c r="BF1877" s="17">
        <v>0.19171721447141199</v>
      </c>
      <c r="BG1877" s="17">
        <v>0.257956050558318</v>
      </c>
      <c r="BH1877" s="17">
        <v>0.30488493737275602</v>
      </c>
      <c r="BI1877" s="17">
        <v>0.19121449113497599</v>
      </c>
      <c r="BJ1877" s="17">
        <v>0.204440152812461</v>
      </c>
      <c r="BK1877" s="17">
        <v>0.12544767431778001</v>
      </c>
      <c r="BL1877" s="17">
        <v>0.17976715255064801</v>
      </c>
      <c r="BM1877" s="17"/>
      <c r="BN1877" s="17">
        <v>0.26217164093705903</v>
      </c>
      <c r="BO1877" s="17">
        <v>0.24483983873874099</v>
      </c>
      <c r="BP1877" s="17"/>
      <c r="BQ1877" s="17">
        <v>0.23714053707232899</v>
      </c>
      <c r="BR1877" s="17">
        <v>0.25819160130260999</v>
      </c>
      <c r="BS1877" s="17"/>
      <c r="BT1877" s="17">
        <v>0.23275714749812501</v>
      </c>
      <c r="BU1877" s="17"/>
      <c r="BV1877" s="17">
        <v>0.27869989532505302</v>
      </c>
      <c r="BW1877" s="17">
        <v>0.252925510056903</v>
      </c>
      <c r="BX1877" s="17">
        <v>0.2420331606951</v>
      </c>
      <c r="BY1877" s="17"/>
      <c r="BZ1877" s="17">
        <v>0.25250495847403598</v>
      </c>
      <c r="CA1877" s="17">
        <v>0.30083260061355299</v>
      </c>
      <c r="CB1877" s="17">
        <v>0.30405251853975102</v>
      </c>
      <c r="CC1877" s="17">
        <v>0.26299344466271302</v>
      </c>
      <c r="CD1877" s="17">
        <v>0.25420881731220002</v>
      </c>
      <c r="CE1877" s="17">
        <v>0.226375816993929</v>
      </c>
      <c r="CF1877" s="17">
        <v>0.18299096414399901</v>
      </c>
      <c r="CG1877" s="17"/>
      <c r="CH1877" s="17">
        <v>0.20070604872539399</v>
      </c>
      <c r="CI1877" s="17">
        <v>0.245733362136385</v>
      </c>
      <c r="CJ1877" s="17">
        <v>0.27777280499122697</v>
      </c>
      <c r="CK1877" s="17">
        <v>0.249591523917612</v>
      </c>
      <c r="CL1877" s="17">
        <v>0.25477517833779001</v>
      </c>
    </row>
    <row r="1878" spans="2:90" x14ac:dyDescent="0.3">
      <c r="B1878" t="s">
        <v>712</v>
      </c>
      <c r="C1878" s="17">
        <v>0.15742953586564901</v>
      </c>
      <c r="D1878" s="17">
        <v>0.14888117392592301</v>
      </c>
      <c r="E1878" s="17">
        <v>0.16607324820986</v>
      </c>
      <c r="F1878" s="17"/>
      <c r="G1878" s="17">
        <v>0.113004667522284</v>
      </c>
      <c r="H1878" s="17">
        <v>0.130077178591787</v>
      </c>
      <c r="I1878" s="17">
        <v>0.16102798288199399</v>
      </c>
      <c r="J1878" s="17">
        <v>0.14789052956655699</v>
      </c>
      <c r="K1878" s="17">
        <v>0.18381052968106601</v>
      </c>
      <c r="L1878" s="17">
        <v>0.19638798110646399</v>
      </c>
      <c r="M1878" s="17"/>
      <c r="N1878" s="17">
        <v>0.13900931928423499</v>
      </c>
      <c r="O1878" s="17">
        <v>0.190384097060634</v>
      </c>
      <c r="P1878" s="17">
        <v>0.14434571340380301</v>
      </c>
      <c r="Q1878" s="17">
        <v>0.152002543821882</v>
      </c>
      <c r="R1878" s="17"/>
      <c r="S1878" s="17">
        <v>0.15186342339365</v>
      </c>
      <c r="T1878" s="17">
        <v>0.17447284033034899</v>
      </c>
      <c r="U1878" s="17">
        <v>0.20026876447045699</v>
      </c>
      <c r="V1878" s="17">
        <v>0.154875294874492</v>
      </c>
      <c r="W1878" s="17">
        <v>0.106464244281782</v>
      </c>
      <c r="X1878" s="17">
        <v>0.19216728307074299</v>
      </c>
      <c r="Y1878" s="17">
        <v>0.14201889955890801</v>
      </c>
      <c r="Z1878" s="17">
        <v>0.181947880447316</v>
      </c>
      <c r="AA1878" s="17">
        <v>0.14375289918683801</v>
      </c>
      <c r="AB1878" s="17">
        <v>0.133483482341477</v>
      </c>
      <c r="AC1878" s="17">
        <v>0.153061862883627</v>
      </c>
      <c r="AD1878" s="17">
        <v>0.15537952888568399</v>
      </c>
      <c r="AE1878" s="17"/>
      <c r="AF1878" s="17">
        <v>0.184481315782454</v>
      </c>
      <c r="AG1878" s="17">
        <v>0.138539730906139</v>
      </c>
      <c r="AH1878" s="17">
        <v>0.155829162117336</v>
      </c>
      <c r="AI1878" s="17"/>
      <c r="AJ1878" s="17">
        <v>0.20389480245480399</v>
      </c>
      <c r="AK1878" s="17">
        <v>0.118416586619205</v>
      </c>
      <c r="AL1878" s="17">
        <v>0.17035334433854299</v>
      </c>
      <c r="AM1878" s="17">
        <v>0.17449899820320899</v>
      </c>
      <c r="AN1878" s="17">
        <v>9.9692934146173307E-2</v>
      </c>
      <c r="AO1878" s="17"/>
      <c r="AP1878" s="17">
        <v>0.116288451577998</v>
      </c>
      <c r="AQ1878" s="17">
        <v>0.185935101310512</v>
      </c>
      <c r="AR1878" s="17">
        <v>0.17081572804584899</v>
      </c>
      <c r="AS1878" s="17">
        <v>0.16327383745239299</v>
      </c>
      <c r="AT1878" s="17">
        <v>7.0889415355765206E-2</v>
      </c>
      <c r="AU1878" s="17">
        <v>0.186272941328463</v>
      </c>
      <c r="AV1878" s="17"/>
      <c r="AW1878" s="17">
        <v>9.3003295058706401E-2</v>
      </c>
      <c r="AX1878" s="17">
        <v>0.118369812754236</v>
      </c>
      <c r="AY1878" s="17">
        <v>0.13043668225274899</v>
      </c>
      <c r="AZ1878" s="17">
        <v>0.134708850832336</v>
      </c>
      <c r="BA1878" s="17">
        <v>0.15141398237900899</v>
      </c>
      <c r="BB1878" s="17">
        <v>0.16986358974618401</v>
      </c>
      <c r="BC1878" s="17">
        <v>0.17590561667711599</v>
      </c>
      <c r="BD1878" s="17">
        <v>0.17375147465454799</v>
      </c>
      <c r="BE1878" s="17">
        <v>0.20072615502178301</v>
      </c>
      <c r="BF1878" s="17">
        <v>0.17978270753432499</v>
      </c>
      <c r="BG1878" s="17">
        <v>0.162260521600742</v>
      </c>
      <c r="BH1878" s="17">
        <v>0.180348074197618</v>
      </c>
      <c r="BI1878" s="17">
        <v>0.124488370236211</v>
      </c>
      <c r="BJ1878" s="17">
        <v>7.7360027441783594E-2</v>
      </c>
      <c r="BK1878" s="17">
        <v>0.17633471663448799</v>
      </c>
      <c r="BL1878" s="17">
        <v>0.14042395405268199</v>
      </c>
      <c r="BM1878" s="17"/>
      <c r="BN1878" s="17">
        <v>0.158061666325301</v>
      </c>
      <c r="BO1878" s="17">
        <v>0.157918902391609</v>
      </c>
      <c r="BP1878" s="17"/>
      <c r="BQ1878" s="17">
        <v>0.11734513749162</v>
      </c>
      <c r="BR1878" s="17">
        <v>0.101286824345865</v>
      </c>
      <c r="BS1878" s="17"/>
      <c r="BT1878" s="17">
        <v>0.10979103947376199</v>
      </c>
      <c r="BU1878" s="17"/>
      <c r="BV1878" s="17">
        <v>0.152302802273106</v>
      </c>
      <c r="BW1878" s="17">
        <v>0.13747377191837601</v>
      </c>
      <c r="BX1878" s="17">
        <v>0.16597584446153599</v>
      </c>
      <c r="BY1878" s="17"/>
      <c r="BZ1878" s="17">
        <v>0.16292558955796199</v>
      </c>
      <c r="CA1878" s="17">
        <v>0.167294950257692</v>
      </c>
      <c r="CB1878" s="17">
        <v>0.14111450047292501</v>
      </c>
      <c r="CC1878" s="17">
        <v>0.17899952424995799</v>
      </c>
      <c r="CD1878" s="17">
        <v>0.148528569311037</v>
      </c>
      <c r="CE1878" s="17">
        <v>0.18216892752203501</v>
      </c>
      <c r="CF1878" s="17">
        <v>0.14789331802195799</v>
      </c>
      <c r="CG1878" s="17"/>
      <c r="CH1878" s="17">
        <v>8.3642364105029704E-2</v>
      </c>
      <c r="CI1878" s="17">
        <v>0.16182005234133801</v>
      </c>
      <c r="CJ1878" s="17">
        <v>0.17103474333459301</v>
      </c>
      <c r="CK1878" s="17">
        <v>0.177026785531986</v>
      </c>
      <c r="CL1878" s="17">
        <v>9.5390040418680794E-2</v>
      </c>
    </row>
    <row r="1879" spans="2:90" x14ac:dyDescent="0.3">
      <c r="B1879" t="s">
        <v>713</v>
      </c>
      <c r="C1879" s="17">
        <v>0.16484926388954901</v>
      </c>
      <c r="D1879" s="17">
        <v>0.16935383704573301</v>
      </c>
      <c r="E1879" s="17">
        <v>0.16175369629093</v>
      </c>
      <c r="F1879" s="17"/>
      <c r="G1879" s="17">
        <v>5.7469884116347299E-2</v>
      </c>
      <c r="H1879" s="17">
        <v>8.7108746641838805E-2</v>
      </c>
      <c r="I1879" s="17">
        <v>0.19104769503587599</v>
      </c>
      <c r="J1879" s="17">
        <v>0.23747690554276399</v>
      </c>
      <c r="K1879" s="17">
        <v>0.200414593788802</v>
      </c>
      <c r="L1879" s="17">
        <v>0.195437999567488</v>
      </c>
      <c r="M1879" s="17"/>
      <c r="N1879" s="17">
        <v>0.125070562676692</v>
      </c>
      <c r="O1879" s="17">
        <v>0.15457227832694501</v>
      </c>
      <c r="P1879" s="17">
        <v>0.21675359251119999</v>
      </c>
      <c r="Q1879" s="17">
        <v>0.170395209674257</v>
      </c>
      <c r="R1879" s="17"/>
      <c r="S1879" s="17">
        <v>0.11730111499903099</v>
      </c>
      <c r="T1879" s="17">
        <v>0.196334066479638</v>
      </c>
      <c r="U1879" s="17">
        <v>0.19329991600024901</v>
      </c>
      <c r="V1879" s="17">
        <v>0.16891964423205</v>
      </c>
      <c r="W1879" s="17">
        <v>0.182630801044883</v>
      </c>
      <c r="X1879" s="17">
        <v>0.15620406255775901</v>
      </c>
      <c r="Y1879" s="17">
        <v>0.197981074473629</v>
      </c>
      <c r="Z1879" s="17">
        <v>0.23009583229959801</v>
      </c>
      <c r="AA1879" s="17">
        <v>0.14426134037475899</v>
      </c>
      <c r="AB1879" s="17">
        <v>0.11209337870693301</v>
      </c>
      <c r="AC1879" s="17">
        <v>0.19563486029100999</v>
      </c>
      <c r="AD1879" s="17">
        <v>0.15438991724390899</v>
      </c>
      <c r="AE1879" s="17"/>
      <c r="AF1879" s="17">
        <v>0.23626639034554001</v>
      </c>
      <c r="AG1879" s="17">
        <v>0.12189067655644401</v>
      </c>
      <c r="AH1879" s="17">
        <v>0.160104792277142</v>
      </c>
      <c r="AI1879" s="17"/>
      <c r="AJ1879" s="17">
        <v>0.25000844200998901</v>
      </c>
      <c r="AK1879" s="17">
        <v>9.0030951312258495E-2</v>
      </c>
      <c r="AL1879" s="17">
        <v>0.158052570297153</v>
      </c>
      <c r="AM1879" s="17">
        <v>0.27384478990236599</v>
      </c>
      <c r="AN1879" s="17">
        <v>0.10535030424316</v>
      </c>
      <c r="AO1879" s="17"/>
      <c r="AP1879" s="17">
        <v>5.70303685996955E-2</v>
      </c>
      <c r="AQ1879" s="17">
        <v>0.25966213928237503</v>
      </c>
      <c r="AR1879" s="17">
        <v>0.12901842468352701</v>
      </c>
      <c r="AS1879" s="17">
        <v>0.268864495443429</v>
      </c>
      <c r="AT1879" s="17">
        <v>4.2843284044371398E-2</v>
      </c>
      <c r="AU1879" s="17">
        <v>0.164734252592276</v>
      </c>
      <c r="AV1879" s="17"/>
      <c r="AW1879" s="17">
        <v>0.15268742615419201</v>
      </c>
      <c r="AX1879" s="17">
        <v>0.121628777633509</v>
      </c>
      <c r="AY1879" s="17">
        <v>0.15751032615010399</v>
      </c>
      <c r="AZ1879" s="17">
        <v>0.15550088259393999</v>
      </c>
      <c r="BA1879" s="17">
        <v>0.16399621505881901</v>
      </c>
      <c r="BB1879" s="17">
        <v>0.19376567517889101</v>
      </c>
      <c r="BC1879" s="17">
        <v>0.15698574688481301</v>
      </c>
      <c r="BD1879" s="17">
        <v>0.186911650008901</v>
      </c>
      <c r="BE1879" s="17">
        <v>0.167559917361918</v>
      </c>
      <c r="BF1879" s="17">
        <v>0.12525727295339001</v>
      </c>
      <c r="BG1879" s="17">
        <v>0.17539854233318899</v>
      </c>
      <c r="BH1879" s="17">
        <v>0.150681378462723</v>
      </c>
      <c r="BI1879" s="17">
        <v>0.19464338407707699</v>
      </c>
      <c r="BJ1879" s="17">
        <v>0.21427246961317301</v>
      </c>
      <c r="BK1879" s="17">
        <v>0.28420865498853598</v>
      </c>
      <c r="BL1879" s="17">
        <v>8.0435526318978198E-2</v>
      </c>
      <c r="BM1879" s="17"/>
      <c r="BN1879" s="17">
        <v>0.15406166300126101</v>
      </c>
      <c r="BO1879" s="17">
        <v>0.17767971425610801</v>
      </c>
      <c r="BP1879" s="17"/>
      <c r="BQ1879" s="17">
        <v>5.7019799051782102E-2</v>
      </c>
      <c r="BR1879" s="17">
        <v>0.13635443493626301</v>
      </c>
      <c r="BS1879" s="17"/>
      <c r="BT1879" s="17">
        <v>0.117184806742372</v>
      </c>
      <c r="BU1879" s="17"/>
      <c r="BV1879" s="17">
        <v>0.12814619320397799</v>
      </c>
      <c r="BW1879" s="17">
        <v>0.128555422920972</v>
      </c>
      <c r="BX1879" s="17">
        <v>0.19467546224360599</v>
      </c>
      <c r="BY1879" s="17"/>
      <c r="BZ1879" s="17">
        <v>0.21030843685668299</v>
      </c>
      <c r="CA1879" s="17">
        <v>0.137196367461592</v>
      </c>
      <c r="CB1879" s="17">
        <v>0.17441856745772399</v>
      </c>
      <c r="CC1879" s="17">
        <v>0.16256936474163799</v>
      </c>
      <c r="CD1879" s="17">
        <v>0.16147778123314999</v>
      </c>
      <c r="CE1879" s="17">
        <v>0.136427257797375</v>
      </c>
      <c r="CF1879" s="17">
        <v>0.152306807472191</v>
      </c>
      <c r="CG1879" s="17"/>
      <c r="CH1879" s="17">
        <v>0.113335102260608</v>
      </c>
      <c r="CI1879" s="17">
        <v>0.135049636423586</v>
      </c>
      <c r="CJ1879" s="17">
        <v>0.18732772680919799</v>
      </c>
      <c r="CK1879" s="17">
        <v>0.19144438281540499</v>
      </c>
      <c r="CL1879" s="17">
        <v>0.25735948978830597</v>
      </c>
    </row>
    <row r="1880" spans="2:90" x14ac:dyDescent="0.3">
      <c r="B1880" t="s">
        <v>202</v>
      </c>
      <c r="C1880" s="17">
        <v>5.8056474820916103E-2</v>
      </c>
      <c r="D1880" s="17">
        <v>4.4544789940931501E-2</v>
      </c>
      <c r="E1880" s="17">
        <v>7.1721692307396903E-2</v>
      </c>
      <c r="F1880" s="17"/>
      <c r="G1880" s="17">
        <v>7.2817532321576298E-2</v>
      </c>
      <c r="H1880" s="17">
        <v>2.7029269955753301E-2</v>
      </c>
      <c r="I1880" s="17">
        <v>7.3784124440543497E-2</v>
      </c>
      <c r="J1880" s="17">
        <v>8.7950051449152494E-2</v>
      </c>
      <c r="K1880" s="17">
        <v>5.5040368579351497E-2</v>
      </c>
      <c r="L1880" s="17">
        <v>3.8481387849534802E-2</v>
      </c>
      <c r="M1880" s="17"/>
      <c r="N1880" s="17">
        <v>3.34681527036889E-2</v>
      </c>
      <c r="O1880" s="17">
        <v>5.6808069036895198E-2</v>
      </c>
      <c r="P1880" s="17">
        <v>3.6293698300707597E-2</v>
      </c>
      <c r="Q1880" s="17">
        <v>0.103731238064888</v>
      </c>
      <c r="R1880" s="17"/>
      <c r="S1880" s="17">
        <v>7.0336892104992596E-2</v>
      </c>
      <c r="T1880" s="17">
        <v>4.4382882421246002E-2</v>
      </c>
      <c r="U1880" s="17">
        <v>4.0519090909090699E-2</v>
      </c>
      <c r="V1880" s="17">
        <v>7.3257792155744406E-2</v>
      </c>
      <c r="W1880" s="17">
        <v>7.7111553081423798E-2</v>
      </c>
      <c r="X1880" s="17">
        <v>3.8843573670047399E-2</v>
      </c>
      <c r="Y1880" s="17">
        <v>6.8700391143348999E-2</v>
      </c>
      <c r="Z1880" s="17">
        <v>5.5717692352466902E-2</v>
      </c>
      <c r="AA1880" s="17">
        <v>3.5333038493583699E-2</v>
      </c>
      <c r="AB1880" s="17">
        <v>7.1174119212901094E-2</v>
      </c>
      <c r="AC1880" s="17">
        <v>6.3184146640056602E-2</v>
      </c>
      <c r="AD1880" s="17">
        <v>8.4891935151403503E-2</v>
      </c>
      <c r="AE1880" s="17"/>
      <c r="AF1880" s="17">
        <v>4.9511971894078501E-2</v>
      </c>
      <c r="AG1880" s="17">
        <v>4.5875221007482397E-2</v>
      </c>
      <c r="AH1880" s="17">
        <v>0.101820098381178</v>
      </c>
      <c r="AI1880" s="17"/>
      <c r="AJ1880" s="17">
        <v>4.0700450278298897E-2</v>
      </c>
      <c r="AK1880" s="17">
        <v>4.9435914246160499E-2</v>
      </c>
      <c r="AL1880" s="17">
        <v>1.9133521416394701E-2</v>
      </c>
      <c r="AM1880" s="17">
        <v>4.5970993224338799E-2</v>
      </c>
      <c r="AN1880" s="17">
        <v>6.7469807199420098E-2</v>
      </c>
      <c r="AO1880" s="17"/>
      <c r="AP1880" s="17">
        <v>4.2264403186182797E-2</v>
      </c>
      <c r="AQ1880" s="17">
        <v>3.7265359848546703E-2</v>
      </c>
      <c r="AR1880" s="17">
        <v>3.2283130071420203E-2</v>
      </c>
      <c r="AS1880" s="17">
        <v>4.4664789722020197E-2</v>
      </c>
      <c r="AT1880" s="17">
        <v>6.0056386718876899E-2</v>
      </c>
      <c r="AU1880" s="17">
        <v>0.13507708850824601</v>
      </c>
      <c r="AV1880" s="17"/>
      <c r="AW1880" s="17">
        <v>9.4987067671909203E-2</v>
      </c>
      <c r="AX1880" s="17">
        <v>0.18975311466411901</v>
      </c>
      <c r="AY1880" s="17">
        <v>0.103067580015981</v>
      </c>
      <c r="AZ1880" s="17">
        <v>6.1858889346793101E-2</v>
      </c>
      <c r="BA1880" s="17">
        <v>6.6869110162893E-2</v>
      </c>
      <c r="BB1880" s="17">
        <v>6.21549421109545E-2</v>
      </c>
      <c r="BC1880" s="17">
        <v>2.28414141099238E-2</v>
      </c>
      <c r="BD1880" s="17">
        <v>4.5947068032942698E-2</v>
      </c>
      <c r="BE1880" s="17">
        <v>1.6480068825685399E-2</v>
      </c>
      <c r="BF1880" s="17">
        <v>3.0878122456940101E-2</v>
      </c>
      <c r="BG1880" s="17">
        <v>1.31973459919344E-2</v>
      </c>
      <c r="BH1880" s="17">
        <v>4.8932555643676802E-2</v>
      </c>
      <c r="BI1880" s="17">
        <v>3.6391629255206698E-2</v>
      </c>
      <c r="BJ1880" s="17">
        <v>0</v>
      </c>
      <c r="BK1880" s="17">
        <v>4.28980634365329E-2</v>
      </c>
      <c r="BL1880" s="17">
        <v>1.4838810514179099E-2</v>
      </c>
      <c r="BM1880" s="17"/>
      <c r="BN1880" s="17">
        <v>5.1894329165560103E-2</v>
      </c>
      <c r="BO1880" s="17">
        <v>6.2767955565578099E-2</v>
      </c>
      <c r="BP1880" s="17"/>
      <c r="BQ1880" s="17">
        <v>4.5058854201724098E-2</v>
      </c>
      <c r="BR1880" s="17">
        <v>5.04172813622185E-2</v>
      </c>
      <c r="BS1880" s="17"/>
      <c r="BT1880" s="17">
        <v>2.6174409324646299E-2</v>
      </c>
      <c r="BU1880" s="17"/>
      <c r="BV1880" s="17">
        <v>7.2336718413234705E-2</v>
      </c>
      <c r="BW1880" s="17">
        <v>7.5910068138135597E-2</v>
      </c>
      <c r="BX1880" s="17">
        <v>4.4678895351127401E-2</v>
      </c>
      <c r="BY1880" s="17"/>
      <c r="BZ1880" s="17">
        <v>0.119193092632304</v>
      </c>
      <c r="CA1880" s="17">
        <v>4.9949447405623897E-2</v>
      </c>
      <c r="CB1880" s="17">
        <v>5.58582657253823E-2</v>
      </c>
      <c r="CC1880" s="17">
        <v>3.1935335643635397E-2</v>
      </c>
      <c r="CD1880" s="17">
        <v>3.8436948462176997E-2</v>
      </c>
      <c r="CE1880" s="17">
        <v>2.34689514800836E-2</v>
      </c>
      <c r="CF1880" s="17">
        <v>3.4149648504448002E-2</v>
      </c>
      <c r="CG1880" s="17"/>
      <c r="CH1880" s="17">
        <v>2.34898512722479E-2</v>
      </c>
      <c r="CI1880" s="17">
        <v>5.0989711806498701E-2</v>
      </c>
      <c r="CJ1880" s="17">
        <v>5.3434850972641598E-2</v>
      </c>
      <c r="CK1880" s="17">
        <v>9.6615430947674497E-2</v>
      </c>
      <c r="CL1880" s="17">
        <v>0.100217441645329</v>
      </c>
    </row>
    <row r="1881" spans="2:90" x14ac:dyDescent="0.3">
      <c r="B1881" t="s">
        <v>173</v>
      </c>
      <c r="C1881" s="17">
        <v>0.36586106909514099</v>
      </c>
      <c r="D1881" s="17">
        <v>0.39411763513368903</v>
      </c>
      <c r="E1881" s="17">
        <v>0.33616752033111902</v>
      </c>
      <c r="F1881" s="17"/>
      <c r="G1881" s="17">
        <v>0.52028663492231098</v>
      </c>
      <c r="H1881" s="17">
        <v>0.50508452545571003</v>
      </c>
      <c r="I1881" s="17">
        <v>0.37157450509586598</v>
      </c>
      <c r="J1881" s="17">
        <v>0.27561402426854797</v>
      </c>
      <c r="K1881" s="17">
        <v>0.26530319543979702</v>
      </c>
      <c r="L1881" s="17">
        <v>0.28555274855973001</v>
      </c>
      <c r="M1881" s="17"/>
      <c r="N1881" s="17">
        <v>0.48677293098282298</v>
      </c>
      <c r="O1881" s="17">
        <v>0.34225601782338599</v>
      </c>
      <c r="P1881" s="17">
        <v>0.32838296774731102</v>
      </c>
      <c r="Q1881" s="17">
        <v>0.29665946507734497</v>
      </c>
      <c r="R1881" s="17"/>
      <c r="S1881" s="17">
        <v>0.44198867250281698</v>
      </c>
      <c r="T1881" s="17">
        <v>0.312668003686281</v>
      </c>
      <c r="U1881" s="17">
        <v>0.345787912370906</v>
      </c>
      <c r="V1881" s="17">
        <v>0.31636964685795599</v>
      </c>
      <c r="W1881" s="17">
        <v>0.34515329344193502</v>
      </c>
      <c r="X1881" s="17">
        <v>0.418452745909348</v>
      </c>
      <c r="Y1881" s="17">
        <v>0.33495215614624002</v>
      </c>
      <c r="Z1881" s="17">
        <v>0.374399355840207</v>
      </c>
      <c r="AA1881" s="17">
        <v>0.39408232827300099</v>
      </c>
      <c r="AB1881" s="17">
        <v>0.40675935470750302</v>
      </c>
      <c r="AC1881" s="17">
        <v>0.31780296962680998</v>
      </c>
      <c r="AD1881" s="17">
        <v>0.25775860732055</v>
      </c>
      <c r="AE1881" s="17"/>
      <c r="AF1881" s="17">
        <v>0.26299024801597298</v>
      </c>
      <c r="AG1881" s="17">
        <v>0.45925179476755101</v>
      </c>
      <c r="AH1881" s="17">
        <v>0.29554627893839802</v>
      </c>
      <c r="AI1881" s="17"/>
      <c r="AJ1881" s="17">
        <v>0.254984434142915</v>
      </c>
      <c r="AK1881" s="17">
        <v>0.49841692300435703</v>
      </c>
      <c r="AL1881" s="17">
        <v>0.39285739218688098</v>
      </c>
      <c r="AM1881" s="17">
        <v>0.25717223465026001</v>
      </c>
      <c r="AN1881" s="17">
        <v>0.472791625603807</v>
      </c>
      <c r="AO1881" s="17"/>
      <c r="AP1881" s="17">
        <v>0.53480538145842405</v>
      </c>
      <c r="AQ1881" s="17">
        <v>0.291135531436642</v>
      </c>
      <c r="AR1881" s="17">
        <v>0.40809882359316202</v>
      </c>
      <c r="AS1881" s="17">
        <v>0.24983017624473799</v>
      </c>
      <c r="AT1881" s="17">
        <v>0.597780592613957</v>
      </c>
      <c r="AU1881" s="17">
        <v>0.23083578186143899</v>
      </c>
      <c r="AV1881" s="17"/>
      <c r="AW1881" s="17">
        <v>0.36052931291514101</v>
      </c>
      <c r="AX1881" s="17">
        <v>0.28313363404626202</v>
      </c>
      <c r="AY1881" s="17">
        <v>0.28027305306987499</v>
      </c>
      <c r="AZ1881" s="17">
        <v>0.37414970321521301</v>
      </c>
      <c r="BA1881" s="17">
        <v>0.33196809165438002</v>
      </c>
      <c r="BB1881" s="17">
        <v>0.32101534033392898</v>
      </c>
      <c r="BC1881" s="17">
        <v>0.39241472246956799</v>
      </c>
      <c r="BD1881" s="17">
        <v>0.315680929644099</v>
      </c>
      <c r="BE1881" s="17">
        <v>0.35947706940266499</v>
      </c>
      <c r="BF1881" s="17">
        <v>0.47236468258393199</v>
      </c>
      <c r="BG1881" s="17">
        <v>0.39118753951581697</v>
      </c>
      <c r="BH1881" s="17">
        <v>0.31515305432322699</v>
      </c>
      <c r="BI1881" s="17">
        <v>0.45326212529652898</v>
      </c>
      <c r="BJ1881" s="17">
        <v>0.50392735013258205</v>
      </c>
      <c r="BK1881" s="17">
        <v>0.371110890622662</v>
      </c>
      <c r="BL1881" s="17">
        <v>0.58453455656351305</v>
      </c>
      <c r="BM1881" s="17"/>
      <c r="BN1881" s="17">
        <v>0.373810700570819</v>
      </c>
      <c r="BO1881" s="17">
        <v>0.35679358904796399</v>
      </c>
      <c r="BP1881" s="17"/>
      <c r="BQ1881" s="17">
        <v>0.54343567218254396</v>
      </c>
      <c r="BR1881" s="17">
        <v>0.45374985805304302</v>
      </c>
      <c r="BS1881" s="17"/>
      <c r="BT1881" s="17">
        <v>0.51409259696109399</v>
      </c>
      <c r="BU1881" s="17"/>
      <c r="BV1881" s="17">
        <v>0.368514390784628</v>
      </c>
      <c r="BW1881" s="17">
        <v>0.40513522696561299</v>
      </c>
      <c r="BX1881" s="17">
        <v>0.35263663724862998</v>
      </c>
      <c r="BY1881" s="17"/>
      <c r="BZ1881" s="17">
        <v>0.255067922479016</v>
      </c>
      <c r="CA1881" s="17">
        <v>0.34472663426153899</v>
      </c>
      <c r="CB1881" s="17">
        <v>0.32455614780421699</v>
      </c>
      <c r="CC1881" s="17">
        <v>0.36350233070205501</v>
      </c>
      <c r="CD1881" s="17">
        <v>0.39734788368143598</v>
      </c>
      <c r="CE1881" s="17">
        <v>0.43155904620657798</v>
      </c>
      <c r="CF1881" s="17">
        <v>0.48265926185740399</v>
      </c>
      <c r="CG1881" s="17"/>
      <c r="CH1881" s="17">
        <v>0.57882663363672004</v>
      </c>
      <c r="CI1881" s="17">
        <v>0.40640723729219203</v>
      </c>
      <c r="CJ1881" s="17">
        <v>0.31042987389234</v>
      </c>
      <c r="CK1881" s="17">
        <v>0.28532187678732301</v>
      </c>
      <c r="CL1881" s="17">
        <v>0.292257849809894</v>
      </c>
    </row>
    <row r="1882" spans="2:90" x14ac:dyDescent="0.3">
      <c r="B1882" t="s">
        <v>174</v>
      </c>
      <c r="C1882" s="17">
        <v>0.32227879975519802</v>
      </c>
      <c r="D1882" s="17">
        <v>0.31823501097165602</v>
      </c>
      <c r="E1882" s="17">
        <v>0.32782694450079097</v>
      </c>
      <c r="F1882" s="17"/>
      <c r="G1882" s="17">
        <v>0.17047455163863101</v>
      </c>
      <c r="H1882" s="17">
        <v>0.21718592523362601</v>
      </c>
      <c r="I1882" s="17">
        <v>0.35207567791787098</v>
      </c>
      <c r="J1882" s="17">
        <v>0.38536743510932098</v>
      </c>
      <c r="K1882" s="17">
        <v>0.38422512346986798</v>
      </c>
      <c r="L1882" s="17">
        <v>0.39182598067395202</v>
      </c>
      <c r="M1882" s="17"/>
      <c r="N1882" s="17">
        <v>0.26407988196092702</v>
      </c>
      <c r="O1882" s="17">
        <v>0.34495637538757901</v>
      </c>
      <c r="P1882" s="17">
        <v>0.361099305915003</v>
      </c>
      <c r="Q1882" s="17">
        <v>0.32239775349613897</v>
      </c>
      <c r="R1882" s="17"/>
      <c r="S1882" s="17">
        <v>0.26916453839268001</v>
      </c>
      <c r="T1882" s="17">
        <v>0.37080690680998701</v>
      </c>
      <c r="U1882" s="17">
        <v>0.39356868047070598</v>
      </c>
      <c r="V1882" s="17">
        <v>0.323794939106542</v>
      </c>
      <c r="W1882" s="17">
        <v>0.28909504532666502</v>
      </c>
      <c r="X1882" s="17">
        <v>0.34837134562850203</v>
      </c>
      <c r="Y1882" s="17">
        <v>0.33999997403253701</v>
      </c>
      <c r="Z1882" s="17">
        <v>0.41204371274691398</v>
      </c>
      <c r="AA1882" s="17">
        <v>0.288014239561597</v>
      </c>
      <c r="AB1882" s="17">
        <v>0.24557686104841001</v>
      </c>
      <c r="AC1882" s="17">
        <v>0.34869672317463701</v>
      </c>
      <c r="AD1882" s="17">
        <v>0.30976944612959201</v>
      </c>
      <c r="AE1882" s="17"/>
      <c r="AF1882" s="17">
        <v>0.420747706127995</v>
      </c>
      <c r="AG1882" s="17">
        <v>0.260430407462583</v>
      </c>
      <c r="AH1882" s="17">
        <v>0.31593395439447802</v>
      </c>
      <c r="AI1882" s="17"/>
      <c r="AJ1882" s="17">
        <v>0.45390324446479302</v>
      </c>
      <c r="AK1882" s="17">
        <v>0.20844753793146401</v>
      </c>
      <c r="AL1882" s="17">
        <v>0.32840591463569602</v>
      </c>
      <c r="AM1882" s="17">
        <v>0.44834378810557501</v>
      </c>
      <c r="AN1882" s="17">
        <v>0.205043238389333</v>
      </c>
      <c r="AO1882" s="17"/>
      <c r="AP1882" s="17">
        <v>0.17331882017769401</v>
      </c>
      <c r="AQ1882" s="17">
        <v>0.44559724059288702</v>
      </c>
      <c r="AR1882" s="17">
        <v>0.29983415272937602</v>
      </c>
      <c r="AS1882" s="17">
        <v>0.43213833289582199</v>
      </c>
      <c r="AT1882" s="17">
        <v>0.113732699400137</v>
      </c>
      <c r="AU1882" s="17">
        <v>0.35100719392073898</v>
      </c>
      <c r="AV1882" s="17"/>
      <c r="AW1882" s="17">
        <v>0.24569072121289801</v>
      </c>
      <c r="AX1882" s="17">
        <v>0.23999859038774499</v>
      </c>
      <c r="AY1882" s="17">
        <v>0.28794700840285298</v>
      </c>
      <c r="AZ1882" s="17">
        <v>0.29020973342627598</v>
      </c>
      <c r="BA1882" s="17">
        <v>0.315410197437828</v>
      </c>
      <c r="BB1882" s="17">
        <v>0.36362926492507502</v>
      </c>
      <c r="BC1882" s="17">
        <v>0.332891363561929</v>
      </c>
      <c r="BD1882" s="17">
        <v>0.36066312466344902</v>
      </c>
      <c r="BE1882" s="17">
        <v>0.36828607238370098</v>
      </c>
      <c r="BF1882" s="17">
        <v>0.30503998048771502</v>
      </c>
      <c r="BG1882" s="17">
        <v>0.33765906393393103</v>
      </c>
      <c r="BH1882" s="17">
        <v>0.33102945266034001</v>
      </c>
      <c r="BI1882" s="17">
        <v>0.319131754313289</v>
      </c>
      <c r="BJ1882" s="17">
        <v>0.29163249705495697</v>
      </c>
      <c r="BK1882" s="17">
        <v>0.460543371623025</v>
      </c>
      <c r="BL1882" s="17">
        <v>0.22085948037166001</v>
      </c>
      <c r="BM1882" s="17"/>
      <c r="BN1882" s="17">
        <v>0.312123329326562</v>
      </c>
      <c r="BO1882" s="17">
        <v>0.33559861664771701</v>
      </c>
      <c r="BP1882" s="17"/>
      <c r="BQ1882" s="17">
        <v>0.17436493654340299</v>
      </c>
      <c r="BR1882" s="17">
        <v>0.23764125928212801</v>
      </c>
      <c r="BS1882" s="17"/>
      <c r="BT1882" s="17">
        <v>0.22697584621613401</v>
      </c>
      <c r="BU1882" s="17"/>
      <c r="BV1882" s="17">
        <v>0.28044899547708402</v>
      </c>
      <c r="BW1882" s="17">
        <v>0.266029194839348</v>
      </c>
      <c r="BX1882" s="17">
        <v>0.36065130670514201</v>
      </c>
      <c r="BY1882" s="17"/>
      <c r="BZ1882" s="17">
        <v>0.37323402641464498</v>
      </c>
      <c r="CA1882" s="17">
        <v>0.304491317719284</v>
      </c>
      <c r="CB1882" s="17">
        <v>0.315533067930649</v>
      </c>
      <c r="CC1882" s="17">
        <v>0.34156888899159699</v>
      </c>
      <c r="CD1882" s="17">
        <v>0.31000635054418701</v>
      </c>
      <c r="CE1882" s="17">
        <v>0.31859618531940997</v>
      </c>
      <c r="CF1882" s="17">
        <v>0.30020012549414898</v>
      </c>
      <c r="CG1882" s="17"/>
      <c r="CH1882" s="17">
        <v>0.19697746636563801</v>
      </c>
      <c r="CI1882" s="17">
        <v>0.29686968876492398</v>
      </c>
      <c r="CJ1882" s="17">
        <v>0.35836247014379102</v>
      </c>
      <c r="CK1882" s="17">
        <v>0.36847116834739002</v>
      </c>
      <c r="CL1882" s="17">
        <v>0.35274953020698702</v>
      </c>
    </row>
    <row r="1883" spans="2:90" x14ac:dyDescent="0.3">
      <c r="B1883" t="s">
        <v>121</v>
      </c>
      <c r="C1883" s="17">
        <v>4.3582269339943601E-2</v>
      </c>
      <c r="D1883" s="17">
        <v>7.5882624162033799E-2</v>
      </c>
      <c r="E1883" s="17">
        <v>8.3405758303277695E-3</v>
      </c>
      <c r="F1883" s="17"/>
      <c r="G1883" s="17">
        <v>0.34981208328368002</v>
      </c>
      <c r="H1883" s="17">
        <v>0.28789860022208502</v>
      </c>
      <c r="I1883" s="17">
        <v>1.94988271779949E-2</v>
      </c>
      <c r="J1883" s="17">
        <v>-0.109753410840773</v>
      </c>
      <c r="K1883" s="17">
        <v>-0.118921928030071</v>
      </c>
      <c r="L1883" s="17">
        <v>-0.106273232114223</v>
      </c>
      <c r="M1883" s="17"/>
      <c r="N1883" s="17">
        <v>0.22269304902189499</v>
      </c>
      <c r="O1883" s="17">
        <v>-2.70035756419251E-3</v>
      </c>
      <c r="P1883" s="17">
        <v>-3.2716338167692198E-2</v>
      </c>
      <c r="Q1883" s="17">
        <v>-2.57382884187938E-2</v>
      </c>
      <c r="R1883" s="17"/>
      <c r="S1883" s="17">
        <v>0.172824134110137</v>
      </c>
      <c r="T1883" s="17">
        <v>-5.8138903123705399E-2</v>
      </c>
      <c r="U1883" s="17">
        <v>-4.7780768099800398E-2</v>
      </c>
      <c r="V1883" s="17">
        <v>-7.4252922485862896E-3</v>
      </c>
      <c r="W1883" s="17">
        <v>5.6058248115269903E-2</v>
      </c>
      <c r="X1883" s="17">
        <v>7.0081400280846404E-2</v>
      </c>
      <c r="Y1883" s="17">
        <v>-5.0478178862977102E-3</v>
      </c>
      <c r="Z1883" s="17">
        <v>-3.7644356906706998E-2</v>
      </c>
      <c r="AA1883" s="17">
        <v>0.106068088711404</v>
      </c>
      <c r="AB1883" s="17">
        <v>0.16118249365909301</v>
      </c>
      <c r="AC1883" s="17">
        <v>-3.0893753547827099E-2</v>
      </c>
      <c r="AD1883" s="17">
        <v>-5.2010838809042302E-2</v>
      </c>
      <c r="AE1883" s="17"/>
      <c r="AF1883" s="17">
        <v>-0.15775745811202199</v>
      </c>
      <c r="AG1883" s="17">
        <v>0.19882138730496801</v>
      </c>
      <c r="AH1883" s="17">
        <v>-2.03876754560792E-2</v>
      </c>
      <c r="AI1883" s="17"/>
      <c r="AJ1883" s="17">
        <v>-0.198918810321878</v>
      </c>
      <c r="AK1883" s="17">
        <v>0.28996938507289299</v>
      </c>
      <c r="AL1883" s="17">
        <v>6.4451477551184896E-2</v>
      </c>
      <c r="AM1883" s="17">
        <v>-0.191171553455316</v>
      </c>
      <c r="AN1883" s="17">
        <v>0.26774838721447403</v>
      </c>
      <c r="AO1883" s="17"/>
      <c r="AP1883" s="17">
        <v>0.36148656128072998</v>
      </c>
      <c r="AQ1883" s="17">
        <v>-0.15446170915624499</v>
      </c>
      <c r="AR1883" s="17">
        <v>0.10826467086378599</v>
      </c>
      <c r="AS1883" s="17">
        <v>-0.18230815665108399</v>
      </c>
      <c r="AT1883" s="17">
        <v>0.48404789321382102</v>
      </c>
      <c r="AU1883" s="17">
        <v>-0.1201714120593</v>
      </c>
      <c r="AV1883" s="17"/>
      <c r="AW1883" s="17">
        <v>0.114838591702242</v>
      </c>
      <c r="AX1883" s="17">
        <v>4.31350436585166E-2</v>
      </c>
      <c r="AY1883" s="17">
        <v>-7.6739553329779296E-3</v>
      </c>
      <c r="AZ1883" s="17">
        <v>8.3939969788936905E-2</v>
      </c>
      <c r="BA1883" s="17">
        <v>1.6557894216551901E-2</v>
      </c>
      <c r="BB1883" s="17">
        <v>-4.2613924591145901E-2</v>
      </c>
      <c r="BC1883" s="17">
        <v>5.95233589076389E-2</v>
      </c>
      <c r="BD1883" s="17">
        <v>-4.4982195019350198E-2</v>
      </c>
      <c r="BE1883" s="17">
        <v>-8.80900298103654E-3</v>
      </c>
      <c r="BF1883" s="17">
        <v>0.167324702096217</v>
      </c>
      <c r="BG1883" s="17">
        <v>5.3528475581885802E-2</v>
      </c>
      <c r="BH1883" s="17">
        <v>-1.58763983371134E-2</v>
      </c>
      <c r="BI1883" s="17">
        <v>0.13413037098323999</v>
      </c>
      <c r="BJ1883" s="17">
        <v>0.212294853077625</v>
      </c>
      <c r="BK1883" s="17">
        <v>-8.9432481000362204E-2</v>
      </c>
      <c r="BL1883" s="17">
        <v>0.36367507619185302</v>
      </c>
      <c r="BM1883" s="17"/>
      <c r="BN1883" s="17">
        <v>6.16873712442573E-2</v>
      </c>
      <c r="BO1883" s="17">
        <v>2.1194972400246499E-2</v>
      </c>
      <c r="BP1883" s="17"/>
      <c r="BQ1883" s="17">
        <v>0.369070735639142</v>
      </c>
      <c r="BR1883" s="17">
        <v>0.21610859877091601</v>
      </c>
      <c r="BS1883" s="17"/>
      <c r="BT1883" s="17">
        <v>0.28711675074496001</v>
      </c>
      <c r="BU1883" s="17"/>
      <c r="BV1883" s="17">
        <v>8.8065395307544203E-2</v>
      </c>
      <c r="BW1883" s="17">
        <v>0.13910603212626599</v>
      </c>
      <c r="BX1883" s="17">
        <v>-8.0146694565114696E-3</v>
      </c>
      <c r="BY1883" s="17"/>
      <c r="BZ1883" s="17">
        <v>-0.118166103935629</v>
      </c>
      <c r="CA1883" s="17">
        <v>4.0235316542254998E-2</v>
      </c>
      <c r="CB1883" s="17">
        <v>9.0230798735675393E-3</v>
      </c>
      <c r="CC1883" s="17">
        <v>2.1933441710458398E-2</v>
      </c>
      <c r="CD1883" s="17">
        <v>8.7341533137249294E-2</v>
      </c>
      <c r="CE1883" s="17">
        <v>0.112962860887168</v>
      </c>
      <c r="CF1883" s="17">
        <v>0.182459136363256</v>
      </c>
      <c r="CG1883" s="17"/>
      <c r="CH1883" s="17">
        <v>0.38184916727108298</v>
      </c>
      <c r="CI1883" s="17">
        <v>0.10953754852726801</v>
      </c>
      <c r="CJ1883" s="17">
        <v>-4.79325962514505E-2</v>
      </c>
      <c r="CK1883" s="17">
        <v>-8.3149291560067104E-2</v>
      </c>
      <c r="CL1883" s="17">
        <v>-6.0491680397093003E-2</v>
      </c>
    </row>
    <row r="1884" spans="2:90" x14ac:dyDescent="0.3">
      <c r="C1884" s="17"/>
      <c r="D1884" s="17"/>
      <c r="E1884" s="17"/>
      <c r="F1884" s="17"/>
      <c r="G1884" s="17"/>
      <c r="H1884" s="17"/>
      <c r="I1884" s="17"/>
      <c r="J1884" s="17"/>
      <c r="K1884" s="17"/>
      <c r="L1884" s="17"/>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7"/>
      <c r="AI1884" s="17"/>
      <c r="AJ1884" s="17"/>
      <c r="AK1884" s="17"/>
      <c r="AL1884" s="17"/>
      <c r="AM1884" s="17"/>
      <c r="AN1884" s="17"/>
      <c r="AO1884" s="17"/>
      <c r="AP1884" s="17"/>
      <c r="AQ1884" s="17"/>
      <c r="AR1884" s="17"/>
      <c r="AS1884" s="17"/>
      <c r="AT1884" s="17"/>
      <c r="AU1884" s="17"/>
      <c r="AV1884" s="17"/>
      <c r="AW1884" s="17"/>
      <c r="AX1884" s="17"/>
      <c r="AY1884" s="17"/>
      <c r="AZ1884" s="17"/>
      <c r="BA1884" s="17"/>
      <c r="BB1884" s="17"/>
      <c r="BC1884" s="17"/>
      <c r="BD1884" s="17"/>
      <c r="BE1884" s="17"/>
      <c r="BF1884" s="17"/>
      <c r="BG1884" s="17"/>
      <c r="BH1884" s="17"/>
      <c r="BI1884" s="17"/>
      <c r="BJ1884" s="17"/>
      <c r="BK1884" s="17"/>
      <c r="BL1884" s="17"/>
      <c r="BM1884" s="17"/>
      <c r="BN1884" s="17"/>
      <c r="BO1884" s="17"/>
      <c r="BP1884" s="17"/>
      <c r="BQ1884" s="17"/>
      <c r="BR1884" s="17"/>
      <c r="BS1884" s="17"/>
      <c r="BT1884" s="17"/>
      <c r="BU1884" s="17"/>
      <c r="BV1884" s="17"/>
      <c r="BW1884" s="17"/>
      <c r="BX1884" s="17"/>
      <c r="BY1884" s="17"/>
      <c r="BZ1884" s="17"/>
      <c r="CA1884" s="17"/>
      <c r="CB1884" s="17"/>
      <c r="CC1884" s="17"/>
      <c r="CD1884" s="17"/>
      <c r="CE1884" s="17"/>
      <c r="CF1884" s="17"/>
      <c r="CG1884" s="17"/>
      <c r="CH1884" s="17"/>
      <c r="CI1884" s="17"/>
      <c r="CJ1884" s="17"/>
      <c r="CK1884" s="17"/>
      <c r="CL1884" s="17"/>
    </row>
    <row r="1885" spans="2:90" x14ac:dyDescent="0.3">
      <c r="B1885" s="6" t="s">
        <v>719</v>
      </c>
      <c r="C1885" s="17"/>
      <c r="D1885" s="17"/>
      <c r="E1885" s="17"/>
      <c r="F1885" s="17"/>
      <c r="G1885" s="17"/>
      <c r="H1885" s="17"/>
      <c r="I1885" s="17"/>
      <c r="J1885" s="17"/>
      <c r="K1885" s="17"/>
      <c r="L1885" s="17"/>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7"/>
      <c r="AI1885" s="17"/>
      <c r="AJ1885" s="17"/>
      <c r="AK1885" s="17"/>
      <c r="AL1885" s="17"/>
      <c r="AM1885" s="17"/>
      <c r="AN1885" s="17"/>
      <c r="AO1885" s="17"/>
      <c r="AP1885" s="17"/>
      <c r="AQ1885" s="17"/>
      <c r="AR1885" s="17"/>
      <c r="AS1885" s="17"/>
      <c r="AT1885" s="17"/>
      <c r="AU1885" s="17"/>
      <c r="AV1885" s="17"/>
      <c r="AW1885" s="17"/>
      <c r="AX1885" s="17"/>
      <c r="AY1885" s="17"/>
      <c r="AZ1885" s="17"/>
      <c r="BA1885" s="17"/>
      <c r="BB1885" s="17"/>
      <c r="BC1885" s="17"/>
      <c r="BD1885" s="17"/>
      <c r="BE1885" s="17"/>
      <c r="BF1885" s="17"/>
      <c r="BG1885" s="17"/>
      <c r="BH1885" s="17"/>
      <c r="BI1885" s="17"/>
      <c r="BJ1885" s="17"/>
      <c r="BK1885" s="17"/>
      <c r="BL1885" s="17"/>
      <c r="BM1885" s="17"/>
      <c r="BN1885" s="17"/>
      <c r="BO1885" s="17"/>
      <c r="BP1885" s="17"/>
      <c r="BQ1885" s="17"/>
      <c r="BR1885" s="17"/>
      <c r="BS1885" s="17"/>
      <c r="BT1885" s="17"/>
      <c r="BU1885" s="17"/>
      <c r="BV1885" s="17"/>
      <c r="BW1885" s="17"/>
      <c r="BX1885" s="17"/>
      <c r="BY1885" s="17"/>
      <c r="BZ1885" s="17"/>
      <c r="CA1885" s="17"/>
      <c r="CB1885" s="17"/>
      <c r="CC1885" s="17"/>
      <c r="CD1885" s="17"/>
      <c r="CE1885" s="17"/>
      <c r="CF1885" s="17"/>
      <c r="CG1885" s="17"/>
      <c r="CH1885" s="17"/>
      <c r="CI1885" s="17"/>
      <c r="CJ1885" s="17"/>
      <c r="CK1885" s="17"/>
      <c r="CL1885" s="17"/>
    </row>
    <row r="1886" spans="2:90" x14ac:dyDescent="0.3">
      <c r="B1886" s="24" t="s">
        <v>110</v>
      </c>
      <c r="C1886" s="17"/>
      <c r="D1886" s="17"/>
      <c r="E1886" s="17"/>
      <c r="F1886" s="17"/>
      <c r="G1886" s="17"/>
      <c r="H1886" s="17"/>
      <c r="I1886" s="17"/>
      <c r="J1886" s="17"/>
      <c r="K1886" s="17"/>
      <c r="L1886" s="17"/>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7"/>
      <c r="AI1886" s="17"/>
      <c r="AJ1886" s="17"/>
      <c r="AK1886" s="17"/>
      <c r="AL1886" s="17"/>
      <c r="AM1886" s="17"/>
      <c r="AN1886" s="17"/>
      <c r="AO1886" s="17"/>
      <c r="AP1886" s="17"/>
      <c r="AQ1886" s="17"/>
      <c r="AR1886" s="17"/>
      <c r="AS1886" s="17"/>
      <c r="AT1886" s="17"/>
      <c r="AU1886" s="17"/>
      <c r="AV1886" s="17"/>
      <c r="AW1886" s="17"/>
      <c r="AX1886" s="17"/>
      <c r="AY1886" s="17"/>
      <c r="AZ1886" s="17"/>
      <c r="BA1886" s="17"/>
      <c r="BB1886" s="17"/>
      <c r="BC1886" s="17"/>
      <c r="BD1886" s="17"/>
      <c r="BE1886" s="17"/>
      <c r="BF1886" s="17"/>
      <c r="BG1886" s="17"/>
      <c r="BH1886" s="17"/>
      <c r="BI1886" s="17"/>
      <c r="BJ1886" s="17"/>
      <c r="BK1886" s="17"/>
      <c r="BL1886" s="17"/>
      <c r="BM1886" s="17"/>
      <c r="BN1886" s="17"/>
      <c r="BO1886" s="17"/>
      <c r="BP1886" s="17"/>
      <c r="BQ1886" s="17"/>
      <c r="BR1886" s="17"/>
      <c r="BS1886" s="17"/>
      <c r="BT1886" s="17"/>
      <c r="BU1886" s="17"/>
      <c r="BV1886" s="17"/>
      <c r="BW1886" s="17"/>
      <c r="BX1886" s="17"/>
      <c r="BY1886" s="17"/>
      <c r="BZ1886" s="17"/>
      <c r="CA1886" s="17"/>
      <c r="CB1886" s="17"/>
      <c r="CC1886" s="17"/>
      <c r="CD1886" s="17"/>
      <c r="CE1886" s="17"/>
      <c r="CF1886" s="17"/>
      <c r="CG1886" s="17"/>
      <c r="CH1886" s="17"/>
      <c r="CI1886" s="17"/>
      <c r="CJ1886" s="17"/>
      <c r="CK1886" s="17"/>
      <c r="CL1886" s="17"/>
    </row>
    <row r="1887" spans="2:90" x14ac:dyDescent="0.3">
      <c r="B1887" t="s">
        <v>709</v>
      </c>
      <c r="C1887" s="17">
        <v>6.1178631644229202E-2</v>
      </c>
      <c r="D1887" s="17">
        <v>7.0540218124980805E-2</v>
      </c>
      <c r="E1887" s="17">
        <v>5.1483140379540097E-2</v>
      </c>
      <c r="F1887" s="17"/>
      <c r="G1887" s="17">
        <v>8.6946174897122905E-2</v>
      </c>
      <c r="H1887" s="17">
        <v>0.12488018235088599</v>
      </c>
      <c r="I1887" s="17">
        <v>6.14712348367367E-2</v>
      </c>
      <c r="J1887" s="17">
        <v>4.4464405096904899E-2</v>
      </c>
      <c r="K1887" s="17">
        <v>1.98720192548879E-2</v>
      </c>
      <c r="L1887" s="17">
        <v>3.3050762703456901E-2</v>
      </c>
      <c r="M1887" s="17"/>
      <c r="N1887" s="17">
        <v>8.6487117504461905E-2</v>
      </c>
      <c r="O1887" s="17">
        <v>5.2620582986283797E-2</v>
      </c>
      <c r="P1887" s="17">
        <v>5.2498012154723203E-2</v>
      </c>
      <c r="Q1887" s="17">
        <v>5.1030069861053101E-2</v>
      </c>
      <c r="R1887" s="17"/>
      <c r="S1887" s="17">
        <v>8.5076793073383297E-2</v>
      </c>
      <c r="T1887" s="17">
        <v>6.0329333879324501E-2</v>
      </c>
      <c r="U1887" s="17">
        <v>1.1500801412364699E-2</v>
      </c>
      <c r="V1887" s="17">
        <v>4.6034378973437803E-2</v>
      </c>
      <c r="W1887" s="17">
        <v>5.1169278847751999E-2</v>
      </c>
      <c r="X1887" s="17">
        <v>5.4226229011743399E-2</v>
      </c>
      <c r="Y1887" s="17">
        <v>8.7282869158844603E-2</v>
      </c>
      <c r="Z1887" s="17">
        <v>8.6989293363596995E-2</v>
      </c>
      <c r="AA1887" s="17">
        <v>6.5531535480981007E-2</v>
      </c>
      <c r="AB1887" s="17">
        <v>4.6804984731507002E-2</v>
      </c>
      <c r="AC1887" s="17">
        <v>8.9066794177843397E-2</v>
      </c>
      <c r="AD1887" s="17">
        <v>5.1660454226901499E-2</v>
      </c>
      <c r="AE1887" s="17"/>
      <c r="AF1887" s="17">
        <v>6.0324473348105402E-2</v>
      </c>
      <c r="AG1887" s="17">
        <v>7.4251094315262098E-2</v>
      </c>
      <c r="AH1887" s="17">
        <v>4.4377731098772202E-2</v>
      </c>
      <c r="AI1887" s="17"/>
      <c r="AJ1887" s="17">
        <v>5.9626153243649199E-2</v>
      </c>
      <c r="AK1887" s="17">
        <v>8.94068786942155E-2</v>
      </c>
      <c r="AL1887" s="17">
        <v>3.6508780740744297E-2</v>
      </c>
      <c r="AM1887" s="17">
        <v>6.02841971435343E-2</v>
      </c>
      <c r="AN1887" s="17">
        <v>4.7212728081967997E-2</v>
      </c>
      <c r="AO1887" s="17"/>
      <c r="AP1887" s="17">
        <v>0.111625672745714</v>
      </c>
      <c r="AQ1887" s="17">
        <v>5.6775023534715502E-2</v>
      </c>
      <c r="AR1887" s="17">
        <v>3.46083518468559E-2</v>
      </c>
      <c r="AS1887" s="17">
        <v>6.0067676569384297E-2</v>
      </c>
      <c r="AT1887" s="17">
        <v>3.9341982383484103E-2</v>
      </c>
      <c r="AU1887" s="17">
        <v>2.8406597052725201E-2</v>
      </c>
      <c r="AV1887" s="17"/>
      <c r="AW1887" s="17">
        <v>9.9595177130550397E-2</v>
      </c>
      <c r="AX1887" s="17">
        <v>8.3564329607523705E-2</v>
      </c>
      <c r="AY1887" s="17">
        <v>5.95830069038258E-2</v>
      </c>
      <c r="AZ1887" s="17">
        <v>6.1163952473701003E-2</v>
      </c>
      <c r="BA1887" s="17">
        <v>2.55491154641726E-2</v>
      </c>
      <c r="BB1887" s="17">
        <v>4.1714259312739699E-2</v>
      </c>
      <c r="BC1887" s="17">
        <v>4.7932549880789301E-2</v>
      </c>
      <c r="BD1887" s="17">
        <v>8.1117576973025907E-2</v>
      </c>
      <c r="BE1887" s="17">
        <v>5.9297348022028497E-2</v>
      </c>
      <c r="BF1887" s="17">
        <v>2.9872226943160201E-2</v>
      </c>
      <c r="BG1887" s="17">
        <v>3.2996314904070803E-2</v>
      </c>
      <c r="BH1887" s="17">
        <v>6.8034869232543899E-2</v>
      </c>
      <c r="BI1887" s="17">
        <v>6.3033732302828702E-2</v>
      </c>
      <c r="BJ1887" s="17">
        <v>9.1008555326689305E-2</v>
      </c>
      <c r="BK1887" s="17">
        <v>8.0596534780585496E-2</v>
      </c>
      <c r="BL1887" s="17">
        <v>0.186762562298709</v>
      </c>
      <c r="BM1887" s="17"/>
      <c r="BN1887" s="17">
        <v>7.6904316566864001E-2</v>
      </c>
      <c r="BO1887" s="17">
        <v>4.0338810099724703E-2</v>
      </c>
      <c r="BP1887" s="17"/>
      <c r="BQ1887" s="17">
        <v>0.110043161413302</v>
      </c>
      <c r="BR1887" s="17">
        <v>6.6364309646782693E-2</v>
      </c>
      <c r="BS1887" s="17"/>
      <c r="BT1887" s="17">
        <v>0.134877280916744</v>
      </c>
      <c r="BU1887" s="17"/>
      <c r="BV1887" s="17">
        <v>3.9783678018529202E-2</v>
      </c>
      <c r="BW1887" s="17">
        <v>7.4396734914072907E-2</v>
      </c>
      <c r="BX1887" s="17">
        <v>6.5857065155226699E-2</v>
      </c>
      <c r="BY1887" s="17"/>
      <c r="BZ1887" s="17">
        <v>4.1070208392623403E-2</v>
      </c>
      <c r="CA1887" s="17">
        <v>6.3769425812007202E-2</v>
      </c>
      <c r="CB1887" s="17">
        <v>3.5897593394676103E-2</v>
      </c>
      <c r="CC1887" s="17">
        <v>4.05624347298034E-2</v>
      </c>
      <c r="CD1887" s="17">
        <v>5.7014520946002699E-2</v>
      </c>
      <c r="CE1887" s="17">
        <v>7.3355120516922404E-2</v>
      </c>
      <c r="CF1887" s="17">
        <v>0.13907684102992601</v>
      </c>
      <c r="CG1887" s="17"/>
      <c r="CH1887" s="17">
        <v>0.20176725206115001</v>
      </c>
      <c r="CI1887" s="17">
        <v>5.9694868752843598E-2</v>
      </c>
      <c r="CJ1887" s="17">
        <v>3.2423466247122203E-2</v>
      </c>
      <c r="CK1887" s="17">
        <v>4.7446584401299299E-2</v>
      </c>
      <c r="CL1887" s="17">
        <v>4.8995123868852103E-2</v>
      </c>
    </row>
    <row r="1888" spans="2:90" x14ac:dyDescent="0.3">
      <c r="B1888" t="s">
        <v>710</v>
      </c>
      <c r="C1888" s="17">
        <v>0.21704426430877899</v>
      </c>
      <c r="D1888" s="17">
        <v>0.24009530906084101</v>
      </c>
      <c r="E1888" s="17">
        <v>0.19529738569594801</v>
      </c>
      <c r="F1888" s="17"/>
      <c r="G1888" s="17">
        <v>0.234124595750522</v>
      </c>
      <c r="H1888" s="17">
        <v>0.24953055472174701</v>
      </c>
      <c r="I1888" s="17">
        <v>0.20660928658976499</v>
      </c>
      <c r="J1888" s="17">
        <v>0.218581076418044</v>
      </c>
      <c r="K1888" s="17">
        <v>0.20215986746495801</v>
      </c>
      <c r="L1888" s="17">
        <v>0.19643774678393799</v>
      </c>
      <c r="M1888" s="17"/>
      <c r="N1888" s="17">
        <v>0.25922887177460602</v>
      </c>
      <c r="O1888" s="17">
        <v>0.215807306598266</v>
      </c>
      <c r="P1888" s="17">
        <v>0.213069144079539</v>
      </c>
      <c r="Q1888" s="17">
        <v>0.17619086803268799</v>
      </c>
      <c r="R1888" s="17"/>
      <c r="S1888" s="17">
        <v>0.24101272829673701</v>
      </c>
      <c r="T1888" s="17">
        <v>0.20345440377874199</v>
      </c>
      <c r="U1888" s="17">
        <v>0.21371671480268301</v>
      </c>
      <c r="V1888" s="17">
        <v>0.201088097155454</v>
      </c>
      <c r="W1888" s="17">
        <v>0.25180854749645198</v>
      </c>
      <c r="X1888" s="17">
        <v>0.233429071680362</v>
      </c>
      <c r="Y1888" s="17">
        <v>0.18800192835514401</v>
      </c>
      <c r="Z1888" s="17">
        <v>0.222962022609</v>
      </c>
      <c r="AA1888" s="17">
        <v>0.22508135833135701</v>
      </c>
      <c r="AB1888" s="17">
        <v>0.18536017382466499</v>
      </c>
      <c r="AC1888" s="17">
        <v>0.26933842549498599</v>
      </c>
      <c r="AD1888" s="17">
        <v>0.138237253910653</v>
      </c>
      <c r="AE1888" s="17"/>
      <c r="AF1888" s="17">
        <v>0.19718088118691701</v>
      </c>
      <c r="AG1888" s="17">
        <v>0.25292429543769201</v>
      </c>
      <c r="AH1888" s="17">
        <v>0.172504190732549</v>
      </c>
      <c r="AI1888" s="17"/>
      <c r="AJ1888" s="17">
        <v>0.22236479741727999</v>
      </c>
      <c r="AK1888" s="17">
        <v>0.28366316069303199</v>
      </c>
      <c r="AL1888" s="17">
        <v>0.23614368991467599</v>
      </c>
      <c r="AM1888" s="17">
        <v>0.15213560577089899</v>
      </c>
      <c r="AN1888" s="17">
        <v>0.24217810246250901</v>
      </c>
      <c r="AO1888" s="17"/>
      <c r="AP1888" s="17">
        <v>0.32290683469171799</v>
      </c>
      <c r="AQ1888" s="17">
        <v>0.23333553673818</v>
      </c>
      <c r="AR1888" s="17">
        <v>0.21394590324187801</v>
      </c>
      <c r="AS1888" s="17">
        <v>0.16219492852916101</v>
      </c>
      <c r="AT1888" s="17">
        <v>0.200456516702329</v>
      </c>
      <c r="AU1888" s="17">
        <v>0.13158075702187999</v>
      </c>
      <c r="AV1888" s="17"/>
      <c r="AW1888" s="17">
        <v>0.14000806916362701</v>
      </c>
      <c r="AX1888" s="17">
        <v>0.186016787698041</v>
      </c>
      <c r="AY1888" s="17">
        <v>0.197712203055151</v>
      </c>
      <c r="AZ1888" s="17">
        <v>0.199384167039349</v>
      </c>
      <c r="BA1888" s="17">
        <v>0.16682426675661</v>
      </c>
      <c r="BB1888" s="17">
        <v>0.21181709905235699</v>
      </c>
      <c r="BC1888" s="17">
        <v>0.23630273971096699</v>
      </c>
      <c r="BD1888" s="17">
        <v>0.16966186649867601</v>
      </c>
      <c r="BE1888" s="17">
        <v>0.274721961383525</v>
      </c>
      <c r="BF1888" s="17">
        <v>0.292545618074047</v>
      </c>
      <c r="BG1888" s="17">
        <v>0.24331409327233</v>
      </c>
      <c r="BH1888" s="17">
        <v>0.21384857067020499</v>
      </c>
      <c r="BI1888" s="17">
        <v>0.28199979017695498</v>
      </c>
      <c r="BJ1888" s="17">
        <v>0.22450886044278101</v>
      </c>
      <c r="BK1888" s="17">
        <v>0.25750759526697897</v>
      </c>
      <c r="BL1888" s="17">
        <v>0.316571961592444</v>
      </c>
      <c r="BM1888" s="17"/>
      <c r="BN1888" s="17">
        <v>0.20570601080644799</v>
      </c>
      <c r="BO1888" s="17">
        <v>0.23345204179239501</v>
      </c>
      <c r="BP1888" s="17"/>
      <c r="BQ1888" s="17">
        <v>0.33002057891618097</v>
      </c>
      <c r="BR1888" s="17">
        <v>0.22089383984086899</v>
      </c>
      <c r="BS1888" s="17"/>
      <c r="BT1888" s="17">
        <v>0.29735229851851502</v>
      </c>
      <c r="BU1888" s="17"/>
      <c r="BV1888" s="17">
        <v>0.20257696007092099</v>
      </c>
      <c r="BW1888" s="17">
        <v>0.23712909501833099</v>
      </c>
      <c r="BX1888" s="17">
        <v>0.21750769389911401</v>
      </c>
      <c r="BY1888" s="17"/>
      <c r="BZ1888" s="17">
        <v>0.12656133010535101</v>
      </c>
      <c r="CA1888" s="17">
        <v>0.20693874488789701</v>
      </c>
      <c r="CB1888" s="17">
        <v>0.204811339978097</v>
      </c>
      <c r="CC1888" s="17">
        <v>0.24031491398743901</v>
      </c>
      <c r="CD1888" s="17">
        <v>0.25608378973305101</v>
      </c>
      <c r="CE1888" s="17">
        <v>0.27874675683122002</v>
      </c>
      <c r="CF1888" s="17">
        <v>0.23960559861519901</v>
      </c>
      <c r="CG1888" s="17"/>
      <c r="CH1888" s="17">
        <v>0.26364292458862898</v>
      </c>
      <c r="CI1888" s="17">
        <v>0.25611497582287102</v>
      </c>
      <c r="CJ1888" s="17">
        <v>0.196974087726524</v>
      </c>
      <c r="CK1888" s="17">
        <v>0.17162368539707901</v>
      </c>
      <c r="CL1888" s="17">
        <v>0.10178648039593299</v>
      </c>
    </row>
    <row r="1889" spans="2:90" x14ac:dyDescent="0.3">
      <c r="B1889" t="s">
        <v>711</v>
      </c>
      <c r="C1889" s="17">
        <v>0.256695589836203</v>
      </c>
      <c r="D1889" s="17">
        <v>0.22275125686229699</v>
      </c>
      <c r="E1889" s="17">
        <v>0.29079718069679</v>
      </c>
      <c r="F1889" s="17"/>
      <c r="G1889" s="17">
        <v>0.28069007061069401</v>
      </c>
      <c r="H1889" s="17">
        <v>0.24547160214060401</v>
      </c>
      <c r="I1889" s="17">
        <v>0.236356781416731</v>
      </c>
      <c r="J1889" s="17">
        <v>0.269095411689248</v>
      </c>
      <c r="K1889" s="17">
        <v>0.22212375512208499</v>
      </c>
      <c r="L1889" s="17">
        <v>0.27970711803294102</v>
      </c>
      <c r="M1889" s="17"/>
      <c r="N1889" s="17">
        <v>0.23563366031771599</v>
      </c>
      <c r="O1889" s="17">
        <v>0.27141712725494999</v>
      </c>
      <c r="P1889" s="17">
        <v>0.27327272495321397</v>
      </c>
      <c r="Q1889" s="17">
        <v>0.25003628938021799</v>
      </c>
      <c r="R1889" s="17"/>
      <c r="S1889" s="17">
        <v>0.26255910344505601</v>
      </c>
      <c r="T1889" s="17">
        <v>0.251177148021551</v>
      </c>
      <c r="U1889" s="17">
        <v>0.207576239615787</v>
      </c>
      <c r="V1889" s="17">
        <v>0.27814598214046798</v>
      </c>
      <c r="W1889" s="17">
        <v>0.24916622292103099</v>
      </c>
      <c r="X1889" s="17">
        <v>0.26754853104806597</v>
      </c>
      <c r="Y1889" s="17">
        <v>0.28016557228650302</v>
      </c>
      <c r="Z1889" s="17">
        <v>0.27735884410008999</v>
      </c>
      <c r="AA1889" s="17">
        <v>0.28106993434789301</v>
      </c>
      <c r="AB1889" s="17">
        <v>0.245325475826493</v>
      </c>
      <c r="AC1889" s="17">
        <v>0.18631595627132699</v>
      </c>
      <c r="AD1889" s="17">
        <v>0.27638645289878899</v>
      </c>
      <c r="AE1889" s="17"/>
      <c r="AF1889" s="17">
        <v>0.22968323256893</v>
      </c>
      <c r="AG1889" s="17">
        <v>0.26506635341560397</v>
      </c>
      <c r="AH1889" s="17">
        <v>0.27744434679556101</v>
      </c>
      <c r="AI1889" s="17"/>
      <c r="AJ1889" s="17">
        <v>0.304239477111929</v>
      </c>
      <c r="AK1889" s="17">
        <v>0.237912817642466</v>
      </c>
      <c r="AL1889" s="17">
        <v>0.210690592249201</v>
      </c>
      <c r="AM1889" s="17">
        <v>0.20573037810718001</v>
      </c>
      <c r="AN1889" s="17">
        <v>0.23182338898940999</v>
      </c>
      <c r="AO1889" s="17"/>
      <c r="AP1889" s="17">
        <v>0.26262243513842598</v>
      </c>
      <c r="AQ1889" s="17">
        <v>0.31252889673289203</v>
      </c>
      <c r="AR1889" s="17">
        <v>0.24978777574771799</v>
      </c>
      <c r="AS1889" s="17">
        <v>0.21846236534348201</v>
      </c>
      <c r="AT1889" s="17">
        <v>0.28128404152873698</v>
      </c>
      <c r="AU1889" s="17">
        <v>0.279457277091678</v>
      </c>
      <c r="AV1889" s="17"/>
      <c r="AW1889" s="17">
        <v>0.31726502303430099</v>
      </c>
      <c r="AX1889" s="17">
        <v>0.205753187291073</v>
      </c>
      <c r="AY1889" s="17">
        <v>0.271198325422153</v>
      </c>
      <c r="AZ1889" s="17">
        <v>0.27476545368536198</v>
      </c>
      <c r="BA1889" s="17">
        <v>0.29347864811388102</v>
      </c>
      <c r="BB1889" s="17">
        <v>0.218940297927532</v>
      </c>
      <c r="BC1889" s="17">
        <v>0.251713829809115</v>
      </c>
      <c r="BD1889" s="17">
        <v>0.22847853961314801</v>
      </c>
      <c r="BE1889" s="17">
        <v>0.27118274919118401</v>
      </c>
      <c r="BF1889" s="17">
        <v>0.238597320501164</v>
      </c>
      <c r="BG1889" s="17">
        <v>0.28117061572833901</v>
      </c>
      <c r="BH1889" s="17">
        <v>0.28693080923872</v>
      </c>
      <c r="BI1889" s="17">
        <v>0.21745360430809199</v>
      </c>
      <c r="BJ1889" s="17">
        <v>0.268312279389258</v>
      </c>
      <c r="BK1889" s="17">
        <v>0.19229673905873501</v>
      </c>
      <c r="BL1889" s="17">
        <v>0.24163249512354201</v>
      </c>
      <c r="BM1889" s="17"/>
      <c r="BN1889" s="17">
        <v>0.27115120421868799</v>
      </c>
      <c r="BO1889" s="17">
        <v>0.23797446940519101</v>
      </c>
      <c r="BP1889" s="17"/>
      <c r="BQ1889" s="17">
        <v>0.25237320136576602</v>
      </c>
      <c r="BR1889" s="17">
        <v>0.228618876298674</v>
      </c>
      <c r="BS1889" s="17"/>
      <c r="BT1889" s="17">
        <v>0.23698813574541</v>
      </c>
      <c r="BU1889" s="17"/>
      <c r="BV1889" s="17">
        <v>0.26151488249454602</v>
      </c>
      <c r="BW1889" s="17">
        <v>0.29250649937826501</v>
      </c>
      <c r="BX1889" s="17">
        <v>0.242688550567077</v>
      </c>
      <c r="BY1889" s="17"/>
      <c r="BZ1889" s="17">
        <v>0.20139522191013201</v>
      </c>
      <c r="CA1889" s="17">
        <v>0.222747356946397</v>
      </c>
      <c r="CB1889" s="17">
        <v>0.30126147895627298</v>
      </c>
      <c r="CC1889" s="17">
        <v>0.26617930758863301</v>
      </c>
      <c r="CD1889" s="17">
        <v>0.28091078591406698</v>
      </c>
      <c r="CE1889" s="17">
        <v>0.25910575315301598</v>
      </c>
      <c r="CF1889" s="17">
        <v>0.21763345662872899</v>
      </c>
      <c r="CG1889" s="17"/>
      <c r="CH1889" s="17">
        <v>0.285482924833804</v>
      </c>
      <c r="CI1889" s="17">
        <v>0.25881742230076799</v>
      </c>
      <c r="CJ1889" s="17">
        <v>0.25300311972136702</v>
      </c>
      <c r="CK1889" s="17">
        <v>0.27416494320771401</v>
      </c>
      <c r="CL1889" s="17">
        <v>0.131989926786031</v>
      </c>
    </row>
    <row r="1890" spans="2:90" x14ac:dyDescent="0.3">
      <c r="B1890" t="s">
        <v>712</v>
      </c>
      <c r="C1890" s="17">
        <v>0.228721999354143</v>
      </c>
      <c r="D1890" s="17">
        <v>0.248139713801595</v>
      </c>
      <c r="E1890" s="17">
        <v>0.20959714835976001</v>
      </c>
      <c r="F1890" s="17"/>
      <c r="G1890" s="17">
        <v>0.18480212497856099</v>
      </c>
      <c r="H1890" s="17">
        <v>0.21438510712416201</v>
      </c>
      <c r="I1890" s="17">
        <v>0.181302645989629</v>
      </c>
      <c r="J1890" s="17">
        <v>0.210862807693111</v>
      </c>
      <c r="K1890" s="17">
        <v>0.27653456951675498</v>
      </c>
      <c r="L1890" s="17">
        <v>0.29086492395751801</v>
      </c>
      <c r="M1890" s="17"/>
      <c r="N1890" s="17">
        <v>0.23673958598702299</v>
      </c>
      <c r="O1890" s="17">
        <v>0.226566092629854</v>
      </c>
      <c r="P1890" s="17">
        <v>0.24585997741621499</v>
      </c>
      <c r="Q1890" s="17">
        <v>0.207688361295673</v>
      </c>
      <c r="R1890" s="17"/>
      <c r="S1890" s="17">
        <v>0.17947625184145499</v>
      </c>
      <c r="T1890" s="17">
        <v>0.26334872246086499</v>
      </c>
      <c r="U1890" s="17">
        <v>0.29217905718238502</v>
      </c>
      <c r="V1890" s="17">
        <v>0.243205773964563</v>
      </c>
      <c r="W1890" s="17">
        <v>0.18714910929725301</v>
      </c>
      <c r="X1890" s="17">
        <v>0.227319084687815</v>
      </c>
      <c r="Y1890" s="17">
        <v>0.223257895329428</v>
      </c>
      <c r="Z1890" s="17">
        <v>0.21394827300422201</v>
      </c>
      <c r="AA1890" s="17">
        <v>0.20180255595226801</v>
      </c>
      <c r="AB1890" s="17">
        <v>0.26285089572668402</v>
      </c>
      <c r="AC1890" s="17">
        <v>0.21422763295285299</v>
      </c>
      <c r="AD1890" s="17">
        <v>0.25244549723071102</v>
      </c>
      <c r="AE1890" s="17"/>
      <c r="AF1890" s="17">
        <v>0.26835744068008599</v>
      </c>
      <c r="AG1890" s="17">
        <v>0.21135382991464299</v>
      </c>
      <c r="AH1890" s="17">
        <v>0.189296834137025</v>
      </c>
      <c r="AI1890" s="17"/>
      <c r="AJ1890" s="17">
        <v>0.226985567296873</v>
      </c>
      <c r="AK1890" s="17">
        <v>0.20673043290135901</v>
      </c>
      <c r="AL1890" s="17">
        <v>0.233523676439431</v>
      </c>
      <c r="AM1890" s="17">
        <v>0.30937027019494201</v>
      </c>
      <c r="AN1890" s="17">
        <v>0.24516855577361299</v>
      </c>
      <c r="AO1890" s="17"/>
      <c r="AP1890" s="17">
        <v>0.18593658042971301</v>
      </c>
      <c r="AQ1890" s="17">
        <v>0.22131576155971799</v>
      </c>
      <c r="AR1890" s="17">
        <v>0.22082747819300599</v>
      </c>
      <c r="AS1890" s="17">
        <v>0.27770300947876497</v>
      </c>
      <c r="AT1890" s="17">
        <v>0.21634835445037701</v>
      </c>
      <c r="AU1890" s="17">
        <v>0.246361149609648</v>
      </c>
      <c r="AV1890" s="17"/>
      <c r="AW1890" s="17">
        <v>9.1151348696454401E-2</v>
      </c>
      <c r="AX1890" s="17">
        <v>0.16950466456223501</v>
      </c>
      <c r="AY1890" s="17">
        <v>0.19785480466594901</v>
      </c>
      <c r="AZ1890" s="17">
        <v>0.19674477966589499</v>
      </c>
      <c r="BA1890" s="17">
        <v>0.23047557985650399</v>
      </c>
      <c r="BB1890" s="17">
        <v>0.25541283147668897</v>
      </c>
      <c r="BC1890" s="17">
        <v>0.238682765682288</v>
      </c>
      <c r="BD1890" s="17">
        <v>0.294846122117432</v>
      </c>
      <c r="BE1890" s="17">
        <v>0.26242165262105899</v>
      </c>
      <c r="BF1890" s="17">
        <v>0.30713978206363901</v>
      </c>
      <c r="BG1890" s="17">
        <v>0.23296890592116901</v>
      </c>
      <c r="BH1890" s="17">
        <v>0.25722535517039002</v>
      </c>
      <c r="BI1890" s="17">
        <v>0.179822701878247</v>
      </c>
      <c r="BJ1890" s="17">
        <v>0.28501389179405801</v>
      </c>
      <c r="BK1890" s="17">
        <v>0.21313806857034201</v>
      </c>
      <c r="BL1890" s="17">
        <v>0.148848458785246</v>
      </c>
      <c r="BM1890" s="17"/>
      <c r="BN1890" s="17">
        <v>0.23846684819285699</v>
      </c>
      <c r="BO1890" s="17">
        <v>0.21746699145232201</v>
      </c>
      <c r="BP1890" s="17"/>
      <c r="BQ1890" s="17">
        <v>0.192337691725249</v>
      </c>
      <c r="BR1890" s="17">
        <v>0.21795207449024001</v>
      </c>
      <c r="BS1890" s="17"/>
      <c r="BT1890" s="17">
        <v>0.16718396186859399</v>
      </c>
      <c r="BU1890" s="17"/>
      <c r="BV1890" s="17">
        <v>0.19096698207454901</v>
      </c>
      <c r="BW1890" s="17">
        <v>0.20427055384731499</v>
      </c>
      <c r="BX1890" s="17">
        <v>0.25294309763112399</v>
      </c>
      <c r="BY1890" s="17"/>
      <c r="BZ1890" s="17">
        <v>0.21943931046915399</v>
      </c>
      <c r="CA1890" s="17">
        <v>0.26268918245883599</v>
      </c>
      <c r="CB1890" s="17">
        <v>0.203620930251636</v>
      </c>
      <c r="CC1890" s="17">
        <v>0.24457068192791201</v>
      </c>
      <c r="CD1890" s="17">
        <v>0.24187941006133301</v>
      </c>
      <c r="CE1890" s="17">
        <v>0.25292159326970198</v>
      </c>
      <c r="CF1890" s="17">
        <v>0.19458892724256499</v>
      </c>
      <c r="CG1890" s="17"/>
      <c r="CH1890" s="17">
        <v>0.12148769341571999</v>
      </c>
      <c r="CI1890" s="17">
        <v>0.231942203164202</v>
      </c>
      <c r="CJ1890" s="17">
        <v>0.251195227326173</v>
      </c>
      <c r="CK1890" s="17">
        <v>0.23257028894993301</v>
      </c>
      <c r="CL1890" s="17">
        <v>0.23953533207328701</v>
      </c>
    </row>
    <row r="1891" spans="2:90" x14ac:dyDescent="0.3">
      <c r="B1891" t="s">
        <v>713</v>
      </c>
      <c r="C1891" s="17">
        <v>0.14779759211889301</v>
      </c>
      <c r="D1891" s="17">
        <v>0.163731335557671</v>
      </c>
      <c r="E1891" s="17">
        <v>0.13148073836267599</v>
      </c>
      <c r="F1891" s="17"/>
      <c r="G1891" s="17">
        <v>0.115623198276095</v>
      </c>
      <c r="H1891" s="17">
        <v>0.110202148448401</v>
      </c>
      <c r="I1891" s="17">
        <v>0.20885920868348901</v>
      </c>
      <c r="J1891" s="17">
        <v>0.13377556171507299</v>
      </c>
      <c r="K1891" s="17">
        <v>0.18640735694778701</v>
      </c>
      <c r="L1891" s="17">
        <v>0.135367819256757</v>
      </c>
      <c r="M1891" s="17"/>
      <c r="N1891" s="17">
        <v>0.127330191784569</v>
      </c>
      <c r="O1891" s="17">
        <v>0.14015068389169599</v>
      </c>
      <c r="P1891" s="17">
        <v>0.143979382528759</v>
      </c>
      <c r="Q1891" s="17">
        <v>0.18072343382270201</v>
      </c>
      <c r="R1891" s="17"/>
      <c r="S1891" s="17">
        <v>0.13418485528874699</v>
      </c>
      <c r="T1891" s="17">
        <v>0.14507116697540201</v>
      </c>
      <c r="U1891" s="17">
        <v>0.20999966380120999</v>
      </c>
      <c r="V1891" s="17">
        <v>0.15574339312521299</v>
      </c>
      <c r="W1891" s="17">
        <v>0.13231550043557999</v>
      </c>
      <c r="X1891" s="17">
        <v>0.14649396310010601</v>
      </c>
      <c r="Y1891" s="17">
        <v>0.115398372568015</v>
      </c>
      <c r="Z1891" s="17">
        <v>0.15454969854709899</v>
      </c>
      <c r="AA1891" s="17">
        <v>0.15540978427719301</v>
      </c>
      <c r="AB1891" s="17">
        <v>0.15598102215217299</v>
      </c>
      <c r="AC1891" s="17">
        <v>0.12220192158955601</v>
      </c>
      <c r="AD1891" s="17">
        <v>0.14119865967804801</v>
      </c>
      <c r="AE1891" s="17"/>
      <c r="AF1891" s="17">
        <v>0.17026370673775101</v>
      </c>
      <c r="AG1891" s="17">
        <v>0.121207497815341</v>
      </c>
      <c r="AH1891" s="17">
        <v>0.18442557723731401</v>
      </c>
      <c r="AI1891" s="17"/>
      <c r="AJ1891" s="17">
        <v>0.149723558320424</v>
      </c>
      <c r="AK1891" s="17">
        <v>0.10962613408607</v>
      </c>
      <c r="AL1891" s="17">
        <v>0.16947040369226599</v>
      </c>
      <c r="AM1891" s="17">
        <v>0.22099396663460399</v>
      </c>
      <c r="AN1891" s="17">
        <v>0.13793629466604801</v>
      </c>
      <c r="AO1891" s="17"/>
      <c r="AP1891" s="17">
        <v>5.3710575369630198E-2</v>
      </c>
      <c r="AQ1891" s="17">
        <v>0.132488793404415</v>
      </c>
      <c r="AR1891" s="17">
        <v>0.166972785004561</v>
      </c>
      <c r="AS1891" s="17">
        <v>0.22783249236741601</v>
      </c>
      <c r="AT1891" s="17">
        <v>0.15025434298666901</v>
      </c>
      <c r="AU1891" s="17">
        <v>0.117214416387922</v>
      </c>
      <c r="AV1891" s="17"/>
      <c r="AW1891" s="17">
        <v>0.20718569653599</v>
      </c>
      <c r="AX1891" s="17">
        <v>0.11963062210571</v>
      </c>
      <c r="AY1891" s="17">
        <v>0.11312638380031401</v>
      </c>
      <c r="AZ1891" s="17">
        <v>0.15292522262298899</v>
      </c>
      <c r="BA1891" s="17">
        <v>0.19177149905727001</v>
      </c>
      <c r="BB1891" s="17">
        <v>0.18609965517163399</v>
      </c>
      <c r="BC1891" s="17">
        <v>0.189329232164337</v>
      </c>
      <c r="BD1891" s="17">
        <v>0.14610553933568801</v>
      </c>
      <c r="BE1891" s="17">
        <v>8.9698119158316797E-2</v>
      </c>
      <c r="BF1891" s="17">
        <v>0.103377261648624</v>
      </c>
      <c r="BG1891" s="17">
        <v>0.16063675357000101</v>
      </c>
      <c r="BH1891" s="17">
        <v>0.106775441974452</v>
      </c>
      <c r="BI1891" s="17">
        <v>0.17688562490767901</v>
      </c>
      <c r="BJ1891" s="17">
        <v>9.8545811937572003E-2</v>
      </c>
      <c r="BK1891" s="17">
        <v>0.12810164244789199</v>
      </c>
      <c r="BL1891" s="17">
        <v>8.3728425925437597E-2</v>
      </c>
      <c r="BM1891" s="17"/>
      <c r="BN1891" s="17">
        <v>0.131678265952931</v>
      </c>
      <c r="BO1891" s="17">
        <v>0.16603350196868699</v>
      </c>
      <c r="BP1891" s="17"/>
      <c r="BQ1891" s="17">
        <v>5.5781023054204799E-2</v>
      </c>
      <c r="BR1891" s="17">
        <v>0.186985029156925</v>
      </c>
      <c r="BS1891" s="17"/>
      <c r="BT1891" s="17">
        <v>0.124837766026375</v>
      </c>
      <c r="BU1891" s="17"/>
      <c r="BV1891" s="17">
        <v>0.17459000417415901</v>
      </c>
      <c r="BW1891" s="17">
        <v>0.107091786283639</v>
      </c>
      <c r="BX1891" s="17">
        <v>0.14982945902797001</v>
      </c>
      <c r="BY1891" s="17"/>
      <c r="BZ1891" s="17">
        <v>0.27480778341245399</v>
      </c>
      <c r="CA1891" s="17">
        <v>0.13820810971429501</v>
      </c>
      <c r="CB1891" s="17">
        <v>0.17125760283154101</v>
      </c>
      <c r="CC1891" s="17">
        <v>0.15367626641466001</v>
      </c>
      <c r="CD1891" s="17">
        <v>0.102940956543892</v>
      </c>
      <c r="CE1891" s="17">
        <v>9.1704321088884502E-2</v>
      </c>
      <c r="CF1891" s="17">
        <v>0.142998369221982</v>
      </c>
      <c r="CG1891" s="17"/>
      <c r="CH1891" s="17">
        <v>9.8673404311982293E-2</v>
      </c>
      <c r="CI1891" s="17">
        <v>0.10678048961473199</v>
      </c>
      <c r="CJ1891" s="17">
        <v>0.17488794015069101</v>
      </c>
      <c r="CK1891" s="17">
        <v>0.17371273904696199</v>
      </c>
      <c r="CL1891" s="17">
        <v>0.29905298172631301</v>
      </c>
    </row>
    <row r="1892" spans="2:90" x14ac:dyDescent="0.3">
      <c r="B1892" t="s">
        <v>202</v>
      </c>
      <c r="C1892" s="17">
        <v>8.8561922737752194E-2</v>
      </c>
      <c r="D1892" s="17">
        <v>5.4742166592615299E-2</v>
      </c>
      <c r="E1892" s="17">
        <v>0.12134440650528699</v>
      </c>
      <c r="F1892" s="17"/>
      <c r="G1892" s="17">
        <v>9.7813835487004494E-2</v>
      </c>
      <c r="H1892" s="17">
        <v>5.5530405214199899E-2</v>
      </c>
      <c r="I1892" s="17">
        <v>0.105400842483649</v>
      </c>
      <c r="J1892" s="17">
        <v>0.12322073738762</v>
      </c>
      <c r="K1892" s="17">
        <v>9.2902431693527202E-2</v>
      </c>
      <c r="L1892" s="17">
        <v>6.4571629265388703E-2</v>
      </c>
      <c r="M1892" s="17"/>
      <c r="N1892" s="17">
        <v>5.45805726316239E-2</v>
      </c>
      <c r="O1892" s="17">
        <v>9.3438206638949306E-2</v>
      </c>
      <c r="P1892" s="17">
        <v>7.1320758867550099E-2</v>
      </c>
      <c r="Q1892" s="17">
        <v>0.13433097760766599</v>
      </c>
      <c r="R1892" s="17"/>
      <c r="S1892" s="17">
        <v>9.7690268054621304E-2</v>
      </c>
      <c r="T1892" s="17">
        <v>7.6619224884116197E-2</v>
      </c>
      <c r="U1892" s="17">
        <v>6.5027523185571298E-2</v>
      </c>
      <c r="V1892" s="17">
        <v>7.5782374640864403E-2</v>
      </c>
      <c r="W1892" s="17">
        <v>0.128391341001931</v>
      </c>
      <c r="X1892" s="17">
        <v>7.0983120471907496E-2</v>
      </c>
      <c r="Y1892" s="17">
        <v>0.105893362302065</v>
      </c>
      <c r="Z1892" s="17">
        <v>4.4191868375991802E-2</v>
      </c>
      <c r="AA1892" s="17">
        <v>7.1104831610307895E-2</v>
      </c>
      <c r="AB1892" s="17">
        <v>0.10367744773847699</v>
      </c>
      <c r="AC1892" s="17">
        <v>0.118849269513435</v>
      </c>
      <c r="AD1892" s="17">
        <v>0.14007168205489701</v>
      </c>
      <c r="AE1892" s="17"/>
      <c r="AF1892" s="17">
        <v>7.4190265478209505E-2</v>
      </c>
      <c r="AG1892" s="17">
        <v>7.5196929101458296E-2</v>
      </c>
      <c r="AH1892" s="17">
        <v>0.13195131999877799</v>
      </c>
      <c r="AI1892" s="17"/>
      <c r="AJ1892" s="17">
        <v>3.7060446609843402E-2</v>
      </c>
      <c r="AK1892" s="17">
        <v>7.2660575982856204E-2</v>
      </c>
      <c r="AL1892" s="17">
        <v>0.113662856963683</v>
      </c>
      <c r="AM1892" s="17">
        <v>5.1485582148841101E-2</v>
      </c>
      <c r="AN1892" s="17">
        <v>9.5680930026451505E-2</v>
      </c>
      <c r="AO1892" s="17"/>
      <c r="AP1892" s="17">
        <v>6.3197901624799005E-2</v>
      </c>
      <c r="AQ1892" s="17">
        <v>4.3555988030080803E-2</v>
      </c>
      <c r="AR1892" s="17">
        <v>0.11385770596597999</v>
      </c>
      <c r="AS1892" s="17">
        <v>5.3739527711791801E-2</v>
      </c>
      <c r="AT1892" s="17">
        <v>0.11231476194840501</v>
      </c>
      <c r="AU1892" s="17">
        <v>0.196979802836146</v>
      </c>
      <c r="AV1892" s="17"/>
      <c r="AW1892" s="17">
        <v>0.144794685439077</v>
      </c>
      <c r="AX1892" s="17">
        <v>0.235530408735418</v>
      </c>
      <c r="AY1892" s="17">
        <v>0.160525276152607</v>
      </c>
      <c r="AZ1892" s="17">
        <v>0.115016424512705</v>
      </c>
      <c r="BA1892" s="17">
        <v>9.1900890751562603E-2</v>
      </c>
      <c r="BB1892" s="17">
        <v>8.6015857059048198E-2</v>
      </c>
      <c r="BC1892" s="17">
        <v>3.6038882752503297E-2</v>
      </c>
      <c r="BD1892" s="17">
        <v>7.9790355462030102E-2</v>
      </c>
      <c r="BE1892" s="17">
        <v>4.2678169623886798E-2</v>
      </c>
      <c r="BF1892" s="17">
        <v>2.8467790769366098E-2</v>
      </c>
      <c r="BG1892" s="17">
        <v>4.8913316604090602E-2</v>
      </c>
      <c r="BH1892" s="17">
        <v>6.7184953713689405E-2</v>
      </c>
      <c r="BI1892" s="17">
        <v>8.0804546426198304E-2</v>
      </c>
      <c r="BJ1892" s="17">
        <v>3.2610601109642097E-2</v>
      </c>
      <c r="BK1892" s="17">
        <v>0.12835941987546601</v>
      </c>
      <c r="BL1892" s="17">
        <v>2.2456096274620699E-2</v>
      </c>
      <c r="BM1892" s="17"/>
      <c r="BN1892" s="17">
        <v>7.6093354262212198E-2</v>
      </c>
      <c r="BO1892" s="17">
        <v>0.10473418528168001</v>
      </c>
      <c r="BP1892" s="17"/>
      <c r="BQ1892" s="17">
        <v>5.9444343525297899E-2</v>
      </c>
      <c r="BR1892" s="17">
        <v>7.9185870566509595E-2</v>
      </c>
      <c r="BS1892" s="17"/>
      <c r="BT1892" s="17">
        <v>3.87605569243617E-2</v>
      </c>
      <c r="BU1892" s="17"/>
      <c r="BV1892" s="17">
        <v>0.13056749316729499</v>
      </c>
      <c r="BW1892" s="17">
        <v>8.4605330558376796E-2</v>
      </c>
      <c r="BX1892" s="17">
        <v>7.1174133719488594E-2</v>
      </c>
      <c r="BY1892" s="17"/>
      <c r="BZ1892" s="17">
        <v>0.13672614571028399</v>
      </c>
      <c r="CA1892" s="17">
        <v>0.105647180180568</v>
      </c>
      <c r="CB1892" s="17">
        <v>8.3151054587776302E-2</v>
      </c>
      <c r="CC1892" s="17">
        <v>5.4696395351552698E-2</v>
      </c>
      <c r="CD1892" s="17">
        <v>6.1170536801653401E-2</v>
      </c>
      <c r="CE1892" s="17">
        <v>4.4166455140256002E-2</v>
      </c>
      <c r="CF1892" s="17">
        <v>6.6096807261599694E-2</v>
      </c>
      <c r="CG1892" s="17"/>
      <c r="CH1892" s="17">
        <v>2.8945800788715201E-2</v>
      </c>
      <c r="CI1892" s="17">
        <v>8.6650040344583096E-2</v>
      </c>
      <c r="CJ1892" s="17">
        <v>9.1516158828122196E-2</v>
      </c>
      <c r="CK1892" s="17">
        <v>0.10048175899701201</v>
      </c>
      <c r="CL1892" s="17">
        <v>0.17864015514958401</v>
      </c>
    </row>
    <row r="1893" spans="2:90" x14ac:dyDescent="0.3">
      <c r="B1893" t="s">
        <v>173</v>
      </c>
      <c r="C1893" s="17">
        <v>0.27822289595300798</v>
      </c>
      <c r="D1893" s="17">
        <v>0.31063552718582199</v>
      </c>
      <c r="E1893" s="17">
        <v>0.246780526075488</v>
      </c>
      <c r="F1893" s="17"/>
      <c r="G1893" s="17">
        <v>0.321070770647645</v>
      </c>
      <c r="H1893" s="17">
        <v>0.374410737072633</v>
      </c>
      <c r="I1893" s="17">
        <v>0.26808052142650102</v>
      </c>
      <c r="J1893" s="17">
        <v>0.263045481514948</v>
      </c>
      <c r="K1893" s="17">
        <v>0.222031886719846</v>
      </c>
      <c r="L1893" s="17">
        <v>0.22948850948739499</v>
      </c>
      <c r="M1893" s="17"/>
      <c r="N1893" s="17">
        <v>0.34571598927906799</v>
      </c>
      <c r="O1893" s="17">
        <v>0.26842788958454999</v>
      </c>
      <c r="P1893" s="17">
        <v>0.26556715623426203</v>
      </c>
      <c r="Q1893" s="17">
        <v>0.22722093789374101</v>
      </c>
      <c r="R1893" s="17"/>
      <c r="S1893" s="17">
        <v>0.32608952137011998</v>
      </c>
      <c r="T1893" s="17">
        <v>0.26378373765806601</v>
      </c>
      <c r="U1893" s="17">
        <v>0.22521751621504699</v>
      </c>
      <c r="V1893" s="17">
        <v>0.24712247612889199</v>
      </c>
      <c r="W1893" s="17">
        <v>0.302977826344204</v>
      </c>
      <c r="X1893" s="17">
        <v>0.28765530069210499</v>
      </c>
      <c r="Y1893" s="17">
        <v>0.27528479751398899</v>
      </c>
      <c r="Z1893" s="17">
        <v>0.30995131597259701</v>
      </c>
      <c r="AA1893" s="17">
        <v>0.29061289381233801</v>
      </c>
      <c r="AB1893" s="17">
        <v>0.23216515855617201</v>
      </c>
      <c r="AC1893" s="17">
        <v>0.35840521967282901</v>
      </c>
      <c r="AD1893" s="17">
        <v>0.18989770813755399</v>
      </c>
      <c r="AE1893" s="17"/>
      <c r="AF1893" s="17">
        <v>0.25750535453502299</v>
      </c>
      <c r="AG1893" s="17">
        <v>0.32717538975295402</v>
      </c>
      <c r="AH1893" s="17">
        <v>0.21688192183132099</v>
      </c>
      <c r="AI1893" s="17"/>
      <c r="AJ1893" s="17">
        <v>0.28199095066093</v>
      </c>
      <c r="AK1893" s="17">
        <v>0.37307003938724798</v>
      </c>
      <c r="AL1893" s="17">
        <v>0.27265247065541998</v>
      </c>
      <c r="AM1893" s="17">
        <v>0.21241980291443299</v>
      </c>
      <c r="AN1893" s="17">
        <v>0.28939083054447701</v>
      </c>
      <c r="AO1893" s="17"/>
      <c r="AP1893" s="17">
        <v>0.43453250743743199</v>
      </c>
      <c r="AQ1893" s="17">
        <v>0.290110560272895</v>
      </c>
      <c r="AR1893" s="17">
        <v>0.24855425508873399</v>
      </c>
      <c r="AS1893" s="17">
        <v>0.22226260509854501</v>
      </c>
      <c r="AT1893" s="17">
        <v>0.23979849908581299</v>
      </c>
      <c r="AU1893" s="17">
        <v>0.15998735407460499</v>
      </c>
      <c r="AV1893" s="17"/>
      <c r="AW1893" s="17">
        <v>0.23960324629417701</v>
      </c>
      <c r="AX1893" s="17">
        <v>0.269581117305564</v>
      </c>
      <c r="AY1893" s="17">
        <v>0.25729520995897698</v>
      </c>
      <c r="AZ1893" s="17">
        <v>0.26054811951305001</v>
      </c>
      <c r="BA1893" s="17">
        <v>0.19237338222078301</v>
      </c>
      <c r="BB1893" s="17">
        <v>0.25353135836509599</v>
      </c>
      <c r="BC1893" s="17">
        <v>0.28423528959175598</v>
      </c>
      <c r="BD1893" s="17">
        <v>0.250779443471702</v>
      </c>
      <c r="BE1893" s="17">
        <v>0.33401930940555402</v>
      </c>
      <c r="BF1893" s="17">
        <v>0.32241784501720699</v>
      </c>
      <c r="BG1893" s="17">
        <v>0.27631040817640101</v>
      </c>
      <c r="BH1893" s="17">
        <v>0.281883439902749</v>
      </c>
      <c r="BI1893" s="17">
        <v>0.34503352247978297</v>
      </c>
      <c r="BJ1893" s="17">
        <v>0.31551741576947001</v>
      </c>
      <c r="BK1893" s="17">
        <v>0.33810413004756501</v>
      </c>
      <c r="BL1893" s="17">
        <v>0.50333452389115396</v>
      </c>
      <c r="BM1893" s="17"/>
      <c r="BN1893" s="17">
        <v>0.28261032737331199</v>
      </c>
      <c r="BO1893" s="17">
        <v>0.27379085189211999</v>
      </c>
      <c r="BP1893" s="17"/>
      <c r="BQ1893" s="17">
        <v>0.44006374032948298</v>
      </c>
      <c r="BR1893" s="17">
        <v>0.28725814948765099</v>
      </c>
      <c r="BS1893" s="17"/>
      <c r="BT1893" s="17">
        <v>0.43222957943525903</v>
      </c>
      <c r="BU1893" s="17"/>
      <c r="BV1893" s="17">
        <v>0.24236063808944999</v>
      </c>
      <c r="BW1893" s="17">
        <v>0.31152582993240402</v>
      </c>
      <c r="BX1893" s="17">
        <v>0.283364759054341</v>
      </c>
      <c r="BY1893" s="17"/>
      <c r="BZ1893" s="17">
        <v>0.16763153849797499</v>
      </c>
      <c r="CA1893" s="17">
        <v>0.27070817069990499</v>
      </c>
      <c r="CB1893" s="17">
        <v>0.24070893337277299</v>
      </c>
      <c r="CC1893" s="17">
        <v>0.28087734871724201</v>
      </c>
      <c r="CD1893" s="17">
        <v>0.31309831067905403</v>
      </c>
      <c r="CE1893" s="17">
        <v>0.35210187734814202</v>
      </c>
      <c r="CF1893" s="17">
        <v>0.37868243964512499</v>
      </c>
      <c r="CG1893" s="17"/>
      <c r="CH1893" s="17">
        <v>0.46541017664977802</v>
      </c>
      <c r="CI1893" s="17">
        <v>0.31580984457571498</v>
      </c>
      <c r="CJ1893" s="17">
        <v>0.229397553973647</v>
      </c>
      <c r="CK1893" s="17">
        <v>0.21907026979837799</v>
      </c>
      <c r="CL1893" s="17">
        <v>0.15078160426478501</v>
      </c>
    </row>
    <row r="1894" spans="2:90" x14ac:dyDescent="0.3">
      <c r="B1894" t="s">
        <v>174</v>
      </c>
      <c r="C1894" s="17">
        <v>0.37651959147303599</v>
      </c>
      <c r="D1894" s="17">
        <v>0.41187104935926599</v>
      </c>
      <c r="E1894" s="17">
        <v>0.341077886722436</v>
      </c>
      <c r="F1894" s="17"/>
      <c r="G1894" s="17">
        <v>0.30042532325465698</v>
      </c>
      <c r="H1894" s="17">
        <v>0.32458725557256302</v>
      </c>
      <c r="I1894" s="17">
        <v>0.39016185467311798</v>
      </c>
      <c r="J1894" s="17">
        <v>0.34463836940818399</v>
      </c>
      <c r="K1894" s="17">
        <v>0.46294192646454202</v>
      </c>
      <c r="L1894" s="17">
        <v>0.42623274321427501</v>
      </c>
      <c r="M1894" s="17"/>
      <c r="N1894" s="17">
        <v>0.364069777771592</v>
      </c>
      <c r="O1894" s="17">
        <v>0.36671677652154999</v>
      </c>
      <c r="P1894" s="17">
        <v>0.38983935994497398</v>
      </c>
      <c r="Q1894" s="17">
        <v>0.38841179511837498</v>
      </c>
      <c r="R1894" s="17"/>
      <c r="S1894" s="17">
        <v>0.31366110713020201</v>
      </c>
      <c r="T1894" s="17">
        <v>0.408419889436267</v>
      </c>
      <c r="U1894" s="17">
        <v>0.50217872098359495</v>
      </c>
      <c r="V1894" s="17">
        <v>0.39894916708977601</v>
      </c>
      <c r="W1894" s="17">
        <v>0.31946460973283303</v>
      </c>
      <c r="X1894" s="17">
        <v>0.37381304778792102</v>
      </c>
      <c r="Y1894" s="17">
        <v>0.33865626789744302</v>
      </c>
      <c r="Z1894" s="17">
        <v>0.36849797155132002</v>
      </c>
      <c r="AA1894" s="17">
        <v>0.35721234022946102</v>
      </c>
      <c r="AB1894" s="17">
        <v>0.41883191787885699</v>
      </c>
      <c r="AC1894" s="17">
        <v>0.33642955454240903</v>
      </c>
      <c r="AD1894" s="17">
        <v>0.39364415690875998</v>
      </c>
      <c r="AE1894" s="17"/>
      <c r="AF1894" s="17">
        <v>0.43862114741783698</v>
      </c>
      <c r="AG1894" s="17">
        <v>0.33256132772998398</v>
      </c>
      <c r="AH1894" s="17">
        <v>0.37372241137433898</v>
      </c>
      <c r="AI1894" s="17"/>
      <c r="AJ1894" s="17">
        <v>0.37670912561729802</v>
      </c>
      <c r="AK1894" s="17">
        <v>0.31635656698742998</v>
      </c>
      <c r="AL1894" s="17">
        <v>0.40299408013169602</v>
      </c>
      <c r="AM1894" s="17">
        <v>0.53036423682954503</v>
      </c>
      <c r="AN1894" s="17">
        <v>0.38310485043966103</v>
      </c>
      <c r="AO1894" s="17"/>
      <c r="AP1894" s="17">
        <v>0.23964715579934301</v>
      </c>
      <c r="AQ1894" s="17">
        <v>0.35380455496413299</v>
      </c>
      <c r="AR1894" s="17">
        <v>0.387800263197568</v>
      </c>
      <c r="AS1894" s="17">
        <v>0.50553550184618101</v>
      </c>
      <c r="AT1894" s="17">
        <v>0.36660269743704499</v>
      </c>
      <c r="AU1894" s="17">
        <v>0.36357556599757102</v>
      </c>
      <c r="AV1894" s="17"/>
      <c r="AW1894" s="17">
        <v>0.29833704523244498</v>
      </c>
      <c r="AX1894" s="17">
        <v>0.28913528666794402</v>
      </c>
      <c r="AY1894" s="17">
        <v>0.31098118846626299</v>
      </c>
      <c r="AZ1894" s="17">
        <v>0.34967000228888301</v>
      </c>
      <c r="BA1894" s="17">
        <v>0.422247078913774</v>
      </c>
      <c r="BB1894" s="17">
        <v>0.44151248664832299</v>
      </c>
      <c r="BC1894" s="17">
        <v>0.42801199784662503</v>
      </c>
      <c r="BD1894" s="17">
        <v>0.44095166145311998</v>
      </c>
      <c r="BE1894" s="17">
        <v>0.35211977177937498</v>
      </c>
      <c r="BF1894" s="17">
        <v>0.410517043712263</v>
      </c>
      <c r="BG1894" s="17">
        <v>0.39360565949116999</v>
      </c>
      <c r="BH1894" s="17">
        <v>0.36400079714484201</v>
      </c>
      <c r="BI1894" s="17">
        <v>0.35670832678592601</v>
      </c>
      <c r="BJ1894" s="17">
        <v>0.38355970373163001</v>
      </c>
      <c r="BK1894" s="17">
        <v>0.34123971101823403</v>
      </c>
      <c r="BL1894" s="17">
        <v>0.232576884710684</v>
      </c>
      <c r="BM1894" s="17"/>
      <c r="BN1894" s="17">
        <v>0.37014511414578799</v>
      </c>
      <c r="BO1894" s="17">
        <v>0.38350049342101</v>
      </c>
      <c r="BP1894" s="17"/>
      <c r="BQ1894" s="17">
        <v>0.24811871477945299</v>
      </c>
      <c r="BR1894" s="17">
        <v>0.40493710364716501</v>
      </c>
      <c r="BS1894" s="17"/>
      <c r="BT1894" s="17">
        <v>0.292021727894969</v>
      </c>
      <c r="BU1894" s="17"/>
      <c r="BV1894" s="17">
        <v>0.36555698624870803</v>
      </c>
      <c r="BW1894" s="17">
        <v>0.31136234013095399</v>
      </c>
      <c r="BX1894" s="17">
        <v>0.40277255665909401</v>
      </c>
      <c r="BY1894" s="17"/>
      <c r="BZ1894" s="17">
        <v>0.49424709388160798</v>
      </c>
      <c r="CA1894" s="17">
        <v>0.40089729217313103</v>
      </c>
      <c r="CB1894" s="17">
        <v>0.37487853308317698</v>
      </c>
      <c r="CC1894" s="17">
        <v>0.39824694834257202</v>
      </c>
      <c r="CD1894" s="17">
        <v>0.34482036660522503</v>
      </c>
      <c r="CE1894" s="17">
        <v>0.34462591435858603</v>
      </c>
      <c r="CF1894" s="17">
        <v>0.33758729646454599</v>
      </c>
      <c r="CG1894" s="17"/>
      <c r="CH1894" s="17">
        <v>0.22016109772770301</v>
      </c>
      <c r="CI1894" s="17">
        <v>0.33872269277893402</v>
      </c>
      <c r="CJ1894" s="17">
        <v>0.42608316747686398</v>
      </c>
      <c r="CK1894" s="17">
        <v>0.40628302799689497</v>
      </c>
      <c r="CL1894" s="17">
        <v>0.53858831379960004</v>
      </c>
    </row>
    <row r="1895" spans="2:90" x14ac:dyDescent="0.3">
      <c r="B1895" t="s">
        <v>121</v>
      </c>
      <c r="C1895" s="17">
        <v>-9.8296695520027705E-2</v>
      </c>
      <c r="D1895" s="17">
        <v>-0.101235522173444</v>
      </c>
      <c r="E1895" s="17">
        <v>-9.4297360646947895E-2</v>
      </c>
      <c r="F1895" s="17"/>
      <c r="G1895" s="17">
        <v>2.0645447392988601E-2</v>
      </c>
      <c r="H1895" s="17">
        <v>4.9823481500069697E-2</v>
      </c>
      <c r="I1895" s="17">
        <v>-0.122081333246617</v>
      </c>
      <c r="J1895" s="17">
        <v>-8.1592887893235905E-2</v>
      </c>
      <c r="K1895" s="17">
        <v>-0.24091003974469599</v>
      </c>
      <c r="L1895" s="17">
        <v>-0.19674423372687999</v>
      </c>
      <c r="M1895" s="17"/>
      <c r="N1895" s="17">
        <v>-1.8353788492524101E-2</v>
      </c>
      <c r="O1895" s="17">
        <v>-9.8288886937000303E-2</v>
      </c>
      <c r="P1895" s="17">
        <v>-0.124272203710712</v>
      </c>
      <c r="Q1895" s="17">
        <v>-0.161190857224634</v>
      </c>
      <c r="R1895" s="17"/>
      <c r="S1895" s="17">
        <v>1.24284142399184E-2</v>
      </c>
      <c r="T1895" s="17">
        <v>-0.1446361517782</v>
      </c>
      <c r="U1895" s="17">
        <v>-0.27696120476854802</v>
      </c>
      <c r="V1895" s="17">
        <v>-0.151826690960884</v>
      </c>
      <c r="W1895" s="17">
        <v>-1.6486783388628998E-2</v>
      </c>
      <c r="X1895" s="17">
        <v>-8.6157747095816001E-2</v>
      </c>
      <c r="Y1895" s="17">
        <v>-6.3371470383454101E-2</v>
      </c>
      <c r="Z1895" s="17">
        <v>-5.8546655578723003E-2</v>
      </c>
      <c r="AA1895" s="17">
        <v>-6.65994464171238E-2</v>
      </c>
      <c r="AB1895" s="17">
        <v>-0.18666675932268501</v>
      </c>
      <c r="AC1895" s="17">
        <v>2.1975665130419899E-2</v>
      </c>
      <c r="AD1895" s="17">
        <v>-0.20374644877120501</v>
      </c>
      <c r="AE1895" s="17"/>
      <c r="AF1895" s="17">
        <v>-0.18111579288281501</v>
      </c>
      <c r="AG1895" s="17">
        <v>-5.3859379770304101E-3</v>
      </c>
      <c r="AH1895" s="17">
        <v>-0.15684048954301799</v>
      </c>
      <c r="AI1895" s="17"/>
      <c r="AJ1895" s="17">
        <v>-9.4718174956368195E-2</v>
      </c>
      <c r="AK1895" s="17">
        <v>5.6713472399818297E-2</v>
      </c>
      <c r="AL1895" s="17">
        <v>-0.13034160947627699</v>
      </c>
      <c r="AM1895" s="17">
        <v>-0.31794443391511201</v>
      </c>
      <c r="AN1895" s="17">
        <v>-9.3714019895184297E-2</v>
      </c>
      <c r="AO1895" s="17"/>
      <c r="AP1895" s="17">
        <v>0.19488535163808901</v>
      </c>
      <c r="AQ1895" s="17">
        <v>-6.3693994691237502E-2</v>
      </c>
      <c r="AR1895" s="17">
        <v>-0.139246008108833</v>
      </c>
      <c r="AS1895" s="17">
        <v>-0.283272896747636</v>
      </c>
      <c r="AT1895" s="17">
        <v>-0.12680419835123299</v>
      </c>
      <c r="AU1895" s="17">
        <v>-0.203588211922966</v>
      </c>
      <c r="AV1895" s="17"/>
      <c r="AW1895" s="17">
        <v>-5.8733798938268002E-2</v>
      </c>
      <c r="AX1895" s="17">
        <v>-1.9554169362379699E-2</v>
      </c>
      <c r="AY1895" s="17">
        <v>-5.3685978507285202E-2</v>
      </c>
      <c r="AZ1895" s="17">
        <v>-8.9121882775833702E-2</v>
      </c>
      <c r="BA1895" s="17">
        <v>-0.22987369669299201</v>
      </c>
      <c r="BB1895" s="17">
        <v>-0.18798112828322699</v>
      </c>
      <c r="BC1895" s="17">
        <v>-0.14377670825486799</v>
      </c>
      <c r="BD1895" s="17">
        <v>-0.19017221798141801</v>
      </c>
      <c r="BE1895" s="17">
        <v>-1.81004623738216E-2</v>
      </c>
      <c r="BF1895" s="17">
        <v>-8.80991986950561E-2</v>
      </c>
      <c r="BG1895" s="17">
        <v>-0.11729525131476901</v>
      </c>
      <c r="BH1895" s="17">
        <v>-8.2117357242092598E-2</v>
      </c>
      <c r="BI1895" s="17">
        <v>-1.1674804306142501E-2</v>
      </c>
      <c r="BJ1895" s="17">
        <v>-6.8042287962159206E-2</v>
      </c>
      <c r="BK1895" s="17">
        <v>-3.1355809706693498E-3</v>
      </c>
      <c r="BL1895" s="17">
        <v>0.27075763918047002</v>
      </c>
      <c r="BM1895" s="17"/>
      <c r="BN1895" s="17">
        <v>-8.7534786772476197E-2</v>
      </c>
      <c r="BO1895" s="17">
        <v>-0.10970964152889</v>
      </c>
      <c r="BP1895" s="17"/>
      <c r="BQ1895" s="17">
        <v>0.19194502555003001</v>
      </c>
      <c r="BR1895" s="17">
        <v>-0.117678954159514</v>
      </c>
      <c r="BS1895" s="17"/>
      <c r="BT1895" s="17">
        <v>0.14020785154029</v>
      </c>
      <c r="BU1895" s="17"/>
      <c r="BV1895" s="17">
        <v>-0.12319634815925801</v>
      </c>
      <c r="BW1895" s="17">
        <v>1.6348980144981201E-4</v>
      </c>
      <c r="BX1895" s="17">
        <v>-0.11940779760475299</v>
      </c>
      <c r="BY1895" s="17"/>
      <c r="BZ1895" s="17">
        <v>-0.32661555538363402</v>
      </c>
      <c r="CA1895" s="17">
        <v>-0.130189121473227</v>
      </c>
      <c r="CB1895" s="17">
        <v>-0.13416959971040399</v>
      </c>
      <c r="CC1895" s="17">
        <v>-0.11736959962533</v>
      </c>
      <c r="CD1895" s="17">
        <v>-3.1722055926171E-2</v>
      </c>
      <c r="CE1895" s="17">
        <v>7.4759629895557698E-3</v>
      </c>
      <c r="CF1895" s="17">
        <v>4.1095143180578601E-2</v>
      </c>
      <c r="CG1895" s="17"/>
      <c r="CH1895" s="17">
        <v>0.24524907892207601</v>
      </c>
      <c r="CI1895" s="17">
        <v>-2.2912848203218698E-2</v>
      </c>
      <c r="CJ1895" s="17">
        <v>-0.196685613503218</v>
      </c>
      <c r="CK1895" s="17">
        <v>-0.18721275819851699</v>
      </c>
      <c r="CL1895" s="17">
        <v>-0.387806709534815</v>
      </c>
    </row>
    <row r="1896" spans="2:90" x14ac:dyDescent="0.3">
      <c r="C1896" s="17"/>
      <c r="D1896" s="17"/>
      <c r="E1896" s="17"/>
      <c r="F1896" s="17"/>
      <c r="G1896" s="17"/>
      <c r="H1896" s="17"/>
      <c r="I1896" s="17"/>
      <c r="J1896" s="17"/>
      <c r="K1896" s="17"/>
      <c r="L1896" s="17"/>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7"/>
      <c r="AI1896" s="17"/>
      <c r="AJ1896" s="17"/>
      <c r="AK1896" s="17"/>
      <c r="AL1896" s="17"/>
      <c r="AM1896" s="17"/>
      <c r="AN1896" s="17"/>
      <c r="AO1896" s="17"/>
      <c r="AP1896" s="17"/>
      <c r="AQ1896" s="17"/>
      <c r="AR1896" s="17"/>
      <c r="AS1896" s="17"/>
      <c r="AT1896" s="17"/>
      <c r="AU1896" s="17"/>
      <c r="AV1896" s="17"/>
      <c r="AW1896" s="17"/>
      <c r="AX1896" s="17"/>
      <c r="AY1896" s="17"/>
      <c r="AZ1896" s="17"/>
      <c r="BA1896" s="17"/>
      <c r="BB1896" s="17"/>
      <c r="BC1896" s="17"/>
      <c r="BD1896" s="17"/>
      <c r="BE1896" s="17"/>
      <c r="BF1896" s="17"/>
      <c r="BG1896" s="17"/>
      <c r="BH1896" s="17"/>
      <c r="BI1896" s="17"/>
      <c r="BJ1896" s="17"/>
      <c r="BK1896" s="17"/>
      <c r="BL1896" s="17"/>
      <c r="BM1896" s="17"/>
      <c r="BN1896" s="17"/>
      <c r="BO1896" s="17"/>
      <c r="BP1896" s="17"/>
      <c r="BQ1896" s="17"/>
      <c r="BR1896" s="17"/>
      <c r="BS1896" s="17"/>
      <c r="BT1896" s="17"/>
      <c r="BU1896" s="17"/>
      <c r="BV1896" s="17"/>
      <c r="BW1896" s="17"/>
      <c r="BX1896" s="17"/>
      <c r="BY1896" s="17"/>
      <c r="BZ1896" s="17"/>
      <c r="CA1896" s="17"/>
      <c r="CB1896" s="17"/>
      <c r="CC1896" s="17"/>
      <c r="CD1896" s="17"/>
      <c r="CE1896" s="17"/>
      <c r="CF1896" s="17"/>
      <c r="CG1896" s="17"/>
      <c r="CH1896" s="17"/>
      <c r="CI1896" s="17"/>
      <c r="CJ1896" s="17"/>
      <c r="CK1896" s="17"/>
      <c r="CL1896" s="17"/>
    </row>
    <row r="1897" spans="2:90" x14ac:dyDescent="0.3">
      <c r="B1897" s="6" t="s">
        <v>720</v>
      </c>
      <c r="C1897" s="17"/>
      <c r="D1897" s="17"/>
      <c r="E1897" s="17"/>
      <c r="F1897" s="17"/>
      <c r="G1897" s="17"/>
      <c r="H1897" s="17"/>
      <c r="I1897" s="17"/>
      <c r="J1897" s="17"/>
      <c r="K1897" s="17"/>
      <c r="L1897" s="17"/>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7"/>
      <c r="AI1897" s="17"/>
      <c r="AJ1897" s="17"/>
      <c r="AK1897" s="17"/>
      <c r="AL1897" s="17"/>
      <c r="AM1897" s="17"/>
      <c r="AN1897" s="17"/>
      <c r="AO1897" s="17"/>
      <c r="AP1897" s="17"/>
      <c r="AQ1897" s="17"/>
      <c r="AR1897" s="17"/>
      <c r="AS1897" s="17"/>
      <c r="AT1897" s="17"/>
      <c r="AU1897" s="17"/>
      <c r="AV1897" s="17"/>
      <c r="AW1897" s="17"/>
      <c r="AX1897" s="17"/>
      <c r="AY1897" s="17"/>
      <c r="AZ1897" s="17"/>
      <c r="BA1897" s="17"/>
      <c r="BB1897" s="17"/>
      <c r="BC1897" s="17"/>
      <c r="BD1897" s="17"/>
      <c r="BE1897" s="17"/>
      <c r="BF1897" s="17"/>
      <c r="BG1897" s="17"/>
      <c r="BH1897" s="17"/>
      <c r="BI1897" s="17"/>
      <c r="BJ1897" s="17"/>
      <c r="BK1897" s="17"/>
      <c r="BL1897" s="17"/>
      <c r="BM1897" s="17"/>
      <c r="BN1897" s="17"/>
      <c r="BO1897" s="17"/>
      <c r="BP1897" s="17"/>
      <c r="BQ1897" s="17"/>
      <c r="BR1897" s="17"/>
      <c r="BS1897" s="17"/>
      <c r="BT1897" s="17"/>
      <c r="BU1897" s="17"/>
      <c r="BV1897" s="17"/>
      <c r="BW1897" s="17"/>
      <c r="BX1897" s="17"/>
      <c r="BY1897" s="17"/>
      <c r="BZ1897" s="17"/>
      <c r="CA1897" s="17"/>
      <c r="CB1897" s="17"/>
      <c r="CC1897" s="17"/>
      <c r="CD1897" s="17"/>
      <c r="CE1897" s="17"/>
      <c r="CF1897" s="17"/>
      <c r="CG1897" s="17"/>
      <c r="CH1897" s="17"/>
      <c r="CI1897" s="17"/>
      <c r="CJ1897" s="17"/>
      <c r="CK1897" s="17"/>
      <c r="CL1897" s="17"/>
    </row>
    <row r="1898" spans="2:90" x14ac:dyDescent="0.3">
      <c r="B1898" s="24" t="s">
        <v>110</v>
      </c>
      <c r="C1898" s="17"/>
      <c r="D1898" s="17"/>
      <c r="E1898" s="17"/>
      <c r="F1898" s="17"/>
      <c r="G1898" s="17"/>
      <c r="H1898" s="17"/>
      <c r="I1898" s="17"/>
      <c r="J1898" s="17"/>
      <c r="K1898" s="17"/>
      <c r="L1898" s="17"/>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7"/>
      <c r="AI1898" s="17"/>
      <c r="AJ1898" s="17"/>
      <c r="AK1898" s="17"/>
      <c r="AL1898" s="17"/>
      <c r="AM1898" s="17"/>
      <c r="AN1898" s="17"/>
      <c r="AO1898" s="17"/>
      <c r="AP1898" s="17"/>
      <c r="AQ1898" s="17"/>
      <c r="AR1898" s="17"/>
      <c r="AS1898" s="17"/>
      <c r="AT1898" s="17"/>
      <c r="AU1898" s="17"/>
      <c r="AV1898" s="17"/>
      <c r="AW1898" s="17"/>
      <c r="AX1898" s="17"/>
      <c r="AY1898" s="17"/>
      <c r="AZ1898" s="17"/>
      <c r="BA1898" s="17"/>
      <c r="BB1898" s="17"/>
      <c r="BC1898" s="17"/>
      <c r="BD1898" s="17"/>
      <c r="BE1898" s="17"/>
      <c r="BF1898" s="17"/>
      <c r="BG1898" s="17"/>
      <c r="BH1898" s="17"/>
      <c r="BI1898" s="17"/>
      <c r="BJ1898" s="17"/>
      <c r="BK1898" s="17"/>
      <c r="BL1898" s="17"/>
      <c r="BM1898" s="17"/>
      <c r="BN1898" s="17"/>
      <c r="BO1898" s="17"/>
      <c r="BP1898" s="17"/>
      <c r="BQ1898" s="17"/>
      <c r="BR1898" s="17"/>
      <c r="BS1898" s="17"/>
      <c r="BT1898" s="17"/>
      <c r="BU1898" s="17"/>
      <c r="BV1898" s="17"/>
      <c r="BW1898" s="17"/>
      <c r="BX1898" s="17"/>
      <c r="BY1898" s="17"/>
      <c r="BZ1898" s="17"/>
      <c r="CA1898" s="17"/>
      <c r="CB1898" s="17"/>
      <c r="CC1898" s="17"/>
      <c r="CD1898" s="17"/>
      <c r="CE1898" s="17"/>
      <c r="CF1898" s="17"/>
      <c r="CG1898" s="17"/>
      <c r="CH1898" s="17"/>
      <c r="CI1898" s="17"/>
      <c r="CJ1898" s="17"/>
      <c r="CK1898" s="17"/>
      <c r="CL1898" s="17"/>
    </row>
    <row r="1899" spans="2:90" x14ac:dyDescent="0.3">
      <c r="B1899" t="s">
        <v>709</v>
      </c>
      <c r="C1899" s="17">
        <v>0.25094489065474801</v>
      </c>
      <c r="D1899" s="17">
        <v>0.26970543870144797</v>
      </c>
      <c r="E1899" s="17">
        <v>0.230693121022299</v>
      </c>
      <c r="F1899" s="17"/>
      <c r="G1899" s="17">
        <v>0.249669710720924</v>
      </c>
      <c r="H1899" s="17">
        <v>0.26570539885069899</v>
      </c>
      <c r="I1899" s="17">
        <v>0.307793391407157</v>
      </c>
      <c r="J1899" s="17">
        <v>0.26507922781607601</v>
      </c>
      <c r="K1899" s="17">
        <v>0.24186673151848401</v>
      </c>
      <c r="L1899" s="17">
        <v>0.18779832176939201</v>
      </c>
      <c r="M1899" s="17"/>
      <c r="N1899" s="17">
        <v>0.25337807777973098</v>
      </c>
      <c r="O1899" s="17">
        <v>0.24124551162652599</v>
      </c>
      <c r="P1899" s="17">
        <v>0.25787993126051501</v>
      </c>
      <c r="Q1899" s="17">
        <v>0.25288297658185399</v>
      </c>
      <c r="R1899" s="17"/>
      <c r="S1899" s="17">
        <v>0.276769282285937</v>
      </c>
      <c r="T1899" s="17">
        <v>0.219697015759899</v>
      </c>
      <c r="U1899" s="17">
        <v>0.28435055213893001</v>
      </c>
      <c r="V1899" s="17">
        <v>0.208844878433154</v>
      </c>
      <c r="W1899" s="17">
        <v>0.23944757848025999</v>
      </c>
      <c r="X1899" s="17">
        <v>0.24727505815543699</v>
      </c>
      <c r="Y1899" s="17">
        <v>0.22190484874567401</v>
      </c>
      <c r="Z1899" s="17">
        <v>0.37401085997094302</v>
      </c>
      <c r="AA1899" s="17">
        <v>0.25513116188191498</v>
      </c>
      <c r="AB1899" s="17">
        <v>0.20249475429534899</v>
      </c>
      <c r="AC1899" s="17">
        <v>0.30680238339040999</v>
      </c>
      <c r="AD1899" s="17">
        <v>0.29118899262826198</v>
      </c>
      <c r="AE1899" s="17"/>
      <c r="AF1899" s="17">
        <v>0.30462930741868799</v>
      </c>
      <c r="AG1899" s="17">
        <v>0.22256188753136499</v>
      </c>
      <c r="AH1899" s="17">
        <v>0.229991150971117</v>
      </c>
      <c r="AI1899" s="17"/>
      <c r="AJ1899" s="17">
        <v>0.274437703161242</v>
      </c>
      <c r="AK1899" s="17">
        <v>0.24677241470695499</v>
      </c>
      <c r="AL1899" s="17">
        <v>0.17438198826875301</v>
      </c>
      <c r="AM1899" s="17">
        <v>0.38063195898685898</v>
      </c>
      <c r="AN1899" s="17">
        <v>0.15336523184927001</v>
      </c>
      <c r="AO1899" s="17"/>
      <c r="AP1899" s="17">
        <v>0.24147539560887901</v>
      </c>
      <c r="AQ1899" s="17">
        <v>0.272296271589545</v>
      </c>
      <c r="AR1899" s="17">
        <v>0.207421158162822</v>
      </c>
      <c r="AS1899" s="17">
        <v>0.33739893212025801</v>
      </c>
      <c r="AT1899" s="17">
        <v>0.20754736976284899</v>
      </c>
      <c r="AU1899" s="17">
        <v>0.13530880208384599</v>
      </c>
      <c r="AV1899" s="17"/>
      <c r="AW1899" s="17">
        <v>0.25674062833320699</v>
      </c>
      <c r="AX1899" s="17">
        <v>0.24867604246948</v>
      </c>
      <c r="AY1899" s="17">
        <v>0.217133356349237</v>
      </c>
      <c r="AZ1899" s="17">
        <v>0.27428267833904602</v>
      </c>
      <c r="BA1899" s="17">
        <v>0.23815280586079099</v>
      </c>
      <c r="BB1899" s="17">
        <v>0.28928773019746401</v>
      </c>
      <c r="BC1899" s="17">
        <v>0.25296226410098199</v>
      </c>
      <c r="BD1899" s="17">
        <v>0.18592372841494001</v>
      </c>
      <c r="BE1899" s="17">
        <v>0.22801881366106599</v>
      </c>
      <c r="BF1899" s="17">
        <v>0.15680656581251501</v>
      </c>
      <c r="BG1899" s="17">
        <v>0.24874923097926099</v>
      </c>
      <c r="BH1899" s="17">
        <v>0.228232493745404</v>
      </c>
      <c r="BI1899" s="17">
        <v>0.33602582671424402</v>
      </c>
      <c r="BJ1899" s="17">
        <v>0.322966034903379</v>
      </c>
      <c r="BK1899" s="17">
        <v>0.22948361533956199</v>
      </c>
      <c r="BL1899" s="17">
        <v>0.34425180447151399</v>
      </c>
      <c r="BM1899" s="17"/>
      <c r="BN1899" s="17">
        <v>0.262601913287559</v>
      </c>
      <c r="BO1899" s="17">
        <v>0.229684003349024</v>
      </c>
      <c r="BP1899" s="17"/>
      <c r="BQ1899" s="17">
        <v>0.23791699152919199</v>
      </c>
      <c r="BR1899" s="17">
        <v>0.28219374319528401</v>
      </c>
      <c r="BS1899" s="17"/>
      <c r="BT1899" s="17">
        <v>0.29186640334765801</v>
      </c>
      <c r="BU1899" s="17"/>
      <c r="BV1899" s="17">
        <v>0.20338656261856899</v>
      </c>
      <c r="BW1899" s="17">
        <v>0.26546936858008702</v>
      </c>
      <c r="BX1899" s="17">
        <v>0.26386223542493498</v>
      </c>
      <c r="BY1899" s="17"/>
      <c r="BZ1899" s="17">
        <v>0.31563911490935498</v>
      </c>
      <c r="CA1899" s="17">
        <v>0.265738716088671</v>
      </c>
      <c r="CB1899" s="17">
        <v>0.25788216645200301</v>
      </c>
      <c r="CC1899" s="17">
        <v>0.244903480014278</v>
      </c>
      <c r="CD1899" s="17">
        <v>0.23265141358927199</v>
      </c>
      <c r="CE1899" s="17">
        <v>0.18364953222542199</v>
      </c>
      <c r="CF1899" s="17">
        <v>0.32955505995232098</v>
      </c>
      <c r="CG1899" s="17"/>
      <c r="CH1899" s="17">
        <v>0.31030460088991901</v>
      </c>
      <c r="CI1899" s="17">
        <v>0.24063799906203501</v>
      </c>
      <c r="CJ1899" s="17">
        <v>0.24118526778823901</v>
      </c>
      <c r="CK1899" s="17">
        <v>0.239769803840684</v>
      </c>
      <c r="CL1899" s="17">
        <v>0.33503432782039</v>
      </c>
    </row>
    <row r="1900" spans="2:90" x14ac:dyDescent="0.3">
      <c r="B1900" t="s">
        <v>710</v>
      </c>
      <c r="C1900" s="17">
        <v>0.36230533019654498</v>
      </c>
      <c r="D1900" s="17">
        <v>0.37042694409771398</v>
      </c>
      <c r="E1900" s="17">
        <v>0.35519338854210603</v>
      </c>
      <c r="F1900" s="17"/>
      <c r="G1900" s="17">
        <v>0.39478266164062198</v>
      </c>
      <c r="H1900" s="17">
        <v>0.449056368645739</v>
      </c>
      <c r="I1900" s="17">
        <v>0.32080243064216402</v>
      </c>
      <c r="J1900" s="17">
        <v>0.323789442788388</v>
      </c>
      <c r="K1900" s="17">
        <v>0.31286709594859802</v>
      </c>
      <c r="L1900" s="17">
        <v>0.36826342400134598</v>
      </c>
      <c r="M1900" s="17"/>
      <c r="N1900" s="17">
        <v>0.379753841996673</v>
      </c>
      <c r="O1900" s="17">
        <v>0.35675123208346099</v>
      </c>
      <c r="P1900" s="17">
        <v>0.35199516699058903</v>
      </c>
      <c r="Q1900" s="17">
        <v>0.35962608526433298</v>
      </c>
      <c r="R1900" s="17"/>
      <c r="S1900" s="17">
        <v>0.38911837221553602</v>
      </c>
      <c r="T1900" s="17">
        <v>0.38543891347673098</v>
      </c>
      <c r="U1900" s="17">
        <v>0.34414398274216901</v>
      </c>
      <c r="V1900" s="17">
        <v>0.336349775704123</v>
      </c>
      <c r="W1900" s="17">
        <v>0.38266385328006502</v>
      </c>
      <c r="X1900" s="17">
        <v>0.37274600842532402</v>
      </c>
      <c r="Y1900" s="17">
        <v>0.40131873701530002</v>
      </c>
      <c r="Z1900" s="17">
        <v>0.33975794744721199</v>
      </c>
      <c r="AA1900" s="17">
        <v>0.33553901156981802</v>
      </c>
      <c r="AB1900" s="17">
        <v>0.37292850984053699</v>
      </c>
      <c r="AC1900" s="17">
        <v>0.26685176299936902</v>
      </c>
      <c r="AD1900" s="17">
        <v>0.33539396102746</v>
      </c>
      <c r="AE1900" s="17"/>
      <c r="AF1900" s="17">
        <v>0.36163875880267099</v>
      </c>
      <c r="AG1900" s="17">
        <v>0.35853273149988901</v>
      </c>
      <c r="AH1900" s="17">
        <v>0.354291058898558</v>
      </c>
      <c r="AI1900" s="17"/>
      <c r="AJ1900" s="17">
        <v>0.398025354631874</v>
      </c>
      <c r="AK1900" s="17">
        <v>0.380681196251064</v>
      </c>
      <c r="AL1900" s="17">
        <v>0.33907497091702798</v>
      </c>
      <c r="AM1900" s="17">
        <v>0.31136039276474797</v>
      </c>
      <c r="AN1900" s="17">
        <v>0.38417268479271399</v>
      </c>
      <c r="AO1900" s="17"/>
      <c r="AP1900" s="17">
        <v>0.38738533372212303</v>
      </c>
      <c r="AQ1900" s="17">
        <v>0.42208767398420299</v>
      </c>
      <c r="AR1900" s="17">
        <v>0.33862461357141999</v>
      </c>
      <c r="AS1900" s="17">
        <v>0.34445790343161897</v>
      </c>
      <c r="AT1900" s="17">
        <v>0.29947041769152299</v>
      </c>
      <c r="AU1900" s="17">
        <v>0.37318360912790799</v>
      </c>
      <c r="AV1900" s="17"/>
      <c r="AW1900" s="17">
        <v>0.34374729591911302</v>
      </c>
      <c r="AX1900" s="17">
        <v>0.31030874007006298</v>
      </c>
      <c r="AY1900" s="17">
        <v>0.37835751457522399</v>
      </c>
      <c r="AZ1900" s="17">
        <v>0.31898405384330097</v>
      </c>
      <c r="BA1900" s="17">
        <v>0.351804871435213</v>
      </c>
      <c r="BB1900" s="17">
        <v>0.34697696373167602</v>
      </c>
      <c r="BC1900" s="17">
        <v>0.402489366327902</v>
      </c>
      <c r="BD1900" s="17">
        <v>0.37724585746475697</v>
      </c>
      <c r="BE1900" s="17">
        <v>0.37025069795652399</v>
      </c>
      <c r="BF1900" s="17">
        <v>0.44206281536094999</v>
      </c>
      <c r="BG1900" s="17">
        <v>0.36655420738151001</v>
      </c>
      <c r="BH1900" s="17">
        <v>0.35815666318649603</v>
      </c>
      <c r="BI1900" s="17">
        <v>0.25998020007929201</v>
      </c>
      <c r="BJ1900" s="17">
        <v>0.39931174493836502</v>
      </c>
      <c r="BK1900" s="17">
        <v>0.457783971391794</v>
      </c>
      <c r="BL1900" s="17">
        <v>0.39651783974139398</v>
      </c>
      <c r="BM1900" s="17"/>
      <c r="BN1900" s="17">
        <v>0.36270095924407503</v>
      </c>
      <c r="BO1900" s="17">
        <v>0.36596659712703999</v>
      </c>
      <c r="BP1900" s="17"/>
      <c r="BQ1900" s="17">
        <v>0.39417352400419398</v>
      </c>
      <c r="BR1900" s="17">
        <v>0.36515536016362099</v>
      </c>
      <c r="BS1900" s="17"/>
      <c r="BT1900" s="17">
        <v>0.47456505679140398</v>
      </c>
      <c r="BU1900" s="17"/>
      <c r="BV1900" s="17">
        <v>0.31365197037301801</v>
      </c>
      <c r="BW1900" s="17">
        <v>0.36336670991445902</v>
      </c>
      <c r="BX1900" s="17">
        <v>0.38174802772970001</v>
      </c>
      <c r="BY1900" s="17"/>
      <c r="BZ1900" s="17">
        <v>0.30027202289480298</v>
      </c>
      <c r="CA1900" s="17">
        <v>0.35627389459790099</v>
      </c>
      <c r="CB1900" s="17">
        <v>0.36456755537444901</v>
      </c>
      <c r="CC1900" s="17">
        <v>0.36983833610938999</v>
      </c>
      <c r="CD1900" s="17">
        <v>0.46358328350239097</v>
      </c>
      <c r="CE1900" s="17">
        <v>0.38590127986452599</v>
      </c>
      <c r="CF1900" s="17">
        <v>0.30294154010117802</v>
      </c>
      <c r="CG1900" s="17"/>
      <c r="CH1900" s="17">
        <v>0.39182811689301</v>
      </c>
      <c r="CI1900" s="17">
        <v>0.35290246653013702</v>
      </c>
      <c r="CJ1900" s="17">
        <v>0.37979596387542203</v>
      </c>
      <c r="CK1900" s="17">
        <v>0.35025624192494398</v>
      </c>
      <c r="CL1900" s="17">
        <v>0.26348917639594399</v>
      </c>
    </row>
    <row r="1901" spans="2:90" x14ac:dyDescent="0.3">
      <c r="B1901" t="s">
        <v>711</v>
      </c>
      <c r="C1901" s="17">
        <v>0.19981442024423501</v>
      </c>
      <c r="D1901" s="17">
        <v>0.19042160709095399</v>
      </c>
      <c r="E1901" s="17">
        <v>0.20960629293844299</v>
      </c>
      <c r="F1901" s="17"/>
      <c r="G1901" s="17">
        <v>0.165992526562659</v>
      </c>
      <c r="H1901" s="17">
        <v>0.16344809364718901</v>
      </c>
      <c r="I1901" s="17">
        <v>0.19463832608968501</v>
      </c>
      <c r="J1901" s="17">
        <v>0.196348688836188</v>
      </c>
      <c r="K1901" s="17">
        <v>0.23917829399110699</v>
      </c>
      <c r="L1901" s="17">
        <v>0.23264079874895199</v>
      </c>
      <c r="M1901" s="17"/>
      <c r="N1901" s="17">
        <v>0.19765148978013</v>
      </c>
      <c r="O1901" s="17">
        <v>0.21321883658632201</v>
      </c>
      <c r="P1901" s="17">
        <v>0.209541915246023</v>
      </c>
      <c r="Q1901" s="17">
        <v>0.17777373194371901</v>
      </c>
      <c r="R1901" s="17"/>
      <c r="S1901" s="17">
        <v>0.173007981997018</v>
      </c>
      <c r="T1901" s="17">
        <v>0.19167254271704301</v>
      </c>
      <c r="U1901" s="17">
        <v>0.171159392160563</v>
      </c>
      <c r="V1901" s="17">
        <v>0.22876727922993401</v>
      </c>
      <c r="W1901" s="17">
        <v>0.19579921029629399</v>
      </c>
      <c r="X1901" s="17">
        <v>0.243893834665906</v>
      </c>
      <c r="Y1901" s="17">
        <v>0.20378746468501599</v>
      </c>
      <c r="Z1901" s="17">
        <v>0.14089410737168701</v>
      </c>
      <c r="AA1901" s="17">
        <v>0.21308411273248001</v>
      </c>
      <c r="AB1901" s="17">
        <v>0.20815690097693701</v>
      </c>
      <c r="AC1901" s="17">
        <v>0.208161212462696</v>
      </c>
      <c r="AD1901" s="17">
        <v>0.207607178722059</v>
      </c>
      <c r="AE1901" s="17"/>
      <c r="AF1901" s="17">
        <v>0.19862809174434801</v>
      </c>
      <c r="AG1901" s="17">
        <v>0.199995447705756</v>
      </c>
      <c r="AH1901" s="17">
        <v>0.21781933122154101</v>
      </c>
      <c r="AI1901" s="17"/>
      <c r="AJ1901" s="17">
        <v>0.22615772421375999</v>
      </c>
      <c r="AK1901" s="17">
        <v>0.17802965201052001</v>
      </c>
      <c r="AL1901" s="17">
        <v>0.25785658602727402</v>
      </c>
      <c r="AM1901" s="17">
        <v>0.17198535689835201</v>
      </c>
      <c r="AN1901" s="17">
        <v>0.218565112741859</v>
      </c>
      <c r="AO1901" s="17"/>
      <c r="AP1901" s="17">
        <v>0.171541589709963</v>
      </c>
      <c r="AQ1901" s="17">
        <v>0.205402196024045</v>
      </c>
      <c r="AR1901" s="17">
        <v>0.218803255125157</v>
      </c>
      <c r="AS1901" s="17">
        <v>0.19285261445591301</v>
      </c>
      <c r="AT1901" s="17">
        <v>0.21219768184156601</v>
      </c>
      <c r="AU1901" s="17">
        <v>0.226045093125122</v>
      </c>
      <c r="AV1901" s="17"/>
      <c r="AW1901" s="17">
        <v>0.15550137223038299</v>
      </c>
      <c r="AX1901" s="17">
        <v>0.160579529391082</v>
      </c>
      <c r="AY1901" s="17">
        <v>0.204310268895699</v>
      </c>
      <c r="AZ1901" s="17">
        <v>0.191858596684229</v>
      </c>
      <c r="BA1901" s="17">
        <v>0.244859249724275</v>
      </c>
      <c r="BB1901" s="17">
        <v>0.14998502678908299</v>
      </c>
      <c r="BC1901" s="17">
        <v>0.18037772495830101</v>
      </c>
      <c r="BD1901" s="17">
        <v>0.22009347967746701</v>
      </c>
      <c r="BE1901" s="17">
        <v>0.30252796913176</v>
      </c>
      <c r="BF1901" s="17">
        <v>0.193919912115112</v>
      </c>
      <c r="BG1901" s="17">
        <v>0.260497024406738</v>
      </c>
      <c r="BH1901" s="17">
        <v>0.23463693165445601</v>
      </c>
      <c r="BI1901" s="17">
        <v>0.19025626878648499</v>
      </c>
      <c r="BJ1901" s="17">
        <v>0.21050041636869099</v>
      </c>
      <c r="BK1901" s="17">
        <v>0.105418725257374</v>
      </c>
      <c r="BL1901" s="17">
        <v>0.114126593688051</v>
      </c>
      <c r="BM1901" s="17"/>
      <c r="BN1901" s="17">
        <v>0.205595945579755</v>
      </c>
      <c r="BO1901" s="17">
        <v>0.193485278529517</v>
      </c>
      <c r="BP1901" s="17"/>
      <c r="BQ1901" s="17">
        <v>0.174058724267244</v>
      </c>
      <c r="BR1901" s="17">
        <v>0.17903218061509099</v>
      </c>
      <c r="BS1901" s="17"/>
      <c r="BT1901" s="17">
        <v>0.15829675991867001</v>
      </c>
      <c r="BU1901" s="17"/>
      <c r="BV1901" s="17">
        <v>0.227905696198064</v>
      </c>
      <c r="BW1901" s="17">
        <v>0.16216221282599699</v>
      </c>
      <c r="BX1901" s="17">
        <v>0.20573410586973601</v>
      </c>
      <c r="BY1901" s="17"/>
      <c r="BZ1901" s="17">
        <v>0.15591340665289199</v>
      </c>
      <c r="CA1901" s="17">
        <v>0.17330252565779999</v>
      </c>
      <c r="CB1901" s="17">
        <v>0.20880482842908801</v>
      </c>
      <c r="CC1901" s="17">
        <v>0.21836787434945901</v>
      </c>
      <c r="CD1901" s="17">
        <v>0.176834068431971</v>
      </c>
      <c r="CE1901" s="17">
        <v>0.28091506903796298</v>
      </c>
      <c r="CF1901" s="17">
        <v>0.18147796490564799</v>
      </c>
      <c r="CG1901" s="17"/>
      <c r="CH1901" s="17">
        <v>0.193952777006524</v>
      </c>
      <c r="CI1901" s="17">
        <v>0.20284879367777001</v>
      </c>
      <c r="CJ1901" s="17">
        <v>0.20765936037638399</v>
      </c>
      <c r="CK1901" s="17">
        <v>0.20064430488975299</v>
      </c>
      <c r="CL1901" s="17">
        <v>0.11040972271511</v>
      </c>
    </row>
    <row r="1902" spans="2:90" x14ac:dyDescent="0.3">
      <c r="B1902" t="s">
        <v>712</v>
      </c>
      <c r="C1902" s="17">
        <v>7.44250815052203E-2</v>
      </c>
      <c r="D1902" s="17">
        <v>8.1992910760752796E-2</v>
      </c>
      <c r="E1902" s="17">
        <v>6.6616607559651098E-2</v>
      </c>
      <c r="F1902" s="17"/>
      <c r="G1902" s="17">
        <v>8.0111228056193001E-2</v>
      </c>
      <c r="H1902" s="17">
        <v>5.81585855527521E-2</v>
      </c>
      <c r="I1902" s="17">
        <v>5.85483928194864E-2</v>
      </c>
      <c r="J1902" s="17">
        <v>6.5960644012840505E-2</v>
      </c>
      <c r="K1902" s="17">
        <v>8.0431682152713596E-2</v>
      </c>
      <c r="L1902" s="17">
        <v>9.9779735487205701E-2</v>
      </c>
      <c r="M1902" s="17"/>
      <c r="N1902" s="17">
        <v>9.4879837441555301E-2</v>
      </c>
      <c r="O1902" s="17">
        <v>7.4298316063458006E-2</v>
      </c>
      <c r="P1902" s="17">
        <v>5.7143711719324898E-2</v>
      </c>
      <c r="Q1902" s="17">
        <v>6.8458293361040701E-2</v>
      </c>
      <c r="R1902" s="17"/>
      <c r="S1902" s="17">
        <v>6.4850717911864295E-2</v>
      </c>
      <c r="T1902" s="17">
        <v>8.6061290662798995E-2</v>
      </c>
      <c r="U1902" s="17">
        <v>9.2414715472712197E-2</v>
      </c>
      <c r="V1902" s="17">
        <v>9.3103644302390695E-2</v>
      </c>
      <c r="W1902" s="17">
        <v>5.9256501061955499E-2</v>
      </c>
      <c r="X1902" s="17">
        <v>5.3544750657864001E-2</v>
      </c>
      <c r="Y1902" s="17">
        <v>6.9365906287925494E-2</v>
      </c>
      <c r="Z1902" s="17">
        <v>3.1753305243741897E-2</v>
      </c>
      <c r="AA1902" s="17">
        <v>8.0181998277678607E-2</v>
      </c>
      <c r="AB1902" s="17">
        <v>8.5660226805833906E-2</v>
      </c>
      <c r="AC1902" s="17">
        <v>6.2232923595642101E-2</v>
      </c>
      <c r="AD1902" s="17">
        <v>9.8464982524836403E-2</v>
      </c>
      <c r="AE1902" s="17"/>
      <c r="AF1902" s="17">
        <v>4.7094133270895802E-2</v>
      </c>
      <c r="AG1902" s="17">
        <v>9.4482179037166505E-2</v>
      </c>
      <c r="AH1902" s="17">
        <v>5.6236746326491199E-2</v>
      </c>
      <c r="AI1902" s="17"/>
      <c r="AJ1902" s="17">
        <v>5.1124763170118298E-2</v>
      </c>
      <c r="AK1902" s="17">
        <v>8.9628527440866204E-2</v>
      </c>
      <c r="AL1902" s="17">
        <v>0.11367723046973</v>
      </c>
      <c r="AM1902" s="17">
        <v>3.7606859838142E-2</v>
      </c>
      <c r="AN1902" s="17">
        <v>0.10111379562355299</v>
      </c>
      <c r="AO1902" s="17"/>
      <c r="AP1902" s="17">
        <v>0.104403602483976</v>
      </c>
      <c r="AQ1902" s="17">
        <v>4.9060690165966502E-2</v>
      </c>
      <c r="AR1902" s="17">
        <v>0.102652997827386</v>
      </c>
      <c r="AS1902" s="17">
        <v>4.3561551921793902E-2</v>
      </c>
      <c r="AT1902" s="17">
        <v>0.11312342514062899</v>
      </c>
      <c r="AU1902" s="17">
        <v>7.2099860594968396E-2</v>
      </c>
      <c r="AV1902" s="17"/>
      <c r="AW1902" s="17">
        <v>9.8442398170813697E-2</v>
      </c>
      <c r="AX1902" s="17">
        <v>5.4586089119400799E-2</v>
      </c>
      <c r="AY1902" s="17">
        <v>7.4482975019306799E-2</v>
      </c>
      <c r="AZ1902" s="17">
        <v>7.7444176245831206E-2</v>
      </c>
      <c r="BA1902" s="17">
        <v>5.4123248114775299E-2</v>
      </c>
      <c r="BB1902" s="17">
        <v>7.3215744571146005E-2</v>
      </c>
      <c r="BC1902" s="17">
        <v>5.2091396283048902E-2</v>
      </c>
      <c r="BD1902" s="17">
        <v>0.10080441141203</v>
      </c>
      <c r="BE1902" s="17">
        <v>5.9653728281666603E-2</v>
      </c>
      <c r="BF1902" s="17">
        <v>0.104439450014658</v>
      </c>
      <c r="BG1902" s="17">
        <v>8.5058358304480206E-2</v>
      </c>
      <c r="BH1902" s="17">
        <v>6.54220338122916E-2</v>
      </c>
      <c r="BI1902" s="17">
        <v>0.12944403101713001</v>
      </c>
      <c r="BJ1902" s="17">
        <v>3.1805236255270798E-2</v>
      </c>
      <c r="BK1902" s="17">
        <v>6.0526212937377998E-2</v>
      </c>
      <c r="BL1902" s="17">
        <v>9.9295111460034002E-2</v>
      </c>
      <c r="BM1902" s="17"/>
      <c r="BN1902" s="17">
        <v>7.2681356703064207E-2</v>
      </c>
      <c r="BO1902" s="17">
        <v>7.68300622388466E-2</v>
      </c>
      <c r="BP1902" s="17"/>
      <c r="BQ1902" s="17">
        <v>0.105789978696681</v>
      </c>
      <c r="BR1902" s="17">
        <v>5.7258751434696997E-2</v>
      </c>
      <c r="BS1902" s="17"/>
      <c r="BT1902" s="17">
        <v>2.88767868129126E-2</v>
      </c>
      <c r="BU1902" s="17"/>
      <c r="BV1902" s="17">
        <v>8.4623618875251994E-2</v>
      </c>
      <c r="BW1902" s="17">
        <v>9.8648262737087794E-2</v>
      </c>
      <c r="BX1902" s="17">
        <v>6.0152376346770099E-2</v>
      </c>
      <c r="BY1902" s="17"/>
      <c r="BZ1902" s="17">
        <v>4.0683946787547103E-2</v>
      </c>
      <c r="CA1902" s="17">
        <v>7.5947878358732193E-2</v>
      </c>
      <c r="CB1902" s="17">
        <v>5.6341298057325601E-2</v>
      </c>
      <c r="CC1902" s="17">
        <v>7.9344927771653806E-2</v>
      </c>
      <c r="CD1902" s="17">
        <v>6.54743910764823E-2</v>
      </c>
      <c r="CE1902" s="17">
        <v>9.3017596657966398E-2</v>
      </c>
      <c r="CF1902" s="17">
        <v>0.103796821256531</v>
      </c>
      <c r="CG1902" s="17"/>
      <c r="CH1902" s="17">
        <v>5.5619404724927803E-2</v>
      </c>
      <c r="CI1902" s="17">
        <v>0.10434518857394701</v>
      </c>
      <c r="CJ1902" s="17">
        <v>6.4530794888081097E-2</v>
      </c>
      <c r="CK1902" s="17">
        <v>4.8100973520971098E-2</v>
      </c>
      <c r="CL1902" s="17">
        <v>3.6196863619956297E-2</v>
      </c>
    </row>
    <row r="1903" spans="2:90" x14ac:dyDescent="0.3">
      <c r="B1903" t="s">
        <v>713</v>
      </c>
      <c r="C1903" s="17">
        <v>3.9658045420267497E-2</v>
      </c>
      <c r="D1903" s="17">
        <v>3.8892916913106403E-2</v>
      </c>
      <c r="E1903" s="17">
        <v>4.0720177369249898E-2</v>
      </c>
      <c r="F1903" s="17"/>
      <c r="G1903" s="17">
        <v>3.00241088566073E-2</v>
      </c>
      <c r="H1903" s="17">
        <v>2.7417668295077802E-2</v>
      </c>
      <c r="I1903" s="17">
        <v>2.6346820236863699E-2</v>
      </c>
      <c r="J1903" s="17">
        <v>4.1268031792842698E-2</v>
      </c>
      <c r="K1903" s="17">
        <v>4.2781494625347999E-2</v>
      </c>
      <c r="L1903" s="17">
        <v>6.3556665238096194E-2</v>
      </c>
      <c r="M1903" s="17"/>
      <c r="N1903" s="17">
        <v>2.9935883780163298E-2</v>
      </c>
      <c r="O1903" s="17">
        <v>4.7317342607971699E-2</v>
      </c>
      <c r="P1903" s="17">
        <v>5.3069877953863899E-2</v>
      </c>
      <c r="Q1903" s="17">
        <v>3.0782353012100801E-2</v>
      </c>
      <c r="R1903" s="17"/>
      <c r="S1903" s="17">
        <v>3.1662766000564703E-2</v>
      </c>
      <c r="T1903" s="17">
        <v>4.4126900472420301E-2</v>
      </c>
      <c r="U1903" s="17">
        <v>6.0810598709692902E-2</v>
      </c>
      <c r="V1903" s="17">
        <v>3.32647349850431E-2</v>
      </c>
      <c r="W1903" s="17">
        <v>1.9661077933983601E-2</v>
      </c>
      <c r="X1903" s="17">
        <v>2.2146670531957999E-2</v>
      </c>
      <c r="Y1903" s="17">
        <v>3.3686232177231698E-2</v>
      </c>
      <c r="Z1903" s="17">
        <v>4.8560579196654102E-2</v>
      </c>
      <c r="AA1903" s="17">
        <v>5.94479207039409E-2</v>
      </c>
      <c r="AB1903" s="17">
        <v>4.3336161252420603E-2</v>
      </c>
      <c r="AC1903" s="17">
        <v>5.42917102372645E-2</v>
      </c>
      <c r="AD1903" s="17">
        <v>1.53726642776938E-2</v>
      </c>
      <c r="AE1903" s="17"/>
      <c r="AF1903" s="17">
        <v>2.7614933852412399E-2</v>
      </c>
      <c r="AG1903" s="17">
        <v>5.7856023056097799E-2</v>
      </c>
      <c r="AH1903" s="17">
        <v>3.0520024390226601E-2</v>
      </c>
      <c r="AI1903" s="17"/>
      <c r="AJ1903" s="17">
        <v>9.5626532836294593E-3</v>
      </c>
      <c r="AK1903" s="17">
        <v>4.9038947168676898E-2</v>
      </c>
      <c r="AL1903" s="17">
        <v>4.47178213425619E-2</v>
      </c>
      <c r="AM1903" s="17">
        <v>3.5234922317543903E-2</v>
      </c>
      <c r="AN1903" s="17">
        <v>8.7617709155423606E-2</v>
      </c>
      <c r="AO1903" s="17"/>
      <c r="AP1903" s="17">
        <v>5.0871743081663499E-2</v>
      </c>
      <c r="AQ1903" s="17">
        <v>1.1442586669120999E-2</v>
      </c>
      <c r="AR1903" s="17">
        <v>5.74503239875266E-2</v>
      </c>
      <c r="AS1903" s="17">
        <v>2.8783367098292399E-2</v>
      </c>
      <c r="AT1903" s="17">
        <v>9.5765924121845106E-2</v>
      </c>
      <c r="AU1903" s="17">
        <v>2.7156715068032099E-2</v>
      </c>
      <c r="AV1903" s="17"/>
      <c r="AW1903" s="17">
        <v>0</v>
      </c>
      <c r="AX1903" s="17">
        <v>2.3187252497155801E-2</v>
      </c>
      <c r="AY1903" s="17">
        <v>4.1427328115207801E-2</v>
      </c>
      <c r="AZ1903" s="17">
        <v>6.1635209248752598E-2</v>
      </c>
      <c r="BA1903" s="17">
        <v>3.3161782826684E-2</v>
      </c>
      <c r="BB1903" s="17">
        <v>5.28699737186724E-2</v>
      </c>
      <c r="BC1903" s="17">
        <v>6.11712899477782E-2</v>
      </c>
      <c r="BD1903" s="17">
        <v>3.3307852558619302E-2</v>
      </c>
      <c r="BE1903" s="17">
        <v>1.5062525526157E-2</v>
      </c>
      <c r="BF1903" s="17">
        <v>6.3292000162133294E-2</v>
      </c>
      <c r="BG1903" s="17">
        <v>2.5261800534681401E-2</v>
      </c>
      <c r="BH1903" s="17">
        <v>4.5386803499878302E-2</v>
      </c>
      <c r="BI1903" s="17">
        <v>6.0501740316338599E-2</v>
      </c>
      <c r="BJ1903" s="17">
        <v>1.9060920094556701E-2</v>
      </c>
      <c r="BK1903" s="17">
        <v>2.33281942703321E-2</v>
      </c>
      <c r="BL1903" s="17">
        <v>1.6426868381529999E-2</v>
      </c>
      <c r="BM1903" s="17"/>
      <c r="BN1903" s="17">
        <v>3.2389333014253598E-2</v>
      </c>
      <c r="BO1903" s="17">
        <v>5.0276043421145403E-2</v>
      </c>
      <c r="BP1903" s="17"/>
      <c r="BQ1903" s="17">
        <v>4.3133803994880003E-2</v>
      </c>
      <c r="BR1903" s="17">
        <v>5.6877850552998301E-2</v>
      </c>
      <c r="BS1903" s="17"/>
      <c r="BT1903" s="17">
        <v>1.2063029415728101E-2</v>
      </c>
      <c r="BU1903" s="17"/>
      <c r="BV1903" s="17">
        <v>5.8410553075545803E-2</v>
      </c>
      <c r="BW1903" s="17">
        <v>4.6611024049178398E-2</v>
      </c>
      <c r="BX1903" s="17">
        <v>3.1057811621668301E-2</v>
      </c>
      <c r="BY1903" s="17"/>
      <c r="BZ1903" s="17">
        <v>6.5592695067506604E-2</v>
      </c>
      <c r="CA1903" s="17">
        <v>4.3897995090790502E-2</v>
      </c>
      <c r="CB1903" s="17">
        <v>2.99462811810247E-2</v>
      </c>
      <c r="CC1903" s="17">
        <v>2.8202884203189199E-2</v>
      </c>
      <c r="CD1903" s="17">
        <v>2.0137529760524801E-2</v>
      </c>
      <c r="CE1903" s="17">
        <v>3.7089598913520698E-2</v>
      </c>
      <c r="CF1903" s="17">
        <v>4.4269724501550201E-2</v>
      </c>
      <c r="CG1903" s="17"/>
      <c r="CH1903" s="17">
        <v>2.9986173569784998E-2</v>
      </c>
      <c r="CI1903" s="17">
        <v>3.8659758103445602E-2</v>
      </c>
      <c r="CJ1903" s="17">
        <v>3.3573893647879299E-2</v>
      </c>
      <c r="CK1903" s="17">
        <v>5.2734769549555999E-2</v>
      </c>
      <c r="CL1903" s="17">
        <v>7.7524340982886297E-2</v>
      </c>
    </row>
    <row r="1904" spans="2:90" x14ac:dyDescent="0.3">
      <c r="B1904" t="s">
        <v>202</v>
      </c>
      <c r="C1904" s="17">
        <v>7.28522319789843E-2</v>
      </c>
      <c r="D1904" s="17">
        <v>4.85601824360248E-2</v>
      </c>
      <c r="E1904" s="17">
        <v>9.7170412568250694E-2</v>
      </c>
      <c r="F1904" s="17"/>
      <c r="G1904" s="17">
        <v>7.9419764162995801E-2</v>
      </c>
      <c r="H1904" s="17">
        <v>3.6213885008542397E-2</v>
      </c>
      <c r="I1904" s="17">
        <v>9.1870638804643703E-2</v>
      </c>
      <c r="J1904" s="17">
        <v>0.10755396475366399</v>
      </c>
      <c r="K1904" s="17">
        <v>8.2874701763749295E-2</v>
      </c>
      <c r="L1904" s="17">
        <v>4.79610547550086E-2</v>
      </c>
      <c r="M1904" s="17"/>
      <c r="N1904" s="17">
        <v>4.44008692217472E-2</v>
      </c>
      <c r="O1904" s="17">
        <v>6.7168761032261298E-2</v>
      </c>
      <c r="P1904" s="17">
        <v>7.0369396829684502E-2</v>
      </c>
      <c r="Q1904" s="17">
        <v>0.11047655983695299</v>
      </c>
      <c r="R1904" s="17"/>
      <c r="S1904" s="17">
        <v>6.4590879589079997E-2</v>
      </c>
      <c r="T1904" s="17">
        <v>7.3003336911108094E-2</v>
      </c>
      <c r="U1904" s="17">
        <v>4.7120758775932803E-2</v>
      </c>
      <c r="V1904" s="17">
        <v>9.9669687345354793E-2</v>
      </c>
      <c r="W1904" s="17">
        <v>0.10317177894744201</v>
      </c>
      <c r="X1904" s="17">
        <v>6.0393677563511397E-2</v>
      </c>
      <c r="Y1904" s="17">
        <v>6.99368110888519E-2</v>
      </c>
      <c r="Z1904" s="17">
        <v>6.5023200769761397E-2</v>
      </c>
      <c r="AA1904" s="17">
        <v>5.6615794834168003E-2</v>
      </c>
      <c r="AB1904" s="17">
        <v>8.7423446828922793E-2</v>
      </c>
      <c r="AC1904" s="17">
        <v>0.101660007314618</v>
      </c>
      <c r="AD1904" s="17">
        <v>5.1972220819688601E-2</v>
      </c>
      <c r="AE1904" s="17"/>
      <c r="AF1904" s="17">
        <v>6.0394774910985098E-2</v>
      </c>
      <c r="AG1904" s="17">
        <v>6.6571731169725201E-2</v>
      </c>
      <c r="AH1904" s="17">
        <v>0.111141688192067</v>
      </c>
      <c r="AI1904" s="17"/>
      <c r="AJ1904" s="17">
        <v>4.06918015393763E-2</v>
      </c>
      <c r="AK1904" s="17">
        <v>5.58492624219184E-2</v>
      </c>
      <c r="AL1904" s="17">
        <v>7.0291402974653402E-2</v>
      </c>
      <c r="AM1904" s="17">
        <v>6.3180509194355305E-2</v>
      </c>
      <c r="AN1904" s="17">
        <v>5.5165465837180599E-2</v>
      </c>
      <c r="AO1904" s="17"/>
      <c r="AP1904" s="17">
        <v>4.4322335393395203E-2</v>
      </c>
      <c r="AQ1904" s="17">
        <v>3.97105815671197E-2</v>
      </c>
      <c r="AR1904" s="17">
        <v>7.5047651325687706E-2</v>
      </c>
      <c r="AS1904" s="17">
        <v>5.2945630972124097E-2</v>
      </c>
      <c r="AT1904" s="17">
        <v>7.1895181441587894E-2</v>
      </c>
      <c r="AU1904" s="17">
        <v>0.16620592000012399</v>
      </c>
      <c r="AV1904" s="17"/>
      <c r="AW1904" s="17">
        <v>0.14556830534648299</v>
      </c>
      <c r="AX1904" s="17">
        <v>0.202662346452818</v>
      </c>
      <c r="AY1904" s="17">
        <v>8.4288557045325702E-2</v>
      </c>
      <c r="AZ1904" s="17">
        <v>7.5795285638840401E-2</v>
      </c>
      <c r="BA1904" s="17">
        <v>7.7898042038262505E-2</v>
      </c>
      <c r="BB1904" s="17">
        <v>8.7664560991959004E-2</v>
      </c>
      <c r="BC1904" s="17">
        <v>5.0907958381987299E-2</v>
      </c>
      <c r="BD1904" s="17">
        <v>8.2624670472187897E-2</v>
      </c>
      <c r="BE1904" s="17">
        <v>2.44862654428258E-2</v>
      </c>
      <c r="BF1904" s="17">
        <v>3.9479256534632301E-2</v>
      </c>
      <c r="BG1904" s="17">
        <v>1.3879378393329899E-2</v>
      </c>
      <c r="BH1904" s="17">
        <v>6.8165074101473599E-2</v>
      </c>
      <c r="BI1904" s="17">
        <v>2.3791933086509998E-2</v>
      </c>
      <c r="BJ1904" s="17">
        <v>1.6355647439737098E-2</v>
      </c>
      <c r="BK1904" s="17">
        <v>0.12345928080356</v>
      </c>
      <c r="BL1904" s="17">
        <v>2.9381782257477101E-2</v>
      </c>
      <c r="BM1904" s="17"/>
      <c r="BN1904" s="17">
        <v>6.4030492171292905E-2</v>
      </c>
      <c r="BO1904" s="17">
        <v>8.3758015334427394E-2</v>
      </c>
      <c r="BP1904" s="17"/>
      <c r="BQ1904" s="17">
        <v>4.4926977507808503E-2</v>
      </c>
      <c r="BR1904" s="17">
        <v>5.9482114038308401E-2</v>
      </c>
      <c r="BS1904" s="17"/>
      <c r="BT1904" s="17">
        <v>3.43319637136279E-2</v>
      </c>
      <c r="BU1904" s="17"/>
      <c r="BV1904" s="17">
        <v>0.112021598859552</v>
      </c>
      <c r="BW1904" s="17">
        <v>6.3742421893190807E-2</v>
      </c>
      <c r="BX1904" s="17">
        <v>5.7445443007189803E-2</v>
      </c>
      <c r="BY1904" s="17"/>
      <c r="BZ1904" s="17">
        <v>0.121898813687896</v>
      </c>
      <c r="CA1904" s="17">
        <v>8.4838990206106094E-2</v>
      </c>
      <c r="CB1904" s="17">
        <v>8.2457870506109796E-2</v>
      </c>
      <c r="CC1904" s="17">
        <v>5.9342497552030103E-2</v>
      </c>
      <c r="CD1904" s="17">
        <v>4.1319313639358903E-2</v>
      </c>
      <c r="CE1904" s="17">
        <v>1.9426923300602399E-2</v>
      </c>
      <c r="CF1904" s="17">
        <v>3.7958889282772197E-2</v>
      </c>
      <c r="CG1904" s="17"/>
      <c r="CH1904" s="17">
        <v>1.8308926915833901E-2</v>
      </c>
      <c r="CI1904" s="17">
        <v>6.0605794052665897E-2</v>
      </c>
      <c r="CJ1904" s="17">
        <v>7.32547194239936E-2</v>
      </c>
      <c r="CK1904" s="17">
        <v>0.108493906274092</v>
      </c>
      <c r="CL1904" s="17">
        <v>0.177345568465714</v>
      </c>
    </row>
    <row r="1905" spans="2:90" x14ac:dyDescent="0.3">
      <c r="B1905" t="s">
        <v>173</v>
      </c>
      <c r="C1905" s="17">
        <v>0.61325022085129299</v>
      </c>
      <c r="D1905" s="17">
        <v>0.64013238279916196</v>
      </c>
      <c r="E1905" s="17">
        <v>0.58588650956440502</v>
      </c>
      <c r="F1905" s="17"/>
      <c r="G1905" s="17">
        <v>0.64445237236154496</v>
      </c>
      <c r="H1905" s="17">
        <v>0.71476176749643805</v>
      </c>
      <c r="I1905" s="17">
        <v>0.62859582204932096</v>
      </c>
      <c r="J1905" s="17">
        <v>0.58886867060446402</v>
      </c>
      <c r="K1905" s="17">
        <v>0.554733827467082</v>
      </c>
      <c r="L1905" s="17">
        <v>0.55606174577073797</v>
      </c>
      <c r="M1905" s="17"/>
      <c r="N1905" s="17">
        <v>0.63313191977640504</v>
      </c>
      <c r="O1905" s="17">
        <v>0.59799674370998701</v>
      </c>
      <c r="P1905" s="17">
        <v>0.60987509825110398</v>
      </c>
      <c r="Q1905" s="17">
        <v>0.61250906184618703</v>
      </c>
      <c r="R1905" s="17"/>
      <c r="S1905" s="17">
        <v>0.66588765450147303</v>
      </c>
      <c r="T1905" s="17">
        <v>0.60513592923662995</v>
      </c>
      <c r="U1905" s="17">
        <v>0.62849453488109897</v>
      </c>
      <c r="V1905" s="17">
        <v>0.54519465413727697</v>
      </c>
      <c r="W1905" s="17">
        <v>0.62211143176032502</v>
      </c>
      <c r="X1905" s="17">
        <v>0.62002106658076095</v>
      </c>
      <c r="Y1905" s="17">
        <v>0.62322358576097403</v>
      </c>
      <c r="Z1905" s="17">
        <v>0.71376880741815496</v>
      </c>
      <c r="AA1905" s="17">
        <v>0.59067017345173201</v>
      </c>
      <c r="AB1905" s="17">
        <v>0.57542326413588596</v>
      </c>
      <c r="AC1905" s="17">
        <v>0.57365414638977996</v>
      </c>
      <c r="AD1905" s="17">
        <v>0.62658295365572203</v>
      </c>
      <c r="AE1905" s="17"/>
      <c r="AF1905" s="17">
        <v>0.66626806622135903</v>
      </c>
      <c r="AG1905" s="17">
        <v>0.58109461903125403</v>
      </c>
      <c r="AH1905" s="17">
        <v>0.58428220986967505</v>
      </c>
      <c r="AI1905" s="17"/>
      <c r="AJ1905" s="17">
        <v>0.67246305779311599</v>
      </c>
      <c r="AK1905" s="17">
        <v>0.62745361095801899</v>
      </c>
      <c r="AL1905" s="17">
        <v>0.51345695918578005</v>
      </c>
      <c r="AM1905" s="17">
        <v>0.691992351751607</v>
      </c>
      <c r="AN1905" s="17">
        <v>0.53753791664198403</v>
      </c>
      <c r="AO1905" s="17"/>
      <c r="AP1905" s="17">
        <v>0.62886072933100201</v>
      </c>
      <c r="AQ1905" s="17">
        <v>0.69438394557374805</v>
      </c>
      <c r="AR1905" s="17">
        <v>0.54604577173424296</v>
      </c>
      <c r="AS1905" s="17">
        <v>0.68185683555187704</v>
      </c>
      <c r="AT1905" s="17">
        <v>0.50701778745437198</v>
      </c>
      <c r="AU1905" s="17">
        <v>0.50849241121175304</v>
      </c>
      <c r="AV1905" s="17"/>
      <c r="AW1905" s="17">
        <v>0.600487924252321</v>
      </c>
      <c r="AX1905" s="17">
        <v>0.55898478253954298</v>
      </c>
      <c r="AY1905" s="17">
        <v>0.59549087092446096</v>
      </c>
      <c r="AZ1905" s="17">
        <v>0.59326673218234705</v>
      </c>
      <c r="BA1905" s="17">
        <v>0.58995767729600401</v>
      </c>
      <c r="BB1905" s="17">
        <v>0.63626469392913998</v>
      </c>
      <c r="BC1905" s="17">
        <v>0.65545163042888499</v>
      </c>
      <c r="BD1905" s="17">
        <v>0.56316958587969701</v>
      </c>
      <c r="BE1905" s="17">
        <v>0.59826951161759001</v>
      </c>
      <c r="BF1905" s="17">
        <v>0.598869381173465</v>
      </c>
      <c r="BG1905" s="17">
        <v>0.61530343836077095</v>
      </c>
      <c r="BH1905" s="17">
        <v>0.58638915693189997</v>
      </c>
      <c r="BI1905" s="17">
        <v>0.59600602679353698</v>
      </c>
      <c r="BJ1905" s="17">
        <v>0.72227777984174402</v>
      </c>
      <c r="BK1905" s="17">
        <v>0.68726758673135602</v>
      </c>
      <c r="BL1905" s="17">
        <v>0.74076964421290803</v>
      </c>
      <c r="BM1905" s="17"/>
      <c r="BN1905" s="17">
        <v>0.62530287253163397</v>
      </c>
      <c r="BO1905" s="17">
        <v>0.595650600476064</v>
      </c>
      <c r="BP1905" s="17"/>
      <c r="BQ1905" s="17">
        <v>0.63209051553338602</v>
      </c>
      <c r="BR1905" s="17">
        <v>0.64734910335890505</v>
      </c>
      <c r="BS1905" s="17"/>
      <c r="BT1905" s="17">
        <v>0.76643146013906105</v>
      </c>
      <c r="BU1905" s="17"/>
      <c r="BV1905" s="17">
        <v>0.51703853299158697</v>
      </c>
      <c r="BW1905" s="17">
        <v>0.62883607849454604</v>
      </c>
      <c r="BX1905" s="17">
        <v>0.64561026315463499</v>
      </c>
      <c r="BY1905" s="17"/>
      <c r="BZ1905" s="17">
        <v>0.61591113780415796</v>
      </c>
      <c r="CA1905" s="17">
        <v>0.62201261068657099</v>
      </c>
      <c r="CB1905" s="17">
        <v>0.62244972182645197</v>
      </c>
      <c r="CC1905" s="17">
        <v>0.61474181612366796</v>
      </c>
      <c r="CD1905" s="17">
        <v>0.69623469709166297</v>
      </c>
      <c r="CE1905" s="17">
        <v>0.56955081208994796</v>
      </c>
      <c r="CF1905" s="17">
        <v>0.63249660005349795</v>
      </c>
      <c r="CG1905" s="17"/>
      <c r="CH1905" s="17">
        <v>0.70213271778292896</v>
      </c>
      <c r="CI1905" s="17">
        <v>0.593540465592172</v>
      </c>
      <c r="CJ1905" s="17">
        <v>0.62098123166366204</v>
      </c>
      <c r="CK1905" s="17">
        <v>0.59002604576562701</v>
      </c>
      <c r="CL1905" s="17">
        <v>0.59852350421633405</v>
      </c>
    </row>
    <row r="1906" spans="2:90" x14ac:dyDescent="0.3">
      <c r="B1906" t="s">
        <v>174</v>
      </c>
      <c r="C1906" s="17">
        <v>0.114083126925488</v>
      </c>
      <c r="D1906" s="17">
        <v>0.120885827673859</v>
      </c>
      <c r="E1906" s="17">
        <v>0.107336784928901</v>
      </c>
      <c r="F1906" s="17"/>
      <c r="G1906" s="17">
        <v>0.1101353369128</v>
      </c>
      <c r="H1906" s="17">
        <v>8.5576253847829895E-2</v>
      </c>
      <c r="I1906" s="17">
        <v>8.4895213056350102E-2</v>
      </c>
      <c r="J1906" s="17">
        <v>0.107228675805683</v>
      </c>
      <c r="K1906" s="17">
        <v>0.123213176778062</v>
      </c>
      <c r="L1906" s="17">
        <v>0.16333640072530201</v>
      </c>
      <c r="M1906" s="17"/>
      <c r="N1906" s="17">
        <v>0.12481572122171899</v>
      </c>
      <c r="O1906" s="17">
        <v>0.12161565867143</v>
      </c>
      <c r="P1906" s="17">
        <v>0.11021358967318901</v>
      </c>
      <c r="Q1906" s="17">
        <v>9.9240646373141506E-2</v>
      </c>
      <c r="R1906" s="17"/>
      <c r="S1906" s="17">
        <v>9.6513483912429004E-2</v>
      </c>
      <c r="T1906" s="17">
        <v>0.13018819113521901</v>
      </c>
      <c r="U1906" s="17">
        <v>0.15322531418240501</v>
      </c>
      <c r="V1906" s="17">
        <v>0.126368379287434</v>
      </c>
      <c r="W1906" s="17">
        <v>7.8917578995939097E-2</v>
      </c>
      <c r="X1906" s="17">
        <v>7.5691421189822097E-2</v>
      </c>
      <c r="Y1906" s="17">
        <v>0.103052138465157</v>
      </c>
      <c r="Z1906" s="17">
        <v>8.0313884440395999E-2</v>
      </c>
      <c r="AA1906" s="17">
        <v>0.139629918981619</v>
      </c>
      <c r="AB1906" s="17">
        <v>0.128996388058255</v>
      </c>
      <c r="AC1906" s="17">
        <v>0.116524633832907</v>
      </c>
      <c r="AD1906" s="17">
        <v>0.11383764680253</v>
      </c>
      <c r="AE1906" s="17"/>
      <c r="AF1906" s="17">
        <v>7.4709067123308104E-2</v>
      </c>
      <c r="AG1906" s="17">
        <v>0.15233820209326401</v>
      </c>
      <c r="AH1906" s="17">
        <v>8.6756770716717696E-2</v>
      </c>
      <c r="AI1906" s="17"/>
      <c r="AJ1906" s="17">
        <v>6.0687416453747797E-2</v>
      </c>
      <c r="AK1906" s="17">
        <v>0.13866747460954301</v>
      </c>
      <c r="AL1906" s="17">
        <v>0.15839505181229199</v>
      </c>
      <c r="AM1906" s="17">
        <v>7.2841782155685902E-2</v>
      </c>
      <c r="AN1906" s="17">
        <v>0.18873150477897699</v>
      </c>
      <c r="AO1906" s="17"/>
      <c r="AP1906" s="17">
        <v>0.15527534556563999</v>
      </c>
      <c r="AQ1906" s="17">
        <v>6.0503276835087501E-2</v>
      </c>
      <c r="AR1906" s="17">
        <v>0.16010332181491199</v>
      </c>
      <c r="AS1906" s="17">
        <v>7.2344919020086204E-2</v>
      </c>
      <c r="AT1906" s="17">
        <v>0.20888934926247399</v>
      </c>
      <c r="AU1906" s="17">
        <v>9.9256575663000599E-2</v>
      </c>
      <c r="AV1906" s="17"/>
      <c r="AW1906" s="17">
        <v>9.8442398170813697E-2</v>
      </c>
      <c r="AX1906" s="17">
        <v>7.7773341616556496E-2</v>
      </c>
      <c r="AY1906" s="17">
        <v>0.115910303134515</v>
      </c>
      <c r="AZ1906" s="17">
        <v>0.13907938549458401</v>
      </c>
      <c r="BA1906" s="17">
        <v>8.7285030941459299E-2</v>
      </c>
      <c r="BB1906" s="17">
        <v>0.12608571828981799</v>
      </c>
      <c r="BC1906" s="17">
        <v>0.113262686230827</v>
      </c>
      <c r="BD1906" s="17">
        <v>0.13411226397064899</v>
      </c>
      <c r="BE1906" s="17">
        <v>7.4716253807823596E-2</v>
      </c>
      <c r="BF1906" s="17">
        <v>0.167731450176791</v>
      </c>
      <c r="BG1906" s="17">
        <v>0.11032015883916201</v>
      </c>
      <c r="BH1906" s="17">
        <v>0.11080883731217001</v>
      </c>
      <c r="BI1906" s="17">
        <v>0.18994577133346799</v>
      </c>
      <c r="BJ1906" s="17">
        <v>5.0866156349827503E-2</v>
      </c>
      <c r="BK1906" s="17">
        <v>8.3854407207710105E-2</v>
      </c>
      <c r="BL1906" s="17">
        <v>0.115721979841564</v>
      </c>
      <c r="BM1906" s="17"/>
      <c r="BN1906" s="17">
        <v>0.10507068971731801</v>
      </c>
      <c r="BO1906" s="17">
        <v>0.127106105659992</v>
      </c>
      <c r="BP1906" s="17"/>
      <c r="BQ1906" s="17">
        <v>0.14892378269156101</v>
      </c>
      <c r="BR1906" s="17">
        <v>0.114136601987695</v>
      </c>
      <c r="BS1906" s="17"/>
      <c r="BT1906" s="17">
        <v>4.0939816228640701E-2</v>
      </c>
      <c r="BU1906" s="17"/>
      <c r="BV1906" s="17">
        <v>0.14303417195079801</v>
      </c>
      <c r="BW1906" s="17">
        <v>0.14525928678626601</v>
      </c>
      <c r="BX1906" s="17">
        <v>9.1210187968438397E-2</v>
      </c>
      <c r="BY1906" s="17"/>
      <c r="BZ1906" s="17">
        <v>0.106276641855054</v>
      </c>
      <c r="CA1906" s="17">
        <v>0.11984587344952299</v>
      </c>
      <c r="CB1906" s="17">
        <v>8.6287579238350301E-2</v>
      </c>
      <c r="CC1906" s="17">
        <v>0.10754781197484301</v>
      </c>
      <c r="CD1906" s="17">
        <v>8.5611920837007097E-2</v>
      </c>
      <c r="CE1906" s="17">
        <v>0.13010719557148701</v>
      </c>
      <c r="CF1906" s="17">
        <v>0.14806654575808201</v>
      </c>
      <c r="CG1906" s="17"/>
      <c r="CH1906" s="17">
        <v>8.5605578294712797E-2</v>
      </c>
      <c r="CI1906" s="17">
        <v>0.143004946677393</v>
      </c>
      <c r="CJ1906" s="17">
        <v>9.8104688535960397E-2</v>
      </c>
      <c r="CK1906" s="17">
        <v>0.10083574307052701</v>
      </c>
      <c r="CL1906" s="17">
        <v>0.113721204602843</v>
      </c>
    </row>
    <row r="1907" spans="2:90" x14ac:dyDescent="0.3">
      <c r="B1907" t="s">
        <v>121</v>
      </c>
      <c r="C1907" s="17">
        <v>0.49916709392580499</v>
      </c>
      <c r="D1907" s="17">
        <v>0.51924655512530304</v>
      </c>
      <c r="E1907" s="17">
        <v>0.47854972463550399</v>
      </c>
      <c r="F1907" s="17"/>
      <c r="G1907" s="17">
        <v>0.53431703544874498</v>
      </c>
      <c r="H1907" s="17">
        <v>0.62918551364860797</v>
      </c>
      <c r="I1907" s="17">
        <v>0.54370060899297101</v>
      </c>
      <c r="J1907" s="17">
        <v>0.481639994798781</v>
      </c>
      <c r="K1907" s="17">
        <v>0.43152065068902101</v>
      </c>
      <c r="L1907" s="17">
        <v>0.39272534504543599</v>
      </c>
      <c r="M1907" s="17"/>
      <c r="N1907" s="17">
        <v>0.50831619855468602</v>
      </c>
      <c r="O1907" s="17">
        <v>0.47638108503855697</v>
      </c>
      <c r="P1907" s="17">
        <v>0.49966150857791503</v>
      </c>
      <c r="Q1907" s="17">
        <v>0.51326841547304503</v>
      </c>
      <c r="R1907" s="17"/>
      <c r="S1907" s="17">
        <v>0.56937417058904405</v>
      </c>
      <c r="T1907" s="17">
        <v>0.47494773810141</v>
      </c>
      <c r="U1907" s="17">
        <v>0.47526922069869398</v>
      </c>
      <c r="V1907" s="17">
        <v>0.41882627484984303</v>
      </c>
      <c r="W1907" s="17">
        <v>0.54319385276438603</v>
      </c>
      <c r="X1907" s="17">
        <v>0.54432964539093798</v>
      </c>
      <c r="Y1907" s="17">
        <v>0.52017144729581699</v>
      </c>
      <c r="Z1907" s="17">
        <v>0.63345492297775896</v>
      </c>
      <c r="AA1907" s="17">
        <v>0.45104025447011298</v>
      </c>
      <c r="AB1907" s="17">
        <v>0.44642687607763198</v>
      </c>
      <c r="AC1907" s="17">
        <v>0.45712951255687301</v>
      </c>
      <c r="AD1907" s="17">
        <v>0.51274530685319197</v>
      </c>
      <c r="AE1907" s="17"/>
      <c r="AF1907" s="17">
        <v>0.59155899909805099</v>
      </c>
      <c r="AG1907" s="17">
        <v>0.42875641693798999</v>
      </c>
      <c r="AH1907" s="17">
        <v>0.49752543915295699</v>
      </c>
      <c r="AI1907" s="17"/>
      <c r="AJ1907" s="17">
        <v>0.61177564133936801</v>
      </c>
      <c r="AK1907" s="17">
        <v>0.48878613634847601</v>
      </c>
      <c r="AL1907" s="17">
        <v>0.35506190737348903</v>
      </c>
      <c r="AM1907" s="17">
        <v>0.61915056959592096</v>
      </c>
      <c r="AN1907" s="17">
        <v>0.34880641186300698</v>
      </c>
      <c r="AO1907" s="17"/>
      <c r="AP1907" s="17">
        <v>0.47358538376536302</v>
      </c>
      <c r="AQ1907" s="17">
        <v>0.63388066873866</v>
      </c>
      <c r="AR1907" s="17">
        <v>0.38594244991933002</v>
      </c>
      <c r="AS1907" s="17">
        <v>0.60951191653179004</v>
      </c>
      <c r="AT1907" s="17">
        <v>0.29812843819189699</v>
      </c>
      <c r="AU1907" s="17">
        <v>0.40923583554875298</v>
      </c>
      <c r="AV1907" s="17"/>
      <c r="AW1907" s="17">
        <v>0.50204552608150699</v>
      </c>
      <c r="AX1907" s="17">
        <v>0.48121144092298701</v>
      </c>
      <c r="AY1907" s="17">
        <v>0.47958056778994601</v>
      </c>
      <c r="AZ1907" s="17">
        <v>0.45418734668776301</v>
      </c>
      <c r="BA1907" s="17">
        <v>0.50267264635454401</v>
      </c>
      <c r="BB1907" s="17">
        <v>0.51017897563932102</v>
      </c>
      <c r="BC1907" s="17">
        <v>0.54218894419805796</v>
      </c>
      <c r="BD1907" s="17">
        <v>0.429057321909048</v>
      </c>
      <c r="BE1907" s="17">
        <v>0.52355325780976703</v>
      </c>
      <c r="BF1907" s="17">
        <v>0.43113793099667402</v>
      </c>
      <c r="BG1907" s="17">
        <v>0.50498327952160904</v>
      </c>
      <c r="BH1907" s="17">
        <v>0.47558031961973002</v>
      </c>
      <c r="BI1907" s="17">
        <v>0.40606025546006802</v>
      </c>
      <c r="BJ1907" s="17">
        <v>0.67141162349191597</v>
      </c>
      <c r="BK1907" s="17">
        <v>0.60341317952364604</v>
      </c>
      <c r="BL1907" s="17">
        <v>0.62504766437134396</v>
      </c>
      <c r="BM1907" s="17"/>
      <c r="BN1907" s="17">
        <v>0.52023218281431605</v>
      </c>
      <c r="BO1907" s="17">
        <v>0.46854449481607202</v>
      </c>
      <c r="BP1907" s="17"/>
      <c r="BQ1907" s="17">
        <v>0.48316673284182499</v>
      </c>
      <c r="BR1907" s="17">
        <v>0.53321250137121001</v>
      </c>
      <c r="BS1907" s="17"/>
      <c r="BT1907" s="17">
        <v>0.72549164391041998</v>
      </c>
      <c r="BU1907" s="17"/>
      <c r="BV1907" s="17">
        <v>0.37400436104078899</v>
      </c>
      <c r="BW1907" s="17">
        <v>0.483576791708279</v>
      </c>
      <c r="BX1907" s="17">
        <v>0.55440007518619705</v>
      </c>
      <c r="BY1907" s="17"/>
      <c r="BZ1907" s="17">
        <v>0.50963449594910404</v>
      </c>
      <c r="CA1907" s="17">
        <v>0.50216673723704897</v>
      </c>
      <c r="CB1907" s="17">
        <v>0.53616214258810202</v>
      </c>
      <c r="CC1907" s="17">
        <v>0.50719400414882498</v>
      </c>
      <c r="CD1907" s="17">
        <v>0.610622776254656</v>
      </c>
      <c r="CE1907" s="17">
        <v>0.43944361651845998</v>
      </c>
      <c r="CF1907" s="17">
        <v>0.48443005429541702</v>
      </c>
      <c r="CG1907" s="17"/>
      <c r="CH1907" s="17">
        <v>0.61652713948821602</v>
      </c>
      <c r="CI1907" s="17">
        <v>0.450535518914779</v>
      </c>
      <c r="CJ1907" s="17">
        <v>0.52287654312770104</v>
      </c>
      <c r="CK1907" s="17">
        <v>0.4891903026951</v>
      </c>
      <c r="CL1907" s="17">
        <v>0.48480229961349203</v>
      </c>
    </row>
    <row r="1908" spans="2:90" x14ac:dyDescent="0.3">
      <c r="C1908" s="17"/>
      <c r="D1908" s="17"/>
      <c r="E1908" s="17"/>
      <c r="F1908" s="17"/>
      <c r="G1908" s="17"/>
      <c r="H1908" s="17"/>
      <c r="I1908" s="17"/>
      <c r="J1908" s="17"/>
      <c r="K1908" s="17"/>
      <c r="L1908" s="17"/>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7"/>
      <c r="AI1908" s="17"/>
      <c r="AJ1908" s="17"/>
      <c r="AK1908" s="17"/>
      <c r="AL1908" s="17"/>
      <c r="AM1908" s="17"/>
      <c r="AN1908" s="17"/>
      <c r="AO1908" s="17"/>
      <c r="AP1908" s="17"/>
      <c r="AQ1908" s="17"/>
      <c r="AR1908" s="17"/>
      <c r="AS1908" s="17"/>
      <c r="AT1908" s="17"/>
      <c r="AU1908" s="17"/>
      <c r="AV1908" s="17"/>
      <c r="AW1908" s="17"/>
      <c r="AX1908" s="17"/>
      <c r="AY1908" s="17"/>
      <c r="AZ1908" s="17"/>
      <c r="BA1908" s="17"/>
      <c r="BB1908" s="17"/>
      <c r="BC1908" s="17"/>
      <c r="BD1908" s="17"/>
      <c r="BE1908" s="17"/>
      <c r="BF1908" s="17"/>
      <c r="BG1908" s="17"/>
      <c r="BH1908" s="17"/>
      <c r="BI1908" s="17"/>
      <c r="BJ1908" s="17"/>
      <c r="BK1908" s="17"/>
      <c r="BL1908" s="17"/>
      <c r="BM1908" s="17"/>
      <c r="BN1908" s="17"/>
      <c r="BO1908" s="17"/>
      <c r="BP1908" s="17"/>
      <c r="BQ1908" s="17"/>
      <c r="BR1908" s="17"/>
      <c r="BS1908" s="17"/>
      <c r="BT1908" s="17"/>
      <c r="BU1908" s="17"/>
      <c r="BV1908" s="17"/>
      <c r="BW1908" s="17"/>
      <c r="BX1908" s="17"/>
      <c r="BY1908" s="17"/>
      <c r="BZ1908" s="17"/>
      <c r="CA1908" s="17"/>
      <c r="CB1908" s="17"/>
      <c r="CC1908" s="17"/>
      <c r="CD1908" s="17"/>
      <c r="CE1908" s="17"/>
      <c r="CF1908" s="17"/>
      <c r="CG1908" s="17"/>
      <c r="CH1908" s="17"/>
      <c r="CI1908" s="17"/>
      <c r="CJ1908" s="17"/>
      <c r="CK1908" s="17"/>
      <c r="CL1908" s="17"/>
    </row>
    <row r="1909" spans="2:90" x14ac:dyDescent="0.3">
      <c r="B1909" s="6" t="s">
        <v>721</v>
      </c>
      <c r="C1909" s="17"/>
      <c r="D1909" s="17"/>
      <c r="E1909" s="17"/>
      <c r="F1909" s="17"/>
      <c r="G1909" s="17"/>
      <c r="H1909" s="17"/>
      <c r="I1909" s="17"/>
      <c r="J1909" s="17"/>
      <c r="K1909" s="17"/>
      <c r="L1909" s="17"/>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7"/>
      <c r="AI1909" s="17"/>
      <c r="AJ1909" s="17"/>
      <c r="AK1909" s="17"/>
      <c r="AL1909" s="17"/>
      <c r="AM1909" s="17"/>
      <c r="AN1909" s="17"/>
      <c r="AO1909" s="17"/>
      <c r="AP1909" s="17"/>
      <c r="AQ1909" s="17"/>
      <c r="AR1909" s="17"/>
      <c r="AS1909" s="17"/>
      <c r="AT1909" s="17"/>
      <c r="AU1909" s="17"/>
      <c r="AV1909" s="17"/>
      <c r="AW1909" s="17"/>
      <c r="AX1909" s="17"/>
      <c r="AY1909" s="17"/>
      <c r="AZ1909" s="17"/>
      <c r="BA1909" s="17"/>
      <c r="BB1909" s="17"/>
      <c r="BC1909" s="17"/>
      <c r="BD1909" s="17"/>
      <c r="BE1909" s="17"/>
      <c r="BF1909" s="17"/>
      <c r="BG1909" s="17"/>
      <c r="BH1909" s="17"/>
      <c r="BI1909" s="17"/>
      <c r="BJ1909" s="17"/>
      <c r="BK1909" s="17"/>
      <c r="BL1909" s="17"/>
      <c r="BM1909" s="17"/>
      <c r="BN1909" s="17"/>
      <c r="BO1909" s="17"/>
      <c r="BP1909" s="17"/>
      <c r="BQ1909" s="17"/>
      <c r="BR1909" s="17"/>
      <c r="BS1909" s="17"/>
      <c r="BT1909" s="17"/>
      <c r="BU1909" s="17"/>
      <c r="BV1909" s="17"/>
      <c r="BW1909" s="17"/>
      <c r="BX1909" s="17"/>
      <c r="BY1909" s="17"/>
      <c r="BZ1909" s="17"/>
      <c r="CA1909" s="17"/>
      <c r="CB1909" s="17"/>
      <c r="CC1909" s="17"/>
      <c r="CD1909" s="17"/>
      <c r="CE1909" s="17"/>
      <c r="CF1909" s="17"/>
      <c r="CG1909" s="17"/>
      <c r="CH1909" s="17"/>
      <c r="CI1909" s="17"/>
      <c r="CJ1909" s="17"/>
      <c r="CK1909" s="17"/>
      <c r="CL1909" s="17"/>
    </row>
    <row r="1910" spans="2:90" x14ac:dyDescent="0.3">
      <c r="B1910" s="24" t="s">
        <v>110</v>
      </c>
      <c r="C1910" s="17"/>
      <c r="D1910" s="17"/>
      <c r="E1910" s="17"/>
      <c r="F1910" s="17"/>
      <c r="G1910" s="17"/>
      <c r="H1910" s="17"/>
      <c r="I1910" s="17"/>
      <c r="J1910" s="17"/>
      <c r="K1910" s="17"/>
      <c r="L1910" s="17"/>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7"/>
      <c r="AI1910" s="17"/>
      <c r="AJ1910" s="17"/>
      <c r="AK1910" s="17"/>
      <c r="AL1910" s="17"/>
      <c r="AM1910" s="17"/>
      <c r="AN1910" s="17"/>
      <c r="AO1910" s="17"/>
      <c r="AP1910" s="17"/>
      <c r="AQ1910" s="17"/>
      <c r="AR1910" s="17"/>
      <c r="AS1910" s="17"/>
      <c r="AT1910" s="17"/>
      <c r="AU1910" s="17"/>
      <c r="AV1910" s="17"/>
      <c r="AW1910" s="17"/>
      <c r="AX1910" s="17"/>
      <c r="AY1910" s="17"/>
      <c r="AZ1910" s="17"/>
      <c r="BA1910" s="17"/>
      <c r="BB1910" s="17"/>
      <c r="BC1910" s="17"/>
      <c r="BD1910" s="17"/>
      <c r="BE1910" s="17"/>
      <c r="BF1910" s="17"/>
      <c r="BG1910" s="17"/>
      <c r="BH1910" s="17"/>
      <c r="BI1910" s="17"/>
      <c r="BJ1910" s="17"/>
      <c r="BK1910" s="17"/>
      <c r="BL1910" s="17"/>
      <c r="BM1910" s="17"/>
      <c r="BN1910" s="17"/>
      <c r="BO1910" s="17"/>
      <c r="BP1910" s="17"/>
      <c r="BQ1910" s="17"/>
      <c r="BR1910" s="17"/>
      <c r="BS1910" s="17"/>
      <c r="BT1910" s="17"/>
      <c r="BU1910" s="17"/>
      <c r="BV1910" s="17"/>
      <c r="BW1910" s="17"/>
      <c r="BX1910" s="17"/>
      <c r="BY1910" s="17"/>
      <c r="BZ1910" s="17"/>
      <c r="CA1910" s="17"/>
      <c r="CB1910" s="17"/>
      <c r="CC1910" s="17"/>
      <c r="CD1910" s="17"/>
      <c r="CE1910" s="17"/>
      <c r="CF1910" s="17"/>
      <c r="CG1910" s="17"/>
      <c r="CH1910" s="17"/>
      <c r="CI1910" s="17"/>
      <c r="CJ1910" s="17"/>
      <c r="CK1910" s="17"/>
      <c r="CL1910" s="17"/>
    </row>
    <row r="1911" spans="2:90" x14ac:dyDescent="0.3">
      <c r="B1911" t="s">
        <v>709</v>
      </c>
      <c r="C1911" s="17">
        <v>0.165317030906834</v>
      </c>
      <c r="D1911" s="17">
        <v>0.18654967935841099</v>
      </c>
      <c r="E1911" s="17">
        <v>0.142735924363247</v>
      </c>
      <c r="F1911" s="17"/>
      <c r="G1911" s="17">
        <v>0.18559138224216001</v>
      </c>
      <c r="H1911" s="17">
        <v>0.182910684745866</v>
      </c>
      <c r="I1911" s="17">
        <v>0.13447014662851101</v>
      </c>
      <c r="J1911" s="17">
        <v>0.13508796477610999</v>
      </c>
      <c r="K1911" s="17">
        <v>0.19519848871578499</v>
      </c>
      <c r="L1911" s="17">
        <v>0.16722535997458901</v>
      </c>
      <c r="M1911" s="17"/>
      <c r="N1911" s="17">
        <v>0.20614021865867499</v>
      </c>
      <c r="O1911" s="17">
        <v>0.17464860979088001</v>
      </c>
      <c r="P1911" s="17">
        <v>0.149550421233756</v>
      </c>
      <c r="Q1911" s="17">
        <v>0.12715124245008499</v>
      </c>
      <c r="R1911" s="17"/>
      <c r="S1911" s="17">
        <v>0.16650551847501699</v>
      </c>
      <c r="T1911" s="17">
        <v>0.15425358543777001</v>
      </c>
      <c r="U1911" s="17">
        <v>0.17464711344505601</v>
      </c>
      <c r="V1911" s="17">
        <v>0.18867770127130101</v>
      </c>
      <c r="W1911" s="17">
        <v>0.129967294454849</v>
      </c>
      <c r="X1911" s="17">
        <v>0.14981511342945</v>
      </c>
      <c r="Y1911" s="17">
        <v>0.13070986985271901</v>
      </c>
      <c r="Z1911" s="17">
        <v>0.13311099997783499</v>
      </c>
      <c r="AA1911" s="17">
        <v>0.221054933572953</v>
      </c>
      <c r="AB1911" s="17">
        <v>0.191517522307908</v>
      </c>
      <c r="AC1911" s="17">
        <v>0.121852871949508</v>
      </c>
      <c r="AD1911" s="17">
        <v>0.165674413768337</v>
      </c>
      <c r="AE1911" s="17"/>
      <c r="AF1911" s="17">
        <v>0.126644999438907</v>
      </c>
      <c r="AG1911" s="17">
        <v>0.23457910573689</v>
      </c>
      <c r="AH1911" s="17">
        <v>9.2948444610893202E-2</v>
      </c>
      <c r="AI1911" s="17"/>
      <c r="AJ1911" s="17">
        <v>0.12951997664633999</v>
      </c>
      <c r="AK1911" s="17">
        <v>0.22430477554508099</v>
      </c>
      <c r="AL1911" s="17">
        <v>0.17869275714668301</v>
      </c>
      <c r="AM1911" s="17">
        <v>0.107373738411127</v>
      </c>
      <c r="AN1911" s="17">
        <v>0.21965131931243001</v>
      </c>
      <c r="AO1911" s="17"/>
      <c r="AP1911" s="17">
        <v>0.25564609762856</v>
      </c>
      <c r="AQ1911" s="17">
        <v>0.123436274416948</v>
      </c>
      <c r="AR1911" s="17">
        <v>0.16411847408072699</v>
      </c>
      <c r="AS1911" s="17">
        <v>0.10897618869600199</v>
      </c>
      <c r="AT1911" s="17">
        <v>0.27037115329634398</v>
      </c>
      <c r="AU1911" s="17">
        <v>0.130703154737289</v>
      </c>
      <c r="AV1911" s="17"/>
      <c r="AW1911" s="17">
        <v>0.24159878620719999</v>
      </c>
      <c r="AX1911" s="17">
        <v>0.138507757934728</v>
      </c>
      <c r="AY1911" s="17">
        <v>0.163114565588308</v>
      </c>
      <c r="AZ1911" s="17">
        <v>0.160093500747613</v>
      </c>
      <c r="BA1911" s="17">
        <v>9.7399437750350301E-2</v>
      </c>
      <c r="BB1911" s="17">
        <v>0.16076368220513801</v>
      </c>
      <c r="BC1911" s="17">
        <v>0.14456990441619899</v>
      </c>
      <c r="BD1911" s="17">
        <v>0.13529838071259001</v>
      </c>
      <c r="BE1911" s="17">
        <v>0.15687113164771799</v>
      </c>
      <c r="BF1911" s="17">
        <v>0.17978195075171</v>
      </c>
      <c r="BG1911" s="17">
        <v>0.15705693138478599</v>
      </c>
      <c r="BH1911" s="17">
        <v>0.19063044922026101</v>
      </c>
      <c r="BI1911" s="17">
        <v>0.27268077731069701</v>
      </c>
      <c r="BJ1911" s="17">
        <v>8.5246107539810601E-2</v>
      </c>
      <c r="BK1911" s="17">
        <v>0.25361624206472499</v>
      </c>
      <c r="BL1911" s="17">
        <v>0.25891512971670699</v>
      </c>
      <c r="BM1911" s="17"/>
      <c r="BN1911" s="17">
        <v>0.16186755052396901</v>
      </c>
      <c r="BO1911" s="17">
        <v>0.16992623280722199</v>
      </c>
      <c r="BP1911" s="17"/>
      <c r="BQ1911" s="17">
        <v>0.25792925710471998</v>
      </c>
      <c r="BR1911" s="17">
        <v>0.157424349719474</v>
      </c>
      <c r="BS1911" s="17"/>
      <c r="BT1911" s="17">
        <v>0.16207298907623</v>
      </c>
      <c r="BU1911" s="17"/>
      <c r="BV1911" s="17">
        <v>0.19268213726432801</v>
      </c>
      <c r="BW1911" s="17">
        <v>0.17987246854840799</v>
      </c>
      <c r="BX1911" s="17">
        <v>0.15206024689841</v>
      </c>
      <c r="BY1911" s="17"/>
      <c r="BZ1911" s="17">
        <v>0.12999758628490099</v>
      </c>
      <c r="CA1911" s="17">
        <v>0.143829211975574</v>
      </c>
      <c r="CB1911" s="17">
        <v>0.14666046888621501</v>
      </c>
      <c r="CC1911" s="17">
        <v>0.14721580800989501</v>
      </c>
      <c r="CD1911" s="17">
        <v>0.17285977959391599</v>
      </c>
      <c r="CE1911" s="17">
        <v>0.154480769361836</v>
      </c>
      <c r="CF1911" s="17">
        <v>0.248336466739565</v>
      </c>
      <c r="CG1911" s="17"/>
      <c r="CH1911" s="17">
        <v>0.24924799304854101</v>
      </c>
      <c r="CI1911" s="17">
        <v>0.189936759681822</v>
      </c>
      <c r="CJ1911" s="17">
        <v>0.13454657948480001</v>
      </c>
      <c r="CK1911" s="17">
        <v>0.124095979251779</v>
      </c>
      <c r="CL1911" s="17">
        <v>0.17520995497105099</v>
      </c>
    </row>
    <row r="1912" spans="2:90" x14ac:dyDescent="0.3">
      <c r="B1912" t="s">
        <v>710</v>
      </c>
      <c r="C1912" s="17">
        <v>0.28470200978466198</v>
      </c>
      <c r="D1912" s="17">
        <v>0.29304329373044202</v>
      </c>
      <c r="E1912" s="17">
        <v>0.276895661748987</v>
      </c>
      <c r="F1912" s="17"/>
      <c r="G1912" s="17">
        <v>0.31371734010037999</v>
      </c>
      <c r="H1912" s="17">
        <v>0.309031191977376</v>
      </c>
      <c r="I1912" s="17">
        <v>0.25518099038966802</v>
      </c>
      <c r="J1912" s="17">
        <v>0.28132133797301101</v>
      </c>
      <c r="K1912" s="17">
        <v>0.24641508909291199</v>
      </c>
      <c r="L1912" s="17">
        <v>0.29815006166666003</v>
      </c>
      <c r="M1912" s="17"/>
      <c r="N1912" s="17">
        <v>0.29857193130286203</v>
      </c>
      <c r="O1912" s="17">
        <v>0.358023938518854</v>
      </c>
      <c r="P1912" s="17">
        <v>0.25424450824078998</v>
      </c>
      <c r="Q1912" s="17">
        <v>0.21904728688521499</v>
      </c>
      <c r="R1912" s="17"/>
      <c r="S1912" s="17">
        <v>0.30769500928656801</v>
      </c>
      <c r="T1912" s="17">
        <v>0.317470270182098</v>
      </c>
      <c r="U1912" s="17">
        <v>0.27762041060414799</v>
      </c>
      <c r="V1912" s="17">
        <v>0.26316499224943601</v>
      </c>
      <c r="W1912" s="17">
        <v>0.28938523641936198</v>
      </c>
      <c r="X1912" s="17">
        <v>0.323276057177252</v>
      </c>
      <c r="Y1912" s="17">
        <v>0.34471223887017299</v>
      </c>
      <c r="Z1912" s="17">
        <v>0.25388661971681997</v>
      </c>
      <c r="AA1912" s="17">
        <v>0.17870023658890899</v>
      </c>
      <c r="AB1912" s="17">
        <v>0.26109016780142902</v>
      </c>
      <c r="AC1912" s="17">
        <v>0.32505304462090201</v>
      </c>
      <c r="AD1912" s="17">
        <v>0.26637251118487398</v>
      </c>
      <c r="AE1912" s="17"/>
      <c r="AF1912" s="17">
        <v>0.26426708120027098</v>
      </c>
      <c r="AG1912" s="17">
        <v>0.31065374752403802</v>
      </c>
      <c r="AH1912" s="17">
        <v>0.24537512068653</v>
      </c>
      <c r="AI1912" s="17"/>
      <c r="AJ1912" s="17">
        <v>0.27074480458608302</v>
      </c>
      <c r="AK1912" s="17">
        <v>0.31265164867435202</v>
      </c>
      <c r="AL1912" s="17">
        <v>0.39668918254732199</v>
      </c>
      <c r="AM1912" s="17">
        <v>0.24979533458627301</v>
      </c>
      <c r="AN1912" s="17">
        <v>0.303876235222658</v>
      </c>
      <c r="AO1912" s="17"/>
      <c r="AP1912" s="17">
        <v>0.34087073692073999</v>
      </c>
      <c r="AQ1912" s="17">
        <v>0.284643842209927</v>
      </c>
      <c r="AR1912" s="17">
        <v>0.33385284981471203</v>
      </c>
      <c r="AS1912" s="17">
        <v>0.22115501767540999</v>
      </c>
      <c r="AT1912" s="17">
        <v>0.33966525595314201</v>
      </c>
      <c r="AU1912" s="17">
        <v>0.27100541078617502</v>
      </c>
      <c r="AV1912" s="17"/>
      <c r="AW1912" s="17">
        <v>0.109541595191462</v>
      </c>
      <c r="AX1912" s="17">
        <v>0.19060278415312701</v>
      </c>
      <c r="AY1912" s="17">
        <v>0.242537973942136</v>
      </c>
      <c r="AZ1912" s="17">
        <v>0.206564704025509</v>
      </c>
      <c r="BA1912" s="17">
        <v>0.34059063206669599</v>
      </c>
      <c r="BB1912" s="17">
        <v>0.22973012195498799</v>
      </c>
      <c r="BC1912" s="17">
        <v>0.27673975436064202</v>
      </c>
      <c r="BD1912" s="17">
        <v>0.27358218458142303</v>
      </c>
      <c r="BE1912" s="17">
        <v>0.41578637063939</v>
      </c>
      <c r="BF1912" s="17">
        <v>0.333803263411868</v>
      </c>
      <c r="BG1912" s="17">
        <v>0.32796784848355898</v>
      </c>
      <c r="BH1912" s="17">
        <v>0.25990920500098003</v>
      </c>
      <c r="BI1912" s="17">
        <v>0.27139395371362002</v>
      </c>
      <c r="BJ1912" s="17">
        <v>0.40446840717780003</v>
      </c>
      <c r="BK1912" s="17">
        <v>0.35275716515988997</v>
      </c>
      <c r="BL1912" s="17">
        <v>0.33140184608019502</v>
      </c>
      <c r="BM1912" s="17"/>
      <c r="BN1912" s="17">
        <v>0.29076655717419497</v>
      </c>
      <c r="BO1912" s="17">
        <v>0.27826008283387699</v>
      </c>
      <c r="BP1912" s="17"/>
      <c r="BQ1912" s="17">
        <v>0.33808005735459301</v>
      </c>
      <c r="BR1912" s="17">
        <v>0.268254106060687</v>
      </c>
      <c r="BS1912" s="17"/>
      <c r="BT1912" s="17">
        <v>0.34019978705914999</v>
      </c>
      <c r="BU1912" s="17"/>
      <c r="BV1912" s="17">
        <v>0.29067057525089601</v>
      </c>
      <c r="BW1912" s="17">
        <v>0.279162082030327</v>
      </c>
      <c r="BX1912" s="17">
        <v>0.28613153019979998</v>
      </c>
      <c r="BY1912" s="17"/>
      <c r="BZ1912" s="17">
        <v>0.18860632996899601</v>
      </c>
      <c r="CA1912" s="17">
        <v>0.29325042868106799</v>
      </c>
      <c r="CB1912" s="17">
        <v>0.28627918015783899</v>
      </c>
      <c r="CC1912" s="17">
        <v>0.32880699011585701</v>
      </c>
      <c r="CD1912" s="17">
        <v>0.32489811191159002</v>
      </c>
      <c r="CE1912" s="17">
        <v>0.34964600591402201</v>
      </c>
      <c r="CF1912" s="17">
        <v>0.24072394858766</v>
      </c>
      <c r="CG1912" s="17"/>
      <c r="CH1912" s="17">
        <v>0.28084719148415199</v>
      </c>
      <c r="CI1912" s="17">
        <v>0.32705397426211102</v>
      </c>
      <c r="CJ1912" s="17">
        <v>0.28383119470722801</v>
      </c>
      <c r="CK1912" s="17">
        <v>0.214789295192264</v>
      </c>
      <c r="CL1912" s="17">
        <v>0.18159300714371901</v>
      </c>
    </row>
    <row r="1913" spans="2:90" x14ac:dyDescent="0.3">
      <c r="B1913" t="s">
        <v>711</v>
      </c>
      <c r="C1913" s="17">
        <v>0.27400526869599301</v>
      </c>
      <c r="D1913" s="17">
        <v>0.26075120895596998</v>
      </c>
      <c r="E1913" s="17">
        <v>0.289130538136527</v>
      </c>
      <c r="F1913" s="17"/>
      <c r="G1913" s="17">
        <v>0.25271500079570097</v>
      </c>
      <c r="H1913" s="17">
        <v>0.249456143136878</v>
      </c>
      <c r="I1913" s="17">
        <v>0.28195677367374</v>
      </c>
      <c r="J1913" s="17">
        <v>0.28981424254934701</v>
      </c>
      <c r="K1913" s="17">
        <v>0.28584805891557902</v>
      </c>
      <c r="L1913" s="17">
        <v>0.28091870464132102</v>
      </c>
      <c r="M1913" s="17"/>
      <c r="N1913" s="17">
        <v>0.247042924873112</v>
      </c>
      <c r="O1913" s="17">
        <v>0.24094405401277399</v>
      </c>
      <c r="P1913" s="17">
        <v>0.29501316958885798</v>
      </c>
      <c r="Q1913" s="17">
        <v>0.31980700593252398</v>
      </c>
      <c r="R1913" s="17"/>
      <c r="S1913" s="17">
        <v>0.27545615677559798</v>
      </c>
      <c r="T1913" s="17">
        <v>0.27597946481006502</v>
      </c>
      <c r="U1913" s="17">
        <v>0.25353384945601698</v>
      </c>
      <c r="V1913" s="17">
        <v>0.24968580230394299</v>
      </c>
      <c r="W1913" s="17">
        <v>0.28524323749867703</v>
      </c>
      <c r="X1913" s="17">
        <v>0.32435435698592602</v>
      </c>
      <c r="Y1913" s="17">
        <v>0.25104833250048297</v>
      </c>
      <c r="Z1913" s="17">
        <v>0.26071755265027402</v>
      </c>
      <c r="AA1913" s="17">
        <v>0.35919534882503901</v>
      </c>
      <c r="AB1913" s="17">
        <v>0.24615969275079899</v>
      </c>
      <c r="AC1913" s="17">
        <v>0.204305306413816</v>
      </c>
      <c r="AD1913" s="17">
        <v>0.173780003418221</v>
      </c>
      <c r="AE1913" s="17"/>
      <c r="AF1913" s="17">
        <v>0.30212029774843102</v>
      </c>
      <c r="AG1913" s="17">
        <v>0.22792838478223201</v>
      </c>
      <c r="AH1913" s="17">
        <v>0.33346613848370499</v>
      </c>
      <c r="AI1913" s="17"/>
      <c r="AJ1913" s="17">
        <v>0.30724046706144997</v>
      </c>
      <c r="AK1913" s="17">
        <v>0.23692513210472901</v>
      </c>
      <c r="AL1913" s="17">
        <v>0.19573113776377499</v>
      </c>
      <c r="AM1913" s="17">
        <v>0.33832970953960601</v>
      </c>
      <c r="AN1913" s="17">
        <v>0.25691505578685397</v>
      </c>
      <c r="AO1913" s="17"/>
      <c r="AP1913" s="17">
        <v>0.202951274749954</v>
      </c>
      <c r="AQ1913" s="17">
        <v>0.29371158125922697</v>
      </c>
      <c r="AR1913" s="17">
        <v>0.26052127442468898</v>
      </c>
      <c r="AS1913" s="17">
        <v>0.34959552623462697</v>
      </c>
      <c r="AT1913" s="17">
        <v>0.19398856904785999</v>
      </c>
      <c r="AU1913" s="17">
        <v>0.31435195588100101</v>
      </c>
      <c r="AV1913" s="17"/>
      <c r="AW1913" s="17">
        <v>0.33534472381437103</v>
      </c>
      <c r="AX1913" s="17">
        <v>0.26969978941269002</v>
      </c>
      <c r="AY1913" s="17">
        <v>0.30329116356978297</v>
      </c>
      <c r="AZ1913" s="17">
        <v>0.315409652599134</v>
      </c>
      <c r="BA1913" s="17">
        <v>0.26601013308607702</v>
      </c>
      <c r="BB1913" s="17">
        <v>0.29043752617455498</v>
      </c>
      <c r="BC1913" s="17">
        <v>0.31608102240227198</v>
      </c>
      <c r="BD1913" s="17">
        <v>0.37997754276686901</v>
      </c>
      <c r="BE1913" s="17">
        <v>0.244480348064712</v>
      </c>
      <c r="BF1913" s="17">
        <v>0.24209955278749501</v>
      </c>
      <c r="BG1913" s="17">
        <v>0.21624273973644301</v>
      </c>
      <c r="BH1913" s="17">
        <v>0.240369354061855</v>
      </c>
      <c r="BI1913" s="17">
        <v>0.201582790404534</v>
      </c>
      <c r="BJ1913" s="17">
        <v>0.31618306488243902</v>
      </c>
      <c r="BK1913" s="17">
        <v>0.14578056656779001</v>
      </c>
      <c r="BL1913" s="17">
        <v>0.22772046441504901</v>
      </c>
      <c r="BM1913" s="17"/>
      <c r="BN1913" s="17">
        <v>0.29268514859185901</v>
      </c>
      <c r="BO1913" s="17">
        <v>0.250010581056203</v>
      </c>
      <c r="BP1913" s="17"/>
      <c r="BQ1913" s="17">
        <v>0.20755012977991</v>
      </c>
      <c r="BR1913" s="17">
        <v>0.30320918897099702</v>
      </c>
      <c r="BS1913" s="17"/>
      <c r="BT1913" s="17">
        <v>0.27906056925681599</v>
      </c>
      <c r="BU1913" s="17"/>
      <c r="BV1913" s="17">
        <v>0.24237342597299699</v>
      </c>
      <c r="BW1913" s="17">
        <v>0.270648825430508</v>
      </c>
      <c r="BX1913" s="17">
        <v>0.29043396374719599</v>
      </c>
      <c r="BY1913" s="17"/>
      <c r="BZ1913" s="17">
        <v>0.25575330775020899</v>
      </c>
      <c r="CA1913" s="17">
        <v>0.29666331724264999</v>
      </c>
      <c r="CB1913" s="17">
        <v>0.31060350281668703</v>
      </c>
      <c r="CC1913" s="17">
        <v>0.27304079600822001</v>
      </c>
      <c r="CD1913" s="17">
        <v>0.28552502913109601</v>
      </c>
      <c r="CE1913" s="17">
        <v>0.253498931555937</v>
      </c>
      <c r="CF1913" s="17">
        <v>0.212197104748795</v>
      </c>
      <c r="CG1913" s="17"/>
      <c r="CH1913" s="17">
        <v>0.197241871545871</v>
      </c>
      <c r="CI1913" s="17">
        <v>0.247760980233035</v>
      </c>
      <c r="CJ1913" s="17">
        <v>0.29730753340013599</v>
      </c>
      <c r="CK1913" s="17">
        <v>0.33445009022900002</v>
      </c>
      <c r="CL1913" s="17">
        <v>0.25520910062361901</v>
      </c>
    </row>
    <row r="1914" spans="2:90" x14ac:dyDescent="0.3">
      <c r="B1914" t="s">
        <v>712</v>
      </c>
      <c r="C1914" s="17">
        <v>0.119869194887983</v>
      </c>
      <c r="D1914" s="17">
        <v>0.124494439055371</v>
      </c>
      <c r="E1914" s="17">
        <v>0.11438277641223001</v>
      </c>
      <c r="F1914" s="17"/>
      <c r="G1914" s="17">
        <v>0.110022518662086</v>
      </c>
      <c r="H1914" s="17">
        <v>0.136360296918969</v>
      </c>
      <c r="I1914" s="17">
        <v>0.122977467887462</v>
      </c>
      <c r="J1914" s="17">
        <v>9.5919804010520304E-2</v>
      </c>
      <c r="K1914" s="17">
        <v>0.150247857422141</v>
      </c>
      <c r="L1914" s="17">
        <v>0.109452521839194</v>
      </c>
      <c r="M1914" s="17"/>
      <c r="N1914" s="17">
        <v>0.1193845245521</v>
      </c>
      <c r="O1914" s="17">
        <v>8.4342148127300898E-2</v>
      </c>
      <c r="P1914" s="17">
        <v>0.128832724243749</v>
      </c>
      <c r="Q1914" s="17">
        <v>0.15057953016346001</v>
      </c>
      <c r="R1914" s="17"/>
      <c r="S1914" s="17">
        <v>0.103402435483005</v>
      </c>
      <c r="T1914" s="17">
        <v>0.104932811140489</v>
      </c>
      <c r="U1914" s="17">
        <v>0.15387222672894699</v>
      </c>
      <c r="V1914" s="17">
        <v>0.13239182809438199</v>
      </c>
      <c r="W1914" s="17">
        <v>0.13389839334324699</v>
      </c>
      <c r="X1914" s="17">
        <v>0.111520584132449</v>
      </c>
      <c r="Y1914" s="17">
        <v>8.0248894401415499E-2</v>
      </c>
      <c r="Z1914" s="17">
        <v>0.208591377487642</v>
      </c>
      <c r="AA1914" s="17">
        <v>7.8395690881217894E-2</v>
      </c>
      <c r="AB1914" s="17">
        <v>0.14014421980039199</v>
      </c>
      <c r="AC1914" s="17">
        <v>0.112720040870897</v>
      </c>
      <c r="AD1914" s="17">
        <v>0.21723703889688301</v>
      </c>
      <c r="AE1914" s="17"/>
      <c r="AF1914" s="17">
        <v>0.15644014451394</v>
      </c>
      <c r="AG1914" s="17">
        <v>8.5444130877657301E-2</v>
      </c>
      <c r="AH1914" s="17">
        <v>0.119841836921754</v>
      </c>
      <c r="AI1914" s="17"/>
      <c r="AJ1914" s="17">
        <v>0.153968186948022</v>
      </c>
      <c r="AK1914" s="17">
        <v>9.9363086456389693E-2</v>
      </c>
      <c r="AL1914" s="17">
        <v>9.3136922512332798E-2</v>
      </c>
      <c r="AM1914" s="17">
        <v>0.140451310554775</v>
      </c>
      <c r="AN1914" s="17">
        <v>0.116037021507962</v>
      </c>
      <c r="AO1914" s="17"/>
      <c r="AP1914" s="17">
        <v>9.0807774335452604E-2</v>
      </c>
      <c r="AQ1914" s="17">
        <v>0.163819857529027</v>
      </c>
      <c r="AR1914" s="17">
        <v>9.8054309257952096E-2</v>
      </c>
      <c r="AS1914" s="17">
        <v>0.15160570962432199</v>
      </c>
      <c r="AT1914" s="17">
        <v>0.11557740667225</v>
      </c>
      <c r="AU1914" s="17">
        <v>5.64597703163374E-2</v>
      </c>
      <c r="AV1914" s="17"/>
      <c r="AW1914" s="17">
        <v>0.114373500031947</v>
      </c>
      <c r="AX1914" s="17">
        <v>8.2122999934658103E-2</v>
      </c>
      <c r="AY1914" s="17">
        <v>0.126056033181601</v>
      </c>
      <c r="AZ1914" s="17">
        <v>0.150435470060622</v>
      </c>
      <c r="BA1914" s="17">
        <v>0.105785816895598</v>
      </c>
      <c r="BB1914" s="17">
        <v>0.145356639209345</v>
      </c>
      <c r="BC1914" s="17">
        <v>0.165720769344921</v>
      </c>
      <c r="BD1914" s="17">
        <v>0.10170568594109899</v>
      </c>
      <c r="BE1914" s="17">
        <v>9.7615189067489894E-2</v>
      </c>
      <c r="BF1914" s="17">
        <v>0.1116361460311</v>
      </c>
      <c r="BG1914" s="17">
        <v>0.14960388358215301</v>
      </c>
      <c r="BH1914" s="17">
        <v>0.15197532767820299</v>
      </c>
      <c r="BI1914" s="17">
        <v>9.5169793837060604E-2</v>
      </c>
      <c r="BJ1914" s="17">
        <v>8.1354822047704597E-2</v>
      </c>
      <c r="BK1914" s="17">
        <v>0.105839547000742</v>
      </c>
      <c r="BL1914" s="17">
        <v>8.5836205329450493E-2</v>
      </c>
      <c r="BM1914" s="17"/>
      <c r="BN1914" s="17">
        <v>0.10941151209420601</v>
      </c>
      <c r="BO1914" s="17">
        <v>0.13500921710390901</v>
      </c>
      <c r="BP1914" s="17"/>
      <c r="BQ1914" s="17">
        <v>8.8554685140353598E-2</v>
      </c>
      <c r="BR1914" s="17">
        <v>0.128934872122065</v>
      </c>
      <c r="BS1914" s="17"/>
      <c r="BT1914" s="17">
        <v>0.11209158644242601</v>
      </c>
      <c r="BU1914" s="17"/>
      <c r="BV1914" s="17">
        <v>9.8271053102451295E-2</v>
      </c>
      <c r="BW1914" s="17">
        <v>0.12859995106931199</v>
      </c>
      <c r="BX1914" s="17">
        <v>0.119332443384448</v>
      </c>
      <c r="BY1914" s="17"/>
      <c r="BZ1914" s="17">
        <v>0.13241887508780201</v>
      </c>
      <c r="CA1914" s="17">
        <v>0.11391873601741399</v>
      </c>
      <c r="CB1914" s="17">
        <v>0.11729020886791799</v>
      </c>
      <c r="CC1914" s="17">
        <v>0.12722120259168501</v>
      </c>
      <c r="CD1914" s="17">
        <v>0.110253335406247</v>
      </c>
      <c r="CE1914" s="17">
        <v>0.11573472518411</v>
      </c>
      <c r="CF1914" s="17">
        <v>0.158680590250389</v>
      </c>
      <c r="CG1914" s="17"/>
      <c r="CH1914" s="17">
        <v>0.116173822780324</v>
      </c>
      <c r="CI1914" s="17">
        <v>0.107090935591495</v>
      </c>
      <c r="CJ1914" s="17">
        <v>0.126341184926444</v>
      </c>
      <c r="CK1914" s="17">
        <v>0.13374325350343999</v>
      </c>
      <c r="CL1914" s="17">
        <v>0.133948201806488</v>
      </c>
    </row>
    <row r="1915" spans="2:90" x14ac:dyDescent="0.3">
      <c r="B1915" t="s">
        <v>713</v>
      </c>
      <c r="C1915" s="17">
        <v>6.3075168405162294E-2</v>
      </c>
      <c r="D1915" s="17">
        <v>7.1082011152704502E-2</v>
      </c>
      <c r="E1915" s="17">
        <v>5.4791489880311399E-2</v>
      </c>
      <c r="F1915" s="17"/>
      <c r="G1915" s="17">
        <v>6.6718014739865994E-2</v>
      </c>
      <c r="H1915" s="17">
        <v>6.1261723218858699E-2</v>
      </c>
      <c r="I1915" s="17">
        <v>9.9794004492907401E-2</v>
      </c>
      <c r="J1915" s="17">
        <v>5.6537710848436298E-2</v>
      </c>
      <c r="K1915" s="17">
        <v>4.3349373116944201E-2</v>
      </c>
      <c r="L1915" s="17">
        <v>5.0607095842854E-2</v>
      </c>
      <c r="M1915" s="17"/>
      <c r="N1915" s="17">
        <v>6.8762090009681601E-2</v>
      </c>
      <c r="O1915" s="17">
        <v>6.0646569178310003E-2</v>
      </c>
      <c r="P1915" s="17">
        <v>7.3073971025537005E-2</v>
      </c>
      <c r="Q1915" s="17">
        <v>5.12973582910849E-2</v>
      </c>
      <c r="R1915" s="17"/>
      <c r="S1915" s="17">
        <v>6.7281620815532503E-2</v>
      </c>
      <c r="T1915" s="17">
        <v>5.9732312708241503E-2</v>
      </c>
      <c r="U1915" s="17">
        <v>8.1258853739775094E-2</v>
      </c>
      <c r="V1915" s="17">
        <v>3.6911338090535199E-2</v>
      </c>
      <c r="W1915" s="17">
        <v>4.0241362101128303E-2</v>
      </c>
      <c r="X1915" s="17">
        <v>3.1688252628349602E-2</v>
      </c>
      <c r="Y1915" s="17">
        <v>9.1534110803798696E-2</v>
      </c>
      <c r="Z1915" s="17">
        <v>6.8041693084410798E-2</v>
      </c>
      <c r="AA1915" s="17">
        <v>8.4468318531423101E-2</v>
      </c>
      <c r="AB1915" s="17">
        <v>5.7771351040905201E-2</v>
      </c>
      <c r="AC1915" s="17">
        <v>7.4433782954725095E-2</v>
      </c>
      <c r="AD1915" s="17">
        <v>7.1030222099481205E-2</v>
      </c>
      <c r="AE1915" s="17"/>
      <c r="AF1915" s="17">
        <v>6.5257519585203705E-2</v>
      </c>
      <c r="AG1915" s="17">
        <v>5.6260634147894499E-2</v>
      </c>
      <c r="AH1915" s="17">
        <v>7.2806165117355395E-2</v>
      </c>
      <c r="AI1915" s="17"/>
      <c r="AJ1915" s="17">
        <v>7.6326827619812104E-2</v>
      </c>
      <c r="AK1915" s="17">
        <v>5.4743769375009202E-2</v>
      </c>
      <c r="AL1915" s="17">
        <v>5.1653265187893899E-2</v>
      </c>
      <c r="AM1915" s="17">
        <v>8.6294528270393106E-2</v>
      </c>
      <c r="AN1915" s="17">
        <v>1.9277573762215599E-2</v>
      </c>
      <c r="AO1915" s="17"/>
      <c r="AP1915" s="17">
        <v>4.5645515968682299E-2</v>
      </c>
      <c r="AQ1915" s="17">
        <v>7.0670148629570398E-2</v>
      </c>
      <c r="AR1915" s="17">
        <v>5.0959459365458801E-2</v>
      </c>
      <c r="AS1915" s="17">
        <v>8.1229944923315506E-2</v>
      </c>
      <c r="AT1915" s="17">
        <v>2.7787104138042699E-2</v>
      </c>
      <c r="AU1915" s="17">
        <v>7.2915853772084996E-2</v>
      </c>
      <c r="AV1915" s="17"/>
      <c r="AW1915" s="17">
        <v>0</v>
      </c>
      <c r="AX1915" s="17">
        <v>8.4005718706702898E-2</v>
      </c>
      <c r="AY1915" s="17">
        <v>2.62800734109323E-2</v>
      </c>
      <c r="AZ1915" s="17">
        <v>6.0492740541779097E-2</v>
      </c>
      <c r="BA1915" s="17">
        <v>9.5089968337773306E-2</v>
      </c>
      <c r="BB1915" s="17">
        <v>4.8361024671920397E-2</v>
      </c>
      <c r="BC1915" s="17">
        <v>4.2219801130861399E-2</v>
      </c>
      <c r="BD1915" s="17">
        <v>3.9202204110249599E-2</v>
      </c>
      <c r="BE1915" s="17">
        <v>3.9778970958842003E-2</v>
      </c>
      <c r="BF1915" s="17">
        <v>4.1592785212797301E-2</v>
      </c>
      <c r="BG1915" s="17">
        <v>9.1232497946396596E-2</v>
      </c>
      <c r="BH1915" s="17">
        <v>8.1954685812482095E-2</v>
      </c>
      <c r="BI1915" s="17">
        <v>0.130188834286424</v>
      </c>
      <c r="BJ1915" s="17">
        <v>6.3063385521068493E-2</v>
      </c>
      <c r="BK1915" s="17">
        <v>1.88972305011176E-2</v>
      </c>
      <c r="BL1915" s="17">
        <v>8.7775761250766998E-2</v>
      </c>
      <c r="BM1915" s="17"/>
      <c r="BN1915" s="17">
        <v>5.6759046173479002E-2</v>
      </c>
      <c r="BO1915" s="17">
        <v>6.97023574944131E-2</v>
      </c>
      <c r="BP1915" s="17"/>
      <c r="BQ1915" s="17">
        <v>4.6605845963349303E-2</v>
      </c>
      <c r="BR1915" s="17">
        <v>6.9518536590509106E-2</v>
      </c>
      <c r="BS1915" s="17"/>
      <c r="BT1915" s="17">
        <v>6.9142397602300495E-2</v>
      </c>
      <c r="BU1915" s="17"/>
      <c r="BV1915" s="17">
        <v>5.0149835999352597E-2</v>
      </c>
      <c r="BW1915" s="17">
        <v>5.61681016215103E-2</v>
      </c>
      <c r="BX1915" s="17">
        <v>7.0778802249581593E-2</v>
      </c>
      <c r="BY1915" s="17"/>
      <c r="BZ1915" s="17">
        <v>0.123436773279035</v>
      </c>
      <c r="CA1915" s="17">
        <v>4.3852920812328597E-2</v>
      </c>
      <c r="CB1915" s="17">
        <v>3.5428256097514203E-2</v>
      </c>
      <c r="CC1915" s="17">
        <v>6.3497163155109199E-2</v>
      </c>
      <c r="CD1915" s="17">
        <v>4.9583500317934202E-2</v>
      </c>
      <c r="CE1915" s="17">
        <v>7.15676317115925E-2</v>
      </c>
      <c r="CF1915" s="17">
        <v>9.4013311211397596E-2</v>
      </c>
      <c r="CG1915" s="17"/>
      <c r="CH1915" s="17">
        <v>0.123717261069497</v>
      </c>
      <c r="CI1915" s="17">
        <v>5.0513494212578697E-2</v>
      </c>
      <c r="CJ1915" s="17">
        <v>6.2428584180890603E-2</v>
      </c>
      <c r="CK1915" s="17">
        <v>5.3207590116230698E-2</v>
      </c>
      <c r="CL1915" s="17">
        <v>7.5932728908859895E-2</v>
      </c>
    </row>
    <row r="1916" spans="2:90" x14ac:dyDescent="0.3">
      <c r="B1916" t="s">
        <v>202</v>
      </c>
      <c r="C1916" s="17">
        <v>9.3031327319365503E-2</v>
      </c>
      <c r="D1916" s="17">
        <v>6.4079367747101504E-2</v>
      </c>
      <c r="E1916" s="17">
        <v>0.122063609458697</v>
      </c>
      <c r="F1916" s="17"/>
      <c r="G1916" s="17">
        <v>7.1235743459807502E-2</v>
      </c>
      <c r="H1916" s="17">
        <v>6.0979960002052101E-2</v>
      </c>
      <c r="I1916" s="17">
        <v>0.10562061692771001</v>
      </c>
      <c r="J1916" s="17">
        <v>0.14131893984257601</v>
      </c>
      <c r="K1916" s="17">
        <v>7.8941132736639205E-2</v>
      </c>
      <c r="L1916" s="17">
        <v>9.3646256035381403E-2</v>
      </c>
      <c r="M1916" s="17"/>
      <c r="N1916" s="17">
        <v>6.0098310603570099E-2</v>
      </c>
      <c r="O1916" s="17">
        <v>8.1394680371881203E-2</v>
      </c>
      <c r="P1916" s="17">
        <v>9.9285205667310195E-2</v>
      </c>
      <c r="Q1916" s="17">
        <v>0.13211757627763099</v>
      </c>
      <c r="R1916" s="17"/>
      <c r="S1916" s="17">
        <v>7.9659259164277907E-2</v>
      </c>
      <c r="T1916" s="17">
        <v>8.7631555721336907E-2</v>
      </c>
      <c r="U1916" s="17">
        <v>5.9067546026056003E-2</v>
      </c>
      <c r="V1916" s="17">
        <v>0.129168337990403</v>
      </c>
      <c r="W1916" s="17">
        <v>0.121264476182736</v>
      </c>
      <c r="X1916" s="17">
        <v>5.9345635646574101E-2</v>
      </c>
      <c r="Y1916" s="17">
        <v>0.10174655357141101</v>
      </c>
      <c r="Z1916" s="17">
        <v>7.5651757083017801E-2</v>
      </c>
      <c r="AA1916" s="17">
        <v>7.8185471600458301E-2</v>
      </c>
      <c r="AB1916" s="17">
        <v>0.103317046298566</v>
      </c>
      <c r="AC1916" s="17">
        <v>0.161634953190152</v>
      </c>
      <c r="AD1916" s="17">
        <v>0.105905810632203</v>
      </c>
      <c r="AE1916" s="17"/>
      <c r="AF1916" s="17">
        <v>8.5269957513246994E-2</v>
      </c>
      <c r="AG1916" s="17">
        <v>8.5133996931288203E-2</v>
      </c>
      <c r="AH1916" s="17">
        <v>0.13556229417976201</v>
      </c>
      <c r="AI1916" s="17"/>
      <c r="AJ1916" s="17">
        <v>6.2199737138292598E-2</v>
      </c>
      <c r="AK1916" s="17">
        <v>7.2011587844439007E-2</v>
      </c>
      <c r="AL1916" s="17">
        <v>8.4096734841993495E-2</v>
      </c>
      <c r="AM1916" s="17">
        <v>7.7755378637825501E-2</v>
      </c>
      <c r="AN1916" s="17">
        <v>8.4242794407879795E-2</v>
      </c>
      <c r="AO1916" s="17"/>
      <c r="AP1916" s="17">
        <v>6.4078600396610605E-2</v>
      </c>
      <c r="AQ1916" s="17">
        <v>6.3718295955301194E-2</v>
      </c>
      <c r="AR1916" s="17">
        <v>9.2493633056460703E-2</v>
      </c>
      <c r="AS1916" s="17">
        <v>8.7437612846323204E-2</v>
      </c>
      <c r="AT1916" s="17">
        <v>5.2610510892360601E-2</v>
      </c>
      <c r="AU1916" s="17">
        <v>0.15456385450711199</v>
      </c>
      <c r="AV1916" s="17"/>
      <c r="AW1916" s="17">
        <v>0.19914139475501899</v>
      </c>
      <c r="AX1916" s="17">
        <v>0.235060949858093</v>
      </c>
      <c r="AY1916" s="17">
        <v>0.13872019030724</v>
      </c>
      <c r="AZ1916" s="17">
        <v>0.107003932025343</v>
      </c>
      <c r="BA1916" s="17">
        <v>9.51240118635059E-2</v>
      </c>
      <c r="BB1916" s="17">
        <v>0.125351005784055</v>
      </c>
      <c r="BC1916" s="17">
        <v>5.4668748345103997E-2</v>
      </c>
      <c r="BD1916" s="17">
        <v>7.0234001887769196E-2</v>
      </c>
      <c r="BE1916" s="17">
        <v>4.5467989621847303E-2</v>
      </c>
      <c r="BF1916" s="17">
        <v>9.1086301805029607E-2</v>
      </c>
      <c r="BG1916" s="17">
        <v>5.78960988666627E-2</v>
      </c>
      <c r="BH1916" s="17">
        <v>7.51609782262182E-2</v>
      </c>
      <c r="BI1916" s="17">
        <v>2.8983850447664199E-2</v>
      </c>
      <c r="BJ1916" s="17">
        <v>4.9684212831177202E-2</v>
      </c>
      <c r="BK1916" s="17">
        <v>0.123109248705735</v>
      </c>
      <c r="BL1916" s="17">
        <v>8.3505932078314395E-3</v>
      </c>
      <c r="BM1916" s="17"/>
      <c r="BN1916" s="17">
        <v>8.8510185442292402E-2</v>
      </c>
      <c r="BO1916" s="17">
        <v>9.7091528704376803E-2</v>
      </c>
      <c r="BP1916" s="17"/>
      <c r="BQ1916" s="17">
        <v>6.1280024657074897E-2</v>
      </c>
      <c r="BR1916" s="17">
        <v>7.2658946536268601E-2</v>
      </c>
      <c r="BS1916" s="17"/>
      <c r="BT1916" s="17">
        <v>3.7432670563076399E-2</v>
      </c>
      <c r="BU1916" s="17"/>
      <c r="BV1916" s="17">
        <v>0.12585297240997501</v>
      </c>
      <c r="BW1916" s="17">
        <v>8.5548571299935303E-2</v>
      </c>
      <c r="BX1916" s="17">
        <v>8.12630135205646E-2</v>
      </c>
      <c r="BY1916" s="17"/>
      <c r="BZ1916" s="17">
        <v>0.16978712762905801</v>
      </c>
      <c r="CA1916" s="17">
        <v>0.108485385270966</v>
      </c>
      <c r="CB1916" s="17">
        <v>0.103738383173826</v>
      </c>
      <c r="CC1916" s="17">
        <v>6.0218040119233297E-2</v>
      </c>
      <c r="CD1916" s="17">
        <v>5.6880243639216399E-2</v>
      </c>
      <c r="CE1916" s="17">
        <v>5.5071936272502599E-2</v>
      </c>
      <c r="CF1916" s="17">
        <v>4.6048578462193401E-2</v>
      </c>
      <c r="CG1916" s="17"/>
      <c r="CH1916" s="17">
        <v>3.2771860071615498E-2</v>
      </c>
      <c r="CI1916" s="17">
        <v>7.7643856018958096E-2</v>
      </c>
      <c r="CJ1916" s="17">
        <v>9.5544923300500795E-2</v>
      </c>
      <c r="CK1916" s="17">
        <v>0.13971379170728601</v>
      </c>
      <c r="CL1916" s="17">
        <v>0.17810700654626299</v>
      </c>
    </row>
    <row r="1917" spans="2:90" x14ac:dyDescent="0.3">
      <c r="B1917" t="s">
        <v>173</v>
      </c>
      <c r="C1917" s="17">
        <v>0.45001904069149601</v>
      </c>
      <c r="D1917" s="17">
        <v>0.47959297308885301</v>
      </c>
      <c r="E1917" s="17">
        <v>0.419631586112234</v>
      </c>
      <c r="F1917" s="17"/>
      <c r="G1917" s="17">
        <v>0.49930872234253998</v>
      </c>
      <c r="H1917" s="17">
        <v>0.49194187672324202</v>
      </c>
      <c r="I1917" s="17">
        <v>0.38965113701817999</v>
      </c>
      <c r="J1917" s="17">
        <v>0.41640930274912002</v>
      </c>
      <c r="K1917" s="17">
        <v>0.44161357780869698</v>
      </c>
      <c r="L1917" s="17">
        <v>0.46537542164124901</v>
      </c>
      <c r="M1917" s="17"/>
      <c r="N1917" s="17">
        <v>0.50471214996153702</v>
      </c>
      <c r="O1917" s="17">
        <v>0.53267254830973398</v>
      </c>
      <c r="P1917" s="17">
        <v>0.40379492947454598</v>
      </c>
      <c r="Q1917" s="17">
        <v>0.34619852933529999</v>
      </c>
      <c r="R1917" s="17"/>
      <c r="S1917" s="17">
        <v>0.474200527761586</v>
      </c>
      <c r="T1917" s="17">
        <v>0.47172385561986702</v>
      </c>
      <c r="U1917" s="17">
        <v>0.45226752404920501</v>
      </c>
      <c r="V1917" s="17">
        <v>0.45184269352073703</v>
      </c>
      <c r="W1917" s="17">
        <v>0.41935253087421098</v>
      </c>
      <c r="X1917" s="17">
        <v>0.47309117060670203</v>
      </c>
      <c r="Y1917" s="17">
        <v>0.47542210872289198</v>
      </c>
      <c r="Z1917" s="17">
        <v>0.38699761969465502</v>
      </c>
      <c r="AA1917" s="17">
        <v>0.39975517016186202</v>
      </c>
      <c r="AB1917" s="17">
        <v>0.45260769010933699</v>
      </c>
      <c r="AC1917" s="17">
        <v>0.44690591657041001</v>
      </c>
      <c r="AD1917" s="17">
        <v>0.43204692495321101</v>
      </c>
      <c r="AE1917" s="17"/>
      <c r="AF1917" s="17">
        <v>0.39091208063917798</v>
      </c>
      <c r="AG1917" s="17">
        <v>0.54523285326092796</v>
      </c>
      <c r="AH1917" s="17">
        <v>0.33832356529742402</v>
      </c>
      <c r="AI1917" s="17"/>
      <c r="AJ1917" s="17">
        <v>0.40026478123242398</v>
      </c>
      <c r="AK1917" s="17">
        <v>0.53695642421943302</v>
      </c>
      <c r="AL1917" s="17">
        <v>0.57538193969400497</v>
      </c>
      <c r="AM1917" s="17">
        <v>0.35716907299739997</v>
      </c>
      <c r="AN1917" s="17">
        <v>0.52352755453508804</v>
      </c>
      <c r="AO1917" s="17"/>
      <c r="AP1917" s="17">
        <v>0.59651683454930104</v>
      </c>
      <c r="AQ1917" s="17">
        <v>0.40808011662687399</v>
      </c>
      <c r="AR1917" s="17">
        <v>0.49797132389544002</v>
      </c>
      <c r="AS1917" s="17">
        <v>0.33013120637141202</v>
      </c>
      <c r="AT1917" s="17">
        <v>0.61003640924948599</v>
      </c>
      <c r="AU1917" s="17">
        <v>0.40170856552346401</v>
      </c>
      <c r="AV1917" s="17"/>
      <c r="AW1917" s="17">
        <v>0.35114038139866299</v>
      </c>
      <c r="AX1917" s="17">
        <v>0.32911054208785501</v>
      </c>
      <c r="AY1917" s="17">
        <v>0.405652539530444</v>
      </c>
      <c r="AZ1917" s="17">
        <v>0.366658204773122</v>
      </c>
      <c r="BA1917" s="17">
        <v>0.43799006981704602</v>
      </c>
      <c r="BB1917" s="17">
        <v>0.39049380416012502</v>
      </c>
      <c r="BC1917" s="17">
        <v>0.42130965877684101</v>
      </c>
      <c r="BD1917" s="17">
        <v>0.40888056529401301</v>
      </c>
      <c r="BE1917" s="17">
        <v>0.57265750228710799</v>
      </c>
      <c r="BF1917" s="17">
        <v>0.51358521416357805</v>
      </c>
      <c r="BG1917" s="17">
        <v>0.48502477986834502</v>
      </c>
      <c r="BH1917" s="17">
        <v>0.45053965422124098</v>
      </c>
      <c r="BI1917" s="17">
        <v>0.54407473102431703</v>
      </c>
      <c r="BJ1917" s="17">
        <v>0.48971451471761002</v>
      </c>
      <c r="BK1917" s="17">
        <v>0.60637340722461497</v>
      </c>
      <c r="BL1917" s="17">
        <v>0.59031697579690201</v>
      </c>
      <c r="BM1917" s="17"/>
      <c r="BN1917" s="17">
        <v>0.45263410769816398</v>
      </c>
      <c r="BO1917" s="17">
        <v>0.44818631564109801</v>
      </c>
      <c r="BP1917" s="17"/>
      <c r="BQ1917" s="17">
        <v>0.59600931445931205</v>
      </c>
      <c r="BR1917" s="17">
        <v>0.42567845578016</v>
      </c>
      <c r="BS1917" s="17"/>
      <c r="BT1917" s="17">
        <v>0.50227277613538102</v>
      </c>
      <c r="BU1917" s="17"/>
      <c r="BV1917" s="17">
        <v>0.48335271251522399</v>
      </c>
      <c r="BW1917" s="17">
        <v>0.45903455057873499</v>
      </c>
      <c r="BX1917" s="17">
        <v>0.43819177709821</v>
      </c>
      <c r="BY1917" s="17"/>
      <c r="BZ1917" s="17">
        <v>0.318603916253897</v>
      </c>
      <c r="CA1917" s="17">
        <v>0.43707964065664201</v>
      </c>
      <c r="CB1917" s="17">
        <v>0.43293964904405402</v>
      </c>
      <c r="CC1917" s="17">
        <v>0.47602279812575199</v>
      </c>
      <c r="CD1917" s="17">
        <v>0.49775789150550598</v>
      </c>
      <c r="CE1917" s="17">
        <v>0.50412677527585803</v>
      </c>
      <c r="CF1917" s="17">
        <v>0.489060415327224</v>
      </c>
      <c r="CG1917" s="17"/>
      <c r="CH1917" s="17">
        <v>0.530095184532693</v>
      </c>
      <c r="CI1917" s="17">
        <v>0.51699073394393302</v>
      </c>
      <c r="CJ1917" s="17">
        <v>0.41837777419202798</v>
      </c>
      <c r="CK1917" s="17">
        <v>0.33888527444404298</v>
      </c>
      <c r="CL1917" s="17">
        <v>0.35680296211476997</v>
      </c>
    </row>
    <row r="1918" spans="2:90" x14ac:dyDescent="0.3">
      <c r="B1918" t="s">
        <v>174</v>
      </c>
      <c r="C1918" s="17">
        <v>0.18294436329314601</v>
      </c>
      <c r="D1918" s="17">
        <v>0.19557645020807601</v>
      </c>
      <c r="E1918" s="17">
        <v>0.16917426629254101</v>
      </c>
      <c r="F1918" s="17"/>
      <c r="G1918" s="17">
        <v>0.176740533401952</v>
      </c>
      <c r="H1918" s="17">
        <v>0.19762202013782801</v>
      </c>
      <c r="I1918" s="17">
        <v>0.22277147238037001</v>
      </c>
      <c r="J1918" s="17">
        <v>0.15245751485895701</v>
      </c>
      <c r="K1918" s="17">
        <v>0.19359723053908501</v>
      </c>
      <c r="L1918" s="17">
        <v>0.16005961768204799</v>
      </c>
      <c r="M1918" s="17"/>
      <c r="N1918" s="17">
        <v>0.188146614561781</v>
      </c>
      <c r="O1918" s="17">
        <v>0.144988717305611</v>
      </c>
      <c r="P1918" s="17">
        <v>0.20190669526928601</v>
      </c>
      <c r="Q1918" s="17">
        <v>0.20187688845454499</v>
      </c>
      <c r="R1918" s="17"/>
      <c r="S1918" s="17">
        <v>0.170684056298538</v>
      </c>
      <c r="T1918" s="17">
        <v>0.164665123848731</v>
      </c>
      <c r="U1918" s="17">
        <v>0.235131080468722</v>
      </c>
      <c r="V1918" s="17">
        <v>0.169303166184917</v>
      </c>
      <c r="W1918" s="17">
        <v>0.17413975544437599</v>
      </c>
      <c r="X1918" s="17">
        <v>0.14320883676079799</v>
      </c>
      <c r="Y1918" s="17">
        <v>0.171783005205214</v>
      </c>
      <c r="Z1918" s="17">
        <v>0.276633070572053</v>
      </c>
      <c r="AA1918" s="17">
        <v>0.16286400941264101</v>
      </c>
      <c r="AB1918" s="17">
        <v>0.19791557084129799</v>
      </c>
      <c r="AC1918" s="17">
        <v>0.18715382382562201</v>
      </c>
      <c r="AD1918" s="17">
        <v>0.28826726099636502</v>
      </c>
      <c r="AE1918" s="17"/>
      <c r="AF1918" s="17">
        <v>0.22169766409914399</v>
      </c>
      <c r="AG1918" s="17">
        <v>0.14170476502555199</v>
      </c>
      <c r="AH1918" s="17">
        <v>0.19264800203910901</v>
      </c>
      <c r="AI1918" s="17"/>
      <c r="AJ1918" s="17">
        <v>0.23029501456783399</v>
      </c>
      <c r="AK1918" s="17">
        <v>0.15410685583139899</v>
      </c>
      <c r="AL1918" s="17">
        <v>0.144790187700227</v>
      </c>
      <c r="AM1918" s="17">
        <v>0.22674583882516799</v>
      </c>
      <c r="AN1918" s="17">
        <v>0.135314595270178</v>
      </c>
      <c r="AO1918" s="17"/>
      <c r="AP1918" s="17">
        <v>0.136453290304135</v>
      </c>
      <c r="AQ1918" s="17">
        <v>0.234490006158597</v>
      </c>
      <c r="AR1918" s="17">
        <v>0.14901376862341101</v>
      </c>
      <c r="AS1918" s="17">
        <v>0.23283565454763799</v>
      </c>
      <c r="AT1918" s="17">
        <v>0.143364510810293</v>
      </c>
      <c r="AU1918" s="17">
        <v>0.12937562408842199</v>
      </c>
      <c r="AV1918" s="17"/>
      <c r="AW1918" s="17">
        <v>0.114373500031947</v>
      </c>
      <c r="AX1918" s="17">
        <v>0.166128718641361</v>
      </c>
      <c r="AY1918" s="17">
        <v>0.15233610659253299</v>
      </c>
      <c r="AZ1918" s="17">
        <v>0.210928210602401</v>
      </c>
      <c r="BA1918" s="17">
        <v>0.20087578523337199</v>
      </c>
      <c r="BB1918" s="17">
        <v>0.19371766388126499</v>
      </c>
      <c r="BC1918" s="17">
        <v>0.20794057047578299</v>
      </c>
      <c r="BD1918" s="17">
        <v>0.14090789005134899</v>
      </c>
      <c r="BE1918" s="17">
        <v>0.13739416002633201</v>
      </c>
      <c r="BF1918" s="17">
        <v>0.153228931243897</v>
      </c>
      <c r="BG1918" s="17">
        <v>0.240836381528549</v>
      </c>
      <c r="BH1918" s="17">
        <v>0.23393001349068501</v>
      </c>
      <c r="BI1918" s="17">
        <v>0.22535862812348501</v>
      </c>
      <c r="BJ1918" s="17">
        <v>0.14441820756877299</v>
      </c>
      <c r="BK1918" s="17">
        <v>0.12473677750185901</v>
      </c>
      <c r="BL1918" s="17">
        <v>0.17361196658021699</v>
      </c>
      <c r="BM1918" s="17"/>
      <c r="BN1918" s="17">
        <v>0.16617055826768501</v>
      </c>
      <c r="BO1918" s="17">
        <v>0.20471157459832201</v>
      </c>
      <c r="BP1918" s="17"/>
      <c r="BQ1918" s="17">
        <v>0.13516053110370299</v>
      </c>
      <c r="BR1918" s="17">
        <v>0.198453408712574</v>
      </c>
      <c r="BS1918" s="17"/>
      <c r="BT1918" s="17">
        <v>0.18123398404472699</v>
      </c>
      <c r="BU1918" s="17"/>
      <c r="BV1918" s="17">
        <v>0.14842088910180401</v>
      </c>
      <c r="BW1918" s="17">
        <v>0.184768052690822</v>
      </c>
      <c r="BX1918" s="17">
        <v>0.19011124563402901</v>
      </c>
      <c r="BY1918" s="17"/>
      <c r="BZ1918" s="17">
        <v>0.255855648366837</v>
      </c>
      <c r="CA1918" s="17">
        <v>0.15777165682974301</v>
      </c>
      <c r="CB1918" s="17">
        <v>0.15271846496543201</v>
      </c>
      <c r="CC1918" s="17">
        <v>0.19071836574679499</v>
      </c>
      <c r="CD1918" s="17">
        <v>0.159836835724181</v>
      </c>
      <c r="CE1918" s="17">
        <v>0.18730235689570199</v>
      </c>
      <c r="CF1918" s="17">
        <v>0.252693901461787</v>
      </c>
      <c r="CG1918" s="17"/>
      <c r="CH1918" s="17">
        <v>0.23989108384982</v>
      </c>
      <c r="CI1918" s="17">
        <v>0.15760442980407399</v>
      </c>
      <c r="CJ1918" s="17">
        <v>0.18876976910733501</v>
      </c>
      <c r="CK1918" s="17">
        <v>0.18695084361967099</v>
      </c>
      <c r="CL1918" s="17">
        <v>0.209880930715348</v>
      </c>
    </row>
    <row r="1919" spans="2:90" x14ac:dyDescent="0.3">
      <c r="B1919" t="s">
        <v>121</v>
      </c>
      <c r="C1919" s="17">
        <v>0.26707467739835</v>
      </c>
      <c r="D1919" s="17">
        <v>0.284016522880777</v>
      </c>
      <c r="E1919" s="17">
        <v>0.25045731981969299</v>
      </c>
      <c r="F1919" s="17"/>
      <c r="G1919" s="17">
        <v>0.32256818894058897</v>
      </c>
      <c r="H1919" s="17">
        <v>0.29431985658541399</v>
      </c>
      <c r="I1919" s="17">
        <v>0.16687966463781001</v>
      </c>
      <c r="J1919" s="17">
        <v>0.26395178789016399</v>
      </c>
      <c r="K1919" s="17">
        <v>0.248016347269612</v>
      </c>
      <c r="L1919" s="17">
        <v>0.30531580395920099</v>
      </c>
      <c r="M1919" s="17"/>
      <c r="N1919" s="17">
        <v>0.31656553539975602</v>
      </c>
      <c r="O1919" s="17">
        <v>0.38768383100412301</v>
      </c>
      <c r="P1919" s="17">
        <v>0.201888234205261</v>
      </c>
      <c r="Q1919" s="17">
        <v>0.144321640880755</v>
      </c>
      <c r="R1919" s="17"/>
      <c r="S1919" s="17">
        <v>0.303516471463048</v>
      </c>
      <c r="T1919" s="17">
        <v>0.30705873177113702</v>
      </c>
      <c r="U1919" s="17">
        <v>0.21713644358048301</v>
      </c>
      <c r="V1919" s="17">
        <v>0.28253952733582</v>
      </c>
      <c r="W1919" s="17">
        <v>0.24521277542983599</v>
      </c>
      <c r="X1919" s="17">
        <v>0.32988233384590399</v>
      </c>
      <c r="Y1919" s="17">
        <v>0.30363910351767798</v>
      </c>
      <c r="Z1919" s="17">
        <v>0.110364549122602</v>
      </c>
      <c r="AA1919" s="17">
        <v>0.23689116074922101</v>
      </c>
      <c r="AB1919" s="17">
        <v>0.25469211926803897</v>
      </c>
      <c r="AC1919" s="17">
        <v>0.259752092744788</v>
      </c>
      <c r="AD1919" s="17">
        <v>0.14377966395684699</v>
      </c>
      <c r="AE1919" s="17"/>
      <c r="AF1919" s="17">
        <v>0.169214416540035</v>
      </c>
      <c r="AG1919" s="17">
        <v>0.403528088235376</v>
      </c>
      <c r="AH1919" s="17">
        <v>0.14567556325831399</v>
      </c>
      <c r="AI1919" s="17"/>
      <c r="AJ1919" s="17">
        <v>0.16996976666458999</v>
      </c>
      <c r="AK1919" s="17">
        <v>0.38284956838803402</v>
      </c>
      <c r="AL1919" s="17">
        <v>0.43059175199377803</v>
      </c>
      <c r="AM1919" s="17">
        <v>0.13042323417223101</v>
      </c>
      <c r="AN1919" s="17">
        <v>0.38821295926491001</v>
      </c>
      <c r="AO1919" s="17"/>
      <c r="AP1919" s="17">
        <v>0.46006354424516599</v>
      </c>
      <c r="AQ1919" s="17">
        <v>0.17359011046827699</v>
      </c>
      <c r="AR1919" s="17">
        <v>0.34895755527202899</v>
      </c>
      <c r="AS1919" s="17">
        <v>9.7295551823774404E-2</v>
      </c>
      <c r="AT1919" s="17">
        <v>0.46667189843919299</v>
      </c>
      <c r="AU1919" s="17">
        <v>0.272332941435042</v>
      </c>
      <c r="AV1919" s="17"/>
      <c r="AW1919" s="17">
        <v>0.236766881366716</v>
      </c>
      <c r="AX1919" s="17">
        <v>0.16298182344649401</v>
      </c>
      <c r="AY1919" s="17">
        <v>0.25331643293791101</v>
      </c>
      <c r="AZ1919" s="17">
        <v>0.155729994170721</v>
      </c>
      <c r="BA1919" s="17">
        <v>0.23711428458367401</v>
      </c>
      <c r="BB1919" s="17">
        <v>0.19677614027886001</v>
      </c>
      <c r="BC1919" s="17">
        <v>0.213369088301059</v>
      </c>
      <c r="BD1919" s="17">
        <v>0.26797267524266399</v>
      </c>
      <c r="BE1919" s="17">
        <v>0.43526334226077701</v>
      </c>
      <c r="BF1919" s="17">
        <v>0.36035628291968103</v>
      </c>
      <c r="BG1919" s="17">
        <v>0.244188398339796</v>
      </c>
      <c r="BH1919" s="17">
        <v>0.216609640730555</v>
      </c>
      <c r="BI1919" s="17">
        <v>0.31871610290083302</v>
      </c>
      <c r="BJ1919" s="17">
        <v>0.34529630714883702</v>
      </c>
      <c r="BK1919" s="17">
        <v>0.481636629722756</v>
      </c>
      <c r="BL1919" s="17">
        <v>0.41670500921668502</v>
      </c>
      <c r="BM1919" s="17"/>
      <c r="BN1919" s="17">
        <v>0.28646354943047903</v>
      </c>
      <c r="BO1919" s="17">
        <v>0.243474741042776</v>
      </c>
      <c r="BP1919" s="17"/>
      <c r="BQ1919" s="17">
        <v>0.46084878335561003</v>
      </c>
      <c r="BR1919" s="17">
        <v>0.22722504706758601</v>
      </c>
      <c r="BS1919" s="17"/>
      <c r="BT1919" s="17">
        <v>0.321038792090654</v>
      </c>
      <c r="BU1919" s="17"/>
      <c r="BV1919" s="17">
        <v>0.33493182341341998</v>
      </c>
      <c r="BW1919" s="17">
        <v>0.27426649788791202</v>
      </c>
      <c r="BX1919" s="17">
        <v>0.24808053146418099</v>
      </c>
      <c r="BY1919" s="17"/>
      <c r="BZ1919" s="17">
        <v>6.2748267887060102E-2</v>
      </c>
      <c r="CA1919" s="17">
        <v>0.27930798382689898</v>
      </c>
      <c r="CB1919" s="17">
        <v>0.28022118407862201</v>
      </c>
      <c r="CC1919" s="17">
        <v>0.28530443237895797</v>
      </c>
      <c r="CD1919" s="17">
        <v>0.33792105578132497</v>
      </c>
      <c r="CE1919" s="17">
        <v>0.31682441838015601</v>
      </c>
      <c r="CF1919" s="17">
        <v>0.236366513865438</v>
      </c>
      <c r="CG1919" s="17"/>
      <c r="CH1919" s="17">
        <v>0.290204100682873</v>
      </c>
      <c r="CI1919" s="17">
        <v>0.359386304139859</v>
      </c>
      <c r="CJ1919" s="17">
        <v>0.22960800508469301</v>
      </c>
      <c r="CK1919" s="17">
        <v>0.151934430824372</v>
      </c>
      <c r="CL1919" s="17">
        <v>0.146922031399421</v>
      </c>
    </row>
    <row r="1920" spans="2:90" x14ac:dyDescent="0.3">
      <c r="C1920" s="17"/>
      <c r="D1920" s="17"/>
      <c r="E1920" s="17"/>
      <c r="F1920" s="17"/>
      <c r="G1920" s="17"/>
      <c r="H1920" s="17"/>
      <c r="I1920" s="17"/>
      <c r="J1920" s="17"/>
      <c r="K1920" s="17"/>
      <c r="L1920" s="17"/>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7"/>
      <c r="AI1920" s="17"/>
      <c r="AJ1920" s="17"/>
      <c r="AK1920" s="17"/>
      <c r="AL1920" s="17"/>
      <c r="AM1920" s="17"/>
      <c r="AN1920" s="17"/>
      <c r="AO1920" s="17"/>
      <c r="AP1920" s="17"/>
      <c r="AQ1920" s="17"/>
      <c r="AR1920" s="17"/>
      <c r="AS1920" s="17"/>
      <c r="AT1920" s="17"/>
      <c r="AU1920" s="17"/>
      <c r="AV1920" s="17"/>
      <c r="AW1920" s="17"/>
      <c r="AX1920" s="17"/>
      <c r="AY1920" s="17"/>
      <c r="AZ1920" s="17"/>
      <c r="BA1920" s="17"/>
      <c r="BB1920" s="17"/>
      <c r="BC1920" s="17"/>
      <c r="BD1920" s="17"/>
      <c r="BE1920" s="17"/>
      <c r="BF1920" s="17"/>
      <c r="BG1920" s="17"/>
      <c r="BH1920" s="17"/>
      <c r="BI1920" s="17"/>
      <c r="BJ1920" s="17"/>
      <c r="BK1920" s="17"/>
      <c r="BL1920" s="17"/>
      <c r="BM1920" s="17"/>
      <c r="BN1920" s="17"/>
      <c r="BO1920" s="17"/>
      <c r="BP1920" s="17"/>
      <c r="BQ1920" s="17"/>
      <c r="BR1920" s="17"/>
      <c r="BS1920" s="17"/>
      <c r="BT1920" s="17"/>
      <c r="BU1920" s="17"/>
      <c r="BV1920" s="17"/>
      <c r="BW1920" s="17"/>
      <c r="BX1920" s="17"/>
      <c r="BY1920" s="17"/>
      <c r="BZ1920" s="17"/>
      <c r="CA1920" s="17"/>
      <c r="CB1920" s="17"/>
      <c r="CC1920" s="17"/>
      <c r="CD1920" s="17"/>
      <c r="CE1920" s="17"/>
      <c r="CF1920" s="17"/>
      <c r="CG1920" s="17"/>
      <c r="CH1920" s="17"/>
      <c r="CI1920" s="17"/>
      <c r="CJ1920" s="17"/>
      <c r="CK1920" s="17"/>
      <c r="CL1920" s="17"/>
    </row>
    <row r="1921" spans="2:90" x14ac:dyDescent="0.3">
      <c r="B1921" s="6" t="s">
        <v>722</v>
      </c>
      <c r="C1921" s="17"/>
      <c r="D1921" s="17"/>
      <c r="E1921" s="17"/>
      <c r="F1921" s="17"/>
      <c r="G1921" s="17"/>
      <c r="H1921" s="17"/>
      <c r="I1921" s="17"/>
      <c r="J1921" s="17"/>
      <c r="K1921" s="17"/>
      <c r="L1921" s="17"/>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7"/>
      <c r="AI1921" s="17"/>
      <c r="AJ1921" s="17"/>
      <c r="AK1921" s="17"/>
      <c r="AL1921" s="17"/>
      <c r="AM1921" s="17"/>
      <c r="AN1921" s="17"/>
      <c r="AO1921" s="17"/>
      <c r="AP1921" s="17"/>
      <c r="AQ1921" s="17"/>
      <c r="AR1921" s="17"/>
      <c r="AS1921" s="17"/>
      <c r="AT1921" s="17"/>
      <c r="AU1921" s="17"/>
      <c r="AV1921" s="17"/>
      <c r="AW1921" s="17"/>
      <c r="AX1921" s="17"/>
      <c r="AY1921" s="17"/>
      <c r="AZ1921" s="17"/>
      <c r="BA1921" s="17"/>
      <c r="BB1921" s="17"/>
      <c r="BC1921" s="17"/>
      <c r="BD1921" s="17"/>
      <c r="BE1921" s="17"/>
      <c r="BF1921" s="17"/>
      <c r="BG1921" s="17"/>
      <c r="BH1921" s="17"/>
      <c r="BI1921" s="17"/>
      <c r="BJ1921" s="17"/>
      <c r="BK1921" s="17"/>
      <c r="BL1921" s="17"/>
      <c r="BM1921" s="17"/>
      <c r="BN1921" s="17"/>
      <c r="BO1921" s="17"/>
      <c r="BP1921" s="17"/>
      <c r="BQ1921" s="17"/>
      <c r="BR1921" s="17"/>
      <c r="BS1921" s="17"/>
      <c r="BT1921" s="17"/>
      <c r="BU1921" s="17"/>
      <c r="BV1921" s="17"/>
      <c r="BW1921" s="17"/>
      <c r="BX1921" s="17"/>
      <c r="BY1921" s="17"/>
      <c r="BZ1921" s="17"/>
      <c r="CA1921" s="17"/>
      <c r="CB1921" s="17"/>
      <c r="CC1921" s="17"/>
      <c r="CD1921" s="17"/>
      <c r="CE1921" s="17"/>
      <c r="CF1921" s="17"/>
      <c r="CG1921" s="17"/>
      <c r="CH1921" s="17"/>
      <c r="CI1921" s="17"/>
      <c r="CJ1921" s="17"/>
      <c r="CK1921" s="17"/>
      <c r="CL1921" s="17"/>
    </row>
    <row r="1922" spans="2:90" x14ac:dyDescent="0.3">
      <c r="B1922" s="24" t="s">
        <v>110</v>
      </c>
      <c r="C1922" s="17"/>
      <c r="D1922" s="17"/>
      <c r="E1922" s="17"/>
      <c r="F1922" s="17"/>
      <c r="G1922" s="17"/>
      <c r="H1922" s="17"/>
      <c r="I1922" s="17"/>
      <c r="J1922" s="17"/>
      <c r="K1922" s="17"/>
      <c r="L1922" s="17"/>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7"/>
      <c r="AI1922" s="17"/>
      <c r="AJ1922" s="17"/>
      <c r="AK1922" s="17"/>
      <c r="AL1922" s="17"/>
      <c r="AM1922" s="17"/>
      <c r="AN1922" s="17"/>
      <c r="AO1922" s="17"/>
      <c r="AP1922" s="17"/>
      <c r="AQ1922" s="17"/>
      <c r="AR1922" s="17"/>
      <c r="AS1922" s="17"/>
      <c r="AT1922" s="17"/>
      <c r="AU1922" s="17"/>
      <c r="AV1922" s="17"/>
      <c r="AW1922" s="17"/>
      <c r="AX1922" s="17"/>
      <c r="AY1922" s="17"/>
      <c r="AZ1922" s="17"/>
      <c r="BA1922" s="17"/>
      <c r="BB1922" s="17"/>
      <c r="BC1922" s="17"/>
      <c r="BD1922" s="17"/>
      <c r="BE1922" s="17"/>
      <c r="BF1922" s="17"/>
      <c r="BG1922" s="17"/>
      <c r="BH1922" s="17"/>
      <c r="BI1922" s="17"/>
      <c r="BJ1922" s="17"/>
      <c r="BK1922" s="17"/>
      <c r="BL1922" s="17"/>
      <c r="BM1922" s="17"/>
      <c r="BN1922" s="17"/>
      <c r="BO1922" s="17"/>
      <c r="BP1922" s="17"/>
      <c r="BQ1922" s="17"/>
      <c r="BR1922" s="17"/>
      <c r="BS1922" s="17"/>
      <c r="BT1922" s="17"/>
      <c r="BU1922" s="17"/>
      <c r="BV1922" s="17"/>
      <c r="BW1922" s="17"/>
      <c r="BX1922" s="17"/>
      <c r="BY1922" s="17"/>
      <c r="BZ1922" s="17"/>
      <c r="CA1922" s="17"/>
      <c r="CB1922" s="17"/>
      <c r="CC1922" s="17"/>
      <c r="CD1922" s="17"/>
      <c r="CE1922" s="17"/>
      <c r="CF1922" s="17"/>
      <c r="CG1922" s="17"/>
      <c r="CH1922" s="17"/>
      <c r="CI1922" s="17"/>
      <c r="CJ1922" s="17"/>
      <c r="CK1922" s="17"/>
      <c r="CL1922" s="17"/>
    </row>
    <row r="1923" spans="2:90" x14ac:dyDescent="0.3">
      <c r="B1923" t="s">
        <v>709</v>
      </c>
      <c r="C1923" s="17">
        <v>0.47202961970026402</v>
      </c>
      <c r="D1923" s="17">
        <v>0.47707574160111399</v>
      </c>
      <c r="E1923" s="17">
        <v>0.46291280248026301</v>
      </c>
      <c r="F1923" s="17"/>
      <c r="G1923" s="17">
        <v>0.43961173765856498</v>
      </c>
      <c r="H1923" s="17">
        <v>0.44801203617560198</v>
      </c>
      <c r="I1923" s="17">
        <v>0.51985564509155802</v>
      </c>
      <c r="J1923" s="17">
        <v>0.51382696475773204</v>
      </c>
      <c r="K1923" s="17">
        <v>0.51340691993993803</v>
      </c>
      <c r="L1923" s="17">
        <v>0.41234368434792801</v>
      </c>
      <c r="M1923" s="17"/>
      <c r="N1923" s="17">
        <v>0.44370305505177499</v>
      </c>
      <c r="O1923" s="17">
        <v>0.449838672865084</v>
      </c>
      <c r="P1923" s="17">
        <v>0.466876196231163</v>
      </c>
      <c r="Q1923" s="17">
        <v>0.53294166109913299</v>
      </c>
      <c r="R1923" s="17"/>
      <c r="S1923" s="17">
        <v>0.43951517221819802</v>
      </c>
      <c r="T1923" s="17">
        <v>0.46190691332698403</v>
      </c>
      <c r="U1923" s="17">
        <v>0.48453575936728499</v>
      </c>
      <c r="V1923" s="17">
        <v>0.46598586723076402</v>
      </c>
      <c r="W1923" s="17">
        <v>0.43379028949789</v>
      </c>
      <c r="X1923" s="17">
        <v>0.46084830252741299</v>
      </c>
      <c r="Y1923" s="17">
        <v>0.43863432850107797</v>
      </c>
      <c r="Z1923" s="17">
        <v>0.52084463881990095</v>
      </c>
      <c r="AA1923" s="17">
        <v>0.488522313059369</v>
      </c>
      <c r="AB1923" s="17">
        <v>0.51242195041807803</v>
      </c>
      <c r="AC1923" s="17">
        <v>0.513729348383545</v>
      </c>
      <c r="AD1923" s="17">
        <v>0.54843995231721598</v>
      </c>
      <c r="AE1923" s="17"/>
      <c r="AF1923" s="17">
        <v>0.49693115494477902</v>
      </c>
      <c r="AG1923" s="17">
        <v>0.45346508755956999</v>
      </c>
      <c r="AH1923" s="17">
        <v>0.43959687801143699</v>
      </c>
      <c r="AI1923" s="17"/>
      <c r="AJ1923" s="17">
        <v>0.41985729172858099</v>
      </c>
      <c r="AK1923" s="17">
        <v>0.48099783726019602</v>
      </c>
      <c r="AL1923" s="17">
        <v>0.44116925017779401</v>
      </c>
      <c r="AM1923" s="17">
        <v>0.56560295147843198</v>
      </c>
      <c r="AN1923" s="17">
        <v>0.45229375077859402</v>
      </c>
      <c r="AO1923" s="17"/>
      <c r="AP1923" s="17">
        <v>0.42581522454214998</v>
      </c>
      <c r="AQ1923" s="17">
        <v>0.38561517243695997</v>
      </c>
      <c r="AR1923" s="17">
        <v>0.49282857451769702</v>
      </c>
      <c r="AS1923" s="17">
        <v>0.572051282761735</v>
      </c>
      <c r="AT1923" s="17">
        <v>0.54792068354589196</v>
      </c>
      <c r="AU1923" s="17">
        <v>0.382531636749607</v>
      </c>
      <c r="AV1923" s="17"/>
      <c r="AW1923" s="17">
        <v>0.610588349668157</v>
      </c>
      <c r="AX1923" s="17">
        <v>0.50030560229760701</v>
      </c>
      <c r="AY1923" s="17">
        <v>0.42592368288607402</v>
      </c>
      <c r="AZ1923" s="17">
        <v>0.53979325494120201</v>
      </c>
      <c r="BA1923" s="17">
        <v>0.47422720938436203</v>
      </c>
      <c r="BB1923" s="17">
        <v>0.57727114901057097</v>
      </c>
      <c r="BC1923" s="17">
        <v>0.48215305656604701</v>
      </c>
      <c r="BD1923" s="17">
        <v>0.47627473440889601</v>
      </c>
      <c r="BE1923" s="17">
        <v>0.38669060709458702</v>
      </c>
      <c r="BF1923" s="17">
        <v>0.41832157796380398</v>
      </c>
      <c r="BG1923" s="17">
        <v>0.42670351495812597</v>
      </c>
      <c r="BH1923" s="17">
        <v>0.37330139998877399</v>
      </c>
      <c r="BI1923" s="17">
        <v>0.50981305310290503</v>
      </c>
      <c r="BJ1923" s="17">
        <v>0.44654026782831702</v>
      </c>
      <c r="BK1923" s="17">
        <v>0.47274985463864699</v>
      </c>
      <c r="BL1923" s="17">
        <v>0.45504709821161998</v>
      </c>
      <c r="BM1923" s="17"/>
      <c r="BN1923" s="17">
        <v>0.46362693855577503</v>
      </c>
      <c r="BO1923" s="17">
        <v>0.480451403403722</v>
      </c>
      <c r="BP1923" s="17"/>
      <c r="BQ1923" s="17">
        <v>0.42778622689894302</v>
      </c>
      <c r="BR1923" s="17">
        <v>0.59534277250036405</v>
      </c>
      <c r="BS1923" s="17"/>
      <c r="BT1923" s="17">
        <v>0.49724365973742501</v>
      </c>
      <c r="BU1923" s="17"/>
      <c r="BV1923" s="17">
        <v>0.44409216734618201</v>
      </c>
      <c r="BW1923" s="17">
        <v>0.47465658645729403</v>
      </c>
      <c r="BX1923" s="17">
        <v>0.484329005432172</v>
      </c>
      <c r="BY1923" s="17"/>
      <c r="BZ1923" s="17">
        <v>0.56105918580879499</v>
      </c>
      <c r="CA1923" s="17">
        <v>0.53820248476737897</v>
      </c>
      <c r="CB1923" s="17">
        <v>0.50291136441700501</v>
      </c>
      <c r="CC1923" s="17">
        <v>0.452726979087961</v>
      </c>
      <c r="CD1923" s="17">
        <v>0.45079962183293298</v>
      </c>
      <c r="CE1923" s="17">
        <v>0.38190037546421202</v>
      </c>
      <c r="CF1923" s="17">
        <v>0.465577409033893</v>
      </c>
      <c r="CG1923" s="17"/>
      <c r="CH1923" s="17">
        <v>0.38399718511749498</v>
      </c>
      <c r="CI1923" s="17">
        <v>0.41764008709529798</v>
      </c>
      <c r="CJ1923" s="17">
        <v>0.503294422124129</v>
      </c>
      <c r="CK1923" s="17">
        <v>0.54371407416692497</v>
      </c>
      <c r="CL1923" s="17">
        <v>0.62552648657432597</v>
      </c>
    </row>
    <row r="1924" spans="2:90" x14ac:dyDescent="0.3">
      <c r="B1924" t="s">
        <v>710</v>
      </c>
      <c r="C1924" s="17">
        <v>0.345191606154791</v>
      </c>
      <c r="D1924" s="17">
        <v>0.34551916191300303</v>
      </c>
      <c r="E1924" s="17">
        <v>0.34760782463991002</v>
      </c>
      <c r="F1924" s="17"/>
      <c r="G1924" s="17">
        <v>0.28213741118362401</v>
      </c>
      <c r="H1924" s="17">
        <v>0.337905828748926</v>
      </c>
      <c r="I1924" s="17">
        <v>0.29727822832364698</v>
      </c>
      <c r="J1924" s="17">
        <v>0.33667148612637499</v>
      </c>
      <c r="K1924" s="17">
        <v>0.31252076483541702</v>
      </c>
      <c r="L1924" s="17">
        <v>0.46109669975242901</v>
      </c>
      <c r="M1924" s="17"/>
      <c r="N1924" s="17">
        <v>0.36243508563262</v>
      </c>
      <c r="O1924" s="17">
        <v>0.37860511668131402</v>
      </c>
      <c r="P1924" s="17">
        <v>0.35746344102238597</v>
      </c>
      <c r="Q1924" s="17">
        <v>0.28251043109757701</v>
      </c>
      <c r="R1924" s="17"/>
      <c r="S1924" s="17">
        <v>0.39179539633699001</v>
      </c>
      <c r="T1924" s="17">
        <v>0.36048897874242197</v>
      </c>
      <c r="U1924" s="17">
        <v>0.33167990196003999</v>
      </c>
      <c r="V1924" s="17">
        <v>0.34534678854285</v>
      </c>
      <c r="W1924" s="17">
        <v>0.39418509107093702</v>
      </c>
      <c r="X1924" s="17">
        <v>0.329648274239002</v>
      </c>
      <c r="Y1924" s="17">
        <v>0.35766361989136197</v>
      </c>
      <c r="Z1924" s="17">
        <v>0.26676479023821797</v>
      </c>
      <c r="AA1924" s="17">
        <v>0.33400606461389298</v>
      </c>
      <c r="AB1924" s="17">
        <v>0.297672741243031</v>
      </c>
      <c r="AC1924" s="17">
        <v>0.30863754070206201</v>
      </c>
      <c r="AD1924" s="17">
        <v>0.34425003197195803</v>
      </c>
      <c r="AE1924" s="17"/>
      <c r="AF1924" s="17">
        <v>0.33951694758682099</v>
      </c>
      <c r="AG1924" s="17">
        <v>0.38447149493237998</v>
      </c>
      <c r="AH1924" s="17">
        <v>0.31517773836473101</v>
      </c>
      <c r="AI1924" s="17"/>
      <c r="AJ1924" s="17">
        <v>0.40763345846781701</v>
      </c>
      <c r="AK1924" s="17">
        <v>0.34669578608058399</v>
      </c>
      <c r="AL1924" s="17">
        <v>0.41601556861831201</v>
      </c>
      <c r="AM1924" s="17">
        <v>0.24458433356220799</v>
      </c>
      <c r="AN1924" s="17">
        <v>0.33124840913033898</v>
      </c>
      <c r="AO1924" s="17"/>
      <c r="AP1924" s="17">
        <v>0.39930528363585899</v>
      </c>
      <c r="AQ1924" s="17">
        <v>0.43827300001723901</v>
      </c>
      <c r="AR1924" s="17">
        <v>0.352586964776961</v>
      </c>
      <c r="AS1924" s="17">
        <v>0.268099926912227</v>
      </c>
      <c r="AT1924" s="17">
        <v>0.23166824066341901</v>
      </c>
      <c r="AU1924" s="17">
        <v>0.38093468834063898</v>
      </c>
      <c r="AV1924" s="17"/>
      <c r="AW1924" s="17">
        <v>0.19582836854175401</v>
      </c>
      <c r="AX1924" s="17">
        <v>0.224320026380601</v>
      </c>
      <c r="AY1924" s="17">
        <v>0.37723068574027802</v>
      </c>
      <c r="AZ1924" s="17">
        <v>0.28969161368837099</v>
      </c>
      <c r="BA1924" s="17">
        <v>0.32575138641171603</v>
      </c>
      <c r="BB1924" s="17">
        <v>0.27899217350896499</v>
      </c>
      <c r="BC1924" s="17">
        <v>0.349046907048155</v>
      </c>
      <c r="BD1924" s="17">
        <v>0.336199351201665</v>
      </c>
      <c r="BE1924" s="17">
        <v>0.45372427683385103</v>
      </c>
      <c r="BF1924" s="17">
        <v>0.41749451775565699</v>
      </c>
      <c r="BG1924" s="17">
        <v>0.41366124541895199</v>
      </c>
      <c r="BH1924" s="17">
        <v>0.41203114661535101</v>
      </c>
      <c r="BI1924" s="17">
        <v>0.33548352132908099</v>
      </c>
      <c r="BJ1924" s="17">
        <v>0.35363010133793799</v>
      </c>
      <c r="BK1924" s="17">
        <v>0.35350436416945002</v>
      </c>
      <c r="BL1924" s="17">
        <v>0.40344980234289102</v>
      </c>
      <c r="BM1924" s="17"/>
      <c r="BN1924" s="17">
        <v>0.37259475770623601</v>
      </c>
      <c r="BO1924" s="17">
        <v>0.31128995521093</v>
      </c>
      <c r="BP1924" s="17"/>
      <c r="BQ1924" s="17">
        <v>0.40291387337691098</v>
      </c>
      <c r="BR1924" s="17">
        <v>0.224477523920043</v>
      </c>
      <c r="BS1924" s="17"/>
      <c r="BT1924" s="17">
        <v>0.36825117079042402</v>
      </c>
      <c r="BU1924" s="17"/>
      <c r="BV1924" s="17">
        <v>0.33654689874181698</v>
      </c>
      <c r="BW1924" s="17">
        <v>0.32200092822063803</v>
      </c>
      <c r="BX1924" s="17">
        <v>0.36199257755522302</v>
      </c>
      <c r="BY1924" s="17"/>
      <c r="BZ1924" s="17">
        <v>0.23630294671996299</v>
      </c>
      <c r="CA1924" s="17">
        <v>0.30442509909187798</v>
      </c>
      <c r="CB1924" s="17">
        <v>0.34177554567332402</v>
      </c>
      <c r="CC1924" s="17">
        <v>0.32154210997474703</v>
      </c>
      <c r="CD1924" s="17">
        <v>0.40543207880961102</v>
      </c>
      <c r="CE1924" s="17">
        <v>0.43534014850956398</v>
      </c>
      <c r="CF1924" s="17">
        <v>0.33826029722970702</v>
      </c>
      <c r="CG1924" s="17"/>
      <c r="CH1924" s="17">
        <v>0.37749000300671698</v>
      </c>
      <c r="CI1924" s="17">
        <v>0.40041312205805202</v>
      </c>
      <c r="CJ1924" s="17">
        <v>0.32365417530802698</v>
      </c>
      <c r="CK1924" s="17">
        <v>0.29087802425135001</v>
      </c>
      <c r="CL1924" s="17">
        <v>0.16296683337741599</v>
      </c>
    </row>
    <row r="1925" spans="2:90" x14ac:dyDescent="0.3">
      <c r="B1925" t="s">
        <v>711</v>
      </c>
      <c r="C1925" s="17">
        <v>0.110712980089845</v>
      </c>
      <c r="D1925" s="17">
        <v>0.104953210726769</v>
      </c>
      <c r="E1925" s="17">
        <v>0.117219640462987</v>
      </c>
      <c r="F1925" s="17"/>
      <c r="G1925" s="17">
        <v>0.14415879055470901</v>
      </c>
      <c r="H1925" s="17">
        <v>0.138612179918122</v>
      </c>
      <c r="I1925" s="17">
        <v>9.5300912765589302E-2</v>
      </c>
      <c r="J1925" s="17">
        <v>9.3201538659706595E-2</v>
      </c>
      <c r="K1925" s="17">
        <v>0.118098043372263</v>
      </c>
      <c r="L1925" s="17">
        <v>8.7580657118172298E-2</v>
      </c>
      <c r="M1925" s="17"/>
      <c r="N1925" s="17">
        <v>0.136809349588177</v>
      </c>
      <c r="O1925" s="17">
        <v>9.7483626121740594E-2</v>
      </c>
      <c r="P1925" s="17">
        <v>0.10821224977746099</v>
      </c>
      <c r="Q1925" s="17">
        <v>9.5455725542112693E-2</v>
      </c>
      <c r="R1925" s="17"/>
      <c r="S1925" s="17">
        <v>0.10885240225712001</v>
      </c>
      <c r="T1925" s="17">
        <v>0.106860291165744</v>
      </c>
      <c r="U1925" s="17">
        <v>0.10719300192553401</v>
      </c>
      <c r="V1925" s="17">
        <v>0.10801814982824701</v>
      </c>
      <c r="W1925" s="17">
        <v>8.6277265847960805E-2</v>
      </c>
      <c r="X1925" s="17">
        <v>0.13685020945614301</v>
      </c>
      <c r="Y1925" s="17">
        <v>0.115476837611135</v>
      </c>
      <c r="Z1925" s="17">
        <v>9.9098526439705306E-2</v>
      </c>
      <c r="AA1925" s="17">
        <v>0.12890217056730699</v>
      </c>
      <c r="AB1925" s="17">
        <v>0.112505585468058</v>
      </c>
      <c r="AC1925" s="17">
        <v>0.10582877877191001</v>
      </c>
      <c r="AD1925" s="17">
        <v>7.0809791264751107E-2</v>
      </c>
      <c r="AE1925" s="17"/>
      <c r="AF1925" s="17">
        <v>9.6896013169428405E-2</v>
      </c>
      <c r="AG1925" s="17">
        <v>0.10396238800576001</v>
      </c>
      <c r="AH1925" s="17">
        <v>0.12528697394435701</v>
      </c>
      <c r="AI1925" s="17"/>
      <c r="AJ1925" s="17">
        <v>0.103699600225097</v>
      </c>
      <c r="AK1925" s="17">
        <v>0.125931711349446</v>
      </c>
      <c r="AL1925" s="17">
        <v>0.100426772766638</v>
      </c>
      <c r="AM1925" s="17">
        <v>8.7363362425540103E-2</v>
      </c>
      <c r="AN1925" s="17">
        <v>0.111750102533568</v>
      </c>
      <c r="AO1925" s="17"/>
      <c r="AP1925" s="17">
        <v>0.131800269776571</v>
      </c>
      <c r="AQ1925" s="17">
        <v>0.108646050540293</v>
      </c>
      <c r="AR1925" s="17">
        <v>0.10917709482696999</v>
      </c>
      <c r="AS1925" s="17">
        <v>7.9437188793679003E-2</v>
      </c>
      <c r="AT1925" s="17">
        <v>0.14678452042710299</v>
      </c>
      <c r="AU1925" s="17">
        <v>0.10120912089578001</v>
      </c>
      <c r="AV1925" s="17"/>
      <c r="AW1925" s="17">
        <v>0.101928282821846</v>
      </c>
      <c r="AX1925" s="17">
        <v>6.91150195878074E-2</v>
      </c>
      <c r="AY1925" s="17">
        <v>0.13492246197255001</v>
      </c>
      <c r="AZ1925" s="17">
        <v>0.100936968168411</v>
      </c>
      <c r="BA1925" s="17">
        <v>9.7460263510312797E-2</v>
      </c>
      <c r="BB1925" s="17">
        <v>9.1951448363903301E-2</v>
      </c>
      <c r="BC1925" s="17">
        <v>0.10248544952802099</v>
      </c>
      <c r="BD1925" s="17">
        <v>0.11897409845826</v>
      </c>
      <c r="BE1925" s="17">
        <v>0.111648360765862</v>
      </c>
      <c r="BF1925" s="17">
        <v>0.12533653107628601</v>
      </c>
      <c r="BG1925" s="17">
        <v>0.123437235189874</v>
      </c>
      <c r="BH1925" s="17">
        <v>0.13013668627493299</v>
      </c>
      <c r="BI1925" s="17">
        <v>0.13091149248150399</v>
      </c>
      <c r="BJ1925" s="17">
        <v>0.18291295820841699</v>
      </c>
      <c r="BK1925" s="17">
        <v>6.8216115905264399E-2</v>
      </c>
      <c r="BL1925" s="17">
        <v>0.108654705834645</v>
      </c>
      <c r="BM1925" s="17"/>
      <c r="BN1925" s="17">
        <v>0.102719744438566</v>
      </c>
      <c r="BO1925" s="17">
        <v>0.12227890393164401</v>
      </c>
      <c r="BP1925" s="17"/>
      <c r="BQ1925" s="17">
        <v>0.13214039535274699</v>
      </c>
      <c r="BR1925" s="17">
        <v>0.12325694562537701</v>
      </c>
      <c r="BS1925" s="17"/>
      <c r="BT1925" s="17">
        <v>0.107722991051292</v>
      </c>
      <c r="BU1925" s="17"/>
      <c r="BV1925" s="17">
        <v>0.114689561976015</v>
      </c>
      <c r="BW1925" s="17">
        <v>0.13035469263622901</v>
      </c>
      <c r="BX1925" s="17">
        <v>9.9728041119648198E-2</v>
      </c>
      <c r="BY1925" s="17"/>
      <c r="BZ1925" s="17">
        <v>8.4794795892889602E-2</v>
      </c>
      <c r="CA1925" s="17">
        <v>0.111599338920829</v>
      </c>
      <c r="CB1925" s="17">
        <v>8.8801457099779296E-2</v>
      </c>
      <c r="CC1925" s="17">
        <v>0.143145327668915</v>
      </c>
      <c r="CD1925" s="17">
        <v>0.101632154819328</v>
      </c>
      <c r="CE1925" s="17">
        <v>0.138102083854065</v>
      </c>
      <c r="CF1925" s="17">
        <v>0.11988579817282401</v>
      </c>
      <c r="CG1925" s="17"/>
      <c r="CH1925" s="17">
        <v>0.15009655176292899</v>
      </c>
      <c r="CI1925" s="17">
        <v>0.11706074708686599</v>
      </c>
      <c r="CJ1925" s="17">
        <v>0.10634284694683201</v>
      </c>
      <c r="CK1925" s="17">
        <v>8.7529566463630804E-2</v>
      </c>
      <c r="CL1925" s="17">
        <v>8.6083993219992605E-2</v>
      </c>
    </row>
    <row r="1926" spans="2:90" x14ac:dyDescent="0.3">
      <c r="B1926" t="s">
        <v>712</v>
      </c>
      <c r="C1926" s="17">
        <v>2.8123239593239001E-2</v>
      </c>
      <c r="D1926" s="17">
        <v>3.3670607557102702E-2</v>
      </c>
      <c r="E1926" s="17">
        <v>2.2924716624142302E-2</v>
      </c>
      <c r="F1926" s="17"/>
      <c r="G1926" s="17">
        <v>5.5492508662629503E-2</v>
      </c>
      <c r="H1926" s="17">
        <v>4.2134755443613003E-2</v>
      </c>
      <c r="I1926" s="17">
        <v>2.1245244258632001E-2</v>
      </c>
      <c r="J1926" s="17">
        <v>2.0713467231986499E-2</v>
      </c>
      <c r="K1926" s="17">
        <v>1.6017349497027499E-2</v>
      </c>
      <c r="L1926" s="17">
        <v>1.82610628456592E-2</v>
      </c>
      <c r="M1926" s="17"/>
      <c r="N1926" s="17">
        <v>2.2559260202429099E-2</v>
      </c>
      <c r="O1926" s="17">
        <v>2.99438032634235E-2</v>
      </c>
      <c r="P1926" s="17">
        <v>3.2998311013217999E-2</v>
      </c>
      <c r="Q1926" s="17">
        <v>2.8222633833231401E-2</v>
      </c>
      <c r="R1926" s="17"/>
      <c r="S1926" s="17">
        <v>1.10481671333963E-2</v>
      </c>
      <c r="T1926" s="17">
        <v>3.0334797489078E-2</v>
      </c>
      <c r="U1926" s="17">
        <v>3.5702689906172598E-2</v>
      </c>
      <c r="V1926" s="17">
        <v>2.7742731530856699E-2</v>
      </c>
      <c r="W1926" s="17">
        <v>5.0650422973218201E-2</v>
      </c>
      <c r="X1926" s="17">
        <v>2.6716742768003999E-2</v>
      </c>
      <c r="Y1926" s="17">
        <v>1.28187681114789E-2</v>
      </c>
      <c r="Z1926" s="17">
        <v>5.8303992436947602E-2</v>
      </c>
      <c r="AA1926" s="17">
        <v>3.3427967844334598E-2</v>
      </c>
      <c r="AB1926" s="17">
        <v>2.6275055144990699E-2</v>
      </c>
      <c r="AC1926" s="17">
        <v>2.7207089820544799E-2</v>
      </c>
      <c r="AD1926" s="17">
        <v>1.9167729891138699E-2</v>
      </c>
      <c r="AE1926" s="17"/>
      <c r="AF1926" s="17">
        <v>3.00371936334092E-2</v>
      </c>
      <c r="AG1926" s="17">
        <v>2.3252127028375699E-2</v>
      </c>
      <c r="AH1926" s="17">
        <v>4.7539033557265201E-2</v>
      </c>
      <c r="AI1926" s="17"/>
      <c r="AJ1926" s="17">
        <v>3.5404731340761497E-2</v>
      </c>
      <c r="AK1926" s="17">
        <v>2.1904229307335901E-2</v>
      </c>
      <c r="AL1926" s="17">
        <v>2.9876498521157299E-2</v>
      </c>
      <c r="AM1926" s="17">
        <v>4.7628474267941902E-2</v>
      </c>
      <c r="AN1926" s="17">
        <v>3.0469739316118301E-2</v>
      </c>
      <c r="AO1926" s="17"/>
      <c r="AP1926" s="17">
        <v>2.5613761418805898E-2</v>
      </c>
      <c r="AQ1926" s="17">
        <v>2.7945181049053899E-2</v>
      </c>
      <c r="AR1926" s="17">
        <v>1.6462174386947099E-2</v>
      </c>
      <c r="AS1926" s="17">
        <v>4.1479829194591901E-2</v>
      </c>
      <c r="AT1926" s="17">
        <v>2.1476761604342299E-2</v>
      </c>
      <c r="AU1926" s="17">
        <v>2.1962080665283001E-2</v>
      </c>
      <c r="AV1926" s="17"/>
      <c r="AW1926" s="17">
        <v>0</v>
      </c>
      <c r="AX1926" s="17">
        <v>3.1370555535981198E-2</v>
      </c>
      <c r="AY1926" s="17">
        <v>2.56493010009744E-2</v>
      </c>
      <c r="AZ1926" s="17">
        <v>2.2428840489935299E-2</v>
      </c>
      <c r="BA1926" s="17">
        <v>5.7080961917125403E-2</v>
      </c>
      <c r="BB1926" s="17">
        <v>1.7223746586542001E-2</v>
      </c>
      <c r="BC1926" s="17">
        <v>3.5789209784350899E-2</v>
      </c>
      <c r="BD1926" s="17">
        <v>2.6065622943834198E-2</v>
      </c>
      <c r="BE1926" s="17">
        <v>4.0210054700597901E-2</v>
      </c>
      <c r="BF1926" s="17">
        <v>2.9731508706239501E-2</v>
      </c>
      <c r="BG1926" s="17">
        <v>2.96020382829001E-2</v>
      </c>
      <c r="BH1926" s="17">
        <v>2.8020313138711998E-2</v>
      </c>
      <c r="BI1926" s="17">
        <v>0</v>
      </c>
      <c r="BJ1926" s="17">
        <v>1.69166726253277E-2</v>
      </c>
      <c r="BK1926" s="17">
        <v>2.14550580257458E-2</v>
      </c>
      <c r="BL1926" s="17">
        <v>7.8856037021974093E-3</v>
      </c>
      <c r="BM1926" s="17"/>
      <c r="BN1926" s="17">
        <v>2.5788529466005902E-2</v>
      </c>
      <c r="BO1926" s="17">
        <v>3.1756905739199398E-2</v>
      </c>
      <c r="BP1926" s="17"/>
      <c r="BQ1926" s="17">
        <v>2.1997959085722399E-2</v>
      </c>
      <c r="BR1926" s="17">
        <v>2.3887352191457802E-2</v>
      </c>
      <c r="BS1926" s="17"/>
      <c r="BT1926" s="17">
        <v>1.5343924214032601E-2</v>
      </c>
      <c r="BU1926" s="17"/>
      <c r="BV1926" s="17">
        <v>3.3159216690348201E-2</v>
      </c>
      <c r="BW1926" s="17">
        <v>2.7548122152060199E-2</v>
      </c>
      <c r="BX1926" s="17">
        <v>2.3336581443901602E-2</v>
      </c>
      <c r="BY1926" s="17"/>
      <c r="BZ1926" s="17">
        <v>1.62150870933413E-2</v>
      </c>
      <c r="CA1926" s="17">
        <v>1.90303612328158E-2</v>
      </c>
      <c r="CB1926" s="17">
        <v>2.81658334833144E-2</v>
      </c>
      <c r="CC1926" s="17">
        <v>5.1279029534059398E-2</v>
      </c>
      <c r="CD1926" s="17">
        <v>2.2959889063788801E-2</v>
      </c>
      <c r="CE1926" s="17">
        <v>3.2845593573159797E-2</v>
      </c>
      <c r="CF1926" s="17">
        <v>2.9469381413997801E-2</v>
      </c>
      <c r="CG1926" s="17"/>
      <c r="CH1926" s="17">
        <v>2.9193569531780601E-2</v>
      </c>
      <c r="CI1926" s="17">
        <v>2.8107413632758E-2</v>
      </c>
      <c r="CJ1926" s="17">
        <v>3.3157532575441899E-2</v>
      </c>
      <c r="CK1926" s="17">
        <v>1.6164718479318101E-2</v>
      </c>
      <c r="CL1926" s="17">
        <v>2.6081756023991699E-2</v>
      </c>
    </row>
    <row r="1927" spans="2:90" x14ac:dyDescent="0.3">
      <c r="B1927" t="s">
        <v>713</v>
      </c>
      <c r="C1927" s="17">
        <v>1.03007297984581E-2</v>
      </c>
      <c r="D1927" s="17">
        <v>9.6152853806388498E-3</v>
      </c>
      <c r="E1927" s="17">
        <v>1.10522703677565E-2</v>
      </c>
      <c r="F1927" s="17"/>
      <c r="G1927" s="17">
        <v>1.7134350182723201E-2</v>
      </c>
      <c r="H1927" s="17">
        <v>1.27632943359064E-2</v>
      </c>
      <c r="I1927" s="17">
        <v>2.2966156625263402E-2</v>
      </c>
      <c r="J1927" s="17">
        <v>0</v>
      </c>
      <c r="K1927" s="17">
        <v>6.3457250080819301E-3</v>
      </c>
      <c r="L1927" s="17">
        <v>4.3915558949752902E-3</v>
      </c>
      <c r="M1927" s="17"/>
      <c r="N1927" s="17">
        <v>7.0072753703970996E-3</v>
      </c>
      <c r="O1927" s="17">
        <v>1.0551757521920901E-2</v>
      </c>
      <c r="P1927" s="17">
        <v>1.0949058971692099E-2</v>
      </c>
      <c r="Q1927" s="17">
        <v>1.3122984520491999E-2</v>
      </c>
      <c r="R1927" s="17"/>
      <c r="S1927" s="17">
        <v>1.7733580433554601E-2</v>
      </c>
      <c r="T1927" s="17">
        <v>3.3591391053359198E-3</v>
      </c>
      <c r="U1927" s="17">
        <v>1.7759261390462699E-2</v>
      </c>
      <c r="V1927" s="17">
        <v>5.4424161000059101E-3</v>
      </c>
      <c r="W1927" s="17">
        <v>0</v>
      </c>
      <c r="X1927" s="17">
        <v>2.9169139157211501E-2</v>
      </c>
      <c r="Y1927" s="17">
        <v>1.7327130340699399E-2</v>
      </c>
      <c r="Z1927" s="17">
        <v>0</v>
      </c>
      <c r="AA1927" s="17">
        <v>4.9497171405383103E-3</v>
      </c>
      <c r="AB1927" s="17">
        <v>0</v>
      </c>
      <c r="AC1927" s="17">
        <v>1.8344030316494599E-2</v>
      </c>
      <c r="AD1927" s="17">
        <v>0</v>
      </c>
      <c r="AE1927" s="17"/>
      <c r="AF1927" s="17">
        <v>1.0569760210565099E-2</v>
      </c>
      <c r="AG1927" s="17">
        <v>9.0637761931448603E-3</v>
      </c>
      <c r="AH1927" s="17">
        <v>1.03401362708675E-2</v>
      </c>
      <c r="AI1927" s="17"/>
      <c r="AJ1927" s="17">
        <v>6.8660912715024502E-3</v>
      </c>
      <c r="AK1927" s="17">
        <v>4.5313646715565E-3</v>
      </c>
      <c r="AL1927" s="17">
        <v>6.0728091568897098E-3</v>
      </c>
      <c r="AM1927" s="17">
        <v>3.1836948074116599E-2</v>
      </c>
      <c r="AN1927" s="17">
        <v>1.7752690739509799E-2</v>
      </c>
      <c r="AO1927" s="17"/>
      <c r="AP1927" s="17">
        <v>1.8966289288884E-3</v>
      </c>
      <c r="AQ1927" s="17">
        <v>1.16035439276725E-2</v>
      </c>
      <c r="AR1927" s="17">
        <v>1.69992404739117E-2</v>
      </c>
      <c r="AS1927" s="17">
        <v>1.88977517411319E-2</v>
      </c>
      <c r="AT1927" s="17">
        <v>6.3613765373044502E-3</v>
      </c>
      <c r="AU1927" s="17">
        <v>6.0481382983253503E-3</v>
      </c>
      <c r="AV1927" s="17"/>
      <c r="AW1927" s="17">
        <v>4.7033378847753701E-2</v>
      </c>
      <c r="AX1927" s="17">
        <v>2.2302761515718299E-2</v>
      </c>
      <c r="AY1927" s="17">
        <v>0</v>
      </c>
      <c r="AZ1927" s="17">
        <v>1.6745749542431999E-2</v>
      </c>
      <c r="BA1927" s="17">
        <v>1.23244979318672E-2</v>
      </c>
      <c r="BB1927" s="17">
        <v>8.8490126424314308E-3</v>
      </c>
      <c r="BC1927" s="17">
        <v>1.8516856585679201E-2</v>
      </c>
      <c r="BD1927" s="17">
        <v>5.8048155711170604E-3</v>
      </c>
      <c r="BE1927" s="17">
        <v>0</v>
      </c>
      <c r="BF1927" s="17">
        <v>0</v>
      </c>
      <c r="BG1927" s="17">
        <v>0</v>
      </c>
      <c r="BH1927" s="17">
        <v>2.6240637021325199E-2</v>
      </c>
      <c r="BI1927" s="17">
        <v>1.22408244995699E-2</v>
      </c>
      <c r="BJ1927" s="17">
        <v>0</v>
      </c>
      <c r="BK1927" s="17">
        <v>0</v>
      </c>
      <c r="BL1927" s="17">
        <v>1.6612196700814801E-2</v>
      </c>
      <c r="BM1927" s="17"/>
      <c r="BN1927" s="17">
        <v>6.0149187833718597E-3</v>
      </c>
      <c r="BO1927" s="17">
        <v>1.6371593893165799E-2</v>
      </c>
      <c r="BP1927" s="17"/>
      <c r="BQ1927" s="17">
        <v>0</v>
      </c>
      <c r="BR1927" s="17">
        <v>1.04843666797585E-2</v>
      </c>
      <c r="BS1927" s="17"/>
      <c r="BT1927" s="17">
        <v>0</v>
      </c>
      <c r="BU1927" s="17"/>
      <c r="BV1927" s="17">
        <v>1.8150522064067101E-2</v>
      </c>
      <c r="BW1927" s="17">
        <v>7.2339440660704702E-3</v>
      </c>
      <c r="BX1927" s="17">
        <v>7.1603544732404996E-3</v>
      </c>
      <c r="BY1927" s="17"/>
      <c r="BZ1927" s="17">
        <v>3.7446999173828398E-2</v>
      </c>
      <c r="CA1927" s="17">
        <v>3.2178606067914798E-3</v>
      </c>
      <c r="CB1927" s="17">
        <v>1.0233832288328699E-2</v>
      </c>
      <c r="CC1927" s="17">
        <v>1.0237724571662299E-2</v>
      </c>
      <c r="CD1927" s="17">
        <v>2.9472019230848299E-3</v>
      </c>
      <c r="CE1927" s="17">
        <v>0</v>
      </c>
      <c r="CF1927" s="17">
        <v>1.6600888183328499E-2</v>
      </c>
      <c r="CG1927" s="17"/>
      <c r="CH1927" s="17">
        <v>3.6692799012305703E-2</v>
      </c>
      <c r="CI1927" s="17">
        <v>1.2896245842065599E-3</v>
      </c>
      <c r="CJ1927" s="17">
        <v>5.6641373203427702E-3</v>
      </c>
      <c r="CK1927" s="17">
        <v>1.9228447441737798E-2</v>
      </c>
      <c r="CL1927" s="17">
        <v>3.7252532757169797E-2</v>
      </c>
    </row>
    <row r="1928" spans="2:90" x14ac:dyDescent="0.3">
      <c r="B1928" t="s">
        <v>202</v>
      </c>
      <c r="C1928" s="17">
        <v>3.3641824663403798E-2</v>
      </c>
      <c r="D1928" s="17">
        <v>2.9165992821372302E-2</v>
      </c>
      <c r="E1928" s="17">
        <v>3.8282745424940499E-2</v>
      </c>
      <c r="F1928" s="17"/>
      <c r="G1928" s="17">
        <v>6.14652017577497E-2</v>
      </c>
      <c r="H1928" s="17">
        <v>2.0571905377830799E-2</v>
      </c>
      <c r="I1928" s="17">
        <v>4.33538129353108E-2</v>
      </c>
      <c r="J1928" s="17">
        <v>3.5586543224200101E-2</v>
      </c>
      <c r="K1928" s="17">
        <v>3.3611197347271901E-2</v>
      </c>
      <c r="L1928" s="17">
        <v>1.6326340040836398E-2</v>
      </c>
      <c r="M1928" s="17"/>
      <c r="N1928" s="17">
        <v>2.7485974154602001E-2</v>
      </c>
      <c r="O1928" s="17">
        <v>3.35770235465171E-2</v>
      </c>
      <c r="P1928" s="17">
        <v>2.350074298408E-2</v>
      </c>
      <c r="Q1928" s="17">
        <v>4.7746563907454097E-2</v>
      </c>
      <c r="R1928" s="17"/>
      <c r="S1928" s="17">
        <v>3.1055281620740199E-2</v>
      </c>
      <c r="T1928" s="17">
        <v>3.7049880170435999E-2</v>
      </c>
      <c r="U1928" s="17">
        <v>2.3129385450505999E-2</v>
      </c>
      <c r="V1928" s="17">
        <v>4.74640467672761E-2</v>
      </c>
      <c r="W1928" s="17">
        <v>3.5096930609994297E-2</v>
      </c>
      <c r="X1928" s="17">
        <v>1.6767331852226501E-2</v>
      </c>
      <c r="Y1928" s="17">
        <v>5.8079315544245898E-2</v>
      </c>
      <c r="Z1928" s="17">
        <v>5.4988052065227999E-2</v>
      </c>
      <c r="AA1928" s="17">
        <v>1.0191766774557401E-2</v>
      </c>
      <c r="AB1928" s="17">
        <v>5.1124667725842399E-2</v>
      </c>
      <c r="AC1928" s="17">
        <v>2.6253212005443002E-2</v>
      </c>
      <c r="AD1928" s="17">
        <v>1.7332494554936601E-2</v>
      </c>
      <c r="AE1928" s="17"/>
      <c r="AF1928" s="17">
        <v>2.60489304549965E-2</v>
      </c>
      <c r="AG1928" s="17">
        <v>2.5785126280769E-2</v>
      </c>
      <c r="AH1928" s="17">
        <v>6.2059239851342103E-2</v>
      </c>
      <c r="AI1928" s="17"/>
      <c r="AJ1928" s="17">
        <v>2.6538826966239899E-2</v>
      </c>
      <c r="AK1928" s="17">
        <v>1.9939071330881599E-2</v>
      </c>
      <c r="AL1928" s="17">
        <v>6.4391007592096098E-3</v>
      </c>
      <c r="AM1928" s="17">
        <v>2.29839301917611E-2</v>
      </c>
      <c r="AN1928" s="17">
        <v>5.6485307501870398E-2</v>
      </c>
      <c r="AO1928" s="17"/>
      <c r="AP1928" s="17">
        <v>1.5568831697726101E-2</v>
      </c>
      <c r="AQ1928" s="17">
        <v>2.79170520287816E-2</v>
      </c>
      <c r="AR1928" s="17">
        <v>1.1945951017512699E-2</v>
      </c>
      <c r="AS1928" s="17">
        <v>2.0034020596635199E-2</v>
      </c>
      <c r="AT1928" s="17">
        <v>4.5788417221939201E-2</v>
      </c>
      <c r="AU1928" s="17">
        <v>0.107314335050365</v>
      </c>
      <c r="AV1928" s="17"/>
      <c r="AW1928" s="17">
        <v>4.4621620120488099E-2</v>
      </c>
      <c r="AX1928" s="17">
        <v>0.15258603468228499</v>
      </c>
      <c r="AY1928" s="17">
        <v>3.62738684001227E-2</v>
      </c>
      <c r="AZ1928" s="17">
        <v>3.0403573169648201E-2</v>
      </c>
      <c r="BA1928" s="17">
        <v>3.3155680844616703E-2</v>
      </c>
      <c r="BB1928" s="17">
        <v>2.5712469887586499E-2</v>
      </c>
      <c r="BC1928" s="17">
        <v>1.20085204877471E-2</v>
      </c>
      <c r="BD1928" s="17">
        <v>3.6681377416228698E-2</v>
      </c>
      <c r="BE1928" s="17">
        <v>7.7267006051025804E-3</v>
      </c>
      <c r="BF1928" s="17">
        <v>9.1158644980131008E-3</v>
      </c>
      <c r="BG1928" s="17">
        <v>6.5959661501483503E-3</v>
      </c>
      <c r="BH1928" s="17">
        <v>3.0269816960904701E-2</v>
      </c>
      <c r="BI1928" s="17">
        <v>1.15511085869401E-2</v>
      </c>
      <c r="BJ1928" s="17">
        <v>0</v>
      </c>
      <c r="BK1928" s="17">
        <v>8.4074607260892997E-2</v>
      </c>
      <c r="BL1928" s="17">
        <v>8.3505932078314395E-3</v>
      </c>
      <c r="BM1928" s="17"/>
      <c r="BN1928" s="17">
        <v>2.9255111050045399E-2</v>
      </c>
      <c r="BO1928" s="17">
        <v>3.7851237821339402E-2</v>
      </c>
      <c r="BP1928" s="17"/>
      <c r="BQ1928" s="17">
        <v>1.5161545285676399E-2</v>
      </c>
      <c r="BR1928" s="17">
        <v>2.25510390829993E-2</v>
      </c>
      <c r="BS1928" s="17"/>
      <c r="BT1928" s="17">
        <v>1.14382542068261E-2</v>
      </c>
      <c r="BU1928" s="17"/>
      <c r="BV1928" s="17">
        <v>5.3361633181570597E-2</v>
      </c>
      <c r="BW1928" s="17">
        <v>3.8205726467708E-2</v>
      </c>
      <c r="BX1928" s="17">
        <v>2.3453439975814401E-2</v>
      </c>
      <c r="BY1928" s="17"/>
      <c r="BZ1928" s="17">
        <v>6.41809853111832E-2</v>
      </c>
      <c r="CA1928" s="17">
        <v>2.3524855380306801E-2</v>
      </c>
      <c r="CB1928" s="17">
        <v>2.8111967038248298E-2</v>
      </c>
      <c r="CC1928" s="17">
        <v>2.10688291626559E-2</v>
      </c>
      <c r="CD1928" s="17">
        <v>1.62290535512539E-2</v>
      </c>
      <c r="CE1928" s="17">
        <v>1.1811798598998601E-2</v>
      </c>
      <c r="CF1928" s="17">
        <v>3.0206225966249702E-2</v>
      </c>
      <c r="CG1928" s="17"/>
      <c r="CH1928" s="17">
        <v>2.2529891568773198E-2</v>
      </c>
      <c r="CI1928" s="17">
        <v>3.5489005542819703E-2</v>
      </c>
      <c r="CJ1928" s="17">
        <v>2.7886885725227101E-2</v>
      </c>
      <c r="CK1928" s="17">
        <v>4.2485169197037702E-2</v>
      </c>
      <c r="CL1928" s="17">
        <v>6.2088398047103997E-2</v>
      </c>
    </row>
    <row r="1929" spans="2:90" x14ac:dyDescent="0.3">
      <c r="B1929" t="s">
        <v>173</v>
      </c>
      <c r="C1929" s="17">
        <v>0.81722122585505497</v>
      </c>
      <c r="D1929" s="17">
        <v>0.82259490351411702</v>
      </c>
      <c r="E1929" s="17">
        <v>0.81052062712017403</v>
      </c>
      <c r="F1929" s="17"/>
      <c r="G1929" s="17">
        <v>0.72174914884218899</v>
      </c>
      <c r="H1929" s="17">
        <v>0.78591786492452798</v>
      </c>
      <c r="I1929" s="17">
        <v>0.81713387341520405</v>
      </c>
      <c r="J1929" s="17">
        <v>0.85049845088410703</v>
      </c>
      <c r="K1929" s="17">
        <v>0.82592768477535505</v>
      </c>
      <c r="L1929" s="17">
        <v>0.87344038410035696</v>
      </c>
      <c r="M1929" s="17"/>
      <c r="N1929" s="17">
        <v>0.80613814068439504</v>
      </c>
      <c r="O1929" s="17">
        <v>0.82844378954639797</v>
      </c>
      <c r="P1929" s="17">
        <v>0.82433963725354897</v>
      </c>
      <c r="Q1929" s="17">
        <v>0.81545209219671</v>
      </c>
      <c r="R1929" s="17"/>
      <c r="S1929" s="17">
        <v>0.83131056855518903</v>
      </c>
      <c r="T1929" s="17">
        <v>0.822395892069406</v>
      </c>
      <c r="U1929" s="17">
        <v>0.81621566132732504</v>
      </c>
      <c r="V1929" s="17">
        <v>0.81133265577361402</v>
      </c>
      <c r="W1929" s="17">
        <v>0.82797538056882702</v>
      </c>
      <c r="X1929" s="17">
        <v>0.79049657676641505</v>
      </c>
      <c r="Y1929" s="17">
        <v>0.79629794839244095</v>
      </c>
      <c r="Z1929" s="17">
        <v>0.78760942905811904</v>
      </c>
      <c r="AA1929" s="17">
        <v>0.82252837767326203</v>
      </c>
      <c r="AB1929" s="17">
        <v>0.81009469166110903</v>
      </c>
      <c r="AC1929" s="17">
        <v>0.82236688908560696</v>
      </c>
      <c r="AD1929" s="17">
        <v>0.89268998428917401</v>
      </c>
      <c r="AE1929" s="17"/>
      <c r="AF1929" s="17">
        <v>0.83644810253160096</v>
      </c>
      <c r="AG1929" s="17">
        <v>0.83793658249195002</v>
      </c>
      <c r="AH1929" s="17">
        <v>0.75477461637616805</v>
      </c>
      <c r="AI1929" s="17"/>
      <c r="AJ1929" s="17">
        <v>0.82749075019639895</v>
      </c>
      <c r="AK1929" s="17">
        <v>0.82769362334078</v>
      </c>
      <c r="AL1929" s="17">
        <v>0.85718481879610497</v>
      </c>
      <c r="AM1929" s="17">
        <v>0.81018728504063997</v>
      </c>
      <c r="AN1929" s="17">
        <v>0.78354215990893294</v>
      </c>
      <c r="AO1929" s="17"/>
      <c r="AP1929" s="17">
        <v>0.82512050817800897</v>
      </c>
      <c r="AQ1929" s="17">
        <v>0.82388817245419899</v>
      </c>
      <c r="AR1929" s="17">
        <v>0.84541553929465896</v>
      </c>
      <c r="AS1929" s="17">
        <v>0.84015120967396195</v>
      </c>
      <c r="AT1929" s="17">
        <v>0.77958892420931103</v>
      </c>
      <c r="AU1929" s="17">
        <v>0.76346632509024603</v>
      </c>
      <c r="AV1929" s="17"/>
      <c r="AW1929" s="17">
        <v>0.80641671820991201</v>
      </c>
      <c r="AX1929" s="17">
        <v>0.72462562867820801</v>
      </c>
      <c r="AY1929" s="17">
        <v>0.80315436862635303</v>
      </c>
      <c r="AZ1929" s="17">
        <v>0.82948486862957305</v>
      </c>
      <c r="BA1929" s="17">
        <v>0.799978595796078</v>
      </c>
      <c r="BB1929" s="17">
        <v>0.85626332251953696</v>
      </c>
      <c r="BC1929" s="17">
        <v>0.83119996361420201</v>
      </c>
      <c r="BD1929" s="17">
        <v>0.81247408561056</v>
      </c>
      <c r="BE1929" s="17">
        <v>0.84041488392843799</v>
      </c>
      <c r="BF1929" s="17">
        <v>0.83581609571946203</v>
      </c>
      <c r="BG1929" s="17">
        <v>0.84036476037707797</v>
      </c>
      <c r="BH1929" s="17">
        <v>0.78533254660412499</v>
      </c>
      <c r="BI1929" s="17">
        <v>0.84529657443198603</v>
      </c>
      <c r="BJ1929" s="17">
        <v>0.80017036916625495</v>
      </c>
      <c r="BK1929" s="17">
        <v>0.82625421880809702</v>
      </c>
      <c r="BL1929" s="17">
        <v>0.858496900554511</v>
      </c>
      <c r="BM1929" s="17"/>
      <c r="BN1929" s="17">
        <v>0.83622169626201104</v>
      </c>
      <c r="BO1929" s="17">
        <v>0.791741358614652</v>
      </c>
      <c r="BP1929" s="17"/>
      <c r="BQ1929" s="17">
        <v>0.83070010027585395</v>
      </c>
      <c r="BR1929" s="17">
        <v>0.81982029642040699</v>
      </c>
      <c r="BS1929" s="17"/>
      <c r="BT1929" s="17">
        <v>0.86549483052784904</v>
      </c>
      <c r="BU1929" s="17"/>
      <c r="BV1929" s="17">
        <v>0.78063906608799905</v>
      </c>
      <c r="BW1929" s="17">
        <v>0.796657514677932</v>
      </c>
      <c r="BX1929" s="17">
        <v>0.84632158298739502</v>
      </c>
      <c r="BY1929" s="17"/>
      <c r="BZ1929" s="17">
        <v>0.79736213252875798</v>
      </c>
      <c r="CA1929" s="17">
        <v>0.84262758385925696</v>
      </c>
      <c r="CB1929" s="17">
        <v>0.84468691009032904</v>
      </c>
      <c r="CC1929" s="17">
        <v>0.77426908906270697</v>
      </c>
      <c r="CD1929" s="17">
        <v>0.85623170064254395</v>
      </c>
      <c r="CE1929" s="17">
        <v>0.817240523973777</v>
      </c>
      <c r="CF1929" s="17">
        <v>0.80383770626359996</v>
      </c>
      <c r="CG1929" s="17"/>
      <c r="CH1929" s="17">
        <v>0.76148718812421201</v>
      </c>
      <c r="CI1929" s="17">
        <v>0.818053209153349</v>
      </c>
      <c r="CJ1929" s="17">
        <v>0.82694859743215599</v>
      </c>
      <c r="CK1929" s="17">
        <v>0.83459209841827597</v>
      </c>
      <c r="CL1929" s="17">
        <v>0.78849331995174199</v>
      </c>
    </row>
    <row r="1930" spans="2:90" x14ac:dyDescent="0.3">
      <c r="B1930" t="s">
        <v>174</v>
      </c>
      <c r="C1930" s="17">
        <v>3.8423969391697101E-2</v>
      </c>
      <c r="D1930" s="17">
        <v>4.3285892937741502E-2</v>
      </c>
      <c r="E1930" s="17">
        <v>3.3976986991898897E-2</v>
      </c>
      <c r="F1930" s="17"/>
      <c r="G1930" s="17">
        <v>7.2626858845352693E-2</v>
      </c>
      <c r="H1930" s="17">
        <v>5.4898049779519398E-2</v>
      </c>
      <c r="I1930" s="17">
        <v>4.4211400883895399E-2</v>
      </c>
      <c r="J1930" s="17">
        <v>2.0713467231986499E-2</v>
      </c>
      <c r="K1930" s="17">
        <v>2.2363074505109399E-2</v>
      </c>
      <c r="L1930" s="17">
        <v>2.2652618740634501E-2</v>
      </c>
      <c r="M1930" s="17"/>
      <c r="N1930" s="17">
        <v>2.9566535572826201E-2</v>
      </c>
      <c r="O1930" s="17">
        <v>4.0495560785344401E-2</v>
      </c>
      <c r="P1930" s="17">
        <v>4.3947369984910098E-2</v>
      </c>
      <c r="Q1930" s="17">
        <v>4.1345618353723398E-2</v>
      </c>
      <c r="R1930" s="17"/>
      <c r="S1930" s="17">
        <v>2.8781747566950899E-2</v>
      </c>
      <c r="T1930" s="17">
        <v>3.3693936594413901E-2</v>
      </c>
      <c r="U1930" s="17">
        <v>5.34619512966353E-2</v>
      </c>
      <c r="V1930" s="17">
        <v>3.3185147630862603E-2</v>
      </c>
      <c r="W1930" s="17">
        <v>5.0650422973218201E-2</v>
      </c>
      <c r="X1930" s="17">
        <v>5.5885881925215597E-2</v>
      </c>
      <c r="Y1930" s="17">
        <v>3.01458984521784E-2</v>
      </c>
      <c r="Z1930" s="17">
        <v>5.8303992436947602E-2</v>
      </c>
      <c r="AA1930" s="17">
        <v>3.8377684984872901E-2</v>
      </c>
      <c r="AB1930" s="17">
        <v>2.6275055144990699E-2</v>
      </c>
      <c r="AC1930" s="17">
        <v>4.5551120137039401E-2</v>
      </c>
      <c r="AD1930" s="17">
        <v>1.9167729891138699E-2</v>
      </c>
      <c r="AE1930" s="17"/>
      <c r="AF1930" s="17">
        <v>4.0606953843974301E-2</v>
      </c>
      <c r="AG1930" s="17">
        <v>3.23159032215206E-2</v>
      </c>
      <c r="AH1930" s="17">
        <v>5.7879169828132702E-2</v>
      </c>
      <c r="AI1930" s="17"/>
      <c r="AJ1930" s="17">
        <v>4.2270822612264003E-2</v>
      </c>
      <c r="AK1930" s="17">
        <v>2.6435593978892401E-2</v>
      </c>
      <c r="AL1930" s="17">
        <v>3.5949307678047E-2</v>
      </c>
      <c r="AM1930" s="17">
        <v>7.94654223420585E-2</v>
      </c>
      <c r="AN1930" s="17">
        <v>4.8222430055628103E-2</v>
      </c>
      <c r="AO1930" s="17"/>
      <c r="AP1930" s="17">
        <v>2.75103903476943E-2</v>
      </c>
      <c r="AQ1930" s="17">
        <v>3.9548724976726402E-2</v>
      </c>
      <c r="AR1930" s="17">
        <v>3.3461414860858699E-2</v>
      </c>
      <c r="AS1930" s="17">
        <v>6.0377580935723797E-2</v>
      </c>
      <c r="AT1930" s="17">
        <v>2.78381381416467E-2</v>
      </c>
      <c r="AU1930" s="17">
        <v>2.8010218963608401E-2</v>
      </c>
      <c r="AV1930" s="17"/>
      <c r="AW1930" s="17">
        <v>4.7033378847753701E-2</v>
      </c>
      <c r="AX1930" s="17">
        <v>5.3673317051699497E-2</v>
      </c>
      <c r="AY1930" s="17">
        <v>2.56493010009744E-2</v>
      </c>
      <c r="AZ1930" s="17">
        <v>3.9174590032367299E-2</v>
      </c>
      <c r="BA1930" s="17">
        <v>6.9405459848992698E-2</v>
      </c>
      <c r="BB1930" s="17">
        <v>2.6072759228973501E-2</v>
      </c>
      <c r="BC1930" s="17">
        <v>5.430606637003E-2</v>
      </c>
      <c r="BD1930" s="17">
        <v>3.1870438514951201E-2</v>
      </c>
      <c r="BE1930" s="17">
        <v>4.0210054700597901E-2</v>
      </c>
      <c r="BF1930" s="17">
        <v>2.9731508706239501E-2</v>
      </c>
      <c r="BG1930" s="17">
        <v>2.96020382829001E-2</v>
      </c>
      <c r="BH1930" s="17">
        <v>5.4260950160037201E-2</v>
      </c>
      <c r="BI1930" s="17">
        <v>1.22408244995699E-2</v>
      </c>
      <c r="BJ1930" s="17">
        <v>1.69166726253277E-2</v>
      </c>
      <c r="BK1930" s="17">
        <v>2.14550580257458E-2</v>
      </c>
      <c r="BL1930" s="17">
        <v>2.4497800403012301E-2</v>
      </c>
      <c r="BM1930" s="17"/>
      <c r="BN1930" s="17">
        <v>3.1803448249377697E-2</v>
      </c>
      <c r="BO1930" s="17">
        <v>4.81284996323652E-2</v>
      </c>
      <c r="BP1930" s="17"/>
      <c r="BQ1930" s="17">
        <v>2.1997959085722399E-2</v>
      </c>
      <c r="BR1930" s="17">
        <v>3.4371718871216303E-2</v>
      </c>
      <c r="BS1930" s="17"/>
      <c r="BT1930" s="17">
        <v>1.5343924214032601E-2</v>
      </c>
      <c r="BU1930" s="17"/>
      <c r="BV1930" s="17">
        <v>5.1309738754415302E-2</v>
      </c>
      <c r="BW1930" s="17">
        <v>3.4782066218130701E-2</v>
      </c>
      <c r="BX1930" s="17">
        <v>3.0496935917142101E-2</v>
      </c>
      <c r="BY1930" s="17"/>
      <c r="BZ1930" s="17">
        <v>5.3662086267169701E-2</v>
      </c>
      <c r="CA1930" s="17">
        <v>2.2248221839607299E-2</v>
      </c>
      <c r="CB1930" s="17">
        <v>3.8399665771643103E-2</v>
      </c>
      <c r="CC1930" s="17">
        <v>6.1516754105721799E-2</v>
      </c>
      <c r="CD1930" s="17">
        <v>2.5907090986873601E-2</v>
      </c>
      <c r="CE1930" s="17">
        <v>3.2845593573159797E-2</v>
      </c>
      <c r="CF1930" s="17">
        <v>4.6070269597326297E-2</v>
      </c>
      <c r="CG1930" s="17"/>
      <c r="CH1930" s="17">
        <v>6.5886368544086304E-2</v>
      </c>
      <c r="CI1930" s="17">
        <v>2.9397038216964599E-2</v>
      </c>
      <c r="CJ1930" s="17">
        <v>3.88216698957847E-2</v>
      </c>
      <c r="CK1930" s="17">
        <v>3.5393165921055902E-2</v>
      </c>
      <c r="CL1930" s="17">
        <v>6.3334288781161499E-2</v>
      </c>
    </row>
    <row r="1931" spans="2:90" x14ac:dyDescent="0.3">
      <c r="B1931" t="s">
        <v>121</v>
      </c>
      <c r="C1931" s="17">
        <v>0.77879725646335796</v>
      </c>
      <c r="D1931" s="17">
        <v>0.77930901057637603</v>
      </c>
      <c r="E1931" s="17">
        <v>0.77654364012827504</v>
      </c>
      <c r="F1931" s="17"/>
      <c r="G1931" s="17">
        <v>0.64912228999683597</v>
      </c>
      <c r="H1931" s="17">
        <v>0.73101981514500902</v>
      </c>
      <c r="I1931" s="17">
        <v>0.77292247253130897</v>
      </c>
      <c r="J1931" s="17">
        <v>0.82978498365211995</v>
      </c>
      <c r="K1931" s="17">
        <v>0.80356461027024595</v>
      </c>
      <c r="L1931" s="17">
        <v>0.850787765359722</v>
      </c>
      <c r="M1931" s="17"/>
      <c r="N1931" s="17">
        <v>0.77657160511156897</v>
      </c>
      <c r="O1931" s="17">
        <v>0.78794822876105297</v>
      </c>
      <c r="P1931" s="17">
        <v>0.78039226726863897</v>
      </c>
      <c r="Q1931" s="17">
        <v>0.77410647384298603</v>
      </c>
      <c r="R1931" s="17"/>
      <c r="S1931" s="17">
        <v>0.80252882098823797</v>
      </c>
      <c r="T1931" s="17">
        <v>0.788701955474992</v>
      </c>
      <c r="U1931" s="17">
        <v>0.76275371003069004</v>
      </c>
      <c r="V1931" s="17">
        <v>0.77814750814275202</v>
      </c>
      <c r="W1931" s="17">
        <v>0.77732495759560905</v>
      </c>
      <c r="X1931" s="17">
        <v>0.73461069484119901</v>
      </c>
      <c r="Y1931" s="17">
        <v>0.76615204994026198</v>
      </c>
      <c r="Z1931" s="17">
        <v>0.72930543662117098</v>
      </c>
      <c r="AA1931" s="17">
        <v>0.78415069268838899</v>
      </c>
      <c r="AB1931" s="17">
        <v>0.78381963651611797</v>
      </c>
      <c r="AC1931" s="17">
        <v>0.77681576894856796</v>
      </c>
      <c r="AD1931" s="17">
        <v>0.87352225439803499</v>
      </c>
      <c r="AE1931" s="17"/>
      <c r="AF1931" s="17">
        <v>0.79584114868762601</v>
      </c>
      <c r="AG1931" s="17">
        <v>0.80562067927042902</v>
      </c>
      <c r="AH1931" s="17">
        <v>0.69689544654803603</v>
      </c>
      <c r="AI1931" s="17"/>
      <c r="AJ1931" s="17">
        <v>0.78521992758413495</v>
      </c>
      <c r="AK1931" s="17">
        <v>0.80125802936188695</v>
      </c>
      <c r="AL1931" s="17">
        <v>0.82123551111805804</v>
      </c>
      <c r="AM1931" s="17">
        <v>0.73072186269858197</v>
      </c>
      <c r="AN1931" s="17">
        <v>0.73531972985330496</v>
      </c>
      <c r="AO1931" s="17"/>
      <c r="AP1931" s="17">
        <v>0.79761011783031499</v>
      </c>
      <c r="AQ1931" s="17">
        <v>0.78433944747747297</v>
      </c>
      <c r="AR1931" s="17">
        <v>0.8119541244338</v>
      </c>
      <c r="AS1931" s="17">
        <v>0.77977362873823797</v>
      </c>
      <c r="AT1931" s="17">
        <v>0.75175078606766499</v>
      </c>
      <c r="AU1931" s="17">
        <v>0.73545610612663803</v>
      </c>
      <c r="AV1931" s="17"/>
      <c r="AW1931" s="17">
        <v>0.75938333936215796</v>
      </c>
      <c r="AX1931" s="17">
        <v>0.67095231162650903</v>
      </c>
      <c r="AY1931" s="17">
        <v>0.77750506762537797</v>
      </c>
      <c r="AZ1931" s="17">
        <v>0.79031027859720604</v>
      </c>
      <c r="BA1931" s="17">
        <v>0.73057313594708495</v>
      </c>
      <c r="BB1931" s="17">
        <v>0.83019056329056296</v>
      </c>
      <c r="BC1931" s="17">
        <v>0.77689389724417202</v>
      </c>
      <c r="BD1931" s="17">
        <v>0.78060364709560903</v>
      </c>
      <c r="BE1931" s="17">
        <v>0.80020482922783998</v>
      </c>
      <c r="BF1931" s="17">
        <v>0.80608458701322205</v>
      </c>
      <c r="BG1931" s="17">
        <v>0.81076272209417799</v>
      </c>
      <c r="BH1931" s="17">
        <v>0.73107159644408803</v>
      </c>
      <c r="BI1931" s="17">
        <v>0.83305574993241605</v>
      </c>
      <c r="BJ1931" s="17">
        <v>0.78325369654092802</v>
      </c>
      <c r="BK1931" s="17">
        <v>0.80479916078235103</v>
      </c>
      <c r="BL1931" s="17">
        <v>0.83399910015149903</v>
      </c>
      <c r="BM1931" s="17"/>
      <c r="BN1931" s="17">
        <v>0.80441824801263295</v>
      </c>
      <c r="BO1931" s="17">
        <v>0.74361285898228702</v>
      </c>
      <c r="BP1931" s="17"/>
      <c r="BQ1931" s="17">
        <v>0.80870214119013195</v>
      </c>
      <c r="BR1931" s="17">
        <v>0.78544857754919095</v>
      </c>
      <c r="BS1931" s="17"/>
      <c r="BT1931" s="17">
        <v>0.85015090631381596</v>
      </c>
      <c r="BU1931" s="17"/>
      <c r="BV1931" s="17">
        <v>0.72932932733358402</v>
      </c>
      <c r="BW1931" s="17">
        <v>0.76187544845980204</v>
      </c>
      <c r="BX1931" s="17">
        <v>0.81582464707025304</v>
      </c>
      <c r="BY1931" s="17"/>
      <c r="BZ1931" s="17">
        <v>0.74370004626158803</v>
      </c>
      <c r="CA1931" s="17">
        <v>0.82037936201964901</v>
      </c>
      <c r="CB1931" s="17">
        <v>0.80628724431868604</v>
      </c>
      <c r="CC1931" s="17">
        <v>0.71275233495698598</v>
      </c>
      <c r="CD1931" s="17">
        <v>0.83032460965567101</v>
      </c>
      <c r="CE1931" s="17">
        <v>0.78439493040061703</v>
      </c>
      <c r="CF1931" s="17">
        <v>0.757767436666274</v>
      </c>
      <c r="CG1931" s="17"/>
      <c r="CH1931" s="17">
        <v>0.69560081958012498</v>
      </c>
      <c r="CI1931" s="17">
        <v>0.78865617093638496</v>
      </c>
      <c r="CJ1931" s="17">
        <v>0.78812692753637104</v>
      </c>
      <c r="CK1931" s="17">
        <v>0.79919893249721996</v>
      </c>
      <c r="CL1931" s="17">
        <v>0.72515903117058</v>
      </c>
    </row>
    <row r="1932" spans="2:90" x14ac:dyDescent="0.3">
      <c r="C1932" s="17"/>
      <c r="D1932" s="17"/>
      <c r="E1932" s="17"/>
      <c r="F1932" s="17"/>
      <c r="G1932" s="17"/>
      <c r="H1932" s="17"/>
      <c r="I1932" s="17"/>
      <c r="J1932" s="17"/>
      <c r="K1932" s="17"/>
      <c r="L1932" s="17"/>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7"/>
      <c r="AI1932" s="17"/>
      <c r="AJ1932" s="17"/>
      <c r="AK1932" s="17"/>
      <c r="AL1932" s="17"/>
      <c r="AM1932" s="17"/>
      <c r="AN1932" s="17"/>
      <c r="AO1932" s="17"/>
      <c r="AP1932" s="17"/>
      <c r="AQ1932" s="17"/>
      <c r="AR1932" s="17"/>
      <c r="AS1932" s="17"/>
      <c r="AT1932" s="17"/>
      <c r="AU1932" s="17"/>
      <c r="AV1932" s="17"/>
      <c r="AW1932" s="17"/>
      <c r="AX1932" s="17"/>
      <c r="AY1932" s="17"/>
      <c r="AZ1932" s="17"/>
      <c r="BA1932" s="17"/>
      <c r="BB1932" s="17"/>
      <c r="BC1932" s="17"/>
      <c r="BD1932" s="17"/>
      <c r="BE1932" s="17"/>
      <c r="BF1932" s="17"/>
      <c r="BG1932" s="17"/>
      <c r="BH1932" s="17"/>
      <c r="BI1932" s="17"/>
      <c r="BJ1932" s="17"/>
      <c r="BK1932" s="17"/>
      <c r="BL1932" s="17"/>
      <c r="BM1932" s="17"/>
      <c r="BN1932" s="17"/>
      <c r="BO1932" s="17"/>
      <c r="BP1932" s="17"/>
      <c r="BQ1932" s="17"/>
      <c r="BR1932" s="17"/>
      <c r="BS1932" s="17"/>
      <c r="BT1932" s="17"/>
      <c r="BU1932" s="17"/>
      <c r="BV1932" s="17"/>
      <c r="BW1932" s="17"/>
      <c r="BX1932" s="17"/>
      <c r="BY1932" s="17"/>
      <c r="BZ1932" s="17"/>
      <c r="CA1932" s="17"/>
      <c r="CB1932" s="17"/>
      <c r="CC1932" s="17"/>
      <c r="CD1932" s="17"/>
      <c r="CE1932" s="17"/>
      <c r="CF1932" s="17"/>
      <c r="CG1932" s="17"/>
      <c r="CH1932" s="17"/>
      <c r="CI1932" s="17"/>
      <c r="CJ1932" s="17"/>
      <c r="CK1932" s="17"/>
      <c r="CL1932" s="17"/>
    </row>
    <row r="1933" spans="2:90" x14ac:dyDescent="0.3">
      <c r="B1933" s="6" t="s">
        <v>723</v>
      </c>
      <c r="C1933" s="17"/>
      <c r="D1933" s="17"/>
      <c r="E1933" s="17"/>
      <c r="F1933" s="17"/>
      <c r="G1933" s="17"/>
      <c r="H1933" s="17"/>
      <c r="I1933" s="17"/>
      <c r="J1933" s="17"/>
      <c r="K1933" s="17"/>
      <c r="L1933" s="17"/>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7"/>
      <c r="AI1933" s="17"/>
      <c r="AJ1933" s="17"/>
      <c r="AK1933" s="17"/>
      <c r="AL1933" s="17"/>
      <c r="AM1933" s="17"/>
      <c r="AN1933" s="17"/>
      <c r="AO1933" s="17"/>
      <c r="AP1933" s="17"/>
      <c r="AQ1933" s="17"/>
      <c r="AR1933" s="17"/>
      <c r="AS1933" s="17"/>
      <c r="AT1933" s="17"/>
      <c r="AU1933" s="17"/>
      <c r="AV1933" s="17"/>
      <c r="AW1933" s="17"/>
      <c r="AX1933" s="17"/>
      <c r="AY1933" s="17"/>
      <c r="AZ1933" s="17"/>
      <c r="BA1933" s="17"/>
      <c r="BB1933" s="17"/>
      <c r="BC1933" s="17"/>
      <c r="BD1933" s="17"/>
      <c r="BE1933" s="17"/>
      <c r="BF1933" s="17"/>
      <c r="BG1933" s="17"/>
      <c r="BH1933" s="17"/>
      <c r="BI1933" s="17"/>
      <c r="BJ1933" s="17"/>
      <c r="BK1933" s="17"/>
      <c r="BL1933" s="17"/>
      <c r="BM1933" s="17"/>
      <c r="BN1933" s="17"/>
      <c r="BO1933" s="17"/>
      <c r="BP1933" s="17"/>
      <c r="BQ1933" s="17"/>
      <c r="BR1933" s="17"/>
      <c r="BS1933" s="17"/>
      <c r="BT1933" s="17"/>
      <c r="BU1933" s="17"/>
      <c r="BV1933" s="17"/>
      <c r="BW1933" s="17"/>
      <c r="BX1933" s="17"/>
      <c r="BY1933" s="17"/>
      <c r="BZ1933" s="17"/>
      <c r="CA1933" s="17"/>
      <c r="CB1933" s="17"/>
      <c r="CC1933" s="17"/>
      <c r="CD1933" s="17"/>
      <c r="CE1933" s="17"/>
      <c r="CF1933" s="17"/>
      <c r="CG1933" s="17"/>
      <c r="CH1933" s="17"/>
      <c r="CI1933" s="17"/>
      <c r="CJ1933" s="17"/>
      <c r="CK1933" s="17"/>
      <c r="CL1933" s="17"/>
    </row>
    <row r="1934" spans="2:90" x14ac:dyDescent="0.3">
      <c r="B1934" s="24" t="s">
        <v>110</v>
      </c>
      <c r="C1934" s="17"/>
      <c r="D1934" s="17"/>
      <c r="E1934" s="17"/>
      <c r="F1934" s="17"/>
      <c r="G1934" s="17"/>
      <c r="H1934" s="17"/>
      <c r="I1934" s="17"/>
      <c r="J1934" s="17"/>
      <c r="K1934" s="17"/>
      <c r="L1934" s="17"/>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7"/>
      <c r="AI1934" s="17"/>
      <c r="AJ1934" s="17"/>
      <c r="AK1934" s="17"/>
      <c r="AL1934" s="17"/>
      <c r="AM1934" s="17"/>
      <c r="AN1934" s="17"/>
      <c r="AO1934" s="17"/>
      <c r="AP1934" s="17"/>
      <c r="AQ1934" s="17"/>
      <c r="AR1934" s="17"/>
      <c r="AS1934" s="17"/>
      <c r="AT1934" s="17"/>
      <c r="AU1934" s="17"/>
      <c r="AV1934" s="17"/>
      <c r="AW1934" s="17"/>
      <c r="AX1934" s="17"/>
      <c r="AY1934" s="17"/>
      <c r="AZ1934" s="17"/>
      <c r="BA1934" s="17"/>
      <c r="BB1934" s="17"/>
      <c r="BC1934" s="17"/>
      <c r="BD1934" s="17"/>
      <c r="BE1934" s="17"/>
      <c r="BF1934" s="17"/>
      <c r="BG1934" s="17"/>
      <c r="BH1934" s="17"/>
      <c r="BI1934" s="17"/>
      <c r="BJ1934" s="17"/>
      <c r="BK1934" s="17"/>
      <c r="BL1934" s="17"/>
      <c r="BM1934" s="17"/>
      <c r="BN1934" s="17"/>
      <c r="BO1934" s="17"/>
      <c r="BP1934" s="17"/>
      <c r="BQ1934" s="17"/>
      <c r="BR1934" s="17"/>
      <c r="BS1934" s="17"/>
      <c r="BT1934" s="17"/>
      <c r="BU1934" s="17"/>
      <c r="BV1934" s="17"/>
      <c r="BW1934" s="17"/>
      <c r="BX1934" s="17"/>
      <c r="BY1934" s="17"/>
      <c r="BZ1934" s="17"/>
      <c r="CA1934" s="17"/>
      <c r="CB1934" s="17"/>
      <c r="CC1934" s="17"/>
      <c r="CD1934" s="17"/>
      <c r="CE1934" s="17"/>
      <c r="CF1934" s="17"/>
      <c r="CG1934" s="17"/>
      <c r="CH1934" s="17"/>
      <c r="CI1934" s="17"/>
      <c r="CJ1934" s="17"/>
      <c r="CK1934" s="17"/>
      <c r="CL1934" s="17"/>
    </row>
    <row r="1935" spans="2:90" x14ac:dyDescent="0.3">
      <c r="B1935" t="s">
        <v>709</v>
      </c>
      <c r="C1935" s="17">
        <v>0.108571137877865</v>
      </c>
      <c r="D1935" s="17">
        <v>0.129995700880635</v>
      </c>
      <c r="E1935" s="17">
        <v>8.7535713229324894E-2</v>
      </c>
      <c r="F1935" s="17"/>
      <c r="G1935" s="17">
        <v>0.15013904582127799</v>
      </c>
      <c r="H1935" s="17">
        <v>0.24291290777668301</v>
      </c>
      <c r="I1935" s="17">
        <v>0.155268474415728</v>
      </c>
      <c r="J1935" s="17">
        <v>3.83128988425709E-2</v>
      </c>
      <c r="K1935" s="17">
        <v>4.9978749317703401E-2</v>
      </c>
      <c r="L1935" s="17">
        <v>2.92881085658264E-2</v>
      </c>
      <c r="M1935" s="17"/>
      <c r="N1935" s="17">
        <v>0.17695803462578499</v>
      </c>
      <c r="O1935" s="17">
        <v>8.3185869220944106E-2</v>
      </c>
      <c r="P1935" s="17">
        <v>7.9758470481100394E-2</v>
      </c>
      <c r="Q1935" s="17">
        <v>8.76408307374235E-2</v>
      </c>
      <c r="R1935" s="17"/>
      <c r="S1935" s="17">
        <v>0.16049591673879801</v>
      </c>
      <c r="T1935" s="17">
        <v>6.6368693943205201E-2</v>
      </c>
      <c r="U1935" s="17">
        <v>6.7078772666137196E-2</v>
      </c>
      <c r="V1935" s="17">
        <v>0.10095181221366401</v>
      </c>
      <c r="W1935" s="17">
        <v>6.2719009839556999E-2</v>
      </c>
      <c r="X1935" s="17">
        <v>0.107215958478273</v>
      </c>
      <c r="Y1935" s="17">
        <v>9.9565509449331999E-2</v>
      </c>
      <c r="Z1935" s="17">
        <v>0.14029727570671399</v>
      </c>
      <c r="AA1935" s="17">
        <v>0.13804269836716901</v>
      </c>
      <c r="AB1935" s="17">
        <v>9.17975909650212E-2</v>
      </c>
      <c r="AC1935" s="17">
        <v>0.146301850737728</v>
      </c>
      <c r="AD1935" s="17">
        <v>0.154138737215087</v>
      </c>
      <c r="AE1935" s="17"/>
      <c r="AF1935" s="17">
        <v>8.3204270557193899E-2</v>
      </c>
      <c r="AG1935" s="17">
        <v>0.13573973149323801</v>
      </c>
      <c r="AH1935" s="17">
        <v>9.69273449896835E-2</v>
      </c>
      <c r="AI1935" s="17"/>
      <c r="AJ1935" s="17">
        <v>8.2086886758674205E-2</v>
      </c>
      <c r="AK1935" s="17">
        <v>0.17403464768642399</v>
      </c>
      <c r="AL1935" s="17">
        <v>7.8986410194197595E-2</v>
      </c>
      <c r="AM1935" s="17">
        <v>0.101664408992837</v>
      </c>
      <c r="AN1935" s="17">
        <v>5.9980212135337399E-2</v>
      </c>
      <c r="AO1935" s="17"/>
      <c r="AP1935" s="17">
        <v>0.21942295468456199</v>
      </c>
      <c r="AQ1935" s="17">
        <v>0.102268973649141</v>
      </c>
      <c r="AR1935" s="17">
        <v>9.8221021874476594E-2</v>
      </c>
      <c r="AS1935" s="17">
        <v>7.1223037030040307E-2</v>
      </c>
      <c r="AT1935" s="17">
        <v>9.2568168451451993E-2</v>
      </c>
      <c r="AU1935" s="17">
        <v>2.63388401717971E-2</v>
      </c>
      <c r="AV1935" s="17"/>
      <c r="AW1935" s="17">
        <v>9.47213833444496E-2</v>
      </c>
      <c r="AX1935" s="17">
        <v>0.16017923282737401</v>
      </c>
      <c r="AY1935" s="17">
        <v>9.8541626206936697E-2</v>
      </c>
      <c r="AZ1935" s="17">
        <v>6.8803845133680305E-2</v>
      </c>
      <c r="BA1935" s="17">
        <v>7.9657357218455793E-2</v>
      </c>
      <c r="BB1935" s="17">
        <v>0.10145177713834801</v>
      </c>
      <c r="BC1935" s="17">
        <v>7.5255700252383095E-2</v>
      </c>
      <c r="BD1935" s="17">
        <v>9.6196408974327893E-2</v>
      </c>
      <c r="BE1935" s="17">
        <v>7.96829257353973E-2</v>
      </c>
      <c r="BF1935" s="17">
        <v>5.8469129712820901E-2</v>
      </c>
      <c r="BG1935" s="17">
        <v>6.6225066723564596E-2</v>
      </c>
      <c r="BH1935" s="17">
        <v>0.123012184871684</v>
      </c>
      <c r="BI1935" s="17">
        <v>0.16713264407978901</v>
      </c>
      <c r="BJ1935" s="17">
        <v>0.14141039757488899</v>
      </c>
      <c r="BK1935" s="17">
        <v>0.14686337870049801</v>
      </c>
      <c r="BL1935" s="17">
        <v>0.33859224914776098</v>
      </c>
      <c r="BM1935" s="17"/>
      <c r="BN1935" s="17">
        <v>0.126418002629996</v>
      </c>
      <c r="BO1935" s="17">
        <v>8.3329902542489107E-2</v>
      </c>
      <c r="BP1935" s="17"/>
      <c r="BQ1935" s="17">
        <v>0.226060106853017</v>
      </c>
      <c r="BR1935" s="17">
        <v>0.10276577927010799</v>
      </c>
      <c r="BS1935" s="17"/>
      <c r="BT1935" s="17">
        <v>0.23461494549333001</v>
      </c>
      <c r="BU1935" s="17"/>
      <c r="BV1935" s="17">
        <v>7.3676895744860096E-2</v>
      </c>
      <c r="BW1935" s="17">
        <v>0.129478367155307</v>
      </c>
      <c r="BX1935" s="17">
        <v>0.122443517071833</v>
      </c>
      <c r="BY1935" s="17"/>
      <c r="BZ1935" s="17">
        <v>9.9111963024569705E-2</v>
      </c>
      <c r="CA1935" s="17">
        <v>0.119577555064415</v>
      </c>
      <c r="CB1935" s="17">
        <v>5.98439995163546E-2</v>
      </c>
      <c r="CC1935" s="17">
        <v>7.8045501552089294E-2</v>
      </c>
      <c r="CD1935" s="17">
        <v>0.11084339566435999</v>
      </c>
      <c r="CE1935" s="17">
        <v>0.13862225869969899</v>
      </c>
      <c r="CF1935" s="17">
        <v>0.21758185565940499</v>
      </c>
      <c r="CG1935" s="17"/>
      <c r="CH1935" s="17">
        <v>0.306735553156472</v>
      </c>
      <c r="CI1935" s="17">
        <v>0.105348820043188</v>
      </c>
      <c r="CJ1935" s="17">
        <v>6.9245987566915301E-2</v>
      </c>
      <c r="CK1935" s="17">
        <v>9.0785370328721707E-2</v>
      </c>
      <c r="CL1935" s="17">
        <v>8.4666750321510803E-2</v>
      </c>
    </row>
    <row r="1936" spans="2:90" x14ac:dyDescent="0.3">
      <c r="B1936" t="s">
        <v>710</v>
      </c>
      <c r="C1936" s="17">
        <v>0.26516520501723401</v>
      </c>
      <c r="D1936" s="17">
        <v>0.25895572936317302</v>
      </c>
      <c r="E1936" s="17">
        <v>0.27040623732067898</v>
      </c>
      <c r="F1936" s="17"/>
      <c r="G1936" s="17">
        <v>0.31692892554792401</v>
      </c>
      <c r="H1936" s="17">
        <v>0.35801925303602999</v>
      </c>
      <c r="I1936" s="17">
        <v>0.29264536298020599</v>
      </c>
      <c r="J1936" s="17">
        <v>0.23424954778416801</v>
      </c>
      <c r="K1936" s="17">
        <v>0.20486625270919001</v>
      </c>
      <c r="L1936" s="17">
        <v>0.19795358641966601</v>
      </c>
      <c r="M1936" s="17"/>
      <c r="N1936" s="17">
        <v>0.29043471157133499</v>
      </c>
      <c r="O1936" s="17">
        <v>0.30652007594132802</v>
      </c>
      <c r="P1936" s="17">
        <v>0.240240499685244</v>
      </c>
      <c r="Q1936" s="17">
        <v>0.21958371367502599</v>
      </c>
      <c r="R1936" s="17"/>
      <c r="S1936" s="17">
        <v>0.341906656184149</v>
      </c>
      <c r="T1936" s="17">
        <v>0.21482886935459</v>
      </c>
      <c r="U1936" s="17">
        <v>0.21275771851258399</v>
      </c>
      <c r="V1936" s="17">
        <v>0.27243652939614499</v>
      </c>
      <c r="W1936" s="17">
        <v>0.28359557664738899</v>
      </c>
      <c r="X1936" s="17">
        <v>0.23882100646472601</v>
      </c>
      <c r="Y1936" s="17">
        <v>0.27168862540508798</v>
      </c>
      <c r="Z1936" s="17">
        <v>0.25930237939508299</v>
      </c>
      <c r="AA1936" s="17">
        <v>0.252249066786216</v>
      </c>
      <c r="AB1936" s="17">
        <v>0.24316735912412099</v>
      </c>
      <c r="AC1936" s="17">
        <v>0.26567783756673502</v>
      </c>
      <c r="AD1936" s="17">
        <v>0.38182777768921999</v>
      </c>
      <c r="AE1936" s="17"/>
      <c r="AF1936" s="17">
        <v>0.19223536475511899</v>
      </c>
      <c r="AG1936" s="17">
        <v>0.317024916764298</v>
      </c>
      <c r="AH1936" s="17">
        <v>0.27324279070366903</v>
      </c>
      <c r="AI1936" s="17"/>
      <c r="AJ1936" s="17">
        <v>0.18789986649191201</v>
      </c>
      <c r="AK1936" s="17">
        <v>0.37320735898083901</v>
      </c>
      <c r="AL1936" s="17">
        <v>0.24508690048909901</v>
      </c>
      <c r="AM1936" s="17">
        <v>0.197281828680898</v>
      </c>
      <c r="AN1936" s="17">
        <v>0.24713962122004199</v>
      </c>
      <c r="AO1936" s="17"/>
      <c r="AP1936" s="17">
        <v>0.44580926468863402</v>
      </c>
      <c r="AQ1936" s="17">
        <v>0.25389154366413003</v>
      </c>
      <c r="AR1936" s="17">
        <v>0.23646809269608299</v>
      </c>
      <c r="AS1936" s="17">
        <v>0.17170784152593299</v>
      </c>
      <c r="AT1936" s="17">
        <v>0.23871978437670599</v>
      </c>
      <c r="AU1936" s="17">
        <v>0.16715025225553501</v>
      </c>
      <c r="AV1936" s="17"/>
      <c r="AW1936" s="17">
        <v>0.25859260462755801</v>
      </c>
      <c r="AX1936" s="17">
        <v>0.16651195632371299</v>
      </c>
      <c r="AY1936" s="17">
        <v>0.231977212879004</v>
      </c>
      <c r="AZ1936" s="17">
        <v>0.22288134224659001</v>
      </c>
      <c r="BA1936" s="17">
        <v>0.23449273345445401</v>
      </c>
      <c r="BB1936" s="17">
        <v>0.26132613568045199</v>
      </c>
      <c r="BC1936" s="17">
        <v>0.28103874949931001</v>
      </c>
      <c r="BD1936" s="17">
        <v>0.28410362431307801</v>
      </c>
      <c r="BE1936" s="17">
        <v>0.279382139292845</v>
      </c>
      <c r="BF1936" s="17">
        <v>0.34272135728863101</v>
      </c>
      <c r="BG1936" s="17">
        <v>0.32339404922114401</v>
      </c>
      <c r="BH1936" s="17">
        <v>0.26696786586349402</v>
      </c>
      <c r="BI1936" s="17">
        <v>0.28291605461570202</v>
      </c>
      <c r="BJ1936" s="17">
        <v>0.29862650939471103</v>
      </c>
      <c r="BK1936" s="17">
        <v>0.31562175210517801</v>
      </c>
      <c r="BL1936" s="17">
        <v>0.31447032545335402</v>
      </c>
      <c r="BM1936" s="17"/>
      <c r="BN1936" s="17">
        <v>0.26793628279813497</v>
      </c>
      <c r="BO1936" s="17">
        <v>0.263943353250501</v>
      </c>
      <c r="BP1936" s="17"/>
      <c r="BQ1936" s="17">
        <v>0.44742765460450801</v>
      </c>
      <c r="BR1936" s="17">
        <v>0.25258102462242699</v>
      </c>
      <c r="BS1936" s="17"/>
      <c r="BT1936" s="17">
        <v>0.34508299560740102</v>
      </c>
      <c r="BU1936" s="17"/>
      <c r="BV1936" s="17">
        <v>0.238223109332449</v>
      </c>
      <c r="BW1936" s="17">
        <v>0.34282406866445703</v>
      </c>
      <c r="BX1936" s="17">
        <v>0.25547944426883801</v>
      </c>
      <c r="BY1936" s="17"/>
      <c r="BZ1936" s="17">
        <v>0.22656474439479601</v>
      </c>
      <c r="CA1936" s="17">
        <v>0.219893754099795</v>
      </c>
      <c r="CB1936" s="17">
        <v>0.26488943730512299</v>
      </c>
      <c r="CC1936" s="17">
        <v>0.29726348116926499</v>
      </c>
      <c r="CD1936" s="17">
        <v>0.28554642686496601</v>
      </c>
      <c r="CE1936" s="17">
        <v>0.32528534419008298</v>
      </c>
      <c r="CF1936" s="17">
        <v>0.30421031553883499</v>
      </c>
      <c r="CG1936" s="17"/>
      <c r="CH1936" s="17">
        <v>0.29643676807396802</v>
      </c>
      <c r="CI1936" s="17">
        <v>0.29594316539726701</v>
      </c>
      <c r="CJ1936" s="17">
        <v>0.246966102070275</v>
      </c>
      <c r="CK1936" s="17">
        <v>0.23588290084866401</v>
      </c>
      <c r="CL1936" s="17">
        <v>0.184269888294428</v>
      </c>
    </row>
    <row r="1937" spans="2:90" x14ac:dyDescent="0.3">
      <c r="B1937" t="s">
        <v>711</v>
      </c>
      <c r="C1937" s="17">
        <v>0.29125039249450402</v>
      </c>
      <c r="D1937" s="17">
        <v>0.27746850335119799</v>
      </c>
      <c r="E1937" s="17">
        <v>0.30509796508414</v>
      </c>
      <c r="F1937" s="17"/>
      <c r="G1937" s="17">
        <v>0.22863533091959601</v>
      </c>
      <c r="H1937" s="17">
        <v>0.21346399445382699</v>
      </c>
      <c r="I1937" s="17">
        <v>0.271920846811816</v>
      </c>
      <c r="J1937" s="17">
        <v>0.30029794625335299</v>
      </c>
      <c r="K1937" s="17">
        <v>0.33203625966144601</v>
      </c>
      <c r="L1937" s="17">
        <v>0.37752445230064802</v>
      </c>
      <c r="M1937" s="17"/>
      <c r="N1937" s="17">
        <v>0.25795573842134201</v>
      </c>
      <c r="O1937" s="17">
        <v>0.27333093159281202</v>
      </c>
      <c r="P1937" s="17">
        <v>0.34027874057458501</v>
      </c>
      <c r="Q1937" s="17">
        <v>0.30134477749258598</v>
      </c>
      <c r="R1937" s="17"/>
      <c r="S1937" s="17">
        <v>0.22664306845910701</v>
      </c>
      <c r="T1937" s="17">
        <v>0.33709305871758999</v>
      </c>
      <c r="U1937" s="17">
        <v>0.38605374269395598</v>
      </c>
      <c r="V1937" s="17">
        <v>0.276563306696269</v>
      </c>
      <c r="W1937" s="17">
        <v>0.31557526853874601</v>
      </c>
      <c r="X1937" s="17">
        <v>0.277493915697472</v>
      </c>
      <c r="Y1937" s="17">
        <v>0.28201141146758901</v>
      </c>
      <c r="Z1937" s="17">
        <v>0.27021617544703203</v>
      </c>
      <c r="AA1937" s="17">
        <v>0.30368716495742698</v>
      </c>
      <c r="AB1937" s="17">
        <v>0.323107771101388</v>
      </c>
      <c r="AC1937" s="17">
        <v>0.216200624452525</v>
      </c>
      <c r="AD1937" s="17">
        <v>0.206551885599778</v>
      </c>
      <c r="AE1937" s="17"/>
      <c r="AF1937" s="17">
        <v>0.31752003155762598</v>
      </c>
      <c r="AG1937" s="17">
        <v>0.277536547563484</v>
      </c>
      <c r="AH1937" s="17">
        <v>0.290526434125702</v>
      </c>
      <c r="AI1937" s="17"/>
      <c r="AJ1937" s="17">
        <v>0.34399708738802998</v>
      </c>
      <c r="AK1937" s="17">
        <v>0.249983257362904</v>
      </c>
      <c r="AL1937" s="17">
        <v>0.29403615324760002</v>
      </c>
      <c r="AM1937" s="17">
        <v>0.26682446895072498</v>
      </c>
      <c r="AN1937" s="17">
        <v>0.37331340508428901</v>
      </c>
      <c r="AO1937" s="17"/>
      <c r="AP1937" s="17">
        <v>0.19419620664229201</v>
      </c>
      <c r="AQ1937" s="17">
        <v>0.30411302120188</v>
      </c>
      <c r="AR1937" s="17">
        <v>0.33279410100608098</v>
      </c>
      <c r="AS1937" s="17">
        <v>0.32905030419931303</v>
      </c>
      <c r="AT1937" s="17">
        <v>0.29958058473951998</v>
      </c>
      <c r="AU1937" s="17">
        <v>0.34079629690289298</v>
      </c>
      <c r="AV1937" s="17"/>
      <c r="AW1937" s="17">
        <v>0.101928282821846</v>
      </c>
      <c r="AX1937" s="17">
        <v>0.25412252140474101</v>
      </c>
      <c r="AY1937" s="17">
        <v>0.269878608312006</v>
      </c>
      <c r="AZ1937" s="17">
        <v>0.34818362766086902</v>
      </c>
      <c r="BA1937" s="17">
        <v>0.31043713255249999</v>
      </c>
      <c r="BB1937" s="17">
        <v>0.28458598877830898</v>
      </c>
      <c r="BC1937" s="17">
        <v>0.28865894205017001</v>
      </c>
      <c r="BD1937" s="17">
        <v>0.37245112165227201</v>
      </c>
      <c r="BE1937" s="17">
        <v>0.34766835074859198</v>
      </c>
      <c r="BF1937" s="17">
        <v>0.35355376031788399</v>
      </c>
      <c r="BG1937" s="17">
        <v>0.30603743825837298</v>
      </c>
      <c r="BH1937" s="17">
        <v>0.25378065025549401</v>
      </c>
      <c r="BI1937" s="17">
        <v>0.20925427034298799</v>
      </c>
      <c r="BJ1937" s="17">
        <v>0.330691401539291</v>
      </c>
      <c r="BK1937" s="17">
        <v>0.20919308085435001</v>
      </c>
      <c r="BL1937" s="17">
        <v>0.19206344368255099</v>
      </c>
      <c r="BM1937" s="17"/>
      <c r="BN1937" s="17">
        <v>0.30921102408600698</v>
      </c>
      <c r="BO1937" s="17">
        <v>0.26505643283247798</v>
      </c>
      <c r="BP1937" s="17"/>
      <c r="BQ1937" s="17">
        <v>0.19757856892799</v>
      </c>
      <c r="BR1937" s="17">
        <v>0.35242190311365801</v>
      </c>
      <c r="BS1937" s="17"/>
      <c r="BT1937" s="17">
        <v>0.26571025579322</v>
      </c>
      <c r="BU1937" s="17"/>
      <c r="BV1937" s="17">
        <v>0.29542157587593798</v>
      </c>
      <c r="BW1937" s="17">
        <v>0.25649731572787698</v>
      </c>
      <c r="BX1937" s="17">
        <v>0.29594742948731501</v>
      </c>
      <c r="BY1937" s="17"/>
      <c r="BZ1937" s="17">
        <v>0.24801099648289299</v>
      </c>
      <c r="CA1937" s="17">
        <v>0.28432101952207001</v>
      </c>
      <c r="CB1937" s="17">
        <v>0.34762797129110601</v>
      </c>
      <c r="CC1937" s="17">
        <v>0.33456181403351898</v>
      </c>
      <c r="CD1937" s="17">
        <v>0.31396925341729798</v>
      </c>
      <c r="CE1937" s="17">
        <v>0.24252521756522799</v>
      </c>
      <c r="CF1937" s="17">
        <v>0.20865034414619199</v>
      </c>
      <c r="CG1937" s="17"/>
      <c r="CH1937" s="17">
        <v>0.20953835045300601</v>
      </c>
      <c r="CI1937" s="17">
        <v>0.28651159447816699</v>
      </c>
      <c r="CJ1937" s="17">
        <v>0.32985028559602297</v>
      </c>
      <c r="CK1937" s="17">
        <v>0.28606502444786402</v>
      </c>
      <c r="CL1937" s="17">
        <v>0.20037484134804101</v>
      </c>
    </row>
    <row r="1938" spans="2:90" x14ac:dyDescent="0.3">
      <c r="B1938" t="s">
        <v>712</v>
      </c>
      <c r="C1938" s="17">
        <v>0.139655353161522</v>
      </c>
      <c r="D1938" s="17">
        <v>0.142897490299251</v>
      </c>
      <c r="E1938" s="17">
        <v>0.13648673546610501</v>
      </c>
      <c r="F1938" s="17"/>
      <c r="G1938" s="17">
        <v>0.113119963593569</v>
      </c>
      <c r="H1938" s="17">
        <v>8.3835018323291294E-2</v>
      </c>
      <c r="I1938" s="17">
        <v>0.112442078338508</v>
      </c>
      <c r="J1938" s="17">
        <v>0.15613467308894799</v>
      </c>
      <c r="K1938" s="17">
        <v>0.20900281642725901</v>
      </c>
      <c r="L1938" s="17">
        <v>0.16527972759705301</v>
      </c>
      <c r="M1938" s="17"/>
      <c r="N1938" s="17">
        <v>0.138147502242843</v>
      </c>
      <c r="O1938" s="17">
        <v>0.133535164215349</v>
      </c>
      <c r="P1938" s="17">
        <v>0.143789999448341</v>
      </c>
      <c r="Q1938" s="17">
        <v>0.14347813042027099</v>
      </c>
      <c r="R1938" s="17"/>
      <c r="S1938" s="17">
        <v>9.5964163841134598E-2</v>
      </c>
      <c r="T1938" s="17">
        <v>0.170943571779304</v>
      </c>
      <c r="U1938" s="17">
        <v>0.17889990311861001</v>
      </c>
      <c r="V1938" s="17">
        <v>0.143771583142045</v>
      </c>
      <c r="W1938" s="17">
        <v>0.111250159180453</v>
      </c>
      <c r="X1938" s="17">
        <v>0.169346029099435</v>
      </c>
      <c r="Y1938" s="17">
        <v>0.111909494156822</v>
      </c>
      <c r="Z1938" s="17">
        <v>0.146360136821583</v>
      </c>
      <c r="AA1938" s="17">
        <v>0.14177859338027801</v>
      </c>
      <c r="AB1938" s="17">
        <v>0.14741084382981301</v>
      </c>
      <c r="AC1938" s="17">
        <v>0.159664313136539</v>
      </c>
      <c r="AD1938" s="17">
        <v>6.8989248376692097E-2</v>
      </c>
      <c r="AE1938" s="17"/>
      <c r="AF1938" s="17">
        <v>0.197833477122353</v>
      </c>
      <c r="AG1938" s="17">
        <v>0.103294815611712</v>
      </c>
      <c r="AH1938" s="17">
        <v>0.104422339563917</v>
      </c>
      <c r="AI1938" s="17"/>
      <c r="AJ1938" s="17">
        <v>0.20098942582802001</v>
      </c>
      <c r="AK1938" s="17">
        <v>7.6142976800457798E-2</v>
      </c>
      <c r="AL1938" s="17">
        <v>0.21039147036256101</v>
      </c>
      <c r="AM1938" s="17">
        <v>0.187623418073214</v>
      </c>
      <c r="AN1938" s="17">
        <v>0.13998453210297601</v>
      </c>
      <c r="AO1938" s="17"/>
      <c r="AP1938" s="17">
        <v>5.5645798328660498E-2</v>
      </c>
      <c r="AQ1938" s="17">
        <v>0.17368888988622899</v>
      </c>
      <c r="AR1938" s="17">
        <v>0.17729743590526301</v>
      </c>
      <c r="AS1938" s="17">
        <v>0.18133872076796401</v>
      </c>
      <c r="AT1938" s="17">
        <v>0.147407037045103</v>
      </c>
      <c r="AU1938" s="17">
        <v>0.13052037471296599</v>
      </c>
      <c r="AV1938" s="17"/>
      <c r="AW1938" s="17">
        <v>0.30041530408371198</v>
      </c>
      <c r="AX1938" s="17">
        <v>0.10888743701230701</v>
      </c>
      <c r="AY1938" s="17">
        <v>0.135831805376182</v>
      </c>
      <c r="AZ1938" s="17">
        <v>0.106361980260419</v>
      </c>
      <c r="BA1938" s="17">
        <v>0.16811820466819499</v>
      </c>
      <c r="BB1938" s="17">
        <v>0.134701103662272</v>
      </c>
      <c r="BC1938" s="17">
        <v>0.16753224880156101</v>
      </c>
      <c r="BD1938" s="17">
        <v>8.9552549745120599E-2</v>
      </c>
      <c r="BE1938" s="17">
        <v>0.146305051072736</v>
      </c>
      <c r="BF1938" s="17">
        <v>0.14140272540875401</v>
      </c>
      <c r="BG1938" s="17">
        <v>0.14876684492673301</v>
      </c>
      <c r="BH1938" s="17">
        <v>0.17736405105582401</v>
      </c>
      <c r="BI1938" s="17">
        <v>0.150457566218895</v>
      </c>
      <c r="BJ1938" s="17">
        <v>0.13152802626480101</v>
      </c>
      <c r="BK1938" s="17">
        <v>0.12549305355693699</v>
      </c>
      <c r="BL1938" s="17">
        <v>0.102524421967941</v>
      </c>
      <c r="BM1938" s="17"/>
      <c r="BN1938" s="17">
        <v>0.12946891752897</v>
      </c>
      <c r="BO1938" s="17">
        <v>0.155755088711788</v>
      </c>
      <c r="BP1938" s="17"/>
      <c r="BQ1938" s="17">
        <v>5.1520970559947199E-2</v>
      </c>
      <c r="BR1938" s="17">
        <v>0.12688321511197101</v>
      </c>
      <c r="BS1938" s="17"/>
      <c r="BT1938" s="17">
        <v>8.2910516731936598E-2</v>
      </c>
      <c r="BU1938" s="17"/>
      <c r="BV1938" s="17">
        <v>0.15838001973593199</v>
      </c>
      <c r="BW1938" s="17">
        <v>0.100659582924714</v>
      </c>
      <c r="BX1938" s="17">
        <v>0.14499367180745101</v>
      </c>
      <c r="BY1938" s="17"/>
      <c r="BZ1938" s="17">
        <v>0.14149186554752999</v>
      </c>
      <c r="CA1938" s="17">
        <v>0.15447699412834201</v>
      </c>
      <c r="CB1938" s="17">
        <v>0.148783974983735</v>
      </c>
      <c r="CC1938" s="17">
        <v>0.13508644544887799</v>
      </c>
      <c r="CD1938" s="17">
        <v>0.14423300663854399</v>
      </c>
      <c r="CE1938" s="17">
        <v>0.14184509515994101</v>
      </c>
      <c r="CF1938" s="17">
        <v>0.124200226174308</v>
      </c>
      <c r="CG1938" s="17"/>
      <c r="CH1938" s="17">
        <v>8.6910434367304099E-2</v>
      </c>
      <c r="CI1938" s="17">
        <v>0.14762113349107001</v>
      </c>
      <c r="CJ1938" s="17">
        <v>0.13572719661468599</v>
      </c>
      <c r="CK1938" s="17">
        <v>0.154272310962628</v>
      </c>
      <c r="CL1938" s="17">
        <v>0.173777527527645</v>
      </c>
    </row>
    <row r="1939" spans="2:90" x14ac:dyDescent="0.3">
      <c r="B1939" t="s">
        <v>713</v>
      </c>
      <c r="C1939" s="17">
        <v>8.5569351350145206E-2</v>
      </c>
      <c r="D1939" s="17">
        <v>0.10791664243153</v>
      </c>
      <c r="E1939" s="17">
        <v>6.4407598481010006E-2</v>
      </c>
      <c r="F1939" s="17"/>
      <c r="G1939" s="17">
        <v>7.1288702085339106E-2</v>
      </c>
      <c r="H1939" s="17">
        <v>3.0406780278242101E-2</v>
      </c>
      <c r="I1939" s="17">
        <v>8.1410939565789306E-2</v>
      </c>
      <c r="J1939" s="17">
        <v>0.10845368475025199</v>
      </c>
      <c r="K1939" s="17">
        <v>0.107428153487214</v>
      </c>
      <c r="L1939" s="17">
        <v>0.110292977969406</v>
      </c>
      <c r="M1939" s="17"/>
      <c r="N1939" s="17">
        <v>5.3022813863980001E-2</v>
      </c>
      <c r="O1939" s="17">
        <v>7.3295504347728704E-2</v>
      </c>
      <c r="P1939" s="17">
        <v>0.108063677934451</v>
      </c>
      <c r="Q1939" s="17">
        <v>0.112393276436405</v>
      </c>
      <c r="R1939" s="17"/>
      <c r="S1939" s="17">
        <v>7.1988701619993906E-2</v>
      </c>
      <c r="T1939" s="17">
        <v>9.4143167605301004E-2</v>
      </c>
      <c r="U1939" s="17">
        <v>6.2127664625706597E-2</v>
      </c>
      <c r="V1939" s="17">
        <v>8.3605871430764506E-2</v>
      </c>
      <c r="W1939" s="17">
        <v>7.7690255398076599E-2</v>
      </c>
      <c r="X1939" s="17">
        <v>0.102323411258557</v>
      </c>
      <c r="Y1939" s="17">
        <v>0.12860712254805801</v>
      </c>
      <c r="Z1939" s="17">
        <v>0.10985252021014499</v>
      </c>
      <c r="AA1939" s="17">
        <v>8.6866051995443894E-2</v>
      </c>
      <c r="AB1939" s="17">
        <v>5.6257580564727398E-2</v>
      </c>
      <c r="AC1939" s="17">
        <v>8.81480707610445E-2</v>
      </c>
      <c r="AD1939" s="17">
        <v>8.0120621746915296E-2</v>
      </c>
      <c r="AE1939" s="17"/>
      <c r="AF1939" s="17">
        <v>0.12442391953455199</v>
      </c>
      <c r="AG1939" s="17">
        <v>6.1097280777610799E-2</v>
      </c>
      <c r="AH1939" s="17">
        <v>7.9060721560895997E-2</v>
      </c>
      <c r="AI1939" s="17"/>
      <c r="AJ1939" s="17">
        <v>0.11831937569551</v>
      </c>
      <c r="AK1939" s="17">
        <v>3.9904217301152102E-2</v>
      </c>
      <c r="AL1939" s="17">
        <v>5.2364118707388302E-2</v>
      </c>
      <c r="AM1939" s="17">
        <v>0.191418562345501</v>
      </c>
      <c r="AN1939" s="17">
        <v>5.4493906202057303E-2</v>
      </c>
      <c r="AO1939" s="17"/>
      <c r="AP1939" s="17">
        <v>1.0445879236201799E-2</v>
      </c>
      <c r="AQ1939" s="17">
        <v>0.106421775638669</v>
      </c>
      <c r="AR1939" s="17">
        <v>2.6005676317468199E-2</v>
      </c>
      <c r="AS1939" s="17">
        <v>0.17628746646802301</v>
      </c>
      <c r="AT1939" s="17">
        <v>3.9089046587029101E-2</v>
      </c>
      <c r="AU1939" s="17">
        <v>8.1948557245918693E-2</v>
      </c>
      <c r="AV1939" s="17"/>
      <c r="AW1939" s="17">
        <v>0.199720805001946</v>
      </c>
      <c r="AX1939" s="17">
        <v>0.14251879331068301</v>
      </c>
      <c r="AY1939" s="17">
        <v>9.1206814613123896E-2</v>
      </c>
      <c r="AZ1939" s="17">
        <v>0.138417658458765</v>
      </c>
      <c r="BA1939" s="17">
        <v>8.6752570675428797E-2</v>
      </c>
      <c r="BB1939" s="17">
        <v>9.9924109904304503E-2</v>
      </c>
      <c r="BC1939" s="17">
        <v>0.115798485010137</v>
      </c>
      <c r="BD1939" s="17">
        <v>6.6823914737214302E-2</v>
      </c>
      <c r="BE1939" s="17">
        <v>6.7692295595115803E-2</v>
      </c>
      <c r="BF1939" s="17">
        <v>5.4115722064833498E-2</v>
      </c>
      <c r="BG1939" s="17">
        <v>7.4443268328911502E-2</v>
      </c>
      <c r="BH1939" s="17">
        <v>8.9882512662914305E-2</v>
      </c>
      <c r="BI1939" s="17">
        <v>5.7616327026330197E-2</v>
      </c>
      <c r="BJ1939" s="17">
        <v>6.5204321586977906E-2</v>
      </c>
      <c r="BK1939" s="17">
        <v>5.9646906263848401E-2</v>
      </c>
      <c r="BL1939" s="17">
        <v>1.48678452400912E-2</v>
      </c>
      <c r="BM1939" s="17"/>
      <c r="BN1939" s="17">
        <v>7.30299359179825E-2</v>
      </c>
      <c r="BO1939" s="17">
        <v>0.10321469891518401</v>
      </c>
      <c r="BP1939" s="17"/>
      <c r="BQ1939" s="17">
        <v>9.2836835104579095E-3</v>
      </c>
      <c r="BR1939" s="17">
        <v>7.9995061792289004E-2</v>
      </c>
      <c r="BS1939" s="17"/>
      <c r="BT1939" s="17">
        <v>3.8119556458301E-2</v>
      </c>
      <c r="BU1939" s="17"/>
      <c r="BV1939" s="17">
        <v>9.2353643650203598E-2</v>
      </c>
      <c r="BW1939" s="17">
        <v>5.1713932914082203E-2</v>
      </c>
      <c r="BX1939" s="17">
        <v>9.0194890392530605E-2</v>
      </c>
      <c r="BY1939" s="17"/>
      <c r="BZ1939" s="17">
        <v>0.13206109863093601</v>
      </c>
      <c r="CA1939" s="17">
        <v>9.7673210311519598E-2</v>
      </c>
      <c r="CB1939" s="17">
        <v>0.101168472875627</v>
      </c>
      <c r="CC1939" s="17">
        <v>9.4080895322991506E-2</v>
      </c>
      <c r="CD1939" s="17">
        <v>5.9943298719428099E-2</v>
      </c>
      <c r="CE1939" s="17">
        <v>7.1889067061869802E-2</v>
      </c>
      <c r="CF1939" s="17">
        <v>5.1149521050882302E-2</v>
      </c>
      <c r="CG1939" s="17"/>
      <c r="CH1939" s="17">
        <v>4.8280255275818397E-2</v>
      </c>
      <c r="CI1939" s="17">
        <v>6.1217742724270101E-2</v>
      </c>
      <c r="CJ1939" s="17">
        <v>9.68177359702036E-2</v>
      </c>
      <c r="CK1939" s="17">
        <v>0.1118969152237</v>
      </c>
      <c r="CL1939" s="17">
        <v>0.196996095733835</v>
      </c>
    </row>
    <row r="1940" spans="2:90" x14ac:dyDescent="0.3">
      <c r="B1940" t="s">
        <v>202</v>
      </c>
      <c r="C1940" s="17">
        <v>0.109788560098729</v>
      </c>
      <c r="D1940" s="17">
        <v>8.2765933674212699E-2</v>
      </c>
      <c r="E1940" s="17">
        <v>0.136065750418741</v>
      </c>
      <c r="F1940" s="17"/>
      <c r="G1940" s="17">
        <v>0.11988803203229401</v>
      </c>
      <c r="H1940" s="17">
        <v>7.1362046131926898E-2</v>
      </c>
      <c r="I1940" s="17">
        <v>8.6312297887952596E-2</v>
      </c>
      <c r="J1940" s="17">
        <v>0.16255124928070799</v>
      </c>
      <c r="K1940" s="17">
        <v>9.6687768397187304E-2</v>
      </c>
      <c r="L1940" s="17">
        <v>0.1196611471474</v>
      </c>
      <c r="M1940" s="17"/>
      <c r="N1940" s="17">
        <v>8.3481199274713799E-2</v>
      </c>
      <c r="O1940" s="17">
        <v>0.13013245468183801</v>
      </c>
      <c r="P1940" s="17">
        <v>8.7868611876279007E-2</v>
      </c>
      <c r="Q1940" s="17">
        <v>0.13555927123828801</v>
      </c>
      <c r="R1940" s="17"/>
      <c r="S1940" s="17">
        <v>0.103001493156818</v>
      </c>
      <c r="T1940" s="17">
        <v>0.116622638600009</v>
      </c>
      <c r="U1940" s="17">
        <v>9.3082198383006798E-2</v>
      </c>
      <c r="V1940" s="17">
        <v>0.122670897121113</v>
      </c>
      <c r="W1940" s="17">
        <v>0.14916973039577799</v>
      </c>
      <c r="X1940" s="17">
        <v>0.104799679001537</v>
      </c>
      <c r="Y1940" s="17">
        <v>0.106217836973111</v>
      </c>
      <c r="Z1940" s="17">
        <v>7.39715124194429E-2</v>
      </c>
      <c r="AA1940" s="17">
        <v>7.7376424513465797E-2</v>
      </c>
      <c r="AB1940" s="17">
        <v>0.13825885441492999</v>
      </c>
      <c r="AC1940" s="17">
        <v>0.124007303345428</v>
      </c>
      <c r="AD1940" s="17">
        <v>0.108371729372307</v>
      </c>
      <c r="AE1940" s="17"/>
      <c r="AF1940" s="17">
        <v>8.4782936473155796E-2</v>
      </c>
      <c r="AG1940" s="17">
        <v>0.10530670778965701</v>
      </c>
      <c r="AH1940" s="17">
        <v>0.155820369056133</v>
      </c>
      <c r="AI1940" s="17"/>
      <c r="AJ1940" s="17">
        <v>6.6707357837854003E-2</v>
      </c>
      <c r="AK1940" s="17">
        <v>8.6727541868223401E-2</v>
      </c>
      <c r="AL1940" s="17">
        <v>0.119134946999154</v>
      </c>
      <c r="AM1940" s="17">
        <v>5.5187312956824802E-2</v>
      </c>
      <c r="AN1940" s="17">
        <v>0.12508832325529701</v>
      </c>
      <c r="AO1940" s="17"/>
      <c r="AP1940" s="17">
        <v>7.4479896419650193E-2</v>
      </c>
      <c r="AQ1940" s="17">
        <v>5.9615795959950403E-2</v>
      </c>
      <c r="AR1940" s="17">
        <v>0.12921367220062799</v>
      </c>
      <c r="AS1940" s="17">
        <v>7.0392630008727197E-2</v>
      </c>
      <c r="AT1940" s="17">
        <v>0.18263537880019001</v>
      </c>
      <c r="AU1940" s="17">
        <v>0.25324567871088999</v>
      </c>
      <c r="AV1940" s="17"/>
      <c r="AW1940" s="17">
        <v>4.4621620120488099E-2</v>
      </c>
      <c r="AX1940" s="17">
        <v>0.16778005912118199</v>
      </c>
      <c r="AY1940" s="17">
        <v>0.17256393261274799</v>
      </c>
      <c r="AZ1940" s="17">
        <v>0.115351546239677</v>
      </c>
      <c r="BA1940" s="17">
        <v>0.12054200143096699</v>
      </c>
      <c r="BB1940" s="17">
        <v>0.118010884836315</v>
      </c>
      <c r="BC1940" s="17">
        <v>7.1715874386439393E-2</v>
      </c>
      <c r="BD1940" s="17">
        <v>9.0872380577986994E-2</v>
      </c>
      <c r="BE1940" s="17">
        <v>7.9269237555313302E-2</v>
      </c>
      <c r="BF1940" s="17">
        <v>4.97373052070764E-2</v>
      </c>
      <c r="BG1940" s="17">
        <v>8.1133332541274306E-2</v>
      </c>
      <c r="BH1940" s="17">
        <v>8.8992735290589695E-2</v>
      </c>
      <c r="BI1940" s="17">
        <v>0.132623137716297</v>
      </c>
      <c r="BJ1940" s="17">
        <v>3.2539343639330302E-2</v>
      </c>
      <c r="BK1940" s="17">
        <v>0.14318182851918901</v>
      </c>
      <c r="BL1940" s="17">
        <v>3.7481714508301497E-2</v>
      </c>
      <c r="BM1940" s="17"/>
      <c r="BN1940" s="17">
        <v>9.3935837038909606E-2</v>
      </c>
      <c r="BO1940" s="17">
        <v>0.12870052374756</v>
      </c>
      <c r="BP1940" s="17"/>
      <c r="BQ1940" s="17">
        <v>6.8129015544080102E-2</v>
      </c>
      <c r="BR1940" s="17">
        <v>8.5353016089546901E-2</v>
      </c>
      <c r="BS1940" s="17"/>
      <c r="BT1940" s="17">
        <v>3.35617299158118E-2</v>
      </c>
      <c r="BU1940" s="17"/>
      <c r="BV1940" s="17">
        <v>0.14194475566061701</v>
      </c>
      <c r="BW1940" s="17">
        <v>0.118826732613563</v>
      </c>
      <c r="BX1940" s="17">
        <v>9.0941046972032494E-2</v>
      </c>
      <c r="BY1940" s="17"/>
      <c r="BZ1940" s="17">
        <v>0.15275933191927499</v>
      </c>
      <c r="CA1940" s="17">
        <v>0.124057466873858</v>
      </c>
      <c r="CB1940" s="17">
        <v>7.7686144028054196E-2</v>
      </c>
      <c r="CC1940" s="17">
        <v>6.09618624732568E-2</v>
      </c>
      <c r="CD1940" s="17">
        <v>8.5464618695402894E-2</v>
      </c>
      <c r="CE1940" s="17">
        <v>7.9833017323179906E-2</v>
      </c>
      <c r="CF1940" s="17">
        <v>9.4207737430376706E-2</v>
      </c>
      <c r="CG1940" s="17"/>
      <c r="CH1940" s="17">
        <v>5.2098638673430599E-2</v>
      </c>
      <c r="CI1940" s="17">
        <v>0.103357543866039</v>
      </c>
      <c r="CJ1940" s="17">
        <v>0.12139269218189699</v>
      </c>
      <c r="CK1940" s="17">
        <v>0.121097478188421</v>
      </c>
      <c r="CL1940" s="17">
        <v>0.15991489677454099</v>
      </c>
    </row>
    <row r="1941" spans="2:90" x14ac:dyDescent="0.3">
      <c r="B1941" t="s">
        <v>173</v>
      </c>
      <c r="C1941" s="17">
        <v>0.37373634289509899</v>
      </c>
      <c r="D1941" s="17">
        <v>0.38895143024380802</v>
      </c>
      <c r="E1941" s="17">
        <v>0.357941950550004</v>
      </c>
      <c r="F1941" s="17"/>
      <c r="G1941" s="17">
        <v>0.46706797136920303</v>
      </c>
      <c r="H1941" s="17">
        <v>0.60093216081271195</v>
      </c>
      <c r="I1941" s="17">
        <v>0.44791383739593399</v>
      </c>
      <c r="J1941" s="17">
        <v>0.27256244662673901</v>
      </c>
      <c r="K1941" s="17">
        <v>0.25484500202689397</v>
      </c>
      <c r="L1941" s="17">
        <v>0.22724169498549199</v>
      </c>
      <c r="M1941" s="17"/>
      <c r="N1941" s="17">
        <v>0.46739274619712101</v>
      </c>
      <c r="O1941" s="17">
        <v>0.38970594516227303</v>
      </c>
      <c r="P1941" s="17">
        <v>0.31999897016634399</v>
      </c>
      <c r="Q1941" s="17">
        <v>0.30722454441244901</v>
      </c>
      <c r="R1941" s="17"/>
      <c r="S1941" s="17">
        <v>0.50240257292294599</v>
      </c>
      <c r="T1941" s="17">
        <v>0.28119756329779599</v>
      </c>
      <c r="U1941" s="17">
        <v>0.279836491178721</v>
      </c>
      <c r="V1941" s="17">
        <v>0.37338834160980899</v>
      </c>
      <c r="W1941" s="17">
        <v>0.34631458648694602</v>
      </c>
      <c r="X1941" s="17">
        <v>0.34603696494299802</v>
      </c>
      <c r="Y1941" s="17">
        <v>0.37125413485441999</v>
      </c>
      <c r="Z1941" s="17">
        <v>0.39959965510179801</v>
      </c>
      <c r="AA1941" s="17">
        <v>0.39029176515338398</v>
      </c>
      <c r="AB1941" s="17">
        <v>0.33496495008914201</v>
      </c>
      <c r="AC1941" s="17">
        <v>0.41197968830446302</v>
      </c>
      <c r="AD1941" s="17">
        <v>0.53596651490430802</v>
      </c>
      <c r="AE1941" s="17"/>
      <c r="AF1941" s="17">
        <v>0.27543963531231302</v>
      </c>
      <c r="AG1941" s="17">
        <v>0.45276464825753598</v>
      </c>
      <c r="AH1941" s="17">
        <v>0.370170135693352</v>
      </c>
      <c r="AI1941" s="17"/>
      <c r="AJ1941" s="17">
        <v>0.26998675325058602</v>
      </c>
      <c r="AK1941" s="17">
        <v>0.54724200666726297</v>
      </c>
      <c r="AL1941" s="17">
        <v>0.32407331068329698</v>
      </c>
      <c r="AM1941" s="17">
        <v>0.29894623767373502</v>
      </c>
      <c r="AN1941" s="17">
        <v>0.30711983335538001</v>
      </c>
      <c r="AO1941" s="17"/>
      <c r="AP1941" s="17">
        <v>0.66523221937319499</v>
      </c>
      <c r="AQ1941" s="17">
        <v>0.35616051731327197</v>
      </c>
      <c r="AR1941" s="17">
        <v>0.33468911457056</v>
      </c>
      <c r="AS1941" s="17">
        <v>0.24293087855597301</v>
      </c>
      <c r="AT1941" s="17">
        <v>0.33128795282815798</v>
      </c>
      <c r="AU1941" s="17">
        <v>0.193489092427332</v>
      </c>
      <c r="AV1941" s="17"/>
      <c r="AW1941" s="17">
        <v>0.35331398797200803</v>
      </c>
      <c r="AX1941" s="17">
        <v>0.32669118915108702</v>
      </c>
      <c r="AY1941" s="17">
        <v>0.33051883908593999</v>
      </c>
      <c r="AZ1941" s="17">
        <v>0.29168518738026999</v>
      </c>
      <c r="BA1941" s="17">
        <v>0.31415009067291</v>
      </c>
      <c r="BB1941" s="17">
        <v>0.36277791281880001</v>
      </c>
      <c r="BC1941" s="17">
        <v>0.356294449751693</v>
      </c>
      <c r="BD1941" s="17">
        <v>0.38030003328740603</v>
      </c>
      <c r="BE1941" s="17">
        <v>0.35906506502824298</v>
      </c>
      <c r="BF1941" s="17">
        <v>0.40119048700145199</v>
      </c>
      <c r="BG1941" s="17">
        <v>0.38961911594470899</v>
      </c>
      <c r="BH1941" s="17">
        <v>0.389980050735178</v>
      </c>
      <c r="BI1941" s="17">
        <v>0.45004869869549002</v>
      </c>
      <c r="BJ1941" s="17">
        <v>0.44003690696960002</v>
      </c>
      <c r="BK1941" s="17">
        <v>0.46248513080567599</v>
      </c>
      <c r="BL1941" s="17">
        <v>0.65306257460111505</v>
      </c>
      <c r="BM1941" s="17"/>
      <c r="BN1941" s="17">
        <v>0.394354285428132</v>
      </c>
      <c r="BO1941" s="17">
        <v>0.34727325579299001</v>
      </c>
      <c r="BP1941" s="17"/>
      <c r="BQ1941" s="17">
        <v>0.67348776145752498</v>
      </c>
      <c r="BR1941" s="17">
        <v>0.35534680389253498</v>
      </c>
      <c r="BS1941" s="17"/>
      <c r="BT1941" s="17">
        <v>0.57969794110073103</v>
      </c>
      <c r="BU1941" s="17"/>
      <c r="BV1941" s="17">
        <v>0.31190000507730897</v>
      </c>
      <c r="BW1941" s="17">
        <v>0.472302435819764</v>
      </c>
      <c r="BX1941" s="17">
        <v>0.37792296134067099</v>
      </c>
      <c r="BY1941" s="17"/>
      <c r="BZ1941" s="17">
        <v>0.325676707419365</v>
      </c>
      <c r="CA1941" s="17">
        <v>0.33947130916421098</v>
      </c>
      <c r="CB1941" s="17">
        <v>0.32473343682147798</v>
      </c>
      <c r="CC1941" s="17">
        <v>0.37530898272135499</v>
      </c>
      <c r="CD1941" s="17">
        <v>0.39638982252932597</v>
      </c>
      <c r="CE1941" s="17">
        <v>0.463907602889782</v>
      </c>
      <c r="CF1941" s="17">
        <v>0.52179217119823995</v>
      </c>
      <c r="CG1941" s="17"/>
      <c r="CH1941" s="17">
        <v>0.60317232123044096</v>
      </c>
      <c r="CI1941" s="17">
        <v>0.40129198544045502</v>
      </c>
      <c r="CJ1941" s="17">
        <v>0.31621208963719</v>
      </c>
      <c r="CK1941" s="17">
        <v>0.326668271177386</v>
      </c>
      <c r="CL1941" s="17">
        <v>0.26893663861593903</v>
      </c>
    </row>
    <row r="1942" spans="2:90" x14ac:dyDescent="0.3">
      <c r="B1942" t="s">
        <v>174</v>
      </c>
      <c r="C1942" s="17">
        <v>0.22522470451166801</v>
      </c>
      <c r="D1942" s="17">
        <v>0.25081413273078101</v>
      </c>
      <c r="E1942" s="17">
        <v>0.20089433394711501</v>
      </c>
      <c r="F1942" s="17"/>
      <c r="G1942" s="17">
        <v>0.18440866567890801</v>
      </c>
      <c r="H1942" s="17">
        <v>0.114241798601533</v>
      </c>
      <c r="I1942" s="17">
        <v>0.19385301790429799</v>
      </c>
      <c r="J1942" s="17">
        <v>0.26458835783919998</v>
      </c>
      <c r="K1942" s="17">
        <v>0.316430969914473</v>
      </c>
      <c r="L1942" s="17">
        <v>0.27557270556646002</v>
      </c>
      <c r="M1942" s="17"/>
      <c r="N1942" s="17">
        <v>0.191170316106823</v>
      </c>
      <c r="O1942" s="17">
        <v>0.206830668563078</v>
      </c>
      <c r="P1942" s="17">
        <v>0.25185367738279202</v>
      </c>
      <c r="Q1942" s="17">
        <v>0.25587140685667598</v>
      </c>
      <c r="R1942" s="17"/>
      <c r="S1942" s="17">
        <v>0.167952865461129</v>
      </c>
      <c r="T1942" s="17">
        <v>0.26508673938460497</v>
      </c>
      <c r="U1942" s="17">
        <v>0.241027567744317</v>
      </c>
      <c r="V1942" s="17">
        <v>0.227377454572809</v>
      </c>
      <c r="W1942" s="17">
        <v>0.18894041457853</v>
      </c>
      <c r="X1942" s="17">
        <v>0.27166944035799201</v>
      </c>
      <c r="Y1942" s="17">
        <v>0.24051661670488</v>
      </c>
      <c r="Z1942" s="17">
        <v>0.25621265703172702</v>
      </c>
      <c r="AA1942" s="17">
        <v>0.22864464537572199</v>
      </c>
      <c r="AB1942" s="17">
        <v>0.203668424394541</v>
      </c>
      <c r="AC1942" s="17">
        <v>0.247812383897584</v>
      </c>
      <c r="AD1942" s="17">
        <v>0.14910987012360699</v>
      </c>
      <c r="AE1942" s="17"/>
      <c r="AF1942" s="17">
        <v>0.322257396656905</v>
      </c>
      <c r="AG1942" s="17">
        <v>0.16439209638932301</v>
      </c>
      <c r="AH1942" s="17">
        <v>0.183483061124813</v>
      </c>
      <c r="AI1942" s="17"/>
      <c r="AJ1942" s="17">
        <v>0.31930880152352997</v>
      </c>
      <c r="AK1942" s="17">
        <v>0.11604719410161</v>
      </c>
      <c r="AL1942" s="17">
        <v>0.262755589069949</v>
      </c>
      <c r="AM1942" s="17">
        <v>0.37904198041871501</v>
      </c>
      <c r="AN1942" s="17">
        <v>0.194478438305034</v>
      </c>
      <c r="AO1942" s="17"/>
      <c r="AP1942" s="17">
        <v>6.6091677564862394E-2</v>
      </c>
      <c r="AQ1942" s="17">
        <v>0.28011066552489799</v>
      </c>
      <c r="AR1942" s="17">
        <v>0.20330311222273101</v>
      </c>
      <c r="AS1942" s="17">
        <v>0.35762618723598699</v>
      </c>
      <c r="AT1942" s="17">
        <v>0.18649608363213199</v>
      </c>
      <c r="AU1942" s="17">
        <v>0.212468931958885</v>
      </c>
      <c r="AV1942" s="17"/>
      <c r="AW1942" s="17">
        <v>0.50013610908565798</v>
      </c>
      <c r="AX1942" s="17">
        <v>0.25140623032298998</v>
      </c>
      <c r="AY1942" s="17">
        <v>0.227038619989306</v>
      </c>
      <c r="AZ1942" s="17">
        <v>0.24477963871918401</v>
      </c>
      <c r="BA1942" s="17">
        <v>0.25487077534362401</v>
      </c>
      <c r="BB1942" s="17">
        <v>0.23462521356657601</v>
      </c>
      <c r="BC1942" s="17">
        <v>0.28333073381169799</v>
      </c>
      <c r="BD1942" s="17">
        <v>0.156376464482335</v>
      </c>
      <c r="BE1942" s="17">
        <v>0.213997346667852</v>
      </c>
      <c r="BF1942" s="17">
        <v>0.19551844747358799</v>
      </c>
      <c r="BG1942" s="17">
        <v>0.22321011325564399</v>
      </c>
      <c r="BH1942" s="17">
        <v>0.26724656371873801</v>
      </c>
      <c r="BI1942" s="17">
        <v>0.20807389324522499</v>
      </c>
      <c r="BJ1942" s="17">
        <v>0.19673234785177901</v>
      </c>
      <c r="BK1942" s="17">
        <v>0.18513995982078499</v>
      </c>
      <c r="BL1942" s="17">
        <v>0.117392267208032</v>
      </c>
      <c r="BM1942" s="17"/>
      <c r="BN1942" s="17">
        <v>0.20249885344695201</v>
      </c>
      <c r="BO1942" s="17">
        <v>0.25896978762697198</v>
      </c>
      <c r="BP1942" s="17"/>
      <c r="BQ1942" s="17">
        <v>6.0804654070405098E-2</v>
      </c>
      <c r="BR1942" s="17">
        <v>0.20687827690426</v>
      </c>
      <c r="BS1942" s="17"/>
      <c r="BT1942" s="17">
        <v>0.12103007319023799</v>
      </c>
      <c r="BU1942" s="17"/>
      <c r="BV1942" s="17">
        <v>0.25073366338613601</v>
      </c>
      <c r="BW1942" s="17">
        <v>0.15237351583879599</v>
      </c>
      <c r="BX1942" s="17">
        <v>0.23518856219998199</v>
      </c>
      <c r="BY1942" s="17"/>
      <c r="BZ1942" s="17">
        <v>0.27355296417846597</v>
      </c>
      <c r="CA1942" s="17">
        <v>0.25215020443986103</v>
      </c>
      <c r="CB1942" s="17">
        <v>0.24995244785936199</v>
      </c>
      <c r="CC1942" s="17">
        <v>0.22916734077187001</v>
      </c>
      <c r="CD1942" s="17">
        <v>0.20417630535797199</v>
      </c>
      <c r="CE1942" s="17">
        <v>0.21373416222181099</v>
      </c>
      <c r="CF1942" s="17">
        <v>0.175349747225191</v>
      </c>
      <c r="CG1942" s="17"/>
      <c r="CH1942" s="17">
        <v>0.135190689643123</v>
      </c>
      <c r="CI1942" s="17">
        <v>0.20883887621534</v>
      </c>
      <c r="CJ1942" s="17">
        <v>0.23254493258489001</v>
      </c>
      <c r="CK1942" s="17">
        <v>0.26616922618632899</v>
      </c>
      <c r="CL1942" s="17">
        <v>0.37077362326148</v>
      </c>
    </row>
    <row r="1943" spans="2:90" x14ac:dyDescent="0.3">
      <c r="B1943" t="s">
        <v>121</v>
      </c>
      <c r="C1943" s="17">
        <v>0.14851163838343201</v>
      </c>
      <c r="D1943" s="17">
        <v>0.138137297513028</v>
      </c>
      <c r="E1943" s="17">
        <v>0.15704761660288899</v>
      </c>
      <c r="F1943" s="17"/>
      <c r="G1943" s="17">
        <v>0.28265930569029502</v>
      </c>
      <c r="H1943" s="17">
        <v>0.48669036221117901</v>
      </c>
      <c r="I1943" s="17">
        <v>0.254060819491636</v>
      </c>
      <c r="J1943" s="17">
        <v>7.9740887875387502E-3</v>
      </c>
      <c r="K1943" s="17">
        <v>-6.15859678875798E-2</v>
      </c>
      <c r="L1943" s="17">
        <v>-4.8331010580967601E-2</v>
      </c>
      <c r="M1943" s="17"/>
      <c r="N1943" s="17">
        <v>0.27622243009029701</v>
      </c>
      <c r="O1943" s="17">
        <v>0.182875276599195</v>
      </c>
      <c r="P1943" s="17">
        <v>6.8145292783551997E-2</v>
      </c>
      <c r="Q1943" s="17">
        <v>5.1353137555773302E-2</v>
      </c>
      <c r="R1943" s="17"/>
      <c r="S1943" s="17">
        <v>0.33444970746181801</v>
      </c>
      <c r="T1943" s="17">
        <v>1.6110823913190402E-2</v>
      </c>
      <c r="U1943" s="17">
        <v>3.8808923434404098E-2</v>
      </c>
      <c r="V1943" s="17">
        <v>0.14601088703699999</v>
      </c>
      <c r="W1943" s="17">
        <v>0.15737417190841599</v>
      </c>
      <c r="X1943" s="17">
        <v>7.4367524585006395E-2</v>
      </c>
      <c r="Y1943" s="17">
        <v>0.13073751814953999</v>
      </c>
      <c r="Z1943" s="17">
        <v>0.14338699807006999</v>
      </c>
      <c r="AA1943" s="17">
        <v>0.161647119777662</v>
      </c>
      <c r="AB1943" s="17">
        <v>0.13129652569460101</v>
      </c>
      <c r="AC1943" s="17">
        <v>0.16416730440687899</v>
      </c>
      <c r="AD1943" s="17">
        <v>0.38685664478069998</v>
      </c>
      <c r="AE1943" s="17"/>
      <c r="AF1943" s="17">
        <v>-4.6817761344592097E-2</v>
      </c>
      <c r="AG1943" s="17">
        <v>0.28837255186821298</v>
      </c>
      <c r="AH1943" s="17">
        <v>0.186687074568539</v>
      </c>
      <c r="AI1943" s="17"/>
      <c r="AJ1943" s="17">
        <v>-4.9322048272943599E-2</v>
      </c>
      <c r="AK1943" s="17">
        <v>0.43119481256565301</v>
      </c>
      <c r="AL1943" s="17">
        <v>6.1317721613347399E-2</v>
      </c>
      <c r="AM1943" s="17">
        <v>-8.0095742744980603E-2</v>
      </c>
      <c r="AN1943" s="17">
        <v>0.112641395050346</v>
      </c>
      <c r="AO1943" s="17"/>
      <c r="AP1943" s="17">
        <v>0.59914054180833298</v>
      </c>
      <c r="AQ1943" s="17">
        <v>7.6049851788373493E-2</v>
      </c>
      <c r="AR1943" s="17">
        <v>0.13138600234782799</v>
      </c>
      <c r="AS1943" s="17">
        <v>-0.114695308680014</v>
      </c>
      <c r="AT1943" s="17">
        <v>0.14479186919602599</v>
      </c>
      <c r="AU1943" s="17">
        <v>-1.8979839531553199E-2</v>
      </c>
      <c r="AV1943" s="17"/>
      <c r="AW1943" s="17">
        <v>-0.14682212111365001</v>
      </c>
      <c r="AX1943" s="17">
        <v>7.5284958828096202E-2</v>
      </c>
      <c r="AY1943" s="17">
        <v>0.103480219096635</v>
      </c>
      <c r="AZ1943" s="17">
        <v>4.6905548661086698E-2</v>
      </c>
      <c r="BA1943" s="17">
        <v>5.92793153292865E-2</v>
      </c>
      <c r="BB1943" s="17">
        <v>0.128152699252224</v>
      </c>
      <c r="BC1943" s="17">
        <v>7.29637159399949E-2</v>
      </c>
      <c r="BD1943" s="17">
        <v>0.223923568805071</v>
      </c>
      <c r="BE1943" s="17">
        <v>0.14506771836039001</v>
      </c>
      <c r="BF1943" s="17">
        <v>0.205672039527864</v>
      </c>
      <c r="BG1943" s="17">
        <v>0.166409002689065</v>
      </c>
      <c r="BH1943" s="17">
        <v>0.12273348701644</v>
      </c>
      <c r="BI1943" s="17">
        <v>0.24197480545026501</v>
      </c>
      <c r="BJ1943" s="17">
        <v>0.24330455911782001</v>
      </c>
      <c r="BK1943" s="17">
        <v>0.27734517098489098</v>
      </c>
      <c r="BL1943" s="17">
        <v>0.53567030739308297</v>
      </c>
      <c r="BM1943" s="17"/>
      <c r="BN1943" s="17">
        <v>0.19185543198117899</v>
      </c>
      <c r="BO1943" s="17">
        <v>8.8303468166017404E-2</v>
      </c>
      <c r="BP1943" s="17"/>
      <c r="BQ1943" s="17">
        <v>0.61268310738711995</v>
      </c>
      <c r="BR1943" s="17">
        <v>0.14846852698827501</v>
      </c>
      <c r="BS1943" s="17"/>
      <c r="BT1943" s="17">
        <v>0.45866786791049302</v>
      </c>
      <c r="BU1943" s="17"/>
      <c r="BV1943" s="17">
        <v>6.1166341691173402E-2</v>
      </c>
      <c r="BW1943" s="17">
        <v>0.31992891998096701</v>
      </c>
      <c r="BX1943" s="17">
        <v>0.142734399140689</v>
      </c>
      <c r="BY1943" s="17"/>
      <c r="BZ1943" s="17">
        <v>5.2123743240899502E-2</v>
      </c>
      <c r="CA1943" s="17">
        <v>8.7321104724349202E-2</v>
      </c>
      <c r="CB1943" s="17">
        <v>7.4780988962115602E-2</v>
      </c>
      <c r="CC1943" s="17">
        <v>0.14614164194948501</v>
      </c>
      <c r="CD1943" s="17">
        <v>0.19221351717135399</v>
      </c>
      <c r="CE1943" s="17">
        <v>0.25017344066797098</v>
      </c>
      <c r="CF1943" s="17">
        <v>0.34644242397304997</v>
      </c>
      <c r="CG1943" s="17"/>
      <c r="CH1943" s="17">
        <v>0.46798163158731798</v>
      </c>
      <c r="CI1943" s="17">
        <v>0.19245310922511499</v>
      </c>
      <c r="CJ1943" s="17">
        <v>8.3667157052300406E-2</v>
      </c>
      <c r="CK1943" s="17">
        <v>6.0499044991057301E-2</v>
      </c>
      <c r="CL1943" s="17">
        <v>-0.101836984645541</v>
      </c>
    </row>
    <row r="1944" spans="2:90" x14ac:dyDescent="0.3">
      <c r="C1944" s="17"/>
      <c r="D1944" s="17"/>
      <c r="E1944" s="17"/>
      <c r="F1944" s="17"/>
      <c r="G1944" s="17"/>
      <c r="H1944" s="17"/>
      <c r="I1944" s="17"/>
      <c r="J1944" s="17"/>
      <c r="K1944" s="17"/>
      <c r="L1944" s="17"/>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7"/>
      <c r="AI1944" s="17"/>
      <c r="AJ1944" s="17"/>
      <c r="AK1944" s="17"/>
      <c r="AL1944" s="17"/>
      <c r="AM1944" s="17"/>
      <c r="AN1944" s="17"/>
      <c r="AO1944" s="17"/>
      <c r="AP1944" s="17"/>
      <c r="AQ1944" s="17"/>
      <c r="AR1944" s="17"/>
      <c r="AS1944" s="17"/>
      <c r="AT1944" s="17"/>
      <c r="AU1944" s="17"/>
      <c r="AV1944" s="17"/>
      <c r="AW1944" s="17"/>
      <c r="AX1944" s="17"/>
      <c r="AY1944" s="17"/>
      <c r="AZ1944" s="17"/>
      <c r="BA1944" s="17"/>
      <c r="BB1944" s="17"/>
      <c r="BC1944" s="17"/>
      <c r="BD1944" s="17"/>
      <c r="BE1944" s="17"/>
      <c r="BF1944" s="17"/>
      <c r="BG1944" s="17"/>
      <c r="BH1944" s="17"/>
      <c r="BI1944" s="17"/>
      <c r="BJ1944" s="17"/>
      <c r="BK1944" s="17"/>
      <c r="BL1944" s="17"/>
      <c r="BM1944" s="17"/>
      <c r="BN1944" s="17"/>
      <c r="BO1944" s="17"/>
      <c r="BP1944" s="17"/>
      <c r="BQ1944" s="17"/>
      <c r="BR1944" s="17"/>
      <c r="BS1944" s="17"/>
      <c r="BT1944" s="17"/>
      <c r="BU1944" s="17"/>
      <c r="BV1944" s="17"/>
      <c r="BW1944" s="17"/>
      <c r="BX1944" s="17"/>
      <c r="BY1944" s="17"/>
      <c r="BZ1944" s="17"/>
      <c r="CA1944" s="17"/>
      <c r="CB1944" s="17"/>
      <c r="CC1944" s="17"/>
      <c r="CD1944" s="17"/>
      <c r="CE1944" s="17"/>
      <c r="CF1944" s="17"/>
      <c r="CG1944" s="17"/>
      <c r="CH1944" s="17"/>
      <c r="CI1944" s="17"/>
      <c r="CJ1944" s="17"/>
      <c r="CK1944" s="17"/>
      <c r="CL1944" s="17"/>
    </row>
    <row r="1945" spans="2:90" x14ac:dyDescent="0.3">
      <c r="B1945" s="6" t="s">
        <v>724</v>
      </c>
      <c r="C1945" s="17"/>
      <c r="D1945" s="17"/>
      <c r="E1945" s="17"/>
      <c r="F1945" s="17"/>
      <c r="G1945" s="17"/>
      <c r="H1945" s="17"/>
      <c r="I1945" s="17"/>
      <c r="J1945" s="17"/>
      <c r="K1945" s="17"/>
      <c r="L1945" s="17"/>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7"/>
      <c r="AI1945" s="17"/>
      <c r="AJ1945" s="17"/>
      <c r="AK1945" s="17"/>
      <c r="AL1945" s="17"/>
      <c r="AM1945" s="17"/>
      <c r="AN1945" s="17"/>
      <c r="AO1945" s="17"/>
      <c r="AP1945" s="17"/>
      <c r="AQ1945" s="17"/>
      <c r="AR1945" s="17"/>
      <c r="AS1945" s="17"/>
      <c r="AT1945" s="17"/>
      <c r="AU1945" s="17"/>
      <c r="AV1945" s="17"/>
      <c r="AW1945" s="17"/>
      <c r="AX1945" s="17"/>
      <c r="AY1945" s="17"/>
      <c r="AZ1945" s="17"/>
      <c r="BA1945" s="17"/>
      <c r="BB1945" s="17"/>
      <c r="BC1945" s="17"/>
      <c r="BD1945" s="17"/>
      <c r="BE1945" s="17"/>
      <c r="BF1945" s="17"/>
      <c r="BG1945" s="17"/>
      <c r="BH1945" s="17"/>
      <c r="BI1945" s="17"/>
      <c r="BJ1945" s="17"/>
      <c r="BK1945" s="17"/>
      <c r="BL1945" s="17"/>
      <c r="BM1945" s="17"/>
      <c r="BN1945" s="17"/>
      <c r="BO1945" s="17"/>
      <c r="BP1945" s="17"/>
      <c r="BQ1945" s="17"/>
      <c r="BR1945" s="17"/>
      <c r="BS1945" s="17"/>
      <c r="BT1945" s="17"/>
      <c r="BU1945" s="17"/>
      <c r="BV1945" s="17"/>
      <c r="BW1945" s="17"/>
      <c r="BX1945" s="17"/>
      <c r="BY1945" s="17"/>
      <c r="BZ1945" s="17"/>
      <c r="CA1945" s="17"/>
      <c r="CB1945" s="17"/>
      <c r="CC1945" s="17"/>
      <c r="CD1945" s="17"/>
      <c r="CE1945" s="17"/>
      <c r="CF1945" s="17"/>
      <c r="CG1945" s="17"/>
      <c r="CH1945" s="17"/>
      <c r="CI1945" s="17"/>
      <c r="CJ1945" s="17"/>
      <c r="CK1945" s="17"/>
      <c r="CL1945" s="17"/>
    </row>
    <row r="1946" spans="2:90" x14ac:dyDescent="0.3">
      <c r="B1946" s="24" t="s">
        <v>110</v>
      </c>
      <c r="C1946" s="17"/>
      <c r="D1946" s="17"/>
      <c r="E1946" s="17"/>
      <c r="F1946" s="17"/>
      <c r="G1946" s="17"/>
      <c r="H1946" s="17"/>
      <c r="I1946" s="17"/>
      <c r="J1946" s="17"/>
      <c r="K1946" s="17"/>
      <c r="L1946" s="17"/>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7"/>
      <c r="AI1946" s="17"/>
      <c r="AJ1946" s="17"/>
      <c r="AK1946" s="17"/>
      <c r="AL1946" s="17"/>
      <c r="AM1946" s="17"/>
      <c r="AN1946" s="17"/>
      <c r="AO1946" s="17"/>
      <c r="AP1946" s="17"/>
      <c r="AQ1946" s="17"/>
      <c r="AR1946" s="17"/>
      <c r="AS1946" s="17"/>
      <c r="AT1946" s="17"/>
      <c r="AU1946" s="17"/>
      <c r="AV1946" s="17"/>
      <c r="AW1946" s="17"/>
      <c r="AX1946" s="17"/>
      <c r="AY1946" s="17"/>
      <c r="AZ1946" s="17"/>
      <c r="BA1946" s="17"/>
      <c r="BB1946" s="17"/>
      <c r="BC1946" s="17"/>
      <c r="BD1946" s="17"/>
      <c r="BE1946" s="17"/>
      <c r="BF1946" s="17"/>
      <c r="BG1946" s="17"/>
      <c r="BH1946" s="17"/>
      <c r="BI1946" s="17"/>
      <c r="BJ1946" s="17"/>
      <c r="BK1946" s="17"/>
      <c r="BL1946" s="17"/>
      <c r="BM1946" s="17"/>
      <c r="BN1946" s="17"/>
      <c r="BO1946" s="17"/>
      <c r="BP1946" s="17"/>
      <c r="BQ1946" s="17"/>
      <c r="BR1946" s="17"/>
      <c r="BS1946" s="17"/>
      <c r="BT1946" s="17"/>
      <c r="BU1946" s="17"/>
      <c r="BV1946" s="17"/>
      <c r="BW1946" s="17"/>
      <c r="BX1946" s="17"/>
      <c r="BY1946" s="17"/>
      <c r="BZ1946" s="17"/>
      <c r="CA1946" s="17"/>
      <c r="CB1946" s="17"/>
      <c r="CC1946" s="17"/>
      <c r="CD1946" s="17"/>
      <c r="CE1946" s="17"/>
      <c r="CF1946" s="17"/>
      <c r="CG1946" s="17"/>
      <c r="CH1946" s="17"/>
      <c r="CI1946" s="17"/>
      <c r="CJ1946" s="17"/>
      <c r="CK1946" s="17"/>
      <c r="CL1946" s="17"/>
    </row>
    <row r="1947" spans="2:90" x14ac:dyDescent="0.3">
      <c r="B1947" t="s">
        <v>709</v>
      </c>
      <c r="C1947" s="17">
        <v>0.17928246463794201</v>
      </c>
      <c r="D1947" s="17">
        <v>0.21209172381229299</v>
      </c>
      <c r="E1947" s="17">
        <v>0.147531950637908</v>
      </c>
      <c r="F1947" s="17"/>
      <c r="G1947" s="17">
        <v>0.154090456445521</v>
      </c>
      <c r="H1947" s="17">
        <v>0.19005879188566099</v>
      </c>
      <c r="I1947" s="17">
        <v>0.16123128830538899</v>
      </c>
      <c r="J1947" s="17">
        <v>0.151558075002417</v>
      </c>
      <c r="K1947" s="17">
        <v>0.16932283951207</v>
      </c>
      <c r="L1947" s="17">
        <v>0.231178218737943</v>
      </c>
      <c r="M1947" s="17"/>
      <c r="N1947" s="17">
        <v>0.20793121145413801</v>
      </c>
      <c r="O1947" s="17">
        <v>0.16450436678122199</v>
      </c>
      <c r="P1947" s="17">
        <v>0.194183870613128</v>
      </c>
      <c r="Q1947" s="17">
        <v>0.15241836853357399</v>
      </c>
      <c r="R1947" s="17"/>
      <c r="S1947" s="17">
        <v>0.19772275778338799</v>
      </c>
      <c r="T1947" s="17">
        <v>0.19033767187099099</v>
      </c>
      <c r="U1947" s="17">
        <v>0.16489763147678299</v>
      </c>
      <c r="V1947" s="17">
        <v>0.101564377259497</v>
      </c>
      <c r="W1947" s="17">
        <v>0.18409508339011799</v>
      </c>
      <c r="X1947" s="17">
        <v>0.219553738195923</v>
      </c>
      <c r="Y1947" s="17">
        <v>0.20365935125531601</v>
      </c>
      <c r="Z1947" s="17">
        <v>0.195723944048003</v>
      </c>
      <c r="AA1947" s="17">
        <v>0.158707904143644</v>
      </c>
      <c r="AB1947" s="17">
        <v>0.203325851970418</v>
      </c>
      <c r="AC1947" s="17">
        <v>0.146192151369374</v>
      </c>
      <c r="AD1947" s="17">
        <v>0.156167679111646</v>
      </c>
      <c r="AE1947" s="17"/>
      <c r="AF1947" s="17">
        <v>0.237866829209818</v>
      </c>
      <c r="AG1947" s="17">
        <v>0.16426899689138399</v>
      </c>
      <c r="AH1947" s="17">
        <v>0.119283604853855</v>
      </c>
      <c r="AI1947" s="17"/>
      <c r="AJ1947" s="17">
        <v>0.234583916650488</v>
      </c>
      <c r="AK1947" s="17">
        <v>0.18203329026232901</v>
      </c>
      <c r="AL1947" s="17">
        <v>0.15465841501538499</v>
      </c>
      <c r="AM1947" s="17">
        <v>0.25912853162211102</v>
      </c>
      <c r="AN1947" s="17">
        <v>9.55079038397397E-2</v>
      </c>
      <c r="AO1947" s="17"/>
      <c r="AP1947" s="17">
        <v>0.19524843393417199</v>
      </c>
      <c r="AQ1947" s="17">
        <v>0.22329963826841401</v>
      </c>
      <c r="AR1947" s="17">
        <v>0.141789540525177</v>
      </c>
      <c r="AS1947" s="17">
        <v>0.22245227861379699</v>
      </c>
      <c r="AT1947" s="17">
        <v>8.2918346277972704E-2</v>
      </c>
      <c r="AU1947" s="17">
        <v>0.14629863506766899</v>
      </c>
      <c r="AV1947" s="17"/>
      <c r="AW1947" s="17">
        <v>9.9907380991129294E-2</v>
      </c>
      <c r="AX1947" s="17">
        <v>0.15567231774305801</v>
      </c>
      <c r="AY1947" s="17">
        <v>0.17134311924225201</v>
      </c>
      <c r="AZ1947" s="17">
        <v>0.122495426983296</v>
      </c>
      <c r="BA1947" s="17">
        <v>0.19494936755242201</v>
      </c>
      <c r="BB1947" s="17">
        <v>0.18376798891341201</v>
      </c>
      <c r="BC1947" s="17">
        <v>0.12619802699298799</v>
      </c>
      <c r="BD1947" s="17">
        <v>0.18677609199842199</v>
      </c>
      <c r="BE1947" s="17">
        <v>0.18730751703467799</v>
      </c>
      <c r="BF1947" s="17">
        <v>0.15291629512882501</v>
      </c>
      <c r="BG1947" s="17">
        <v>0.14825655637521201</v>
      </c>
      <c r="BH1947" s="17">
        <v>0.20985746523860199</v>
      </c>
      <c r="BI1947" s="17">
        <v>0.20750114853921101</v>
      </c>
      <c r="BJ1947" s="17">
        <v>0.193815734302374</v>
      </c>
      <c r="BK1947" s="17">
        <v>0.35135593006118498</v>
      </c>
      <c r="BL1947" s="17">
        <v>0.28011690567268399</v>
      </c>
      <c r="BM1947" s="17"/>
      <c r="BN1947" s="17">
        <v>0.188806428541621</v>
      </c>
      <c r="BO1947" s="17">
        <v>0.16210778843425599</v>
      </c>
      <c r="BP1947" s="17"/>
      <c r="BQ1947" s="17">
        <v>0.20399744961306801</v>
      </c>
      <c r="BR1947" s="17">
        <v>0.15986016441432499</v>
      </c>
      <c r="BS1947" s="17"/>
      <c r="BT1947" s="17">
        <v>0.22392859595384801</v>
      </c>
      <c r="BU1947" s="17"/>
      <c r="BV1947" s="17">
        <v>0.13367778246296799</v>
      </c>
      <c r="BW1947" s="17">
        <v>0.18137999742309499</v>
      </c>
      <c r="BX1947" s="17">
        <v>0.200048855983569</v>
      </c>
      <c r="BY1947" s="17"/>
      <c r="BZ1947" s="17">
        <v>7.6637325690206398E-2</v>
      </c>
      <c r="CA1947" s="17">
        <v>0.14548045475454</v>
      </c>
      <c r="CB1947" s="17">
        <v>0.13668564658315399</v>
      </c>
      <c r="CC1947" s="17">
        <v>0.15743960457727901</v>
      </c>
      <c r="CD1947" s="17">
        <v>0.221300487652555</v>
      </c>
      <c r="CE1947" s="17">
        <v>0.23172794755069501</v>
      </c>
      <c r="CF1947" s="17">
        <v>0.28548279578581098</v>
      </c>
      <c r="CG1947" s="17"/>
      <c r="CH1947" s="17">
        <v>0.27923807590657501</v>
      </c>
      <c r="CI1947" s="17">
        <v>0.22360907658441401</v>
      </c>
      <c r="CJ1947" s="17">
        <v>0.14345440812368301</v>
      </c>
      <c r="CK1947" s="17">
        <v>0.102815713843303</v>
      </c>
      <c r="CL1947" s="17">
        <v>0.15100246505356399</v>
      </c>
    </row>
    <row r="1948" spans="2:90" x14ac:dyDescent="0.3">
      <c r="B1948" t="s">
        <v>710</v>
      </c>
      <c r="C1948" s="17">
        <v>0.371334576133657</v>
      </c>
      <c r="D1948" s="17">
        <v>0.38535826790349897</v>
      </c>
      <c r="E1948" s="17">
        <v>0.35957037832043698</v>
      </c>
      <c r="F1948" s="17"/>
      <c r="G1948" s="17">
        <v>0.38183918572729802</v>
      </c>
      <c r="H1948" s="17">
        <v>0.35551106762296503</v>
      </c>
      <c r="I1948" s="17">
        <v>0.33906860996149701</v>
      </c>
      <c r="J1948" s="17">
        <v>0.33941598370854098</v>
      </c>
      <c r="K1948" s="17">
        <v>0.39091430777729902</v>
      </c>
      <c r="L1948" s="17">
        <v>0.41647905362877702</v>
      </c>
      <c r="M1948" s="17"/>
      <c r="N1948" s="17">
        <v>0.39325945057328499</v>
      </c>
      <c r="O1948" s="17">
        <v>0.36521714598557498</v>
      </c>
      <c r="P1948" s="17">
        <v>0.38686988544526402</v>
      </c>
      <c r="Q1948" s="17">
        <v>0.33778513898372903</v>
      </c>
      <c r="R1948" s="17"/>
      <c r="S1948" s="17">
        <v>0.330363029424107</v>
      </c>
      <c r="T1948" s="17">
        <v>0.37756171207477801</v>
      </c>
      <c r="U1948" s="17">
        <v>0.358961300792907</v>
      </c>
      <c r="V1948" s="17">
        <v>0.43980963957166302</v>
      </c>
      <c r="W1948" s="17">
        <v>0.45314637491341703</v>
      </c>
      <c r="X1948" s="17">
        <v>0.31637592673864501</v>
      </c>
      <c r="Y1948" s="17">
        <v>0.42261841581012899</v>
      </c>
      <c r="Z1948" s="17">
        <v>0.30953783089674097</v>
      </c>
      <c r="AA1948" s="17">
        <v>0.38073937961321203</v>
      </c>
      <c r="AB1948" s="17">
        <v>0.31361648290590799</v>
      </c>
      <c r="AC1948" s="17">
        <v>0.40228091483391198</v>
      </c>
      <c r="AD1948" s="17">
        <v>0.370266062753484</v>
      </c>
      <c r="AE1948" s="17"/>
      <c r="AF1948" s="17">
        <v>0.38232357586115101</v>
      </c>
      <c r="AG1948" s="17">
        <v>0.39940608048641202</v>
      </c>
      <c r="AH1948" s="17">
        <v>0.31930498005156299</v>
      </c>
      <c r="AI1948" s="17"/>
      <c r="AJ1948" s="17">
        <v>0.44033634098889901</v>
      </c>
      <c r="AK1948" s="17">
        <v>0.36576056511574201</v>
      </c>
      <c r="AL1948" s="17">
        <v>0.42006950287814898</v>
      </c>
      <c r="AM1948" s="17">
        <v>0.349350413652257</v>
      </c>
      <c r="AN1948" s="17">
        <v>0.33018445409651698</v>
      </c>
      <c r="AO1948" s="17"/>
      <c r="AP1948" s="17">
        <v>0.41219518514582398</v>
      </c>
      <c r="AQ1948" s="17">
        <v>0.42968122050161001</v>
      </c>
      <c r="AR1948" s="17">
        <v>0.39354650658768098</v>
      </c>
      <c r="AS1948" s="17">
        <v>0.35758553596563702</v>
      </c>
      <c r="AT1948" s="17">
        <v>0.27740655805713499</v>
      </c>
      <c r="AU1948" s="17">
        <v>0.31992843042423103</v>
      </c>
      <c r="AV1948" s="17"/>
      <c r="AW1948" s="17">
        <v>0.33840688082442699</v>
      </c>
      <c r="AX1948" s="17">
        <v>0.29906628210602798</v>
      </c>
      <c r="AY1948" s="17">
        <v>0.31533431836800102</v>
      </c>
      <c r="AZ1948" s="17">
        <v>0.30020470592551302</v>
      </c>
      <c r="BA1948" s="17">
        <v>0.29490669136155301</v>
      </c>
      <c r="BB1948" s="17">
        <v>0.36015997731031002</v>
      </c>
      <c r="BC1948" s="17">
        <v>0.45771073336597001</v>
      </c>
      <c r="BD1948" s="17">
        <v>0.410003888452527</v>
      </c>
      <c r="BE1948" s="17">
        <v>0.35041080067054298</v>
      </c>
      <c r="BF1948" s="17">
        <v>0.43554344033574399</v>
      </c>
      <c r="BG1948" s="17">
        <v>0.46196775127509299</v>
      </c>
      <c r="BH1948" s="17">
        <v>0.42243925029358298</v>
      </c>
      <c r="BI1948" s="17">
        <v>0.35889744776840699</v>
      </c>
      <c r="BJ1948" s="17">
        <v>0.47718751492165501</v>
      </c>
      <c r="BK1948" s="17">
        <v>0.35324206682297499</v>
      </c>
      <c r="BL1948" s="17">
        <v>0.38143323501010201</v>
      </c>
      <c r="BM1948" s="17"/>
      <c r="BN1948" s="17">
        <v>0.38675503306654702</v>
      </c>
      <c r="BO1948" s="17">
        <v>0.35106243049075098</v>
      </c>
      <c r="BP1948" s="17"/>
      <c r="BQ1948" s="17">
        <v>0.41964988568587203</v>
      </c>
      <c r="BR1948" s="17">
        <v>0.27395454783406897</v>
      </c>
      <c r="BS1948" s="17"/>
      <c r="BT1948" s="17">
        <v>0.40260234260883498</v>
      </c>
      <c r="BU1948" s="17"/>
      <c r="BV1948" s="17">
        <v>0.36052976818521298</v>
      </c>
      <c r="BW1948" s="17">
        <v>0.334618916388433</v>
      </c>
      <c r="BX1948" s="17">
        <v>0.39271868585070102</v>
      </c>
      <c r="BY1948" s="17"/>
      <c r="BZ1948" s="17">
        <v>0.29459552019566798</v>
      </c>
      <c r="CA1948" s="17">
        <v>0.279891516998861</v>
      </c>
      <c r="CB1948" s="17">
        <v>0.380362083934565</v>
      </c>
      <c r="CC1948" s="17">
        <v>0.38582658925283703</v>
      </c>
      <c r="CD1948" s="17">
        <v>0.447920277241802</v>
      </c>
      <c r="CE1948" s="17">
        <v>0.48234202588263903</v>
      </c>
      <c r="CF1948" s="17">
        <v>0.34127651237428103</v>
      </c>
      <c r="CG1948" s="17"/>
      <c r="CH1948" s="17">
        <v>0.44642101303915199</v>
      </c>
      <c r="CI1948" s="17">
        <v>0.42416625806268199</v>
      </c>
      <c r="CJ1948" s="17">
        <v>0.35085824694284501</v>
      </c>
      <c r="CK1948" s="17">
        <v>0.28844012569928201</v>
      </c>
      <c r="CL1948" s="17">
        <v>0.20857147325529601</v>
      </c>
    </row>
    <row r="1949" spans="2:90" x14ac:dyDescent="0.3">
      <c r="B1949" t="s">
        <v>711</v>
      </c>
      <c r="C1949" s="17">
        <v>0.23167818011311</v>
      </c>
      <c r="D1949" s="17">
        <v>0.22002373662886901</v>
      </c>
      <c r="E1949" s="17">
        <v>0.24290158044261001</v>
      </c>
      <c r="F1949" s="17"/>
      <c r="G1949" s="17">
        <v>0.17206608279145999</v>
      </c>
      <c r="H1949" s="17">
        <v>0.20191808896329699</v>
      </c>
      <c r="I1949" s="17">
        <v>0.27955666273892299</v>
      </c>
      <c r="J1949" s="17">
        <v>0.27370781098161401</v>
      </c>
      <c r="K1949" s="17">
        <v>0.25669053072197301</v>
      </c>
      <c r="L1949" s="17">
        <v>0.205495127903569</v>
      </c>
      <c r="M1949" s="17"/>
      <c r="N1949" s="17">
        <v>0.212563666246633</v>
      </c>
      <c r="O1949" s="17">
        <v>0.243461341393059</v>
      </c>
      <c r="P1949" s="17">
        <v>0.219472223276758</v>
      </c>
      <c r="Q1949" s="17">
        <v>0.25127641832275199</v>
      </c>
      <c r="R1949" s="17"/>
      <c r="S1949" s="17">
        <v>0.237994241507368</v>
      </c>
      <c r="T1949" s="17">
        <v>0.23350732239838301</v>
      </c>
      <c r="U1949" s="17">
        <v>0.21496328936695999</v>
      </c>
      <c r="V1949" s="17">
        <v>0.24933309465292</v>
      </c>
      <c r="W1949" s="17">
        <v>0.22489252710221799</v>
      </c>
      <c r="X1949" s="17">
        <v>0.26956988986767</v>
      </c>
      <c r="Y1949" s="17">
        <v>0.15907247136333999</v>
      </c>
      <c r="Z1949" s="17">
        <v>0.25886130954583703</v>
      </c>
      <c r="AA1949" s="17">
        <v>0.25261808477607001</v>
      </c>
      <c r="AB1949" s="17">
        <v>0.20159450237063201</v>
      </c>
      <c r="AC1949" s="17">
        <v>0.20711268143723799</v>
      </c>
      <c r="AD1949" s="17">
        <v>0.29935827766579398</v>
      </c>
      <c r="AE1949" s="17"/>
      <c r="AF1949" s="17">
        <v>0.214897064308083</v>
      </c>
      <c r="AG1949" s="17">
        <v>0.23022066770491501</v>
      </c>
      <c r="AH1949" s="17">
        <v>0.27329886395269798</v>
      </c>
      <c r="AI1949" s="17"/>
      <c r="AJ1949" s="17">
        <v>0.21775995886569399</v>
      </c>
      <c r="AK1949" s="17">
        <v>0.228423104785236</v>
      </c>
      <c r="AL1949" s="17">
        <v>0.23204933759236701</v>
      </c>
      <c r="AM1949" s="17">
        <v>0.188024301897046</v>
      </c>
      <c r="AN1949" s="17">
        <v>0.339669917961684</v>
      </c>
      <c r="AO1949" s="17"/>
      <c r="AP1949" s="17">
        <v>0.20194746662075799</v>
      </c>
      <c r="AQ1949" s="17">
        <v>0.222055462027798</v>
      </c>
      <c r="AR1949" s="17">
        <v>0.232200702490552</v>
      </c>
      <c r="AS1949" s="17">
        <v>0.23198015652805801</v>
      </c>
      <c r="AT1949" s="17">
        <v>0.28759286879051199</v>
      </c>
      <c r="AU1949" s="17">
        <v>0.248896448687114</v>
      </c>
      <c r="AV1949" s="17"/>
      <c r="AW1949" s="17">
        <v>0.24990834689559499</v>
      </c>
      <c r="AX1949" s="17">
        <v>0.179505592556996</v>
      </c>
      <c r="AY1949" s="17">
        <v>0.271370927719771</v>
      </c>
      <c r="AZ1949" s="17">
        <v>0.22804486218675701</v>
      </c>
      <c r="BA1949" s="17">
        <v>0.27943078888108103</v>
      </c>
      <c r="BB1949" s="17">
        <v>0.21849894640373499</v>
      </c>
      <c r="BC1949" s="17">
        <v>0.22716547040877899</v>
      </c>
      <c r="BD1949" s="17">
        <v>0.23234858240239301</v>
      </c>
      <c r="BE1949" s="17">
        <v>0.25901299909486902</v>
      </c>
      <c r="BF1949" s="17">
        <v>0.19912000674008001</v>
      </c>
      <c r="BG1949" s="17">
        <v>0.23404237650623999</v>
      </c>
      <c r="BH1949" s="17">
        <v>0.18794532510401701</v>
      </c>
      <c r="BI1949" s="17">
        <v>0.247658706014311</v>
      </c>
      <c r="BJ1949" s="17">
        <v>0.26757677482395198</v>
      </c>
      <c r="BK1949" s="17">
        <v>0.16489380998602499</v>
      </c>
      <c r="BL1949" s="17">
        <v>0.21557320844470099</v>
      </c>
      <c r="BM1949" s="17"/>
      <c r="BN1949" s="17">
        <v>0.23094872988495199</v>
      </c>
      <c r="BO1949" s="17">
        <v>0.23486464955361899</v>
      </c>
      <c r="BP1949" s="17"/>
      <c r="BQ1949" s="17">
        <v>0.18967773480115499</v>
      </c>
      <c r="BR1949" s="17">
        <v>0.29693741770388798</v>
      </c>
      <c r="BS1949" s="17"/>
      <c r="BT1949" s="17">
        <v>0.21532437537796401</v>
      </c>
      <c r="BU1949" s="17"/>
      <c r="BV1949" s="17">
        <v>0.24482493452005799</v>
      </c>
      <c r="BW1949" s="17">
        <v>0.23759564724080501</v>
      </c>
      <c r="BX1949" s="17">
        <v>0.22204899272027701</v>
      </c>
      <c r="BY1949" s="17"/>
      <c r="BZ1949" s="17">
        <v>0.19909755821540701</v>
      </c>
      <c r="CA1949" s="17">
        <v>0.26851035248560701</v>
      </c>
      <c r="CB1949" s="17">
        <v>0.27349610279706499</v>
      </c>
      <c r="CC1949" s="17">
        <v>0.249337700059173</v>
      </c>
      <c r="CD1949" s="17">
        <v>0.23201197913847199</v>
      </c>
      <c r="CE1949" s="17">
        <v>0.17481529765713999</v>
      </c>
      <c r="CF1949" s="17">
        <v>0.207906415985527</v>
      </c>
      <c r="CG1949" s="17"/>
      <c r="CH1949" s="17">
        <v>0.163500801902941</v>
      </c>
      <c r="CI1949" s="17">
        <v>0.199703021562189</v>
      </c>
      <c r="CJ1949" s="17">
        <v>0.27916520962755498</v>
      </c>
      <c r="CK1949" s="17">
        <v>0.25220365583180099</v>
      </c>
      <c r="CL1949" s="17">
        <v>0.17864873065200801</v>
      </c>
    </row>
    <row r="1950" spans="2:90" x14ac:dyDescent="0.3">
      <c r="B1950" t="s">
        <v>712</v>
      </c>
      <c r="C1950" s="17">
        <v>0.111548240275556</v>
      </c>
      <c r="D1950" s="17">
        <v>9.4812550637983495E-2</v>
      </c>
      <c r="E1950" s="17">
        <v>0.125913385271363</v>
      </c>
      <c r="F1950" s="17"/>
      <c r="G1950" s="17">
        <v>0.155371089838302</v>
      </c>
      <c r="H1950" s="17">
        <v>0.13804241702917699</v>
      </c>
      <c r="I1950" s="17">
        <v>9.4476303491539196E-2</v>
      </c>
      <c r="J1950" s="17">
        <v>0.113989046129747</v>
      </c>
      <c r="K1950" s="17">
        <v>8.4216313594194098E-2</v>
      </c>
      <c r="L1950" s="17">
        <v>9.1123064120843006E-2</v>
      </c>
      <c r="M1950" s="17"/>
      <c r="N1950" s="17">
        <v>0.10674320725388101</v>
      </c>
      <c r="O1950" s="17">
        <v>0.11169451418958</v>
      </c>
      <c r="P1950" s="17">
        <v>0.108784387872112</v>
      </c>
      <c r="Q1950" s="17">
        <v>0.12012390606795199</v>
      </c>
      <c r="R1950" s="17"/>
      <c r="S1950" s="17">
        <v>0.121519451829499</v>
      </c>
      <c r="T1950" s="17">
        <v>0.121718175521251</v>
      </c>
      <c r="U1950" s="17">
        <v>0.13796629755435599</v>
      </c>
      <c r="V1950" s="17">
        <v>0.11183335079760399</v>
      </c>
      <c r="W1950" s="17">
        <v>5.1966081209920301E-2</v>
      </c>
      <c r="X1950" s="17">
        <v>0.12099463743640999</v>
      </c>
      <c r="Y1950" s="17">
        <v>0.127571114783675</v>
      </c>
      <c r="Z1950" s="17">
        <v>0.109234208530362</v>
      </c>
      <c r="AA1950" s="17">
        <v>8.6717598555606096E-2</v>
      </c>
      <c r="AB1950" s="17">
        <v>0.118114373257538</v>
      </c>
      <c r="AC1950" s="17">
        <v>0.106732687359155</v>
      </c>
      <c r="AD1950" s="17">
        <v>0.10012147587775699</v>
      </c>
      <c r="AE1950" s="17"/>
      <c r="AF1950" s="17">
        <v>8.5643889718031802E-2</v>
      </c>
      <c r="AG1950" s="17">
        <v>0.109118037996319</v>
      </c>
      <c r="AH1950" s="17">
        <v>0.123935392159987</v>
      </c>
      <c r="AI1950" s="17"/>
      <c r="AJ1950" s="17">
        <v>6.0728213183220497E-2</v>
      </c>
      <c r="AK1950" s="17">
        <v>0.129954080396185</v>
      </c>
      <c r="AL1950" s="17">
        <v>9.94684403628108E-2</v>
      </c>
      <c r="AM1950" s="17">
        <v>9.4821027456631304E-2</v>
      </c>
      <c r="AN1950" s="17">
        <v>8.4742958578719094E-2</v>
      </c>
      <c r="AO1950" s="17"/>
      <c r="AP1950" s="17">
        <v>0.10280473735705099</v>
      </c>
      <c r="AQ1950" s="17">
        <v>6.8711601537263106E-2</v>
      </c>
      <c r="AR1950" s="17">
        <v>0.133925290663406</v>
      </c>
      <c r="AS1950" s="17">
        <v>9.0036523435006996E-2</v>
      </c>
      <c r="AT1950" s="17">
        <v>0.20079194114773799</v>
      </c>
      <c r="AU1950" s="17">
        <v>0.102740881406597</v>
      </c>
      <c r="AV1950" s="17"/>
      <c r="AW1950" s="17">
        <v>0.26715577116835998</v>
      </c>
      <c r="AX1950" s="17">
        <v>0.124176377012677</v>
      </c>
      <c r="AY1950" s="17">
        <v>0.123750931763296</v>
      </c>
      <c r="AZ1950" s="17">
        <v>0.19131705002285099</v>
      </c>
      <c r="BA1950" s="17">
        <v>7.9904194464894496E-2</v>
      </c>
      <c r="BB1950" s="17">
        <v>0.112407711540485</v>
      </c>
      <c r="BC1950" s="17">
        <v>0.11063605529305399</v>
      </c>
      <c r="BD1950" s="17">
        <v>9.2723055621661901E-2</v>
      </c>
      <c r="BE1950" s="17">
        <v>0.13251988585662899</v>
      </c>
      <c r="BF1950" s="17">
        <v>0.173609409114902</v>
      </c>
      <c r="BG1950" s="17">
        <v>0.105971105096024</v>
      </c>
      <c r="BH1950" s="17">
        <v>6.7509361587981501E-2</v>
      </c>
      <c r="BI1950" s="17">
        <v>9.4916204573461602E-2</v>
      </c>
      <c r="BJ1950" s="17">
        <v>4.5533448946582199E-2</v>
      </c>
      <c r="BK1950" s="17">
        <v>2.1410619186968499E-2</v>
      </c>
      <c r="BL1950" s="17">
        <v>8.0383135371213596E-2</v>
      </c>
      <c r="BM1950" s="17"/>
      <c r="BN1950" s="17">
        <v>0.10184847133087201</v>
      </c>
      <c r="BO1950" s="17">
        <v>0.125371467024225</v>
      </c>
      <c r="BP1950" s="17"/>
      <c r="BQ1950" s="17">
        <v>0.10859783182322801</v>
      </c>
      <c r="BR1950" s="17">
        <v>0.165428733633702</v>
      </c>
      <c r="BS1950" s="17"/>
      <c r="BT1950" s="17">
        <v>9.8106986180578198E-2</v>
      </c>
      <c r="BU1950" s="17"/>
      <c r="BV1950" s="17">
        <v>0.139380146548751</v>
      </c>
      <c r="BW1950" s="17">
        <v>0.106353695734713</v>
      </c>
      <c r="BX1950" s="17">
        <v>0.103493255559679</v>
      </c>
      <c r="BY1950" s="17"/>
      <c r="BZ1950" s="17">
        <v>0.14349112084227</v>
      </c>
      <c r="CA1950" s="17">
        <v>0.17345984216180499</v>
      </c>
      <c r="CB1950" s="17">
        <v>0.123389809015218</v>
      </c>
      <c r="CC1950" s="17">
        <v>0.14516217063015099</v>
      </c>
      <c r="CD1950" s="17">
        <v>6.7938051713071906E-2</v>
      </c>
      <c r="CE1950" s="17">
        <v>5.7398317976151803E-2</v>
      </c>
      <c r="CF1950" s="17">
        <v>8.0852583143803905E-2</v>
      </c>
      <c r="CG1950" s="17"/>
      <c r="CH1950" s="17">
        <v>7.2581471085658697E-2</v>
      </c>
      <c r="CI1950" s="17">
        <v>7.9915160571792904E-2</v>
      </c>
      <c r="CJ1950" s="17">
        <v>0.117327131199781</v>
      </c>
      <c r="CK1950" s="17">
        <v>0.177761386761594</v>
      </c>
      <c r="CL1950" s="17">
        <v>0.18911770776930001</v>
      </c>
    </row>
    <row r="1951" spans="2:90" x14ac:dyDescent="0.3">
      <c r="B1951" t="s">
        <v>713</v>
      </c>
      <c r="C1951" s="17">
        <v>6.02170982812191E-2</v>
      </c>
      <c r="D1951" s="17">
        <v>4.6926586065211898E-2</v>
      </c>
      <c r="E1951" s="17">
        <v>7.2743741131139794E-2</v>
      </c>
      <c r="F1951" s="17"/>
      <c r="G1951" s="17">
        <v>6.5736604398999393E-2</v>
      </c>
      <c r="H1951" s="17">
        <v>7.1825060088943293E-2</v>
      </c>
      <c r="I1951" s="17">
        <v>7.2813356383726296E-2</v>
      </c>
      <c r="J1951" s="17">
        <v>7.2138668112429805E-2</v>
      </c>
      <c r="K1951" s="17">
        <v>5.5471572324515002E-2</v>
      </c>
      <c r="L1951" s="17">
        <v>3.0258923143915699E-2</v>
      </c>
      <c r="M1951" s="17"/>
      <c r="N1951" s="17">
        <v>4.4608255952754798E-2</v>
      </c>
      <c r="O1951" s="17">
        <v>7.3080432513777493E-2</v>
      </c>
      <c r="P1951" s="17">
        <v>4.89170951607827E-2</v>
      </c>
      <c r="Q1951" s="17">
        <v>7.4237463106703996E-2</v>
      </c>
      <c r="R1951" s="17"/>
      <c r="S1951" s="17">
        <v>7.2124706149405804E-2</v>
      </c>
      <c r="T1951" s="17">
        <v>3.6595140599608098E-2</v>
      </c>
      <c r="U1951" s="17">
        <v>8.6740127385318305E-2</v>
      </c>
      <c r="V1951" s="17">
        <v>4.5177643901145398E-2</v>
      </c>
      <c r="W1951" s="17">
        <v>2.6305246078959298E-2</v>
      </c>
      <c r="X1951" s="17">
        <v>4.5420219110746798E-2</v>
      </c>
      <c r="Y1951" s="17">
        <v>2.8999331243292899E-2</v>
      </c>
      <c r="Z1951" s="17">
        <v>0.104514547885613</v>
      </c>
      <c r="AA1951" s="17">
        <v>8.6335338485257804E-2</v>
      </c>
      <c r="AB1951" s="17">
        <v>8.3560244567922007E-2</v>
      </c>
      <c r="AC1951" s="17">
        <v>6.45740807807791E-2</v>
      </c>
      <c r="AD1951" s="17">
        <v>5.5811714480700901E-2</v>
      </c>
      <c r="AE1951" s="17"/>
      <c r="AF1951" s="17">
        <v>4.3795441492483399E-2</v>
      </c>
      <c r="AG1951" s="17">
        <v>6.3165745858815098E-2</v>
      </c>
      <c r="AH1951" s="17">
        <v>8.4393451264585098E-2</v>
      </c>
      <c r="AI1951" s="17"/>
      <c r="AJ1951" s="17">
        <v>1.78887503741753E-2</v>
      </c>
      <c r="AK1951" s="17">
        <v>6.1222764015667397E-2</v>
      </c>
      <c r="AL1951" s="17">
        <v>5.2839424177653499E-2</v>
      </c>
      <c r="AM1951" s="17">
        <v>7.6598797595882603E-2</v>
      </c>
      <c r="AN1951" s="17">
        <v>9.1619826131908902E-2</v>
      </c>
      <c r="AO1951" s="17"/>
      <c r="AP1951" s="17">
        <v>5.53285678402703E-2</v>
      </c>
      <c r="AQ1951" s="17">
        <v>2.1859042454129299E-2</v>
      </c>
      <c r="AR1951" s="17">
        <v>6.6485744818898102E-2</v>
      </c>
      <c r="AS1951" s="17">
        <v>6.9111617298069597E-2</v>
      </c>
      <c r="AT1951" s="17">
        <v>0.104112074537584</v>
      </c>
      <c r="AU1951" s="17">
        <v>7.8919654893973901E-2</v>
      </c>
      <c r="AV1951" s="17"/>
      <c r="AW1951" s="17">
        <v>0</v>
      </c>
      <c r="AX1951" s="17">
        <v>0.10916705126666799</v>
      </c>
      <c r="AY1951" s="17">
        <v>7.4171022488926097E-2</v>
      </c>
      <c r="AZ1951" s="17">
        <v>8.1865707707859905E-2</v>
      </c>
      <c r="BA1951" s="17">
        <v>9.13792164320755E-2</v>
      </c>
      <c r="BB1951" s="17">
        <v>8.1355240796428502E-2</v>
      </c>
      <c r="BC1951" s="17">
        <v>5.32808128900156E-2</v>
      </c>
      <c r="BD1951" s="17">
        <v>4.7878765555207502E-2</v>
      </c>
      <c r="BE1951" s="17">
        <v>4.24488176176087E-2</v>
      </c>
      <c r="BF1951" s="17">
        <v>1.8690119054502501E-2</v>
      </c>
      <c r="BG1951" s="17">
        <v>4.1316247180752698E-2</v>
      </c>
      <c r="BH1951" s="17">
        <v>5.4577887260278297E-2</v>
      </c>
      <c r="BI1951" s="17">
        <v>6.6487712697775106E-2</v>
      </c>
      <c r="BJ1951" s="17">
        <v>0</v>
      </c>
      <c r="BK1951" s="17">
        <v>6.6183622838851097E-2</v>
      </c>
      <c r="BL1951" s="17">
        <v>3.4142922293467902E-2</v>
      </c>
      <c r="BM1951" s="17"/>
      <c r="BN1951" s="17">
        <v>5.4133301342737E-2</v>
      </c>
      <c r="BO1951" s="17">
        <v>6.9496185339275804E-2</v>
      </c>
      <c r="BP1951" s="17"/>
      <c r="BQ1951" s="17">
        <v>4.7650879853540398E-2</v>
      </c>
      <c r="BR1951" s="17">
        <v>7.50419018272587E-2</v>
      </c>
      <c r="BS1951" s="17"/>
      <c r="BT1951" s="17">
        <v>4.4973649687412097E-2</v>
      </c>
      <c r="BU1951" s="17"/>
      <c r="BV1951" s="17">
        <v>6.0830748974552901E-2</v>
      </c>
      <c r="BW1951" s="17">
        <v>8.4079234585376597E-2</v>
      </c>
      <c r="BX1951" s="17">
        <v>5.1725237091305498E-2</v>
      </c>
      <c r="BY1951" s="17"/>
      <c r="BZ1951" s="17">
        <v>0.197207584409759</v>
      </c>
      <c r="CA1951" s="17">
        <v>9.4630651795819906E-2</v>
      </c>
      <c r="CB1951" s="17">
        <v>4.6904221624637601E-2</v>
      </c>
      <c r="CC1951" s="17">
        <v>3.6778201479720198E-2</v>
      </c>
      <c r="CD1951" s="17">
        <v>1.13769856602634E-2</v>
      </c>
      <c r="CE1951" s="17">
        <v>3.0049870668418001E-2</v>
      </c>
      <c r="CF1951" s="17">
        <v>4.6270645310455202E-2</v>
      </c>
      <c r="CG1951" s="17"/>
      <c r="CH1951" s="17">
        <v>2.4649273376225501E-2</v>
      </c>
      <c r="CI1951" s="17">
        <v>3.5646429366855498E-2</v>
      </c>
      <c r="CJ1951" s="17">
        <v>5.8455336998111E-2</v>
      </c>
      <c r="CK1951" s="17">
        <v>0.112952809640728</v>
      </c>
      <c r="CL1951" s="17">
        <v>0.185941114844205</v>
      </c>
    </row>
    <row r="1952" spans="2:90" x14ac:dyDescent="0.3">
      <c r="B1952" t="s">
        <v>202</v>
      </c>
      <c r="C1952" s="17">
        <v>4.5939440558515503E-2</v>
      </c>
      <c r="D1952" s="17">
        <v>4.0787134952143402E-2</v>
      </c>
      <c r="E1952" s="17">
        <v>5.1338964196542602E-2</v>
      </c>
      <c r="F1952" s="17"/>
      <c r="G1952" s="17">
        <v>7.0896580798419095E-2</v>
      </c>
      <c r="H1952" s="17">
        <v>4.2644574409956601E-2</v>
      </c>
      <c r="I1952" s="17">
        <v>5.2853779118926102E-2</v>
      </c>
      <c r="J1952" s="17">
        <v>4.9190416065251798E-2</v>
      </c>
      <c r="K1952" s="17">
        <v>4.33844360699496E-2</v>
      </c>
      <c r="L1952" s="17">
        <v>2.5465612464952402E-2</v>
      </c>
      <c r="M1952" s="17"/>
      <c r="N1952" s="17">
        <v>3.4894208519307898E-2</v>
      </c>
      <c r="O1952" s="17">
        <v>4.2042199136787202E-2</v>
      </c>
      <c r="P1952" s="17">
        <v>4.1772537631955597E-2</v>
      </c>
      <c r="Q1952" s="17">
        <v>6.4158704985287696E-2</v>
      </c>
      <c r="R1952" s="17"/>
      <c r="S1952" s="17">
        <v>4.0275813306232498E-2</v>
      </c>
      <c r="T1952" s="17">
        <v>4.0279977534990602E-2</v>
      </c>
      <c r="U1952" s="17">
        <v>3.6471353423676502E-2</v>
      </c>
      <c r="V1952" s="17">
        <v>5.2281893817170903E-2</v>
      </c>
      <c r="W1952" s="17">
        <v>5.9594687305367003E-2</v>
      </c>
      <c r="X1952" s="17">
        <v>2.8085588650604999E-2</v>
      </c>
      <c r="Y1952" s="17">
        <v>5.8079315544245898E-2</v>
      </c>
      <c r="Z1952" s="17">
        <v>2.2128159093443799E-2</v>
      </c>
      <c r="AA1952" s="17">
        <v>3.48816944262101E-2</v>
      </c>
      <c r="AB1952" s="17">
        <v>7.9788544927581501E-2</v>
      </c>
      <c r="AC1952" s="17">
        <v>7.3107484219540594E-2</v>
      </c>
      <c r="AD1952" s="17">
        <v>1.82747901106168E-2</v>
      </c>
      <c r="AE1952" s="17"/>
      <c r="AF1952" s="17">
        <v>3.5473199410431901E-2</v>
      </c>
      <c r="AG1952" s="17">
        <v>3.3820471062155799E-2</v>
      </c>
      <c r="AH1952" s="17">
        <v>7.9783707717312302E-2</v>
      </c>
      <c r="AI1952" s="17"/>
      <c r="AJ1952" s="17">
        <v>2.8702819937524E-2</v>
      </c>
      <c r="AK1952" s="17">
        <v>3.2606195424840702E-2</v>
      </c>
      <c r="AL1952" s="17">
        <v>4.0914879973634501E-2</v>
      </c>
      <c r="AM1952" s="17">
        <v>3.2076927776071497E-2</v>
      </c>
      <c r="AN1952" s="17">
        <v>5.8274939391430899E-2</v>
      </c>
      <c r="AO1952" s="17"/>
      <c r="AP1952" s="17">
        <v>3.2475609101924499E-2</v>
      </c>
      <c r="AQ1952" s="17">
        <v>3.4393035210784503E-2</v>
      </c>
      <c r="AR1952" s="17">
        <v>3.20522149142866E-2</v>
      </c>
      <c r="AS1952" s="17">
        <v>2.8833888159431099E-2</v>
      </c>
      <c r="AT1952" s="17">
        <v>4.7178211189057601E-2</v>
      </c>
      <c r="AU1952" s="17">
        <v>0.103215949520414</v>
      </c>
      <c r="AV1952" s="17"/>
      <c r="AW1952" s="17">
        <v>4.4621620120488099E-2</v>
      </c>
      <c r="AX1952" s="17">
        <v>0.132412379314572</v>
      </c>
      <c r="AY1952" s="17">
        <v>4.4029680417754201E-2</v>
      </c>
      <c r="AZ1952" s="17">
        <v>7.6072247173723601E-2</v>
      </c>
      <c r="BA1952" s="17">
        <v>5.9429741307974501E-2</v>
      </c>
      <c r="BB1952" s="17">
        <v>4.3810135035629798E-2</v>
      </c>
      <c r="BC1952" s="17">
        <v>2.5008901049193299E-2</v>
      </c>
      <c r="BD1952" s="17">
        <v>3.02696159697881E-2</v>
      </c>
      <c r="BE1952" s="17">
        <v>2.8299979725672199E-2</v>
      </c>
      <c r="BF1952" s="17">
        <v>2.0120729625946899E-2</v>
      </c>
      <c r="BG1952" s="17">
        <v>8.4459635666776795E-3</v>
      </c>
      <c r="BH1952" s="17">
        <v>5.7670710515538202E-2</v>
      </c>
      <c r="BI1952" s="17">
        <v>2.4538780406834299E-2</v>
      </c>
      <c r="BJ1952" s="17">
        <v>1.5886527005436999E-2</v>
      </c>
      <c r="BK1952" s="17">
        <v>4.29139511039957E-2</v>
      </c>
      <c r="BL1952" s="17">
        <v>8.3505932078314395E-3</v>
      </c>
      <c r="BM1952" s="17"/>
      <c r="BN1952" s="17">
        <v>3.7508035833271801E-2</v>
      </c>
      <c r="BO1952" s="17">
        <v>5.70974791578732E-2</v>
      </c>
      <c r="BP1952" s="17"/>
      <c r="BQ1952" s="17">
        <v>3.0426218223137801E-2</v>
      </c>
      <c r="BR1952" s="17">
        <v>2.87772345867571E-2</v>
      </c>
      <c r="BS1952" s="17"/>
      <c r="BT1952" s="17">
        <v>1.5064050191362401E-2</v>
      </c>
      <c r="BU1952" s="17"/>
      <c r="BV1952" s="17">
        <v>6.0756619308456501E-2</v>
      </c>
      <c r="BW1952" s="17">
        <v>5.5972508627576599E-2</v>
      </c>
      <c r="BX1952" s="17">
        <v>2.9964972794468098E-2</v>
      </c>
      <c r="BY1952" s="17"/>
      <c r="BZ1952" s="17">
        <v>8.8970890646690004E-2</v>
      </c>
      <c r="CA1952" s="17">
        <v>3.8027181803368101E-2</v>
      </c>
      <c r="CB1952" s="17">
        <v>3.9162136045360299E-2</v>
      </c>
      <c r="CC1952" s="17">
        <v>2.5455734000839399E-2</v>
      </c>
      <c r="CD1952" s="17">
        <v>1.94522185938357E-2</v>
      </c>
      <c r="CE1952" s="17">
        <v>2.3666540264956699E-2</v>
      </c>
      <c r="CF1952" s="17">
        <v>3.8211047400121698E-2</v>
      </c>
      <c r="CG1952" s="17"/>
      <c r="CH1952" s="17">
        <v>1.3609364689447E-2</v>
      </c>
      <c r="CI1952" s="17">
        <v>3.69600538520665E-2</v>
      </c>
      <c r="CJ1952" s="17">
        <v>5.0739667108025299E-2</v>
      </c>
      <c r="CK1952" s="17">
        <v>6.5826308223292496E-2</v>
      </c>
      <c r="CL1952" s="17">
        <v>8.6718508425627394E-2</v>
      </c>
    </row>
    <row r="1953" spans="2:90" x14ac:dyDescent="0.3">
      <c r="B1953" t="s">
        <v>173</v>
      </c>
      <c r="C1953" s="17">
        <v>0.55061704077159901</v>
      </c>
      <c r="D1953" s="17">
        <v>0.59744999171579205</v>
      </c>
      <c r="E1953" s="17">
        <v>0.50710232895834495</v>
      </c>
      <c r="F1953" s="17"/>
      <c r="G1953" s="17">
        <v>0.53592964217281902</v>
      </c>
      <c r="H1953" s="17">
        <v>0.54556985950862602</v>
      </c>
      <c r="I1953" s="17">
        <v>0.50029989826688503</v>
      </c>
      <c r="J1953" s="17">
        <v>0.49097405871095701</v>
      </c>
      <c r="K1953" s="17">
        <v>0.56023714728936902</v>
      </c>
      <c r="L1953" s="17">
        <v>0.64765727236671999</v>
      </c>
      <c r="M1953" s="17"/>
      <c r="N1953" s="17">
        <v>0.601190662027423</v>
      </c>
      <c r="O1953" s="17">
        <v>0.52972151276679702</v>
      </c>
      <c r="P1953" s="17">
        <v>0.58105375605839205</v>
      </c>
      <c r="Q1953" s="17">
        <v>0.49020350751730402</v>
      </c>
      <c r="R1953" s="17"/>
      <c r="S1953" s="17">
        <v>0.52808578720749499</v>
      </c>
      <c r="T1953" s="17">
        <v>0.567899383945768</v>
      </c>
      <c r="U1953" s="17">
        <v>0.52385893226969005</v>
      </c>
      <c r="V1953" s="17">
        <v>0.54137401683116004</v>
      </c>
      <c r="W1953" s="17">
        <v>0.63724145830353496</v>
      </c>
      <c r="X1953" s="17">
        <v>0.53592966493456795</v>
      </c>
      <c r="Y1953" s="17">
        <v>0.62627776706544502</v>
      </c>
      <c r="Z1953" s="17">
        <v>0.505261774944744</v>
      </c>
      <c r="AA1953" s="17">
        <v>0.53944728375685602</v>
      </c>
      <c r="AB1953" s="17">
        <v>0.51694233487632602</v>
      </c>
      <c r="AC1953" s="17">
        <v>0.54847306620328695</v>
      </c>
      <c r="AD1953" s="17">
        <v>0.52643374186513103</v>
      </c>
      <c r="AE1953" s="17"/>
      <c r="AF1953" s="17">
        <v>0.62019040507097001</v>
      </c>
      <c r="AG1953" s="17">
        <v>0.56367507737779599</v>
      </c>
      <c r="AH1953" s="17">
        <v>0.43858858490541802</v>
      </c>
      <c r="AI1953" s="17"/>
      <c r="AJ1953" s="17">
        <v>0.67492025763938701</v>
      </c>
      <c r="AK1953" s="17">
        <v>0.54779385537807102</v>
      </c>
      <c r="AL1953" s="17">
        <v>0.57472791789353395</v>
      </c>
      <c r="AM1953" s="17">
        <v>0.60847894527436897</v>
      </c>
      <c r="AN1953" s="17">
        <v>0.42569235793625698</v>
      </c>
      <c r="AO1953" s="17"/>
      <c r="AP1953" s="17">
        <v>0.607443619079996</v>
      </c>
      <c r="AQ1953" s="17">
        <v>0.65298085877002499</v>
      </c>
      <c r="AR1953" s="17">
        <v>0.53533604711285698</v>
      </c>
      <c r="AS1953" s="17">
        <v>0.58003781457943404</v>
      </c>
      <c r="AT1953" s="17">
        <v>0.360324904335108</v>
      </c>
      <c r="AU1953" s="17">
        <v>0.46622706549190102</v>
      </c>
      <c r="AV1953" s="17"/>
      <c r="AW1953" s="17">
        <v>0.43831426181555699</v>
      </c>
      <c r="AX1953" s="17">
        <v>0.45473859984908599</v>
      </c>
      <c r="AY1953" s="17">
        <v>0.48667743761025301</v>
      </c>
      <c r="AZ1953" s="17">
        <v>0.42270013290880898</v>
      </c>
      <c r="BA1953" s="17">
        <v>0.48985605891397499</v>
      </c>
      <c r="BB1953" s="17">
        <v>0.54392796622372097</v>
      </c>
      <c r="BC1953" s="17">
        <v>0.583908760358959</v>
      </c>
      <c r="BD1953" s="17">
        <v>0.59677998045094904</v>
      </c>
      <c r="BE1953" s="17">
        <v>0.53771831770522105</v>
      </c>
      <c r="BF1953" s="17">
        <v>0.58845973546456898</v>
      </c>
      <c r="BG1953" s="17">
        <v>0.610224307650306</v>
      </c>
      <c r="BH1953" s="17">
        <v>0.63229671553218503</v>
      </c>
      <c r="BI1953" s="17">
        <v>0.56639859630761802</v>
      </c>
      <c r="BJ1953" s="17">
        <v>0.67100324922402899</v>
      </c>
      <c r="BK1953" s="17">
        <v>0.70459799688416003</v>
      </c>
      <c r="BL1953" s="17">
        <v>0.66155014068278595</v>
      </c>
      <c r="BM1953" s="17"/>
      <c r="BN1953" s="17">
        <v>0.57556146160816801</v>
      </c>
      <c r="BO1953" s="17">
        <v>0.51317021892500703</v>
      </c>
      <c r="BP1953" s="17"/>
      <c r="BQ1953" s="17">
        <v>0.62364733529894001</v>
      </c>
      <c r="BR1953" s="17">
        <v>0.43381471224839502</v>
      </c>
      <c r="BS1953" s="17"/>
      <c r="BT1953" s="17">
        <v>0.62653093856268405</v>
      </c>
      <c r="BU1953" s="17"/>
      <c r="BV1953" s="17">
        <v>0.494207550648182</v>
      </c>
      <c r="BW1953" s="17">
        <v>0.51599891381152796</v>
      </c>
      <c r="BX1953" s="17">
        <v>0.59276754183427005</v>
      </c>
      <c r="BY1953" s="17"/>
      <c r="BZ1953" s="17">
        <v>0.37123284588587402</v>
      </c>
      <c r="CA1953" s="17">
        <v>0.42537197175340102</v>
      </c>
      <c r="CB1953" s="17">
        <v>0.51704773051771902</v>
      </c>
      <c r="CC1953" s="17">
        <v>0.54326619383011598</v>
      </c>
      <c r="CD1953" s="17">
        <v>0.669220764894357</v>
      </c>
      <c r="CE1953" s="17">
        <v>0.714069973433334</v>
      </c>
      <c r="CF1953" s="17">
        <v>0.62675930816009195</v>
      </c>
      <c r="CG1953" s="17"/>
      <c r="CH1953" s="17">
        <v>0.72565908894572795</v>
      </c>
      <c r="CI1953" s="17">
        <v>0.64777533464709602</v>
      </c>
      <c r="CJ1953" s="17">
        <v>0.494312655066528</v>
      </c>
      <c r="CK1953" s="17">
        <v>0.39125583954258503</v>
      </c>
      <c r="CL1953" s="17">
        <v>0.35957393830885997</v>
      </c>
    </row>
    <row r="1954" spans="2:90" x14ac:dyDescent="0.3">
      <c r="B1954" t="s">
        <v>174</v>
      </c>
      <c r="C1954" s="17">
        <v>0.171765338556775</v>
      </c>
      <c r="D1954" s="17">
        <v>0.14173913670319499</v>
      </c>
      <c r="E1954" s="17">
        <v>0.19865712640250199</v>
      </c>
      <c r="F1954" s="17"/>
      <c r="G1954" s="17">
        <v>0.22110769423730101</v>
      </c>
      <c r="H1954" s="17">
        <v>0.20986747711812001</v>
      </c>
      <c r="I1954" s="17">
        <v>0.16728965987526601</v>
      </c>
      <c r="J1954" s="17">
        <v>0.186127714242177</v>
      </c>
      <c r="K1954" s="17">
        <v>0.13968788591870901</v>
      </c>
      <c r="L1954" s="17">
        <v>0.121381987264759</v>
      </c>
      <c r="M1954" s="17"/>
      <c r="N1954" s="17">
        <v>0.15135146320663601</v>
      </c>
      <c r="O1954" s="17">
        <v>0.18477494670335701</v>
      </c>
      <c r="P1954" s="17">
        <v>0.157701483032894</v>
      </c>
      <c r="Q1954" s="17">
        <v>0.19436136917465599</v>
      </c>
      <c r="R1954" s="17"/>
      <c r="S1954" s="17">
        <v>0.193644157978905</v>
      </c>
      <c r="T1954" s="17">
        <v>0.158313316120859</v>
      </c>
      <c r="U1954" s="17">
        <v>0.22470642493967399</v>
      </c>
      <c r="V1954" s="17">
        <v>0.15701099469874899</v>
      </c>
      <c r="W1954" s="17">
        <v>7.8271327288879602E-2</v>
      </c>
      <c r="X1954" s="17">
        <v>0.16641485654715699</v>
      </c>
      <c r="Y1954" s="17">
        <v>0.15657044602696801</v>
      </c>
      <c r="Z1954" s="17">
        <v>0.21374875641597599</v>
      </c>
      <c r="AA1954" s="17">
        <v>0.173052937040864</v>
      </c>
      <c r="AB1954" s="17">
        <v>0.20167461782546001</v>
      </c>
      <c r="AC1954" s="17">
        <v>0.17130676813993401</v>
      </c>
      <c r="AD1954" s="17">
        <v>0.15593319035845801</v>
      </c>
      <c r="AE1954" s="17"/>
      <c r="AF1954" s="17">
        <v>0.12943933121051501</v>
      </c>
      <c r="AG1954" s="17">
        <v>0.17228378385513399</v>
      </c>
      <c r="AH1954" s="17">
        <v>0.208328843424572</v>
      </c>
      <c r="AI1954" s="17"/>
      <c r="AJ1954" s="17">
        <v>7.8616963557395794E-2</v>
      </c>
      <c r="AK1954" s="17">
        <v>0.19117684441185301</v>
      </c>
      <c r="AL1954" s="17">
        <v>0.15230786454046399</v>
      </c>
      <c r="AM1954" s="17">
        <v>0.17141982505251399</v>
      </c>
      <c r="AN1954" s="17">
        <v>0.176362784710628</v>
      </c>
      <c r="AO1954" s="17"/>
      <c r="AP1954" s="17">
        <v>0.15813330519732099</v>
      </c>
      <c r="AQ1954" s="17">
        <v>9.0570643991392405E-2</v>
      </c>
      <c r="AR1954" s="17">
        <v>0.20041103548230399</v>
      </c>
      <c r="AS1954" s="17">
        <v>0.15914814073307701</v>
      </c>
      <c r="AT1954" s="17">
        <v>0.30490401568532199</v>
      </c>
      <c r="AU1954" s="17">
        <v>0.181660536300571</v>
      </c>
      <c r="AV1954" s="17"/>
      <c r="AW1954" s="17">
        <v>0.26715577116835998</v>
      </c>
      <c r="AX1954" s="17">
        <v>0.23334342827934501</v>
      </c>
      <c r="AY1954" s="17">
        <v>0.197921954252222</v>
      </c>
      <c r="AZ1954" s="17">
        <v>0.27318275773070999</v>
      </c>
      <c r="BA1954" s="17">
        <v>0.17128341089697</v>
      </c>
      <c r="BB1954" s="17">
        <v>0.19376295233691401</v>
      </c>
      <c r="BC1954" s="17">
        <v>0.163916868183069</v>
      </c>
      <c r="BD1954" s="17">
        <v>0.14060182117686901</v>
      </c>
      <c r="BE1954" s="17">
        <v>0.17496870347423801</v>
      </c>
      <c r="BF1954" s="17">
        <v>0.19229952816940399</v>
      </c>
      <c r="BG1954" s="17">
        <v>0.147287352276776</v>
      </c>
      <c r="BH1954" s="17">
        <v>0.12208724884826</v>
      </c>
      <c r="BI1954" s="17">
        <v>0.16140391727123701</v>
      </c>
      <c r="BJ1954" s="17">
        <v>4.5533448946582199E-2</v>
      </c>
      <c r="BK1954" s="17">
        <v>8.7594242025819696E-2</v>
      </c>
      <c r="BL1954" s="17">
        <v>0.114526057664682</v>
      </c>
      <c r="BM1954" s="17"/>
      <c r="BN1954" s="17">
        <v>0.15598177267360899</v>
      </c>
      <c r="BO1954" s="17">
        <v>0.19486765236350001</v>
      </c>
      <c r="BP1954" s="17"/>
      <c r="BQ1954" s="17">
        <v>0.15624871167676799</v>
      </c>
      <c r="BR1954" s="17">
        <v>0.24047063546096101</v>
      </c>
      <c r="BS1954" s="17"/>
      <c r="BT1954" s="17">
        <v>0.14308063586799</v>
      </c>
      <c r="BU1954" s="17"/>
      <c r="BV1954" s="17">
        <v>0.20021089552330401</v>
      </c>
      <c r="BW1954" s="17">
        <v>0.19043293032009001</v>
      </c>
      <c r="BX1954" s="17">
        <v>0.155218492650984</v>
      </c>
      <c r="BY1954" s="17"/>
      <c r="BZ1954" s="17">
        <v>0.340698705252029</v>
      </c>
      <c r="CA1954" s="17">
        <v>0.26809049395762502</v>
      </c>
      <c r="CB1954" s="17">
        <v>0.17029403063985599</v>
      </c>
      <c r="CC1954" s="17">
        <v>0.18194037210987099</v>
      </c>
      <c r="CD1954" s="17">
        <v>7.9315037373335395E-2</v>
      </c>
      <c r="CE1954" s="17">
        <v>8.7448188644569894E-2</v>
      </c>
      <c r="CF1954" s="17">
        <v>0.127123228454259</v>
      </c>
      <c r="CG1954" s="17"/>
      <c r="CH1954" s="17">
        <v>9.7230744461884205E-2</v>
      </c>
      <c r="CI1954" s="17">
        <v>0.115561589938648</v>
      </c>
      <c r="CJ1954" s="17">
        <v>0.17578246819789201</v>
      </c>
      <c r="CK1954" s="17">
        <v>0.29071419640232099</v>
      </c>
      <c r="CL1954" s="17">
        <v>0.37505882261350498</v>
      </c>
    </row>
    <row r="1955" spans="2:90" x14ac:dyDescent="0.3">
      <c r="B1955" t="s">
        <v>121</v>
      </c>
      <c r="C1955" s="17">
        <v>0.378851702214824</v>
      </c>
      <c r="D1955" s="17">
        <v>0.45571085501259601</v>
      </c>
      <c r="E1955" s="17">
        <v>0.30844520255584201</v>
      </c>
      <c r="F1955" s="17"/>
      <c r="G1955" s="17">
        <v>0.31482194793551799</v>
      </c>
      <c r="H1955" s="17">
        <v>0.33570238239050598</v>
      </c>
      <c r="I1955" s="17">
        <v>0.33301023839161997</v>
      </c>
      <c r="J1955" s="17">
        <v>0.30484634446878001</v>
      </c>
      <c r="K1955" s="17">
        <v>0.42054926137066001</v>
      </c>
      <c r="L1955" s="17">
        <v>0.52627528510196098</v>
      </c>
      <c r="M1955" s="17"/>
      <c r="N1955" s="17">
        <v>0.44983919882078799</v>
      </c>
      <c r="O1955" s="17">
        <v>0.34494656606343899</v>
      </c>
      <c r="P1955" s="17">
        <v>0.42335227302549799</v>
      </c>
      <c r="Q1955" s="17">
        <v>0.295842138342647</v>
      </c>
      <c r="R1955" s="17"/>
      <c r="S1955" s="17">
        <v>0.33444162922859</v>
      </c>
      <c r="T1955" s="17">
        <v>0.40958606782491003</v>
      </c>
      <c r="U1955" s="17">
        <v>0.29915250733001603</v>
      </c>
      <c r="V1955" s="17">
        <v>0.38436302213241103</v>
      </c>
      <c r="W1955" s="17">
        <v>0.55897013101465598</v>
      </c>
      <c r="X1955" s="17">
        <v>0.36951480838741102</v>
      </c>
      <c r="Y1955" s="17">
        <v>0.46970732103847701</v>
      </c>
      <c r="Z1955" s="17">
        <v>0.29151301852876799</v>
      </c>
      <c r="AA1955" s="17">
        <v>0.36639434671599203</v>
      </c>
      <c r="AB1955" s="17">
        <v>0.31526771705086598</v>
      </c>
      <c r="AC1955" s="17">
        <v>0.377166298063352</v>
      </c>
      <c r="AD1955" s="17">
        <v>0.37050055150667199</v>
      </c>
      <c r="AE1955" s="17"/>
      <c r="AF1955" s="17">
        <v>0.49075107386045502</v>
      </c>
      <c r="AG1955" s="17">
        <v>0.391391293522662</v>
      </c>
      <c r="AH1955" s="17">
        <v>0.23025974148084499</v>
      </c>
      <c r="AI1955" s="17"/>
      <c r="AJ1955" s="17">
        <v>0.59630329408199101</v>
      </c>
      <c r="AK1955" s="17">
        <v>0.35661701096621901</v>
      </c>
      <c r="AL1955" s="17">
        <v>0.42242005335306998</v>
      </c>
      <c r="AM1955" s="17">
        <v>0.437059120221855</v>
      </c>
      <c r="AN1955" s="17">
        <v>0.24932957322562899</v>
      </c>
      <c r="AO1955" s="17"/>
      <c r="AP1955" s="17">
        <v>0.44931031388267501</v>
      </c>
      <c r="AQ1955" s="17">
        <v>0.56241021477863196</v>
      </c>
      <c r="AR1955" s="17">
        <v>0.33492501163055299</v>
      </c>
      <c r="AS1955" s="17">
        <v>0.420889673846357</v>
      </c>
      <c r="AT1955" s="17">
        <v>5.5420888649785401E-2</v>
      </c>
      <c r="AU1955" s="17">
        <v>0.28456652919132902</v>
      </c>
      <c r="AV1955" s="17"/>
      <c r="AW1955" s="17">
        <v>0.17115849064719699</v>
      </c>
      <c r="AX1955" s="17">
        <v>0.22139517156974101</v>
      </c>
      <c r="AY1955" s="17">
        <v>0.28875548335802997</v>
      </c>
      <c r="AZ1955" s="17">
        <v>0.14951737517809799</v>
      </c>
      <c r="BA1955" s="17">
        <v>0.31857264801700502</v>
      </c>
      <c r="BB1955" s="17">
        <v>0.35016501388680799</v>
      </c>
      <c r="BC1955" s="17">
        <v>0.41999189217589</v>
      </c>
      <c r="BD1955" s="17">
        <v>0.45617815927408001</v>
      </c>
      <c r="BE1955" s="17">
        <v>0.36274961423098401</v>
      </c>
      <c r="BF1955" s="17">
        <v>0.39616020729516399</v>
      </c>
      <c r="BG1955" s="17">
        <v>0.46293695537352902</v>
      </c>
      <c r="BH1955" s="17">
        <v>0.51020946668392497</v>
      </c>
      <c r="BI1955" s="17">
        <v>0.40499467903638098</v>
      </c>
      <c r="BJ1955" s="17">
        <v>0.62546980027744703</v>
      </c>
      <c r="BK1955" s="17">
        <v>0.61700375485834003</v>
      </c>
      <c r="BL1955" s="17">
        <v>0.54702408301810401</v>
      </c>
      <c r="BM1955" s="17"/>
      <c r="BN1955" s="17">
        <v>0.41957968893455899</v>
      </c>
      <c r="BO1955" s="17">
        <v>0.31830256656150702</v>
      </c>
      <c r="BP1955" s="17"/>
      <c r="BQ1955" s="17">
        <v>0.46739862362217099</v>
      </c>
      <c r="BR1955" s="17">
        <v>0.19334407678743401</v>
      </c>
      <c r="BS1955" s="17"/>
      <c r="BT1955" s="17">
        <v>0.48345030269469302</v>
      </c>
      <c r="BU1955" s="17"/>
      <c r="BV1955" s="17">
        <v>0.29399665512487799</v>
      </c>
      <c r="BW1955" s="17">
        <v>0.325565983491439</v>
      </c>
      <c r="BX1955" s="17">
        <v>0.43754904918328602</v>
      </c>
      <c r="BY1955" s="17"/>
      <c r="BZ1955" s="17">
        <v>3.0534140633845401E-2</v>
      </c>
      <c r="CA1955" s="17">
        <v>0.157281477795776</v>
      </c>
      <c r="CB1955" s="17">
        <v>0.34675369987786298</v>
      </c>
      <c r="CC1955" s="17">
        <v>0.36132582172024502</v>
      </c>
      <c r="CD1955" s="17">
        <v>0.58990572752102199</v>
      </c>
      <c r="CE1955" s="17">
        <v>0.62662178478876396</v>
      </c>
      <c r="CF1955" s="17">
        <v>0.49963607970583301</v>
      </c>
      <c r="CG1955" s="17"/>
      <c r="CH1955" s="17">
        <v>0.62842834448384299</v>
      </c>
      <c r="CI1955" s="17">
        <v>0.53221374470844696</v>
      </c>
      <c r="CJ1955" s="17">
        <v>0.31853018686863499</v>
      </c>
      <c r="CK1955" s="17">
        <v>0.10054164314026399</v>
      </c>
      <c r="CL1955" s="17">
        <v>-1.54848843046448E-2</v>
      </c>
    </row>
    <row r="1956" spans="2:90" x14ac:dyDescent="0.3">
      <c r="C1956" s="17"/>
      <c r="D1956" s="17"/>
      <c r="E1956" s="17"/>
      <c r="F1956" s="17"/>
      <c r="G1956" s="17"/>
      <c r="H1956" s="17"/>
      <c r="I1956" s="17"/>
      <c r="J1956" s="17"/>
      <c r="K1956" s="17"/>
      <c r="L1956" s="17"/>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7"/>
      <c r="AI1956" s="17"/>
      <c r="AJ1956" s="17"/>
      <c r="AK1956" s="17"/>
      <c r="AL1956" s="17"/>
      <c r="AM1956" s="17"/>
      <c r="AN1956" s="17"/>
      <c r="AO1956" s="17"/>
      <c r="AP1956" s="17"/>
      <c r="AQ1956" s="17"/>
      <c r="AR1956" s="17"/>
      <c r="AS1956" s="17"/>
      <c r="AT1956" s="17"/>
      <c r="AU1956" s="17"/>
      <c r="AV1956" s="17"/>
      <c r="AW1956" s="17"/>
      <c r="AX1956" s="17"/>
      <c r="AY1956" s="17"/>
      <c r="AZ1956" s="17"/>
      <c r="BA1956" s="17"/>
      <c r="BB1956" s="17"/>
      <c r="BC1956" s="17"/>
      <c r="BD1956" s="17"/>
      <c r="BE1956" s="17"/>
      <c r="BF1956" s="17"/>
      <c r="BG1956" s="17"/>
      <c r="BH1956" s="17"/>
      <c r="BI1956" s="17"/>
      <c r="BJ1956" s="17"/>
      <c r="BK1956" s="17"/>
      <c r="BL1956" s="17"/>
      <c r="BM1956" s="17"/>
      <c r="BN1956" s="17"/>
      <c r="BO1956" s="17"/>
      <c r="BP1956" s="17"/>
      <c r="BQ1956" s="17"/>
      <c r="BR1956" s="17"/>
      <c r="BS1956" s="17"/>
      <c r="BT1956" s="17"/>
      <c r="BU1956" s="17"/>
      <c r="BV1956" s="17"/>
      <c r="BW1956" s="17"/>
      <c r="BX1956" s="17"/>
      <c r="BY1956" s="17"/>
      <c r="BZ1956" s="17"/>
      <c r="CA1956" s="17"/>
      <c r="CB1956" s="17"/>
      <c r="CC1956" s="17"/>
      <c r="CD1956" s="17"/>
      <c r="CE1956" s="17"/>
      <c r="CF1956" s="17"/>
      <c r="CG1956" s="17"/>
      <c r="CH1956" s="17"/>
      <c r="CI1956" s="17"/>
      <c r="CJ1956" s="17"/>
      <c r="CK1956" s="17"/>
      <c r="CL1956" s="17"/>
    </row>
    <row r="1957" spans="2:90" x14ac:dyDescent="0.3">
      <c r="B1957" s="6" t="s">
        <v>736</v>
      </c>
      <c r="C1957" s="17"/>
      <c r="D1957" s="17"/>
      <c r="E1957" s="17"/>
      <c r="F1957" s="17"/>
      <c r="G1957" s="17"/>
      <c r="H1957" s="17"/>
      <c r="I1957" s="17"/>
      <c r="J1957" s="17"/>
      <c r="K1957" s="17"/>
      <c r="L1957" s="17"/>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7"/>
      <c r="AI1957" s="17"/>
      <c r="AJ1957" s="17"/>
      <c r="AK1957" s="17"/>
      <c r="AL1957" s="17"/>
      <c r="AM1957" s="17"/>
      <c r="AN1957" s="17"/>
      <c r="AO1957" s="17"/>
      <c r="AP1957" s="17"/>
      <c r="AQ1957" s="17"/>
      <c r="AR1957" s="17"/>
      <c r="AS1957" s="17"/>
      <c r="AT1957" s="17"/>
      <c r="AU1957" s="17"/>
      <c r="AV1957" s="17"/>
      <c r="AW1957" s="17"/>
      <c r="AX1957" s="17"/>
      <c r="AY1957" s="17"/>
      <c r="AZ1957" s="17"/>
      <c r="BA1957" s="17"/>
      <c r="BB1957" s="17"/>
      <c r="BC1957" s="17"/>
      <c r="BD1957" s="17"/>
      <c r="BE1957" s="17"/>
      <c r="BF1957" s="17"/>
      <c r="BG1957" s="17"/>
      <c r="BH1957" s="17"/>
      <c r="BI1957" s="17"/>
      <c r="BJ1957" s="17"/>
      <c r="BK1957" s="17"/>
      <c r="BL1957" s="17"/>
      <c r="BM1957" s="17"/>
      <c r="BN1957" s="17"/>
      <c r="BO1957" s="17"/>
      <c r="BP1957" s="17"/>
      <c r="BQ1957" s="17"/>
      <c r="BR1957" s="17"/>
      <c r="BS1957" s="17"/>
      <c r="BT1957" s="17"/>
      <c r="BU1957" s="17"/>
      <c r="BV1957" s="17"/>
      <c r="BW1957" s="17"/>
      <c r="BX1957" s="17"/>
      <c r="BY1957" s="17"/>
      <c r="BZ1957" s="17"/>
      <c r="CA1957" s="17"/>
      <c r="CB1957" s="17"/>
      <c r="CC1957" s="17"/>
      <c r="CD1957" s="17"/>
      <c r="CE1957" s="17"/>
      <c r="CF1957" s="17"/>
      <c r="CG1957" s="17"/>
      <c r="CH1957" s="17"/>
      <c r="CI1957" s="17"/>
      <c r="CJ1957" s="17"/>
      <c r="CK1957" s="17"/>
      <c r="CL1957" s="17"/>
    </row>
    <row r="1958" spans="2:90" x14ac:dyDescent="0.3">
      <c r="B1958" s="24" t="s">
        <v>110</v>
      </c>
      <c r="C1958" s="17"/>
      <c r="D1958" s="17"/>
      <c r="E1958" s="17"/>
      <c r="F1958" s="17"/>
      <c r="G1958" s="17"/>
      <c r="H1958" s="17"/>
      <c r="I1958" s="17"/>
      <c r="J1958" s="17"/>
      <c r="K1958" s="17"/>
      <c r="L1958" s="17"/>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7"/>
      <c r="AI1958" s="17"/>
      <c r="AJ1958" s="17"/>
      <c r="AK1958" s="17"/>
      <c r="AL1958" s="17"/>
      <c r="AM1958" s="17"/>
      <c r="AN1958" s="17"/>
      <c r="AO1958" s="17"/>
      <c r="AP1958" s="17"/>
      <c r="AQ1958" s="17"/>
      <c r="AR1958" s="17"/>
      <c r="AS1958" s="17"/>
      <c r="AT1958" s="17"/>
      <c r="AU1958" s="17"/>
      <c r="AV1958" s="17"/>
      <c r="AW1958" s="17"/>
      <c r="AX1958" s="17"/>
      <c r="AY1958" s="17"/>
      <c r="AZ1958" s="17"/>
      <c r="BA1958" s="17"/>
      <c r="BB1958" s="17"/>
      <c r="BC1958" s="17"/>
      <c r="BD1958" s="17"/>
      <c r="BE1958" s="17"/>
      <c r="BF1958" s="17"/>
      <c r="BG1958" s="17"/>
      <c r="BH1958" s="17"/>
      <c r="BI1958" s="17"/>
      <c r="BJ1958" s="17"/>
      <c r="BK1958" s="17"/>
      <c r="BL1958" s="17"/>
      <c r="BM1958" s="17"/>
      <c r="BN1958" s="17"/>
      <c r="BO1958" s="17"/>
      <c r="BP1958" s="17"/>
      <c r="BQ1958" s="17"/>
      <c r="BR1958" s="17"/>
      <c r="BS1958" s="17"/>
      <c r="BT1958" s="17"/>
      <c r="BU1958" s="17"/>
      <c r="BV1958" s="17"/>
      <c r="BW1958" s="17"/>
      <c r="BX1958" s="17"/>
      <c r="BY1958" s="17"/>
      <c r="BZ1958" s="17"/>
      <c r="CA1958" s="17"/>
      <c r="CB1958" s="17"/>
      <c r="CC1958" s="17"/>
      <c r="CD1958" s="17"/>
      <c r="CE1958" s="17"/>
      <c r="CF1958" s="17"/>
      <c r="CG1958" s="17"/>
      <c r="CH1958" s="17"/>
      <c r="CI1958" s="17"/>
      <c r="CJ1958" s="17"/>
      <c r="CK1958" s="17"/>
      <c r="CL1958" s="17"/>
    </row>
    <row r="1959" spans="2:90" x14ac:dyDescent="0.3">
      <c r="B1959" t="s">
        <v>725</v>
      </c>
      <c r="C1959" s="17">
        <v>0.37105564304276301</v>
      </c>
      <c r="D1959" s="17">
        <v>0.37620180309766399</v>
      </c>
      <c r="E1959" s="17">
        <v>0.36507961057157301</v>
      </c>
      <c r="F1959" s="17"/>
      <c r="G1959" s="17">
        <v>0.33327606789224101</v>
      </c>
      <c r="H1959" s="17">
        <v>0.381179123778152</v>
      </c>
      <c r="I1959" s="17">
        <v>0.30256007410059899</v>
      </c>
      <c r="J1959" s="17">
        <v>0.39624189173373597</v>
      </c>
      <c r="K1959" s="17">
        <v>0.39679797371056102</v>
      </c>
      <c r="L1959" s="17">
        <v>0.406259957966698</v>
      </c>
      <c r="M1959" s="17"/>
      <c r="N1959" s="17">
        <v>0.383826221940408</v>
      </c>
      <c r="O1959" s="17">
        <v>0.32824852426590601</v>
      </c>
      <c r="P1959" s="17">
        <v>0.39729848589731298</v>
      </c>
      <c r="Q1959" s="17">
        <v>0.37603301443506598</v>
      </c>
      <c r="R1959" s="17"/>
      <c r="S1959" s="17">
        <v>0.42455478658454199</v>
      </c>
      <c r="T1959" s="17">
        <v>0.38169369942822801</v>
      </c>
      <c r="U1959" s="17">
        <v>0.37285569416955799</v>
      </c>
      <c r="V1959" s="17">
        <v>0.31366908979315999</v>
      </c>
      <c r="W1959" s="17">
        <v>0.26691320799604901</v>
      </c>
      <c r="X1959" s="17">
        <v>0.38471387883158398</v>
      </c>
      <c r="Y1959" s="17">
        <v>0.32399062949629198</v>
      </c>
      <c r="Z1959" s="17">
        <v>0.38419128518113999</v>
      </c>
      <c r="AA1959" s="17">
        <v>0.38813294904303902</v>
      </c>
      <c r="AB1959" s="17">
        <v>0.46408909757102901</v>
      </c>
      <c r="AC1959" s="17">
        <v>0.29236001983627702</v>
      </c>
      <c r="AD1959" s="17">
        <v>0.34074876302079898</v>
      </c>
      <c r="AE1959" s="17"/>
      <c r="AF1959" s="17">
        <v>0.38616861159693</v>
      </c>
      <c r="AG1959" s="17">
        <v>0.364102575558096</v>
      </c>
      <c r="AH1959" s="17">
        <v>0.37268502843615903</v>
      </c>
      <c r="AI1959" s="17"/>
      <c r="AJ1959" s="17">
        <v>0.30551620228228499</v>
      </c>
      <c r="AK1959" s="17">
        <v>0.38527032191822402</v>
      </c>
      <c r="AL1959" s="17">
        <v>0.34046693676287698</v>
      </c>
      <c r="AM1959" s="17">
        <v>0.43005924294348302</v>
      </c>
      <c r="AN1959" s="17">
        <v>0.34517244965819599</v>
      </c>
      <c r="AO1959" s="17"/>
      <c r="AP1959" s="17">
        <v>0.34442878796278098</v>
      </c>
      <c r="AQ1959" s="17">
        <v>0.34600236945453899</v>
      </c>
      <c r="AR1959" s="17">
        <v>0.40377878327455702</v>
      </c>
      <c r="AS1959" s="17">
        <v>0.38433037862028302</v>
      </c>
      <c r="AT1959" s="17">
        <v>0.378047135119083</v>
      </c>
      <c r="AU1959" s="17">
        <v>0.385961846276837</v>
      </c>
      <c r="AV1959" s="17"/>
      <c r="AW1959" s="17">
        <v>0.55802024421556695</v>
      </c>
      <c r="AX1959" s="17">
        <v>0.25321892509610799</v>
      </c>
      <c r="AY1959" s="17">
        <v>0.37902738100455502</v>
      </c>
      <c r="AZ1959" s="17">
        <v>0.42431379164547101</v>
      </c>
      <c r="BA1959" s="17">
        <v>0.32598582315610503</v>
      </c>
      <c r="BB1959" s="17">
        <v>0.44479908672571999</v>
      </c>
      <c r="BC1959" s="17">
        <v>0.29225336566089299</v>
      </c>
      <c r="BD1959" s="17">
        <v>0.42894502187970301</v>
      </c>
      <c r="BE1959" s="17">
        <v>0.39322832060228702</v>
      </c>
      <c r="BF1959" s="17">
        <v>0.37553066629521797</v>
      </c>
      <c r="BG1959" s="17">
        <v>0.32775118550424398</v>
      </c>
      <c r="BH1959" s="17">
        <v>0.31922286633088598</v>
      </c>
      <c r="BI1959" s="17">
        <v>0.44376640605994699</v>
      </c>
      <c r="BJ1959" s="17">
        <v>0.409560990613898</v>
      </c>
      <c r="BK1959" s="17">
        <v>0.27510989228810301</v>
      </c>
      <c r="BL1959" s="17">
        <v>0.36987872516860099</v>
      </c>
      <c r="BM1959" s="17"/>
      <c r="BN1959" s="17">
        <v>0.37224411677921099</v>
      </c>
      <c r="BO1959" s="17">
        <v>0.37144425726938501</v>
      </c>
      <c r="BP1959" s="17"/>
      <c r="BQ1959" s="17">
        <v>0.34347229325873802</v>
      </c>
      <c r="BR1959" s="17">
        <v>0.428846129551752</v>
      </c>
      <c r="BS1959" s="17"/>
      <c r="BT1959" s="17">
        <v>0.349826889281243</v>
      </c>
      <c r="BU1959" s="17"/>
      <c r="BV1959" s="17">
        <v>0.37773069240026402</v>
      </c>
      <c r="BW1959" s="17">
        <v>0.39282223412663397</v>
      </c>
      <c r="BX1959" s="17">
        <v>0.35992464596403401</v>
      </c>
      <c r="BY1959" s="17"/>
      <c r="BZ1959" s="17">
        <v>0.30826851563971902</v>
      </c>
      <c r="CA1959" s="17">
        <v>0.38398294042756098</v>
      </c>
      <c r="CB1959" s="17">
        <v>0.31102004761234298</v>
      </c>
      <c r="CC1959" s="17">
        <v>0.399053742428082</v>
      </c>
      <c r="CD1959" s="17">
        <v>0.37063820268230901</v>
      </c>
      <c r="CE1959" s="17">
        <v>0.43229734826841398</v>
      </c>
      <c r="CF1959" s="17">
        <v>0.39247828623453501</v>
      </c>
      <c r="CG1959" s="17"/>
      <c r="CH1959" s="17">
        <v>0.33469318417425198</v>
      </c>
      <c r="CI1959" s="17">
        <v>0.35650862902917702</v>
      </c>
      <c r="CJ1959" s="17">
        <v>0.39897493421750801</v>
      </c>
      <c r="CK1959" s="17">
        <v>0.368095371668265</v>
      </c>
      <c r="CL1959" s="17">
        <v>0.34999967437664498</v>
      </c>
    </row>
    <row r="1960" spans="2:90" x14ac:dyDescent="0.3">
      <c r="B1960" t="s">
        <v>726</v>
      </c>
      <c r="C1960" s="17">
        <v>0.365617925820102</v>
      </c>
      <c r="D1960" s="17">
        <v>0.37244768521392702</v>
      </c>
      <c r="E1960" s="17">
        <v>0.356919666086354</v>
      </c>
      <c r="F1960" s="17"/>
      <c r="G1960" s="17">
        <v>0.411429447674725</v>
      </c>
      <c r="H1960" s="17">
        <v>0.344648710974443</v>
      </c>
      <c r="I1960" s="17">
        <v>0.37361437463893299</v>
      </c>
      <c r="J1960" s="17">
        <v>0.36685625944265898</v>
      </c>
      <c r="K1960" s="17">
        <v>0.35201588286853402</v>
      </c>
      <c r="L1960" s="17">
        <v>0.35388850947017703</v>
      </c>
      <c r="M1960" s="17"/>
      <c r="N1960" s="17">
        <v>0.37025348825026799</v>
      </c>
      <c r="O1960" s="17">
        <v>0.38649790929796901</v>
      </c>
      <c r="P1960" s="17">
        <v>0.32049716165853498</v>
      </c>
      <c r="Q1960" s="17">
        <v>0.38230981839073702</v>
      </c>
      <c r="R1960" s="17"/>
      <c r="S1960" s="17">
        <v>0.334640923979238</v>
      </c>
      <c r="T1960" s="17">
        <v>0.40053241607259199</v>
      </c>
      <c r="U1960" s="17">
        <v>0.35698370913093502</v>
      </c>
      <c r="V1960" s="17">
        <v>0.42830107532657702</v>
      </c>
      <c r="W1960" s="17">
        <v>0.33871316697241799</v>
      </c>
      <c r="X1960" s="17">
        <v>0.35292815007420397</v>
      </c>
      <c r="Y1960" s="17">
        <v>0.31219174055699001</v>
      </c>
      <c r="Z1960" s="17">
        <v>0.43178854883554402</v>
      </c>
      <c r="AA1960" s="17">
        <v>0.37283418633438697</v>
      </c>
      <c r="AB1960" s="17">
        <v>0.349442800557278</v>
      </c>
      <c r="AC1960" s="17">
        <v>0.308399419590004</v>
      </c>
      <c r="AD1960" s="17">
        <v>0.46620448129499398</v>
      </c>
      <c r="AE1960" s="17"/>
      <c r="AF1960" s="17">
        <v>0.30408913421595801</v>
      </c>
      <c r="AG1960" s="17">
        <v>0.40204455559111302</v>
      </c>
      <c r="AH1960" s="17">
        <v>0.382688329756668</v>
      </c>
      <c r="AI1960" s="17"/>
      <c r="AJ1960" s="17">
        <v>0.28306241992967601</v>
      </c>
      <c r="AK1960" s="17">
        <v>0.41278947402592903</v>
      </c>
      <c r="AL1960" s="17">
        <v>0.365778210771187</v>
      </c>
      <c r="AM1960" s="17">
        <v>0.31585618980230601</v>
      </c>
      <c r="AN1960" s="17">
        <v>0.39566430032732303</v>
      </c>
      <c r="AO1960" s="17"/>
      <c r="AP1960" s="17">
        <v>0.39242484546898398</v>
      </c>
      <c r="AQ1960" s="17">
        <v>0.31785868858571498</v>
      </c>
      <c r="AR1960" s="17">
        <v>0.35754157289987298</v>
      </c>
      <c r="AS1960" s="17">
        <v>0.33978237208430201</v>
      </c>
      <c r="AT1960" s="17">
        <v>0.45729650471183397</v>
      </c>
      <c r="AU1960" s="17">
        <v>0.32996858175072402</v>
      </c>
      <c r="AV1960" s="17"/>
      <c r="AW1960" s="17">
        <v>0.26160985886978</v>
      </c>
      <c r="AX1960" s="17">
        <v>0.31997517760264399</v>
      </c>
      <c r="AY1960" s="17">
        <v>0.41529284400570998</v>
      </c>
      <c r="AZ1960" s="17">
        <v>0.357687094285562</v>
      </c>
      <c r="BA1960" s="17">
        <v>0.36713036894010498</v>
      </c>
      <c r="BB1960" s="17">
        <v>0.37297793281928998</v>
      </c>
      <c r="BC1960" s="17">
        <v>0.41692884119877699</v>
      </c>
      <c r="BD1960" s="17">
        <v>0.40614861011032399</v>
      </c>
      <c r="BE1960" s="17">
        <v>0.366054600967957</v>
      </c>
      <c r="BF1960" s="17">
        <v>0.46804545670520498</v>
      </c>
      <c r="BG1960" s="17">
        <v>0.34800330924605699</v>
      </c>
      <c r="BH1960" s="17">
        <v>0.28813272265087397</v>
      </c>
      <c r="BI1960" s="17">
        <v>0.33978777601363302</v>
      </c>
      <c r="BJ1960" s="17">
        <v>0.31949476378372799</v>
      </c>
      <c r="BK1960" s="17">
        <v>0.23585236148651501</v>
      </c>
      <c r="BL1960" s="17">
        <v>0.37078079671577902</v>
      </c>
      <c r="BM1960" s="17"/>
      <c r="BN1960" s="17">
        <v>0.359766321849607</v>
      </c>
      <c r="BO1960" s="17">
        <v>0.37590867556442997</v>
      </c>
      <c r="BP1960" s="17"/>
      <c r="BQ1960" s="17">
        <v>0.39916347935846702</v>
      </c>
      <c r="BR1960" s="17">
        <v>0.45752437093442599</v>
      </c>
      <c r="BS1960" s="17"/>
      <c r="BT1960" s="17">
        <v>0.366353902416511</v>
      </c>
      <c r="BU1960" s="17"/>
      <c r="BV1960" s="17">
        <v>0.41535311182059598</v>
      </c>
      <c r="BW1960" s="17">
        <v>0.37937404935115798</v>
      </c>
      <c r="BX1960" s="17">
        <v>0.34417646323788698</v>
      </c>
      <c r="BY1960" s="17"/>
      <c r="BZ1960" s="17">
        <v>0.35854236502897002</v>
      </c>
      <c r="CA1960" s="17">
        <v>0.39098085192029802</v>
      </c>
      <c r="CB1960" s="17">
        <v>0.41338841913663399</v>
      </c>
      <c r="CC1960" s="17">
        <v>0.32547124892884899</v>
      </c>
      <c r="CD1960" s="17">
        <v>0.38399616741658299</v>
      </c>
      <c r="CE1960" s="17">
        <v>0.36004842988895303</v>
      </c>
      <c r="CF1960" s="17">
        <v>0.37494826636731199</v>
      </c>
      <c r="CG1960" s="17"/>
      <c r="CH1960" s="17">
        <v>0.27627142450873499</v>
      </c>
      <c r="CI1960" s="17">
        <v>0.36978646607931798</v>
      </c>
      <c r="CJ1960" s="17">
        <v>0.36151002690511502</v>
      </c>
      <c r="CK1960" s="17">
        <v>0.41324599626918401</v>
      </c>
      <c r="CL1960" s="17">
        <v>0.39724709193602797</v>
      </c>
    </row>
    <row r="1961" spans="2:90" x14ac:dyDescent="0.3">
      <c r="B1961" t="s">
        <v>727</v>
      </c>
      <c r="C1961" s="17">
        <v>0.30905214253338598</v>
      </c>
      <c r="D1961" s="17">
        <v>0.32333126834963899</v>
      </c>
      <c r="E1961" s="17">
        <v>0.29658840985770801</v>
      </c>
      <c r="F1961" s="17"/>
      <c r="G1961" s="17">
        <v>0.18839330257595399</v>
      </c>
      <c r="H1961" s="17">
        <v>0.23246449423422799</v>
      </c>
      <c r="I1961" s="17">
        <v>0.25800584841540403</v>
      </c>
      <c r="J1961" s="17">
        <v>0.344742236712831</v>
      </c>
      <c r="K1961" s="17">
        <v>0.34195141926563399</v>
      </c>
      <c r="L1961" s="17">
        <v>0.442542774267428</v>
      </c>
      <c r="M1961" s="17"/>
      <c r="N1961" s="17">
        <v>0.30881442870942999</v>
      </c>
      <c r="O1961" s="17">
        <v>0.28146781505349699</v>
      </c>
      <c r="P1961" s="17">
        <v>0.32150867227995</v>
      </c>
      <c r="Q1961" s="17">
        <v>0.32376311664325302</v>
      </c>
      <c r="R1961" s="17"/>
      <c r="S1961" s="17">
        <v>0.25328258441505103</v>
      </c>
      <c r="T1961" s="17">
        <v>0.36523979712278598</v>
      </c>
      <c r="U1961" s="17">
        <v>0.33223776238807301</v>
      </c>
      <c r="V1961" s="17">
        <v>0.31417950692847901</v>
      </c>
      <c r="W1961" s="17">
        <v>0.31782995858407398</v>
      </c>
      <c r="X1961" s="17">
        <v>0.30663036532624999</v>
      </c>
      <c r="Y1961" s="17">
        <v>0.34458728979646902</v>
      </c>
      <c r="Z1961" s="17">
        <v>0.357252984998011</v>
      </c>
      <c r="AA1961" s="17">
        <v>0.27920058412558701</v>
      </c>
      <c r="AB1961" s="17">
        <v>0.27315502554998899</v>
      </c>
      <c r="AC1961" s="17">
        <v>0.26651243783840001</v>
      </c>
      <c r="AD1961" s="17">
        <v>0.36491047847485503</v>
      </c>
      <c r="AE1961" s="17"/>
      <c r="AF1961" s="17">
        <v>0.3576922673822</v>
      </c>
      <c r="AG1961" s="17">
        <v>0.31826106792386999</v>
      </c>
      <c r="AH1961" s="17">
        <v>0.25692027643760801</v>
      </c>
      <c r="AI1961" s="17"/>
      <c r="AJ1961" s="17">
        <v>0.353589258112321</v>
      </c>
      <c r="AK1961" s="17">
        <v>0.29995262583673798</v>
      </c>
      <c r="AL1961" s="17">
        <v>0.29527975881155399</v>
      </c>
      <c r="AM1961" s="17">
        <v>0.38455465743415301</v>
      </c>
      <c r="AN1961" s="17">
        <v>0.324517228103053</v>
      </c>
      <c r="AO1961" s="17"/>
      <c r="AP1961" s="17">
        <v>0.29891063368669701</v>
      </c>
      <c r="AQ1961" s="17">
        <v>0.29492632870466301</v>
      </c>
      <c r="AR1961" s="17">
        <v>0.28534589863104598</v>
      </c>
      <c r="AS1961" s="17">
        <v>0.39387152434697298</v>
      </c>
      <c r="AT1961" s="17">
        <v>0.242251936883837</v>
      </c>
      <c r="AU1961" s="17">
        <v>0.31434685520894201</v>
      </c>
      <c r="AV1961" s="17"/>
      <c r="AW1961" s="17">
        <v>0.30286834407356999</v>
      </c>
      <c r="AX1961" s="17">
        <v>0.21643162712721301</v>
      </c>
      <c r="AY1961" s="17">
        <v>0.34276308862566601</v>
      </c>
      <c r="AZ1961" s="17">
        <v>0.29255721666710999</v>
      </c>
      <c r="BA1961" s="17">
        <v>0.30360762403631902</v>
      </c>
      <c r="BB1961" s="17">
        <v>0.31443005117775102</v>
      </c>
      <c r="BC1961" s="17">
        <v>0.32414869046509498</v>
      </c>
      <c r="BD1961" s="17">
        <v>0.31751310768690699</v>
      </c>
      <c r="BE1961" s="17">
        <v>0.37098586235958197</v>
      </c>
      <c r="BF1961" s="17">
        <v>0.42434889049708002</v>
      </c>
      <c r="BG1961" s="17">
        <v>0.313236577340536</v>
      </c>
      <c r="BH1961" s="17">
        <v>0.32713562350542202</v>
      </c>
      <c r="BI1961" s="17">
        <v>0.33998825227499802</v>
      </c>
      <c r="BJ1961" s="17">
        <v>0.29659422779088201</v>
      </c>
      <c r="BK1961" s="17">
        <v>0.22307957333508699</v>
      </c>
      <c r="BL1961" s="17">
        <v>0.21872482792289399</v>
      </c>
      <c r="BM1961" s="17"/>
      <c r="BN1961" s="17">
        <v>0.31733307170820702</v>
      </c>
      <c r="BO1961" s="17">
        <v>0.29763339517945198</v>
      </c>
      <c r="BP1961" s="17"/>
      <c r="BQ1961" s="17">
        <v>0.30538540743688902</v>
      </c>
      <c r="BR1961" s="17">
        <v>0.29132544780594799</v>
      </c>
      <c r="BS1961" s="17"/>
      <c r="BT1961" s="17">
        <v>0.34468644078822003</v>
      </c>
      <c r="BU1961" s="17"/>
      <c r="BV1961" s="17">
        <v>0.27518603178399698</v>
      </c>
      <c r="BW1961" s="17">
        <v>0.29830373140296101</v>
      </c>
      <c r="BX1961" s="17">
        <v>0.330076728994391</v>
      </c>
      <c r="BY1961" s="17"/>
      <c r="BZ1961" s="17">
        <v>0.26292023960191901</v>
      </c>
      <c r="CA1961" s="17">
        <v>0.304311629850395</v>
      </c>
      <c r="CB1961" s="17">
        <v>0.32421200458898503</v>
      </c>
      <c r="CC1961" s="17">
        <v>0.27088496738201601</v>
      </c>
      <c r="CD1961" s="17">
        <v>0.37906693058569901</v>
      </c>
      <c r="CE1961" s="17">
        <v>0.32996478411346503</v>
      </c>
      <c r="CF1961" s="17">
        <v>0.30621647836875399</v>
      </c>
      <c r="CG1961" s="17"/>
      <c r="CH1961" s="17">
        <v>0.26209768870175199</v>
      </c>
      <c r="CI1961" s="17">
        <v>0.32052882762502299</v>
      </c>
      <c r="CJ1961" s="17">
        <v>0.32302370112726497</v>
      </c>
      <c r="CK1961" s="17">
        <v>0.30031988372641999</v>
      </c>
      <c r="CL1961" s="17">
        <v>0.222789175668442</v>
      </c>
    </row>
    <row r="1962" spans="2:90" x14ac:dyDescent="0.3">
      <c r="B1962" t="s">
        <v>728</v>
      </c>
      <c r="C1962" s="17">
        <v>0.30747500671576999</v>
      </c>
      <c r="D1962" s="17">
        <v>0.28902935401624202</v>
      </c>
      <c r="E1962" s="17">
        <v>0.32411175859491398</v>
      </c>
      <c r="F1962" s="17"/>
      <c r="G1962" s="17">
        <v>0.34293597768213602</v>
      </c>
      <c r="H1962" s="17">
        <v>0.33426387557249398</v>
      </c>
      <c r="I1962" s="17">
        <v>0.26217812056933998</v>
      </c>
      <c r="J1962" s="17">
        <v>0.26845141416859503</v>
      </c>
      <c r="K1962" s="17">
        <v>0.317296686634985</v>
      </c>
      <c r="L1962" s="17">
        <v>0.324208940301765</v>
      </c>
      <c r="M1962" s="17"/>
      <c r="N1962" s="17">
        <v>0.32042241562259199</v>
      </c>
      <c r="O1962" s="17">
        <v>0.325120470821541</v>
      </c>
      <c r="P1962" s="17">
        <v>0.27231389602134598</v>
      </c>
      <c r="Q1962" s="17">
        <v>0.30688733567441301</v>
      </c>
      <c r="R1962" s="17"/>
      <c r="S1962" s="17">
        <v>0.33284910215652402</v>
      </c>
      <c r="T1962" s="17">
        <v>0.32714808345443802</v>
      </c>
      <c r="U1962" s="17">
        <v>0.32081404403504898</v>
      </c>
      <c r="V1962" s="17">
        <v>0.31582905515464699</v>
      </c>
      <c r="W1962" s="17">
        <v>0.22928803556409399</v>
      </c>
      <c r="X1962" s="17">
        <v>0.30188128782343598</v>
      </c>
      <c r="Y1962" s="17">
        <v>0.25719498485269399</v>
      </c>
      <c r="Z1962" s="17">
        <v>0.34937435534217998</v>
      </c>
      <c r="AA1962" s="17">
        <v>0.28111661945410099</v>
      </c>
      <c r="AB1962" s="17">
        <v>0.334205221622704</v>
      </c>
      <c r="AC1962" s="17">
        <v>0.275222426050933</v>
      </c>
      <c r="AD1962" s="17">
        <v>0.39050250405537401</v>
      </c>
      <c r="AE1962" s="17"/>
      <c r="AF1962" s="17">
        <v>0.26731635832134198</v>
      </c>
      <c r="AG1962" s="17">
        <v>0.33579745773720099</v>
      </c>
      <c r="AH1962" s="17">
        <v>0.30949124734262801</v>
      </c>
      <c r="AI1962" s="17"/>
      <c r="AJ1962" s="17">
        <v>0.25597865885823101</v>
      </c>
      <c r="AK1962" s="17">
        <v>0.30949545601405498</v>
      </c>
      <c r="AL1962" s="17">
        <v>0.34289069776618603</v>
      </c>
      <c r="AM1962" s="17">
        <v>0.26071389053461003</v>
      </c>
      <c r="AN1962" s="17">
        <v>0.41543908663865797</v>
      </c>
      <c r="AO1962" s="17"/>
      <c r="AP1962" s="17">
        <v>0.293895423384822</v>
      </c>
      <c r="AQ1962" s="17">
        <v>0.25216804193537301</v>
      </c>
      <c r="AR1962" s="17">
        <v>0.32608372121768903</v>
      </c>
      <c r="AS1962" s="17">
        <v>0.280667741151717</v>
      </c>
      <c r="AT1962" s="17">
        <v>0.47703409455849799</v>
      </c>
      <c r="AU1962" s="17">
        <v>0.34482412054500799</v>
      </c>
      <c r="AV1962" s="17"/>
      <c r="AW1962" s="17">
        <v>0.42047747803035201</v>
      </c>
      <c r="AX1962" s="17">
        <v>0.20508855035177001</v>
      </c>
      <c r="AY1962" s="17">
        <v>0.238401711530837</v>
      </c>
      <c r="AZ1962" s="17">
        <v>0.36003626941102101</v>
      </c>
      <c r="BA1962" s="17">
        <v>0.34310480561598899</v>
      </c>
      <c r="BB1962" s="17">
        <v>0.26705244392529698</v>
      </c>
      <c r="BC1962" s="17">
        <v>0.25669059536684802</v>
      </c>
      <c r="BD1962" s="17">
        <v>0.32780801565066903</v>
      </c>
      <c r="BE1962" s="17">
        <v>0.37784598939086</v>
      </c>
      <c r="BF1962" s="17">
        <v>0.36958198328046699</v>
      </c>
      <c r="BG1962" s="17">
        <v>0.30669006869064003</v>
      </c>
      <c r="BH1962" s="17">
        <v>0.28729375575167898</v>
      </c>
      <c r="BI1962" s="17">
        <v>0.26672290434380902</v>
      </c>
      <c r="BJ1962" s="17">
        <v>0.221531896568291</v>
      </c>
      <c r="BK1962" s="17">
        <v>0.248992651848158</v>
      </c>
      <c r="BL1962" s="17">
        <v>0.39003769650940601</v>
      </c>
      <c r="BM1962" s="17"/>
      <c r="BN1962" s="17">
        <v>0.291946548149289</v>
      </c>
      <c r="BO1962" s="17">
        <v>0.32805212184627902</v>
      </c>
      <c r="BP1962" s="17"/>
      <c r="BQ1962" s="17">
        <v>0.28644515060439502</v>
      </c>
      <c r="BR1962" s="17">
        <v>0.328797681731331</v>
      </c>
      <c r="BS1962" s="17"/>
      <c r="BT1962" s="17">
        <v>0.27593834064344203</v>
      </c>
      <c r="BU1962" s="17"/>
      <c r="BV1962" s="17">
        <v>0.33036429242524401</v>
      </c>
      <c r="BW1962" s="17">
        <v>0.32009087259580798</v>
      </c>
      <c r="BX1962" s="17">
        <v>0.28720579998004903</v>
      </c>
      <c r="BY1962" s="17"/>
      <c r="BZ1962" s="17">
        <v>0.32270276777738199</v>
      </c>
      <c r="CA1962" s="17">
        <v>0.34646870932896801</v>
      </c>
      <c r="CB1962" s="17">
        <v>0.32526498956122901</v>
      </c>
      <c r="CC1962" s="17">
        <v>0.30218208177434203</v>
      </c>
      <c r="CD1962" s="17">
        <v>0.28012514930079502</v>
      </c>
      <c r="CE1962" s="17">
        <v>0.28975662270543801</v>
      </c>
      <c r="CF1962" s="17">
        <v>0.30199459774189602</v>
      </c>
      <c r="CG1962" s="17"/>
      <c r="CH1962" s="17">
        <v>0.28820769628574999</v>
      </c>
      <c r="CI1962" s="17">
        <v>0.29036205948636501</v>
      </c>
      <c r="CJ1962" s="17">
        <v>0.32027022636684099</v>
      </c>
      <c r="CK1962" s="17">
        <v>0.335943563817585</v>
      </c>
      <c r="CL1962" s="17">
        <v>0.28469284794797101</v>
      </c>
    </row>
    <row r="1963" spans="2:90" x14ac:dyDescent="0.3">
      <c r="B1963" t="s">
        <v>729</v>
      </c>
      <c r="C1963" s="17">
        <v>0.234586816076433</v>
      </c>
      <c r="D1963" s="17">
        <v>0.25690750250632999</v>
      </c>
      <c r="E1963" s="17">
        <v>0.21367375857363699</v>
      </c>
      <c r="F1963" s="17"/>
      <c r="G1963" s="17">
        <v>0.14310509559305101</v>
      </c>
      <c r="H1963" s="17">
        <v>0.198185796887282</v>
      </c>
      <c r="I1963" s="17">
        <v>0.222571015382106</v>
      </c>
      <c r="J1963" s="17">
        <v>0.23348393835991699</v>
      </c>
      <c r="K1963" s="17">
        <v>0.27294084580366101</v>
      </c>
      <c r="L1963" s="17">
        <v>0.31010541400349101</v>
      </c>
      <c r="M1963" s="17"/>
      <c r="N1963" s="17">
        <v>0.20693279259682901</v>
      </c>
      <c r="O1963" s="17">
        <v>0.199359689568396</v>
      </c>
      <c r="P1963" s="17">
        <v>0.298759280097669</v>
      </c>
      <c r="Q1963" s="17">
        <v>0.246837710524863</v>
      </c>
      <c r="R1963" s="17"/>
      <c r="S1963" s="17">
        <v>0.24126978637934801</v>
      </c>
      <c r="T1963" s="17">
        <v>0.22472865471737899</v>
      </c>
      <c r="U1963" s="17">
        <v>0.23217400642616101</v>
      </c>
      <c r="V1963" s="17">
        <v>0.23397870842888499</v>
      </c>
      <c r="W1963" s="17">
        <v>0.21309578929269499</v>
      </c>
      <c r="X1963" s="17">
        <v>0.21405760063161799</v>
      </c>
      <c r="Y1963" s="17">
        <v>0.26796507935468999</v>
      </c>
      <c r="Z1963" s="17">
        <v>0.282998083199404</v>
      </c>
      <c r="AA1963" s="17">
        <v>0.25435456864019101</v>
      </c>
      <c r="AB1963" s="17">
        <v>0.20527904720861501</v>
      </c>
      <c r="AC1963" s="17">
        <v>0.20674025169437599</v>
      </c>
      <c r="AD1963" s="17">
        <v>0.27413856602919001</v>
      </c>
      <c r="AE1963" s="17"/>
      <c r="AF1963" s="17">
        <v>0.32933653589175998</v>
      </c>
      <c r="AG1963" s="17">
        <v>0.19023867101075401</v>
      </c>
      <c r="AH1963" s="17">
        <v>0.190448898435055</v>
      </c>
      <c r="AI1963" s="17"/>
      <c r="AJ1963" s="17">
        <v>0.27708640101605098</v>
      </c>
      <c r="AK1963" s="17">
        <v>0.21560949794683201</v>
      </c>
      <c r="AL1963" s="17">
        <v>0.125600375861988</v>
      </c>
      <c r="AM1963" s="17">
        <v>0.36906371660106502</v>
      </c>
      <c r="AN1963" s="17">
        <v>0.197740119957135</v>
      </c>
      <c r="AO1963" s="17"/>
      <c r="AP1963" s="17">
        <v>0.18807680530989199</v>
      </c>
      <c r="AQ1963" s="17">
        <v>0.28431137755138602</v>
      </c>
      <c r="AR1963" s="17">
        <v>0.16629521053699001</v>
      </c>
      <c r="AS1963" s="17">
        <v>0.328060594555589</v>
      </c>
      <c r="AT1963" s="17">
        <v>0.14117394336941499</v>
      </c>
      <c r="AU1963" s="17">
        <v>0.22719883914396499</v>
      </c>
      <c r="AV1963" s="17"/>
      <c r="AW1963" s="17">
        <v>0.20281530338644299</v>
      </c>
      <c r="AX1963" s="17">
        <v>0.1955931248476</v>
      </c>
      <c r="AY1963" s="17">
        <v>0.25958515450838998</v>
      </c>
      <c r="AZ1963" s="17">
        <v>0.26665373820999</v>
      </c>
      <c r="BA1963" s="17">
        <v>0.20055946875455199</v>
      </c>
      <c r="BB1963" s="17">
        <v>0.30965361698073202</v>
      </c>
      <c r="BC1963" s="17">
        <v>0.25217086896882202</v>
      </c>
      <c r="BD1963" s="17">
        <v>0.237806453585442</v>
      </c>
      <c r="BE1963" s="17">
        <v>0.260714015949912</v>
      </c>
      <c r="BF1963" s="17">
        <v>0.23225541067209801</v>
      </c>
      <c r="BG1963" s="17">
        <v>0.23753786037261601</v>
      </c>
      <c r="BH1963" s="17">
        <v>0.21510422066312801</v>
      </c>
      <c r="BI1963" s="17">
        <v>0.206380295876709</v>
      </c>
      <c r="BJ1963" s="17">
        <v>0.10010653706440301</v>
      </c>
      <c r="BK1963" s="17">
        <v>0.25984321630069102</v>
      </c>
      <c r="BL1963" s="17">
        <v>0.18964499573818999</v>
      </c>
      <c r="BM1963" s="17"/>
      <c r="BN1963" s="17">
        <v>0.26370248158127901</v>
      </c>
      <c r="BO1963" s="17">
        <v>0.19201355146145699</v>
      </c>
      <c r="BP1963" s="17"/>
      <c r="BQ1963" s="17">
        <v>0.190552398252509</v>
      </c>
      <c r="BR1963" s="17">
        <v>0.24197370906233701</v>
      </c>
      <c r="BS1963" s="17"/>
      <c r="BT1963" s="17">
        <v>0.23801862414316999</v>
      </c>
      <c r="BU1963" s="17"/>
      <c r="BV1963" s="17">
        <v>0.215772197297672</v>
      </c>
      <c r="BW1963" s="17">
        <v>0.207539750852692</v>
      </c>
      <c r="BX1963" s="17">
        <v>0.25449900834171502</v>
      </c>
      <c r="BY1963" s="17"/>
      <c r="BZ1963" s="17">
        <v>0.18707320889128801</v>
      </c>
      <c r="CA1963" s="17">
        <v>0.248400313477807</v>
      </c>
      <c r="CB1963" s="17">
        <v>0.24423272049622499</v>
      </c>
      <c r="CC1963" s="17">
        <v>0.29004155408728599</v>
      </c>
      <c r="CD1963" s="17">
        <v>0.24061071696085701</v>
      </c>
      <c r="CE1963" s="17">
        <v>0.212372318651249</v>
      </c>
      <c r="CF1963" s="17">
        <v>0.22271185141216701</v>
      </c>
      <c r="CG1963" s="17"/>
      <c r="CH1963" s="17">
        <v>0.28525356262502299</v>
      </c>
      <c r="CI1963" s="17">
        <v>0.203017998962879</v>
      </c>
      <c r="CJ1963" s="17">
        <v>0.26326779011009099</v>
      </c>
      <c r="CK1963" s="17">
        <v>0.229178271616092</v>
      </c>
      <c r="CL1963" s="17">
        <v>0.16119609580758901</v>
      </c>
    </row>
    <row r="1964" spans="2:90" x14ac:dyDescent="0.3">
      <c r="B1964" t="s">
        <v>730</v>
      </c>
      <c r="C1964" s="17">
        <v>0.21771209065278599</v>
      </c>
      <c r="D1964" s="17">
        <v>0.19710913990853701</v>
      </c>
      <c r="E1964" s="17">
        <v>0.23659992460295101</v>
      </c>
      <c r="F1964" s="17"/>
      <c r="G1964" s="17">
        <v>0.311337551254314</v>
      </c>
      <c r="H1964" s="17">
        <v>0.33059337468609901</v>
      </c>
      <c r="I1964" s="17">
        <v>0.23627070695911501</v>
      </c>
      <c r="J1964" s="17">
        <v>0.174365372242651</v>
      </c>
      <c r="K1964" s="17">
        <v>0.13482546466687401</v>
      </c>
      <c r="L1964" s="17">
        <v>0.138876052867589</v>
      </c>
      <c r="M1964" s="17"/>
      <c r="N1964" s="17">
        <v>0.263475732705091</v>
      </c>
      <c r="O1964" s="17">
        <v>0.24204996962677899</v>
      </c>
      <c r="P1964" s="17">
        <v>0.18205747605765399</v>
      </c>
      <c r="Q1964" s="17">
        <v>0.17666934789564101</v>
      </c>
      <c r="R1964" s="17"/>
      <c r="S1964" s="17">
        <v>0.28312639933338801</v>
      </c>
      <c r="T1964" s="17">
        <v>0.188719843112816</v>
      </c>
      <c r="U1964" s="17">
        <v>0.23805674636874999</v>
      </c>
      <c r="V1964" s="17">
        <v>0.171037036045326</v>
      </c>
      <c r="W1964" s="17">
        <v>0.23077804849127101</v>
      </c>
      <c r="X1964" s="17">
        <v>0.207009035804261</v>
      </c>
      <c r="Y1964" s="17">
        <v>0.147150101108563</v>
      </c>
      <c r="Z1964" s="17">
        <v>0.25068640068368703</v>
      </c>
      <c r="AA1964" s="17">
        <v>0.256209545454887</v>
      </c>
      <c r="AB1964" s="17">
        <v>0.23926803235017099</v>
      </c>
      <c r="AC1964" s="17">
        <v>0.14609649198869601</v>
      </c>
      <c r="AD1964" s="17">
        <v>0.18196963721089399</v>
      </c>
      <c r="AE1964" s="17"/>
      <c r="AF1964" s="17">
        <v>0.17239134677152301</v>
      </c>
      <c r="AG1964" s="17">
        <v>0.25021241067217298</v>
      </c>
      <c r="AH1964" s="17">
        <v>0.186538294506225</v>
      </c>
      <c r="AI1964" s="17"/>
      <c r="AJ1964" s="17">
        <v>0.17885603984623599</v>
      </c>
      <c r="AK1964" s="17">
        <v>0.27732473494647703</v>
      </c>
      <c r="AL1964" s="17">
        <v>0.14726194186852501</v>
      </c>
      <c r="AM1964" s="17">
        <v>0.18030213237714199</v>
      </c>
      <c r="AN1964" s="17">
        <v>0.26544928900526099</v>
      </c>
      <c r="AO1964" s="17"/>
      <c r="AP1964" s="17">
        <v>0.27541446457281599</v>
      </c>
      <c r="AQ1964" s="17">
        <v>0.199722061221697</v>
      </c>
      <c r="AR1964" s="17">
        <v>0.20603896264298199</v>
      </c>
      <c r="AS1964" s="17">
        <v>0.16207216925991999</v>
      </c>
      <c r="AT1964" s="17">
        <v>0.30575763263499001</v>
      </c>
      <c r="AU1964" s="17">
        <v>0.15116472130199099</v>
      </c>
      <c r="AV1964" s="17"/>
      <c r="AW1964" s="17">
        <v>0.197451259444826</v>
      </c>
      <c r="AX1964" s="17">
        <v>0.15618745073857099</v>
      </c>
      <c r="AY1964" s="17">
        <v>0.214269208904177</v>
      </c>
      <c r="AZ1964" s="17">
        <v>0.20515725838954299</v>
      </c>
      <c r="BA1964" s="17">
        <v>0.218760219303507</v>
      </c>
      <c r="BB1964" s="17">
        <v>0.17363898714009701</v>
      </c>
      <c r="BC1964" s="17">
        <v>0.19743228049292899</v>
      </c>
      <c r="BD1964" s="17">
        <v>0.242846515061589</v>
      </c>
      <c r="BE1964" s="17">
        <v>0.25765427092850801</v>
      </c>
      <c r="BF1964" s="17">
        <v>0.19308498625117601</v>
      </c>
      <c r="BG1964" s="17">
        <v>0.18272767684108701</v>
      </c>
      <c r="BH1964" s="17">
        <v>0.205116129039007</v>
      </c>
      <c r="BI1964" s="17">
        <v>0.32964793985108398</v>
      </c>
      <c r="BJ1964" s="17">
        <v>0.29748970381812201</v>
      </c>
      <c r="BK1964" s="17">
        <v>0.197627716628654</v>
      </c>
      <c r="BL1964" s="17">
        <v>0.36111725605592498</v>
      </c>
      <c r="BM1964" s="17"/>
      <c r="BN1964" s="17">
        <v>0.23436507984966901</v>
      </c>
      <c r="BO1964" s="17">
        <v>0.194340045472809</v>
      </c>
      <c r="BP1964" s="17"/>
      <c r="BQ1964" s="17">
        <v>0.28072528406802699</v>
      </c>
      <c r="BR1964" s="17">
        <v>0.27794559405751701</v>
      </c>
      <c r="BS1964" s="17"/>
      <c r="BT1964" s="17">
        <v>0.27432186516803803</v>
      </c>
      <c r="BU1964" s="17"/>
      <c r="BV1964" s="17">
        <v>0.23552142884567101</v>
      </c>
      <c r="BW1964" s="17">
        <v>0.27318386844228598</v>
      </c>
      <c r="BX1964" s="17">
        <v>0.190290314812574</v>
      </c>
      <c r="BY1964" s="17"/>
      <c r="BZ1964" s="17">
        <v>0.24281415517183</v>
      </c>
      <c r="CA1964" s="17">
        <v>0.22502529805840099</v>
      </c>
      <c r="CB1964" s="17">
        <v>0.199049494201159</v>
      </c>
      <c r="CC1964" s="17">
        <v>0.203203055783784</v>
      </c>
      <c r="CD1964" s="17">
        <v>0.21696500547962599</v>
      </c>
      <c r="CE1964" s="17">
        <v>0.24801153026387199</v>
      </c>
      <c r="CF1964" s="17">
        <v>0.25078652176680299</v>
      </c>
      <c r="CG1964" s="17"/>
      <c r="CH1964" s="17">
        <v>0.26594012331668399</v>
      </c>
      <c r="CI1964" s="17">
        <v>0.217956850713838</v>
      </c>
      <c r="CJ1964" s="17">
        <v>0.203389242746597</v>
      </c>
      <c r="CK1964" s="17">
        <v>0.20929037476088899</v>
      </c>
      <c r="CL1964" s="17">
        <v>0.26212178351776899</v>
      </c>
    </row>
    <row r="1965" spans="2:90" x14ac:dyDescent="0.3">
      <c r="B1965" t="s">
        <v>731</v>
      </c>
      <c r="C1965" s="17">
        <v>0.14744783907304601</v>
      </c>
      <c r="D1965" s="17">
        <v>0.13576018253960301</v>
      </c>
      <c r="E1965" s="17">
        <v>0.15893191660683501</v>
      </c>
      <c r="F1965" s="17"/>
      <c r="G1965" s="17">
        <v>9.1943011413174305E-2</v>
      </c>
      <c r="H1965" s="17">
        <v>0.104705421891901</v>
      </c>
      <c r="I1965" s="17">
        <v>0.14038773357881101</v>
      </c>
      <c r="J1965" s="17">
        <v>0.18420254292120999</v>
      </c>
      <c r="K1965" s="17">
        <v>0.18766635122574199</v>
      </c>
      <c r="L1965" s="17">
        <v>0.16821178120883101</v>
      </c>
      <c r="M1965" s="17"/>
      <c r="N1965" s="17">
        <v>0.12793044865893599</v>
      </c>
      <c r="O1965" s="17">
        <v>0.15635736257190599</v>
      </c>
      <c r="P1965" s="17">
        <v>0.156789447267626</v>
      </c>
      <c r="Q1965" s="17">
        <v>0.15249336372714101</v>
      </c>
      <c r="R1965" s="17"/>
      <c r="S1965" s="17">
        <v>9.5159125849642395E-2</v>
      </c>
      <c r="T1965" s="17">
        <v>0.13802469415337401</v>
      </c>
      <c r="U1965" s="17">
        <v>0.16355385078333701</v>
      </c>
      <c r="V1965" s="17">
        <v>0.147148263225718</v>
      </c>
      <c r="W1965" s="17">
        <v>0.21408937969290301</v>
      </c>
      <c r="X1965" s="17">
        <v>0.13397501465628001</v>
      </c>
      <c r="Y1965" s="17">
        <v>0.20714460025835399</v>
      </c>
      <c r="Z1965" s="17">
        <v>8.9413993614130202E-2</v>
      </c>
      <c r="AA1965" s="17">
        <v>0.137324912919151</v>
      </c>
      <c r="AB1965" s="17">
        <v>0.144380555832407</v>
      </c>
      <c r="AC1965" s="17">
        <v>0.194848671652401</v>
      </c>
      <c r="AD1965" s="17">
        <v>0.16186104278094801</v>
      </c>
      <c r="AE1965" s="17"/>
      <c r="AF1965" s="17">
        <v>0.16053744362338301</v>
      </c>
      <c r="AG1965" s="17">
        <v>0.12753105078048399</v>
      </c>
      <c r="AH1965" s="17">
        <v>0.15264040634694401</v>
      </c>
      <c r="AI1965" s="17"/>
      <c r="AJ1965" s="17">
        <v>0.18394523937146501</v>
      </c>
      <c r="AK1965" s="17">
        <v>0.113780432287448</v>
      </c>
      <c r="AL1965" s="17">
        <v>0.24390196856743701</v>
      </c>
      <c r="AM1965" s="17">
        <v>0.11638676741418701</v>
      </c>
      <c r="AN1965" s="17">
        <v>8.8878369767137699E-2</v>
      </c>
      <c r="AO1965" s="17"/>
      <c r="AP1965" s="17">
        <v>0.119371989003141</v>
      </c>
      <c r="AQ1965" s="17">
        <v>0.15118378623370901</v>
      </c>
      <c r="AR1965" s="17">
        <v>0.19925198282939199</v>
      </c>
      <c r="AS1965" s="17">
        <v>0.14142743255337301</v>
      </c>
      <c r="AT1965" s="17">
        <v>9.4553610202279606E-2</v>
      </c>
      <c r="AU1965" s="17">
        <v>0.209355776051453</v>
      </c>
      <c r="AV1965" s="17"/>
      <c r="AW1965" s="17">
        <v>0.13819478775472999</v>
      </c>
      <c r="AX1965" s="17">
        <v>0.16006434691146401</v>
      </c>
      <c r="AY1965" s="17">
        <v>0.12654684298764199</v>
      </c>
      <c r="AZ1965" s="17">
        <v>0.13958270350882801</v>
      </c>
      <c r="BA1965" s="17">
        <v>0.17239080951255101</v>
      </c>
      <c r="BB1965" s="17">
        <v>0.12966959731948</v>
      </c>
      <c r="BC1965" s="17">
        <v>0.14226153941132</v>
      </c>
      <c r="BD1965" s="17">
        <v>0.117086576474247</v>
      </c>
      <c r="BE1965" s="17">
        <v>0.12056420527645401</v>
      </c>
      <c r="BF1965" s="17">
        <v>7.9536054215544799E-2</v>
      </c>
      <c r="BG1965" s="17">
        <v>0.18663994339068299</v>
      </c>
      <c r="BH1965" s="17">
        <v>0.16066539000760099</v>
      </c>
      <c r="BI1965" s="17">
        <v>0.12396050255638399</v>
      </c>
      <c r="BJ1965" s="17">
        <v>0.144946547301433</v>
      </c>
      <c r="BK1965" s="17">
        <v>0.26034228646472302</v>
      </c>
      <c r="BL1965" s="17">
        <v>0.15605357036869699</v>
      </c>
      <c r="BM1965" s="17"/>
      <c r="BN1965" s="17">
        <v>0.148988859940381</v>
      </c>
      <c r="BO1965" s="17">
        <v>0.145301186265895</v>
      </c>
      <c r="BP1965" s="17"/>
      <c r="BQ1965" s="17">
        <v>0.121050523795889</v>
      </c>
      <c r="BR1965" s="17">
        <v>0.102194333261001</v>
      </c>
      <c r="BS1965" s="17"/>
      <c r="BT1965" s="17">
        <v>9.90560571845472E-2</v>
      </c>
      <c r="BU1965" s="17"/>
      <c r="BV1965" s="17">
        <v>0.131004285657807</v>
      </c>
      <c r="BW1965" s="17">
        <v>0.10901130475073099</v>
      </c>
      <c r="BX1965" s="17">
        <v>0.171550448983045</v>
      </c>
      <c r="BY1965" s="17"/>
      <c r="BZ1965" s="17">
        <v>0.13666078403940199</v>
      </c>
      <c r="CA1965" s="17">
        <v>0.151959420140169</v>
      </c>
      <c r="CB1965" s="17">
        <v>0.15703833925387101</v>
      </c>
      <c r="CC1965" s="17">
        <v>0.131349384320567</v>
      </c>
      <c r="CD1965" s="17">
        <v>0.14306626698084399</v>
      </c>
      <c r="CE1965" s="17">
        <v>0.11251627931501799</v>
      </c>
      <c r="CF1965" s="17">
        <v>0.14877042637329399</v>
      </c>
      <c r="CG1965" s="17"/>
      <c r="CH1965" s="17">
        <v>0.10001862866241799</v>
      </c>
      <c r="CI1965" s="17">
        <v>0.17258496774954499</v>
      </c>
      <c r="CJ1965" s="17">
        <v>0.13950132171885099</v>
      </c>
      <c r="CK1965" s="17">
        <v>0.14508339221250399</v>
      </c>
      <c r="CL1965" s="17">
        <v>0.112178694403299</v>
      </c>
    </row>
    <row r="1966" spans="2:90" x14ac:dyDescent="0.3">
      <c r="B1966" t="s">
        <v>732</v>
      </c>
      <c r="C1966" s="17">
        <v>0.14014355849745899</v>
      </c>
      <c r="D1966" s="17">
        <v>0.154356042011288</v>
      </c>
      <c r="E1966" s="17">
        <v>0.12543511307579</v>
      </c>
      <c r="F1966" s="17"/>
      <c r="G1966" s="17">
        <v>0.21085457122260601</v>
      </c>
      <c r="H1966" s="17">
        <v>0.18924073647085901</v>
      </c>
      <c r="I1966" s="17">
        <v>0.143079950566363</v>
      </c>
      <c r="J1966" s="17">
        <v>0.13214883910818701</v>
      </c>
      <c r="K1966" s="17">
        <v>9.22045758451185E-2</v>
      </c>
      <c r="L1966" s="17">
        <v>8.9298480713705497E-2</v>
      </c>
      <c r="M1966" s="17"/>
      <c r="N1966" s="17">
        <v>0.17163774786941799</v>
      </c>
      <c r="O1966" s="17">
        <v>0.12786289423969799</v>
      </c>
      <c r="P1966" s="17">
        <v>0.14082467639714399</v>
      </c>
      <c r="Q1966" s="17">
        <v>0.11790789354034099</v>
      </c>
      <c r="R1966" s="17"/>
      <c r="S1966" s="17">
        <v>0.14742590639766101</v>
      </c>
      <c r="T1966" s="17">
        <v>0.126688090136124</v>
      </c>
      <c r="U1966" s="17">
        <v>0.13422780254493999</v>
      </c>
      <c r="V1966" s="17">
        <v>0.147592667292819</v>
      </c>
      <c r="W1966" s="17">
        <v>0.15418103879386999</v>
      </c>
      <c r="X1966" s="17">
        <v>0.149464821826681</v>
      </c>
      <c r="Y1966" s="17">
        <v>0.12031679807112799</v>
      </c>
      <c r="Z1966" s="17">
        <v>0.17732899871572699</v>
      </c>
      <c r="AA1966" s="17">
        <v>0.11902367165144299</v>
      </c>
      <c r="AB1966" s="17">
        <v>0.15382386269605899</v>
      </c>
      <c r="AC1966" s="17">
        <v>0.171329616411981</v>
      </c>
      <c r="AD1966" s="17">
        <v>8.5344996413376298E-2</v>
      </c>
      <c r="AE1966" s="17"/>
      <c r="AF1966" s="17">
        <v>0.117485314535206</v>
      </c>
      <c r="AG1966" s="17">
        <v>0.14890985744301399</v>
      </c>
      <c r="AH1966" s="17">
        <v>0.14815019218245501</v>
      </c>
      <c r="AI1966" s="17"/>
      <c r="AJ1966" s="17">
        <v>0.15287521082240499</v>
      </c>
      <c r="AK1966" s="17">
        <v>0.142464190073126</v>
      </c>
      <c r="AL1966" s="17">
        <v>0.12455920776257801</v>
      </c>
      <c r="AM1966" s="17">
        <v>0.129001522609589</v>
      </c>
      <c r="AN1966" s="17">
        <v>0.15113144385438501</v>
      </c>
      <c r="AO1966" s="17"/>
      <c r="AP1966" s="17">
        <v>0.184259668640152</v>
      </c>
      <c r="AQ1966" s="17">
        <v>0.16090535894621599</v>
      </c>
      <c r="AR1966" s="17">
        <v>0.10748547540672899</v>
      </c>
      <c r="AS1966" s="17">
        <v>0.115629169659149</v>
      </c>
      <c r="AT1966" s="17">
        <v>0.16770836522240001</v>
      </c>
      <c r="AU1966" s="17">
        <v>9.6088570619101005E-2</v>
      </c>
      <c r="AV1966" s="17"/>
      <c r="AW1966" s="17">
        <v>0.14695628393715399</v>
      </c>
      <c r="AX1966" s="17">
        <v>0.15466193931901601</v>
      </c>
      <c r="AY1966" s="17">
        <v>0.13568823115672801</v>
      </c>
      <c r="AZ1966" s="17">
        <v>0.104954220818279</v>
      </c>
      <c r="BA1966" s="17">
        <v>0.163191606484927</v>
      </c>
      <c r="BB1966" s="17">
        <v>0.171381466125968</v>
      </c>
      <c r="BC1966" s="17">
        <v>0.15494460615783501</v>
      </c>
      <c r="BD1966" s="17">
        <v>0.10441750236113199</v>
      </c>
      <c r="BE1966" s="17">
        <v>0.18002632207453401</v>
      </c>
      <c r="BF1966" s="17">
        <v>9.5622329333348494E-2</v>
      </c>
      <c r="BG1966" s="17">
        <v>0.176697688514903</v>
      </c>
      <c r="BH1966" s="17">
        <v>0.164396729437324</v>
      </c>
      <c r="BI1966" s="17">
        <v>7.7913645158956907E-2</v>
      </c>
      <c r="BJ1966" s="17">
        <v>0.127091014975591</v>
      </c>
      <c r="BK1966" s="17">
        <v>0.11815666120523199</v>
      </c>
      <c r="BL1966" s="17">
        <v>0.13918886849255299</v>
      </c>
      <c r="BM1966" s="17"/>
      <c r="BN1966" s="17">
        <v>0.13601793414840599</v>
      </c>
      <c r="BO1966" s="17">
        <v>0.14679273550751801</v>
      </c>
      <c r="BP1966" s="17"/>
      <c r="BQ1966" s="17">
        <v>0.16446374370880301</v>
      </c>
      <c r="BR1966" s="17">
        <v>0.109048567707768</v>
      </c>
      <c r="BS1966" s="17"/>
      <c r="BT1966" s="17">
        <v>0.19955954629436801</v>
      </c>
      <c r="BU1966" s="17"/>
      <c r="BV1966" s="17">
        <v>0.140759173072174</v>
      </c>
      <c r="BW1966" s="17">
        <v>0.19120968173275699</v>
      </c>
      <c r="BX1966" s="17">
        <v>0.116872114446897</v>
      </c>
      <c r="BY1966" s="17"/>
      <c r="BZ1966" s="17">
        <v>0.13781790098788199</v>
      </c>
      <c r="CA1966" s="17">
        <v>0.12042121870484999</v>
      </c>
      <c r="CB1966" s="17">
        <v>0.14138134921276399</v>
      </c>
      <c r="CC1966" s="17">
        <v>0.15032373985155401</v>
      </c>
      <c r="CD1966" s="17">
        <v>0.123595568455983</v>
      </c>
      <c r="CE1966" s="17">
        <v>0.15903074356550301</v>
      </c>
      <c r="CF1966" s="17">
        <v>0.17155184857186001</v>
      </c>
      <c r="CG1966" s="17"/>
      <c r="CH1966" s="17">
        <v>0.228678229391403</v>
      </c>
      <c r="CI1966" s="17">
        <v>0.144989545529251</v>
      </c>
      <c r="CJ1966" s="17">
        <v>0.12350206037749401</v>
      </c>
      <c r="CK1966" s="17">
        <v>0.102189432188488</v>
      </c>
      <c r="CL1966" s="17">
        <v>0.17987664307003601</v>
      </c>
    </row>
    <row r="1967" spans="2:90" x14ac:dyDescent="0.3">
      <c r="B1967" t="s">
        <v>733</v>
      </c>
      <c r="C1967" s="17">
        <v>0.103682058371651</v>
      </c>
      <c r="D1967" s="17">
        <v>0.11757897017613</v>
      </c>
      <c r="E1967" s="17">
        <v>8.9920077024833706E-2</v>
      </c>
      <c r="F1967" s="17"/>
      <c r="G1967" s="17">
        <v>0.166795399780647</v>
      </c>
      <c r="H1967" s="17">
        <v>0.120371143181755</v>
      </c>
      <c r="I1967" s="17">
        <v>0.116715906476157</v>
      </c>
      <c r="J1967" s="17">
        <v>6.0355628333878003E-2</v>
      </c>
      <c r="K1967" s="17">
        <v>9.0869462527408601E-2</v>
      </c>
      <c r="L1967" s="17">
        <v>8.1208408188034403E-2</v>
      </c>
      <c r="M1967" s="17"/>
      <c r="N1967" s="17">
        <v>0.122278263802376</v>
      </c>
      <c r="O1967" s="17">
        <v>0.108209055310203</v>
      </c>
      <c r="P1967" s="17">
        <v>9.0054413499531097E-2</v>
      </c>
      <c r="Q1967" s="17">
        <v>8.7989785577716306E-2</v>
      </c>
      <c r="R1967" s="17"/>
      <c r="S1967" s="17">
        <v>0.12696546373683901</v>
      </c>
      <c r="T1967" s="17">
        <v>8.1791902642095099E-2</v>
      </c>
      <c r="U1967" s="17">
        <v>8.9913423241317597E-2</v>
      </c>
      <c r="V1967" s="17">
        <v>0.106394838780419</v>
      </c>
      <c r="W1967" s="17">
        <v>8.3832027853285696E-2</v>
      </c>
      <c r="X1967" s="17">
        <v>0.11279523467243199</v>
      </c>
      <c r="Y1967" s="17">
        <v>0.126762201001444</v>
      </c>
      <c r="Z1967" s="17">
        <v>8.8907990809966198E-2</v>
      </c>
      <c r="AA1967" s="17">
        <v>0.132184414528457</v>
      </c>
      <c r="AB1967" s="17">
        <v>7.9972121645453101E-2</v>
      </c>
      <c r="AC1967" s="17">
        <v>0.11010965843788</v>
      </c>
      <c r="AD1967" s="17">
        <v>5.1005624511169599E-2</v>
      </c>
      <c r="AE1967" s="17"/>
      <c r="AF1967" s="17">
        <v>9.88785357487168E-2</v>
      </c>
      <c r="AG1967" s="17">
        <v>0.112384219490336</v>
      </c>
      <c r="AH1967" s="17">
        <v>7.3713859292171405E-2</v>
      </c>
      <c r="AI1967" s="17"/>
      <c r="AJ1967" s="17">
        <v>0.110250173544949</v>
      </c>
      <c r="AK1967" s="17">
        <v>0.127768203678194</v>
      </c>
      <c r="AL1967" s="17">
        <v>6.8236047143657302E-2</v>
      </c>
      <c r="AM1967" s="17">
        <v>0.106063587323647</v>
      </c>
      <c r="AN1967" s="17">
        <v>8.3739455368233698E-2</v>
      </c>
      <c r="AO1967" s="17"/>
      <c r="AP1967" s="17">
        <v>0.13656196712753599</v>
      </c>
      <c r="AQ1967" s="17">
        <v>0.118242749521434</v>
      </c>
      <c r="AR1967" s="17">
        <v>8.2555576303949302E-2</v>
      </c>
      <c r="AS1967" s="17">
        <v>0.100806495754651</v>
      </c>
      <c r="AT1967" s="17">
        <v>0.101431470226932</v>
      </c>
      <c r="AU1967" s="17">
        <v>6.7883967295530701E-2</v>
      </c>
      <c r="AV1967" s="17"/>
      <c r="AW1967" s="17">
        <v>5.3573089408536299E-2</v>
      </c>
      <c r="AX1967" s="17">
        <v>5.1183396531394899E-2</v>
      </c>
      <c r="AY1967" s="17">
        <v>7.6789256988106902E-2</v>
      </c>
      <c r="AZ1967" s="17">
        <v>5.78167730282571E-2</v>
      </c>
      <c r="BA1967" s="17">
        <v>9.3859786767638897E-2</v>
      </c>
      <c r="BB1967" s="17">
        <v>0.13986333141679699</v>
      </c>
      <c r="BC1967" s="17">
        <v>0.12576364182292901</v>
      </c>
      <c r="BD1967" s="17">
        <v>6.8303035346825899E-2</v>
      </c>
      <c r="BE1967" s="17">
        <v>0.137404258874295</v>
      </c>
      <c r="BF1967" s="17">
        <v>7.7929242234124604E-2</v>
      </c>
      <c r="BG1967" s="17">
        <v>0.12867100332519199</v>
      </c>
      <c r="BH1967" s="17">
        <v>0.13555676476811801</v>
      </c>
      <c r="BI1967" s="17">
        <v>0.121900688170877</v>
      </c>
      <c r="BJ1967" s="17">
        <v>0.11780517226631</v>
      </c>
      <c r="BK1967" s="17">
        <v>0.109387803078266</v>
      </c>
      <c r="BL1967" s="17">
        <v>0.14180485807440699</v>
      </c>
      <c r="BM1967" s="17"/>
      <c r="BN1967" s="17">
        <v>9.8692642540849806E-2</v>
      </c>
      <c r="BO1967" s="17">
        <v>0.11115875409215201</v>
      </c>
      <c r="BP1967" s="17"/>
      <c r="BQ1967" s="17">
        <v>0.13869987068998299</v>
      </c>
      <c r="BR1967" s="17">
        <v>0.10900047435483901</v>
      </c>
      <c r="BS1967" s="17"/>
      <c r="BT1967" s="17">
        <v>0.11940044883111001</v>
      </c>
      <c r="BU1967" s="17"/>
      <c r="BV1967" s="17">
        <v>6.6661872788861307E-2</v>
      </c>
      <c r="BW1967" s="17">
        <v>0.129957652201975</v>
      </c>
      <c r="BX1967" s="17">
        <v>0.113283913833971</v>
      </c>
      <c r="BY1967" s="17"/>
      <c r="BZ1967" s="17">
        <v>0.100732695169404</v>
      </c>
      <c r="CA1967" s="17">
        <v>7.18732139661028E-2</v>
      </c>
      <c r="CB1967" s="17">
        <v>5.3110367274078002E-2</v>
      </c>
      <c r="CC1967" s="17">
        <v>9.1227261398288004E-2</v>
      </c>
      <c r="CD1967" s="17">
        <v>0.15865213299877701</v>
      </c>
      <c r="CE1967" s="17">
        <v>0.133847990411289</v>
      </c>
      <c r="CF1967" s="17">
        <v>0.107662048628969</v>
      </c>
      <c r="CG1967" s="17"/>
      <c r="CH1967" s="17">
        <v>0.18469980010099399</v>
      </c>
      <c r="CI1967" s="17">
        <v>9.8410529888606796E-2</v>
      </c>
      <c r="CJ1967" s="17">
        <v>0.10236535798783999</v>
      </c>
      <c r="CK1967" s="17">
        <v>7.4975255870507906E-2</v>
      </c>
      <c r="CL1967" s="17">
        <v>7.8643026297550794E-2</v>
      </c>
    </row>
    <row r="1968" spans="2:90" x14ac:dyDescent="0.3">
      <c r="B1968" t="s">
        <v>734</v>
      </c>
      <c r="C1968" s="17">
        <v>9.4026401253045497E-2</v>
      </c>
      <c r="D1968" s="17">
        <v>8.8241979953805005E-2</v>
      </c>
      <c r="E1968" s="17">
        <v>0.10042487923944</v>
      </c>
      <c r="F1968" s="17"/>
      <c r="G1968" s="17">
        <v>0.120785332798267</v>
      </c>
      <c r="H1968" s="17">
        <v>0.149166704110863</v>
      </c>
      <c r="I1968" s="17">
        <v>0.101019944849018</v>
      </c>
      <c r="J1968" s="17">
        <v>9.4744256029520399E-2</v>
      </c>
      <c r="K1968" s="17">
        <v>6.5833337653735099E-2</v>
      </c>
      <c r="L1968" s="17">
        <v>4.3802076698671401E-2</v>
      </c>
      <c r="M1968" s="17"/>
      <c r="N1968" s="17">
        <v>0.11817675978962</v>
      </c>
      <c r="O1968" s="17">
        <v>0.115737418982641</v>
      </c>
      <c r="P1968" s="17">
        <v>8.6669855262484899E-2</v>
      </c>
      <c r="Q1968" s="17">
        <v>5.28703028315212E-2</v>
      </c>
      <c r="R1968" s="17"/>
      <c r="S1968" s="17">
        <v>0.10671205810104099</v>
      </c>
      <c r="T1968" s="17">
        <v>0.11720575372525301</v>
      </c>
      <c r="U1968" s="17">
        <v>5.5886130937812202E-2</v>
      </c>
      <c r="V1968" s="17">
        <v>8.1177039890416205E-2</v>
      </c>
      <c r="W1968" s="17">
        <v>0.14001727767598801</v>
      </c>
      <c r="X1968" s="17">
        <v>0.12150139919300799</v>
      </c>
      <c r="Y1968" s="17">
        <v>8.1593232915291095E-2</v>
      </c>
      <c r="Z1968" s="17">
        <v>7.6558727667077095E-2</v>
      </c>
      <c r="AA1968" s="17">
        <v>8.1255684222920399E-2</v>
      </c>
      <c r="AB1968" s="17">
        <v>7.1141967963638794E-2</v>
      </c>
      <c r="AC1968" s="17">
        <v>0.108685265416424</v>
      </c>
      <c r="AD1968" s="17">
        <v>3.2013860602708499E-2</v>
      </c>
      <c r="AE1968" s="17"/>
      <c r="AF1968" s="17">
        <v>9.7222034940958102E-2</v>
      </c>
      <c r="AG1968" s="17">
        <v>9.3643574655150094E-2</v>
      </c>
      <c r="AH1968" s="17">
        <v>9.1903333756015795E-2</v>
      </c>
      <c r="AI1968" s="17"/>
      <c r="AJ1968" s="17">
        <v>0.114206806848306</v>
      </c>
      <c r="AK1968" s="17">
        <v>0.10214917746914499</v>
      </c>
      <c r="AL1968" s="17">
        <v>7.2738423249640402E-2</v>
      </c>
      <c r="AM1968" s="17">
        <v>9.7833783290193793E-2</v>
      </c>
      <c r="AN1968" s="17">
        <v>6.88972955265061E-2</v>
      </c>
      <c r="AO1968" s="17"/>
      <c r="AP1968" s="17">
        <v>0.1080907337733</v>
      </c>
      <c r="AQ1968" s="17">
        <v>0.13499482396181001</v>
      </c>
      <c r="AR1968" s="17">
        <v>9.7290557939265707E-2</v>
      </c>
      <c r="AS1968" s="17">
        <v>9.9529303867219199E-2</v>
      </c>
      <c r="AT1968" s="17">
        <v>4.89393032508776E-2</v>
      </c>
      <c r="AU1968" s="17">
        <v>3.9294722390188802E-2</v>
      </c>
      <c r="AV1968" s="17"/>
      <c r="AW1968" s="17">
        <v>6.1037980942580998E-2</v>
      </c>
      <c r="AX1968" s="17">
        <v>7.67829263233583E-2</v>
      </c>
      <c r="AY1968" s="17">
        <v>4.6438179050725503E-2</v>
      </c>
      <c r="AZ1968" s="17">
        <v>7.8688118878916205E-2</v>
      </c>
      <c r="BA1968" s="17">
        <v>6.4525133884987596E-2</v>
      </c>
      <c r="BB1968" s="17">
        <v>8.1792145620478401E-2</v>
      </c>
      <c r="BC1968" s="17">
        <v>0.13920290118916701</v>
      </c>
      <c r="BD1968" s="17">
        <v>0.108255477391778</v>
      </c>
      <c r="BE1968" s="17">
        <v>0.100353147575043</v>
      </c>
      <c r="BF1968" s="17">
        <v>0.12226612430721399</v>
      </c>
      <c r="BG1968" s="17">
        <v>9.6194888775604795E-2</v>
      </c>
      <c r="BH1968" s="17">
        <v>0.10433519286461999</v>
      </c>
      <c r="BI1968" s="17">
        <v>9.48278212738312E-2</v>
      </c>
      <c r="BJ1968" s="17">
        <v>0.22675590043236199</v>
      </c>
      <c r="BK1968" s="17">
        <v>0.15422804064416801</v>
      </c>
      <c r="BL1968" s="17">
        <v>0.110794231762498</v>
      </c>
      <c r="BM1968" s="17"/>
      <c r="BN1968" s="17">
        <v>0.10780906027505301</v>
      </c>
      <c r="BO1968" s="17">
        <v>7.6347610065840094E-2</v>
      </c>
      <c r="BP1968" s="17"/>
      <c r="BQ1968" s="17">
        <v>0.105761449025067</v>
      </c>
      <c r="BR1968" s="17">
        <v>0.111119974644356</v>
      </c>
      <c r="BS1968" s="17"/>
      <c r="BT1968" s="17">
        <v>0.12526108587489401</v>
      </c>
      <c r="BU1968" s="17"/>
      <c r="BV1968" s="17">
        <v>6.6686007131001201E-2</v>
      </c>
      <c r="BW1968" s="17">
        <v>9.4556800018908399E-2</v>
      </c>
      <c r="BX1968" s="17">
        <v>0.10701216847690199</v>
      </c>
      <c r="BY1968" s="17"/>
      <c r="BZ1968" s="17">
        <v>0.12475776257386099</v>
      </c>
      <c r="CA1968" s="17">
        <v>8.52991763193863E-2</v>
      </c>
      <c r="CB1968" s="17">
        <v>0.101619213572298</v>
      </c>
      <c r="CC1968" s="17">
        <v>0.12580503535892101</v>
      </c>
      <c r="CD1968" s="17">
        <v>8.70595484352924E-2</v>
      </c>
      <c r="CE1968" s="17">
        <v>9.6126146322602302E-2</v>
      </c>
      <c r="CF1968" s="17">
        <v>9.6012112608223704E-2</v>
      </c>
      <c r="CG1968" s="17"/>
      <c r="CH1968" s="17">
        <v>0.100351724933474</v>
      </c>
      <c r="CI1968" s="17">
        <v>9.9217125076051696E-2</v>
      </c>
      <c r="CJ1968" s="17">
        <v>8.6992169654117601E-2</v>
      </c>
      <c r="CK1968" s="17">
        <v>8.9530345483096602E-2</v>
      </c>
      <c r="CL1968" s="17">
        <v>0.11260357812673</v>
      </c>
    </row>
    <row r="1969" spans="2:90" x14ac:dyDescent="0.3">
      <c r="B1969" t="s">
        <v>735</v>
      </c>
      <c r="C1969" s="17">
        <v>6.4168171953797495E-2</v>
      </c>
      <c r="D1969" s="17">
        <v>6.7567076695220801E-2</v>
      </c>
      <c r="E1969" s="17">
        <v>6.13550761457929E-2</v>
      </c>
      <c r="F1969" s="17"/>
      <c r="G1969" s="17">
        <v>0.115422072718094</v>
      </c>
      <c r="H1969" s="17">
        <v>0.11173579893284501</v>
      </c>
      <c r="I1969" s="17">
        <v>8.6051300960542698E-2</v>
      </c>
      <c r="J1969" s="17">
        <v>3.8451546920458601E-2</v>
      </c>
      <c r="K1969" s="17">
        <v>3.21500693795621E-2</v>
      </c>
      <c r="L1969" s="17">
        <v>1.5687820713687101E-2</v>
      </c>
      <c r="M1969" s="17"/>
      <c r="N1969" s="17">
        <v>6.9813323500671598E-2</v>
      </c>
      <c r="O1969" s="17">
        <v>5.3097314479390902E-2</v>
      </c>
      <c r="P1969" s="17">
        <v>6.5361821258532501E-2</v>
      </c>
      <c r="Q1969" s="17">
        <v>6.9165518976072704E-2</v>
      </c>
      <c r="R1969" s="17"/>
      <c r="S1969" s="17">
        <v>8.70096535785638E-2</v>
      </c>
      <c r="T1969" s="17">
        <v>5.0855442285820097E-2</v>
      </c>
      <c r="U1969" s="17">
        <v>1.7818482051447E-2</v>
      </c>
      <c r="V1969" s="17">
        <v>7.1322912842798805E-2</v>
      </c>
      <c r="W1969" s="17">
        <v>3.8929015477040599E-2</v>
      </c>
      <c r="X1969" s="17">
        <v>5.9956892757678501E-2</v>
      </c>
      <c r="Y1969" s="17">
        <v>1.7240020695680699E-2</v>
      </c>
      <c r="Z1969" s="17">
        <v>7.5503763500104196E-2</v>
      </c>
      <c r="AA1969" s="17">
        <v>0.115696371592729</v>
      </c>
      <c r="AB1969" s="17">
        <v>6.5760634546405905E-2</v>
      </c>
      <c r="AC1969" s="17">
        <v>8.4879934064058499E-2</v>
      </c>
      <c r="AD1969" s="17">
        <v>6.9721063921590998E-2</v>
      </c>
      <c r="AE1969" s="17"/>
      <c r="AF1969" s="17">
        <v>4.5574097053235597E-2</v>
      </c>
      <c r="AG1969" s="17">
        <v>7.1458189458009302E-2</v>
      </c>
      <c r="AH1969" s="17">
        <v>8.6113547052873801E-2</v>
      </c>
      <c r="AI1969" s="17"/>
      <c r="AJ1969" s="17">
        <v>4.1702990260784403E-2</v>
      </c>
      <c r="AK1969" s="17">
        <v>7.9638203093884904E-2</v>
      </c>
      <c r="AL1969" s="17">
        <v>6.6718283955868096E-2</v>
      </c>
      <c r="AM1969" s="17">
        <v>4.6124416469573701E-2</v>
      </c>
      <c r="AN1969" s="17">
        <v>6.1170619090177097E-2</v>
      </c>
      <c r="AO1969" s="17"/>
      <c r="AP1969" s="17">
        <v>0.11037262574831801</v>
      </c>
      <c r="AQ1969" s="17">
        <v>4.6048811725121701E-2</v>
      </c>
      <c r="AR1969" s="17">
        <v>6.1848644109395799E-2</v>
      </c>
      <c r="AS1969" s="17">
        <v>4.7902829345779503E-2</v>
      </c>
      <c r="AT1969" s="17">
        <v>5.3760165613930599E-2</v>
      </c>
      <c r="AU1969" s="17">
        <v>1.2370847205934401E-2</v>
      </c>
      <c r="AV1969" s="17"/>
      <c r="AW1969" s="17">
        <v>0.151434429538744</v>
      </c>
      <c r="AX1969" s="17">
        <v>0.115348821180771</v>
      </c>
      <c r="AY1969" s="17">
        <v>9.3703958972591803E-2</v>
      </c>
      <c r="AZ1969" s="17">
        <v>5.5154046708865603E-2</v>
      </c>
      <c r="BA1969" s="17">
        <v>4.24699716239334E-2</v>
      </c>
      <c r="BB1969" s="17">
        <v>8.9373780308981701E-2</v>
      </c>
      <c r="BC1969" s="17">
        <v>7.3648454964220705E-2</v>
      </c>
      <c r="BD1969" s="17">
        <v>3.7256522557358E-2</v>
      </c>
      <c r="BE1969" s="17">
        <v>2.5825777621608099E-2</v>
      </c>
      <c r="BF1969" s="17">
        <v>6.0015120461168803E-2</v>
      </c>
      <c r="BG1969" s="17">
        <v>5.2958991958892997E-2</v>
      </c>
      <c r="BH1969" s="17">
        <v>9.6771098222091401E-2</v>
      </c>
      <c r="BI1969" s="17">
        <v>3.4245430653529099E-2</v>
      </c>
      <c r="BJ1969" s="17">
        <v>8.6565217317690707E-2</v>
      </c>
      <c r="BK1969" s="17">
        <v>5.1703850880305803E-2</v>
      </c>
      <c r="BL1969" s="17">
        <v>8.2799400521236702E-2</v>
      </c>
      <c r="BM1969" s="17"/>
      <c r="BN1969" s="17">
        <v>6.5784568362375895E-2</v>
      </c>
      <c r="BO1969" s="17">
        <v>6.28656742885947E-2</v>
      </c>
      <c r="BP1969" s="17"/>
      <c r="BQ1969" s="17">
        <v>9.7506848349078704E-2</v>
      </c>
      <c r="BR1969" s="17">
        <v>5.3393476232534001E-2</v>
      </c>
      <c r="BS1969" s="17"/>
      <c r="BT1969" s="17">
        <v>0.117981208829991</v>
      </c>
      <c r="BU1969" s="17"/>
      <c r="BV1969" s="17">
        <v>5.0647263776187203E-2</v>
      </c>
      <c r="BW1969" s="17">
        <v>8.3419894219975199E-2</v>
      </c>
      <c r="BX1969" s="17">
        <v>6.1385072972511098E-2</v>
      </c>
      <c r="BY1969" s="17"/>
      <c r="BZ1969" s="17">
        <v>6.7924155146219203E-2</v>
      </c>
      <c r="CA1969" s="17">
        <v>7.0291614068711303E-2</v>
      </c>
      <c r="CB1969" s="17">
        <v>4.3169044821232003E-2</v>
      </c>
      <c r="CC1969" s="17">
        <v>7.3070692002884699E-2</v>
      </c>
      <c r="CD1969" s="17">
        <v>6.6428179101026802E-2</v>
      </c>
      <c r="CE1969" s="17">
        <v>8.8432158456738894E-2</v>
      </c>
      <c r="CF1969" s="17">
        <v>6.7006553428724705E-2</v>
      </c>
      <c r="CG1969" s="17"/>
      <c r="CH1969" s="17">
        <v>0.13578453129343199</v>
      </c>
      <c r="CI1969" s="17">
        <v>5.2489585057613003E-2</v>
      </c>
      <c r="CJ1969" s="17">
        <v>5.3766887317434099E-2</v>
      </c>
      <c r="CK1969" s="17">
        <v>5.4455224826481803E-2</v>
      </c>
      <c r="CL1969" s="17">
        <v>0.131165340812989</v>
      </c>
    </row>
    <row r="1970" spans="2:90" x14ac:dyDescent="0.3">
      <c r="B1970" t="s">
        <v>118</v>
      </c>
      <c r="C1970" s="17">
        <v>4.21563275815472E-2</v>
      </c>
      <c r="D1970" s="17">
        <v>4.0620719918748403E-2</v>
      </c>
      <c r="E1970" s="17">
        <v>4.3991254627583902E-2</v>
      </c>
      <c r="F1970" s="17"/>
      <c r="G1970" s="17">
        <v>4.6457474083107297E-2</v>
      </c>
      <c r="H1970" s="17">
        <v>3.09165290511665E-2</v>
      </c>
      <c r="I1970" s="17">
        <v>6.4335212246779905E-2</v>
      </c>
      <c r="J1970" s="17">
        <v>5.2083496043448203E-2</v>
      </c>
      <c r="K1970" s="17">
        <v>4.0777888836990198E-2</v>
      </c>
      <c r="L1970" s="17">
        <v>2.3187790717756701E-2</v>
      </c>
      <c r="M1970" s="17"/>
      <c r="N1970" s="17">
        <v>2.60912329173172E-2</v>
      </c>
      <c r="O1970" s="17">
        <v>4.72307181450181E-2</v>
      </c>
      <c r="P1970" s="17">
        <v>3.7220014866856901E-2</v>
      </c>
      <c r="Q1970" s="17">
        <v>5.7113699401241801E-2</v>
      </c>
      <c r="R1970" s="17"/>
      <c r="S1970" s="17">
        <v>5.2399858937569203E-2</v>
      </c>
      <c r="T1970" s="17">
        <v>2.6891256243483101E-2</v>
      </c>
      <c r="U1970" s="17">
        <v>5.3486956702805101E-2</v>
      </c>
      <c r="V1970" s="17">
        <v>6.34805730730469E-2</v>
      </c>
      <c r="W1970" s="17">
        <v>4.0720710131332702E-2</v>
      </c>
      <c r="X1970" s="17">
        <v>4.3588950220894603E-2</v>
      </c>
      <c r="Y1970" s="17">
        <v>3.44881607156792E-2</v>
      </c>
      <c r="Z1970" s="17">
        <v>3.2094146356277303E-2</v>
      </c>
      <c r="AA1970" s="17">
        <v>3.6009420099668801E-2</v>
      </c>
      <c r="AB1970" s="17">
        <v>3.0034421193875501E-2</v>
      </c>
      <c r="AC1970" s="17">
        <v>6.61828502602997E-2</v>
      </c>
      <c r="AD1970" s="17">
        <v>1.82747901106168E-2</v>
      </c>
      <c r="AE1970" s="17"/>
      <c r="AF1970" s="17">
        <v>3.09126784593549E-2</v>
      </c>
      <c r="AG1970" s="17">
        <v>3.7022146578581099E-2</v>
      </c>
      <c r="AH1970" s="17">
        <v>8.4486627878910897E-2</v>
      </c>
      <c r="AI1970" s="17"/>
      <c r="AJ1970" s="17">
        <v>3.4513550925112699E-2</v>
      </c>
      <c r="AK1970" s="17">
        <v>2.5776369991480599E-2</v>
      </c>
      <c r="AL1970" s="17">
        <v>5.5369729129968702E-2</v>
      </c>
      <c r="AM1970" s="17">
        <v>4.3030884393772499E-2</v>
      </c>
      <c r="AN1970" s="17">
        <v>4.9406439087191799E-2</v>
      </c>
      <c r="AO1970" s="17"/>
      <c r="AP1970" s="17">
        <v>2.93612830713409E-2</v>
      </c>
      <c r="AQ1970" s="17">
        <v>3.7938688072413802E-2</v>
      </c>
      <c r="AR1970" s="17">
        <v>4.9170305856964497E-2</v>
      </c>
      <c r="AS1970" s="17">
        <v>3.06589737934354E-2</v>
      </c>
      <c r="AT1970" s="17">
        <v>4.2268132223762502E-2</v>
      </c>
      <c r="AU1970" s="17">
        <v>7.2224023350417096E-2</v>
      </c>
      <c r="AV1970" s="17"/>
      <c r="AW1970" s="17">
        <v>4.4621620120488099E-2</v>
      </c>
      <c r="AX1970" s="17">
        <v>0.12440547546627199</v>
      </c>
      <c r="AY1970" s="17">
        <v>5.0813018577275097E-2</v>
      </c>
      <c r="AZ1970" s="17">
        <v>2.8445077450330699E-2</v>
      </c>
      <c r="BA1970" s="17">
        <v>4.36475864766383E-2</v>
      </c>
      <c r="BB1970" s="17">
        <v>1.47996810138589E-2</v>
      </c>
      <c r="BC1970" s="17">
        <v>2.8011494624956799E-2</v>
      </c>
      <c r="BD1970" s="17">
        <v>4.4600476553587599E-2</v>
      </c>
      <c r="BE1970" s="17">
        <v>1.6056101811838801E-2</v>
      </c>
      <c r="BF1970" s="17">
        <v>4.0491805928754898E-2</v>
      </c>
      <c r="BG1970" s="17">
        <v>1.8935295942545401E-2</v>
      </c>
      <c r="BH1970" s="17">
        <v>4.1232161679283397E-2</v>
      </c>
      <c r="BI1970" s="17">
        <v>6.0575728682799902E-2</v>
      </c>
      <c r="BJ1970" s="17">
        <v>5.6269420854702303E-2</v>
      </c>
      <c r="BK1970" s="17">
        <v>4.2062102363369297E-2</v>
      </c>
      <c r="BL1970" s="17">
        <v>1.55476225938866E-2</v>
      </c>
      <c r="BM1970" s="17"/>
      <c r="BN1970" s="17">
        <v>3.2204280871859003E-2</v>
      </c>
      <c r="BO1970" s="17">
        <v>5.4139622017346303E-2</v>
      </c>
      <c r="BP1970" s="17"/>
      <c r="BQ1970" s="17">
        <v>3.0446105709684701E-2</v>
      </c>
      <c r="BR1970" s="17">
        <v>1.3511654585333601E-2</v>
      </c>
      <c r="BS1970" s="17"/>
      <c r="BT1970" s="17">
        <v>1.6898855875594299E-2</v>
      </c>
      <c r="BU1970" s="17"/>
      <c r="BV1970" s="17">
        <v>5.8340665277397702E-2</v>
      </c>
      <c r="BW1970" s="17">
        <v>4.6134212596265198E-2</v>
      </c>
      <c r="BX1970" s="17">
        <v>3.2279782236978603E-2</v>
      </c>
      <c r="BY1970" s="17"/>
      <c r="BZ1970" s="17">
        <v>7.3078051368614103E-2</v>
      </c>
      <c r="CA1970" s="17">
        <v>3.3314318894878098E-2</v>
      </c>
      <c r="CB1970" s="17">
        <v>3.6323548415418502E-2</v>
      </c>
      <c r="CC1970" s="17">
        <v>3.2945940133403399E-2</v>
      </c>
      <c r="CD1970" s="17">
        <v>3.5272186910769297E-2</v>
      </c>
      <c r="CE1970" s="17">
        <v>2.12746966292429E-2</v>
      </c>
      <c r="CF1970" s="17">
        <v>2.8415325263149899E-2</v>
      </c>
      <c r="CG1970" s="17"/>
      <c r="CH1970" s="17">
        <v>1.5205056423788599E-2</v>
      </c>
      <c r="CI1970" s="17">
        <v>4.4159633296458001E-2</v>
      </c>
      <c r="CJ1970" s="17">
        <v>4.25103100127898E-2</v>
      </c>
      <c r="CK1970" s="17">
        <v>5.4210091150534601E-2</v>
      </c>
      <c r="CL1970" s="17">
        <v>3.91315531686054E-2</v>
      </c>
    </row>
    <row r="1971" spans="2:90" x14ac:dyDescent="0.3">
      <c r="B1971" t="s">
        <v>131</v>
      </c>
      <c r="C1971" s="17">
        <v>4.1767668387065098E-3</v>
      </c>
      <c r="D1971" s="17">
        <v>4.3542136374006097E-3</v>
      </c>
      <c r="E1971" s="17">
        <v>4.0364569453721702E-3</v>
      </c>
      <c r="F1971" s="17"/>
      <c r="G1971" s="17">
        <v>0</v>
      </c>
      <c r="H1971" s="17">
        <v>3.0076113746191802E-3</v>
      </c>
      <c r="I1971" s="17">
        <v>3.0114319678298299E-3</v>
      </c>
      <c r="J1971" s="17">
        <v>2.7703809668767599E-3</v>
      </c>
      <c r="K1971" s="17">
        <v>6.3664899252759899E-3</v>
      </c>
      <c r="L1971" s="17">
        <v>8.5335290804467306E-3</v>
      </c>
      <c r="M1971" s="17"/>
      <c r="N1971" s="17">
        <v>1.2859631267248301E-3</v>
      </c>
      <c r="O1971" s="17">
        <v>0</v>
      </c>
      <c r="P1971" s="17">
        <v>6.6421483161306699E-3</v>
      </c>
      <c r="Q1971" s="17">
        <v>9.5007691870539306E-3</v>
      </c>
      <c r="R1971" s="17"/>
      <c r="S1971" s="17">
        <v>3.6752724874154099E-3</v>
      </c>
      <c r="T1971" s="17">
        <v>2.6556909642872499E-3</v>
      </c>
      <c r="U1971" s="17">
        <v>0</v>
      </c>
      <c r="V1971" s="17">
        <v>0</v>
      </c>
      <c r="W1971" s="17">
        <v>0</v>
      </c>
      <c r="X1971" s="17">
        <v>1.09489080095718E-2</v>
      </c>
      <c r="Y1971" s="17">
        <v>5.6933605652699703E-3</v>
      </c>
      <c r="Z1971" s="17">
        <v>0</v>
      </c>
      <c r="AA1971" s="17">
        <v>4.9765209552141898E-3</v>
      </c>
      <c r="AB1971" s="17">
        <v>9.6147785991636103E-3</v>
      </c>
      <c r="AC1971" s="17">
        <v>0</v>
      </c>
      <c r="AD1971" s="17">
        <v>1.5464726815114099E-2</v>
      </c>
      <c r="AE1971" s="17"/>
      <c r="AF1971" s="17">
        <v>6.3550183729983497E-3</v>
      </c>
      <c r="AG1971" s="17">
        <v>3.64721578597518E-3</v>
      </c>
      <c r="AH1971" s="17">
        <v>3.2556369158689199E-3</v>
      </c>
      <c r="AI1971" s="17"/>
      <c r="AJ1971" s="17">
        <v>2.78094285505521E-3</v>
      </c>
      <c r="AK1971" s="17">
        <v>6.7190368879319904E-3</v>
      </c>
      <c r="AL1971" s="17">
        <v>0</v>
      </c>
      <c r="AM1971" s="17">
        <v>7.0685478028208104E-3</v>
      </c>
      <c r="AN1971" s="17">
        <v>0</v>
      </c>
      <c r="AO1971" s="17"/>
      <c r="AP1971" s="17">
        <v>5.8007157488770503E-3</v>
      </c>
      <c r="AQ1971" s="17">
        <v>0</v>
      </c>
      <c r="AR1971" s="17">
        <v>0</v>
      </c>
      <c r="AS1971" s="17">
        <v>5.9020422175256699E-3</v>
      </c>
      <c r="AT1971" s="17">
        <v>6.5206607390859896E-3</v>
      </c>
      <c r="AU1971" s="17">
        <v>0</v>
      </c>
      <c r="AV1971" s="17"/>
      <c r="AW1971" s="17">
        <v>0</v>
      </c>
      <c r="AX1971" s="17">
        <v>2.1781947041031199E-2</v>
      </c>
      <c r="AY1971" s="17">
        <v>1.4082543429902001E-2</v>
      </c>
      <c r="AZ1971" s="17">
        <v>1.51479565154759E-2</v>
      </c>
      <c r="BA1971" s="17">
        <v>0</v>
      </c>
      <c r="BB1971" s="17">
        <v>0</v>
      </c>
      <c r="BC1971" s="17">
        <v>5.8936964422893704E-3</v>
      </c>
      <c r="BD1971" s="17">
        <v>0</v>
      </c>
      <c r="BE1971" s="17">
        <v>0</v>
      </c>
      <c r="BF1971" s="17">
        <v>0</v>
      </c>
      <c r="BG1971" s="17">
        <v>5.8366989578673397E-3</v>
      </c>
      <c r="BH1971" s="17">
        <v>6.6925645366172001E-3</v>
      </c>
      <c r="BI1971" s="17">
        <v>0</v>
      </c>
      <c r="BJ1971" s="17">
        <v>0</v>
      </c>
      <c r="BK1971" s="17">
        <v>0</v>
      </c>
      <c r="BL1971" s="17">
        <v>0</v>
      </c>
      <c r="BM1971" s="17"/>
      <c r="BN1971" s="17">
        <v>3.3853316466929302E-3</v>
      </c>
      <c r="BO1971" s="17">
        <v>5.3308308645933899E-3</v>
      </c>
      <c r="BP1971" s="17"/>
      <c r="BQ1971" s="17">
        <v>6.4964254746653297E-3</v>
      </c>
      <c r="BR1971" s="17">
        <v>9.1929758531519197E-3</v>
      </c>
      <c r="BS1971" s="17"/>
      <c r="BT1971" s="17">
        <v>7.4484835707504301E-3</v>
      </c>
      <c r="BU1971" s="17"/>
      <c r="BV1971" s="17">
        <v>0</v>
      </c>
      <c r="BW1971" s="17">
        <v>2.7222116088884102E-3</v>
      </c>
      <c r="BX1971" s="17">
        <v>4.9594240865576799E-3</v>
      </c>
      <c r="BY1971" s="17"/>
      <c r="BZ1971" s="17">
        <v>1.4573208680187201E-2</v>
      </c>
      <c r="CA1971" s="17">
        <v>9.8003390285483702E-3</v>
      </c>
      <c r="CB1971" s="17">
        <v>4.0999133858916799E-3</v>
      </c>
      <c r="CC1971" s="17">
        <v>0</v>
      </c>
      <c r="CD1971" s="17">
        <v>2.5892708553141202E-3</v>
      </c>
      <c r="CE1971" s="17">
        <v>2.85427561197878E-3</v>
      </c>
      <c r="CF1971" s="17">
        <v>0</v>
      </c>
      <c r="CG1971" s="17"/>
      <c r="CH1971" s="17">
        <v>3.6541944235743799E-3</v>
      </c>
      <c r="CI1971" s="17">
        <v>0</v>
      </c>
      <c r="CJ1971" s="17">
        <v>5.3732503221178797E-3</v>
      </c>
      <c r="CK1971" s="17">
        <v>9.6799348320563902E-3</v>
      </c>
      <c r="CL1971" s="17">
        <v>1.17747288947433E-2</v>
      </c>
    </row>
    <row r="1972" spans="2:90" x14ac:dyDescent="0.3">
      <c r="C1972" s="17"/>
      <c r="D1972" s="17"/>
      <c r="E1972" s="17"/>
      <c r="F1972" s="17"/>
      <c r="G1972" s="17"/>
      <c r="H1972" s="17"/>
      <c r="I1972" s="17"/>
      <c r="J1972" s="17"/>
      <c r="K1972" s="17"/>
      <c r="L1972" s="17"/>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7"/>
      <c r="AI1972" s="17"/>
      <c r="AJ1972" s="17"/>
      <c r="AK1972" s="17"/>
      <c r="AL1972" s="17"/>
      <c r="AM1972" s="17"/>
      <c r="AN1972" s="17"/>
      <c r="AO1972" s="17"/>
      <c r="AP1972" s="17"/>
      <c r="AQ1972" s="17"/>
      <c r="AR1972" s="17"/>
      <c r="AS1972" s="17"/>
      <c r="AT1972" s="17"/>
      <c r="AU1972" s="17"/>
      <c r="AV1972" s="17"/>
      <c r="AW1972" s="17"/>
      <c r="AX1972" s="17"/>
      <c r="AY1972" s="17"/>
      <c r="AZ1972" s="17"/>
      <c r="BA1972" s="17"/>
      <c r="BB1972" s="17"/>
      <c r="BC1972" s="17"/>
      <c r="BD1972" s="17"/>
      <c r="BE1972" s="17"/>
      <c r="BF1972" s="17"/>
      <c r="BG1972" s="17"/>
      <c r="BH1972" s="17"/>
      <c r="BI1972" s="17"/>
      <c r="BJ1972" s="17"/>
      <c r="BK1972" s="17"/>
      <c r="BL1972" s="17"/>
      <c r="BM1972" s="17"/>
      <c r="BN1972" s="17"/>
      <c r="BO1972" s="17"/>
      <c r="BP1972" s="17"/>
      <c r="BQ1972" s="17"/>
      <c r="BR1972" s="17"/>
      <c r="BS1972" s="17"/>
      <c r="BT1972" s="17"/>
      <c r="BU1972" s="17"/>
      <c r="BV1972" s="17"/>
      <c r="BW1972" s="17"/>
      <c r="BX1972" s="17"/>
      <c r="BY1972" s="17"/>
      <c r="BZ1972" s="17"/>
      <c r="CA1972" s="17"/>
      <c r="CB1972" s="17"/>
      <c r="CC1972" s="17"/>
      <c r="CD1972" s="17"/>
      <c r="CE1972" s="17"/>
      <c r="CF1972" s="17"/>
      <c r="CG1972" s="17"/>
      <c r="CH1972" s="17"/>
      <c r="CI1972" s="17"/>
      <c r="CJ1972" s="17"/>
      <c r="CK1972" s="17"/>
      <c r="CL1972" s="17"/>
    </row>
    <row r="1973" spans="2:90" x14ac:dyDescent="0.3">
      <c r="B1973" s="6" t="s">
        <v>748</v>
      </c>
      <c r="C1973" s="17"/>
      <c r="D1973" s="17"/>
      <c r="E1973" s="17"/>
      <c r="F1973" s="17"/>
      <c r="G1973" s="17"/>
      <c r="H1973" s="17"/>
      <c r="I1973" s="17"/>
      <c r="J1973" s="17"/>
      <c r="K1973" s="17"/>
      <c r="L1973" s="17"/>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7"/>
      <c r="AI1973" s="17"/>
      <c r="AJ1973" s="17"/>
      <c r="AK1973" s="17"/>
      <c r="AL1973" s="17"/>
      <c r="AM1973" s="17"/>
      <c r="AN1973" s="17"/>
      <c r="AO1973" s="17"/>
      <c r="AP1973" s="17"/>
      <c r="AQ1973" s="17"/>
      <c r="AR1973" s="17"/>
      <c r="AS1973" s="17"/>
      <c r="AT1973" s="17"/>
      <c r="AU1973" s="17"/>
      <c r="AV1973" s="17"/>
      <c r="AW1973" s="17"/>
      <c r="AX1973" s="17"/>
      <c r="AY1973" s="17"/>
      <c r="AZ1973" s="17"/>
      <c r="BA1973" s="17"/>
      <c r="BB1973" s="17"/>
      <c r="BC1973" s="17"/>
      <c r="BD1973" s="17"/>
      <c r="BE1973" s="17"/>
      <c r="BF1973" s="17"/>
      <c r="BG1973" s="17"/>
      <c r="BH1973" s="17"/>
      <c r="BI1973" s="17"/>
      <c r="BJ1973" s="17"/>
      <c r="BK1973" s="17"/>
      <c r="BL1973" s="17"/>
      <c r="BM1973" s="17"/>
      <c r="BN1973" s="17"/>
      <c r="BO1973" s="17"/>
      <c r="BP1973" s="17"/>
      <c r="BQ1973" s="17"/>
      <c r="BR1973" s="17"/>
      <c r="BS1973" s="17"/>
      <c r="BT1973" s="17"/>
      <c r="BU1973" s="17"/>
      <c r="BV1973" s="17"/>
      <c r="BW1973" s="17"/>
      <c r="BX1973" s="17"/>
      <c r="BY1973" s="17"/>
      <c r="BZ1973" s="17"/>
      <c r="CA1973" s="17"/>
      <c r="CB1973" s="17"/>
      <c r="CC1973" s="17"/>
      <c r="CD1973" s="17"/>
      <c r="CE1973" s="17"/>
      <c r="CF1973" s="17"/>
      <c r="CG1973" s="17"/>
      <c r="CH1973" s="17"/>
      <c r="CI1973" s="17"/>
      <c r="CJ1973" s="17"/>
      <c r="CK1973" s="17"/>
      <c r="CL1973" s="17"/>
    </row>
    <row r="1974" spans="2:90" x14ac:dyDescent="0.3">
      <c r="B1974" s="24" t="s">
        <v>110</v>
      </c>
      <c r="C1974" s="17"/>
      <c r="D1974" s="17"/>
      <c r="E1974" s="17"/>
      <c r="F1974" s="17"/>
      <c r="G1974" s="17"/>
      <c r="H1974" s="17"/>
      <c r="I1974" s="17"/>
      <c r="J1974" s="17"/>
      <c r="K1974" s="17"/>
      <c r="L1974" s="17"/>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7"/>
      <c r="AI1974" s="17"/>
      <c r="AJ1974" s="17"/>
      <c r="AK1974" s="17"/>
      <c r="AL1974" s="17"/>
      <c r="AM1974" s="17"/>
      <c r="AN1974" s="17"/>
      <c r="AO1974" s="17"/>
      <c r="AP1974" s="17"/>
      <c r="AQ1974" s="17"/>
      <c r="AR1974" s="17"/>
      <c r="AS1974" s="17"/>
      <c r="AT1974" s="17"/>
      <c r="AU1974" s="17"/>
      <c r="AV1974" s="17"/>
      <c r="AW1974" s="17"/>
      <c r="AX1974" s="17"/>
      <c r="AY1974" s="17"/>
      <c r="AZ1974" s="17"/>
      <c r="BA1974" s="17"/>
      <c r="BB1974" s="17"/>
      <c r="BC1974" s="17"/>
      <c r="BD1974" s="17"/>
      <c r="BE1974" s="17"/>
      <c r="BF1974" s="17"/>
      <c r="BG1974" s="17"/>
      <c r="BH1974" s="17"/>
      <c r="BI1974" s="17"/>
      <c r="BJ1974" s="17"/>
      <c r="BK1974" s="17"/>
      <c r="BL1974" s="17"/>
      <c r="BM1974" s="17"/>
      <c r="BN1974" s="17"/>
      <c r="BO1974" s="17"/>
      <c r="BP1974" s="17"/>
      <c r="BQ1974" s="17"/>
      <c r="BR1974" s="17"/>
      <c r="BS1974" s="17"/>
      <c r="BT1974" s="17"/>
      <c r="BU1974" s="17"/>
      <c r="BV1974" s="17"/>
      <c r="BW1974" s="17"/>
      <c r="BX1974" s="17"/>
      <c r="BY1974" s="17"/>
      <c r="BZ1974" s="17"/>
      <c r="CA1974" s="17"/>
      <c r="CB1974" s="17"/>
      <c r="CC1974" s="17"/>
      <c r="CD1974" s="17"/>
      <c r="CE1974" s="17"/>
      <c r="CF1974" s="17"/>
      <c r="CG1974" s="17"/>
      <c r="CH1974" s="17"/>
      <c r="CI1974" s="17"/>
      <c r="CJ1974" s="17"/>
      <c r="CK1974" s="17"/>
      <c r="CL1974" s="17"/>
    </row>
    <row r="1975" spans="2:90" x14ac:dyDescent="0.3">
      <c r="B1975" t="s">
        <v>744</v>
      </c>
      <c r="C1975" s="17">
        <v>0.30068763848736701</v>
      </c>
      <c r="D1975" s="17">
        <v>0.29975005851769998</v>
      </c>
      <c r="E1975" s="17">
        <v>0.29900819197002798</v>
      </c>
      <c r="F1975" s="17"/>
      <c r="G1975" s="17">
        <v>0.348774199815716</v>
      </c>
      <c r="H1975" s="17">
        <v>0.39723031573395201</v>
      </c>
      <c r="I1975" s="17">
        <v>0.30919522659795901</v>
      </c>
      <c r="J1975" s="17">
        <v>0.29350248482303398</v>
      </c>
      <c r="K1975" s="17">
        <v>0.249569515210983</v>
      </c>
      <c r="L1975" s="17">
        <v>0.22302158615245801</v>
      </c>
      <c r="M1975" s="17"/>
      <c r="N1975" s="17">
        <v>0.30619040194167102</v>
      </c>
      <c r="O1975" s="17">
        <v>0.28840772518868901</v>
      </c>
      <c r="P1975" s="17">
        <v>0.267270989582445</v>
      </c>
      <c r="Q1975" s="17">
        <v>0.337584836932596</v>
      </c>
      <c r="R1975" s="17"/>
      <c r="S1975" s="17">
        <v>0.31831700456116202</v>
      </c>
      <c r="T1975" s="17">
        <v>0.31393554334901003</v>
      </c>
      <c r="U1975" s="17">
        <v>0.27043569944801898</v>
      </c>
      <c r="V1975" s="17">
        <v>0.25358744238457698</v>
      </c>
      <c r="W1975" s="17">
        <v>0.22480353856846899</v>
      </c>
      <c r="X1975" s="17">
        <v>0.30873419367502902</v>
      </c>
      <c r="Y1975" s="17">
        <v>0.26649399869782198</v>
      </c>
      <c r="Z1975" s="17">
        <v>0.335212276390912</v>
      </c>
      <c r="AA1975" s="17">
        <v>0.34357101444550298</v>
      </c>
      <c r="AB1975" s="17">
        <v>0.30857566641871698</v>
      </c>
      <c r="AC1975" s="17">
        <v>0.29180534385300599</v>
      </c>
      <c r="AD1975" s="17">
        <v>0.41374055825588901</v>
      </c>
      <c r="AE1975" s="17"/>
      <c r="AF1975" s="17">
        <v>0.26808727783415798</v>
      </c>
      <c r="AG1975" s="17">
        <v>0.32502589875920601</v>
      </c>
      <c r="AH1975" s="17">
        <v>0.31590198123318203</v>
      </c>
      <c r="AI1975" s="17"/>
      <c r="AJ1975" s="17">
        <v>0.20234466358981901</v>
      </c>
      <c r="AK1975" s="17">
        <v>0.35188083389033697</v>
      </c>
      <c r="AL1975" s="17">
        <v>0.30675420608711701</v>
      </c>
      <c r="AM1975" s="17">
        <v>0.31542966918763898</v>
      </c>
      <c r="AN1975" s="17">
        <v>0.29272735644308201</v>
      </c>
      <c r="AO1975" s="17"/>
      <c r="AP1975" s="17">
        <v>0.37180016910307401</v>
      </c>
      <c r="AQ1975" s="17">
        <v>0.24551258560641701</v>
      </c>
      <c r="AR1975" s="17">
        <v>0.343787602760318</v>
      </c>
      <c r="AS1975" s="17">
        <v>0.249325425282513</v>
      </c>
      <c r="AT1975" s="17">
        <v>0.35122394395891299</v>
      </c>
      <c r="AU1975" s="17">
        <v>0.243460805466855</v>
      </c>
      <c r="AV1975" s="17"/>
      <c r="AW1975" s="17">
        <v>0.203837136112578</v>
      </c>
      <c r="AX1975" s="17">
        <v>0.26174553809611401</v>
      </c>
      <c r="AY1975" s="17">
        <v>0.33789770464198599</v>
      </c>
      <c r="AZ1975" s="17">
        <v>0.45313826395947399</v>
      </c>
      <c r="BA1975" s="17">
        <v>0.288976344216133</v>
      </c>
      <c r="BB1975" s="17">
        <v>0.32329487908071303</v>
      </c>
      <c r="BC1975" s="17">
        <v>0.37048378337516202</v>
      </c>
      <c r="BD1975" s="17">
        <v>0.25465614646902501</v>
      </c>
      <c r="BE1975" s="17">
        <v>0.25515719136342202</v>
      </c>
      <c r="BF1975" s="17">
        <v>0.17411452779475101</v>
      </c>
      <c r="BG1975" s="17">
        <v>0.27728146273878701</v>
      </c>
      <c r="BH1975" s="17">
        <v>0.225769860898451</v>
      </c>
      <c r="BI1975" s="17">
        <v>0.26646975421765601</v>
      </c>
      <c r="BJ1975" s="17">
        <v>0.310336267342044</v>
      </c>
      <c r="BK1975" s="17">
        <v>0.33737549082326301</v>
      </c>
      <c r="BL1975" s="17">
        <v>0.38135923519971199</v>
      </c>
      <c r="BM1975" s="17"/>
      <c r="BN1975" s="17">
        <v>0.30152347657858303</v>
      </c>
      <c r="BO1975" s="17">
        <v>0.30389438450492401</v>
      </c>
      <c r="BP1975" s="17"/>
      <c r="BQ1975" s="17">
        <v>0.36130320878352001</v>
      </c>
      <c r="BR1975" s="17">
        <v>0.326586066621602</v>
      </c>
      <c r="BS1975" s="17"/>
      <c r="BT1975" s="17">
        <v>0.385029898564618</v>
      </c>
      <c r="BU1975" s="17"/>
      <c r="BV1975" s="17">
        <v>0.28088396465099902</v>
      </c>
      <c r="BW1975" s="17">
        <v>0.35898304764927402</v>
      </c>
      <c r="BX1975" s="17">
        <v>0.28884520947414</v>
      </c>
      <c r="BY1975" s="17"/>
      <c r="BZ1975" s="17">
        <v>0.37364895387389302</v>
      </c>
      <c r="CA1975" s="17">
        <v>0.36547467378562198</v>
      </c>
      <c r="CB1975" s="17">
        <v>0.25977709527239501</v>
      </c>
      <c r="CC1975" s="17">
        <v>0.34666774758892099</v>
      </c>
      <c r="CD1975" s="17">
        <v>0.24705033789082001</v>
      </c>
      <c r="CE1975" s="17">
        <v>0.26800960881353803</v>
      </c>
      <c r="CF1975" s="17">
        <v>0.32891122155359098</v>
      </c>
      <c r="CG1975" s="17"/>
      <c r="CH1975" s="17">
        <v>0.35915197558300699</v>
      </c>
      <c r="CI1975" s="17">
        <v>0.27676159846183201</v>
      </c>
      <c r="CJ1975" s="17">
        <v>0.28018723436788201</v>
      </c>
      <c r="CK1975" s="17">
        <v>0.34650268087041203</v>
      </c>
      <c r="CL1975" s="17">
        <v>0.38960616739669901</v>
      </c>
    </row>
    <row r="1976" spans="2:90" x14ac:dyDescent="0.3">
      <c r="B1976" t="s">
        <v>745</v>
      </c>
      <c r="C1976" s="17">
        <v>0.359294030331541</v>
      </c>
      <c r="D1976" s="17">
        <v>0.37558248256437099</v>
      </c>
      <c r="E1976" s="17">
        <v>0.34327570074284602</v>
      </c>
      <c r="F1976" s="17"/>
      <c r="G1976" s="17">
        <v>0.369578438417274</v>
      </c>
      <c r="H1976" s="17">
        <v>0.34068898258063202</v>
      </c>
      <c r="I1976" s="17">
        <v>0.32709083049971699</v>
      </c>
      <c r="J1976" s="17">
        <v>0.33836568780638099</v>
      </c>
      <c r="K1976" s="17">
        <v>0.34255683984936403</v>
      </c>
      <c r="L1976" s="17">
        <v>0.42224675428641001</v>
      </c>
      <c r="M1976" s="17"/>
      <c r="N1976" s="17">
        <v>0.40060997084710098</v>
      </c>
      <c r="O1976" s="17">
        <v>0.37081485340821602</v>
      </c>
      <c r="P1976" s="17">
        <v>0.38251055071331302</v>
      </c>
      <c r="Q1976" s="17">
        <v>0.28206274269093001</v>
      </c>
      <c r="R1976" s="17"/>
      <c r="S1976" s="17">
        <v>0.33305907404934199</v>
      </c>
      <c r="T1976" s="17">
        <v>0.37425250021064699</v>
      </c>
      <c r="U1976" s="17">
        <v>0.35736140684241002</v>
      </c>
      <c r="V1976" s="17">
        <v>0.37670989359708501</v>
      </c>
      <c r="W1976" s="17">
        <v>0.39550278057428701</v>
      </c>
      <c r="X1976" s="17">
        <v>0.36517463834285901</v>
      </c>
      <c r="Y1976" s="17">
        <v>0.35514927492863202</v>
      </c>
      <c r="Z1976" s="17">
        <v>0.29304928625363103</v>
      </c>
      <c r="AA1976" s="17">
        <v>0.37787441524544801</v>
      </c>
      <c r="AB1976" s="17">
        <v>0.35111268096012799</v>
      </c>
      <c r="AC1976" s="17">
        <v>0.31733212377588299</v>
      </c>
      <c r="AD1976" s="17">
        <v>0.39329062601275599</v>
      </c>
      <c r="AE1976" s="17"/>
      <c r="AF1976" s="17">
        <v>0.34647709186411102</v>
      </c>
      <c r="AG1976" s="17">
        <v>0.39257982195090002</v>
      </c>
      <c r="AH1976" s="17">
        <v>0.31354690107268401</v>
      </c>
      <c r="AI1976" s="17"/>
      <c r="AJ1976" s="17">
        <v>0.37981455802422598</v>
      </c>
      <c r="AK1976" s="17">
        <v>0.38728235384354698</v>
      </c>
      <c r="AL1976" s="17">
        <v>0.40909041866554302</v>
      </c>
      <c r="AM1976" s="17">
        <v>0.33810598671676401</v>
      </c>
      <c r="AN1976" s="17">
        <v>0.37886558885786797</v>
      </c>
      <c r="AO1976" s="17"/>
      <c r="AP1976" s="17">
        <v>0.38206678380431403</v>
      </c>
      <c r="AQ1976" s="17">
        <v>0.36743233237966899</v>
      </c>
      <c r="AR1976" s="17">
        <v>0.432718286379151</v>
      </c>
      <c r="AS1976" s="17">
        <v>0.36345483997232098</v>
      </c>
      <c r="AT1976" s="17">
        <v>0.35910017430237501</v>
      </c>
      <c r="AU1976" s="17">
        <v>0.303246846611337</v>
      </c>
      <c r="AV1976" s="17"/>
      <c r="AW1976" s="17">
        <v>0.31219544497651103</v>
      </c>
      <c r="AX1976" s="17">
        <v>0.27736267267595699</v>
      </c>
      <c r="AY1976" s="17">
        <v>0.26670407186167799</v>
      </c>
      <c r="AZ1976" s="17">
        <v>0.27129529823608101</v>
      </c>
      <c r="BA1976" s="17">
        <v>0.39330494527551202</v>
      </c>
      <c r="BB1976" s="17">
        <v>0.31483797979802097</v>
      </c>
      <c r="BC1976" s="17">
        <v>0.29489113206232698</v>
      </c>
      <c r="BD1976" s="17">
        <v>0.38941543498547299</v>
      </c>
      <c r="BE1976" s="17">
        <v>0.48433545399839301</v>
      </c>
      <c r="BF1976" s="17">
        <v>0.51405762004557598</v>
      </c>
      <c r="BG1976" s="17">
        <v>0.36347351831392499</v>
      </c>
      <c r="BH1976" s="17">
        <v>0.41356313167613001</v>
      </c>
      <c r="BI1976" s="17">
        <v>0.44791715303623802</v>
      </c>
      <c r="BJ1976" s="17">
        <v>0.39653944339685998</v>
      </c>
      <c r="BK1976" s="17">
        <v>0.33652040591015803</v>
      </c>
      <c r="BL1976" s="17">
        <v>0.388484862372796</v>
      </c>
      <c r="BM1976" s="17"/>
      <c r="BN1976" s="17">
        <v>0.36443975664888201</v>
      </c>
      <c r="BO1976" s="17">
        <v>0.35373277434718198</v>
      </c>
      <c r="BP1976" s="17"/>
      <c r="BQ1976" s="17">
        <v>0.38344492388120799</v>
      </c>
      <c r="BR1976" s="17">
        <v>0.40125232708203501</v>
      </c>
      <c r="BS1976" s="17"/>
      <c r="BT1976" s="17">
        <v>0.36985790894909798</v>
      </c>
      <c r="BU1976" s="17"/>
      <c r="BV1976" s="17">
        <v>0.36124065333639499</v>
      </c>
      <c r="BW1976" s="17">
        <v>0.33031400438773501</v>
      </c>
      <c r="BX1976" s="17">
        <v>0.36728117827429602</v>
      </c>
      <c r="BY1976" s="17"/>
      <c r="BZ1976" s="17">
        <v>0.26789286550324598</v>
      </c>
      <c r="CA1976" s="17">
        <v>0.28544673030027901</v>
      </c>
      <c r="CB1976" s="17">
        <v>0.36434730742590299</v>
      </c>
      <c r="CC1976" s="17">
        <v>0.38135373020767399</v>
      </c>
      <c r="CD1976" s="17">
        <v>0.41353883659350399</v>
      </c>
      <c r="CE1976" s="17">
        <v>0.41731713398185699</v>
      </c>
      <c r="CF1976" s="17">
        <v>0.392745973651205</v>
      </c>
      <c r="CG1976" s="17"/>
      <c r="CH1976" s="17">
        <v>0.39958264300316598</v>
      </c>
      <c r="CI1976" s="17">
        <v>0.39495759881713999</v>
      </c>
      <c r="CJ1976" s="17">
        <v>0.35065784903636499</v>
      </c>
      <c r="CK1976" s="17">
        <v>0.30026055874464802</v>
      </c>
      <c r="CL1976" s="17">
        <v>0.23917702316315401</v>
      </c>
    </row>
    <row r="1977" spans="2:90" x14ac:dyDescent="0.3">
      <c r="B1977" t="s">
        <v>746</v>
      </c>
      <c r="C1977" s="17">
        <v>0.20590681713733999</v>
      </c>
      <c r="D1977" s="17">
        <v>0.225305320793243</v>
      </c>
      <c r="E1977" s="17">
        <v>0.18858083853811899</v>
      </c>
      <c r="F1977" s="17"/>
      <c r="G1977" s="17">
        <v>0.15365929856174401</v>
      </c>
      <c r="H1977" s="17">
        <v>0.15110864359524201</v>
      </c>
      <c r="I1977" s="17">
        <v>0.197287401113281</v>
      </c>
      <c r="J1977" s="17">
        <v>0.19787404857982299</v>
      </c>
      <c r="K1977" s="17">
        <v>0.279723903500883</v>
      </c>
      <c r="L1977" s="17">
        <v>0.249448037070751</v>
      </c>
      <c r="M1977" s="17"/>
      <c r="N1977" s="17">
        <v>0.196312490749147</v>
      </c>
      <c r="O1977" s="17">
        <v>0.20846002931309399</v>
      </c>
      <c r="P1977" s="17">
        <v>0.23320310730552801</v>
      </c>
      <c r="Q1977" s="17">
        <v>0.19163759956874901</v>
      </c>
      <c r="R1977" s="17"/>
      <c r="S1977" s="17">
        <v>0.20893263232245801</v>
      </c>
      <c r="T1977" s="17">
        <v>0.209963270122699</v>
      </c>
      <c r="U1977" s="17">
        <v>0.234235513880338</v>
      </c>
      <c r="V1977" s="17">
        <v>0.19835135711496199</v>
      </c>
      <c r="W1977" s="17">
        <v>0.21651029006022199</v>
      </c>
      <c r="X1977" s="17">
        <v>0.22250987583670101</v>
      </c>
      <c r="Y1977" s="17">
        <v>0.23323685376003001</v>
      </c>
      <c r="Z1977" s="17">
        <v>0.28312066034844402</v>
      </c>
      <c r="AA1977" s="17">
        <v>0.13816469607534099</v>
      </c>
      <c r="AB1977" s="17">
        <v>0.181785417226833</v>
      </c>
      <c r="AC1977" s="17">
        <v>0.27010489992534398</v>
      </c>
      <c r="AD1977" s="17">
        <v>8.5706176480933802E-2</v>
      </c>
      <c r="AE1977" s="17"/>
      <c r="AF1977" s="17">
        <v>0.25998281609732699</v>
      </c>
      <c r="AG1977" s="17">
        <v>0.17769660626126199</v>
      </c>
      <c r="AH1977" s="17">
        <v>0.162943261948057</v>
      </c>
      <c r="AI1977" s="17"/>
      <c r="AJ1977" s="17">
        <v>0.30101078240768597</v>
      </c>
      <c r="AK1977" s="17">
        <v>0.15288872570668599</v>
      </c>
      <c r="AL1977" s="17">
        <v>0.19070084336481299</v>
      </c>
      <c r="AM1977" s="17">
        <v>0.26021436667470099</v>
      </c>
      <c r="AN1977" s="17">
        <v>0.147796148213168</v>
      </c>
      <c r="AO1977" s="17"/>
      <c r="AP1977" s="17">
        <v>0.15365554634283299</v>
      </c>
      <c r="AQ1977" s="17">
        <v>0.26422697625557101</v>
      </c>
      <c r="AR1977" s="17">
        <v>0.13337903479848601</v>
      </c>
      <c r="AS1977" s="17">
        <v>0.28489373328671702</v>
      </c>
      <c r="AT1977" s="17">
        <v>0.13918475268415501</v>
      </c>
      <c r="AU1977" s="17">
        <v>0.19542861466734601</v>
      </c>
      <c r="AV1977" s="17"/>
      <c r="AW1977" s="17">
        <v>0.34930791357087798</v>
      </c>
      <c r="AX1977" s="17">
        <v>0.195295450385054</v>
      </c>
      <c r="AY1977" s="17">
        <v>0.223327444216329</v>
      </c>
      <c r="AZ1977" s="17">
        <v>0.14072213236455999</v>
      </c>
      <c r="BA1977" s="17">
        <v>0.190998682245938</v>
      </c>
      <c r="BB1977" s="17">
        <v>0.25135979357105298</v>
      </c>
      <c r="BC1977" s="17">
        <v>0.19492538488914099</v>
      </c>
      <c r="BD1977" s="17">
        <v>0.23038714433156701</v>
      </c>
      <c r="BE1977" s="17">
        <v>0.15430089922144399</v>
      </c>
      <c r="BF1977" s="17">
        <v>0.201313974025249</v>
      </c>
      <c r="BG1977" s="17">
        <v>0.246992525496395</v>
      </c>
      <c r="BH1977" s="17">
        <v>0.24214205276120901</v>
      </c>
      <c r="BI1977" s="17">
        <v>0.191393017467996</v>
      </c>
      <c r="BJ1977" s="17">
        <v>0.18784852278712699</v>
      </c>
      <c r="BK1977" s="17">
        <v>0.20212162235315201</v>
      </c>
      <c r="BL1977" s="17">
        <v>0.189762196402529</v>
      </c>
      <c r="BM1977" s="17"/>
      <c r="BN1977" s="17">
        <v>0.20543631594407</v>
      </c>
      <c r="BO1977" s="17">
        <v>0.20447785822376099</v>
      </c>
      <c r="BP1977" s="17"/>
      <c r="BQ1977" s="17">
        <v>0.15622255789407599</v>
      </c>
      <c r="BR1977" s="17">
        <v>0.156496849141598</v>
      </c>
      <c r="BS1977" s="17"/>
      <c r="BT1977" s="17">
        <v>0.16397570712920201</v>
      </c>
      <c r="BU1977" s="17"/>
      <c r="BV1977" s="17">
        <v>0.19977835772004901</v>
      </c>
      <c r="BW1977" s="17">
        <v>0.19228641575650501</v>
      </c>
      <c r="BX1977" s="17">
        <v>0.21550373297340999</v>
      </c>
      <c r="BY1977" s="17"/>
      <c r="BZ1977" s="17">
        <v>0.186565137941193</v>
      </c>
      <c r="CA1977" s="17">
        <v>0.206074663725407</v>
      </c>
      <c r="CB1977" s="17">
        <v>0.23543680040811299</v>
      </c>
      <c r="CC1977" s="17">
        <v>0.181096482451925</v>
      </c>
      <c r="CD1977" s="17">
        <v>0.22532625056215999</v>
      </c>
      <c r="CE1977" s="17">
        <v>0.228220926228658</v>
      </c>
      <c r="CF1977" s="17">
        <v>0.193768238058842</v>
      </c>
      <c r="CG1977" s="17"/>
      <c r="CH1977" s="17">
        <v>0.18181643134171899</v>
      </c>
      <c r="CI1977" s="17">
        <v>0.203732791028812</v>
      </c>
      <c r="CJ1977" s="17">
        <v>0.22370623166933101</v>
      </c>
      <c r="CK1977" s="17">
        <v>0.196925560600993</v>
      </c>
      <c r="CL1977" s="17">
        <v>0.156381196266343</v>
      </c>
    </row>
    <row r="1978" spans="2:90" x14ac:dyDescent="0.3">
      <c r="B1978" t="s">
        <v>118</v>
      </c>
      <c r="C1978" s="17">
        <v>0.13411151404375199</v>
      </c>
      <c r="D1978" s="17">
        <v>9.9362138124685806E-2</v>
      </c>
      <c r="E1978" s="17">
        <v>0.169135268749007</v>
      </c>
      <c r="F1978" s="17"/>
      <c r="G1978" s="17">
        <v>0.12798806320526501</v>
      </c>
      <c r="H1978" s="17">
        <v>0.11097205809017401</v>
      </c>
      <c r="I1978" s="17">
        <v>0.16642654178904301</v>
      </c>
      <c r="J1978" s="17">
        <v>0.17025777879076301</v>
      </c>
      <c r="K1978" s="17">
        <v>0.128149741438769</v>
      </c>
      <c r="L1978" s="17">
        <v>0.10528362249038099</v>
      </c>
      <c r="M1978" s="17"/>
      <c r="N1978" s="17">
        <v>9.6887136462081302E-2</v>
      </c>
      <c r="O1978" s="17">
        <v>0.13231739209000101</v>
      </c>
      <c r="P1978" s="17">
        <v>0.117015352398714</v>
      </c>
      <c r="Q1978" s="17">
        <v>0.188714820807724</v>
      </c>
      <c r="R1978" s="17"/>
      <c r="S1978" s="17">
        <v>0.13969128906703801</v>
      </c>
      <c r="T1978" s="17">
        <v>0.101848686317644</v>
      </c>
      <c r="U1978" s="17">
        <v>0.13796737982923299</v>
      </c>
      <c r="V1978" s="17">
        <v>0.17135130690337599</v>
      </c>
      <c r="W1978" s="17">
        <v>0.16318339079702199</v>
      </c>
      <c r="X1978" s="17">
        <v>0.10358129214541099</v>
      </c>
      <c r="Y1978" s="17">
        <v>0.145119872613516</v>
      </c>
      <c r="Z1978" s="17">
        <v>8.8617777007013093E-2</v>
      </c>
      <c r="AA1978" s="17">
        <v>0.14038987423370899</v>
      </c>
      <c r="AB1978" s="17">
        <v>0.15852623539432201</v>
      </c>
      <c r="AC1978" s="17">
        <v>0.120757632445766</v>
      </c>
      <c r="AD1978" s="17">
        <v>0.107262639250422</v>
      </c>
      <c r="AE1978" s="17"/>
      <c r="AF1978" s="17">
        <v>0.12545281420440399</v>
      </c>
      <c r="AG1978" s="17">
        <v>0.104697673028632</v>
      </c>
      <c r="AH1978" s="17">
        <v>0.20760785574607599</v>
      </c>
      <c r="AI1978" s="17"/>
      <c r="AJ1978" s="17">
        <v>0.11682999597827</v>
      </c>
      <c r="AK1978" s="17">
        <v>0.10794808655943</v>
      </c>
      <c r="AL1978" s="17">
        <v>9.3454531882528002E-2</v>
      </c>
      <c r="AM1978" s="17">
        <v>8.6249977420895699E-2</v>
      </c>
      <c r="AN1978" s="17">
        <v>0.18061090648588199</v>
      </c>
      <c r="AO1978" s="17"/>
      <c r="AP1978" s="17">
        <v>9.2477500749778799E-2</v>
      </c>
      <c r="AQ1978" s="17">
        <v>0.12282810575834301</v>
      </c>
      <c r="AR1978" s="17">
        <v>9.0115076062044594E-2</v>
      </c>
      <c r="AS1978" s="17">
        <v>0.102326001458449</v>
      </c>
      <c r="AT1978" s="17">
        <v>0.150491129054557</v>
      </c>
      <c r="AU1978" s="17">
        <v>0.25786373325446199</v>
      </c>
      <c r="AV1978" s="17"/>
      <c r="AW1978" s="17">
        <v>0.13465950534003299</v>
      </c>
      <c r="AX1978" s="17">
        <v>0.26559633884287498</v>
      </c>
      <c r="AY1978" s="17">
        <v>0.172070779280007</v>
      </c>
      <c r="AZ1978" s="17">
        <v>0.13484430543988499</v>
      </c>
      <c r="BA1978" s="17">
        <v>0.12672002826241699</v>
      </c>
      <c r="BB1978" s="17">
        <v>0.11050734755021301</v>
      </c>
      <c r="BC1978" s="17">
        <v>0.13969969967337001</v>
      </c>
      <c r="BD1978" s="17">
        <v>0.12554127421393499</v>
      </c>
      <c r="BE1978" s="17">
        <v>0.10620645541674199</v>
      </c>
      <c r="BF1978" s="17">
        <v>0.110513878134423</v>
      </c>
      <c r="BG1978" s="17">
        <v>0.112252493450894</v>
      </c>
      <c r="BH1978" s="17">
        <v>0.11852495466420999</v>
      </c>
      <c r="BI1978" s="17">
        <v>9.4220075278110896E-2</v>
      </c>
      <c r="BJ1978" s="17">
        <v>0.10527576647396999</v>
      </c>
      <c r="BK1978" s="17">
        <v>0.12398248091342801</v>
      </c>
      <c r="BL1978" s="17">
        <v>4.0393706024963102E-2</v>
      </c>
      <c r="BM1978" s="17"/>
      <c r="BN1978" s="17">
        <v>0.128600450828465</v>
      </c>
      <c r="BO1978" s="17">
        <v>0.13789498292413299</v>
      </c>
      <c r="BP1978" s="17"/>
      <c r="BQ1978" s="17">
        <v>9.9029309441195701E-2</v>
      </c>
      <c r="BR1978" s="17">
        <v>0.115664757154765</v>
      </c>
      <c r="BS1978" s="17"/>
      <c r="BT1978" s="17">
        <v>8.1136485357082302E-2</v>
      </c>
      <c r="BU1978" s="17"/>
      <c r="BV1978" s="17">
        <v>0.15809702429255601</v>
      </c>
      <c r="BW1978" s="17">
        <v>0.118416532206486</v>
      </c>
      <c r="BX1978" s="17">
        <v>0.12836987927815299</v>
      </c>
      <c r="BY1978" s="17"/>
      <c r="BZ1978" s="17">
        <v>0.171893042681668</v>
      </c>
      <c r="CA1978" s="17">
        <v>0.14300393218869201</v>
      </c>
      <c r="CB1978" s="17">
        <v>0.14043879689358901</v>
      </c>
      <c r="CC1978" s="17">
        <v>9.0882039751480195E-2</v>
      </c>
      <c r="CD1978" s="17">
        <v>0.114084574953515</v>
      </c>
      <c r="CE1978" s="17">
        <v>8.6452330975946706E-2</v>
      </c>
      <c r="CF1978" s="17">
        <v>8.4574566736362003E-2</v>
      </c>
      <c r="CG1978" s="17"/>
      <c r="CH1978" s="17">
        <v>5.9448950072107397E-2</v>
      </c>
      <c r="CI1978" s="17">
        <v>0.12454801169221601</v>
      </c>
      <c r="CJ1978" s="17">
        <v>0.14544868492642199</v>
      </c>
      <c r="CK1978" s="17">
        <v>0.156311199783948</v>
      </c>
      <c r="CL1978" s="17">
        <v>0.21483561317380401</v>
      </c>
    </row>
    <row r="1979" spans="2:90" x14ac:dyDescent="0.3">
      <c r="C1979" s="17"/>
      <c r="D1979" s="17"/>
      <c r="E1979" s="17"/>
      <c r="F1979" s="17"/>
      <c r="G1979" s="17"/>
      <c r="H1979" s="17"/>
      <c r="I1979" s="17"/>
      <c r="J1979" s="17"/>
      <c r="K1979" s="17"/>
      <c r="L1979" s="17"/>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7"/>
      <c r="AI1979" s="17"/>
      <c r="AJ1979" s="17"/>
      <c r="AK1979" s="17"/>
      <c r="AL1979" s="17"/>
      <c r="AM1979" s="17"/>
      <c r="AN1979" s="17"/>
      <c r="AO1979" s="17"/>
      <c r="AP1979" s="17"/>
      <c r="AQ1979" s="17"/>
      <c r="AR1979" s="17"/>
      <c r="AS1979" s="17"/>
      <c r="AT1979" s="17"/>
      <c r="AU1979" s="17"/>
      <c r="AV1979" s="17"/>
      <c r="AW1979" s="17"/>
      <c r="AX1979" s="17"/>
      <c r="AY1979" s="17"/>
      <c r="AZ1979" s="17"/>
      <c r="BA1979" s="17"/>
      <c r="BB1979" s="17"/>
      <c r="BC1979" s="17"/>
      <c r="BD1979" s="17"/>
      <c r="BE1979" s="17"/>
      <c r="BF1979" s="17"/>
      <c r="BG1979" s="17"/>
      <c r="BH1979" s="17"/>
      <c r="BI1979" s="17"/>
      <c r="BJ1979" s="17"/>
      <c r="BK1979" s="17"/>
      <c r="BL1979" s="17"/>
      <c r="BM1979" s="17"/>
      <c r="BN1979" s="17"/>
      <c r="BO1979" s="17"/>
      <c r="BP1979" s="17"/>
      <c r="BQ1979" s="17"/>
      <c r="BR1979" s="17"/>
      <c r="BS1979" s="17"/>
      <c r="BT1979" s="17"/>
      <c r="BU1979" s="17"/>
      <c r="BV1979" s="17"/>
      <c r="BW1979" s="17"/>
      <c r="BX1979" s="17"/>
      <c r="BY1979" s="17"/>
      <c r="BZ1979" s="17"/>
      <c r="CA1979" s="17"/>
      <c r="CB1979" s="17"/>
      <c r="CC1979" s="17"/>
      <c r="CD1979" s="17"/>
      <c r="CE1979" s="17"/>
      <c r="CF1979" s="17"/>
      <c r="CG1979" s="17"/>
      <c r="CH1979" s="17"/>
      <c r="CI1979" s="17"/>
      <c r="CJ1979" s="17"/>
      <c r="CK1979" s="17"/>
      <c r="CL1979" s="17"/>
    </row>
    <row r="1980" spans="2:90" x14ac:dyDescent="0.3">
      <c r="B1980" s="6" t="s">
        <v>749</v>
      </c>
      <c r="C1980" s="17"/>
      <c r="D1980" s="17"/>
      <c r="E1980" s="17"/>
      <c r="F1980" s="17"/>
      <c r="G1980" s="17"/>
      <c r="H1980" s="17"/>
      <c r="I1980" s="17"/>
      <c r="J1980" s="17"/>
      <c r="K1980" s="17"/>
      <c r="L1980" s="17"/>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7"/>
      <c r="AI1980" s="17"/>
      <c r="AJ1980" s="17"/>
      <c r="AK1980" s="17"/>
      <c r="AL1980" s="17"/>
      <c r="AM1980" s="17"/>
      <c r="AN1980" s="17"/>
      <c r="AO1980" s="17"/>
      <c r="AP1980" s="17"/>
      <c r="AQ1980" s="17"/>
      <c r="AR1980" s="17"/>
      <c r="AS1980" s="17"/>
      <c r="AT1980" s="17"/>
      <c r="AU1980" s="17"/>
      <c r="AV1980" s="17"/>
      <c r="AW1980" s="17"/>
      <c r="AX1980" s="17"/>
      <c r="AY1980" s="17"/>
      <c r="AZ1980" s="17"/>
      <c r="BA1980" s="17"/>
      <c r="BB1980" s="17"/>
      <c r="BC1980" s="17"/>
      <c r="BD1980" s="17"/>
      <c r="BE1980" s="17"/>
      <c r="BF1980" s="17"/>
      <c r="BG1980" s="17"/>
      <c r="BH1980" s="17"/>
      <c r="BI1980" s="17"/>
      <c r="BJ1980" s="17"/>
      <c r="BK1980" s="17"/>
      <c r="BL1980" s="17"/>
      <c r="BM1980" s="17"/>
      <c r="BN1980" s="17"/>
      <c r="BO1980" s="17"/>
      <c r="BP1980" s="17"/>
      <c r="BQ1980" s="17"/>
      <c r="BR1980" s="17"/>
      <c r="BS1980" s="17"/>
      <c r="BT1980" s="17"/>
      <c r="BU1980" s="17"/>
      <c r="BV1980" s="17"/>
      <c r="BW1980" s="17"/>
      <c r="BX1980" s="17"/>
      <c r="BY1980" s="17"/>
      <c r="BZ1980" s="17"/>
      <c r="CA1980" s="17"/>
      <c r="CB1980" s="17"/>
      <c r="CC1980" s="17"/>
      <c r="CD1980" s="17"/>
      <c r="CE1980" s="17"/>
      <c r="CF1980" s="17"/>
      <c r="CG1980" s="17"/>
      <c r="CH1980" s="17"/>
      <c r="CI1980" s="17"/>
      <c r="CJ1980" s="17"/>
      <c r="CK1980" s="17"/>
      <c r="CL1980" s="17"/>
    </row>
    <row r="1981" spans="2:90" x14ac:dyDescent="0.3">
      <c r="B1981" s="24" t="s">
        <v>110</v>
      </c>
      <c r="C1981" s="17"/>
      <c r="D1981" s="17"/>
      <c r="E1981" s="17"/>
      <c r="F1981" s="17"/>
      <c r="G1981" s="17"/>
      <c r="H1981" s="17"/>
      <c r="I1981" s="17"/>
      <c r="J1981" s="17"/>
      <c r="K1981" s="17"/>
      <c r="L1981" s="17"/>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7"/>
      <c r="AI1981" s="17"/>
      <c r="AJ1981" s="17"/>
      <c r="AK1981" s="17"/>
      <c r="AL1981" s="17"/>
      <c r="AM1981" s="17"/>
      <c r="AN1981" s="17"/>
      <c r="AO1981" s="17"/>
      <c r="AP1981" s="17"/>
      <c r="AQ1981" s="17"/>
      <c r="AR1981" s="17"/>
      <c r="AS1981" s="17"/>
      <c r="AT1981" s="17"/>
      <c r="AU1981" s="17"/>
      <c r="AV1981" s="17"/>
      <c r="AW1981" s="17"/>
      <c r="AX1981" s="17"/>
      <c r="AY1981" s="17"/>
      <c r="AZ1981" s="17"/>
      <c r="BA1981" s="17"/>
      <c r="BB1981" s="17"/>
      <c r="BC1981" s="17"/>
      <c r="BD1981" s="17"/>
      <c r="BE1981" s="17"/>
      <c r="BF1981" s="17"/>
      <c r="BG1981" s="17"/>
      <c r="BH1981" s="17"/>
      <c r="BI1981" s="17"/>
      <c r="BJ1981" s="17"/>
      <c r="BK1981" s="17"/>
      <c r="BL1981" s="17"/>
      <c r="BM1981" s="17"/>
      <c r="BN1981" s="17"/>
      <c r="BO1981" s="17"/>
      <c r="BP1981" s="17"/>
      <c r="BQ1981" s="17"/>
      <c r="BR1981" s="17"/>
      <c r="BS1981" s="17"/>
      <c r="BT1981" s="17"/>
      <c r="BU1981" s="17"/>
      <c r="BV1981" s="17"/>
      <c r="BW1981" s="17"/>
      <c r="BX1981" s="17"/>
      <c r="BY1981" s="17"/>
      <c r="BZ1981" s="17"/>
      <c r="CA1981" s="17"/>
      <c r="CB1981" s="17"/>
      <c r="CC1981" s="17"/>
      <c r="CD1981" s="17"/>
      <c r="CE1981" s="17"/>
      <c r="CF1981" s="17"/>
      <c r="CG1981" s="17"/>
      <c r="CH1981" s="17"/>
      <c r="CI1981" s="17"/>
      <c r="CJ1981" s="17"/>
      <c r="CK1981" s="17"/>
      <c r="CL1981" s="17"/>
    </row>
    <row r="1982" spans="2:90" x14ac:dyDescent="0.3">
      <c r="B1982" t="s">
        <v>744</v>
      </c>
      <c r="C1982" s="17">
        <v>0.439751426018891</v>
      </c>
      <c r="D1982" s="17">
        <v>0.46556013190036299</v>
      </c>
      <c r="E1982" s="17">
        <v>0.41403238133026599</v>
      </c>
      <c r="F1982" s="17"/>
      <c r="G1982" s="17">
        <v>0.40399010159825799</v>
      </c>
      <c r="H1982" s="17">
        <v>0.479897729999328</v>
      </c>
      <c r="I1982" s="17">
        <v>0.49593780555480699</v>
      </c>
      <c r="J1982" s="17">
        <v>0.44627702227025901</v>
      </c>
      <c r="K1982" s="17">
        <v>0.42155669384304101</v>
      </c>
      <c r="L1982" s="17">
        <v>0.39160663147182301</v>
      </c>
      <c r="M1982" s="17"/>
      <c r="N1982" s="17">
        <v>0.47205783146893299</v>
      </c>
      <c r="O1982" s="17">
        <v>0.44321992609420802</v>
      </c>
      <c r="P1982" s="17">
        <v>0.44187223547642202</v>
      </c>
      <c r="Q1982" s="17">
        <v>0.40152511982686701</v>
      </c>
      <c r="R1982" s="17"/>
      <c r="S1982" s="17">
        <v>0.42194391286069899</v>
      </c>
      <c r="T1982" s="17">
        <v>0.469550322405132</v>
      </c>
      <c r="U1982" s="17">
        <v>0.41381673121025098</v>
      </c>
      <c r="V1982" s="17">
        <v>0.44449138143299999</v>
      </c>
      <c r="W1982" s="17">
        <v>0.44413453271889403</v>
      </c>
      <c r="X1982" s="17">
        <v>0.462998504891175</v>
      </c>
      <c r="Y1982" s="17">
        <v>0.44118882182383601</v>
      </c>
      <c r="Z1982" s="17">
        <v>0.50278975890837396</v>
      </c>
      <c r="AA1982" s="17">
        <v>0.43294192345690102</v>
      </c>
      <c r="AB1982" s="17">
        <v>0.36570692325737503</v>
      </c>
      <c r="AC1982" s="17">
        <v>0.42242812017585402</v>
      </c>
      <c r="AD1982" s="17">
        <v>0.55671308727604896</v>
      </c>
      <c r="AE1982" s="17"/>
      <c r="AF1982" s="17">
        <v>0.47841984327630999</v>
      </c>
      <c r="AG1982" s="17">
        <v>0.42973075709846598</v>
      </c>
      <c r="AH1982" s="17">
        <v>0.389750500463376</v>
      </c>
      <c r="AI1982" s="17"/>
      <c r="AJ1982" s="17">
        <v>0.45661698665247102</v>
      </c>
      <c r="AK1982" s="17">
        <v>0.43417861520297302</v>
      </c>
      <c r="AL1982" s="17">
        <v>0.43168070716957102</v>
      </c>
      <c r="AM1982" s="17">
        <v>0.55633082050137495</v>
      </c>
      <c r="AN1982" s="17">
        <v>0.37029977806179998</v>
      </c>
      <c r="AO1982" s="17"/>
      <c r="AP1982" s="17">
        <v>0.43844362939047998</v>
      </c>
      <c r="AQ1982" s="17">
        <v>0.461977216094143</v>
      </c>
      <c r="AR1982" s="17">
        <v>0.428298088525362</v>
      </c>
      <c r="AS1982" s="17">
        <v>0.49993525755271101</v>
      </c>
      <c r="AT1982" s="17">
        <v>0.37012758247240202</v>
      </c>
      <c r="AU1982" s="17">
        <v>0.34769216413652698</v>
      </c>
      <c r="AV1982" s="17"/>
      <c r="AW1982" s="17">
        <v>0.30955307253910602</v>
      </c>
      <c r="AX1982" s="17">
        <v>0.247188604246113</v>
      </c>
      <c r="AY1982" s="17">
        <v>0.30945833992831401</v>
      </c>
      <c r="AZ1982" s="17">
        <v>0.39590813131702801</v>
      </c>
      <c r="BA1982" s="17">
        <v>0.48810523779336801</v>
      </c>
      <c r="BB1982" s="17">
        <v>0.43454298080533299</v>
      </c>
      <c r="BC1982" s="17">
        <v>0.42428195538790298</v>
      </c>
      <c r="BD1982" s="17">
        <v>0.51523741139628099</v>
      </c>
      <c r="BE1982" s="17">
        <v>0.44715101429955201</v>
      </c>
      <c r="BF1982" s="17">
        <v>0.43714137928605301</v>
      </c>
      <c r="BG1982" s="17">
        <v>0.52225286443570795</v>
      </c>
      <c r="BH1982" s="17">
        <v>0.407158816486274</v>
      </c>
      <c r="BI1982" s="17">
        <v>0.47420875306928401</v>
      </c>
      <c r="BJ1982" s="17">
        <v>0.51766783299811303</v>
      </c>
      <c r="BK1982" s="17">
        <v>0.48620565659717302</v>
      </c>
      <c r="BL1982" s="17">
        <v>0.580845019055102</v>
      </c>
      <c r="BM1982" s="17"/>
      <c r="BN1982" s="17">
        <v>0.46774918788910702</v>
      </c>
      <c r="BO1982" s="17">
        <v>0.40431107522353898</v>
      </c>
      <c r="BP1982" s="17"/>
      <c r="BQ1982" s="17">
        <v>0.44094084488457103</v>
      </c>
      <c r="BR1982" s="17">
        <v>0.43565201500933198</v>
      </c>
      <c r="BS1982" s="17"/>
      <c r="BT1982" s="17">
        <v>0.48400754385321998</v>
      </c>
      <c r="BU1982" s="17"/>
      <c r="BV1982" s="17">
        <v>0.41853087352339102</v>
      </c>
      <c r="BW1982" s="17">
        <v>0.40712632910753899</v>
      </c>
      <c r="BX1982" s="17">
        <v>0.46340391515567098</v>
      </c>
      <c r="BY1982" s="17"/>
      <c r="BZ1982" s="17">
        <v>0.41580913831995597</v>
      </c>
      <c r="CA1982" s="17">
        <v>0.43719973265887702</v>
      </c>
      <c r="CB1982" s="17">
        <v>0.422883010648896</v>
      </c>
      <c r="CC1982" s="17">
        <v>0.47308362811560001</v>
      </c>
      <c r="CD1982" s="17">
        <v>0.501219630469938</v>
      </c>
      <c r="CE1982" s="17">
        <v>0.41641848752153898</v>
      </c>
      <c r="CF1982" s="17">
        <v>0.50348861760530905</v>
      </c>
      <c r="CG1982" s="17"/>
      <c r="CH1982" s="17">
        <v>0.41683510365558102</v>
      </c>
      <c r="CI1982" s="17">
        <v>0.43825884909294599</v>
      </c>
      <c r="CJ1982" s="17">
        <v>0.45344571489529301</v>
      </c>
      <c r="CK1982" s="17">
        <v>0.43955275177251002</v>
      </c>
      <c r="CL1982" s="17">
        <v>0.38444090015356203</v>
      </c>
    </row>
    <row r="1983" spans="2:90" x14ac:dyDescent="0.3">
      <c r="B1983" t="s">
        <v>745</v>
      </c>
      <c r="C1983" s="17">
        <v>0.25037772421711701</v>
      </c>
      <c r="D1983" s="17">
        <v>0.239894633841368</v>
      </c>
      <c r="E1983" s="17">
        <v>0.26057388410545701</v>
      </c>
      <c r="F1983" s="17"/>
      <c r="G1983" s="17">
        <v>0.30906673758059799</v>
      </c>
      <c r="H1983" s="17">
        <v>0.27874094389139698</v>
      </c>
      <c r="I1983" s="17">
        <v>0.20312697557517601</v>
      </c>
      <c r="J1983" s="17">
        <v>0.231492885271636</v>
      </c>
      <c r="K1983" s="17">
        <v>0.24811743349277399</v>
      </c>
      <c r="L1983" s="17">
        <v>0.243753616030431</v>
      </c>
      <c r="M1983" s="17"/>
      <c r="N1983" s="17">
        <v>0.25515361847366302</v>
      </c>
      <c r="O1983" s="17">
        <v>0.23554786339925299</v>
      </c>
      <c r="P1983" s="17">
        <v>0.27168424728813501</v>
      </c>
      <c r="Q1983" s="17">
        <v>0.24254243253022301</v>
      </c>
      <c r="R1983" s="17"/>
      <c r="S1983" s="17">
        <v>0.277401835302652</v>
      </c>
      <c r="T1983" s="17">
        <v>0.23163434422142101</v>
      </c>
      <c r="U1983" s="17">
        <v>0.18779307400419901</v>
      </c>
      <c r="V1983" s="17">
        <v>0.238755145649856</v>
      </c>
      <c r="W1983" s="17">
        <v>0.30269840599978198</v>
      </c>
      <c r="X1983" s="17">
        <v>0.263710538182648</v>
      </c>
      <c r="Y1983" s="17">
        <v>0.27877448755372503</v>
      </c>
      <c r="Z1983" s="17">
        <v>0.26467173112919901</v>
      </c>
      <c r="AA1983" s="17">
        <v>0.24873556749516701</v>
      </c>
      <c r="AB1983" s="17">
        <v>0.25337290296414799</v>
      </c>
      <c r="AC1983" s="17">
        <v>0.224546089065599</v>
      </c>
      <c r="AD1983" s="17">
        <v>0.19036781651058499</v>
      </c>
      <c r="AE1983" s="17"/>
      <c r="AF1983" s="17">
        <v>0.24909072666919499</v>
      </c>
      <c r="AG1983" s="17">
        <v>0.25342572400922603</v>
      </c>
      <c r="AH1983" s="17">
        <v>0.26014735230478597</v>
      </c>
      <c r="AI1983" s="17"/>
      <c r="AJ1983" s="17">
        <v>0.27765113830487298</v>
      </c>
      <c r="AK1983" s="17">
        <v>0.26561043141574597</v>
      </c>
      <c r="AL1983" s="17">
        <v>0.25664251899573198</v>
      </c>
      <c r="AM1983" s="17">
        <v>0.222994134835546</v>
      </c>
      <c r="AN1983" s="17">
        <v>0.26379499047234201</v>
      </c>
      <c r="AO1983" s="17"/>
      <c r="AP1983" s="17">
        <v>0.26954966371844802</v>
      </c>
      <c r="AQ1983" s="17">
        <v>0.29114298342945499</v>
      </c>
      <c r="AR1983" s="17">
        <v>0.23778466989709801</v>
      </c>
      <c r="AS1983" s="17">
        <v>0.23581120664406999</v>
      </c>
      <c r="AT1983" s="17">
        <v>0.24530575402972599</v>
      </c>
      <c r="AU1983" s="17">
        <v>0.189645933508968</v>
      </c>
      <c r="AV1983" s="17"/>
      <c r="AW1983" s="17">
        <v>0.25021784261670599</v>
      </c>
      <c r="AX1983" s="17">
        <v>0.25163549553002001</v>
      </c>
      <c r="AY1983" s="17">
        <v>0.27278614699467102</v>
      </c>
      <c r="AZ1983" s="17">
        <v>0.35928092802674</v>
      </c>
      <c r="BA1983" s="17">
        <v>0.22069630242817201</v>
      </c>
      <c r="BB1983" s="17">
        <v>0.25393326840160901</v>
      </c>
      <c r="BC1983" s="17">
        <v>0.26046456666896101</v>
      </c>
      <c r="BD1983" s="17">
        <v>0.20150104049874601</v>
      </c>
      <c r="BE1983" s="17">
        <v>0.299537983212607</v>
      </c>
      <c r="BF1983" s="17">
        <v>0.28609040210754799</v>
      </c>
      <c r="BG1983" s="17">
        <v>0.19343389115978399</v>
      </c>
      <c r="BH1983" s="17">
        <v>0.32439759201757601</v>
      </c>
      <c r="BI1983" s="17">
        <v>0.31361568652681898</v>
      </c>
      <c r="BJ1983" s="17">
        <v>0.162140389243636</v>
      </c>
      <c r="BK1983" s="17">
        <v>0.160128682838731</v>
      </c>
      <c r="BL1983" s="17">
        <v>0.22014528859499699</v>
      </c>
      <c r="BM1983" s="17"/>
      <c r="BN1983" s="17">
        <v>0.228730890827957</v>
      </c>
      <c r="BO1983" s="17">
        <v>0.27945722117902999</v>
      </c>
      <c r="BP1983" s="17"/>
      <c r="BQ1983" s="17">
        <v>0.26934459130162203</v>
      </c>
      <c r="BR1983" s="17">
        <v>0.26607182691700199</v>
      </c>
      <c r="BS1983" s="17"/>
      <c r="BT1983" s="17">
        <v>0.27012132549010498</v>
      </c>
      <c r="BU1983" s="17"/>
      <c r="BV1983" s="17">
        <v>0.26557569626361499</v>
      </c>
      <c r="BW1983" s="17">
        <v>0.27565748018564701</v>
      </c>
      <c r="BX1983" s="17">
        <v>0.23695117454668699</v>
      </c>
      <c r="BY1983" s="17"/>
      <c r="BZ1983" s="17">
        <v>0.219353664596804</v>
      </c>
      <c r="CA1983" s="17">
        <v>0.218357276943734</v>
      </c>
      <c r="CB1983" s="17">
        <v>0.25514636979664201</v>
      </c>
      <c r="CC1983" s="17">
        <v>0.32157228846855301</v>
      </c>
      <c r="CD1983" s="17">
        <v>0.24879141802257199</v>
      </c>
      <c r="CE1983" s="17">
        <v>0.30108988363204098</v>
      </c>
      <c r="CF1983" s="17">
        <v>0.22848981218282199</v>
      </c>
      <c r="CG1983" s="17"/>
      <c r="CH1983" s="17">
        <v>0.31854949247766501</v>
      </c>
      <c r="CI1983" s="17">
        <v>0.24440950913110199</v>
      </c>
      <c r="CJ1983" s="17">
        <v>0.25582086764157502</v>
      </c>
      <c r="CK1983" s="17">
        <v>0.21804784592302301</v>
      </c>
      <c r="CL1983" s="17">
        <v>0.21522392107920099</v>
      </c>
    </row>
    <row r="1984" spans="2:90" x14ac:dyDescent="0.3">
      <c r="B1984" t="s">
        <v>746</v>
      </c>
      <c r="C1984" s="17">
        <v>0.180464175258058</v>
      </c>
      <c r="D1984" s="17">
        <v>0.203306080866031</v>
      </c>
      <c r="E1984" s="17">
        <v>0.15766003898988801</v>
      </c>
      <c r="F1984" s="17"/>
      <c r="G1984" s="17">
        <v>0.18221106035505</v>
      </c>
      <c r="H1984" s="17">
        <v>0.140682333472404</v>
      </c>
      <c r="I1984" s="17">
        <v>0.13236713536542599</v>
      </c>
      <c r="J1984" s="17">
        <v>0.154302921835584</v>
      </c>
      <c r="K1984" s="17">
        <v>0.21525052488035101</v>
      </c>
      <c r="L1984" s="17">
        <v>0.249090861324825</v>
      </c>
      <c r="M1984" s="17"/>
      <c r="N1984" s="17">
        <v>0.181248763970182</v>
      </c>
      <c r="O1984" s="17">
        <v>0.191540271657864</v>
      </c>
      <c r="P1984" s="17">
        <v>0.17421042713462501</v>
      </c>
      <c r="Q1984" s="17">
        <v>0.17145365207601301</v>
      </c>
      <c r="R1984" s="17"/>
      <c r="S1984" s="17">
        <v>0.193072118158919</v>
      </c>
      <c r="T1984" s="17">
        <v>0.17967109530084099</v>
      </c>
      <c r="U1984" s="17">
        <v>0.23111081426093899</v>
      </c>
      <c r="V1984" s="17">
        <v>0.16345260895487601</v>
      </c>
      <c r="W1984" s="17">
        <v>0.123745105035737</v>
      </c>
      <c r="X1984" s="17">
        <v>0.142132951453114</v>
      </c>
      <c r="Y1984" s="17">
        <v>0.19251535939106701</v>
      </c>
      <c r="Z1984" s="17">
        <v>0.15649364978584299</v>
      </c>
      <c r="AA1984" s="17">
        <v>0.17102339957252</v>
      </c>
      <c r="AB1984" s="17">
        <v>0.209579598141826</v>
      </c>
      <c r="AC1984" s="17">
        <v>0.25322658529241898</v>
      </c>
      <c r="AD1984" s="17">
        <v>0.114149079001064</v>
      </c>
      <c r="AE1984" s="17"/>
      <c r="AF1984" s="17">
        <v>0.165177934888114</v>
      </c>
      <c r="AG1984" s="17">
        <v>0.20145847055868901</v>
      </c>
      <c r="AH1984" s="17">
        <v>0.14534364622003801</v>
      </c>
      <c r="AI1984" s="17"/>
      <c r="AJ1984" s="17">
        <v>0.176534365830229</v>
      </c>
      <c r="AK1984" s="17">
        <v>0.18878053472495501</v>
      </c>
      <c r="AL1984" s="17">
        <v>0.195034267240008</v>
      </c>
      <c r="AM1984" s="17">
        <v>0.14530419738389899</v>
      </c>
      <c r="AN1984" s="17">
        <v>0.22242141521793801</v>
      </c>
      <c r="AO1984" s="17"/>
      <c r="AP1984" s="17">
        <v>0.18483091465413601</v>
      </c>
      <c r="AQ1984" s="17">
        <v>0.18879622580191599</v>
      </c>
      <c r="AR1984" s="17">
        <v>0.18719524428623099</v>
      </c>
      <c r="AS1984" s="17">
        <v>0.16043616342559699</v>
      </c>
      <c r="AT1984" s="17">
        <v>0.23843084192502301</v>
      </c>
      <c r="AU1984" s="17">
        <v>0.200467277270688</v>
      </c>
      <c r="AV1984" s="17"/>
      <c r="AW1984" s="17">
        <v>0.24931073670239501</v>
      </c>
      <c r="AX1984" s="17">
        <v>0.22171523013918601</v>
      </c>
      <c r="AY1984" s="17">
        <v>0.194919651218107</v>
      </c>
      <c r="AZ1984" s="17">
        <v>8.6728769162708705E-2</v>
      </c>
      <c r="BA1984" s="17">
        <v>0.166294939379588</v>
      </c>
      <c r="BB1984" s="17">
        <v>0.19475777913552</v>
      </c>
      <c r="BC1984" s="17">
        <v>0.19317643541298599</v>
      </c>
      <c r="BD1984" s="17">
        <v>0.16267673464730001</v>
      </c>
      <c r="BE1984" s="17">
        <v>0.16631056457544</v>
      </c>
      <c r="BF1984" s="17">
        <v>0.21637045630219201</v>
      </c>
      <c r="BG1984" s="17">
        <v>0.19031262041817801</v>
      </c>
      <c r="BH1984" s="17">
        <v>0.207606029250265</v>
      </c>
      <c r="BI1984" s="17">
        <v>0.14419100710315899</v>
      </c>
      <c r="BJ1984" s="17">
        <v>0.230750730608316</v>
      </c>
      <c r="BK1984" s="17">
        <v>0.166617903683344</v>
      </c>
      <c r="BL1984" s="17">
        <v>0.157639326918777</v>
      </c>
      <c r="BM1984" s="17"/>
      <c r="BN1984" s="17">
        <v>0.18019914196238301</v>
      </c>
      <c r="BO1984" s="17">
        <v>0.18120677298479601</v>
      </c>
      <c r="BP1984" s="17"/>
      <c r="BQ1984" s="17">
        <v>0.182392702357522</v>
      </c>
      <c r="BR1984" s="17">
        <v>0.201703838395528</v>
      </c>
      <c r="BS1984" s="17"/>
      <c r="BT1984" s="17">
        <v>0.15783662447829899</v>
      </c>
      <c r="BU1984" s="17"/>
      <c r="BV1984" s="17">
        <v>0.16544410446285401</v>
      </c>
      <c r="BW1984" s="17">
        <v>0.194470235041724</v>
      </c>
      <c r="BX1984" s="17">
        <v>0.17809460274202299</v>
      </c>
      <c r="BY1984" s="17"/>
      <c r="BZ1984" s="17">
        <v>0.17801695388310601</v>
      </c>
      <c r="CA1984" s="17">
        <v>0.18314703168097701</v>
      </c>
      <c r="CB1984" s="17">
        <v>0.16297436101405699</v>
      </c>
      <c r="CC1984" s="17">
        <v>0.13339468505039301</v>
      </c>
      <c r="CD1984" s="17">
        <v>0.16677467842673699</v>
      </c>
      <c r="CE1984" s="17">
        <v>0.212465293818831</v>
      </c>
      <c r="CF1984" s="17">
        <v>0.199270820083114</v>
      </c>
      <c r="CG1984" s="17"/>
      <c r="CH1984" s="17">
        <v>0.21598482186849899</v>
      </c>
      <c r="CI1984" s="17">
        <v>0.19867577032512801</v>
      </c>
      <c r="CJ1984" s="17">
        <v>0.15711563080747801</v>
      </c>
      <c r="CK1984" s="17">
        <v>0.16568355864155301</v>
      </c>
      <c r="CL1984" s="17">
        <v>0.19681134900896999</v>
      </c>
    </row>
    <row r="1985" spans="2:90" x14ac:dyDescent="0.3">
      <c r="B1985" t="s">
        <v>118</v>
      </c>
      <c r="C1985" s="17">
        <v>0.12940667450593399</v>
      </c>
      <c r="D1985" s="17">
        <v>9.1239153392237607E-2</v>
      </c>
      <c r="E1985" s="17">
        <v>0.167733695574389</v>
      </c>
      <c r="F1985" s="17"/>
      <c r="G1985" s="17">
        <v>0.104732100466095</v>
      </c>
      <c r="H1985" s="17">
        <v>0.100678992636871</v>
      </c>
      <c r="I1985" s="17">
        <v>0.16856808350459099</v>
      </c>
      <c r="J1985" s="17">
        <v>0.16792717062252099</v>
      </c>
      <c r="K1985" s="17">
        <v>0.11507534778383501</v>
      </c>
      <c r="L1985" s="17">
        <v>0.115548891172921</v>
      </c>
      <c r="M1985" s="17"/>
      <c r="N1985" s="17">
        <v>9.15397860872212E-2</v>
      </c>
      <c r="O1985" s="17">
        <v>0.129691938848675</v>
      </c>
      <c r="P1985" s="17">
        <v>0.112233090100818</v>
      </c>
      <c r="Q1985" s="17">
        <v>0.184478795566896</v>
      </c>
      <c r="R1985" s="17"/>
      <c r="S1985" s="17">
        <v>0.10758213367772999</v>
      </c>
      <c r="T1985" s="17">
        <v>0.119144238072606</v>
      </c>
      <c r="U1985" s="17">
        <v>0.167279380524611</v>
      </c>
      <c r="V1985" s="17">
        <v>0.153300863962269</v>
      </c>
      <c r="W1985" s="17">
        <v>0.129421956245587</v>
      </c>
      <c r="X1985" s="17">
        <v>0.131158005473063</v>
      </c>
      <c r="Y1985" s="17">
        <v>8.7521331231372096E-2</v>
      </c>
      <c r="Z1985" s="17">
        <v>7.6044860176583504E-2</v>
      </c>
      <c r="AA1985" s="17">
        <v>0.147299109475413</v>
      </c>
      <c r="AB1985" s="17">
        <v>0.171340575636651</v>
      </c>
      <c r="AC1985" s="17">
        <v>9.9799205466127694E-2</v>
      </c>
      <c r="AD1985" s="17">
        <v>0.138770017212302</v>
      </c>
      <c r="AE1985" s="17"/>
      <c r="AF1985" s="17">
        <v>0.107311495166381</v>
      </c>
      <c r="AG1985" s="17">
        <v>0.115385048333618</v>
      </c>
      <c r="AH1985" s="17">
        <v>0.20475850101179899</v>
      </c>
      <c r="AI1985" s="17"/>
      <c r="AJ1985" s="17">
        <v>8.9197509212427195E-2</v>
      </c>
      <c r="AK1985" s="17">
        <v>0.111430418656327</v>
      </c>
      <c r="AL1985" s="17">
        <v>0.116642506594688</v>
      </c>
      <c r="AM1985" s="17">
        <v>7.5370847279178907E-2</v>
      </c>
      <c r="AN1985" s="17">
        <v>0.14348381624792</v>
      </c>
      <c r="AO1985" s="17"/>
      <c r="AP1985" s="17">
        <v>0.107175792236937</v>
      </c>
      <c r="AQ1985" s="17">
        <v>5.8083574674484897E-2</v>
      </c>
      <c r="AR1985" s="17">
        <v>0.14672199729131</v>
      </c>
      <c r="AS1985" s="17">
        <v>0.10381737237762199</v>
      </c>
      <c r="AT1985" s="17">
        <v>0.14613582157284799</v>
      </c>
      <c r="AU1985" s="17">
        <v>0.26219462508381602</v>
      </c>
      <c r="AV1985" s="17"/>
      <c r="AW1985" s="17">
        <v>0.19091834814179201</v>
      </c>
      <c r="AX1985" s="17">
        <v>0.27946067008468101</v>
      </c>
      <c r="AY1985" s="17">
        <v>0.222835861858908</v>
      </c>
      <c r="AZ1985" s="17">
        <v>0.15808217149352299</v>
      </c>
      <c r="BA1985" s="17">
        <v>0.12490352039887199</v>
      </c>
      <c r="BB1985" s="17">
        <v>0.11676597165753801</v>
      </c>
      <c r="BC1985" s="17">
        <v>0.12207704253015</v>
      </c>
      <c r="BD1985" s="17">
        <v>0.120584813457673</v>
      </c>
      <c r="BE1985" s="17">
        <v>8.7000437912400697E-2</v>
      </c>
      <c r="BF1985" s="17">
        <v>6.0397762304207001E-2</v>
      </c>
      <c r="BG1985" s="17">
        <v>9.40006239863308E-2</v>
      </c>
      <c r="BH1985" s="17">
        <v>6.0837562245885102E-2</v>
      </c>
      <c r="BI1985" s="17">
        <v>6.7984553300737605E-2</v>
      </c>
      <c r="BJ1985" s="17">
        <v>8.9441047149935005E-2</v>
      </c>
      <c r="BK1985" s="17">
        <v>0.18704775688075201</v>
      </c>
      <c r="BL1985" s="17">
        <v>4.1370365431122699E-2</v>
      </c>
      <c r="BM1985" s="17"/>
      <c r="BN1985" s="17">
        <v>0.12332077932055301</v>
      </c>
      <c r="BO1985" s="17">
        <v>0.13502493061263601</v>
      </c>
      <c r="BP1985" s="17"/>
      <c r="BQ1985" s="17">
        <v>0.107321861456284</v>
      </c>
      <c r="BR1985" s="17">
        <v>9.6572319678138396E-2</v>
      </c>
      <c r="BS1985" s="17"/>
      <c r="BT1985" s="17">
        <v>8.8034506178376298E-2</v>
      </c>
      <c r="BU1985" s="17"/>
      <c r="BV1985" s="17">
        <v>0.150449325750139</v>
      </c>
      <c r="BW1985" s="17">
        <v>0.12274595566509</v>
      </c>
      <c r="BX1985" s="17">
        <v>0.12155030755561901</v>
      </c>
      <c r="BY1985" s="17"/>
      <c r="BZ1985" s="17">
        <v>0.18682024320013399</v>
      </c>
      <c r="CA1985" s="17">
        <v>0.161295958716412</v>
      </c>
      <c r="CB1985" s="17">
        <v>0.158996258540405</v>
      </c>
      <c r="CC1985" s="17">
        <v>7.1949398365454401E-2</v>
      </c>
      <c r="CD1985" s="17">
        <v>8.3214273080752105E-2</v>
      </c>
      <c r="CE1985" s="17">
        <v>7.0026335027588094E-2</v>
      </c>
      <c r="CF1985" s="17">
        <v>6.8750750128754895E-2</v>
      </c>
      <c r="CG1985" s="17"/>
      <c r="CH1985" s="17">
        <v>4.8630581998253999E-2</v>
      </c>
      <c r="CI1985" s="17">
        <v>0.118655871450824</v>
      </c>
      <c r="CJ1985" s="17">
        <v>0.13361778665565399</v>
      </c>
      <c r="CK1985" s="17">
        <v>0.17671584366291401</v>
      </c>
      <c r="CL1985" s="17">
        <v>0.20352382975826699</v>
      </c>
    </row>
    <row r="1986" spans="2:90" x14ac:dyDescent="0.3">
      <c r="C1986" s="17"/>
      <c r="D1986" s="17"/>
      <c r="E1986" s="17"/>
      <c r="F1986" s="17"/>
      <c r="G1986" s="17"/>
      <c r="H1986" s="17"/>
      <c r="I1986" s="17"/>
      <c r="J1986" s="17"/>
      <c r="K1986" s="17"/>
      <c r="L1986" s="17"/>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7"/>
      <c r="AI1986" s="17"/>
      <c r="AJ1986" s="17"/>
      <c r="AK1986" s="17"/>
      <c r="AL1986" s="17"/>
      <c r="AM1986" s="17"/>
      <c r="AN1986" s="17"/>
      <c r="AO1986" s="17"/>
      <c r="AP1986" s="17"/>
      <c r="AQ1986" s="17"/>
      <c r="AR1986" s="17"/>
      <c r="AS1986" s="17"/>
      <c r="AT1986" s="17"/>
      <c r="AU1986" s="17"/>
      <c r="AV1986" s="17"/>
      <c r="AW1986" s="17"/>
      <c r="AX1986" s="17"/>
      <c r="AY1986" s="17"/>
      <c r="AZ1986" s="17"/>
      <c r="BA1986" s="17"/>
      <c r="BB1986" s="17"/>
      <c r="BC1986" s="17"/>
      <c r="BD1986" s="17"/>
      <c r="BE1986" s="17"/>
      <c r="BF1986" s="17"/>
      <c r="BG1986" s="17"/>
      <c r="BH1986" s="17"/>
      <c r="BI1986" s="17"/>
      <c r="BJ1986" s="17"/>
      <c r="BK1986" s="17"/>
      <c r="BL1986" s="17"/>
      <c r="BM1986" s="17"/>
      <c r="BN1986" s="17"/>
      <c r="BO1986" s="17"/>
      <c r="BP1986" s="17"/>
      <c r="BQ1986" s="17"/>
      <c r="BR1986" s="17"/>
      <c r="BS1986" s="17"/>
      <c r="BT1986" s="17"/>
      <c r="BU1986" s="17"/>
      <c r="BV1986" s="17"/>
      <c r="BW1986" s="17"/>
      <c r="BX1986" s="17"/>
      <c r="BY1986" s="17"/>
      <c r="BZ1986" s="17"/>
      <c r="CA1986" s="17"/>
      <c r="CB1986" s="17"/>
      <c r="CC1986" s="17"/>
      <c r="CD1986" s="17"/>
      <c r="CE1986" s="17"/>
      <c r="CF1986" s="17"/>
      <c r="CG1986" s="17"/>
      <c r="CH1986" s="17"/>
      <c r="CI1986" s="17"/>
      <c r="CJ1986" s="17"/>
      <c r="CK1986" s="17"/>
      <c r="CL1986" s="17"/>
    </row>
    <row r="1987" spans="2:90" x14ac:dyDescent="0.3">
      <c r="B1987" s="6" t="s">
        <v>750</v>
      </c>
      <c r="C1987" s="17"/>
      <c r="D1987" s="17"/>
      <c r="E1987" s="17"/>
      <c r="F1987" s="17"/>
      <c r="G1987" s="17"/>
      <c r="H1987" s="17"/>
      <c r="I1987" s="17"/>
      <c r="J1987" s="17"/>
      <c r="K1987" s="17"/>
      <c r="L1987" s="17"/>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7"/>
      <c r="AI1987" s="17"/>
      <c r="AJ1987" s="17"/>
      <c r="AK1987" s="17"/>
      <c r="AL1987" s="17"/>
      <c r="AM1987" s="17"/>
      <c r="AN1987" s="17"/>
      <c r="AO1987" s="17"/>
      <c r="AP1987" s="17"/>
      <c r="AQ1987" s="17"/>
      <c r="AR1987" s="17"/>
      <c r="AS1987" s="17"/>
      <c r="AT1987" s="17"/>
      <c r="AU1987" s="17"/>
      <c r="AV1987" s="17"/>
      <c r="AW1987" s="17"/>
      <c r="AX1987" s="17"/>
      <c r="AY1987" s="17"/>
      <c r="AZ1987" s="17"/>
      <c r="BA1987" s="17"/>
      <c r="BB1987" s="17"/>
      <c r="BC1987" s="17"/>
      <c r="BD1987" s="17"/>
      <c r="BE1987" s="17"/>
      <c r="BF1987" s="17"/>
      <c r="BG1987" s="17"/>
      <c r="BH1987" s="17"/>
      <c r="BI1987" s="17"/>
      <c r="BJ1987" s="17"/>
      <c r="BK1987" s="17"/>
      <c r="BL1987" s="17"/>
      <c r="BM1987" s="17"/>
      <c r="BN1987" s="17"/>
      <c r="BO1987" s="17"/>
      <c r="BP1987" s="17"/>
      <c r="BQ1987" s="17"/>
      <c r="BR1987" s="17"/>
      <c r="BS1987" s="17"/>
      <c r="BT1987" s="17"/>
      <c r="BU1987" s="17"/>
      <c r="BV1987" s="17"/>
      <c r="BW1987" s="17"/>
      <c r="BX1987" s="17"/>
      <c r="BY1987" s="17"/>
      <c r="BZ1987" s="17"/>
      <c r="CA1987" s="17"/>
      <c r="CB1987" s="17"/>
      <c r="CC1987" s="17"/>
      <c r="CD1987" s="17"/>
      <c r="CE1987" s="17"/>
      <c r="CF1987" s="17"/>
      <c r="CG1987" s="17"/>
      <c r="CH1987" s="17"/>
      <c r="CI1987" s="17"/>
      <c r="CJ1987" s="17"/>
      <c r="CK1987" s="17"/>
      <c r="CL1987" s="17"/>
    </row>
    <row r="1988" spans="2:90" x14ac:dyDescent="0.3">
      <c r="B1988" s="24" t="s">
        <v>110</v>
      </c>
      <c r="C1988" s="17"/>
      <c r="D1988" s="17"/>
      <c r="E1988" s="17"/>
      <c r="F1988" s="17"/>
      <c r="G1988" s="17"/>
      <c r="H1988" s="17"/>
      <c r="I1988" s="17"/>
      <c r="J1988" s="17"/>
      <c r="K1988" s="17"/>
      <c r="L1988" s="17"/>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7"/>
      <c r="AI1988" s="17"/>
      <c r="AJ1988" s="17"/>
      <c r="AK1988" s="17"/>
      <c r="AL1988" s="17"/>
      <c r="AM1988" s="17"/>
      <c r="AN1988" s="17"/>
      <c r="AO1988" s="17"/>
      <c r="AP1988" s="17"/>
      <c r="AQ1988" s="17"/>
      <c r="AR1988" s="17"/>
      <c r="AS1988" s="17"/>
      <c r="AT1988" s="17"/>
      <c r="AU1988" s="17"/>
      <c r="AV1988" s="17"/>
      <c r="AW1988" s="17"/>
      <c r="AX1988" s="17"/>
      <c r="AY1988" s="17"/>
      <c r="AZ1988" s="17"/>
      <c r="BA1988" s="17"/>
      <c r="BB1988" s="17"/>
      <c r="BC1988" s="17"/>
      <c r="BD1988" s="17"/>
      <c r="BE1988" s="17"/>
      <c r="BF1988" s="17"/>
      <c r="BG1988" s="17"/>
      <c r="BH1988" s="17"/>
      <c r="BI1988" s="17"/>
      <c r="BJ1988" s="17"/>
      <c r="BK1988" s="17"/>
      <c r="BL1988" s="17"/>
      <c r="BM1988" s="17"/>
      <c r="BN1988" s="17"/>
      <c r="BO1988" s="17"/>
      <c r="BP1988" s="17"/>
      <c r="BQ1988" s="17"/>
      <c r="BR1988" s="17"/>
      <c r="BS1988" s="17"/>
      <c r="BT1988" s="17"/>
      <c r="BU1988" s="17"/>
      <c r="BV1988" s="17"/>
      <c r="BW1988" s="17"/>
      <c r="BX1988" s="17"/>
      <c r="BY1988" s="17"/>
      <c r="BZ1988" s="17"/>
      <c r="CA1988" s="17"/>
      <c r="CB1988" s="17"/>
      <c r="CC1988" s="17"/>
      <c r="CD1988" s="17"/>
      <c r="CE1988" s="17"/>
      <c r="CF1988" s="17"/>
      <c r="CG1988" s="17"/>
      <c r="CH1988" s="17"/>
      <c r="CI1988" s="17"/>
      <c r="CJ1988" s="17"/>
      <c r="CK1988" s="17"/>
      <c r="CL1988" s="17"/>
    </row>
    <row r="1989" spans="2:90" x14ac:dyDescent="0.3">
      <c r="B1989" t="s">
        <v>744</v>
      </c>
      <c r="C1989" s="17">
        <v>0.55779646939142702</v>
      </c>
      <c r="D1989" s="17">
        <v>0.52922388944199605</v>
      </c>
      <c r="E1989" s="17">
        <v>0.58324652117669396</v>
      </c>
      <c r="F1989" s="17"/>
      <c r="G1989" s="17">
        <v>0.49117868301697298</v>
      </c>
      <c r="H1989" s="17">
        <v>0.55087015461144695</v>
      </c>
      <c r="I1989" s="17">
        <v>0.49851553135420401</v>
      </c>
      <c r="J1989" s="17">
        <v>0.61146334720225404</v>
      </c>
      <c r="K1989" s="17">
        <v>0.56936490838941101</v>
      </c>
      <c r="L1989" s="17">
        <v>0.60493365188746395</v>
      </c>
      <c r="M1989" s="17"/>
      <c r="N1989" s="17">
        <v>0.53604103350056598</v>
      </c>
      <c r="O1989" s="17">
        <v>0.565262754026711</v>
      </c>
      <c r="P1989" s="17">
        <v>0.56251222184886496</v>
      </c>
      <c r="Q1989" s="17">
        <v>0.56862033979687898</v>
      </c>
      <c r="R1989" s="17"/>
      <c r="S1989" s="17">
        <v>0.457311112758577</v>
      </c>
      <c r="T1989" s="17">
        <v>0.58972601353096998</v>
      </c>
      <c r="U1989" s="17">
        <v>0.61625686310184102</v>
      </c>
      <c r="V1989" s="17">
        <v>0.54904764636931402</v>
      </c>
      <c r="W1989" s="17">
        <v>0.51931282775254295</v>
      </c>
      <c r="X1989" s="17">
        <v>0.57746092248550995</v>
      </c>
      <c r="Y1989" s="17">
        <v>0.55409905838101103</v>
      </c>
      <c r="Z1989" s="17">
        <v>0.54988020983180297</v>
      </c>
      <c r="AA1989" s="17">
        <v>0.56904189462128596</v>
      </c>
      <c r="AB1989" s="17">
        <v>0.57942705449963605</v>
      </c>
      <c r="AC1989" s="17">
        <v>0.53892212931150996</v>
      </c>
      <c r="AD1989" s="17">
        <v>0.736214716873137</v>
      </c>
      <c r="AE1989" s="17"/>
      <c r="AF1989" s="17">
        <v>0.55585063572214299</v>
      </c>
      <c r="AG1989" s="17">
        <v>0.57464920337804204</v>
      </c>
      <c r="AH1989" s="17">
        <v>0.513655721295875</v>
      </c>
      <c r="AI1989" s="17"/>
      <c r="AJ1989" s="17">
        <v>0.52536136064225503</v>
      </c>
      <c r="AK1989" s="17">
        <v>0.57281324655386301</v>
      </c>
      <c r="AL1989" s="17">
        <v>0.62139405540131598</v>
      </c>
      <c r="AM1989" s="17">
        <v>0.49792181831710303</v>
      </c>
      <c r="AN1989" s="17">
        <v>0.61088378372649399</v>
      </c>
      <c r="AO1989" s="17"/>
      <c r="AP1989" s="17">
        <v>0.55714001883446196</v>
      </c>
      <c r="AQ1989" s="17">
        <v>0.51747884847966097</v>
      </c>
      <c r="AR1989" s="17">
        <v>0.628672525551774</v>
      </c>
      <c r="AS1989" s="17">
        <v>0.52007518668810804</v>
      </c>
      <c r="AT1989" s="17">
        <v>0.62167729044170295</v>
      </c>
      <c r="AU1989" s="17">
        <v>0.519443092962801</v>
      </c>
      <c r="AV1989" s="17"/>
      <c r="AW1989" s="17">
        <v>0.61841654231644405</v>
      </c>
      <c r="AX1989" s="17">
        <v>0.41157901908587702</v>
      </c>
      <c r="AY1989" s="17">
        <v>0.52102969795354204</v>
      </c>
      <c r="AZ1989" s="17">
        <v>0.65108344647012795</v>
      </c>
      <c r="BA1989" s="17">
        <v>0.56245006380717999</v>
      </c>
      <c r="BB1989" s="17">
        <v>0.56899363477259102</v>
      </c>
      <c r="BC1989" s="17">
        <v>0.58726695165307996</v>
      </c>
      <c r="BD1989" s="17">
        <v>0.638425696878406</v>
      </c>
      <c r="BE1989" s="17">
        <v>0.58558288459720198</v>
      </c>
      <c r="BF1989" s="17">
        <v>0.60617675378097902</v>
      </c>
      <c r="BG1989" s="17">
        <v>0.55048973903834397</v>
      </c>
      <c r="BH1989" s="17">
        <v>0.51697441951469303</v>
      </c>
      <c r="BI1989" s="17">
        <v>0.49761683895056702</v>
      </c>
      <c r="BJ1989" s="17">
        <v>0.60045740734937703</v>
      </c>
      <c r="BK1989" s="17">
        <v>0.56656414734147398</v>
      </c>
      <c r="BL1989" s="17">
        <v>0.52269936195176403</v>
      </c>
      <c r="BM1989" s="17"/>
      <c r="BN1989" s="17">
        <v>0.56413077428026703</v>
      </c>
      <c r="BO1989" s="17">
        <v>0.55473873757198999</v>
      </c>
      <c r="BP1989" s="17"/>
      <c r="BQ1989" s="17">
        <v>0.55903580924118901</v>
      </c>
      <c r="BR1989" s="17">
        <v>0.58306786619462103</v>
      </c>
      <c r="BS1989" s="17"/>
      <c r="BT1989" s="17">
        <v>0.56790412993458095</v>
      </c>
      <c r="BU1989" s="17"/>
      <c r="BV1989" s="17">
        <v>0.57180153099860898</v>
      </c>
      <c r="BW1989" s="17">
        <v>0.55571985159739101</v>
      </c>
      <c r="BX1989" s="17">
        <v>0.55474353848923297</v>
      </c>
      <c r="BY1989" s="17"/>
      <c r="BZ1989" s="17">
        <v>0.57347303353133705</v>
      </c>
      <c r="CA1989" s="17">
        <v>0.61469577211468496</v>
      </c>
      <c r="CB1989" s="17">
        <v>0.57020840684551699</v>
      </c>
      <c r="CC1989" s="17">
        <v>0.60515009203166104</v>
      </c>
      <c r="CD1989" s="17">
        <v>0.56102556738892695</v>
      </c>
      <c r="CE1989" s="17">
        <v>0.51668544102757497</v>
      </c>
      <c r="CF1989" s="17">
        <v>0.52341110507094801</v>
      </c>
      <c r="CG1989" s="17"/>
      <c r="CH1989" s="17">
        <v>0.38064127517110702</v>
      </c>
      <c r="CI1989" s="17">
        <v>0.53439124075746303</v>
      </c>
      <c r="CJ1989" s="17">
        <v>0.60329949658165805</v>
      </c>
      <c r="CK1989" s="17">
        <v>0.61234901950696097</v>
      </c>
      <c r="CL1989" s="17">
        <v>0.57723050167428602</v>
      </c>
    </row>
    <row r="1990" spans="2:90" x14ac:dyDescent="0.3">
      <c r="B1990" t="s">
        <v>745</v>
      </c>
      <c r="C1990" s="17">
        <v>0.181956474559784</v>
      </c>
      <c r="D1990" s="17">
        <v>0.20022334565491401</v>
      </c>
      <c r="E1990" s="17">
        <v>0.16451523468947599</v>
      </c>
      <c r="F1990" s="17"/>
      <c r="G1990" s="17">
        <v>0.26958197034817</v>
      </c>
      <c r="H1990" s="17">
        <v>0.23558421737891599</v>
      </c>
      <c r="I1990" s="17">
        <v>0.20950013130185899</v>
      </c>
      <c r="J1990" s="17">
        <v>0.12767936793944601</v>
      </c>
      <c r="K1990" s="17">
        <v>0.133846896599322</v>
      </c>
      <c r="L1990" s="17">
        <v>0.13370340782537499</v>
      </c>
      <c r="M1990" s="17"/>
      <c r="N1990" s="17">
        <v>0.22721580303883701</v>
      </c>
      <c r="O1990" s="17">
        <v>0.15631258345225099</v>
      </c>
      <c r="P1990" s="17">
        <v>0.19575340449407699</v>
      </c>
      <c r="Q1990" s="17">
        <v>0.147629233685447</v>
      </c>
      <c r="R1990" s="17"/>
      <c r="S1990" s="17">
        <v>0.28017763024313103</v>
      </c>
      <c r="T1990" s="17">
        <v>0.15144221020075299</v>
      </c>
      <c r="U1990" s="17">
        <v>0.15571210733854901</v>
      </c>
      <c r="V1990" s="17">
        <v>0.19212537869104199</v>
      </c>
      <c r="W1990" s="17">
        <v>0.23968910881272701</v>
      </c>
      <c r="X1990" s="17">
        <v>0.15643354487976699</v>
      </c>
      <c r="Y1990" s="17">
        <v>0.171281970778079</v>
      </c>
      <c r="Z1990" s="17">
        <v>0.20997292104634999</v>
      </c>
      <c r="AA1990" s="17">
        <v>0.16818327275143399</v>
      </c>
      <c r="AB1990" s="17">
        <v>0.131940677837704</v>
      </c>
      <c r="AC1990" s="17">
        <v>0.14484023956487899</v>
      </c>
      <c r="AD1990" s="17">
        <v>8.9787296695377702E-2</v>
      </c>
      <c r="AE1990" s="17"/>
      <c r="AF1990" s="17">
        <v>0.17790811046828001</v>
      </c>
      <c r="AG1990" s="17">
        <v>0.18059691888321899</v>
      </c>
      <c r="AH1990" s="17">
        <v>0.18966173301431899</v>
      </c>
      <c r="AI1990" s="17"/>
      <c r="AJ1990" s="17">
        <v>0.196823386675472</v>
      </c>
      <c r="AK1990" s="17">
        <v>0.20200730740216599</v>
      </c>
      <c r="AL1990" s="17">
        <v>0.148006753598107</v>
      </c>
      <c r="AM1990" s="17">
        <v>0.23397948877532601</v>
      </c>
      <c r="AN1990" s="17">
        <v>0.14879560485912499</v>
      </c>
      <c r="AO1990" s="17"/>
      <c r="AP1990" s="17">
        <v>0.22651377131662301</v>
      </c>
      <c r="AQ1990" s="17">
        <v>0.218490008767978</v>
      </c>
      <c r="AR1990" s="17">
        <v>0.150347952931628</v>
      </c>
      <c r="AS1990" s="17">
        <v>0.211879904250452</v>
      </c>
      <c r="AT1990" s="17">
        <v>0.13961158139849</v>
      </c>
      <c r="AU1990" s="17">
        <v>7.8814884170231997E-2</v>
      </c>
      <c r="AV1990" s="17"/>
      <c r="AW1990" s="17">
        <v>9.6186351334479198E-2</v>
      </c>
      <c r="AX1990" s="17">
        <v>0.197475386765635</v>
      </c>
      <c r="AY1990" s="17">
        <v>0.17803038328956799</v>
      </c>
      <c r="AZ1990" s="17">
        <v>0.108814432629616</v>
      </c>
      <c r="BA1990" s="17">
        <v>0.16668953383631699</v>
      </c>
      <c r="BB1990" s="17">
        <v>0.18564612280429901</v>
      </c>
      <c r="BC1990" s="17">
        <v>0.194555921318874</v>
      </c>
      <c r="BD1990" s="17">
        <v>0.14212705091764799</v>
      </c>
      <c r="BE1990" s="17">
        <v>0.20049520979205901</v>
      </c>
      <c r="BF1990" s="17">
        <v>0.219613258308714</v>
      </c>
      <c r="BG1990" s="17">
        <v>0.172394102699721</v>
      </c>
      <c r="BH1990" s="17">
        <v>0.198185159887556</v>
      </c>
      <c r="BI1990" s="17">
        <v>0.26087110046828699</v>
      </c>
      <c r="BJ1990" s="17">
        <v>0.20742076334485901</v>
      </c>
      <c r="BK1990" s="17">
        <v>0.15311458623355501</v>
      </c>
      <c r="BL1990" s="17">
        <v>0.23555208706184899</v>
      </c>
      <c r="BM1990" s="17"/>
      <c r="BN1990" s="17">
        <v>0.18487240240736</v>
      </c>
      <c r="BO1990" s="17">
        <v>0.17853755067256799</v>
      </c>
      <c r="BP1990" s="17"/>
      <c r="BQ1990" s="17">
        <v>0.224925348977906</v>
      </c>
      <c r="BR1990" s="17">
        <v>0.17729899316572401</v>
      </c>
      <c r="BS1990" s="17"/>
      <c r="BT1990" s="17">
        <v>0.21408889904656001</v>
      </c>
      <c r="BU1990" s="17"/>
      <c r="BV1990" s="17">
        <v>0.16851743212367301</v>
      </c>
      <c r="BW1990" s="17">
        <v>0.21470560502112301</v>
      </c>
      <c r="BX1990" s="17">
        <v>0.17945354109711401</v>
      </c>
      <c r="BY1990" s="17"/>
      <c r="BZ1990" s="17">
        <v>0.15891642569488801</v>
      </c>
      <c r="CA1990" s="17">
        <v>0.12819170550105199</v>
      </c>
      <c r="CB1990" s="17">
        <v>0.17082680464806499</v>
      </c>
      <c r="CC1990" s="17">
        <v>0.19009671136867401</v>
      </c>
      <c r="CD1990" s="17">
        <v>0.21645218783147099</v>
      </c>
      <c r="CE1990" s="17">
        <v>0.21559335476216401</v>
      </c>
      <c r="CF1990" s="17">
        <v>0.23342288341598899</v>
      </c>
      <c r="CG1990" s="17"/>
      <c r="CH1990" s="17">
        <v>0.32741774831529202</v>
      </c>
      <c r="CI1990" s="17">
        <v>0.18753656427865201</v>
      </c>
      <c r="CJ1990" s="17">
        <v>0.16265866423553099</v>
      </c>
      <c r="CK1990" s="17">
        <v>0.13279835668287199</v>
      </c>
      <c r="CL1990" s="17">
        <v>0.14362290823492899</v>
      </c>
    </row>
    <row r="1991" spans="2:90" x14ac:dyDescent="0.3">
      <c r="B1991" t="s">
        <v>746</v>
      </c>
      <c r="C1991" s="17">
        <v>0.14204613421256301</v>
      </c>
      <c r="D1991" s="17">
        <v>0.166508128345604</v>
      </c>
      <c r="E1991" s="17">
        <v>0.119265369236839</v>
      </c>
      <c r="F1991" s="17"/>
      <c r="G1991" s="17">
        <v>0.112050052060945</v>
      </c>
      <c r="H1991" s="17">
        <v>0.13145259355851099</v>
      </c>
      <c r="I1991" s="17">
        <v>0.15172653970829</v>
      </c>
      <c r="J1991" s="17">
        <v>0.110249050616936</v>
      </c>
      <c r="K1991" s="17">
        <v>0.171039295167771</v>
      </c>
      <c r="L1991" s="17">
        <v>0.16906070191154801</v>
      </c>
      <c r="M1991" s="17"/>
      <c r="N1991" s="17">
        <v>0.14892246094495801</v>
      </c>
      <c r="O1991" s="17">
        <v>0.145445165612996</v>
      </c>
      <c r="P1991" s="17">
        <v>0.13949244186496201</v>
      </c>
      <c r="Q1991" s="17">
        <v>0.134772970009406</v>
      </c>
      <c r="R1991" s="17"/>
      <c r="S1991" s="17">
        <v>0.140082592689249</v>
      </c>
      <c r="T1991" s="17">
        <v>0.15396080773583201</v>
      </c>
      <c r="U1991" s="17">
        <v>0.120808577081759</v>
      </c>
      <c r="V1991" s="17">
        <v>0.120874989676952</v>
      </c>
      <c r="W1991" s="17">
        <v>0.14590297781060299</v>
      </c>
      <c r="X1991" s="17">
        <v>0.15928851904871899</v>
      </c>
      <c r="Y1991" s="17">
        <v>0.16331946246877099</v>
      </c>
      <c r="Z1991" s="17">
        <v>0.14258724943625301</v>
      </c>
      <c r="AA1991" s="17">
        <v>0.13721477485094999</v>
      </c>
      <c r="AB1991" s="17">
        <v>0.140464379094807</v>
      </c>
      <c r="AC1991" s="17">
        <v>0.18586572876004401</v>
      </c>
      <c r="AD1991" s="17">
        <v>5.0892474452401401E-2</v>
      </c>
      <c r="AE1991" s="17"/>
      <c r="AF1991" s="17">
        <v>0.16777084775040901</v>
      </c>
      <c r="AG1991" s="17">
        <v>0.141637954662895</v>
      </c>
      <c r="AH1991" s="17">
        <v>0.100974613179526</v>
      </c>
      <c r="AI1991" s="17"/>
      <c r="AJ1991" s="17">
        <v>0.17838547737827201</v>
      </c>
      <c r="AK1991" s="17">
        <v>0.125858659440725</v>
      </c>
      <c r="AL1991" s="17">
        <v>0.13941116769303499</v>
      </c>
      <c r="AM1991" s="17">
        <v>0.17186155769632699</v>
      </c>
      <c r="AN1991" s="17">
        <v>0.10755533447332501</v>
      </c>
      <c r="AO1991" s="17"/>
      <c r="AP1991" s="17">
        <v>0.12640322998541301</v>
      </c>
      <c r="AQ1991" s="17">
        <v>0.16081817665491199</v>
      </c>
      <c r="AR1991" s="17">
        <v>0.100533854104121</v>
      </c>
      <c r="AS1991" s="17">
        <v>0.17235708337287201</v>
      </c>
      <c r="AT1991" s="17">
        <v>0.12110943831925899</v>
      </c>
      <c r="AU1991" s="17">
        <v>0.17998563387973099</v>
      </c>
      <c r="AV1991" s="17"/>
      <c r="AW1991" s="17">
        <v>0.19128007232200001</v>
      </c>
      <c r="AX1991" s="17">
        <v>0.13673410469952099</v>
      </c>
      <c r="AY1991" s="17">
        <v>0.15242313913522301</v>
      </c>
      <c r="AZ1991" s="17">
        <v>0.11378695145396001</v>
      </c>
      <c r="BA1991" s="17">
        <v>0.15158412555242601</v>
      </c>
      <c r="BB1991" s="17">
        <v>0.146426078036899</v>
      </c>
      <c r="BC1991" s="17">
        <v>9.5978657324234204E-2</v>
      </c>
      <c r="BD1991" s="17">
        <v>0.130531484692683</v>
      </c>
      <c r="BE1991" s="17">
        <v>0.15081736157287701</v>
      </c>
      <c r="BF1991" s="17">
        <v>8.41600889266894E-2</v>
      </c>
      <c r="BG1991" s="17">
        <v>0.19180430153981501</v>
      </c>
      <c r="BH1991" s="17">
        <v>0.17504913161761201</v>
      </c>
      <c r="BI1991" s="17">
        <v>0.16930559995685601</v>
      </c>
      <c r="BJ1991" s="17">
        <v>0.101783159322056</v>
      </c>
      <c r="BK1991" s="17">
        <v>0.13711132043317001</v>
      </c>
      <c r="BL1991" s="17">
        <v>0.17911700194927399</v>
      </c>
      <c r="BM1991" s="17"/>
      <c r="BN1991" s="17">
        <v>0.14412260428236301</v>
      </c>
      <c r="BO1991" s="17">
        <v>0.13677923980548201</v>
      </c>
      <c r="BP1991" s="17"/>
      <c r="BQ1991" s="17">
        <v>0.12359335912651299</v>
      </c>
      <c r="BR1991" s="17">
        <v>0.12858985882131199</v>
      </c>
      <c r="BS1991" s="17"/>
      <c r="BT1991" s="17">
        <v>0.15051971683791901</v>
      </c>
      <c r="BU1991" s="17"/>
      <c r="BV1991" s="17">
        <v>0.123460388428018</v>
      </c>
      <c r="BW1991" s="17">
        <v>0.108319151060685</v>
      </c>
      <c r="BX1991" s="17">
        <v>0.15773886215149299</v>
      </c>
      <c r="BY1991" s="17"/>
      <c r="BZ1991" s="17">
        <v>0.12664618896438601</v>
      </c>
      <c r="CA1991" s="17">
        <v>0.14768921370406601</v>
      </c>
      <c r="CB1991" s="17">
        <v>0.12928553426869199</v>
      </c>
      <c r="CC1991" s="17">
        <v>0.11946332328847301</v>
      </c>
      <c r="CD1991" s="17">
        <v>0.138155707346756</v>
      </c>
      <c r="CE1991" s="17">
        <v>0.15768513538237799</v>
      </c>
      <c r="CF1991" s="17">
        <v>0.18331370397987601</v>
      </c>
      <c r="CG1991" s="17"/>
      <c r="CH1991" s="17">
        <v>0.201789341143535</v>
      </c>
      <c r="CI1991" s="17">
        <v>0.16170352625877499</v>
      </c>
      <c r="CJ1991" s="17">
        <v>0.115912014773298</v>
      </c>
      <c r="CK1991" s="17">
        <v>0.12638511395195001</v>
      </c>
      <c r="CL1991" s="17">
        <v>0.114656757014831</v>
      </c>
    </row>
    <row r="1992" spans="2:90" x14ac:dyDescent="0.3">
      <c r="B1992" t="s">
        <v>118</v>
      </c>
      <c r="C1992" s="17">
        <v>0.118200921836227</v>
      </c>
      <c r="D1992" s="17">
        <v>0.104044636557486</v>
      </c>
      <c r="E1992" s="17">
        <v>0.132972874896991</v>
      </c>
      <c r="F1992" s="17"/>
      <c r="G1992" s="17">
        <v>0.12718929457391301</v>
      </c>
      <c r="H1992" s="17">
        <v>8.2093034451126104E-2</v>
      </c>
      <c r="I1992" s="17">
        <v>0.140257797635647</v>
      </c>
      <c r="J1992" s="17">
        <v>0.15060823424136399</v>
      </c>
      <c r="K1992" s="17">
        <v>0.12574889984349599</v>
      </c>
      <c r="L1992" s="17">
        <v>9.2302238375612897E-2</v>
      </c>
      <c r="M1992" s="17"/>
      <c r="N1992" s="17">
        <v>8.7820702515639795E-2</v>
      </c>
      <c r="O1992" s="17">
        <v>0.13297949690804101</v>
      </c>
      <c r="P1992" s="17">
        <v>0.10224193179209699</v>
      </c>
      <c r="Q1992" s="17">
        <v>0.14897745650826799</v>
      </c>
      <c r="R1992" s="17"/>
      <c r="S1992" s="17">
        <v>0.12242866430904301</v>
      </c>
      <c r="T1992" s="17">
        <v>0.104870968532445</v>
      </c>
      <c r="U1992" s="17">
        <v>0.10722245247785001</v>
      </c>
      <c r="V1992" s="17">
        <v>0.13795198526269201</v>
      </c>
      <c r="W1992" s="17">
        <v>9.5095085624126802E-2</v>
      </c>
      <c r="X1992" s="17">
        <v>0.106817013586003</v>
      </c>
      <c r="Y1992" s="17">
        <v>0.11129950837214</v>
      </c>
      <c r="Z1992" s="17">
        <v>9.7559619685593901E-2</v>
      </c>
      <c r="AA1992" s="17">
        <v>0.12556005777633</v>
      </c>
      <c r="AB1992" s="17">
        <v>0.14816788856785301</v>
      </c>
      <c r="AC1992" s="17">
        <v>0.13037190236356599</v>
      </c>
      <c r="AD1992" s="17">
        <v>0.123105511979083</v>
      </c>
      <c r="AE1992" s="17"/>
      <c r="AF1992" s="17">
        <v>9.8470406059167806E-2</v>
      </c>
      <c r="AG1992" s="17">
        <v>0.103115923075844</v>
      </c>
      <c r="AH1992" s="17">
        <v>0.19570793251028001</v>
      </c>
      <c r="AI1992" s="17"/>
      <c r="AJ1992" s="17">
        <v>9.9429775304001405E-2</v>
      </c>
      <c r="AK1992" s="17">
        <v>9.93207866032456E-2</v>
      </c>
      <c r="AL1992" s="17">
        <v>9.1188023307542304E-2</v>
      </c>
      <c r="AM1992" s="17">
        <v>9.6237135211243802E-2</v>
      </c>
      <c r="AN1992" s="17">
        <v>0.132765276941056</v>
      </c>
      <c r="AO1992" s="17"/>
      <c r="AP1992" s="17">
        <v>8.9942979863502706E-2</v>
      </c>
      <c r="AQ1992" s="17">
        <v>0.10321296609745</v>
      </c>
      <c r="AR1992" s="17">
        <v>0.120445667412478</v>
      </c>
      <c r="AS1992" s="17">
        <v>9.5687825688567901E-2</v>
      </c>
      <c r="AT1992" s="17">
        <v>0.117601689840548</v>
      </c>
      <c r="AU1992" s="17">
        <v>0.22175638898723701</v>
      </c>
      <c r="AV1992" s="17"/>
      <c r="AW1992" s="17">
        <v>9.4117034027076996E-2</v>
      </c>
      <c r="AX1992" s="17">
        <v>0.25421148944896699</v>
      </c>
      <c r="AY1992" s="17">
        <v>0.14851677962166701</v>
      </c>
      <c r="AZ1992" s="17">
        <v>0.12631516944629601</v>
      </c>
      <c r="BA1992" s="17">
        <v>0.119276276804077</v>
      </c>
      <c r="BB1992" s="17">
        <v>9.8934164386211498E-2</v>
      </c>
      <c r="BC1992" s="17">
        <v>0.122198469703812</v>
      </c>
      <c r="BD1992" s="17">
        <v>8.8915767511262206E-2</v>
      </c>
      <c r="BE1992" s="17">
        <v>6.3104544037861199E-2</v>
      </c>
      <c r="BF1992" s="17">
        <v>9.0049898983617496E-2</v>
      </c>
      <c r="BG1992" s="17">
        <v>8.53118567221198E-2</v>
      </c>
      <c r="BH1992" s="17">
        <v>0.109791288980139</v>
      </c>
      <c r="BI1992" s="17">
        <v>7.2206460624289301E-2</v>
      </c>
      <c r="BJ1992" s="17">
        <v>9.0338669983708694E-2</v>
      </c>
      <c r="BK1992" s="17">
        <v>0.14320994599180101</v>
      </c>
      <c r="BL1992" s="17">
        <v>6.2631549037112696E-2</v>
      </c>
      <c r="BM1992" s="17"/>
      <c r="BN1992" s="17">
        <v>0.10687421903001</v>
      </c>
      <c r="BO1992" s="17">
        <v>0.12994447194996001</v>
      </c>
      <c r="BP1992" s="17"/>
      <c r="BQ1992" s="17">
        <v>9.2445482654391203E-2</v>
      </c>
      <c r="BR1992" s="17">
        <v>0.111043281818343</v>
      </c>
      <c r="BS1992" s="17"/>
      <c r="BT1992" s="17">
        <v>6.7487254180939996E-2</v>
      </c>
      <c r="BU1992" s="17"/>
      <c r="BV1992" s="17">
        <v>0.136220648449699</v>
      </c>
      <c r="BW1992" s="17">
        <v>0.1212553923208</v>
      </c>
      <c r="BX1992" s="17">
        <v>0.10806405826216001</v>
      </c>
      <c r="BY1992" s="17"/>
      <c r="BZ1992" s="17">
        <v>0.14096435180938799</v>
      </c>
      <c r="CA1992" s="17">
        <v>0.10942330868019701</v>
      </c>
      <c r="CB1992" s="17">
        <v>0.129679254237726</v>
      </c>
      <c r="CC1992" s="17">
        <v>8.5289873311192393E-2</v>
      </c>
      <c r="CD1992" s="17">
        <v>8.4366537432845001E-2</v>
      </c>
      <c r="CE1992" s="17">
        <v>0.110036068827883</v>
      </c>
      <c r="CF1992" s="17">
        <v>5.9852307533186697E-2</v>
      </c>
      <c r="CG1992" s="17"/>
      <c r="CH1992" s="17">
        <v>9.0151635370066097E-2</v>
      </c>
      <c r="CI1992" s="17">
        <v>0.11636866870511001</v>
      </c>
      <c r="CJ1992" s="17">
        <v>0.118129824409513</v>
      </c>
      <c r="CK1992" s="17">
        <v>0.12846750985821601</v>
      </c>
      <c r="CL1992" s="17">
        <v>0.164489833075954</v>
      </c>
    </row>
    <row r="1993" spans="2:90" x14ac:dyDescent="0.3">
      <c r="C1993" s="17"/>
      <c r="D1993" s="17"/>
      <c r="E1993" s="17"/>
      <c r="F1993" s="17"/>
      <c r="G1993" s="17"/>
      <c r="H1993" s="17"/>
      <c r="I1993" s="17"/>
      <c r="J1993" s="17"/>
      <c r="K1993" s="17"/>
      <c r="L1993" s="17"/>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7"/>
      <c r="AI1993" s="17"/>
      <c r="AJ1993" s="17"/>
      <c r="AK1993" s="17"/>
      <c r="AL1993" s="17"/>
      <c r="AM1993" s="17"/>
      <c r="AN1993" s="17"/>
      <c r="AO1993" s="17"/>
      <c r="AP1993" s="17"/>
      <c r="AQ1993" s="17"/>
      <c r="AR1993" s="17"/>
      <c r="AS1993" s="17"/>
      <c r="AT1993" s="17"/>
      <c r="AU1993" s="17"/>
      <c r="AV1993" s="17"/>
      <c r="AW1993" s="17"/>
      <c r="AX1993" s="17"/>
      <c r="AY1993" s="17"/>
      <c r="AZ1993" s="17"/>
      <c r="BA1993" s="17"/>
      <c r="BB1993" s="17"/>
      <c r="BC1993" s="17"/>
      <c r="BD1993" s="17"/>
      <c r="BE1993" s="17"/>
      <c r="BF1993" s="17"/>
      <c r="BG1993" s="17"/>
      <c r="BH1993" s="17"/>
      <c r="BI1993" s="17"/>
      <c r="BJ1993" s="17"/>
      <c r="BK1993" s="17"/>
      <c r="BL1993" s="17"/>
      <c r="BM1993" s="17"/>
      <c r="BN1993" s="17"/>
      <c r="BO1993" s="17"/>
      <c r="BP1993" s="17"/>
      <c r="BQ1993" s="17"/>
      <c r="BR1993" s="17"/>
      <c r="BS1993" s="17"/>
      <c r="BT1993" s="17"/>
      <c r="BU1993" s="17"/>
      <c r="BV1993" s="17"/>
      <c r="BW1993" s="17"/>
      <c r="BX1993" s="17"/>
      <c r="BY1993" s="17"/>
      <c r="BZ1993" s="17"/>
      <c r="CA1993" s="17"/>
      <c r="CB1993" s="17"/>
      <c r="CC1993" s="17"/>
      <c r="CD1993" s="17"/>
      <c r="CE1993" s="17"/>
      <c r="CF1993" s="17"/>
      <c r="CG1993" s="17"/>
      <c r="CH1993" s="17"/>
      <c r="CI1993" s="17"/>
      <c r="CJ1993" s="17"/>
      <c r="CK1993" s="17"/>
      <c r="CL1993" s="17"/>
    </row>
    <row r="1994" spans="2:90" x14ac:dyDescent="0.3">
      <c r="B1994" s="6" t="s">
        <v>751</v>
      </c>
      <c r="C1994" s="17"/>
      <c r="D1994" s="17"/>
      <c r="E1994" s="17"/>
      <c r="F1994" s="17"/>
      <c r="G1994" s="17"/>
      <c r="H1994" s="17"/>
      <c r="I1994" s="17"/>
      <c r="J1994" s="17"/>
      <c r="K1994" s="17"/>
      <c r="L1994" s="17"/>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7"/>
      <c r="AI1994" s="17"/>
      <c r="AJ1994" s="17"/>
      <c r="AK1994" s="17"/>
      <c r="AL1994" s="17"/>
      <c r="AM1994" s="17"/>
      <c r="AN1994" s="17"/>
      <c r="AO1994" s="17"/>
      <c r="AP1994" s="17"/>
      <c r="AQ1994" s="17"/>
      <c r="AR1994" s="17"/>
      <c r="AS1994" s="17"/>
      <c r="AT1994" s="17"/>
      <c r="AU1994" s="17"/>
      <c r="AV1994" s="17"/>
      <c r="AW1994" s="17"/>
      <c r="AX1994" s="17"/>
      <c r="AY1994" s="17"/>
      <c r="AZ1994" s="17"/>
      <c r="BA1994" s="17"/>
      <c r="BB1994" s="17"/>
      <c r="BC1994" s="17"/>
      <c r="BD1994" s="17"/>
      <c r="BE1994" s="17"/>
      <c r="BF1994" s="17"/>
      <c r="BG1994" s="17"/>
      <c r="BH1994" s="17"/>
      <c r="BI1994" s="17"/>
      <c r="BJ1994" s="17"/>
      <c r="BK1994" s="17"/>
      <c r="BL1994" s="17"/>
      <c r="BM1994" s="17"/>
      <c r="BN1994" s="17"/>
      <c r="BO1994" s="17"/>
      <c r="BP1994" s="17"/>
      <c r="BQ1994" s="17"/>
      <c r="BR1994" s="17"/>
      <c r="BS1994" s="17"/>
      <c r="BT1994" s="17"/>
      <c r="BU1994" s="17"/>
      <c r="BV1994" s="17"/>
      <c r="BW1994" s="17"/>
      <c r="BX1994" s="17"/>
      <c r="BY1994" s="17"/>
      <c r="BZ1994" s="17"/>
      <c r="CA1994" s="17"/>
      <c r="CB1994" s="17"/>
      <c r="CC1994" s="17"/>
      <c r="CD1994" s="17"/>
      <c r="CE1994" s="17"/>
      <c r="CF1994" s="17"/>
      <c r="CG1994" s="17"/>
      <c r="CH1994" s="17"/>
      <c r="CI1994" s="17"/>
      <c r="CJ1994" s="17"/>
      <c r="CK1994" s="17"/>
      <c r="CL1994" s="17"/>
    </row>
    <row r="1995" spans="2:90" x14ac:dyDescent="0.3">
      <c r="B1995" s="24" t="s">
        <v>110</v>
      </c>
      <c r="C1995" s="17"/>
      <c r="D1995" s="17"/>
      <c r="E1995" s="17"/>
      <c r="F1995" s="17"/>
      <c r="G1995" s="17"/>
      <c r="H1995" s="17"/>
      <c r="I1995" s="17"/>
      <c r="J1995" s="17"/>
      <c r="K1995" s="17"/>
      <c r="L1995" s="17"/>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7"/>
      <c r="AI1995" s="17"/>
      <c r="AJ1995" s="17"/>
      <c r="AK1995" s="17"/>
      <c r="AL1995" s="17"/>
      <c r="AM1995" s="17"/>
      <c r="AN1995" s="17"/>
      <c r="AO1995" s="17"/>
      <c r="AP1995" s="17"/>
      <c r="AQ1995" s="17"/>
      <c r="AR1995" s="17"/>
      <c r="AS1995" s="17"/>
      <c r="AT1995" s="17"/>
      <c r="AU1995" s="17"/>
      <c r="AV1995" s="17"/>
      <c r="AW1995" s="17"/>
      <c r="AX1995" s="17"/>
      <c r="AY1995" s="17"/>
      <c r="AZ1995" s="17"/>
      <c r="BA1995" s="17"/>
      <c r="BB1995" s="17"/>
      <c r="BC1995" s="17"/>
      <c r="BD1995" s="17"/>
      <c r="BE1995" s="17"/>
      <c r="BF1995" s="17"/>
      <c r="BG1995" s="17"/>
      <c r="BH1995" s="17"/>
      <c r="BI1995" s="17"/>
      <c r="BJ1995" s="17"/>
      <c r="BK1995" s="17"/>
      <c r="BL1995" s="17"/>
      <c r="BM1995" s="17"/>
      <c r="BN1995" s="17"/>
      <c r="BO1995" s="17"/>
      <c r="BP1995" s="17"/>
      <c r="BQ1995" s="17"/>
      <c r="BR1995" s="17"/>
      <c r="BS1995" s="17"/>
      <c r="BT1995" s="17"/>
      <c r="BU1995" s="17"/>
      <c r="BV1995" s="17"/>
      <c r="BW1995" s="17"/>
      <c r="BX1995" s="17"/>
      <c r="BY1995" s="17"/>
      <c r="BZ1995" s="17"/>
      <c r="CA1995" s="17"/>
      <c r="CB1995" s="17"/>
      <c r="CC1995" s="17"/>
      <c r="CD1995" s="17"/>
      <c r="CE1995" s="17"/>
      <c r="CF1995" s="17"/>
      <c r="CG1995" s="17"/>
      <c r="CH1995" s="17"/>
      <c r="CI1995" s="17"/>
      <c r="CJ1995" s="17"/>
      <c r="CK1995" s="17"/>
      <c r="CL1995" s="17"/>
    </row>
    <row r="1996" spans="2:90" x14ac:dyDescent="0.3">
      <c r="B1996" t="s">
        <v>744</v>
      </c>
      <c r="C1996" s="17">
        <v>0.63245598949436399</v>
      </c>
      <c r="D1996" s="17">
        <v>0.60790418468056595</v>
      </c>
      <c r="E1996" s="17">
        <v>0.65763642843856696</v>
      </c>
      <c r="F1996" s="17"/>
      <c r="G1996" s="17">
        <v>0.50690760699604098</v>
      </c>
      <c r="H1996" s="17">
        <v>0.55337909547080999</v>
      </c>
      <c r="I1996" s="17">
        <v>0.590957313507119</v>
      </c>
      <c r="J1996" s="17">
        <v>0.65139379696979205</v>
      </c>
      <c r="K1996" s="17">
        <v>0.67740139333859495</v>
      </c>
      <c r="L1996" s="17">
        <v>0.76892696730176102</v>
      </c>
      <c r="M1996" s="17"/>
      <c r="N1996" s="17">
        <v>0.64027591404322604</v>
      </c>
      <c r="O1996" s="17">
        <v>0.62228119745084698</v>
      </c>
      <c r="P1996" s="17">
        <v>0.66576549900735904</v>
      </c>
      <c r="Q1996" s="17">
        <v>0.60529314793053202</v>
      </c>
      <c r="R1996" s="17"/>
      <c r="S1996" s="17">
        <v>0.51234917627918597</v>
      </c>
      <c r="T1996" s="17">
        <v>0.67810026203541995</v>
      </c>
      <c r="U1996" s="17">
        <v>0.67489860372422905</v>
      </c>
      <c r="V1996" s="17">
        <v>0.57261148518525895</v>
      </c>
      <c r="W1996" s="17">
        <v>0.68092433523079199</v>
      </c>
      <c r="X1996" s="17">
        <v>0.64497096066135395</v>
      </c>
      <c r="Y1996" s="17">
        <v>0.68437909620930903</v>
      </c>
      <c r="Z1996" s="17">
        <v>0.634906579379101</v>
      </c>
      <c r="AA1996" s="17">
        <v>0.65473873017392104</v>
      </c>
      <c r="AB1996" s="17">
        <v>0.62555768866809103</v>
      </c>
      <c r="AC1996" s="17">
        <v>0.629110083595811</v>
      </c>
      <c r="AD1996" s="17">
        <v>0.71459064093398805</v>
      </c>
      <c r="AE1996" s="17"/>
      <c r="AF1996" s="17">
        <v>0.66221547797980396</v>
      </c>
      <c r="AG1996" s="17">
        <v>0.63618995942915002</v>
      </c>
      <c r="AH1996" s="17">
        <v>0.58175422650851605</v>
      </c>
      <c r="AI1996" s="17"/>
      <c r="AJ1996" s="17">
        <v>0.62769749883903003</v>
      </c>
      <c r="AK1996" s="17">
        <v>0.64114066943358095</v>
      </c>
      <c r="AL1996" s="17">
        <v>0.73272594582334205</v>
      </c>
      <c r="AM1996" s="17">
        <v>0.66091384790567498</v>
      </c>
      <c r="AN1996" s="17">
        <v>0.53742743410721605</v>
      </c>
      <c r="AO1996" s="17"/>
      <c r="AP1996" s="17">
        <v>0.59927195535095501</v>
      </c>
      <c r="AQ1996" s="17">
        <v>0.63138457157745198</v>
      </c>
      <c r="AR1996" s="17">
        <v>0.73579360644397196</v>
      </c>
      <c r="AS1996" s="17">
        <v>0.65267286646755496</v>
      </c>
      <c r="AT1996" s="17">
        <v>0.62121469392377204</v>
      </c>
      <c r="AU1996" s="17">
        <v>0.60140959376049796</v>
      </c>
      <c r="AV1996" s="17"/>
      <c r="AW1996" s="17">
        <v>0.60275808899137295</v>
      </c>
      <c r="AX1996" s="17">
        <v>0.41867248388573702</v>
      </c>
      <c r="AY1996" s="17">
        <v>0.65753858309573998</v>
      </c>
      <c r="AZ1996" s="17">
        <v>0.65460304516663703</v>
      </c>
      <c r="BA1996" s="17">
        <v>0.658559599002421</v>
      </c>
      <c r="BB1996" s="17">
        <v>0.62695438904136902</v>
      </c>
      <c r="BC1996" s="17">
        <v>0.67824705438444599</v>
      </c>
      <c r="BD1996" s="17">
        <v>0.69301341483211698</v>
      </c>
      <c r="BE1996" s="17">
        <v>0.68475609178536601</v>
      </c>
      <c r="BF1996" s="17">
        <v>0.61008483674942804</v>
      </c>
      <c r="BG1996" s="17">
        <v>0.559175696422198</v>
      </c>
      <c r="BH1996" s="17">
        <v>0.60522145382199799</v>
      </c>
      <c r="BI1996" s="17">
        <v>0.63849748432451003</v>
      </c>
      <c r="BJ1996" s="17">
        <v>0.65964006057598501</v>
      </c>
      <c r="BK1996" s="17">
        <v>0.58500832763317701</v>
      </c>
      <c r="BL1996" s="17">
        <v>0.62394539470117305</v>
      </c>
      <c r="BM1996" s="17"/>
      <c r="BN1996" s="17">
        <v>0.64605040862926399</v>
      </c>
      <c r="BO1996" s="17">
        <v>0.61345715248258903</v>
      </c>
      <c r="BP1996" s="17"/>
      <c r="BQ1996" s="17">
        <v>0.60427575624725505</v>
      </c>
      <c r="BR1996" s="17">
        <v>0.70388329051648801</v>
      </c>
      <c r="BS1996" s="17"/>
      <c r="BT1996" s="17">
        <v>0.61795688474510502</v>
      </c>
      <c r="BU1996" s="17"/>
      <c r="BV1996" s="17">
        <v>0.640735253820918</v>
      </c>
      <c r="BW1996" s="17">
        <v>0.56208561792372402</v>
      </c>
      <c r="BX1996" s="17">
        <v>0.65941283453288702</v>
      </c>
      <c r="BY1996" s="17"/>
      <c r="BZ1996" s="17">
        <v>0.57872606366405599</v>
      </c>
      <c r="CA1996" s="17">
        <v>0.69014491810382395</v>
      </c>
      <c r="CB1996" s="17">
        <v>0.66957670299787397</v>
      </c>
      <c r="CC1996" s="17">
        <v>0.62102507339779101</v>
      </c>
      <c r="CD1996" s="17">
        <v>0.67028146421360202</v>
      </c>
      <c r="CE1996" s="17">
        <v>0.63085011629498</v>
      </c>
      <c r="CF1996" s="17">
        <v>0.57286905399557797</v>
      </c>
      <c r="CG1996" s="17"/>
      <c r="CH1996" s="17">
        <v>0.51011801226785103</v>
      </c>
      <c r="CI1996" s="17">
        <v>0.62324344758456895</v>
      </c>
      <c r="CJ1996" s="17">
        <v>0.66732947671921905</v>
      </c>
      <c r="CK1996" s="17">
        <v>0.66639167440768698</v>
      </c>
      <c r="CL1996" s="17">
        <v>0.56400814237581998</v>
      </c>
    </row>
    <row r="1997" spans="2:90" x14ac:dyDescent="0.3">
      <c r="B1997" t="s">
        <v>745</v>
      </c>
      <c r="C1997" s="17">
        <v>0.175997838163892</v>
      </c>
      <c r="D1997" s="17">
        <v>0.193289236143982</v>
      </c>
      <c r="E1997" s="17">
        <v>0.157353192331739</v>
      </c>
      <c r="F1997" s="17"/>
      <c r="G1997" s="17">
        <v>0.30442207457861298</v>
      </c>
      <c r="H1997" s="17">
        <v>0.23356022278879901</v>
      </c>
      <c r="I1997" s="17">
        <v>0.18210452093384299</v>
      </c>
      <c r="J1997" s="17">
        <v>0.15740991972534099</v>
      </c>
      <c r="K1997" s="17">
        <v>0.115082615016079</v>
      </c>
      <c r="L1997" s="17">
        <v>9.4603957077776205E-2</v>
      </c>
      <c r="M1997" s="17"/>
      <c r="N1997" s="17">
        <v>0.195006389522142</v>
      </c>
      <c r="O1997" s="17">
        <v>0.17638710550237299</v>
      </c>
      <c r="P1997" s="17">
        <v>0.16880764503621701</v>
      </c>
      <c r="Q1997" s="17">
        <v>0.16135559848939099</v>
      </c>
      <c r="R1997" s="17"/>
      <c r="S1997" s="17">
        <v>0.263802331055767</v>
      </c>
      <c r="T1997" s="17">
        <v>0.14233931613881601</v>
      </c>
      <c r="U1997" s="17">
        <v>0.15138307917616001</v>
      </c>
      <c r="V1997" s="17">
        <v>0.19429501482692901</v>
      </c>
      <c r="W1997" s="17">
        <v>0.144532623725071</v>
      </c>
      <c r="X1997" s="17">
        <v>0.17193856140761901</v>
      </c>
      <c r="Y1997" s="17">
        <v>0.14778821485584101</v>
      </c>
      <c r="Z1997" s="17">
        <v>0.200677800988037</v>
      </c>
      <c r="AA1997" s="17">
        <v>0.178691316518376</v>
      </c>
      <c r="AB1997" s="17">
        <v>0.158283784457562</v>
      </c>
      <c r="AC1997" s="17">
        <v>0.135486823961709</v>
      </c>
      <c r="AD1997" s="17">
        <v>0.16060172926101601</v>
      </c>
      <c r="AE1997" s="17"/>
      <c r="AF1997" s="17">
        <v>0.144797262794262</v>
      </c>
      <c r="AG1997" s="17">
        <v>0.18916179366045499</v>
      </c>
      <c r="AH1997" s="17">
        <v>0.18183099854912099</v>
      </c>
      <c r="AI1997" s="17"/>
      <c r="AJ1997" s="17">
        <v>0.16759713601256901</v>
      </c>
      <c r="AK1997" s="17">
        <v>0.181123967095107</v>
      </c>
      <c r="AL1997" s="17">
        <v>0.13785170901932101</v>
      </c>
      <c r="AM1997" s="17">
        <v>0.18021164504194101</v>
      </c>
      <c r="AN1997" s="17">
        <v>0.23839438542701399</v>
      </c>
      <c r="AO1997" s="17"/>
      <c r="AP1997" s="17">
        <v>0.21282287431058899</v>
      </c>
      <c r="AQ1997" s="17">
        <v>0.177091927743319</v>
      </c>
      <c r="AR1997" s="17">
        <v>0.138605369494922</v>
      </c>
      <c r="AS1997" s="17">
        <v>0.16685490410547801</v>
      </c>
      <c r="AT1997" s="17">
        <v>0.204840046665106</v>
      </c>
      <c r="AU1997" s="17">
        <v>0.100996449140084</v>
      </c>
      <c r="AV1997" s="17"/>
      <c r="AW1997" s="17">
        <v>0.21146987801330799</v>
      </c>
      <c r="AX1997" s="17">
        <v>0.238747361037036</v>
      </c>
      <c r="AY1997" s="17">
        <v>0.180403084183727</v>
      </c>
      <c r="AZ1997" s="17">
        <v>0.14642202622964601</v>
      </c>
      <c r="BA1997" s="17">
        <v>0.16388789682583699</v>
      </c>
      <c r="BB1997" s="17">
        <v>0.157926755478176</v>
      </c>
      <c r="BC1997" s="17">
        <v>0.1633913150296</v>
      </c>
      <c r="BD1997" s="17">
        <v>0.15426675768857001</v>
      </c>
      <c r="BE1997" s="17">
        <v>0.194970778861599</v>
      </c>
      <c r="BF1997" s="17">
        <v>0.25643921141587001</v>
      </c>
      <c r="BG1997" s="17">
        <v>0.17444780658808101</v>
      </c>
      <c r="BH1997" s="17">
        <v>0.16221770092530999</v>
      </c>
      <c r="BI1997" s="17">
        <v>0.236658948822385</v>
      </c>
      <c r="BJ1997" s="17">
        <v>0.17415076446035399</v>
      </c>
      <c r="BK1997" s="17">
        <v>0.18486516765641001</v>
      </c>
      <c r="BL1997" s="17">
        <v>0.206115342202004</v>
      </c>
      <c r="BM1997" s="17"/>
      <c r="BN1997" s="17">
        <v>0.15866754243077399</v>
      </c>
      <c r="BO1997" s="17">
        <v>0.200465477832248</v>
      </c>
      <c r="BP1997" s="17"/>
      <c r="BQ1997" s="17">
        <v>0.20098887507240301</v>
      </c>
      <c r="BR1997" s="17">
        <v>0.15427285179480599</v>
      </c>
      <c r="BS1997" s="17"/>
      <c r="BT1997" s="17">
        <v>0.19608439181026199</v>
      </c>
      <c r="BU1997" s="17"/>
      <c r="BV1997" s="17">
        <v>0.16051651944477799</v>
      </c>
      <c r="BW1997" s="17">
        <v>0.21734914405636299</v>
      </c>
      <c r="BX1997" s="17">
        <v>0.16445084798288101</v>
      </c>
      <c r="BY1997" s="17"/>
      <c r="BZ1997" s="17">
        <v>0.177625942340084</v>
      </c>
      <c r="CA1997" s="17">
        <v>0.12990609911544301</v>
      </c>
      <c r="CB1997" s="17">
        <v>0.15565108658587801</v>
      </c>
      <c r="CC1997" s="17">
        <v>0.20790187732672499</v>
      </c>
      <c r="CD1997" s="17">
        <v>0.17064870895826401</v>
      </c>
      <c r="CE1997" s="17">
        <v>0.21144594726993299</v>
      </c>
      <c r="CF1997" s="17">
        <v>0.20528671625578501</v>
      </c>
      <c r="CG1997" s="17"/>
      <c r="CH1997" s="17">
        <v>0.28172072950649502</v>
      </c>
      <c r="CI1997" s="17">
        <v>0.18412278356804601</v>
      </c>
      <c r="CJ1997" s="17">
        <v>0.16080264495709401</v>
      </c>
      <c r="CK1997" s="17">
        <v>0.13116359890625201</v>
      </c>
      <c r="CL1997" s="17">
        <v>0.156673727432387</v>
      </c>
    </row>
    <row r="1998" spans="2:90" x14ac:dyDescent="0.3">
      <c r="B1998" t="s">
        <v>746</v>
      </c>
      <c r="C1998" s="17">
        <v>0.108352837784973</v>
      </c>
      <c r="D1998" s="17">
        <v>0.12644308097482501</v>
      </c>
      <c r="E1998" s="17">
        <v>9.0573544043037205E-2</v>
      </c>
      <c r="F1998" s="17"/>
      <c r="G1998" s="17">
        <v>0.113094872496454</v>
      </c>
      <c r="H1998" s="17">
        <v>0.134633956909465</v>
      </c>
      <c r="I1998" s="17">
        <v>0.110153458837599</v>
      </c>
      <c r="J1998" s="17">
        <v>8.2306570344094304E-2</v>
      </c>
      <c r="K1998" s="17">
        <v>0.11897524207218101</v>
      </c>
      <c r="L1998" s="17">
        <v>9.62713487756921E-2</v>
      </c>
      <c r="M1998" s="17"/>
      <c r="N1998" s="17">
        <v>9.9531709644314806E-2</v>
      </c>
      <c r="O1998" s="17">
        <v>0.11434405230286</v>
      </c>
      <c r="P1998" s="17">
        <v>0.100991444403513</v>
      </c>
      <c r="Q1998" s="17">
        <v>0.11920468780457</v>
      </c>
      <c r="R1998" s="17"/>
      <c r="S1998" s="17">
        <v>0.12189627801828699</v>
      </c>
      <c r="T1998" s="17">
        <v>0.119182124814271</v>
      </c>
      <c r="U1998" s="17">
        <v>8.7476011508013596E-2</v>
      </c>
      <c r="V1998" s="17">
        <v>8.5566689521225495E-2</v>
      </c>
      <c r="W1998" s="17">
        <v>9.3261541992159303E-2</v>
      </c>
      <c r="X1998" s="17">
        <v>0.113440967103832</v>
      </c>
      <c r="Y1998" s="17">
        <v>0.11029091030933399</v>
      </c>
      <c r="Z1998" s="17">
        <v>9.7680330569554594E-2</v>
      </c>
      <c r="AA1998" s="17">
        <v>0.11215283895189</v>
      </c>
      <c r="AB1998" s="17">
        <v>0.108668673337614</v>
      </c>
      <c r="AC1998" s="17">
        <v>0.17022411192690701</v>
      </c>
      <c r="AD1998" s="17">
        <v>3.27972213700507E-2</v>
      </c>
      <c r="AE1998" s="17"/>
      <c r="AF1998" s="17">
        <v>0.125422792565556</v>
      </c>
      <c r="AG1998" s="17">
        <v>9.8060942978884E-2</v>
      </c>
      <c r="AH1998" s="17">
        <v>0.105173321125763</v>
      </c>
      <c r="AI1998" s="17"/>
      <c r="AJ1998" s="17">
        <v>0.132607010024096</v>
      </c>
      <c r="AK1998" s="17">
        <v>0.11407133360192</v>
      </c>
      <c r="AL1998" s="17">
        <v>5.3655934153481598E-2</v>
      </c>
      <c r="AM1998" s="17">
        <v>0.107983811308988</v>
      </c>
      <c r="AN1998" s="17">
        <v>9.2280919072711895E-2</v>
      </c>
      <c r="AO1998" s="17"/>
      <c r="AP1998" s="17">
        <v>0.12592570245848</v>
      </c>
      <c r="AQ1998" s="17">
        <v>0.134248279476534</v>
      </c>
      <c r="AR1998" s="17">
        <v>5.8190163186411799E-2</v>
      </c>
      <c r="AS1998" s="17">
        <v>0.114189574412373</v>
      </c>
      <c r="AT1998" s="17">
        <v>7.2623482107573301E-2</v>
      </c>
      <c r="AU1998" s="17">
        <v>0.119663756216387</v>
      </c>
      <c r="AV1998" s="17"/>
      <c r="AW1998" s="17">
        <v>0.14115041287483099</v>
      </c>
      <c r="AX1998" s="17">
        <v>0.16758400095054801</v>
      </c>
      <c r="AY1998" s="17">
        <v>6.18180616796664E-2</v>
      </c>
      <c r="AZ1998" s="17">
        <v>8.9097441392170601E-2</v>
      </c>
      <c r="BA1998" s="17">
        <v>0.107555287007913</v>
      </c>
      <c r="BB1998" s="17">
        <v>0.145843365146475</v>
      </c>
      <c r="BC1998" s="17">
        <v>6.6029772333251593E-2</v>
      </c>
      <c r="BD1998" s="17">
        <v>8.9342114753118901E-2</v>
      </c>
      <c r="BE1998" s="17">
        <v>8.9407694435062898E-2</v>
      </c>
      <c r="BF1998" s="17">
        <v>7.4636134885646702E-2</v>
      </c>
      <c r="BG1998" s="17">
        <v>0.16059368622027001</v>
      </c>
      <c r="BH1998" s="17">
        <v>0.16193517733822499</v>
      </c>
      <c r="BI1998" s="17">
        <v>5.2637106228815303E-2</v>
      </c>
      <c r="BJ1998" s="17">
        <v>0.130058938882673</v>
      </c>
      <c r="BK1998" s="17">
        <v>0.100930582505995</v>
      </c>
      <c r="BL1998" s="17">
        <v>0.13742696122031101</v>
      </c>
      <c r="BM1998" s="17"/>
      <c r="BN1998" s="17">
        <v>0.11548779898360199</v>
      </c>
      <c r="BO1998" s="17">
        <v>9.9210387895505001E-2</v>
      </c>
      <c r="BP1998" s="17"/>
      <c r="BQ1998" s="17">
        <v>0.13454851927962699</v>
      </c>
      <c r="BR1998" s="17">
        <v>7.6317953751498996E-2</v>
      </c>
      <c r="BS1998" s="17"/>
      <c r="BT1998" s="17">
        <v>0.13546974662286901</v>
      </c>
      <c r="BU1998" s="17"/>
      <c r="BV1998" s="17">
        <v>0.10767480676161401</v>
      </c>
      <c r="BW1998" s="17">
        <v>0.111465730361042</v>
      </c>
      <c r="BX1998" s="17">
        <v>0.106018389568813</v>
      </c>
      <c r="BY1998" s="17"/>
      <c r="BZ1998" s="17">
        <v>0.122090530007576</v>
      </c>
      <c r="CA1998" s="17">
        <v>9.6130623076835398E-2</v>
      </c>
      <c r="CB1998" s="17">
        <v>7.1411460499884297E-2</v>
      </c>
      <c r="CC1998" s="17">
        <v>0.122456980044997</v>
      </c>
      <c r="CD1998" s="17">
        <v>9.5135325571707299E-2</v>
      </c>
      <c r="CE1998" s="17">
        <v>0.10451434504113601</v>
      </c>
      <c r="CF1998" s="17">
        <v>0.15667907235589501</v>
      </c>
      <c r="CG1998" s="17"/>
      <c r="CH1998" s="17">
        <v>0.16194487166319299</v>
      </c>
      <c r="CI1998" s="17">
        <v>0.113806818352123</v>
      </c>
      <c r="CJ1998" s="17">
        <v>8.43906055334087E-2</v>
      </c>
      <c r="CK1998" s="17">
        <v>0.109946324911347</v>
      </c>
      <c r="CL1998" s="17">
        <v>0.14071486706827699</v>
      </c>
    </row>
    <row r="1999" spans="2:90" x14ac:dyDescent="0.3">
      <c r="B1999" t="s">
        <v>118</v>
      </c>
      <c r="C1999" s="17">
        <v>8.3193334556770596E-2</v>
      </c>
      <c r="D1999" s="17">
        <v>7.2363498200627499E-2</v>
      </c>
      <c r="E1999" s="17">
        <v>9.4436835186657103E-2</v>
      </c>
      <c r="F1999" s="17"/>
      <c r="G1999" s="17">
        <v>7.5575445928891594E-2</v>
      </c>
      <c r="H1999" s="17">
        <v>7.8426724830926095E-2</v>
      </c>
      <c r="I1999" s="17">
        <v>0.11678470672143899</v>
      </c>
      <c r="J1999" s="17">
        <v>0.108889712960773</v>
      </c>
      <c r="K1999" s="17">
        <v>8.85407495731447E-2</v>
      </c>
      <c r="L1999" s="17">
        <v>4.0197726844770298E-2</v>
      </c>
      <c r="M1999" s="17"/>
      <c r="N1999" s="17">
        <v>6.5185986790316494E-2</v>
      </c>
      <c r="O1999" s="17">
        <v>8.6987644743918804E-2</v>
      </c>
      <c r="P1999" s="17">
        <v>6.4435411552911298E-2</v>
      </c>
      <c r="Q1999" s="17">
        <v>0.114146565775506</v>
      </c>
      <c r="R1999" s="17"/>
      <c r="S1999" s="17">
        <v>0.10195221464676001</v>
      </c>
      <c r="T1999" s="17">
        <v>6.0378297011492797E-2</v>
      </c>
      <c r="U1999" s="17">
        <v>8.6242305591597401E-2</v>
      </c>
      <c r="V1999" s="17">
        <v>0.147526810466587</v>
      </c>
      <c r="W1999" s="17">
        <v>8.1281499051977096E-2</v>
      </c>
      <c r="X1999" s="17">
        <v>6.9649510827195601E-2</v>
      </c>
      <c r="Y1999" s="17">
        <v>5.75417786255168E-2</v>
      </c>
      <c r="Z1999" s="17">
        <v>6.6735289063307598E-2</v>
      </c>
      <c r="AA1999" s="17">
        <v>5.4417114355813603E-2</v>
      </c>
      <c r="AB1999" s="17">
        <v>0.107489853536733</v>
      </c>
      <c r="AC1999" s="17">
        <v>6.5178980515572096E-2</v>
      </c>
      <c r="AD1999" s="17">
        <v>9.2010408434945207E-2</v>
      </c>
      <c r="AE1999" s="17"/>
      <c r="AF1999" s="17">
        <v>6.7564466660378103E-2</v>
      </c>
      <c r="AG1999" s="17">
        <v>7.6587303931510795E-2</v>
      </c>
      <c r="AH1999" s="17">
        <v>0.13124145381659999</v>
      </c>
      <c r="AI1999" s="17"/>
      <c r="AJ1999" s="17">
        <v>7.2098355124305194E-2</v>
      </c>
      <c r="AK1999" s="17">
        <v>6.3664029869392E-2</v>
      </c>
      <c r="AL1999" s="17">
        <v>7.5766411003854894E-2</v>
      </c>
      <c r="AM1999" s="17">
        <v>5.0890695743396497E-2</v>
      </c>
      <c r="AN1999" s="17">
        <v>0.13189726139305799</v>
      </c>
      <c r="AO1999" s="17"/>
      <c r="AP1999" s="17">
        <v>6.1979467879976102E-2</v>
      </c>
      <c r="AQ1999" s="17">
        <v>5.7275221202694598E-2</v>
      </c>
      <c r="AR1999" s="17">
        <v>6.74108608746945E-2</v>
      </c>
      <c r="AS1999" s="17">
        <v>6.6282655014593905E-2</v>
      </c>
      <c r="AT1999" s="17">
        <v>0.10132177730354899</v>
      </c>
      <c r="AU1999" s="17">
        <v>0.17793020088303099</v>
      </c>
      <c r="AV1999" s="17"/>
      <c r="AW1999" s="17">
        <v>4.4621620120488099E-2</v>
      </c>
      <c r="AX1999" s="17">
        <v>0.17499615412667899</v>
      </c>
      <c r="AY1999" s="17">
        <v>0.100240271040867</v>
      </c>
      <c r="AZ1999" s="17">
        <v>0.109877487211546</v>
      </c>
      <c r="BA1999" s="17">
        <v>6.9997217163829506E-2</v>
      </c>
      <c r="BB1999" s="17">
        <v>6.9275490333979298E-2</v>
      </c>
      <c r="BC1999" s="17">
        <v>9.2331858252702903E-2</v>
      </c>
      <c r="BD1999" s="17">
        <v>6.3377712726194205E-2</v>
      </c>
      <c r="BE1999" s="17">
        <v>3.0865434917972698E-2</v>
      </c>
      <c r="BF1999" s="17">
        <v>5.8839816949054997E-2</v>
      </c>
      <c r="BG1999" s="17">
        <v>0.10578281076945199</v>
      </c>
      <c r="BH1999" s="17">
        <v>7.0625667914467005E-2</v>
      </c>
      <c r="BI1999" s="17">
        <v>7.2206460624289301E-2</v>
      </c>
      <c r="BJ1999" s="17">
        <v>3.6150236080988801E-2</v>
      </c>
      <c r="BK1999" s="17">
        <v>0.129195922204418</v>
      </c>
      <c r="BL1999" s="17">
        <v>3.2512301876511003E-2</v>
      </c>
      <c r="BM1999" s="17"/>
      <c r="BN1999" s="17">
        <v>7.97942499563596E-2</v>
      </c>
      <c r="BO1999" s="17">
        <v>8.6866981789658695E-2</v>
      </c>
      <c r="BP1999" s="17"/>
      <c r="BQ1999" s="17">
        <v>6.0186849400715399E-2</v>
      </c>
      <c r="BR1999" s="17">
        <v>6.5525903937206198E-2</v>
      </c>
      <c r="BS1999" s="17"/>
      <c r="BT1999" s="17">
        <v>5.0488976821763898E-2</v>
      </c>
      <c r="BU1999" s="17"/>
      <c r="BV1999" s="17">
        <v>9.1073419972689806E-2</v>
      </c>
      <c r="BW1999" s="17">
        <v>0.109099507658871</v>
      </c>
      <c r="BX1999" s="17">
        <v>7.0117927915418404E-2</v>
      </c>
      <c r="BY1999" s="17"/>
      <c r="BZ1999" s="17">
        <v>0.121557463988285</v>
      </c>
      <c r="CA1999" s="17">
        <v>8.3818359703897893E-2</v>
      </c>
      <c r="CB1999" s="17">
        <v>0.103360749916363</v>
      </c>
      <c r="CC1999" s="17">
        <v>4.8616069230487099E-2</v>
      </c>
      <c r="CD1999" s="17">
        <v>6.3934501256426204E-2</v>
      </c>
      <c r="CE1999" s="17">
        <v>5.3189591393950901E-2</v>
      </c>
      <c r="CF1999" s="17">
        <v>6.5165157392742201E-2</v>
      </c>
      <c r="CG1999" s="17"/>
      <c r="CH1999" s="17">
        <v>4.6216386562460701E-2</v>
      </c>
      <c r="CI1999" s="17">
        <v>7.8826950495262199E-2</v>
      </c>
      <c r="CJ1999" s="17">
        <v>8.7477272790278296E-2</v>
      </c>
      <c r="CK1999" s="17">
        <v>9.2498401774713607E-2</v>
      </c>
      <c r="CL1999" s="17">
        <v>0.13860326312351601</v>
      </c>
    </row>
    <row r="2000" spans="2:90" x14ac:dyDescent="0.3">
      <c r="C2000" s="17"/>
      <c r="D2000" s="17"/>
      <c r="E2000" s="17"/>
      <c r="F2000" s="17"/>
      <c r="G2000" s="17"/>
      <c r="H2000" s="17"/>
      <c r="I2000" s="17"/>
      <c r="J2000" s="17"/>
      <c r="K2000" s="17"/>
      <c r="L2000" s="17"/>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7"/>
      <c r="AI2000" s="17"/>
      <c r="AJ2000" s="17"/>
      <c r="AK2000" s="17"/>
      <c r="AL2000" s="17"/>
      <c r="AM2000" s="17"/>
      <c r="AN2000" s="17"/>
      <c r="AO2000" s="17"/>
      <c r="AP2000" s="17"/>
      <c r="AQ2000" s="17"/>
      <c r="AR2000" s="17"/>
      <c r="AS2000" s="17"/>
      <c r="AT2000" s="17"/>
      <c r="AU2000" s="17"/>
      <c r="AV2000" s="17"/>
      <c r="AW2000" s="17"/>
      <c r="AX2000" s="17"/>
      <c r="AY2000" s="17"/>
      <c r="AZ2000" s="17"/>
      <c r="BA2000" s="17"/>
      <c r="BB2000" s="17"/>
      <c r="BC2000" s="17"/>
      <c r="BD2000" s="17"/>
      <c r="BE2000" s="17"/>
      <c r="BF2000" s="17"/>
      <c r="BG2000" s="17"/>
      <c r="BH2000" s="17"/>
      <c r="BI2000" s="17"/>
      <c r="BJ2000" s="17"/>
      <c r="BK2000" s="17"/>
      <c r="BL2000" s="17"/>
      <c r="BM2000" s="17"/>
      <c r="BN2000" s="17"/>
      <c r="BO2000" s="17"/>
      <c r="BP2000" s="17"/>
      <c r="BQ2000" s="17"/>
      <c r="BR2000" s="17"/>
      <c r="BS2000" s="17"/>
      <c r="BT2000" s="17"/>
      <c r="BU2000" s="17"/>
      <c r="BV2000" s="17"/>
      <c r="BW2000" s="17"/>
      <c r="BX2000" s="17"/>
      <c r="BY2000" s="17"/>
      <c r="BZ2000" s="17"/>
      <c r="CA2000" s="17"/>
      <c r="CB2000" s="17"/>
      <c r="CC2000" s="17"/>
      <c r="CD2000" s="17"/>
      <c r="CE2000" s="17"/>
      <c r="CF2000" s="17"/>
      <c r="CG2000" s="17"/>
      <c r="CH2000" s="17"/>
      <c r="CI2000" s="17"/>
      <c r="CJ2000" s="17"/>
      <c r="CK2000" s="17"/>
      <c r="CL2000" s="17"/>
    </row>
    <row r="2001" spans="2:90" x14ac:dyDescent="0.3">
      <c r="B2001" s="6" t="s">
        <v>752</v>
      </c>
      <c r="C2001" s="17"/>
      <c r="D2001" s="17"/>
      <c r="E2001" s="17"/>
      <c r="F2001" s="17"/>
      <c r="G2001" s="17"/>
      <c r="H2001" s="17"/>
      <c r="I2001" s="17"/>
      <c r="J2001" s="17"/>
      <c r="K2001" s="17"/>
      <c r="L2001" s="17"/>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7"/>
      <c r="AI2001" s="17"/>
      <c r="AJ2001" s="17"/>
      <c r="AK2001" s="17"/>
      <c r="AL2001" s="17"/>
      <c r="AM2001" s="17"/>
      <c r="AN2001" s="17"/>
      <c r="AO2001" s="17"/>
      <c r="AP2001" s="17"/>
      <c r="AQ2001" s="17"/>
      <c r="AR2001" s="17"/>
      <c r="AS2001" s="17"/>
      <c r="AT2001" s="17"/>
      <c r="AU2001" s="17"/>
      <c r="AV2001" s="17"/>
      <c r="AW2001" s="17"/>
      <c r="AX2001" s="17"/>
      <c r="AY2001" s="17"/>
      <c r="AZ2001" s="17"/>
      <c r="BA2001" s="17"/>
      <c r="BB2001" s="17"/>
      <c r="BC2001" s="17"/>
      <c r="BD2001" s="17"/>
      <c r="BE2001" s="17"/>
      <c r="BF2001" s="17"/>
      <c r="BG2001" s="17"/>
      <c r="BH2001" s="17"/>
      <c r="BI2001" s="17"/>
      <c r="BJ2001" s="17"/>
      <c r="BK2001" s="17"/>
      <c r="BL2001" s="17"/>
      <c r="BM2001" s="17"/>
      <c r="BN2001" s="17"/>
      <c r="BO2001" s="17"/>
      <c r="BP2001" s="17"/>
      <c r="BQ2001" s="17"/>
      <c r="BR2001" s="17"/>
      <c r="BS2001" s="17"/>
      <c r="BT2001" s="17"/>
      <c r="BU2001" s="17"/>
      <c r="BV2001" s="17"/>
      <c r="BW2001" s="17"/>
      <c r="BX2001" s="17"/>
      <c r="BY2001" s="17"/>
      <c r="BZ2001" s="17"/>
      <c r="CA2001" s="17"/>
      <c r="CB2001" s="17"/>
      <c r="CC2001" s="17"/>
      <c r="CD2001" s="17"/>
      <c r="CE2001" s="17"/>
      <c r="CF2001" s="17"/>
      <c r="CG2001" s="17"/>
      <c r="CH2001" s="17"/>
      <c r="CI2001" s="17"/>
      <c r="CJ2001" s="17"/>
      <c r="CK2001" s="17"/>
      <c r="CL2001" s="17"/>
    </row>
    <row r="2002" spans="2:90" x14ac:dyDescent="0.3">
      <c r="B2002" s="24" t="s">
        <v>110</v>
      </c>
      <c r="C2002" s="17"/>
      <c r="D2002" s="17"/>
      <c r="E2002" s="17"/>
      <c r="F2002" s="17"/>
      <c r="G2002" s="17"/>
      <c r="H2002" s="17"/>
      <c r="I2002" s="17"/>
      <c r="J2002" s="17"/>
      <c r="K2002" s="17"/>
      <c r="L2002" s="17"/>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7"/>
      <c r="AI2002" s="17"/>
      <c r="AJ2002" s="17"/>
      <c r="AK2002" s="17"/>
      <c r="AL2002" s="17"/>
      <c r="AM2002" s="17"/>
      <c r="AN2002" s="17"/>
      <c r="AO2002" s="17"/>
      <c r="AP2002" s="17"/>
      <c r="AQ2002" s="17"/>
      <c r="AR2002" s="17"/>
      <c r="AS2002" s="17"/>
      <c r="AT2002" s="17"/>
      <c r="AU2002" s="17"/>
      <c r="AV2002" s="17"/>
      <c r="AW2002" s="17"/>
      <c r="AX2002" s="17"/>
      <c r="AY2002" s="17"/>
      <c r="AZ2002" s="17"/>
      <c r="BA2002" s="17"/>
      <c r="BB2002" s="17"/>
      <c r="BC2002" s="17"/>
      <c r="BD2002" s="17"/>
      <c r="BE2002" s="17"/>
      <c r="BF2002" s="17"/>
      <c r="BG2002" s="17"/>
      <c r="BH2002" s="17"/>
      <c r="BI2002" s="17"/>
      <c r="BJ2002" s="17"/>
      <c r="BK2002" s="17"/>
      <c r="BL2002" s="17"/>
      <c r="BM2002" s="17"/>
      <c r="BN2002" s="17"/>
      <c r="BO2002" s="17"/>
      <c r="BP2002" s="17"/>
      <c r="BQ2002" s="17"/>
      <c r="BR2002" s="17"/>
      <c r="BS2002" s="17"/>
      <c r="BT2002" s="17"/>
      <c r="BU2002" s="17"/>
      <c r="BV2002" s="17"/>
      <c r="BW2002" s="17"/>
      <c r="BX2002" s="17"/>
      <c r="BY2002" s="17"/>
      <c r="BZ2002" s="17"/>
      <c r="CA2002" s="17"/>
      <c r="CB2002" s="17"/>
      <c r="CC2002" s="17"/>
      <c r="CD2002" s="17"/>
      <c r="CE2002" s="17"/>
      <c r="CF2002" s="17"/>
      <c r="CG2002" s="17"/>
      <c r="CH2002" s="17"/>
      <c r="CI2002" s="17"/>
      <c r="CJ2002" s="17"/>
      <c r="CK2002" s="17"/>
      <c r="CL2002" s="17"/>
    </row>
    <row r="2003" spans="2:90" x14ac:dyDescent="0.3">
      <c r="B2003" t="s">
        <v>744</v>
      </c>
      <c r="C2003" s="17">
        <v>0.38239505740380297</v>
      </c>
      <c r="D2003" s="17">
        <v>0.37139500890854699</v>
      </c>
      <c r="E2003" s="17">
        <v>0.388249667319576</v>
      </c>
      <c r="F2003" s="17"/>
      <c r="G2003" s="17">
        <v>0.47654603290179298</v>
      </c>
      <c r="H2003" s="17">
        <v>0.46515445647104298</v>
      </c>
      <c r="I2003" s="17">
        <v>0.39077569875601098</v>
      </c>
      <c r="J2003" s="17">
        <v>0.385123464224779</v>
      </c>
      <c r="K2003" s="17">
        <v>0.35055522702989</v>
      </c>
      <c r="L2003" s="17">
        <v>0.264515313284163</v>
      </c>
      <c r="M2003" s="17"/>
      <c r="N2003" s="17">
        <v>0.40767407190933103</v>
      </c>
      <c r="O2003" s="17">
        <v>0.38556858292032797</v>
      </c>
      <c r="P2003" s="17">
        <v>0.34661258283660001</v>
      </c>
      <c r="Q2003" s="17">
        <v>0.38716268847386798</v>
      </c>
      <c r="R2003" s="17"/>
      <c r="S2003" s="17">
        <v>0.43138610981362402</v>
      </c>
      <c r="T2003" s="17">
        <v>0.41032121987487802</v>
      </c>
      <c r="U2003" s="17">
        <v>0.33017187574756501</v>
      </c>
      <c r="V2003" s="17">
        <v>0.32879673778937701</v>
      </c>
      <c r="W2003" s="17">
        <v>0.31724697479314001</v>
      </c>
      <c r="X2003" s="17">
        <v>0.38573311275940803</v>
      </c>
      <c r="Y2003" s="17">
        <v>0.37697942088594399</v>
      </c>
      <c r="Z2003" s="17">
        <v>0.42817210111781301</v>
      </c>
      <c r="AA2003" s="17">
        <v>0.41417062450256797</v>
      </c>
      <c r="AB2003" s="17">
        <v>0.38879728070496899</v>
      </c>
      <c r="AC2003" s="17">
        <v>0.32096741319188898</v>
      </c>
      <c r="AD2003" s="17">
        <v>0.393079779657457</v>
      </c>
      <c r="AE2003" s="17"/>
      <c r="AF2003" s="17">
        <v>0.34704908015310998</v>
      </c>
      <c r="AG2003" s="17">
        <v>0.37585872134495502</v>
      </c>
      <c r="AH2003" s="17">
        <v>0.39430855840384399</v>
      </c>
      <c r="AI2003" s="17"/>
      <c r="AJ2003" s="17">
        <v>0.29718787780883299</v>
      </c>
      <c r="AK2003" s="17">
        <v>0.42315374976481801</v>
      </c>
      <c r="AL2003" s="17">
        <v>0.40931828963772698</v>
      </c>
      <c r="AM2003" s="17">
        <v>0.40986808499410898</v>
      </c>
      <c r="AN2003" s="17">
        <v>0.40366838605072702</v>
      </c>
      <c r="AO2003" s="17"/>
      <c r="AP2003" s="17">
        <v>0.422341551531772</v>
      </c>
      <c r="AQ2003" s="17">
        <v>0.32245872060501601</v>
      </c>
      <c r="AR2003" s="17">
        <v>0.42264680302546698</v>
      </c>
      <c r="AS2003" s="17">
        <v>0.37414228919991299</v>
      </c>
      <c r="AT2003" s="17">
        <v>0.48590986653676599</v>
      </c>
      <c r="AU2003" s="17">
        <v>0.284241119710895</v>
      </c>
      <c r="AV2003" s="17"/>
      <c r="AW2003" s="17">
        <v>0.27058199115799397</v>
      </c>
      <c r="AX2003" s="17">
        <v>0.42206436242859702</v>
      </c>
      <c r="AY2003" s="17">
        <v>0.42308721194892501</v>
      </c>
      <c r="AZ2003" s="17">
        <v>0.41897835995407601</v>
      </c>
      <c r="BA2003" s="17">
        <v>0.37248114322572201</v>
      </c>
      <c r="BB2003" s="17">
        <v>0.38782794258168002</v>
      </c>
      <c r="BC2003" s="17">
        <v>0.34898916548088399</v>
      </c>
      <c r="BD2003" s="17">
        <v>0.329923284548651</v>
      </c>
      <c r="BE2003" s="17">
        <v>0.35179438964774801</v>
      </c>
      <c r="BF2003" s="17">
        <v>0.30544154514417099</v>
      </c>
      <c r="BG2003" s="17">
        <v>0.40924730147364702</v>
      </c>
      <c r="BH2003" s="17">
        <v>0.26555179785760902</v>
      </c>
      <c r="BI2003" s="17">
        <v>0.45719919520051899</v>
      </c>
      <c r="BJ2003" s="17">
        <v>0.46352453846740799</v>
      </c>
      <c r="BK2003" s="17">
        <v>0.30193222496392802</v>
      </c>
      <c r="BL2003" s="17">
        <v>0.50842932237385396</v>
      </c>
      <c r="BM2003" s="17"/>
      <c r="BN2003" s="17">
        <v>0.35010053102876099</v>
      </c>
      <c r="BO2003" s="17">
        <v>0.42812410490618502</v>
      </c>
      <c r="BP2003" s="17"/>
      <c r="BQ2003" s="17">
        <v>0.423615161584522</v>
      </c>
      <c r="BR2003" s="17">
        <v>0.45774072772649799</v>
      </c>
      <c r="BS2003" s="17"/>
      <c r="BT2003" s="17">
        <v>0.45337037125763902</v>
      </c>
      <c r="BU2003" s="17"/>
      <c r="BV2003" s="17">
        <v>0.42940742809726701</v>
      </c>
      <c r="BW2003" s="17">
        <v>0.50559097765271499</v>
      </c>
      <c r="BX2003" s="17">
        <v>0.32197028325965399</v>
      </c>
      <c r="BY2003" s="17"/>
      <c r="BZ2003" s="17">
        <v>0.45293277393547499</v>
      </c>
      <c r="CA2003" s="17">
        <v>0.42804724344807499</v>
      </c>
      <c r="CB2003" s="17">
        <v>0.38033613961222401</v>
      </c>
      <c r="CC2003" s="17">
        <v>0.40215799642016198</v>
      </c>
      <c r="CD2003" s="17">
        <v>0.34594306794396501</v>
      </c>
      <c r="CE2003" s="17">
        <v>0.37592392968615301</v>
      </c>
      <c r="CF2003" s="17">
        <v>0.39051867203433199</v>
      </c>
      <c r="CG2003" s="17"/>
      <c r="CH2003" s="17">
        <v>0.36046900355105799</v>
      </c>
      <c r="CI2003" s="17">
        <v>0.34240068756629399</v>
      </c>
      <c r="CJ2003" s="17">
        <v>0.40555747025071198</v>
      </c>
      <c r="CK2003" s="17">
        <v>0.44252543329759197</v>
      </c>
      <c r="CL2003" s="17">
        <v>0.35968298773454199</v>
      </c>
    </row>
    <row r="2004" spans="2:90" x14ac:dyDescent="0.3">
      <c r="B2004" t="s">
        <v>745</v>
      </c>
      <c r="C2004" s="17">
        <v>0.38503951543258302</v>
      </c>
      <c r="D2004" s="17">
        <v>0.39475316670286698</v>
      </c>
      <c r="E2004" s="17">
        <v>0.37859855472599302</v>
      </c>
      <c r="F2004" s="17"/>
      <c r="G2004" s="17">
        <v>0.33769054340975801</v>
      </c>
      <c r="H2004" s="17">
        <v>0.33045624448571398</v>
      </c>
      <c r="I2004" s="17">
        <v>0.34106798268704602</v>
      </c>
      <c r="J2004" s="17">
        <v>0.39114552913343897</v>
      </c>
      <c r="K2004" s="17">
        <v>0.37529565737890402</v>
      </c>
      <c r="L2004" s="17">
        <v>0.498675954180829</v>
      </c>
      <c r="M2004" s="17"/>
      <c r="N2004" s="17">
        <v>0.38879077018740299</v>
      </c>
      <c r="O2004" s="17">
        <v>0.40832587734887399</v>
      </c>
      <c r="P2004" s="17">
        <v>0.42415659781654003</v>
      </c>
      <c r="Q2004" s="17">
        <v>0.31811088308242502</v>
      </c>
      <c r="R2004" s="17"/>
      <c r="S2004" s="17">
        <v>0.33504539158436297</v>
      </c>
      <c r="T2004" s="17">
        <v>0.35641762500120699</v>
      </c>
      <c r="U2004" s="17">
        <v>0.398299009002828</v>
      </c>
      <c r="V2004" s="17">
        <v>0.43851619357395899</v>
      </c>
      <c r="W2004" s="17">
        <v>0.46449776989507402</v>
      </c>
      <c r="X2004" s="17">
        <v>0.36563313018846599</v>
      </c>
      <c r="Y2004" s="17">
        <v>0.33688151122070298</v>
      </c>
      <c r="Z2004" s="17">
        <v>0.33441321828529602</v>
      </c>
      <c r="AA2004" s="17">
        <v>0.39030214731228702</v>
      </c>
      <c r="AB2004" s="17">
        <v>0.425696521484835</v>
      </c>
      <c r="AC2004" s="17">
        <v>0.43062354811486703</v>
      </c>
      <c r="AD2004" s="17">
        <v>0.399309055510085</v>
      </c>
      <c r="AE2004" s="17"/>
      <c r="AF2004" s="17">
        <v>0.39747757617712298</v>
      </c>
      <c r="AG2004" s="17">
        <v>0.41623158923109699</v>
      </c>
      <c r="AH2004" s="17">
        <v>0.327786407067235</v>
      </c>
      <c r="AI2004" s="17"/>
      <c r="AJ2004" s="17">
        <v>0.45141719999269497</v>
      </c>
      <c r="AK2004" s="17">
        <v>0.37768409159472599</v>
      </c>
      <c r="AL2004" s="17">
        <v>0.40802756673171398</v>
      </c>
      <c r="AM2004" s="17">
        <v>0.38191845278502101</v>
      </c>
      <c r="AN2004" s="17">
        <v>0.32989973536120598</v>
      </c>
      <c r="AO2004" s="17"/>
      <c r="AP2004" s="17">
        <v>0.37109143064092098</v>
      </c>
      <c r="AQ2004" s="17">
        <v>0.43353252400752201</v>
      </c>
      <c r="AR2004" s="17">
        <v>0.420944172845366</v>
      </c>
      <c r="AS2004" s="17">
        <v>0.39737995710333102</v>
      </c>
      <c r="AT2004" s="17">
        <v>0.30716172453915502</v>
      </c>
      <c r="AU2004" s="17">
        <v>0.39807880745326502</v>
      </c>
      <c r="AV2004" s="17"/>
      <c r="AW2004" s="17">
        <v>0.49623615341536698</v>
      </c>
      <c r="AX2004" s="17">
        <v>0.24704837453669401</v>
      </c>
      <c r="AY2004" s="17">
        <v>0.35314982543613199</v>
      </c>
      <c r="AZ2004" s="17">
        <v>0.34616587459973702</v>
      </c>
      <c r="BA2004" s="17">
        <v>0.38437299116330098</v>
      </c>
      <c r="BB2004" s="17">
        <v>0.44198875263006498</v>
      </c>
      <c r="BC2004" s="17">
        <v>0.42186071561242799</v>
      </c>
      <c r="BD2004" s="17">
        <v>0.404003988497457</v>
      </c>
      <c r="BE2004" s="17">
        <v>0.45524273924143399</v>
      </c>
      <c r="BF2004" s="17">
        <v>0.45510802382385301</v>
      </c>
      <c r="BG2004" s="17">
        <v>0.36513164918514401</v>
      </c>
      <c r="BH2004" s="17">
        <v>0.46357999382354698</v>
      </c>
      <c r="BI2004" s="17">
        <v>0.37538114158885699</v>
      </c>
      <c r="BJ2004" s="17">
        <v>0.33707718476453102</v>
      </c>
      <c r="BK2004" s="17">
        <v>0.38722590658864198</v>
      </c>
      <c r="BL2004" s="17">
        <v>0.30994618798507201</v>
      </c>
      <c r="BM2004" s="17"/>
      <c r="BN2004" s="17">
        <v>0.40079824690099602</v>
      </c>
      <c r="BO2004" s="17">
        <v>0.36325623499952298</v>
      </c>
      <c r="BP2004" s="17"/>
      <c r="BQ2004" s="17">
        <v>0.36243618531597499</v>
      </c>
      <c r="BR2004" s="17">
        <v>0.382001488801822</v>
      </c>
      <c r="BS2004" s="17"/>
      <c r="BT2004" s="17">
        <v>0.353467124483694</v>
      </c>
      <c r="BU2004" s="17"/>
      <c r="BV2004" s="17">
        <v>0.36225544255960701</v>
      </c>
      <c r="BW2004" s="17">
        <v>0.30025944708910701</v>
      </c>
      <c r="BX2004" s="17">
        <v>0.427620206993715</v>
      </c>
      <c r="BY2004" s="17"/>
      <c r="BZ2004" s="17">
        <v>0.30771698364497801</v>
      </c>
      <c r="CA2004" s="17">
        <v>0.38189194047080999</v>
      </c>
      <c r="CB2004" s="17">
        <v>0.33912564022307201</v>
      </c>
      <c r="CC2004" s="17">
        <v>0.40039765526733501</v>
      </c>
      <c r="CD2004" s="17">
        <v>0.43418678506321301</v>
      </c>
      <c r="CE2004" s="17">
        <v>0.46684736984852099</v>
      </c>
      <c r="CF2004" s="17">
        <v>0.34672726283136102</v>
      </c>
      <c r="CG2004" s="17"/>
      <c r="CH2004" s="17">
        <v>0.41275596798650399</v>
      </c>
      <c r="CI2004" s="17">
        <v>0.42291399814612401</v>
      </c>
      <c r="CJ2004" s="17">
        <v>0.369415218614492</v>
      </c>
      <c r="CK2004" s="17">
        <v>0.33842000254363203</v>
      </c>
      <c r="CL2004" s="17">
        <v>0.290945499614431</v>
      </c>
    </row>
    <row r="2005" spans="2:90" x14ac:dyDescent="0.3">
      <c r="B2005" t="s">
        <v>746</v>
      </c>
      <c r="C2005" s="17">
        <v>0.14271641195142801</v>
      </c>
      <c r="D2005" s="17">
        <v>0.167914558386864</v>
      </c>
      <c r="E2005" s="17">
        <v>0.11922151682311299</v>
      </c>
      <c r="F2005" s="17"/>
      <c r="G2005" s="17">
        <v>0.11367734136897099</v>
      </c>
      <c r="H2005" s="17">
        <v>0.13734014962169899</v>
      </c>
      <c r="I2005" s="17">
        <v>0.14851233838719699</v>
      </c>
      <c r="J2005" s="17">
        <v>0.12299011714770899</v>
      </c>
      <c r="K2005" s="17">
        <v>0.17952126202475799</v>
      </c>
      <c r="L2005" s="17">
        <v>0.15297610725712901</v>
      </c>
      <c r="M2005" s="17"/>
      <c r="N2005" s="17">
        <v>0.14472141588871601</v>
      </c>
      <c r="O2005" s="17">
        <v>0.123599107794354</v>
      </c>
      <c r="P2005" s="17">
        <v>0.137226291180779</v>
      </c>
      <c r="Q2005" s="17">
        <v>0.16665724981975899</v>
      </c>
      <c r="R2005" s="17"/>
      <c r="S2005" s="17">
        <v>0.14361923523839101</v>
      </c>
      <c r="T2005" s="17">
        <v>0.15352344804127599</v>
      </c>
      <c r="U2005" s="17">
        <v>0.158413904185111</v>
      </c>
      <c r="V2005" s="17">
        <v>0.138156136943417</v>
      </c>
      <c r="W2005" s="17">
        <v>0.117782991814987</v>
      </c>
      <c r="X2005" s="17">
        <v>0.16041953257014299</v>
      </c>
      <c r="Y2005" s="17">
        <v>0.18561147225931199</v>
      </c>
      <c r="Z2005" s="17">
        <v>0.161964021769536</v>
      </c>
      <c r="AA2005" s="17">
        <v>9.9700824305965594E-2</v>
      </c>
      <c r="AB2005" s="17">
        <v>0.10309796924602201</v>
      </c>
      <c r="AC2005" s="17">
        <v>0.18454188006588901</v>
      </c>
      <c r="AD2005" s="17">
        <v>0.13589240961052301</v>
      </c>
      <c r="AE2005" s="17"/>
      <c r="AF2005" s="17">
        <v>0.17092266428247699</v>
      </c>
      <c r="AG2005" s="17">
        <v>0.14007190441218301</v>
      </c>
      <c r="AH2005" s="17">
        <v>0.11002817994816499</v>
      </c>
      <c r="AI2005" s="17"/>
      <c r="AJ2005" s="17">
        <v>0.18507802369795001</v>
      </c>
      <c r="AK2005" s="17">
        <v>0.134052695574887</v>
      </c>
      <c r="AL2005" s="17">
        <v>0.121169569362198</v>
      </c>
      <c r="AM2005" s="17">
        <v>0.121451119216113</v>
      </c>
      <c r="AN2005" s="17">
        <v>0.14199617558428199</v>
      </c>
      <c r="AO2005" s="17"/>
      <c r="AP2005" s="17">
        <v>0.14168928083110699</v>
      </c>
      <c r="AQ2005" s="17">
        <v>0.185684035095287</v>
      </c>
      <c r="AR2005" s="17">
        <v>0.108005491314623</v>
      </c>
      <c r="AS2005" s="17">
        <v>0.14539076539286</v>
      </c>
      <c r="AT2005" s="17">
        <v>0.119303208921533</v>
      </c>
      <c r="AU2005" s="17">
        <v>0.116964974650222</v>
      </c>
      <c r="AV2005" s="17"/>
      <c r="AW2005" s="17">
        <v>0.13819478775472999</v>
      </c>
      <c r="AX2005" s="17">
        <v>0.116241060320668</v>
      </c>
      <c r="AY2005" s="17">
        <v>9.7379028161766398E-2</v>
      </c>
      <c r="AZ2005" s="17">
        <v>0.15582995453365101</v>
      </c>
      <c r="BA2005" s="17">
        <v>0.127691223887446</v>
      </c>
      <c r="BB2005" s="17">
        <v>0.102522282072462</v>
      </c>
      <c r="BC2005" s="17">
        <v>0.13341371372208299</v>
      </c>
      <c r="BD2005" s="17">
        <v>0.17411938563177501</v>
      </c>
      <c r="BE2005" s="17">
        <v>0.14316404279317599</v>
      </c>
      <c r="BF2005" s="17">
        <v>0.17912900371700799</v>
      </c>
      <c r="BG2005" s="17">
        <v>0.17957319172802499</v>
      </c>
      <c r="BH2005" s="17">
        <v>0.219727425476648</v>
      </c>
      <c r="BI2005" s="17">
        <v>9.6180059084149797E-2</v>
      </c>
      <c r="BJ2005" s="17">
        <v>0.16495397542298601</v>
      </c>
      <c r="BK2005" s="17">
        <v>0.186481612791395</v>
      </c>
      <c r="BL2005" s="17">
        <v>0.149112187764563</v>
      </c>
      <c r="BM2005" s="17"/>
      <c r="BN2005" s="17">
        <v>0.15722751624209999</v>
      </c>
      <c r="BO2005" s="17">
        <v>0.12365365635060099</v>
      </c>
      <c r="BP2005" s="17"/>
      <c r="BQ2005" s="17">
        <v>0.143726422160462</v>
      </c>
      <c r="BR2005" s="17">
        <v>0.120174364123628</v>
      </c>
      <c r="BS2005" s="17"/>
      <c r="BT2005" s="17">
        <v>0.15081118044262401</v>
      </c>
      <c r="BU2005" s="17"/>
      <c r="BV2005" s="17">
        <v>0.10860837215975799</v>
      </c>
      <c r="BW2005" s="17">
        <v>0.101683615435533</v>
      </c>
      <c r="BX2005" s="17">
        <v>0.167198899875207</v>
      </c>
      <c r="BY2005" s="17"/>
      <c r="BZ2005" s="17">
        <v>0.11814031426071001</v>
      </c>
      <c r="CA2005" s="17">
        <v>0.11551867687819101</v>
      </c>
      <c r="CB2005" s="17">
        <v>0.17555983618298501</v>
      </c>
      <c r="CC2005" s="17">
        <v>0.13161054274197101</v>
      </c>
      <c r="CD2005" s="17">
        <v>0.14199689616646999</v>
      </c>
      <c r="CE2005" s="17">
        <v>0.117328696603026</v>
      </c>
      <c r="CF2005" s="17">
        <v>0.20908431089212601</v>
      </c>
      <c r="CG2005" s="17"/>
      <c r="CH2005" s="17">
        <v>0.17831644159517901</v>
      </c>
      <c r="CI2005" s="17">
        <v>0.157653398200131</v>
      </c>
      <c r="CJ2005" s="17">
        <v>0.11876328763253401</v>
      </c>
      <c r="CK2005" s="17">
        <v>0.12426406173002399</v>
      </c>
      <c r="CL2005" s="17">
        <v>0.209300041985159</v>
      </c>
    </row>
    <row r="2006" spans="2:90" x14ac:dyDescent="0.3">
      <c r="B2006" t="s">
        <v>118</v>
      </c>
      <c r="C2006" s="17">
        <v>8.9849015212185995E-2</v>
      </c>
      <c r="D2006" s="17">
        <v>6.5937266001721395E-2</v>
      </c>
      <c r="E2006" s="17">
        <v>0.113930261131318</v>
      </c>
      <c r="F2006" s="17"/>
      <c r="G2006" s="17">
        <v>7.20860823194788E-2</v>
      </c>
      <c r="H2006" s="17">
        <v>6.7049149421543303E-2</v>
      </c>
      <c r="I2006" s="17">
        <v>0.11964398016974601</v>
      </c>
      <c r="J2006" s="17">
        <v>0.10074088949407201</v>
      </c>
      <c r="K2006" s="17">
        <v>9.4627853566448206E-2</v>
      </c>
      <c r="L2006" s="17">
        <v>8.3832625277879103E-2</v>
      </c>
      <c r="M2006" s="17"/>
      <c r="N2006" s="17">
        <v>5.8813742014549503E-2</v>
      </c>
      <c r="O2006" s="17">
        <v>8.2506431936443497E-2</v>
      </c>
      <c r="P2006" s="17">
        <v>9.2004528166079999E-2</v>
      </c>
      <c r="Q2006" s="17">
        <v>0.12806917862394801</v>
      </c>
      <c r="R2006" s="17"/>
      <c r="S2006" s="17">
        <v>8.9949263363621398E-2</v>
      </c>
      <c r="T2006" s="17">
        <v>7.9737707082638595E-2</v>
      </c>
      <c r="U2006" s="17">
        <v>0.113115211064496</v>
      </c>
      <c r="V2006" s="17">
        <v>9.4530931693247597E-2</v>
      </c>
      <c r="W2006" s="17">
        <v>0.100472263496799</v>
      </c>
      <c r="X2006" s="17">
        <v>8.8214224481983003E-2</v>
      </c>
      <c r="Y2006" s="17">
        <v>0.100527595634042</v>
      </c>
      <c r="Z2006" s="17">
        <v>7.5450658827354897E-2</v>
      </c>
      <c r="AA2006" s="17">
        <v>9.5826403879179303E-2</v>
      </c>
      <c r="AB2006" s="17">
        <v>8.2408228564173194E-2</v>
      </c>
      <c r="AC2006" s="17">
        <v>6.38671586273553E-2</v>
      </c>
      <c r="AD2006" s="17">
        <v>7.1718755221934702E-2</v>
      </c>
      <c r="AE2006" s="17"/>
      <c r="AF2006" s="17">
        <v>8.4550679387290106E-2</v>
      </c>
      <c r="AG2006" s="17">
        <v>6.7837785011764198E-2</v>
      </c>
      <c r="AH2006" s="17">
        <v>0.16787685458075599</v>
      </c>
      <c r="AI2006" s="17"/>
      <c r="AJ2006" s="17">
        <v>6.6316898500521596E-2</v>
      </c>
      <c r="AK2006" s="17">
        <v>6.5109463065568904E-2</v>
      </c>
      <c r="AL2006" s="17">
        <v>6.1484574268361597E-2</v>
      </c>
      <c r="AM2006" s="17">
        <v>8.6762343004757395E-2</v>
      </c>
      <c r="AN2006" s="17">
        <v>0.12443570300378499</v>
      </c>
      <c r="AO2006" s="17"/>
      <c r="AP2006" s="17">
        <v>6.4877736996200405E-2</v>
      </c>
      <c r="AQ2006" s="17">
        <v>5.8324720292174698E-2</v>
      </c>
      <c r="AR2006" s="17">
        <v>4.8403532814544403E-2</v>
      </c>
      <c r="AS2006" s="17">
        <v>8.3086988303895604E-2</v>
      </c>
      <c r="AT2006" s="17">
        <v>8.76252000025457E-2</v>
      </c>
      <c r="AU2006" s="17">
        <v>0.200715098185619</v>
      </c>
      <c r="AV2006" s="17"/>
      <c r="AW2006" s="17">
        <v>9.4987067671909203E-2</v>
      </c>
      <c r="AX2006" s="17">
        <v>0.214646202714041</v>
      </c>
      <c r="AY2006" s="17">
        <v>0.126383934453177</v>
      </c>
      <c r="AZ2006" s="17">
        <v>7.9025810912536507E-2</v>
      </c>
      <c r="BA2006" s="17">
        <v>0.115454641723531</v>
      </c>
      <c r="BB2006" s="17">
        <v>6.7661022715792093E-2</v>
      </c>
      <c r="BC2006" s="17">
        <v>9.5736405184605994E-2</v>
      </c>
      <c r="BD2006" s="17">
        <v>9.1953341322116897E-2</v>
      </c>
      <c r="BE2006" s="17">
        <v>4.9798828317642797E-2</v>
      </c>
      <c r="BF2006" s="17">
        <v>6.0321427314968298E-2</v>
      </c>
      <c r="BG2006" s="17">
        <v>4.6047857613183599E-2</v>
      </c>
      <c r="BH2006" s="17">
        <v>5.1140782842195899E-2</v>
      </c>
      <c r="BI2006" s="17">
        <v>7.1239604126474301E-2</v>
      </c>
      <c r="BJ2006" s="17">
        <v>3.4444301345073897E-2</v>
      </c>
      <c r="BK2006" s="17">
        <v>0.12436025565603499</v>
      </c>
      <c r="BL2006" s="17">
        <v>3.2512301876511003E-2</v>
      </c>
      <c r="BM2006" s="17"/>
      <c r="BN2006" s="17">
        <v>9.1873705828142097E-2</v>
      </c>
      <c r="BO2006" s="17">
        <v>8.4966003743690802E-2</v>
      </c>
      <c r="BP2006" s="17"/>
      <c r="BQ2006" s="17">
        <v>7.02222309390413E-2</v>
      </c>
      <c r="BR2006" s="17">
        <v>4.0083419348051999E-2</v>
      </c>
      <c r="BS2006" s="17"/>
      <c r="BT2006" s="17">
        <v>4.2351323816043701E-2</v>
      </c>
      <c r="BU2006" s="17"/>
      <c r="BV2006" s="17">
        <v>9.9728757183367905E-2</v>
      </c>
      <c r="BW2006" s="17">
        <v>9.2465959822645105E-2</v>
      </c>
      <c r="BX2006" s="17">
        <v>8.3210609871423702E-2</v>
      </c>
      <c r="BY2006" s="17"/>
      <c r="BZ2006" s="17">
        <v>0.12120992815883801</v>
      </c>
      <c r="CA2006" s="17">
        <v>7.4542139202923893E-2</v>
      </c>
      <c r="CB2006" s="17">
        <v>0.10497838398172001</v>
      </c>
      <c r="CC2006" s="17">
        <v>6.58338055705317E-2</v>
      </c>
      <c r="CD2006" s="17">
        <v>7.7873250826351798E-2</v>
      </c>
      <c r="CE2006" s="17">
        <v>3.9900003862299999E-2</v>
      </c>
      <c r="CF2006" s="17">
        <v>5.3669754242179998E-2</v>
      </c>
      <c r="CG2006" s="17"/>
      <c r="CH2006" s="17">
        <v>4.8458586867258201E-2</v>
      </c>
      <c r="CI2006" s="17">
        <v>7.7031916087450594E-2</v>
      </c>
      <c r="CJ2006" s="17">
        <v>0.106264023502262</v>
      </c>
      <c r="CK2006" s="17">
        <v>9.4790502428752005E-2</v>
      </c>
      <c r="CL2006" s="17">
        <v>0.140071470665868</v>
      </c>
    </row>
    <row r="2007" spans="2:90" x14ac:dyDescent="0.3">
      <c r="C2007" s="17"/>
      <c r="D2007" s="17"/>
      <c r="E2007" s="17"/>
      <c r="F2007" s="17"/>
      <c r="G2007" s="17"/>
      <c r="H2007" s="17"/>
      <c r="I2007" s="17"/>
      <c r="J2007" s="17"/>
      <c r="K2007" s="17"/>
      <c r="L2007" s="17"/>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7"/>
      <c r="AI2007" s="17"/>
      <c r="AJ2007" s="17"/>
      <c r="AK2007" s="17"/>
      <c r="AL2007" s="17"/>
      <c r="AM2007" s="17"/>
      <c r="AN2007" s="17"/>
      <c r="AO2007" s="17"/>
      <c r="AP2007" s="17"/>
      <c r="AQ2007" s="17"/>
      <c r="AR2007" s="17"/>
      <c r="AS2007" s="17"/>
      <c r="AT2007" s="17"/>
      <c r="AU2007" s="17"/>
      <c r="AV2007" s="17"/>
      <c r="AW2007" s="17"/>
      <c r="AX2007" s="17"/>
      <c r="AY2007" s="17"/>
      <c r="AZ2007" s="17"/>
      <c r="BA2007" s="17"/>
      <c r="BB2007" s="17"/>
      <c r="BC2007" s="17"/>
      <c r="BD2007" s="17"/>
      <c r="BE2007" s="17"/>
      <c r="BF2007" s="17"/>
      <c r="BG2007" s="17"/>
      <c r="BH2007" s="17"/>
      <c r="BI2007" s="17"/>
      <c r="BJ2007" s="17"/>
      <c r="BK2007" s="17"/>
      <c r="BL2007" s="17"/>
      <c r="BM2007" s="17"/>
      <c r="BN2007" s="17"/>
      <c r="BO2007" s="17"/>
      <c r="BP2007" s="17"/>
      <c r="BQ2007" s="17"/>
      <c r="BR2007" s="17"/>
      <c r="BS2007" s="17"/>
      <c r="BT2007" s="17"/>
      <c r="BU2007" s="17"/>
      <c r="BV2007" s="17"/>
      <c r="BW2007" s="17"/>
      <c r="BX2007" s="17"/>
      <c r="BY2007" s="17"/>
      <c r="BZ2007" s="17"/>
      <c r="CA2007" s="17"/>
      <c r="CB2007" s="17"/>
      <c r="CC2007" s="17"/>
      <c r="CD2007" s="17"/>
      <c r="CE2007" s="17"/>
      <c r="CF2007" s="17"/>
      <c r="CG2007" s="17"/>
      <c r="CH2007" s="17"/>
      <c r="CI2007" s="17"/>
      <c r="CJ2007" s="17"/>
      <c r="CK2007" s="17"/>
      <c r="CL2007" s="17"/>
    </row>
    <row r="2008" spans="2:90" x14ac:dyDescent="0.3">
      <c r="B2008" s="6" t="s">
        <v>753</v>
      </c>
      <c r="C2008" s="17"/>
      <c r="D2008" s="17"/>
      <c r="E2008" s="17"/>
      <c r="F2008" s="17"/>
      <c r="G2008" s="17"/>
      <c r="H2008" s="17"/>
      <c r="I2008" s="17"/>
      <c r="J2008" s="17"/>
      <c r="K2008" s="17"/>
      <c r="L2008" s="17"/>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7"/>
      <c r="AI2008" s="17"/>
      <c r="AJ2008" s="17"/>
      <c r="AK2008" s="17"/>
      <c r="AL2008" s="17"/>
      <c r="AM2008" s="17"/>
      <c r="AN2008" s="17"/>
      <c r="AO2008" s="17"/>
      <c r="AP2008" s="17"/>
      <c r="AQ2008" s="17"/>
      <c r="AR2008" s="17"/>
      <c r="AS2008" s="17"/>
      <c r="AT2008" s="17"/>
      <c r="AU2008" s="17"/>
      <c r="AV2008" s="17"/>
      <c r="AW2008" s="17"/>
      <c r="AX2008" s="17"/>
      <c r="AY2008" s="17"/>
      <c r="AZ2008" s="17"/>
      <c r="BA2008" s="17"/>
      <c r="BB2008" s="17"/>
      <c r="BC2008" s="17"/>
      <c r="BD2008" s="17"/>
      <c r="BE2008" s="17"/>
      <c r="BF2008" s="17"/>
      <c r="BG2008" s="17"/>
      <c r="BH2008" s="17"/>
      <c r="BI2008" s="17"/>
      <c r="BJ2008" s="17"/>
      <c r="BK2008" s="17"/>
      <c r="BL2008" s="17"/>
      <c r="BM2008" s="17"/>
      <c r="BN2008" s="17"/>
      <c r="BO2008" s="17"/>
      <c r="BP2008" s="17"/>
      <c r="BQ2008" s="17"/>
      <c r="BR2008" s="17"/>
      <c r="BS2008" s="17"/>
      <c r="BT2008" s="17"/>
      <c r="BU2008" s="17"/>
      <c r="BV2008" s="17"/>
      <c r="BW2008" s="17"/>
      <c r="BX2008" s="17"/>
      <c r="BY2008" s="17"/>
      <c r="BZ2008" s="17"/>
      <c r="CA2008" s="17"/>
      <c r="CB2008" s="17"/>
      <c r="CC2008" s="17"/>
      <c r="CD2008" s="17"/>
      <c r="CE2008" s="17"/>
      <c r="CF2008" s="17"/>
      <c r="CG2008" s="17"/>
      <c r="CH2008" s="17"/>
      <c r="CI2008" s="17"/>
      <c r="CJ2008" s="17"/>
      <c r="CK2008" s="17"/>
      <c r="CL2008" s="17"/>
    </row>
    <row r="2009" spans="2:90" x14ac:dyDescent="0.3">
      <c r="B2009" s="24" t="s">
        <v>110</v>
      </c>
      <c r="C2009" s="17"/>
      <c r="D2009" s="17"/>
      <c r="E2009" s="17"/>
      <c r="F2009" s="17"/>
      <c r="G2009" s="17"/>
      <c r="H2009" s="17"/>
      <c r="I2009" s="17"/>
      <c r="J2009" s="17"/>
      <c r="K2009" s="17"/>
      <c r="L2009" s="17"/>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7"/>
      <c r="AI2009" s="17"/>
      <c r="AJ2009" s="17"/>
      <c r="AK2009" s="17"/>
      <c r="AL2009" s="17"/>
      <c r="AM2009" s="17"/>
      <c r="AN2009" s="17"/>
      <c r="AO2009" s="17"/>
      <c r="AP2009" s="17"/>
      <c r="AQ2009" s="17"/>
      <c r="AR2009" s="17"/>
      <c r="AS2009" s="17"/>
      <c r="AT2009" s="17"/>
      <c r="AU2009" s="17"/>
      <c r="AV2009" s="17"/>
      <c r="AW2009" s="17"/>
      <c r="AX2009" s="17"/>
      <c r="AY2009" s="17"/>
      <c r="AZ2009" s="17"/>
      <c r="BA2009" s="17"/>
      <c r="BB2009" s="17"/>
      <c r="BC2009" s="17"/>
      <c r="BD2009" s="17"/>
      <c r="BE2009" s="17"/>
      <c r="BF2009" s="17"/>
      <c r="BG2009" s="17"/>
      <c r="BH2009" s="17"/>
      <c r="BI2009" s="17"/>
      <c r="BJ2009" s="17"/>
      <c r="BK2009" s="17"/>
      <c r="BL2009" s="17"/>
      <c r="BM2009" s="17"/>
      <c r="BN2009" s="17"/>
      <c r="BO2009" s="17"/>
      <c r="BP2009" s="17"/>
      <c r="BQ2009" s="17"/>
      <c r="BR2009" s="17"/>
      <c r="BS2009" s="17"/>
      <c r="BT2009" s="17"/>
      <c r="BU2009" s="17"/>
      <c r="BV2009" s="17"/>
      <c r="BW2009" s="17"/>
      <c r="BX2009" s="17"/>
      <c r="BY2009" s="17"/>
      <c r="BZ2009" s="17"/>
      <c r="CA2009" s="17"/>
      <c r="CB2009" s="17"/>
      <c r="CC2009" s="17"/>
      <c r="CD2009" s="17"/>
      <c r="CE2009" s="17"/>
      <c r="CF2009" s="17"/>
      <c r="CG2009" s="17"/>
      <c r="CH2009" s="17"/>
      <c r="CI2009" s="17"/>
      <c r="CJ2009" s="17"/>
      <c r="CK2009" s="17"/>
      <c r="CL2009" s="17"/>
    </row>
    <row r="2010" spans="2:90" x14ac:dyDescent="0.3">
      <c r="B2010" t="s">
        <v>744</v>
      </c>
      <c r="C2010" s="17">
        <v>0.26190023218270803</v>
      </c>
      <c r="D2010" s="17">
        <v>0.26224573238618998</v>
      </c>
      <c r="E2010" s="17">
        <v>0.25771467768321499</v>
      </c>
      <c r="F2010" s="17"/>
      <c r="G2010" s="17">
        <v>0.33365677030667901</v>
      </c>
      <c r="H2010" s="17">
        <v>0.37180531216884299</v>
      </c>
      <c r="I2010" s="17">
        <v>0.31410664560637602</v>
      </c>
      <c r="J2010" s="17">
        <v>0.25410171249353197</v>
      </c>
      <c r="K2010" s="17">
        <v>0.20919394716853601</v>
      </c>
      <c r="L2010" s="17">
        <v>0.123372497981771</v>
      </c>
      <c r="M2010" s="17"/>
      <c r="N2010" s="17">
        <v>0.23869584561517701</v>
      </c>
      <c r="O2010" s="17">
        <v>0.22287034206092199</v>
      </c>
      <c r="P2010" s="17">
        <v>0.21756417749121901</v>
      </c>
      <c r="Q2010" s="17">
        <v>0.36906231729925598</v>
      </c>
      <c r="R2010" s="17"/>
      <c r="S2010" s="17">
        <v>0.29853112380729202</v>
      </c>
      <c r="T2010" s="17">
        <v>0.209318201842532</v>
      </c>
      <c r="U2010" s="17">
        <v>0.20322642662462201</v>
      </c>
      <c r="V2010" s="17">
        <v>0.20380287958149501</v>
      </c>
      <c r="W2010" s="17">
        <v>0.15591089307186901</v>
      </c>
      <c r="X2010" s="17">
        <v>0.34168259439449</v>
      </c>
      <c r="Y2010" s="17">
        <v>0.25035724612286597</v>
      </c>
      <c r="Z2010" s="17">
        <v>0.348033530600112</v>
      </c>
      <c r="AA2010" s="17">
        <v>0.34675521309495499</v>
      </c>
      <c r="AB2010" s="17">
        <v>0.20279702489433099</v>
      </c>
      <c r="AC2010" s="17">
        <v>0.29800306277411298</v>
      </c>
      <c r="AD2010" s="17">
        <v>0.37835126473241198</v>
      </c>
      <c r="AE2010" s="17"/>
      <c r="AF2010" s="17">
        <v>0.22798567970813999</v>
      </c>
      <c r="AG2010" s="17">
        <v>0.25976090664245499</v>
      </c>
      <c r="AH2010" s="17">
        <v>0.30143351644770899</v>
      </c>
      <c r="AI2010" s="17"/>
      <c r="AJ2010" s="17">
        <v>0.15995912888632499</v>
      </c>
      <c r="AK2010" s="17">
        <v>0.30941573046925003</v>
      </c>
      <c r="AL2010" s="17">
        <v>0.204702286820174</v>
      </c>
      <c r="AM2010" s="17">
        <v>0.27562961601442298</v>
      </c>
      <c r="AN2010" s="17">
        <v>0.208130941564202</v>
      </c>
      <c r="AO2010" s="17"/>
      <c r="AP2010" s="17">
        <v>0.32344347711233201</v>
      </c>
      <c r="AQ2010" s="17">
        <v>0.193744187422944</v>
      </c>
      <c r="AR2010" s="17">
        <v>0.27852425986053903</v>
      </c>
      <c r="AS2010" s="17">
        <v>0.23400482747253901</v>
      </c>
      <c r="AT2010" s="17">
        <v>0.252399272207667</v>
      </c>
      <c r="AU2010" s="17">
        <v>0.138352687471271</v>
      </c>
      <c r="AV2010" s="17"/>
      <c r="AW2010" s="17">
        <v>0.35468542238251299</v>
      </c>
      <c r="AX2010" s="17">
        <v>0.35901537331141797</v>
      </c>
      <c r="AY2010" s="17">
        <v>0.40141937661723898</v>
      </c>
      <c r="AZ2010" s="17">
        <v>0.43657816871007599</v>
      </c>
      <c r="BA2010" s="17">
        <v>0.30953837393121603</v>
      </c>
      <c r="BB2010" s="17">
        <v>0.29437794498904701</v>
      </c>
      <c r="BC2010" s="17">
        <v>0.267500366161187</v>
      </c>
      <c r="BD2010" s="17">
        <v>0.19704229646395099</v>
      </c>
      <c r="BE2010" s="17">
        <v>0.148579620591613</v>
      </c>
      <c r="BF2010" s="17">
        <v>0.19238221835196501</v>
      </c>
      <c r="BG2010" s="17">
        <v>0.176638846960084</v>
      </c>
      <c r="BH2010" s="17">
        <v>0.106298205171764</v>
      </c>
      <c r="BI2010" s="17">
        <v>0.173244357772703</v>
      </c>
      <c r="BJ2010" s="17">
        <v>0.240159634993796</v>
      </c>
      <c r="BK2010" s="17">
        <v>0.17705232696939399</v>
      </c>
      <c r="BL2010" s="17">
        <v>0.32750810770040001</v>
      </c>
      <c r="BM2010" s="17"/>
      <c r="BN2010" s="17">
        <v>0.26267013452257998</v>
      </c>
      <c r="BO2010" s="17">
        <v>0.26229404289725899</v>
      </c>
      <c r="BP2010" s="17"/>
      <c r="BQ2010" s="17">
        <v>0.32459651733669598</v>
      </c>
      <c r="BR2010" s="17">
        <v>0.31382942368415201</v>
      </c>
      <c r="BS2010" s="17"/>
      <c r="BT2010" s="17">
        <v>0.35755913966882402</v>
      </c>
      <c r="BU2010" s="17"/>
      <c r="BV2010" s="17">
        <v>0.27554955968836697</v>
      </c>
      <c r="BW2010" s="17">
        <v>0.32217539180649502</v>
      </c>
      <c r="BX2010" s="17">
        <v>0.22824767387115399</v>
      </c>
      <c r="BY2010" s="17"/>
      <c r="BZ2010" s="17">
        <v>0.48037646773911602</v>
      </c>
      <c r="CA2010" s="17">
        <v>0.30969156990240398</v>
      </c>
      <c r="CB2010" s="17">
        <v>0.29504395166512798</v>
      </c>
      <c r="CC2010" s="17">
        <v>0.25355728253201698</v>
      </c>
      <c r="CD2010" s="17">
        <v>0.188961433857461</v>
      </c>
      <c r="CE2010" s="17">
        <v>0.195718867706863</v>
      </c>
      <c r="CF2010" s="17">
        <v>0.254421369886766</v>
      </c>
      <c r="CG2010" s="17"/>
      <c r="CH2010" s="17">
        <v>0.31352024014694901</v>
      </c>
      <c r="CI2010" s="17">
        <v>0.18291582008611201</v>
      </c>
      <c r="CJ2010" s="17">
        <v>0.233883017524049</v>
      </c>
      <c r="CK2010" s="17">
        <v>0.42151251425167102</v>
      </c>
      <c r="CL2010" s="17">
        <v>0.503923774967314</v>
      </c>
    </row>
    <row r="2011" spans="2:90" x14ac:dyDescent="0.3">
      <c r="B2011" t="s">
        <v>745</v>
      </c>
      <c r="C2011" s="17">
        <v>0.41792483464513203</v>
      </c>
      <c r="D2011" s="17">
        <v>0.40910274230953497</v>
      </c>
      <c r="E2011" s="17">
        <v>0.42785655152292401</v>
      </c>
      <c r="F2011" s="17"/>
      <c r="G2011" s="17">
        <v>0.40912216634776899</v>
      </c>
      <c r="H2011" s="17">
        <v>0.37223892254415197</v>
      </c>
      <c r="I2011" s="17">
        <v>0.37164204553861901</v>
      </c>
      <c r="J2011" s="17">
        <v>0.39032088776408003</v>
      </c>
      <c r="K2011" s="17">
        <v>0.40388616436868302</v>
      </c>
      <c r="L2011" s="17">
        <v>0.53082015534095595</v>
      </c>
      <c r="M2011" s="17"/>
      <c r="N2011" s="17">
        <v>0.49133463815034101</v>
      </c>
      <c r="O2011" s="17">
        <v>0.47069844953103401</v>
      </c>
      <c r="P2011" s="17">
        <v>0.41507753318399099</v>
      </c>
      <c r="Q2011" s="17">
        <v>0.286529717723988</v>
      </c>
      <c r="R2011" s="17"/>
      <c r="S2011" s="17">
        <v>0.43107149028011799</v>
      </c>
      <c r="T2011" s="17">
        <v>0.45787957999294598</v>
      </c>
      <c r="U2011" s="17">
        <v>0.43041572586508298</v>
      </c>
      <c r="V2011" s="17">
        <v>0.41426018686654698</v>
      </c>
      <c r="W2011" s="17">
        <v>0.50011199860841904</v>
      </c>
      <c r="X2011" s="17">
        <v>0.362186058020252</v>
      </c>
      <c r="Y2011" s="17">
        <v>0.40039702085960599</v>
      </c>
      <c r="Z2011" s="17">
        <v>0.34406419259156401</v>
      </c>
      <c r="AA2011" s="17">
        <v>0.36811639605198798</v>
      </c>
      <c r="AB2011" s="17">
        <v>0.50176680790834505</v>
      </c>
      <c r="AC2011" s="17">
        <v>0.36030491681365001</v>
      </c>
      <c r="AD2011" s="17">
        <v>0.30885164963990602</v>
      </c>
      <c r="AE2011" s="17"/>
      <c r="AF2011" s="17">
        <v>0.40347291022137799</v>
      </c>
      <c r="AG2011" s="17">
        <v>0.44778170864825401</v>
      </c>
      <c r="AH2011" s="17">
        <v>0.38468559653590201</v>
      </c>
      <c r="AI2011" s="17"/>
      <c r="AJ2011" s="17">
        <v>0.45357880896799202</v>
      </c>
      <c r="AK2011" s="17">
        <v>0.43143281097604802</v>
      </c>
      <c r="AL2011" s="17">
        <v>0.54144203265276203</v>
      </c>
      <c r="AM2011" s="17">
        <v>0.32152146198008502</v>
      </c>
      <c r="AN2011" s="17">
        <v>0.45103191288521299</v>
      </c>
      <c r="AO2011" s="17"/>
      <c r="AP2011" s="17">
        <v>0.42805962315148499</v>
      </c>
      <c r="AQ2011" s="17">
        <v>0.42810155313980802</v>
      </c>
      <c r="AR2011" s="17">
        <v>0.48933211077448102</v>
      </c>
      <c r="AS2011" s="17">
        <v>0.396498573994992</v>
      </c>
      <c r="AT2011" s="17">
        <v>0.47206612367035999</v>
      </c>
      <c r="AU2011" s="17">
        <v>0.430764881790834</v>
      </c>
      <c r="AV2011" s="17"/>
      <c r="AW2011" s="17">
        <v>0.21333171131584799</v>
      </c>
      <c r="AX2011" s="17">
        <v>0.267195571944504</v>
      </c>
      <c r="AY2011" s="17">
        <v>0.25210576189303502</v>
      </c>
      <c r="AZ2011" s="17">
        <v>0.326914064242675</v>
      </c>
      <c r="BA2011" s="17">
        <v>0.37219166964345402</v>
      </c>
      <c r="BB2011" s="17">
        <v>0.400323240908256</v>
      </c>
      <c r="BC2011" s="17">
        <v>0.41787687309028798</v>
      </c>
      <c r="BD2011" s="17">
        <v>0.42695366461815798</v>
      </c>
      <c r="BE2011" s="17">
        <v>0.625225354295461</v>
      </c>
      <c r="BF2011" s="17">
        <v>0.58746664786954705</v>
      </c>
      <c r="BG2011" s="17">
        <v>0.46174765687313302</v>
      </c>
      <c r="BH2011" s="17">
        <v>0.52056716171564799</v>
      </c>
      <c r="BI2011" s="17">
        <v>0.50416110950464899</v>
      </c>
      <c r="BJ2011" s="17">
        <v>0.47806659972632598</v>
      </c>
      <c r="BK2011" s="17">
        <v>0.40939511045645699</v>
      </c>
      <c r="BL2011" s="17">
        <v>0.43821418377513699</v>
      </c>
      <c r="BM2011" s="17"/>
      <c r="BN2011" s="17">
        <v>0.42515793912865102</v>
      </c>
      <c r="BO2011" s="17">
        <v>0.41094477465790302</v>
      </c>
      <c r="BP2011" s="17"/>
      <c r="BQ2011" s="17">
        <v>0.41998040004783299</v>
      </c>
      <c r="BR2011" s="17">
        <v>0.43046043426115999</v>
      </c>
      <c r="BS2011" s="17"/>
      <c r="BT2011" s="17">
        <v>0.40128343171123598</v>
      </c>
      <c r="BU2011" s="17"/>
      <c r="BV2011" s="17">
        <v>0.414065623604702</v>
      </c>
      <c r="BW2011" s="17">
        <v>0.39074656052081502</v>
      </c>
      <c r="BX2011" s="17">
        <v>0.43351410654207601</v>
      </c>
      <c r="BY2011" s="17"/>
      <c r="BZ2011" s="17">
        <v>0.27381715465044698</v>
      </c>
      <c r="CA2011" s="17">
        <v>0.37638774263480002</v>
      </c>
      <c r="CB2011" s="17">
        <v>0.38565077214071602</v>
      </c>
      <c r="CC2011" s="17">
        <v>0.41244142720111199</v>
      </c>
      <c r="CD2011" s="17">
        <v>0.50983034186352605</v>
      </c>
      <c r="CE2011" s="17">
        <v>0.51953657844988999</v>
      </c>
      <c r="CF2011" s="17">
        <v>0.41039735531909599</v>
      </c>
      <c r="CG2011" s="17"/>
      <c r="CH2011" s="17">
        <v>0.35950874824445</v>
      </c>
      <c r="CI2011" s="17">
        <v>0.497567361441831</v>
      </c>
      <c r="CJ2011" s="17">
        <v>0.43562707234090198</v>
      </c>
      <c r="CK2011" s="17">
        <v>0.28869481407018199</v>
      </c>
      <c r="CL2011" s="17">
        <v>0.16252462384299299</v>
      </c>
    </row>
    <row r="2012" spans="2:90" x14ac:dyDescent="0.3">
      <c r="B2012" t="s">
        <v>746</v>
      </c>
      <c r="C2012" s="17">
        <v>0.204768386265162</v>
      </c>
      <c r="D2012" s="17">
        <v>0.23551853482467699</v>
      </c>
      <c r="E2012" s="17">
        <v>0.17633939282911101</v>
      </c>
      <c r="F2012" s="17"/>
      <c r="G2012" s="17">
        <v>0.13635077140909899</v>
      </c>
      <c r="H2012" s="17">
        <v>0.158014751137452</v>
      </c>
      <c r="I2012" s="17">
        <v>0.19365557732529301</v>
      </c>
      <c r="J2012" s="17">
        <v>0.23267304366153899</v>
      </c>
      <c r="K2012" s="17">
        <v>0.26870214762906502</v>
      </c>
      <c r="L2012" s="17">
        <v>0.23198137233185001</v>
      </c>
      <c r="M2012" s="17"/>
      <c r="N2012" s="17">
        <v>0.19742116326495299</v>
      </c>
      <c r="O2012" s="17">
        <v>0.18079622406684301</v>
      </c>
      <c r="P2012" s="17">
        <v>0.248622321873741</v>
      </c>
      <c r="Q2012" s="17">
        <v>0.19896583591669501</v>
      </c>
      <c r="R2012" s="17"/>
      <c r="S2012" s="17">
        <v>0.14908209030313599</v>
      </c>
      <c r="T2012" s="17">
        <v>0.223584603017704</v>
      </c>
      <c r="U2012" s="17">
        <v>0.228010317937275</v>
      </c>
      <c r="V2012" s="17">
        <v>0.22835878253498401</v>
      </c>
      <c r="W2012" s="17">
        <v>0.26100299461616799</v>
      </c>
      <c r="X2012" s="17">
        <v>0.20638679467084001</v>
      </c>
      <c r="Y2012" s="17">
        <v>0.201604196239177</v>
      </c>
      <c r="Z2012" s="17">
        <v>0.22996317396086199</v>
      </c>
      <c r="AA2012" s="17">
        <v>0.180821901882147</v>
      </c>
      <c r="AB2012" s="17">
        <v>0.18744660228681301</v>
      </c>
      <c r="AC2012" s="17">
        <v>0.22922208707055899</v>
      </c>
      <c r="AD2012" s="17">
        <v>0.18915579171209501</v>
      </c>
      <c r="AE2012" s="17"/>
      <c r="AF2012" s="17">
        <v>0.25827322413851</v>
      </c>
      <c r="AG2012" s="17">
        <v>0.188588041518094</v>
      </c>
      <c r="AH2012" s="17">
        <v>0.16764134575602399</v>
      </c>
      <c r="AI2012" s="17"/>
      <c r="AJ2012" s="17">
        <v>0.29197711739915599</v>
      </c>
      <c r="AK2012" s="17">
        <v>0.15934044730184199</v>
      </c>
      <c r="AL2012" s="17">
        <v>0.155587953118516</v>
      </c>
      <c r="AM2012" s="17">
        <v>0.291081862800115</v>
      </c>
      <c r="AN2012" s="17">
        <v>0.194804359599385</v>
      </c>
      <c r="AO2012" s="17"/>
      <c r="AP2012" s="17">
        <v>0.157397390761921</v>
      </c>
      <c r="AQ2012" s="17">
        <v>0.28389889258657097</v>
      </c>
      <c r="AR2012" s="17">
        <v>0.144659459937617</v>
      </c>
      <c r="AS2012" s="17">
        <v>0.26494050633448102</v>
      </c>
      <c r="AT2012" s="17">
        <v>0.170246376718831</v>
      </c>
      <c r="AU2012" s="17">
        <v>0.164186456608376</v>
      </c>
      <c r="AV2012" s="17"/>
      <c r="AW2012" s="17">
        <v>0.34201120338584201</v>
      </c>
      <c r="AX2012" s="17">
        <v>0.15712660049784</v>
      </c>
      <c r="AY2012" s="17">
        <v>0.233918524217443</v>
      </c>
      <c r="AZ2012" s="17">
        <v>0.10151834117261101</v>
      </c>
      <c r="BA2012" s="17">
        <v>0.188021471536194</v>
      </c>
      <c r="BB2012" s="17">
        <v>0.21417359144898299</v>
      </c>
      <c r="BC2012" s="17">
        <v>0.20000708395157099</v>
      </c>
      <c r="BD2012" s="17">
        <v>0.23187569007850301</v>
      </c>
      <c r="BE2012" s="17">
        <v>0.15211805473270201</v>
      </c>
      <c r="BF2012" s="17">
        <v>0.148250620775875</v>
      </c>
      <c r="BG2012" s="17">
        <v>0.29300642072243299</v>
      </c>
      <c r="BH2012" s="17">
        <v>0.26289763224992402</v>
      </c>
      <c r="BI2012" s="17">
        <v>0.251226996532944</v>
      </c>
      <c r="BJ2012" s="17">
        <v>0.194223800800189</v>
      </c>
      <c r="BK2012" s="17">
        <v>0.28516728455516799</v>
      </c>
      <c r="BL2012" s="17">
        <v>0.179025847330017</v>
      </c>
      <c r="BM2012" s="17"/>
      <c r="BN2012" s="17">
        <v>0.21428533324392501</v>
      </c>
      <c r="BO2012" s="17">
        <v>0.19129919686454899</v>
      </c>
      <c r="BP2012" s="17"/>
      <c r="BQ2012" s="17">
        <v>0.16214992946347101</v>
      </c>
      <c r="BR2012" s="17">
        <v>0.16140865030557799</v>
      </c>
      <c r="BS2012" s="17"/>
      <c r="BT2012" s="17">
        <v>0.15673578146980099</v>
      </c>
      <c r="BU2012" s="17"/>
      <c r="BV2012" s="17">
        <v>0.17775974414382101</v>
      </c>
      <c r="BW2012" s="17">
        <v>0.166512049650751</v>
      </c>
      <c r="BX2012" s="17">
        <v>0.237276204288596</v>
      </c>
      <c r="BY2012" s="17"/>
      <c r="BZ2012" s="17">
        <v>0.124618867467107</v>
      </c>
      <c r="CA2012" s="17">
        <v>0.19584548050381501</v>
      </c>
      <c r="CB2012" s="17">
        <v>0.2033096703167</v>
      </c>
      <c r="CC2012" s="17">
        <v>0.21928250022455201</v>
      </c>
      <c r="CD2012" s="17">
        <v>0.21139525616775301</v>
      </c>
      <c r="CE2012" s="17">
        <v>0.21447301643873701</v>
      </c>
      <c r="CF2012" s="17">
        <v>0.257602210261767</v>
      </c>
      <c r="CG2012" s="17"/>
      <c r="CH2012" s="17">
        <v>0.254596750589001</v>
      </c>
      <c r="CI2012" s="17">
        <v>0.21081983182133199</v>
      </c>
      <c r="CJ2012" s="17">
        <v>0.20871848434134199</v>
      </c>
      <c r="CK2012" s="17">
        <v>0.151654883622414</v>
      </c>
      <c r="CL2012" s="17">
        <v>0.19780996187375799</v>
      </c>
    </row>
    <row r="2013" spans="2:90" x14ac:dyDescent="0.3">
      <c r="B2013" t="s">
        <v>118</v>
      </c>
      <c r="C2013" s="17">
        <v>0.115406546906999</v>
      </c>
      <c r="D2013" s="17">
        <v>9.3132990479597597E-2</v>
      </c>
      <c r="E2013" s="17">
        <v>0.13808937796474999</v>
      </c>
      <c r="F2013" s="17"/>
      <c r="G2013" s="17">
        <v>0.120870291936454</v>
      </c>
      <c r="H2013" s="17">
        <v>9.7941014149553002E-2</v>
      </c>
      <c r="I2013" s="17">
        <v>0.12059573152971199</v>
      </c>
      <c r="J2013" s="17">
        <v>0.12290435608085</v>
      </c>
      <c r="K2013" s="17">
        <v>0.118217740833716</v>
      </c>
      <c r="L2013" s="17">
        <v>0.11382597434542201</v>
      </c>
      <c r="M2013" s="17"/>
      <c r="N2013" s="17">
        <v>7.2548352969528704E-2</v>
      </c>
      <c r="O2013" s="17">
        <v>0.12563498434120199</v>
      </c>
      <c r="P2013" s="17">
        <v>0.118735967451048</v>
      </c>
      <c r="Q2013" s="17">
        <v>0.14544212906006099</v>
      </c>
      <c r="R2013" s="17"/>
      <c r="S2013" s="17">
        <v>0.12131529560945301</v>
      </c>
      <c r="T2013" s="17">
        <v>0.10921761514681801</v>
      </c>
      <c r="U2013" s="17">
        <v>0.13834752957301899</v>
      </c>
      <c r="V2013" s="17">
        <v>0.153578151016974</v>
      </c>
      <c r="W2013" s="17">
        <v>8.2974113703544794E-2</v>
      </c>
      <c r="X2013" s="17">
        <v>8.9744552914418602E-2</v>
      </c>
      <c r="Y2013" s="17">
        <v>0.14764153677835101</v>
      </c>
      <c r="Z2013" s="17">
        <v>7.7939102847460806E-2</v>
      </c>
      <c r="AA2013" s="17">
        <v>0.10430648897090999</v>
      </c>
      <c r="AB2013" s="17">
        <v>0.107989564910511</v>
      </c>
      <c r="AC2013" s="17">
        <v>0.112469933341678</v>
      </c>
      <c r="AD2013" s="17">
        <v>0.12364129391558699</v>
      </c>
      <c r="AE2013" s="17"/>
      <c r="AF2013" s="17">
        <v>0.110268185931972</v>
      </c>
      <c r="AG2013" s="17">
        <v>0.10386934319119701</v>
      </c>
      <c r="AH2013" s="17">
        <v>0.14623954126036601</v>
      </c>
      <c r="AI2013" s="17"/>
      <c r="AJ2013" s="17">
        <v>9.4484944746526897E-2</v>
      </c>
      <c r="AK2013" s="17">
        <v>9.9811011252860196E-2</v>
      </c>
      <c r="AL2013" s="17">
        <v>9.8267727408547501E-2</v>
      </c>
      <c r="AM2013" s="17">
        <v>0.111767059205377</v>
      </c>
      <c r="AN2013" s="17">
        <v>0.14603278595120001</v>
      </c>
      <c r="AO2013" s="17"/>
      <c r="AP2013" s="17">
        <v>9.1099508974261501E-2</v>
      </c>
      <c r="AQ2013" s="17">
        <v>9.4255366850676897E-2</v>
      </c>
      <c r="AR2013" s="17">
        <v>8.7484169427361994E-2</v>
      </c>
      <c r="AS2013" s="17">
        <v>0.104556092197988</v>
      </c>
      <c r="AT2013" s="17">
        <v>0.105288227403142</v>
      </c>
      <c r="AU2013" s="17">
        <v>0.26669597412951901</v>
      </c>
      <c r="AV2013" s="17"/>
      <c r="AW2013" s="17">
        <v>8.9971662915797307E-2</v>
      </c>
      <c r="AX2013" s="17">
        <v>0.21666245424623801</v>
      </c>
      <c r="AY2013" s="17">
        <v>0.11255633727228299</v>
      </c>
      <c r="AZ2013" s="17">
        <v>0.134989425874638</v>
      </c>
      <c r="BA2013" s="17">
        <v>0.13024848488913601</v>
      </c>
      <c r="BB2013" s="17">
        <v>9.1125222653714699E-2</v>
      </c>
      <c r="BC2013" s="17">
        <v>0.114615676796954</v>
      </c>
      <c r="BD2013" s="17">
        <v>0.14412834883938799</v>
      </c>
      <c r="BE2013" s="17">
        <v>7.40769703802244E-2</v>
      </c>
      <c r="BF2013" s="17">
        <v>7.1900513002612507E-2</v>
      </c>
      <c r="BG2013" s="17">
        <v>6.8607075444350199E-2</v>
      </c>
      <c r="BH2013" s="17">
        <v>0.110237000862663</v>
      </c>
      <c r="BI2013" s="17">
        <v>7.13675361897044E-2</v>
      </c>
      <c r="BJ2013" s="17">
        <v>8.7549964479689504E-2</v>
      </c>
      <c r="BK2013" s="17">
        <v>0.128385278018981</v>
      </c>
      <c r="BL2013" s="17">
        <v>5.5251861194446202E-2</v>
      </c>
      <c r="BM2013" s="17"/>
      <c r="BN2013" s="17">
        <v>9.7886593104844197E-2</v>
      </c>
      <c r="BO2013" s="17">
        <v>0.13546198558028899</v>
      </c>
      <c r="BP2013" s="17"/>
      <c r="BQ2013" s="17">
        <v>9.3273153151999605E-2</v>
      </c>
      <c r="BR2013" s="17">
        <v>9.4301491749110303E-2</v>
      </c>
      <c r="BS2013" s="17"/>
      <c r="BT2013" s="17">
        <v>8.4421647150138598E-2</v>
      </c>
      <c r="BU2013" s="17"/>
      <c r="BV2013" s="17">
        <v>0.13262507256311101</v>
      </c>
      <c r="BW2013" s="17">
        <v>0.120565998021938</v>
      </c>
      <c r="BX2013" s="17">
        <v>0.100962015298174</v>
      </c>
      <c r="BY2013" s="17"/>
      <c r="BZ2013" s="17">
        <v>0.12118751014333</v>
      </c>
      <c r="CA2013" s="17">
        <v>0.11807520695898099</v>
      </c>
      <c r="CB2013" s="17">
        <v>0.115995605877456</v>
      </c>
      <c r="CC2013" s="17">
        <v>0.114718790042319</v>
      </c>
      <c r="CD2013" s="17">
        <v>8.9812968111259606E-2</v>
      </c>
      <c r="CE2013" s="17">
        <v>7.02715374045111E-2</v>
      </c>
      <c r="CF2013" s="17">
        <v>7.75790645323714E-2</v>
      </c>
      <c r="CG2013" s="17"/>
      <c r="CH2013" s="17">
        <v>7.2374261019599706E-2</v>
      </c>
      <c r="CI2013" s="17">
        <v>0.108696986650725</v>
      </c>
      <c r="CJ2013" s="17">
        <v>0.121771425793708</v>
      </c>
      <c r="CK2013" s="17">
        <v>0.13813778805573301</v>
      </c>
      <c r="CL2013" s="17">
        <v>0.135741639315935</v>
      </c>
    </row>
    <row r="2014" spans="2:90" x14ac:dyDescent="0.3">
      <c r="C2014" s="17"/>
      <c r="D2014" s="17"/>
      <c r="E2014" s="17"/>
      <c r="F2014" s="17"/>
      <c r="G2014" s="17"/>
      <c r="H2014" s="17"/>
      <c r="I2014" s="17"/>
      <c r="J2014" s="17"/>
      <c r="K2014" s="17"/>
      <c r="L2014" s="17"/>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7"/>
      <c r="AI2014" s="17"/>
      <c r="AJ2014" s="17"/>
      <c r="AK2014" s="17"/>
      <c r="AL2014" s="17"/>
      <c r="AM2014" s="17"/>
      <c r="AN2014" s="17"/>
      <c r="AO2014" s="17"/>
      <c r="AP2014" s="17"/>
      <c r="AQ2014" s="17"/>
      <c r="AR2014" s="17"/>
      <c r="AS2014" s="17"/>
      <c r="AT2014" s="17"/>
      <c r="AU2014" s="17"/>
      <c r="AV2014" s="17"/>
      <c r="AW2014" s="17"/>
      <c r="AX2014" s="17"/>
      <c r="AY2014" s="17"/>
      <c r="AZ2014" s="17"/>
      <c r="BA2014" s="17"/>
      <c r="BB2014" s="17"/>
      <c r="BC2014" s="17"/>
      <c r="BD2014" s="17"/>
      <c r="BE2014" s="17"/>
      <c r="BF2014" s="17"/>
      <c r="BG2014" s="17"/>
      <c r="BH2014" s="17"/>
      <c r="BI2014" s="17"/>
      <c r="BJ2014" s="17"/>
      <c r="BK2014" s="17"/>
      <c r="BL2014" s="17"/>
      <c r="BM2014" s="17"/>
      <c r="BN2014" s="17"/>
      <c r="BO2014" s="17"/>
      <c r="BP2014" s="17"/>
      <c r="BQ2014" s="17"/>
      <c r="BR2014" s="17"/>
      <c r="BS2014" s="17"/>
      <c r="BT2014" s="17"/>
      <c r="BU2014" s="17"/>
      <c r="BV2014" s="17"/>
      <c r="BW2014" s="17"/>
      <c r="BX2014" s="17"/>
      <c r="BY2014" s="17"/>
      <c r="BZ2014" s="17"/>
      <c r="CA2014" s="17"/>
      <c r="CB2014" s="17"/>
      <c r="CC2014" s="17"/>
      <c r="CD2014" s="17"/>
      <c r="CE2014" s="17"/>
      <c r="CF2014" s="17"/>
      <c r="CG2014" s="17"/>
      <c r="CH2014" s="17"/>
      <c r="CI2014" s="17"/>
      <c r="CJ2014" s="17"/>
      <c r="CK2014" s="17"/>
      <c r="CL2014" s="17"/>
    </row>
    <row r="2015" spans="2:90" x14ac:dyDescent="0.3">
      <c r="B2015" s="6" t="s">
        <v>754</v>
      </c>
      <c r="C2015" s="17"/>
      <c r="D2015" s="17"/>
      <c r="E2015" s="17"/>
      <c r="F2015" s="17"/>
      <c r="G2015" s="17"/>
      <c r="H2015" s="17"/>
      <c r="I2015" s="17"/>
      <c r="J2015" s="17"/>
      <c r="K2015" s="17"/>
      <c r="L2015" s="17"/>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7"/>
      <c r="AI2015" s="17"/>
      <c r="AJ2015" s="17"/>
      <c r="AK2015" s="17"/>
      <c r="AL2015" s="17"/>
      <c r="AM2015" s="17"/>
      <c r="AN2015" s="17"/>
      <c r="AO2015" s="17"/>
      <c r="AP2015" s="17"/>
      <c r="AQ2015" s="17"/>
      <c r="AR2015" s="17"/>
      <c r="AS2015" s="17"/>
      <c r="AT2015" s="17"/>
      <c r="AU2015" s="17"/>
      <c r="AV2015" s="17"/>
      <c r="AW2015" s="17"/>
      <c r="AX2015" s="17"/>
      <c r="AY2015" s="17"/>
      <c r="AZ2015" s="17"/>
      <c r="BA2015" s="17"/>
      <c r="BB2015" s="17"/>
      <c r="BC2015" s="17"/>
      <c r="BD2015" s="17"/>
      <c r="BE2015" s="17"/>
      <c r="BF2015" s="17"/>
      <c r="BG2015" s="17"/>
      <c r="BH2015" s="17"/>
      <c r="BI2015" s="17"/>
      <c r="BJ2015" s="17"/>
      <c r="BK2015" s="17"/>
      <c r="BL2015" s="17"/>
      <c r="BM2015" s="17"/>
      <c r="BN2015" s="17"/>
      <c r="BO2015" s="17"/>
      <c r="BP2015" s="17"/>
      <c r="BQ2015" s="17"/>
      <c r="BR2015" s="17"/>
      <c r="BS2015" s="17"/>
      <c r="BT2015" s="17"/>
      <c r="BU2015" s="17"/>
      <c r="BV2015" s="17"/>
      <c r="BW2015" s="17"/>
      <c r="BX2015" s="17"/>
      <c r="BY2015" s="17"/>
      <c r="BZ2015" s="17"/>
      <c r="CA2015" s="17"/>
      <c r="CB2015" s="17"/>
      <c r="CC2015" s="17"/>
      <c r="CD2015" s="17"/>
      <c r="CE2015" s="17"/>
      <c r="CF2015" s="17"/>
      <c r="CG2015" s="17"/>
      <c r="CH2015" s="17"/>
      <c r="CI2015" s="17"/>
      <c r="CJ2015" s="17"/>
      <c r="CK2015" s="17"/>
      <c r="CL2015" s="17"/>
    </row>
    <row r="2016" spans="2:90" x14ac:dyDescent="0.3">
      <c r="B2016" s="24" t="s">
        <v>110</v>
      </c>
      <c r="C2016" s="17"/>
      <c r="D2016" s="17"/>
      <c r="E2016" s="17"/>
      <c r="F2016" s="17"/>
      <c r="G2016" s="17"/>
      <c r="H2016" s="17"/>
      <c r="I2016" s="17"/>
      <c r="J2016" s="17"/>
      <c r="K2016" s="17"/>
      <c r="L2016" s="17"/>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7"/>
      <c r="AI2016" s="17"/>
      <c r="AJ2016" s="17"/>
      <c r="AK2016" s="17"/>
      <c r="AL2016" s="17"/>
      <c r="AM2016" s="17"/>
      <c r="AN2016" s="17"/>
      <c r="AO2016" s="17"/>
      <c r="AP2016" s="17"/>
      <c r="AQ2016" s="17"/>
      <c r="AR2016" s="17"/>
      <c r="AS2016" s="17"/>
      <c r="AT2016" s="17"/>
      <c r="AU2016" s="17"/>
      <c r="AV2016" s="17"/>
      <c r="AW2016" s="17"/>
      <c r="AX2016" s="17"/>
      <c r="AY2016" s="17"/>
      <c r="AZ2016" s="17"/>
      <c r="BA2016" s="17"/>
      <c r="BB2016" s="17"/>
      <c r="BC2016" s="17"/>
      <c r="BD2016" s="17"/>
      <c r="BE2016" s="17"/>
      <c r="BF2016" s="17"/>
      <c r="BG2016" s="17"/>
      <c r="BH2016" s="17"/>
      <c r="BI2016" s="17"/>
      <c r="BJ2016" s="17"/>
      <c r="BK2016" s="17"/>
      <c r="BL2016" s="17"/>
      <c r="BM2016" s="17"/>
      <c r="BN2016" s="17"/>
      <c r="BO2016" s="17"/>
      <c r="BP2016" s="17"/>
      <c r="BQ2016" s="17"/>
      <c r="BR2016" s="17"/>
      <c r="BS2016" s="17"/>
      <c r="BT2016" s="17"/>
      <c r="BU2016" s="17"/>
      <c r="BV2016" s="17"/>
      <c r="BW2016" s="17"/>
      <c r="BX2016" s="17"/>
      <c r="BY2016" s="17"/>
      <c r="BZ2016" s="17"/>
      <c r="CA2016" s="17"/>
      <c r="CB2016" s="17"/>
      <c r="CC2016" s="17"/>
      <c r="CD2016" s="17"/>
      <c r="CE2016" s="17"/>
      <c r="CF2016" s="17"/>
      <c r="CG2016" s="17"/>
      <c r="CH2016" s="17"/>
      <c r="CI2016" s="17"/>
      <c r="CJ2016" s="17"/>
      <c r="CK2016" s="17"/>
      <c r="CL2016" s="17"/>
    </row>
    <row r="2017" spans="2:90" x14ac:dyDescent="0.3">
      <c r="B2017" t="s">
        <v>744</v>
      </c>
      <c r="C2017" s="17">
        <v>0.30232272859467801</v>
      </c>
      <c r="D2017" s="17">
        <v>0.30041841654941298</v>
      </c>
      <c r="E2017" s="17">
        <v>0.30658033467532703</v>
      </c>
      <c r="F2017" s="17"/>
      <c r="G2017" s="17">
        <v>0.23564578526037999</v>
      </c>
      <c r="H2017" s="17">
        <v>0.220682196495395</v>
      </c>
      <c r="I2017" s="17">
        <v>0.198607728522223</v>
      </c>
      <c r="J2017" s="17">
        <v>0.14560880024936201</v>
      </c>
      <c r="K2017" s="17">
        <v>0.21814941340500099</v>
      </c>
      <c r="L2017" s="17">
        <v>0.68190805202858595</v>
      </c>
      <c r="M2017" s="17"/>
      <c r="N2017" s="17">
        <v>0.284455868039036</v>
      </c>
      <c r="O2017" s="17">
        <v>0.25175455502699101</v>
      </c>
      <c r="P2017" s="17">
        <v>0.37383108402259502</v>
      </c>
      <c r="Q2017" s="17">
        <v>0.31416884294630099</v>
      </c>
      <c r="R2017" s="17"/>
      <c r="S2017" s="17">
        <v>0.25712321075390798</v>
      </c>
      <c r="T2017" s="17">
        <v>0.320304440375002</v>
      </c>
      <c r="U2017" s="17">
        <v>0.31265650010065499</v>
      </c>
      <c r="V2017" s="17">
        <v>0.28803610080627901</v>
      </c>
      <c r="W2017" s="17">
        <v>0.29846295527485101</v>
      </c>
      <c r="X2017" s="17">
        <v>0.323810754635452</v>
      </c>
      <c r="Y2017" s="17">
        <v>0.367795740901043</v>
      </c>
      <c r="Z2017" s="17">
        <v>0.30340261561821802</v>
      </c>
      <c r="AA2017" s="17">
        <v>0.34074179343463301</v>
      </c>
      <c r="AB2017" s="17">
        <v>0.27129854383362301</v>
      </c>
      <c r="AC2017" s="17">
        <v>0.23987266358678899</v>
      </c>
      <c r="AD2017" s="17">
        <v>0.27524779826353002</v>
      </c>
      <c r="AE2017" s="17"/>
      <c r="AF2017" s="17">
        <v>0.37706834494090102</v>
      </c>
      <c r="AG2017" s="17">
        <v>0.28492273999972101</v>
      </c>
      <c r="AH2017" s="17">
        <v>0.22370627550369801</v>
      </c>
      <c r="AI2017" s="17"/>
      <c r="AJ2017" s="17">
        <v>0.34759006952067001</v>
      </c>
      <c r="AK2017" s="17">
        <v>0.29019087227243801</v>
      </c>
      <c r="AL2017" s="17">
        <v>0.30840990392878798</v>
      </c>
      <c r="AM2017" s="17">
        <v>0.376955538840965</v>
      </c>
      <c r="AN2017" s="17">
        <v>0.23574209898919599</v>
      </c>
      <c r="AO2017" s="17"/>
      <c r="AP2017" s="17">
        <v>0.30003370783865402</v>
      </c>
      <c r="AQ2017" s="17">
        <v>0.29934806175447998</v>
      </c>
      <c r="AR2017" s="17">
        <v>0.316865651119425</v>
      </c>
      <c r="AS2017" s="17">
        <v>0.36317858535679498</v>
      </c>
      <c r="AT2017" s="17">
        <v>0.185980710792362</v>
      </c>
      <c r="AU2017" s="17">
        <v>0.32911191744454998</v>
      </c>
      <c r="AV2017" s="17"/>
      <c r="AW2017" s="17">
        <v>0.29389461921403498</v>
      </c>
      <c r="AX2017" s="17">
        <v>0.22106715309792099</v>
      </c>
      <c r="AY2017" s="17">
        <v>0.34411222523803697</v>
      </c>
      <c r="AZ2017" s="17">
        <v>0.430793227475194</v>
      </c>
      <c r="BA2017" s="17">
        <v>0.38175083220475098</v>
      </c>
      <c r="BB2017" s="17">
        <v>0.32130266886356301</v>
      </c>
      <c r="BC2017" s="17">
        <v>0.35348751159129699</v>
      </c>
      <c r="BD2017" s="17">
        <v>0.38306491204092802</v>
      </c>
      <c r="BE2017" s="17">
        <v>0.25850051463940299</v>
      </c>
      <c r="BF2017" s="17">
        <v>0.26793569708154202</v>
      </c>
      <c r="BG2017" s="17">
        <v>0.177347726911989</v>
      </c>
      <c r="BH2017" s="17">
        <v>0.23679385464810501</v>
      </c>
      <c r="BI2017" s="17">
        <v>0.19493346844255099</v>
      </c>
      <c r="BJ2017" s="17">
        <v>0.13936884017772999</v>
      </c>
      <c r="BK2017" s="17">
        <v>0.17962181948122999</v>
      </c>
      <c r="BL2017" s="17">
        <v>0.30761062116893101</v>
      </c>
      <c r="BM2017" s="17"/>
      <c r="BN2017" s="17">
        <v>0.34621335302119599</v>
      </c>
      <c r="BO2017" s="17">
        <v>0.24258854651567099</v>
      </c>
      <c r="BP2017" s="17"/>
      <c r="BQ2017" s="17">
        <v>0.30025563235948399</v>
      </c>
      <c r="BR2017" s="17">
        <v>0.25708930494440502</v>
      </c>
      <c r="BS2017" s="17"/>
      <c r="BT2017" s="17">
        <v>0.31704631675140299</v>
      </c>
      <c r="BU2017" s="17"/>
      <c r="BV2017" s="17">
        <v>0.24812698824608501</v>
      </c>
      <c r="BW2017" s="17">
        <v>0.296749001450408</v>
      </c>
      <c r="BX2017" s="17">
        <v>0.33295576806452398</v>
      </c>
      <c r="BY2017" s="17"/>
      <c r="BZ2017" s="17">
        <v>0.23608638550035799</v>
      </c>
      <c r="CA2017" s="17">
        <v>0.28433921051130501</v>
      </c>
      <c r="CB2017" s="17">
        <v>0.33000517659242601</v>
      </c>
      <c r="CC2017" s="17">
        <v>0.33740332837773901</v>
      </c>
      <c r="CD2017" s="17">
        <v>0.31507608000078602</v>
      </c>
      <c r="CE2017" s="17">
        <v>0.32256788306595402</v>
      </c>
      <c r="CF2017" s="17">
        <v>0.30421066722444901</v>
      </c>
      <c r="CG2017" s="17"/>
      <c r="CH2017" s="17">
        <v>0.32611346100513999</v>
      </c>
      <c r="CI2017" s="17">
        <v>0.33467253065005698</v>
      </c>
      <c r="CJ2017" s="17">
        <v>0.27394446182660198</v>
      </c>
      <c r="CK2017" s="17">
        <v>0.28956874367798502</v>
      </c>
      <c r="CL2017" s="17">
        <v>0.25420969241921698</v>
      </c>
    </row>
    <row r="2018" spans="2:90" x14ac:dyDescent="0.3">
      <c r="B2018" t="s">
        <v>745</v>
      </c>
      <c r="C2018" s="17">
        <v>0.47279265860070502</v>
      </c>
      <c r="D2018" s="17">
        <v>0.47459198568242</v>
      </c>
      <c r="E2018" s="17">
        <v>0.46884491367502901</v>
      </c>
      <c r="F2018" s="17"/>
      <c r="G2018" s="17">
        <v>0.54259085794861095</v>
      </c>
      <c r="H2018" s="17">
        <v>0.51449263051938698</v>
      </c>
      <c r="I2018" s="17">
        <v>0.52138616469004195</v>
      </c>
      <c r="J2018" s="17">
        <v>0.595654045123718</v>
      </c>
      <c r="K2018" s="17">
        <v>0.567061192455108</v>
      </c>
      <c r="L2018" s="17">
        <v>0.189608137070119</v>
      </c>
      <c r="M2018" s="17"/>
      <c r="N2018" s="17">
        <v>0.50583965184175705</v>
      </c>
      <c r="O2018" s="17">
        <v>0.51318485005652703</v>
      </c>
      <c r="P2018" s="17">
        <v>0.43149533132531698</v>
      </c>
      <c r="Q2018" s="17">
        <v>0.42816958103226199</v>
      </c>
      <c r="R2018" s="17"/>
      <c r="S2018" s="17">
        <v>0.497701368499329</v>
      </c>
      <c r="T2018" s="17">
        <v>0.45496851277533401</v>
      </c>
      <c r="U2018" s="17">
        <v>0.46399384253229797</v>
      </c>
      <c r="V2018" s="17">
        <v>0.49600671680886099</v>
      </c>
      <c r="W2018" s="17">
        <v>0.46087220936516399</v>
      </c>
      <c r="X2018" s="17">
        <v>0.47202325712233401</v>
      </c>
      <c r="Y2018" s="17">
        <v>0.38664353712856397</v>
      </c>
      <c r="Z2018" s="17">
        <v>0.451855498184839</v>
      </c>
      <c r="AA2018" s="17">
        <v>0.466281703286963</v>
      </c>
      <c r="AB2018" s="17">
        <v>0.52406379298251404</v>
      </c>
      <c r="AC2018" s="17">
        <v>0.46953807005536502</v>
      </c>
      <c r="AD2018" s="17">
        <v>0.55085250917223005</v>
      </c>
      <c r="AE2018" s="17"/>
      <c r="AF2018" s="17">
        <v>0.41348476149012198</v>
      </c>
      <c r="AG2018" s="17">
        <v>0.50781784443554101</v>
      </c>
      <c r="AH2018" s="17">
        <v>0.49680274405201702</v>
      </c>
      <c r="AI2018" s="17"/>
      <c r="AJ2018" s="17">
        <v>0.42781963658158401</v>
      </c>
      <c r="AK2018" s="17">
        <v>0.49030793977047699</v>
      </c>
      <c r="AL2018" s="17">
        <v>0.53420992830718905</v>
      </c>
      <c r="AM2018" s="17">
        <v>0.429850985959569</v>
      </c>
      <c r="AN2018" s="17">
        <v>0.47892678758313001</v>
      </c>
      <c r="AO2018" s="17"/>
      <c r="AP2018" s="17">
        <v>0.47535156374639298</v>
      </c>
      <c r="AQ2018" s="17">
        <v>0.469426932480905</v>
      </c>
      <c r="AR2018" s="17">
        <v>0.53419764824474403</v>
      </c>
      <c r="AS2018" s="17">
        <v>0.43134994297300899</v>
      </c>
      <c r="AT2018" s="17">
        <v>0.60884118467882797</v>
      </c>
      <c r="AU2018" s="17">
        <v>0.36844032199692001</v>
      </c>
      <c r="AV2018" s="17"/>
      <c r="AW2018" s="17">
        <v>0.52002114393006704</v>
      </c>
      <c r="AX2018" s="17">
        <v>0.45133621117293499</v>
      </c>
      <c r="AY2018" s="17">
        <v>0.480995592444451</v>
      </c>
      <c r="AZ2018" s="17">
        <v>0.379696768210183</v>
      </c>
      <c r="BA2018" s="17">
        <v>0.380644073220407</v>
      </c>
      <c r="BB2018" s="17">
        <v>0.47381493629601801</v>
      </c>
      <c r="BC2018" s="17">
        <v>0.43380378396561298</v>
      </c>
      <c r="BD2018" s="17">
        <v>0.44623557677638698</v>
      </c>
      <c r="BE2018" s="17">
        <v>0.57370021621487899</v>
      </c>
      <c r="BF2018" s="17">
        <v>0.54311611134722104</v>
      </c>
      <c r="BG2018" s="17">
        <v>0.55417115398936601</v>
      </c>
      <c r="BH2018" s="17">
        <v>0.46504934255832098</v>
      </c>
      <c r="BI2018" s="17">
        <v>0.67922948010767603</v>
      </c>
      <c r="BJ2018" s="17">
        <v>0.60717043836651996</v>
      </c>
      <c r="BK2018" s="17">
        <v>0.48952816959502399</v>
      </c>
      <c r="BL2018" s="17">
        <v>0.47129039931948802</v>
      </c>
      <c r="BM2018" s="17"/>
      <c r="BN2018" s="17">
        <v>0.44651162394546601</v>
      </c>
      <c r="BO2018" s="17">
        <v>0.50840563873411504</v>
      </c>
      <c r="BP2018" s="17"/>
      <c r="BQ2018" s="17">
        <v>0.47726534896487</v>
      </c>
      <c r="BR2018" s="17">
        <v>0.52697741082102401</v>
      </c>
      <c r="BS2018" s="17"/>
      <c r="BT2018" s="17">
        <v>0.46354343350107202</v>
      </c>
      <c r="BU2018" s="17"/>
      <c r="BV2018" s="17">
        <v>0.49817476570979902</v>
      </c>
      <c r="BW2018" s="17">
        <v>0.44821673487491598</v>
      </c>
      <c r="BX2018" s="17">
        <v>0.46631827406679</v>
      </c>
      <c r="BY2018" s="17"/>
      <c r="BZ2018" s="17">
        <v>0.47630776682061499</v>
      </c>
      <c r="CA2018" s="17">
        <v>0.47729168772444502</v>
      </c>
      <c r="CB2018" s="17">
        <v>0.46780426067984898</v>
      </c>
      <c r="CC2018" s="17">
        <v>0.50685527874874303</v>
      </c>
      <c r="CD2018" s="17">
        <v>0.45418506930366598</v>
      </c>
      <c r="CE2018" s="17">
        <v>0.489423882170821</v>
      </c>
      <c r="CF2018" s="17">
        <v>0.48350426249082601</v>
      </c>
      <c r="CG2018" s="17"/>
      <c r="CH2018" s="17">
        <v>0.44635330594263201</v>
      </c>
      <c r="CI2018" s="17">
        <v>0.44307075763258402</v>
      </c>
      <c r="CJ2018" s="17">
        <v>0.50859531814981895</v>
      </c>
      <c r="CK2018" s="17">
        <v>0.486003013453081</v>
      </c>
      <c r="CL2018" s="17">
        <v>0.43274462154082799</v>
      </c>
    </row>
    <row r="2019" spans="2:90" x14ac:dyDescent="0.3">
      <c r="B2019" t="s">
        <v>746</v>
      </c>
      <c r="C2019" s="17">
        <v>0.138971869838622</v>
      </c>
      <c r="D2019" s="17">
        <v>0.15239349599240401</v>
      </c>
      <c r="E2019" s="17">
        <v>0.124966590779524</v>
      </c>
      <c r="F2019" s="17"/>
      <c r="G2019" s="17">
        <v>0.11435191354343099</v>
      </c>
      <c r="H2019" s="17">
        <v>0.169450243832381</v>
      </c>
      <c r="I2019" s="17">
        <v>0.160507154537818</v>
      </c>
      <c r="J2019" s="17">
        <v>0.145042232671455</v>
      </c>
      <c r="K2019" s="17">
        <v>0.154063521607195</v>
      </c>
      <c r="L2019" s="17">
        <v>9.7740590438824895E-2</v>
      </c>
      <c r="M2019" s="17"/>
      <c r="N2019" s="17">
        <v>0.134845704455024</v>
      </c>
      <c r="O2019" s="17">
        <v>0.14426433946807099</v>
      </c>
      <c r="P2019" s="17">
        <v>0.134872757737832</v>
      </c>
      <c r="Q2019" s="17">
        <v>0.14292322999385301</v>
      </c>
      <c r="R2019" s="17"/>
      <c r="S2019" s="17">
        <v>0.136771236934215</v>
      </c>
      <c r="T2019" s="17">
        <v>0.16397478184629299</v>
      </c>
      <c r="U2019" s="17">
        <v>0.11709700946934599</v>
      </c>
      <c r="V2019" s="17">
        <v>0.10717027354150301</v>
      </c>
      <c r="W2019" s="17">
        <v>0.15856824055603</v>
      </c>
      <c r="X2019" s="17">
        <v>0.11727652374087</v>
      </c>
      <c r="Y2019" s="17">
        <v>0.170775368203061</v>
      </c>
      <c r="Z2019" s="17">
        <v>0.19928151406631101</v>
      </c>
      <c r="AA2019" s="17">
        <v>0.13183741791633499</v>
      </c>
      <c r="AB2019" s="17">
        <v>0.106602628481428</v>
      </c>
      <c r="AC2019" s="17">
        <v>0.19231009386578601</v>
      </c>
      <c r="AD2019" s="17">
        <v>8.2894980322041401E-2</v>
      </c>
      <c r="AE2019" s="17"/>
      <c r="AF2019" s="17">
        <v>0.147819770914904</v>
      </c>
      <c r="AG2019" s="17">
        <v>0.13513166505294699</v>
      </c>
      <c r="AH2019" s="17">
        <v>0.12387680907585601</v>
      </c>
      <c r="AI2019" s="17"/>
      <c r="AJ2019" s="17">
        <v>0.16899414945390201</v>
      </c>
      <c r="AK2019" s="17">
        <v>0.137182668391782</v>
      </c>
      <c r="AL2019" s="17">
        <v>0.10164964278869899</v>
      </c>
      <c r="AM2019" s="17">
        <v>0.13267477196532701</v>
      </c>
      <c r="AN2019" s="17">
        <v>0.190611816443326</v>
      </c>
      <c r="AO2019" s="17"/>
      <c r="AP2019" s="17">
        <v>0.140074967616129</v>
      </c>
      <c r="AQ2019" s="17">
        <v>0.17534879765545999</v>
      </c>
      <c r="AR2019" s="17">
        <v>8.8585210947563095E-2</v>
      </c>
      <c r="AS2019" s="17">
        <v>0.14649561148829601</v>
      </c>
      <c r="AT2019" s="17">
        <v>0.121297391674292</v>
      </c>
      <c r="AU2019" s="17">
        <v>0.123733602346625</v>
      </c>
      <c r="AV2019" s="17"/>
      <c r="AW2019" s="17">
        <v>0.14146261673541</v>
      </c>
      <c r="AX2019" s="17">
        <v>9.4042684133366194E-2</v>
      </c>
      <c r="AY2019" s="17">
        <v>8.0919024953563901E-2</v>
      </c>
      <c r="AZ2019" s="17">
        <v>0.12678874536512499</v>
      </c>
      <c r="BA2019" s="17">
        <v>0.15908308571180199</v>
      </c>
      <c r="BB2019" s="17">
        <v>0.13672538774347401</v>
      </c>
      <c r="BC2019" s="17">
        <v>0.13839907316199901</v>
      </c>
      <c r="BD2019" s="17">
        <v>0.121235298717456</v>
      </c>
      <c r="BE2019" s="17">
        <v>0.11938015463360301</v>
      </c>
      <c r="BF2019" s="17">
        <v>0.120107783927103</v>
      </c>
      <c r="BG2019" s="17">
        <v>0.193134585846746</v>
      </c>
      <c r="BH2019" s="17">
        <v>0.20963241896031301</v>
      </c>
      <c r="BI2019" s="17">
        <v>5.8313703079066602E-2</v>
      </c>
      <c r="BJ2019" s="17">
        <v>0.17910286048417901</v>
      </c>
      <c r="BK2019" s="17">
        <v>0.165383334017497</v>
      </c>
      <c r="BL2019" s="17">
        <v>0.15871318389493999</v>
      </c>
      <c r="BM2019" s="17"/>
      <c r="BN2019" s="17">
        <v>0.13558885300361501</v>
      </c>
      <c r="BO2019" s="17">
        <v>0.145661814616137</v>
      </c>
      <c r="BP2019" s="17"/>
      <c r="BQ2019" s="17">
        <v>0.13700721335517599</v>
      </c>
      <c r="BR2019" s="17">
        <v>0.14953111170441499</v>
      </c>
      <c r="BS2019" s="17"/>
      <c r="BT2019" s="17">
        <v>0.164831682029281</v>
      </c>
      <c r="BU2019" s="17"/>
      <c r="BV2019" s="17">
        <v>0.147598140145211</v>
      </c>
      <c r="BW2019" s="17">
        <v>0.14776747518170599</v>
      </c>
      <c r="BX2019" s="17">
        <v>0.13182221986585799</v>
      </c>
      <c r="BY2019" s="17"/>
      <c r="BZ2019" s="17">
        <v>0.16572136047955</v>
      </c>
      <c r="CA2019" s="17">
        <v>0.14053906042391301</v>
      </c>
      <c r="CB2019" s="17">
        <v>0.106415985081769</v>
      </c>
      <c r="CC2019" s="17">
        <v>0.104998633133077</v>
      </c>
      <c r="CD2019" s="17">
        <v>0.170050077012108</v>
      </c>
      <c r="CE2019" s="17">
        <v>0.13978768876845299</v>
      </c>
      <c r="CF2019" s="17">
        <v>0.145094388625367</v>
      </c>
      <c r="CG2019" s="17"/>
      <c r="CH2019" s="17">
        <v>0.17817262294394401</v>
      </c>
      <c r="CI2019" s="17">
        <v>0.14336469605044899</v>
      </c>
      <c r="CJ2019" s="17">
        <v>0.12758288961022199</v>
      </c>
      <c r="CK2019" s="17">
        <v>0.11800193930519701</v>
      </c>
      <c r="CL2019" s="17">
        <v>0.18899189295973601</v>
      </c>
    </row>
    <row r="2020" spans="2:90" x14ac:dyDescent="0.3">
      <c r="B2020" t="s">
        <v>118</v>
      </c>
      <c r="C2020" s="17">
        <v>8.5912742965994798E-2</v>
      </c>
      <c r="D2020" s="17">
        <v>7.2596101775762603E-2</v>
      </c>
      <c r="E2020" s="17">
        <v>9.9608160870120505E-2</v>
      </c>
      <c r="F2020" s="17"/>
      <c r="G2020" s="17">
        <v>0.10741144324757899</v>
      </c>
      <c r="H2020" s="17">
        <v>9.5374929152836893E-2</v>
      </c>
      <c r="I2020" s="17">
        <v>0.119498952249917</v>
      </c>
      <c r="J2020" s="17">
        <v>0.113694921955465</v>
      </c>
      <c r="K2020" s="17">
        <v>6.0725872532696998E-2</v>
      </c>
      <c r="L2020" s="17">
        <v>3.0743220462469599E-2</v>
      </c>
      <c r="M2020" s="17"/>
      <c r="N2020" s="17">
        <v>7.4858775664182794E-2</v>
      </c>
      <c r="O2020" s="17">
        <v>9.0796255448410995E-2</v>
      </c>
      <c r="P2020" s="17">
        <v>5.9800826914255999E-2</v>
      </c>
      <c r="Q2020" s="17">
        <v>0.11473834602758499</v>
      </c>
      <c r="R2020" s="17"/>
      <c r="S2020" s="17">
        <v>0.108404183812548</v>
      </c>
      <c r="T2020" s="17">
        <v>6.0752265003370998E-2</v>
      </c>
      <c r="U2020" s="17">
        <v>0.106252647897702</v>
      </c>
      <c r="V2020" s="17">
        <v>0.108786908843357</v>
      </c>
      <c r="W2020" s="17">
        <v>8.2096594803954398E-2</v>
      </c>
      <c r="X2020" s="17">
        <v>8.6889464501344202E-2</v>
      </c>
      <c r="Y2020" s="17">
        <v>7.4785353767332294E-2</v>
      </c>
      <c r="Z2020" s="17">
        <v>4.5460372130632497E-2</v>
      </c>
      <c r="AA2020" s="17">
        <v>6.1139085362069301E-2</v>
      </c>
      <c r="AB2020" s="17">
        <v>9.8035034702435297E-2</v>
      </c>
      <c r="AC2020" s="17">
        <v>9.8279172492060196E-2</v>
      </c>
      <c r="AD2020" s="17">
        <v>9.1004712242198596E-2</v>
      </c>
      <c r="AE2020" s="17"/>
      <c r="AF2020" s="17">
        <v>6.1627122654073302E-2</v>
      </c>
      <c r="AG2020" s="17">
        <v>7.2127750511791294E-2</v>
      </c>
      <c r="AH2020" s="17">
        <v>0.15561417136843</v>
      </c>
      <c r="AI2020" s="17"/>
      <c r="AJ2020" s="17">
        <v>5.55961444438434E-2</v>
      </c>
      <c r="AK2020" s="17">
        <v>8.2318519565303006E-2</v>
      </c>
      <c r="AL2020" s="17">
        <v>5.5730524975324401E-2</v>
      </c>
      <c r="AM2020" s="17">
        <v>6.0518703234139E-2</v>
      </c>
      <c r="AN2020" s="17">
        <v>9.4719296984347195E-2</v>
      </c>
      <c r="AO2020" s="17"/>
      <c r="AP2020" s="17">
        <v>8.4539760798823693E-2</v>
      </c>
      <c r="AQ2020" s="17">
        <v>5.5876208109154599E-2</v>
      </c>
      <c r="AR2020" s="17">
        <v>6.0351489688267902E-2</v>
      </c>
      <c r="AS2020" s="17">
        <v>5.8975860181900597E-2</v>
      </c>
      <c r="AT2020" s="17">
        <v>8.3880712854518799E-2</v>
      </c>
      <c r="AU2020" s="17">
        <v>0.17871415821190501</v>
      </c>
      <c r="AV2020" s="17"/>
      <c r="AW2020" s="17">
        <v>4.4621620120488099E-2</v>
      </c>
      <c r="AX2020" s="17">
        <v>0.23355395159577799</v>
      </c>
      <c r="AY2020" s="17">
        <v>9.3973157363948304E-2</v>
      </c>
      <c r="AZ2020" s="17">
        <v>6.2721258949497594E-2</v>
      </c>
      <c r="BA2020" s="17">
        <v>7.8522008863039006E-2</v>
      </c>
      <c r="BB2020" s="17">
        <v>6.8157007096944999E-2</v>
      </c>
      <c r="BC2020" s="17">
        <v>7.4309631281091207E-2</v>
      </c>
      <c r="BD2020" s="17">
        <v>4.94642124652298E-2</v>
      </c>
      <c r="BE2020" s="17">
        <v>4.8419114512116002E-2</v>
      </c>
      <c r="BF2020" s="17">
        <v>6.8840407644133295E-2</v>
      </c>
      <c r="BG2020" s="17">
        <v>7.53465332518998E-2</v>
      </c>
      <c r="BH2020" s="17">
        <v>8.8524383833261305E-2</v>
      </c>
      <c r="BI2020" s="17">
        <v>6.7523348370705796E-2</v>
      </c>
      <c r="BJ2020" s="17">
        <v>7.4357860971570697E-2</v>
      </c>
      <c r="BK2020" s="17">
        <v>0.165466676906249</v>
      </c>
      <c r="BL2020" s="17">
        <v>6.2385795616640802E-2</v>
      </c>
      <c r="BM2020" s="17"/>
      <c r="BN2020" s="17">
        <v>7.16861700297238E-2</v>
      </c>
      <c r="BO2020" s="17">
        <v>0.103344000134077</v>
      </c>
      <c r="BP2020" s="17"/>
      <c r="BQ2020" s="17">
        <v>8.5471805320469205E-2</v>
      </c>
      <c r="BR2020" s="17">
        <v>6.6402172530155804E-2</v>
      </c>
      <c r="BS2020" s="17"/>
      <c r="BT2020" s="17">
        <v>5.4578567718244403E-2</v>
      </c>
      <c r="BU2020" s="17"/>
      <c r="BV2020" s="17">
        <v>0.10610010589890601</v>
      </c>
      <c r="BW2020" s="17">
        <v>0.10726678849297</v>
      </c>
      <c r="BX2020" s="17">
        <v>6.8903738002827702E-2</v>
      </c>
      <c r="BY2020" s="17"/>
      <c r="BZ2020" s="17">
        <v>0.121884487199478</v>
      </c>
      <c r="CA2020" s="17">
        <v>9.7830041340338098E-2</v>
      </c>
      <c r="CB2020" s="17">
        <v>9.57745776459549E-2</v>
      </c>
      <c r="CC2020" s="17">
        <v>5.0742759740441103E-2</v>
      </c>
      <c r="CD2020" s="17">
        <v>6.0688773683440202E-2</v>
      </c>
      <c r="CE2020" s="17">
        <v>4.8220545994772102E-2</v>
      </c>
      <c r="CF2020" s="17">
        <v>6.7190681659358098E-2</v>
      </c>
      <c r="CG2020" s="17"/>
      <c r="CH2020" s="17">
        <v>4.9360610108283999E-2</v>
      </c>
      <c r="CI2020" s="17">
        <v>7.8892015666908996E-2</v>
      </c>
      <c r="CJ2020" s="17">
        <v>8.9877330413356604E-2</v>
      </c>
      <c r="CK2020" s="17">
        <v>0.106426303563737</v>
      </c>
      <c r="CL2020" s="17">
        <v>0.12405379308021899</v>
      </c>
    </row>
    <row r="2021" spans="2:90" x14ac:dyDescent="0.3">
      <c r="C2021" s="17"/>
      <c r="D2021" s="17"/>
      <c r="E2021" s="17"/>
      <c r="F2021" s="17"/>
      <c r="G2021" s="17"/>
      <c r="H2021" s="17"/>
      <c r="I2021" s="17"/>
      <c r="J2021" s="17"/>
      <c r="K2021" s="17"/>
      <c r="L2021" s="17"/>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7"/>
      <c r="AI2021" s="17"/>
      <c r="AJ2021" s="17"/>
      <c r="AK2021" s="17"/>
      <c r="AL2021" s="17"/>
      <c r="AM2021" s="17"/>
      <c r="AN2021" s="17"/>
      <c r="AO2021" s="17"/>
      <c r="AP2021" s="17"/>
      <c r="AQ2021" s="17"/>
      <c r="AR2021" s="17"/>
      <c r="AS2021" s="17"/>
      <c r="AT2021" s="17"/>
      <c r="AU2021" s="17"/>
      <c r="AV2021" s="17"/>
      <c r="AW2021" s="17"/>
      <c r="AX2021" s="17"/>
      <c r="AY2021" s="17"/>
      <c r="AZ2021" s="17"/>
      <c r="BA2021" s="17"/>
      <c r="BB2021" s="17"/>
      <c r="BC2021" s="17"/>
      <c r="BD2021" s="17"/>
      <c r="BE2021" s="17"/>
      <c r="BF2021" s="17"/>
      <c r="BG2021" s="17"/>
      <c r="BH2021" s="17"/>
      <c r="BI2021" s="17"/>
      <c r="BJ2021" s="17"/>
      <c r="BK2021" s="17"/>
      <c r="BL2021" s="17"/>
      <c r="BM2021" s="17"/>
      <c r="BN2021" s="17"/>
      <c r="BO2021" s="17"/>
      <c r="BP2021" s="17"/>
      <c r="BQ2021" s="17"/>
      <c r="BR2021" s="17"/>
      <c r="BS2021" s="17"/>
      <c r="BT2021" s="17"/>
      <c r="BU2021" s="17"/>
      <c r="BV2021" s="17"/>
      <c r="BW2021" s="17"/>
      <c r="BX2021" s="17"/>
      <c r="BY2021" s="17"/>
      <c r="BZ2021" s="17"/>
      <c r="CA2021" s="17"/>
      <c r="CB2021" s="17"/>
      <c r="CC2021" s="17"/>
      <c r="CD2021" s="17"/>
      <c r="CE2021" s="17"/>
      <c r="CF2021" s="17"/>
      <c r="CG2021" s="17"/>
      <c r="CH2021" s="17"/>
      <c r="CI2021" s="17"/>
      <c r="CJ2021" s="17"/>
      <c r="CK2021" s="17"/>
      <c r="CL2021" s="17"/>
    </row>
    <row r="2022" spans="2:90" x14ac:dyDescent="0.3">
      <c r="B2022" s="6" t="s">
        <v>770</v>
      </c>
      <c r="C2022" s="17"/>
      <c r="D2022" s="17"/>
      <c r="E2022" s="17"/>
      <c r="F2022" s="17"/>
      <c r="G2022" s="17"/>
      <c r="H2022" s="17"/>
      <c r="I2022" s="17"/>
      <c r="J2022" s="17"/>
      <c r="K2022" s="17"/>
      <c r="L2022" s="17"/>
      <c r="M2022" s="17"/>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7"/>
      <c r="AI2022" s="17"/>
      <c r="AJ2022" s="17"/>
      <c r="AK2022" s="17"/>
      <c r="AL2022" s="17"/>
      <c r="AM2022" s="17"/>
      <c r="AN2022" s="17"/>
      <c r="AO2022" s="17"/>
      <c r="AP2022" s="17"/>
      <c r="AQ2022" s="17"/>
      <c r="AR2022" s="17"/>
      <c r="AS2022" s="17"/>
      <c r="AT2022" s="17"/>
      <c r="AU2022" s="17"/>
      <c r="AV2022" s="17"/>
      <c r="AW2022" s="17"/>
      <c r="AX2022" s="17"/>
      <c r="AY2022" s="17"/>
      <c r="AZ2022" s="17"/>
      <c r="BA2022" s="17"/>
      <c r="BB2022" s="17"/>
      <c r="BC2022" s="17"/>
      <c r="BD2022" s="17"/>
      <c r="BE2022" s="17"/>
      <c r="BF2022" s="17"/>
      <c r="BG2022" s="17"/>
      <c r="BH2022" s="17"/>
      <c r="BI2022" s="17"/>
      <c r="BJ2022" s="17"/>
      <c r="BK2022" s="17"/>
      <c r="BL2022" s="17"/>
      <c r="BM2022" s="17"/>
      <c r="BN2022" s="17"/>
      <c r="BO2022" s="17"/>
      <c r="BP2022" s="17"/>
      <c r="BQ2022" s="17"/>
      <c r="BR2022" s="17"/>
      <c r="BS2022" s="17"/>
      <c r="BT2022" s="17"/>
      <c r="BU2022" s="17"/>
      <c r="BV2022" s="17"/>
      <c r="BW2022" s="17"/>
      <c r="BX2022" s="17"/>
      <c r="BY2022" s="17"/>
      <c r="BZ2022" s="17"/>
      <c r="CA2022" s="17"/>
      <c r="CB2022" s="17"/>
      <c r="CC2022" s="17"/>
      <c r="CD2022" s="17"/>
      <c r="CE2022" s="17"/>
      <c r="CF2022" s="17"/>
      <c r="CG2022" s="17"/>
      <c r="CH2022" s="17"/>
      <c r="CI2022" s="17"/>
      <c r="CJ2022" s="17"/>
      <c r="CK2022" s="17"/>
      <c r="CL2022" s="17"/>
    </row>
    <row r="2023" spans="2:90" x14ac:dyDescent="0.3">
      <c r="B2023" s="24" t="s">
        <v>110</v>
      </c>
      <c r="C2023" s="17"/>
      <c r="D2023" s="17"/>
      <c r="E2023" s="17"/>
      <c r="F2023" s="17"/>
      <c r="G2023" s="17"/>
      <c r="H2023" s="17"/>
      <c r="I2023" s="17"/>
      <c r="J2023" s="17"/>
      <c r="K2023" s="17"/>
      <c r="L2023" s="17"/>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7"/>
      <c r="AI2023" s="17"/>
      <c r="AJ2023" s="17"/>
      <c r="AK2023" s="17"/>
      <c r="AL2023" s="17"/>
      <c r="AM2023" s="17"/>
      <c r="AN2023" s="17"/>
      <c r="AO2023" s="17"/>
      <c r="AP2023" s="17"/>
      <c r="AQ2023" s="17"/>
      <c r="AR2023" s="17"/>
      <c r="AS2023" s="17"/>
      <c r="AT2023" s="17"/>
      <c r="AU2023" s="17"/>
      <c r="AV2023" s="17"/>
      <c r="AW2023" s="17"/>
      <c r="AX2023" s="17"/>
      <c r="AY2023" s="17"/>
      <c r="AZ2023" s="17"/>
      <c r="BA2023" s="17"/>
      <c r="BB2023" s="17"/>
      <c r="BC2023" s="17"/>
      <c r="BD2023" s="17"/>
      <c r="BE2023" s="17"/>
      <c r="BF2023" s="17"/>
      <c r="BG2023" s="17"/>
      <c r="BH2023" s="17"/>
      <c r="BI2023" s="17"/>
      <c r="BJ2023" s="17"/>
      <c r="BK2023" s="17"/>
      <c r="BL2023" s="17"/>
      <c r="BM2023" s="17"/>
      <c r="BN2023" s="17"/>
      <c r="BO2023" s="17"/>
      <c r="BP2023" s="17"/>
      <c r="BQ2023" s="17"/>
      <c r="BR2023" s="17"/>
      <c r="BS2023" s="17"/>
      <c r="BT2023" s="17"/>
      <c r="BU2023" s="17"/>
      <c r="BV2023" s="17"/>
      <c r="BW2023" s="17"/>
      <c r="BX2023" s="17"/>
      <c r="BY2023" s="17"/>
      <c r="BZ2023" s="17"/>
      <c r="CA2023" s="17"/>
      <c r="CB2023" s="17"/>
      <c r="CC2023" s="17"/>
      <c r="CD2023" s="17"/>
      <c r="CE2023" s="17"/>
      <c r="CF2023" s="17"/>
      <c r="CG2023" s="17"/>
      <c r="CH2023" s="17"/>
      <c r="CI2023" s="17"/>
      <c r="CJ2023" s="17"/>
      <c r="CK2023" s="17"/>
      <c r="CL2023" s="17"/>
    </row>
    <row r="2024" spans="2:90" x14ac:dyDescent="0.3">
      <c r="B2024" t="s">
        <v>409</v>
      </c>
      <c r="C2024" s="17">
        <v>2.5888845019530701E-2</v>
      </c>
      <c r="D2024" s="17">
        <v>2.9503649560924002E-2</v>
      </c>
      <c r="E2024" s="17">
        <v>2.2561308952656501E-2</v>
      </c>
      <c r="F2024" s="17"/>
      <c r="G2024" s="17">
        <v>4.4419942594896303E-2</v>
      </c>
      <c r="H2024" s="17">
        <v>2.507709139892E-2</v>
      </c>
      <c r="I2024" s="17">
        <v>3.9782279268902501E-2</v>
      </c>
      <c r="J2024" s="17">
        <v>2.2154453957647001E-2</v>
      </c>
      <c r="K2024" s="17">
        <v>1.42226319879815E-2</v>
      </c>
      <c r="L2024" s="17">
        <v>1.3721616959497701E-2</v>
      </c>
      <c r="M2024" s="17"/>
      <c r="N2024" s="17">
        <v>3.8807126147723803E-2</v>
      </c>
      <c r="O2024" s="17">
        <v>3.0493263931993499E-2</v>
      </c>
      <c r="P2024" s="17">
        <v>1.04673758283564E-2</v>
      </c>
      <c r="Q2024" s="17">
        <v>2.10133324706307E-2</v>
      </c>
      <c r="R2024" s="17"/>
      <c r="S2024" s="17">
        <v>3.1365026265822202E-2</v>
      </c>
      <c r="T2024" s="17">
        <v>3.2366126616921002E-2</v>
      </c>
      <c r="U2024" s="17">
        <v>1.14250993369732E-2</v>
      </c>
      <c r="V2024" s="17">
        <v>1.9728155488459499E-2</v>
      </c>
      <c r="W2024" s="17">
        <v>7.6387534560730099E-3</v>
      </c>
      <c r="X2024" s="17">
        <v>2.2100207703812699E-2</v>
      </c>
      <c r="Y2024" s="17">
        <v>4.6377830208308699E-2</v>
      </c>
      <c r="Z2024" s="17">
        <v>3.5941979163786802E-2</v>
      </c>
      <c r="AA2024" s="17">
        <v>2.9292209271677999E-2</v>
      </c>
      <c r="AB2024" s="17">
        <v>2.05056599635834E-2</v>
      </c>
      <c r="AC2024" s="17">
        <v>3.7073965056777299E-2</v>
      </c>
      <c r="AD2024" s="17">
        <v>0</v>
      </c>
      <c r="AE2024" s="17"/>
      <c r="AF2024" s="17">
        <v>2.2644129285692299E-2</v>
      </c>
      <c r="AG2024" s="17">
        <v>2.5403685776784299E-2</v>
      </c>
      <c r="AH2024" s="17">
        <v>1.25318347875984E-2</v>
      </c>
      <c r="AI2024" s="17"/>
      <c r="AJ2024" s="17">
        <v>1.16336437230075E-2</v>
      </c>
      <c r="AK2024" s="17">
        <v>3.4139286866230099E-2</v>
      </c>
      <c r="AL2024" s="17">
        <v>4.6917474158408502E-2</v>
      </c>
      <c r="AM2024" s="17">
        <v>3.0853047771403401E-2</v>
      </c>
      <c r="AN2024" s="17">
        <v>2.9016720568073098E-2</v>
      </c>
      <c r="AO2024" s="17"/>
      <c r="AP2024" s="17">
        <v>3.1427613925949699E-2</v>
      </c>
      <c r="AQ2024" s="17">
        <v>2.0773747426284999E-2</v>
      </c>
      <c r="AR2024" s="17">
        <v>5.0355438951124598E-2</v>
      </c>
      <c r="AS2024" s="17">
        <v>2.58461029354504E-2</v>
      </c>
      <c r="AT2024" s="17">
        <v>2.0426694792455999E-2</v>
      </c>
      <c r="AU2024" s="17">
        <v>2.1519919359908799E-2</v>
      </c>
      <c r="AV2024" s="17"/>
      <c r="AW2024" s="17">
        <v>5.19026093843259E-2</v>
      </c>
      <c r="AX2024" s="17">
        <v>2.2888006867632298E-2</v>
      </c>
      <c r="AY2024" s="17">
        <v>3.2475363169706298E-2</v>
      </c>
      <c r="AZ2024" s="17">
        <v>8.6326942093538604E-3</v>
      </c>
      <c r="BA2024" s="17">
        <v>1.23393233858734E-2</v>
      </c>
      <c r="BB2024" s="17">
        <v>4.1736075184613898E-2</v>
      </c>
      <c r="BC2024" s="17">
        <v>2.86779450338428E-2</v>
      </c>
      <c r="BD2024" s="17">
        <v>0</v>
      </c>
      <c r="BE2024" s="17">
        <v>2.5495385179662901E-2</v>
      </c>
      <c r="BF2024" s="17">
        <v>2.0048835851744499E-2</v>
      </c>
      <c r="BG2024" s="17">
        <v>2.7506743417836099E-2</v>
      </c>
      <c r="BH2024" s="17">
        <v>4.3867251171943802E-2</v>
      </c>
      <c r="BI2024" s="17">
        <v>4.7223299668507399E-2</v>
      </c>
      <c r="BJ2024" s="17">
        <v>4.3763189339135297E-2</v>
      </c>
      <c r="BK2024" s="17">
        <v>4.2246894485903998E-2</v>
      </c>
      <c r="BL2024" s="17">
        <v>3.7315238145812002E-2</v>
      </c>
      <c r="BM2024" s="17"/>
      <c r="BN2024" s="17">
        <v>1.99492097617451E-2</v>
      </c>
      <c r="BO2024" s="17">
        <v>3.4470809860815702E-2</v>
      </c>
      <c r="BP2024" s="17"/>
      <c r="BQ2024" s="17">
        <v>3.1198217654543101E-2</v>
      </c>
      <c r="BR2024" s="17">
        <v>4.6253461420652099E-2</v>
      </c>
      <c r="BS2024" s="17"/>
      <c r="BT2024" s="17">
        <v>4.9340233513857898E-2</v>
      </c>
      <c r="BU2024" s="17"/>
      <c r="BV2024" s="17">
        <v>3.7467609993502897E-2</v>
      </c>
      <c r="BW2024" s="17">
        <v>3.3096695517709399E-2</v>
      </c>
      <c r="BX2024" s="17">
        <v>1.90626904202492E-2</v>
      </c>
      <c r="BY2024" s="17"/>
      <c r="BZ2024" s="17">
        <v>2.0679457041157999E-2</v>
      </c>
      <c r="CA2024" s="17">
        <v>1.89044874089681E-2</v>
      </c>
      <c r="CB2024" s="17">
        <v>2.1091108841797601E-2</v>
      </c>
      <c r="CC2024" s="17">
        <v>3.2705833309156301E-2</v>
      </c>
      <c r="CD2024" s="17">
        <v>2.1317430255552501E-2</v>
      </c>
      <c r="CE2024" s="17">
        <v>3.6627414368257401E-2</v>
      </c>
      <c r="CF2024" s="17">
        <v>4.4861698667726303E-2</v>
      </c>
      <c r="CG2024" s="17"/>
      <c r="CH2024" s="17">
        <v>6.1423158481647103E-2</v>
      </c>
      <c r="CI2024" s="17">
        <v>2.3786669037354099E-2</v>
      </c>
      <c r="CJ2024" s="17">
        <v>2.3675286977290998E-2</v>
      </c>
      <c r="CK2024" s="17">
        <v>1.31976618507241E-2</v>
      </c>
      <c r="CL2024" s="17">
        <v>2.84189405329957E-2</v>
      </c>
    </row>
    <row r="2025" spans="2:90" x14ac:dyDescent="0.3">
      <c r="B2025" t="s">
        <v>765</v>
      </c>
      <c r="C2025" s="17">
        <v>0.155635061806387</v>
      </c>
      <c r="D2025" s="17">
        <v>0.160047296280458</v>
      </c>
      <c r="E2025" s="17">
        <v>0.15049178478078501</v>
      </c>
      <c r="F2025" s="17"/>
      <c r="G2025" s="17">
        <v>0.28600200636817702</v>
      </c>
      <c r="H2025" s="17">
        <v>0.218338991209207</v>
      </c>
      <c r="I2025" s="17">
        <v>0.18589194972367701</v>
      </c>
      <c r="J2025" s="17">
        <v>0.11670283408118801</v>
      </c>
      <c r="K2025" s="17">
        <v>0.114262925249772</v>
      </c>
      <c r="L2025" s="17">
        <v>5.2377373259898802E-2</v>
      </c>
      <c r="M2025" s="17"/>
      <c r="N2025" s="17">
        <v>0.15939022301436501</v>
      </c>
      <c r="O2025" s="17">
        <v>0.17840444307207901</v>
      </c>
      <c r="P2025" s="17">
        <v>0.154657294497557</v>
      </c>
      <c r="Q2025" s="17">
        <v>0.12845565916330401</v>
      </c>
      <c r="R2025" s="17"/>
      <c r="S2025" s="17">
        <v>0.230238849205742</v>
      </c>
      <c r="T2025" s="17">
        <v>0.145928227573284</v>
      </c>
      <c r="U2025" s="17">
        <v>0.13025272148259401</v>
      </c>
      <c r="V2025" s="17">
        <v>0.13385566297010701</v>
      </c>
      <c r="W2025" s="17">
        <v>0.18530048519616099</v>
      </c>
      <c r="X2025" s="17">
        <v>0.17101319439231299</v>
      </c>
      <c r="Y2025" s="17">
        <v>0.13005422181697501</v>
      </c>
      <c r="Z2025" s="17">
        <v>0.12853977636594099</v>
      </c>
      <c r="AA2025" s="17">
        <v>0.12701720812294301</v>
      </c>
      <c r="AB2025" s="17">
        <v>0.141810588865107</v>
      </c>
      <c r="AC2025" s="17">
        <v>0.153117101568886</v>
      </c>
      <c r="AD2025" s="17">
        <v>0.12155223024502999</v>
      </c>
      <c r="AE2025" s="17"/>
      <c r="AF2025" s="17">
        <v>0.12621832148245099</v>
      </c>
      <c r="AG2025" s="17">
        <v>0.16937927321148299</v>
      </c>
      <c r="AH2025" s="17">
        <v>0.15880972704191701</v>
      </c>
      <c r="AI2025" s="17"/>
      <c r="AJ2025" s="17">
        <v>0.12965986489831299</v>
      </c>
      <c r="AK2025" s="17">
        <v>0.16620377766688399</v>
      </c>
      <c r="AL2025" s="17">
        <v>0.109312474514699</v>
      </c>
      <c r="AM2025" s="17">
        <v>0.165877180503119</v>
      </c>
      <c r="AN2025" s="17">
        <v>0.204076465920462</v>
      </c>
      <c r="AO2025" s="17"/>
      <c r="AP2025" s="17">
        <v>0.15858977246370601</v>
      </c>
      <c r="AQ2025" s="17">
        <v>0.140155598055901</v>
      </c>
      <c r="AR2025" s="17">
        <v>0.126425757005803</v>
      </c>
      <c r="AS2025" s="17">
        <v>0.185386001043266</v>
      </c>
      <c r="AT2025" s="17">
        <v>0.26181062369039398</v>
      </c>
      <c r="AU2025" s="17">
        <v>8.8715051279279103E-2</v>
      </c>
      <c r="AV2025" s="17"/>
      <c r="AW2025" s="17">
        <v>0.11531301150103</v>
      </c>
      <c r="AX2025" s="17">
        <v>0.20529416785309301</v>
      </c>
      <c r="AY2025" s="17">
        <v>0.14423704457282699</v>
      </c>
      <c r="AZ2025" s="17">
        <v>0.158960086558744</v>
      </c>
      <c r="BA2025" s="17">
        <v>0.18757279030986301</v>
      </c>
      <c r="BB2025" s="17">
        <v>0.16467850421878599</v>
      </c>
      <c r="BC2025" s="17">
        <v>0.15418139021454899</v>
      </c>
      <c r="BD2025" s="17">
        <v>0.10991923226205499</v>
      </c>
      <c r="BE2025" s="17">
        <v>0.131975708065875</v>
      </c>
      <c r="BF2025" s="17">
        <v>0.17061739574757401</v>
      </c>
      <c r="BG2025" s="17">
        <v>0.13615014521633501</v>
      </c>
      <c r="BH2025" s="17">
        <v>0.220557891638058</v>
      </c>
      <c r="BI2025" s="17">
        <v>0.133653197048554</v>
      </c>
      <c r="BJ2025" s="17">
        <v>0.133710838743405</v>
      </c>
      <c r="BK2025" s="17">
        <v>0.168250454223937</v>
      </c>
      <c r="BL2025" s="17">
        <v>0.15283023850410399</v>
      </c>
      <c r="BM2025" s="17"/>
      <c r="BN2025" s="17">
        <v>0.13313449718472301</v>
      </c>
      <c r="BO2025" s="17">
        <v>0.18668967105758599</v>
      </c>
      <c r="BP2025" s="17"/>
      <c r="BQ2025" s="17">
        <v>0.15022943527714699</v>
      </c>
      <c r="BR2025" s="17">
        <v>0.197215928662624</v>
      </c>
      <c r="BS2025" s="17"/>
      <c r="BT2025" s="17">
        <v>0.207000999898726</v>
      </c>
      <c r="BU2025" s="17"/>
      <c r="BV2025" s="17">
        <v>0.150333083183355</v>
      </c>
      <c r="BW2025" s="17">
        <v>0.22979680923111401</v>
      </c>
      <c r="BX2025" s="17">
        <v>0.13381387305312001</v>
      </c>
      <c r="BY2025" s="17"/>
      <c r="BZ2025" s="17">
        <v>0.25414197673384298</v>
      </c>
      <c r="CA2025" s="17">
        <v>0.16599540041915301</v>
      </c>
      <c r="CB2025" s="17">
        <v>0.14013448737221099</v>
      </c>
      <c r="CC2025" s="17">
        <v>0.166949310401281</v>
      </c>
      <c r="CD2025" s="17">
        <v>0.17925934463684401</v>
      </c>
      <c r="CE2025" s="17">
        <v>0.12908362700950901</v>
      </c>
      <c r="CF2025" s="17">
        <v>0.116027835988581</v>
      </c>
      <c r="CG2025" s="17"/>
      <c r="CH2025" s="17">
        <v>0.240093787247909</v>
      </c>
      <c r="CI2025" s="17">
        <v>0.12623302404290501</v>
      </c>
      <c r="CJ2025" s="17">
        <v>0.12764590859851099</v>
      </c>
      <c r="CK2025" s="17">
        <v>0.21217690146262599</v>
      </c>
      <c r="CL2025" s="17">
        <v>0.25880328827270399</v>
      </c>
    </row>
    <row r="2026" spans="2:90" x14ac:dyDescent="0.3">
      <c r="B2026" t="s">
        <v>766</v>
      </c>
      <c r="C2026" s="17">
        <v>0.16992507398776999</v>
      </c>
      <c r="D2026" s="17">
        <v>0.17642909053088501</v>
      </c>
      <c r="E2026" s="17">
        <v>0.163913296831182</v>
      </c>
      <c r="F2026" s="17"/>
      <c r="G2026" s="17">
        <v>0.26697864760124701</v>
      </c>
      <c r="H2026" s="17">
        <v>0.22335930165067799</v>
      </c>
      <c r="I2026" s="17">
        <v>0.17129291538893099</v>
      </c>
      <c r="J2026" s="17">
        <v>0.17717451934791301</v>
      </c>
      <c r="K2026" s="17">
        <v>0.12982175917279001</v>
      </c>
      <c r="L2026" s="17">
        <v>8.1692409804210595E-2</v>
      </c>
      <c r="M2026" s="17"/>
      <c r="N2026" s="17">
        <v>0.19641374948721499</v>
      </c>
      <c r="O2026" s="17">
        <v>0.169825632611666</v>
      </c>
      <c r="P2026" s="17">
        <v>0.14910343734669701</v>
      </c>
      <c r="Q2026" s="17">
        <v>0.16149579293178601</v>
      </c>
      <c r="R2026" s="17"/>
      <c r="S2026" s="17">
        <v>0.206586652414918</v>
      </c>
      <c r="T2026" s="17">
        <v>0.14262768646640001</v>
      </c>
      <c r="U2026" s="17">
        <v>0.17173332720192799</v>
      </c>
      <c r="V2026" s="17">
        <v>0.177435505122675</v>
      </c>
      <c r="W2026" s="17">
        <v>0.191354425746738</v>
      </c>
      <c r="X2026" s="17">
        <v>0.210150176286656</v>
      </c>
      <c r="Y2026" s="17">
        <v>0.120805100656218</v>
      </c>
      <c r="Z2026" s="17">
        <v>0.23270056382993701</v>
      </c>
      <c r="AA2026" s="17">
        <v>0.152674465811519</v>
      </c>
      <c r="AB2026" s="17">
        <v>0.119738613844379</v>
      </c>
      <c r="AC2026" s="17">
        <v>0.15689018611247399</v>
      </c>
      <c r="AD2026" s="17">
        <v>0.20205764457724301</v>
      </c>
      <c r="AE2026" s="17"/>
      <c r="AF2026" s="17">
        <v>0.136302339676457</v>
      </c>
      <c r="AG2026" s="17">
        <v>0.154259125332464</v>
      </c>
      <c r="AH2026" s="17">
        <v>0.22539670314760199</v>
      </c>
      <c r="AI2026" s="17"/>
      <c r="AJ2026" s="17">
        <v>0.14276053333106201</v>
      </c>
      <c r="AK2026" s="17">
        <v>0.177400902123758</v>
      </c>
      <c r="AL2026" s="17">
        <v>0.124496685323657</v>
      </c>
      <c r="AM2026" s="17">
        <v>0.18938813133679899</v>
      </c>
      <c r="AN2026" s="17">
        <v>0.19525205330881601</v>
      </c>
      <c r="AO2026" s="17"/>
      <c r="AP2026" s="17">
        <v>0.18817225334173901</v>
      </c>
      <c r="AQ2026" s="17">
        <v>0.17171260796253501</v>
      </c>
      <c r="AR2026" s="17">
        <v>0.14377450407749101</v>
      </c>
      <c r="AS2026" s="17">
        <v>0.16755897437289699</v>
      </c>
      <c r="AT2026" s="17">
        <v>0.160007893820099</v>
      </c>
      <c r="AU2026" s="17">
        <v>0.14911366674194401</v>
      </c>
      <c r="AV2026" s="17"/>
      <c r="AW2026" s="17">
        <v>9.4658026368317397E-2</v>
      </c>
      <c r="AX2026" s="17">
        <v>0.16635001503185301</v>
      </c>
      <c r="AY2026" s="17">
        <v>0.157805124416347</v>
      </c>
      <c r="AZ2026" s="17">
        <v>0.16015958290709401</v>
      </c>
      <c r="BA2026" s="17">
        <v>0.20521804465430299</v>
      </c>
      <c r="BB2026" s="17">
        <v>9.9983190604373301E-2</v>
      </c>
      <c r="BC2026" s="17">
        <v>0.227925375795344</v>
      </c>
      <c r="BD2026" s="17">
        <v>0.114953463904593</v>
      </c>
      <c r="BE2026" s="17">
        <v>0.19837859367972699</v>
      </c>
      <c r="BF2026" s="17">
        <v>0.190347404532136</v>
      </c>
      <c r="BG2026" s="17">
        <v>0.17926560900320701</v>
      </c>
      <c r="BH2026" s="17">
        <v>0.12971422697847201</v>
      </c>
      <c r="BI2026" s="17">
        <v>0.20562091770688701</v>
      </c>
      <c r="BJ2026" s="17">
        <v>0.244723372558487</v>
      </c>
      <c r="BK2026" s="17">
        <v>0.14683041453446399</v>
      </c>
      <c r="BL2026" s="17">
        <v>0.18607942028462099</v>
      </c>
      <c r="BM2026" s="17"/>
      <c r="BN2026" s="17">
        <v>0.14604986039265899</v>
      </c>
      <c r="BO2026" s="17">
        <v>0.203243592383516</v>
      </c>
      <c r="BP2026" s="17"/>
      <c r="BQ2026" s="17">
        <v>0.18377271802332301</v>
      </c>
      <c r="BR2026" s="17">
        <v>0.185991760818465</v>
      </c>
      <c r="BS2026" s="17"/>
      <c r="BT2026" s="17">
        <v>0.19427675399839001</v>
      </c>
      <c r="BU2026" s="17"/>
      <c r="BV2026" s="17">
        <v>0.180130847088881</v>
      </c>
      <c r="BW2026" s="17">
        <v>0.16942257117103501</v>
      </c>
      <c r="BX2026" s="17">
        <v>0.15852377771656501</v>
      </c>
      <c r="BY2026" s="17"/>
      <c r="BZ2026" s="17">
        <v>0.160064591928051</v>
      </c>
      <c r="CA2026" s="17">
        <v>0.20011537285558401</v>
      </c>
      <c r="CB2026" s="17">
        <v>0.169331737564164</v>
      </c>
      <c r="CC2026" s="17">
        <v>0.158763248028092</v>
      </c>
      <c r="CD2026" s="17">
        <v>0.17348058644025699</v>
      </c>
      <c r="CE2026" s="17">
        <v>0.15874883877379001</v>
      </c>
      <c r="CF2026" s="17">
        <v>0.166419455388464</v>
      </c>
      <c r="CG2026" s="17"/>
      <c r="CH2026" s="17">
        <v>0.147704593632905</v>
      </c>
      <c r="CI2026" s="17">
        <v>0.14728601534168401</v>
      </c>
      <c r="CJ2026" s="17">
        <v>0.20329920875926999</v>
      </c>
      <c r="CK2026" s="17">
        <v>0.17296984038906901</v>
      </c>
      <c r="CL2026" s="17">
        <v>0.115766006186869</v>
      </c>
    </row>
    <row r="2027" spans="2:90" x14ac:dyDescent="0.3">
      <c r="B2027" t="s">
        <v>767</v>
      </c>
      <c r="C2027" s="17">
        <v>0.114923987735364</v>
      </c>
      <c r="D2027" s="17">
        <v>0.12977343612659001</v>
      </c>
      <c r="E2027" s="17">
        <v>0.10132258964848</v>
      </c>
      <c r="F2027" s="17"/>
      <c r="G2027" s="17">
        <v>0.146085837573741</v>
      </c>
      <c r="H2027" s="17">
        <v>0.17275192785843299</v>
      </c>
      <c r="I2027" s="17">
        <v>0.17403742539202099</v>
      </c>
      <c r="J2027" s="17">
        <v>0.108762233644352</v>
      </c>
      <c r="K2027" s="17">
        <v>6.5526279687091807E-2</v>
      </c>
      <c r="L2027" s="17">
        <v>3.6707499425155797E-2</v>
      </c>
      <c r="M2027" s="17"/>
      <c r="N2027" s="17">
        <v>0.14847493873705001</v>
      </c>
      <c r="O2027" s="17">
        <v>9.5365093141464699E-2</v>
      </c>
      <c r="P2027" s="17">
        <v>0.110368462540773</v>
      </c>
      <c r="Q2027" s="17">
        <v>0.100522885757448</v>
      </c>
      <c r="R2027" s="17"/>
      <c r="S2027" s="17">
        <v>0.12344659082161</v>
      </c>
      <c r="T2027" s="17">
        <v>0.10692332672633199</v>
      </c>
      <c r="U2027" s="17">
        <v>0.12531645101598701</v>
      </c>
      <c r="V2027" s="17">
        <v>0.103634857866591</v>
      </c>
      <c r="W2027" s="17">
        <v>0.11246839655172</v>
      </c>
      <c r="X2027" s="17">
        <v>0.12808335709853499</v>
      </c>
      <c r="Y2027" s="17">
        <v>9.5850853113498502E-2</v>
      </c>
      <c r="Z2027" s="17">
        <v>9.8591358783083297E-2</v>
      </c>
      <c r="AA2027" s="17">
        <v>0.118824173562197</v>
      </c>
      <c r="AB2027" s="17">
        <v>0.119716553781144</v>
      </c>
      <c r="AC2027" s="17">
        <v>9.4287204536916303E-2</v>
      </c>
      <c r="AD2027" s="17">
        <v>0.16050481435106101</v>
      </c>
      <c r="AE2027" s="17"/>
      <c r="AF2027" s="17">
        <v>8.4547906210222096E-2</v>
      </c>
      <c r="AG2027" s="17">
        <v>0.11738432124038201</v>
      </c>
      <c r="AH2027" s="17">
        <v>0.16658864759523301</v>
      </c>
      <c r="AI2027" s="17"/>
      <c r="AJ2027" s="17">
        <v>0.105305453769146</v>
      </c>
      <c r="AK2027" s="17">
        <v>0.11944886987485299</v>
      </c>
      <c r="AL2027" s="17">
        <v>0.10383001643454</v>
      </c>
      <c r="AM2027" s="17">
        <v>9.8926094498931694E-2</v>
      </c>
      <c r="AN2027" s="17">
        <v>0.13144772587624201</v>
      </c>
      <c r="AO2027" s="17"/>
      <c r="AP2027" s="17">
        <v>0.150132784018978</v>
      </c>
      <c r="AQ2027" s="17">
        <v>0.101096902368821</v>
      </c>
      <c r="AR2027" s="17">
        <v>8.5719191541473699E-2</v>
      </c>
      <c r="AS2027" s="17">
        <v>9.9950647282292596E-2</v>
      </c>
      <c r="AT2027" s="17">
        <v>0.16848554948498801</v>
      </c>
      <c r="AU2027" s="17">
        <v>8.0600152686595705E-2</v>
      </c>
      <c r="AV2027" s="17"/>
      <c r="AW2027" s="17">
        <v>9.4686631111150998E-2</v>
      </c>
      <c r="AX2027" s="17">
        <v>7.6045698875727805E-2</v>
      </c>
      <c r="AY2027" s="17">
        <v>0.12658273607463699</v>
      </c>
      <c r="AZ2027" s="17">
        <v>9.4209444151990507E-2</v>
      </c>
      <c r="BA2027" s="17">
        <v>7.5431000241582405E-2</v>
      </c>
      <c r="BB2027" s="17">
        <v>8.7041177345038398E-2</v>
      </c>
      <c r="BC2027" s="17">
        <v>0.101534918876774</v>
      </c>
      <c r="BD2027" s="17">
        <v>0.13031965912245499</v>
      </c>
      <c r="BE2027" s="17">
        <v>0.12821610204380901</v>
      </c>
      <c r="BF2027" s="17">
        <v>0.15193347358026399</v>
      </c>
      <c r="BG2027" s="17">
        <v>0.16368125139858</v>
      </c>
      <c r="BH2027" s="17">
        <v>8.8549932617111707E-2</v>
      </c>
      <c r="BI2027" s="17">
        <v>0.17728694201181</v>
      </c>
      <c r="BJ2027" s="17">
        <v>0.182055963324115</v>
      </c>
      <c r="BK2027" s="17">
        <v>0.14677676856468699</v>
      </c>
      <c r="BL2027" s="17">
        <v>0.15281584032887</v>
      </c>
      <c r="BM2027" s="17"/>
      <c r="BN2027" s="17">
        <v>0.12065075351547699</v>
      </c>
      <c r="BO2027" s="17">
        <v>0.107439140265217</v>
      </c>
      <c r="BP2027" s="17"/>
      <c r="BQ2027" s="17">
        <v>0.141435696932354</v>
      </c>
      <c r="BR2027" s="17">
        <v>8.8309096429378994E-2</v>
      </c>
      <c r="BS2027" s="17"/>
      <c r="BT2027" s="17">
        <v>0.12777481025166901</v>
      </c>
      <c r="BU2027" s="17"/>
      <c r="BV2027" s="17">
        <v>9.3666541328780203E-2</v>
      </c>
      <c r="BW2027" s="17">
        <v>0.13541811479787599</v>
      </c>
      <c r="BX2027" s="17">
        <v>0.115910904807124</v>
      </c>
      <c r="BY2027" s="17"/>
      <c r="BZ2027" s="17">
        <v>8.2949547439359395E-2</v>
      </c>
      <c r="CA2027" s="17">
        <v>0.106663959485074</v>
      </c>
      <c r="CB2027" s="17">
        <v>8.1935399072721501E-2</v>
      </c>
      <c r="CC2027" s="17">
        <v>0.127279349403846</v>
      </c>
      <c r="CD2027" s="17">
        <v>0.124728336177109</v>
      </c>
      <c r="CE2027" s="17">
        <v>0.12677316569826599</v>
      </c>
      <c r="CF2027" s="17">
        <v>0.175449886649127</v>
      </c>
      <c r="CG2027" s="17"/>
      <c r="CH2027" s="17">
        <v>0.103861777501456</v>
      </c>
      <c r="CI2027" s="17">
        <v>0.13257970290974699</v>
      </c>
      <c r="CJ2027" s="17">
        <v>0.10490966830918701</v>
      </c>
      <c r="CK2027" s="17">
        <v>0.11049781869372099</v>
      </c>
      <c r="CL2027" s="17">
        <v>8.7266205911862002E-2</v>
      </c>
    </row>
    <row r="2028" spans="2:90" x14ac:dyDescent="0.3">
      <c r="B2028" t="s">
        <v>768</v>
      </c>
      <c r="C2028" s="17">
        <v>0.49217673304979997</v>
      </c>
      <c r="D2028" s="17">
        <v>0.463359993440212</v>
      </c>
      <c r="E2028" s="17">
        <v>0.51938117591342603</v>
      </c>
      <c r="F2028" s="17"/>
      <c r="G2028" s="17">
        <v>0.177654573154954</v>
      </c>
      <c r="H2028" s="17">
        <v>0.32970880994400897</v>
      </c>
      <c r="I2028" s="17">
        <v>0.37470070460087301</v>
      </c>
      <c r="J2028" s="17">
        <v>0.52923742003154906</v>
      </c>
      <c r="K2028" s="17">
        <v>0.64861537918889201</v>
      </c>
      <c r="L2028" s="17">
        <v>0.79503207092858896</v>
      </c>
      <c r="M2028" s="17"/>
      <c r="N2028" s="17">
        <v>0.43096441423822501</v>
      </c>
      <c r="O2028" s="17">
        <v>0.49241172722753201</v>
      </c>
      <c r="P2028" s="17">
        <v>0.52487980218008401</v>
      </c>
      <c r="Q2028" s="17">
        <v>0.52966967366012996</v>
      </c>
      <c r="R2028" s="17"/>
      <c r="S2028" s="17">
        <v>0.355683090521138</v>
      </c>
      <c r="T2028" s="17">
        <v>0.53131222950466095</v>
      </c>
      <c r="U2028" s="17">
        <v>0.525830981661077</v>
      </c>
      <c r="V2028" s="17">
        <v>0.51877507076219698</v>
      </c>
      <c r="W2028" s="17">
        <v>0.47162862042783099</v>
      </c>
      <c r="X2028" s="17">
        <v>0.44163930160551301</v>
      </c>
      <c r="Y2028" s="17">
        <v>0.55539337799154598</v>
      </c>
      <c r="Z2028" s="17">
        <v>0.48331043500773102</v>
      </c>
      <c r="AA2028" s="17">
        <v>0.50871545754105396</v>
      </c>
      <c r="AB2028" s="17">
        <v>0.54614770478867902</v>
      </c>
      <c r="AC2028" s="17">
        <v>0.54961277825049004</v>
      </c>
      <c r="AD2028" s="17">
        <v>0.515885310826666</v>
      </c>
      <c r="AE2028" s="17"/>
      <c r="AF2028" s="17">
        <v>0.597496490442876</v>
      </c>
      <c r="AG2028" s="17">
        <v>0.50051837686484801</v>
      </c>
      <c r="AH2028" s="17">
        <v>0.37150726139051399</v>
      </c>
      <c r="AI2028" s="17"/>
      <c r="AJ2028" s="17">
        <v>0.58903301376375905</v>
      </c>
      <c r="AK2028" s="17">
        <v>0.463114328294436</v>
      </c>
      <c r="AL2028" s="17">
        <v>0.58232985034617502</v>
      </c>
      <c r="AM2028" s="17">
        <v>0.47002195000607899</v>
      </c>
      <c r="AN2028" s="17">
        <v>0.39248933270344299</v>
      </c>
      <c r="AO2028" s="17"/>
      <c r="AP2028" s="17">
        <v>0.43288274203876198</v>
      </c>
      <c r="AQ2028" s="17">
        <v>0.54898828081909801</v>
      </c>
      <c r="AR2028" s="17">
        <v>0.55278150301560103</v>
      </c>
      <c r="AS2028" s="17">
        <v>0.48639591461061599</v>
      </c>
      <c r="AT2028" s="17">
        <v>0.33611451186507402</v>
      </c>
      <c r="AU2028" s="17">
        <v>0.579105727141214</v>
      </c>
      <c r="AV2028" s="17"/>
      <c r="AW2028" s="17">
        <v>0.53726763675695699</v>
      </c>
      <c r="AX2028" s="17">
        <v>0.38504063229954799</v>
      </c>
      <c r="AY2028" s="17">
        <v>0.49471912687911401</v>
      </c>
      <c r="AZ2028" s="17">
        <v>0.54086894010286002</v>
      </c>
      <c r="BA2028" s="17">
        <v>0.48847754087470402</v>
      </c>
      <c r="BB2028" s="17">
        <v>0.56331470283627005</v>
      </c>
      <c r="BC2028" s="17">
        <v>0.445891741630565</v>
      </c>
      <c r="BD2028" s="17">
        <v>0.62620672309661596</v>
      </c>
      <c r="BE2028" s="17">
        <v>0.51593421103092596</v>
      </c>
      <c r="BF2028" s="17">
        <v>0.43830289373673198</v>
      </c>
      <c r="BG2028" s="17">
        <v>0.46816116315474399</v>
      </c>
      <c r="BH2028" s="17">
        <v>0.48686542565803198</v>
      </c>
      <c r="BI2028" s="17">
        <v>0.43621564356424303</v>
      </c>
      <c r="BJ2028" s="17">
        <v>0.32322226151025102</v>
      </c>
      <c r="BK2028" s="17">
        <v>0.45299740475447497</v>
      </c>
      <c r="BL2028" s="17">
        <v>0.445798564968303</v>
      </c>
      <c r="BM2028" s="17"/>
      <c r="BN2028" s="17">
        <v>0.543925173046229</v>
      </c>
      <c r="BO2028" s="17">
        <v>0.41897626151496797</v>
      </c>
      <c r="BP2028" s="17"/>
      <c r="BQ2028" s="17">
        <v>0.45219077016909798</v>
      </c>
      <c r="BR2028" s="17">
        <v>0.453440726213514</v>
      </c>
      <c r="BS2028" s="17"/>
      <c r="BT2028" s="17">
        <v>0.38416081249932099</v>
      </c>
      <c r="BU2028" s="17"/>
      <c r="BV2028" s="17">
        <v>0.46441682927341599</v>
      </c>
      <c r="BW2028" s="17">
        <v>0.39517622219177101</v>
      </c>
      <c r="BX2028" s="17">
        <v>0.54189189695026296</v>
      </c>
      <c r="BY2028" s="17"/>
      <c r="BZ2028" s="17">
        <v>0.42489198431568398</v>
      </c>
      <c r="CA2028" s="17">
        <v>0.46463882775395998</v>
      </c>
      <c r="CB2028" s="17">
        <v>0.53440704115444004</v>
      </c>
      <c r="CC2028" s="17">
        <v>0.48048189796633201</v>
      </c>
      <c r="CD2028" s="17">
        <v>0.47215295611999902</v>
      </c>
      <c r="CE2028" s="17">
        <v>0.52651224341923597</v>
      </c>
      <c r="CF2028" s="17">
        <v>0.48179287122085801</v>
      </c>
      <c r="CG2028" s="17"/>
      <c r="CH2028" s="17">
        <v>0.424432742128173</v>
      </c>
      <c r="CI2028" s="17">
        <v>0.53397970290597296</v>
      </c>
      <c r="CJ2028" s="17">
        <v>0.49691924505365098</v>
      </c>
      <c r="CK2028" s="17">
        <v>0.43860062603597799</v>
      </c>
      <c r="CL2028" s="17">
        <v>0.43514359877485898</v>
      </c>
    </row>
    <row r="2029" spans="2:90" x14ac:dyDescent="0.3">
      <c r="B2029" t="s">
        <v>118</v>
      </c>
      <c r="C2029" s="17">
        <v>4.1450298401147799E-2</v>
      </c>
      <c r="D2029" s="17">
        <v>4.0886534060930797E-2</v>
      </c>
      <c r="E2029" s="17">
        <v>4.23298438734699E-2</v>
      </c>
      <c r="F2029" s="17"/>
      <c r="G2029" s="17">
        <v>7.8858992706984501E-2</v>
      </c>
      <c r="H2029" s="17">
        <v>3.07638779387528E-2</v>
      </c>
      <c r="I2029" s="17">
        <v>5.4294725625595099E-2</v>
      </c>
      <c r="J2029" s="17">
        <v>4.5968538937351103E-2</v>
      </c>
      <c r="K2029" s="17">
        <v>2.7551024713473E-2</v>
      </c>
      <c r="L2029" s="17">
        <v>2.0469029622648498E-2</v>
      </c>
      <c r="M2029" s="17"/>
      <c r="N2029" s="17">
        <v>2.5949548375420899E-2</v>
      </c>
      <c r="O2029" s="17">
        <v>3.3499840015265299E-2</v>
      </c>
      <c r="P2029" s="17">
        <v>5.0523627606532701E-2</v>
      </c>
      <c r="Q2029" s="17">
        <v>5.8842656016700398E-2</v>
      </c>
      <c r="R2029" s="17"/>
      <c r="S2029" s="17">
        <v>5.2679790770770299E-2</v>
      </c>
      <c r="T2029" s="17">
        <v>4.0842403112401497E-2</v>
      </c>
      <c r="U2029" s="17">
        <v>3.5441419301440097E-2</v>
      </c>
      <c r="V2029" s="17">
        <v>4.6570747789970598E-2</v>
      </c>
      <c r="W2029" s="17">
        <v>3.1609318621476999E-2</v>
      </c>
      <c r="X2029" s="17">
        <v>2.7013762913170002E-2</v>
      </c>
      <c r="Y2029" s="17">
        <v>5.1518616213453501E-2</v>
      </c>
      <c r="Z2029" s="17">
        <v>2.0915886849520601E-2</v>
      </c>
      <c r="AA2029" s="17">
        <v>6.3476485690609694E-2</v>
      </c>
      <c r="AB2029" s="17">
        <v>5.20808787571082E-2</v>
      </c>
      <c r="AC2029" s="17">
        <v>9.0187644744564206E-3</v>
      </c>
      <c r="AD2029" s="17">
        <v>0</v>
      </c>
      <c r="AE2029" s="17"/>
      <c r="AF2029" s="17">
        <v>3.2790812902301403E-2</v>
      </c>
      <c r="AG2029" s="17">
        <v>3.3055217574038197E-2</v>
      </c>
      <c r="AH2029" s="17">
        <v>6.5165826037135999E-2</v>
      </c>
      <c r="AI2029" s="17"/>
      <c r="AJ2029" s="17">
        <v>2.16074905147127E-2</v>
      </c>
      <c r="AK2029" s="17">
        <v>3.9692835173838197E-2</v>
      </c>
      <c r="AL2029" s="17">
        <v>3.3113499222519702E-2</v>
      </c>
      <c r="AM2029" s="17">
        <v>4.4933595883668097E-2</v>
      </c>
      <c r="AN2029" s="17">
        <v>4.7717701622963501E-2</v>
      </c>
      <c r="AO2029" s="17"/>
      <c r="AP2029" s="17">
        <v>3.8794834210864701E-2</v>
      </c>
      <c r="AQ2029" s="17">
        <v>1.72728633673606E-2</v>
      </c>
      <c r="AR2029" s="17">
        <v>4.0943605408506598E-2</v>
      </c>
      <c r="AS2029" s="17">
        <v>3.4862359755478099E-2</v>
      </c>
      <c r="AT2029" s="17">
        <v>5.3154726346987501E-2</v>
      </c>
      <c r="AU2029" s="17">
        <v>8.0945482791058995E-2</v>
      </c>
      <c r="AV2029" s="17"/>
      <c r="AW2029" s="17">
        <v>0.106172084878218</v>
      </c>
      <c r="AX2029" s="17">
        <v>0.14438147907214499</v>
      </c>
      <c r="AY2029" s="17">
        <v>4.4180604887369399E-2</v>
      </c>
      <c r="AZ2029" s="17">
        <v>3.71692520699579E-2</v>
      </c>
      <c r="BA2029" s="17">
        <v>3.09613005336744E-2</v>
      </c>
      <c r="BB2029" s="17">
        <v>4.32463498109186E-2</v>
      </c>
      <c r="BC2029" s="17">
        <v>4.1788628448925301E-2</v>
      </c>
      <c r="BD2029" s="17">
        <v>1.8600921614281101E-2</v>
      </c>
      <c r="BE2029" s="17">
        <v>0</v>
      </c>
      <c r="BF2029" s="17">
        <v>2.8749996551550298E-2</v>
      </c>
      <c r="BG2029" s="17">
        <v>2.5235087809296699E-2</v>
      </c>
      <c r="BH2029" s="17">
        <v>3.0445271936381701E-2</v>
      </c>
      <c r="BI2029" s="17">
        <v>0</v>
      </c>
      <c r="BJ2029" s="17">
        <v>7.2524374524607305E-2</v>
      </c>
      <c r="BK2029" s="17">
        <v>4.28980634365329E-2</v>
      </c>
      <c r="BL2029" s="17">
        <v>2.51606977682905E-2</v>
      </c>
      <c r="BM2029" s="17"/>
      <c r="BN2029" s="17">
        <v>3.62905060991673E-2</v>
      </c>
      <c r="BO2029" s="17">
        <v>4.9180524917896401E-2</v>
      </c>
      <c r="BP2029" s="17"/>
      <c r="BQ2029" s="17">
        <v>4.1173161943535298E-2</v>
      </c>
      <c r="BR2029" s="17">
        <v>2.8789026455366899E-2</v>
      </c>
      <c r="BS2029" s="17"/>
      <c r="BT2029" s="17">
        <v>3.7446389838035998E-2</v>
      </c>
      <c r="BU2029" s="17"/>
      <c r="BV2029" s="17">
        <v>7.3985089132064197E-2</v>
      </c>
      <c r="BW2029" s="17">
        <v>3.7089587090494203E-2</v>
      </c>
      <c r="BX2029" s="17">
        <v>3.0796857052678799E-2</v>
      </c>
      <c r="BY2029" s="17"/>
      <c r="BZ2029" s="17">
        <v>5.7272442541905201E-2</v>
      </c>
      <c r="CA2029" s="17">
        <v>4.3681952077260097E-2</v>
      </c>
      <c r="CB2029" s="17">
        <v>5.3100225994666302E-2</v>
      </c>
      <c r="CC2029" s="17">
        <v>3.3820360891292402E-2</v>
      </c>
      <c r="CD2029" s="17">
        <v>2.9061346370238599E-2</v>
      </c>
      <c r="CE2029" s="17">
        <v>2.2254710730941901E-2</v>
      </c>
      <c r="CF2029" s="17">
        <v>1.54482520852431E-2</v>
      </c>
      <c r="CG2029" s="17"/>
      <c r="CH2029" s="17">
        <v>2.24839410079096E-2</v>
      </c>
      <c r="CI2029" s="17">
        <v>3.6134885762337997E-2</v>
      </c>
      <c r="CJ2029" s="17">
        <v>4.35506823020902E-2</v>
      </c>
      <c r="CK2029" s="17">
        <v>5.2557151567880198E-2</v>
      </c>
      <c r="CL2029" s="17">
        <v>7.4601960320708996E-2</v>
      </c>
    </row>
    <row r="2030" spans="2:90" x14ac:dyDescent="0.3">
      <c r="C2030" s="17"/>
      <c r="D2030" s="17"/>
      <c r="E2030" s="17"/>
      <c r="F2030" s="17"/>
      <c r="G2030" s="17"/>
      <c r="H2030" s="17"/>
      <c r="I2030" s="17"/>
      <c r="J2030" s="17"/>
      <c r="K2030" s="17"/>
      <c r="L2030" s="17"/>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7"/>
      <c r="AI2030" s="17"/>
      <c r="AJ2030" s="17"/>
      <c r="AK2030" s="17"/>
      <c r="AL2030" s="17"/>
      <c r="AM2030" s="17"/>
      <c r="AN2030" s="17"/>
      <c r="AO2030" s="17"/>
      <c r="AP2030" s="17"/>
      <c r="AQ2030" s="17"/>
      <c r="AR2030" s="17"/>
      <c r="AS2030" s="17"/>
      <c r="AT2030" s="17"/>
      <c r="AU2030" s="17"/>
      <c r="AV2030" s="17"/>
      <c r="AW2030" s="17"/>
      <c r="AX2030" s="17"/>
      <c r="AY2030" s="17"/>
      <c r="AZ2030" s="17"/>
      <c r="BA2030" s="17"/>
      <c r="BB2030" s="17"/>
      <c r="BC2030" s="17"/>
      <c r="BD2030" s="17"/>
      <c r="BE2030" s="17"/>
      <c r="BF2030" s="17"/>
      <c r="BG2030" s="17"/>
      <c r="BH2030" s="17"/>
      <c r="BI2030" s="17"/>
      <c r="BJ2030" s="17"/>
      <c r="BK2030" s="17"/>
      <c r="BL2030" s="17"/>
      <c r="BM2030" s="17"/>
      <c r="BN2030" s="17"/>
      <c r="BO2030" s="17"/>
      <c r="BP2030" s="17"/>
      <c r="BQ2030" s="17"/>
      <c r="BR2030" s="17"/>
      <c r="BS2030" s="17"/>
      <c r="BT2030" s="17"/>
      <c r="BU2030" s="17"/>
      <c r="BV2030" s="17"/>
      <c r="BW2030" s="17"/>
      <c r="BX2030" s="17"/>
      <c r="BY2030" s="17"/>
      <c r="BZ2030" s="17"/>
      <c r="CA2030" s="17"/>
      <c r="CB2030" s="17"/>
      <c r="CC2030" s="17"/>
      <c r="CD2030" s="17"/>
      <c r="CE2030" s="17"/>
      <c r="CF2030" s="17"/>
      <c r="CG2030" s="17"/>
      <c r="CH2030" s="17"/>
      <c r="CI2030" s="17"/>
      <c r="CJ2030" s="17"/>
      <c r="CK2030" s="17"/>
      <c r="CL2030" s="17"/>
    </row>
    <row r="2031" spans="2:90" x14ac:dyDescent="0.3">
      <c r="B2031" s="6" t="s">
        <v>771</v>
      </c>
      <c r="C2031" s="17"/>
      <c r="D2031" s="17"/>
      <c r="E2031" s="17"/>
      <c r="F2031" s="17"/>
      <c r="G2031" s="17"/>
      <c r="H2031" s="17"/>
      <c r="I2031" s="17"/>
      <c r="J2031" s="17"/>
      <c r="K2031" s="17"/>
      <c r="L2031" s="17"/>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7"/>
      <c r="AI2031" s="17"/>
      <c r="AJ2031" s="17"/>
      <c r="AK2031" s="17"/>
      <c r="AL2031" s="17"/>
      <c r="AM2031" s="17"/>
      <c r="AN2031" s="17"/>
      <c r="AO2031" s="17"/>
      <c r="AP2031" s="17"/>
      <c r="AQ2031" s="17"/>
      <c r="AR2031" s="17"/>
      <c r="AS2031" s="17"/>
      <c r="AT2031" s="17"/>
      <c r="AU2031" s="17"/>
      <c r="AV2031" s="17"/>
      <c r="AW2031" s="17"/>
      <c r="AX2031" s="17"/>
      <c r="AY2031" s="17"/>
      <c r="AZ2031" s="17"/>
      <c r="BA2031" s="17"/>
      <c r="BB2031" s="17"/>
      <c r="BC2031" s="17"/>
      <c r="BD2031" s="17"/>
      <c r="BE2031" s="17"/>
      <c r="BF2031" s="17"/>
      <c r="BG2031" s="17"/>
      <c r="BH2031" s="17"/>
      <c r="BI2031" s="17"/>
      <c r="BJ2031" s="17"/>
      <c r="BK2031" s="17"/>
      <c r="BL2031" s="17"/>
      <c r="BM2031" s="17"/>
      <c r="BN2031" s="17"/>
      <c r="BO2031" s="17"/>
      <c r="BP2031" s="17"/>
      <c r="BQ2031" s="17"/>
      <c r="BR2031" s="17"/>
      <c r="BS2031" s="17"/>
      <c r="BT2031" s="17"/>
      <c r="BU2031" s="17"/>
      <c r="BV2031" s="17"/>
      <c r="BW2031" s="17"/>
      <c r="BX2031" s="17"/>
      <c r="BY2031" s="17"/>
      <c r="BZ2031" s="17"/>
      <c r="CA2031" s="17"/>
      <c r="CB2031" s="17"/>
      <c r="CC2031" s="17"/>
      <c r="CD2031" s="17"/>
      <c r="CE2031" s="17"/>
      <c r="CF2031" s="17"/>
      <c r="CG2031" s="17"/>
      <c r="CH2031" s="17"/>
      <c r="CI2031" s="17"/>
      <c r="CJ2031" s="17"/>
      <c r="CK2031" s="17"/>
      <c r="CL2031" s="17"/>
    </row>
    <row r="2032" spans="2:90" x14ac:dyDescent="0.3">
      <c r="B2032" s="24" t="s">
        <v>110</v>
      </c>
      <c r="C2032" s="17"/>
      <c r="D2032" s="17"/>
      <c r="E2032" s="17"/>
      <c r="F2032" s="17"/>
      <c r="G2032" s="17"/>
      <c r="H2032" s="17"/>
      <c r="I2032" s="17"/>
      <c r="J2032" s="17"/>
      <c r="K2032" s="17"/>
      <c r="L2032" s="17"/>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7"/>
      <c r="AI2032" s="17"/>
      <c r="AJ2032" s="17"/>
      <c r="AK2032" s="17"/>
      <c r="AL2032" s="17"/>
      <c r="AM2032" s="17"/>
      <c r="AN2032" s="17"/>
      <c r="AO2032" s="17"/>
      <c r="AP2032" s="17"/>
      <c r="AQ2032" s="17"/>
      <c r="AR2032" s="17"/>
      <c r="AS2032" s="17"/>
      <c r="AT2032" s="17"/>
      <c r="AU2032" s="17"/>
      <c r="AV2032" s="17"/>
      <c r="AW2032" s="17"/>
      <c r="AX2032" s="17"/>
      <c r="AY2032" s="17"/>
      <c r="AZ2032" s="17"/>
      <c r="BA2032" s="17"/>
      <c r="BB2032" s="17"/>
      <c r="BC2032" s="17"/>
      <c r="BD2032" s="17"/>
      <c r="BE2032" s="17"/>
      <c r="BF2032" s="17"/>
      <c r="BG2032" s="17"/>
      <c r="BH2032" s="17"/>
      <c r="BI2032" s="17"/>
      <c r="BJ2032" s="17"/>
      <c r="BK2032" s="17"/>
      <c r="BL2032" s="17"/>
      <c r="BM2032" s="17"/>
      <c r="BN2032" s="17"/>
      <c r="BO2032" s="17"/>
      <c r="BP2032" s="17"/>
      <c r="BQ2032" s="17"/>
      <c r="BR2032" s="17"/>
      <c r="BS2032" s="17"/>
      <c r="BT2032" s="17"/>
      <c r="BU2032" s="17"/>
      <c r="BV2032" s="17"/>
      <c r="BW2032" s="17"/>
      <c r="BX2032" s="17"/>
      <c r="BY2032" s="17"/>
      <c r="BZ2032" s="17"/>
      <c r="CA2032" s="17"/>
      <c r="CB2032" s="17"/>
      <c r="CC2032" s="17"/>
      <c r="CD2032" s="17"/>
      <c r="CE2032" s="17"/>
      <c r="CF2032" s="17"/>
      <c r="CG2032" s="17"/>
      <c r="CH2032" s="17"/>
      <c r="CI2032" s="17"/>
      <c r="CJ2032" s="17"/>
      <c r="CK2032" s="17"/>
      <c r="CL2032" s="17"/>
    </row>
    <row r="2033" spans="2:90" x14ac:dyDescent="0.3">
      <c r="B2033" t="s">
        <v>409</v>
      </c>
      <c r="C2033" s="17">
        <v>5.4862864105421301E-2</v>
      </c>
      <c r="D2033" s="17">
        <v>5.8402951536189102E-2</v>
      </c>
      <c r="E2033" s="17">
        <v>5.1838026779781103E-2</v>
      </c>
      <c r="F2033" s="17"/>
      <c r="G2033" s="17">
        <v>9.6044615376531403E-2</v>
      </c>
      <c r="H2033" s="17">
        <v>7.4072823978286698E-2</v>
      </c>
      <c r="I2033" s="17">
        <v>5.6577744274632302E-2</v>
      </c>
      <c r="J2033" s="17">
        <v>4.1692073539927502E-2</v>
      </c>
      <c r="K2033" s="17">
        <v>5.8080021704412697E-2</v>
      </c>
      <c r="L2033" s="17">
        <v>1.89387836094571E-2</v>
      </c>
      <c r="M2033" s="17"/>
      <c r="N2033" s="17">
        <v>5.1711619732930397E-2</v>
      </c>
      <c r="O2033" s="17">
        <v>5.3280238407962498E-2</v>
      </c>
      <c r="P2033" s="17">
        <v>5.1268666508467203E-2</v>
      </c>
      <c r="Q2033" s="17">
        <v>6.3614193539302602E-2</v>
      </c>
      <c r="R2033" s="17"/>
      <c r="S2033" s="17">
        <v>7.2881734460009798E-2</v>
      </c>
      <c r="T2033" s="17">
        <v>3.6785245522144003E-2</v>
      </c>
      <c r="U2033" s="17">
        <v>5.3297544907655599E-2</v>
      </c>
      <c r="V2033" s="17">
        <v>4.1937210094320297E-2</v>
      </c>
      <c r="W2033" s="17">
        <v>7.2504548625774295E-2</v>
      </c>
      <c r="X2033" s="17">
        <v>5.5014822430845302E-2</v>
      </c>
      <c r="Y2033" s="17">
        <v>4.7141953409522597E-2</v>
      </c>
      <c r="Z2033" s="17">
        <v>6.6909698251974806E-2</v>
      </c>
      <c r="AA2033" s="17">
        <v>6.2776991386796502E-2</v>
      </c>
      <c r="AB2033" s="17">
        <v>7.9247358305698901E-2</v>
      </c>
      <c r="AC2033" s="17">
        <v>2.6463496398616601E-2</v>
      </c>
      <c r="AD2033" s="17">
        <v>0</v>
      </c>
      <c r="AE2033" s="17"/>
      <c r="AF2033" s="17">
        <v>4.7302168673569997E-2</v>
      </c>
      <c r="AG2033" s="17">
        <v>6.9241112861523804E-2</v>
      </c>
      <c r="AH2033" s="17">
        <v>3.2496594460030101E-2</v>
      </c>
      <c r="AI2033" s="17"/>
      <c r="AJ2033" s="17">
        <v>5.2644886432973097E-2</v>
      </c>
      <c r="AK2033" s="17">
        <v>5.9769613665359503E-2</v>
      </c>
      <c r="AL2033" s="17">
        <v>3.8478210056324201E-2</v>
      </c>
      <c r="AM2033" s="17">
        <v>6.5623630006275593E-2</v>
      </c>
      <c r="AN2033" s="17">
        <v>4.7606525898386397E-2</v>
      </c>
      <c r="AO2033" s="17"/>
      <c r="AP2033" s="17">
        <v>6.7511505029327096E-2</v>
      </c>
      <c r="AQ2033" s="17">
        <v>5.9232707392609399E-2</v>
      </c>
      <c r="AR2033" s="17">
        <v>4.0450618863843497E-2</v>
      </c>
      <c r="AS2033" s="17">
        <v>5.90450655858634E-2</v>
      </c>
      <c r="AT2033" s="17">
        <v>6.23565510569438E-2</v>
      </c>
      <c r="AU2033" s="17">
        <v>3.32706357605079E-2</v>
      </c>
      <c r="AV2033" s="17"/>
      <c r="AW2033" s="17">
        <v>5.4275030558449101E-2</v>
      </c>
      <c r="AX2033" s="17">
        <v>6.6257061637049794E-2</v>
      </c>
      <c r="AY2033" s="17">
        <v>4.5770223621804898E-2</v>
      </c>
      <c r="AZ2033" s="17">
        <v>8.3209534171396496E-2</v>
      </c>
      <c r="BA2033" s="17">
        <v>4.2554561782281501E-2</v>
      </c>
      <c r="BB2033" s="17">
        <v>1.07348342685206E-2</v>
      </c>
      <c r="BC2033" s="17">
        <v>6.4879230193155293E-2</v>
      </c>
      <c r="BD2033" s="17">
        <v>7.9730626144647307E-2</v>
      </c>
      <c r="BE2033" s="17">
        <v>5.1273845775536599E-2</v>
      </c>
      <c r="BF2033" s="17">
        <v>2.8769109832052699E-2</v>
      </c>
      <c r="BG2033" s="17">
        <v>5.8217370270622099E-2</v>
      </c>
      <c r="BH2033" s="17">
        <v>7.3442104585480006E-2</v>
      </c>
      <c r="BI2033" s="17">
        <v>6.4429154778554695E-2</v>
      </c>
      <c r="BJ2033" s="17">
        <v>3.4510939657055199E-2</v>
      </c>
      <c r="BK2033" s="17">
        <v>4.23956194668242E-2</v>
      </c>
      <c r="BL2033" s="17">
        <v>9.7881012027967201E-2</v>
      </c>
      <c r="BM2033" s="17"/>
      <c r="BN2033" s="17">
        <v>5.5067957267876402E-2</v>
      </c>
      <c r="BO2033" s="17">
        <v>5.5375303116829602E-2</v>
      </c>
      <c r="BP2033" s="17"/>
      <c r="BQ2033" s="17">
        <v>5.96294901410475E-2</v>
      </c>
      <c r="BR2033" s="17">
        <v>7.22078609416925E-2</v>
      </c>
      <c r="BS2033" s="17"/>
      <c r="BT2033" s="17">
        <v>7.4579846714844106E-2</v>
      </c>
      <c r="BU2033" s="17"/>
      <c r="BV2033" s="17">
        <v>5.0193361747138898E-2</v>
      </c>
      <c r="BW2033" s="17">
        <v>6.6958113085403406E-2</v>
      </c>
      <c r="BX2033" s="17">
        <v>5.08473736029941E-2</v>
      </c>
      <c r="BY2033" s="17"/>
      <c r="BZ2033" s="17">
        <v>8.6347154959789396E-2</v>
      </c>
      <c r="CA2033" s="17">
        <v>5.3076343856317099E-2</v>
      </c>
      <c r="CB2033" s="17">
        <v>2.1921965525477299E-2</v>
      </c>
      <c r="CC2033" s="17">
        <v>6.9539392251004403E-2</v>
      </c>
      <c r="CD2033" s="17">
        <v>6.0736695678549397E-2</v>
      </c>
      <c r="CE2033" s="17">
        <v>4.8448523858413001E-2</v>
      </c>
      <c r="CF2033" s="17">
        <v>7.5932232949024098E-2</v>
      </c>
      <c r="CG2033" s="17"/>
      <c r="CH2033" s="17">
        <v>0.13217332171675</v>
      </c>
      <c r="CI2033" s="17">
        <v>5.0656368174163302E-2</v>
      </c>
      <c r="CJ2033" s="17">
        <v>3.5712366433152898E-2</v>
      </c>
      <c r="CK2033" s="17">
        <v>5.8434664083497297E-2</v>
      </c>
      <c r="CL2033" s="17">
        <v>6.6934459755103398E-2</v>
      </c>
    </row>
    <row r="2034" spans="2:90" x14ac:dyDescent="0.3">
      <c r="B2034" t="s">
        <v>765</v>
      </c>
      <c r="C2034" s="17">
        <v>0.11835538035819</v>
      </c>
      <c r="D2034" s="17">
        <v>0.113262578656079</v>
      </c>
      <c r="E2034" s="17">
        <v>0.12220510433517</v>
      </c>
      <c r="F2034" s="17"/>
      <c r="G2034" s="17">
        <v>0.18489870982543</v>
      </c>
      <c r="H2034" s="17">
        <v>0.19671390181589099</v>
      </c>
      <c r="I2034" s="17">
        <v>0.17730242628024501</v>
      </c>
      <c r="J2034" s="17">
        <v>9.5212830617446606E-2</v>
      </c>
      <c r="K2034" s="17">
        <v>6.6814433941690607E-2</v>
      </c>
      <c r="L2034" s="17">
        <v>1.52176219484356E-2</v>
      </c>
      <c r="M2034" s="17"/>
      <c r="N2034" s="17">
        <v>0.149075289817856</v>
      </c>
      <c r="O2034" s="17">
        <v>0.115598869195826</v>
      </c>
      <c r="P2034" s="17">
        <v>0.113671094620728</v>
      </c>
      <c r="Q2034" s="17">
        <v>9.3406301799751998E-2</v>
      </c>
      <c r="R2034" s="17"/>
      <c r="S2034" s="17">
        <v>0.19518828761023899</v>
      </c>
      <c r="T2034" s="17">
        <v>0.111258415148629</v>
      </c>
      <c r="U2034" s="17">
        <v>6.8109562381976005E-2</v>
      </c>
      <c r="V2034" s="17">
        <v>7.8381405296224602E-2</v>
      </c>
      <c r="W2034" s="17">
        <v>0.15564898048207401</v>
      </c>
      <c r="X2034" s="17">
        <v>0.12295975741476201</v>
      </c>
      <c r="Y2034" s="17">
        <v>9.5346592496470706E-2</v>
      </c>
      <c r="Z2034" s="17">
        <v>0.14935067831045101</v>
      </c>
      <c r="AA2034" s="17">
        <v>9.1334129669083997E-2</v>
      </c>
      <c r="AB2034" s="17">
        <v>9.61899744432438E-2</v>
      </c>
      <c r="AC2034" s="17">
        <v>7.7829452402403104E-2</v>
      </c>
      <c r="AD2034" s="17">
        <v>0.19607413637360599</v>
      </c>
      <c r="AE2034" s="17"/>
      <c r="AF2034" s="17">
        <v>0.104736814153278</v>
      </c>
      <c r="AG2034" s="17">
        <v>0.117419496060244</v>
      </c>
      <c r="AH2034" s="17">
        <v>0.13339054197227801</v>
      </c>
      <c r="AI2034" s="17"/>
      <c r="AJ2034" s="17">
        <v>9.2170154730661494E-2</v>
      </c>
      <c r="AK2034" s="17">
        <v>0.14075543840389601</v>
      </c>
      <c r="AL2034" s="17">
        <v>9.2703936121447006E-2</v>
      </c>
      <c r="AM2034" s="17">
        <v>0.11901105262915999</v>
      </c>
      <c r="AN2034" s="17">
        <v>0.19607408743893301</v>
      </c>
      <c r="AO2034" s="17"/>
      <c r="AP2034" s="17">
        <v>0.16421443952787501</v>
      </c>
      <c r="AQ2034" s="17">
        <v>0.114466272861042</v>
      </c>
      <c r="AR2034" s="17">
        <v>8.4806389246596003E-2</v>
      </c>
      <c r="AS2034" s="17">
        <v>0.108961615392127</v>
      </c>
      <c r="AT2034" s="17">
        <v>0.14802648352202499</v>
      </c>
      <c r="AU2034" s="17">
        <v>7.6356974720129395E-2</v>
      </c>
      <c r="AV2034" s="17"/>
      <c r="AW2034" s="17">
        <v>4.9495413906588903E-2</v>
      </c>
      <c r="AX2034" s="17">
        <v>0.12059454718314901</v>
      </c>
      <c r="AY2034" s="17">
        <v>0.11292716743822399</v>
      </c>
      <c r="AZ2034" s="17">
        <v>8.4557367956609203E-2</v>
      </c>
      <c r="BA2034" s="17">
        <v>0.11449054331038</v>
      </c>
      <c r="BB2034" s="17">
        <v>0.119707946523021</v>
      </c>
      <c r="BC2034" s="17">
        <v>0.12792170679536199</v>
      </c>
      <c r="BD2034" s="17">
        <v>6.0810010767590003E-2</v>
      </c>
      <c r="BE2034" s="17">
        <v>0.134505994308974</v>
      </c>
      <c r="BF2034" s="17">
        <v>0.13914113663369701</v>
      </c>
      <c r="BG2034" s="17">
        <v>0.10511063351208</v>
      </c>
      <c r="BH2034" s="17">
        <v>0.165527598144143</v>
      </c>
      <c r="BI2034" s="17">
        <v>0.10638171163631099</v>
      </c>
      <c r="BJ2034" s="17">
        <v>0.201074891620244</v>
      </c>
      <c r="BK2034" s="17">
        <v>7.8251297363750694E-2</v>
      </c>
      <c r="BL2034" s="17">
        <v>0.20857881024984601</v>
      </c>
      <c r="BM2034" s="17"/>
      <c r="BN2034" s="17">
        <v>0.11970820767412001</v>
      </c>
      <c r="BO2034" s="17">
        <v>0.11593687260103799</v>
      </c>
      <c r="BP2034" s="17"/>
      <c r="BQ2034" s="17">
        <v>0.16323303884901399</v>
      </c>
      <c r="BR2034" s="17">
        <v>9.4937734117019001E-2</v>
      </c>
      <c r="BS2034" s="17"/>
      <c r="BT2034" s="17">
        <v>0.19176117654762501</v>
      </c>
      <c r="BU2034" s="17"/>
      <c r="BV2034" s="17">
        <v>0.120095943042519</v>
      </c>
      <c r="BW2034" s="17">
        <v>0.16590974039093101</v>
      </c>
      <c r="BX2034" s="17">
        <v>0.10554599542583</v>
      </c>
      <c r="BY2034" s="17"/>
      <c r="BZ2034" s="17">
        <v>9.1546193887135405E-2</v>
      </c>
      <c r="CA2034" s="17">
        <v>0.124281426448845</v>
      </c>
      <c r="CB2034" s="17">
        <v>0.117665265755918</v>
      </c>
      <c r="CC2034" s="17">
        <v>0.118909662711927</v>
      </c>
      <c r="CD2034" s="17">
        <v>0.10768070610767801</v>
      </c>
      <c r="CE2034" s="17">
        <v>0.14444077149521101</v>
      </c>
      <c r="CF2034" s="17">
        <v>0.163647068659238</v>
      </c>
      <c r="CG2034" s="17"/>
      <c r="CH2034" s="17">
        <v>0.19267072016642101</v>
      </c>
      <c r="CI2034" s="17">
        <v>0.115790515570182</v>
      </c>
      <c r="CJ2034" s="17">
        <v>0.102188065878214</v>
      </c>
      <c r="CK2034" s="17">
        <v>0.11755604099301099</v>
      </c>
      <c r="CL2034" s="17">
        <v>0.11211504987982</v>
      </c>
    </row>
    <row r="2035" spans="2:90" x14ac:dyDescent="0.3">
      <c r="B2035" t="s">
        <v>766</v>
      </c>
      <c r="C2035" s="17">
        <v>0.11267800303311599</v>
      </c>
      <c r="D2035" s="17">
        <v>0.12745651277953499</v>
      </c>
      <c r="E2035" s="17">
        <v>9.9128129500597406E-2</v>
      </c>
      <c r="F2035" s="17"/>
      <c r="G2035" s="17">
        <v>0.16327914501751101</v>
      </c>
      <c r="H2035" s="17">
        <v>0.20070593891813501</v>
      </c>
      <c r="I2035" s="17">
        <v>0.12569872342996699</v>
      </c>
      <c r="J2035" s="17">
        <v>0.113202323854506</v>
      </c>
      <c r="K2035" s="17">
        <v>6.9174664972012606E-2</v>
      </c>
      <c r="L2035" s="17">
        <v>2.5237139247813602E-2</v>
      </c>
      <c r="M2035" s="17"/>
      <c r="N2035" s="17">
        <v>0.13769260348637499</v>
      </c>
      <c r="O2035" s="17">
        <v>0.10480405512502</v>
      </c>
      <c r="P2035" s="17">
        <v>0.1218924070053</v>
      </c>
      <c r="Q2035" s="17">
        <v>8.6903526207916901E-2</v>
      </c>
      <c r="R2035" s="17"/>
      <c r="S2035" s="17">
        <v>0.153782678253538</v>
      </c>
      <c r="T2035" s="17">
        <v>8.1325191998914095E-2</v>
      </c>
      <c r="U2035" s="17">
        <v>8.8861841532792807E-2</v>
      </c>
      <c r="V2035" s="17">
        <v>0.120352625963349</v>
      </c>
      <c r="W2035" s="17">
        <v>8.5253642111199707E-2</v>
      </c>
      <c r="X2035" s="17">
        <v>0.136296213774807</v>
      </c>
      <c r="Y2035" s="17">
        <v>0.11598506761909901</v>
      </c>
      <c r="Z2035" s="17">
        <v>0.13508577328274601</v>
      </c>
      <c r="AA2035" s="17">
        <v>0.11820614107666499</v>
      </c>
      <c r="AB2035" s="17">
        <v>6.5907539027686896E-2</v>
      </c>
      <c r="AC2035" s="17">
        <v>0.14408884625971199</v>
      </c>
      <c r="AD2035" s="17">
        <v>0.119086111820774</v>
      </c>
      <c r="AE2035" s="17"/>
      <c r="AF2035" s="17">
        <v>9.0908436704472906E-2</v>
      </c>
      <c r="AG2035" s="17">
        <v>9.9976194153092293E-2</v>
      </c>
      <c r="AH2035" s="17">
        <v>0.154486206849446</v>
      </c>
      <c r="AI2035" s="17"/>
      <c r="AJ2035" s="17">
        <v>9.8190523428639598E-2</v>
      </c>
      <c r="AK2035" s="17">
        <v>0.12839261361148699</v>
      </c>
      <c r="AL2035" s="17">
        <v>0.118240124334035</v>
      </c>
      <c r="AM2035" s="17">
        <v>0.13645210904111599</v>
      </c>
      <c r="AN2035" s="17">
        <v>0.10146825078204599</v>
      </c>
      <c r="AO2035" s="17"/>
      <c r="AP2035" s="17">
        <v>0.14157155945928901</v>
      </c>
      <c r="AQ2035" s="17">
        <v>9.4333591993307805E-2</v>
      </c>
      <c r="AR2035" s="17">
        <v>0.10789666913024901</v>
      </c>
      <c r="AS2035" s="17">
        <v>0.12995502769329001</v>
      </c>
      <c r="AT2035" s="17">
        <v>8.8341357300725801E-2</v>
      </c>
      <c r="AU2035" s="17">
        <v>7.0260909186703399E-2</v>
      </c>
      <c r="AV2035" s="17"/>
      <c r="AW2035" s="17">
        <v>4.4621620120488099E-2</v>
      </c>
      <c r="AX2035" s="17">
        <v>8.5591409857901604E-2</v>
      </c>
      <c r="AY2035" s="17">
        <v>0.10280996216669</v>
      </c>
      <c r="AZ2035" s="17">
        <v>5.6593206516820302E-2</v>
      </c>
      <c r="BA2035" s="17">
        <v>0.154680965047053</v>
      </c>
      <c r="BB2035" s="17">
        <v>0.11887172300943601</v>
      </c>
      <c r="BC2035" s="17">
        <v>0.12555192607379601</v>
      </c>
      <c r="BD2035" s="17">
        <v>8.5940815186564198E-2</v>
      </c>
      <c r="BE2035" s="17">
        <v>0.100476433402162</v>
      </c>
      <c r="BF2035" s="17">
        <v>0.16029488064929001</v>
      </c>
      <c r="BG2035" s="17">
        <v>0.12132207033992801</v>
      </c>
      <c r="BH2035" s="17">
        <v>6.1878789974228E-2</v>
      </c>
      <c r="BI2035" s="17">
        <v>0.10469225914598899</v>
      </c>
      <c r="BJ2035" s="17">
        <v>0.14183730647836601</v>
      </c>
      <c r="BK2035" s="17">
        <v>0.123622377711396</v>
      </c>
      <c r="BL2035" s="17">
        <v>0.18375883386744499</v>
      </c>
      <c r="BM2035" s="17"/>
      <c r="BN2035" s="17">
        <v>0.102458404325665</v>
      </c>
      <c r="BO2035" s="17">
        <v>0.126150178608184</v>
      </c>
      <c r="BP2035" s="17"/>
      <c r="BQ2035" s="17">
        <v>0.138330379758972</v>
      </c>
      <c r="BR2035" s="17">
        <v>0.110842459716588</v>
      </c>
      <c r="BS2035" s="17"/>
      <c r="BT2035" s="17">
        <v>0.19734297141604701</v>
      </c>
      <c r="BU2035" s="17"/>
      <c r="BV2035" s="17">
        <v>0.11746042965829399</v>
      </c>
      <c r="BW2035" s="17">
        <v>0.13366340248202299</v>
      </c>
      <c r="BX2035" s="17">
        <v>0.102987284551846</v>
      </c>
      <c r="BY2035" s="17"/>
      <c r="BZ2035" s="17">
        <v>0.118367249982372</v>
      </c>
      <c r="CA2035" s="17">
        <v>9.4278562241726205E-2</v>
      </c>
      <c r="CB2035" s="17">
        <v>9.3851707397073506E-2</v>
      </c>
      <c r="CC2035" s="17">
        <v>0.15311877524588399</v>
      </c>
      <c r="CD2035" s="17">
        <v>0.11788903224986801</v>
      </c>
      <c r="CE2035" s="17">
        <v>0.122763181530849</v>
      </c>
      <c r="CF2035" s="17">
        <v>0.112253734939779</v>
      </c>
      <c r="CG2035" s="17"/>
      <c r="CH2035" s="17">
        <v>0.122316250294146</v>
      </c>
      <c r="CI2035" s="17">
        <v>9.5861132243256403E-2</v>
      </c>
      <c r="CJ2035" s="17">
        <v>0.128692894777204</v>
      </c>
      <c r="CK2035" s="17">
        <v>0.108900111923036</v>
      </c>
      <c r="CL2035" s="17">
        <v>0.11285154546647699</v>
      </c>
    </row>
    <row r="2036" spans="2:90" x14ac:dyDescent="0.3">
      <c r="B2036" t="s">
        <v>767</v>
      </c>
      <c r="C2036" s="17">
        <v>0.14606725528421199</v>
      </c>
      <c r="D2036" s="17">
        <v>0.168147857334732</v>
      </c>
      <c r="E2036" s="17">
        <v>0.123748365053995</v>
      </c>
      <c r="F2036" s="17"/>
      <c r="G2036" s="17">
        <v>0.20498407967826501</v>
      </c>
      <c r="H2036" s="17">
        <v>0.20669237530100101</v>
      </c>
      <c r="I2036" s="17">
        <v>0.17395949655759901</v>
      </c>
      <c r="J2036" s="17">
        <v>0.15409184284976299</v>
      </c>
      <c r="K2036" s="17">
        <v>0.14025645222427199</v>
      </c>
      <c r="L2036" s="17">
        <v>3.19415092086879E-2</v>
      </c>
      <c r="M2036" s="17"/>
      <c r="N2036" s="17">
        <v>0.14710847362438101</v>
      </c>
      <c r="O2036" s="17">
        <v>0.16229515138314901</v>
      </c>
      <c r="P2036" s="17">
        <v>0.14072744648249999</v>
      </c>
      <c r="Q2036" s="17">
        <v>0.13242565991420599</v>
      </c>
      <c r="R2036" s="17"/>
      <c r="S2036" s="17">
        <v>0.14990190923812699</v>
      </c>
      <c r="T2036" s="17">
        <v>0.123242741157851</v>
      </c>
      <c r="U2036" s="17">
        <v>0.16038457040679799</v>
      </c>
      <c r="V2036" s="17">
        <v>0.14442569557052801</v>
      </c>
      <c r="W2036" s="17">
        <v>0.14556893168125101</v>
      </c>
      <c r="X2036" s="17">
        <v>0.138766185466311</v>
      </c>
      <c r="Y2036" s="17">
        <v>0.13744687614675299</v>
      </c>
      <c r="Z2036" s="17">
        <v>0.11103704159206</v>
      </c>
      <c r="AA2036" s="17">
        <v>0.168394859457598</v>
      </c>
      <c r="AB2036" s="17">
        <v>0.18831545090961499</v>
      </c>
      <c r="AC2036" s="17">
        <v>0.10806394318596001</v>
      </c>
      <c r="AD2036" s="17">
        <v>0.14125021507869601</v>
      </c>
      <c r="AE2036" s="17"/>
      <c r="AF2036" s="17">
        <v>0.112731928588521</v>
      </c>
      <c r="AG2036" s="17">
        <v>0.15934605272152</v>
      </c>
      <c r="AH2036" s="17">
        <v>0.15776337163809001</v>
      </c>
      <c r="AI2036" s="17"/>
      <c r="AJ2036" s="17">
        <v>0.119691365493501</v>
      </c>
      <c r="AK2036" s="17">
        <v>0.154996580754168</v>
      </c>
      <c r="AL2036" s="17">
        <v>0.147735096159679</v>
      </c>
      <c r="AM2036" s="17">
        <v>0.122719883544612</v>
      </c>
      <c r="AN2036" s="17">
        <v>0.15810401136496999</v>
      </c>
      <c r="AO2036" s="17"/>
      <c r="AP2036" s="17">
        <v>0.15922485254493099</v>
      </c>
      <c r="AQ2036" s="17">
        <v>0.13767691994835701</v>
      </c>
      <c r="AR2036" s="17">
        <v>0.143068194439052</v>
      </c>
      <c r="AS2036" s="17">
        <v>0.13308693229096599</v>
      </c>
      <c r="AT2036" s="17">
        <v>0.18384536668177301</v>
      </c>
      <c r="AU2036" s="17">
        <v>0.102211812714548</v>
      </c>
      <c r="AV2036" s="17"/>
      <c r="AW2036" s="17">
        <v>0.21069360581426599</v>
      </c>
      <c r="AX2036" s="17">
        <v>0.10886815929085</v>
      </c>
      <c r="AY2036" s="17">
        <v>0.15373481565656399</v>
      </c>
      <c r="AZ2036" s="17">
        <v>0.15313876922113201</v>
      </c>
      <c r="BA2036" s="17">
        <v>8.24668299828933E-2</v>
      </c>
      <c r="BB2036" s="17">
        <v>0.14290292280828901</v>
      </c>
      <c r="BC2036" s="17">
        <v>0.13011042417646301</v>
      </c>
      <c r="BD2036" s="17">
        <v>0.179636601438562</v>
      </c>
      <c r="BE2036" s="17">
        <v>0.17662921093818501</v>
      </c>
      <c r="BF2036" s="17">
        <v>0.155824830427752</v>
      </c>
      <c r="BG2036" s="17">
        <v>0.206738531829779</v>
      </c>
      <c r="BH2036" s="17">
        <v>0.103483114434562</v>
      </c>
      <c r="BI2036" s="17">
        <v>0.176965580596262</v>
      </c>
      <c r="BJ2036" s="17">
        <v>0.18521833353595701</v>
      </c>
      <c r="BK2036" s="17">
        <v>0.19717843945899299</v>
      </c>
      <c r="BL2036" s="17">
        <v>0.11804524957738</v>
      </c>
      <c r="BM2036" s="17"/>
      <c r="BN2036" s="17">
        <v>0.120108524723484</v>
      </c>
      <c r="BO2036" s="17">
        <v>0.181728325499074</v>
      </c>
      <c r="BP2036" s="17"/>
      <c r="BQ2036" s="17">
        <v>0.155118075630126</v>
      </c>
      <c r="BR2036" s="17">
        <v>0.169840769206894</v>
      </c>
      <c r="BS2036" s="17"/>
      <c r="BT2036" s="17">
        <v>0.153533175460663</v>
      </c>
      <c r="BU2036" s="17"/>
      <c r="BV2036" s="17">
        <v>0.14863484856102499</v>
      </c>
      <c r="BW2036" s="17">
        <v>0.16371476210250599</v>
      </c>
      <c r="BX2036" s="17">
        <v>0.14057787984610501</v>
      </c>
      <c r="BY2036" s="17"/>
      <c r="BZ2036" s="17">
        <v>0.15884881737393899</v>
      </c>
      <c r="CA2036" s="17">
        <v>0.162147676301233</v>
      </c>
      <c r="CB2036" s="17">
        <v>0.16545691678735</v>
      </c>
      <c r="CC2036" s="17">
        <v>0.12646704573784201</v>
      </c>
      <c r="CD2036" s="17">
        <v>0.158356317408721</v>
      </c>
      <c r="CE2036" s="17">
        <v>0.12087849764139599</v>
      </c>
      <c r="CF2036" s="17">
        <v>0.154709745083632</v>
      </c>
      <c r="CG2036" s="17"/>
      <c r="CH2036" s="17">
        <v>0.118959414350348</v>
      </c>
      <c r="CI2036" s="17">
        <v>0.14052044347391801</v>
      </c>
      <c r="CJ2036" s="17">
        <v>0.15194738787333201</v>
      </c>
      <c r="CK2036" s="17">
        <v>0.173706338487922</v>
      </c>
      <c r="CL2036" s="17">
        <v>0.10178670847821</v>
      </c>
    </row>
    <row r="2037" spans="2:90" x14ac:dyDescent="0.3">
      <c r="B2037" t="s">
        <v>768</v>
      </c>
      <c r="C2037" s="17">
        <v>0.488347786381786</v>
      </c>
      <c r="D2037" s="17">
        <v>0.47233178949098098</v>
      </c>
      <c r="E2037" s="17">
        <v>0.50689972156187402</v>
      </c>
      <c r="F2037" s="17"/>
      <c r="G2037" s="17">
        <v>0.22097739806849401</v>
      </c>
      <c r="H2037" s="17">
        <v>0.251453035730414</v>
      </c>
      <c r="I2037" s="17">
        <v>0.37823181576032799</v>
      </c>
      <c r="J2037" s="17">
        <v>0.53440272157032598</v>
      </c>
      <c r="K2037" s="17">
        <v>0.57241563767181203</v>
      </c>
      <c r="L2037" s="17">
        <v>0.85590681520233003</v>
      </c>
      <c r="M2037" s="17"/>
      <c r="N2037" s="17">
        <v>0.46563142756811099</v>
      </c>
      <c r="O2037" s="17">
        <v>0.47761423965093702</v>
      </c>
      <c r="P2037" s="17">
        <v>0.52383274116147305</v>
      </c>
      <c r="Q2037" s="17">
        <v>0.48946847049419601</v>
      </c>
      <c r="R2037" s="17"/>
      <c r="S2037" s="17">
        <v>0.35377035436625198</v>
      </c>
      <c r="T2037" s="17">
        <v>0.55479006234993899</v>
      </c>
      <c r="U2037" s="17">
        <v>0.58039480449602698</v>
      </c>
      <c r="V2037" s="17">
        <v>0.54836547095670896</v>
      </c>
      <c r="W2037" s="17">
        <v>0.44578919876394701</v>
      </c>
      <c r="X2037" s="17">
        <v>0.47071372991228599</v>
      </c>
      <c r="Y2037" s="17">
        <v>0.50490090936110898</v>
      </c>
      <c r="Z2037" s="17">
        <v>0.50479977346878901</v>
      </c>
      <c r="AA2037" s="17">
        <v>0.46647690229060101</v>
      </c>
      <c r="AB2037" s="17">
        <v>0.49176535194705601</v>
      </c>
      <c r="AC2037" s="17">
        <v>0.54037938340598202</v>
      </c>
      <c r="AD2037" s="17">
        <v>0.47378644966021599</v>
      </c>
      <c r="AE2037" s="17"/>
      <c r="AF2037" s="17">
        <v>0.58386207650376998</v>
      </c>
      <c r="AG2037" s="17">
        <v>0.48714032439226501</v>
      </c>
      <c r="AH2037" s="17">
        <v>0.39710294231085602</v>
      </c>
      <c r="AI2037" s="17"/>
      <c r="AJ2037" s="17">
        <v>0.56914376732828298</v>
      </c>
      <c r="AK2037" s="17">
        <v>0.44725211540937798</v>
      </c>
      <c r="AL2037" s="17">
        <v>0.52118942608817498</v>
      </c>
      <c r="AM2037" s="17">
        <v>0.51477300145448102</v>
      </c>
      <c r="AN2037" s="17">
        <v>0.44858737720143099</v>
      </c>
      <c r="AO2037" s="17"/>
      <c r="AP2037" s="17">
        <v>0.40278712346899098</v>
      </c>
      <c r="AQ2037" s="17">
        <v>0.53428750811866299</v>
      </c>
      <c r="AR2037" s="17">
        <v>0.549392985627571</v>
      </c>
      <c r="AS2037" s="17">
        <v>0.51905060807386605</v>
      </c>
      <c r="AT2037" s="17">
        <v>0.42210791840459</v>
      </c>
      <c r="AU2037" s="17">
        <v>0.54828381673837201</v>
      </c>
      <c r="AV2037" s="17"/>
      <c r="AW2037" s="17">
        <v>0.38767063219876002</v>
      </c>
      <c r="AX2037" s="17">
        <v>0.419436474955653</v>
      </c>
      <c r="AY2037" s="17">
        <v>0.44329498482034801</v>
      </c>
      <c r="AZ2037" s="17">
        <v>0.51662637817125301</v>
      </c>
      <c r="BA2037" s="17">
        <v>0.50502357577860801</v>
      </c>
      <c r="BB2037" s="17">
        <v>0.52930247264325203</v>
      </c>
      <c r="BC2037" s="17">
        <v>0.51186184032856197</v>
      </c>
      <c r="BD2037" s="17">
        <v>0.56308156993679703</v>
      </c>
      <c r="BE2037" s="17">
        <v>0.49463423289638297</v>
      </c>
      <c r="BF2037" s="17">
        <v>0.45626094638082199</v>
      </c>
      <c r="BG2037" s="17">
        <v>0.46901023856993801</v>
      </c>
      <c r="BH2037" s="17">
        <v>0.52675479241219403</v>
      </c>
      <c r="BI2037" s="17">
        <v>0.52647587517026795</v>
      </c>
      <c r="BJ2037" s="17">
        <v>0.36320665989651602</v>
      </c>
      <c r="BK2037" s="17">
        <v>0.46991994237624701</v>
      </c>
      <c r="BL2037" s="17">
        <v>0.35918063863495903</v>
      </c>
      <c r="BM2037" s="17"/>
      <c r="BN2037" s="17">
        <v>0.53065938898266496</v>
      </c>
      <c r="BO2037" s="17">
        <v>0.430534643648811</v>
      </c>
      <c r="BP2037" s="17"/>
      <c r="BQ2037" s="17">
        <v>0.427092062213138</v>
      </c>
      <c r="BR2037" s="17">
        <v>0.47900932465507901</v>
      </c>
      <c r="BS2037" s="17"/>
      <c r="BT2037" s="17">
        <v>0.33331284643584003</v>
      </c>
      <c r="BU2037" s="17"/>
      <c r="BV2037" s="17">
        <v>0.45392527013389999</v>
      </c>
      <c r="BW2037" s="17">
        <v>0.37898511099912302</v>
      </c>
      <c r="BX2037" s="17">
        <v>0.53508074378302894</v>
      </c>
      <c r="BY2037" s="17"/>
      <c r="BZ2037" s="17">
        <v>0.39015867661111497</v>
      </c>
      <c r="CA2037" s="17">
        <v>0.46587757152453901</v>
      </c>
      <c r="CB2037" s="17">
        <v>0.51763481127301902</v>
      </c>
      <c r="CC2037" s="17">
        <v>0.46970403111689502</v>
      </c>
      <c r="CD2037" s="17">
        <v>0.49793733400215101</v>
      </c>
      <c r="CE2037" s="17">
        <v>0.53347980845972198</v>
      </c>
      <c r="CF2037" s="17">
        <v>0.455434457398392</v>
      </c>
      <c r="CG2037" s="17"/>
      <c r="CH2037" s="17">
        <v>0.39087074493583301</v>
      </c>
      <c r="CI2037" s="17">
        <v>0.54329786588356099</v>
      </c>
      <c r="CJ2037" s="17">
        <v>0.49760555094001202</v>
      </c>
      <c r="CK2037" s="17">
        <v>0.40008955798990298</v>
      </c>
      <c r="CL2037" s="17">
        <v>0.47599464817066001</v>
      </c>
    </row>
    <row r="2038" spans="2:90" x14ac:dyDescent="0.3">
      <c r="B2038" t="s">
        <v>118</v>
      </c>
      <c r="C2038" s="17">
        <v>7.9688710837274801E-2</v>
      </c>
      <c r="D2038" s="17">
        <v>6.0398310202484803E-2</v>
      </c>
      <c r="E2038" s="17">
        <v>9.6180652768582495E-2</v>
      </c>
      <c r="F2038" s="17"/>
      <c r="G2038" s="17">
        <v>0.129816052033769</v>
      </c>
      <c r="H2038" s="17">
        <v>7.0361924256271705E-2</v>
      </c>
      <c r="I2038" s="17">
        <v>8.8229793697228304E-2</v>
      </c>
      <c r="J2038" s="17">
        <v>6.1398207568030702E-2</v>
      </c>
      <c r="K2038" s="17">
        <v>9.3258789485799395E-2</v>
      </c>
      <c r="L2038" s="17">
        <v>5.27581307832755E-2</v>
      </c>
      <c r="M2038" s="17"/>
      <c r="N2038" s="17">
        <v>4.8780585770346101E-2</v>
      </c>
      <c r="O2038" s="17">
        <v>8.6407446237105806E-2</v>
      </c>
      <c r="P2038" s="17">
        <v>4.8607644221531202E-2</v>
      </c>
      <c r="Q2038" s="17">
        <v>0.13418184804462599</v>
      </c>
      <c r="R2038" s="17"/>
      <c r="S2038" s="17">
        <v>7.4475036071834394E-2</v>
      </c>
      <c r="T2038" s="17">
        <v>9.2598343822523702E-2</v>
      </c>
      <c r="U2038" s="17">
        <v>4.8951676274750597E-2</v>
      </c>
      <c r="V2038" s="17">
        <v>6.6537592118868699E-2</v>
      </c>
      <c r="W2038" s="17">
        <v>9.5234698335754805E-2</v>
      </c>
      <c r="X2038" s="17">
        <v>7.6249291000988595E-2</v>
      </c>
      <c r="Y2038" s="17">
        <v>9.9178600967045102E-2</v>
      </c>
      <c r="Z2038" s="17">
        <v>3.2817035093978597E-2</v>
      </c>
      <c r="AA2038" s="17">
        <v>9.2810976119254596E-2</v>
      </c>
      <c r="AB2038" s="17">
        <v>7.85743253666987E-2</v>
      </c>
      <c r="AC2038" s="17">
        <v>0.103174878347326</v>
      </c>
      <c r="AD2038" s="17">
        <v>6.9803087066707001E-2</v>
      </c>
      <c r="AE2038" s="17"/>
      <c r="AF2038" s="17">
        <v>6.0458575376388497E-2</v>
      </c>
      <c r="AG2038" s="17">
        <v>6.6876819811354807E-2</v>
      </c>
      <c r="AH2038" s="17">
        <v>0.124760342769299</v>
      </c>
      <c r="AI2038" s="17"/>
      <c r="AJ2038" s="17">
        <v>6.8159302585941495E-2</v>
      </c>
      <c r="AK2038" s="17">
        <v>6.8833638155711099E-2</v>
      </c>
      <c r="AL2038" s="17">
        <v>8.1653207240339198E-2</v>
      </c>
      <c r="AM2038" s="17">
        <v>4.1420323324355399E-2</v>
      </c>
      <c r="AN2038" s="17">
        <v>4.8159747314234003E-2</v>
      </c>
      <c r="AO2038" s="17"/>
      <c r="AP2038" s="17">
        <v>6.4690519969586704E-2</v>
      </c>
      <c r="AQ2038" s="17">
        <v>6.00029996860207E-2</v>
      </c>
      <c r="AR2038" s="17">
        <v>7.4385142692688297E-2</v>
      </c>
      <c r="AS2038" s="17">
        <v>4.9900750963887401E-2</v>
      </c>
      <c r="AT2038" s="17">
        <v>9.5322323033943404E-2</v>
      </c>
      <c r="AU2038" s="17">
        <v>0.16961585087973899</v>
      </c>
      <c r="AV2038" s="17"/>
      <c r="AW2038" s="17">
        <v>0.25324369740144798</v>
      </c>
      <c r="AX2038" s="17">
        <v>0.19925234707539599</v>
      </c>
      <c r="AY2038" s="17">
        <v>0.14146284629636899</v>
      </c>
      <c r="AZ2038" s="17">
        <v>0.10587474396278899</v>
      </c>
      <c r="BA2038" s="17">
        <v>0.10078352409878399</v>
      </c>
      <c r="BB2038" s="17">
        <v>7.8480100747480797E-2</v>
      </c>
      <c r="BC2038" s="17">
        <v>3.9674872432661198E-2</v>
      </c>
      <c r="BD2038" s="17">
        <v>3.0800376525839401E-2</v>
      </c>
      <c r="BE2038" s="17">
        <v>4.2480282678759203E-2</v>
      </c>
      <c r="BF2038" s="17">
        <v>5.97090960763857E-2</v>
      </c>
      <c r="BG2038" s="17">
        <v>3.9601155477652999E-2</v>
      </c>
      <c r="BH2038" s="17">
        <v>6.8913600449393306E-2</v>
      </c>
      <c r="BI2038" s="17">
        <v>2.1055418672614901E-2</v>
      </c>
      <c r="BJ2038" s="17">
        <v>7.4151868811861199E-2</v>
      </c>
      <c r="BK2038" s="17">
        <v>8.8632323622788195E-2</v>
      </c>
      <c r="BL2038" s="17">
        <v>3.2555455642402899E-2</v>
      </c>
      <c r="BM2038" s="17"/>
      <c r="BN2038" s="17">
        <v>7.1997517026190602E-2</v>
      </c>
      <c r="BO2038" s="17">
        <v>9.0274676526063996E-2</v>
      </c>
      <c r="BP2038" s="17"/>
      <c r="BQ2038" s="17">
        <v>5.6596953407702502E-2</v>
      </c>
      <c r="BR2038" s="17">
        <v>7.3161851362726904E-2</v>
      </c>
      <c r="BS2038" s="17"/>
      <c r="BT2038" s="17">
        <v>4.9469983424981198E-2</v>
      </c>
      <c r="BU2038" s="17"/>
      <c r="BV2038" s="17">
        <v>0.109690146857123</v>
      </c>
      <c r="BW2038" s="17">
        <v>9.0768870940012694E-2</v>
      </c>
      <c r="BX2038" s="17">
        <v>6.4960722790196004E-2</v>
      </c>
      <c r="BY2038" s="17"/>
      <c r="BZ2038" s="17">
        <v>0.154731907185649</v>
      </c>
      <c r="CA2038" s="17">
        <v>0.100338419627339</v>
      </c>
      <c r="CB2038" s="17">
        <v>8.3469333261161405E-2</v>
      </c>
      <c r="CC2038" s="17">
        <v>6.2261092936448902E-2</v>
      </c>
      <c r="CD2038" s="17">
        <v>5.7399914553032803E-2</v>
      </c>
      <c r="CE2038" s="17">
        <v>2.99892170144084E-2</v>
      </c>
      <c r="CF2038" s="17">
        <v>3.80227609699356E-2</v>
      </c>
      <c r="CG2038" s="17"/>
      <c r="CH2038" s="17">
        <v>4.3009548536503003E-2</v>
      </c>
      <c r="CI2038" s="17">
        <v>5.38736746549194E-2</v>
      </c>
      <c r="CJ2038" s="17">
        <v>8.3853734098084498E-2</v>
      </c>
      <c r="CK2038" s="17">
        <v>0.141313286522631</v>
      </c>
      <c r="CL2038" s="17">
        <v>0.13031758824973</v>
      </c>
    </row>
    <row r="2039" spans="2:90" x14ac:dyDescent="0.3">
      <c r="C2039" s="17"/>
      <c r="D2039" s="17"/>
      <c r="E2039" s="17"/>
      <c r="F2039" s="17"/>
      <c r="G2039" s="17"/>
      <c r="H2039" s="17"/>
      <c r="I2039" s="17"/>
      <c r="J2039" s="17"/>
      <c r="K2039" s="17"/>
      <c r="L2039" s="17"/>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7"/>
      <c r="AI2039" s="17"/>
      <c r="AJ2039" s="17"/>
      <c r="AK2039" s="17"/>
      <c r="AL2039" s="17"/>
      <c r="AM2039" s="17"/>
      <c r="AN2039" s="17"/>
      <c r="AO2039" s="17"/>
      <c r="AP2039" s="17"/>
      <c r="AQ2039" s="17"/>
      <c r="AR2039" s="17"/>
      <c r="AS2039" s="17"/>
      <c r="AT2039" s="17"/>
      <c r="AU2039" s="17"/>
      <c r="AV2039" s="17"/>
      <c r="AW2039" s="17"/>
      <c r="AX2039" s="17"/>
      <c r="AY2039" s="17"/>
      <c r="AZ2039" s="17"/>
      <c r="BA2039" s="17"/>
      <c r="BB2039" s="17"/>
      <c r="BC2039" s="17"/>
      <c r="BD2039" s="17"/>
      <c r="BE2039" s="17"/>
      <c r="BF2039" s="17"/>
      <c r="BG2039" s="17"/>
      <c r="BH2039" s="17"/>
      <c r="BI2039" s="17"/>
      <c r="BJ2039" s="17"/>
      <c r="BK2039" s="17"/>
      <c r="BL2039" s="17"/>
      <c r="BM2039" s="17"/>
      <c r="BN2039" s="17"/>
      <c r="BO2039" s="17"/>
      <c r="BP2039" s="17"/>
      <c r="BQ2039" s="17"/>
      <c r="BR2039" s="17"/>
      <c r="BS2039" s="17"/>
      <c r="BT2039" s="17"/>
      <c r="BU2039" s="17"/>
      <c r="BV2039" s="17"/>
      <c r="BW2039" s="17"/>
      <c r="BX2039" s="17"/>
      <c r="BY2039" s="17"/>
      <c r="BZ2039" s="17"/>
      <c r="CA2039" s="17"/>
      <c r="CB2039" s="17"/>
      <c r="CC2039" s="17"/>
      <c r="CD2039" s="17"/>
      <c r="CE2039" s="17"/>
      <c r="CF2039" s="17"/>
      <c r="CG2039" s="17"/>
      <c r="CH2039" s="17"/>
      <c r="CI2039" s="17"/>
      <c r="CJ2039" s="17"/>
      <c r="CK2039" s="17"/>
      <c r="CL2039" s="17"/>
    </row>
    <row r="2040" spans="2:90" x14ac:dyDescent="0.3">
      <c r="B2040" s="6" t="s">
        <v>772</v>
      </c>
      <c r="C2040" s="17"/>
      <c r="D2040" s="17"/>
      <c r="E2040" s="17"/>
      <c r="F2040" s="17"/>
      <c r="G2040" s="17"/>
      <c r="H2040" s="17"/>
      <c r="I2040" s="17"/>
      <c r="J2040" s="17"/>
      <c r="K2040" s="17"/>
      <c r="L2040" s="17"/>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7"/>
      <c r="AI2040" s="17"/>
      <c r="AJ2040" s="17"/>
      <c r="AK2040" s="17"/>
      <c r="AL2040" s="17"/>
      <c r="AM2040" s="17"/>
      <c r="AN2040" s="17"/>
      <c r="AO2040" s="17"/>
      <c r="AP2040" s="17"/>
      <c r="AQ2040" s="17"/>
      <c r="AR2040" s="17"/>
      <c r="AS2040" s="17"/>
      <c r="AT2040" s="17"/>
      <c r="AU2040" s="17"/>
      <c r="AV2040" s="17"/>
      <c r="AW2040" s="17"/>
      <c r="AX2040" s="17"/>
      <c r="AY2040" s="17"/>
      <c r="AZ2040" s="17"/>
      <c r="BA2040" s="17"/>
      <c r="BB2040" s="17"/>
      <c r="BC2040" s="17"/>
      <c r="BD2040" s="17"/>
      <c r="BE2040" s="17"/>
      <c r="BF2040" s="17"/>
      <c r="BG2040" s="17"/>
      <c r="BH2040" s="17"/>
      <c r="BI2040" s="17"/>
      <c r="BJ2040" s="17"/>
      <c r="BK2040" s="17"/>
      <c r="BL2040" s="17"/>
      <c r="BM2040" s="17"/>
      <c r="BN2040" s="17"/>
      <c r="BO2040" s="17"/>
      <c r="BP2040" s="17"/>
      <c r="BQ2040" s="17"/>
      <c r="BR2040" s="17"/>
      <c r="BS2040" s="17"/>
      <c r="BT2040" s="17"/>
      <c r="BU2040" s="17"/>
      <c r="BV2040" s="17"/>
      <c r="BW2040" s="17"/>
      <c r="BX2040" s="17"/>
      <c r="BY2040" s="17"/>
      <c r="BZ2040" s="17"/>
      <c r="CA2040" s="17"/>
      <c r="CB2040" s="17"/>
      <c r="CC2040" s="17"/>
      <c r="CD2040" s="17"/>
      <c r="CE2040" s="17"/>
      <c r="CF2040" s="17"/>
      <c r="CG2040" s="17"/>
      <c r="CH2040" s="17"/>
      <c r="CI2040" s="17"/>
      <c r="CJ2040" s="17"/>
      <c r="CK2040" s="17"/>
      <c r="CL2040" s="17"/>
    </row>
    <row r="2041" spans="2:90" x14ac:dyDescent="0.3">
      <c r="B2041" s="24" t="s">
        <v>110</v>
      </c>
      <c r="C2041" s="17"/>
      <c r="D2041" s="17"/>
      <c r="E2041" s="17"/>
      <c r="F2041" s="17"/>
      <c r="G2041" s="17"/>
      <c r="H2041" s="17"/>
      <c r="I2041" s="17"/>
      <c r="J2041" s="17"/>
      <c r="K2041" s="17"/>
      <c r="L2041" s="17"/>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7"/>
      <c r="AI2041" s="17"/>
      <c r="AJ2041" s="17"/>
      <c r="AK2041" s="17"/>
      <c r="AL2041" s="17"/>
      <c r="AM2041" s="17"/>
      <c r="AN2041" s="17"/>
      <c r="AO2041" s="17"/>
      <c r="AP2041" s="17"/>
      <c r="AQ2041" s="17"/>
      <c r="AR2041" s="17"/>
      <c r="AS2041" s="17"/>
      <c r="AT2041" s="17"/>
      <c r="AU2041" s="17"/>
      <c r="AV2041" s="17"/>
      <c r="AW2041" s="17"/>
      <c r="AX2041" s="17"/>
      <c r="AY2041" s="17"/>
      <c r="AZ2041" s="17"/>
      <c r="BA2041" s="17"/>
      <c r="BB2041" s="17"/>
      <c r="BC2041" s="17"/>
      <c r="BD2041" s="17"/>
      <c r="BE2041" s="17"/>
      <c r="BF2041" s="17"/>
      <c r="BG2041" s="17"/>
      <c r="BH2041" s="17"/>
      <c r="BI2041" s="17"/>
      <c r="BJ2041" s="17"/>
      <c r="BK2041" s="17"/>
      <c r="BL2041" s="17"/>
      <c r="BM2041" s="17"/>
      <c r="BN2041" s="17"/>
      <c r="BO2041" s="17"/>
      <c r="BP2041" s="17"/>
      <c r="BQ2041" s="17"/>
      <c r="BR2041" s="17"/>
      <c r="BS2041" s="17"/>
      <c r="BT2041" s="17"/>
      <c r="BU2041" s="17"/>
      <c r="BV2041" s="17"/>
      <c r="BW2041" s="17"/>
      <c r="BX2041" s="17"/>
      <c r="BY2041" s="17"/>
      <c r="BZ2041" s="17"/>
      <c r="CA2041" s="17"/>
      <c r="CB2041" s="17"/>
      <c r="CC2041" s="17"/>
      <c r="CD2041" s="17"/>
      <c r="CE2041" s="17"/>
      <c r="CF2041" s="17"/>
      <c r="CG2041" s="17"/>
      <c r="CH2041" s="17"/>
      <c r="CI2041" s="17"/>
      <c r="CJ2041" s="17"/>
      <c r="CK2041" s="17"/>
      <c r="CL2041" s="17"/>
    </row>
    <row r="2042" spans="2:90" x14ac:dyDescent="0.3">
      <c r="B2042" t="s">
        <v>409</v>
      </c>
      <c r="C2042" s="17">
        <v>8.0963488330246497E-2</v>
      </c>
      <c r="D2042" s="17">
        <v>8.6876793635424707E-2</v>
      </c>
      <c r="E2042" s="17">
        <v>7.5826199417523305E-2</v>
      </c>
      <c r="F2042" s="17"/>
      <c r="G2042" s="17">
        <v>0.11306440922005701</v>
      </c>
      <c r="H2042" s="17">
        <v>0.11224959934112599</v>
      </c>
      <c r="I2042" s="17">
        <v>7.6592947854883006E-2</v>
      </c>
      <c r="J2042" s="17">
        <v>6.9403065271131006E-2</v>
      </c>
      <c r="K2042" s="17">
        <v>9.1118085200684304E-2</v>
      </c>
      <c r="L2042" s="17">
        <v>4.0227883678845597E-2</v>
      </c>
      <c r="M2042" s="17"/>
      <c r="N2042" s="17">
        <v>0.104420018143944</v>
      </c>
      <c r="O2042" s="17">
        <v>5.3750605427214597E-2</v>
      </c>
      <c r="P2042" s="17">
        <v>9.5723707590901999E-2</v>
      </c>
      <c r="Q2042" s="17">
        <v>6.9682781946705893E-2</v>
      </c>
      <c r="R2042" s="17"/>
      <c r="S2042" s="17">
        <v>0.15348003736987101</v>
      </c>
      <c r="T2042" s="17">
        <v>5.3734831738061303E-2</v>
      </c>
      <c r="U2042" s="17">
        <v>5.2792841090181897E-2</v>
      </c>
      <c r="V2042" s="17">
        <v>0.109095340054587</v>
      </c>
      <c r="W2042" s="17">
        <v>6.5223068952556001E-2</v>
      </c>
      <c r="X2042" s="17">
        <v>6.6221808609858199E-2</v>
      </c>
      <c r="Y2042" s="17">
        <v>0.11422648641319</v>
      </c>
      <c r="Z2042" s="17">
        <v>6.6376422228224402E-2</v>
      </c>
      <c r="AA2042" s="17">
        <v>8.3745680276055195E-2</v>
      </c>
      <c r="AB2042" s="17">
        <v>2.5127968529921399E-2</v>
      </c>
      <c r="AC2042" s="17">
        <v>6.9561987281436102E-2</v>
      </c>
      <c r="AD2042" s="17">
        <v>3.8479219925764301E-2</v>
      </c>
      <c r="AE2042" s="17"/>
      <c r="AF2042" s="17">
        <v>6.3376601701969196E-2</v>
      </c>
      <c r="AG2042" s="17">
        <v>9.1114889243094299E-2</v>
      </c>
      <c r="AH2042" s="17">
        <v>9.5750554751027506E-2</v>
      </c>
      <c r="AI2042" s="17"/>
      <c r="AJ2042" s="17">
        <v>6.9975324572284101E-2</v>
      </c>
      <c r="AK2042" s="17">
        <v>8.5740116605778294E-2</v>
      </c>
      <c r="AL2042" s="17">
        <v>9.1813332929439703E-2</v>
      </c>
      <c r="AM2042" s="17">
        <v>9.2946069940251799E-2</v>
      </c>
      <c r="AN2042" s="17">
        <v>4.4296882171888201E-2</v>
      </c>
      <c r="AO2042" s="17"/>
      <c r="AP2042" s="17">
        <v>0.108844056507202</v>
      </c>
      <c r="AQ2042" s="17">
        <v>6.8629255264570102E-2</v>
      </c>
      <c r="AR2042" s="17">
        <v>6.3818308697422998E-2</v>
      </c>
      <c r="AS2042" s="17">
        <v>8.1254075337940795E-2</v>
      </c>
      <c r="AT2042" s="17">
        <v>7.4811949107932305E-2</v>
      </c>
      <c r="AU2042" s="17">
        <v>8.7275430773067694E-2</v>
      </c>
      <c r="AV2042" s="17"/>
      <c r="AW2042" s="17">
        <v>0.15881121788222799</v>
      </c>
      <c r="AX2042" s="17">
        <v>0.102157322435192</v>
      </c>
      <c r="AY2042" s="17">
        <v>8.3418807955003504E-2</v>
      </c>
      <c r="AZ2042" s="17">
        <v>4.8645408370060803E-2</v>
      </c>
      <c r="BA2042" s="17">
        <v>9.7249438486835496E-2</v>
      </c>
      <c r="BB2042" s="17">
        <v>5.99943414756587E-2</v>
      </c>
      <c r="BC2042" s="17">
        <v>5.64860840803404E-2</v>
      </c>
      <c r="BD2042" s="17">
        <v>0.112902678563273</v>
      </c>
      <c r="BE2042" s="17">
        <v>8.1736567523554404E-2</v>
      </c>
      <c r="BF2042" s="17">
        <v>6.9604677608091206E-2</v>
      </c>
      <c r="BG2042" s="17">
        <v>6.0036134191085902E-2</v>
      </c>
      <c r="BH2042" s="17">
        <v>9.4725034249097007E-2</v>
      </c>
      <c r="BI2042" s="17">
        <v>8.0970048700118105E-2</v>
      </c>
      <c r="BJ2042" s="17">
        <v>5.7750047320275097E-2</v>
      </c>
      <c r="BK2042" s="17">
        <v>0.10991038875864299</v>
      </c>
      <c r="BL2042" s="17">
        <v>0.13945902741427901</v>
      </c>
      <c r="BM2042" s="17"/>
      <c r="BN2042" s="17">
        <v>7.12374486488771E-2</v>
      </c>
      <c r="BO2042" s="17">
        <v>9.4528302919714702E-2</v>
      </c>
      <c r="BP2042" s="17"/>
      <c r="BQ2042" s="17">
        <v>9.6061654348554099E-2</v>
      </c>
      <c r="BR2042" s="17">
        <v>7.4088313609377801E-2</v>
      </c>
      <c r="BS2042" s="17"/>
      <c r="BT2042" s="17">
        <v>0.119068069390224</v>
      </c>
      <c r="BU2042" s="17"/>
      <c r="BV2042" s="17">
        <v>9.4743104424277205E-2</v>
      </c>
      <c r="BW2042" s="17">
        <v>8.9063743689086303E-2</v>
      </c>
      <c r="BX2042" s="17">
        <v>7.3152434804977101E-2</v>
      </c>
      <c r="BY2042" s="17"/>
      <c r="BZ2042" s="17">
        <v>0.108043274221248</v>
      </c>
      <c r="CA2042" s="17">
        <v>0.102915298751624</v>
      </c>
      <c r="CB2042" s="17">
        <v>5.4326471115725403E-2</v>
      </c>
      <c r="CC2042" s="17">
        <v>8.5978067431055794E-2</v>
      </c>
      <c r="CD2042" s="17">
        <v>5.2626271258306399E-2</v>
      </c>
      <c r="CE2042" s="17">
        <v>9.3232564794842904E-2</v>
      </c>
      <c r="CF2042" s="17">
        <v>0.103749741914969</v>
      </c>
      <c r="CG2042" s="17"/>
      <c r="CH2042" s="17">
        <v>0.169940292476191</v>
      </c>
      <c r="CI2042" s="17">
        <v>7.0083039136243794E-2</v>
      </c>
      <c r="CJ2042" s="17">
        <v>6.4756822521814097E-2</v>
      </c>
      <c r="CK2042" s="17">
        <v>7.4693040868291802E-2</v>
      </c>
      <c r="CL2042" s="17">
        <v>0.13797589720917999</v>
      </c>
    </row>
    <row r="2043" spans="2:90" x14ac:dyDescent="0.3">
      <c r="B2043" t="s">
        <v>765</v>
      </c>
      <c r="C2043" s="17">
        <v>0.13830757720897199</v>
      </c>
      <c r="D2043" s="17">
        <v>0.147799747389153</v>
      </c>
      <c r="E2043" s="17">
        <v>0.13012722238855001</v>
      </c>
      <c r="F2043" s="17"/>
      <c r="G2043" s="17">
        <v>0.25137877262345898</v>
      </c>
      <c r="H2043" s="17">
        <v>0.27927251564275601</v>
      </c>
      <c r="I2043" s="17">
        <v>0.16641734919290299</v>
      </c>
      <c r="J2043" s="17">
        <v>9.4022517185014601E-2</v>
      </c>
      <c r="K2043" s="17">
        <v>5.70014737602446E-2</v>
      </c>
      <c r="L2043" s="17">
        <v>1.54891520239578E-2</v>
      </c>
      <c r="M2043" s="17"/>
      <c r="N2043" s="17">
        <v>0.18000890422621299</v>
      </c>
      <c r="O2043" s="17">
        <v>0.121811719400601</v>
      </c>
      <c r="P2043" s="17">
        <v>0.10761188934730501</v>
      </c>
      <c r="Q2043" s="17">
        <v>0.13887152817983101</v>
      </c>
      <c r="R2043" s="17"/>
      <c r="S2043" s="17">
        <v>0.20594086870473899</v>
      </c>
      <c r="T2043" s="17">
        <v>0.104984317014895</v>
      </c>
      <c r="U2043" s="17">
        <v>8.8520246658892895E-2</v>
      </c>
      <c r="V2043" s="17">
        <v>0.143162104986919</v>
      </c>
      <c r="W2043" s="17">
        <v>0.14577688302036701</v>
      </c>
      <c r="X2043" s="17">
        <v>0.15760906823333101</v>
      </c>
      <c r="Y2043" s="17">
        <v>9.8199684805572202E-2</v>
      </c>
      <c r="Z2043" s="17">
        <v>0.17702177037894301</v>
      </c>
      <c r="AA2043" s="17">
        <v>0.139166170429042</v>
      </c>
      <c r="AB2043" s="17">
        <v>9.9407264935705605E-2</v>
      </c>
      <c r="AC2043" s="17">
        <v>0.17409631195912101</v>
      </c>
      <c r="AD2043" s="17">
        <v>0.118625351740884</v>
      </c>
      <c r="AE2043" s="17"/>
      <c r="AF2043" s="17">
        <v>8.9961961416317002E-2</v>
      </c>
      <c r="AG2043" s="17">
        <v>0.15953304602771001</v>
      </c>
      <c r="AH2043" s="17">
        <v>0.14595130546417701</v>
      </c>
      <c r="AI2043" s="17"/>
      <c r="AJ2043" s="17">
        <v>0.108960040619063</v>
      </c>
      <c r="AK2043" s="17">
        <v>0.183187837311168</v>
      </c>
      <c r="AL2043" s="17">
        <v>8.3851812967990505E-2</v>
      </c>
      <c r="AM2043" s="17">
        <v>0.12451192788662301</v>
      </c>
      <c r="AN2043" s="17">
        <v>0.17471843974349599</v>
      </c>
      <c r="AO2043" s="17"/>
      <c r="AP2043" s="17">
        <v>0.22134905653720099</v>
      </c>
      <c r="AQ2043" s="17">
        <v>0.13417629089914601</v>
      </c>
      <c r="AR2043" s="17">
        <v>0.124705663693682</v>
      </c>
      <c r="AS2043" s="17">
        <v>9.4970623208893407E-2</v>
      </c>
      <c r="AT2043" s="17">
        <v>0.16075334525943399</v>
      </c>
      <c r="AU2043" s="17">
        <v>6.7281858172266798E-2</v>
      </c>
      <c r="AV2043" s="17"/>
      <c r="AW2043" s="17">
        <v>0.164808425407619</v>
      </c>
      <c r="AX2043" s="17">
        <v>0.15772958197581799</v>
      </c>
      <c r="AY2043" s="17">
        <v>0.133922309885359</v>
      </c>
      <c r="AZ2043" s="17">
        <v>0.13792475827432199</v>
      </c>
      <c r="BA2043" s="17">
        <v>0.116801304197552</v>
      </c>
      <c r="BB2043" s="17">
        <v>0.12373772722242</v>
      </c>
      <c r="BC2043" s="17">
        <v>0.182135430338216</v>
      </c>
      <c r="BD2043" s="17">
        <v>4.07799794893084E-2</v>
      </c>
      <c r="BE2043" s="17">
        <v>0.11846179906401599</v>
      </c>
      <c r="BF2043" s="17">
        <v>0.139461780744421</v>
      </c>
      <c r="BG2043" s="17">
        <v>0.16449174529076799</v>
      </c>
      <c r="BH2043" s="17">
        <v>0.16002442278721599</v>
      </c>
      <c r="BI2043" s="17">
        <v>0.102814998805807</v>
      </c>
      <c r="BJ2043" s="17">
        <v>0.19760560059623899</v>
      </c>
      <c r="BK2043" s="17">
        <v>0.14039633118074199</v>
      </c>
      <c r="BL2043" s="17">
        <v>0.26077172556211298</v>
      </c>
      <c r="BM2043" s="17"/>
      <c r="BN2043" s="17">
        <v>0.13078650633835701</v>
      </c>
      <c r="BO2043" s="17">
        <v>0.14959651225885001</v>
      </c>
      <c r="BP2043" s="17"/>
      <c r="BQ2043" s="17">
        <v>0.218339834234339</v>
      </c>
      <c r="BR2043" s="17">
        <v>0.121800843075168</v>
      </c>
      <c r="BS2043" s="17"/>
      <c r="BT2043" s="17">
        <v>0.23615925289273801</v>
      </c>
      <c r="BU2043" s="17"/>
      <c r="BV2043" s="17">
        <v>0.111183943311711</v>
      </c>
      <c r="BW2043" s="17">
        <v>0.20393008484676201</v>
      </c>
      <c r="BX2043" s="17">
        <v>0.12418475110753099</v>
      </c>
      <c r="BY2043" s="17"/>
      <c r="BZ2043" s="17">
        <v>0.14920081423812401</v>
      </c>
      <c r="CA2043" s="17">
        <v>0.14579233013606299</v>
      </c>
      <c r="CB2043" s="17">
        <v>0.15695147807290599</v>
      </c>
      <c r="CC2043" s="17">
        <v>0.116410630831696</v>
      </c>
      <c r="CD2043" s="17">
        <v>0.13640877248678099</v>
      </c>
      <c r="CE2043" s="17">
        <v>0.137408524696218</v>
      </c>
      <c r="CF2043" s="17">
        <v>0.18885766299637299</v>
      </c>
      <c r="CG2043" s="17"/>
      <c r="CH2043" s="17">
        <v>0.198502702089214</v>
      </c>
      <c r="CI2043" s="17">
        <v>0.12634981741861401</v>
      </c>
      <c r="CJ2043" s="17">
        <v>0.127137886261143</v>
      </c>
      <c r="CK2043" s="17">
        <v>0.15539134520241299</v>
      </c>
      <c r="CL2043" s="17">
        <v>0.13807627248495799</v>
      </c>
    </row>
    <row r="2044" spans="2:90" x14ac:dyDescent="0.3">
      <c r="B2044" t="s">
        <v>766</v>
      </c>
      <c r="C2044" s="17">
        <v>0.13231629832529401</v>
      </c>
      <c r="D2044" s="17">
        <v>0.13648936116330901</v>
      </c>
      <c r="E2044" s="17">
        <v>0.12724015849981299</v>
      </c>
      <c r="F2044" s="17"/>
      <c r="G2044" s="17">
        <v>0.192245322129031</v>
      </c>
      <c r="H2044" s="17">
        <v>0.22466722305915501</v>
      </c>
      <c r="I2044" s="17">
        <v>0.18479353121528699</v>
      </c>
      <c r="J2044" s="17">
        <v>0.12717778202327601</v>
      </c>
      <c r="K2044" s="17">
        <v>6.9734456034565698E-2</v>
      </c>
      <c r="L2044" s="17">
        <v>2.02313248410429E-2</v>
      </c>
      <c r="M2044" s="17"/>
      <c r="N2044" s="17">
        <v>0.16652013728043499</v>
      </c>
      <c r="O2044" s="17">
        <v>0.13465009679895701</v>
      </c>
      <c r="P2044" s="17">
        <v>0.102826929468445</v>
      </c>
      <c r="Q2044" s="17">
        <v>0.120295884693272</v>
      </c>
      <c r="R2044" s="17"/>
      <c r="S2044" s="17">
        <v>0.140310276458464</v>
      </c>
      <c r="T2044" s="17">
        <v>0.141809316737906</v>
      </c>
      <c r="U2044" s="17">
        <v>0.12815755839988199</v>
      </c>
      <c r="V2044" s="17">
        <v>0.10480231752241401</v>
      </c>
      <c r="W2044" s="17">
        <v>0.15871825316622401</v>
      </c>
      <c r="X2044" s="17">
        <v>0.12262168479494</v>
      </c>
      <c r="Y2044" s="17">
        <v>0.11381527477624299</v>
      </c>
      <c r="Z2044" s="17">
        <v>9.7034341676579899E-2</v>
      </c>
      <c r="AA2044" s="17">
        <v>0.144644434251676</v>
      </c>
      <c r="AB2044" s="17">
        <v>0.122163212384602</v>
      </c>
      <c r="AC2044" s="17">
        <v>0.13616842647086799</v>
      </c>
      <c r="AD2044" s="17">
        <v>0.189707485771092</v>
      </c>
      <c r="AE2044" s="17"/>
      <c r="AF2044" s="17">
        <v>8.2144633586878193E-2</v>
      </c>
      <c r="AG2044" s="17">
        <v>0.13844806109666699</v>
      </c>
      <c r="AH2044" s="17">
        <v>0.20713410770096999</v>
      </c>
      <c r="AI2044" s="17"/>
      <c r="AJ2044" s="17">
        <v>9.4182066771310496E-2</v>
      </c>
      <c r="AK2044" s="17">
        <v>0.14672968873803499</v>
      </c>
      <c r="AL2044" s="17">
        <v>0.17278883739669099</v>
      </c>
      <c r="AM2044" s="17">
        <v>0.10612903779187501</v>
      </c>
      <c r="AN2044" s="17">
        <v>0.13974728873994299</v>
      </c>
      <c r="AO2044" s="17"/>
      <c r="AP2044" s="17">
        <v>0.15033623596456699</v>
      </c>
      <c r="AQ2044" s="17">
        <v>0.122819286100292</v>
      </c>
      <c r="AR2044" s="17">
        <v>0.140129596500359</v>
      </c>
      <c r="AS2044" s="17">
        <v>0.120543271613393</v>
      </c>
      <c r="AT2044" s="17">
        <v>0.17374223945713901</v>
      </c>
      <c r="AU2044" s="17">
        <v>7.2560701646480999E-2</v>
      </c>
      <c r="AV2044" s="17"/>
      <c r="AW2044" s="17">
        <v>8.9243240240976296E-2</v>
      </c>
      <c r="AX2044" s="17">
        <v>0.119299072577983</v>
      </c>
      <c r="AY2044" s="17">
        <v>0.127532797503461</v>
      </c>
      <c r="AZ2044" s="17">
        <v>0.105982391950339</v>
      </c>
      <c r="BA2044" s="17">
        <v>0.12599289014739001</v>
      </c>
      <c r="BB2044" s="17">
        <v>0.13967941376918</v>
      </c>
      <c r="BC2044" s="17">
        <v>0.119922597182199</v>
      </c>
      <c r="BD2044" s="17">
        <v>0.16992956022552699</v>
      </c>
      <c r="BE2044" s="17">
        <v>0.10302488209152</v>
      </c>
      <c r="BF2044" s="17">
        <v>0.18159895866888201</v>
      </c>
      <c r="BG2044" s="17">
        <v>0.15345165705136701</v>
      </c>
      <c r="BH2044" s="17">
        <v>0.14272181825240701</v>
      </c>
      <c r="BI2044" s="17">
        <v>0.163913592127056</v>
      </c>
      <c r="BJ2044" s="17">
        <v>0.20376575077081499</v>
      </c>
      <c r="BK2044" s="17">
        <v>6.5833059724993398E-2</v>
      </c>
      <c r="BL2044" s="17">
        <v>0.14798103517282701</v>
      </c>
      <c r="BM2044" s="17"/>
      <c r="BN2044" s="17">
        <v>0.127603340892981</v>
      </c>
      <c r="BO2044" s="17">
        <v>0.139697726242344</v>
      </c>
      <c r="BP2044" s="17"/>
      <c r="BQ2044" s="17">
        <v>0.14310787669342601</v>
      </c>
      <c r="BR2044" s="17">
        <v>0.170398838463165</v>
      </c>
      <c r="BS2044" s="17"/>
      <c r="BT2044" s="17">
        <v>0.19568644007629599</v>
      </c>
      <c r="BU2044" s="17"/>
      <c r="BV2044" s="17">
        <v>0.130103751655919</v>
      </c>
      <c r="BW2044" s="17">
        <v>0.136478015986433</v>
      </c>
      <c r="BX2044" s="17">
        <v>0.12803341699603901</v>
      </c>
      <c r="BY2044" s="17"/>
      <c r="BZ2044" s="17">
        <v>0.12679322054292599</v>
      </c>
      <c r="CA2044" s="17">
        <v>0.124618391767604</v>
      </c>
      <c r="CB2044" s="17">
        <v>0.118138429482536</v>
      </c>
      <c r="CC2044" s="17">
        <v>0.175979533267802</v>
      </c>
      <c r="CD2044" s="17">
        <v>0.13397837076581001</v>
      </c>
      <c r="CE2044" s="17">
        <v>0.125483585025633</v>
      </c>
      <c r="CF2044" s="17">
        <v>0.154344064923361</v>
      </c>
      <c r="CG2044" s="17"/>
      <c r="CH2044" s="17">
        <v>0.157419655605435</v>
      </c>
      <c r="CI2044" s="17">
        <v>0.12176826237055401</v>
      </c>
      <c r="CJ2044" s="17">
        <v>0.13509460732375</v>
      </c>
      <c r="CK2044" s="17">
        <v>0.13135884679656501</v>
      </c>
      <c r="CL2044" s="17">
        <v>0.14712135698638801</v>
      </c>
    </row>
    <row r="2045" spans="2:90" x14ac:dyDescent="0.3">
      <c r="B2045" t="s">
        <v>767</v>
      </c>
      <c r="C2045" s="17">
        <v>0.100926948079357</v>
      </c>
      <c r="D2045" s="17">
        <v>0.10838122336015001</v>
      </c>
      <c r="E2045" s="17">
        <v>9.25247774617627E-2</v>
      </c>
      <c r="F2045" s="17"/>
      <c r="G2045" s="17">
        <v>0.17190260923964201</v>
      </c>
      <c r="H2045" s="17">
        <v>0.15345317285142299</v>
      </c>
      <c r="I2045" s="17">
        <v>0.14118413487752299</v>
      </c>
      <c r="J2045" s="17">
        <v>9.3641819698989506E-2</v>
      </c>
      <c r="K2045" s="17">
        <v>5.2424250700747799E-2</v>
      </c>
      <c r="L2045" s="17">
        <v>1.6345884559265399E-2</v>
      </c>
      <c r="M2045" s="17"/>
      <c r="N2045" s="17">
        <v>0.111327341895072</v>
      </c>
      <c r="O2045" s="17">
        <v>0.109443424781104</v>
      </c>
      <c r="P2045" s="17">
        <v>9.4591004304738394E-2</v>
      </c>
      <c r="Q2045" s="17">
        <v>8.5625810585104906E-2</v>
      </c>
      <c r="R2045" s="17"/>
      <c r="S2045" s="17">
        <v>0.104990427820638</v>
      </c>
      <c r="T2045" s="17">
        <v>8.3433626568650499E-2</v>
      </c>
      <c r="U2045" s="17">
        <v>9.0999391641515603E-2</v>
      </c>
      <c r="V2045" s="17">
        <v>0.10491651322673801</v>
      </c>
      <c r="W2045" s="17">
        <v>9.0669204101166398E-2</v>
      </c>
      <c r="X2045" s="17">
        <v>0.15351298911265299</v>
      </c>
      <c r="Y2045" s="17">
        <v>8.5112911175091899E-2</v>
      </c>
      <c r="Z2045" s="17">
        <v>0.15731936451546799</v>
      </c>
      <c r="AA2045" s="17">
        <v>8.4688645480256494E-2</v>
      </c>
      <c r="AB2045" s="17">
        <v>0.111151999140122</v>
      </c>
      <c r="AC2045" s="17">
        <v>7.0527853768537499E-2</v>
      </c>
      <c r="AD2045" s="17">
        <v>8.5454077041195106E-2</v>
      </c>
      <c r="AE2045" s="17"/>
      <c r="AF2045" s="17">
        <v>7.4328613885119493E-2</v>
      </c>
      <c r="AG2045" s="17">
        <v>8.7332262969585198E-2</v>
      </c>
      <c r="AH2045" s="17">
        <v>0.15465840956021201</v>
      </c>
      <c r="AI2045" s="17"/>
      <c r="AJ2045" s="17">
        <v>9.5415649093469598E-2</v>
      </c>
      <c r="AK2045" s="17">
        <v>0.107776109796616</v>
      </c>
      <c r="AL2045" s="17">
        <v>4.9215441450260702E-2</v>
      </c>
      <c r="AM2045" s="17">
        <v>9.6034387048272704E-2</v>
      </c>
      <c r="AN2045" s="17">
        <v>0.13461390140888399</v>
      </c>
      <c r="AO2045" s="17"/>
      <c r="AP2045" s="17">
        <v>0.114002881415162</v>
      </c>
      <c r="AQ2045" s="17">
        <v>0.100338477081891</v>
      </c>
      <c r="AR2045" s="17">
        <v>6.9452967393174803E-2</v>
      </c>
      <c r="AS2045" s="17">
        <v>0.10233139071983299</v>
      </c>
      <c r="AT2045" s="17">
        <v>0.11625707325208499</v>
      </c>
      <c r="AU2045" s="17">
        <v>8.2481251167303496E-2</v>
      </c>
      <c r="AV2045" s="17"/>
      <c r="AW2045" s="17">
        <v>0.147789421735188</v>
      </c>
      <c r="AX2045" s="17">
        <v>8.3662832884908403E-2</v>
      </c>
      <c r="AY2045" s="17">
        <v>7.9478921663075297E-2</v>
      </c>
      <c r="AZ2045" s="17">
        <v>0.109027312056877</v>
      </c>
      <c r="BA2045" s="17">
        <v>7.9614952910569803E-2</v>
      </c>
      <c r="BB2045" s="17">
        <v>6.3168257408678499E-2</v>
      </c>
      <c r="BC2045" s="17">
        <v>0.118505549219191</v>
      </c>
      <c r="BD2045" s="17">
        <v>8.4039436285335306E-2</v>
      </c>
      <c r="BE2045" s="17">
        <v>8.1088730088463998E-2</v>
      </c>
      <c r="BF2045" s="17">
        <v>8.0492912279477899E-2</v>
      </c>
      <c r="BG2045" s="17">
        <v>0.118055150795822</v>
      </c>
      <c r="BH2045" s="17">
        <v>8.1781369395810294E-2</v>
      </c>
      <c r="BI2045" s="17">
        <v>0.14190806874715001</v>
      </c>
      <c r="BJ2045" s="17">
        <v>0.152537324970699</v>
      </c>
      <c r="BK2045" s="17">
        <v>0.12677407280125599</v>
      </c>
      <c r="BL2045" s="17">
        <v>0.16888489059443901</v>
      </c>
      <c r="BM2045" s="17"/>
      <c r="BN2045" s="17">
        <v>0.100368098489737</v>
      </c>
      <c r="BO2045" s="17">
        <v>0.10207927596343699</v>
      </c>
      <c r="BP2045" s="17"/>
      <c r="BQ2045" s="17">
        <v>0.113344512231643</v>
      </c>
      <c r="BR2045" s="17">
        <v>0.108140671948939</v>
      </c>
      <c r="BS2045" s="17"/>
      <c r="BT2045" s="17">
        <v>9.7739581507503101E-2</v>
      </c>
      <c r="BU2045" s="17"/>
      <c r="BV2045" s="17">
        <v>0.12754229347561499</v>
      </c>
      <c r="BW2045" s="17">
        <v>8.42094896386716E-2</v>
      </c>
      <c r="BX2045" s="17">
        <v>9.7968552200419598E-2</v>
      </c>
      <c r="BY2045" s="17"/>
      <c r="BZ2045" s="17">
        <v>0.114624946736528</v>
      </c>
      <c r="CA2045" s="17">
        <v>8.3875293013961905E-2</v>
      </c>
      <c r="CB2045" s="17">
        <v>9.2836405854920007E-2</v>
      </c>
      <c r="CC2045" s="17">
        <v>0.101149750093638</v>
      </c>
      <c r="CD2045" s="17">
        <v>9.2609496623230994E-2</v>
      </c>
      <c r="CE2045" s="17">
        <v>0.11942210646158501</v>
      </c>
      <c r="CF2045" s="17">
        <v>0.13891868043682701</v>
      </c>
      <c r="CG2045" s="17"/>
      <c r="CH2045" s="17">
        <v>0.13018519740398099</v>
      </c>
      <c r="CI2045" s="17">
        <v>9.0963432567140803E-2</v>
      </c>
      <c r="CJ2045" s="17">
        <v>9.9365795155500397E-2</v>
      </c>
      <c r="CK2045" s="17">
        <v>0.12943187260139299</v>
      </c>
      <c r="CL2045" s="17">
        <v>2.4739073002584999E-2</v>
      </c>
    </row>
    <row r="2046" spans="2:90" x14ac:dyDescent="0.3">
      <c r="B2046" t="s">
        <v>768</v>
      </c>
      <c r="C2046" s="17">
        <v>0.50266054220013301</v>
      </c>
      <c r="D2046" s="17">
        <v>0.47828638240084198</v>
      </c>
      <c r="E2046" s="17">
        <v>0.52650285780792505</v>
      </c>
      <c r="F2046" s="17"/>
      <c r="G2046" s="17">
        <v>0.20278563398939001</v>
      </c>
      <c r="H2046" s="17">
        <v>0.19546661546393701</v>
      </c>
      <c r="I2046" s="17">
        <v>0.365772126379943</v>
      </c>
      <c r="J2046" s="17">
        <v>0.57725669345921304</v>
      </c>
      <c r="K2046" s="17">
        <v>0.68797733734118505</v>
      </c>
      <c r="L2046" s="17">
        <v>0.880088298196123</v>
      </c>
      <c r="M2046" s="17"/>
      <c r="N2046" s="17">
        <v>0.40968424907232398</v>
      </c>
      <c r="O2046" s="17">
        <v>0.53162627300763499</v>
      </c>
      <c r="P2046" s="17">
        <v>0.565331919671619</v>
      </c>
      <c r="Q2046" s="17">
        <v>0.51659484263942002</v>
      </c>
      <c r="R2046" s="17"/>
      <c r="S2046" s="17">
        <v>0.32821430004763802</v>
      </c>
      <c r="T2046" s="17">
        <v>0.57084333903155104</v>
      </c>
      <c r="U2046" s="17">
        <v>0.60266194824663599</v>
      </c>
      <c r="V2046" s="17">
        <v>0.51197668699542098</v>
      </c>
      <c r="W2046" s="17">
        <v>0.47074432211683898</v>
      </c>
      <c r="X2046" s="17">
        <v>0.45850945742148003</v>
      </c>
      <c r="Y2046" s="17">
        <v>0.52591500228497101</v>
      </c>
      <c r="Z2046" s="17">
        <v>0.502248101200784</v>
      </c>
      <c r="AA2046" s="17">
        <v>0.49731321095105202</v>
      </c>
      <c r="AB2046" s="17">
        <v>0.60626879850890703</v>
      </c>
      <c r="AC2046" s="17">
        <v>0.52143912306256002</v>
      </c>
      <c r="AD2046" s="17">
        <v>0.55145575060624097</v>
      </c>
      <c r="AE2046" s="17"/>
      <c r="AF2046" s="17">
        <v>0.650793138893487</v>
      </c>
      <c r="AG2046" s="17">
        <v>0.490654334557383</v>
      </c>
      <c r="AH2046" s="17">
        <v>0.32460382288101303</v>
      </c>
      <c r="AI2046" s="17"/>
      <c r="AJ2046" s="17">
        <v>0.60165640341403703</v>
      </c>
      <c r="AK2046" s="17">
        <v>0.438802713976013</v>
      </c>
      <c r="AL2046" s="17">
        <v>0.57870012182025699</v>
      </c>
      <c r="AM2046" s="17">
        <v>0.54614033437700904</v>
      </c>
      <c r="AN2046" s="17">
        <v>0.45044698083068402</v>
      </c>
      <c r="AO2046" s="17"/>
      <c r="AP2046" s="17">
        <v>0.36620077374820698</v>
      </c>
      <c r="AQ2046" s="17">
        <v>0.55099374640846099</v>
      </c>
      <c r="AR2046" s="17">
        <v>0.560638860808363</v>
      </c>
      <c r="AS2046" s="17">
        <v>0.57010886346021705</v>
      </c>
      <c r="AT2046" s="17">
        <v>0.39904459229764899</v>
      </c>
      <c r="AU2046" s="17">
        <v>0.59569551544063704</v>
      </c>
      <c r="AV2046" s="17"/>
      <c r="AW2046" s="17">
        <v>0.38170870892685199</v>
      </c>
      <c r="AX2046" s="17">
        <v>0.383137344495665</v>
      </c>
      <c r="AY2046" s="17">
        <v>0.50470176341613504</v>
      </c>
      <c r="AZ2046" s="17">
        <v>0.55132434037071398</v>
      </c>
      <c r="BA2046" s="17">
        <v>0.53663320651247304</v>
      </c>
      <c r="BB2046" s="17">
        <v>0.570476449422192</v>
      </c>
      <c r="BC2046" s="17">
        <v>0.51262464220096304</v>
      </c>
      <c r="BD2046" s="17">
        <v>0.57271586388664397</v>
      </c>
      <c r="BE2046" s="17">
        <v>0.59758102408909697</v>
      </c>
      <c r="BF2046" s="17">
        <v>0.49093587616636603</v>
      </c>
      <c r="BG2046" s="17">
        <v>0.48583741026835298</v>
      </c>
      <c r="BH2046" s="17">
        <v>0.48079447175906398</v>
      </c>
      <c r="BI2046" s="17">
        <v>0.51039329161986902</v>
      </c>
      <c r="BJ2046" s="17">
        <v>0.31581690181736499</v>
      </c>
      <c r="BK2046" s="17">
        <v>0.514595608865414</v>
      </c>
      <c r="BL2046" s="17">
        <v>0.24897730539096399</v>
      </c>
      <c r="BM2046" s="17"/>
      <c r="BN2046" s="17">
        <v>0.52952572300367295</v>
      </c>
      <c r="BO2046" s="17">
        <v>0.46381426901023998</v>
      </c>
      <c r="BP2046" s="17"/>
      <c r="BQ2046" s="17">
        <v>0.387196824914329</v>
      </c>
      <c r="BR2046" s="17">
        <v>0.50476048229410897</v>
      </c>
      <c r="BS2046" s="17"/>
      <c r="BT2046" s="17">
        <v>0.32926598167975901</v>
      </c>
      <c r="BU2046" s="17"/>
      <c r="BV2046" s="17">
        <v>0.47232947480944198</v>
      </c>
      <c r="BW2046" s="17">
        <v>0.41966398985730102</v>
      </c>
      <c r="BX2046" s="17">
        <v>0.54619463302257099</v>
      </c>
      <c r="BY2046" s="17"/>
      <c r="BZ2046" s="17">
        <v>0.42402656624630403</v>
      </c>
      <c r="CA2046" s="17">
        <v>0.48092486936579998</v>
      </c>
      <c r="CB2046" s="17">
        <v>0.530622278079947</v>
      </c>
      <c r="CC2046" s="17">
        <v>0.49044208912468801</v>
      </c>
      <c r="CD2046" s="17">
        <v>0.540327313918054</v>
      </c>
      <c r="CE2046" s="17">
        <v>0.50791349588301804</v>
      </c>
      <c r="CF2046" s="17">
        <v>0.40232617984202401</v>
      </c>
      <c r="CG2046" s="17"/>
      <c r="CH2046" s="17">
        <v>0.31816256370212398</v>
      </c>
      <c r="CI2046" s="17">
        <v>0.55789177172900495</v>
      </c>
      <c r="CJ2046" s="17">
        <v>0.52628305315064705</v>
      </c>
      <c r="CK2046" s="17">
        <v>0.43809634339118397</v>
      </c>
      <c r="CL2046" s="17">
        <v>0.47593455256303302</v>
      </c>
    </row>
    <row r="2047" spans="2:90" x14ac:dyDescent="0.3">
      <c r="B2047" t="s">
        <v>118</v>
      </c>
      <c r="C2047" s="17">
        <v>4.4825145855997603E-2</v>
      </c>
      <c r="D2047" s="17">
        <v>4.2166492051121503E-2</v>
      </c>
      <c r="E2047" s="17">
        <v>4.7778784424425902E-2</v>
      </c>
      <c r="F2047" s="17"/>
      <c r="G2047" s="17">
        <v>6.8623252798420895E-2</v>
      </c>
      <c r="H2047" s="17">
        <v>3.48908736416026E-2</v>
      </c>
      <c r="I2047" s="17">
        <v>6.5239910479462204E-2</v>
      </c>
      <c r="J2047" s="17">
        <v>3.8498122362375702E-2</v>
      </c>
      <c r="K2047" s="17">
        <v>4.1744396962572303E-2</v>
      </c>
      <c r="L2047" s="17">
        <v>2.76174567007656E-2</v>
      </c>
      <c r="M2047" s="17"/>
      <c r="N2047" s="17">
        <v>2.8039349382012E-2</v>
      </c>
      <c r="O2047" s="17">
        <v>4.8717880584488303E-2</v>
      </c>
      <c r="P2047" s="17">
        <v>3.3914549616991203E-2</v>
      </c>
      <c r="Q2047" s="17">
        <v>6.8929151955666498E-2</v>
      </c>
      <c r="R2047" s="17"/>
      <c r="S2047" s="17">
        <v>6.7064089598649998E-2</v>
      </c>
      <c r="T2047" s="17">
        <v>4.5194568908935903E-2</v>
      </c>
      <c r="U2047" s="17">
        <v>3.68680139628913E-2</v>
      </c>
      <c r="V2047" s="17">
        <v>2.6047037213921601E-2</v>
      </c>
      <c r="W2047" s="17">
        <v>6.8868268642847993E-2</v>
      </c>
      <c r="X2047" s="17">
        <v>4.1524991827739E-2</v>
      </c>
      <c r="Y2047" s="17">
        <v>6.2730640544931507E-2</v>
      </c>
      <c r="Z2047" s="17">
        <v>0</v>
      </c>
      <c r="AA2047" s="17">
        <v>5.0441858611918501E-2</v>
      </c>
      <c r="AB2047" s="17">
        <v>3.5880756500742302E-2</v>
      </c>
      <c r="AC2047" s="17">
        <v>2.8206297457477901E-2</v>
      </c>
      <c r="AD2047" s="17">
        <v>1.6278114914823599E-2</v>
      </c>
      <c r="AE2047" s="17"/>
      <c r="AF2047" s="17">
        <v>3.9395050516229303E-2</v>
      </c>
      <c r="AG2047" s="17">
        <v>3.2917406105560501E-2</v>
      </c>
      <c r="AH2047" s="17">
        <v>7.1901799642601405E-2</v>
      </c>
      <c r="AI2047" s="17"/>
      <c r="AJ2047" s="17">
        <v>2.9810515529836198E-2</v>
      </c>
      <c r="AK2047" s="17">
        <v>3.77635335723902E-2</v>
      </c>
      <c r="AL2047" s="17">
        <v>2.3630453435361399E-2</v>
      </c>
      <c r="AM2047" s="17">
        <v>3.4238242955968098E-2</v>
      </c>
      <c r="AN2047" s="17">
        <v>5.61765071051053E-2</v>
      </c>
      <c r="AO2047" s="17"/>
      <c r="AP2047" s="17">
        <v>3.9266995827660599E-2</v>
      </c>
      <c r="AQ2047" s="17">
        <v>2.3042944245640899E-2</v>
      </c>
      <c r="AR2047" s="17">
        <v>4.1254602906998103E-2</v>
      </c>
      <c r="AS2047" s="17">
        <v>3.0791775659722399E-2</v>
      </c>
      <c r="AT2047" s="17">
        <v>7.5390800625760299E-2</v>
      </c>
      <c r="AU2047" s="17">
        <v>9.4705242800243394E-2</v>
      </c>
      <c r="AV2047" s="17"/>
      <c r="AW2047" s="17">
        <v>5.7638985807136202E-2</v>
      </c>
      <c r="AX2047" s="17">
        <v>0.15401384563043399</v>
      </c>
      <c r="AY2047" s="17">
        <v>7.0945399576966106E-2</v>
      </c>
      <c r="AZ2047" s="17">
        <v>4.7095788977686799E-2</v>
      </c>
      <c r="BA2047" s="17">
        <v>4.3708207745178501E-2</v>
      </c>
      <c r="BB2047" s="17">
        <v>4.2943810701871497E-2</v>
      </c>
      <c r="BC2047" s="17">
        <v>1.0325696979090301E-2</v>
      </c>
      <c r="BD2047" s="17">
        <v>1.96324815499123E-2</v>
      </c>
      <c r="BE2047" s="17">
        <v>1.8106997143349401E-2</v>
      </c>
      <c r="BF2047" s="17">
        <v>3.79057945327625E-2</v>
      </c>
      <c r="BG2047" s="17">
        <v>1.8127902402604298E-2</v>
      </c>
      <c r="BH2047" s="17">
        <v>3.9952883556405402E-2</v>
      </c>
      <c r="BI2047" s="17">
        <v>0</v>
      </c>
      <c r="BJ2047" s="17">
        <v>7.2524374524607305E-2</v>
      </c>
      <c r="BK2047" s="17">
        <v>4.24905386689522E-2</v>
      </c>
      <c r="BL2047" s="17">
        <v>3.3926015865378099E-2</v>
      </c>
      <c r="BM2047" s="17"/>
      <c r="BN2047" s="17">
        <v>4.0478882626375598E-2</v>
      </c>
      <c r="BO2047" s="17">
        <v>5.0283913605413198E-2</v>
      </c>
      <c r="BP2047" s="17"/>
      <c r="BQ2047" s="17">
        <v>4.1949297577709002E-2</v>
      </c>
      <c r="BR2047" s="17">
        <v>2.0810850609241201E-2</v>
      </c>
      <c r="BS2047" s="17"/>
      <c r="BT2047" s="17">
        <v>2.20806744534803E-2</v>
      </c>
      <c r="BU2047" s="17"/>
      <c r="BV2047" s="17">
        <v>6.4097432323035594E-2</v>
      </c>
      <c r="BW2047" s="17">
        <v>6.6654675981745903E-2</v>
      </c>
      <c r="BX2047" s="17">
        <v>3.0466211868462299E-2</v>
      </c>
      <c r="BY2047" s="17"/>
      <c r="BZ2047" s="17">
        <v>7.7311178014870002E-2</v>
      </c>
      <c r="CA2047" s="17">
        <v>6.1873816964948002E-2</v>
      </c>
      <c r="CB2047" s="17">
        <v>4.7124937393966303E-2</v>
      </c>
      <c r="CC2047" s="17">
        <v>3.0039929251120201E-2</v>
      </c>
      <c r="CD2047" s="17">
        <v>4.4049774947817998E-2</v>
      </c>
      <c r="CE2047" s="17">
        <v>1.6539723138703399E-2</v>
      </c>
      <c r="CF2047" s="17">
        <v>1.1803669886445999E-2</v>
      </c>
      <c r="CG2047" s="17"/>
      <c r="CH2047" s="17">
        <v>2.57895887230545E-2</v>
      </c>
      <c r="CI2047" s="17">
        <v>3.2943676778442399E-2</v>
      </c>
      <c r="CJ2047" s="17">
        <v>4.7361835587145303E-2</v>
      </c>
      <c r="CK2047" s="17">
        <v>7.1028551140153107E-2</v>
      </c>
      <c r="CL2047" s="17">
        <v>7.6152847753856098E-2</v>
      </c>
    </row>
    <row r="2048" spans="2:90" x14ac:dyDescent="0.3">
      <c r="C2048" s="17"/>
      <c r="D2048" s="17"/>
      <c r="E2048" s="17"/>
      <c r="F2048" s="17"/>
      <c r="G2048" s="17"/>
      <c r="H2048" s="17"/>
      <c r="I2048" s="17"/>
      <c r="J2048" s="17"/>
      <c r="K2048" s="17"/>
      <c r="L2048" s="17"/>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7"/>
      <c r="AI2048" s="17"/>
      <c r="AJ2048" s="17"/>
      <c r="AK2048" s="17"/>
      <c r="AL2048" s="17"/>
      <c r="AM2048" s="17"/>
      <c r="AN2048" s="17"/>
      <c r="AO2048" s="17"/>
      <c r="AP2048" s="17"/>
      <c r="AQ2048" s="17"/>
      <c r="AR2048" s="17"/>
      <c r="AS2048" s="17"/>
      <c r="AT2048" s="17"/>
      <c r="AU2048" s="17"/>
      <c r="AV2048" s="17"/>
      <c r="AW2048" s="17"/>
      <c r="AX2048" s="17"/>
      <c r="AY2048" s="17"/>
      <c r="AZ2048" s="17"/>
      <c r="BA2048" s="17"/>
      <c r="BB2048" s="17"/>
      <c r="BC2048" s="17"/>
      <c r="BD2048" s="17"/>
      <c r="BE2048" s="17"/>
      <c r="BF2048" s="17"/>
      <c r="BG2048" s="17"/>
      <c r="BH2048" s="17"/>
      <c r="BI2048" s="17"/>
      <c r="BJ2048" s="17"/>
      <c r="BK2048" s="17"/>
      <c r="BL2048" s="17"/>
      <c r="BM2048" s="17"/>
      <c r="BN2048" s="17"/>
      <c r="BO2048" s="17"/>
      <c r="BP2048" s="17"/>
      <c r="BQ2048" s="17"/>
      <c r="BR2048" s="17"/>
      <c r="BS2048" s="17"/>
      <c r="BT2048" s="17"/>
      <c r="BU2048" s="17"/>
      <c r="BV2048" s="17"/>
      <c r="BW2048" s="17"/>
      <c r="BX2048" s="17"/>
      <c r="BY2048" s="17"/>
      <c r="BZ2048" s="17"/>
      <c r="CA2048" s="17"/>
      <c r="CB2048" s="17"/>
      <c r="CC2048" s="17"/>
      <c r="CD2048" s="17"/>
      <c r="CE2048" s="17"/>
      <c r="CF2048" s="17"/>
      <c r="CG2048" s="17"/>
      <c r="CH2048" s="17"/>
      <c r="CI2048" s="17"/>
      <c r="CJ2048" s="17"/>
      <c r="CK2048" s="17"/>
      <c r="CL2048" s="17"/>
    </row>
    <row r="2049" spans="2:90" x14ac:dyDescent="0.3">
      <c r="B2049" s="6" t="s">
        <v>773</v>
      </c>
      <c r="C2049" s="17"/>
      <c r="D2049" s="17"/>
      <c r="E2049" s="17"/>
      <c r="F2049" s="17"/>
      <c r="G2049" s="17"/>
      <c r="H2049" s="17"/>
      <c r="I2049" s="17"/>
      <c r="J2049" s="17"/>
      <c r="K2049" s="17"/>
      <c r="L2049" s="17"/>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7"/>
      <c r="AI2049" s="17"/>
      <c r="AJ2049" s="17"/>
      <c r="AK2049" s="17"/>
      <c r="AL2049" s="17"/>
      <c r="AM2049" s="17"/>
      <c r="AN2049" s="17"/>
      <c r="AO2049" s="17"/>
      <c r="AP2049" s="17"/>
      <c r="AQ2049" s="17"/>
      <c r="AR2049" s="17"/>
      <c r="AS2049" s="17"/>
      <c r="AT2049" s="17"/>
      <c r="AU2049" s="17"/>
      <c r="AV2049" s="17"/>
      <c r="AW2049" s="17"/>
      <c r="AX2049" s="17"/>
      <c r="AY2049" s="17"/>
      <c r="AZ2049" s="17"/>
      <c r="BA2049" s="17"/>
      <c r="BB2049" s="17"/>
      <c r="BC2049" s="17"/>
      <c r="BD2049" s="17"/>
      <c r="BE2049" s="17"/>
      <c r="BF2049" s="17"/>
      <c r="BG2049" s="17"/>
      <c r="BH2049" s="17"/>
      <c r="BI2049" s="17"/>
      <c r="BJ2049" s="17"/>
      <c r="BK2049" s="17"/>
      <c r="BL2049" s="17"/>
      <c r="BM2049" s="17"/>
      <c r="BN2049" s="17"/>
      <c r="BO2049" s="17"/>
      <c r="BP2049" s="17"/>
      <c r="BQ2049" s="17"/>
      <c r="BR2049" s="17"/>
      <c r="BS2049" s="17"/>
      <c r="BT2049" s="17"/>
      <c r="BU2049" s="17"/>
      <c r="BV2049" s="17"/>
      <c r="BW2049" s="17"/>
      <c r="BX2049" s="17"/>
      <c r="BY2049" s="17"/>
      <c r="BZ2049" s="17"/>
      <c r="CA2049" s="17"/>
      <c r="CB2049" s="17"/>
      <c r="CC2049" s="17"/>
      <c r="CD2049" s="17"/>
      <c r="CE2049" s="17"/>
      <c r="CF2049" s="17"/>
      <c r="CG2049" s="17"/>
      <c r="CH2049" s="17"/>
      <c r="CI2049" s="17"/>
      <c r="CJ2049" s="17"/>
      <c r="CK2049" s="17"/>
      <c r="CL2049" s="17"/>
    </row>
    <row r="2050" spans="2:90" x14ac:dyDescent="0.3">
      <c r="B2050" s="24" t="s">
        <v>110</v>
      </c>
      <c r="C2050" s="17"/>
      <c r="D2050" s="17"/>
      <c r="E2050" s="17"/>
      <c r="F2050" s="17"/>
      <c r="G2050" s="17"/>
      <c r="H2050" s="17"/>
      <c r="I2050" s="17"/>
      <c r="J2050" s="17"/>
      <c r="K2050" s="17"/>
      <c r="L2050" s="17"/>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7"/>
      <c r="AI2050" s="17"/>
      <c r="AJ2050" s="17"/>
      <c r="AK2050" s="17"/>
      <c r="AL2050" s="17"/>
      <c r="AM2050" s="17"/>
      <c r="AN2050" s="17"/>
      <c r="AO2050" s="17"/>
      <c r="AP2050" s="17"/>
      <c r="AQ2050" s="17"/>
      <c r="AR2050" s="17"/>
      <c r="AS2050" s="17"/>
      <c r="AT2050" s="17"/>
      <c r="AU2050" s="17"/>
      <c r="AV2050" s="17"/>
      <c r="AW2050" s="17"/>
      <c r="AX2050" s="17"/>
      <c r="AY2050" s="17"/>
      <c r="AZ2050" s="17"/>
      <c r="BA2050" s="17"/>
      <c r="BB2050" s="17"/>
      <c r="BC2050" s="17"/>
      <c r="BD2050" s="17"/>
      <c r="BE2050" s="17"/>
      <c r="BF2050" s="17"/>
      <c r="BG2050" s="17"/>
      <c r="BH2050" s="17"/>
      <c r="BI2050" s="17"/>
      <c r="BJ2050" s="17"/>
      <c r="BK2050" s="17"/>
      <c r="BL2050" s="17"/>
      <c r="BM2050" s="17"/>
      <c r="BN2050" s="17"/>
      <c r="BO2050" s="17"/>
      <c r="BP2050" s="17"/>
      <c r="BQ2050" s="17"/>
      <c r="BR2050" s="17"/>
      <c r="BS2050" s="17"/>
      <c r="BT2050" s="17"/>
      <c r="BU2050" s="17"/>
      <c r="BV2050" s="17"/>
      <c r="BW2050" s="17"/>
      <c r="BX2050" s="17"/>
      <c r="BY2050" s="17"/>
      <c r="BZ2050" s="17"/>
      <c r="CA2050" s="17"/>
      <c r="CB2050" s="17"/>
      <c r="CC2050" s="17"/>
      <c r="CD2050" s="17"/>
      <c r="CE2050" s="17"/>
      <c r="CF2050" s="17"/>
      <c r="CG2050" s="17"/>
      <c r="CH2050" s="17"/>
      <c r="CI2050" s="17"/>
      <c r="CJ2050" s="17"/>
      <c r="CK2050" s="17"/>
      <c r="CL2050" s="17"/>
    </row>
    <row r="2051" spans="2:90" x14ac:dyDescent="0.3">
      <c r="B2051" t="s">
        <v>409</v>
      </c>
      <c r="C2051" s="17">
        <v>6.6342635018727197E-2</v>
      </c>
      <c r="D2051" s="17">
        <v>6.18909065002817E-2</v>
      </c>
      <c r="E2051" s="17">
        <v>7.0279670057890098E-2</v>
      </c>
      <c r="F2051" s="17"/>
      <c r="G2051" s="17">
        <v>0.101198189203884</v>
      </c>
      <c r="H2051" s="17">
        <v>8.7080538854931999E-2</v>
      </c>
      <c r="I2051" s="17">
        <v>7.7540284543778107E-2</v>
      </c>
      <c r="J2051" s="17">
        <v>4.81795149772331E-2</v>
      </c>
      <c r="K2051" s="17">
        <v>7.2019115178377294E-2</v>
      </c>
      <c r="L2051" s="17">
        <v>2.8009942873634699E-2</v>
      </c>
      <c r="M2051" s="17"/>
      <c r="N2051" s="17">
        <v>6.4924344609657597E-2</v>
      </c>
      <c r="O2051" s="17">
        <v>6.0557857291239699E-2</v>
      </c>
      <c r="P2051" s="17">
        <v>6.12682992214022E-2</v>
      </c>
      <c r="Q2051" s="17">
        <v>7.69428115810218E-2</v>
      </c>
      <c r="R2051" s="17"/>
      <c r="S2051" s="17">
        <v>9.4564571477388601E-2</v>
      </c>
      <c r="T2051" s="17">
        <v>8.0765427540077095E-2</v>
      </c>
      <c r="U2051" s="17">
        <v>4.1266850619114601E-2</v>
      </c>
      <c r="V2051" s="17">
        <v>6.2118798117373898E-2</v>
      </c>
      <c r="W2051" s="17">
        <v>4.6561443303712001E-2</v>
      </c>
      <c r="X2051" s="17">
        <v>4.5597564101552197E-2</v>
      </c>
      <c r="Y2051" s="17">
        <v>4.5951625727214701E-2</v>
      </c>
      <c r="Z2051" s="17">
        <v>6.5546290875372906E-2</v>
      </c>
      <c r="AA2051" s="17">
        <v>9.1297940283203094E-2</v>
      </c>
      <c r="AB2051" s="17">
        <v>6.2043921834834398E-2</v>
      </c>
      <c r="AC2051" s="17">
        <v>4.6666613524539498E-2</v>
      </c>
      <c r="AD2051" s="17">
        <v>6.8580941877006599E-2</v>
      </c>
      <c r="AE2051" s="17"/>
      <c r="AF2051" s="17">
        <v>6.0482544328584402E-2</v>
      </c>
      <c r="AG2051" s="17">
        <v>7.3539350276792703E-2</v>
      </c>
      <c r="AH2051" s="17">
        <v>6.2513203211597299E-2</v>
      </c>
      <c r="AI2051" s="17"/>
      <c r="AJ2051" s="17">
        <v>6.3935163045742496E-2</v>
      </c>
      <c r="AK2051" s="17">
        <v>6.7455625027283694E-2</v>
      </c>
      <c r="AL2051" s="17">
        <v>6.1222879508048902E-2</v>
      </c>
      <c r="AM2051" s="17">
        <v>5.9733609675747701E-2</v>
      </c>
      <c r="AN2051" s="17">
        <v>5.9844864757637402E-2</v>
      </c>
      <c r="AO2051" s="17"/>
      <c r="AP2051" s="17">
        <v>7.82290428551351E-2</v>
      </c>
      <c r="AQ2051" s="17">
        <v>6.6296890806646497E-2</v>
      </c>
      <c r="AR2051" s="17">
        <v>4.7150316232340901E-2</v>
      </c>
      <c r="AS2051" s="17">
        <v>6.00432126494473E-2</v>
      </c>
      <c r="AT2051" s="17">
        <v>6.9666726908460305E-2</v>
      </c>
      <c r="AU2051" s="17">
        <v>5.4655876208045497E-2</v>
      </c>
      <c r="AV2051" s="17"/>
      <c r="AW2051" s="17">
        <v>0.102106188479618</v>
      </c>
      <c r="AX2051" s="17">
        <v>7.9021810758067607E-2</v>
      </c>
      <c r="AY2051" s="17">
        <v>7.1738388993435001E-2</v>
      </c>
      <c r="AZ2051" s="17">
        <v>4.9765547674131397E-2</v>
      </c>
      <c r="BA2051" s="17">
        <v>7.4237440837453206E-2</v>
      </c>
      <c r="BB2051" s="17">
        <v>7.5448700277748304E-2</v>
      </c>
      <c r="BC2051" s="17">
        <v>7.8832718081521799E-2</v>
      </c>
      <c r="BD2051" s="17">
        <v>5.01110489127344E-2</v>
      </c>
      <c r="BE2051" s="17">
        <v>4.6081173123130002E-2</v>
      </c>
      <c r="BF2051" s="17">
        <v>5.1613825828239299E-2</v>
      </c>
      <c r="BG2051" s="17">
        <v>7.7226475688209797E-2</v>
      </c>
      <c r="BH2051" s="17">
        <v>6.6022095474613796E-2</v>
      </c>
      <c r="BI2051" s="17">
        <v>7.3261871840120604E-2</v>
      </c>
      <c r="BJ2051" s="17">
        <v>5.2486054647129E-2</v>
      </c>
      <c r="BK2051" s="17">
        <v>3.9442145548187098E-2</v>
      </c>
      <c r="BL2051" s="17">
        <v>9.4697560708891598E-2</v>
      </c>
      <c r="BM2051" s="17"/>
      <c r="BN2051" s="17">
        <v>5.96836659378676E-2</v>
      </c>
      <c r="BO2051" s="17">
        <v>7.6505255939539898E-2</v>
      </c>
      <c r="BP2051" s="17"/>
      <c r="BQ2051" s="17">
        <v>7.4540525829796506E-2</v>
      </c>
      <c r="BR2051" s="17">
        <v>6.1284853647880999E-2</v>
      </c>
      <c r="BS2051" s="17"/>
      <c r="BT2051" s="17">
        <v>7.7200127893082199E-2</v>
      </c>
      <c r="BU2051" s="17"/>
      <c r="BV2051" s="17">
        <v>6.0487027125011202E-2</v>
      </c>
      <c r="BW2051" s="17">
        <v>8.7156858485523597E-2</v>
      </c>
      <c r="BX2051" s="17">
        <v>5.9820867798453199E-2</v>
      </c>
      <c r="BY2051" s="17"/>
      <c r="BZ2051" s="17">
        <v>7.1540612013663504E-2</v>
      </c>
      <c r="CA2051" s="17">
        <v>8.2942998908940899E-2</v>
      </c>
      <c r="CB2051" s="17">
        <v>6.2293708931637E-2</v>
      </c>
      <c r="CC2051" s="17">
        <v>6.7750672124801306E-2</v>
      </c>
      <c r="CD2051" s="17">
        <v>5.5102152942172002E-2</v>
      </c>
      <c r="CE2051" s="17">
        <v>8.1809007604208506E-2</v>
      </c>
      <c r="CF2051" s="17">
        <v>6.4782964575445898E-2</v>
      </c>
      <c r="CG2051" s="17"/>
      <c r="CH2051" s="17">
        <v>0.14078100397298601</v>
      </c>
      <c r="CI2051" s="17">
        <v>5.4261925092022399E-2</v>
      </c>
      <c r="CJ2051" s="17">
        <v>5.5915216396207001E-2</v>
      </c>
      <c r="CK2051" s="17">
        <v>5.5570029460055202E-2</v>
      </c>
      <c r="CL2051" s="17">
        <v>0.13455401937474101</v>
      </c>
    </row>
    <row r="2052" spans="2:90" x14ac:dyDescent="0.3">
      <c r="B2052" t="s">
        <v>765</v>
      </c>
      <c r="C2052" s="17">
        <v>0.10722901181364</v>
      </c>
      <c r="D2052" s="17">
        <v>0.114712297622686</v>
      </c>
      <c r="E2052" s="17">
        <v>0.10076558433025901</v>
      </c>
      <c r="F2052" s="17"/>
      <c r="G2052" s="17">
        <v>0.16604665223074899</v>
      </c>
      <c r="H2052" s="17">
        <v>0.162436135311334</v>
      </c>
      <c r="I2052" s="17">
        <v>0.15940258143144601</v>
      </c>
      <c r="J2052" s="17">
        <v>9.3077010103401206E-2</v>
      </c>
      <c r="K2052" s="17">
        <v>6.6939065427378E-2</v>
      </c>
      <c r="L2052" s="17">
        <v>1.8840765638376802E-2</v>
      </c>
      <c r="M2052" s="17"/>
      <c r="N2052" s="17">
        <v>0.12194164798224701</v>
      </c>
      <c r="O2052" s="17">
        <v>0.129286126019482</v>
      </c>
      <c r="P2052" s="17">
        <v>7.5889189566414397E-2</v>
      </c>
      <c r="Q2052" s="17">
        <v>9.4793939197651403E-2</v>
      </c>
      <c r="R2052" s="17"/>
      <c r="S2052" s="17">
        <v>0.16686654537312001</v>
      </c>
      <c r="T2052" s="17">
        <v>7.2288728357281007E-2</v>
      </c>
      <c r="U2052" s="17">
        <v>0.112892562165196</v>
      </c>
      <c r="V2052" s="17">
        <v>8.9005456637606506E-2</v>
      </c>
      <c r="W2052" s="17">
        <v>9.0481710110084601E-2</v>
      </c>
      <c r="X2052" s="17">
        <v>0.149281374073615</v>
      </c>
      <c r="Y2052" s="17">
        <v>7.9773591880183098E-2</v>
      </c>
      <c r="Z2052" s="17">
        <v>9.0593198084809506E-2</v>
      </c>
      <c r="AA2052" s="17">
        <v>7.7616900163230806E-2</v>
      </c>
      <c r="AB2052" s="17">
        <v>9.5613340956907003E-2</v>
      </c>
      <c r="AC2052" s="17">
        <v>0.14700559369848101</v>
      </c>
      <c r="AD2052" s="17">
        <v>0.105412217673456</v>
      </c>
      <c r="AE2052" s="17"/>
      <c r="AF2052" s="17">
        <v>9.6483464759225299E-2</v>
      </c>
      <c r="AG2052" s="17">
        <v>0.11024390773620001</v>
      </c>
      <c r="AH2052" s="17">
        <v>8.7452818012392602E-2</v>
      </c>
      <c r="AI2052" s="17"/>
      <c r="AJ2052" s="17">
        <v>5.3737784641009499E-2</v>
      </c>
      <c r="AK2052" s="17">
        <v>0.13808416837461099</v>
      </c>
      <c r="AL2052" s="17">
        <v>0.108113536243289</v>
      </c>
      <c r="AM2052" s="17">
        <v>0.117407923835138</v>
      </c>
      <c r="AN2052" s="17">
        <v>0.149875753015494</v>
      </c>
      <c r="AO2052" s="17"/>
      <c r="AP2052" s="17">
        <v>0.146385545120928</v>
      </c>
      <c r="AQ2052" s="17">
        <v>7.3979868906120697E-2</v>
      </c>
      <c r="AR2052" s="17">
        <v>0.15336169628181301</v>
      </c>
      <c r="AS2052" s="17">
        <v>0.110269191968544</v>
      </c>
      <c r="AT2052" s="17">
        <v>0.13400529341479001</v>
      </c>
      <c r="AU2052" s="17">
        <v>6.1960259679003898E-2</v>
      </c>
      <c r="AV2052" s="17"/>
      <c r="AW2052" s="17">
        <v>5.4275030558449101E-2</v>
      </c>
      <c r="AX2052" s="17">
        <v>0.11237501030962301</v>
      </c>
      <c r="AY2052" s="17">
        <v>9.2968148973700204E-2</v>
      </c>
      <c r="AZ2052" s="17">
        <v>0.110094300103832</v>
      </c>
      <c r="BA2052" s="17">
        <v>8.5961337487765896E-2</v>
      </c>
      <c r="BB2052" s="17">
        <v>0.11088273015087299</v>
      </c>
      <c r="BC2052" s="17">
        <v>8.4552885231137506E-2</v>
      </c>
      <c r="BD2052" s="17">
        <v>8.6170862778086499E-2</v>
      </c>
      <c r="BE2052" s="17">
        <v>0.10874441388176501</v>
      </c>
      <c r="BF2052" s="17">
        <v>0.142312639420447</v>
      </c>
      <c r="BG2052" s="17">
        <v>9.0034117108709094E-2</v>
      </c>
      <c r="BH2052" s="17">
        <v>0.16151904621487201</v>
      </c>
      <c r="BI2052" s="17">
        <v>0.15171496292317699</v>
      </c>
      <c r="BJ2052" s="17">
        <v>0.19376118474750101</v>
      </c>
      <c r="BK2052" s="17">
        <v>6.1634162757661898E-2</v>
      </c>
      <c r="BL2052" s="17">
        <v>0.159754530532351</v>
      </c>
      <c r="BM2052" s="17"/>
      <c r="BN2052" s="17">
        <v>9.0438054907643395E-2</v>
      </c>
      <c r="BO2052" s="17">
        <v>0.13198346438962499</v>
      </c>
      <c r="BP2052" s="17"/>
      <c r="BQ2052" s="17">
        <v>0.14459054849754399</v>
      </c>
      <c r="BR2052" s="17">
        <v>0.12922190701991201</v>
      </c>
      <c r="BS2052" s="17"/>
      <c r="BT2052" s="17">
        <v>0.18106636587106001</v>
      </c>
      <c r="BU2052" s="17"/>
      <c r="BV2052" s="17">
        <v>9.6351761550327999E-2</v>
      </c>
      <c r="BW2052" s="17">
        <v>0.135427013362864</v>
      </c>
      <c r="BX2052" s="17">
        <v>0.10463586824957199</v>
      </c>
      <c r="BY2052" s="17"/>
      <c r="BZ2052" s="17">
        <v>0.12232553527963901</v>
      </c>
      <c r="CA2052" s="17">
        <v>7.8478940574308806E-2</v>
      </c>
      <c r="CB2052" s="17">
        <v>0.101799928260112</v>
      </c>
      <c r="CC2052" s="17">
        <v>0.13416538705411901</v>
      </c>
      <c r="CD2052" s="17">
        <v>0.103298833830245</v>
      </c>
      <c r="CE2052" s="17">
        <v>8.8939660118437E-2</v>
      </c>
      <c r="CF2052" s="17">
        <v>0.15960290817044301</v>
      </c>
      <c r="CG2052" s="17"/>
      <c r="CH2052" s="17">
        <v>0.15255836011142301</v>
      </c>
      <c r="CI2052" s="17">
        <v>0.10268392773341101</v>
      </c>
      <c r="CJ2052" s="17">
        <v>9.68802928317328E-2</v>
      </c>
      <c r="CK2052" s="17">
        <v>9.69477773474718E-2</v>
      </c>
      <c r="CL2052" s="17">
        <v>0.174003662813281</v>
      </c>
    </row>
    <row r="2053" spans="2:90" x14ac:dyDescent="0.3">
      <c r="B2053" t="s">
        <v>766</v>
      </c>
      <c r="C2053" s="17">
        <v>0.12743709557673899</v>
      </c>
      <c r="D2053" s="17">
        <v>0.13631612437815799</v>
      </c>
      <c r="E2053" s="17">
        <v>0.117704883730162</v>
      </c>
      <c r="F2053" s="17"/>
      <c r="G2053" s="17">
        <v>0.196700636381931</v>
      </c>
      <c r="H2053" s="17">
        <v>0.19787281673853499</v>
      </c>
      <c r="I2053" s="17">
        <v>0.15140033888502599</v>
      </c>
      <c r="J2053" s="17">
        <v>0.13199385302831701</v>
      </c>
      <c r="K2053" s="17">
        <v>9.0775637936548803E-2</v>
      </c>
      <c r="L2053" s="17">
        <v>2.5149002645301399E-2</v>
      </c>
      <c r="M2053" s="17"/>
      <c r="N2053" s="17">
        <v>0.13697252752354599</v>
      </c>
      <c r="O2053" s="17">
        <v>0.123003526421369</v>
      </c>
      <c r="P2053" s="17">
        <v>0.145491413974738</v>
      </c>
      <c r="Q2053" s="17">
        <v>0.105312205339925</v>
      </c>
      <c r="R2053" s="17"/>
      <c r="S2053" s="17">
        <v>0.15007000619777999</v>
      </c>
      <c r="T2053" s="17">
        <v>0.10782955986583299</v>
      </c>
      <c r="U2053" s="17">
        <v>0.107835743378089</v>
      </c>
      <c r="V2053" s="17">
        <v>0.15346740375578299</v>
      </c>
      <c r="W2053" s="17">
        <v>0.146761061972322</v>
      </c>
      <c r="X2053" s="17">
        <v>0.12542491676658199</v>
      </c>
      <c r="Y2053" s="17">
        <v>0.124293254816602</v>
      </c>
      <c r="Z2053" s="17">
        <v>0.12377943466484401</v>
      </c>
      <c r="AA2053" s="17">
        <v>0.118967474360335</v>
      </c>
      <c r="AB2053" s="17">
        <v>0.12214994819340499</v>
      </c>
      <c r="AC2053" s="17">
        <v>0.10224098820369799</v>
      </c>
      <c r="AD2053" s="17">
        <v>0.14417078943428499</v>
      </c>
      <c r="AE2053" s="17"/>
      <c r="AF2053" s="17">
        <v>8.2312538173121799E-2</v>
      </c>
      <c r="AG2053" s="17">
        <v>0.12917176358216401</v>
      </c>
      <c r="AH2053" s="17">
        <v>0.211959003855439</v>
      </c>
      <c r="AI2053" s="17"/>
      <c r="AJ2053" s="17">
        <v>8.1243239761672401E-2</v>
      </c>
      <c r="AK2053" s="17">
        <v>0.14678212300287899</v>
      </c>
      <c r="AL2053" s="17">
        <v>0.118596499416873</v>
      </c>
      <c r="AM2053" s="17">
        <v>0.149001213993223</v>
      </c>
      <c r="AN2053" s="17">
        <v>0.135072046686882</v>
      </c>
      <c r="AO2053" s="17"/>
      <c r="AP2053" s="17">
        <v>0.145759278351798</v>
      </c>
      <c r="AQ2053" s="17">
        <v>0.11833965816320401</v>
      </c>
      <c r="AR2053" s="17">
        <v>0.103275805299093</v>
      </c>
      <c r="AS2053" s="17">
        <v>0.113070133359765</v>
      </c>
      <c r="AT2053" s="17">
        <v>0.13102364399470401</v>
      </c>
      <c r="AU2053" s="17">
        <v>0.128552275232583</v>
      </c>
      <c r="AV2053" s="17"/>
      <c r="AW2053" s="17">
        <v>0.20280826723305501</v>
      </c>
      <c r="AX2053" s="17">
        <v>9.8915706262810099E-2</v>
      </c>
      <c r="AY2053" s="17">
        <v>0.13075084448183499</v>
      </c>
      <c r="AZ2053" s="17">
        <v>0.103485322155659</v>
      </c>
      <c r="BA2053" s="17">
        <v>0.15220788084687101</v>
      </c>
      <c r="BB2053" s="17">
        <v>0.12172827031094</v>
      </c>
      <c r="BC2053" s="17">
        <v>0.15974591792802201</v>
      </c>
      <c r="BD2053" s="17">
        <v>8.2984178691118599E-2</v>
      </c>
      <c r="BE2053" s="17">
        <v>9.5520630762151601E-2</v>
      </c>
      <c r="BF2053" s="17">
        <v>0.17035669942108</v>
      </c>
      <c r="BG2053" s="17">
        <v>0.14271037258270999</v>
      </c>
      <c r="BH2053" s="17">
        <v>9.2669923017577802E-2</v>
      </c>
      <c r="BI2053" s="17">
        <v>0.117450055280342</v>
      </c>
      <c r="BJ2053" s="17">
        <v>9.6893100431440796E-2</v>
      </c>
      <c r="BK2053" s="17">
        <v>0.225623792708112</v>
      </c>
      <c r="BL2053" s="17">
        <v>0.16428512657967301</v>
      </c>
      <c r="BM2053" s="17"/>
      <c r="BN2053" s="17">
        <v>0.120054338981556</v>
      </c>
      <c r="BO2053" s="17">
        <v>0.13612008181778901</v>
      </c>
      <c r="BP2053" s="17"/>
      <c r="BQ2053" s="17">
        <v>0.14564988034627299</v>
      </c>
      <c r="BR2053" s="17">
        <v>0.16119806135346701</v>
      </c>
      <c r="BS2053" s="17"/>
      <c r="BT2053" s="17">
        <v>0.18645672844144701</v>
      </c>
      <c r="BU2053" s="17"/>
      <c r="BV2053" s="17">
        <v>0.142219593096195</v>
      </c>
      <c r="BW2053" s="17">
        <v>0.13975554687403399</v>
      </c>
      <c r="BX2053" s="17">
        <v>0.10985939648198099</v>
      </c>
      <c r="BY2053" s="17"/>
      <c r="BZ2053" s="17">
        <v>0.111122783765132</v>
      </c>
      <c r="CA2053" s="17">
        <v>0.13482849830595101</v>
      </c>
      <c r="CB2053" s="17">
        <v>0.118895101562548</v>
      </c>
      <c r="CC2053" s="17">
        <v>0.13897171835449601</v>
      </c>
      <c r="CD2053" s="17">
        <v>0.12044535053804099</v>
      </c>
      <c r="CE2053" s="17">
        <v>0.170643298931548</v>
      </c>
      <c r="CF2053" s="17">
        <v>0.13804104609603399</v>
      </c>
      <c r="CG2053" s="17"/>
      <c r="CH2053" s="17">
        <v>0.14326438811754</v>
      </c>
      <c r="CI2053" s="17">
        <v>0.123225682407857</v>
      </c>
      <c r="CJ2053" s="17">
        <v>0.13966459181850099</v>
      </c>
      <c r="CK2053" s="17">
        <v>0.11766188446227201</v>
      </c>
      <c r="CL2053" s="17">
        <v>5.34553783350585E-2</v>
      </c>
    </row>
    <row r="2054" spans="2:90" x14ac:dyDescent="0.3">
      <c r="B2054" t="s">
        <v>767</v>
      </c>
      <c r="C2054" s="17">
        <v>0.15846585462336801</v>
      </c>
      <c r="D2054" s="17">
        <v>0.17221706209738599</v>
      </c>
      <c r="E2054" s="17">
        <v>0.145280542529894</v>
      </c>
      <c r="F2054" s="17"/>
      <c r="G2054" s="17">
        <v>0.25716977224515303</v>
      </c>
      <c r="H2054" s="17">
        <v>0.21625010381204801</v>
      </c>
      <c r="I2054" s="17">
        <v>0.198453874915789</v>
      </c>
      <c r="J2054" s="17">
        <v>0.16840946901259801</v>
      </c>
      <c r="K2054" s="17">
        <v>0.120382536446832</v>
      </c>
      <c r="L2054" s="17">
        <v>3.04162732124817E-2</v>
      </c>
      <c r="M2054" s="17"/>
      <c r="N2054" s="17">
        <v>0.16701361643558299</v>
      </c>
      <c r="O2054" s="17">
        <v>0.18633376353450101</v>
      </c>
      <c r="P2054" s="17">
        <v>0.124659687943769</v>
      </c>
      <c r="Q2054" s="17">
        <v>0.14979946187611901</v>
      </c>
      <c r="R2054" s="17"/>
      <c r="S2054" s="17">
        <v>0.16587603974227699</v>
      </c>
      <c r="T2054" s="17">
        <v>0.15076271638995101</v>
      </c>
      <c r="U2054" s="17">
        <v>0.13913215358898001</v>
      </c>
      <c r="V2054" s="17">
        <v>0.14238507435638001</v>
      </c>
      <c r="W2054" s="17">
        <v>0.15783575377585601</v>
      </c>
      <c r="X2054" s="17">
        <v>0.158757933275122</v>
      </c>
      <c r="Y2054" s="17">
        <v>0.13783754007054499</v>
      </c>
      <c r="Z2054" s="17">
        <v>0.19860973410167199</v>
      </c>
      <c r="AA2054" s="17">
        <v>0.153039336697429</v>
      </c>
      <c r="AB2054" s="17">
        <v>0.18784073262155801</v>
      </c>
      <c r="AC2054" s="17">
        <v>0.14956888131903301</v>
      </c>
      <c r="AD2054" s="17">
        <v>0.205841417687636</v>
      </c>
      <c r="AE2054" s="17"/>
      <c r="AF2054" s="17">
        <v>0.105301431239505</v>
      </c>
      <c r="AG2054" s="17">
        <v>0.17061291749618299</v>
      </c>
      <c r="AH2054" s="17">
        <v>0.16693273928182401</v>
      </c>
      <c r="AI2054" s="17"/>
      <c r="AJ2054" s="17">
        <v>0.14981367394357401</v>
      </c>
      <c r="AK2054" s="17">
        <v>0.17582701795246</v>
      </c>
      <c r="AL2054" s="17">
        <v>9.1305023773326596E-2</v>
      </c>
      <c r="AM2054" s="17">
        <v>0.125729515106767</v>
      </c>
      <c r="AN2054" s="17">
        <v>0.18924085679037</v>
      </c>
      <c r="AO2054" s="17"/>
      <c r="AP2054" s="17">
        <v>0.19000681992771001</v>
      </c>
      <c r="AQ2054" s="17">
        <v>0.143342705695122</v>
      </c>
      <c r="AR2054" s="17">
        <v>0.110010096680474</v>
      </c>
      <c r="AS2054" s="17">
        <v>0.13175038521461399</v>
      </c>
      <c r="AT2054" s="17">
        <v>0.227707232398485</v>
      </c>
      <c r="AU2054" s="17">
        <v>0.10092118831906299</v>
      </c>
      <c r="AV2054" s="17"/>
      <c r="AW2054" s="17">
        <v>9.7069785095583005E-2</v>
      </c>
      <c r="AX2054" s="17">
        <v>9.4166390847032905E-2</v>
      </c>
      <c r="AY2054" s="17">
        <v>0.157828811510902</v>
      </c>
      <c r="AZ2054" s="17">
        <v>0.142009001783482</v>
      </c>
      <c r="BA2054" s="17">
        <v>0.12038785334336501</v>
      </c>
      <c r="BB2054" s="17">
        <v>9.6201987628472305E-2</v>
      </c>
      <c r="BC2054" s="17">
        <v>0.20223586640622099</v>
      </c>
      <c r="BD2054" s="17">
        <v>0.180180923520881</v>
      </c>
      <c r="BE2054" s="17">
        <v>0.17441195037792401</v>
      </c>
      <c r="BF2054" s="17">
        <v>0.22282591192540399</v>
      </c>
      <c r="BG2054" s="17">
        <v>0.168623798684362</v>
      </c>
      <c r="BH2054" s="17">
        <v>0.16907827841369799</v>
      </c>
      <c r="BI2054" s="17">
        <v>0.220785170179506</v>
      </c>
      <c r="BJ2054" s="17">
        <v>0.203527395750356</v>
      </c>
      <c r="BK2054" s="17">
        <v>0.17824052353582401</v>
      </c>
      <c r="BL2054" s="17">
        <v>0.19023270219830299</v>
      </c>
      <c r="BM2054" s="17"/>
      <c r="BN2054" s="17">
        <v>0.13868539283998901</v>
      </c>
      <c r="BO2054" s="17">
        <v>0.18574573065369501</v>
      </c>
      <c r="BP2054" s="17"/>
      <c r="BQ2054" s="17">
        <v>0.18878228485731899</v>
      </c>
      <c r="BR2054" s="17">
        <v>0.16564657697523399</v>
      </c>
      <c r="BS2054" s="17"/>
      <c r="BT2054" s="17">
        <v>0.188871931267931</v>
      </c>
      <c r="BU2054" s="17"/>
      <c r="BV2054" s="17">
        <v>0.17915142108549401</v>
      </c>
      <c r="BW2054" s="17">
        <v>0.18095553819393501</v>
      </c>
      <c r="BX2054" s="17">
        <v>0.14541777870933001</v>
      </c>
      <c r="BY2054" s="17"/>
      <c r="BZ2054" s="17">
        <v>0.15549677425241801</v>
      </c>
      <c r="CA2054" s="17">
        <v>0.15040525733961299</v>
      </c>
      <c r="CB2054" s="17">
        <v>0.167157407064669</v>
      </c>
      <c r="CC2054" s="17">
        <v>0.178927879210036</v>
      </c>
      <c r="CD2054" s="17">
        <v>0.16618956183597</v>
      </c>
      <c r="CE2054" s="17">
        <v>0.13357746340344201</v>
      </c>
      <c r="CF2054" s="17">
        <v>0.174758893885611</v>
      </c>
      <c r="CG2054" s="17"/>
      <c r="CH2054" s="17">
        <v>0.140195342084667</v>
      </c>
      <c r="CI2054" s="17">
        <v>0.14949455786530999</v>
      </c>
      <c r="CJ2054" s="17">
        <v>0.168884040280808</v>
      </c>
      <c r="CK2054" s="17">
        <v>0.178712784402246</v>
      </c>
      <c r="CL2054" s="17">
        <v>0.111530003507143</v>
      </c>
    </row>
    <row r="2055" spans="2:90" x14ac:dyDescent="0.3">
      <c r="B2055" t="s">
        <v>768</v>
      </c>
      <c r="C2055" s="17">
        <v>0.47354310426496299</v>
      </c>
      <c r="D2055" s="17">
        <v>0.46161706399522801</v>
      </c>
      <c r="E2055" s="17">
        <v>0.48694920402802799</v>
      </c>
      <c r="F2055" s="17"/>
      <c r="G2055" s="17">
        <v>0.192758655144702</v>
      </c>
      <c r="H2055" s="17">
        <v>0.28005096177349098</v>
      </c>
      <c r="I2055" s="17">
        <v>0.33117848591010002</v>
      </c>
      <c r="J2055" s="17">
        <v>0.484131200270564</v>
      </c>
      <c r="K2055" s="17">
        <v>0.58511812001793395</v>
      </c>
      <c r="L2055" s="17">
        <v>0.85129515127825595</v>
      </c>
      <c r="M2055" s="17"/>
      <c r="N2055" s="17">
        <v>0.46481066648969399</v>
      </c>
      <c r="O2055" s="17">
        <v>0.44551160466978801</v>
      </c>
      <c r="P2055" s="17">
        <v>0.54554597152111906</v>
      </c>
      <c r="Q2055" s="17">
        <v>0.45151276966679799</v>
      </c>
      <c r="R2055" s="17"/>
      <c r="S2055" s="17">
        <v>0.33969776241567901</v>
      </c>
      <c r="T2055" s="17">
        <v>0.52499208447885704</v>
      </c>
      <c r="U2055" s="17">
        <v>0.54475195792915299</v>
      </c>
      <c r="V2055" s="17">
        <v>0.47391625759154699</v>
      </c>
      <c r="W2055" s="17">
        <v>0.49803559424567001</v>
      </c>
      <c r="X2055" s="17">
        <v>0.45455994390087401</v>
      </c>
      <c r="Y2055" s="17">
        <v>0.53916125833097694</v>
      </c>
      <c r="Z2055" s="17">
        <v>0.47794627295410402</v>
      </c>
      <c r="AA2055" s="17">
        <v>0.48641322933384701</v>
      </c>
      <c r="AB2055" s="17">
        <v>0.48086186817455401</v>
      </c>
      <c r="AC2055" s="17">
        <v>0.46920673569014298</v>
      </c>
      <c r="AD2055" s="17">
        <v>0.44238402385785602</v>
      </c>
      <c r="AE2055" s="17"/>
      <c r="AF2055" s="17">
        <v>0.59172472753661298</v>
      </c>
      <c r="AG2055" s="17">
        <v>0.469703630667684</v>
      </c>
      <c r="AH2055" s="17">
        <v>0.35332785526988297</v>
      </c>
      <c r="AI2055" s="17"/>
      <c r="AJ2055" s="17">
        <v>0.58955228176515295</v>
      </c>
      <c r="AK2055" s="17">
        <v>0.42526589014232902</v>
      </c>
      <c r="AL2055" s="17">
        <v>0.55370926588491198</v>
      </c>
      <c r="AM2055" s="17">
        <v>0.49426347986617297</v>
      </c>
      <c r="AN2055" s="17">
        <v>0.39826046023644901</v>
      </c>
      <c r="AO2055" s="17"/>
      <c r="AP2055" s="17">
        <v>0.39831236384054303</v>
      </c>
      <c r="AQ2055" s="17">
        <v>0.54906786285491904</v>
      </c>
      <c r="AR2055" s="17">
        <v>0.50846031944692105</v>
      </c>
      <c r="AS2055" s="17">
        <v>0.53036396757848303</v>
      </c>
      <c r="AT2055" s="17">
        <v>0.36148630651378599</v>
      </c>
      <c r="AU2055" s="17">
        <v>0.54745508502237195</v>
      </c>
      <c r="AV2055" s="17"/>
      <c r="AW2055" s="17">
        <v>0.33861526881367499</v>
      </c>
      <c r="AX2055" s="17">
        <v>0.39564569568894398</v>
      </c>
      <c r="AY2055" s="17">
        <v>0.44253647593418899</v>
      </c>
      <c r="AZ2055" s="17">
        <v>0.51048276760806599</v>
      </c>
      <c r="BA2055" s="17">
        <v>0.49919812119324197</v>
      </c>
      <c r="BB2055" s="17">
        <v>0.51916094433153404</v>
      </c>
      <c r="BC2055" s="17">
        <v>0.45084647908832798</v>
      </c>
      <c r="BD2055" s="17">
        <v>0.576599142011472</v>
      </c>
      <c r="BE2055" s="17">
        <v>0.55808816271095496</v>
      </c>
      <c r="BF2055" s="17">
        <v>0.38438469156861499</v>
      </c>
      <c r="BG2055" s="17">
        <v>0.50199975402062702</v>
      </c>
      <c r="BH2055" s="17">
        <v>0.45971918042856902</v>
      </c>
      <c r="BI2055" s="17">
        <v>0.40513868228652999</v>
      </c>
      <c r="BJ2055" s="17">
        <v>0.417922187746669</v>
      </c>
      <c r="BK2055" s="17">
        <v>0.43117852350247099</v>
      </c>
      <c r="BL2055" s="17">
        <v>0.35683574617364699</v>
      </c>
      <c r="BM2055" s="17"/>
      <c r="BN2055" s="17">
        <v>0.526432561853174</v>
      </c>
      <c r="BO2055" s="17">
        <v>0.39974292998276301</v>
      </c>
      <c r="BP2055" s="17"/>
      <c r="BQ2055" s="17">
        <v>0.40907285272537702</v>
      </c>
      <c r="BR2055" s="17">
        <v>0.43459843721045599</v>
      </c>
      <c r="BS2055" s="17"/>
      <c r="BT2055" s="17">
        <v>0.34626961287254499</v>
      </c>
      <c r="BU2055" s="17"/>
      <c r="BV2055" s="17">
        <v>0.40698246624433299</v>
      </c>
      <c r="BW2055" s="17">
        <v>0.39203444022160699</v>
      </c>
      <c r="BX2055" s="17">
        <v>0.53256986318294197</v>
      </c>
      <c r="BY2055" s="17"/>
      <c r="BZ2055" s="17">
        <v>0.42370973094890801</v>
      </c>
      <c r="CA2055" s="17">
        <v>0.455980996208249</v>
      </c>
      <c r="CB2055" s="17">
        <v>0.47067514283120698</v>
      </c>
      <c r="CC2055" s="17">
        <v>0.44046649439952101</v>
      </c>
      <c r="CD2055" s="17">
        <v>0.51679494742203802</v>
      </c>
      <c r="CE2055" s="17">
        <v>0.49983899137673099</v>
      </c>
      <c r="CF2055" s="17">
        <v>0.43962735450245899</v>
      </c>
      <c r="CG2055" s="17"/>
      <c r="CH2055" s="17">
        <v>0.380699144957587</v>
      </c>
      <c r="CI2055" s="17">
        <v>0.52877095840828403</v>
      </c>
      <c r="CJ2055" s="17">
        <v>0.47285068597667101</v>
      </c>
      <c r="CK2055" s="17">
        <v>0.42682815852387701</v>
      </c>
      <c r="CL2055" s="17">
        <v>0.37627668131924502</v>
      </c>
    </row>
    <row r="2056" spans="2:90" x14ac:dyDescent="0.3">
      <c r="B2056" t="s">
        <v>118</v>
      </c>
      <c r="C2056" s="17">
        <v>6.6982298702563198E-2</v>
      </c>
      <c r="D2056" s="17">
        <v>5.3246545406260101E-2</v>
      </c>
      <c r="E2056" s="17">
        <v>7.9020115323767001E-2</v>
      </c>
      <c r="F2056" s="17"/>
      <c r="G2056" s="17">
        <v>8.6126094793581298E-2</v>
      </c>
      <c r="H2056" s="17">
        <v>5.6309443509658899E-2</v>
      </c>
      <c r="I2056" s="17">
        <v>8.2024434313860806E-2</v>
      </c>
      <c r="J2056" s="17">
        <v>7.4208952607886999E-2</v>
      </c>
      <c r="K2056" s="17">
        <v>6.4765524992929493E-2</v>
      </c>
      <c r="L2056" s="17">
        <v>4.6288864351949802E-2</v>
      </c>
      <c r="M2056" s="17"/>
      <c r="N2056" s="17">
        <v>4.4337196959271997E-2</v>
      </c>
      <c r="O2056" s="17">
        <v>5.5307122063620102E-2</v>
      </c>
      <c r="P2056" s="17">
        <v>4.7145437772556802E-2</v>
      </c>
      <c r="Q2056" s="17">
        <v>0.121638812338485</v>
      </c>
      <c r="R2056" s="17"/>
      <c r="S2056" s="17">
        <v>8.2925074793756895E-2</v>
      </c>
      <c r="T2056" s="17">
        <v>6.33614833680015E-2</v>
      </c>
      <c r="U2056" s="17">
        <v>5.41207323194677E-2</v>
      </c>
      <c r="V2056" s="17">
        <v>7.9107009541310502E-2</v>
      </c>
      <c r="W2056" s="17">
        <v>6.0324436592356097E-2</v>
      </c>
      <c r="X2056" s="17">
        <v>6.6378267882255093E-2</v>
      </c>
      <c r="Y2056" s="17">
        <v>7.2982729174478095E-2</v>
      </c>
      <c r="Z2056" s="17">
        <v>4.3525069319196898E-2</v>
      </c>
      <c r="AA2056" s="17">
        <v>7.2665119161955394E-2</v>
      </c>
      <c r="AB2056" s="17">
        <v>5.1490188218741899E-2</v>
      </c>
      <c r="AC2056" s="17">
        <v>8.5311187564104898E-2</v>
      </c>
      <c r="AD2056" s="17">
        <v>3.3610609469760203E-2</v>
      </c>
      <c r="AE2056" s="17"/>
      <c r="AF2056" s="17">
        <v>6.3695293962951399E-2</v>
      </c>
      <c r="AG2056" s="17">
        <v>4.6728430240976303E-2</v>
      </c>
      <c r="AH2056" s="17">
        <v>0.11781438036886301</v>
      </c>
      <c r="AI2056" s="17"/>
      <c r="AJ2056" s="17">
        <v>6.1717856842848397E-2</v>
      </c>
      <c r="AK2056" s="17">
        <v>4.6585175500437503E-2</v>
      </c>
      <c r="AL2056" s="17">
        <v>6.7052795173550395E-2</v>
      </c>
      <c r="AM2056" s="17">
        <v>5.3864257522951299E-2</v>
      </c>
      <c r="AN2056" s="17">
        <v>6.7706018513167501E-2</v>
      </c>
      <c r="AO2056" s="17"/>
      <c r="AP2056" s="17">
        <v>4.1306949903885698E-2</v>
      </c>
      <c r="AQ2056" s="17">
        <v>4.89730135739882E-2</v>
      </c>
      <c r="AR2056" s="17">
        <v>7.7741766059357301E-2</v>
      </c>
      <c r="AS2056" s="17">
        <v>5.4503109229147202E-2</v>
      </c>
      <c r="AT2056" s="17">
        <v>7.6110796769774197E-2</v>
      </c>
      <c r="AU2056" s="17">
        <v>0.106455315538932</v>
      </c>
      <c r="AV2056" s="17"/>
      <c r="AW2056" s="17">
        <v>0.20512545981961899</v>
      </c>
      <c r="AX2056" s="17">
        <v>0.219875386133523</v>
      </c>
      <c r="AY2056" s="17">
        <v>0.10417733010593901</v>
      </c>
      <c r="AZ2056" s="17">
        <v>8.4163060674829496E-2</v>
      </c>
      <c r="BA2056" s="17">
        <v>6.8007366291303106E-2</v>
      </c>
      <c r="BB2056" s="17">
        <v>7.6577367300432103E-2</v>
      </c>
      <c r="BC2056" s="17">
        <v>2.3786133264768802E-2</v>
      </c>
      <c r="BD2056" s="17">
        <v>2.3953844085707401E-2</v>
      </c>
      <c r="BE2056" s="17">
        <v>1.7153669144075699E-2</v>
      </c>
      <c r="BF2056" s="17">
        <v>2.8506231836215201E-2</v>
      </c>
      <c r="BG2056" s="17">
        <v>1.9405481915382598E-2</v>
      </c>
      <c r="BH2056" s="17">
        <v>5.0991476450670099E-2</v>
      </c>
      <c r="BI2056" s="17">
        <v>3.1649257490323303E-2</v>
      </c>
      <c r="BJ2056" s="17">
        <v>3.54100766769051E-2</v>
      </c>
      <c r="BK2056" s="17">
        <v>6.3880851947744399E-2</v>
      </c>
      <c r="BL2056" s="17">
        <v>3.4194333807133902E-2</v>
      </c>
      <c r="BM2056" s="17"/>
      <c r="BN2056" s="17">
        <v>6.4705985479769496E-2</v>
      </c>
      <c r="BO2056" s="17">
        <v>6.9902537216588206E-2</v>
      </c>
      <c r="BP2056" s="17"/>
      <c r="BQ2056" s="17">
        <v>3.7363907743689903E-2</v>
      </c>
      <c r="BR2056" s="17">
        <v>4.8050163793050001E-2</v>
      </c>
      <c r="BS2056" s="17"/>
      <c r="BT2056" s="17">
        <v>2.0135233653934399E-2</v>
      </c>
      <c r="BU2056" s="17"/>
      <c r="BV2056" s="17">
        <v>0.11480773089863899</v>
      </c>
      <c r="BW2056" s="17">
        <v>6.4670602862036297E-2</v>
      </c>
      <c r="BX2056" s="17">
        <v>4.7696225577721997E-2</v>
      </c>
      <c r="BY2056" s="17"/>
      <c r="BZ2056" s="17">
        <v>0.11580456374023999</v>
      </c>
      <c r="CA2056" s="17">
        <v>9.7363308662937298E-2</v>
      </c>
      <c r="CB2056" s="17">
        <v>7.9178711349826E-2</v>
      </c>
      <c r="CC2056" s="17">
        <v>3.9717848857026603E-2</v>
      </c>
      <c r="CD2056" s="17">
        <v>3.8169153431534299E-2</v>
      </c>
      <c r="CE2056" s="17">
        <v>2.5191578565633501E-2</v>
      </c>
      <c r="CF2056" s="17">
        <v>2.3186832770007201E-2</v>
      </c>
      <c r="CG2056" s="17"/>
      <c r="CH2056" s="17">
        <v>4.25017607557968E-2</v>
      </c>
      <c r="CI2056" s="17">
        <v>4.15629484931151E-2</v>
      </c>
      <c r="CJ2056" s="17">
        <v>6.5805172696080605E-2</v>
      </c>
      <c r="CK2056" s="17">
        <v>0.124279365804077</v>
      </c>
      <c r="CL2056" s="17">
        <v>0.150180254650532</v>
      </c>
    </row>
    <row r="2057" spans="2:90" x14ac:dyDescent="0.3">
      <c r="C2057" s="17"/>
      <c r="D2057" s="17"/>
      <c r="E2057" s="17"/>
      <c r="F2057" s="17"/>
      <c r="G2057" s="17"/>
      <c r="H2057" s="17"/>
      <c r="I2057" s="17"/>
      <c r="J2057" s="17"/>
      <c r="K2057" s="17"/>
      <c r="L2057" s="17"/>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7"/>
      <c r="AI2057" s="17"/>
      <c r="AJ2057" s="17"/>
      <c r="AK2057" s="17"/>
      <c r="AL2057" s="17"/>
      <c r="AM2057" s="17"/>
      <c r="AN2057" s="17"/>
      <c r="AO2057" s="17"/>
      <c r="AP2057" s="17"/>
      <c r="AQ2057" s="17"/>
      <c r="AR2057" s="17"/>
      <c r="AS2057" s="17"/>
      <c r="AT2057" s="17"/>
      <c r="AU2057" s="17"/>
      <c r="AV2057" s="17"/>
      <c r="AW2057" s="17"/>
      <c r="AX2057" s="17"/>
      <c r="AY2057" s="17"/>
      <c r="AZ2057" s="17"/>
      <c r="BA2057" s="17"/>
      <c r="BB2057" s="17"/>
      <c r="BC2057" s="17"/>
      <c r="BD2057" s="17"/>
      <c r="BE2057" s="17"/>
      <c r="BF2057" s="17"/>
      <c r="BG2057" s="17"/>
      <c r="BH2057" s="17"/>
      <c r="BI2057" s="17"/>
      <c r="BJ2057" s="17"/>
      <c r="BK2057" s="17"/>
      <c r="BL2057" s="17"/>
      <c r="BM2057" s="17"/>
      <c r="BN2057" s="17"/>
      <c r="BO2057" s="17"/>
      <c r="BP2057" s="17"/>
      <c r="BQ2057" s="17"/>
      <c r="BR2057" s="17"/>
      <c r="BS2057" s="17"/>
      <c r="BT2057" s="17"/>
      <c r="BU2057" s="17"/>
      <c r="BV2057" s="17"/>
      <c r="BW2057" s="17"/>
      <c r="BX2057" s="17"/>
      <c r="BY2057" s="17"/>
      <c r="BZ2057" s="17"/>
      <c r="CA2057" s="17"/>
      <c r="CB2057" s="17"/>
      <c r="CC2057" s="17"/>
      <c r="CD2057" s="17"/>
      <c r="CE2057" s="17"/>
      <c r="CF2057" s="17"/>
      <c r="CG2057" s="17"/>
      <c r="CH2057" s="17"/>
      <c r="CI2057" s="17"/>
      <c r="CJ2057" s="17"/>
      <c r="CK2057" s="17"/>
      <c r="CL2057" s="17"/>
    </row>
    <row r="2058" spans="2:90" x14ac:dyDescent="0.3">
      <c r="B2058" s="6" t="s">
        <v>774</v>
      </c>
      <c r="C2058" s="17"/>
      <c r="D2058" s="17"/>
      <c r="E2058" s="17"/>
      <c r="F2058" s="17"/>
      <c r="G2058" s="17"/>
      <c r="H2058" s="17"/>
      <c r="I2058" s="17"/>
      <c r="J2058" s="17"/>
      <c r="K2058" s="17"/>
      <c r="L2058" s="17"/>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7"/>
      <c r="AI2058" s="17"/>
      <c r="AJ2058" s="17"/>
      <c r="AK2058" s="17"/>
      <c r="AL2058" s="17"/>
      <c r="AM2058" s="17"/>
      <c r="AN2058" s="17"/>
      <c r="AO2058" s="17"/>
      <c r="AP2058" s="17"/>
      <c r="AQ2058" s="17"/>
      <c r="AR2058" s="17"/>
      <c r="AS2058" s="17"/>
      <c r="AT2058" s="17"/>
      <c r="AU2058" s="17"/>
      <c r="AV2058" s="17"/>
      <c r="AW2058" s="17"/>
      <c r="AX2058" s="17"/>
      <c r="AY2058" s="17"/>
      <c r="AZ2058" s="17"/>
      <c r="BA2058" s="17"/>
      <c r="BB2058" s="17"/>
      <c r="BC2058" s="17"/>
      <c r="BD2058" s="17"/>
      <c r="BE2058" s="17"/>
      <c r="BF2058" s="17"/>
      <c r="BG2058" s="17"/>
      <c r="BH2058" s="17"/>
      <c r="BI2058" s="17"/>
      <c r="BJ2058" s="17"/>
      <c r="BK2058" s="17"/>
      <c r="BL2058" s="17"/>
      <c r="BM2058" s="17"/>
      <c r="BN2058" s="17"/>
      <c r="BO2058" s="17"/>
      <c r="BP2058" s="17"/>
      <c r="BQ2058" s="17"/>
      <c r="BR2058" s="17"/>
      <c r="BS2058" s="17"/>
      <c r="BT2058" s="17"/>
      <c r="BU2058" s="17"/>
      <c r="BV2058" s="17"/>
      <c r="BW2058" s="17"/>
      <c r="BX2058" s="17"/>
      <c r="BY2058" s="17"/>
      <c r="BZ2058" s="17"/>
      <c r="CA2058" s="17"/>
      <c r="CB2058" s="17"/>
      <c r="CC2058" s="17"/>
      <c r="CD2058" s="17"/>
      <c r="CE2058" s="17"/>
      <c r="CF2058" s="17"/>
      <c r="CG2058" s="17"/>
      <c r="CH2058" s="17"/>
      <c r="CI2058" s="17"/>
      <c r="CJ2058" s="17"/>
      <c r="CK2058" s="17"/>
      <c r="CL2058" s="17"/>
    </row>
    <row r="2059" spans="2:90" x14ac:dyDescent="0.3">
      <c r="B2059" s="24" t="s">
        <v>110</v>
      </c>
      <c r="C2059" s="17"/>
      <c r="D2059" s="17"/>
      <c r="E2059" s="17"/>
      <c r="F2059" s="17"/>
      <c r="G2059" s="17"/>
      <c r="H2059" s="17"/>
      <c r="I2059" s="17"/>
      <c r="J2059" s="17"/>
      <c r="K2059" s="17"/>
      <c r="L2059" s="17"/>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7"/>
      <c r="AI2059" s="17"/>
      <c r="AJ2059" s="17"/>
      <c r="AK2059" s="17"/>
      <c r="AL2059" s="17"/>
      <c r="AM2059" s="17"/>
      <c r="AN2059" s="17"/>
      <c r="AO2059" s="17"/>
      <c r="AP2059" s="17"/>
      <c r="AQ2059" s="17"/>
      <c r="AR2059" s="17"/>
      <c r="AS2059" s="17"/>
      <c r="AT2059" s="17"/>
      <c r="AU2059" s="17"/>
      <c r="AV2059" s="17"/>
      <c r="AW2059" s="17"/>
      <c r="AX2059" s="17"/>
      <c r="AY2059" s="17"/>
      <c r="AZ2059" s="17"/>
      <c r="BA2059" s="17"/>
      <c r="BB2059" s="17"/>
      <c r="BC2059" s="17"/>
      <c r="BD2059" s="17"/>
      <c r="BE2059" s="17"/>
      <c r="BF2059" s="17"/>
      <c r="BG2059" s="17"/>
      <c r="BH2059" s="17"/>
      <c r="BI2059" s="17"/>
      <c r="BJ2059" s="17"/>
      <c r="BK2059" s="17"/>
      <c r="BL2059" s="17"/>
      <c r="BM2059" s="17"/>
      <c r="BN2059" s="17"/>
      <c r="BO2059" s="17"/>
      <c r="BP2059" s="17"/>
      <c r="BQ2059" s="17"/>
      <c r="BR2059" s="17"/>
      <c r="BS2059" s="17"/>
      <c r="BT2059" s="17"/>
      <c r="BU2059" s="17"/>
      <c r="BV2059" s="17"/>
      <c r="BW2059" s="17"/>
      <c r="BX2059" s="17"/>
      <c r="BY2059" s="17"/>
      <c r="BZ2059" s="17"/>
      <c r="CA2059" s="17"/>
      <c r="CB2059" s="17"/>
      <c r="CC2059" s="17"/>
      <c r="CD2059" s="17"/>
      <c r="CE2059" s="17"/>
      <c r="CF2059" s="17"/>
      <c r="CG2059" s="17"/>
      <c r="CH2059" s="17"/>
      <c r="CI2059" s="17"/>
      <c r="CJ2059" s="17"/>
      <c r="CK2059" s="17"/>
      <c r="CL2059" s="17"/>
    </row>
    <row r="2060" spans="2:90" x14ac:dyDescent="0.3">
      <c r="B2060" t="s">
        <v>409</v>
      </c>
      <c r="C2060" s="17">
        <v>6.7894835979538007E-2</v>
      </c>
      <c r="D2060" s="17">
        <v>6.7394457533772503E-2</v>
      </c>
      <c r="E2060" s="17">
        <v>6.8922060545187805E-2</v>
      </c>
      <c r="F2060" s="17"/>
      <c r="G2060" s="17">
        <v>0.10806607303450901</v>
      </c>
      <c r="H2060" s="17">
        <v>0.102284015742752</v>
      </c>
      <c r="I2060" s="17">
        <v>9.7089183822139394E-2</v>
      </c>
      <c r="J2060" s="17">
        <v>4.8842979661549699E-2</v>
      </c>
      <c r="K2060" s="17">
        <v>4.1061748203788398E-2</v>
      </c>
      <c r="L2060" s="17">
        <v>2.2669227019540002E-2</v>
      </c>
      <c r="M2060" s="17"/>
      <c r="N2060" s="17">
        <v>9.0965977449338806E-2</v>
      </c>
      <c r="O2060" s="17">
        <v>6.7058470829570602E-2</v>
      </c>
      <c r="P2060" s="17">
        <v>5.4912483681639E-2</v>
      </c>
      <c r="Q2060" s="17">
        <v>5.59957108827056E-2</v>
      </c>
      <c r="R2060" s="17"/>
      <c r="S2060" s="17">
        <v>9.7346338251357398E-2</v>
      </c>
      <c r="T2060" s="17">
        <v>4.2844951009312703E-2</v>
      </c>
      <c r="U2060" s="17">
        <v>7.0379770376394493E-2</v>
      </c>
      <c r="V2060" s="17">
        <v>5.9084141090478201E-2</v>
      </c>
      <c r="W2060" s="17">
        <v>6.3894912773113405E-2</v>
      </c>
      <c r="X2060" s="17">
        <v>6.2030701214979098E-2</v>
      </c>
      <c r="Y2060" s="17">
        <v>3.4749394499378403E-2</v>
      </c>
      <c r="Z2060" s="17">
        <v>3.6416130098756501E-2</v>
      </c>
      <c r="AA2060" s="17">
        <v>6.2710385893886E-2</v>
      </c>
      <c r="AB2060" s="17">
        <v>0.104140355652561</v>
      </c>
      <c r="AC2060" s="17">
        <v>0.103183446430887</v>
      </c>
      <c r="AD2060" s="17">
        <v>6.7560121203659104E-2</v>
      </c>
      <c r="AE2060" s="17"/>
      <c r="AF2060" s="17">
        <v>4.9096718067626499E-2</v>
      </c>
      <c r="AG2060" s="17">
        <v>7.7432510715433403E-2</v>
      </c>
      <c r="AH2060" s="17">
        <v>6.77491105461E-2</v>
      </c>
      <c r="AI2060" s="17"/>
      <c r="AJ2060" s="17">
        <v>6.1057818518039299E-2</v>
      </c>
      <c r="AK2060" s="17">
        <v>7.40835598456447E-2</v>
      </c>
      <c r="AL2060" s="17">
        <v>6.0737522786636501E-2</v>
      </c>
      <c r="AM2060" s="17">
        <v>6.1572542956795102E-2</v>
      </c>
      <c r="AN2060" s="17">
        <v>6.06180200848618E-2</v>
      </c>
      <c r="AO2060" s="17"/>
      <c r="AP2060" s="17">
        <v>7.8579424975926099E-2</v>
      </c>
      <c r="AQ2060" s="17">
        <v>5.8602695792628799E-2</v>
      </c>
      <c r="AR2060" s="17">
        <v>7.02798698776161E-2</v>
      </c>
      <c r="AS2060" s="17">
        <v>6.2104419438011503E-2</v>
      </c>
      <c r="AT2060" s="17">
        <v>9.2502319046807696E-2</v>
      </c>
      <c r="AU2060" s="17">
        <v>5.3672823328570797E-2</v>
      </c>
      <c r="AV2060" s="17"/>
      <c r="AW2060" s="17">
        <v>0.107610549647815</v>
      </c>
      <c r="AX2060" s="17">
        <v>2.30312603522611E-2</v>
      </c>
      <c r="AY2060" s="17">
        <v>9.0184536731811399E-2</v>
      </c>
      <c r="AZ2060" s="17">
        <v>1.54084066833643E-2</v>
      </c>
      <c r="BA2060" s="17">
        <v>9.35901138702524E-2</v>
      </c>
      <c r="BB2060" s="17">
        <v>2.4931806373155702E-2</v>
      </c>
      <c r="BC2060" s="17">
        <v>7.62885583989069E-2</v>
      </c>
      <c r="BD2060" s="17">
        <v>9.7680498649192204E-2</v>
      </c>
      <c r="BE2060" s="17">
        <v>5.0293096071538097E-2</v>
      </c>
      <c r="BF2060" s="17">
        <v>5.72687540707328E-2</v>
      </c>
      <c r="BG2060" s="17">
        <v>6.9697403623845494E-2</v>
      </c>
      <c r="BH2060" s="17">
        <v>7.4396096481105706E-2</v>
      </c>
      <c r="BI2060" s="17">
        <v>0.134843604697058</v>
      </c>
      <c r="BJ2060" s="17">
        <v>3.5334016253926299E-2</v>
      </c>
      <c r="BK2060" s="17">
        <v>7.7869093581774601E-2</v>
      </c>
      <c r="BL2060" s="17">
        <v>0.119557856243117</v>
      </c>
      <c r="BM2060" s="17"/>
      <c r="BN2060" s="17">
        <v>6.2340311950175198E-2</v>
      </c>
      <c r="BO2060" s="17">
        <v>7.6554026452556503E-2</v>
      </c>
      <c r="BP2060" s="17"/>
      <c r="BQ2060" s="17">
        <v>7.6958105659515205E-2</v>
      </c>
      <c r="BR2060" s="17">
        <v>8.0484004564895101E-2</v>
      </c>
      <c r="BS2060" s="17"/>
      <c r="BT2060" s="17">
        <v>8.51792911838717E-2</v>
      </c>
      <c r="BU2060" s="17"/>
      <c r="BV2060" s="17">
        <v>6.1862599810962898E-2</v>
      </c>
      <c r="BW2060" s="17">
        <v>8.6314956235558501E-2</v>
      </c>
      <c r="BX2060" s="17">
        <v>6.5809068395609294E-2</v>
      </c>
      <c r="BY2060" s="17"/>
      <c r="BZ2060" s="17">
        <v>0.102583249631404</v>
      </c>
      <c r="CA2060" s="17">
        <v>7.5761977010224302E-2</v>
      </c>
      <c r="CB2060" s="17">
        <v>5.3047885062743098E-2</v>
      </c>
      <c r="CC2060" s="17">
        <v>8.2461699898981805E-2</v>
      </c>
      <c r="CD2060" s="17">
        <v>5.3014668260088098E-2</v>
      </c>
      <c r="CE2060" s="17">
        <v>7.1217851702453094E-2</v>
      </c>
      <c r="CF2060" s="17">
        <v>7.8852589863023501E-2</v>
      </c>
      <c r="CG2060" s="17"/>
      <c r="CH2060" s="17">
        <v>0.108012215819924</v>
      </c>
      <c r="CI2060" s="17">
        <v>7.0308299483784503E-2</v>
      </c>
      <c r="CJ2060" s="17">
        <v>6.0666066417023601E-2</v>
      </c>
      <c r="CK2060" s="17">
        <v>6.1506136150373501E-2</v>
      </c>
      <c r="CL2060" s="17">
        <v>3.86806959129E-2</v>
      </c>
    </row>
    <row r="2061" spans="2:90" x14ac:dyDescent="0.3">
      <c r="B2061" t="s">
        <v>765</v>
      </c>
      <c r="C2061" s="17">
        <v>0.16696622369914199</v>
      </c>
      <c r="D2061" s="17">
        <v>0.174003258972276</v>
      </c>
      <c r="E2061" s="17">
        <v>0.15744942604312301</v>
      </c>
      <c r="F2061" s="17"/>
      <c r="G2061" s="17">
        <v>0.25976946105576199</v>
      </c>
      <c r="H2061" s="17">
        <v>0.27482335463512497</v>
      </c>
      <c r="I2061" s="17">
        <v>0.24492771421288201</v>
      </c>
      <c r="J2061" s="17">
        <v>0.149185275964412</v>
      </c>
      <c r="K2061" s="17">
        <v>8.1208554982957301E-2</v>
      </c>
      <c r="L2061" s="17">
        <v>2.5313324200556899E-2</v>
      </c>
      <c r="M2061" s="17"/>
      <c r="N2061" s="17">
        <v>0.190649163880589</v>
      </c>
      <c r="O2061" s="17">
        <v>0.18135519495416</v>
      </c>
      <c r="P2061" s="17">
        <v>0.14487830012891001</v>
      </c>
      <c r="Q2061" s="17">
        <v>0.14760729699962799</v>
      </c>
      <c r="R2061" s="17"/>
      <c r="S2061" s="17">
        <v>0.21769793977638899</v>
      </c>
      <c r="T2061" s="17">
        <v>0.16338515858731201</v>
      </c>
      <c r="U2061" s="17">
        <v>0.140012893288152</v>
      </c>
      <c r="V2061" s="17">
        <v>0.16742735426466601</v>
      </c>
      <c r="W2061" s="17">
        <v>0.17163867475981301</v>
      </c>
      <c r="X2061" s="17">
        <v>0.160171919144909</v>
      </c>
      <c r="Y2061" s="17">
        <v>0.169681932910866</v>
      </c>
      <c r="Z2061" s="17">
        <v>0.204904937688039</v>
      </c>
      <c r="AA2061" s="17">
        <v>0.133155581559143</v>
      </c>
      <c r="AB2061" s="17">
        <v>0.156910705756102</v>
      </c>
      <c r="AC2061" s="17">
        <v>0.13768166528970299</v>
      </c>
      <c r="AD2061" s="17">
        <v>0.17060408407022001</v>
      </c>
      <c r="AE2061" s="17"/>
      <c r="AF2061" s="17">
        <v>0.14745393554382499</v>
      </c>
      <c r="AG2061" s="17">
        <v>0.1584747738565</v>
      </c>
      <c r="AH2061" s="17">
        <v>0.20455690681870101</v>
      </c>
      <c r="AI2061" s="17"/>
      <c r="AJ2061" s="17">
        <v>0.13943924871058899</v>
      </c>
      <c r="AK2061" s="17">
        <v>0.17927840616820201</v>
      </c>
      <c r="AL2061" s="17">
        <v>0.146961624982656</v>
      </c>
      <c r="AM2061" s="17">
        <v>0.18051651330854299</v>
      </c>
      <c r="AN2061" s="17">
        <v>0.187235335180583</v>
      </c>
      <c r="AO2061" s="17"/>
      <c r="AP2061" s="17">
        <v>0.18188358589511799</v>
      </c>
      <c r="AQ2061" s="17">
        <v>0.16074530879603299</v>
      </c>
      <c r="AR2061" s="17">
        <v>0.15460762479852599</v>
      </c>
      <c r="AS2061" s="17">
        <v>0.175205673843115</v>
      </c>
      <c r="AT2061" s="17">
        <v>0.19097750962371801</v>
      </c>
      <c r="AU2061" s="17">
        <v>0.169233038734319</v>
      </c>
      <c r="AV2061" s="17"/>
      <c r="AW2061" s="17">
        <v>0</v>
      </c>
      <c r="AX2061" s="17">
        <v>0.16791666816637499</v>
      </c>
      <c r="AY2061" s="17">
        <v>0.152458035048604</v>
      </c>
      <c r="AZ2061" s="17">
        <v>0.20055202827225799</v>
      </c>
      <c r="BA2061" s="17">
        <v>0.14973776093480801</v>
      </c>
      <c r="BB2061" s="17">
        <v>0.16083553393073399</v>
      </c>
      <c r="BC2061" s="17">
        <v>0.211256837252767</v>
      </c>
      <c r="BD2061" s="17">
        <v>9.4957178784509794E-2</v>
      </c>
      <c r="BE2061" s="17">
        <v>0.15924903430134699</v>
      </c>
      <c r="BF2061" s="17">
        <v>0.21361395036691899</v>
      </c>
      <c r="BG2061" s="17">
        <v>0.13990888927393</v>
      </c>
      <c r="BH2061" s="17">
        <v>0.200183826044044</v>
      </c>
      <c r="BI2061" s="17">
        <v>0.15765442697266599</v>
      </c>
      <c r="BJ2061" s="17">
        <v>0.26069831864973497</v>
      </c>
      <c r="BK2061" s="17">
        <v>0.217432264753259</v>
      </c>
      <c r="BL2061" s="17">
        <v>0.23466357006386199</v>
      </c>
      <c r="BM2061" s="17"/>
      <c r="BN2061" s="17">
        <v>0.15856496826229</v>
      </c>
      <c r="BO2061" s="17">
        <v>0.17872946471137199</v>
      </c>
      <c r="BP2061" s="17"/>
      <c r="BQ2061" s="17">
        <v>0.17894887781694199</v>
      </c>
      <c r="BR2061" s="17">
        <v>0.17236608895355901</v>
      </c>
      <c r="BS2061" s="17"/>
      <c r="BT2061" s="17">
        <v>0.25056913751332399</v>
      </c>
      <c r="BU2061" s="17"/>
      <c r="BV2061" s="17">
        <v>0.150976646999853</v>
      </c>
      <c r="BW2061" s="17">
        <v>0.225032999760895</v>
      </c>
      <c r="BX2061" s="17">
        <v>0.15370748283980901</v>
      </c>
      <c r="BY2061" s="17"/>
      <c r="BZ2061" s="17">
        <v>0.183117314336048</v>
      </c>
      <c r="CA2061" s="17">
        <v>0.20929938803856099</v>
      </c>
      <c r="CB2061" s="17">
        <v>0.19633550379880699</v>
      </c>
      <c r="CC2061" s="17">
        <v>0.163247989071683</v>
      </c>
      <c r="CD2061" s="17">
        <v>0.14858542209304099</v>
      </c>
      <c r="CE2061" s="17">
        <v>0.16644434787416101</v>
      </c>
      <c r="CF2061" s="17">
        <v>0.15909146107522301</v>
      </c>
      <c r="CG2061" s="17"/>
      <c r="CH2061" s="17">
        <v>0.207151183298355</v>
      </c>
      <c r="CI2061" s="17">
        <v>0.12739957887652001</v>
      </c>
      <c r="CJ2061" s="17">
        <v>0.15743691422188999</v>
      </c>
      <c r="CK2061" s="17">
        <v>0.22765668251962001</v>
      </c>
      <c r="CL2061" s="17">
        <v>0.28699627795402799</v>
      </c>
    </row>
    <row r="2062" spans="2:90" x14ac:dyDescent="0.3">
      <c r="B2062" t="s">
        <v>766</v>
      </c>
      <c r="C2062" s="17">
        <v>0.151657803474435</v>
      </c>
      <c r="D2062" s="17">
        <v>0.15304081037714201</v>
      </c>
      <c r="E2062" s="17">
        <v>0.150505996677884</v>
      </c>
      <c r="F2062" s="17"/>
      <c r="G2062" s="17">
        <v>0.196722204907226</v>
      </c>
      <c r="H2062" s="17">
        <v>0.23150372280874501</v>
      </c>
      <c r="I2062" s="17">
        <v>0.186822705833529</v>
      </c>
      <c r="J2062" s="17">
        <v>0.195594865126242</v>
      </c>
      <c r="K2062" s="17">
        <v>0.10854590959094899</v>
      </c>
      <c r="L2062" s="17">
        <v>2.09477812692829E-2</v>
      </c>
      <c r="M2062" s="17"/>
      <c r="N2062" s="17">
        <v>0.16826759394038601</v>
      </c>
      <c r="O2062" s="17">
        <v>0.140042134487918</v>
      </c>
      <c r="P2062" s="17">
        <v>0.141445164272859</v>
      </c>
      <c r="Q2062" s="17">
        <v>0.15631321429227499</v>
      </c>
      <c r="R2062" s="17"/>
      <c r="S2062" s="17">
        <v>0.198861475338444</v>
      </c>
      <c r="T2062" s="17">
        <v>0.13457654282780299</v>
      </c>
      <c r="U2062" s="17">
        <v>0.118381349385134</v>
      </c>
      <c r="V2062" s="17">
        <v>0.13345594764759799</v>
      </c>
      <c r="W2062" s="17">
        <v>0.19846953071066201</v>
      </c>
      <c r="X2062" s="17">
        <v>0.14637462007225299</v>
      </c>
      <c r="Y2062" s="17">
        <v>0.120873089279491</v>
      </c>
      <c r="Z2062" s="17">
        <v>0.173504557389874</v>
      </c>
      <c r="AA2062" s="17">
        <v>0.155477242063149</v>
      </c>
      <c r="AB2062" s="17">
        <v>0.13311516350142</v>
      </c>
      <c r="AC2062" s="17">
        <v>0.12746091682552599</v>
      </c>
      <c r="AD2062" s="17">
        <v>0.18971923817261899</v>
      </c>
      <c r="AE2062" s="17"/>
      <c r="AF2062" s="17">
        <v>0.104848815023455</v>
      </c>
      <c r="AG2062" s="17">
        <v>0.16009055825580301</v>
      </c>
      <c r="AH2062" s="17">
        <v>0.21956024838701299</v>
      </c>
      <c r="AI2062" s="17"/>
      <c r="AJ2062" s="17">
        <v>0.114249571302835</v>
      </c>
      <c r="AK2062" s="17">
        <v>0.184393230856255</v>
      </c>
      <c r="AL2062" s="17">
        <v>0.108925630446972</v>
      </c>
      <c r="AM2062" s="17">
        <v>0.15897554118674001</v>
      </c>
      <c r="AN2062" s="17">
        <v>0.177380193613144</v>
      </c>
      <c r="AO2062" s="17"/>
      <c r="AP2062" s="17">
        <v>0.19394070432610599</v>
      </c>
      <c r="AQ2062" s="17">
        <v>0.121350936267101</v>
      </c>
      <c r="AR2062" s="17">
        <v>0.121365971925844</v>
      </c>
      <c r="AS2062" s="17">
        <v>0.15237465994371899</v>
      </c>
      <c r="AT2062" s="17">
        <v>0.16968467526115999</v>
      </c>
      <c r="AU2062" s="17">
        <v>0.100392669216712</v>
      </c>
      <c r="AV2062" s="17"/>
      <c r="AW2062" s="17">
        <v>0.20327421758539699</v>
      </c>
      <c r="AX2062" s="17">
        <v>0.20551833786666901</v>
      </c>
      <c r="AY2062" s="17">
        <v>0.134531923416186</v>
      </c>
      <c r="AZ2062" s="17">
        <v>0.13623444222026401</v>
      </c>
      <c r="BA2062" s="17">
        <v>0.112774004913722</v>
      </c>
      <c r="BB2062" s="17">
        <v>0.16492512724261299</v>
      </c>
      <c r="BC2062" s="17">
        <v>0.14964084243850601</v>
      </c>
      <c r="BD2062" s="17">
        <v>0.107142147934362</v>
      </c>
      <c r="BE2062" s="17">
        <v>0.11614286797022701</v>
      </c>
      <c r="BF2062" s="17">
        <v>0.21861161212454899</v>
      </c>
      <c r="BG2062" s="17">
        <v>0.22291702554134801</v>
      </c>
      <c r="BH2062" s="17">
        <v>0.13830833108249299</v>
      </c>
      <c r="BI2062" s="17">
        <v>0.109867320028955</v>
      </c>
      <c r="BJ2062" s="17">
        <v>0.230398598279658</v>
      </c>
      <c r="BK2062" s="17">
        <v>0.231693667828092</v>
      </c>
      <c r="BL2062" s="17">
        <v>0.19225617372262499</v>
      </c>
      <c r="BM2062" s="17"/>
      <c r="BN2062" s="17">
        <v>0.143486621224377</v>
      </c>
      <c r="BO2062" s="17">
        <v>0.16301402873246601</v>
      </c>
      <c r="BP2062" s="17"/>
      <c r="BQ2062" s="17">
        <v>0.195531618871507</v>
      </c>
      <c r="BR2062" s="17">
        <v>0.17299555828708699</v>
      </c>
      <c r="BS2062" s="17"/>
      <c r="BT2062" s="17">
        <v>0.24393625466075899</v>
      </c>
      <c r="BU2062" s="17"/>
      <c r="BV2062" s="17">
        <v>0.157753376233668</v>
      </c>
      <c r="BW2062" s="17">
        <v>0.165864104224134</v>
      </c>
      <c r="BX2062" s="17">
        <v>0.14117867317273999</v>
      </c>
      <c r="BY2062" s="17"/>
      <c r="BZ2062" s="17">
        <v>0.17100258109451999</v>
      </c>
      <c r="CA2062" s="17">
        <v>0.13195982917913501</v>
      </c>
      <c r="CB2062" s="17">
        <v>0.120689999173045</v>
      </c>
      <c r="CC2062" s="17">
        <v>0.200638626802248</v>
      </c>
      <c r="CD2062" s="17">
        <v>0.16063990152852001</v>
      </c>
      <c r="CE2062" s="17">
        <v>0.13437817615673101</v>
      </c>
      <c r="CF2062" s="17">
        <v>0.175031084599725</v>
      </c>
      <c r="CG2062" s="17"/>
      <c r="CH2062" s="17">
        <v>0.13432377638374199</v>
      </c>
      <c r="CI2062" s="17">
        <v>0.150396256163356</v>
      </c>
      <c r="CJ2062" s="17">
        <v>0.153519203390662</v>
      </c>
      <c r="CK2062" s="17">
        <v>0.16127489616257401</v>
      </c>
      <c r="CL2062" s="17">
        <v>0.15110073486174899</v>
      </c>
    </row>
    <row r="2063" spans="2:90" x14ac:dyDescent="0.3">
      <c r="B2063" t="s">
        <v>767</v>
      </c>
      <c r="C2063" s="17">
        <v>0.122583150483161</v>
      </c>
      <c r="D2063" s="17">
        <v>0.129178990580575</v>
      </c>
      <c r="E2063" s="17">
        <v>0.117108738385359</v>
      </c>
      <c r="F2063" s="17"/>
      <c r="G2063" s="17">
        <v>0.18858485383634799</v>
      </c>
      <c r="H2063" s="17">
        <v>0.13449218581464201</v>
      </c>
      <c r="I2063" s="17">
        <v>0.15995030033937899</v>
      </c>
      <c r="J2063" s="17">
        <v>0.14788774766392199</v>
      </c>
      <c r="K2063" s="17">
        <v>0.11356348592172</v>
      </c>
      <c r="L2063" s="17">
        <v>2.3921121771882201E-2</v>
      </c>
      <c r="M2063" s="17"/>
      <c r="N2063" s="17">
        <v>0.138167936708015</v>
      </c>
      <c r="O2063" s="17">
        <v>0.12754094287644099</v>
      </c>
      <c r="P2063" s="17">
        <v>0.105385068444126</v>
      </c>
      <c r="Q2063" s="17">
        <v>0.11097239471630101</v>
      </c>
      <c r="R2063" s="17"/>
      <c r="S2063" s="17">
        <v>0.123437776344502</v>
      </c>
      <c r="T2063" s="17">
        <v>9.8076861004770005E-2</v>
      </c>
      <c r="U2063" s="17">
        <v>0.110493976517671</v>
      </c>
      <c r="V2063" s="17">
        <v>0.128283267189303</v>
      </c>
      <c r="W2063" s="17">
        <v>8.6814172676342199E-2</v>
      </c>
      <c r="X2063" s="17">
        <v>0.15265501511680599</v>
      </c>
      <c r="Y2063" s="17">
        <v>0.109725001539717</v>
      </c>
      <c r="Z2063" s="17">
        <v>0.12316369267274099</v>
      </c>
      <c r="AA2063" s="17">
        <v>0.12765636765028801</v>
      </c>
      <c r="AB2063" s="17">
        <v>0.15050710639302101</v>
      </c>
      <c r="AC2063" s="17">
        <v>9.8193806499845201E-2</v>
      </c>
      <c r="AD2063" s="17">
        <v>0.205265995551909</v>
      </c>
      <c r="AE2063" s="17"/>
      <c r="AF2063" s="17">
        <v>9.4931894190627905E-2</v>
      </c>
      <c r="AG2063" s="17">
        <v>0.12948161529243099</v>
      </c>
      <c r="AH2063" s="17">
        <v>0.118426120696546</v>
      </c>
      <c r="AI2063" s="17"/>
      <c r="AJ2063" s="17">
        <v>9.9199776801671496E-2</v>
      </c>
      <c r="AK2063" s="17">
        <v>0.14512075798527699</v>
      </c>
      <c r="AL2063" s="17">
        <v>4.6568172690452998E-2</v>
      </c>
      <c r="AM2063" s="17">
        <v>0.114154798892646</v>
      </c>
      <c r="AN2063" s="17">
        <v>0.173139989064338</v>
      </c>
      <c r="AO2063" s="17"/>
      <c r="AP2063" s="17">
        <v>0.14394854577892199</v>
      </c>
      <c r="AQ2063" s="17">
        <v>0.130945119720659</v>
      </c>
      <c r="AR2063" s="17">
        <v>9.14473401395937E-2</v>
      </c>
      <c r="AS2063" s="17">
        <v>9.4067600345242905E-2</v>
      </c>
      <c r="AT2063" s="17">
        <v>0.18380869860861901</v>
      </c>
      <c r="AU2063" s="17">
        <v>9.0075202568072804E-2</v>
      </c>
      <c r="AV2063" s="17"/>
      <c r="AW2063" s="17">
        <v>9.7689658511226504E-2</v>
      </c>
      <c r="AX2063" s="17">
        <v>7.5165893806597397E-2</v>
      </c>
      <c r="AY2063" s="17">
        <v>0.108472984248017</v>
      </c>
      <c r="AZ2063" s="17">
        <v>9.6098210759099897E-2</v>
      </c>
      <c r="BA2063" s="17">
        <v>0.107817030007161</v>
      </c>
      <c r="BB2063" s="17">
        <v>0.106140454801688</v>
      </c>
      <c r="BC2063" s="17">
        <v>0.13245667524133201</v>
      </c>
      <c r="BD2063" s="17">
        <v>0.10285008045237599</v>
      </c>
      <c r="BE2063" s="17">
        <v>0.22671752592672101</v>
      </c>
      <c r="BF2063" s="17">
        <v>0.102057188553013</v>
      </c>
      <c r="BG2063" s="17">
        <v>0.13862048938622701</v>
      </c>
      <c r="BH2063" s="17">
        <v>9.1036527600323797E-2</v>
      </c>
      <c r="BI2063" s="17">
        <v>0.183318618222272</v>
      </c>
      <c r="BJ2063" s="17">
        <v>0.10107165540661101</v>
      </c>
      <c r="BK2063" s="17">
        <v>0.102403319455178</v>
      </c>
      <c r="BL2063" s="17">
        <v>0.13631842338835801</v>
      </c>
      <c r="BM2063" s="17"/>
      <c r="BN2063" s="17">
        <v>0.102543905343762</v>
      </c>
      <c r="BO2063" s="17">
        <v>0.14962682029664401</v>
      </c>
      <c r="BP2063" s="17"/>
      <c r="BQ2063" s="17">
        <v>0.14119333015736801</v>
      </c>
      <c r="BR2063" s="17">
        <v>0.16134642015072301</v>
      </c>
      <c r="BS2063" s="17"/>
      <c r="BT2063" s="17">
        <v>0.110561370690828</v>
      </c>
      <c r="BU2063" s="17"/>
      <c r="BV2063" s="17">
        <v>0.13381172107917999</v>
      </c>
      <c r="BW2063" s="17">
        <v>0.15465894855804899</v>
      </c>
      <c r="BX2063" s="17">
        <v>0.109147479925108</v>
      </c>
      <c r="BY2063" s="17"/>
      <c r="BZ2063" s="17">
        <v>0.1159716709036</v>
      </c>
      <c r="CA2063" s="17">
        <v>0.13201326090249901</v>
      </c>
      <c r="CB2063" s="17">
        <v>0.106116769961364</v>
      </c>
      <c r="CC2063" s="17">
        <v>0.101487539695815</v>
      </c>
      <c r="CD2063" s="17">
        <v>0.14319726632756</v>
      </c>
      <c r="CE2063" s="17">
        <v>9.7909591659871703E-2</v>
      </c>
      <c r="CF2063" s="17">
        <v>0.159534265291884</v>
      </c>
      <c r="CG2063" s="17"/>
      <c r="CH2063" s="17">
        <v>0.12748198781071901</v>
      </c>
      <c r="CI2063" s="17">
        <v>0.115922256021232</v>
      </c>
      <c r="CJ2063" s="17">
        <v>0.13528334003447201</v>
      </c>
      <c r="CK2063" s="17">
        <v>0.10964017426662501</v>
      </c>
      <c r="CL2063" s="17">
        <v>0.1062461802804</v>
      </c>
    </row>
    <row r="2064" spans="2:90" x14ac:dyDescent="0.3">
      <c r="B2064" t="s">
        <v>768</v>
      </c>
      <c r="C2064" s="17">
        <v>0.43583339801404197</v>
      </c>
      <c r="D2064" s="17">
        <v>0.42592155487974198</v>
      </c>
      <c r="E2064" s="17">
        <v>0.44697209250301201</v>
      </c>
      <c r="F2064" s="17"/>
      <c r="G2064" s="17">
        <v>0.17816431542394801</v>
      </c>
      <c r="H2064" s="17">
        <v>0.20784900535879799</v>
      </c>
      <c r="I2064" s="17">
        <v>0.23713777985970599</v>
      </c>
      <c r="J2064" s="17">
        <v>0.41693746419176098</v>
      </c>
      <c r="K2064" s="17">
        <v>0.60099403288728404</v>
      </c>
      <c r="L2064" s="17">
        <v>0.86052439636000699</v>
      </c>
      <c r="M2064" s="17"/>
      <c r="N2064" s="17">
        <v>0.374129615857477</v>
      </c>
      <c r="O2064" s="17">
        <v>0.431894944185716</v>
      </c>
      <c r="P2064" s="17">
        <v>0.52304876169752901</v>
      </c>
      <c r="Q2064" s="17">
        <v>0.430071315602717</v>
      </c>
      <c r="R2064" s="17"/>
      <c r="S2064" s="17">
        <v>0.28204531773229602</v>
      </c>
      <c r="T2064" s="17">
        <v>0.51493218733706803</v>
      </c>
      <c r="U2064" s="17">
        <v>0.495167289331159</v>
      </c>
      <c r="V2064" s="17">
        <v>0.48065492815732003</v>
      </c>
      <c r="W2064" s="17">
        <v>0.41845408464053602</v>
      </c>
      <c r="X2064" s="17">
        <v>0.41379655433131401</v>
      </c>
      <c r="Y2064" s="17">
        <v>0.51374193126019696</v>
      </c>
      <c r="Z2064" s="17">
        <v>0.45204469488775501</v>
      </c>
      <c r="AA2064" s="17">
        <v>0.45688478723631898</v>
      </c>
      <c r="AB2064" s="17">
        <v>0.39761435604747403</v>
      </c>
      <c r="AC2064" s="17">
        <v>0.495001976585418</v>
      </c>
      <c r="AD2064" s="17">
        <v>0.335107719271655</v>
      </c>
      <c r="AE2064" s="17"/>
      <c r="AF2064" s="17">
        <v>0.554537181613869</v>
      </c>
      <c r="AG2064" s="17">
        <v>0.42711846421055699</v>
      </c>
      <c r="AH2064" s="17">
        <v>0.31354315675626399</v>
      </c>
      <c r="AI2064" s="17"/>
      <c r="AJ2064" s="17">
        <v>0.54133981270206299</v>
      </c>
      <c r="AK2064" s="17">
        <v>0.37732502597263601</v>
      </c>
      <c r="AL2064" s="17">
        <v>0.58651506305616197</v>
      </c>
      <c r="AM2064" s="17">
        <v>0.438427492562317</v>
      </c>
      <c r="AN2064" s="17">
        <v>0.33706750155203302</v>
      </c>
      <c r="AO2064" s="17"/>
      <c r="AP2064" s="17">
        <v>0.36739589070609102</v>
      </c>
      <c r="AQ2064" s="17">
        <v>0.48723173202307402</v>
      </c>
      <c r="AR2064" s="17">
        <v>0.50014776572550301</v>
      </c>
      <c r="AS2064" s="17">
        <v>0.472675178194366</v>
      </c>
      <c r="AT2064" s="17">
        <v>0.276645014380964</v>
      </c>
      <c r="AU2064" s="17">
        <v>0.514504216517507</v>
      </c>
      <c r="AV2064" s="17"/>
      <c r="AW2064" s="17">
        <v>0.43879952077651702</v>
      </c>
      <c r="AX2064" s="17">
        <v>0.32825469995248502</v>
      </c>
      <c r="AY2064" s="17">
        <v>0.42941148380044503</v>
      </c>
      <c r="AZ2064" s="17">
        <v>0.4975294046923</v>
      </c>
      <c r="BA2064" s="17">
        <v>0.501925711578734</v>
      </c>
      <c r="BB2064" s="17">
        <v>0.490561545906265</v>
      </c>
      <c r="BC2064" s="17">
        <v>0.408084719156391</v>
      </c>
      <c r="BD2064" s="17">
        <v>0.55034780458551602</v>
      </c>
      <c r="BE2064" s="17">
        <v>0.43044380658609099</v>
      </c>
      <c r="BF2064" s="17">
        <v>0.38801675838073002</v>
      </c>
      <c r="BG2064" s="17">
        <v>0.38885656533382701</v>
      </c>
      <c r="BH2064" s="17">
        <v>0.45529846104216298</v>
      </c>
      <c r="BI2064" s="17">
        <v>0.40535699083934201</v>
      </c>
      <c r="BJ2064" s="17">
        <v>0.29997303688546301</v>
      </c>
      <c r="BK2064" s="17">
        <v>0.32770359094516399</v>
      </c>
      <c r="BL2064" s="17">
        <v>0.29204327881374698</v>
      </c>
      <c r="BM2064" s="17"/>
      <c r="BN2064" s="17">
        <v>0.47969714916641198</v>
      </c>
      <c r="BO2064" s="17">
        <v>0.375063353657826</v>
      </c>
      <c r="BP2064" s="17"/>
      <c r="BQ2064" s="17">
        <v>0.37371938246182002</v>
      </c>
      <c r="BR2064" s="17">
        <v>0.37093113422987001</v>
      </c>
      <c r="BS2064" s="17"/>
      <c r="BT2064" s="17">
        <v>0.29194690973227799</v>
      </c>
      <c r="BU2064" s="17"/>
      <c r="BV2064" s="17">
        <v>0.40372383909660498</v>
      </c>
      <c r="BW2064" s="17">
        <v>0.32687768093099001</v>
      </c>
      <c r="BX2064" s="17">
        <v>0.48497576041516299</v>
      </c>
      <c r="BY2064" s="17"/>
      <c r="BZ2064" s="17">
        <v>0.32934377924469299</v>
      </c>
      <c r="CA2064" s="17">
        <v>0.38420076885826698</v>
      </c>
      <c r="CB2064" s="17">
        <v>0.45443161475933502</v>
      </c>
      <c r="CC2064" s="17">
        <v>0.42258314676347503</v>
      </c>
      <c r="CD2064" s="17">
        <v>0.46497938074331702</v>
      </c>
      <c r="CE2064" s="17">
        <v>0.48753027111879799</v>
      </c>
      <c r="CF2064" s="17">
        <v>0.411958391996259</v>
      </c>
      <c r="CG2064" s="17"/>
      <c r="CH2064" s="17">
        <v>0.37537237929624301</v>
      </c>
      <c r="CI2064" s="17">
        <v>0.49688378963275598</v>
      </c>
      <c r="CJ2064" s="17">
        <v>0.44172986264888803</v>
      </c>
      <c r="CK2064" s="17">
        <v>0.34232048623137901</v>
      </c>
      <c r="CL2064" s="17">
        <v>0.32747420230687602</v>
      </c>
    </row>
    <row r="2065" spans="2:90" x14ac:dyDescent="0.3">
      <c r="B2065" t="s">
        <v>118</v>
      </c>
      <c r="C2065" s="17">
        <v>5.5064588349682399E-2</v>
      </c>
      <c r="D2065" s="17">
        <v>5.0460927656493598E-2</v>
      </c>
      <c r="E2065" s="17">
        <v>5.9041685845434101E-2</v>
      </c>
      <c r="F2065" s="17"/>
      <c r="G2065" s="17">
        <v>6.8693091742206197E-2</v>
      </c>
      <c r="H2065" s="17">
        <v>4.9047715639938601E-2</v>
      </c>
      <c r="I2065" s="17">
        <v>7.4072315932364005E-2</v>
      </c>
      <c r="J2065" s="17">
        <v>4.1551667392112197E-2</v>
      </c>
      <c r="K2065" s="17">
        <v>5.46262684133011E-2</v>
      </c>
      <c r="L2065" s="17">
        <v>4.6624149378730599E-2</v>
      </c>
      <c r="M2065" s="17"/>
      <c r="N2065" s="17">
        <v>3.78197121641939E-2</v>
      </c>
      <c r="O2065" s="17">
        <v>5.2108312666193701E-2</v>
      </c>
      <c r="P2065" s="17">
        <v>3.0330221774937299E-2</v>
      </c>
      <c r="Q2065" s="17">
        <v>9.9040067506372606E-2</v>
      </c>
      <c r="R2065" s="17"/>
      <c r="S2065" s="17">
        <v>8.0611152557011401E-2</v>
      </c>
      <c r="T2065" s="17">
        <v>4.6184299233735002E-2</v>
      </c>
      <c r="U2065" s="17">
        <v>6.5564721101489407E-2</v>
      </c>
      <c r="V2065" s="17">
        <v>3.1094361650635099E-2</v>
      </c>
      <c r="W2065" s="17">
        <v>6.0728624439533502E-2</v>
      </c>
      <c r="X2065" s="17">
        <v>6.49711901197393E-2</v>
      </c>
      <c r="Y2065" s="17">
        <v>5.1228650510350499E-2</v>
      </c>
      <c r="Z2065" s="17">
        <v>9.9659872628335092E-3</v>
      </c>
      <c r="AA2065" s="17">
        <v>6.4115635597214699E-2</v>
      </c>
      <c r="AB2065" s="17">
        <v>5.7712312649422101E-2</v>
      </c>
      <c r="AC2065" s="17">
        <v>3.8478188368621401E-2</v>
      </c>
      <c r="AD2065" s="17">
        <v>3.1742841729937701E-2</v>
      </c>
      <c r="AE2065" s="17"/>
      <c r="AF2065" s="17">
        <v>4.9131455560597101E-2</v>
      </c>
      <c r="AG2065" s="17">
        <v>4.74020776692754E-2</v>
      </c>
      <c r="AH2065" s="17">
        <v>7.6164456795376298E-2</v>
      </c>
      <c r="AI2065" s="17"/>
      <c r="AJ2065" s="17">
        <v>4.4713771964802203E-2</v>
      </c>
      <c r="AK2065" s="17">
        <v>3.9799019171985903E-2</v>
      </c>
      <c r="AL2065" s="17">
        <v>5.0291986037121199E-2</v>
      </c>
      <c r="AM2065" s="17">
        <v>4.63531110929584E-2</v>
      </c>
      <c r="AN2065" s="17">
        <v>6.4558960505039301E-2</v>
      </c>
      <c r="AO2065" s="17"/>
      <c r="AP2065" s="17">
        <v>3.4251848317836502E-2</v>
      </c>
      <c r="AQ2065" s="17">
        <v>4.11242074005033E-2</v>
      </c>
      <c r="AR2065" s="17">
        <v>6.2151427532917997E-2</v>
      </c>
      <c r="AS2065" s="17">
        <v>4.3572468235545697E-2</v>
      </c>
      <c r="AT2065" s="17">
        <v>8.6381783078730498E-2</v>
      </c>
      <c r="AU2065" s="17">
        <v>7.21220496348179E-2</v>
      </c>
      <c r="AV2065" s="17"/>
      <c r="AW2065" s="17">
        <v>0.15262605347904501</v>
      </c>
      <c r="AX2065" s="17">
        <v>0.20011313985561199</v>
      </c>
      <c r="AY2065" s="17">
        <v>8.4941036754936194E-2</v>
      </c>
      <c r="AZ2065" s="17">
        <v>5.4177507372713603E-2</v>
      </c>
      <c r="BA2065" s="17">
        <v>3.4155378695321897E-2</v>
      </c>
      <c r="BB2065" s="17">
        <v>5.2605531745544297E-2</v>
      </c>
      <c r="BC2065" s="17">
        <v>2.22723675120984E-2</v>
      </c>
      <c r="BD2065" s="17">
        <v>4.7022289594044198E-2</v>
      </c>
      <c r="BE2065" s="17">
        <v>1.7153669144075699E-2</v>
      </c>
      <c r="BF2065" s="17">
        <v>2.0431736504056101E-2</v>
      </c>
      <c r="BG2065" s="17">
        <v>3.9999626840821603E-2</v>
      </c>
      <c r="BH2065" s="17">
        <v>4.0776757749870697E-2</v>
      </c>
      <c r="BI2065" s="17">
        <v>8.95903923970791E-3</v>
      </c>
      <c r="BJ2065" s="17">
        <v>7.2524374524607305E-2</v>
      </c>
      <c r="BK2065" s="17">
        <v>4.28980634365329E-2</v>
      </c>
      <c r="BL2065" s="17">
        <v>2.51606977682905E-2</v>
      </c>
      <c r="BM2065" s="17"/>
      <c r="BN2065" s="17">
        <v>5.3367044052983599E-2</v>
      </c>
      <c r="BO2065" s="17">
        <v>5.7012306149135598E-2</v>
      </c>
      <c r="BP2065" s="17"/>
      <c r="BQ2065" s="17">
        <v>3.36486850328475E-2</v>
      </c>
      <c r="BR2065" s="17">
        <v>4.1876793813865602E-2</v>
      </c>
      <c r="BS2065" s="17"/>
      <c r="BT2065" s="17">
        <v>1.7807036218939601E-2</v>
      </c>
      <c r="BU2065" s="17"/>
      <c r="BV2065" s="17">
        <v>9.1871816779730595E-2</v>
      </c>
      <c r="BW2065" s="17">
        <v>4.1251310290372899E-2</v>
      </c>
      <c r="BX2065" s="17">
        <v>4.5181535251569899E-2</v>
      </c>
      <c r="BY2065" s="17"/>
      <c r="BZ2065" s="17">
        <v>9.7981404789736298E-2</v>
      </c>
      <c r="CA2065" s="17">
        <v>6.6764776011314406E-2</v>
      </c>
      <c r="CB2065" s="17">
        <v>6.9378227244705701E-2</v>
      </c>
      <c r="CC2065" s="17">
        <v>2.95809977677974E-2</v>
      </c>
      <c r="CD2065" s="17">
        <v>2.95833610474741E-2</v>
      </c>
      <c r="CE2065" s="17">
        <v>4.2519761487984697E-2</v>
      </c>
      <c r="CF2065" s="17">
        <v>1.55322071738854E-2</v>
      </c>
      <c r="CG2065" s="17"/>
      <c r="CH2065" s="17">
        <v>4.7658457391016998E-2</v>
      </c>
      <c r="CI2065" s="17">
        <v>3.9089819822349998E-2</v>
      </c>
      <c r="CJ2065" s="17">
        <v>5.1364613287064001E-2</v>
      </c>
      <c r="CK2065" s="17">
        <v>9.7601624669429093E-2</v>
      </c>
      <c r="CL2065" s="17">
        <v>8.9501908684046894E-2</v>
      </c>
    </row>
    <row r="2066" spans="2:90" x14ac:dyDescent="0.3">
      <c r="C2066" s="17"/>
      <c r="D2066" s="17"/>
      <c r="E2066" s="17"/>
      <c r="F2066" s="17"/>
      <c r="G2066" s="17"/>
      <c r="H2066" s="17"/>
      <c r="I2066" s="17"/>
      <c r="J2066" s="17"/>
      <c r="K2066" s="17"/>
      <c r="L2066" s="17"/>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7"/>
      <c r="AI2066" s="17"/>
      <c r="AJ2066" s="17"/>
      <c r="AK2066" s="17"/>
      <c r="AL2066" s="17"/>
      <c r="AM2066" s="17"/>
      <c r="AN2066" s="17"/>
      <c r="AO2066" s="17"/>
      <c r="AP2066" s="17"/>
      <c r="AQ2066" s="17"/>
      <c r="AR2066" s="17"/>
      <c r="AS2066" s="17"/>
      <c r="AT2066" s="17"/>
      <c r="AU2066" s="17"/>
      <c r="AV2066" s="17"/>
      <c r="AW2066" s="17"/>
      <c r="AX2066" s="17"/>
      <c r="AY2066" s="17"/>
      <c r="AZ2066" s="17"/>
      <c r="BA2066" s="17"/>
      <c r="BB2066" s="17"/>
      <c r="BC2066" s="17"/>
      <c r="BD2066" s="17"/>
      <c r="BE2066" s="17"/>
      <c r="BF2066" s="17"/>
      <c r="BG2066" s="17"/>
      <c r="BH2066" s="17"/>
      <c r="BI2066" s="17"/>
      <c r="BJ2066" s="17"/>
      <c r="BK2066" s="17"/>
      <c r="BL2066" s="17"/>
      <c r="BM2066" s="17"/>
      <c r="BN2066" s="17"/>
      <c r="BO2066" s="17"/>
      <c r="BP2066" s="17"/>
      <c r="BQ2066" s="17"/>
      <c r="BR2066" s="17"/>
      <c r="BS2066" s="17"/>
      <c r="BT2066" s="17"/>
      <c r="BU2066" s="17"/>
      <c r="BV2066" s="17"/>
      <c r="BW2066" s="17"/>
      <c r="BX2066" s="17"/>
      <c r="BY2066" s="17"/>
      <c r="BZ2066" s="17"/>
      <c r="CA2066" s="17"/>
      <c r="CB2066" s="17"/>
      <c r="CC2066" s="17"/>
      <c r="CD2066" s="17"/>
      <c r="CE2066" s="17"/>
      <c r="CF2066" s="17"/>
      <c r="CG2066" s="17"/>
      <c r="CH2066" s="17"/>
      <c r="CI2066" s="17"/>
      <c r="CJ2066" s="17"/>
      <c r="CK2066" s="17"/>
      <c r="CL2066" s="17"/>
    </row>
    <row r="2067" spans="2:90" x14ac:dyDescent="0.3">
      <c r="B2067" s="6" t="s">
        <v>775</v>
      </c>
      <c r="C2067" s="17"/>
      <c r="D2067" s="17"/>
      <c r="E2067" s="17"/>
      <c r="F2067" s="17"/>
      <c r="G2067" s="17"/>
      <c r="H2067" s="17"/>
      <c r="I2067" s="17"/>
      <c r="J2067" s="17"/>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c r="AP2067" s="17"/>
      <c r="AQ2067" s="17"/>
      <c r="AR2067" s="17"/>
      <c r="AS2067" s="17"/>
      <c r="AT2067" s="17"/>
      <c r="AU2067" s="17"/>
      <c r="AV2067" s="17"/>
      <c r="AW2067" s="17"/>
      <c r="AX2067" s="17"/>
      <c r="AY2067" s="17"/>
      <c r="AZ2067" s="17"/>
      <c r="BA2067" s="17"/>
      <c r="BB2067" s="17"/>
      <c r="BC2067" s="17"/>
      <c r="BD2067" s="17"/>
      <c r="BE2067" s="17"/>
      <c r="BF2067" s="17"/>
      <c r="BG2067" s="17"/>
      <c r="BH2067" s="17"/>
      <c r="BI2067" s="17"/>
      <c r="BJ2067" s="17"/>
      <c r="BK2067" s="17"/>
      <c r="BL2067" s="17"/>
      <c r="BM2067" s="17"/>
      <c r="BN2067" s="17"/>
      <c r="BO2067" s="17"/>
      <c r="BP2067" s="17"/>
      <c r="BQ2067" s="17"/>
      <c r="BR2067" s="17"/>
      <c r="BS2067" s="17"/>
      <c r="BT2067" s="17"/>
      <c r="BU2067" s="17"/>
      <c r="BV2067" s="17"/>
      <c r="BW2067" s="17"/>
      <c r="BX2067" s="17"/>
      <c r="BY2067" s="17"/>
      <c r="BZ2067" s="17"/>
      <c r="CA2067" s="17"/>
      <c r="CB2067" s="17"/>
      <c r="CC2067" s="17"/>
      <c r="CD2067" s="17"/>
      <c r="CE2067" s="17"/>
      <c r="CF2067" s="17"/>
      <c r="CG2067" s="17"/>
      <c r="CH2067" s="17"/>
      <c r="CI2067" s="17"/>
      <c r="CJ2067" s="17"/>
      <c r="CK2067" s="17"/>
      <c r="CL2067" s="17"/>
    </row>
    <row r="2068" spans="2:90" x14ac:dyDescent="0.3">
      <c r="B2068" s="24" t="s">
        <v>110</v>
      </c>
      <c r="C2068" s="17"/>
      <c r="D2068" s="17"/>
      <c r="E2068" s="17"/>
      <c r="F2068" s="17"/>
      <c r="G2068" s="17"/>
      <c r="H2068" s="17"/>
      <c r="I2068" s="17"/>
      <c r="J2068" s="17"/>
      <c r="K2068" s="17"/>
      <c r="L2068" s="17"/>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7"/>
      <c r="AI2068" s="17"/>
      <c r="AJ2068" s="17"/>
      <c r="AK2068" s="17"/>
      <c r="AL2068" s="17"/>
      <c r="AM2068" s="17"/>
      <c r="AN2068" s="17"/>
      <c r="AO2068" s="17"/>
      <c r="AP2068" s="17"/>
      <c r="AQ2068" s="17"/>
      <c r="AR2068" s="17"/>
      <c r="AS2068" s="17"/>
      <c r="AT2068" s="17"/>
      <c r="AU2068" s="17"/>
      <c r="AV2068" s="17"/>
      <c r="AW2068" s="17"/>
      <c r="AX2068" s="17"/>
      <c r="AY2068" s="17"/>
      <c r="AZ2068" s="17"/>
      <c r="BA2068" s="17"/>
      <c r="BB2068" s="17"/>
      <c r="BC2068" s="17"/>
      <c r="BD2068" s="17"/>
      <c r="BE2068" s="17"/>
      <c r="BF2068" s="17"/>
      <c r="BG2068" s="17"/>
      <c r="BH2068" s="17"/>
      <c r="BI2068" s="17"/>
      <c r="BJ2068" s="17"/>
      <c r="BK2068" s="17"/>
      <c r="BL2068" s="17"/>
      <c r="BM2068" s="17"/>
      <c r="BN2068" s="17"/>
      <c r="BO2068" s="17"/>
      <c r="BP2068" s="17"/>
      <c r="BQ2068" s="17"/>
      <c r="BR2068" s="17"/>
      <c r="BS2068" s="17"/>
      <c r="BT2068" s="17"/>
      <c r="BU2068" s="17"/>
      <c r="BV2068" s="17"/>
      <c r="BW2068" s="17"/>
      <c r="BX2068" s="17"/>
      <c r="BY2068" s="17"/>
      <c r="BZ2068" s="17"/>
      <c r="CA2068" s="17"/>
      <c r="CB2068" s="17"/>
      <c r="CC2068" s="17"/>
      <c r="CD2068" s="17"/>
      <c r="CE2068" s="17"/>
      <c r="CF2068" s="17"/>
      <c r="CG2068" s="17"/>
      <c r="CH2068" s="17"/>
      <c r="CI2068" s="17"/>
      <c r="CJ2068" s="17"/>
      <c r="CK2068" s="17"/>
      <c r="CL2068" s="17"/>
    </row>
    <row r="2069" spans="2:90" x14ac:dyDescent="0.3">
      <c r="B2069" t="s">
        <v>409</v>
      </c>
      <c r="C2069" s="17">
        <v>7.5338490878067599E-2</v>
      </c>
      <c r="D2069" s="17">
        <v>7.4213354691086697E-2</v>
      </c>
      <c r="E2069" s="17">
        <v>7.5928179317513902E-2</v>
      </c>
      <c r="F2069" s="17"/>
      <c r="G2069" s="17">
        <v>0.11534859626176799</v>
      </c>
      <c r="H2069" s="17">
        <v>0.13791540536861899</v>
      </c>
      <c r="I2069" s="17">
        <v>8.6076158117846205E-2</v>
      </c>
      <c r="J2069" s="17">
        <v>5.4852755614190403E-2</v>
      </c>
      <c r="K2069" s="17">
        <v>3.6799399725508199E-2</v>
      </c>
      <c r="L2069" s="17">
        <v>3.1319741796470499E-2</v>
      </c>
      <c r="M2069" s="17"/>
      <c r="N2069" s="17">
        <v>8.9247954043221195E-2</v>
      </c>
      <c r="O2069" s="17">
        <v>7.4055941785469301E-2</v>
      </c>
      <c r="P2069" s="17">
        <v>6.65360124574116E-2</v>
      </c>
      <c r="Q2069" s="17">
        <v>7.0174941463107099E-2</v>
      </c>
      <c r="R2069" s="17"/>
      <c r="S2069" s="17">
        <v>0.115498129245297</v>
      </c>
      <c r="T2069" s="17">
        <v>5.8420446448819899E-2</v>
      </c>
      <c r="U2069" s="17">
        <v>5.2174910662096403E-2</v>
      </c>
      <c r="V2069" s="17">
        <v>4.2460490677586699E-2</v>
      </c>
      <c r="W2069" s="17">
        <v>5.7830493908297302E-2</v>
      </c>
      <c r="X2069" s="17">
        <v>7.9009026245903502E-2</v>
      </c>
      <c r="Y2069" s="17">
        <v>3.4511041780230997E-2</v>
      </c>
      <c r="Z2069" s="17">
        <v>4.30414207158306E-2</v>
      </c>
      <c r="AA2069" s="17">
        <v>7.1277044742973306E-2</v>
      </c>
      <c r="AB2069" s="17">
        <v>0.136812410627491</v>
      </c>
      <c r="AC2069" s="17">
        <v>6.93948659250362E-2</v>
      </c>
      <c r="AD2069" s="17">
        <v>0.143466635102836</v>
      </c>
      <c r="AE2069" s="17"/>
      <c r="AF2069" s="17">
        <v>4.28622456455965E-2</v>
      </c>
      <c r="AG2069" s="17">
        <v>8.9043791281679205E-2</v>
      </c>
      <c r="AH2069" s="17">
        <v>9.6602145453247995E-2</v>
      </c>
      <c r="AI2069" s="17"/>
      <c r="AJ2069" s="17">
        <v>6.0396301028381699E-2</v>
      </c>
      <c r="AK2069" s="17">
        <v>8.4064123265319396E-2</v>
      </c>
      <c r="AL2069" s="17">
        <v>7.2987675541112906E-2</v>
      </c>
      <c r="AM2069" s="17">
        <v>6.2830566024191598E-2</v>
      </c>
      <c r="AN2069" s="17">
        <v>4.2679614547881203E-2</v>
      </c>
      <c r="AO2069" s="17"/>
      <c r="AP2069" s="17">
        <v>9.3912154700188405E-2</v>
      </c>
      <c r="AQ2069" s="17">
        <v>6.7217464762095003E-2</v>
      </c>
      <c r="AR2069" s="17">
        <v>7.6016560001992098E-2</v>
      </c>
      <c r="AS2069" s="17">
        <v>6.56825416087332E-2</v>
      </c>
      <c r="AT2069" s="17">
        <v>8.3838319252819996E-2</v>
      </c>
      <c r="AU2069" s="17">
        <v>5.63050304872511E-2</v>
      </c>
      <c r="AV2069" s="17"/>
      <c r="AW2069" s="17">
        <v>5.4275030558449101E-2</v>
      </c>
      <c r="AX2069" s="17">
        <v>9.1137127948069996E-2</v>
      </c>
      <c r="AY2069" s="17">
        <v>7.9599684479925298E-2</v>
      </c>
      <c r="AZ2069" s="17">
        <v>6.6117475287137503E-2</v>
      </c>
      <c r="BA2069" s="17">
        <v>5.96287095440102E-2</v>
      </c>
      <c r="BB2069" s="17">
        <v>7.6351784384955407E-2</v>
      </c>
      <c r="BC2069" s="17">
        <v>6.1486987664466003E-2</v>
      </c>
      <c r="BD2069" s="17">
        <v>8.5808318965569896E-2</v>
      </c>
      <c r="BE2069" s="17">
        <v>5.56936793872728E-2</v>
      </c>
      <c r="BF2069" s="17">
        <v>5.8919736868687102E-2</v>
      </c>
      <c r="BG2069" s="17">
        <v>9.2162123461915699E-2</v>
      </c>
      <c r="BH2069" s="17">
        <v>4.4632863590150403E-2</v>
      </c>
      <c r="BI2069" s="17">
        <v>0.108104632318612</v>
      </c>
      <c r="BJ2069" s="17">
        <v>8.3863421574633196E-2</v>
      </c>
      <c r="BK2069" s="17">
        <v>6.2770339818519205E-2</v>
      </c>
      <c r="BL2069" s="17">
        <v>0.14500376425825201</v>
      </c>
      <c r="BM2069" s="17"/>
      <c r="BN2069" s="17">
        <v>6.9041752471466794E-2</v>
      </c>
      <c r="BO2069" s="17">
        <v>8.5131127212781502E-2</v>
      </c>
      <c r="BP2069" s="17"/>
      <c r="BQ2069" s="17">
        <v>8.0121639016839399E-2</v>
      </c>
      <c r="BR2069" s="17">
        <v>9.3775760361024404E-2</v>
      </c>
      <c r="BS2069" s="17"/>
      <c r="BT2069" s="17">
        <v>9.0813143639500396E-2</v>
      </c>
      <c r="BU2069" s="17"/>
      <c r="BV2069" s="17">
        <v>6.9847647212672698E-2</v>
      </c>
      <c r="BW2069" s="17">
        <v>0.102753490128596</v>
      </c>
      <c r="BX2069" s="17">
        <v>6.7988285483549196E-2</v>
      </c>
      <c r="BY2069" s="17"/>
      <c r="BZ2069" s="17">
        <v>0.11928788376379</v>
      </c>
      <c r="CA2069" s="17">
        <v>7.2849093685167399E-2</v>
      </c>
      <c r="CB2069" s="17">
        <v>5.63932787521218E-2</v>
      </c>
      <c r="CC2069" s="17">
        <v>8.1506147720802294E-2</v>
      </c>
      <c r="CD2069" s="17">
        <v>6.9474847178357599E-2</v>
      </c>
      <c r="CE2069" s="17">
        <v>7.9550912402977902E-2</v>
      </c>
      <c r="CF2069" s="17">
        <v>9.2140570001703198E-2</v>
      </c>
      <c r="CG2069" s="17"/>
      <c r="CH2069" s="17">
        <v>9.9525427949755996E-2</v>
      </c>
      <c r="CI2069" s="17">
        <v>7.8583392553605899E-2</v>
      </c>
      <c r="CJ2069" s="17">
        <v>6.1616639573402902E-2</v>
      </c>
      <c r="CK2069" s="17">
        <v>8.0575574163091607E-2</v>
      </c>
      <c r="CL2069" s="17">
        <v>9.1748524852432303E-2</v>
      </c>
    </row>
    <row r="2070" spans="2:90" x14ac:dyDescent="0.3">
      <c r="B2070" t="s">
        <v>765</v>
      </c>
      <c r="C2070" s="17">
        <v>0.177647843690421</v>
      </c>
      <c r="D2070" s="17">
        <v>0.178890656200515</v>
      </c>
      <c r="E2070" s="17">
        <v>0.174985546942725</v>
      </c>
      <c r="F2070" s="17"/>
      <c r="G2070" s="17">
        <v>0.27314299230719902</v>
      </c>
      <c r="H2070" s="17">
        <v>0.27778705505213203</v>
      </c>
      <c r="I2070" s="17">
        <v>0.28810579330477898</v>
      </c>
      <c r="J2070" s="17">
        <v>0.14937478549507399</v>
      </c>
      <c r="K2070" s="17">
        <v>9.8086753467790999E-2</v>
      </c>
      <c r="L2070" s="17">
        <v>1.8261490744133298E-2</v>
      </c>
      <c r="M2070" s="17"/>
      <c r="N2070" s="17">
        <v>0.213365018953144</v>
      </c>
      <c r="O2070" s="17">
        <v>0.19616134954706199</v>
      </c>
      <c r="P2070" s="17">
        <v>0.15553846691533099</v>
      </c>
      <c r="Q2070" s="17">
        <v>0.14116043967699601</v>
      </c>
      <c r="R2070" s="17"/>
      <c r="S2070" s="17">
        <v>0.22343973220007701</v>
      </c>
      <c r="T2070" s="17">
        <v>0.16261164013054399</v>
      </c>
      <c r="U2070" s="17">
        <v>0.16354587027345899</v>
      </c>
      <c r="V2070" s="17">
        <v>0.172646662452658</v>
      </c>
      <c r="W2070" s="17">
        <v>0.19669871245550799</v>
      </c>
      <c r="X2070" s="17">
        <v>0.13909753666800301</v>
      </c>
      <c r="Y2070" s="17">
        <v>0.17699654734536499</v>
      </c>
      <c r="Z2070" s="17">
        <v>0.21417554828966301</v>
      </c>
      <c r="AA2070" s="17">
        <v>0.15999475626975199</v>
      </c>
      <c r="AB2070" s="17">
        <v>0.18538150558913399</v>
      </c>
      <c r="AC2070" s="17">
        <v>0.18899909950727001</v>
      </c>
      <c r="AD2070" s="17">
        <v>0.128343363125039</v>
      </c>
      <c r="AE2070" s="17"/>
      <c r="AF2070" s="17">
        <v>0.13228607185337601</v>
      </c>
      <c r="AG2070" s="17">
        <v>0.19137049890066901</v>
      </c>
      <c r="AH2070" s="17">
        <v>0.210188934821015</v>
      </c>
      <c r="AI2070" s="17"/>
      <c r="AJ2070" s="17">
        <v>0.14216016809380499</v>
      </c>
      <c r="AK2070" s="17">
        <v>0.21014612968396901</v>
      </c>
      <c r="AL2070" s="17">
        <v>0.16202058790149099</v>
      </c>
      <c r="AM2070" s="17">
        <v>0.17489352972889499</v>
      </c>
      <c r="AN2070" s="17">
        <v>0.22603212200963799</v>
      </c>
      <c r="AO2070" s="17"/>
      <c r="AP2070" s="17">
        <v>0.233325201109438</v>
      </c>
      <c r="AQ2070" s="17">
        <v>0.15408143598745899</v>
      </c>
      <c r="AR2070" s="17">
        <v>0.17697129062560099</v>
      </c>
      <c r="AS2070" s="17">
        <v>0.171161982873097</v>
      </c>
      <c r="AT2070" s="17">
        <v>0.231619599759704</v>
      </c>
      <c r="AU2070" s="17">
        <v>0.12581773588553599</v>
      </c>
      <c r="AV2070" s="17"/>
      <c r="AW2070" s="17">
        <v>4.4621620120488099E-2</v>
      </c>
      <c r="AX2070" s="17">
        <v>0.160982955092278</v>
      </c>
      <c r="AY2070" s="17">
        <v>0.15287046110215</v>
      </c>
      <c r="AZ2070" s="17">
        <v>0.17947155690915101</v>
      </c>
      <c r="BA2070" s="17">
        <v>0.148551123727312</v>
      </c>
      <c r="BB2070" s="17">
        <v>0.195824294282756</v>
      </c>
      <c r="BC2070" s="17">
        <v>0.21023992950608</v>
      </c>
      <c r="BD2070" s="17">
        <v>0.107633048991514</v>
      </c>
      <c r="BE2070" s="17">
        <v>0.19291381685521999</v>
      </c>
      <c r="BF2070" s="17">
        <v>0.22348114388118201</v>
      </c>
      <c r="BG2070" s="17">
        <v>0.17374019492964701</v>
      </c>
      <c r="BH2070" s="17">
        <v>0.20285751651769801</v>
      </c>
      <c r="BI2070" s="17">
        <v>0.18151942632410201</v>
      </c>
      <c r="BJ2070" s="17">
        <v>0.30811774771450301</v>
      </c>
      <c r="BK2070" s="17">
        <v>0.31316525780532201</v>
      </c>
      <c r="BL2070" s="17">
        <v>0.20575442060318899</v>
      </c>
      <c r="BM2070" s="17"/>
      <c r="BN2070" s="17">
        <v>0.15926887557042901</v>
      </c>
      <c r="BO2070" s="17">
        <v>0.20335163365457601</v>
      </c>
      <c r="BP2070" s="17"/>
      <c r="BQ2070" s="17">
        <v>0.233770159170579</v>
      </c>
      <c r="BR2070" s="17">
        <v>0.187042128384593</v>
      </c>
      <c r="BS2070" s="17"/>
      <c r="BT2070" s="17">
        <v>0.27452214905839301</v>
      </c>
      <c r="BU2070" s="17"/>
      <c r="BV2070" s="17">
        <v>0.16643058504942801</v>
      </c>
      <c r="BW2070" s="17">
        <v>0.25710145013716301</v>
      </c>
      <c r="BX2070" s="17">
        <v>0.15751241555811901</v>
      </c>
      <c r="BY2070" s="17"/>
      <c r="BZ2070" s="17">
        <v>0.21645419080775599</v>
      </c>
      <c r="CA2070" s="17">
        <v>0.19504084446725301</v>
      </c>
      <c r="CB2070" s="17">
        <v>0.208077306388226</v>
      </c>
      <c r="CC2070" s="17">
        <v>0.18600111107578199</v>
      </c>
      <c r="CD2070" s="17">
        <v>0.161063526132353</v>
      </c>
      <c r="CE2070" s="17">
        <v>0.17722272847068599</v>
      </c>
      <c r="CF2070" s="17">
        <v>0.17224854307842</v>
      </c>
      <c r="CG2070" s="17"/>
      <c r="CH2070" s="17">
        <v>0.22136938729901601</v>
      </c>
      <c r="CI2070" s="17">
        <v>0.15330801419567</v>
      </c>
      <c r="CJ2070" s="17">
        <v>0.16856467744026499</v>
      </c>
      <c r="CK2070" s="17">
        <v>0.219058113752545</v>
      </c>
      <c r="CL2070" s="17">
        <v>0.21861900969759901</v>
      </c>
    </row>
    <row r="2071" spans="2:90" x14ac:dyDescent="0.3">
      <c r="B2071" t="s">
        <v>766</v>
      </c>
      <c r="C2071" s="17">
        <v>0.15279936892545801</v>
      </c>
      <c r="D2071" s="17">
        <v>0.15625245825576201</v>
      </c>
      <c r="E2071" s="17">
        <v>0.149604545543808</v>
      </c>
      <c r="F2071" s="17"/>
      <c r="G2071" s="17">
        <v>0.19312879106424199</v>
      </c>
      <c r="H2071" s="17">
        <v>0.24223751518794201</v>
      </c>
      <c r="I2071" s="17">
        <v>0.19561189130061599</v>
      </c>
      <c r="J2071" s="17">
        <v>0.184684543078142</v>
      </c>
      <c r="K2071" s="17">
        <v>9.51057285333817E-2</v>
      </c>
      <c r="L2071" s="17">
        <v>3.06987529148561E-2</v>
      </c>
      <c r="M2071" s="17"/>
      <c r="N2071" s="17">
        <v>0.17032921719501801</v>
      </c>
      <c r="O2071" s="17">
        <v>0.14725313458314601</v>
      </c>
      <c r="P2071" s="17">
        <v>0.13747664775881499</v>
      </c>
      <c r="Q2071" s="17">
        <v>0.15467117205409001</v>
      </c>
      <c r="R2071" s="17"/>
      <c r="S2071" s="17">
        <v>0.190458184492767</v>
      </c>
      <c r="T2071" s="17">
        <v>0.11104187578687701</v>
      </c>
      <c r="U2071" s="17">
        <v>0.14657307653975299</v>
      </c>
      <c r="V2071" s="17">
        <v>0.14142726580981699</v>
      </c>
      <c r="W2071" s="17">
        <v>0.166854210628613</v>
      </c>
      <c r="X2071" s="17">
        <v>0.182086108174881</v>
      </c>
      <c r="Y2071" s="17">
        <v>0.12549146623319901</v>
      </c>
      <c r="Z2071" s="17">
        <v>9.9500827084741103E-2</v>
      </c>
      <c r="AA2071" s="17">
        <v>0.207622531904432</v>
      </c>
      <c r="AB2071" s="17">
        <v>0.103278481785013</v>
      </c>
      <c r="AC2071" s="17">
        <v>0.13440316460377399</v>
      </c>
      <c r="AD2071" s="17">
        <v>0.209328734555072</v>
      </c>
      <c r="AE2071" s="17"/>
      <c r="AF2071" s="17">
        <v>0.135848005557339</v>
      </c>
      <c r="AG2071" s="17">
        <v>0.14422865537567001</v>
      </c>
      <c r="AH2071" s="17">
        <v>0.18149288293079099</v>
      </c>
      <c r="AI2071" s="17"/>
      <c r="AJ2071" s="17">
        <v>9.9975752203560503E-2</v>
      </c>
      <c r="AK2071" s="17">
        <v>0.18176604861211701</v>
      </c>
      <c r="AL2071" s="17">
        <v>0.153525204137969</v>
      </c>
      <c r="AM2071" s="17">
        <v>0.19612735271769</v>
      </c>
      <c r="AN2071" s="17">
        <v>0.17794179892766601</v>
      </c>
      <c r="AO2071" s="17"/>
      <c r="AP2071" s="17">
        <v>0.18350422238262201</v>
      </c>
      <c r="AQ2071" s="17">
        <v>0.11267907244015</v>
      </c>
      <c r="AR2071" s="17">
        <v>0.136743120328081</v>
      </c>
      <c r="AS2071" s="17">
        <v>0.16028597576551401</v>
      </c>
      <c r="AT2071" s="17">
        <v>0.16818483057113801</v>
      </c>
      <c r="AU2071" s="17">
        <v>0.115896505640048</v>
      </c>
      <c r="AV2071" s="17"/>
      <c r="AW2071" s="17">
        <v>9.8935988232079705E-2</v>
      </c>
      <c r="AX2071" s="17">
        <v>0.137007418347495</v>
      </c>
      <c r="AY2071" s="17">
        <v>0.12969468731153699</v>
      </c>
      <c r="AZ2071" s="17">
        <v>0.14762809813410299</v>
      </c>
      <c r="BA2071" s="17">
        <v>0.15907249615955299</v>
      </c>
      <c r="BB2071" s="17">
        <v>0.12168947704904499</v>
      </c>
      <c r="BC2071" s="17">
        <v>0.185547348723519</v>
      </c>
      <c r="BD2071" s="17">
        <v>9.8288875182854396E-2</v>
      </c>
      <c r="BE2071" s="17">
        <v>0.16333580996862901</v>
      </c>
      <c r="BF2071" s="17">
        <v>0.20900857545964699</v>
      </c>
      <c r="BG2071" s="17">
        <v>0.18581151333638099</v>
      </c>
      <c r="BH2071" s="17">
        <v>0.16224935059089099</v>
      </c>
      <c r="BI2071" s="17">
        <v>0.18033608894946401</v>
      </c>
      <c r="BJ2071" s="17">
        <v>0.14631281868894599</v>
      </c>
      <c r="BK2071" s="17">
        <v>0.21320830300804899</v>
      </c>
      <c r="BL2071" s="17">
        <v>0.19684587066448</v>
      </c>
      <c r="BM2071" s="17"/>
      <c r="BN2071" s="17">
        <v>0.14378848686164</v>
      </c>
      <c r="BO2071" s="17">
        <v>0.166416095811874</v>
      </c>
      <c r="BP2071" s="17"/>
      <c r="BQ2071" s="17">
        <v>0.193205008350994</v>
      </c>
      <c r="BR2071" s="17">
        <v>0.16608493350208101</v>
      </c>
      <c r="BS2071" s="17"/>
      <c r="BT2071" s="17">
        <v>0.222509901463462</v>
      </c>
      <c r="BU2071" s="17"/>
      <c r="BV2071" s="17">
        <v>0.16204502106357399</v>
      </c>
      <c r="BW2071" s="17">
        <v>0.161752212561553</v>
      </c>
      <c r="BX2071" s="17">
        <v>0.143690259356127</v>
      </c>
      <c r="BY2071" s="17"/>
      <c r="BZ2071" s="17">
        <v>0.16798743615568101</v>
      </c>
      <c r="CA2071" s="17">
        <v>0.17588144261231201</v>
      </c>
      <c r="CB2071" s="17">
        <v>0.137770369522622</v>
      </c>
      <c r="CC2071" s="17">
        <v>0.174730420121674</v>
      </c>
      <c r="CD2071" s="17">
        <v>0.16018398050461399</v>
      </c>
      <c r="CE2071" s="17">
        <v>0.128355375444373</v>
      </c>
      <c r="CF2071" s="17">
        <v>0.154752387578319</v>
      </c>
      <c r="CG2071" s="17"/>
      <c r="CH2071" s="17">
        <v>0.165482500948543</v>
      </c>
      <c r="CI2071" s="17">
        <v>0.115712358926712</v>
      </c>
      <c r="CJ2071" s="17">
        <v>0.182410577677938</v>
      </c>
      <c r="CK2071" s="17">
        <v>0.16349296721209799</v>
      </c>
      <c r="CL2071" s="17">
        <v>0.152297823636386</v>
      </c>
    </row>
    <row r="2072" spans="2:90" x14ac:dyDescent="0.3">
      <c r="B2072" t="s">
        <v>767</v>
      </c>
      <c r="C2072" s="17">
        <v>0.131415977769994</v>
      </c>
      <c r="D2072" s="17">
        <v>0.147191043219493</v>
      </c>
      <c r="E2072" s="17">
        <v>0.116038319482452</v>
      </c>
      <c r="F2072" s="17"/>
      <c r="G2072" s="17">
        <v>0.21658306934498001</v>
      </c>
      <c r="H2072" s="17">
        <v>0.14640632414533</v>
      </c>
      <c r="I2072" s="17">
        <v>0.169596323495945</v>
      </c>
      <c r="J2072" s="17">
        <v>0.15354838001271401</v>
      </c>
      <c r="K2072" s="17">
        <v>0.12313198080233</v>
      </c>
      <c r="L2072" s="17">
        <v>1.8920232007054501E-2</v>
      </c>
      <c r="M2072" s="17"/>
      <c r="N2072" s="17">
        <v>0.15663942977435999</v>
      </c>
      <c r="O2072" s="17">
        <v>0.136487734840499</v>
      </c>
      <c r="P2072" s="17">
        <v>0.117065077543395</v>
      </c>
      <c r="Q2072" s="17">
        <v>0.106879253235785</v>
      </c>
      <c r="R2072" s="17"/>
      <c r="S2072" s="17">
        <v>0.157618643123626</v>
      </c>
      <c r="T2072" s="17">
        <v>0.136169186555086</v>
      </c>
      <c r="U2072" s="17">
        <v>0.105311730836616</v>
      </c>
      <c r="V2072" s="17">
        <v>0.14296299384861</v>
      </c>
      <c r="W2072" s="17">
        <v>0.122099929119696</v>
      </c>
      <c r="X2072" s="17">
        <v>0.15321790109503799</v>
      </c>
      <c r="Y2072" s="17">
        <v>9.7682786704124294E-2</v>
      </c>
      <c r="Z2072" s="17">
        <v>0.124018812796395</v>
      </c>
      <c r="AA2072" s="17">
        <v>9.88492308181107E-2</v>
      </c>
      <c r="AB2072" s="17">
        <v>0.155950742489321</v>
      </c>
      <c r="AC2072" s="17">
        <v>0.111876289605797</v>
      </c>
      <c r="AD2072" s="17">
        <v>0.15805057084730501</v>
      </c>
      <c r="AE2072" s="17"/>
      <c r="AF2072" s="17">
        <v>9.04041582263862E-2</v>
      </c>
      <c r="AG2072" s="17">
        <v>0.14496362392023501</v>
      </c>
      <c r="AH2072" s="17">
        <v>0.15614720458095599</v>
      </c>
      <c r="AI2072" s="17"/>
      <c r="AJ2072" s="17">
        <v>0.132123515855602</v>
      </c>
      <c r="AK2072" s="17">
        <v>0.13992167207996201</v>
      </c>
      <c r="AL2072" s="17">
        <v>4.76670856712249E-2</v>
      </c>
      <c r="AM2072" s="17">
        <v>0.101609330026436</v>
      </c>
      <c r="AN2072" s="17">
        <v>0.15760051089070401</v>
      </c>
      <c r="AO2072" s="17"/>
      <c r="AP2072" s="17">
        <v>0.14627611571191901</v>
      </c>
      <c r="AQ2072" s="17">
        <v>0.13384081599670899</v>
      </c>
      <c r="AR2072" s="17">
        <v>9.0362655834377803E-2</v>
      </c>
      <c r="AS2072" s="17">
        <v>0.119116524745664</v>
      </c>
      <c r="AT2072" s="17">
        <v>0.16990577062117099</v>
      </c>
      <c r="AU2072" s="17">
        <v>0.118971933447111</v>
      </c>
      <c r="AV2072" s="17"/>
      <c r="AW2072" s="17">
        <v>9.7689658511226504E-2</v>
      </c>
      <c r="AX2072" s="17">
        <v>0.120977859599667</v>
      </c>
      <c r="AY2072" s="17">
        <v>0.11687426423254201</v>
      </c>
      <c r="AZ2072" s="17">
        <v>8.7837330954662104E-2</v>
      </c>
      <c r="BA2072" s="17">
        <v>0.117935119542324</v>
      </c>
      <c r="BB2072" s="17">
        <v>8.1218513771181305E-2</v>
      </c>
      <c r="BC2072" s="17">
        <v>0.12759520776178901</v>
      </c>
      <c r="BD2072" s="17">
        <v>0.16358455322332099</v>
      </c>
      <c r="BE2072" s="17">
        <v>0.16439835166555899</v>
      </c>
      <c r="BF2072" s="17">
        <v>0.107838196972446</v>
      </c>
      <c r="BG2072" s="17">
        <v>0.190682925321359</v>
      </c>
      <c r="BH2072" s="17">
        <v>9.2541222470221299E-2</v>
      </c>
      <c r="BI2072" s="17">
        <v>0.185751257197699</v>
      </c>
      <c r="BJ2072" s="17">
        <v>0.14594798688612201</v>
      </c>
      <c r="BK2072" s="17">
        <v>6.5357008601358305E-2</v>
      </c>
      <c r="BL2072" s="17">
        <v>0.193172402558938</v>
      </c>
      <c r="BM2072" s="17"/>
      <c r="BN2072" s="17">
        <v>0.118080730383296</v>
      </c>
      <c r="BO2072" s="17">
        <v>0.14691935054493299</v>
      </c>
      <c r="BP2072" s="17"/>
      <c r="BQ2072" s="17">
        <v>0.13309446501535199</v>
      </c>
      <c r="BR2072" s="17">
        <v>0.16448476640267501</v>
      </c>
      <c r="BS2072" s="17"/>
      <c r="BT2072" s="17">
        <v>0.15590005458398801</v>
      </c>
      <c r="BU2072" s="17"/>
      <c r="BV2072" s="17">
        <v>0.14210691808136899</v>
      </c>
      <c r="BW2072" s="17">
        <v>0.113873426560081</v>
      </c>
      <c r="BX2072" s="17">
        <v>0.13126044882007901</v>
      </c>
      <c r="BY2072" s="17"/>
      <c r="BZ2072" s="17">
        <v>0.12848007249894</v>
      </c>
      <c r="CA2072" s="17">
        <v>0.13231865089045999</v>
      </c>
      <c r="CB2072" s="17">
        <v>8.8699646918564704E-2</v>
      </c>
      <c r="CC2072" s="17">
        <v>0.13557864443908199</v>
      </c>
      <c r="CD2072" s="17">
        <v>0.13317623025667399</v>
      </c>
      <c r="CE2072" s="17">
        <v>0.14941139647013599</v>
      </c>
      <c r="CF2072" s="17">
        <v>0.17716317951597799</v>
      </c>
      <c r="CG2072" s="17"/>
      <c r="CH2072" s="17">
        <v>0.12832260370364401</v>
      </c>
      <c r="CI2072" s="17">
        <v>0.130825939652326</v>
      </c>
      <c r="CJ2072" s="17">
        <v>0.13086097744684599</v>
      </c>
      <c r="CK2072" s="17">
        <v>0.13699385295795299</v>
      </c>
      <c r="CL2072" s="17">
        <v>0.12776930597467401</v>
      </c>
    </row>
    <row r="2073" spans="2:90" x14ac:dyDescent="0.3">
      <c r="B2073" t="s">
        <v>768</v>
      </c>
      <c r="C2073" s="17">
        <v>0.40610315436878303</v>
      </c>
      <c r="D2073" s="17">
        <v>0.398185966764318</v>
      </c>
      <c r="E2073" s="17">
        <v>0.41608814877021399</v>
      </c>
      <c r="F2073" s="17"/>
      <c r="G2073" s="17">
        <v>0.12687179944754501</v>
      </c>
      <c r="H2073" s="17">
        <v>0.14742737880929099</v>
      </c>
      <c r="I2073" s="17">
        <v>0.19233815980552099</v>
      </c>
      <c r="J2073" s="17">
        <v>0.401932847034083</v>
      </c>
      <c r="K2073" s="17">
        <v>0.58771360556546104</v>
      </c>
      <c r="L2073" s="17">
        <v>0.85954660900639202</v>
      </c>
      <c r="M2073" s="17"/>
      <c r="N2073" s="17">
        <v>0.339527415922252</v>
      </c>
      <c r="O2073" s="17">
        <v>0.400502394701575</v>
      </c>
      <c r="P2073" s="17">
        <v>0.47551916926499099</v>
      </c>
      <c r="Q2073" s="17">
        <v>0.422684638795154</v>
      </c>
      <c r="R2073" s="17"/>
      <c r="S2073" s="17">
        <v>0.25526509650362</v>
      </c>
      <c r="T2073" s="17">
        <v>0.49088014359335702</v>
      </c>
      <c r="U2073" s="17">
        <v>0.48929353858756303</v>
      </c>
      <c r="V2073" s="17">
        <v>0.436599559645448</v>
      </c>
      <c r="W2073" s="17">
        <v>0.38594029871393398</v>
      </c>
      <c r="X2073" s="17">
        <v>0.392020966828872</v>
      </c>
      <c r="Y2073" s="17">
        <v>0.50238735776666199</v>
      </c>
      <c r="Z2073" s="17">
        <v>0.48763911873392801</v>
      </c>
      <c r="AA2073" s="17">
        <v>0.38028085440075998</v>
      </c>
      <c r="AB2073" s="17">
        <v>0.37059738321694902</v>
      </c>
      <c r="AC2073" s="17">
        <v>0.42283154440825399</v>
      </c>
      <c r="AD2073" s="17">
        <v>0.32798344766733101</v>
      </c>
      <c r="AE2073" s="17"/>
      <c r="AF2073" s="17">
        <v>0.540185914828755</v>
      </c>
      <c r="AG2073" s="17">
        <v>0.392504674162926</v>
      </c>
      <c r="AH2073" s="17">
        <v>0.28083209950945098</v>
      </c>
      <c r="AI2073" s="17"/>
      <c r="AJ2073" s="17">
        <v>0.51930731594436896</v>
      </c>
      <c r="AK2073" s="17">
        <v>0.34166637108122699</v>
      </c>
      <c r="AL2073" s="17">
        <v>0.51431019156843405</v>
      </c>
      <c r="AM2073" s="17">
        <v>0.41387845819567098</v>
      </c>
      <c r="AN2073" s="17">
        <v>0.32891074668600001</v>
      </c>
      <c r="AO2073" s="17"/>
      <c r="AP2073" s="17">
        <v>0.31177408533766099</v>
      </c>
      <c r="AQ2073" s="17">
        <v>0.48938623770178002</v>
      </c>
      <c r="AR2073" s="17">
        <v>0.44838714229210103</v>
      </c>
      <c r="AS2073" s="17">
        <v>0.43737610959432099</v>
      </c>
      <c r="AT2073" s="17">
        <v>0.25747469215084401</v>
      </c>
      <c r="AU2073" s="17">
        <v>0.48917005240335198</v>
      </c>
      <c r="AV2073" s="17"/>
      <c r="AW2073" s="17">
        <v>0.54589203154462596</v>
      </c>
      <c r="AX2073" s="17">
        <v>0.31192015353304198</v>
      </c>
      <c r="AY2073" s="17">
        <v>0.437185438855552</v>
      </c>
      <c r="AZ2073" s="17">
        <v>0.45036273105739799</v>
      </c>
      <c r="BA2073" s="17">
        <v>0.43279620130021601</v>
      </c>
      <c r="BB2073" s="17">
        <v>0.48172325077395101</v>
      </c>
      <c r="BC2073" s="17">
        <v>0.375164296315809</v>
      </c>
      <c r="BD2073" s="17">
        <v>0.51782992867241295</v>
      </c>
      <c r="BE2073" s="17">
        <v>0.40756810619554601</v>
      </c>
      <c r="BF2073" s="17">
        <v>0.37179322029009998</v>
      </c>
      <c r="BG2073" s="17">
        <v>0.344648334441436</v>
      </c>
      <c r="BH2073" s="17">
        <v>0.436491483169057</v>
      </c>
      <c r="BI2073" s="17">
        <v>0.32223722674935301</v>
      </c>
      <c r="BJ2073" s="17">
        <v>0.26505877012081602</v>
      </c>
      <c r="BK2073" s="17">
        <v>0.322170896496419</v>
      </c>
      <c r="BL2073" s="17">
        <v>0.24183931266846601</v>
      </c>
      <c r="BM2073" s="17"/>
      <c r="BN2073" s="17">
        <v>0.45497650586513899</v>
      </c>
      <c r="BO2073" s="17">
        <v>0.339302525741289</v>
      </c>
      <c r="BP2073" s="17"/>
      <c r="BQ2073" s="17">
        <v>0.32723604859831501</v>
      </c>
      <c r="BR2073" s="17">
        <v>0.33983853310838802</v>
      </c>
      <c r="BS2073" s="17"/>
      <c r="BT2073" s="17">
        <v>0.235928433109557</v>
      </c>
      <c r="BU2073" s="17"/>
      <c r="BV2073" s="17">
        <v>0.361106733548751</v>
      </c>
      <c r="BW2073" s="17">
        <v>0.303092398027278</v>
      </c>
      <c r="BX2073" s="17">
        <v>0.46113811351682699</v>
      </c>
      <c r="BY2073" s="17"/>
      <c r="BZ2073" s="17">
        <v>0.264389494240589</v>
      </c>
      <c r="CA2073" s="17">
        <v>0.34792065083724699</v>
      </c>
      <c r="CB2073" s="17">
        <v>0.44646488631106701</v>
      </c>
      <c r="CC2073" s="17">
        <v>0.38942653554905898</v>
      </c>
      <c r="CD2073" s="17">
        <v>0.437756544175471</v>
      </c>
      <c r="CE2073" s="17">
        <v>0.44838445534337001</v>
      </c>
      <c r="CF2073" s="17">
        <v>0.38039457518734998</v>
      </c>
      <c r="CG2073" s="17"/>
      <c r="CH2073" s="17">
        <v>0.35911337335218102</v>
      </c>
      <c r="CI2073" s="17">
        <v>0.47622293323227499</v>
      </c>
      <c r="CJ2073" s="17">
        <v>0.39950754977045599</v>
      </c>
      <c r="CK2073" s="17">
        <v>0.310170672294519</v>
      </c>
      <c r="CL2073" s="17">
        <v>0.30484639419454601</v>
      </c>
    </row>
    <row r="2074" spans="2:90" x14ac:dyDescent="0.3">
      <c r="B2074" t="s">
        <v>118</v>
      </c>
      <c r="C2074" s="17">
        <v>5.6695164367276903E-2</v>
      </c>
      <c r="D2074" s="17">
        <v>4.5266520868825502E-2</v>
      </c>
      <c r="E2074" s="17">
        <v>6.73552599432862E-2</v>
      </c>
      <c r="F2074" s="17"/>
      <c r="G2074" s="17">
        <v>7.49247515742648E-2</v>
      </c>
      <c r="H2074" s="17">
        <v>4.8226321436685503E-2</v>
      </c>
      <c r="I2074" s="17">
        <v>6.8271673975293504E-2</v>
      </c>
      <c r="J2074" s="17">
        <v>5.5606688765796303E-2</v>
      </c>
      <c r="K2074" s="17">
        <v>5.9162531905528198E-2</v>
      </c>
      <c r="L2074" s="17">
        <v>4.1253173531093597E-2</v>
      </c>
      <c r="M2074" s="17"/>
      <c r="N2074" s="17">
        <v>3.0890964112004499E-2</v>
      </c>
      <c r="O2074" s="17">
        <v>4.5539444542248099E-2</v>
      </c>
      <c r="P2074" s="17">
        <v>4.7864626060056398E-2</v>
      </c>
      <c r="Q2074" s="17">
        <v>0.104429554774867</v>
      </c>
      <c r="R2074" s="17"/>
      <c r="S2074" s="17">
        <v>5.7720214434612602E-2</v>
      </c>
      <c r="T2074" s="17">
        <v>4.0876707485316501E-2</v>
      </c>
      <c r="U2074" s="17">
        <v>4.3100873100512999E-2</v>
      </c>
      <c r="V2074" s="17">
        <v>6.3903027565879705E-2</v>
      </c>
      <c r="W2074" s="17">
        <v>7.0576355173951499E-2</v>
      </c>
      <c r="X2074" s="17">
        <v>5.45684609873021E-2</v>
      </c>
      <c r="Y2074" s="17">
        <v>6.2930800170418397E-2</v>
      </c>
      <c r="Z2074" s="17">
        <v>3.1624272379442701E-2</v>
      </c>
      <c r="AA2074" s="17">
        <v>8.1975581863971705E-2</v>
      </c>
      <c r="AB2074" s="17">
        <v>4.7979476292093197E-2</v>
      </c>
      <c r="AC2074" s="17">
        <v>7.2495035949869904E-2</v>
      </c>
      <c r="AD2074" s="17">
        <v>3.2827248702417898E-2</v>
      </c>
      <c r="AE2074" s="17"/>
      <c r="AF2074" s="17">
        <v>5.8413603888547501E-2</v>
      </c>
      <c r="AG2074" s="17">
        <v>3.78887563588211E-2</v>
      </c>
      <c r="AH2074" s="17">
        <v>7.4736732704538705E-2</v>
      </c>
      <c r="AI2074" s="17"/>
      <c r="AJ2074" s="17">
        <v>4.6036946874282801E-2</v>
      </c>
      <c r="AK2074" s="17">
        <v>4.2435655277405303E-2</v>
      </c>
      <c r="AL2074" s="17">
        <v>4.9489255179767599E-2</v>
      </c>
      <c r="AM2074" s="17">
        <v>5.0660763307116399E-2</v>
      </c>
      <c r="AN2074" s="17">
        <v>6.6835206938110001E-2</v>
      </c>
      <c r="AO2074" s="17"/>
      <c r="AP2074" s="17">
        <v>3.1208220758170702E-2</v>
      </c>
      <c r="AQ2074" s="17">
        <v>4.2794973111807202E-2</v>
      </c>
      <c r="AR2074" s="17">
        <v>7.1519230917847496E-2</v>
      </c>
      <c r="AS2074" s="17">
        <v>4.6376865412670901E-2</v>
      </c>
      <c r="AT2074" s="17">
        <v>8.8976787644323097E-2</v>
      </c>
      <c r="AU2074" s="17">
        <v>9.38387421367015E-2</v>
      </c>
      <c r="AV2074" s="17"/>
      <c r="AW2074" s="17">
        <v>0.15858567103313101</v>
      </c>
      <c r="AX2074" s="17">
        <v>0.177974485479447</v>
      </c>
      <c r="AY2074" s="17">
        <v>8.37754640182935E-2</v>
      </c>
      <c r="AZ2074" s="17">
        <v>6.8582807657547498E-2</v>
      </c>
      <c r="BA2074" s="17">
        <v>8.2016349726584406E-2</v>
      </c>
      <c r="BB2074" s="17">
        <v>4.3192679738111701E-2</v>
      </c>
      <c r="BC2074" s="17">
        <v>3.9966230028336998E-2</v>
      </c>
      <c r="BD2074" s="17">
        <v>2.68552749643283E-2</v>
      </c>
      <c r="BE2074" s="17">
        <v>1.6090235927773901E-2</v>
      </c>
      <c r="BF2074" s="17">
        <v>2.8959126527938101E-2</v>
      </c>
      <c r="BG2074" s="17">
        <v>1.2954908509261299E-2</v>
      </c>
      <c r="BH2074" s="17">
        <v>6.1227563661982502E-2</v>
      </c>
      <c r="BI2074" s="17">
        <v>2.2051368460770701E-2</v>
      </c>
      <c r="BJ2074" s="17">
        <v>5.0699255014979003E-2</v>
      </c>
      <c r="BK2074" s="17">
        <v>2.33281942703321E-2</v>
      </c>
      <c r="BL2074" s="17">
        <v>1.73842292466748E-2</v>
      </c>
      <c r="BM2074" s="17"/>
      <c r="BN2074" s="17">
        <v>5.4843648848028503E-2</v>
      </c>
      <c r="BO2074" s="17">
        <v>5.8879267034547003E-2</v>
      </c>
      <c r="BP2074" s="17"/>
      <c r="BQ2074" s="17">
        <v>3.2572679847919402E-2</v>
      </c>
      <c r="BR2074" s="17">
        <v>4.8773878241238702E-2</v>
      </c>
      <c r="BS2074" s="17"/>
      <c r="BT2074" s="17">
        <v>2.03263181450998E-2</v>
      </c>
      <c r="BU2074" s="17"/>
      <c r="BV2074" s="17">
        <v>9.8463095044205806E-2</v>
      </c>
      <c r="BW2074" s="17">
        <v>6.1427022585327798E-2</v>
      </c>
      <c r="BX2074" s="17">
        <v>3.84104772652984E-2</v>
      </c>
      <c r="BY2074" s="17"/>
      <c r="BZ2074" s="17">
        <v>0.103400922533244</v>
      </c>
      <c r="CA2074" s="17">
        <v>7.5989317507561605E-2</v>
      </c>
      <c r="CB2074" s="17">
        <v>6.2594512107398997E-2</v>
      </c>
      <c r="CC2074" s="17">
        <v>3.2757141093601297E-2</v>
      </c>
      <c r="CD2074" s="17">
        <v>3.83448717525295E-2</v>
      </c>
      <c r="CE2074" s="17">
        <v>1.7075131868458101E-2</v>
      </c>
      <c r="CF2074" s="17">
        <v>2.3300744638229599E-2</v>
      </c>
      <c r="CG2074" s="17"/>
      <c r="CH2074" s="17">
        <v>2.6186706746858902E-2</v>
      </c>
      <c r="CI2074" s="17">
        <v>4.5347361439411898E-2</v>
      </c>
      <c r="CJ2074" s="17">
        <v>5.7039578091091801E-2</v>
      </c>
      <c r="CK2074" s="17">
        <v>8.9708819619792698E-2</v>
      </c>
      <c r="CL2074" s="17">
        <v>0.104718941644362</v>
      </c>
    </row>
    <row r="2075" spans="2:90" x14ac:dyDescent="0.3">
      <c r="C2075" s="17"/>
      <c r="D2075" s="17"/>
      <c r="E2075" s="17"/>
      <c r="F2075" s="17"/>
      <c r="G2075" s="17"/>
      <c r="H2075" s="17"/>
      <c r="I2075" s="17"/>
      <c r="J2075" s="17"/>
      <c r="K2075" s="17"/>
      <c r="L2075" s="17"/>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7"/>
      <c r="AI2075" s="17"/>
      <c r="AJ2075" s="17"/>
      <c r="AK2075" s="17"/>
      <c r="AL2075" s="17"/>
      <c r="AM2075" s="17"/>
      <c r="AN2075" s="17"/>
      <c r="AO2075" s="17"/>
      <c r="AP2075" s="17"/>
      <c r="AQ2075" s="17"/>
      <c r="AR2075" s="17"/>
      <c r="AS2075" s="17"/>
      <c r="AT2075" s="17"/>
      <c r="AU2075" s="17"/>
      <c r="AV2075" s="17"/>
      <c r="AW2075" s="17"/>
      <c r="AX2075" s="17"/>
      <c r="AY2075" s="17"/>
      <c r="AZ2075" s="17"/>
      <c r="BA2075" s="17"/>
      <c r="BB2075" s="17"/>
      <c r="BC2075" s="17"/>
      <c r="BD2075" s="17"/>
      <c r="BE2075" s="17"/>
      <c r="BF2075" s="17"/>
      <c r="BG2075" s="17"/>
      <c r="BH2075" s="17"/>
      <c r="BI2075" s="17"/>
      <c r="BJ2075" s="17"/>
      <c r="BK2075" s="17"/>
      <c r="BL2075" s="17"/>
      <c r="BM2075" s="17"/>
      <c r="BN2075" s="17"/>
      <c r="BO2075" s="17"/>
      <c r="BP2075" s="17"/>
      <c r="BQ2075" s="17"/>
      <c r="BR2075" s="17"/>
      <c r="BS2075" s="17"/>
      <c r="BT2075" s="17"/>
      <c r="BU2075" s="17"/>
      <c r="BV2075" s="17"/>
      <c r="BW2075" s="17"/>
      <c r="BX2075" s="17"/>
      <c r="BY2075" s="17"/>
      <c r="BZ2075" s="17"/>
      <c r="CA2075" s="17"/>
      <c r="CB2075" s="17"/>
      <c r="CC2075" s="17"/>
      <c r="CD2075" s="17"/>
      <c r="CE2075" s="17"/>
      <c r="CF2075" s="17"/>
      <c r="CG2075" s="17"/>
      <c r="CH2075" s="17"/>
      <c r="CI2075" s="17"/>
      <c r="CJ2075" s="17"/>
      <c r="CK2075" s="17"/>
      <c r="CL2075" s="17"/>
    </row>
    <row r="2076" spans="2:90" x14ac:dyDescent="0.3">
      <c r="B2076" s="6" t="s">
        <v>776</v>
      </c>
      <c r="C2076" s="17"/>
      <c r="D2076" s="17"/>
      <c r="E2076" s="17"/>
      <c r="F2076" s="17"/>
      <c r="G2076" s="17"/>
      <c r="H2076" s="17"/>
      <c r="I2076" s="17"/>
      <c r="J2076" s="17"/>
      <c r="K2076" s="17"/>
      <c r="L2076" s="17"/>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7"/>
      <c r="AI2076" s="17"/>
      <c r="AJ2076" s="17"/>
      <c r="AK2076" s="17"/>
      <c r="AL2076" s="17"/>
      <c r="AM2076" s="17"/>
      <c r="AN2076" s="17"/>
      <c r="AO2076" s="17"/>
      <c r="AP2076" s="17"/>
      <c r="AQ2076" s="17"/>
      <c r="AR2076" s="17"/>
      <c r="AS2076" s="17"/>
      <c r="AT2076" s="17"/>
      <c r="AU2076" s="17"/>
      <c r="AV2076" s="17"/>
      <c r="AW2076" s="17"/>
      <c r="AX2076" s="17"/>
      <c r="AY2076" s="17"/>
      <c r="AZ2076" s="17"/>
      <c r="BA2076" s="17"/>
      <c r="BB2076" s="17"/>
      <c r="BC2076" s="17"/>
      <c r="BD2076" s="17"/>
      <c r="BE2076" s="17"/>
      <c r="BF2076" s="17"/>
      <c r="BG2076" s="17"/>
      <c r="BH2076" s="17"/>
      <c r="BI2076" s="17"/>
      <c r="BJ2076" s="17"/>
      <c r="BK2076" s="17"/>
      <c r="BL2076" s="17"/>
      <c r="BM2076" s="17"/>
      <c r="BN2076" s="17"/>
      <c r="BO2076" s="17"/>
      <c r="BP2076" s="17"/>
      <c r="BQ2076" s="17"/>
      <c r="BR2076" s="17"/>
      <c r="BS2076" s="17"/>
      <c r="BT2076" s="17"/>
      <c r="BU2076" s="17"/>
      <c r="BV2076" s="17"/>
      <c r="BW2076" s="17"/>
      <c r="BX2076" s="17"/>
      <c r="BY2076" s="17"/>
      <c r="BZ2076" s="17"/>
      <c r="CA2076" s="17"/>
      <c r="CB2076" s="17"/>
      <c r="CC2076" s="17"/>
      <c r="CD2076" s="17"/>
      <c r="CE2076" s="17"/>
      <c r="CF2076" s="17"/>
      <c r="CG2076" s="17"/>
      <c r="CH2076" s="17"/>
      <c r="CI2076" s="17"/>
      <c r="CJ2076" s="17"/>
      <c r="CK2076" s="17"/>
      <c r="CL2076" s="17"/>
    </row>
    <row r="2077" spans="2:90" x14ac:dyDescent="0.3">
      <c r="B2077" s="24" t="s">
        <v>110</v>
      </c>
      <c r="C2077" s="17"/>
      <c r="D2077" s="17"/>
      <c r="E2077" s="17"/>
      <c r="F2077" s="17"/>
      <c r="G2077" s="17"/>
      <c r="H2077" s="17"/>
      <c r="I2077" s="17"/>
      <c r="J2077" s="17"/>
      <c r="K2077" s="17"/>
      <c r="L2077" s="17"/>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7"/>
      <c r="AI2077" s="17"/>
      <c r="AJ2077" s="17"/>
      <c r="AK2077" s="17"/>
      <c r="AL2077" s="17"/>
      <c r="AM2077" s="17"/>
      <c r="AN2077" s="17"/>
      <c r="AO2077" s="17"/>
      <c r="AP2077" s="17"/>
      <c r="AQ2077" s="17"/>
      <c r="AR2077" s="17"/>
      <c r="AS2077" s="17"/>
      <c r="AT2077" s="17"/>
      <c r="AU2077" s="17"/>
      <c r="AV2077" s="17"/>
      <c r="AW2077" s="17"/>
      <c r="AX2077" s="17"/>
      <c r="AY2077" s="17"/>
      <c r="AZ2077" s="17"/>
      <c r="BA2077" s="17"/>
      <c r="BB2077" s="17"/>
      <c r="BC2077" s="17"/>
      <c r="BD2077" s="17"/>
      <c r="BE2077" s="17"/>
      <c r="BF2077" s="17"/>
      <c r="BG2077" s="17"/>
      <c r="BH2077" s="17"/>
      <c r="BI2077" s="17"/>
      <c r="BJ2077" s="17"/>
      <c r="BK2077" s="17"/>
      <c r="BL2077" s="17"/>
      <c r="BM2077" s="17"/>
      <c r="BN2077" s="17"/>
      <c r="BO2077" s="17"/>
      <c r="BP2077" s="17"/>
      <c r="BQ2077" s="17"/>
      <c r="BR2077" s="17"/>
      <c r="BS2077" s="17"/>
      <c r="BT2077" s="17"/>
      <c r="BU2077" s="17"/>
      <c r="BV2077" s="17"/>
      <c r="BW2077" s="17"/>
      <c r="BX2077" s="17"/>
      <c r="BY2077" s="17"/>
      <c r="BZ2077" s="17"/>
      <c r="CA2077" s="17"/>
      <c r="CB2077" s="17"/>
      <c r="CC2077" s="17"/>
      <c r="CD2077" s="17"/>
      <c r="CE2077" s="17"/>
      <c r="CF2077" s="17"/>
      <c r="CG2077" s="17"/>
      <c r="CH2077" s="17"/>
      <c r="CI2077" s="17"/>
      <c r="CJ2077" s="17"/>
      <c r="CK2077" s="17"/>
      <c r="CL2077" s="17"/>
    </row>
    <row r="2078" spans="2:90" x14ac:dyDescent="0.3">
      <c r="B2078" t="s">
        <v>409</v>
      </c>
      <c r="C2078" s="17">
        <v>5.4307330379772097E-2</v>
      </c>
      <c r="D2078" s="17">
        <v>4.9851996848124899E-2</v>
      </c>
      <c r="E2078" s="17">
        <v>5.8152484549603797E-2</v>
      </c>
      <c r="F2078" s="17"/>
      <c r="G2078" s="17">
        <v>9.4926147353973395E-2</v>
      </c>
      <c r="H2078" s="17">
        <v>6.0213978435085101E-2</v>
      </c>
      <c r="I2078" s="17">
        <v>6.5247463462396502E-2</v>
      </c>
      <c r="J2078" s="17">
        <v>3.2815349265406503E-2</v>
      </c>
      <c r="K2078" s="17">
        <v>5.3190088717434997E-2</v>
      </c>
      <c r="L2078" s="17">
        <v>3.1733446125737301E-2</v>
      </c>
      <c r="M2078" s="17"/>
      <c r="N2078" s="17">
        <v>6.0031625319633401E-2</v>
      </c>
      <c r="O2078" s="17">
        <v>5.9214210655188199E-2</v>
      </c>
      <c r="P2078" s="17">
        <v>4.0081489881410297E-2</v>
      </c>
      <c r="Q2078" s="17">
        <v>5.6105011651075599E-2</v>
      </c>
      <c r="R2078" s="17"/>
      <c r="S2078" s="17">
        <v>5.8937487618871201E-2</v>
      </c>
      <c r="T2078" s="17">
        <v>3.75630057084358E-2</v>
      </c>
      <c r="U2078" s="17">
        <v>3.5296153462002003E-2</v>
      </c>
      <c r="V2078" s="17">
        <v>3.4907913812455303E-2</v>
      </c>
      <c r="W2078" s="17">
        <v>5.1649373974919602E-2</v>
      </c>
      <c r="X2078" s="17">
        <v>9.8485934296724906E-2</v>
      </c>
      <c r="Y2078" s="17">
        <v>3.0851298460344501E-2</v>
      </c>
      <c r="Z2078" s="17">
        <v>8.9123080400688101E-2</v>
      </c>
      <c r="AA2078" s="17">
        <v>5.6269438460847102E-2</v>
      </c>
      <c r="AB2078" s="17">
        <v>8.4323362071011806E-2</v>
      </c>
      <c r="AC2078" s="17">
        <v>3.6940471167674398E-2</v>
      </c>
      <c r="AD2078" s="17">
        <v>3.5821127134367199E-2</v>
      </c>
      <c r="AE2078" s="17"/>
      <c r="AF2078" s="17">
        <v>4.22886214363766E-2</v>
      </c>
      <c r="AG2078" s="17">
        <v>7.1055018924892396E-2</v>
      </c>
      <c r="AH2078" s="17">
        <v>3.1978311081646803E-2</v>
      </c>
      <c r="AI2078" s="17"/>
      <c r="AJ2078" s="17">
        <v>4.7189407662046497E-2</v>
      </c>
      <c r="AK2078" s="17">
        <v>6.71949329235495E-2</v>
      </c>
      <c r="AL2078" s="17">
        <v>7.20688967391616E-2</v>
      </c>
      <c r="AM2078" s="17">
        <v>3.46435987429956E-2</v>
      </c>
      <c r="AN2078" s="17">
        <v>5.6904279215000901E-2</v>
      </c>
      <c r="AO2078" s="17"/>
      <c r="AP2078" s="17">
        <v>6.2875237978277196E-2</v>
      </c>
      <c r="AQ2078" s="17">
        <v>4.9076726061508799E-2</v>
      </c>
      <c r="AR2078" s="17">
        <v>6.6632174633322105E-2</v>
      </c>
      <c r="AS2078" s="17">
        <v>4.8597431386460201E-2</v>
      </c>
      <c r="AT2078" s="17">
        <v>3.5183601717701102E-2</v>
      </c>
      <c r="AU2078" s="17">
        <v>6.0192364351086297E-2</v>
      </c>
      <c r="AV2078" s="17"/>
      <c r="AW2078" s="17">
        <v>5.4275030558449101E-2</v>
      </c>
      <c r="AX2078" s="17">
        <v>4.5909398768038803E-2</v>
      </c>
      <c r="AY2078" s="17">
        <v>8.5059717586081302E-2</v>
      </c>
      <c r="AZ2078" s="17">
        <v>6.0541463651325102E-2</v>
      </c>
      <c r="BA2078" s="17">
        <v>5.87527520189432E-2</v>
      </c>
      <c r="BB2078" s="17">
        <v>4.67700554670838E-2</v>
      </c>
      <c r="BC2078" s="17">
        <v>5.2520871421215899E-2</v>
      </c>
      <c r="BD2078" s="17">
        <v>0.10236810906643599</v>
      </c>
      <c r="BE2078" s="17">
        <v>3.8325284167689003E-2</v>
      </c>
      <c r="BF2078" s="17">
        <v>9.9804950872429792E-3</v>
      </c>
      <c r="BG2078" s="17">
        <v>3.3645572511103498E-2</v>
      </c>
      <c r="BH2078" s="17">
        <v>1.8143949833716599E-2</v>
      </c>
      <c r="BI2078" s="17">
        <v>6.1961017427081398E-2</v>
      </c>
      <c r="BJ2078" s="17">
        <v>1.6811706971526601E-2</v>
      </c>
      <c r="BK2078" s="17">
        <v>6.2915704068614298E-2</v>
      </c>
      <c r="BL2078" s="17">
        <v>9.1108777326194101E-2</v>
      </c>
      <c r="BM2078" s="17"/>
      <c r="BN2078" s="17">
        <v>4.7184939302543499E-2</v>
      </c>
      <c r="BO2078" s="17">
        <v>6.3888183127279993E-2</v>
      </c>
      <c r="BP2078" s="17"/>
      <c r="BQ2078" s="17">
        <v>5.9615684650823599E-2</v>
      </c>
      <c r="BR2078" s="17">
        <v>9.3300290920833404E-2</v>
      </c>
      <c r="BS2078" s="17"/>
      <c r="BT2078" s="17">
        <v>8.6182119256762696E-2</v>
      </c>
      <c r="BU2078" s="17"/>
      <c r="BV2078" s="17">
        <v>5.77830025465512E-2</v>
      </c>
      <c r="BW2078" s="17">
        <v>7.4852202604467302E-2</v>
      </c>
      <c r="BX2078" s="17">
        <v>4.33587671397496E-2</v>
      </c>
      <c r="BY2078" s="17"/>
      <c r="BZ2078" s="17">
        <v>5.15024701355443E-2</v>
      </c>
      <c r="CA2078" s="17">
        <v>7.6040366330924494E-2</v>
      </c>
      <c r="CB2078" s="17">
        <v>5.6469416763906502E-2</v>
      </c>
      <c r="CC2078" s="17">
        <v>5.7152404459439199E-2</v>
      </c>
      <c r="CD2078" s="17">
        <v>2.77412919759988E-2</v>
      </c>
      <c r="CE2078" s="17">
        <v>5.9891097150817599E-2</v>
      </c>
      <c r="CF2078" s="17">
        <v>6.8564463307513299E-2</v>
      </c>
      <c r="CG2078" s="17"/>
      <c r="CH2078" s="17">
        <v>0.11379816092749</v>
      </c>
      <c r="CI2078" s="17">
        <v>3.9373469897703801E-2</v>
      </c>
      <c r="CJ2078" s="17">
        <v>4.38714953527354E-2</v>
      </c>
      <c r="CK2078" s="17">
        <v>6.60089790780716E-2</v>
      </c>
      <c r="CL2078" s="17">
        <v>9.7819596939795805E-2</v>
      </c>
    </row>
    <row r="2079" spans="2:90" x14ac:dyDescent="0.3">
      <c r="B2079" t="s">
        <v>765</v>
      </c>
      <c r="C2079" s="17">
        <v>0.16353289501332</v>
      </c>
      <c r="D2079" s="17">
        <v>0.168903566300665</v>
      </c>
      <c r="E2079" s="17">
        <v>0.15751554158701001</v>
      </c>
      <c r="F2079" s="17"/>
      <c r="G2079" s="17">
        <v>0.297106268538889</v>
      </c>
      <c r="H2079" s="17">
        <v>0.24373360676637301</v>
      </c>
      <c r="I2079" s="17">
        <v>0.205022061188915</v>
      </c>
      <c r="J2079" s="17">
        <v>0.124874686435595</v>
      </c>
      <c r="K2079" s="17">
        <v>9.9133481614352204E-2</v>
      </c>
      <c r="L2079" s="17">
        <v>4.9876370431958202E-2</v>
      </c>
      <c r="M2079" s="17"/>
      <c r="N2079" s="17">
        <v>0.171662081495565</v>
      </c>
      <c r="O2079" s="17">
        <v>0.15505595978860801</v>
      </c>
      <c r="P2079" s="17">
        <v>0.14061422188149</v>
      </c>
      <c r="Q2079" s="17">
        <v>0.185372452054856</v>
      </c>
      <c r="R2079" s="17"/>
      <c r="S2079" s="17">
        <v>0.29233941499423099</v>
      </c>
      <c r="T2079" s="17">
        <v>0.143966123003827</v>
      </c>
      <c r="U2079" s="17">
        <v>0.100800421527857</v>
      </c>
      <c r="V2079" s="17">
        <v>0.187533928690746</v>
      </c>
      <c r="W2079" s="17">
        <v>0.14843944081198801</v>
      </c>
      <c r="X2079" s="17">
        <v>0.15662579338465801</v>
      </c>
      <c r="Y2079" s="17">
        <v>0.18494505587638799</v>
      </c>
      <c r="Z2079" s="17">
        <v>9.9921774474536207E-2</v>
      </c>
      <c r="AA2079" s="17">
        <v>0.11142670673769201</v>
      </c>
      <c r="AB2079" s="17">
        <v>0.121864852025541</v>
      </c>
      <c r="AC2079" s="17">
        <v>0.132658754319019</v>
      </c>
      <c r="AD2079" s="17">
        <v>0.192711571826299</v>
      </c>
      <c r="AE2079" s="17"/>
      <c r="AF2079" s="17">
        <v>0.133139032938066</v>
      </c>
      <c r="AG2079" s="17">
        <v>0.17196801985633101</v>
      </c>
      <c r="AH2079" s="17">
        <v>0.17627441464302099</v>
      </c>
      <c r="AI2079" s="17"/>
      <c r="AJ2079" s="17">
        <v>0.15296736304744099</v>
      </c>
      <c r="AK2079" s="17">
        <v>0.16896718300220401</v>
      </c>
      <c r="AL2079" s="17">
        <v>0.113966967548981</v>
      </c>
      <c r="AM2079" s="17">
        <v>0.18188970580837499</v>
      </c>
      <c r="AN2079" s="17">
        <v>0.19373593507467499</v>
      </c>
      <c r="AO2079" s="17"/>
      <c r="AP2079" s="17">
        <v>0.19452212618967399</v>
      </c>
      <c r="AQ2079" s="17">
        <v>0.131733612484596</v>
      </c>
      <c r="AR2079" s="17">
        <v>0.143698149763964</v>
      </c>
      <c r="AS2079" s="17">
        <v>0.164911157988366</v>
      </c>
      <c r="AT2079" s="17">
        <v>0.22633622616645199</v>
      </c>
      <c r="AU2079" s="17">
        <v>0.16478801003155799</v>
      </c>
      <c r="AV2079" s="17"/>
      <c r="AW2079" s="17">
        <v>0.107577769729069</v>
      </c>
      <c r="AX2079" s="17">
        <v>0.222616237243625</v>
      </c>
      <c r="AY2079" s="17">
        <v>0.13657975765324001</v>
      </c>
      <c r="AZ2079" s="17">
        <v>0.20650262147044901</v>
      </c>
      <c r="BA2079" s="17">
        <v>0.18460382149910201</v>
      </c>
      <c r="BB2079" s="17">
        <v>0.16325921728089399</v>
      </c>
      <c r="BC2079" s="17">
        <v>0.20407507831691199</v>
      </c>
      <c r="BD2079" s="17">
        <v>7.8957788503598594E-2</v>
      </c>
      <c r="BE2079" s="17">
        <v>0.144127608442597</v>
      </c>
      <c r="BF2079" s="17">
        <v>0.16961557699823099</v>
      </c>
      <c r="BG2079" s="17">
        <v>0.130996919153996</v>
      </c>
      <c r="BH2079" s="17">
        <v>0.18294391983633401</v>
      </c>
      <c r="BI2079" s="17">
        <v>0.10959708839634701</v>
      </c>
      <c r="BJ2079" s="17">
        <v>0.21025361971089801</v>
      </c>
      <c r="BK2079" s="17">
        <v>7.6916355730863695E-2</v>
      </c>
      <c r="BL2079" s="17">
        <v>0.256145432411087</v>
      </c>
      <c r="BM2079" s="17"/>
      <c r="BN2079" s="17">
        <v>0.157280502490037</v>
      </c>
      <c r="BO2079" s="17">
        <v>0.171227904229413</v>
      </c>
      <c r="BP2079" s="17"/>
      <c r="BQ2079" s="17">
        <v>0.17710974026019799</v>
      </c>
      <c r="BR2079" s="17">
        <v>0.15868677492502301</v>
      </c>
      <c r="BS2079" s="17"/>
      <c r="BT2079" s="17">
        <v>0.23034194871376601</v>
      </c>
      <c r="BU2079" s="17"/>
      <c r="BV2079" s="17">
        <v>0.190288612441538</v>
      </c>
      <c r="BW2079" s="17">
        <v>0.23402912580667501</v>
      </c>
      <c r="BX2079" s="17">
        <v>0.13296149284384101</v>
      </c>
      <c r="BY2079" s="17"/>
      <c r="BZ2079" s="17">
        <v>0.194561398252278</v>
      </c>
      <c r="CA2079" s="17">
        <v>0.194112588005245</v>
      </c>
      <c r="CB2079" s="17">
        <v>0.16831270019973099</v>
      </c>
      <c r="CC2079" s="17">
        <v>0.203065954500875</v>
      </c>
      <c r="CD2079" s="17">
        <v>0.14277162357477699</v>
      </c>
      <c r="CE2079" s="17">
        <v>0.145809610039107</v>
      </c>
      <c r="CF2079" s="17">
        <v>0.161314142734064</v>
      </c>
      <c r="CG2079" s="17"/>
      <c r="CH2079" s="17">
        <v>0.21593304483711101</v>
      </c>
      <c r="CI2079" s="17">
        <v>0.147041887311922</v>
      </c>
      <c r="CJ2079" s="17">
        <v>0.135335210174474</v>
      </c>
      <c r="CK2079" s="17">
        <v>0.21681491155749</v>
      </c>
      <c r="CL2079" s="17">
        <v>0.239783903650999</v>
      </c>
    </row>
    <row r="2080" spans="2:90" x14ac:dyDescent="0.3">
      <c r="B2080" t="s">
        <v>766</v>
      </c>
      <c r="C2080" s="17">
        <v>0.15177200922194301</v>
      </c>
      <c r="D2080" s="17">
        <v>0.143078939320817</v>
      </c>
      <c r="E2080" s="17">
        <v>0.16147086702202401</v>
      </c>
      <c r="F2080" s="17"/>
      <c r="G2080" s="17">
        <v>0.264422354781916</v>
      </c>
      <c r="H2080" s="17">
        <v>0.209564674083075</v>
      </c>
      <c r="I2080" s="17">
        <v>0.13839069665739701</v>
      </c>
      <c r="J2080" s="17">
        <v>0.17846264766137199</v>
      </c>
      <c r="K2080" s="17">
        <v>9.6984904770757399E-2</v>
      </c>
      <c r="L2080" s="17">
        <v>5.5765227151490501E-2</v>
      </c>
      <c r="M2080" s="17"/>
      <c r="N2080" s="17">
        <v>0.19052433365501301</v>
      </c>
      <c r="O2080" s="17">
        <v>0.150437964935317</v>
      </c>
      <c r="P2080" s="17">
        <v>0.139454353999415</v>
      </c>
      <c r="Q2080" s="17">
        <v>0.12373899814065401</v>
      </c>
      <c r="R2080" s="17"/>
      <c r="S2080" s="17">
        <v>0.15330159399530099</v>
      </c>
      <c r="T2080" s="17">
        <v>0.19855752900986301</v>
      </c>
      <c r="U2080" s="17">
        <v>0.16307426887319099</v>
      </c>
      <c r="V2080" s="17">
        <v>0.149071320208571</v>
      </c>
      <c r="W2080" s="17">
        <v>0.199089306788819</v>
      </c>
      <c r="X2080" s="17">
        <v>0.13686817500260701</v>
      </c>
      <c r="Y2080" s="17">
        <v>8.9892387454036396E-2</v>
      </c>
      <c r="Z2080" s="17">
        <v>0.19690299736008299</v>
      </c>
      <c r="AA2080" s="17">
        <v>0.14568544684611201</v>
      </c>
      <c r="AB2080" s="17">
        <v>0.13182970769947799</v>
      </c>
      <c r="AC2080" s="17">
        <v>0.13559079431306301</v>
      </c>
      <c r="AD2080" s="17">
        <v>6.7424722243095203E-2</v>
      </c>
      <c r="AE2080" s="17"/>
      <c r="AF2080" s="17">
        <v>0.125414869163159</v>
      </c>
      <c r="AG2080" s="17">
        <v>0.13425054717677101</v>
      </c>
      <c r="AH2080" s="17">
        <v>0.165864148995963</v>
      </c>
      <c r="AI2080" s="17"/>
      <c r="AJ2080" s="17">
        <v>0.11858932997845301</v>
      </c>
      <c r="AK2080" s="17">
        <v>0.16674435773059901</v>
      </c>
      <c r="AL2080" s="17">
        <v>0.118997056600833</v>
      </c>
      <c r="AM2080" s="17">
        <v>0.16740362488367699</v>
      </c>
      <c r="AN2080" s="17">
        <v>0.210757624867913</v>
      </c>
      <c r="AO2080" s="17"/>
      <c r="AP2080" s="17">
        <v>0.17228832866301799</v>
      </c>
      <c r="AQ2080" s="17">
        <v>0.158097942754095</v>
      </c>
      <c r="AR2080" s="17">
        <v>0.120152322900242</v>
      </c>
      <c r="AS2080" s="17">
        <v>0.14929418284467499</v>
      </c>
      <c r="AT2080" s="17">
        <v>0.158415238767696</v>
      </c>
      <c r="AU2080" s="17">
        <v>0.113275135311888</v>
      </c>
      <c r="AV2080" s="17"/>
      <c r="AW2080" s="17">
        <v>0.19748895936427199</v>
      </c>
      <c r="AX2080" s="17">
        <v>0.17045888218103999</v>
      </c>
      <c r="AY2080" s="17">
        <v>0.145616896649161</v>
      </c>
      <c r="AZ2080" s="17">
        <v>0.116842247057896</v>
      </c>
      <c r="BA2080" s="17">
        <v>0.14835504554786499</v>
      </c>
      <c r="BB2080" s="17">
        <v>0.107811916807338</v>
      </c>
      <c r="BC2080" s="17">
        <v>0.170656579034836</v>
      </c>
      <c r="BD2080" s="17">
        <v>0.12522054061092699</v>
      </c>
      <c r="BE2080" s="17">
        <v>0.175127209453495</v>
      </c>
      <c r="BF2080" s="17">
        <v>0.198834375254168</v>
      </c>
      <c r="BG2080" s="17">
        <v>0.185296048741519</v>
      </c>
      <c r="BH2080" s="17">
        <v>0.18488043475177399</v>
      </c>
      <c r="BI2080" s="17">
        <v>0.13966631669176499</v>
      </c>
      <c r="BJ2080" s="17">
        <v>0.21069011585675301</v>
      </c>
      <c r="BK2080" s="17">
        <v>0.17679896501841499</v>
      </c>
      <c r="BL2080" s="17">
        <v>0.131054444827227</v>
      </c>
      <c r="BM2080" s="17"/>
      <c r="BN2080" s="17">
        <v>0.13670521714204301</v>
      </c>
      <c r="BO2080" s="17">
        <v>0.17355780821743599</v>
      </c>
      <c r="BP2080" s="17"/>
      <c r="BQ2080" s="17">
        <v>0.172018709833033</v>
      </c>
      <c r="BR2080" s="17">
        <v>0.16048858795954299</v>
      </c>
      <c r="BS2080" s="17"/>
      <c r="BT2080" s="17">
        <v>0.18438353024754101</v>
      </c>
      <c r="BU2080" s="17"/>
      <c r="BV2080" s="17">
        <v>0.160497044157633</v>
      </c>
      <c r="BW2080" s="17">
        <v>0.182644125472574</v>
      </c>
      <c r="BX2080" s="17">
        <v>0.134745453305775</v>
      </c>
      <c r="BY2080" s="17"/>
      <c r="BZ2080" s="17">
        <v>0.167893320992794</v>
      </c>
      <c r="CA2080" s="17">
        <v>0.14192125439808001</v>
      </c>
      <c r="CB2080" s="17">
        <v>0.17347729461905401</v>
      </c>
      <c r="CC2080" s="17">
        <v>0.14722496262943999</v>
      </c>
      <c r="CD2080" s="17">
        <v>0.16648481513878999</v>
      </c>
      <c r="CE2080" s="17">
        <v>0.178814206904232</v>
      </c>
      <c r="CF2080" s="17">
        <v>0.114789163136617</v>
      </c>
      <c r="CG2080" s="17"/>
      <c r="CH2080" s="17">
        <v>0.14380861441762299</v>
      </c>
      <c r="CI2080" s="17">
        <v>0.136826394224798</v>
      </c>
      <c r="CJ2080" s="17">
        <v>0.17709428237862099</v>
      </c>
      <c r="CK2080" s="17">
        <v>0.15195211601507</v>
      </c>
      <c r="CL2080" s="17">
        <v>7.6432335625138195E-2</v>
      </c>
    </row>
    <row r="2081" spans="2:90" x14ac:dyDescent="0.3">
      <c r="B2081" t="s">
        <v>767</v>
      </c>
      <c r="C2081" s="17">
        <v>0.127149008461618</v>
      </c>
      <c r="D2081" s="17">
        <v>0.13983789566028401</v>
      </c>
      <c r="E2081" s="17">
        <v>0.114753655431341</v>
      </c>
      <c r="F2081" s="17"/>
      <c r="G2081" s="17">
        <v>0.160174738420815</v>
      </c>
      <c r="H2081" s="17">
        <v>0.18133774529426</v>
      </c>
      <c r="I2081" s="17">
        <v>0.16662048181619299</v>
      </c>
      <c r="J2081" s="17">
        <v>0.13737509606022499</v>
      </c>
      <c r="K2081" s="17">
        <v>8.7131474323737704E-2</v>
      </c>
      <c r="L2081" s="17">
        <v>4.7158300441312397E-2</v>
      </c>
      <c r="M2081" s="17"/>
      <c r="N2081" s="17">
        <v>0.125199409243239</v>
      </c>
      <c r="O2081" s="17">
        <v>0.155157043695798</v>
      </c>
      <c r="P2081" s="17">
        <v>0.10726088495762499</v>
      </c>
      <c r="Q2081" s="17">
        <v>0.115257963178919</v>
      </c>
      <c r="R2081" s="17"/>
      <c r="S2081" s="17">
        <v>0.15525476341077299</v>
      </c>
      <c r="T2081" s="17">
        <v>0.11279604942579601</v>
      </c>
      <c r="U2081" s="17">
        <v>0.14165961571274999</v>
      </c>
      <c r="V2081" s="17">
        <v>0.13292106770099199</v>
      </c>
      <c r="W2081" s="17">
        <v>9.7799996567943095E-2</v>
      </c>
      <c r="X2081" s="17">
        <v>0.13658169069607501</v>
      </c>
      <c r="Y2081" s="17">
        <v>8.9339991918111705E-2</v>
      </c>
      <c r="Z2081" s="17">
        <v>9.0669087546875096E-2</v>
      </c>
      <c r="AA2081" s="17">
        <v>0.13093566004534801</v>
      </c>
      <c r="AB2081" s="17">
        <v>0.16822489409583899</v>
      </c>
      <c r="AC2081" s="17">
        <v>8.6442160572649696E-2</v>
      </c>
      <c r="AD2081" s="17">
        <v>0.122250325670044</v>
      </c>
      <c r="AE2081" s="17"/>
      <c r="AF2081" s="17">
        <v>9.31859908320775E-2</v>
      </c>
      <c r="AG2081" s="17">
        <v>0.13350333826981101</v>
      </c>
      <c r="AH2081" s="17">
        <v>0.16273112446135701</v>
      </c>
      <c r="AI2081" s="17"/>
      <c r="AJ2081" s="17">
        <v>0.10226322070174999</v>
      </c>
      <c r="AK2081" s="17">
        <v>0.150269243348646</v>
      </c>
      <c r="AL2081" s="17">
        <v>9.8824389157348896E-2</v>
      </c>
      <c r="AM2081" s="17">
        <v>9.9348593949379102E-2</v>
      </c>
      <c r="AN2081" s="17">
        <v>0.17381482438610901</v>
      </c>
      <c r="AO2081" s="17"/>
      <c r="AP2081" s="17">
        <v>0.161619804471242</v>
      </c>
      <c r="AQ2081" s="17">
        <v>0.129274968080789</v>
      </c>
      <c r="AR2081" s="17">
        <v>9.2165000999691396E-2</v>
      </c>
      <c r="AS2081" s="17">
        <v>0.101213684547228</v>
      </c>
      <c r="AT2081" s="17">
        <v>0.20883897939110299</v>
      </c>
      <c r="AU2081" s="17">
        <v>8.4099523285082203E-2</v>
      </c>
      <c r="AV2081" s="17"/>
      <c r="AW2081" s="17">
        <v>0.146589240495477</v>
      </c>
      <c r="AX2081" s="17">
        <v>5.49994929020651E-2</v>
      </c>
      <c r="AY2081" s="17">
        <v>0.14701042135542899</v>
      </c>
      <c r="AZ2081" s="17">
        <v>8.4733179512920295E-2</v>
      </c>
      <c r="BA2081" s="17">
        <v>9.2780366693320099E-2</v>
      </c>
      <c r="BB2081" s="17">
        <v>0.14146006791737201</v>
      </c>
      <c r="BC2081" s="17">
        <v>0.111706124402026</v>
      </c>
      <c r="BD2081" s="17">
        <v>8.5555212705197906E-2</v>
      </c>
      <c r="BE2081" s="17">
        <v>0.17755474991004599</v>
      </c>
      <c r="BF2081" s="17">
        <v>0.16398695789908499</v>
      </c>
      <c r="BG2081" s="17">
        <v>0.17474839375827</v>
      </c>
      <c r="BH2081" s="17">
        <v>0.12416289856443299</v>
      </c>
      <c r="BI2081" s="17">
        <v>0.193400328138849</v>
      </c>
      <c r="BJ2081" s="17">
        <v>0.12055218840528301</v>
      </c>
      <c r="BK2081" s="17">
        <v>0.15047808420572201</v>
      </c>
      <c r="BL2081" s="17">
        <v>0.16208029698662699</v>
      </c>
      <c r="BM2081" s="17"/>
      <c r="BN2081" s="17">
        <v>0.11561396731072</v>
      </c>
      <c r="BO2081" s="17">
        <v>0.14384684303209899</v>
      </c>
      <c r="BP2081" s="17"/>
      <c r="BQ2081" s="17">
        <v>0.16919139827694399</v>
      </c>
      <c r="BR2081" s="17">
        <v>0.123890787347347</v>
      </c>
      <c r="BS2081" s="17"/>
      <c r="BT2081" s="17">
        <v>0.138497222835822</v>
      </c>
      <c r="BU2081" s="17"/>
      <c r="BV2081" s="17">
        <v>0.13384171220347399</v>
      </c>
      <c r="BW2081" s="17">
        <v>0.13063487366430501</v>
      </c>
      <c r="BX2081" s="17">
        <v>0.122582396561655</v>
      </c>
      <c r="BY2081" s="17"/>
      <c r="BZ2081" s="17">
        <v>0.12761502627041299</v>
      </c>
      <c r="CA2081" s="17">
        <v>0.144274984216332</v>
      </c>
      <c r="CB2081" s="17">
        <v>9.7588391959236603E-2</v>
      </c>
      <c r="CC2081" s="17">
        <v>0.14391536036612201</v>
      </c>
      <c r="CD2081" s="17">
        <v>0.124084111909257</v>
      </c>
      <c r="CE2081" s="17">
        <v>0.104949891208843</v>
      </c>
      <c r="CF2081" s="17">
        <v>0.17261867325887301</v>
      </c>
      <c r="CG2081" s="17"/>
      <c r="CH2081" s="17">
        <v>8.6047810908905203E-2</v>
      </c>
      <c r="CI2081" s="17">
        <v>0.12181388473037599</v>
      </c>
      <c r="CJ2081" s="17">
        <v>0.14547700869858701</v>
      </c>
      <c r="CK2081" s="17">
        <v>0.12566669756010601</v>
      </c>
      <c r="CL2081" s="17">
        <v>0.11453048724037999</v>
      </c>
    </row>
    <row r="2082" spans="2:90" x14ac:dyDescent="0.3">
      <c r="B2082" t="s">
        <v>768</v>
      </c>
      <c r="C2082" s="17">
        <v>0.46544037136331901</v>
      </c>
      <c r="D2082" s="17">
        <v>0.46396197296297498</v>
      </c>
      <c r="E2082" s="17">
        <v>0.46761316522510599</v>
      </c>
      <c r="F2082" s="17"/>
      <c r="G2082" s="17">
        <v>0.14067718303228199</v>
      </c>
      <c r="H2082" s="17">
        <v>0.26639543939507898</v>
      </c>
      <c r="I2082" s="17">
        <v>0.37968041241807599</v>
      </c>
      <c r="J2082" s="17">
        <v>0.49095731018368099</v>
      </c>
      <c r="K2082" s="17">
        <v>0.61989183920663704</v>
      </c>
      <c r="L2082" s="17">
        <v>0.78971422335661501</v>
      </c>
      <c r="M2082" s="17"/>
      <c r="N2082" s="17">
        <v>0.428490806368785</v>
      </c>
      <c r="O2082" s="17">
        <v>0.44234387045596602</v>
      </c>
      <c r="P2082" s="17">
        <v>0.54526863780424895</v>
      </c>
      <c r="Q2082" s="17">
        <v>0.457345111050036</v>
      </c>
      <c r="R2082" s="17"/>
      <c r="S2082" s="17">
        <v>0.29163683959681902</v>
      </c>
      <c r="T2082" s="17">
        <v>0.47614760249724702</v>
      </c>
      <c r="U2082" s="17">
        <v>0.52908479811405695</v>
      </c>
      <c r="V2082" s="17">
        <v>0.46412921001915902</v>
      </c>
      <c r="W2082" s="17">
        <v>0.45583253146923303</v>
      </c>
      <c r="X2082" s="17">
        <v>0.42544427194630502</v>
      </c>
      <c r="Y2082" s="17">
        <v>0.55442632393996005</v>
      </c>
      <c r="Z2082" s="17">
        <v>0.48982397816145401</v>
      </c>
      <c r="AA2082" s="17">
        <v>0.52141529880895499</v>
      </c>
      <c r="AB2082" s="17">
        <v>0.44666784392151199</v>
      </c>
      <c r="AC2082" s="17">
        <v>0.59025496739652406</v>
      </c>
      <c r="AD2082" s="17">
        <v>0.58179225312619398</v>
      </c>
      <c r="AE2082" s="17"/>
      <c r="AF2082" s="17">
        <v>0.57450910207389705</v>
      </c>
      <c r="AG2082" s="17">
        <v>0.45843132136343601</v>
      </c>
      <c r="AH2082" s="17">
        <v>0.40473908377643503</v>
      </c>
      <c r="AI2082" s="17"/>
      <c r="AJ2082" s="17">
        <v>0.55378824859854203</v>
      </c>
      <c r="AK2082" s="17">
        <v>0.41717613380384599</v>
      </c>
      <c r="AL2082" s="17">
        <v>0.56554973049311197</v>
      </c>
      <c r="AM2082" s="17">
        <v>0.49124340638000202</v>
      </c>
      <c r="AN2082" s="17">
        <v>0.313993712357442</v>
      </c>
      <c r="AO2082" s="17"/>
      <c r="AP2082" s="17">
        <v>0.37826005999076401</v>
      </c>
      <c r="AQ2082" s="17">
        <v>0.50827569799217798</v>
      </c>
      <c r="AR2082" s="17">
        <v>0.52687605549849503</v>
      </c>
      <c r="AS2082" s="17">
        <v>0.52228834688433601</v>
      </c>
      <c r="AT2082" s="17">
        <v>0.31347097172378902</v>
      </c>
      <c r="AU2082" s="17">
        <v>0.496812212661491</v>
      </c>
      <c r="AV2082" s="17"/>
      <c r="AW2082" s="17">
        <v>0.436430014045597</v>
      </c>
      <c r="AX2082" s="17">
        <v>0.39544268726658699</v>
      </c>
      <c r="AY2082" s="17">
        <v>0.42139942412943798</v>
      </c>
      <c r="AZ2082" s="17">
        <v>0.49415992540138498</v>
      </c>
      <c r="BA2082" s="17">
        <v>0.48083437374920202</v>
      </c>
      <c r="BB2082" s="17">
        <v>0.511478265527472</v>
      </c>
      <c r="BC2082" s="17">
        <v>0.45496056051505002</v>
      </c>
      <c r="BD2082" s="17">
        <v>0.57654004448619101</v>
      </c>
      <c r="BE2082" s="17">
        <v>0.45503996028668797</v>
      </c>
      <c r="BF2082" s="17">
        <v>0.42812116737146799</v>
      </c>
      <c r="BG2082" s="17">
        <v>0.46313780324828702</v>
      </c>
      <c r="BH2082" s="17">
        <v>0.46777627380260001</v>
      </c>
      <c r="BI2082" s="17">
        <v>0.48487498947212798</v>
      </c>
      <c r="BJ2082" s="17">
        <v>0.38915962759359701</v>
      </c>
      <c r="BK2082" s="17">
        <v>0.48999282753985202</v>
      </c>
      <c r="BL2082" s="17">
        <v>0.351260455241033</v>
      </c>
      <c r="BM2082" s="17"/>
      <c r="BN2082" s="17">
        <v>0.510859269186837</v>
      </c>
      <c r="BO2082" s="17">
        <v>0.40161332380013898</v>
      </c>
      <c r="BP2082" s="17"/>
      <c r="BQ2082" s="17">
        <v>0.39222402201216899</v>
      </c>
      <c r="BR2082" s="17">
        <v>0.44393012292518702</v>
      </c>
      <c r="BS2082" s="17"/>
      <c r="BT2082" s="17">
        <v>0.34822442343361598</v>
      </c>
      <c r="BU2082" s="17"/>
      <c r="BV2082" s="17">
        <v>0.39613228993909599</v>
      </c>
      <c r="BW2082" s="17">
        <v>0.345021494741857</v>
      </c>
      <c r="BX2082" s="17">
        <v>0.53781547559727705</v>
      </c>
      <c r="BY2082" s="17"/>
      <c r="BZ2082" s="17">
        <v>0.40652349470923999</v>
      </c>
      <c r="CA2082" s="17">
        <v>0.400113276597095</v>
      </c>
      <c r="CB2082" s="17">
        <v>0.47376535870675002</v>
      </c>
      <c r="CC2082" s="17">
        <v>0.41936097000464301</v>
      </c>
      <c r="CD2082" s="17">
        <v>0.511914978663919</v>
      </c>
      <c r="CE2082" s="17">
        <v>0.50221601505997104</v>
      </c>
      <c r="CF2082" s="17">
        <v>0.45934679316233101</v>
      </c>
      <c r="CG2082" s="17"/>
      <c r="CH2082" s="17">
        <v>0.41403443345479501</v>
      </c>
      <c r="CI2082" s="17">
        <v>0.52309599572099896</v>
      </c>
      <c r="CJ2082" s="17">
        <v>0.46779389646560798</v>
      </c>
      <c r="CK2082" s="17">
        <v>0.36646294277206998</v>
      </c>
      <c r="CL2082" s="17">
        <v>0.42052079198408798</v>
      </c>
    </row>
    <row r="2083" spans="2:90" x14ac:dyDescent="0.3">
      <c r="B2083" t="s">
        <v>118</v>
      </c>
      <c r="C2083" s="17">
        <v>3.77983855600275E-2</v>
      </c>
      <c r="D2083" s="17">
        <v>3.4365628907133502E-2</v>
      </c>
      <c r="E2083" s="17">
        <v>4.0494286184914997E-2</v>
      </c>
      <c r="F2083" s="17"/>
      <c r="G2083" s="17">
        <v>4.2693307872124601E-2</v>
      </c>
      <c r="H2083" s="17">
        <v>3.8754556026128199E-2</v>
      </c>
      <c r="I2083" s="17">
        <v>4.5038884457022699E-2</v>
      </c>
      <c r="J2083" s="17">
        <v>3.5514910393719699E-2</v>
      </c>
      <c r="K2083" s="17">
        <v>4.36682113670811E-2</v>
      </c>
      <c r="L2083" s="17">
        <v>2.5752432492886401E-2</v>
      </c>
      <c r="M2083" s="17"/>
      <c r="N2083" s="17">
        <v>2.4091743917764599E-2</v>
      </c>
      <c r="O2083" s="17">
        <v>3.7790950469121599E-2</v>
      </c>
      <c r="P2083" s="17">
        <v>2.73204114758097E-2</v>
      </c>
      <c r="Q2083" s="17">
        <v>6.2180463924459202E-2</v>
      </c>
      <c r="R2083" s="17"/>
      <c r="S2083" s="17">
        <v>4.8529900384004898E-2</v>
      </c>
      <c r="T2083" s="17">
        <v>3.0969690354831401E-2</v>
      </c>
      <c r="U2083" s="17">
        <v>3.0084742310143901E-2</v>
      </c>
      <c r="V2083" s="17">
        <v>3.14365595680767E-2</v>
      </c>
      <c r="W2083" s="17">
        <v>4.7189350387096297E-2</v>
      </c>
      <c r="X2083" s="17">
        <v>4.5994134673630303E-2</v>
      </c>
      <c r="Y2083" s="17">
        <v>5.0544942351158702E-2</v>
      </c>
      <c r="Z2083" s="17">
        <v>3.3559082056363397E-2</v>
      </c>
      <c r="AA2083" s="17">
        <v>3.4267449101046302E-2</v>
      </c>
      <c r="AB2083" s="17">
        <v>4.7089340186619102E-2</v>
      </c>
      <c r="AC2083" s="17">
        <v>1.8112852231070498E-2</v>
      </c>
      <c r="AD2083" s="17">
        <v>0</v>
      </c>
      <c r="AE2083" s="17"/>
      <c r="AF2083" s="17">
        <v>3.1462383556423001E-2</v>
      </c>
      <c r="AG2083" s="17">
        <v>3.0791754408759101E-2</v>
      </c>
      <c r="AH2083" s="17">
        <v>5.8412917041578E-2</v>
      </c>
      <c r="AI2083" s="17"/>
      <c r="AJ2083" s="17">
        <v>2.52024300117673E-2</v>
      </c>
      <c r="AK2083" s="17">
        <v>2.9648149191154698E-2</v>
      </c>
      <c r="AL2083" s="17">
        <v>3.0592959460564E-2</v>
      </c>
      <c r="AM2083" s="17">
        <v>2.54710702355712E-2</v>
      </c>
      <c r="AN2083" s="17">
        <v>5.0793624098859499E-2</v>
      </c>
      <c r="AO2083" s="17"/>
      <c r="AP2083" s="17">
        <v>3.0434442707025399E-2</v>
      </c>
      <c r="AQ2083" s="17">
        <v>2.3541052626832801E-2</v>
      </c>
      <c r="AR2083" s="17">
        <v>5.0476296204285002E-2</v>
      </c>
      <c r="AS2083" s="17">
        <v>1.3695196348935099E-2</v>
      </c>
      <c r="AT2083" s="17">
        <v>5.7754982233259401E-2</v>
      </c>
      <c r="AU2083" s="17">
        <v>8.0832754358893699E-2</v>
      </c>
      <c r="AV2083" s="17"/>
      <c r="AW2083" s="17">
        <v>5.7638985807136202E-2</v>
      </c>
      <c r="AX2083" s="17">
        <v>0.110573301638643</v>
      </c>
      <c r="AY2083" s="17">
        <v>6.4333782626649599E-2</v>
      </c>
      <c r="AZ2083" s="17">
        <v>3.7220562906025399E-2</v>
      </c>
      <c r="BA2083" s="17">
        <v>3.4673640491568403E-2</v>
      </c>
      <c r="BB2083" s="17">
        <v>2.9220476999839901E-2</v>
      </c>
      <c r="BC2083" s="17">
        <v>6.0807863099603E-3</v>
      </c>
      <c r="BD2083" s="17">
        <v>3.1358304627648999E-2</v>
      </c>
      <c r="BE2083" s="17">
        <v>9.8251877394849897E-3</v>
      </c>
      <c r="BF2083" s="17">
        <v>2.94614273898057E-2</v>
      </c>
      <c r="BG2083" s="17">
        <v>1.2175262586824699E-2</v>
      </c>
      <c r="BH2083" s="17">
        <v>2.2092523211142301E-2</v>
      </c>
      <c r="BI2083" s="17">
        <v>1.05002598738307E-2</v>
      </c>
      <c r="BJ2083" s="17">
        <v>5.2532741461942298E-2</v>
      </c>
      <c r="BK2083" s="17">
        <v>4.28980634365329E-2</v>
      </c>
      <c r="BL2083" s="17">
        <v>8.3505932078314395E-3</v>
      </c>
      <c r="BM2083" s="17"/>
      <c r="BN2083" s="17">
        <v>3.2356104567820697E-2</v>
      </c>
      <c r="BO2083" s="17">
        <v>4.5865937593633402E-2</v>
      </c>
      <c r="BP2083" s="17"/>
      <c r="BQ2083" s="17">
        <v>2.98404449668314E-2</v>
      </c>
      <c r="BR2083" s="17">
        <v>1.97034359220674E-2</v>
      </c>
      <c r="BS2083" s="17"/>
      <c r="BT2083" s="17">
        <v>1.23707555124927E-2</v>
      </c>
      <c r="BU2083" s="17"/>
      <c r="BV2083" s="17">
        <v>6.1457338711707298E-2</v>
      </c>
      <c r="BW2083" s="17">
        <v>3.2818177710122499E-2</v>
      </c>
      <c r="BX2083" s="17">
        <v>2.8536414551702902E-2</v>
      </c>
      <c r="BY2083" s="17"/>
      <c r="BZ2083" s="17">
        <v>5.1904289639730698E-2</v>
      </c>
      <c r="CA2083" s="17">
        <v>4.3537530452324599E-2</v>
      </c>
      <c r="CB2083" s="17">
        <v>3.0386837751322799E-2</v>
      </c>
      <c r="CC2083" s="17">
        <v>2.9280348039481E-2</v>
      </c>
      <c r="CD2083" s="17">
        <v>2.7003178737257699E-2</v>
      </c>
      <c r="CE2083" s="17">
        <v>8.3191796370291702E-3</v>
      </c>
      <c r="CF2083" s="17">
        <v>2.33667644006018E-2</v>
      </c>
      <c r="CG2083" s="17"/>
      <c r="CH2083" s="17">
        <v>2.6377935454077399E-2</v>
      </c>
      <c r="CI2083" s="17">
        <v>3.1848368114201601E-2</v>
      </c>
      <c r="CJ2083" s="17">
        <v>3.0428106929975302E-2</v>
      </c>
      <c r="CK2083" s="17">
        <v>7.3094353017191499E-2</v>
      </c>
      <c r="CL2083" s="17">
        <v>5.09128845595994E-2</v>
      </c>
    </row>
    <row r="2084" spans="2:90" x14ac:dyDescent="0.3">
      <c r="C2084" s="17"/>
      <c r="D2084" s="17"/>
      <c r="E2084" s="17"/>
      <c r="F2084" s="17"/>
      <c r="G2084" s="17"/>
      <c r="H2084" s="17"/>
      <c r="I2084" s="17"/>
      <c r="J2084" s="17"/>
      <c r="K2084" s="17"/>
      <c r="L2084" s="17"/>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7"/>
      <c r="AI2084" s="17"/>
      <c r="AJ2084" s="17"/>
      <c r="AK2084" s="17"/>
      <c r="AL2084" s="17"/>
      <c r="AM2084" s="17"/>
      <c r="AN2084" s="17"/>
      <c r="AO2084" s="17"/>
      <c r="AP2084" s="17"/>
      <c r="AQ2084" s="17"/>
      <c r="AR2084" s="17"/>
      <c r="AS2084" s="17"/>
      <c r="AT2084" s="17"/>
      <c r="AU2084" s="17"/>
      <c r="AV2084" s="17"/>
      <c r="AW2084" s="17"/>
      <c r="AX2084" s="17"/>
      <c r="AY2084" s="17"/>
      <c r="AZ2084" s="17"/>
      <c r="BA2084" s="17"/>
      <c r="BB2084" s="17"/>
      <c r="BC2084" s="17"/>
      <c r="BD2084" s="17"/>
      <c r="BE2084" s="17"/>
      <c r="BF2084" s="17"/>
      <c r="BG2084" s="17"/>
      <c r="BH2084" s="17"/>
      <c r="BI2084" s="17"/>
      <c r="BJ2084" s="17"/>
      <c r="BK2084" s="17"/>
      <c r="BL2084" s="17"/>
      <c r="BM2084" s="17"/>
      <c r="BN2084" s="17"/>
      <c r="BO2084" s="17"/>
      <c r="BP2084" s="17"/>
      <c r="BQ2084" s="17"/>
      <c r="BR2084" s="17"/>
      <c r="BS2084" s="17"/>
      <c r="BT2084" s="17"/>
      <c r="BU2084" s="17"/>
      <c r="BV2084" s="17"/>
      <c r="BW2084" s="17"/>
      <c r="BX2084" s="17"/>
      <c r="BY2084" s="17"/>
      <c r="BZ2084" s="17"/>
      <c r="CA2084" s="17"/>
      <c r="CB2084" s="17"/>
      <c r="CC2084" s="17"/>
      <c r="CD2084" s="17"/>
      <c r="CE2084" s="17"/>
      <c r="CF2084" s="17"/>
      <c r="CG2084" s="17"/>
      <c r="CH2084" s="17"/>
      <c r="CI2084" s="17"/>
      <c r="CJ2084" s="17"/>
      <c r="CK2084" s="17"/>
      <c r="CL2084" s="17"/>
    </row>
    <row r="2085" spans="2:90" x14ac:dyDescent="0.3">
      <c r="B2085" s="6" t="s">
        <v>777</v>
      </c>
      <c r="C2085" s="17"/>
      <c r="D2085" s="17"/>
      <c r="E2085" s="17"/>
      <c r="F2085" s="17"/>
      <c r="G2085" s="17"/>
      <c r="H2085" s="17"/>
      <c r="I2085" s="17"/>
      <c r="J2085" s="17"/>
      <c r="K2085" s="17"/>
      <c r="L2085" s="17"/>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7"/>
      <c r="AI2085" s="17"/>
      <c r="AJ2085" s="17"/>
      <c r="AK2085" s="17"/>
      <c r="AL2085" s="17"/>
      <c r="AM2085" s="17"/>
      <c r="AN2085" s="17"/>
      <c r="AO2085" s="17"/>
      <c r="AP2085" s="17"/>
      <c r="AQ2085" s="17"/>
      <c r="AR2085" s="17"/>
      <c r="AS2085" s="17"/>
      <c r="AT2085" s="17"/>
      <c r="AU2085" s="17"/>
      <c r="AV2085" s="17"/>
      <c r="AW2085" s="17"/>
      <c r="AX2085" s="17"/>
      <c r="AY2085" s="17"/>
      <c r="AZ2085" s="17"/>
      <c r="BA2085" s="17"/>
      <c r="BB2085" s="17"/>
      <c r="BC2085" s="17"/>
      <c r="BD2085" s="17"/>
      <c r="BE2085" s="17"/>
      <c r="BF2085" s="17"/>
      <c r="BG2085" s="17"/>
      <c r="BH2085" s="17"/>
      <c r="BI2085" s="17"/>
      <c r="BJ2085" s="17"/>
      <c r="BK2085" s="17"/>
      <c r="BL2085" s="17"/>
      <c r="BM2085" s="17"/>
      <c r="BN2085" s="17"/>
      <c r="BO2085" s="17"/>
      <c r="BP2085" s="17"/>
      <c r="BQ2085" s="17"/>
      <c r="BR2085" s="17"/>
      <c r="BS2085" s="17"/>
      <c r="BT2085" s="17"/>
      <c r="BU2085" s="17"/>
      <c r="BV2085" s="17"/>
      <c r="BW2085" s="17"/>
      <c r="BX2085" s="17"/>
      <c r="BY2085" s="17"/>
      <c r="BZ2085" s="17"/>
      <c r="CA2085" s="17"/>
      <c r="CB2085" s="17"/>
      <c r="CC2085" s="17"/>
      <c r="CD2085" s="17"/>
      <c r="CE2085" s="17"/>
      <c r="CF2085" s="17"/>
      <c r="CG2085" s="17"/>
      <c r="CH2085" s="17"/>
      <c r="CI2085" s="17"/>
      <c r="CJ2085" s="17"/>
      <c r="CK2085" s="17"/>
      <c r="CL2085" s="17"/>
    </row>
    <row r="2086" spans="2:90" x14ac:dyDescent="0.3">
      <c r="B2086" s="24" t="s">
        <v>110</v>
      </c>
      <c r="C2086" s="17"/>
      <c r="D2086" s="17"/>
      <c r="E2086" s="17"/>
      <c r="F2086" s="17"/>
      <c r="G2086" s="17"/>
      <c r="H2086" s="17"/>
      <c r="I2086" s="17"/>
      <c r="J2086" s="17"/>
      <c r="K2086" s="17"/>
      <c r="L2086" s="17"/>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7"/>
      <c r="AI2086" s="17"/>
      <c r="AJ2086" s="17"/>
      <c r="AK2086" s="17"/>
      <c r="AL2086" s="17"/>
      <c r="AM2086" s="17"/>
      <c r="AN2086" s="17"/>
      <c r="AO2086" s="17"/>
      <c r="AP2086" s="17"/>
      <c r="AQ2086" s="17"/>
      <c r="AR2086" s="17"/>
      <c r="AS2086" s="17"/>
      <c r="AT2086" s="17"/>
      <c r="AU2086" s="17"/>
      <c r="AV2086" s="17"/>
      <c r="AW2086" s="17"/>
      <c r="AX2086" s="17"/>
      <c r="AY2086" s="17"/>
      <c r="AZ2086" s="17"/>
      <c r="BA2086" s="17"/>
      <c r="BB2086" s="17"/>
      <c r="BC2086" s="17"/>
      <c r="BD2086" s="17"/>
      <c r="BE2086" s="17"/>
      <c r="BF2086" s="17"/>
      <c r="BG2086" s="17"/>
      <c r="BH2086" s="17"/>
      <c r="BI2086" s="17"/>
      <c r="BJ2086" s="17"/>
      <c r="BK2086" s="17"/>
      <c r="BL2086" s="17"/>
      <c r="BM2086" s="17"/>
      <c r="BN2086" s="17"/>
      <c r="BO2086" s="17"/>
      <c r="BP2086" s="17"/>
      <c r="BQ2086" s="17"/>
      <c r="BR2086" s="17"/>
      <c r="BS2086" s="17"/>
      <c r="BT2086" s="17"/>
      <c r="BU2086" s="17"/>
      <c r="BV2086" s="17"/>
      <c r="BW2086" s="17"/>
      <c r="BX2086" s="17"/>
      <c r="BY2086" s="17"/>
      <c r="BZ2086" s="17"/>
      <c r="CA2086" s="17"/>
      <c r="CB2086" s="17"/>
      <c r="CC2086" s="17"/>
      <c r="CD2086" s="17"/>
      <c r="CE2086" s="17"/>
      <c r="CF2086" s="17"/>
      <c r="CG2086" s="17"/>
      <c r="CH2086" s="17"/>
      <c r="CI2086" s="17"/>
      <c r="CJ2086" s="17"/>
      <c r="CK2086" s="17"/>
      <c r="CL2086" s="17"/>
    </row>
    <row r="2087" spans="2:90" x14ac:dyDescent="0.3">
      <c r="B2087" t="s">
        <v>409</v>
      </c>
      <c r="C2087" s="17">
        <v>7.85918835471585E-2</v>
      </c>
      <c r="D2087" s="17">
        <v>7.7684347589484906E-2</v>
      </c>
      <c r="E2087" s="17">
        <v>7.8994700444587507E-2</v>
      </c>
      <c r="F2087" s="17"/>
      <c r="G2087" s="17">
        <v>0.10132030272485699</v>
      </c>
      <c r="H2087" s="17">
        <v>0.12436057603501199</v>
      </c>
      <c r="I2087" s="17">
        <v>9.0855895591549204E-2</v>
      </c>
      <c r="J2087" s="17">
        <v>5.9572140129157999E-2</v>
      </c>
      <c r="K2087" s="17">
        <v>9.1413684318088398E-2</v>
      </c>
      <c r="L2087" s="17">
        <v>2.2893713119626301E-2</v>
      </c>
      <c r="M2087" s="17"/>
      <c r="N2087" s="17">
        <v>9.2025711460938006E-2</v>
      </c>
      <c r="O2087" s="17">
        <v>7.1083581030061502E-2</v>
      </c>
      <c r="P2087" s="17">
        <v>5.36909937194677E-2</v>
      </c>
      <c r="Q2087" s="17">
        <v>9.46025369526904E-2</v>
      </c>
      <c r="R2087" s="17"/>
      <c r="S2087" s="17">
        <v>0.105036779021369</v>
      </c>
      <c r="T2087" s="17">
        <v>7.8127957555842897E-2</v>
      </c>
      <c r="U2087" s="17">
        <v>3.4696874502854802E-2</v>
      </c>
      <c r="V2087" s="17">
        <v>9.4269635200751503E-2</v>
      </c>
      <c r="W2087" s="17">
        <v>8.4680582187440706E-2</v>
      </c>
      <c r="X2087" s="17">
        <v>8.4466941755442795E-2</v>
      </c>
      <c r="Y2087" s="17">
        <v>6.4549495213583399E-2</v>
      </c>
      <c r="Z2087" s="17">
        <v>8.3832107113181106E-2</v>
      </c>
      <c r="AA2087" s="17">
        <v>8.2460183967489303E-2</v>
      </c>
      <c r="AB2087" s="17">
        <v>7.5898508637782594E-2</v>
      </c>
      <c r="AC2087" s="17">
        <v>5.6803030649581199E-2</v>
      </c>
      <c r="AD2087" s="17">
        <v>5.5560383821705799E-2</v>
      </c>
      <c r="AE2087" s="17"/>
      <c r="AF2087" s="17">
        <v>5.5302223817169101E-2</v>
      </c>
      <c r="AG2087" s="17">
        <v>9.7556039144571602E-2</v>
      </c>
      <c r="AH2087" s="17">
        <v>9.3834809075253697E-2</v>
      </c>
      <c r="AI2087" s="17"/>
      <c r="AJ2087" s="17">
        <v>6.9260487139306104E-2</v>
      </c>
      <c r="AK2087" s="17">
        <v>8.1685722789035506E-2</v>
      </c>
      <c r="AL2087" s="17">
        <v>0.106724256076883</v>
      </c>
      <c r="AM2087" s="17">
        <v>8.5184803375899301E-2</v>
      </c>
      <c r="AN2087" s="17">
        <v>5.71083886621317E-2</v>
      </c>
      <c r="AO2087" s="17"/>
      <c r="AP2087" s="17">
        <v>9.3444701392914095E-2</v>
      </c>
      <c r="AQ2087" s="17">
        <v>8.0229192909930205E-2</v>
      </c>
      <c r="AR2087" s="17">
        <v>9.4756927791864398E-2</v>
      </c>
      <c r="AS2087" s="17">
        <v>7.2492865233476797E-2</v>
      </c>
      <c r="AT2087" s="17">
        <v>6.8203265918024003E-2</v>
      </c>
      <c r="AU2087" s="17">
        <v>7.5798150776724804E-2</v>
      </c>
      <c r="AV2087" s="17"/>
      <c r="AW2087" s="17">
        <v>0.100814819344937</v>
      </c>
      <c r="AX2087" s="17">
        <v>6.4964947674985299E-2</v>
      </c>
      <c r="AY2087" s="17">
        <v>0.115505888265121</v>
      </c>
      <c r="AZ2087" s="17">
        <v>0.12248429404502401</v>
      </c>
      <c r="BA2087" s="17">
        <v>5.9125064687107501E-2</v>
      </c>
      <c r="BB2087" s="17">
        <v>5.7856799698432299E-2</v>
      </c>
      <c r="BC2087" s="17">
        <v>0.10032517958477501</v>
      </c>
      <c r="BD2087" s="17">
        <v>7.7218904367139102E-2</v>
      </c>
      <c r="BE2087" s="17">
        <v>3.2036039977156802E-2</v>
      </c>
      <c r="BF2087" s="17">
        <v>5.9491198892558703E-2</v>
      </c>
      <c r="BG2087" s="17">
        <v>3.3719455812199997E-2</v>
      </c>
      <c r="BH2087" s="17">
        <v>5.8011751424175098E-2</v>
      </c>
      <c r="BI2087" s="17">
        <v>7.5381550861867694E-2</v>
      </c>
      <c r="BJ2087" s="17">
        <v>3.3267930550443699E-2</v>
      </c>
      <c r="BK2087" s="17">
        <v>0.18723273639566701</v>
      </c>
      <c r="BL2087" s="17">
        <v>0.17362577792197301</v>
      </c>
      <c r="BM2087" s="17"/>
      <c r="BN2087" s="17">
        <v>7.6330733575703996E-2</v>
      </c>
      <c r="BO2087" s="17">
        <v>8.0465895758075501E-2</v>
      </c>
      <c r="BP2087" s="17"/>
      <c r="BQ2087" s="17">
        <v>9.1549907146369805E-2</v>
      </c>
      <c r="BR2087" s="17">
        <v>7.1176270039239903E-2</v>
      </c>
      <c r="BS2087" s="17"/>
      <c r="BT2087" s="17">
        <v>0.101839620955819</v>
      </c>
      <c r="BU2087" s="17"/>
      <c r="BV2087" s="17">
        <v>9.7677661345421704E-2</v>
      </c>
      <c r="BW2087" s="17">
        <v>9.8042711565591703E-2</v>
      </c>
      <c r="BX2087" s="17">
        <v>6.5519263430531105E-2</v>
      </c>
      <c r="BY2087" s="17"/>
      <c r="BZ2087" s="17">
        <v>6.7392927265470803E-2</v>
      </c>
      <c r="CA2087" s="17">
        <v>9.1418702502253202E-2</v>
      </c>
      <c r="CB2087" s="17">
        <v>6.16336880322483E-2</v>
      </c>
      <c r="CC2087" s="17">
        <v>8.3035113246873904E-2</v>
      </c>
      <c r="CD2087" s="17">
        <v>6.9317866287433694E-2</v>
      </c>
      <c r="CE2087" s="17">
        <v>5.1561631164144701E-2</v>
      </c>
      <c r="CF2087" s="17">
        <v>0.14141774812280999</v>
      </c>
      <c r="CG2087" s="17"/>
      <c r="CH2087" s="17">
        <v>0.13994037962289599</v>
      </c>
      <c r="CI2087" s="17">
        <v>7.3974363811709506E-2</v>
      </c>
      <c r="CJ2087" s="17">
        <v>7.1276108421963205E-2</v>
      </c>
      <c r="CK2087" s="17">
        <v>5.4745928503818798E-2</v>
      </c>
      <c r="CL2087" s="17">
        <v>0.13192868566149499</v>
      </c>
    </row>
    <row r="2088" spans="2:90" x14ac:dyDescent="0.3">
      <c r="B2088" t="s">
        <v>765</v>
      </c>
      <c r="C2088" s="17">
        <v>0.108194857957135</v>
      </c>
      <c r="D2088" s="17">
        <v>0.11590282195330801</v>
      </c>
      <c r="E2088" s="17">
        <v>0.10056171646806</v>
      </c>
      <c r="F2088" s="17"/>
      <c r="G2088" s="17">
        <v>0.168951086750594</v>
      </c>
      <c r="H2088" s="17">
        <v>0.21044780064344601</v>
      </c>
      <c r="I2088" s="17">
        <v>0.14881376678498801</v>
      </c>
      <c r="J2088" s="17">
        <v>7.6908448251058095E-2</v>
      </c>
      <c r="K2088" s="17">
        <v>5.5005293984545997E-2</v>
      </c>
      <c r="L2088" s="17">
        <v>1.2103545516916199E-2</v>
      </c>
      <c r="M2088" s="17"/>
      <c r="N2088" s="17">
        <v>0.145506454082968</v>
      </c>
      <c r="O2088" s="17">
        <v>0.118047543571145</v>
      </c>
      <c r="P2088" s="17">
        <v>9.0984404932171206E-2</v>
      </c>
      <c r="Q2088" s="17">
        <v>7.20595099507534E-2</v>
      </c>
      <c r="R2088" s="17"/>
      <c r="S2088" s="17">
        <v>0.156191309123871</v>
      </c>
      <c r="T2088" s="17">
        <v>9.2901139285204298E-2</v>
      </c>
      <c r="U2088" s="17">
        <v>7.2473496867700896E-2</v>
      </c>
      <c r="V2088" s="17">
        <v>5.9336472026439997E-2</v>
      </c>
      <c r="W2088" s="17">
        <v>0.10210067238386</v>
      </c>
      <c r="X2088" s="17">
        <v>7.5996298009909202E-2</v>
      </c>
      <c r="Y2088" s="17">
        <v>0.120993695028997</v>
      </c>
      <c r="Z2088" s="17">
        <v>0.12329054924241099</v>
      </c>
      <c r="AA2088" s="17">
        <v>7.3010672934280499E-2</v>
      </c>
      <c r="AB2088" s="17">
        <v>0.144326248328111</v>
      </c>
      <c r="AC2088" s="17">
        <v>0.14505932797683599</v>
      </c>
      <c r="AD2088" s="17">
        <v>0.20808214854923501</v>
      </c>
      <c r="AE2088" s="17"/>
      <c r="AF2088" s="17">
        <v>8.0883945311873595E-2</v>
      </c>
      <c r="AG2088" s="17">
        <v>0.11844947575723599</v>
      </c>
      <c r="AH2088" s="17">
        <v>0.118987690827198</v>
      </c>
      <c r="AI2088" s="17"/>
      <c r="AJ2088" s="17">
        <v>6.1597125936712398E-2</v>
      </c>
      <c r="AK2088" s="17">
        <v>0.14138976032572101</v>
      </c>
      <c r="AL2088" s="17">
        <v>6.7406021527442295E-2</v>
      </c>
      <c r="AM2088" s="17">
        <v>8.4134859774055507E-2</v>
      </c>
      <c r="AN2088" s="17">
        <v>0.21046315150028</v>
      </c>
      <c r="AO2088" s="17"/>
      <c r="AP2088" s="17">
        <v>0.14069138597787001</v>
      </c>
      <c r="AQ2088" s="17">
        <v>7.5463095117458204E-2</v>
      </c>
      <c r="AR2088" s="17">
        <v>0.120912426769862</v>
      </c>
      <c r="AS2088" s="17">
        <v>9.4638082787874903E-2</v>
      </c>
      <c r="AT2088" s="17">
        <v>0.188364327374514</v>
      </c>
      <c r="AU2088" s="17">
        <v>8.2849807466054096E-2</v>
      </c>
      <c r="AV2088" s="17"/>
      <c r="AW2088" s="17">
        <v>0</v>
      </c>
      <c r="AX2088" s="17">
        <v>0.120825971128434</v>
      </c>
      <c r="AY2088" s="17">
        <v>0.11972929190294899</v>
      </c>
      <c r="AZ2088" s="17">
        <v>0.11287818722713901</v>
      </c>
      <c r="BA2088" s="17">
        <v>7.2503622498179807E-2</v>
      </c>
      <c r="BB2088" s="17">
        <v>8.2556173013075704E-2</v>
      </c>
      <c r="BC2088" s="17">
        <v>0.116602537130303</v>
      </c>
      <c r="BD2088" s="17">
        <v>7.9579893825154499E-2</v>
      </c>
      <c r="BE2088" s="17">
        <v>0.105886231562348</v>
      </c>
      <c r="BF2088" s="17">
        <v>0.112536564532581</v>
      </c>
      <c r="BG2088" s="17">
        <v>0.12818852213166301</v>
      </c>
      <c r="BH2088" s="17">
        <v>0.16803187795339999</v>
      </c>
      <c r="BI2088" s="17">
        <v>8.4666869176199006E-2</v>
      </c>
      <c r="BJ2088" s="17">
        <v>0.23135402828816701</v>
      </c>
      <c r="BK2088" s="17">
        <v>0.17209762135658699</v>
      </c>
      <c r="BL2088" s="17">
        <v>0.147750260557687</v>
      </c>
      <c r="BM2088" s="17"/>
      <c r="BN2088" s="17">
        <v>9.4652429024859902E-2</v>
      </c>
      <c r="BO2088" s="17">
        <v>0.126316873238593</v>
      </c>
      <c r="BP2088" s="17"/>
      <c r="BQ2088" s="17">
        <v>0.14084160711185301</v>
      </c>
      <c r="BR2088" s="17">
        <v>0.15023169244606999</v>
      </c>
      <c r="BS2088" s="17"/>
      <c r="BT2088" s="17">
        <v>0.215456517441179</v>
      </c>
      <c r="BU2088" s="17"/>
      <c r="BV2088" s="17">
        <v>0.105100259171424</v>
      </c>
      <c r="BW2088" s="17">
        <v>0.14943149438651199</v>
      </c>
      <c r="BX2088" s="17">
        <v>9.6366508287557398E-2</v>
      </c>
      <c r="BY2088" s="17"/>
      <c r="BZ2088" s="17">
        <v>9.9340232701949499E-2</v>
      </c>
      <c r="CA2088" s="17">
        <v>9.39289155761871E-2</v>
      </c>
      <c r="CB2088" s="17">
        <v>9.7089285446563395E-2</v>
      </c>
      <c r="CC2088" s="17">
        <v>0.113963263788253</v>
      </c>
      <c r="CD2088" s="17">
        <v>0.142467115653194</v>
      </c>
      <c r="CE2088" s="17">
        <v>0.12895620515700801</v>
      </c>
      <c r="CF2088" s="17">
        <v>0.119617224831365</v>
      </c>
      <c r="CG2088" s="17"/>
      <c r="CH2088" s="17">
        <v>0.19636778314178299</v>
      </c>
      <c r="CI2088" s="17">
        <v>0.106210193241633</v>
      </c>
      <c r="CJ2088" s="17">
        <v>8.6793430780586406E-2</v>
      </c>
      <c r="CK2088" s="17">
        <v>0.10452022532522801</v>
      </c>
      <c r="CL2088" s="17">
        <v>0.122057693499956</v>
      </c>
    </row>
    <row r="2089" spans="2:90" x14ac:dyDescent="0.3">
      <c r="B2089" t="s">
        <v>766</v>
      </c>
      <c r="C2089" s="17">
        <v>0.121761065324374</v>
      </c>
      <c r="D2089" s="17">
        <v>0.135842433782562</v>
      </c>
      <c r="E2089" s="17">
        <v>0.10802496192515</v>
      </c>
      <c r="F2089" s="17"/>
      <c r="G2089" s="17">
        <v>0.20078619761708799</v>
      </c>
      <c r="H2089" s="17">
        <v>0.207104560813406</v>
      </c>
      <c r="I2089" s="17">
        <v>0.16419540544130401</v>
      </c>
      <c r="J2089" s="17">
        <v>0.10921972900223501</v>
      </c>
      <c r="K2089" s="17">
        <v>7.0890397376888001E-2</v>
      </c>
      <c r="L2089" s="17">
        <v>9.0923056170936403E-3</v>
      </c>
      <c r="M2089" s="17"/>
      <c r="N2089" s="17">
        <v>0.16201553898196899</v>
      </c>
      <c r="O2089" s="17">
        <v>9.7102393402659498E-2</v>
      </c>
      <c r="P2089" s="17">
        <v>0.122549401593936</v>
      </c>
      <c r="Q2089" s="17">
        <v>0.104486318912256</v>
      </c>
      <c r="R2089" s="17"/>
      <c r="S2089" s="17">
        <v>0.18753704497677801</v>
      </c>
      <c r="T2089" s="17">
        <v>7.26789544224207E-2</v>
      </c>
      <c r="U2089" s="17">
        <v>0.111925975656117</v>
      </c>
      <c r="V2089" s="17">
        <v>0.103534337374006</v>
      </c>
      <c r="W2089" s="17">
        <v>0.12895352288089701</v>
      </c>
      <c r="X2089" s="17">
        <v>0.16362419583343599</v>
      </c>
      <c r="Y2089" s="17">
        <v>7.9257594560667693E-2</v>
      </c>
      <c r="Z2089" s="17">
        <v>0.120824927533352</v>
      </c>
      <c r="AA2089" s="17">
        <v>0.146257144290521</v>
      </c>
      <c r="AB2089" s="17">
        <v>0.110520315835875</v>
      </c>
      <c r="AC2089" s="17">
        <v>0.106545349595826</v>
      </c>
      <c r="AD2089" s="17">
        <v>4.9204243740845102E-2</v>
      </c>
      <c r="AE2089" s="17"/>
      <c r="AF2089" s="17">
        <v>8.5019767650754599E-2</v>
      </c>
      <c r="AG2089" s="17">
        <v>0.12730240257363101</v>
      </c>
      <c r="AH2089" s="17">
        <v>0.14449529476803399</v>
      </c>
      <c r="AI2089" s="17"/>
      <c r="AJ2089" s="17">
        <v>0.13534253031362101</v>
      </c>
      <c r="AK2089" s="17">
        <v>0.14587436135587101</v>
      </c>
      <c r="AL2089" s="17">
        <v>7.7611917361007393E-2</v>
      </c>
      <c r="AM2089" s="17">
        <v>0.10802533919150401</v>
      </c>
      <c r="AN2089" s="17">
        <v>0.1203325671866</v>
      </c>
      <c r="AO2089" s="17"/>
      <c r="AP2089" s="17">
        <v>0.18320756745987701</v>
      </c>
      <c r="AQ2089" s="17">
        <v>0.14297682290274699</v>
      </c>
      <c r="AR2089" s="17">
        <v>5.21524470295541E-2</v>
      </c>
      <c r="AS2089" s="17">
        <v>9.4948870566896604E-2</v>
      </c>
      <c r="AT2089" s="17">
        <v>0.13868171147873001</v>
      </c>
      <c r="AU2089" s="17">
        <v>5.2087610860990903E-2</v>
      </c>
      <c r="AV2089" s="17"/>
      <c r="AW2089" s="17">
        <v>4.4621620120488099E-2</v>
      </c>
      <c r="AX2089" s="17">
        <v>0.13272425307072999</v>
      </c>
      <c r="AY2089" s="17">
        <v>8.6686086319555697E-2</v>
      </c>
      <c r="AZ2089" s="17">
        <v>7.9557302393890694E-2</v>
      </c>
      <c r="BA2089" s="17">
        <v>0.13540134963939299</v>
      </c>
      <c r="BB2089" s="17">
        <v>0.11090716837688</v>
      </c>
      <c r="BC2089" s="17">
        <v>0.117923840321654</v>
      </c>
      <c r="BD2089" s="17">
        <v>0.103012938763988</v>
      </c>
      <c r="BE2089" s="17">
        <v>0.16580455189975801</v>
      </c>
      <c r="BF2089" s="17">
        <v>9.6998626973303803E-2</v>
      </c>
      <c r="BG2089" s="17">
        <v>0.184008223789769</v>
      </c>
      <c r="BH2089" s="17">
        <v>7.4744705780727005E-2</v>
      </c>
      <c r="BI2089" s="17">
        <v>0.205553930903525</v>
      </c>
      <c r="BJ2089" s="17">
        <v>0.21087936614945399</v>
      </c>
      <c r="BK2089" s="17">
        <v>0</v>
      </c>
      <c r="BL2089" s="17">
        <v>0.17668341994467399</v>
      </c>
      <c r="BM2089" s="17"/>
      <c r="BN2089" s="17">
        <v>0.115109319896672</v>
      </c>
      <c r="BO2089" s="17">
        <v>0.13139544064738701</v>
      </c>
      <c r="BP2089" s="17"/>
      <c r="BQ2089" s="17">
        <v>0.17476951707851801</v>
      </c>
      <c r="BR2089" s="17">
        <v>0.105889290469711</v>
      </c>
      <c r="BS2089" s="17"/>
      <c r="BT2089" s="17">
        <v>0.179393289792038</v>
      </c>
      <c r="BU2089" s="17"/>
      <c r="BV2089" s="17">
        <v>0.11726852451389</v>
      </c>
      <c r="BW2089" s="17">
        <v>0.16936994750591999</v>
      </c>
      <c r="BX2089" s="17">
        <v>0.10552063743431001</v>
      </c>
      <c r="BY2089" s="17"/>
      <c r="BZ2089" s="17">
        <v>0.12832836064342301</v>
      </c>
      <c r="CA2089" s="17">
        <v>0.104684334378483</v>
      </c>
      <c r="CB2089" s="17">
        <v>9.7589027887984001E-2</v>
      </c>
      <c r="CC2089" s="17">
        <v>0.10093327512865</v>
      </c>
      <c r="CD2089" s="17">
        <v>0.134802940238023</v>
      </c>
      <c r="CE2089" s="17">
        <v>0.13688657562821199</v>
      </c>
      <c r="CF2089" s="17">
        <v>0.168331812156924</v>
      </c>
      <c r="CG2089" s="17"/>
      <c r="CH2089" s="17">
        <v>0.14035709828008699</v>
      </c>
      <c r="CI2089" s="17">
        <v>0.123116522335533</v>
      </c>
      <c r="CJ2089" s="17">
        <v>0.12025382480347201</v>
      </c>
      <c r="CK2089" s="17">
        <v>0.121473771505344</v>
      </c>
      <c r="CL2089" s="17">
        <v>7.8560705095806399E-2</v>
      </c>
    </row>
    <row r="2090" spans="2:90" x14ac:dyDescent="0.3">
      <c r="B2090" t="s">
        <v>767</v>
      </c>
      <c r="C2090" s="17">
        <v>0.109438298487733</v>
      </c>
      <c r="D2090" s="17">
        <v>0.111014301311115</v>
      </c>
      <c r="E2090" s="17">
        <v>0.107763201593713</v>
      </c>
      <c r="F2090" s="17"/>
      <c r="G2090" s="17">
        <v>0.20008221314496999</v>
      </c>
      <c r="H2090" s="17">
        <v>0.155613677337642</v>
      </c>
      <c r="I2090" s="17">
        <v>0.117964969470674</v>
      </c>
      <c r="J2090" s="17">
        <v>0.119982552083987</v>
      </c>
      <c r="K2090" s="17">
        <v>6.8949640045147004E-2</v>
      </c>
      <c r="L2090" s="17">
        <v>2.31162799597407E-2</v>
      </c>
      <c r="M2090" s="17"/>
      <c r="N2090" s="17">
        <v>0.110393400285065</v>
      </c>
      <c r="O2090" s="17">
        <v>0.120726396621214</v>
      </c>
      <c r="P2090" s="17">
        <v>9.8778923710849495E-2</v>
      </c>
      <c r="Q2090" s="17">
        <v>0.105307184387987</v>
      </c>
      <c r="R2090" s="17"/>
      <c r="S2090" s="17">
        <v>0.15552590765258101</v>
      </c>
      <c r="T2090" s="17">
        <v>0.10049572435255399</v>
      </c>
      <c r="U2090" s="17">
        <v>0.10505772973853</v>
      </c>
      <c r="V2090" s="17">
        <v>0.113899205767179</v>
      </c>
      <c r="W2090" s="17">
        <v>9.3619815528796696E-2</v>
      </c>
      <c r="X2090" s="17">
        <v>0.10346576452516899</v>
      </c>
      <c r="Y2090" s="17">
        <v>5.71238467072131E-2</v>
      </c>
      <c r="Z2090" s="17">
        <v>8.98586082414599E-2</v>
      </c>
      <c r="AA2090" s="17">
        <v>0.12992851297448699</v>
      </c>
      <c r="AB2090" s="17">
        <v>0.105968393057237</v>
      </c>
      <c r="AC2090" s="17">
        <v>9.9151324604291199E-2</v>
      </c>
      <c r="AD2090" s="17">
        <v>0.103320209371947</v>
      </c>
      <c r="AE2090" s="17"/>
      <c r="AF2090" s="17">
        <v>6.7520537306794998E-2</v>
      </c>
      <c r="AG2090" s="17">
        <v>0.120281752627848</v>
      </c>
      <c r="AH2090" s="17">
        <v>0.16118213861098299</v>
      </c>
      <c r="AI2090" s="17"/>
      <c r="AJ2090" s="17">
        <v>8.7619344594920101E-2</v>
      </c>
      <c r="AK2090" s="17">
        <v>0.12466604685337</v>
      </c>
      <c r="AL2090" s="17">
        <v>9.8550070293631206E-2</v>
      </c>
      <c r="AM2090" s="17">
        <v>9.8957788914496206E-2</v>
      </c>
      <c r="AN2090" s="17">
        <v>0.138255289599685</v>
      </c>
      <c r="AO2090" s="17"/>
      <c r="AP2090" s="17">
        <v>0.14326445510406299</v>
      </c>
      <c r="AQ2090" s="17">
        <v>0.108329865441048</v>
      </c>
      <c r="AR2090" s="17">
        <v>8.3681511026920993E-2</v>
      </c>
      <c r="AS2090" s="17">
        <v>8.8411623145381493E-2</v>
      </c>
      <c r="AT2090" s="17">
        <v>0.136357495927526</v>
      </c>
      <c r="AU2090" s="17">
        <v>7.3728648413489598E-2</v>
      </c>
      <c r="AV2090" s="17"/>
      <c r="AW2090" s="17">
        <v>0.198467808386498</v>
      </c>
      <c r="AX2090" s="17">
        <v>0.12697218515679501</v>
      </c>
      <c r="AY2090" s="17">
        <v>7.7890664618822603E-2</v>
      </c>
      <c r="AZ2090" s="17">
        <v>7.6081943273521205E-2</v>
      </c>
      <c r="BA2090" s="17">
        <v>8.0716767740586698E-2</v>
      </c>
      <c r="BB2090" s="17">
        <v>7.8499764650897905E-2</v>
      </c>
      <c r="BC2090" s="17">
        <v>9.2222774326306503E-2</v>
      </c>
      <c r="BD2090" s="17">
        <v>0.11979720432428601</v>
      </c>
      <c r="BE2090" s="17">
        <v>8.8495479713294897E-2</v>
      </c>
      <c r="BF2090" s="17">
        <v>0.19374845371423499</v>
      </c>
      <c r="BG2090" s="17">
        <v>0.12718692030221199</v>
      </c>
      <c r="BH2090" s="17">
        <v>0.103443050908224</v>
      </c>
      <c r="BI2090" s="17">
        <v>0.135478352903808</v>
      </c>
      <c r="BJ2090" s="17">
        <v>8.9712899873755705E-2</v>
      </c>
      <c r="BK2090" s="17">
        <v>0.10186427137059099</v>
      </c>
      <c r="BL2090" s="17">
        <v>0.179070497720834</v>
      </c>
      <c r="BM2090" s="17"/>
      <c r="BN2090" s="17">
        <v>9.3632363315724498E-2</v>
      </c>
      <c r="BO2090" s="17">
        <v>0.131624323626268</v>
      </c>
      <c r="BP2090" s="17"/>
      <c r="BQ2090" s="17">
        <v>0.13853377831470901</v>
      </c>
      <c r="BR2090" s="17">
        <v>0.10714947558395201</v>
      </c>
      <c r="BS2090" s="17"/>
      <c r="BT2090" s="17">
        <v>0.119799419435993</v>
      </c>
      <c r="BU2090" s="17"/>
      <c r="BV2090" s="17">
        <v>0.119260993899735</v>
      </c>
      <c r="BW2090" s="17">
        <v>0.11029005124017199</v>
      </c>
      <c r="BX2090" s="17">
        <v>0.104705791436837</v>
      </c>
      <c r="BY2090" s="17"/>
      <c r="BZ2090" s="17">
        <v>0.12494168319707</v>
      </c>
      <c r="CA2090" s="17">
        <v>0.11198305197406</v>
      </c>
      <c r="CB2090" s="17">
        <v>9.6186250332759807E-2</v>
      </c>
      <c r="CC2090" s="17">
        <v>0.137382589213629</v>
      </c>
      <c r="CD2090" s="17">
        <v>7.1877487545054797E-2</v>
      </c>
      <c r="CE2090" s="17">
        <v>0.11636921473721699</v>
      </c>
      <c r="CF2090" s="17">
        <v>0.14690343621565199</v>
      </c>
      <c r="CG2090" s="17"/>
      <c r="CH2090" s="17">
        <v>0.140781052256016</v>
      </c>
      <c r="CI2090" s="17">
        <v>0.107335351746266</v>
      </c>
      <c r="CJ2090" s="17">
        <v>9.9537256848154898E-2</v>
      </c>
      <c r="CK2090" s="17">
        <v>0.12074587985955899</v>
      </c>
      <c r="CL2090" s="17">
        <v>9.91238634309871E-2</v>
      </c>
    </row>
    <row r="2091" spans="2:90" x14ac:dyDescent="0.3">
      <c r="B2091" t="s">
        <v>768</v>
      </c>
      <c r="C2091" s="17">
        <v>0.50975675128286202</v>
      </c>
      <c r="D2091" s="17">
        <v>0.50100478330340403</v>
      </c>
      <c r="E2091" s="17">
        <v>0.519389319250814</v>
      </c>
      <c r="F2091" s="17"/>
      <c r="G2091" s="17">
        <v>0.22031789262635501</v>
      </c>
      <c r="H2091" s="17">
        <v>0.24528693924783501</v>
      </c>
      <c r="I2091" s="17">
        <v>0.40639681022573698</v>
      </c>
      <c r="J2091" s="17">
        <v>0.57110271670516199</v>
      </c>
      <c r="K2091" s="17">
        <v>0.63968724272269395</v>
      </c>
      <c r="L2091" s="17">
        <v>0.865797474744877</v>
      </c>
      <c r="M2091" s="17"/>
      <c r="N2091" s="17">
        <v>0.45307399346459598</v>
      </c>
      <c r="O2091" s="17">
        <v>0.52887169724580496</v>
      </c>
      <c r="P2091" s="17">
        <v>0.57241676445243095</v>
      </c>
      <c r="Q2091" s="17">
        <v>0.494748814470161</v>
      </c>
      <c r="R2091" s="17"/>
      <c r="S2091" s="17">
        <v>0.30994950853065101</v>
      </c>
      <c r="T2091" s="17">
        <v>0.59008563342612497</v>
      </c>
      <c r="U2091" s="17">
        <v>0.62900500214951605</v>
      </c>
      <c r="V2091" s="17">
        <v>0.55255338451415204</v>
      </c>
      <c r="W2091" s="17">
        <v>0.49209299176878901</v>
      </c>
      <c r="X2091" s="17">
        <v>0.50819641365257295</v>
      </c>
      <c r="Y2091" s="17">
        <v>0.58552585387138401</v>
      </c>
      <c r="Z2091" s="17">
        <v>0.52981624779866399</v>
      </c>
      <c r="AA2091" s="17">
        <v>0.48539036191843699</v>
      </c>
      <c r="AB2091" s="17">
        <v>0.50557591818506298</v>
      </c>
      <c r="AC2091" s="17">
        <v>0.52107134053113302</v>
      </c>
      <c r="AD2091" s="17">
        <v>0.55022240504650699</v>
      </c>
      <c r="AE2091" s="17"/>
      <c r="AF2091" s="17">
        <v>0.63596518034122196</v>
      </c>
      <c r="AG2091" s="17">
        <v>0.490425343365818</v>
      </c>
      <c r="AH2091" s="17">
        <v>0.38661203279941198</v>
      </c>
      <c r="AI2091" s="17"/>
      <c r="AJ2091" s="17">
        <v>0.58701816040261101</v>
      </c>
      <c r="AK2091" s="17">
        <v>0.45356675199101498</v>
      </c>
      <c r="AL2091" s="17">
        <v>0.58196556047919301</v>
      </c>
      <c r="AM2091" s="17">
        <v>0.55898039060793203</v>
      </c>
      <c r="AN2091" s="17">
        <v>0.38788619922317102</v>
      </c>
      <c r="AO2091" s="17"/>
      <c r="AP2091" s="17">
        <v>0.39327894950800502</v>
      </c>
      <c r="AQ2091" s="17">
        <v>0.54145769136977395</v>
      </c>
      <c r="AR2091" s="17">
        <v>0.55515739194059499</v>
      </c>
      <c r="AS2091" s="17">
        <v>0.58071814180769599</v>
      </c>
      <c r="AT2091" s="17">
        <v>0.36667215631664501</v>
      </c>
      <c r="AU2091" s="17">
        <v>0.61105830624808699</v>
      </c>
      <c r="AV2091" s="17"/>
      <c r="AW2091" s="17">
        <v>0.45493659959795002</v>
      </c>
      <c r="AX2091" s="17">
        <v>0.32094640425402998</v>
      </c>
      <c r="AY2091" s="17">
        <v>0.49754063930258302</v>
      </c>
      <c r="AZ2091" s="17">
        <v>0.51910419407618502</v>
      </c>
      <c r="BA2091" s="17">
        <v>0.55098623809483704</v>
      </c>
      <c r="BB2091" s="17">
        <v>0.58917247154566799</v>
      </c>
      <c r="BC2091" s="17">
        <v>0.51335408406781502</v>
      </c>
      <c r="BD2091" s="17">
        <v>0.59876265950044605</v>
      </c>
      <c r="BE2091" s="17">
        <v>0.59120483326742002</v>
      </c>
      <c r="BF2091" s="17">
        <v>0.50709251199984595</v>
      </c>
      <c r="BG2091" s="17">
        <v>0.51414650319376998</v>
      </c>
      <c r="BH2091" s="17">
        <v>0.54471437315596904</v>
      </c>
      <c r="BI2091" s="17">
        <v>0.47667566433679498</v>
      </c>
      <c r="BJ2091" s="17">
        <v>0.38408652012320099</v>
      </c>
      <c r="BK2091" s="17">
        <v>0.47300754947587298</v>
      </c>
      <c r="BL2091" s="17">
        <v>0.29797766402829701</v>
      </c>
      <c r="BM2091" s="17"/>
      <c r="BN2091" s="17">
        <v>0.553272461960578</v>
      </c>
      <c r="BO2091" s="17">
        <v>0.45082885646127602</v>
      </c>
      <c r="BP2091" s="17"/>
      <c r="BQ2091" s="17">
        <v>0.40681855557362401</v>
      </c>
      <c r="BR2091" s="17">
        <v>0.49978195026827399</v>
      </c>
      <c r="BS2091" s="17"/>
      <c r="BT2091" s="17">
        <v>0.35563665540204498</v>
      </c>
      <c r="BU2091" s="17"/>
      <c r="BV2091" s="17">
        <v>0.43766863237208598</v>
      </c>
      <c r="BW2091" s="17">
        <v>0.39983003768000802</v>
      </c>
      <c r="BX2091" s="17">
        <v>0.58195216833705499</v>
      </c>
      <c r="BY2091" s="17"/>
      <c r="BZ2091" s="17">
        <v>0.45424410639986701</v>
      </c>
      <c r="CA2091" s="17">
        <v>0.48197451753248499</v>
      </c>
      <c r="CB2091" s="17">
        <v>0.57465758098060504</v>
      </c>
      <c r="CC2091" s="17">
        <v>0.52085579034420104</v>
      </c>
      <c r="CD2091" s="17">
        <v>0.52867420699739398</v>
      </c>
      <c r="CE2091" s="17">
        <v>0.53855923985119603</v>
      </c>
      <c r="CF2091" s="17">
        <v>0.40009772507843999</v>
      </c>
      <c r="CG2091" s="17"/>
      <c r="CH2091" s="17">
        <v>0.33172613481708602</v>
      </c>
      <c r="CI2091" s="17">
        <v>0.54235297272886196</v>
      </c>
      <c r="CJ2091" s="17">
        <v>0.54432811822522698</v>
      </c>
      <c r="CK2091" s="17">
        <v>0.48398419853156999</v>
      </c>
      <c r="CL2091" s="17">
        <v>0.42515974872330498</v>
      </c>
    </row>
    <row r="2092" spans="2:90" x14ac:dyDescent="0.3">
      <c r="B2092" t="s">
        <v>118</v>
      </c>
      <c r="C2092" s="17">
        <v>7.2257143400736995E-2</v>
      </c>
      <c r="D2092" s="17">
        <v>5.8551312060126003E-2</v>
      </c>
      <c r="E2092" s="17">
        <v>8.5266100317675397E-2</v>
      </c>
      <c r="F2092" s="17"/>
      <c r="G2092" s="17">
        <v>0.108542307136136</v>
      </c>
      <c r="H2092" s="17">
        <v>5.7186445922659097E-2</v>
      </c>
      <c r="I2092" s="17">
        <v>7.1773152485748004E-2</v>
      </c>
      <c r="J2092" s="17">
        <v>6.3214413828399402E-2</v>
      </c>
      <c r="K2092" s="17">
        <v>7.4053741552636596E-2</v>
      </c>
      <c r="L2092" s="17">
        <v>6.6996681041746206E-2</v>
      </c>
      <c r="M2092" s="17"/>
      <c r="N2092" s="17">
        <v>3.6984901724464503E-2</v>
      </c>
      <c r="O2092" s="17">
        <v>6.4168388129114795E-2</v>
      </c>
      <c r="P2092" s="17">
        <v>6.1579511591144102E-2</v>
      </c>
      <c r="Q2092" s="17">
        <v>0.12879563532615201</v>
      </c>
      <c r="R2092" s="17"/>
      <c r="S2092" s="17">
        <v>8.5759450694749606E-2</v>
      </c>
      <c r="T2092" s="17">
        <v>6.5710590957853005E-2</v>
      </c>
      <c r="U2092" s="17">
        <v>4.6840921085280797E-2</v>
      </c>
      <c r="V2092" s="17">
        <v>7.6406965117471207E-2</v>
      </c>
      <c r="W2092" s="17">
        <v>9.8552415250215797E-2</v>
      </c>
      <c r="X2092" s="17">
        <v>6.4250386223469999E-2</v>
      </c>
      <c r="Y2092" s="17">
        <v>9.2549514618154194E-2</v>
      </c>
      <c r="Z2092" s="17">
        <v>5.2377560070932097E-2</v>
      </c>
      <c r="AA2092" s="17">
        <v>8.2953123914785806E-2</v>
      </c>
      <c r="AB2092" s="17">
        <v>5.7710615955931098E-2</v>
      </c>
      <c r="AC2092" s="17">
        <v>7.1369626642331999E-2</v>
      </c>
      <c r="AD2092" s="17">
        <v>3.3610609469760203E-2</v>
      </c>
      <c r="AE2092" s="17"/>
      <c r="AF2092" s="17">
        <v>7.5308345572186103E-2</v>
      </c>
      <c r="AG2092" s="17">
        <v>4.5984986530895902E-2</v>
      </c>
      <c r="AH2092" s="17">
        <v>9.4888033919118597E-2</v>
      </c>
      <c r="AI2092" s="17"/>
      <c r="AJ2092" s="17">
        <v>5.91623516128299E-2</v>
      </c>
      <c r="AK2092" s="17">
        <v>5.2817356684987701E-2</v>
      </c>
      <c r="AL2092" s="17">
        <v>6.77421742618428E-2</v>
      </c>
      <c r="AM2092" s="17">
        <v>6.4716818136113394E-2</v>
      </c>
      <c r="AN2092" s="17">
        <v>8.5954403828132103E-2</v>
      </c>
      <c r="AO2092" s="17"/>
      <c r="AP2092" s="17">
        <v>4.6112940557271498E-2</v>
      </c>
      <c r="AQ2092" s="17">
        <v>5.1543332259043097E-2</v>
      </c>
      <c r="AR2092" s="17">
        <v>9.3339295441203202E-2</v>
      </c>
      <c r="AS2092" s="17">
        <v>6.8790416458673995E-2</v>
      </c>
      <c r="AT2092" s="17">
        <v>0.101721042984561</v>
      </c>
      <c r="AU2092" s="17">
        <v>0.10447747623465301</v>
      </c>
      <c r="AV2092" s="17"/>
      <c r="AW2092" s="17">
        <v>0.20115915255012701</v>
      </c>
      <c r="AX2092" s="17">
        <v>0.23356623871502499</v>
      </c>
      <c r="AY2092" s="17">
        <v>0.102647429590968</v>
      </c>
      <c r="AZ2092" s="17">
        <v>8.9894078984240997E-2</v>
      </c>
      <c r="BA2092" s="17">
        <v>0.101266957339896</v>
      </c>
      <c r="BB2092" s="17">
        <v>8.1007622715045705E-2</v>
      </c>
      <c r="BC2092" s="17">
        <v>5.9571584569145998E-2</v>
      </c>
      <c r="BD2092" s="17">
        <v>2.1628399218987002E-2</v>
      </c>
      <c r="BE2092" s="17">
        <v>1.6572863580021999E-2</v>
      </c>
      <c r="BF2092" s="17">
        <v>3.0132643887475798E-2</v>
      </c>
      <c r="BG2092" s="17">
        <v>1.27503747703858E-2</v>
      </c>
      <c r="BH2092" s="17">
        <v>5.1054240777504603E-2</v>
      </c>
      <c r="BI2092" s="17">
        <v>2.2243631817804602E-2</v>
      </c>
      <c r="BJ2092" s="17">
        <v>5.0699255014979003E-2</v>
      </c>
      <c r="BK2092" s="17">
        <v>6.5797821401282097E-2</v>
      </c>
      <c r="BL2092" s="17">
        <v>2.4892379826534701E-2</v>
      </c>
      <c r="BM2092" s="17"/>
      <c r="BN2092" s="17">
        <v>6.7002692226461602E-2</v>
      </c>
      <c r="BO2092" s="17">
        <v>7.9368610268401293E-2</v>
      </c>
      <c r="BP2092" s="17"/>
      <c r="BQ2092" s="17">
        <v>4.7486634774926102E-2</v>
      </c>
      <c r="BR2092" s="17">
        <v>6.5771321192753404E-2</v>
      </c>
      <c r="BS2092" s="17"/>
      <c r="BT2092" s="17">
        <v>2.7874496972926401E-2</v>
      </c>
      <c r="BU2092" s="17"/>
      <c r="BV2092" s="17">
        <v>0.123023928697444</v>
      </c>
      <c r="BW2092" s="17">
        <v>7.3035757621796302E-2</v>
      </c>
      <c r="BX2092" s="17">
        <v>4.5935631073709599E-2</v>
      </c>
      <c r="BY2092" s="17"/>
      <c r="BZ2092" s="17">
        <v>0.12575268979222001</v>
      </c>
      <c r="CA2092" s="17">
        <v>0.116010478036531</v>
      </c>
      <c r="CB2092" s="17">
        <v>7.2844167319839004E-2</v>
      </c>
      <c r="CC2092" s="17">
        <v>4.3829968278394298E-2</v>
      </c>
      <c r="CD2092" s="17">
        <v>5.2860383278900899E-2</v>
      </c>
      <c r="CE2092" s="17">
        <v>2.76671334622219E-2</v>
      </c>
      <c r="CF2092" s="17">
        <v>2.3632053594810201E-2</v>
      </c>
      <c r="CG2092" s="17"/>
      <c r="CH2092" s="17">
        <v>5.08275518821317E-2</v>
      </c>
      <c r="CI2092" s="17">
        <v>4.7010596135998103E-2</v>
      </c>
      <c r="CJ2092" s="17">
        <v>7.7811260920596495E-2</v>
      </c>
      <c r="CK2092" s="17">
        <v>0.114529996274481</v>
      </c>
      <c r="CL2092" s="17">
        <v>0.14316930358845001</v>
      </c>
    </row>
    <row r="2093" spans="2:90" x14ac:dyDescent="0.3">
      <c r="C2093" s="17"/>
      <c r="D2093" s="17"/>
      <c r="E2093" s="17"/>
      <c r="F2093" s="17"/>
      <c r="G2093" s="17"/>
      <c r="H2093" s="17"/>
      <c r="I2093" s="17"/>
      <c r="J2093" s="17"/>
      <c r="K2093" s="17"/>
      <c r="L2093" s="17"/>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7"/>
      <c r="AI2093" s="17"/>
      <c r="AJ2093" s="17"/>
      <c r="AK2093" s="17"/>
      <c r="AL2093" s="17"/>
      <c r="AM2093" s="17"/>
      <c r="AN2093" s="17"/>
      <c r="AO2093" s="17"/>
      <c r="AP2093" s="17"/>
      <c r="AQ2093" s="17"/>
      <c r="AR2093" s="17"/>
      <c r="AS2093" s="17"/>
      <c r="AT2093" s="17"/>
      <c r="AU2093" s="17"/>
      <c r="AV2093" s="17"/>
      <c r="AW2093" s="17"/>
      <c r="AX2093" s="17"/>
      <c r="AY2093" s="17"/>
      <c r="AZ2093" s="17"/>
      <c r="BA2093" s="17"/>
      <c r="BB2093" s="17"/>
      <c r="BC2093" s="17"/>
      <c r="BD2093" s="17"/>
      <c r="BE2093" s="17"/>
      <c r="BF2093" s="17"/>
      <c r="BG2093" s="17"/>
      <c r="BH2093" s="17"/>
      <c r="BI2093" s="17"/>
      <c r="BJ2093" s="17"/>
      <c r="BK2093" s="17"/>
      <c r="BL2093" s="17"/>
      <c r="BM2093" s="17"/>
      <c r="BN2093" s="17"/>
      <c r="BO2093" s="17"/>
      <c r="BP2093" s="17"/>
      <c r="BQ2093" s="17"/>
      <c r="BR2093" s="17"/>
      <c r="BS2093" s="17"/>
      <c r="BT2093" s="17"/>
      <c r="BU2093" s="17"/>
      <c r="BV2093" s="17"/>
      <c r="BW2093" s="17"/>
      <c r="BX2093" s="17"/>
      <c r="BY2093" s="17"/>
      <c r="BZ2093" s="17"/>
      <c r="CA2093" s="17"/>
      <c r="CB2093" s="17"/>
      <c r="CC2093" s="17"/>
      <c r="CD2093" s="17"/>
      <c r="CE2093" s="17"/>
      <c r="CF2093" s="17"/>
      <c r="CG2093" s="17"/>
      <c r="CH2093" s="17"/>
      <c r="CI2093" s="17"/>
      <c r="CJ2093" s="17"/>
      <c r="CK2093" s="17"/>
      <c r="CL2093" s="17"/>
    </row>
    <row r="2094" spans="2:90" x14ac:dyDescent="0.3">
      <c r="B2094" s="6" t="s">
        <v>778</v>
      </c>
      <c r="C2094" s="17"/>
      <c r="D2094" s="17"/>
      <c r="E2094" s="17"/>
      <c r="F2094" s="17"/>
      <c r="G2094" s="17"/>
      <c r="H2094" s="17"/>
      <c r="I2094" s="17"/>
      <c r="J2094" s="17"/>
      <c r="K2094" s="17"/>
      <c r="L2094" s="17"/>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7"/>
      <c r="AI2094" s="17"/>
      <c r="AJ2094" s="17"/>
      <c r="AK2094" s="17"/>
      <c r="AL2094" s="17"/>
      <c r="AM2094" s="17"/>
      <c r="AN2094" s="17"/>
      <c r="AO2094" s="17"/>
      <c r="AP2094" s="17"/>
      <c r="AQ2094" s="17"/>
      <c r="AR2094" s="17"/>
      <c r="AS2094" s="17"/>
      <c r="AT2094" s="17"/>
      <c r="AU2094" s="17"/>
      <c r="AV2094" s="17"/>
      <c r="AW2094" s="17"/>
      <c r="AX2094" s="17"/>
      <c r="AY2094" s="17"/>
      <c r="AZ2094" s="17"/>
      <c r="BA2094" s="17"/>
      <c r="BB2094" s="17"/>
      <c r="BC2094" s="17"/>
      <c r="BD2094" s="17"/>
      <c r="BE2094" s="17"/>
      <c r="BF2094" s="17"/>
      <c r="BG2094" s="17"/>
      <c r="BH2094" s="17"/>
      <c r="BI2094" s="17"/>
      <c r="BJ2094" s="17"/>
      <c r="BK2094" s="17"/>
      <c r="BL2094" s="17"/>
      <c r="BM2094" s="17"/>
      <c r="BN2094" s="17"/>
      <c r="BO2094" s="17"/>
      <c r="BP2094" s="17"/>
      <c r="BQ2094" s="17"/>
      <c r="BR2094" s="17"/>
      <c r="BS2094" s="17"/>
      <c r="BT2094" s="17"/>
      <c r="BU2094" s="17"/>
      <c r="BV2094" s="17"/>
      <c r="BW2094" s="17"/>
      <c r="BX2094" s="17"/>
      <c r="BY2094" s="17"/>
      <c r="BZ2094" s="17"/>
      <c r="CA2094" s="17"/>
      <c r="CB2094" s="17"/>
      <c r="CC2094" s="17"/>
      <c r="CD2094" s="17"/>
      <c r="CE2094" s="17"/>
      <c r="CF2094" s="17"/>
      <c r="CG2094" s="17"/>
      <c r="CH2094" s="17"/>
      <c r="CI2094" s="17"/>
      <c r="CJ2094" s="17"/>
      <c r="CK2094" s="17"/>
      <c r="CL2094" s="17"/>
    </row>
    <row r="2095" spans="2:90" x14ac:dyDescent="0.3">
      <c r="B2095" s="24" t="s">
        <v>110</v>
      </c>
      <c r="C2095" s="17"/>
      <c r="D2095" s="17"/>
      <c r="E2095" s="17"/>
      <c r="F2095" s="17"/>
      <c r="G2095" s="17"/>
      <c r="H2095" s="17"/>
      <c r="I2095" s="17"/>
      <c r="J2095" s="17"/>
      <c r="K2095" s="17"/>
      <c r="L2095" s="17"/>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7"/>
      <c r="AI2095" s="17"/>
      <c r="AJ2095" s="17"/>
      <c r="AK2095" s="17"/>
      <c r="AL2095" s="17"/>
      <c r="AM2095" s="17"/>
      <c r="AN2095" s="17"/>
      <c r="AO2095" s="17"/>
      <c r="AP2095" s="17"/>
      <c r="AQ2095" s="17"/>
      <c r="AR2095" s="17"/>
      <c r="AS2095" s="17"/>
      <c r="AT2095" s="17"/>
      <c r="AU2095" s="17"/>
      <c r="AV2095" s="17"/>
      <c r="AW2095" s="17"/>
      <c r="AX2095" s="17"/>
      <c r="AY2095" s="17"/>
      <c r="AZ2095" s="17"/>
      <c r="BA2095" s="17"/>
      <c r="BB2095" s="17"/>
      <c r="BC2095" s="17"/>
      <c r="BD2095" s="17"/>
      <c r="BE2095" s="17"/>
      <c r="BF2095" s="17"/>
      <c r="BG2095" s="17"/>
      <c r="BH2095" s="17"/>
      <c r="BI2095" s="17"/>
      <c r="BJ2095" s="17"/>
      <c r="BK2095" s="17"/>
      <c r="BL2095" s="17"/>
      <c r="BM2095" s="17"/>
      <c r="BN2095" s="17"/>
      <c r="BO2095" s="17"/>
      <c r="BP2095" s="17"/>
      <c r="BQ2095" s="17"/>
      <c r="BR2095" s="17"/>
      <c r="BS2095" s="17"/>
      <c r="BT2095" s="17"/>
      <c r="BU2095" s="17"/>
      <c r="BV2095" s="17"/>
      <c r="BW2095" s="17"/>
      <c r="BX2095" s="17"/>
      <c r="BY2095" s="17"/>
      <c r="BZ2095" s="17"/>
      <c r="CA2095" s="17"/>
      <c r="CB2095" s="17"/>
      <c r="CC2095" s="17"/>
      <c r="CD2095" s="17"/>
      <c r="CE2095" s="17"/>
      <c r="CF2095" s="17"/>
      <c r="CG2095" s="17"/>
      <c r="CH2095" s="17"/>
      <c r="CI2095" s="17"/>
      <c r="CJ2095" s="17"/>
      <c r="CK2095" s="17"/>
      <c r="CL2095" s="17"/>
    </row>
    <row r="2096" spans="2:90" x14ac:dyDescent="0.3">
      <c r="B2096" t="s">
        <v>409</v>
      </c>
      <c r="C2096" s="17">
        <v>7.6098765927677406E-2</v>
      </c>
      <c r="D2096" s="17">
        <v>6.6422220815269106E-2</v>
      </c>
      <c r="E2096" s="17">
        <v>8.5219364081298293E-2</v>
      </c>
      <c r="F2096" s="17"/>
      <c r="G2096" s="17">
        <v>0.13081571028802699</v>
      </c>
      <c r="H2096" s="17">
        <v>0.12614352535513901</v>
      </c>
      <c r="I2096" s="17">
        <v>7.6605139987246898E-2</v>
      </c>
      <c r="J2096" s="17">
        <v>6.8832033122262298E-2</v>
      </c>
      <c r="K2096" s="17">
        <v>4.0550159649456401E-2</v>
      </c>
      <c r="L2096" s="17">
        <v>2.8191986437382899E-2</v>
      </c>
      <c r="M2096" s="17"/>
      <c r="N2096" s="17">
        <v>8.2284174132078905E-2</v>
      </c>
      <c r="O2096" s="17">
        <v>7.8570120935496895E-2</v>
      </c>
      <c r="P2096" s="17">
        <v>5.4063318182424401E-2</v>
      </c>
      <c r="Q2096" s="17">
        <v>8.7017811060315198E-2</v>
      </c>
      <c r="R2096" s="17"/>
      <c r="S2096" s="17">
        <v>8.1979948802390096E-2</v>
      </c>
      <c r="T2096" s="17">
        <v>6.5059630076769098E-2</v>
      </c>
      <c r="U2096" s="17">
        <v>5.3787483540940401E-2</v>
      </c>
      <c r="V2096" s="17">
        <v>7.2493228502420307E-2</v>
      </c>
      <c r="W2096" s="17">
        <v>5.1658780927546499E-2</v>
      </c>
      <c r="X2096" s="17">
        <v>8.7708945940192601E-2</v>
      </c>
      <c r="Y2096" s="17">
        <v>7.5130535317853395E-2</v>
      </c>
      <c r="Z2096" s="17">
        <v>0.14607400055497599</v>
      </c>
      <c r="AA2096" s="17">
        <v>9.6702735405066798E-2</v>
      </c>
      <c r="AB2096" s="17">
        <v>9.00661054368284E-2</v>
      </c>
      <c r="AC2096" s="17">
        <v>3.47009469629403E-2</v>
      </c>
      <c r="AD2096" s="17">
        <v>4.9580373454051203E-2</v>
      </c>
      <c r="AE2096" s="17"/>
      <c r="AF2096" s="17">
        <v>4.8298090332596598E-2</v>
      </c>
      <c r="AG2096" s="17">
        <v>8.0985867036089898E-2</v>
      </c>
      <c r="AH2096" s="17">
        <v>9.8269745851451304E-2</v>
      </c>
      <c r="AI2096" s="17"/>
      <c r="AJ2096" s="17">
        <v>4.8615846093835E-2</v>
      </c>
      <c r="AK2096" s="17">
        <v>8.9694737862584001E-2</v>
      </c>
      <c r="AL2096" s="17">
        <v>6.8817607745593104E-2</v>
      </c>
      <c r="AM2096" s="17">
        <v>7.6422194278277497E-2</v>
      </c>
      <c r="AN2096" s="17">
        <v>6.7188193057929405E-2</v>
      </c>
      <c r="AO2096" s="17"/>
      <c r="AP2096" s="17">
        <v>9.0197847169401699E-2</v>
      </c>
      <c r="AQ2096" s="17">
        <v>6.2871461418223903E-2</v>
      </c>
      <c r="AR2096" s="17">
        <v>8.9902369857916803E-2</v>
      </c>
      <c r="AS2096" s="17">
        <v>6.9027978954594296E-2</v>
      </c>
      <c r="AT2096" s="17">
        <v>9.5536683928018298E-2</v>
      </c>
      <c r="AU2096" s="17">
        <v>4.9342381535919098E-2</v>
      </c>
      <c r="AV2096" s="17"/>
      <c r="AW2096" s="17">
        <v>0.100814819344937</v>
      </c>
      <c r="AX2096" s="17">
        <v>9.8671968967788806E-2</v>
      </c>
      <c r="AY2096" s="17">
        <v>0.109186011914695</v>
      </c>
      <c r="AZ2096" s="17">
        <v>6.2071840843008902E-2</v>
      </c>
      <c r="BA2096" s="17">
        <v>7.2532697650053796E-2</v>
      </c>
      <c r="BB2096" s="17">
        <v>7.1495337635208697E-2</v>
      </c>
      <c r="BC2096" s="17">
        <v>8.2600443255824593E-2</v>
      </c>
      <c r="BD2096" s="17">
        <v>8.4832056407798798E-2</v>
      </c>
      <c r="BE2096" s="17">
        <v>5.6694672182454803E-2</v>
      </c>
      <c r="BF2096" s="17">
        <v>5.9653183592031499E-2</v>
      </c>
      <c r="BG2096" s="17">
        <v>6.4906840130892304E-2</v>
      </c>
      <c r="BH2096" s="17">
        <v>5.5031715338735403E-2</v>
      </c>
      <c r="BI2096" s="17">
        <v>0.11430081288277701</v>
      </c>
      <c r="BJ2096" s="17">
        <v>7.6277912843436199E-2</v>
      </c>
      <c r="BK2096" s="17">
        <v>8.3021295919670904E-2</v>
      </c>
      <c r="BL2096" s="17">
        <v>9.9186767925358799E-2</v>
      </c>
      <c r="BM2096" s="17"/>
      <c r="BN2096" s="17">
        <v>6.4658712871083698E-2</v>
      </c>
      <c r="BO2096" s="17">
        <v>9.0718027997728407E-2</v>
      </c>
      <c r="BP2096" s="17"/>
      <c r="BQ2096" s="17">
        <v>8.7625908271483102E-2</v>
      </c>
      <c r="BR2096" s="17">
        <v>0.11166808228052399</v>
      </c>
      <c r="BS2096" s="17"/>
      <c r="BT2096" s="17">
        <v>0.10586995062101601</v>
      </c>
      <c r="BU2096" s="17"/>
      <c r="BV2096" s="17">
        <v>5.1613145966065602E-2</v>
      </c>
      <c r="BW2096" s="17">
        <v>0.123405262376269</v>
      </c>
      <c r="BX2096" s="17">
        <v>6.9595313394211905E-2</v>
      </c>
      <c r="BY2096" s="17"/>
      <c r="BZ2096" s="17">
        <v>0.114782322241301</v>
      </c>
      <c r="CA2096" s="17">
        <v>0.104916424320737</v>
      </c>
      <c r="CB2096" s="17">
        <v>6.14329621737486E-2</v>
      </c>
      <c r="CC2096" s="17">
        <v>6.3424073079635199E-2</v>
      </c>
      <c r="CD2096" s="17">
        <v>7.1732462561469507E-2</v>
      </c>
      <c r="CE2096" s="17">
        <v>5.7892215211021301E-2</v>
      </c>
      <c r="CF2096" s="17">
        <v>9.78570310426429E-2</v>
      </c>
      <c r="CG2096" s="17"/>
      <c r="CH2096" s="17">
        <v>0.120127031343461</v>
      </c>
      <c r="CI2096" s="17">
        <v>7.2342911599804105E-2</v>
      </c>
      <c r="CJ2096" s="17">
        <v>6.3583273801620002E-2</v>
      </c>
      <c r="CK2096" s="17">
        <v>8.0928685480097504E-2</v>
      </c>
      <c r="CL2096" s="17">
        <v>9.9518683598085397E-2</v>
      </c>
    </row>
    <row r="2097" spans="2:90" x14ac:dyDescent="0.3">
      <c r="B2097" t="s">
        <v>765</v>
      </c>
      <c r="C2097" s="17">
        <v>0.173682062569223</v>
      </c>
      <c r="D2097" s="17">
        <v>0.17096128132004801</v>
      </c>
      <c r="E2097" s="17">
        <v>0.17675930002144</v>
      </c>
      <c r="F2097" s="17"/>
      <c r="G2097" s="17">
        <v>0.24969319953424701</v>
      </c>
      <c r="H2097" s="17">
        <v>0.26340166939833098</v>
      </c>
      <c r="I2097" s="17">
        <v>0.304721282984805</v>
      </c>
      <c r="J2097" s="17">
        <v>0.14381713423387399</v>
      </c>
      <c r="K2097" s="17">
        <v>7.6477148914288001E-2</v>
      </c>
      <c r="L2097" s="17">
        <v>3.2026043996707498E-2</v>
      </c>
      <c r="M2097" s="17"/>
      <c r="N2097" s="17">
        <v>0.21507513106113099</v>
      </c>
      <c r="O2097" s="17">
        <v>0.18616353103875599</v>
      </c>
      <c r="P2097" s="17">
        <v>0.14341544442902501</v>
      </c>
      <c r="Q2097" s="17">
        <v>0.14447601505263599</v>
      </c>
      <c r="R2097" s="17"/>
      <c r="S2097" s="17">
        <v>0.213820033699646</v>
      </c>
      <c r="T2097" s="17">
        <v>0.17579894323357201</v>
      </c>
      <c r="U2097" s="17">
        <v>0.17959689969478901</v>
      </c>
      <c r="V2097" s="17">
        <v>0.15842582037480099</v>
      </c>
      <c r="W2097" s="17">
        <v>0.15271368912774999</v>
      </c>
      <c r="X2097" s="17">
        <v>9.7713797626846094E-2</v>
      </c>
      <c r="Y2097" s="17">
        <v>0.15209054849720199</v>
      </c>
      <c r="Z2097" s="17">
        <v>0.179909998582336</v>
      </c>
      <c r="AA2097" s="17">
        <v>0.17962009315237201</v>
      </c>
      <c r="AB2097" s="17">
        <v>0.21372965136442601</v>
      </c>
      <c r="AC2097" s="17">
        <v>0.13389697304846801</v>
      </c>
      <c r="AD2097" s="17">
        <v>0.25688851725316397</v>
      </c>
      <c r="AE2097" s="17"/>
      <c r="AF2097" s="17">
        <v>0.12988609010605601</v>
      </c>
      <c r="AG2097" s="17">
        <v>0.18930865009084699</v>
      </c>
      <c r="AH2097" s="17">
        <v>0.19779532741987599</v>
      </c>
      <c r="AI2097" s="17"/>
      <c r="AJ2097" s="17">
        <v>0.114195902741432</v>
      </c>
      <c r="AK2097" s="17">
        <v>0.202453178802318</v>
      </c>
      <c r="AL2097" s="17">
        <v>0.12992719629535199</v>
      </c>
      <c r="AM2097" s="17">
        <v>0.193222538088409</v>
      </c>
      <c r="AN2097" s="17">
        <v>0.16720769273759001</v>
      </c>
      <c r="AO2097" s="17"/>
      <c r="AP2097" s="17">
        <v>0.23083625721239101</v>
      </c>
      <c r="AQ2097" s="17">
        <v>0.123728684561715</v>
      </c>
      <c r="AR2097" s="17">
        <v>0.14780685171488001</v>
      </c>
      <c r="AS2097" s="17">
        <v>0.16755914661059301</v>
      </c>
      <c r="AT2097" s="17">
        <v>0.17324433956858901</v>
      </c>
      <c r="AU2097" s="17">
        <v>0.16250602802745001</v>
      </c>
      <c r="AV2097" s="17"/>
      <c r="AW2097" s="17">
        <v>4.4621620120488099E-2</v>
      </c>
      <c r="AX2097" s="17">
        <v>0.130635470183151</v>
      </c>
      <c r="AY2097" s="17">
        <v>0.13697102145283099</v>
      </c>
      <c r="AZ2097" s="17">
        <v>0.213896910306832</v>
      </c>
      <c r="BA2097" s="17">
        <v>0.126070417627409</v>
      </c>
      <c r="BB2097" s="17">
        <v>0.19792452148674</v>
      </c>
      <c r="BC2097" s="17">
        <v>0.19126148949937399</v>
      </c>
      <c r="BD2097" s="17">
        <v>0.107213963378904</v>
      </c>
      <c r="BE2097" s="17">
        <v>0.17964946886425201</v>
      </c>
      <c r="BF2097" s="17">
        <v>0.184662646387388</v>
      </c>
      <c r="BG2097" s="17">
        <v>0.212939855561671</v>
      </c>
      <c r="BH2097" s="17">
        <v>0.19752038183283899</v>
      </c>
      <c r="BI2097" s="17">
        <v>0.147892040405154</v>
      </c>
      <c r="BJ2097" s="17">
        <v>0.27776381568757402</v>
      </c>
      <c r="BK2097" s="17">
        <v>0.142642172080854</v>
      </c>
      <c r="BL2097" s="17">
        <v>0.29299964512093701</v>
      </c>
      <c r="BM2097" s="17"/>
      <c r="BN2097" s="17">
        <v>0.17176240601207399</v>
      </c>
      <c r="BO2097" s="17">
        <v>0.17780417789438199</v>
      </c>
      <c r="BP2097" s="17"/>
      <c r="BQ2097" s="17">
        <v>0.22723395181322001</v>
      </c>
      <c r="BR2097" s="17">
        <v>0.163804893061334</v>
      </c>
      <c r="BS2097" s="17"/>
      <c r="BT2097" s="17">
        <v>0.24766558096046401</v>
      </c>
      <c r="BU2097" s="17"/>
      <c r="BV2097" s="17">
        <v>0.16044535466328899</v>
      </c>
      <c r="BW2097" s="17">
        <v>0.20555502564229799</v>
      </c>
      <c r="BX2097" s="17">
        <v>0.16904360098353599</v>
      </c>
      <c r="BY2097" s="17"/>
      <c r="BZ2097" s="17">
        <v>0.28691175006144198</v>
      </c>
      <c r="CA2097" s="17">
        <v>0.198823898769382</v>
      </c>
      <c r="CB2097" s="17">
        <v>0.16869892269717601</v>
      </c>
      <c r="CC2097" s="17">
        <v>0.171580288100245</v>
      </c>
      <c r="CD2097" s="17">
        <v>0.151007238260944</v>
      </c>
      <c r="CE2097" s="17">
        <v>0.141609656945206</v>
      </c>
      <c r="CF2097" s="17">
        <v>0.188231200909042</v>
      </c>
      <c r="CG2097" s="17"/>
      <c r="CH2097" s="17">
        <v>0.15079517814092999</v>
      </c>
      <c r="CI2097" s="17">
        <v>0.12838672457649</v>
      </c>
      <c r="CJ2097" s="17">
        <v>0.175726415783127</v>
      </c>
      <c r="CK2097" s="17">
        <v>0.27638777543268001</v>
      </c>
      <c r="CL2097" s="17">
        <v>0.230560669053546</v>
      </c>
    </row>
    <row r="2098" spans="2:90" x14ac:dyDescent="0.3">
      <c r="B2098" t="s">
        <v>766</v>
      </c>
      <c r="C2098" s="17">
        <v>0.14602140957003701</v>
      </c>
      <c r="D2098" s="17">
        <v>0.15798517460228501</v>
      </c>
      <c r="E2098" s="17">
        <v>0.13249517651422801</v>
      </c>
      <c r="F2098" s="17"/>
      <c r="G2098" s="17">
        <v>0.23417461035246301</v>
      </c>
      <c r="H2098" s="17">
        <v>0.21736156658882</v>
      </c>
      <c r="I2098" s="17">
        <v>0.17768322244610299</v>
      </c>
      <c r="J2098" s="17">
        <v>0.152005327572626</v>
      </c>
      <c r="K2098" s="17">
        <v>0.102288618214364</v>
      </c>
      <c r="L2098" s="17">
        <v>2.7726876541565498E-2</v>
      </c>
      <c r="M2098" s="17"/>
      <c r="N2098" s="17">
        <v>0.167970931991717</v>
      </c>
      <c r="O2098" s="17">
        <v>0.161182371076945</v>
      </c>
      <c r="P2098" s="17">
        <v>0.110426443582231</v>
      </c>
      <c r="Q2098" s="17">
        <v>0.13707563054400301</v>
      </c>
      <c r="R2098" s="17"/>
      <c r="S2098" s="17">
        <v>0.21773537013636601</v>
      </c>
      <c r="T2098" s="17">
        <v>0.13420152569459001</v>
      </c>
      <c r="U2098" s="17">
        <v>9.2738519238308795E-2</v>
      </c>
      <c r="V2098" s="17">
        <v>0.101153719984624</v>
      </c>
      <c r="W2098" s="17">
        <v>0.15347938848322901</v>
      </c>
      <c r="X2098" s="17">
        <v>0.20660706858637901</v>
      </c>
      <c r="Y2098" s="17">
        <v>0.121812785852281</v>
      </c>
      <c r="Z2098" s="17">
        <v>0.140743997919312</v>
      </c>
      <c r="AA2098" s="17">
        <v>0.12847591587488999</v>
      </c>
      <c r="AB2098" s="17">
        <v>0.113475292001935</v>
      </c>
      <c r="AC2098" s="17">
        <v>0.15452597973009999</v>
      </c>
      <c r="AD2098" s="17">
        <v>0.15879261200082301</v>
      </c>
      <c r="AE2098" s="17"/>
      <c r="AF2098" s="17">
        <v>0.11568596931877601</v>
      </c>
      <c r="AG2098" s="17">
        <v>0.15159714498097099</v>
      </c>
      <c r="AH2098" s="17">
        <v>0.14732274899092099</v>
      </c>
      <c r="AI2098" s="17"/>
      <c r="AJ2098" s="17">
        <v>0.129481296773692</v>
      </c>
      <c r="AK2098" s="17">
        <v>0.16714686940835999</v>
      </c>
      <c r="AL2098" s="17">
        <v>0.117893857874945</v>
      </c>
      <c r="AM2098" s="17">
        <v>0.139168025872036</v>
      </c>
      <c r="AN2098" s="17">
        <v>0.227757643916326</v>
      </c>
      <c r="AO2098" s="17"/>
      <c r="AP2098" s="17">
        <v>0.18765589282144199</v>
      </c>
      <c r="AQ2098" s="17">
        <v>0.15297048119697201</v>
      </c>
      <c r="AR2098" s="17">
        <v>0.108713664950293</v>
      </c>
      <c r="AS2098" s="17">
        <v>0.12350570674637799</v>
      </c>
      <c r="AT2098" s="17">
        <v>0.22862129090524899</v>
      </c>
      <c r="AU2098" s="17">
        <v>7.2567871392960004E-2</v>
      </c>
      <c r="AV2098" s="17"/>
      <c r="AW2098" s="17">
        <v>0.24363425993373</v>
      </c>
      <c r="AX2098" s="17">
        <v>0.14116969057100001</v>
      </c>
      <c r="AY2098" s="17">
        <v>0.123367528562889</v>
      </c>
      <c r="AZ2098" s="17">
        <v>0.126584860269777</v>
      </c>
      <c r="BA2098" s="17">
        <v>0.15594723019345599</v>
      </c>
      <c r="BB2098" s="17">
        <v>0.14484235586361899</v>
      </c>
      <c r="BC2098" s="17">
        <v>0.17806705923747401</v>
      </c>
      <c r="BD2098" s="17">
        <v>9.3716830164238998E-2</v>
      </c>
      <c r="BE2098" s="17">
        <v>0.15188105874800301</v>
      </c>
      <c r="BF2098" s="17">
        <v>0.19759336629035901</v>
      </c>
      <c r="BG2098" s="17">
        <v>0.198479498371296</v>
      </c>
      <c r="BH2098" s="17">
        <v>0.10173455129426499</v>
      </c>
      <c r="BI2098" s="17">
        <v>7.3535645139538197E-2</v>
      </c>
      <c r="BJ2098" s="17">
        <v>0.15711502693787999</v>
      </c>
      <c r="BK2098" s="17">
        <v>0.15093255474304401</v>
      </c>
      <c r="BL2098" s="17">
        <v>0.19042988749776699</v>
      </c>
      <c r="BM2098" s="17"/>
      <c r="BN2098" s="17">
        <v>0.13722206081544999</v>
      </c>
      <c r="BO2098" s="17">
        <v>0.15921325207636799</v>
      </c>
      <c r="BP2098" s="17"/>
      <c r="BQ2098" s="17">
        <v>0.17633918985664401</v>
      </c>
      <c r="BR2098" s="17">
        <v>0.16792932619883499</v>
      </c>
      <c r="BS2098" s="17"/>
      <c r="BT2098" s="17">
        <v>0.222995738609676</v>
      </c>
      <c r="BU2098" s="17"/>
      <c r="BV2098" s="17">
        <v>0.154966082025079</v>
      </c>
      <c r="BW2098" s="17">
        <v>0.18633582952306901</v>
      </c>
      <c r="BX2098" s="17">
        <v>0.12619745553257999</v>
      </c>
      <c r="BY2098" s="17"/>
      <c r="BZ2098" s="17">
        <v>0.141187340428375</v>
      </c>
      <c r="CA2098" s="17">
        <v>0.156982456907096</v>
      </c>
      <c r="CB2098" s="17">
        <v>0.18510890510004499</v>
      </c>
      <c r="CC2098" s="17">
        <v>0.132254582877597</v>
      </c>
      <c r="CD2098" s="17">
        <v>0.13312358870640101</v>
      </c>
      <c r="CE2098" s="17">
        <v>0.150996417785912</v>
      </c>
      <c r="CF2098" s="17">
        <v>0.13489450689698801</v>
      </c>
      <c r="CG2098" s="17"/>
      <c r="CH2098" s="17">
        <v>0.169464322974857</v>
      </c>
      <c r="CI2098" s="17">
        <v>0.13559039481656701</v>
      </c>
      <c r="CJ2098" s="17">
        <v>0.149026071756555</v>
      </c>
      <c r="CK2098" s="17">
        <v>0.143761043507553</v>
      </c>
      <c r="CL2098" s="17">
        <v>0.16682344101986499</v>
      </c>
    </row>
    <row r="2099" spans="2:90" x14ac:dyDescent="0.3">
      <c r="B2099" t="s">
        <v>767</v>
      </c>
      <c r="C2099" s="17">
        <v>0.13006625665954</v>
      </c>
      <c r="D2099" s="17">
        <v>0.13844112999484401</v>
      </c>
      <c r="E2099" s="17">
        <v>0.121805390331956</v>
      </c>
      <c r="F2099" s="17"/>
      <c r="G2099" s="17">
        <v>0.17470794828838501</v>
      </c>
      <c r="H2099" s="17">
        <v>0.18564543898507499</v>
      </c>
      <c r="I2099" s="17">
        <v>0.14798187974222399</v>
      </c>
      <c r="J2099" s="17">
        <v>0.19087447271435001</v>
      </c>
      <c r="K2099" s="17">
        <v>8.9625551727605293E-2</v>
      </c>
      <c r="L2099" s="17">
        <v>1.8102821759608801E-2</v>
      </c>
      <c r="M2099" s="17"/>
      <c r="N2099" s="17">
        <v>0.12267997057423401</v>
      </c>
      <c r="O2099" s="17">
        <v>0.139085630496709</v>
      </c>
      <c r="P2099" s="17">
        <v>0.13665905769699199</v>
      </c>
      <c r="Q2099" s="17">
        <v>0.120472149234994</v>
      </c>
      <c r="R2099" s="17"/>
      <c r="S2099" s="17">
        <v>0.136276487091888</v>
      </c>
      <c r="T2099" s="17">
        <v>9.9222959641300498E-2</v>
      </c>
      <c r="U2099" s="17">
        <v>0.12812764992923101</v>
      </c>
      <c r="V2099" s="17">
        <v>0.140073180063361</v>
      </c>
      <c r="W2099" s="17">
        <v>0.13667012847250901</v>
      </c>
      <c r="X2099" s="17">
        <v>0.20531842195977401</v>
      </c>
      <c r="Y2099" s="17">
        <v>7.1908830501996604E-2</v>
      </c>
      <c r="Z2099" s="17">
        <v>9.0200872751745195E-2</v>
      </c>
      <c r="AA2099" s="17">
        <v>0.14335084795630601</v>
      </c>
      <c r="AB2099" s="17">
        <v>0.116589264355794</v>
      </c>
      <c r="AC2099" s="17">
        <v>0.13563038541822001</v>
      </c>
      <c r="AD2099" s="17">
        <v>0.159599069476177</v>
      </c>
      <c r="AE2099" s="17"/>
      <c r="AF2099" s="17">
        <v>9.8758550762253094E-2</v>
      </c>
      <c r="AG2099" s="17">
        <v>0.122358867963416</v>
      </c>
      <c r="AH2099" s="17">
        <v>0.19671998566966001</v>
      </c>
      <c r="AI2099" s="17"/>
      <c r="AJ2099" s="17">
        <v>0.115963981964913</v>
      </c>
      <c r="AK2099" s="17">
        <v>0.14558522876143001</v>
      </c>
      <c r="AL2099" s="17">
        <v>8.7517999146222297E-2</v>
      </c>
      <c r="AM2099" s="17">
        <v>9.6330304191432806E-2</v>
      </c>
      <c r="AN2099" s="17">
        <v>0.18645262384992001</v>
      </c>
      <c r="AO2099" s="17"/>
      <c r="AP2099" s="17">
        <v>0.15089695204581999</v>
      </c>
      <c r="AQ2099" s="17">
        <v>0.11413401544945</v>
      </c>
      <c r="AR2099" s="17">
        <v>0.100660585307235</v>
      </c>
      <c r="AS2099" s="17">
        <v>0.114964192231785</v>
      </c>
      <c r="AT2099" s="17">
        <v>0.188292359576723</v>
      </c>
      <c r="AU2099" s="17">
        <v>9.9575395469673894E-2</v>
      </c>
      <c r="AV2099" s="17"/>
      <c r="AW2099" s="17">
        <v>0.151025177600592</v>
      </c>
      <c r="AX2099" s="17">
        <v>8.2554640029815607E-2</v>
      </c>
      <c r="AY2099" s="17">
        <v>0.183304159683847</v>
      </c>
      <c r="AZ2099" s="17">
        <v>9.2175717500191406E-2</v>
      </c>
      <c r="BA2099" s="17">
        <v>0.120813289005974</v>
      </c>
      <c r="BB2099" s="17">
        <v>9.4218568942959102E-2</v>
      </c>
      <c r="BC2099" s="17">
        <v>0.137179224475242</v>
      </c>
      <c r="BD2099" s="17">
        <v>0.16002222844022099</v>
      </c>
      <c r="BE2099" s="17">
        <v>0.15546462243257</v>
      </c>
      <c r="BF2099" s="17">
        <v>0.12087120945569001</v>
      </c>
      <c r="BG2099" s="17">
        <v>0.13847816685776401</v>
      </c>
      <c r="BH2099" s="17">
        <v>0.13805680177534899</v>
      </c>
      <c r="BI2099" s="17">
        <v>0.18533085599792301</v>
      </c>
      <c r="BJ2099" s="17">
        <v>0.108361378406898</v>
      </c>
      <c r="BK2099" s="17">
        <v>0.15074565098992901</v>
      </c>
      <c r="BL2099" s="17">
        <v>0.12215168044296</v>
      </c>
      <c r="BM2099" s="17"/>
      <c r="BN2099" s="17">
        <v>0.11923649514559199</v>
      </c>
      <c r="BO2099" s="17">
        <v>0.14567621578467799</v>
      </c>
      <c r="BP2099" s="17"/>
      <c r="BQ2099" s="17">
        <v>0.15129378415573599</v>
      </c>
      <c r="BR2099" s="17">
        <v>0.125557950534253</v>
      </c>
      <c r="BS2099" s="17"/>
      <c r="BT2099" s="17">
        <v>0.15173325734054799</v>
      </c>
      <c r="BU2099" s="17"/>
      <c r="BV2099" s="17">
        <v>0.12782450488455399</v>
      </c>
      <c r="BW2099" s="17">
        <v>0.11138873773605799</v>
      </c>
      <c r="BX2099" s="17">
        <v>0.13833255350109799</v>
      </c>
      <c r="BY2099" s="17"/>
      <c r="BZ2099" s="17">
        <v>0.14117186200706</v>
      </c>
      <c r="CA2099" s="17">
        <v>0.13470767255625801</v>
      </c>
      <c r="CB2099" s="17">
        <v>0.111040381383383</v>
      </c>
      <c r="CC2099" s="17">
        <v>0.175913185212831</v>
      </c>
      <c r="CD2099" s="17">
        <v>0.125615652023577</v>
      </c>
      <c r="CE2099" s="17">
        <v>0.136921463335098</v>
      </c>
      <c r="CF2099" s="17">
        <v>0.13697941387920801</v>
      </c>
      <c r="CG2099" s="17"/>
      <c r="CH2099" s="17">
        <v>0.139856259850171</v>
      </c>
      <c r="CI2099" s="17">
        <v>0.102559620562233</v>
      </c>
      <c r="CJ2099" s="17">
        <v>0.15332830454368601</v>
      </c>
      <c r="CK2099" s="17">
        <v>0.13441398475310601</v>
      </c>
      <c r="CL2099" s="17">
        <v>0.13080637984066301</v>
      </c>
    </row>
    <row r="2100" spans="2:90" x14ac:dyDescent="0.3">
      <c r="B2100" t="s">
        <v>768</v>
      </c>
      <c r="C2100" s="17">
        <v>0.424599308201842</v>
      </c>
      <c r="D2100" s="17">
        <v>0.42135190568369901</v>
      </c>
      <c r="E2100" s="17">
        <v>0.43016712947128399</v>
      </c>
      <c r="F2100" s="17"/>
      <c r="G2100" s="17">
        <v>0.15522256451232999</v>
      </c>
      <c r="H2100" s="17">
        <v>0.16281431257752299</v>
      </c>
      <c r="I2100" s="17">
        <v>0.22988396088934199</v>
      </c>
      <c r="J2100" s="17">
        <v>0.392298691677131</v>
      </c>
      <c r="K2100" s="17">
        <v>0.63236981069917897</v>
      </c>
      <c r="L2100" s="17">
        <v>0.86372173364107796</v>
      </c>
      <c r="M2100" s="17"/>
      <c r="N2100" s="17">
        <v>0.38778098271398598</v>
      </c>
      <c r="O2100" s="17">
        <v>0.397661854817834</v>
      </c>
      <c r="P2100" s="17">
        <v>0.51251674658183</v>
      </c>
      <c r="Q2100" s="17">
        <v>0.41515349840940202</v>
      </c>
      <c r="R2100" s="17"/>
      <c r="S2100" s="17">
        <v>0.29235714488384201</v>
      </c>
      <c r="T2100" s="17">
        <v>0.48481521176440801</v>
      </c>
      <c r="U2100" s="17">
        <v>0.48572635886832299</v>
      </c>
      <c r="V2100" s="17">
        <v>0.47412007993933403</v>
      </c>
      <c r="W2100" s="17">
        <v>0.46495607481256901</v>
      </c>
      <c r="X2100" s="17">
        <v>0.35853222100021898</v>
      </c>
      <c r="Y2100" s="17">
        <v>0.51697760479620603</v>
      </c>
      <c r="Z2100" s="17">
        <v>0.42259734643729402</v>
      </c>
      <c r="AA2100" s="17">
        <v>0.38339012450423399</v>
      </c>
      <c r="AB2100" s="17">
        <v>0.42275711876581601</v>
      </c>
      <c r="AC2100" s="17">
        <v>0.52181714787792799</v>
      </c>
      <c r="AD2100" s="17">
        <v>0.32606409153090998</v>
      </c>
      <c r="AE2100" s="17"/>
      <c r="AF2100" s="17">
        <v>0.56093017684233204</v>
      </c>
      <c r="AG2100" s="17">
        <v>0.419865586857326</v>
      </c>
      <c r="AH2100" s="17">
        <v>0.28978661965153701</v>
      </c>
      <c r="AI2100" s="17"/>
      <c r="AJ2100" s="17">
        <v>0.55467743008149095</v>
      </c>
      <c r="AK2100" s="17">
        <v>0.35719906548885</v>
      </c>
      <c r="AL2100" s="17">
        <v>0.56642549375234996</v>
      </c>
      <c r="AM2100" s="17">
        <v>0.45666086630325797</v>
      </c>
      <c r="AN2100" s="17">
        <v>0.29495208853697402</v>
      </c>
      <c r="AO2100" s="17"/>
      <c r="AP2100" s="17">
        <v>0.31200289952548199</v>
      </c>
      <c r="AQ2100" s="17">
        <v>0.49919562335008699</v>
      </c>
      <c r="AR2100" s="17">
        <v>0.49905364548450198</v>
      </c>
      <c r="AS2100" s="17">
        <v>0.48887444439834399</v>
      </c>
      <c r="AT2100" s="17">
        <v>0.23950451930939301</v>
      </c>
      <c r="AU2100" s="17">
        <v>0.52409106991377197</v>
      </c>
      <c r="AV2100" s="17"/>
      <c r="AW2100" s="17">
        <v>0.40226513719311602</v>
      </c>
      <c r="AX2100" s="17">
        <v>0.34521773498998998</v>
      </c>
      <c r="AY2100" s="17">
        <v>0.344711216095347</v>
      </c>
      <c r="AZ2100" s="17">
        <v>0.434161974135508</v>
      </c>
      <c r="BA2100" s="17">
        <v>0.46393354712150398</v>
      </c>
      <c r="BB2100" s="17">
        <v>0.45818912012280499</v>
      </c>
      <c r="BC2100" s="17">
        <v>0.39254663010364799</v>
      </c>
      <c r="BD2100" s="17">
        <v>0.53930048134892306</v>
      </c>
      <c r="BE2100" s="17">
        <v>0.447556809552138</v>
      </c>
      <c r="BF2100" s="17">
        <v>0.40826046774659303</v>
      </c>
      <c r="BG2100" s="17">
        <v>0.37920201020279398</v>
      </c>
      <c r="BH2100" s="17">
        <v>0.47500414391937401</v>
      </c>
      <c r="BI2100" s="17">
        <v>0.46844038570077701</v>
      </c>
      <c r="BJ2100" s="17">
        <v>0.32978261110923301</v>
      </c>
      <c r="BK2100" s="17">
        <v>0.42976026282996899</v>
      </c>
      <c r="BL2100" s="17">
        <v>0.28688142580514597</v>
      </c>
      <c r="BM2100" s="17"/>
      <c r="BN2100" s="17">
        <v>0.459097098210905</v>
      </c>
      <c r="BO2100" s="17">
        <v>0.37544920218399802</v>
      </c>
      <c r="BP2100" s="17"/>
      <c r="BQ2100" s="17">
        <v>0.328068142482773</v>
      </c>
      <c r="BR2100" s="17">
        <v>0.38628915056172303</v>
      </c>
      <c r="BS2100" s="17"/>
      <c r="BT2100" s="17">
        <v>0.24706180225699001</v>
      </c>
      <c r="BU2100" s="17"/>
      <c r="BV2100" s="17">
        <v>0.41525107076073497</v>
      </c>
      <c r="BW2100" s="17">
        <v>0.32756000895381598</v>
      </c>
      <c r="BX2100" s="17">
        <v>0.46087717810982598</v>
      </c>
      <c r="BY2100" s="17"/>
      <c r="BZ2100" s="17">
        <v>0.234939340699758</v>
      </c>
      <c r="CA2100" s="17">
        <v>0.32713720755120601</v>
      </c>
      <c r="CB2100" s="17">
        <v>0.414556576648558</v>
      </c>
      <c r="CC2100" s="17">
        <v>0.43409362811826901</v>
      </c>
      <c r="CD2100" s="17">
        <v>0.48230013039785502</v>
      </c>
      <c r="CE2100" s="17">
        <v>0.49582479708171301</v>
      </c>
      <c r="CF2100" s="17">
        <v>0.42667516109026199</v>
      </c>
      <c r="CG2100" s="17"/>
      <c r="CH2100" s="17">
        <v>0.40301158851364999</v>
      </c>
      <c r="CI2100" s="17">
        <v>0.52694900188988203</v>
      </c>
      <c r="CJ2100" s="17">
        <v>0.412804475345323</v>
      </c>
      <c r="CK2100" s="17">
        <v>0.269292056817732</v>
      </c>
      <c r="CL2100" s="17">
        <v>0.24136096314870001</v>
      </c>
    </row>
    <row r="2101" spans="2:90" x14ac:dyDescent="0.3">
      <c r="B2101" t="s">
        <v>118</v>
      </c>
      <c r="C2101" s="17">
        <v>4.9532197071681397E-2</v>
      </c>
      <c r="D2101" s="17">
        <v>4.4838287583854802E-2</v>
      </c>
      <c r="E2101" s="17">
        <v>5.35536395797927E-2</v>
      </c>
      <c r="F2101" s="17"/>
      <c r="G2101" s="17">
        <v>5.5385967024548503E-2</v>
      </c>
      <c r="H2101" s="17">
        <v>4.4633487095111599E-2</v>
      </c>
      <c r="I2101" s="17">
        <v>6.3124513950279598E-2</v>
      </c>
      <c r="J2101" s="17">
        <v>5.2172340679755597E-2</v>
      </c>
      <c r="K2101" s="17">
        <v>5.8688710795107499E-2</v>
      </c>
      <c r="L2101" s="17">
        <v>3.0230537623657499E-2</v>
      </c>
      <c r="M2101" s="17"/>
      <c r="N2101" s="17">
        <v>2.4208809526852899E-2</v>
      </c>
      <c r="O2101" s="17">
        <v>3.7336491634258499E-2</v>
      </c>
      <c r="P2101" s="17">
        <v>4.2918989527497502E-2</v>
      </c>
      <c r="Q2101" s="17">
        <v>9.5804895698650097E-2</v>
      </c>
      <c r="R2101" s="17"/>
      <c r="S2101" s="17">
        <v>5.7831015385868399E-2</v>
      </c>
      <c r="T2101" s="17">
        <v>4.0901729589359503E-2</v>
      </c>
      <c r="U2101" s="17">
        <v>6.0023088728407198E-2</v>
      </c>
      <c r="V2101" s="17">
        <v>5.3733971135459802E-2</v>
      </c>
      <c r="W2101" s="17">
        <v>4.0521938176397002E-2</v>
      </c>
      <c r="X2101" s="17">
        <v>4.4119544886589299E-2</v>
      </c>
      <c r="Y2101" s="17">
        <v>6.20796950344615E-2</v>
      </c>
      <c r="Z2101" s="17">
        <v>2.04737837543368E-2</v>
      </c>
      <c r="AA2101" s="17">
        <v>6.8460283107130995E-2</v>
      </c>
      <c r="AB2101" s="17">
        <v>4.3382568075201099E-2</v>
      </c>
      <c r="AC2101" s="17">
        <v>1.9428566962344102E-2</v>
      </c>
      <c r="AD2101" s="17">
        <v>4.9075336284874302E-2</v>
      </c>
      <c r="AE2101" s="17"/>
      <c r="AF2101" s="17">
        <v>4.6441122637985902E-2</v>
      </c>
      <c r="AG2101" s="17">
        <v>3.5883883071349598E-2</v>
      </c>
      <c r="AH2101" s="17">
        <v>7.0105572416555004E-2</v>
      </c>
      <c r="AI2101" s="17"/>
      <c r="AJ2101" s="17">
        <v>3.7065542344637298E-2</v>
      </c>
      <c r="AK2101" s="17">
        <v>3.7920919676458498E-2</v>
      </c>
      <c r="AL2101" s="17">
        <v>2.9417845185536501E-2</v>
      </c>
      <c r="AM2101" s="17">
        <v>3.81960712665875E-2</v>
      </c>
      <c r="AN2101" s="17">
        <v>5.6441757901259597E-2</v>
      </c>
      <c r="AO2101" s="17"/>
      <c r="AP2101" s="17">
        <v>2.84101512254629E-2</v>
      </c>
      <c r="AQ2101" s="17">
        <v>4.7099734023551602E-2</v>
      </c>
      <c r="AR2101" s="17">
        <v>5.3862882685173502E-2</v>
      </c>
      <c r="AS2101" s="17">
        <v>3.6068531058306298E-2</v>
      </c>
      <c r="AT2101" s="17">
        <v>7.4800806712029197E-2</v>
      </c>
      <c r="AU2101" s="17">
        <v>9.1917253660225295E-2</v>
      </c>
      <c r="AV2101" s="17"/>
      <c r="AW2101" s="17">
        <v>5.7638985807136202E-2</v>
      </c>
      <c r="AX2101" s="17">
        <v>0.201750495258255</v>
      </c>
      <c r="AY2101" s="17">
        <v>0.10246006229039099</v>
      </c>
      <c r="AZ2101" s="17">
        <v>7.1108696944681707E-2</v>
      </c>
      <c r="BA2101" s="17">
        <v>6.0702818401603E-2</v>
      </c>
      <c r="BB2101" s="17">
        <v>3.3330095948668897E-2</v>
      </c>
      <c r="BC2101" s="17">
        <v>1.8345153428437601E-2</v>
      </c>
      <c r="BD2101" s="17">
        <v>1.49144402599146E-2</v>
      </c>
      <c r="BE2101" s="17">
        <v>8.7533682205827995E-3</v>
      </c>
      <c r="BF2101" s="17">
        <v>2.8959126527938101E-2</v>
      </c>
      <c r="BG2101" s="17">
        <v>5.9936288755838302E-3</v>
      </c>
      <c r="BH2101" s="17">
        <v>3.2652405839437099E-2</v>
      </c>
      <c r="BI2101" s="17">
        <v>1.05002598738307E-2</v>
      </c>
      <c r="BJ2101" s="17">
        <v>5.0699255014979003E-2</v>
      </c>
      <c r="BK2101" s="17">
        <v>4.28980634365329E-2</v>
      </c>
      <c r="BL2101" s="17">
        <v>8.3505932078314395E-3</v>
      </c>
      <c r="BM2101" s="17"/>
      <c r="BN2101" s="17">
        <v>4.80232269448937E-2</v>
      </c>
      <c r="BO2101" s="17">
        <v>5.1139124062846403E-2</v>
      </c>
      <c r="BP2101" s="17"/>
      <c r="BQ2101" s="17">
        <v>2.94390234201438E-2</v>
      </c>
      <c r="BR2101" s="17">
        <v>4.4750597363331299E-2</v>
      </c>
      <c r="BS2101" s="17"/>
      <c r="BT2101" s="17">
        <v>2.4673670211305999E-2</v>
      </c>
      <c r="BU2101" s="17"/>
      <c r="BV2101" s="17">
        <v>8.98998417002769E-2</v>
      </c>
      <c r="BW2101" s="17">
        <v>4.5755135768490697E-2</v>
      </c>
      <c r="BX2101" s="17">
        <v>3.59538984787489E-2</v>
      </c>
      <c r="BY2101" s="17"/>
      <c r="BZ2101" s="17">
        <v>8.1007384562063495E-2</v>
      </c>
      <c r="CA2101" s="17">
        <v>7.74323398953215E-2</v>
      </c>
      <c r="CB2101" s="17">
        <v>5.9162251997090298E-2</v>
      </c>
      <c r="CC2101" s="17">
        <v>2.2734242611422002E-2</v>
      </c>
      <c r="CD2101" s="17">
        <v>3.6220928049753798E-2</v>
      </c>
      <c r="CE2101" s="17">
        <v>1.6755449641049899E-2</v>
      </c>
      <c r="CF2101" s="17">
        <v>1.5362686181857601E-2</v>
      </c>
      <c r="CG2101" s="17"/>
      <c r="CH2101" s="17">
        <v>1.67456191769309E-2</v>
      </c>
      <c r="CI2101" s="17">
        <v>3.4171346555024303E-2</v>
      </c>
      <c r="CJ2101" s="17">
        <v>4.55314587696884E-2</v>
      </c>
      <c r="CK2101" s="17">
        <v>9.5216454008831594E-2</v>
      </c>
      <c r="CL2101" s="17">
        <v>0.130929863339141</v>
      </c>
    </row>
    <row r="2102" spans="2:90" x14ac:dyDescent="0.3">
      <c r="C2102" s="17"/>
      <c r="D2102" s="17"/>
      <c r="E2102" s="17"/>
      <c r="F2102" s="17"/>
      <c r="G2102" s="17"/>
      <c r="H2102" s="17"/>
      <c r="I2102" s="17"/>
      <c r="J2102" s="17"/>
      <c r="K2102" s="17"/>
      <c r="L2102" s="17"/>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7"/>
      <c r="AI2102" s="17"/>
      <c r="AJ2102" s="17"/>
      <c r="AK2102" s="17"/>
      <c r="AL2102" s="17"/>
      <c r="AM2102" s="17"/>
      <c r="AN2102" s="17"/>
      <c r="AO2102" s="17"/>
      <c r="AP2102" s="17"/>
      <c r="AQ2102" s="17"/>
      <c r="AR2102" s="17"/>
      <c r="AS2102" s="17"/>
      <c r="AT2102" s="17"/>
      <c r="AU2102" s="17"/>
      <c r="AV2102" s="17"/>
      <c r="AW2102" s="17"/>
      <c r="AX2102" s="17"/>
      <c r="AY2102" s="17"/>
      <c r="AZ2102" s="17"/>
      <c r="BA2102" s="17"/>
      <c r="BB2102" s="17"/>
      <c r="BC2102" s="17"/>
      <c r="BD2102" s="17"/>
      <c r="BE2102" s="17"/>
      <c r="BF2102" s="17"/>
      <c r="BG2102" s="17"/>
      <c r="BH2102" s="17"/>
      <c r="BI2102" s="17"/>
      <c r="BJ2102" s="17"/>
      <c r="BK2102" s="17"/>
      <c r="BL2102" s="17"/>
      <c r="BM2102" s="17"/>
      <c r="BN2102" s="17"/>
      <c r="BO2102" s="17"/>
      <c r="BP2102" s="17"/>
      <c r="BQ2102" s="17"/>
      <c r="BR2102" s="17"/>
      <c r="BS2102" s="17"/>
      <c r="BT2102" s="17"/>
      <c r="BU2102" s="17"/>
      <c r="BV2102" s="17"/>
      <c r="BW2102" s="17"/>
      <c r="BX2102" s="17"/>
      <c r="BY2102" s="17"/>
      <c r="BZ2102" s="17"/>
      <c r="CA2102" s="17"/>
      <c r="CB2102" s="17"/>
      <c r="CC2102" s="17"/>
      <c r="CD2102" s="17"/>
      <c r="CE2102" s="17"/>
      <c r="CF2102" s="17"/>
      <c r="CG2102" s="17"/>
      <c r="CH2102" s="17"/>
      <c r="CI2102" s="17"/>
      <c r="CJ2102" s="17"/>
      <c r="CK2102" s="17"/>
      <c r="CL2102" s="17"/>
    </row>
    <row r="2103" spans="2:90" x14ac:dyDescent="0.3">
      <c r="B2103" s="6" t="s">
        <v>779</v>
      </c>
      <c r="C2103" s="17"/>
      <c r="D2103" s="17"/>
      <c r="E2103" s="17"/>
      <c r="F2103" s="17"/>
      <c r="G2103" s="17"/>
      <c r="H2103" s="17"/>
      <c r="I2103" s="17"/>
      <c r="J2103" s="17"/>
      <c r="K2103" s="17"/>
      <c r="L2103" s="17"/>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7"/>
      <c r="AI2103" s="17"/>
      <c r="AJ2103" s="17"/>
      <c r="AK2103" s="17"/>
      <c r="AL2103" s="17"/>
      <c r="AM2103" s="17"/>
      <c r="AN2103" s="17"/>
      <c r="AO2103" s="17"/>
      <c r="AP2103" s="17"/>
      <c r="AQ2103" s="17"/>
      <c r="AR2103" s="17"/>
      <c r="AS2103" s="17"/>
      <c r="AT2103" s="17"/>
      <c r="AU2103" s="17"/>
      <c r="AV2103" s="17"/>
      <c r="AW2103" s="17"/>
      <c r="AX2103" s="17"/>
      <c r="AY2103" s="17"/>
      <c r="AZ2103" s="17"/>
      <c r="BA2103" s="17"/>
      <c r="BB2103" s="17"/>
      <c r="BC2103" s="17"/>
      <c r="BD2103" s="17"/>
      <c r="BE2103" s="17"/>
      <c r="BF2103" s="17"/>
      <c r="BG2103" s="17"/>
      <c r="BH2103" s="17"/>
      <c r="BI2103" s="17"/>
      <c r="BJ2103" s="17"/>
      <c r="BK2103" s="17"/>
      <c r="BL2103" s="17"/>
      <c r="BM2103" s="17"/>
      <c r="BN2103" s="17"/>
      <c r="BO2103" s="17"/>
      <c r="BP2103" s="17"/>
      <c r="BQ2103" s="17"/>
      <c r="BR2103" s="17"/>
      <c r="BS2103" s="17"/>
      <c r="BT2103" s="17"/>
      <c r="BU2103" s="17"/>
      <c r="BV2103" s="17"/>
      <c r="BW2103" s="17"/>
      <c r="BX2103" s="17"/>
      <c r="BY2103" s="17"/>
      <c r="BZ2103" s="17"/>
      <c r="CA2103" s="17"/>
      <c r="CB2103" s="17"/>
      <c r="CC2103" s="17"/>
      <c r="CD2103" s="17"/>
      <c r="CE2103" s="17"/>
      <c r="CF2103" s="17"/>
      <c r="CG2103" s="17"/>
      <c r="CH2103" s="17"/>
      <c r="CI2103" s="17"/>
      <c r="CJ2103" s="17"/>
      <c r="CK2103" s="17"/>
      <c r="CL2103" s="17"/>
    </row>
    <row r="2104" spans="2:90" x14ac:dyDescent="0.3">
      <c r="B2104" s="24" t="s">
        <v>110</v>
      </c>
      <c r="C2104" s="17"/>
      <c r="D2104" s="17"/>
      <c r="E2104" s="17"/>
      <c r="F2104" s="17"/>
      <c r="G2104" s="17"/>
      <c r="H2104" s="17"/>
      <c r="I2104" s="17"/>
      <c r="J2104" s="17"/>
      <c r="K2104" s="17"/>
      <c r="L2104" s="17"/>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7"/>
      <c r="AI2104" s="17"/>
      <c r="AJ2104" s="17"/>
      <c r="AK2104" s="17"/>
      <c r="AL2104" s="17"/>
      <c r="AM2104" s="17"/>
      <c r="AN2104" s="17"/>
      <c r="AO2104" s="17"/>
      <c r="AP2104" s="17"/>
      <c r="AQ2104" s="17"/>
      <c r="AR2104" s="17"/>
      <c r="AS2104" s="17"/>
      <c r="AT2104" s="17"/>
      <c r="AU2104" s="17"/>
      <c r="AV2104" s="17"/>
      <c r="AW2104" s="17"/>
      <c r="AX2104" s="17"/>
      <c r="AY2104" s="17"/>
      <c r="AZ2104" s="17"/>
      <c r="BA2104" s="17"/>
      <c r="BB2104" s="17"/>
      <c r="BC2104" s="17"/>
      <c r="BD2104" s="17"/>
      <c r="BE2104" s="17"/>
      <c r="BF2104" s="17"/>
      <c r="BG2104" s="17"/>
      <c r="BH2104" s="17"/>
      <c r="BI2104" s="17"/>
      <c r="BJ2104" s="17"/>
      <c r="BK2104" s="17"/>
      <c r="BL2104" s="17"/>
      <c r="BM2104" s="17"/>
      <c r="BN2104" s="17"/>
      <c r="BO2104" s="17"/>
      <c r="BP2104" s="17"/>
      <c r="BQ2104" s="17"/>
      <c r="BR2104" s="17"/>
      <c r="BS2104" s="17"/>
      <c r="BT2104" s="17"/>
      <c r="BU2104" s="17"/>
      <c r="BV2104" s="17"/>
      <c r="BW2104" s="17"/>
      <c r="BX2104" s="17"/>
      <c r="BY2104" s="17"/>
      <c r="BZ2104" s="17"/>
      <c r="CA2104" s="17"/>
      <c r="CB2104" s="17"/>
      <c r="CC2104" s="17"/>
      <c r="CD2104" s="17"/>
      <c r="CE2104" s="17"/>
      <c r="CF2104" s="17"/>
      <c r="CG2104" s="17"/>
      <c r="CH2104" s="17"/>
      <c r="CI2104" s="17"/>
      <c r="CJ2104" s="17"/>
      <c r="CK2104" s="17"/>
      <c r="CL2104" s="17"/>
    </row>
    <row r="2105" spans="2:90" x14ac:dyDescent="0.3">
      <c r="B2105" t="s">
        <v>409</v>
      </c>
      <c r="C2105" s="17">
        <v>5.6464803780262598E-2</v>
      </c>
      <c r="D2105" s="17">
        <v>6.0458295618344898E-2</v>
      </c>
      <c r="E2105" s="17">
        <v>5.20700024687238E-2</v>
      </c>
      <c r="F2105" s="17"/>
      <c r="G2105" s="17">
        <v>8.65951881250515E-2</v>
      </c>
      <c r="H2105" s="17">
        <v>9.09279428785639E-2</v>
      </c>
      <c r="I2105" s="17">
        <v>6.6368858878316894E-2</v>
      </c>
      <c r="J2105" s="17">
        <v>4.7552550737549798E-2</v>
      </c>
      <c r="K2105" s="17">
        <v>4.0651607045377597E-2</v>
      </c>
      <c r="L2105" s="17">
        <v>1.8023142584752801E-2</v>
      </c>
      <c r="M2105" s="17"/>
      <c r="N2105" s="17">
        <v>7.0663933383048605E-2</v>
      </c>
      <c r="O2105" s="17">
        <v>5.32289825768597E-2</v>
      </c>
      <c r="P2105" s="17">
        <v>5.7253140292083497E-2</v>
      </c>
      <c r="Q2105" s="17">
        <v>4.4387836384991698E-2</v>
      </c>
      <c r="R2105" s="17"/>
      <c r="S2105" s="17">
        <v>8.4863483190686595E-2</v>
      </c>
      <c r="T2105" s="17">
        <v>2.9628426534044801E-2</v>
      </c>
      <c r="U2105" s="17">
        <v>2.9557709857701599E-2</v>
      </c>
      <c r="V2105" s="17">
        <v>5.1158823797240398E-2</v>
      </c>
      <c r="W2105" s="17">
        <v>3.8493144312329898E-2</v>
      </c>
      <c r="X2105" s="17">
        <v>5.1451811097007298E-2</v>
      </c>
      <c r="Y2105" s="17">
        <v>5.7837286634486201E-2</v>
      </c>
      <c r="Z2105" s="17">
        <v>0.10222072596721</v>
      </c>
      <c r="AA2105" s="17">
        <v>7.8489217155695595E-2</v>
      </c>
      <c r="AB2105" s="17">
        <v>4.4524389058098801E-2</v>
      </c>
      <c r="AC2105" s="17">
        <v>2.6835130275668601E-2</v>
      </c>
      <c r="AD2105" s="17">
        <v>0.124270019092642</v>
      </c>
      <c r="AE2105" s="17"/>
      <c r="AF2105" s="17">
        <v>2.6901936818590599E-2</v>
      </c>
      <c r="AG2105" s="17">
        <v>7.2560463009426202E-2</v>
      </c>
      <c r="AH2105" s="17">
        <v>7.735336192509E-2</v>
      </c>
      <c r="AI2105" s="17"/>
      <c r="AJ2105" s="17">
        <v>2.6476992937674401E-2</v>
      </c>
      <c r="AK2105" s="17">
        <v>7.5906919004328E-2</v>
      </c>
      <c r="AL2105" s="17">
        <v>4.2108864255995901E-2</v>
      </c>
      <c r="AM2105" s="17">
        <v>4.7427993111634099E-2</v>
      </c>
      <c r="AN2105" s="17">
        <v>3.8858274965941297E-2</v>
      </c>
      <c r="AO2105" s="17"/>
      <c r="AP2105" s="17">
        <v>9.5103160946705401E-2</v>
      </c>
      <c r="AQ2105" s="17">
        <v>4.3536467517540402E-2</v>
      </c>
      <c r="AR2105" s="17">
        <v>3.04786515352281E-2</v>
      </c>
      <c r="AS2105" s="17">
        <v>4.8673158189729997E-2</v>
      </c>
      <c r="AT2105" s="17">
        <v>6.6593945468295307E-2</v>
      </c>
      <c r="AU2105" s="17">
        <v>3.40031147238255E-2</v>
      </c>
      <c r="AV2105" s="17"/>
      <c r="AW2105" s="17">
        <v>5.4275030558449101E-2</v>
      </c>
      <c r="AX2105" s="17">
        <v>5.7334551330778902E-2</v>
      </c>
      <c r="AY2105" s="17">
        <v>7.3113486881965395E-2</v>
      </c>
      <c r="AZ2105" s="17">
        <v>6.9966882165187594E-2</v>
      </c>
      <c r="BA2105" s="17">
        <v>5.2341509155111703E-2</v>
      </c>
      <c r="BB2105" s="17">
        <v>4.1070547745710298E-2</v>
      </c>
      <c r="BC2105" s="17">
        <v>5.3018683452102297E-2</v>
      </c>
      <c r="BD2105" s="17">
        <v>4.5285617591278603E-2</v>
      </c>
      <c r="BE2105" s="17">
        <v>4.4522167586126898E-2</v>
      </c>
      <c r="BF2105" s="17">
        <v>3.8958664650595602E-2</v>
      </c>
      <c r="BG2105" s="17">
        <v>5.7908968887958698E-2</v>
      </c>
      <c r="BH2105" s="17">
        <v>5.7201346344487203E-2</v>
      </c>
      <c r="BI2105" s="17">
        <v>2.26024077490188E-2</v>
      </c>
      <c r="BJ2105" s="17">
        <v>3.3664274112362703E-2</v>
      </c>
      <c r="BK2105" s="17">
        <v>5.5615184228265099E-2</v>
      </c>
      <c r="BL2105" s="17">
        <v>0.15653352583647201</v>
      </c>
      <c r="BM2105" s="17"/>
      <c r="BN2105" s="17">
        <v>5.74940538403452E-2</v>
      </c>
      <c r="BO2105" s="17">
        <v>5.5861791189507501E-2</v>
      </c>
      <c r="BP2105" s="17"/>
      <c r="BQ2105" s="17">
        <v>8.6412671729210494E-2</v>
      </c>
      <c r="BR2105" s="17">
        <v>7.1025634125184797E-2</v>
      </c>
      <c r="BS2105" s="17"/>
      <c r="BT2105" s="17">
        <v>0.10465718687745899</v>
      </c>
      <c r="BU2105" s="17"/>
      <c r="BV2105" s="17">
        <v>5.2865390345940302E-2</v>
      </c>
      <c r="BW2105" s="17">
        <v>8.3431943832356595E-2</v>
      </c>
      <c r="BX2105" s="17">
        <v>5.0639077656239401E-2</v>
      </c>
      <c r="BY2105" s="17"/>
      <c r="BZ2105" s="17">
        <v>6.8781643671779996E-2</v>
      </c>
      <c r="CA2105" s="17">
        <v>5.7045387241614197E-2</v>
      </c>
      <c r="CB2105" s="17">
        <v>4.6867499359203597E-2</v>
      </c>
      <c r="CC2105" s="17">
        <v>3.03469130269753E-2</v>
      </c>
      <c r="CD2105" s="17">
        <v>4.0027034475316497E-2</v>
      </c>
      <c r="CE2105" s="17">
        <v>6.9839549469558407E-2</v>
      </c>
      <c r="CF2105" s="17">
        <v>0.104501105704826</v>
      </c>
      <c r="CG2105" s="17"/>
      <c r="CH2105" s="17">
        <v>0.12966045804639501</v>
      </c>
      <c r="CI2105" s="17">
        <v>4.3097945064618698E-2</v>
      </c>
      <c r="CJ2105" s="17">
        <v>4.8691061306410897E-2</v>
      </c>
      <c r="CK2105" s="17">
        <v>5.4591458012555098E-2</v>
      </c>
      <c r="CL2105" s="17">
        <v>8.0407372886274905E-2</v>
      </c>
    </row>
    <row r="2106" spans="2:90" x14ac:dyDescent="0.3">
      <c r="B2106" t="s">
        <v>765</v>
      </c>
      <c r="C2106" s="17">
        <v>0.13255764346023399</v>
      </c>
      <c r="D2106" s="17">
        <v>0.156191358125155</v>
      </c>
      <c r="E2106" s="17">
        <v>0.110511142623264</v>
      </c>
      <c r="F2106" s="17"/>
      <c r="G2106" s="17">
        <v>0.246057387842888</v>
      </c>
      <c r="H2106" s="17">
        <v>0.26199875485409702</v>
      </c>
      <c r="I2106" s="17">
        <v>0.15063383565077901</v>
      </c>
      <c r="J2106" s="17">
        <v>8.8674570522457696E-2</v>
      </c>
      <c r="K2106" s="17">
        <v>5.4837853420810601E-2</v>
      </c>
      <c r="L2106" s="17">
        <v>2.4353922796091498E-2</v>
      </c>
      <c r="M2106" s="17"/>
      <c r="N2106" s="17">
        <v>0.17996672084325599</v>
      </c>
      <c r="O2106" s="17">
        <v>0.140256473980129</v>
      </c>
      <c r="P2106" s="17">
        <v>8.4328604179966696E-2</v>
      </c>
      <c r="Q2106" s="17">
        <v>0.115312896005993</v>
      </c>
      <c r="R2106" s="17"/>
      <c r="S2106" s="17">
        <v>0.178707316455186</v>
      </c>
      <c r="T2106" s="17">
        <v>0.110650870915748</v>
      </c>
      <c r="U2106" s="17">
        <v>0.117834486408408</v>
      </c>
      <c r="V2106" s="17">
        <v>0.10913345600475099</v>
      </c>
      <c r="W2106" s="17">
        <v>0.12630306095742699</v>
      </c>
      <c r="X2106" s="17">
        <v>7.7944141563459704E-2</v>
      </c>
      <c r="Y2106" s="17">
        <v>0.115013553597654</v>
      </c>
      <c r="Z2106" s="17">
        <v>0.184041200765833</v>
      </c>
      <c r="AA2106" s="17">
        <v>0.148531307951311</v>
      </c>
      <c r="AB2106" s="17">
        <v>0.109164143745373</v>
      </c>
      <c r="AC2106" s="17">
        <v>0.200405669838742</v>
      </c>
      <c r="AD2106" s="17">
        <v>0.176108770449975</v>
      </c>
      <c r="AE2106" s="17"/>
      <c r="AF2106" s="17">
        <v>9.1594719349443202E-2</v>
      </c>
      <c r="AG2106" s="17">
        <v>0.14397846221331601</v>
      </c>
      <c r="AH2106" s="17">
        <v>0.145609916707646</v>
      </c>
      <c r="AI2106" s="17"/>
      <c r="AJ2106" s="17">
        <v>0.104584864179589</v>
      </c>
      <c r="AK2106" s="17">
        <v>0.166954062712559</v>
      </c>
      <c r="AL2106" s="17">
        <v>9.82798962167728E-2</v>
      </c>
      <c r="AM2106" s="17">
        <v>0.128646199711796</v>
      </c>
      <c r="AN2106" s="17">
        <v>0.20678401219846501</v>
      </c>
      <c r="AO2106" s="17"/>
      <c r="AP2106" s="17">
        <v>0.18775028112884701</v>
      </c>
      <c r="AQ2106" s="17">
        <v>0.124402815342018</v>
      </c>
      <c r="AR2106" s="17">
        <v>0.13176122937408599</v>
      </c>
      <c r="AS2106" s="17">
        <v>0.10830399040710501</v>
      </c>
      <c r="AT2106" s="17">
        <v>0.18404717765530401</v>
      </c>
      <c r="AU2106" s="17">
        <v>8.7704217028384601E-2</v>
      </c>
      <c r="AV2106" s="17"/>
      <c r="AW2106" s="17">
        <v>0.16627610941627299</v>
      </c>
      <c r="AX2106" s="17">
        <v>0.16356769126913701</v>
      </c>
      <c r="AY2106" s="17">
        <v>9.21245153909135E-2</v>
      </c>
      <c r="AZ2106" s="17">
        <v>0.12194570465016601</v>
      </c>
      <c r="BA2106" s="17">
        <v>9.4448372850287898E-2</v>
      </c>
      <c r="BB2106" s="17">
        <v>0.10307237699856001</v>
      </c>
      <c r="BC2106" s="17">
        <v>0.18107867019743101</v>
      </c>
      <c r="BD2106" s="17">
        <v>9.50080058806788E-2</v>
      </c>
      <c r="BE2106" s="17">
        <v>0.100119530824788</v>
      </c>
      <c r="BF2106" s="17">
        <v>0.14012298557654801</v>
      </c>
      <c r="BG2106" s="17">
        <v>0.13638705206041199</v>
      </c>
      <c r="BH2106" s="17">
        <v>0.18831947798378401</v>
      </c>
      <c r="BI2106" s="17">
        <v>0.17091984607608601</v>
      </c>
      <c r="BJ2106" s="17">
        <v>0.21221429072357101</v>
      </c>
      <c r="BK2106" s="17">
        <v>0.107300966849322</v>
      </c>
      <c r="BL2106" s="17">
        <v>0.238259590133478</v>
      </c>
      <c r="BM2106" s="17"/>
      <c r="BN2106" s="17">
        <v>0.1174188933404</v>
      </c>
      <c r="BO2106" s="17">
        <v>0.15428806538277701</v>
      </c>
      <c r="BP2106" s="17"/>
      <c r="BQ2106" s="17">
        <v>0.19169996397647801</v>
      </c>
      <c r="BR2106" s="17">
        <v>0.125956131615307</v>
      </c>
      <c r="BS2106" s="17"/>
      <c r="BT2106" s="17">
        <v>0.237226237261036</v>
      </c>
      <c r="BU2106" s="17"/>
      <c r="BV2106" s="17">
        <v>0.11090881930126099</v>
      </c>
      <c r="BW2106" s="17">
        <v>0.239524569937835</v>
      </c>
      <c r="BX2106" s="17">
        <v>0.108154378226628</v>
      </c>
      <c r="BY2106" s="17"/>
      <c r="BZ2106" s="17">
        <v>0.104867107396445</v>
      </c>
      <c r="CA2106" s="17">
        <v>0.15557765858233299</v>
      </c>
      <c r="CB2106" s="17">
        <v>0.114344048119146</v>
      </c>
      <c r="CC2106" s="17">
        <v>0.14880021516331701</v>
      </c>
      <c r="CD2106" s="17">
        <v>0.13879067383555499</v>
      </c>
      <c r="CE2106" s="17">
        <v>0.133381665535139</v>
      </c>
      <c r="CF2106" s="17">
        <v>0.17518110868078099</v>
      </c>
      <c r="CG2106" s="17"/>
      <c r="CH2106" s="17">
        <v>0.197263009355227</v>
      </c>
      <c r="CI2106" s="17">
        <v>0.124696592636555</v>
      </c>
      <c r="CJ2106" s="17">
        <v>0.11500611734664</v>
      </c>
      <c r="CK2106" s="17">
        <v>0.16400994413891501</v>
      </c>
      <c r="CL2106" s="17">
        <v>8.5673356406188894E-2</v>
      </c>
    </row>
    <row r="2107" spans="2:90" x14ac:dyDescent="0.3">
      <c r="B2107" t="s">
        <v>766</v>
      </c>
      <c r="C2107" s="17">
        <v>0.126447831230867</v>
      </c>
      <c r="D2107" s="17">
        <v>0.127082996940904</v>
      </c>
      <c r="E2107" s="17">
        <v>0.123805955823397</v>
      </c>
      <c r="F2107" s="17"/>
      <c r="G2107" s="17">
        <v>0.21118495633727</v>
      </c>
      <c r="H2107" s="17">
        <v>0.1928876790538</v>
      </c>
      <c r="I2107" s="17">
        <v>0.17385099670049001</v>
      </c>
      <c r="J2107" s="17">
        <v>0.115763009128414</v>
      </c>
      <c r="K2107" s="17">
        <v>8.4338942673251802E-2</v>
      </c>
      <c r="L2107" s="17">
        <v>1.3976196244740899E-2</v>
      </c>
      <c r="M2107" s="17"/>
      <c r="N2107" s="17">
        <v>0.14324190786315399</v>
      </c>
      <c r="O2107" s="17">
        <v>0.129260045872266</v>
      </c>
      <c r="P2107" s="17">
        <v>0.124918767128638</v>
      </c>
      <c r="Q2107" s="17">
        <v>0.106200482398803</v>
      </c>
      <c r="R2107" s="17"/>
      <c r="S2107" s="17">
        <v>0.176094958265886</v>
      </c>
      <c r="T2107" s="17">
        <v>0.101338921718036</v>
      </c>
      <c r="U2107" s="17">
        <v>0.13790060096867701</v>
      </c>
      <c r="V2107" s="17">
        <v>9.5623352624873995E-2</v>
      </c>
      <c r="W2107" s="17">
        <v>0.17339037966340001</v>
      </c>
      <c r="X2107" s="17">
        <v>0.152078254311238</v>
      </c>
      <c r="Y2107" s="17">
        <v>0.102512611641319</v>
      </c>
      <c r="Z2107" s="17">
        <v>9.8898744072710806E-2</v>
      </c>
      <c r="AA2107" s="17">
        <v>0.112753249624077</v>
      </c>
      <c r="AB2107" s="17">
        <v>0.111459603412716</v>
      </c>
      <c r="AC2107" s="17">
        <v>8.7186536113132998E-2</v>
      </c>
      <c r="AD2107" s="17">
        <v>0.14006094188118001</v>
      </c>
      <c r="AE2107" s="17"/>
      <c r="AF2107" s="17">
        <v>9.6509742467186202E-2</v>
      </c>
      <c r="AG2107" s="17">
        <v>0.120996204422627</v>
      </c>
      <c r="AH2107" s="17">
        <v>0.15404865041980401</v>
      </c>
      <c r="AI2107" s="17"/>
      <c r="AJ2107" s="17">
        <v>9.7545825703029596E-2</v>
      </c>
      <c r="AK2107" s="17">
        <v>0.13726241343817999</v>
      </c>
      <c r="AL2107" s="17">
        <v>0.12902044848021901</v>
      </c>
      <c r="AM2107" s="17">
        <v>0.13749148034304101</v>
      </c>
      <c r="AN2107" s="17">
        <v>0.12940101294794401</v>
      </c>
      <c r="AO2107" s="17"/>
      <c r="AP2107" s="17">
        <v>0.15837523047222299</v>
      </c>
      <c r="AQ2107" s="17">
        <v>0.123570999272945</v>
      </c>
      <c r="AR2107" s="17">
        <v>0.120213794411535</v>
      </c>
      <c r="AS2107" s="17">
        <v>0.112721986079031</v>
      </c>
      <c r="AT2107" s="17">
        <v>0.158425308750683</v>
      </c>
      <c r="AU2107" s="17">
        <v>7.7041634497732603E-2</v>
      </c>
      <c r="AV2107" s="17"/>
      <c r="AW2107" s="17">
        <v>9.2274872383885403E-2</v>
      </c>
      <c r="AX2107" s="17">
        <v>0.116648515932889</v>
      </c>
      <c r="AY2107" s="17">
        <v>0.13821422485502399</v>
      </c>
      <c r="AZ2107" s="17">
        <v>0.11769952348929701</v>
      </c>
      <c r="BA2107" s="17">
        <v>0.14877432193567799</v>
      </c>
      <c r="BB2107" s="17">
        <v>0.12122143153105799</v>
      </c>
      <c r="BC2107" s="17">
        <v>0.11998304619253</v>
      </c>
      <c r="BD2107" s="17">
        <v>0.13522986218799399</v>
      </c>
      <c r="BE2107" s="17">
        <v>7.0417633639618102E-2</v>
      </c>
      <c r="BF2107" s="17">
        <v>0.16152282632984299</v>
      </c>
      <c r="BG2107" s="17">
        <v>0.16811028870591399</v>
      </c>
      <c r="BH2107" s="17">
        <v>8.3293654580852305E-2</v>
      </c>
      <c r="BI2107" s="17">
        <v>0.11077666956544099</v>
      </c>
      <c r="BJ2107" s="17">
        <v>0.14785644247416099</v>
      </c>
      <c r="BK2107" s="17">
        <v>0.106133514724722</v>
      </c>
      <c r="BL2107" s="17">
        <v>0.16453835473134101</v>
      </c>
      <c r="BM2107" s="17"/>
      <c r="BN2107" s="17">
        <v>0.110029365176634</v>
      </c>
      <c r="BO2107" s="17">
        <v>0.14991693587507501</v>
      </c>
      <c r="BP2107" s="17"/>
      <c r="BQ2107" s="17">
        <v>0.15950587550506801</v>
      </c>
      <c r="BR2107" s="17">
        <v>0.109903155309011</v>
      </c>
      <c r="BS2107" s="17"/>
      <c r="BT2107" s="17">
        <v>0.15739518879700801</v>
      </c>
      <c r="BU2107" s="17"/>
      <c r="BV2107" s="17">
        <v>0.14621877720725501</v>
      </c>
      <c r="BW2107" s="17">
        <v>0.11276682204511999</v>
      </c>
      <c r="BX2107" s="17">
        <v>0.119713088554386</v>
      </c>
      <c r="BY2107" s="17"/>
      <c r="BZ2107" s="17">
        <v>0.12554703135368001</v>
      </c>
      <c r="CA2107" s="17">
        <v>0.11479448268098399</v>
      </c>
      <c r="CB2107" s="17">
        <v>0.143717625281233</v>
      </c>
      <c r="CC2107" s="17">
        <v>0.13696722443926501</v>
      </c>
      <c r="CD2107" s="17">
        <v>0.14295723320978901</v>
      </c>
      <c r="CE2107" s="17">
        <v>0.110083603092201</v>
      </c>
      <c r="CF2107" s="17">
        <v>0.14088549053737501</v>
      </c>
      <c r="CG2107" s="17"/>
      <c r="CH2107" s="17">
        <v>0.132302448574596</v>
      </c>
      <c r="CI2107" s="17">
        <v>0.123845681203255</v>
      </c>
      <c r="CJ2107" s="17">
        <v>0.12624741370636899</v>
      </c>
      <c r="CK2107" s="17">
        <v>0.13826845854615899</v>
      </c>
      <c r="CL2107" s="17">
        <v>9.1888336726646799E-2</v>
      </c>
    </row>
    <row r="2108" spans="2:90" x14ac:dyDescent="0.3">
      <c r="B2108" t="s">
        <v>767</v>
      </c>
      <c r="C2108" s="17">
        <v>0.114651798744741</v>
      </c>
      <c r="D2108" s="17">
        <v>0.117158786648378</v>
      </c>
      <c r="E2108" s="17">
        <v>0.112138881106137</v>
      </c>
      <c r="F2108" s="17"/>
      <c r="G2108" s="17">
        <v>0.17540475892238599</v>
      </c>
      <c r="H2108" s="17">
        <v>0.177411413435447</v>
      </c>
      <c r="I2108" s="17">
        <v>0.14404965526945199</v>
      </c>
      <c r="J2108" s="17">
        <v>0.106880225009998</v>
      </c>
      <c r="K2108" s="17">
        <v>8.8431557085095203E-2</v>
      </c>
      <c r="L2108" s="17">
        <v>2.2841093032700099E-2</v>
      </c>
      <c r="M2108" s="17"/>
      <c r="N2108" s="17">
        <v>0.131939262920414</v>
      </c>
      <c r="O2108" s="17">
        <v>0.115812005953893</v>
      </c>
      <c r="P2108" s="17">
        <v>0.104280914835859</v>
      </c>
      <c r="Q2108" s="17">
        <v>0.103225411819324</v>
      </c>
      <c r="R2108" s="17"/>
      <c r="S2108" s="17">
        <v>0.13447539977279799</v>
      </c>
      <c r="T2108" s="17">
        <v>9.9440270721994295E-2</v>
      </c>
      <c r="U2108" s="17">
        <v>0.112328978122301</v>
      </c>
      <c r="V2108" s="17">
        <v>0.109418387358517</v>
      </c>
      <c r="W2108" s="17">
        <v>9.5072114731287696E-2</v>
      </c>
      <c r="X2108" s="17">
        <v>0.189688563587632</v>
      </c>
      <c r="Y2108" s="17">
        <v>9.8215232352074994E-2</v>
      </c>
      <c r="Z2108" s="17">
        <v>6.8914350122932205E-2</v>
      </c>
      <c r="AA2108" s="17">
        <v>0.102491986531267</v>
      </c>
      <c r="AB2108" s="17">
        <v>9.80032917810503E-2</v>
      </c>
      <c r="AC2108" s="17">
        <v>0.101502532714663</v>
      </c>
      <c r="AD2108" s="17">
        <v>0.151902273671573</v>
      </c>
      <c r="AE2108" s="17"/>
      <c r="AF2108" s="17">
        <v>8.5005239468846902E-2</v>
      </c>
      <c r="AG2108" s="17">
        <v>0.123422104784549</v>
      </c>
      <c r="AH2108" s="17">
        <v>0.13534862231776801</v>
      </c>
      <c r="AI2108" s="17"/>
      <c r="AJ2108" s="17">
        <v>0.11769925217015199</v>
      </c>
      <c r="AK2108" s="17">
        <v>0.12026848712119401</v>
      </c>
      <c r="AL2108" s="17">
        <v>7.5427325896940206E-2</v>
      </c>
      <c r="AM2108" s="17">
        <v>9.2367153430877993E-2</v>
      </c>
      <c r="AN2108" s="17">
        <v>0.188508570001748</v>
      </c>
      <c r="AO2108" s="17"/>
      <c r="AP2108" s="17">
        <v>0.12728326244112001</v>
      </c>
      <c r="AQ2108" s="17">
        <v>0.124529861443103</v>
      </c>
      <c r="AR2108" s="17">
        <v>9.6192578374276305E-2</v>
      </c>
      <c r="AS2108" s="17">
        <v>0.10234983540586801</v>
      </c>
      <c r="AT2108" s="17">
        <v>0.165494991488918</v>
      </c>
      <c r="AU2108" s="17">
        <v>6.7887596752157497E-2</v>
      </c>
      <c r="AV2108" s="17"/>
      <c r="AW2108" s="17">
        <v>0.14662855597830399</v>
      </c>
      <c r="AX2108" s="17">
        <v>9.0729798704947504E-2</v>
      </c>
      <c r="AY2108" s="17">
        <v>8.5812170742866595E-2</v>
      </c>
      <c r="AZ2108" s="17">
        <v>7.3042737891738194E-2</v>
      </c>
      <c r="BA2108" s="17">
        <v>0.127595885560148</v>
      </c>
      <c r="BB2108" s="17">
        <v>0.107414312028971</v>
      </c>
      <c r="BC2108" s="17">
        <v>0.10067371029288499</v>
      </c>
      <c r="BD2108" s="17">
        <v>9.3553623708189995E-2</v>
      </c>
      <c r="BE2108" s="17">
        <v>0.13770519109117199</v>
      </c>
      <c r="BF2108" s="17">
        <v>0.15064961619738901</v>
      </c>
      <c r="BG2108" s="17">
        <v>0.144398387071766</v>
      </c>
      <c r="BH2108" s="17">
        <v>0.10699927772243201</v>
      </c>
      <c r="BI2108" s="17">
        <v>0.15459690081710001</v>
      </c>
      <c r="BJ2108" s="17">
        <v>0.138146422380546</v>
      </c>
      <c r="BK2108" s="17">
        <v>0.17169650104912501</v>
      </c>
      <c r="BL2108" s="17">
        <v>0.12282047262135801</v>
      </c>
      <c r="BM2108" s="17"/>
      <c r="BN2108" s="17">
        <v>0.106818641414703</v>
      </c>
      <c r="BO2108" s="17">
        <v>0.125897937389925</v>
      </c>
      <c r="BP2108" s="17"/>
      <c r="BQ2108" s="17">
        <v>0.11790424810266301</v>
      </c>
      <c r="BR2108" s="17">
        <v>0.140106402589534</v>
      </c>
      <c r="BS2108" s="17"/>
      <c r="BT2108" s="17">
        <v>0.14978803549595099</v>
      </c>
      <c r="BU2108" s="17"/>
      <c r="BV2108" s="17">
        <v>0.115842163004477</v>
      </c>
      <c r="BW2108" s="17">
        <v>9.9260715001268707E-2</v>
      </c>
      <c r="BX2108" s="17">
        <v>0.11471252962450899</v>
      </c>
      <c r="BY2108" s="17"/>
      <c r="BZ2108" s="17">
        <v>0.14765863400472701</v>
      </c>
      <c r="CA2108" s="17">
        <v>0.123955278708137</v>
      </c>
      <c r="CB2108" s="17">
        <v>0.109860086345469</v>
      </c>
      <c r="CC2108" s="17">
        <v>0.159340006226727</v>
      </c>
      <c r="CD2108" s="17">
        <v>9.1697902896390696E-2</v>
      </c>
      <c r="CE2108" s="17">
        <v>0.11061320931667901</v>
      </c>
      <c r="CF2108" s="17">
        <v>0.11464875271909999</v>
      </c>
      <c r="CG2108" s="17"/>
      <c r="CH2108" s="17">
        <v>0.154174940141517</v>
      </c>
      <c r="CI2108" s="17">
        <v>9.4973198648298104E-2</v>
      </c>
      <c r="CJ2108" s="17">
        <v>0.113288265498959</v>
      </c>
      <c r="CK2108" s="17">
        <v>0.120954518868348</v>
      </c>
      <c r="CL2108" s="17">
        <v>0.18884386982541601</v>
      </c>
    </row>
    <row r="2109" spans="2:90" x14ac:dyDescent="0.3">
      <c r="B2109" t="s">
        <v>768</v>
      </c>
      <c r="C2109" s="17">
        <v>0.506974707157125</v>
      </c>
      <c r="D2109" s="17">
        <v>0.48827997860972999</v>
      </c>
      <c r="E2109" s="17">
        <v>0.52823255437091898</v>
      </c>
      <c r="F2109" s="17"/>
      <c r="G2109" s="17">
        <v>0.19680275243223799</v>
      </c>
      <c r="H2109" s="17">
        <v>0.229420466304607</v>
      </c>
      <c r="I2109" s="17">
        <v>0.36727001345280702</v>
      </c>
      <c r="J2109" s="17">
        <v>0.58731081160305498</v>
      </c>
      <c r="K2109" s="17">
        <v>0.660194188554872</v>
      </c>
      <c r="L2109" s="17">
        <v>0.88620458078225695</v>
      </c>
      <c r="M2109" s="17"/>
      <c r="N2109" s="17">
        <v>0.43479136717779998</v>
      </c>
      <c r="O2109" s="17">
        <v>0.50641302264974797</v>
      </c>
      <c r="P2109" s="17">
        <v>0.58278018445908297</v>
      </c>
      <c r="Q2109" s="17">
        <v>0.51933922161143298</v>
      </c>
      <c r="R2109" s="17"/>
      <c r="S2109" s="17">
        <v>0.35887410334644099</v>
      </c>
      <c r="T2109" s="17">
        <v>0.59597616108207496</v>
      </c>
      <c r="U2109" s="17">
        <v>0.54185322933529101</v>
      </c>
      <c r="V2109" s="17">
        <v>0.56485381541223101</v>
      </c>
      <c r="W2109" s="17">
        <v>0.50682992551833705</v>
      </c>
      <c r="X2109" s="17">
        <v>0.46357396881490598</v>
      </c>
      <c r="Y2109" s="17">
        <v>0.56316277157092298</v>
      </c>
      <c r="Z2109" s="17">
        <v>0.52422175367319701</v>
      </c>
      <c r="AA2109" s="17">
        <v>0.47232723504374702</v>
      </c>
      <c r="AB2109" s="17">
        <v>0.57527247980001595</v>
      </c>
      <c r="AC2109" s="17">
        <v>0.53840173986888296</v>
      </c>
      <c r="AD2109" s="17">
        <v>0.37482098661977797</v>
      </c>
      <c r="AE2109" s="17"/>
      <c r="AF2109" s="17">
        <v>0.63824655484288295</v>
      </c>
      <c r="AG2109" s="17">
        <v>0.49664914399051102</v>
      </c>
      <c r="AH2109" s="17">
        <v>0.37851312562113798</v>
      </c>
      <c r="AI2109" s="17"/>
      <c r="AJ2109" s="17">
        <v>0.60902942648525205</v>
      </c>
      <c r="AK2109" s="17">
        <v>0.46126125531585699</v>
      </c>
      <c r="AL2109" s="17">
        <v>0.61838775664171297</v>
      </c>
      <c r="AM2109" s="17">
        <v>0.53963870397715596</v>
      </c>
      <c r="AN2109" s="17">
        <v>0.35626736048771801</v>
      </c>
      <c r="AO2109" s="17"/>
      <c r="AP2109" s="17">
        <v>0.38871195333543501</v>
      </c>
      <c r="AQ2109" s="17">
        <v>0.55194824607505499</v>
      </c>
      <c r="AR2109" s="17">
        <v>0.56591855314994199</v>
      </c>
      <c r="AS2109" s="17">
        <v>0.57942948109589598</v>
      </c>
      <c r="AT2109" s="17">
        <v>0.32617712623556799</v>
      </c>
      <c r="AU2109" s="17">
        <v>0.61873090178827195</v>
      </c>
      <c r="AV2109" s="17"/>
      <c r="AW2109" s="17">
        <v>0.33766718181306099</v>
      </c>
      <c r="AX2109" s="17">
        <v>0.42884911067016601</v>
      </c>
      <c r="AY2109" s="17">
        <v>0.50554207871660395</v>
      </c>
      <c r="AZ2109" s="17">
        <v>0.56205237060666502</v>
      </c>
      <c r="BA2109" s="17">
        <v>0.49811433625067197</v>
      </c>
      <c r="BB2109" s="17">
        <v>0.57561972257471095</v>
      </c>
      <c r="BC2109" s="17">
        <v>0.46826483568549898</v>
      </c>
      <c r="BD2109" s="17">
        <v>0.56704580768967505</v>
      </c>
      <c r="BE2109" s="17">
        <v>0.62997465178971701</v>
      </c>
      <c r="BF2109" s="17">
        <v>0.469493346428009</v>
      </c>
      <c r="BG2109" s="17">
        <v>0.46808380699299301</v>
      </c>
      <c r="BH2109" s="17">
        <v>0.52291972069738002</v>
      </c>
      <c r="BI2109" s="17">
        <v>0.53060391591852396</v>
      </c>
      <c r="BJ2109" s="17">
        <v>0.43270849363245401</v>
      </c>
      <c r="BK2109" s="17">
        <v>0.51635576971203301</v>
      </c>
      <c r="BL2109" s="17">
        <v>0.29383193243276001</v>
      </c>
      <c r="BM2109" s="17"/>
      <c r="BN2109" s="17">
        <v>0.54611973049884099</v>
      </c>
      <c r="BO2109" s="17">
        <v>0.45033296265102302</v>
      </c>
      <c r="BP2109" s="17"/>
      <c r="BQ2109" s="17">
        <v>0.40790818893331998</v>
      </c>
      <c r="BR2109" s="17">
        <v>0.51959019383759897</v>
      </c>
      <c r="BS2109" s="17"/>
      <c r="BT2109" s="17">
        <v>0.32501812458873203</v>
      </c>
      <c r="BU2109" s="17"/>
      <c r="BV2109" s="17">
        <v>0.480704354255934</v>
      </c>
      <c r="BW2109" s="17">
        <v>0.41224679632671402</v>
      </c>
      <c r="BX2109" s="17">
        <v>0.55726874268795401</v>
      </c>
      <c r="BY2109" s="17"/>
      <c r="BZ2109" s="17">
        <v>0.41446606669932301</v>
      </c>
      <c r="CA2109" s="17">
        <v>0.466057315716634</v>
      </c>
      <c r="CB2109" s="17">
        <v>0.52964904111311595</v>
      </c>
      <c r="CC2109" s="17">
        <v>0.48092560508619298</v>
      </c>
      <c r="CD2109" s="17">
        <v>0.54196753645825202</v>
      </c>
      <c r="CE2109" s="17">
        <v>0.55457306693330999</v>
      </c>
      <c r="CF2109" s="17">
        <v>0.435364162361489</v>
      </c>
      <c r="CG2109" s="17"/>
      <c r="CH2109" s="17">
        <v>0.36052599247894901</v>
      </c>
      <c r="CI2109" s="17">
        <v>0.56444011899881197</v>
      </c>
      <c r="CJ2109" s="17">
        <v>0.54809859501097702</v>
      </c>
      <c r="CK2109" s="17">
        <v>0.39502300750013097</v>
      </c>
      <c r="CL2109" s="17">
        <v>0.39043925927694401</v>
      </c>
    </row>
    <row r="2110" spans="2:90" x14ac:dyDescent="0.3">
      <c r="B2110" t="s">
        <v>118</v>
      </c>
      <c r="C2110" s="17">
        <v>6.29032156267708E-2</v>
      </c>
      <c r="D2110" s="17">
        <v>5.0828584057487497E-2</v>
      </c>
      <c r="E2110" s="17">
        <v>7.3241463607559495E-2</v>
      </c>
      <c r="F2110" s="17"/>
      <c r="G2110" s="17">
        <v>8.3954956340165601E-2</v>
      </c>
      <c r="H2110" s="17">
        <v>4.7353743473484103E-2</v>
      </c>
      <c r="I2110" s="17">
        <v>9.7826640048155E-2</v>
      </c>
      <c r="J2110" s="17">
        <v>5.3818832998525003E-2</v>
      </c>
      <c r="K2110" s="17">
        <v>7.1545851220592593E-2</v>
      </c>
      <c r="L2110" s="17">
        <v>3.4601064559457502E-2</v>
      </c>
      <c r="M2110" s="17"/>
      <c r="N2110" s="17">
        <v>3.93968078123281E-2</v>
      </c>
      <c r="O2110" s="17">
        <v>5.5029468967103999E-2</v>
      </c>
      <c r="P2110" s="17">
        <v>4.64383891043696E-2</v>
      </c>
      <c r="Q2110" s="17">
        <v>0.111534151779455</v>
      </c>
      <c r="R2110" s="17"/>
      <c r="S2110" s="17">
        <v>6.69847389690027E-2</v>
      </c>
      <c r="T2110" s="17">
        <v>6.29653490281019E-2</v>
      </c>
      <c r="U2110" s="17">
        <v>6.0524995307621003E-2</v>
      </c>
      <c r="V2110" s="17">
        <v>6.9812164802386403E-2</v>
      </c>
      <c r="W2110" s="17">
        <v>5.9911374817217901E-2</v>
      </c>
      <c r="X2110" s="17">
        <v>6.5263260625757893E-2</v>
      </c>
      <c r="Y2110" s="17">
        <v>6.3258544203541905E-2</v>
      </c>
      <c r="Z2110" s="17">
        <v>2.1703225398117601E-2</v>
      </c>
      <c r="AA2110" s="17">
        <v>8.5407003693902306E-2</v>
      </c>
      <c r="AB2110" s="17">
        <v>6.1576092202746201E-2</v>
      </c>
      <c r="AC2110" s="17">
        <v>4.5668391188909502E-2</v>
      </c>
      <c r="AD2110" s="17">
        <v>3.2837008284852601E-2</v>
      </c>
      <c r="AE2110" s="17"/>
      <c r="AF2110" s="17">
        <v>6.1741807053049901E-2</v>
      </c>
      <c r="AG2110" s="17">
        <v>4.2393621579571397E-2</v>
      </c>
      <c r="AH2110" s="17">
        <v>0.109126323008554</v>
      </c>
      <c r="AI2110" s="17"/>
      <c r="AJ2110" s="17">
        <v>4.4663638524303301E-2</v>
      </c>
      <c r="AK2110" s="17">
        <v>3.8346862407882397E-2</v>
      </c>
      <c r="AL2110" s="17">
        <v>3.6775708508359199E-2</v>
      </c>
      <c r="AM2110" s="17">
        <v>5.4428469425495903E-2</v>
      </c>
      <c r="AN2110" s="17">
        <v>8.0180769398182999E-2</v>
      </c>
      <c r="AO2110" s="17"/>
      <c r="AP2110" s="17">
        <v>4.2776111675669401E-2</v>
      </c>
      <c r="AQ2110" s="17">
        <v>3.2011610349339102E-2</v>
      </c>
      <c r="AR2110" s="17">
        <v>5.5435193154931901E-2</v>
      </c>
      <c r="AS2110" s="17">
        <v>4.8521548822369698E-2</v>
      </c>
      <c r="AT2110" s="17">
        <v>9.92614504012303E-2</v>
      </c>
      <c r="AU2110" s="17">
        <v>0.114632535209628</v>
      </c>
      <c r="AV2110" s="17"/>
      <c r="AW2110" s="17">
        <v>0.202878249850027</v>
      </c>
      <c r="AX2110" s="17">
        <v>0.142870332092081</v>
      </c>
      <c r="AY2110" s="17">
        <v>0.105193523412627</v>
      </c>
      <c r="AZ2110" s="17">
        <v>5.5292781196945501E-2</v>
      </c>
      <c r="BA2110" s="17">
        <v>7.8725574248103003E-2</v>
      </c>
      <c r="BB2110" s="17">
        <v>5.1601609120989302E-2</v>
      </c>
      <c r="BC2110" s="17">
        <v>7.6981054179552394E-2</v>
      </c>
      <c r="BD2110" s="17">
        <v>6.3877082942183597E-2</v>
      </c>
      <c r="BE2110" s="17">
        <v>1.7260825068579198E-2</v>
      </c>
      <c r="BF2110" s="17">
        <v>3.9252560817616501E-2</v>
      </c>
      <c r="BG2110" s="17">
        <v>2.5111496280955901E-2</v>
      </c>
      <c r="BH2110" s="17">
        <v>4.12665226710646E-2</v>
      </c>
      <c r="BI2110" s="17">
        <v>1.05002598738307E-2</v>
      </c>
      <c r="BJ2110" s="17">
        <v>3.54100766769051E-2</v>
      </c>
      <c r="BK2110" s="17">
        <v>4.28980634365329E-2</v>
      </c>
      <c r="BL2110" s="17">
        <v>2.4016124244591801E-2</v>
      </c>
      <c r="BM2110" s="17"/>
      <c r="BN2110" s="17">
        <v>6.2119315729075503E-2</v>
      </c>
      <c r="BO2110" s="17">
        <v>6.3702307511693104E-2</v>
      </c>
      <c r="BP2110" s="17"/>
      <c r="BQ2110" s="17">
        <v>3.6569051753260598E-2</v>
      </c>
      <c r="BR2110" s="17">
        <v>3.3418482523363602E-2</v>
      </c>
      <c r="BS2110" s="17"/>
      <c r="BT2110" s="17">
        <v>2.59152269798145E-2</v>
      </c>
      <c r="BU2110" s="17"/>
      <c r="BV2110" s="17">
        <v>9.3460495885133194E-2</v>
      </c>
      <c r="BW2110" s="17">
        <v>5.2769152856706199E-2</v>
      </c>
      <c r="BX2110" s="17">
        <v>4.9512183250283802E-2</v>
      </c>
      <c r="BY2110" s="17"/>
      <c r="BZ2110" s="17">
        <v>0.13867951687404501</v>
      </c>
      <c r="CA2110" s="17">
        <v>8.2569877070298503E-2</v>
      </c>
      <c r="CB2110" s="17">
        <v>5.5561699781832598E-2</v>
      </c>
      <c r="CC2110" s="17">
        <v>4.3620036057521898E-2</v>
      </c>
      <c r="CD2110" s="17">
        <v>4.4559619124696803E-2</v>
      </c>
      <c r="CE2110" s="17">
        <v>2.1508905653112399E-2</v>
      </c>
      <c r="CF2110" s="17">
        <v>2.9419379996429001E-2</v>
      </c>
      <c r="CG2110" s="17"/>
      <c r="CH2110" s="17">
        <v>2.6073151403315301E-2</v>
      </c>
      <c r="CI2110" s="17">
        <v>4.8946463448460799E-2</v>
      </c>
      <c r="CJ2110" s="17">
        <v>4.8668547130643801E-2</v>
      </c>
      <c r="CK2110" s="17">
        <v>0.12715261293389099</v>
      </c>
      <c r="CL2110" s="17">
        <v>0.16274780487852999</v>
      </c>
    </row>
    <row r="2111" spans="2:90" x14ac:dyDescent="0.3">
      <c r="C2111" s="17"/>
      <c r="D2111" s="17"/>
      <c r="E2111" s="17"/>
      <c r="F2111" s="17"/>
      <c r="G2111" s="17"/>
      <c r="H2111" s="17"/>
      <c r="I2111" s="17"/>
      <c r="J2111" s="17"/>
      <c r="K2111" s="17"/>
      <c r="L2111" s="17"/>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7"/>
      <c r="AI2111" s="17"/>
      <c r="AJ2111" s="17"/>
      <c r="AK2111" s="17"/>
      <c r="AL2111" s="17"/>
      <c r="AM2111" s="17"/>
      <c r="AN2111" s="17"/>
      <c r="AO2111" s="17"/>
      <c r="AP2111" s="17"/>
      <c r="AQ2111" s="17"/>
      <c r="AR2111" s="17"/>
      <c r="AS2111" s="17"/>
      <c r="AT2111" s="17"/>
      <c r="AU2111" s="17"/>
      <c r="AV2111" s="17"/>
      <c r="AW2111" s="17"/>
      <c r="AX2111" s="17"/>
      <c r="AY2111" s="17"/>
      <c r="AZ2111" s="17"/>
      <c r="BA2111" s="17"/>
      <c r="BB2111" s="17"/>
      <c r="BC2111" s="17"/>
      <c r="BD2111" s="17"/>
      <c r="BE2111" s="17"/>
      <c r="BF2111" s="17"/>
      <c r="BG2111" s="17"/>
      <c r="BH2111" s="17"/>
      <c r="BI2111" s="17"/>
      <c r="BJ2111" s="17"/>
      <c r="BK2111" s="17"/>
      <c r="BL2111" s="17"/>
      <c r="BM2111" s="17"/>
      <c r="BN2111" s="17"/>
      <c r="BO2111" s="17"/>
      <c r="BP2111" s="17"/>
      <c r="BQ2111" s="17"/>
      <c r="BR2111" s="17"/>
      <c r="BS2111" s="17"/>
      <c r="BT2111" s="17"/>
      <c r="BU2111" s="17"/>
      <c r="BV2111" s="17"/>
      <c r="BW2111" s="17"/>
      <c r="BX2111" s="17"/>
      <c r="BY2111" s="17"/>
      <c r="BZ2111" s="17"/>
      <c r="CA2111" s="17"/>
      <c r="CB2111" s="17"/>
      <c r="CC2111" s="17"/>
      <c r="CD2111" s="17"/>
      <c r="CE2111" s="17"/>
      <c r="CF2111" s="17"/>
      <c r="CG2111" s="17"/>
      <c r="CH2111" s="17"/>
      <c r="CI2111" s="17"/>
      <c r="CJ2111" s="17"/>
      <c r="CK2111" s="17"/>
      <c r="CL2111" s="17"/>
    </row>
    <row r="2112" spans="2:90" x14ac:dyDescent="0.3">
      <c r="B2112" s="6" t="s">
        <v>785</v>
      </c>
      <c r="C2112" s="17"/>
      <c r="D2112" s="17"/>
      <c r="E2112" s="17"/>
      <c r="F2112" s="17"/>
      <c r="G2112" s="17"/>
      <c r="H2112" s="17"/>
      <c r="I2112" s="17"/>
      <c r="J2112" s="17"/>
      <c r="K2112" s="17"/>
      <c r="L2112" s="17"/>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7"/>
      <c r="AI2112" s="17"/>
      <c r="AJ2112" s="17"/>
      <c r="AK2112" s="17"/>
      <c r="AL2112" s="17"/>
      <c r="AM2112" s="17"/>
      <c r="AN2112" s="17"/>
      <c r="AO2112" s="17"/>
      <c r="AP2112" s="17"/>
      <c r="AQ2112" s="17"/>
      <c r="AR2112" s="17"/>
      <c r="AS2112" s="17"/>
      <c r="AT2112" s="17"/>
      <c r="AU2112" s="17"/>
      <c r="AV2112" s="17"/>
      <c r="AW2112" s="17"/>
      <c r="AX2112" s="17"/>
      <c r="AY2112" s="17"/>
      <c r="AZ2112" s="17"/>
      <c r="BA2112" s="17"/>
      <c r="BB2112" s="17"/>
      <c r="BC2112" s="17"/>
      <c r="BD2112" s="17"/>
      <c r="BE2112" s="17"/>
      <c r="BF2112" s="17"/>
      <c r="BG2112" s="17"/>
      <c r="BH2112" s="17"/>
      <c r="BI2112" s="17"/>
      <c r="BJ2112" s="17"/>
      <c r="BK2112" s="17"/>
      <c r="BL2112" s="17"/>
      <c r="BM2112" s="17"/>
      <c r="BN2112" s="17"/>
      <c r="BO2112" s="17"/>
      <c r="BP2112" s="17"/>
      <c r="BQ2112" s="17"/>
      <c r="BR2112" s="17"/>
      <c r="BS2112" s="17"/>
      <c r="BT2112" s="17"/>
      <c r="BU2112" s="17"/>
      <c r="BV2112" s="17"/>
      <c r="BW2112" s="17"/>
      <c r="BX2112" s="17"/>
      <c r="BY2112" s="17"/>
      <c r="BZ2112" s="17"/>
      <c r="CA2112" s="17"/>
      <c r="CB2112" s="17"/>
      <c r="CC2112" s="17"/>
      <c r="CD2112" s="17"/>
      <c r="CE2112" s="17"/>
      <c r="CF2112" s="17"/>
      <c r="CG2112" s="17"/>
      <c r="CH2112" s="17"/>
      <c r="CI2112" s="17"/>
      <c r="CJ2112" s="17"/>
      <c r="CK2112" s="17"/>
      <c r="CL2112" s="17"/>
    </row>
    <row r="2113" spans="2:90" x14ac:dyDescent="0.3">
      <c r="B2113" s="24" t="s">
        <v>123</v>
      </c>
      <c r="C2113" s="17"/>
      <c r="D2113" s="17"/>
      <c r="E2113" s="17"/>
      <c r="F2113" s="17"/>
      <c r="G2113" s="17"/>
      <c r="H2113" s="17"/>
      <c r="I2113" s="17"/>
      <c r="J2113" s="17"/>
      <c r="K2113" s="17"/>
      <c r="L2113" s="17"/>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7"/>
      <c r="AI2113" s="17"/>
      <c r="AJ2113" s="17"/>
      <c r="AK2113" s="17"/>
      <c r="AL2113" s="17"/>
      <c r="AM2113" s="17"/>
      <c r="AN2113" s="17"/>
      <c r="AO2113" s="17"/>
      <c r="AP2113" s="17"/>
      <c r="AQ2113" s="17"/>
      <c r="AR2113" s="17"/>
      <c r="AS2113" s="17"/>
      <c r="AT2113" s="17"/>
      <c r="AU2113" s="17"/>
      <c r="AV2113" s="17"/>
      <c r="AW2113" s="17"/>
      <c r="AX2113" s="17"/>
      <c r="AY2113" s="17"/>
      <c r="AZ2113" s="17"/>
      <c r="BA2113" s="17"/>
      <c r="BB2113" s="17"/>
      <c r="BC2113" s="17"/>
      <c r="BD2113" s="17"/>
      <c r="BE2113" s="17"/>
      <c r="BF2113" s="17"/>
      <c r="BG2113" s="17"/>
      <c r="BH2113" s="17"/>
      <c r="BI2113" s="17"/>
      <c r="BJ2113" s="17"/>
      <c r="BK2113" s="17"/>
      <c r="BL2113" s="17"/>
      <c r="BM2113" s="17"/>
      <c r="BN2113" s="17"/>
      <c r="BO2113" s="17"/>
      <c r="BP2113" s="17"/>
      <c r="BQ2113" s="17"/>
      <c r="BR2113" s="17"/>
      <c r="BS2113" s="17"/>
      <c r="BT2113" s="17"/>
      <c r="BU2113" s="17"/>
      <c r="BV2113" s="17"/>
      <c r="BW2113" s="17"/>
      <c r="BX2113" s="17"/>
      <c r="BY2113" s="17"/>
      <c r="BZ2113" s="17"/>
      <c r="CA2113" s="17"/>
      <c r="CB2113" s="17"/>
      <c r="CC2113" s="17"/>
      <c r="CD2113" s="17"/>
      <c r="CE2113" s="17"/>
      <c r="CF2113" s="17"/>
      <c r="CG2113" s="17"/>
      <c r="CH2113" s="17"/>
      <c r="CI2113" s="17"/>
      <c r="CJ2113" s="17"/>
      <c r="CK2113" s="17"/>
      <c r="CL2113" s="17"/>
    </row>
    <row r="2114" spans="2:90" x14ac:dyDescent="0.3">
      <c r="B2114" t="s">
        <v>780</v>
      </c>
      <c r="C2114" s="17">
        <v>6.4560130137597302E-2</v>
      </c>
      <c r="D2114" s="17">
        <v>6.3121307225861706E-2</v>
      </c>
      <c r="E2114" s="17">
        <v>6.4305618964452693E-2</v>
      </c>
      <c r="F2114" s="17"/>
      <c r="G2114" s="17">
        <v>7.9849278648276997E-2</v>
      </c>
      <c r="H2114" s="17">
        <v>0.177207112561067</v>
      </c>
      <c r="I2114" s="17">
        <v>6.3389632904993401E-2</v>
      </c>
      <c r="J2114" s="17">
        <v>2.98793895113873E-2</v>
      </c>
      <c r="K2114" s="17">
        <v>2.6108367486375499E-2</v>
      </c>
      <c r="L2114" s="17">
        <v>1.5133608438656399E-2</v>
      </c>
      <c r="M2114" s="17"/>
      <c r="N2114" s="17">
        <v>0.105185823595489</v>
      </c>
      <c r="O2114" s="17">
        <v>4.0312768257109798E-2</v>
      </c>
      <c r="P2114" s="17">
        <v>4.6568998459501298E-2</v>
      </c>
      <c r="Q2114" s="17">
        <v>6.1614652033521303E-2</v>
      </c>
      <c r="R2114" s="17"/>
      <c r="S2114" s="17">
        <v>0.103237319028271</v>
      </c>
      <c r="T2114" s="17">
        <v>6.8443434410852294E-2</v>
      </c>
      <c r="U2114" s="17">
        <v>3.3985078342351698E-2</v>
      </c>
      <c r="V2114" s="17">
        <v>1.0209255757823801E-2</v>
      </c>
      <c r="W2114" s="17">
        <v>6.26938835744585E-2</v>
      </c>
      <c r="X2114" s="17">
        <v>2.1241573449899701E-2</v>
      </c>
      <c r="Y2114" s="17">
        <v>0.13666025742083601</v>
      </c>
      <c r="Z2114" s="17">
        <v>6.7746588854677395E-2</v>
      </c>
      <c r="AA2114" s="17">
        <v>0.103764066799566</v>
      </c>
      <c r="AB2114" s="17">
        <v>2.7802168732499501E-2</v>
      </c>
      <c r="AC2114" s="17">
        <v>5.1091489513628997E-2</v>
      </c>
      <c r="AD2114" s="17">
        <v>0.103683778003358</v>
      </c>
      <c r="AE2114" s="17"/>
      <c r="AF2114" s="17">
        <v>3.5627623811621503E-2</v>
      </c>
      <c r="AG2114" s="17">
        <v>9.8386162262221605E-2</v>
      </c>
      <c r="AH2114" s="17">
        <v>8.1742082489118795E-2</v>
      </c>
      <c r="AI2114" s="17"/>
      <c r="AJ2114" s="17">
        <v>6.8358396835678195E-2</v>
      </c>
      <c r="AK2114" s="17">
        <v>0.106907820898691</v>
      </c>
      <c r="AL2114" s="17">
        <v>0</v>
      </c>
      <c r="AM2114" s="17">
        <v>3.9590621884231098E-2</v>
      </c>
      <c r="AN2114" s="17">
        <v>9.2362557854752295E-2</v>
      </c>
      <c r="AO2114" s="17"/>
      <c r="AP2114" s="17">
        <v>0.13517536229441099</v>
      </c>
      <c r="AQ2114" s="17">
        <v>8.08617623720677E-2</v>
      </c>
      <c r="AR2114" s="17">
        <v>8.0304289545328096E-3</v>
      </c>
      <c r="AS2114" s="17">
        <v>4.1682420135417501E-2</v>
      </c>
      <c r="AT2114" s="17">
        <v>0.101152867776986</v>
      </c>
      <c r="AU2114" s="17">
        <v>0</v>
      </c>
      <c r="AV2114" s="17"/>
      <c r="AW2114" s="17">
        <v>0</v>
      </c>
      <c r="AX2114" s="17">
        <v>7.4246154775656506E-2</v>
      </c>
      <c r="AY2114" s="17">
        <v>1.8441045279871102E-2</v>
      </c>
      <c r="AZ2114" s="17">
        <v>7.3810939213368704E-2</v>
      </c>
      <c r="BA2114" s="17">
        <v>5.8299093059159902E-2</v>
      </c>
      <c r="BB2114" s="17">
        <v>2.4977391065174201E-2</v>
      </c>
      <c r="BC2114" s="17">
        <v>8.6874765293277506E-2</v>
      </c>
      <c r="BD2114" s="17">
        <v>5.32997933576803E-2</v>
      </c>
      <c r="BE2114" s="17">
        <v>2.91066782478679E-2</v>
      </c>
      <c r="BF2114" s="17">
        <v>4.1954404243727698E-2</v>
      </c>
      <c r="BG2114" s="17">
        <v>2.3786059635616599E-2</v>
      </c>
      <c r="BH2114" s="17">
        <v>0.103518009431493</v>
      </c>
      <c r="BI2114" s="17">
        <v>6.4669213539565895E-2</v>
      </c>
      <c r="BJ2114" s="17">
        <v>3.6307678685471599E-2</v>
      </c>
      <c r="BK2114" s="17">
        <v>3.6426386890481999E-2</v>
      </c>
      <c r="BL2114" s="17">
        <v>0.30860664655039899</v>
      </c>
      <c r="BM2114" s="17"/>
      <c r="BN2114" s="17">
        <v>8.5747214844233297E-2</v>
      </c>
      <c r="BO2114" s="17">
        <v>3.74977300145313E-2</v>
      </c>
      <c r="BP2114" s="17"/>
      <c r="BQ2114" s="17">
        <v>0.14156471939621201</v>
      </c>
      <c r="BR2114" s="17">
        <v>4.8284887420763999E-2</v>
      </c>
      <c r="BS2114" s="17"/>
      <c r="BT2114" s="17">
        <v>0.14179856642795699</v>
      </c>
      <c r="BU2114" s="17"/>
      <c r="BV2114" s="17">
        <v>3.4499692732435999E-2</v>
      </c>
      <c r="BW2114" s="17">
        <v>8.0049456448069906E-2</v>
      </c>
      <c r="BX2114" s="17">
        <v>7.3343800240679102E-2</v>
      </c>
      <c r="BY2114" s="17"/>
      <c r="BZ2114" s="17">
        <v>3.74131728972436E-2</v>
      </c>
      <c r="CA2114" s="17">
        <v>3.9979460484856802E-2</v>
      </c>
      <c r="CB2114" s="17">
        <v>5.02007262718265E-2</v>
      </c>
      <c r="CC2114" s="17">
        <v>2.7477431087400198E-2</v>
      </c>
      <c r="CD2114" s="17">
        <v>6.5805819006041502E-2</v>
      </c>
      <c r="CE2114" s="17">
        <v>7.2871796539260597E-2</v>
      </c>
      <c r="CF2114" s="17">
        <v>0.20500609637932901</v>
      </c>
      <c r="CG2114" s="17"/>
      <c r="CH2114" s="17">
        <v>0.28628871657784899</v>
      </c>
      <c r="CI2114" s="17">
        <v>5.1073026690256297E-2</v>
      </c>
      <c r="CJ2114" s="17">
        <v>3.6282854094271101E-2</v>
      </c>
      <c r="CK2114" s="17">
        <v>3.4915865999720998E-2</v>
      </c>
      <c r="CL2114" s="17">
        <v>3.05365669580888E-2</v>
      </c>
    </row>
    <row r="2115" spans="2:90" x14ac:dyDescent="0.3">
      <c r="B2115" t="s">
        <v>781</v>
      </c>
      <c r="C2115" s="17">
        <v>0.19346974225161701</v>
      </c>
      <c r="D2115" s="17">
        <v>0.21668540789806601</v>
      </c>
      <c r="E2115" s="17">
        <v>0.16734958241640699</v>
      </c>
      <c r="F2115" s="17"/>
      <c r="G2115" s="17">
        <v>0.36838069202624302</v>
      </c>
      <c r="H2115" s="17">
        <v>0.34153362765484802</v>
      </c>
      <c r="I2115" s="17">
        <v>0.20252788375622199</v>
      </c>
      <c r="J2115" s="17">
        <v>0.103839529762684</v>
      </c>
      <c r="K2115" s="17">
        <v>6.2733531909799897E-2</v>
      </c>
      <c r="L2115" s="17">
        <v>0.10824826461721999</v>
      </c>
      <c r="M2115" s="17"/>
      <c r="N2115" s="17">
        <v>0.31162735417454501</v>
      </c>
      <c r="O2115" s="17">
        <v>0.18172917317596499</v>
      </c>
      <c r="P2115" s="17">
        <v>0.138767725995287</v>
      </c>
      <c r="Q2115" s="17">
        <v>0.12578974041220001</v>
      </c>
      <c r="R2115" s="17"/>
      <c r="S2115" s="17">
        <v>0.34379224628371002</v>
      </c>
      <c r="T2115" s="17">
        <v>0.163940150351778</v>
      </c>
      <c r="U2115" s="17">
        <v>9.0368050820158294E-2</v>
      </c>
      <c r="V2115" s="17">
        <v>0.169227984793303</v>
      </c>
      <c r="W2115" s="17">
        <v>0.20065974871929301</v>
      </c>
      <c r="X2115" s="17">
        <v>0.183158576349051</v>
      </c>
      <c r="Y2115" s="17">
        <v>0.18204225532497201</v>
      </c>
      <c r="Z2115" s="17">
        <v>0.13495149208254301</v>
      </c>
      <c r="AA2115" s="17">
        <v>0.18731095866554101</v>
      </c>
      <c r="AB2115" s="17">
        <v>0.206316595846149</v>
      </c>
      <c r="AC2115" s="17">
        <v>0.13381278839326599</v>
      </c>
      <c r="AD2115" s="17">
        <v>0.23272577658318899</v>
      </c>
      <c r="AE2115" s="17"/>
      <c r="AF2115" s="17">
        <v>0.11138073815845299</v>
      </c>
      <c r="AG2115" s="17">
        <v>0.23175803336218601</v>
      </c>
      <c r="AH2115" s="17">
        <v>0.151407830354607</v>
      </c>
      <c r="AI2115" s="17"/>
      <c r="AJ2115" s="17">
        <v>0.14335432954166</v>
      </c>
      <c r="AK2115" s="17">
        <v>0.31714909693604998</v>
      </c>
      <c r="AL2115" s="17">
        <v>0.20311725914304299</v>
      </c>
      <c r="AM2115" s="17">
        <v>7.4494904978139403E-2</v>
      </c>
      <c r="AN2115" s="17">
        <v>0.17227955674279599</v>
      </c>
      <c r="AO2115" s="17"/>
      <c r="AP2115" s="17">
        <v>0.41733208114734099</v>
      </c>
      <c r="AQ2115" s="17">
        <v>0.19789894287036799</v>
      </c>
      <c r="AR2115" s="17">
        <v>0.21704835138776901</v>
      </c>
      <c r="AS2115" s="17">
        <v>5.5048480237494E-2</v>
      </c>
      <c r="AT2115" s="17">
        <v>0.24841994896703801</v>
      </c>
      <c r="AU2115" s="17">
        <v>5.3259856687365902E-2</v>
      </c>
      <c r="AV2115" s="17"/>
      <c r="AW2115" s="17">
        <v>0.13897085561894301</v>
      </c>
      <c r="AX2115" s="17">
        <v>0.11734916355132601</v>
      </c>
      <c r="AY2115" s="17">
        <v>0.172050606397015</v>
      </c>
      <c r="AZ2115" s="17">
        <v>0.110967634195051</v>
      </c>
      <c r="BA2115" s="17">
        <v>0.101400763931402</v>
      </c>
      <c r="BB2115" s="17">
        <v>0.167902019717007</v>
      </c>
      <c r="BC2115" s="17">
        <v>0.19881153354938999</v>
      </c>
      <c r="BD2115" s="17">
        <v>0.16014282794961199</v>
      </c>
      <c r="BE2115" s="17">
        <v>0.179775475618981</v>
      </c>
      <c r="BF2115" s="17">
        <v>0.223167512583508</v>
      </c>
      <c r="BG2115" s="17">
        <v>0.23874815658631099</v>
      </c>
      <c r="BH2115" s="17">
        <v>0.35164362906623398</v>
      </c>
      <c r="BI2115" s="17">
        <v>0.238820262288719</v>
      </c>
      <c r="BJ2115" s="17">
        <v>0.31258933212679302</v>
      </c>
      <c r="BK2115" s="17">
        <v>0.42476936030637602</v>
      </c>
      <c r="BL2115" s="17">
        <v>0.32182402362032497</v>
      </c>
      <c r="BM2115" s="17"/>
      <c r="BN2115" s="17">
        <v>0.21555897903642701</v>
      </c>
      <c r="BO2115" s="17">
        <v>0.16723635639185999</v>
      </c>
      <c r="BP2115" s="17"/>
      <c r="BQ2115" s="17">
        <v>0.41884976808137903</v>
      </c>
      <c r="BR2115" s="17">
        <v>0.14085455006615999</v>
      </c>
      <c r="BS2115" s="17"/>
      <c r="BT2115" s="17">
        <v>0.273646311921251</v>
      </c>
      <c r="BU2115" s="17"/>
      <c r="BV2115" s="17">
        <v>0.111948500365623</v>
      </c>
      <c r="BW2115" s="17">
        <v>0.30804925109014702</v>
      </c>
      <c r="BX2115" s="17">
        <v>0.19299080715127001</v>
      </c>
      <c r="BY2115" s="17"/>
      <c r="BZ2115" s="17">
        <v>0.13638076778713401</v>
      </c>
      <c r="CA2115" s="17">
        <v>0.14187710455175001</v>
      </c>
      <c r="CB2115" s="17">
        <v>0.188560203408041</v>
      </c>
      <c r="CC2115" s="17">
        <v>0.193065320862226</v>
      </c>
      <c r="CD2115" s="17">
        <v>0.218613022245357</v>
      </c>
      <c r="CE2115" s="17">
        <v>0.233237359899923</v>
      </c>
      <c r="CF2115" s="17">
        <v>0.25498932782962402</v>
      </c>
      <c r="CG2115" s="17"/>
      <c r="CH2115" s="17">
        <v>0.33231366390195499</v>
      </c>
      <c r="CI2115" s="17">
        <v>0.250163151916658</v>
      </c>
      <c r="CJ2115" s="17">
        <v>0.143498925712677</v>
      </c>
      <c r="CK2115" s="17">
        <v>0.135483562606934</v>
      </c>
      <c r="CL2115" s="17">
        <v>0</v>
      </c>
    </row>
    <row r="2116" spans="2:90" x14ac:dyDescent="0.3">
      <c r="B2116" t="s">
        <v>782</v>
      </c>
      <c r="C2116" s="17">
        <v>0.277312207014354</v>
      </c>
      <c r="D2116" s="17">
        <v>0.25895888105905401</v>
      </c>
      <c r="E2116" s="17">
        <v>0.29735131788094799</v>
      </c>
      <c r="F2116" s="17"/>
      <c r="G2116" s="17">
        <v>0.23461142926602099</v>
      </c>
      <c r="H2116" s="17">
        <v>0.236774127453142</v>
      </c>
      <c r="I2116" s="17">
        <v>0.28325240961861398</v>
      </c>
      <c r="J2116" s="17">
        <v>0.29441013703907898</v>
      </c>
      <c r="K2116" s="17">
        <v>0.29027035497764597</v>
      </c>
      <c r="L2116" s="17">
        <v>0.31204499582128398</v>
      </c>
      <c r="M2116" s="17"/>
      <c r="N2116" s="17">
        <v>0.25296775713088698</v>
      </c>
      <c r="O2116" s="17">
        <v>0.29353595410996303</v>
      </c>
      <c r="P2116" s="17">
        <v>0.28346115014516199</v>
      </c>
      <c r="Q2116" s="17">
        <v>0.28240696145986599</v>
      </c>
      <c r="R2116" s="17"/>
      <c r="S2116" s="17">
        <v>0.13383646838451499</v>
      </c>
      <c r="T2116" s="17">
        <v>0.33910778748237502</v>
      </c>
      <c r="U2116" s="17">
        <v>0.31680790344884802</v>
      </c>
      <c r="V2116" s="17">
        <v>0.29555844865063302</v>
      </c>
      <c r="W2116" s="17">
        <v>0.27056044901442799</v>
      </c>
      <c r="X2116" s="17">
        <v>0.35155843896569799</v>
      </c>
      <c r="Y2116" s="17">
        <v>0.20220233581167399</v>
      </c>
      <c r="Z2116" s="17">
        <v>0.25780124443487001</v>
      </c>
      <c r="AA2116" s="17">
        <v>0.22504698250459701</v>
      </c>
      <c r="AB2116" s="17">
        <v>0.41049258992709903</v>
      </c>
      <c r="AC2116" s="17">
        <v>0.27872488917286697</v>
      </c>
      <c r="AD2116" s="17">
        <v>0.24173975543345</v>
      </c>
      <c r="AE2116" s="17"/>
      <c r="AF2116" s="17">
        <v>0.26311789189229401</v>
      </c>
      <c r="AG2116" s="17">
        <v>0.29156732594518497</v>
      </c>
      <c r="AH2116" s="17">
        <v>0.33686467092297301</v>
      </c>
      <c r="AI2116" s="17"/>
      <c r="AJ2116" s="17">
        <v>0.21660505630619101</v>
      </c>
      <c r="AK2116" s="17">
        <v>0.31144315976877102</v>
      </c>
      <c r="AL2116" s="17">
        <v>0.27916010794109097</v>
      </c>
      <c r="AM2116" s="17">
        <v>0.20435565732212499</v>
      </c>
      <c r="AN2116" s="17">
        <v>0.30924604398329097</v>
      </c>
      <c r="AO2116" s="17"/>
      <c r="AP2116" s="17">
        <v>0.27104666361238999</v>
      </c>
      <c r="AQ2116" s="17">
        <v>0.214120116885025</v>
      </c>
      <c r="AR2116" s="17">
        <v>0.34653404240242702</v>
      </c>
      <c r="AS2116" s="17">
        <v>0.25278921254650899</v>
      </c>
      <c r="AT2116" s="17">
        <v>0.228888484850714</v>
      </c>
      <c r="AU2116" s="17">
        <v>0.33047427198583501</v>
      </c>
      <c r="AV2116" s="17"/>
      <c r="AW2116" s="17">
        <v>0.25152875968017402</v>
      </c>
      <c r="AX2116" s="17">
        <v>0.35100796661851702</v>
      </c>
      <c r="AY2116" s="17">
        <v>0.32820253196388999</v>
      </c>
      <c r="AZ2116" s="17">
        <v>0.20287250212909899</v>
      </c>
      <c r="BA2116" s="17">
        <v>0.28520253975858201</v>
      </c>
      <c r="BB2116" s="17">
        <v>0.313846324660434</v>
      </c>
      <c r="BC2116" s="17">
        <v>0.26714099837284999</v>
      </c>
      <c r="BD2116" s="17">
        <v>0.25994478519428998</v>
      </c>
      <c r="BE2116" s="17">
        <v>0.31830629871743199</v>
      </c>
      <c r="BF2116" s="17">
        <v>0.34037226270028498</v>
      </c>
      <c r="BG2116" s="17">
        <v>0.32755152780859098</v>
      </c>
      <c r="BH2116" s="17">
        <v>0.24732201774641299</v>
      </c>
      <c r="BI2116" s="17">
        <v>0.27710489999483801</v>
      </c>
      <c r="BJ2116" s="17">
        <v>0.35135145197874301</v>
      </c>
      <c r="BK2116" s="17">
        <v>7.1030860719326794E-2</v>
      </c>
      <c r="BL2116" s="17">
        <v>0.17527812040761501</v>
      </c>
      <c r="BM2116" s="17"/>
      <c r="BN2116" s="17">
        <v>0.27873415535159002</v>
      </c>
      <c r="BO2116" s="17">
        <v>0.27718293514137998</v>
      </c>
      <c r="BP2116" s="17"/>
      <c r="BQ2116" s="17">
        <v>0.27659222234766401</v>
      </c>
      <c r="BR2116" s="17">
        <v>0.36731377406566701</v>
      </c>
      <c r="BS2116" s="17"/>
      <c r="BT2116" s="17">
        <v>0.27953505535454198</v>
      </c>
      <c r="BU2116" s="17"/>
      <c r="BV2116" s="17">
        <v>0.333411007333691</v>
      </c>
      <c r="BW2116" s="17">
        <v>0.26335501220567797</v>
      </c>
      <c r="BX2116" s="17">
        <v>0.25913655202063202</v>
      </c>
      <c r="BY2116" s="17"/>
      <c r="BZ2116" s="17">
        <v>0.21291261111468299</v>
      </c>
      <c r="CA2116" s="17">
        <v>0.27008289951917402</v>
      </c>
      <c r="CB2116" s="17">
        <v>0.346635136021545</v>
      </c>
      <c r="CC2116" s="17">
        <v>0.30931688690154002</v>
      </c>
      <c r="CD2116" s="17">
        <v>0.31002662349953097</v>
      </c>
      <c r="CE2116" s="17">
        <v>0.291954050457995</v>
      </c>
      <c r="CF2116" s="17">
        <v>0.24142339906992599</v>
      </c>
      <c r="CG2116" s="17"/>
      <c r="CH2116" s="17">
        <v>0.19928896447731301</v>
      </c>
      <c r="CI2116" s="17">
        <v>0.30126449358731</v>
      </c>
      <c r="CJ2116" s="17">
        <v>0.27991609040787702</v>
      </c>
      <c r="CK2116" s="17">
        <v>0.26347550436622302</v>
      </c>
      <c r="CL2116" s="17">
        <v>0.26897542457122497</v>
      </c>
    </row>
    <row r="2117" spans="2:90" x14ac:dyDescent="0.3">
      <c r="B2117" t="s">
        <v>783</v>
      </c>
      <c r="C2117" s="17">
        <v>0.185346105118919</v>
      </c>
      <c r="D2117" s="17">
        <v>0.18426321739816401</v>
      </c>
      <c r="E2117" s="17">
        <v>0.18759147364661</v>
      </c>
      <c r="F2117" s="17"/>
      <c r="G2117" s="17">
        <v>0.15052813631436299</v>
      </c>
      <c r="H2117" s="17">
        <v>0.104953747374706</v>
      </c>
      <c r="I2117" s="17">
        <v>0.158447818884174</v>
      </c>
      <c r="J2117" s="17">
        <v>0.21196560788573701</v>
      </c>
      <c r="K2117" s="17">
        <v>0.221835453481386</v>
      </c>
      <c r="L2117" s="17">
        <v>0.25350251800187001</v>
      </c>
      <c r="M2117" s="17"/>
      <c r="N2117" s="17">
        <v>0.161821084330417</v>
      </c>
      <c r="O2117" s="17">
        <v>0.189642278257483</v>
      </c>
      <c r="P2117" s="17">
        <v>0.21076420532515999</v>
      </c>
      <c r="Q2117" s="17">
        <v>0.180589339200458</v>
      </c>
      <c r="R2117" s="17"/>
      <c r="S2117" s="17">
        <v>0.15010609021784799</v>
      </c>
      <c r="T2117" s="17">
        <v>0.190161382999885</v>
      </c>
      <c r="U2117" s="17">
        <v>0.25171862664278899</v>
      </c>
      <c r="V2117" s="17">
        <v>0.206959170152858</v>
      </c>
      <c r="W2117" s="17">
        <v>0.12889855659569699</v>
      </c>
      <c r="X2117" s="17">
        <v>0.19780390880180099</v>
      </c>
      <c r="Y2117" s="17">
        <v>0.17525128537409301</v>
      </c>
      <c r="Z2117" s="17">
        <v>0.221741749221225</v>
      </c>
      <c r="AA2117" s="17">
        <v>0.20158045147044601</v>
      </c>
      <c r="AB2117" s="17">
        <v>0.12724575485541201</v>
      </c>
      <c r="AC2117" s="17">
        <v>0.25174917828375099</v>
      </c>
      <c r="AD2117" s="17">
        <v>0.139783712877628</v>
      </c>
      <c r="AE2117" s="17"/>
      <c r="AF2117" s="17">
        <v>0.20580882223760499</v>
      </c>
      <c r="AG2117" s="17">
        <v>0.18312158158851799</v>
      </c>
      <c r="AH2117" s="17">
        <v>0.12972172137589399</v>
      </c>
      <c r="AI2117" s="17"/>
      <c r="AJ2117" s="17">
        <v>0.226966288336518</v>
      </c>
      <c r="AK2117" s="17">
        <v>9.9360943900258306E-2</v>
      </c>
      <c r="AL2117" s="17">
        <v>0.28606338690618299</v>
      </c>
      <c r="AM2117" s="17">
        <v>0.21277712983817401</v>
      </c>
      <c r="AN2117" s="17">
        <v>0.15541679866503999</v>
      </c>
      <c r="AO2117" s="17"/>
      <c r="AP2117" s="17">
        <v>5.1573084483423702E-2</v>
      </c>
      <c r="AQ2117" s="17">
        <v>0.23489060841413201</v>
      </c>
      <c r="AR2117" s="17">
        <v>0.224113295359404</v>
      </c>
      <c r="AS2117" s="17">
        <v>0.24398630476923999</v>
      </c>
      <c r="AT2117" s="17">
        <v>0.15625928512007101</v>
      </c>
      <c r="AU2117" s="17">
        <v>0.29270085962360598</v>
      </c>
      <c r="AV2117" s="17"/>
      <c r="AW2117" s="17">
        <v>0.24669689519582</v>
      </c>
      <c r="AX2117" s="17">
        <v>0.11822795318173</v>
      </c>
      <c r="AY2117" s="17">
        <v>0.18300352956468799</v>
      </c>
      <c r="AZ2117" s="17">
        <v>0.20825869581247</v>
      </c>
      <c r="BA2117" s="17">
        <v>0.23408829571301301</v>
      </c>
      <c r="BB2117" s="17">
        <v>0.180575455108824</v>
      </c>
      <c r="BC2117" s="17">
        <v>0.17173559801612301</v>
      </c>
      <c r="BD2117" s="17">
        <v>0.14112388725391201</v>
      </c>
      <c r="BE2117" s="17">
        <v>0.25669116330549502</v>
      </c>
      <c r="BF2117" s="17">
        <v>0.263371207084862</v>
      </c>
      <c r="BG2117" s="17">
        <v>0.2104869532792</v>
      </c>
      <c r="BH2117" s="17">
        <v>0.13242267383523099</v>
      </c>
      <c r="BI2117" s="17">
        <v>0.17917269254550999</v>
      </c>
      <c r="BJ2117" s="17">
        <v>0.106008887661198</v>
      </c>
      <c r="BK2117" s="17">
        <v>0.19232903129145301</v>
      </c>
      <c r="BL2117" s="17">
        <v>0.12597934396373101</v>
      </c>
      <c r="BM2117" s="17"/>
      <c r="BN2117" s="17">
        <v>0.18211334869044599</v>
      </c>
      <c r="BO2117" s="17">
        <v>0.18610073622343301</v>
      </c>
      <c r="BP2117" s="17"/>
      <c r="BQ2117" s="17">
        <v>4.7579426341482003E-2</v>
      </c>
      <c r="BR2117" s="17">
        <v>0.23141092383216599</v>
      </c>
      <c r="BS2117" s="17"/>
      <c r="BT2117" s="17">
        <v>0.14691775325701001</v>
      </c>
      <c r="BU2117" s="17"/>
      <c r="BV2117" s="17">
        <v>0.18037770643822701</v>
      </c>
      <c r="BW2117" s="17">
        <v>0.16274698036063101</v>
      </c>
      <c r="BX2117" s="17">
        <v>0.20506972431996101</v>
      </c>
      <c r="BY2117" s="17"/>
      <c r="BZ2117" s="17">
        <v>0.21085235617678799</v>
      </c>
      <c r="CA2117" s="17">
        <v>0.14487016066136699</v>
      </c>
      <c r="CB2117" s="17">
        <v>0.15268891579298599</v>
      </c>
      <c r="CC2117" s="17">
        <v>0.239946675653435</v>
      </c>
      <c r="CD2117" s="17">
        <v>0.20720759588319801</v>
      </c>
      <c r="CE2117" s="17">
        <v>0.21756977560755</v>
      </c>
      <c r="CF2117" s="17">
        <v>0.13691129598618901</v>
      </c>
      <c r="CG2117" s="17"/>
      <c r="CH2117" s="17">
        <v>9.7978634795781297E-2</v>
      </c>
      <c r="CI2117" s="17">
        <v>0.186938369223036</v>
      </c>
      <c r="CJ2117" s="17">
        <v>0.212975712035854</v>
      </c>
      <c r="CK2117" s="17">
        <v>0.17874663243389899</v>
      </c>
      <c r="CL2117" s="17">
        <v>0.149766092039014</v>
      </c>
    </row>
    <row r="2118" spans="2:90" x14ac:dyDescent="0.3">
      <c r="B2118" t="s">
        <v>784</v>
      </c>
      <c r="C2118" s="17">
        <v>0.156601612708099</v>
      </c>
      <c r="D2118" s="17">
        <v>0.18214177202023901</v>
      </c>
      <c r="E2118" s="17">
        <v>0.13212823761252601</v>
      </c>
      <c r="F2118" s="17"/>
      <c r="G2118" s="17">
        <v>5.0375926126157697E-2</v>
      </c>
      <c r="H2118" s="17">
        <v>4.9709736890545503E-2</v>
      </c>
      <c r="I2118" s="17">
        <v>0.137741514774888</v>
      </c>
      <c r="J2118" s="17">
        <v>0.20253078599424701</v>
      </c>
      <c r="K2118" s="17">
        <v>0.29068773171631401</v>
      </c>
      <c r="L2118" s="17">
        <v>0.204750952921809</v>
      </c>
      <c r="M2118" s="17"/>
      <c r="N2118" s="17">
        <v>8.1632240605828701E-2</v>
      </c>
      <c r="O2118" s="17">
        <v>0.150961811562904</v>
      </c>
      <c r="P2118" s="17">
        <v>0.25529425809783901</v>
      </c>
      <c r="Q2118" s="17">
        <v>0.162825198692959</v>
      </c>
      <c r="R2118" s="17"/>
      <c r="S2118" s="17">
        <v>0.122781415927864</v>
      </c>
      <c r="T2118" s="17">
        <v>0.19479986957957099</v>
      </c>
      <c r="U2118" s="17">
        <v>0.13713451019999801</v>
      </c>
      <c r="V2118" s="17">
        <v>0.167997817891574</v>
      </c>
      <c r="W2118" s="17">
        <v>0.26778870006150801</v>
      </c>
      <c r="X2118" s="17">
        <v>0.15865313109387699</v>
      </c>
      <c r="Y2118" s="17">
        <v>0.161613785856178</v>
      </c>
      <c r="Z2118" s="17">
        <v>0.19268341880106299</v>
      </c>
      <c r="AA2118" s="17">
        <v>0.15591761535922299</v>
      </c>
      <c r="AB2118" s="17">
        <v>0.12717054149326701</v>
      </c>
      <c r="AC2118" s="17">
        <v>0.105725165280616</v>
      </c>
      <c r="AD2118" s="17">
        <v>6.3745455128295395E-2</v>
      </c>
      <c r="AE2118" s="17"/>
      <c r="AF2118" s="17">
        <v>0.28752411832594199</v>
      </c>
      <c r="AG2118" s="17">
        <v>7.5745854077921407E-2</v>
      </c>
      <c r="AH2118" s="17">
        <v>0.10823576520745599</v>
      </c>
      <c r="AI2118" s="17"/>
      <c r="AJ2118" s="17">
        <v>0.25382563882834502</v>
      </c>
      <c r="AK2118" s="17">
        <v>5.6245411113741699E-2</v>
      </c>
      <c r="AL2118" s="17">
        <v>0.100146792748701</v>
      </c>
      <c r="AM2118" s="17">
        <v>0.38372238727553398</v>
      </c>
      <c r="AN2118" s="17">
        <v>0.10978316606331701</v>
      </c>
      <c r="AO2118" s="17"/>
      <c r="AP2118" s="17">
        <v>3.0295459809828899E-2</v>
      </c>
      <c r="AQ2118" s="17">
        <v>0.189703679297346</v>
      </c>
      <c r="AR2118" s="17">
        <v>8.1733518324723295E-2</v>
      </c>
      <c r="AS2118" s="17">
        <v>0.32395543222047501</v>
      </c>
      <c r="AT2118" s="17">
        <v>6.1473964958183497E-2</v>
      </c>
      <c r="AU2118" s="17">
        <v>0.11479997387129599</v>
      </c>
      <c r="AV2118" s="17"/>
      <c r="AW2118" s="17">
        <v>0.24855012726016101</v>
      </c>
      <c r="AX2118" s="17">
        <v>8.9289646170193498E-2</v>
      </c>
      <c r="AY2118" s="17">
        <v>0.14959226542003701</v>
      </c>
      <c r="AZ2118" s="17">
        <v>0.26422718346963803</v>
      </c>
      <c r="BA2118" s="17">
        <v>0.17004972127384099</v>
      </c>
      <c r="BB2118" s="17">
        <v>0.175458542050695</v>
      </c>
      <c r="BC2118" s="17">
        <v>0.208299490275416</v>
      </c>
      <c r="BD2118" s="17">
        <v>0.216806452271575</v>
      </c>
      <c r="BE2118" s="17">
        <v>0.124697202012754</v>
      </c>
      <c r="BF2118" s="17">
        <v>8.9586538091627393E-2</v>
      </c>
      <c r="BG2118" s="17">
        <v>0.101233527918213</v>
      </c>
      <c r="BH2118" s="17">
        <v>0.12241904115878301</v>
      </c>
      <c r="BI2118" s="17">
        <v>0.123487283653298</v>
      </c>
      <c r="BJ2118" s="17">
        <v>0.15511335590535899</v>
      </c>
      <c r="BK2118" s="17">
        <v>0.23237867423771699</v>
      </c>
      <c r="BL2118" s="17">
        <v>5.0776182946057201E-2</v>
      </c>
      <c r="BM2118" s="17"/>
      <c r="BN2118" s="17">
        <v>0.13050563938538401</v>
      </c>
      <c r="BO2118" s="17">
        <v>0.18697776547334799</v>
      </c>
      <c r="BP2118" s="17"/>
      <c r="BQ2118" s="17">
        <v>2.4206756074415199E-2</v>
      </c>
      <c r="BR2118" s="17">
        <v>9.6866838926265603E-2</v>
      </c>
      <c r="BS2118" s="17"/>
      <c r="BT2118" s="17">
        <v>8.3788407996958705E-2</v>
      </c>
      <c r="BU2118" s="17"/>
      <c r="BV2118" s="17">
        <v>0.18138165352282501</v>
      </c>
      <c r="BW2118" s="17">
        <v>4.8724236576218001E-2</v>
      </c>
      <c r="BX2118" s="17">
        <v>0.17737953099159801</v>
      </c>
      <c r="BY2118" s="17"/>
      <c r="BZ2118" s="17">
        <v>0.21616305169462399</v>
      </c>
      <c r="CA2118" s="17">
        <v>0.241824146273563</v>
      </c>
      <c r="CB2118" s="17">
        <v>0.14490873518092301</v>
      </c>
      <c r="CC2118" s="17">
        <v>0.131883822159477</v>
      </c>
      <c r="CD2118" s="17">
        <v>0.116913808632303</v>
      </c>
      <c r="CE2118" s="17">
        <v>0.13851685221674601</v>
      </c>
      <c r="CF2118" s="17">
        <v>9.9530493797471295E-2</v>
      </c>
      <c r="CG2118" s="17"/>
      <c r="CH2118" s="17">
        <v>6.3436656051662793E-2</v>
      </c>
      <c r="CI2118" s="17">
        <v>0.10637815232735</v>
      </c>
      <c r="CJ2118" s="17">
        <v>0.193509150698146</v>
      </c>
      <c r="CK2118" s="17">
        <v>0.22958218518323101</v>
      </c>
      <c r="CL2118" s="17">
        <v>0.235645952083091</v>
      </c>
    </row>
    <row r="2119" spans="2:90" x14ac:dyDescent="0.3">
      <c r="B2119" t="s">
        <v>118</v>
      </c>
      <c r="C2119" s="17">
        <v>0.122710202769414</v>
      </c>
      <c r="D2119" s="17">
        <v>9.4829414398615405E-2</v>
      </c>
      <c r="E2119" s="17">
        <v>0.15127376947905499</v>
      </c>
      <c r="F2119" s="17"/>
      <c r="G2119" s="17">
        <v>0.116254537618938</v>
      </c>
      <c r="H2119" s="17">
        <v>8.9821648065691997E-2</v>
      </c>
      <c r="I2119" s="17">
        <v>0.15464074006111</v>
      </c>
      <c r="J2119" s="17">
        <v>0.15737454980686599</v>
      </c>
      <c r="K2119" s="17">
        <v>0.108364560428479</v>
      </c>
      <c r="L2119" s="17">
        <v>0.106319660199161</v>
      </c>
      <c r="M2119" s="17"/>
      <c r="N2119" s="17">
        <v>8.6765740162833394E-2</v>
      </c>
      <c r="O2119" s="17">
        <v>0.14381801463657501</v>
      </c>
      <c r="P2119" s="17">
        <v>6.5143661977050196E-2</v>
      </c>
      <c r="Q2119" s="17">
        <v>0.18677410820099599</v>
      </c>
      <c r="R2119" s="17"/>
      <c r="S2119" s="17">
        <v>0.14624646015779399</v>
      </c>
      <c r="T2119" s="17">
        <v>4.3547375175538902E-2</v>
      </c>
      <c r="U2119" s="17">
        <v>0.169985830545855</v>
      </c>
      <c r="V2119" s="17">
        <v>0.150047322753807</v>
      </c>
      <c r="W2119" s="17">
        <v>6.9398662034614395E-2</v>
      </c>
      <c r="X2119" s="17">
        <v>8.7584371339672701E-2</v>
      </c>
      <c r="Y2119" s="17">
        <v>0.14223008021224801</v>
      </c>
      <c r="Z2119" s="17">
        <v>0.125075506605622</v>
      </c>
      <c r="AA2119" s="17">
        <v>0.12637992520062699</v>
      </c>
      <c r="AB2119" s="17">
        <v>0.100972349145572</v>
      </c>
      <c r="AC2119" s="17">
        <v>0.17889648935586999</v>
      </c>
      <c r="AD2119" s="17">
        <v>0.218321521974079</v>
      </c>
      <c r="AE2119" s="17"/>
      <c r="AF2119" s="17">
        <v>9.6540805574084398E-2</v>
      </c>
      <c r="AG2119" s="17">
        <v>0.11942104276396701</v>
      </c>
      <c r="AH2119" s="17">
        <v>0.19202792964995</v>
      </c>
      <c r="AI2119" s="17"/>
      <c r="AJ2119" s="17">
        <v>9.0890290151608003E-2</v>
      </c>
      <c r="AK2119" s="17">
        <v>0.108893567382489</v>
      </c>
      <c r="AL2119" s="17">
        <v>0.13151245326098199</v>
      </c>
      <c r="AM2119" s="17">
        <v>8.5059298701797306E-2</v>
      </c>
      <c r="AN2119" s="17">
        <v>0.16091187669080501</v>
      </c>
      <c r="AO2119" s="17"/>
      <c r="AP2119" s="17">
        <v>9.4577348652605198E-2</v>
      </c>
      <c r="AQ2119" s="17">
        <v>8.2524890161062098E-2</v>
      </c>
      <c r="AR2119" s="17">
        <v>0.12254036357114401</v>
      </c>
      <c r="AS2119" s="17">
        <v>8.2538150090863696E-2</v>
      </c>
      <c r="AT2119" s="17">
        <v>0.203805448327008</v>
      </c>
      <c r="AU2119" s="17">
        <v>0.20876503783189801</v>
      </c>
      <c r="AV2119" s="17"/>
      <c r="AW2119" s="17">
        <v>0.114253362244903</v>
      </c>
      <c r="AX2119" s="17">
        <v>0.24987911570257701</v>
      </c>
      <c r="AY2119" s="17">
        <v>0.14871002137449801</v>
      </c>
      <c r="AZ2119" s="17">
        <v>0.13986304518037301</v>
      </c>
      <c r="BA2119" s="17">
        <v>0.15095958626400299</v>
      </c>
      <c r="BB2119" s="17">
        <v>0.13724026739786599</v>
      </c>
      <c r="BC2119" s="17">
        <v>6.7137614492943004E-2</v>
      </c>
      <c r="BD2119" s="17">
        <v>0.16868225397293099</v>
      </c>
      <c r="BE2119" s="17">
        <v>9.1423182097470496E-2</v>
      </c>
      <c r="BF2119" s="17">
        <v>4.1548075295991103E-2</v>
      </c>
      <c r="BG2119" s="17">
        <v>9.8193774772068101E-2</v>
      </c>
      <c r="BH2119" s="17">
        <v>4.2674628761844698E-2</v>
      </c>
      <c r="BI2119" s="17">
        <v>0.11674564797806899</v>
      </c>
      <c r="BJ2119" s="17">
        <v>3.8629293642435898E-2</v>
      </c>
      <c r="BK2119" s="17">
        <v>4.3065686554644503E-2</v>
      </c>
      <c r="BL2119" s="17">
        <v>1.7535682511873402E-2</v>
      </c>
      <c r="BM2119" s="17"/>
      <c r="BN2119" s="17">
        <v>0.107340662691919</v>
      </c>
      <c r="BO2119" s="17">
        <v>0.145004476755447</v>
      </c>
      <c r="BP2119" s="17"/>
      <c r="BQ2119" s="17">
        <v>9.1207107758847605E-2</v>
      </c>
      <c r="BR2119" s="17">
        <v>0.115269025688977</v>
      </c>
      <c r="BS2119" s="17"/>
      <c r="BT2119" s="17">
        <v>7.4313905042280901E-2</v>
      </c>
      <c r="BU2119" s="17"/>
      <c r="BV2119" s="17">
        <v>0.158381439607198</v>
      </c>
      <c r="BW2119" s="17">
        <v>0.13707506331925601</v>
      </c>
      <c r="BX2119" s="17">
        <v>9.2079585275859396E-2</v>
      </c>
      <c r="BY2119" s="17"/>
      <c r="BZ2119" s="17">
        <v>0.18627804032952799</v>
      </c>
      <c r="CA2119" s="17">
        <v>0.161366228509289</v>
      </c>
      <c r="CB2119" s="17">
        <v>0.11700628332467899</v>
      </c>
      <c r="CC2119" s="17">
        <v>9.8309863335921094E-2</v>
      </c>
      <c r="CD2119" s="17">
        <v>8.1433130733570197E-2</v>
      </c>
      <c r="CE2119" s="17">
        <v>4.5850165278524799E-2</v>
      </c>
      <c r="CF2119" s="17">
        <v>6.2139386937461301E-2</v>
      </c>
      <c r="CG2119" s="17"/>
      <c r="CH2119" s="17">
        <v>2.0693364195438501E-2</v>
      </c>
      <c r="CI2119" s="17">
        <v>0.10418280625539</v>
      </c>
      <c r="CJ2119" s="17">
        <v>0.133817267051176</v>
      </c>
      <c r="CK2119" s="17">
        <v>0.15779624940999101</v>
      </c>
      <c r="CL2119" s="17">
        <v>0.31507596434858098</v>
      </c>
    </row>
    <row r="2120" spans="2:90" x14ac:dyDescent="0.3">
      <c r="C2120" s="17"/>
      <c r="D2120" s="17"/>
      <c r="E2120" s="17"/>
      <c r="F2120" s="17"/>
      <c r="G2120" s="17"/>
      <c r="H2120" s="17"/>
      <c r="I2120" s="17"/>
      <c r="J2120" s="17"/>
      <c r="K2120" s="17"/>
      <c r="L2120" s="17"/>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7"/>
      <c r="AI2120" s="17"/>
      <c r="AJ2120" s="17"/>
      <c r="AK2120" s="17"/>
      <c r="AL2120" s="17"/>
      <c r="AM2120" s="17"/>
      <c r="AN2120" s="17"/>
      <c r="AO2120" s="17"/>
      <c r="AP2120" s="17"/>
      <c r="AQ2120" s="17"/>
      <c r="AR2120" s="17"/>
      <c r="AS2120" s="17"/>
      <c r="AT2120" s="17"/>
      <c r="AU2120" s="17"/>
      <c r="AV2120" s="17"/>
      <c r="AW2120" s="17"/>
      <c r="AX2120" s="17"/>
      <c r="AY2120" s="17"/>
      <c r="AZ2120" s="17"/>
      <c r="BA2120" s="17"/>
      <c r="BB2120" s="17"/>
      <c r="BC2120" s="17"/>
      <c r="BD2120" s="17"/>
      <c r="BE2120" s="17"/>
      <c r="BF2120" s="17"/>
      <c r="BG2120" s="17"/>
      <c r="BH2120" s="17"/>
      <c r="BI2120" s="17"/>
      <c r="BJ2120" s="17"/>
      <c r="BK2120" s="17"/>
      <c r="BL2120" s="17"/>
      <c r="BM2120" s="17"/>
      <c r="BN2120" s="17"/>
      <c r="BO2120" s="17"/>
      <c r="BP2120" s="17"/>
      <c r="BQ2120" s="17"/>
      <c r="BR2120" s="17"/>
      <c r="BS2120" s="17"/>
      <c r="BT2120" s="17"/>
      <c r="BU2120" s="17"/>
      <c r="BV2120" s="17"/>
      <c r="BW2120" s="17"/>
      <c r="BX2120" s="17"/>
      <c r="BY2120" s="17"/>
      <c r="BZ2120" s="17"/>
      <c r="CA2120" s="17"/>
      <c r="CB2120" s="17"/>
      <c r="CC2120" s="17"/>
      <c r="CD2120" s="17"/>
      <c r="CE2120" s="17"/>
      <c r="CF2120" s="17"/>
      <c r="CG2120" s="17"/>
      <c r="CH2120" s="17"/>
      <c r="CI2120" s="17"/>
      <c r="CJ2120" s="17"/>
      <c r="CK2120" s="17"/>
      <c r="CL2120" s="17"/>
    </row>
    <row r="2121" spans="2:90" x14ac:dyDescent="0.3">
      <c r="B2121" s="6" t="s">
        <v>791</v>
      </c>
      <c r="C2121" s="17"/>
      <c r="D2121" s="17"/>
      <c r="E2121" s="17"/>
      <c r="F2121" s="17"/>
      <c r="G2121" s="17"/>
      <c r="H2121" s="17"/>
      <c r="I2121" s="17"/>
      <c r="J2121" s="17"/>
      <c r="K2121" s="17"/>
      <c r="L2121" s="17"/>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7"/>
      <c r="AI2121" s="17"/>
      <c r="AJ2121" s="17"/>
      <c r="AK2121" s="17"/>
      <c r="AL2121" s="17"/>
      <c r="AM2121" s="17"/>
      <c r="AN2121" s="17"/>
      <c r="AO2121" s="17"/>
      <c r="AP2121" s="17"/>
      <c r="AQ2121" s="17"/>
      <c r="AR2121" s="17"/>
      <c r="AS2121" s="17"/>
      <c r="AT2121" s="17"/>
      <c r="AU2121" s="17"/>
      <c r="AV2121" s="17"/>
      <c r="AW2121" s="17"/>
      <c r="AX2121" s="17"/>
      <c r="AY2121" s="17"/>
      <c r="AZ2121" s="17"/>
      <c r="BA2121" s="17"/>
      <c r="BB2121" s="17"/>
      <c r="BC2121" s="17"/>
      <c r="BD2121" s="17"/>
      <c r="BE2121" s="17"/>
      <c r="BF2121" s="17"/>
      <c r="BG2121" s="17"/>
      <c r="BH2121" s="17"/>
      <c r="BI2121" s="17"/>
      <c r="BJ2121" s="17"/>
      <c r="BK2121" s="17"/>
      <c r="BL2121" s="17"/>
      <c r="BM2121" s="17"/>
      <c r="BN2121" s="17"/>
      <c r="BO2121" s="17"/>
      <c r="BP2121" s="17"/>
      <c r="BQ2121" s="17"/>
      <c r="BR2121" s="17"/>
      <c r="BS2121" s="17"/>
      <c r="BT2121" s="17"/>
      <c r="BU2121" s="17"/>
      <c r="BV2121" s="17"/>
      <c r="BW2121" s="17"/>
      <c r="BX2121" s="17"/>
      <c r="BY2121" s="17"/>
      <c r="BZ2121" s="17"/>
      <c r="CA2121" s="17"/>
      <c r="CB2121" s="17"/>
      <c r="CC2121" s="17"/>
      <c r="CD2121" s="17"/>
      <c r="CE2121" s="17"/>
      <c r="CF2121" s="17"/>
      <c r="CG2121" s="17"/>
      <c r="CH2121" s="17"/>
      <c r="CI2121" s="17"/>
      <c r="CJ2121" s="17"/>
      <c r="CK2121" s="17"/>
      <c r="CL2121" s="17"/>
    </row>
    <row r="2122" spans="2:90" x14ac:dyDescent="0.3">
      <c r="B2122" s="24" t="s">
        <v>123</v>
      </c>
      <c r="C2122" s="17"/>
      <c r="D2122" s="17"/>
      <c r="E2122" s="17"/>
      <c r="F2122" s="17"/>
      <c r="G2122" s="17"/>
      <c r="H2122" s="17"/>
      <c r="I2122" s="17"/>
      <c r="J2122" s="17"/>
      <c r="K2122" s="17"/>
      <c r="L2122" s="17"/>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7"/>
      <c r="AI2122" s="17"/>
      <c r="AJ2122" s="17"/>
      <c r="AK2122" s="17"/>
      <c r="AL2122" s="17"/>
      <c r="AM2122" s="17"/>
      <c r="AN2122" s="17"/>
      <c r="AO2122" s="17"/>
      <c r="AP2122" s="17"/>
      <c r="AQ2122" s="17"/>
      <c r="AR2122" s="17"/>
      <c r="AS2122" s="17"/>
      <c r="AT2122" s="17"/>
      <c r="AU2122" s="17"/>
      <c r="AV2122" s="17"/>
      <c r="AW2122" s="17"/>
      <c r="AX2122" s="17"/>
      <c r="AY2122" s="17"/>
      <c r="AZ2122" s="17"/>
      <c r="BA2122" s="17"/>
      <c r="BB2122" s="17"/>
      <c r="BC2122" s="17"/>
      <c r="BD2122" s="17"/>
      <c r="BE2122" s="17"/>
      <c r="BF2122" s="17"/>
      <c r="BG2122" s="17"/>
      <c r="BH2122" s="17"/>
      <c r="BI2122" s="17"/>
      <c r="BJ2122" s="17"/>
      <c r="BK2122" s="17"/>
      <c r="BL2122" s="17"/>
      <c r="BM2122" s="17"/>
      <c r="BN2122" s="17"/>
      <c r="BO2122" s="17"/>
      <c r="BP2122" s="17"/>
      <c r="BQ2122" s="17"/>
      <c r="BR2122" s="17"/>
      <c r="BS2122" s="17"/>
      <c r="BT2122" s="17"/>
      <c r="BU2122" s="17"/>
      <c r="BV2122" s="17"/>
      <c r="BW2122" s="17"/>
      <c r="BX2122" s="17"/>
      <c r="BY2122" s="17"/>
      <c r="BZ2122" s="17"/>
      <c r="CA2122" s="17"/>
      <c r="CB2122" s="17"/>
      <c r="CC2122" s="17"/>
      <c r="CD2122" s="17"/>
      <c r="CE2122" s="17"/>
      <c r="CF2122" s="17"/>
      <c r="CG2122" s="17"/>
      <c r="CH2122" s="17"/>
      <c r="CI2122" s="17"/>
      <c r="CJ2122" s="17"/>
      <c r="CK2122" s="17"/>
      <c r="CL2122" s="17"/>
    </row>
    <row r="2123" spans="2:90" x14ac:dyDescent="0.3">
      <c r="B2123" t="s">
        <v>786</v>
      </c>
      <c r="C2123" s="17">
        <v>6.5662953929682105E-2</v>
      </c>
      <c r="D2123" s="17">
        <v>8.3961995645469703E-2</v>
      </c>
      <c r="E2123" s="17">
        <v>4.8750015687909397E-2</v>
      </c>
      <c r="F2123" s="17"/>
      <c r="G2123" s="17">
        <v>0.13860217837836</v>
      </c>
      <c r="H2123" s="17">
        <v>0.12465474276182401</v>
      </c>
      <c r="I2123" s="17">
        <v>9.1337450151323898E-2</v>
      </c>
      <c r="J2123" s="17">
        <v>2.97547047067643E-2</v>
      </c>
      <c r="K2123" s="17">
        <v>2.8469064985064602E-2</v>
      </c>
      <c r="L2123" s="17">
        <v>4.0371401257457903E-3</v>
      </c>
      <c r="M2123" s="17"/>
      <c r="N2123" s="17">
        <v>9.7185744579393496E-2</v>
      </c>
      <c r="O2123" s="17">
        <v>6.9222403360634593E-2</v>
      </c>
      <c r="P2123" s="17">
        <v>3.72203822199881E-2</v>
      </c>
      <c r="Q2123" s="17">
        <v>5.5553853244831301E-2</v>
      </c>
      <c r="R2123" s="17"/>
      <c r="S2123" s="17">
        <v>0.10427005622169799</v>
      </c>
      <c r="T2123" s="17">
        <v>3.8002376541297102E-2</v>
      </c>
      <c r="U2123" s="17">
        <v>2.82910694379063E-2</v>
      </c>
      <c r="V2123" s="17">
        <v>8.3183175879097807E-2</v>
      </c>
      <c r="W2123" s="17">
        <v>2.4268822484236601E-2</v>
      </c>
      <c r="X2123" s="17">
        <v>5.2485447594631897E-2</v>
      </c>
      <c r="Y2123" s="17">
        <v>2.98789330031012E-2</v>
      </c>
      <c r="Z2123" s="17">
        <v>8.4563296597630705E-2</v>
      </c>
      <c r="AA2123" s="17">
        <v>0.110641815703016</v>
      </c>
      <c r="AB2123" s="17">
        <v>6.7495529410903699E-2</v>
      </c>
      <c r="AC2123" s="17">
        <v>8.6615018544106998E-2</v>
      </c>
      <c r="AD2123" s="17">
        <v>6.4880612761575099E-2</v>
      </c>
      <c r="AE2123" s="17"/>
      <c r="AF2123" s="17">
        <v>4.6577604016571898E-2</v>
      </c>
      <c r="AG2123" s="17">
        <v>7.0679103091070103E-2</v>
      </c>
      <c r="AH2123" s="17">
        <v>7.7982432194695001E-2</v>
      </c>
      <c r="AI2123" s="17"/>
      <c r="AJ2123" s="17">
        <v>5.3250999795550001E-2</v>
      </c>
      <c r="AK2123" s="17">
        <v>9.0896776229607998E-2</v>
      </c>
      <c r="AL2123" s="17">
        <v>5.8761217004193303E-2</v>
      </c>
      <c r="AM2123" s="17">
        <v>7.4572563683864501E-2</v>
      </c>
      <c r="AN2123" s="17">
        <v>6.2260396142114198E-2</v>
      </c>
      <c r="AO2123" s="17"/>
      <c r="AP2123" s="17">
        <v>0.140911546051839</v>
      </c>
      <c r="AQ2123" s="17">
        <v>5.5984375458054701E-2</v>
      </c>
      <c r="AR2123" s="17">
        <v>4.9373893620064203E-2</v>
      </c>
      <c r="AS2123" s="17">
        <v>4.4690752295069899E-2</v>
      </c>
      <c r="AT2123" s="17">
        <v>5.8319719869438097E-2</v>
      </c>
      <c r="AU2123" s="17">
        <v>1.08062060150443E-2</v>
      </c>
      <c r="AV2123" s="17"/>
      <c r="AW2123" s="17">
        <v>8.2204842524026503E-2</v>
      </c>
      <c r="AX2123" s="17">
        <v>4.1613918981828597E-2</v>
      </c>
      <c r="AY2123" s="17">
        <v>6.0794796743417298E-2</v>
      </c>
      <c r="AZ2123" s="17">
        <v>5.8667330506065998E-2</v>
      </c>
      <c r="BA2123" s="17">
        <v>4.19016839388675E-2</v>
      </c>
      <c r="BB2123" s="17">
        <v>4.11101060893799E-2</v>
      </c>
      <c r="BC2123" s="17">
        <v>3.5989513512493E-2</v>
      </c>
      <c r="BD2123" s="17">
        <v>6.4207099404086795E-2</v>
      </c>
      <c r="BE2123" s="17">
        <v>5.6419914945047701E-2</v>
      </c>
      <c r="BF2123" s="17">
        <v>3.80085746678041E-2</v>
      </c>
      <c r="BG2123" s="17">
        <v>0.101390000724648</v>
      </c>
      <c r="BH2123" s="17">
        <v>5.0341221637024099E-2</v>
      </c>
      <c r="BI2123" s="17">
        <v>0.113023447151404</v>
      </c>
      <c r="BJ2123" s="17">
        <v>0</v>
      </c>
      <c r="BK2123" s="17">
        <v>0</v>
      </c>
      <c r="BL2123" s="17">
        <v>0.26074395206940798</v>
      </c>
      <c r="BM2123" s="17"/>
      <c r="BN2123" s="17">
        <v>6.8266978256105199E-2</v>
      </c>
      <c r="BO2123" s="17">
        <v>6.2783954200132594E-2</v>
      </c>
      <c r="BP2123" s="17"/>
      <c r="BQ2123" s="17">
        <v>0.124993126471178</v>
      </c>
      <c r="BR2123" s="17">
        <v>4.7097738975114899E-2</v>
      </c>
      <c r="BS2123" s="17"/>
      <c r="BT2123" s="17">
        <v>0.119724207442425</v>
      </c>
      <c r="BU2123" s="17"/>
      <c r="BV2123" s="17">
        <v>1.7944517013985799E-2</v>
      </c>
      <c r="BW2123" s="17">
        <v>0.10330842110032799</v>
      </c>
      <c r="BX2123" s="17">
        <v>7.5149549593240106E-2</v>
      </c>
      <c r="BY2123" s="17"/>
      <c r="BZ2123" s="17">
        <v>5.3608753532740597E-2</v>
      </c>
      <c r="CA2123" s="17">
        <v>3.35791682194072E-2</v>
      </c>
      <c r="CB2123" s="17">
        <v>3.5068428151131897E-2</v>
      </c>
      <c r="CC2123" s="17">
        <v>5.28224980321075E-2</v>
      </c>
      <c r="CD2123" s="17">
        <v>6.4776399703597803E-2</v>
      </c>
      <c r="CE2123" s="17">
        <v>6.0904915309687502E-2</v>
      </c>
      <c r="CF2123" s="17">
        <v>0.18642409337806501</v>
      </c>
      <c r="CG2123" s="17"/>
      <c r="CH2123" s="17">
        <v>0.209515337982393</v>
      </c>
      <c r="CI2123" s="17">
        <v>6.09732339770514E-2</v>
      </c>
      <c r="CJ2123" s="17">
        <v>3.7073565034236103E-2</v>
      </c>
      <c r="CK2123" s="17">
        <v>3.8016361946288102E-2</v>
      </c>
      <c r="CL2123" s="17">
        <v>0.120257512540697</v>
      </c>
    </row>
    <row r="2124" spans="2:90" x14ac:dyDescent="0.3">
      <c r="B2124" t="s">
        <v>787</v>
      </c>
      <c r="C2124" s="17">
        <v>0.222709918997859</v>
      </c>
      <c r="D2124" s="17">
        <v>0.249989792138993</v>
      </c>
      <c r="E2124" s="17">
        <v>0.19670949341708299</v>
      </c>
      <c r="F2124" s="17"/>
      <c r="G2124" s="17">
        <v>0.38259914790168298</v>
      </c>
      <c r="H2124" s="17">
        <v>0.35198181548760898</v>
      </c>
      <c r="I2124" s="17">
        <v>0.211027823667057</v>
      </c>
      <c r="J2124" s="17">
        <v>0.177470830203765</v>
      </c>
      <c r="K2124" s="17">
        <v>7.4694148594658297E-2</v>
      </c>
      <c r="L2124" s="17">
        <v>0.15810905877246401</v>
      </c>
      <c r="M2124" s="17"/>
      <c r="N2124" s="17">
        <v>0.32477344524187701</v>
      </c>
      <c r="O2124" s="17">
        <v>0.23094821389395201</v>
      </c>
      <c r="P2124" s="17">
        <v>0.186115562016374</v>
      </c>
      <c r="Q2124" s="17">
        <v>0.13957327048686699</v>
      </c>
      <c r="R2124" s="17"/>
      <c r="S2124" s="17">
        <v>0.345884944464251</v>
      </c>
      <c r="T2124" s="17">
        <v>0.183697616482</v>
      </c>
      <c r="U2124" s="17">
        <v>0.123497855219659</v>
      </c>
      <c r="V2124" s="17">
        <v>0.201020249734946</v>
      </c>
      <c r="W2124" s="17">
        <v>0.16821582103293301</v>
      </c>
      <c r="X2124" s="17">
        <v>0.23127810124516199</v>
      </c>
      <c r="Y2124" s="17">
        <v>0.20486521378400299</v>
      </c>
      <c r="Z2124" s="17">
        <v>0.30930019252280999</v>
      </c>
      <c r="AA2124" s="17">
        <v>0.228740076947333</v>
      </c>
      <c r="AB2124" s="17">
        <v>0.15185991953307901</v>
      </c>
      <c r="AC2124" s="17">
        <v>0.20857249424441199</v>
      </c>
      <c r="AD2124" s="17">
        <v>0.32254322749789099</v>
      </c>
      <c r="AE2124" s="17"/>
      <c r="AF2124" s="17">
        <v>0.119666495841884</v>
      </c>
      <c r="AG2124" s="17">
        <v>0.28114502168760103</v>
      </c>
      <c r="AH2124" s="17">
        <v>0.221958104093995</v>
      </c>
      <c r="AI2124" s="17"/>
      <c r="AJ2124" s="17">
        <v>0.14677352700423399</v>
      </c>
      <c r="AK2124" s="17">
        <v>0.34372481264946902</v>
      </c>
      <c r="AL2124" s="17">
        <v>0.125483792833121</v>
      </c>
      <c r="AM2124" s="17">
        <v>0.13451641274494899</v>
      </c>
      <c r="AN2124" s="17">
        <v>0.24697147576584699</v>
      </c>
      <c r="AO2124" s="17"/>
      <c r="AP2124" s="17">
        <v>0.43070795990396599</v>
      </c>
      <c r="AQ2124" s="17">
        <v>0.18281676195303001</v>
      </c>
      <c r="AR2124" s="17">
        <v>0.189168263382507</v>
      </c>
      <c r="AS2124" s="17">
        <v>9.4221823379748396E-2</v>
      </c>
      <c r="AT2124" s="17">
        <v>0.27872081592518499</v>
      </c>
      <c r="AU2124" s="17">
        <v>0.121772795935671</v>
      </c>
      <c r="AV2124" s="17"/>
      <c r="AW2124" s="17">
        <v>0.32971708882081402</v>
      </c>
      <c r="AX2124" s="17">
        <v>0.16522162786639</v>
      </c>
      <c r="AY2124" s="17">
        <v>0.18571432794905601</v>
      </c>
      <c r="AZ2124" s="17">
        <v>0.231529247561305</v>
      </c>
      <c r="BA2124" s="17">
        <v>0.148100672257205</v>
      </c>
      <c r="BB2124" s="17">
        <v>0.180212857337053</v>
      </c>
      <c r="BC2124" s="17">
        <v>0.306351593003795</v>
      </c>
      <c r="BD2124" s="17">
        <v>0.26761614307583298</v>
      </c>
      <c r="BE2124" s="17">
        <v>0.19169236581676599</v>
      </c>
      <c r="BF2124" s="17">
        <v>0.20169707945527501</v>
      </c>
      <c r="BG2124" s="17">
        <v>0.185679723027109</v>
      </c>
      <c r="BH2124" s="17">
        <v>0.16970824619684399</v>
      </c>
      <c r="BI2124" s="17">
        <v>0.29675992817864599</v>
      </c>
      <c r="BJ2124" s="17">
        <v>0.423627292165141</v>
      </c>
      <c r="BK2124" s="17">
        <v>0.23993288482687</v>
      </c>
      <c r="BL2124" s="17">
        <v>0.37914082623226703</v>
      </c>
      <c r="BM2124" s="17"/>
      <c r="BN2124" s="17">
        <v>0.220935225200904</v>
      </c>
      <c r="BO2124" s="17">
        <v>0.224222102111021</v>
      </c>
      <c r="BP2124" s="17"/>
      <c r="BQ2124" s="17">
        <v>0.44054549190610998</v>
      </c>
      <c r="BR2124" s="17">
        <v>0.18348516979980001</v>
      </c>
      <c r="BS2124" s="17"/>
      <c r="BT2124" s="17">
        <v>0.32765785814148501</v>
      </c>
      <c r="BU2124" s="17"/>
      <c r="BV2124" s="17">
        <v>0.20360664848273799</v>
      </c>
      <c r="BW2124" s="17">
        <v>0.29095210247490899</v>
      </c>
      <c r="BX2124" s="17">
        <v>0.20754562017529599</v>
      </c>
      <c r="BY2124" s="17"/>
      <c r="BZ2124" s="17">
        <v>4.82513578257825E-2</v>
      </c>
      <c r="CA2124" s="17">
        <v>0.22021626384234999</v>
      </c>
      <c r="CB2124" s="17">
        <v>0.18575907497718899</v>
      </c>
      <c r="CC2124" s="17">
        <v>0.27308433670338</v>
      </c>
      <c r="CD2124" s="17">
        <v>0.18704314182312801</v>
      </c>
      <c r="CE2124" s="17">
        <v>0.32572123128872199</v>
      </c>
      <c r="CF2124" s="17">
        <v>0.34409694420058501</v>
      </c>
      <c r="CG2124" s="17"/>
      <c r="CH2124" s="17">
        <v>0.32270823069675802</v>
      </c>
      <c r="CI2124" s="17">
        <v>0.248895535698127</v>
      </c>
      <c r="CJ2124" s="17">
        <v>0.20507221592015301</v>
      </c>
      <c r="CK2124" s="17">
        <v>0.18726280990168201</v>
      </c>
      <c r="CL2124" s="17">
        <v>4.44606289614662E-2</v>
      </c>
    </row>
    <row r="2125" spans="2:90" x14ac:dyDescent="0.3">
      <c r="B2125" t="s">
        <v>788</v>
      </c>
      <c r="C2125" s="17">
        <v>0.21409756597858701</v>
      </c>
      <c r="D2125" s="17">
        <v>0.217452682244104</v>
      </c>
      <c r="E2125" s="17">
        <v>0.20911834763035</v>
      </c>
      <c r="F2125" s="17"/>
      <c r="G2125" s="17">
        <v>0.18715033544831899</v>
      </c>
      <c r="H2125" s="17">
        <v>0.19618487287156</v>
      </c>
      <c r="I2125" s="17">
        <v>0.19620597002121901</v>
      </c>
      <c r="J2125" s="17">
        <v>0.214176689616419</v>
      </c>
      <c r="K2125" s="17">
        <v>0.27407390473099202</v>
      </c>
      <c r="L2125" s="17">
        <v>0.219749611935981</v>
      </c>
      <c r="M2125" s="17"/>
      <c r="N2125" s="17">
        <v>0.203247195452991</v>
      </c>
      <c r="O2125" s="17">
        <v>0.184655840421594</v>
      </c>
      <c r="P2125" s="17">
        <v>0.22244209697897499</v>
      </c>
      <c r="Q2125" s="17">
        <v>0.249154028938122</v>
      </c>
      <c r="R2125" s="17"/>
      <c r="S2125" s="17">
        <v>0.166586963546353</v>
      </c>
      <c r="T2125" s="17">
        <v>0.177069895413978</v>
      </c>
      <c r="U2125" s="17">
        <v>0.33279126957914101</v>
      </c>
      <c r="V2125" s="17">
        <v>0.18223900926351899</v>
      </c>
      <c r="W2125" s="17">
        <v>0.28861870734073602</v>
      </c>
      <c r="X2125" s="17">
        <v>0.14619823209761099</v>
      </c>
      <c r="Y2125" s="17">
        <v>0.28540254483772298</v>
      </c>
      <c r="Z2125" s="17">
        <v>0.116901602258701</v>
      </c>
      <c r="AA2125" s="17">
        <v>0.21280704839252501</v>
      </c>
      <c r="AB2125" s="17">
        <v>0.28698206554581701</v>
      </c>
      <c r="AC2125" s="17">
        <v>0.25670081763720098</v>
      </c>
      <c r="AD2125" s="17">
        <v>0.17097549782621499</v>
      </c>
      <c r="AE2125" s="17"/>
      <c r="AF2125" s="17">
        <v>0.21088526903155899</v>
      </c>
      <c r="AG2125" s="17">
        <v>0.22084943744744301</v>
      </c>
      <c r="AH2125" s="17">
        <v>0.23804204687143701</v>
      </c>
      <c r="AI2125" s="17"/>
      <c r="AJ2125" s="17">
        <v>0.183976608717072</v>
      </c>
      <c r="AK2125" s="17">
        <v>0.24858573100034601</v>
      </c>
      <c r="AL2125" s="17">
        <v>0.234678063159377</v>
      </c>
      <c r="AM2125" s="17">
        <v>0.15171208778124701</v>
      </c>
      <c r="AN2125" s="17">
        <v>0.23387253360701099</v>
      </c>
      <c r="AO2125" s="17"/>
      <c r="AP2125" s="17">
        <v>0.22434301914605501</v>
      </c>
      <c r="AQ2125" s="17">
        <v>0.18246844720017499</v>
      </c>
      <c r="AR2125" s="17">
        <v>0.25898781796781301</v>
      </c>
      <c r="AS2125" s="17">
        <v>0.16905639621063301</v>
      </c>
      <c r="AT2125" s="17">
        <v>0.25689694078025799</v>
      </c>
      <c r="AU2125" s="17">
        <v>0.27978039847993003</v>
      </c>
      <c r="AV2125" s="17"/>
      <c r="AW2125" s="17">
        <v>8.2640783472535104E-2</v>
      </c>
      <c r="AX2125" s="17">
        <v>0.17189399320089299</v>
      </c>
      <c r="AY2125" s="17">
        <v>0.21325580237925701</v>
      </c>
      <c r="AZ2125" s="17">
        <v>0.21091550219723601</v>
      </c>
      <c r="BA2125" s="17">
        <v>0.18612489889546799</v>
      </c>
      <c r="BB2125" s="17">
        <v>0.24564941356826001</v>
      </c>
      <c r="BC2125" s="17">
        <v>0.19080707575306699</v>
      </c>
      <c r="BD2125" s="17">
        <v>0.25245512943114101</v>
      </c>
      <c r="BE2125" s="17">
        <v>0.30151231382437499</v>
      </c>
      <c r="BF2125" s="17">
        <v>0.25088102064387602</v>
      </c>
      <c r="BG2125" s="17">
        <v>0.265783976463208</v>
      </c>
      <c r="BH2125" s="17">
        <v>0.30613478935248201</v>
      </c>
      <c r="BI2125" s="17">
        <v>0.183777316380589</v>
      </c>
      <c r="BJ2125" s="17">
        <v>0.109730057333429</v>
      </c>
      <c r="BK2125" s="17">
        <v>0.17923029397298301</v>
      </c>
      <c r="BL2125" s="17">
        <v>0.18158757125174099</v>
      </c>
      <c r="BM2125" s="17"/>
      <c r="BN2125" s="17">
        <v>0.219904046231061</v>
      </c>
      <c r="BO2125" s="17">
        <v>0.20857569500609199</v>
      </c>
      <c r="BP2125" s="17"/>
      <c r="BQ2125" s="17">
        <v>0.24109012902516999</v>
      </c>
      <c r="BR2125" s="17">
        <v>0.240871919642722</v>
      </c>
      <c r="BS2125" s="17"/>
      <c r="BT2125" s="17">
        <v>0.23246259801246399</v>
      </c>
      <c r="BU2125" s="17"/>
      <c r="BV2125" s="17">
        <v>0.23068768916846</v>
      </c>
      <c r="BW2125" s="17">
        <v>0.21635519201015599</v>
      </c>
      <c r="BX2125" s="17">
        <v>0.205955767549241</v>
      </c>
      <c r="BY2125" s="17"/>
      <c r="BZ2125" s="17">
        <v>0.221103871034243</v>
      </c>
      <c r="CA2125" s="17">
        <v>0.21445664407680501</v>
      </c>
      <c r="CB2125" s="17">
        <v>0.24820036524623501</v>
      </c>
      <c r="CC2125" s="17">
        <v>0.215004602759579</v>
      </c>
      <c r="CD2125" s="17">
        <v>0.24794756361312101</v>
      </c>
      <c r="CE2125" s="17">
        <v>0.18191791598278301</v>
      </c>
      <c r="CF2125" s="17">
        <v>0.19042325679837899</v>
      </c>
      <c r="CG2125" s="17"/>
      <c r="CH2125" s="17">
        <v>0.203303277736954</v>
      </c>
      <c r="CI2125" s="17">
        <v>0.21757021860626899</v>
      </c>
      <c r="CJ2125" s="17">
        <v>0.22780357420458</v>
      </c>
      <c r="CK2125" s="17">
        <v>0.19760717466118799</v>
      </c>
      <c r="CL2125" s="17">
        <v>0.151526565262422</v>
      </c>
    </row>
    <row r="2126" spans="2:90" x14ac:dyDescent="0.3">
      <c r="B2126" t="s">
        <v>789</v>
      </c>
      <c r="C2126" s="17">
        <v>0.207511175853418</v>
      </c>
      <c r="D2126" s="17">
        <v>0.19344027953241499</v>
      </c>
      <c r="E2126" s="17">
        <v>0.22297085589291801</v>
      </c>
      <c r="F2126" s="17"/>
      <c r="G2126" s="17">
        <v>0.15941150302518101</v>
      </c>
      <c r="H2126" s="17">
        <v>0.17298377590821001</v>
      </c>
      <c r="I2126" s="17">
        <v>0.18416483761685101</v>
      </c>
      <c r="J2126" s="17">
        <v>0.20746888800261701</v>
      </c>
      <c r="K2126" s="17">
        <v>0.24325633180283901</v>
      </c>
      <c r="L2126" s="17">
        <v>0.259840902112836</v>
      </c>
      <c r="M2126" s="17"/>
      <c r="N2126" s="17">
        <v>0.17743498994843901</v>
      </c>
      <c r="O2126" s="17">
        <v>0.22164457958124301</v>
      </c>
      <c r="P2126" s="17">
        <v>0.215441134090921</v>
      </c>
      <c r="Q2126" s="17">
        <v>0.218672058156692</v>
      </c>
      <c r="R2126" s="17"/>
      <c r="S2126" s="17">
        <v>0.154879498418313</v>
      </c>
      <c r="T2126" s="17">
        <v>0.263259634332287</v>
      </c>
      <c r="U2126" s="17">
        <v>0.18900539090898799</v>
      </c>
      <c r="V2126" s="17">
        <v>0.175331391236865</v>
      </c>
      <c r="W2126" s="17">
        <v>0.25596921924931398</v>
      </c>
      <c r="X2126" s="17">
        <v>0.28973227099293197</v>
      </c>
      <c r="Y2126" s="17">
        <v>0.17426102428513501</v>
      </c>
      <c r="Z2126" s="17">
        <v>0.15756706858060901</v>
      </c>
      <c r="AA2126" s="17">
        <v>0.212557156443933</v>
      </c>
      <c r="AB2126" s="17">
        <v>0.19495154714905299</v>
      </c>
      <c r="AC2126" s="17">
        <v>0.16940907640326999</v>
      </c>
      <c r="AD2126" s="17">
        <v>0.19649393548408001</v>
      </c>
      <c r="AE2126" s="17"/>
      <c r="AF2126" s="17">
        <v>0.22519490870519299</v>
      </c>
      <c r="AG2126" s="17">
        <v>0.212064798797446</v>
      </c>
      <c r="AH2126" s="17">
        <v>0.15942201864863001</v>
      </c>
      <c r="AI2126" s="17"/>
      <c r="AJ2126" s="17">
        <v>0.28353600561612102</v>
      </c>
      <c r="AK2126" s="17">
        <v>0.132877287942609</v>
      </c>
      <c r="AL2126" s="17">
        <v>0.33786585196125901</v>
      </c>
      <c r="AM2126" s="17">
        <v>0.24021250549543299</v>
      </c>
      <c r="AN2126" s="17">
        <v>0.20107648041090501</v>
      </c>
      <c r="AO2126" s="17"/>
      <c r="AP2126" s="17">
        <v>8.1195195474011106E-2</v>
      </c>
      <c r="AQ2126" s="17">
        <v>0.29910220034349499</v>
      </c>
      <c r="AR2126" s="17">
        <v>0.24100079548023801</v>
      </c>
      <c r="AS2126" s="17">
        <v>0.23141898862225599</v>
      </c>
      <c r="AT2126" s="17">
        <v>0.250886787546787</v>
      </c>
      <c r="AU2126" s="17">
        <v>0.26767921540981898</v>
      </c>
      <c r="AV2126" s="17"/>
      <c r="AW2126" s="17">
        <v>8.5162993923770497E-2</v>
      </c>
      <c r="AX2126" s="17">
        <v>0.13971306978876799</v>
      </c>
      <c r="AY2126" s="17">
        <v>0.22332603660091299</v>
      </c>
      <c r="AZ2126" s="17">
        <v>0.213298981082926</v>
      </c>
      <c r="BA2126" s="17">
        <v>0.32542110509167899</v>
      </c>
      <c r="BB2126" s="17">
        <v>0.18003779196928699</v>
      </c>
      <c r="BC2126" s="17">
        <v>0.21114542158422001</v>
      </c>
      <c r="BD2126" s="17">
        <v>0.16922985088092499</v>
      </c>
      <c r="BE2126" s="17">
        <v>0.15939167134846999</v>
      </c>
      <c r="BF2126" s="17">
        <v>0.28508993489727102</v>
      </c>
      <c r="BG2126" s="17">
        <v>0.19229032631663501</v>
      </c>
      <c r="BH2126" s="17">
        <v>0.240769304825175</v>
      </c>
      <c r="BI2126" s="17">
        <v>0.16960471028863999</v>
      </c>
      <c r="BJ2126" s="17">
        <v>0.29306705361173202</v>
      </c>
      <c r="BK2126" s="17">
        <v>0.35769498072112699</v>
      </c>
      <c r="BL2126" s="17">
        <v>5.9228599448027199E-2</v>
      </c>
      <c r="BM2126" s="17"/>
      <c r="BN2126" s="17">
        <v>0.213821511354709</v>
      </c>
      <c r="BO2126" s="17">
        <v>0.19897136516188599</v>
      </c>
      <c r="BP2126" s="17"/>
      <c r="BQ2126" s="17">
        <v>7.7461294722389107E-2</v>
      </c>
      <c r="BR2126" s="17">
        <v>0.24602273675221301</v>
      </c>
      <c r="BS2126" s="17"/>
      <c r="BT2126" s="17">
        <v>0.13674959010450699</v>
      </c>
      <c r="BU2126" s="17"/>
      <c r="BV2126" s="17">
        <v>0.22719976677843501</v>
      </c>
      <c r="BW2126" s="17">
        <v>0.134091765075567</v>
      </c>
      <c r="BX2126" s="17">
        <v>0.21936372493154799</v>
      </c>
      <c r="BY2126" s="17"/>
      <c r="BZ2126" s="17">
        <v>0.164274138553893</v>
      </c>
      <c r="CA2126" s="17">
        <v>0.24287157102938101</v>
      </c>
      <c r="CB2126" s="17">
        <v>0.20341375703412001</v>
      </c>
      <c r="CC2126" s="17">
        <v>0.20372092127997499</v>
      </c>
      <c r="CD2126" s="17">
        <v>0.25969236837646098</v>
      </c>
      <c r="CE2126" s="17">
        <v>0.209320101286007</v>
      </c>
      <c r="CF2126" s="17">
        <v>0.12224344877850001</v>
      </c>
      <c r="CG2126" s="17"/>
      <c r="CH2126" s="17">
        <v>0.14350840710016199</v>
      </c>
      <c r="CI2126" s="17">
        <v>0.21434054757440901</v>
      </c>
      <c r="CJ2126" s="17">
        <v>0.22754746692341599</v>
      </c>
      <c r="CK2126" s="17">
        <v>0.19062589935378799</v>
      </c>
      <c r="CL2126" s="17">
        <v>0.187737004822847</v>
      </c>
    </row>
    <row r="2127" spans="2:90" x14ac:dyDescent="0.3">
      <c r="B2127" t="s">
        <v>790</v>
      </c>
      <c r="C2127" s="17">
        <v>0.18503443190220301</v>
      </c>
      <c r="D2127" s="17">
        <v>0.19920408712124099</v>
      </c>
      <c r="E2127" s="17">
        <v>0.17136406050951999</v>
      </c>
      <c r="F2127" s="17"/>
      <c r="G2127" s="17">
        <v>6.6978827905066304E-2</v>
      </c>
      <c r="H2127" s="17">
        <v>8.2292307704158796E-2</v>
      </c>
      <c r="I2127" s="17">
        <v>0.17967056454237901</v>
      </c>
      <c r="J2127" s="17">
        <v>0.209968224507384</v>
      </c>
      <c r="K2127" s="17">
        <v>0.26267848910430902</v>
      </c>
      <c r="L2127" s="17">
        <v>0.27598221907298498</v>
      </c>
      <c r="M2127" s="17"/>
      <c r="N2127" s="17">
        <v>0.13157445382017799</v>
      </c>
      <c r="O2127" s="17">
        <v>0.14513472937624</v>
      </c>
      <c r="P2127" s="17">
        <v>0.24453746205306401</v>
      </c>
      <c r="Q2127" s="17">
        <v>0.22361595006044099</v>
      </c>
      <c r="R2127" s="17"/>
      <c r="S2127" s="17">
        <v>0.10272997625371701</v>
      </c>
      <c r="T2127" s="17">
        <v>0.23383718862493</v>
      </c>
      <c r="U2127" s="17">
        <v>0.24393587393445701</v>
      </c>
      <c r="V2127" s="17">
        <v>0.20003105094093601</v>
      </c>
      <c r="W2127" s="17">
        <v>0.13361273253360301</v>
      </c>
      <c r="X2127" s="17">
        <v>0.17774506037061399</v>
      </c>
      <c r="Y2127" s="17">
        <v>0.225623370102191</v>
      </c>
      <c r="Z2127" s="17">
        <v>0.33166784004025002</v>
      </c>
      <c r="AA2127" s="17">
        <v>0.155792756705946</v>
      </c>
      <c r="AB2127" s="17">
        <v>0.14405772448172899</v>
      </c>
      <c r="AC2127" s="17">
        <v>0.23172248366661</v>
      </c>
      <c r="AD2127" s="17">
        <v>0.13779738599084601</v>
      </c>
      <c r="AE2127" s="17"/>
      <c r="AF2127" s="17">
        <v>0.30450193759510003</v>
      </c>
      <c r="AG2127" s="17">
        <v>0.111258374353305</v>
      </c>
      <c r="AH2127" s="17">
        <v>0.14416546218380699</v>
      </c>
      <c r="AI2127" s="17"/>
      <c r="AJ2127" s="17">
        <v>0.27087714897751197</v>
      </c>
      <c r="AK2127" s="17">
        <v>7.7097652065669806E-2</v>
      </c>
      <c r="AL2127" s="17">
        <v>0.11994051638849</v>
      </c>
      <c r="AM2127" s="17">
        <v>0.339910715196587</v>
      </c>
      <c r="AN2127" s="17">
        <v>0.166784164722415</v>
      </c>
      <c r="AO2127" s="17"/>
      <c r="AP2127" s="17">
        <v>3.2802070755940702E-2</v>
      </c>
      <c r="AQ2127" s="17">
        <v>0.23138185648871201</v>
      </c>
      <c r="AR2127" s="17">
        <v>0.11513393950685399</v>
      </c>
      <c r="AS2127" s="17">
        <v>0.39092343521032702</v>
      </c>
      <c r="AT2127" s="17">
        <v>8.9501224588414904E-2</v>
      </c>
      <c r="AU2127" s="17">
        <v>7.6843612376137599E-2</v>
      </c>
      <c r="AV2127" s="17"/>
      <c r="AW2127" s="17">
        <v>0.42027429125885402</v>
      </c>
      <c r="AX2127" s="17">
        <v>0.30042350117835398</v>
      </c>
      <c r="AY2127" s="17">
        <v>0.19214469303867299</v>
      </c>
      <c r="AZ2127" s="17">
        <v>0.13207621967021499</v>
      </c>
      <c r="BA2127" s="17">
        <v>0.18681826623828801</v>
      </c>
      <c r="BB2127" s="17">
        <v>0.29361134067656502</v>
      </c>
      <c r="BC2127" s="17">
        <v>0.159556356566492</v>
      </c>
      <c r="BD2127" s="17">
        <v>0.15486742805308601</v>
      </c>
      <c r="BE2127" s="17">
        <v>0.18565006214879801</v>
      </c>
      <c r="BF2127" s="17">
        <v>0.109643084939199</v>
      </c>
      <c r="BG2127" s="17">
        <v>0.12547377511357899</v>
      </c>
      <c r="BH2127" s="17">
        <v>0.197029080030446</v>
      </c>
      <c r="BI2127" s="17">
        <v>0.16407648595090901</v>
      </c>
      <c r="BJ2127" s="17">
        <v>0.113515479652818</v>
      </c>
      <c r="BK2127" s="17">
        <v>0.22314184047902</v>
      </c>
      <c r="BL2127" s="17">
        <v>6.5921523137323995E-2</v>
      </c>
      <c r="BM2127" s="17"/>
      <c r="BN2127" s="17">
        <v>0.180785748764449</v>
      </c>
      <c r="BO2127" s="17">
        <v>0.18906730239545799</v>
      </c>
      <c r="BP2127" s="17"/>
      <c r="BQ2127" s="17">
        <v>2.36582377090176E-2</v>
      </c>
      <c r="BR2127" s="17">
        <v>0.168044497198686</v>
      </c>
      <c r="BS2127" s="17"/>
      <c r="BT2127" s="17">
        <v>0.102717260390711</v>
      </c>
      <c r="BU2127" s="17"/>
      <c r="BV2127" s="17">
        <v>0.16815067882023399</v>
      </c>
      <c r="BW2127" s="17">
        <v>0.172143474774998</v>
      </c>
      <c r="BX2127" s="17">
        <v>0.20235817847225401</v>
      </c>
      <c r="BY2127" s="17"/>
      <c r="BZ2127" s="17">
        <v>0.28795423101662498</v>
      </c>
      <c r="CA2127" s="17">
        <v>0.205843821702935</v>
      </c>
      <c r="CB2127" s="17">
        <v>0.217277931952327</v>
      </c>
      <c r="CC2127" s="17">
        <v>0.21338718810746399</v>
      </c>
      <c r="CD2127" s="17">
        <v>0.15070863086019801</v>
      </c>
      <c r="CE2127" s="17">
        <v>0.15264125212861401</v>
      </c>
      <c r="CF2127" s="17">
        <v>0.103636099418618</v>
      </c>
      <c r="CG2127" s="17"/>
      <c r="CH2127" s="17">
        <v>0.110568714498177</v>
      </c>
      <c r="CI2127" s="17">
        <v>0.14128532556723</v>
      </c>
      <c r="CJ2127" s="17">
        <v>0.20436193629437799</v>
      </c>
      <c r="CK2127" s="17">
        <v>0.26370734432124399</v>
      </c>
      <c r="CL2127" s="17">
        <v>0.27876876849571802</v>
      </c>
    </row>
    <row r="2128" spans="2:90" x14ac:dyDescent="0.3">
      <c r="B2128" t="s">
        <v>118</v>
      </c>
      <c r="C2128" s="17">
        <v>0.104983953338251</v>
      </c>
      <c r="D2128" s="17">
        <v>5.5951163317777101E-2</v>
      </c>
      <c r="E2128" s="17">
        <v>0.15108722686222001</v>
      </c>
      <c r="F2128" s="17"/>
      <c r="G2128" s="17">
        <v>6.5258007341390797E-2</v>
      </c>
      <c r="H2128" s="17">
        <v>7.1902485266639005E-2</v>
      </c>
      <c r="I2128" s="17">
        <v>0.13759335400116901</v>
      </c>
      <c r="J2128" s="17">
        <v>0.16116066296305101</v>
      </c>
      <c r="K2128" s="17">
        <v>0.11682806078213701</v>
      </c>
      <c r="L2128" s="17">
        <v>8.2281067979987896E-2</v>
      </c>
      <c r="M2128" s="17"/>
      <c r="N2128" s="17">
        <v>6.5784170957122107E-2</v>
      </c>
      <c r="O2128" s="17">
        <v>0.148394233366337</v>
      </c>
      <c r="P2128" s="17">
        <v>9.42433626406773E-2</v>
      </c>
      <c r="Q2128" s="17">
        <v>0.11343083911304699</v>
      </c>
      <c r="R2128" s="17"/>
      <c r="S2128" s="17">
        <v>0.12564856109566699</v>
      </c>
      <c r="T2128" s="17">
        <v>0.104133288605508</v>
      </c>
      <c r="U2128" s="17">
        <v>8.2478540919848506E-2</v>
      </c>
      <c r="V2128" s="17">
        <v>0.158195122944636</v>
      </c>
      <c r="W2128" s="17">
        <v>0.129314697359176</v>
      </c>
      <c r="X2128" s="17">
        <v>0.102560887699049</v>
      </c>
      <c r="Y2128" s="17">
        <v>7.9968913987846099E-2</v>
      </c>
      <c r="Z2128" s="17">
        <v>0</v>
      </c>
      <c r="AA2128" s="17">
        <v>7.94611458072461E-2</v>
      </c>
      <c r="AB2128" s="17">
        <v>0.15465321387941799</v>
      </c>
      <c r="AC2128" s="17">
        <v>4.6980109504400902E-2</v>
      </c>
      <c r="AD2128" s="17">
        <v>0.107309340439392</v>
      </c>
      <c r="AE2128" s="17"/>
      <c r="AF2128" s="17">
        <v>9.3173784809691906E-2</v>
      </c>
      <c r="AG2128" s="17">
        <v>0.104003264623134</v>
      </c>
      <c r="AH2128" s="17">
        <v>0.15842993600743599</v>
      </c>
      <c r="AI2128" s="17"/>
      <c r="AJ2128" s="17">
        <v>6.15857098895113E-2</v>
      </c>
      <c r="AK2128" s="17">
        <v>0.106817740112297</v>
      </c>
      <c r="AL2128" s="17">
        <v>0.123270558653559</v>
      </c>
      <c r="AM2128" s="17">
        <v>5.9075715097919403E-2</v>
      </c>
      <c r="AN2128" s="17">
        <v>8.9034949351707707E-2</v>
      </c>
      <c r="AO2128" s="17"/>
      <c r="AP2128" s="17">
        <v>9.0040208668188806E-2</v>
      </c>
      <c r="AQ2128" s="17">
        <v>4.8246358556533399E-2</v>
      </c>
      <c r="AR2128" s="17">
        <v>0.14633529004252399</v>
      </c>
      <c r="AS2128" s="17">
        <v>6.9688604281964703E-2</v>
      </c>
      <c r="AT2128" s="17">
        <v>6.5674511289916707E-2</v>
      </c>
      <c r="AU2128" s="17">
        <v>0.243117771783398</v>
      </c>
      <c r="AV2128" s="17"/>
      <c r="AW2128" s="17">
        <v>0</v>
      </c>
      <c r="AX2128" s="17">
        <v>0.18113388898376601</v>
      </c>
      <c r="AY2128" s="17">
        <v>0.12476434328868399</v>
      </c>
      <c r="AZ2128" s="17">
        <v>0.153512718982251</v>
      </c>
      <c r="BA2128" s="17">
        <v>0.111633373578493</v>
      </c>
      <c r="BB2128" s="17">
        <v>5.9378490359455201E-2</v>
      </c>
      <c r="BC2128" s="17">
        <v>9.6150039579933094E-2</v>
      </c>
      <c r="BD2128" s="17">
        <v>9.1624349154928994E-2</v>
      </c>
      <c r="BE2128" s="17">
        <v>0.105333671916543</v>
      </c>
      <c r="BF2128" s="17">
        <v>0.11468030539657501</v>
      </c>
      <c r="BG2128" s="17">
        <v>0.12938219835482101</v>
      </c>
      <c r="BH2128" s="17">
        <v>3.6017357958028497E-2</v>
      </c>
      <c r="BI2128" s="17">
        <v>7.2758112049812099E-2</v>
      </c>
      <c r="BJ2128" s="17">
        <v>6.00601172368814E-2</v>
      </c>
      <c r="BK2128" s="17">
        <v>0</v>
      </c>
      <c r="BL2128" s="17">
        <v>5.3377527861232101E-2</v>
      </c>
      <c r="BM2128" s="17"/>
      <c r="BN2128" s="17">
        <v>9.6286490192771801E-2</v>
      </c>
      <c r="BO2128" s="17">
        <v>0.11637958112541</v>
      </c>
      <c r="BP2128" s="17"/>
      <c r="BQ2128" s="17">
        <v>9.2251720166136197E-2</v>
      </c>
      <c r="BR2128" s="17">
        <v>0.11447793763146399</v>
      </c>
      <c r="BS2128" s="17"/>
      <c r="BT2128" s="17">
        <v>8.0688485908408297E-2</v>
      </c>
      <c r="BU2128" s="17"/>
      <c r="BV2128" s="17">
        <v>0.15241069973614699</v>
      </c>
      <c r="BW2128" s="17">
        <v>8.3149044564041999E-2</v>
      </c>
      <c r="BX2128" s="17">
        <v>8.9627159278421395E-2</v>
      </c>
      <c r="BY2128" s="17"/>
      <c r="BZ2128" s="17">
        <v>0.22480764803671499</v>
      </c>
      <c r="CA2128" s="17">
        <v>8.3032531129122705E-2</v>
      </c>
      <c r="CB2128" s="17">
        <v>0.110280442638996</v>
      </c>
      <c r="CC2128" s="17">
        <v>4.1980453117494897E-2</v>
      </c>
      <c r="CD2128" s="17">
        <v>8.9831895623494598E-2</v>
      </c>
      <c r="CE2128" s="17">
        <v>6.9494584004187607E-2</v>
      </c>
      <c r="CF2128" s="17">
        <v>5.3176157425852799E-2</v>
      </c>
      <c r="CG2128" s="17"/>
      <c r="CH2128" s="17">
        <v>1.0396031985556701E-2</v>
      </c>
      <c r="CI2128" s="17">
        <v>0.116935138576914</v>
      </c>
      <c r="CJ2128" s="17">
        <v>9.8141241623236397E-2</v>
      </c>
      <c r="CK2128" s="17">
        <v>0.12278040981581</v>
      </c>
      <c r="CL2128" s="17">
        <v>0.21724951991684999</v>
      </c>
    </row>
    <row r="2129" spans="3:90" x14ac:dyDescent="0.3">
      <c r="C2129" s="17"/>
      <c r="D2129" s="17"/>
      <c r="E2129" s="17"/>
      <c r="F2129" s="17"/>
      <c r="G2129" s="17"/>
      <c r="H2129" s="17"/>
      <c r="I2129" s="17"/>
      <c r="J2129" s="17"/>
      <c r="K2129" s="17"/>
      <c r="L2129" s="17"/>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7"/>
      <c r="AI2129" s="17"/>
      <c r="AJ2129" s="17"/>
      <c r="AK2129" s="17"/>
      <c r="AL2129" s="17"/>
      <c r="AM2129" s="17"/>
      <c r="AN2129" s="17"/>
      <c r="AO2129" s="17"/>
      <c r="AP2129" s="17"/>
      <c r="AQ2129" s="17"/>
      <c r="AR2129" s="17"/>
      <c r="AS2129" s="17"/>
      <c r="AT2129" s="17"/>
      <c r="AU2129" s="17"/>
      <c r="AV2129" s="17"/>
      <c r="AW2129" s="17"/>
      <c r="AX2129" s="17"/>
      <c r="AY2129" s="17"/>
      <c r="AZ2129" s="17"/>
      <c r="BA2129" s="17"/>
      <c r="BB2129" s="17"/>
      <c r="BC2129" s="17"/>
      <c r="BD2129" s="17"/>
      <c r="BE2129" s="17"/>
      <c r="BF2129" s="17"/>
      <c r="BG2129" s="17"/>
      <c r="BH2129" s="17"/>
      <c r="BI2129" s="17"/>
      <c r="BJ2129" s="17"/>
      <c r="BK2129" s="17"/>
      <c r="BL2129" s="17"/>
      <c r="BM2129" s="17"/>
      <c r="BN2129" s="17"/>
      <c r="BO2129" s="17"/>
      <c r="BP2129" s="17"/>
      <c r="BQ2129" s="17"/>
      <c r="BR2129" s="17"/>
      <c r="BS2129" s="17"/>
      <c r="BT2129" s="17"/>
      <c r="BU2129" s="17"/>
      <c r="BV2129" s="17"/>
      <c r="BW2129" s="17"/>
      <c r="BX2129" s="17"/>
      <c r="BY2129" s="17"/>
      <c r="BZ2129" s="17"/>
      <c r="CA2129" s="17"/>
      <c r="CB2129" s="17"/>
      <c r="CC2129" s="17"/>
      <c r="CD2129" s="17"/>
      <c r="CE2129" s="17"/>
      <c r="CF2129" s="17"/>
      <c r="CG2129" s="17"/>
      <c r="CH2129" s="17"/>
      <c r="CI2129" s="17"/>
      <c r="CJ2129" s="17"/>
      <c r="CK2129" s="17"/>
      <c r="CL2129" s="17"/>
    </row>
    <row r="2130" spans="3:90" x14ac:dyDescent="0.3">
      <c r="C2130" s="17"/>
      <c r="D2130" s="17"/>
      <c r="E2130" s="17"/>
      <c r="F2130" s="17"/>
      <c r="G2130" s="17"/>
      <c r="H2130" s="17"/>
      <c r="I2130" s="17"/>
      <c r="J2130" s="17"/>
      <c r="K2130" s="17"/>
      <c r="L2130" s="17"/>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7"/>
      <c r="AI2130" s="17"/>
      <c r="AJ2130" s="17"/>
      <c r="AK2130" s="17"/>
      <c r="AL2130" s="17"/>
      <c r="AM2130" s="17"/>
      <c r="AN2130" s="17"/>
      <c r="AO2130" s="17"/>
      <c r="AP2130" s="17"/>
      <c r="AQ2130" s="17"/>
      <c r="AR2130" s="17"/>
      <c r="AS2130" s="17"/>
      <c r="AT2130" s="17"/>
      <c r="AU2130" s="17"/>
      <c r="AV2130" s="17"/>
      <c r="AW2130" s="17"/>
      <c r="AX2130" s="17"/>
      <c r="AY2130" s="17"/>
      <c r="AZ2130" s="17"/>
      <c r="BA2130" s="17"/>
      <c r="BB2130" s="17"/>
      <c r="BC2130" s="17"/>
      <c r="BD2130" s="17"/>
      <c r="BE2130" s="17"/>
      <c r="BF2130" s="17"/>
      <c r="BG2130" s="17"/>
      <c r="BH2130" s="17"/>
      <c r="BI2130" s="17"/>
      <c r="BJ2130" s="17"/>
      <c r="BK2130" s="17"/>
      <c r="BL2130" s="17"/>
      <c r="BM2130" s="17"/>
      <c r="BN2130" s="17"/>
      <c r="BO2130" s="17"/>
      <c r="BP2130" s="17"/>
      <c r="BQ2130" s="17"/>
      <c r="BR2130" s="17"/>
      <c r="BS2130" s="17"/>
      <c r="BT2130" s="17"/>
      <c r="BU2130" s="17"/>
      <c r="BV2130" s="17"/>
      <c r="BW2130" s="17"/>
      <c r="BX2130" s="17"/>
      <c r="BY2130" s="17"/>
      <c r="BZ2130" s="17"/>
      <c r="CA2130" s="17"/>
      <c r="CB2130" s="17"/>
      <c r="CC2130" s="17"/>
      <c r="CD2130" s="17"/>
      <c r="CE2130" s="17"/>
      <c r="CF2130" s="17"/>
      <c r="CG2130" s="17"/>
      <c r="CH2130" s="17"/>
      <c r="CI2130" s="17"/>
      <c r="CJ2130" s="17"/>
      <c r="CK2130" s="17"/>
      <c r="CL2130" s="17"/>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206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8.3815649502260395E-3</v>
      </c>
      <c r="D9" s="17">
        <v>9.0257399699750392E-3</v>
      </c>
      <c r="E9" s="17">
        <v>7.8184519225367698E-3</v>
      </c>
      <c r="F9" s="17"/>
      <c r="G9" s="17">
        <v>4.3453840186260403E-2</v>
      </c>
      <c r="H9" s="17">
        <v>1.15447296409819E-2</v>
      </c>
      <c r="I9" s="17">
        <v>2.1826528064055701E-3</v>
      </c>
      <c r="J9" s="17">
        <v>0</v>
      </c>
      <c r="K9" s="17">
        <v>0</v>
      </c>
      <c r="L9" s="17">
        <v>0</v>
      </c>
      <c r="M9" s="17"/>
      <c r="N9" s="17">
        <v>1.2058969987699401E-2</v>
      </c>
      <c r="O9" s="17">
        <v>4.4009791061639901E-3</v>
      </c>
      <c r="P9" s="17">
        <v>6.4019370319255203E-3</v>
      </c>
      <c r="Q9" s="17">
        <v>1.0375058643572899E-2</v>
      </c>
      <c r="R9" s="17"/>
      <c r="S9" s="17">
        <v>2.4643831903670602E-2</v>
      </c>
      <c r="T9" s="17">
        <v>3.77064753879953E-3</v>
      </c>
      <c r="U9" s="17">
        <v>0</v>
      </c>
      <c r="V9" s="17">
        <v>4.1585121606744404E-3</v>
      </c>
      <c r="W9" s="17">
        <v>0</v>
      </c>
      <c r="X9" s="17">
        <v>0</v>
      </c>
      <c r="Y9" s="17">
        <v>0</v>
      </c>
      <c r="Z9" s="17">
        <v>0</v>
      </c>
      <c r="AA9" s="17">
        <v>1.4030455438737099E-2</v>
      </c>
      <c r="AB9" s="17">
        <v>2.7944003378153601E-2</v>
      </c>
      <c r="AC9" s="17">
        <v>0</v>
      </c>
      <c r="AD9" s="17">
        <v>0</v>
      </c>
      <c r="AE9" s="17"/>
      <c r="AF9" s="17">
        <v>4.1253499938450301E-3</v>
      </c>
      <c r="AG9" s="17">
        <v>1.37913068876505E-2</v>
      </c>
      <c r="AH9" s="17">
        <v>3.8350930454762598E-3</v>
      </c>
      <c r="AI9" s="17"/>
      <c r="AJ9" s="17">
        <v>6.2986894409160802E-3</v>
      </c>
      <c r="AK9" s="17">
        <v>1.10584880170533E-2</v>
      </c>
      <c r="AL9" s="17">
        <v>5.3270662061117103E-3</v>
      </c>
      <c r="AM9" s="17">
        <v>1.9972930730701E-2</v>
      </c>
      <c r="AN9" s="17">
        <v>0</v>
      </c>
      <c r="AO9" s="17"/>
      <c r="AP9" s="17">
        <v>1.5267345954203501E-2</v>
      </c>
      <c r="AQ9" s="17">
        <v>1.07766887296094E-2</v>
      </c>
      <c r="AR9" s="17">
        <v>0</v>
      </c>
      <c r="AS9" s="17">
        <v>8.7501316732267499E-3</v>
      </c>
      <c r="AT9" s="17">
        <v>6.0389092327280298E-3</v>
      </c>
      <c r="AU9" s="17">
        <v>0</v>
      </c>
      <c r="AV9" s="17"/>
      <c r="AW9" s="17">
        <v>0</v>
      </c>
      <c r="AX9" s="17">
        <v>5.4071005526037802E-2</v>
      </c>
      <c r="AY9" s="17">
        <v>0</v>
      </c>
      <c r="AZ9" s="17">
        <v>3.6283788813129401E-2</v>
      </c>
      <c r="BA9" s="17">
        <v>9.1029572808296808E-3</v>
      </c>
      <c r="BB9" s="17">
        <v>0</v>
      </c>
      <c r="BC9" s="17">
        <v>0</v>
      </c>
      <c r="BD9" s="17">
        <v>0</v>
      </c>
      <c r="BE9" s="17">
        <v>8.9557377950935605E-3</v>
      </c>
      <c r="BF9" s="17">
        <v>0</v>
      </c>
      <c r="BG9" s="17">
        <v>6.6740590131268603E-3</v>
      </c>
      <c r="BH9" s="17">
        <v>0</v>
      </c>
      <c r="BI9" s="17">
        <v>1.05002598738307E-2</v>
      </c>
      <c r="BJ9" s="17">
        <v>0</v>
      </c>
      <c r="BK9" s="17">
        <v>0</v>
      </c>
      <c r="BL9" s="17">
        <v>2.0316239337256299E-2</v>
      </c>
      <c r="BM9" s="17"/>
      <c r="BN9" s="17">
        <v>7.5958735640868098E-3</v>
      </c>
      <c r="BO9" s="17">
        <v>9.5886850883812706E-3</v>
      </c>
      <c r="BP9" s="17"/>
      <c r="BQ9" s="17">
        <v>1.5386733152897399E-2</v>
      </c>
      <c r="BR9" s="17">
        <v>4.8667881590190197E-3</v>
      </c>
      <c r="BS9" s="17"/>
      <c r="BT9" s="17">
        <v>1.20435211748985E-2</v>
      </c>
      <c r="BU9" s="17"/>
      <c r="BV9" s="17">
        <v>6.9722245275439399E-3</v>
      </c>
      <c r="BW9" s="17">
        <v>7.6808908963979803E-3</v>
      </c>
      <c r="BX9" s="17">
        <v>8.1953827005316893E-3</v>
      </c>
      <c r="BY9" s="17"/>
      <c r="BZ9" s="17">
        <v>1.78373978125996E-2</v>
      </c>
      <c r="CA9" s="17">
        <v>0</v>
      </c>
      <c r="CB9" s="17">
        <v>1.0968675945378601E-2</v>
      </c>
      <c r="CC9" s="17">
        <v>1.3456320370786401E-2</v>
      </c>
      <c r="CD9" s="17">
        <v>8.3354889117824502E-3</v>
      </c>
      <c r="CE9" s="17">
        <v>4.8375894868189599E-3</v>
      </c>
      <c r="CF9" s="17">
        <v>1.1547755430784399E-2</v>
      </c>
      <c r="CG9" s="17"/>
      <c r="CH9" s="17">
        <v>3.2418958687567299E-2</v>
      </c>
      <c r="CI9" s="17">
        <v>3.7399614232716499E-3</v>
      </c>
      <c r="CJ9" s="17">
        <v>8.5146830715444495E-3</v>
      </c>
      <c r="CK9" s="17">
        <v>6.19367203192188E-3</v>
      </c>
      <c r="CL9" s="17">
        <v>0</v>
      </c>
    </row>
    <row r="10" spans="2:90" x14ac:dyDescent="0.3">
      <c r="B10" s="18" t="s">
        <v>195</v>
      </c>
      <c r="C10" s="17">
        <v>2.4642342984372002E-2</v>
      </c>
      <c r="D10" s="17">
        <v>2.9737868519754702E-2</v>
      </c>
      <c r="E10" s="17">
        <v>1.9857813607049801E-2</v>
      </c>
      <c r="F10" s="17"/>
      <c r="G10" s="17">
        <v>6.8087591491188995E-2</v>
      </c>
      <c r="H10" s="17">
        <v>4.8996506449864301E-2</v>
      </c>
      <c r="I10" s="17">
        <v>3.3950470648977701E-2</v>
      </c>
      <c r="J10" s="17">
        <v>3.0197264239158399E-3</v>
      </c>
      <c r="K10" s="17">
        <v>3.49110636472386E-3</v>
      </c>
      <c r="L10" s="17">
        <v>0</v>
      </c>
      <c r="M10" s="17"/>
      <c r="N10" s="17">
        <v>2.6350574557367199E-2</v>
      </c>
      <c r="O10" s="17">
        <v>3.3912076497027398E-2</v>
      </c>
      <c r="P10" s="17">
        <v>2.0288247050965599E-2</v>
      </c>
      <c r="Q10" s="17">
        <v>1.7256913813788102E-2</v>
      </c>
      <c r="R10" s="17"/>
      <c r="S10" s="17">
        <v>6.1038608659423101E-2</v>
      </c>
      <c r="T10" s="17">
        <v>7.7748515683167497E-3</v>
      </c>
      <c r="U10" s="17">
        <v>5.3566769912961696E-3</v>
      </c>
      <c r="V10" s="17">
        <v>2.13470231699367E-2</v>
      </c>
      <c r="W10" s="17">
        <v>1.39107414475029E-2</v>
      </c>
      <c r="X10" s="17">
        <v>1.64233377304315E-2</v>
      </c>
      <c r="Y10" s="17">
        <v>1.5961340572451101E-2</v>
      </c>
      <c r="Z10" s="17">
        <v>7.2611549209389406E-2</v>
      </c>
      <c r="AA10" s="17">
        <v>2.90307664150516E-2</v>
      </c>
      <c r="AB10" s="17">
        <v>1.4632688689262E-2</v>
      </c>
      <c r="AC10" s="17">
        <v>9.2889171376928301E-3</v>
      </c>
      <c r="AD10" s="17">
        <v>3.7224662546491198E-2</v>
      </c>
      <c r="AE10" s="17"/>
      <c r="AF10" s="17">
        <v>2.5281972755843801E-2</v>
      </c>
      <c r="AG10" s="17">
        <v>3.3144190528255998E-2</v>
      </c>
      <c r="AH10" s="17">
        <v>6.2563395496181198E-3</v>
      </c>
      <c r="AI10" s="17"/>
      <c r="AJ10" s="17">
        <v>2.0012103691965401E-2</v>
      </c>
      <c r="AK10" s="17">
        <v>3.7446541292081699E-2</v>
      </c>
      <c r="AL10" s="17">
        <v>6.6019196439049202E-3</v>
      </c>
      <c r="AM10" s="17">
        <v>8.5491960227388995E-3</v>
      </c>
      <c r="AN10" s="17">
        <v>8.9467159704980398E-2</v>
      </c>
      <c r="AO10" s="17"/>
      <c r="AP10" s="17">
        <v>5.0661570595599698E-2</v>
      </c>
      <c r="AQ10" s="17">
        <v>1.53328021834111E-2</v>
      </c>
      <c r="AR10" s="17">
        <v>8.8134289046324105E-3</v>
      </c>
      <c r="AS10" s="17">
        <v>2.1461484256952199E-2</v>
      </c>
      <c r="AT10" s="17">
        <v>4.2246549087459999E-2</v>
      </c>
      <c r="AU10" s="17">
        <v>6.0345455307528597E-3</v>
      </c>
      <c r="AV10" s="17"/>
      <c r="AW10" s="17">
        <v>0</v>
      </c>
      <c r="AX10" s="17">
        <v>2.2267564735889499E-2</v>
      </c>
      <c r="AY10" s="17">
        <v>2.8383984296860201E-2</v>
      </c>
      <c r="AZ10" s="17">
        <v>0</v>
      </c>
      <c r="BA10" s="17">
        <v>1.3247697388950199E-2</v>
      </c>
      <c r="BB10" s="17">
        <v>1.3763295345739E-2</v>
      </c>
      <c r="BC10" s="17">
        <v>5.8599142713038802E-2</v>
      </c>
      <c r="BD10" s="17">
        <v>6.5877946875741696E-3</v>
      </c>
      <c r="BE10" s="17">
        <v>1.7513841925177399E-2</v>
      </c>
      <c r="BF10" s="17">
        <v>1.9062004902802202E-2</v>
      </c>
      <c r="BG10" s="17">
        <v>7.0047827776592098E-3</v>
      </c>
      <c r="BH10" s="17">
        <v>8.6288903442240703E-2</v>
      </c>
      <c r="BI10" s="17">
        <v>0</v>
      </c>
      <c r="BJ10" s="17">
        <v>6.7461667985007301E-2</v>
      </c>
      <c r="BK10" s="17">
        <v>0</v>
      </c>
      <c r="BL10" s="17">
        <v>6.4800429882868202E-2</v>
      </c>
      <c r="BM10" s="17"/>
      <c r="BN10" s="17">
        <v>2.5280487373018402E-2</v>
      </c>
      <c r="BO10" s="17">
        <v>2.4118102392928598E-2</v>
      </c>
      <c r="BP10" s="17"/>
      <c r="BQ10" s="17">
        <v>4.7236868881113003E-2</v>
      </c>
      <c r="BR10" s="17">
        <v>2.71183108564007E-2</v>
      </c>
      <c r="BS10" s="17"/>
      <c r="BT10" s="17">
        <v>5.1931074276322001E-2</v>
      </c>
      <c r="BU10" s="17"/>
      <c r="BV10" s="17">
        <v>1.11971024366099E-2</v>
      </c>
      <c r="BW10" s="17">
        <v>4.9143527255828101E-2</v>
      </c>
      <c r="BX10" s="17">
        <v>1.82638760039745E-2</v>
      </c>
      <c r="BY10" s="17"/>
      <c r="BZ10" s="17">
        <v>1.0237509556353301E-2</v>
      </c>
      <c r="CA10" s="17">
        <v>2.1868524438561202E-2</v>
      </c>
      <c r="CB10" s="17">
        <v>2.6141437895162101E-2</v>
      </c>
      <c r="CC10" s="17">
        <v>2.9524125266476998E-2</v>
      </c>
      <c r="CD10" s="17">
        <v>2.3151499342387898E-2</v>
      </c>
      <c r="CE10" s="17">
        <v>3.4121585304482303E-2</v>
      </c>
      <c r="CF10" s="17">
        <v>4.2301027289403E-2</v>
      </c>
      <c r="CG10" s="17"/>
      <c r="CH10" s="17">
        <v>0.11074392238349701</v>
      </c>
      <c r="CI10" s="17">
        <v>2.5999895884837101E-2</v>
      </c>
      <c r="CJ10" s="17">
        <v>1.0699074148906799E-2</v>
      </c>
      <c r="CK10" s="17">
        <v>6.6009324282569597E-3</v>
      </c>
      <c r="CL10" s="17">
        <v>0</v>
      </c>
    </row>
    <row r="11" spans="2:90" x14ac:dyDescent="0.3">
      <c r="B11" s="18" t="s">
        <v>196</v>
      </c>
      <c r="C11" s="17">
        <v>2.3723409271909499E-2</v>
      </c>
      <c r="D11" s="17">
        <v>2.8603908068976499E-2</v>
      </c>
      <c r="E11" s="17">
        <v>1.9141741652032099E-2</v>
      </c>
      <c r="F11" s="17"/>
      <c r="G11" s="17">
        <v>6.1092904462528998E-2</v>
      </c>
      <c r="H11" s="17">
        <v>5.4959374117572499E-2</v>
      </c>
      <c r="I11" s="17">
        <v>3.1547116924524901E-2</v>
      </c>
      <c r="J11" s="17">
        <v>2.6374491382228599E-3</v>
      </c>
      <c r="K11" s="17">
        <v>0</v>
      </c>
      <c r="L11" s="17">
        <v>0</v>
      </c>
      <c r="M11" s="17"/>
      <c r="N11" s="17">
        <v>2.9582497285132899E-2</v>
      </c>
      <c r="O11" s="17">
        <v>2.0249432746811999E-2</v>
      </c>
      <c r="P11" s="17">
        <v>2.27884377211433E-2</v>
      </c>
      <c r="Q11" s="17">
        <v>2.20733090840994E-2</v>
      </c>
      <c r="R11" s="17"/>
      <c r="S11" s="17">
        <v>3.2280819644001597E-2</v>
      </c>
      <c r="T11" s="17">
        <v>9.8315180231120097E-3</v>
      </c>
      <c r="U11" s="17">
        <v>1.1982475239121399E-2</v>
      </c>
      <c r="V11" s="17">
        <v>2.1012815611229099E-2</v>
      </c>
      <c r="W11" s="17">
        <v>5.7797923605423698E-2</v>
      </c>
      <c r="X11" s="17">
        <v>4.4076960145157003E-2</v>
      </c>
      <c r="Y11" s="17">
        <v>3.5906501126593E-2</v>
      </c>
      <c r="Z11" s="17">
        <v>1.2426300900209301E-2</v>
      </c>
      <c r="AA11" s="17">
        <v>5.4034964178853997E-3</v>
      </c>
      <c r="AB11" s="17">
        <v>1.45781690861578E-2</v>
      </c>
      <c r="AC11" s="17">
        <v>3.5983707616951001E-2</v>
      </c>
      <c r="AD11" s="17">
        <v>0</v>
      </c>
      <c r="AE11" s="17"/>
      <c r="AF11" s="17">
        <v>1.6444274827981501E-2</v>
      </c>
      <c r="AG11" s="17">
        <v>2.5081145915442901E-2</v>
      </c>
      <c r="AH11" s="17">
        <v>2.38157705617849E-2</v>
      </c>
      <c r="AI11" s="17"/>
      <c r="AJ11" s="17">
        <v>2.65852980966866E-2</v>
      </c>
      <c r="AK11" s="17">
        <v>2.7012485576209E-2</v>
      </c>
      <c r="AL11" s="17">
        <v>1.6887482650442098E-2</v>
      </c>
      <c r="AM11" s="17">
        <v>3.24813544841841E-2</v>
      </c>
      <c r="AN11" s="17">
        <v>1.98887355172781E-2</v>
      </c>
      <c r="AO11" s="17"/>
      <c r="AP11" s="17">
        <v>3.5168460008751103E-2</v>
      </c>
      <c r="AQ11" s="17">
        <v>3.6894905394153299E-2</v>
      </c>
      <c r="AR11" s="17">
        <v>1.4725771657963901E-2</v>
      </c>
      <c r="AS11" s="17">
        <v>2.0641045581814899E-2</v>
      </c>
      <c r="AT11" s="17">
        <v>1.44397954436926E-2</v>
      </c>
      <c r="AU11" s="17">
        <v>4.9295347744209598E-3</v>
      </c>
      <c r="AV11" s="17"/>
      <c r="AW11" s="17">
        <v>0</v>
      </c>
      <c r="AX11" s="17">
        <v>4.2650362320997899E-2</v>
      </c>
      <c r="AY11" s="17">
        <v>3.5571283818246001E-2</v>
      </c>
      <c r="AZ11" s="17">
        <v>1.52466814039661E-2</v>
      </c>
      <c r="BA11" s="17">
        <v>3.2890281547448698E-2</v>
      </c>
      <c r="BB11" s="17">
        <v>1.93938829430358E-2</v>
      </c>
      <c r="BC11" s="17">
        <v>3.9913233856392102E-2</v>
      </c>
      <c r="BD11" s="17">
        <v>5.8048155711170604E-3</v>
      </c>
      <c r="BE11" s="17">
        <v>7.9548825932719992E-3</v>
      </c>
      <c r="BF11" s="17">
        <v>1.9503553561937701E-2</v>
      </c>
      <c r="BG11" s="17">
        <v>1.37917184964064E-2</v>
      </c>
      <c r="BH11" s="17">
        <v>1.8575931910161901E-2</v>
      </c>
      <c r="BI11" s="17">
        <v>3.6303798363271397E-2</v>
      </c>
      <c r="BJ11" s="17">
        <v>1.69166726253277E-2</v>
      </c>
      <c r="BK11" s="17">
        <v>4.4118916595894002E-2</v>
      </c>
      <c r="BL11" s="17">
        <v>3.6729777001929302E-2</v>
      </c>
      <c r="BM11" s="17"/>
      <c r="BN11" s="17">
        <v>2.3264530802696099E-2</v>
      </c>
      <c r="BO11" s="17">
        <v>2.4701530078028201E-2</v>
      </c>
      <c r="BP11" s="17"/>
      <c r="BQ11" s="17">
        <v>3.6971370768940102E-2</v>
      </c>
      <c r="BR11" s="17">
        <v>1.32297113402204E-2</v>
      </c>
      <c r="BS11" s="17"/>
      <c r="BT11" s="17">
        <v>3.1044103881292199E-2</v>
      </c>
      <c r="BU11" s="17"/>
      <c r="BV11" s="17">
        <v>2.7580106247759702E-2</v>
      </c>
      <c r="BW11" s="17">
        <v>3.2600295650492897E-2</v>
      </c>
      <c r="BX11" s="17">
        <v>1.6034210994248101E-2</v>
      </c>
      <c r="BY11" s="17"/>
      <c r="BZ11" s="17">
        <v>1.9746555548627701E-2</v>
      </c>
      <c r="CA11" s="17">
        <v>2.21701634511829E-2</v>
      </c>
      <c r="CB11" s="17">
        <v>1.8933642661287501E-2</v>
      </c>
      <c r="CC11" s="17">
        <v>4.0536169905672201E-2</v>
      </c>
      <c r="CD11" s="17">
        <v>2.29469645998501E-2</v>
      </c>
      <c r="CE11" s="17">
        <v>3.6322502024416899E-2</v>
      </c>
      <c r="CF11" s="17">
        <v>1.1735247593554E-2</v>
      </c>
      <c r="CG11" s="17"/>
      <c r="CH11" s="17">
        <v>8.2960492027735505E-2</v>
      </c>
      <c r="CI11" s="17">
        <v>2.8415657735917602E-2</v>
      </c>
      <c r="CJ11" s="17">
        <v>1.30683284810292E-2</v>
      </c>
      <c r="CK11" s="17">
        <v>3.38881913687498E-3</v>
      </c>
      <c r="CL11" s="17">
        <v>1.2583106155650101E-2</v>
      </c>
    </row>
    <row r="12" spans="2:90" x14ac:dyDescent="0.3">
      <c r="B12" s="18" t="s">
        <v>197</v>
      </c>
      <c r="C12" s="17">
        <v>2.31105372676432E-2</v>
      </c>
      <c r="D12" s="17">
        <v>2.7322430481012398E-2</v>
      </c>
      <c r="E12" s="17">
        <v>1.9177441282286101E-2</v>
      </c>
      <c r="F12" s="17"/>
      <c r="G12" s="17">
        <v>3.3478973445984599E-2</v>
      </c>
      <c r="H12" s="17">
        <v>5.1554032673203097E-2</v>
      </c>
      <c r="I12" s="17">
        <v>2.6391697264996499E-2</v>
      </c>
      <c r="J12" s="17">
        <v>8.0610570578183108E-3</v>
      </c>
      <c r="K12" s="17">
        <v>1.0295341296156901E-2</v>
      </c>
      <c r="L12" s="17">
        <v>1.11084907210354E-2</v>
      </c>
      <c r="M12" s="17"/>
      <c r="N12" s="17">
        <v>3.4071055728553401E-2</v>
      </c>
      <c r="O12" s="17">
        <v>2.0036393665505199E-2</v>
      </c>
      <c r="P12" s="17">
        <v>1.9761606605864498E-2</v>
      </c>
      <c r="Q12" s="17">
        <v>1.58299136338871E-2</v>
      </c>
      <c r="R12" s="17"/>
      <c r="S12" s="17">
        <v>3.5679472396079402E-2</v>
      </c>
      <c r="T12" s="17">
        <v>2.4520360094161399E-2</v>
      </c>
      <c r="U12" s="17">
        <v>2.3924273834069101E-2</v>
      </c>
      <c r="V12" s="17">
        <v>5.4431722834440404E-3</v>
      </c>
      <c r="W12" s="17">
        <v>1.1965784329312799E-2</v>
      </c>
      <c r="X12" s="17">
        <v>2.04904441925212E-2</v>
      </c>
      <c r="Y12" s="17">
        <v>2.9265233741711201E-2</v>
      </c>
      <c r="Z12" s="17">
        <v>1.0229717831492799E-2</v>
      </c>
      <c r="AA12" s="17">
        <v>2.8339820326068799E-2</v>
      </c>
      <c r="AB12" s="17">
        <v>2.9201762665462001E-2</v>
      </c>
      <c r="AC12" s="17">
        <v>2.67316137618533E-2</v>
      </c>
      <c r="AD12" s="17">
        <v>0</v>
      </c>
      <c r="AE12" s="17"/>
      <c r="AF12" s="17">
        <v>1.35849549688443E-2</v>
      </c>
      <c r="AG12" s="17">
        <v>2.60185932719257E-2</v>
      </c>
      <c r="AH12" s="17">
        <v>4.6797348505243502E-2</v>
      </c>
      <c r="AI12" s="17"/>
      <c r="AJ12" s="17">
        <v>2.7551954679998401E-2</v>
      </c>
      <c r="AK12" s="17">
        <v>2.62337240531978E-2</v>
      </c>
      <c r="AL12" s="17">
        <v>4.6803032139234299E-2</v>
      </c>
      <c r="AM12" s="17">
        <v>1.5512297244800599E-2</v>
      </c>
      <c r="AN12" s="17">
        <v>2.8511476514098098E-2</v>
      </c>
      <c r="AO12" s="17"/>
      <c r="AP12" s="17">
        <v>2.7497732978821701E-2</v>
      </c>
      <c r="AQ12" s="17">
        <v>3.3202637053354397E-2</v>
      </c>
      <c r="AR12" s="17">
        <v>2.5958667194815401E-2</v>
      </c>
      <c r="AS12" s="17">
        <v>1.7621298494483399E-2</v>
      </c>
      <c r="AT12" s="17">
        <v>2.8955686363529701E-2</v>
      </c>
      <c r="AU12" s="17">
        <v>1.6580338756479102E-2</v>
      </c>
      <c r="AV12" s="17"/>
      <c r="AW12" s="17">
        <v>4.76532522633972E-2</v>
      </c>
      <c r="AX12" s="17">
        <v>5.5694040686521097E-2</v>
      </c>
      <c r="AY12" s="17">
        <v>1.45677789530707E-2</v>
      </c>
      <c r="AZ12" s="17">
        <v>8.7674249604224406E-3</v>
      </c>
      <c r="BA12" s="17">
        <v>2.1364793392750998E-2</v>
      </c>
      <c r="BB12" s="17">
        <v>1.8010105852738101E-2</v>
      </c>
      <c r="BC12" s="17">
        <v>1.16367326980816E-2</v>
      </c>
      <c r="BD12" s="17">
        <v>1.2353340627611399E-2</v>
      </c>
      <c r="BE12" s="17">
        <v>2.40051779072201E-2</v>
      </c>
      <c r="BF12" s="17">
        <v>3.0129929713437201E-2</v>
      </c>
      <c r="BG12" s="17">
        <v>1.24979940782505E-2</v>
      </c>
      <c r="BH12" s="17">
        <v>1.7817167540190498E-2</v>
      </c>
      <c r="BI12" s="17">
        <v>0</v>
      </c>
      <c r="BJ12" s="17">
        <v>6.9123681500711798E-2</v>
      </c>
      <c r="BK12" s="17">
        <v>5.6863343240290902E-2</v>
      </c>
      <c r="BL12" s="17">
        <v>5.3089820605047099E-2</v>
      </c>
      <c r="BM12" s="17"/>
      <c r="BN12" s="17">
        <v>2.8788037570987302E-2</v>
      </c>
      <c r="BO12" s="17">
        <v>1.45520258922694E-2</v>
      </c>
      <c r="BP12" s="17"/>
      <c r="BQ12" s="17">
        <v>2.65510870812583E-2</v>
      </c>
      <c r="BR12" s="17">
        <v>3.3298956076214602E-2</v>
      </c>
      <c r="BS12" s="17"/>
      <c r="BT12" s="17">
        <v>2.7094816677531101E-2</v>
      </c>
      <c r="BU12" s="17"/>
      <c r="BV12" s="17">
        <v>2.91518910382517E-2</v>
      </c>
      <c r="BW12" s="17">
        <v>2.83593081008542E-2</v>
      </c>
      <c r="BX12" s="17">
        <v>1.8241208957944399E-2</v>
      </c>
      <c r="BY12" s="17"/>
      <c r="BZ12" s="17">
        <v>4.4307792470224599E-3</v>
      </c>
      <c r="CA12" s="17">
        <v>1.8031902455819201E-2</v>
      </c>
      <c r="CB12" s="17">
        <v>1.49887686310704E-2</v>
      </c>
      <c r="CC12" s="17">
        <v>4.9288046918669601E-2</v>
      </c>
      <c r="CD12" s="17">
        <v>1.1002074045839701E-2</v>
      </c>
      <c r="CE12" s="17">
        <v>2.8992590712910202E-2</v>
      </c>
      <c r="CF12" s="17">
        <v>3.8945244728789803E-2</v>
      </c>
      <c r="CG12" s="17"/>
      <c r="CH12" s="17">
        <v>5.2743790894730101E-2</v>
      </c>
      <c r="CI12" s="17">
        <v>2.7791186113635499E-2</v>
      </c>
      <c r="CJ12" s="17">
        <v>1.2958722036981301E-2</v>
      </c>
      <c r="CK12" s="17">
        <v>1.7006896179786599E-2</v>
      </c>
      <c r="CL12" s="17">
        <v>2.4308268376597001E-2</v>
      </c>
    </row>
    <row r="13" spans="2:90" x14ac:dyDescent="0.3">
      <c r="B13" s="18" t="s">
        <v>198</v>
      </c>
      <c r="C13" s="17">
        <v>2.8103635369809501E-2</v>
      </c>
      <c r="D13" s="17">
        <v>3.28995763882034E-2</v>
      </c>
      <c r="E13" s="17">
        <v>2.3639328399185901E-2</v>
      </c>
      <c r="F13" s="17"/>
      <c r="G13" s="17">
        <v>5.1616891022417698E-2</v>
      </c>
      <c r="H13" s="17">
        <v>4.1902342279551599E-2</v>
      </c>
      <c r="I13" s="17">
        <v>2.7687996060218201E-2</v>
      </c>
      <c r="J13" s="17">
        <v>2.2460232935910901E-2</v>
      </c>
      <c r="K13" s="17">
        <v>9.6807371238932897E-3</v>
      </c>
      <c r="L13" s="17">
        <v>1.8488784179571401E-2</v>
      </c>
      <c r="M13" s="17"/>
      <c r="N13" s="17">
        <v>4.1578694189788802E-2</v>
      </c>
      <c r="O13" s="17">
        <v>1.8400278143685299E-2</v>
      </c>
      <c r="P13" s="17">
        <v>3.4194664593608801E-2</v>
      </c>
      <c r="Q13" s="17">
        <v>1.85705373993434E-2</v>
      </c>
      <c r="R13" s="17"/>
      <c r="S13" s="17">
        <v>5.5713441191678599E-2</v>
      </c>
      <c r="T13" s="17">
        <v>4.3056040044047603E-2</v>
      </c>
      <c r="U13" s="17">
        <v>5.7471763230028602E-3</v>
      </c>
      <c r="V13" s="17">
        <v>5.1893701473952501E-3</v>
      </c>
      <c r="W13" s="17">
        <v>5.27156135510954E-2</v>
      </c>
      <c r="X13" s="17">
        <v>3.5670377208542797E-2</v>
      </c>
      <c r="Y13" s="17">
        <v>1.2656120169362999E-2</v>
      </c>
      <c r="Z13" s="17">
        <v>1.9393235397415599E-2</v>
      </c>
      <c r="AA13" s="17">
        <v>2.00651061023478E-2</v>
      </c>
      <c r="AB13" s="17">
        <v>2.1071075523445899E-2</v>
      </c>
      <c r="AC13" s="17">
        <v>1.9404793604793101E-2</v>
      </c>
      <c r="AD13" s="17">
        <v>0</v>
      </c>
      <c r="AE13" s="17"/>
      <c r="AF13" s="17">
        <v>1.9376416509380798E-2</v>
      </c>
      <c r="AG13" s="17">
        <v>2.9747193107864101E-2</v>
      </c>
      <c r="AH13" s="17">
        <v>2.8697536662681902E-2</v>
      </c>
      <c r="AI13" s="17"/>
      <c r="AJ13" s="17">
        <v>2.0358470013493501E-2</v>
      </c>
      <c r="AK13" s="17">
        <v>4.2010377597294202E-2</v>
      </c>
      <c r="AL13" s="17">
        <v>2.14842704510185E-2</v>
      </c>
      <c r="AM13" s="17">
        <v>4.04414154042348E-2</v>
      </c>
      <c r="AN13" s="17">
        <v>1.8402126496986599E-2</v>
      </c>
      <c r="AO13" s="17"/>
      <c r="AP13" s="17">
        <v>5.2251129946751899E-2</v>
      </c>
      <c r="AQ13" s="17">
        <v>1.82163880808414E-2</v>
      </c>
      <c r="AR13" s="17">
        <v>1.9148073440240401E-2</v>
      </c>
      <c r="AS13" s="17">
        <v>2.59095454955343E-2</v>
      </c>
      <c r="AT13" s="17">
        <v>3.2396895817245003E-2</v>
      </c>
      <c r="AU13" s="17">
        <v>5.0069895484726804E-3</v>
      </c>
      <c r="AV13" s="17"/>
      <c r="AW13" s="17">
        <v>0</v>
      </c>
      <c r="AX13" s="17">
        <v>5.8108073099221599E-2</v>
      </c>
      <c r="AY13" s="17">
        <v>2.61592646021899E-2</v>
      </c>
      <c r="AZ13" s="17">
        <v>2.1785241240715701E-2</v>
      </c>
      <c r="BA13" s="17">
        <v>1.21599934479445E-2</v>
      </c>
      <c r="BB13" s="17">
        <v>3.5060398570661698E-2</v>
      </c>
      <c r="BC13" s="17">
        <v>5.3053908287202897E-2</v>
      </c>
      <c r="BD13" s="17">
        <v>1.94258783557907E-2</v>
      </c>
      <c r="BE13" s="17">
        <v>4.2407842678753499E-2</v>
      </c>
      <c r="BF13" s="17">
        <v>3.8187842187792198E-2</v>
      </c>
      <c r="BG13" s="17">
        <v>1.7599921550166701E-2</v>
      </c>
      <c r="BH13" s="17">
        <v>2.8935290787517099E-2</v>
      </c>
      <c r="BI13" s="17">
        <v>1.25068162671626E-2</v>
      </c>
      <c r="BJ13" s="17">
        <v>1.6948988230417E-2</v>
      </c>
      <c r="BK13" s="17">
        <v>1.6329980066448101E-2</v>
      </c>
      <c r="BL13" s="17">
        <v>4.2503037388008397E-2</v>
      </c>
      <c r="BM13" s="17"/>
      <c r="BN13" s="17">
        <v>2.8158529170315201E-2</v>
      </c>
      <c r="BO13" s="17">
        <v>2.7387969856665299E-2</v>
      </c>
      <c r="BP13" s="17"/>
      <c r="BQ13" s="17">
        <v>5.39193277831806E-2</v>
      </c>
      <c r="BR13" s="17">
        <v>2.84002343676634E-2</v>
      </c>
      <c r="BS13" s="17"/>
      <c r="BT13" s="17">
        <v>5.3909000474942501E-2</v>
      </c>
      <c r="BU13" s="17"/>
      <c r="BV13" s="17">
        <v>3.7462486497929402E-2</v>
      </c>
      <c r="BW13" s="17">
        <v>2.6227687636057401E-2</v>
      </c>
      <c r="BX13" s="17">
        <v>2.7279705038681001E-2</v>
      </c>
      <c r="BY13" s="17"/>
      <c r="BZ13" s="17">
        <v>1.45181946246475E-2</v>
      </c>
      <c r="CA13" s="17">
        <v>1.5668830905046099E-2</v>
      </c>
      <c r="CB13" s="17">
        <v>2.6974120106273501E-2</v>
      </c>
      <c r="CC13" s="17">
        <v>4.3248934432572501E-2</v>
      </c>
      <c r="CD13" s="17">
        <v>2.3532726780202001E-2</v>
      </c>
      <c r="CE13" s="17">
        <v>3.9386059335832099E-2</v>
      </c>
      <c r="CF13" s="17">
        <v>4.5207986568545203E-2</v>
      </c>
      <c r="CG13" s="17"/>
      <c r="CH13" s="17">
        <v>5.8997504129960902E-2</v>
      </c>
      <c r="CI13" s="17">
        <v>2.3511509673105401E-2</v>
      </c>
      <c r="CJ13" s="17">
        <v>2.60268795082483E-2</v>
      </c>
      <c r="CK13" s="17">
        <v>2.5535814322342799E-2</v>
      </c>
      <c r="CL13" s="17">
        <v>2.42986870912014E-2</v>
      </c>
    </row>
    <row r="14" spans="2:90" x14ac:dyDescent="0.3">
      <c r="B14" s="18" t="s">
        <v>199</v>
      </c>
      <c r="C14" s="17">
        <v>0.38944710428826401</v>
      </c>
      <c r="D14" s="17">
        <v>0.43304211057590403</v>
      </c>
      <c r="E14" s="17">
        <v>0.34788208231894002</v>
      </c>
      <c r="F14" s="17"/>
      <c r="G14" s="17">
        <v>0.29038857519989503</v>
      </c>
      <c r="H14" s="17">
        <v>0.42520470857912401</v>
      </c>
      <c r="I14" s="17">
        <v>0.360763950895158</v>
      </c>
      <c r="J14" s="17">
        <v>0.30160221238288898</v>
      </c>
      <c r="K14" s="17">
        <v>0.427164975735222</v>
      </c>
      <c r="L14" s="17">
        <v>0.49552415053782201</v>
      </c>
      <c r="M14" s="17"/>
      <c r="N14" s="17">
        <v>0.53376058039345897</v>
      </c>
      <c r="O14" s="17">
        <v>0.378883971195078</v>
      </c>
      <c r="P14" s="17">
        <v>0.38825402730468001</v>
      </c>
      <c r="Q14" s="17">
        <v>0.24539300637811801</v>
      </c>
      <c r="R14" s="17"/>
      <c r="S14" s="17">
        <v>0.40025974642808598</v>
      </c>
      <c r="T14" s="17">
        <v>0.42537539952383302</v>
      </c>
      <c r="U14" s="17">
        <v>0.41487062291460403</v>
      </c>
      <c r="V14" s="17">
        <v>0.37898532246016498</v>
      </c>
      <c r="W14" s="17">
        <v>0.38458688446032102</v>
      </c>
      <c r="X14" s="17">
        <v>0.33451558068021398</v>
      </c>
      <c r="Y14" s="17">
        <v>0.39887459145131099</v>
      </c>
      <c r="Z14" s="17">
        <v>0.31549487272055099</v>
      </c>
      <c r="AA14" s="17">
        <v>0.41947047792437903</v>
      </c>
      <c r="AB14" s="17">
        <v>0.40604021260545597</v>
      </c>
      <c r="AC14" s="17">
        <v>0.35131697883393398</v>
      </c>
      <c r="AD14" s="17">
        <v>0.29888858226628401</v>
      </c>
      <c r="AE14" s="17"/>
      <c r="AF14" s="17">
        <v>0.39741410584806602</v>
      </c>
      <c r="AG14" s="17">
        <v>0.42249512387921001</v>
      </c>
      <c r="AH14" s="17">
        <v>0.317984828477959</v>
      </c>
      <c r="AI14" s="17"/>
      <c r="AJ14" s="17">
        <v>0.47442160548142098</v>
      </c>
      <c r="AK14" s="17">
        <v>0.42322235609785502</v>
      </c>
      <c r="AL14" s="17">
        <v>0.48332386239905301</v>
      </c>
      <c r="AM14" s="17">
        <v>0.321248391907757</v>
      </c>
      <c r="AN14" s="17">
        <v>0.282999632269821</v>
      </c>
      <c r="AO14" s="17"/>
      <c r="AP14" s="17">
        <v>0.44339229306969802</v>
      </c>
      <c r="AQ14" s="17">
        <v>0.45815741108585001</v>
      </c>
      <c r="AR14" s="17">
        <v>0.40761074396649799</v>
      </c>
      <c r="AS14" s="17">
        <v>0.37420118198354702</v>
      </c>
      <c r="AT14" s="17">
        <v>0.25555375601464903</v>
      </c>
      <c r="AU14" s="17">
        <v>0.42831199156857902</v>
      </c>
      <c r="AV14" s="17"/>
      <c r="AW14" s="17">
        <v>0.20891098110619</v>
      </c>
      <c r="AX14" s="17">
        <v>9.5598052429169203E-2</v>
      </c>
      <c r="AY14" s="17">
        <v>0.19548326026079499</v>
      </c>
      <c r="AZ14" s="17">
        <v>0.223354585969988</v>
      </c>
      <c r="BA14" s="17">
        <v>0.25621324495883002</v>
      </c>
      <c r="BB14" s="17">
        <v>0.319848305760569</v>
      </c>
      <c r="BC14" s="17">
        <v>0.37178011725400101</v>
      </c>
      <c r="BD14" s="17">
        <v>0.48855538631855899</v>
      </c>
      <c r="BE14" s="17">
        <v>0.39404655172129599</v>
      </c>
      <c r="BF14" s="17">
        <v>0.45164821512133202</v>
      </c>
      <c r="BG14" s="17">
        <v>0.50536271168701896</v>
      </c>
      <c r="BH14" s="17">
        <v>0.48416053159656203</v>
      </c>
      <c r="BI14" s="17">
        <v>0.59156247371889803</v>
      </c>
      <c r="BJ14" s="17">
        <v>0.55251967676959102</v>
      </c>
      <c r="BK14" s="17">
        <v>0.77770189449223104</v>
      </c>
      <c r="BL14" s="17">
        <v>0.66013850450081701</v>
      </c>
      <c r="BM14" s="17"/>
      <c r="BN14" s="17">
        <v>0.42491831408917102</v>
      </c>
      <c r="BO14" s="17">
        <v>0.33734785948805301</v>
      </c>
      <c r="BP14" s="17"/>
      <c r="BQ14" s="17">
        <v>0.46673617215972601</v>
      </c>
      <c r="BR14" s="17">
        <v>0.338953239803156</v>
      </c>
      <c r="BS14" s="17"/>
      <c r="BT14" s="17">
        <v>0.45615013566353702</v>
      </c>
      <c r="BU14" s="17"/>
      <c r="BV14" s="17">
        <v>0.28739205642878801</v>
      </c>
      <c r="BW14" s="17">
        <v>0.37041296733207302</v>
      </c>
      <c r="BX14" s="17">
        <v>0.453801913619374</v>
      </c>
      <c r="BY14" s="17"/>
      <c r="BZ14" s="17">
        <v>0.182110841128032</v>
      </c>
      <c r="CA14" s="17">
        <v>0.18413726901150501</v>
      </c>
      <c r="CB14" s="17">
        <v>0.260424187556338</v>
      </c>
      <c r="CC14" s="17">
        <v>0.356176928417623</v>
      </c>
      <c r="CD14" s="17">
        <v>0.49830414530960199</v>
      </c>
      <c r="CE14" s="17">
        <v>0.52517392902688997</v>
      </c>
      <c r="CF14" s="17">
        <v>0.66157588230127995</v>
      </c>
      <c r="CG14" s="17"/>
      <c r="CH14" s="17">
        <v>0.453023141670862</v>
      </c>
      <c r="CI14" s="17">
        <v>0.58042060896523495</v>
      </c>
      <c r="CJ14" s="17">
        <v>0.32417331493863599</v>
      </c>
      <c r="CK14" s="17">
        <v>0.13125077238395</v>
      </c>
      <c r="CL14" s="17">
        <v>6.7859140707042201E-2</v>
      </c>
    </row>
    <row r="15" spans="2:90" x14ac:dyDescent="0.3">
      <c r="B15" s="18" t="s">
        <v>200</v>
      </c>
      <c r="C15" s="17">
        <v>0.34051762484308501</v>
      </c>
      <c r="D15" s="17">
        <v>0.30634515720175198</v>
      </c>
      <c r="E15" s="17">
        <v>0.37266365080026298</v>
      </c>
      <c r="F15" s="17"/>
      <c r="G15" s="17">
        <v>0.32921319767632001</v>
      </c>
      <c r="H15" s="17">
        <v>0.267244947186768</v>
      </c>
      <c r="I15" s="17">
        <v>0.37736294514852298</v>
      </c>
      <c r="J15" s="17">
        <v>0.438068559858872</v>
      </c>
      <c r="K15" s="17">
        <v>0.34513178069665601</v>
      </c>
      <c r="L15" s="17">
        <v>0.29544755823789898</v>
      </c>
      <c r="M15" s="17"/>
      <c r="N15" s="17">
        <v>0.26300769827336101</v>
      </c>
      <c r="O15" s="17">
        <v>0.381041539522464</v>
      </c>
      <c r="P15" s="17">
        <v>0.37408765413641099</v>
      </c>
      <c r="Q15" s="17">
        <v>0.35210044447322197</v>
      </c>
      <c r="R15" s="17"/>
      <c r="S15" s="17">
        <v>0.26590296490577497</v>
      </c>
      <c r="T15" s="17">
        <v>0.31742425823596898</v>
      </c>
      <c r="U15" s="17">
        <v>0.32939665448011102</v>
      </c>
      <c r="V15" s="17">
        <v>0.414656447896466</v>
      </c>
      <c r="W15" s="17">
        <v>0.305404287633261</v>
      </c>
      <c r="X15" s="17">
        <v>0.37299269778632499</v>
      </c>
      <c r="Y15" s="17">
        <v>0.338911234914617</v>
      </c>
      <c r="Z15" s="17">
        <v>0.38920182047021201</v>
      </c>
      <c r="AA15" s="17">
        <v>0.32314244889685301</v>
      </c>
      <c r="AB15" s="17">
        <v>0.32156509702421299</v>
      </c>
      <c r="AC15" s="17">
        <v>0.406440175873023</v>
      </c>
      <c r="AD15" s="17">
        <v>0.53252427167377503</v>
      </c>
      <c r="AE15" s="17"/>
      <c r="AF15" s="17">
        <v>0.339520870016638</v>
      </c>
      <c r="AG15" s="17">
        <v>0.32086942801087898</v>
      </c>
      <c r="AH15" s="17">
        <v>0.36385140311337399</v>
      </c>
      <c r="AI15" s="17"/>
      <c r="AJ15" s="17">
        <v>0.30804572007674103</v>
      </c>
      <c r="AK15" s="17">
        <v>0.297976964621882</v>
      </c>
      <c r="AL15" s="17">
        <v>0.28158551899349399</v>
      </c>
      <c r="AM15" s="17">
        <v>0.39332017882458897</v>
      </c>
      <c r="AN15" s="17">
        <v>0.386761030019171</v>
      </c>
      <c r="AO15" s="17"/>
      <c r="AP15" s="17">
        <v>0.27303045460212599</v>
      </c>
      <c r="AQ15" s="17">
        <v>0.32703099738937702</v>
      </c>
      <c r="AR15" s="17">
        <v>0.328548893652507</v>
      </c>
      <c r="AS15" s="17">
        <v>0.37561467106521901</v>
      </c>
      <c r="AT15" s="17">
        <v>0.434315196484027</v>
      </c>
      <c r="AU15" s="17">
        <v>0.32293880183824603</v>
      </c>
      <c r="AV15" s="17"/>
      <c r="AW15" s="17">
        <v>0.14815817242484</v>
      </c>
      <c r="AX15" s="17">
        <v>0.28661772275655301</v>
      </c>
      <c r="AY15" s="17">
        <v>0.31257217645216001</v>
      </c>
      <c r="AZ15" s="17">
        <v>0.35696351845630098</v>
      </c>
      <c r="BA15" s="17">
        <v>0.41696870144510501</v>
      </c>
      <c r="BB15" s="17">
        <v>0.41325697229024899</v>
      </c>
      <c r="BC15" s="17">
        <v>0.39742111170245398</v>
      </c>
      <c r="BD15" s="17">
        <v>0.30101356079788899</v>
      </c>
      <c r="BE15" s="17">
        <v>0.41448573016495099</v>
      </c>
      <c r="BF15" s="17">
        <v>0.38513999437268798</v>
      </c>
      <c r="BG15" s="17">
        <v>0.38480548540249199</v>
      </c>
      <c r="BH15" s="17">
        <v>0.344708482464122</v>
      </c>
      <c r="BI15" s="17">
        <v>0.30438762453601598</v>
      </c>
      <c r="BJ15" s="17">
        <v>0.277029312888945</v>
      </c>
      <c r="BK15" s="17">
        <v>0.10498586560513599</v>
      </c>
      <c r="BL15" s="17">
        <v>0.115667575212759</v>
      </c>
      <c r="BM15" s="17"/>
      <c r="BN15" s="17">
        <v>0.33242695784516701</v>
      </c>
      <c r="BO15" s="17">
        <v>0.35539580757981298</v>
      </c>
      <c r="BP15" s="17"/>
      <c r="BQ15" s="17">
        <v>0.258290605955312</v>
      </c>
      <c r="BR15" s="17">
        <v>0.377673117289132</v>
      </c>
      <c r="BS15" s="17"/>
      <c r="BT15" s="17">
        <v>0.26638467090995699</v>
      </c>
      <c r="BU15" s="17"/>
      <c r="BV15" s="17">
        <v>0.31627373726476699</v>
      </c>
      <c r="BW15" s="17">
        <v>0.34326623756370001</v>
      </c>
      <c r="BX15" s="17">
        <v>0.34799516809063602</v>
      </c>
      <c r="BY15" s="17"/>
      <c r="BZ15" s="17">
        <v>0.38201771147310598</v>
      </c>
      <c r="CA15" s="17">
        <v>0.43127792037833301</v>
      </c>
      <c r="CB15" s="17">
        <v>0.45617671400877202</v>
      </c>
      <c r="CC15" s="17">
        <v>0.362443620922414</v>
      </c>
      <c r="CD15" s="17">
        <v>0.33499660041749701</v>
      </c>
      <c r="CE15" s="17">
        <v>0.26690097768350202</v>
      </c>
      <c r="CF15" s="17">
        <v>0.15270203780237099</v>
      </c>
      <c r="CG15" s="17"/>
      <c r="CH15" s="17">
        <v>0.16510390339200801</v>
      </c>
      <c r="CI15" s="17">
        <v>0.25764656126500701</v>
      </c>
      <c r="CJ15" s="17">
        <v>0.42162781294040103</v>
      </c>
      <c r="CK15" s="17">
        <v>0.44762294679460601</v>
      </c>
      <c r="CL15" s="17">
        <v>0.37549936377148002</v>
      </c>
    </row>
    <row r="16" spans="2:90" x14ac:dyDescent="0.3">
      <c r="B16" s="18" t="s">
        <v>201</v>
      </c>
      <c r="C16" s="17">
        <v>0.142463565156699</v>
      </c>
      <c r="D16" s="17">
        <v>0.116225175041121</v>
      </c>
      <c r="E16" s="17">
        <v>0.16730547115086</v>
      </c>
      <c r="F16" s="17"/>
      <c r="G16" s="17">
        <v>9.9870029497857907E-2</v>
      </c>
      <c r="H16" s="17">
        <v>8.6800973932960004E-2</v>
      </c>
      <c r="I16" s="17">
        <v>0.12895362014806699</v>
      </c>
      <c r="J16" s="17">
        <v>0.198842638930667</v>
      </c>
      <c r="K16" s="17">
        <v>0.179859036854115</v>
      </c>
      <c r="L16" s="17">
        <v>0.15645346701670401</v>
      </c>
      <c r="M16" s="17"/>
      <c r="N16" s="17">
        <v>4.95001001665588E-2</v>
      </c>
      <c r="O16" s="17">
        <v>0.13120942171869401</v>
      </c>
      <c r="P16" s="17">
        <v>0.117645314512724</v>
      </c>
      <c r="Q16" s="17">
        <v>0.27762467752298198</v>
      </c>
      <c r="R16" s="17"/>
      <c r="S16" s="17">
        <v>9.9266387996763406E-2</v>
      </c>
      <c r="T16" s="17">
        <v>0.157930899207509</v>
      </c>
      <c r="U16" s="17">
        <v>0.185187335379006</v>
      </c>
      <c r="V16" s="17">
        <v>0.13295120771939101</v>
      </c>
      <c r="W16" s="17">
        <v>0.15978255374240499</v>
      </c>
      <c r="X16" s="17">
        <v>0.15918432438548599</v>
      </c>
      <c r="Y16" s="17">
        <v>0.13278601412350999</v>
      </c>
      <c r="Z16" s="17">
        <v>0.13781148757287101</v>
      </c>
      <c r="AA16" s="17">
        <v>0.14114077492514601</v>
      </c>
      <c r="AB16" s="17">
        <v>0.15079993733014899</v>
      </c>
      <c r="AC16" s="17">
        <v>0.141446855827743</v>
      </c>
      <c r="AD16" s="17">
        <v>0.115084368598627</v>
      </c>
      <c r="AE16" s="17"/>
      <c r="AF16" s="17">
        <v>0.168624061073916</v>
      </c>
      <c r="AG16" s="17">
        <v>0.107500631443269</v>
      </c>
      <c r="AH16" s="17">
        <v>0.179289891791616</v>
      </c>
      <c r="AI16" s="17"/>
      <c r="AJ16" s="17">
        <v>9.7915406643194494E-2</v>
      </c>
      <c r="AK16" s="17">
        <v>0.12227481943379601</v>
      </c>
      <c r="AL16" s="17">
        <v>0.12548517537369</v>
      </c>
      <c r="AM16" s="17">
        <v>0.14517973194995701</v>
      </c>
      <c r="AN16" s="17">
        <v>0.15522318015487299</v>
      </c>
      <c r="AO16" s="17"/>
      <c r="AP16" s="17">
        <v>8.8506127524957304E-2</v>
      </c>
      <c r="AQ16" s="17">
        <v>8.1191052906518096E-2</v>
      </c>
      <c r="AR16" s="17">
        <v>0.179190182012504</v>
      </c>
      <c r="AS16" s="17">
        <v>0.13682450776157801</v>
      </c>
      <c r="AT16" s="17">
        <v>0.15872477432065599</v>
      </c>
      <c r="AU16" s="17">
        <v>0.187902447097062</v>
      </c>
      <c r="AV16" s="17"/>
      <c r="AW16" s="17">
        <v>0.59527759420557302</v>
      </c>
      <c r="AX16" s="17">
        <v>0.32526530240822299</v>
      </c>
      <c r="AY16" s="17">
        <v>0.33996065541380499</v>
      </c>
      <c r="AZ16" s="17">
        <v>0.300062240346676</v>
      </c>
      <c r="BA16" s="17">
        <v>0.21011402840802201</v>
      </c>
      <c r="BB16" s="17">
        <v>0.161829081989141</v>
      </c>
      <c r="BC16" s="17">
        <v>6.7595753488829902E-2</v>
      </c>
      <c r="BD16" s="17">
        <v>0.14602780125251499</v>
      </c>
      <c r="BE16" s="17">
        <v>8.2940300209955006E-2</v>
      </c>
      <c r="BF16" s="17">
        <v>5.6328460140010798E-2</v>
      </c>
      <c r="BG16" s="17">
        <v>5.2263326994879601E-2</v>
      </c>
      <c r="BH16" s="17">
        <v>8.6141168316275392E-3</v>
      </c>
      <c r="BI16" s="17">
        <v>3.26963964763421E-2</v>
      </c>
      <c r="BJ16" s="17">
        <v>0</v>
      </c>
      <c r="BK16" s="17">
        <v>0</v>
      </c>
      <c r="BL16" s="17">
        <v>6.7546160713148999E-3</v>
      </c>
      <c r="BM16" s="17"/>
      <c r="BN16" s="17">
        <v>0.11192781949106199</v>
      </c>
      <c r="BO16" s="17">
        <v>0.18429046196319801</v>
      </c>
      <c r="BP16" s="17"/>
      <c r="BQ16" s="17">
        <v>8.3440703795333304E-2</v>
      </c>
      <c r="BR16" s="17">
        <v>0.15708441147587601</v>
      </c>
      <c r="BS16" s="17"/>
      <c r="BT16" s="17">
        <v>8.57223342423446E-2</v>
      </c>
      <c r="BU16" s="17"/>
      <c r="BV16" s="17">
        <v>0.26316488215485201</v>
      </c>
      <c r="BW16" s="17">
        <v>0.11271828948190001</v>
      </c>
      <c r="BX16" s="17">
        <v>9.6338671316141905E-2</v>
      </c>
      <c r="BY16" s="17"/>
      <c r="BZ16" s="17">
        <v>0.34878463010685301</v>
      </c>
      <c r="CA16" s="17">
        <v>0.26691197039987102</v>
      </c>
      <c r="CB16" s="17">
        <v>0.16412217260274301</v>
      </c>
      <c r="CC16" s="17">
        <v>9.0254026037258198E-2</v>
      </c>
      <c r="CD16" s="17">
        <v>7.4662841033459701E-2</v>
      </c>
      <c r="CE16" s="17">
        <v>6.4264766425147807E-2</v>
      </c>
      <c r="CF16" s="17">
        <v>3.12632122194638E-2</v>
      </c>
      <c r="CG16" s="17"/>
      <c r="CH16" s="17">
        <v>4.4008286813639198E-2</v>
      </c>
      <c r="CI16" s="17">
        <v>4.9685656745898303E-2</v>
      </c>
      <c r="CJ16" s="17">
        <v>0.15498362196247201</v>
      </c>
      <c r="CK16" s="17">
        <v>0.30867423046918602</v>
      </c>
      <c r="CL16" s="17">
        <v>0.48153534557750999</v>
      </c>
    </row>
    <row r="17" spans="2:90" x14ac:dyDescent="0.3">
      <c r="B17" s="18" t="s">
        <v>202</v>
      </c>
      <c r="C17" s="19">
        <v>1.9610215867992099E-2</v>
      </c>
      <c r="D17" s="19">
        <v>1.6798033753301699E-2</v>
      </c>
      <c r="E17" s="19">
        <v>2.2514018866845401E-2</v>
      </c>
      <c r="F17" s="19"/>
      <c r="G17" s="19">
        <v>2.2797997017546499E-2</v>
      </c>
      <c r="H17" s="19">
        <v>1.17923851399749E-2</v>
      </c>
      <c r="I17" s="19">
        <v>1.11595501031286E-2</v>
      </c>
      <c r="J17" s="19">
        <v>2.53081232717044E-2</v>
      </c>
      <c r="K17" s="19">
        <v>2.4377021929232901E-2</v>
      </c>
      <c r="L17" s="19">
        <v>2.2977549306968301E-2</v>
      </c>
      <c r="M17" s="19"/>
      <c r="N17" s="19">
        <v>1.00898294180795E-2</v>
      </c>
      <c r="O17" s="19">
        <v>1.1865907404570801E-2</v>
      </c>
      <c r="P17" s="19">
        <v>1.6578111042676799E-2</v>
      </c>
      <c r="Q17" s="19">
        <v>4.0776139050986399E-2</v>
      </c>
      <c r="R17" s="19"/>
      <c r="S17" s="19">
        <v>2.5214726874522499E-2</v>
      </c>
      <c r="T17" s="19">
        <v>1.0316025764251601E-2</v>
      </c>
      <c r="U17" s="19">
        <v>2.3534784838789201E-2</v>
      </c>
      <c r="V17" s="19">
        <v>1.6256128551297801E-2</v>
      </c>
      <c r="W17" s="19">
        <v>1.3836211230678699E-2</v>
      </c>
      <c r="X17" s="19">
        <v>1.66462778713217E-2</v>
      </c>
      <c r="Y17" s="19">
        <v>3.5638963900443903E-2</v>
      </c>
      <c r="Z17" s="19">
        <v>4.2831015897859197E-2</v>
      </c>
      <c r="AA17" s="19">
        <v>1.93766535535316E-2</v>
      </c>
      <c r="AB17" s="19">
        <v>1.4167053697700599E-2</v>
      </c>
      <c r="AC17" s="19">
        <v>9.3869573440096207E-3</v>
      </c>
      <c r="AD17" s="19">
        <v>1.6278114914823599E-2</v>
      </c>
      <c r="AE17" s="19"/>
      <c r="AF17" s="19">
        <v>1.5627994005484199E-2</v>
      </c>
      <c r="AG17" s="19">
        <v>2.13523869555024E-2</v>
      </c>
      <c r="AH17" s="19">
        <v>2.9471788292246399E-2</v>
      </c>
      <c r="AI17" s="19"/>
      <c r="AJ17" s="19">
        <v>1.8810751875584099E-2</v>
      </c>
      <c r="AK17" s="19">
        <v>1.27642433106299E-2</v>
      </c>
      <c r="AL17" s="19">
        <v>1.25016721430518E-2</v>
      </c>
      <c r="AM17" s="19">
        <v>2.3294503431037401E-2</v>
      </c>
      <c r="AN17" s="19">
        <v>1.8746659322791601E-2</v>
      </c>
      <c r="AO17" s="19"/>
      <c r="AP17" s="19">
        <v>1.42248853190908E-2</v>
      </c>
      <c r="AQ17" s="19">
        <v>1.9197117176884999E-2</v>
      </c>
      <c r="AR17" s="19">
        <v>1.6004239170838399E-2</v>
      </c>
      <c r="AS17" s="19">
        <v>1.8976133687644899E-2</v>
      </c>
      <c r="AT17" s="19">
        <v>2.73284372360122E-2</v>
      </c>
      <c r="AU17" s="19">
        <v>2.8295350885987901E-2</v>
      </c>
      <c r="AV17" s="19"/>
      <c r="AW17" s="19">
        <v>0</v>
      </c>
      <c r="AX17" s="19">
        <v>5.9727876037386697E-2</v>
      </c>
      <c r="AY17" s="19">
        <v>4.73015962028729E-2</v>
      </c>
      <c r="AZ17" s="19">
        <v>3.7536518808801697E-2</v>
      </c>
      <c r="BA17" s="19">
        <v>2.7938302130118602E-2</v>
      </c>
      <c r="BB17" s="19">
        <v>1.8837957247866501E-2</v>
      </c>
      <c r="BC17" s="19">
        <v>0</v>
      </c>
      <c r="BD17" s="19">
        <v>2.02314223889433E-2</v>
      </c>
      <c r="BE17" s="19">
        <v>7.6899350042810601E-3</v>
      </c>
      <c r="BF17" s="19">
        <v>0</v>
      </c>
      <c r="BG17" s="19">
        <v>0</v>
      </c>
      <c r="BH17" s="19">
        <v>1.0899575427579199E-2</v>
      </c>
      <c r="BI17" s="19">
        <v>1.2042630764478601E-2</v>
      </c>
      <c r="BJ17" s="19">
        <v>0</v>
      </c>
      <c r="BK17" s="19">
        <v>0</v>
      </c>
      <c r="BL17" s="19">
        <v>0</v>
      </c>
      <c r="BM17" s="19"/>
      <c r="BN17" s="19">
        <v>1.7639450093496201E-2</v>
      </c>
      <c r="BO17" s="19">
        <v>2.2617557660663E-2</v>
      </c>
      <c r="BP17" s="19"/>
      <c r="BQ17" s="19">
        <v>1.1467130422239799E-2</v>
      </c>
      <c r="BR17" s="19">
        <v>1.9375230632316699E-2</v>
      </c>
      <c r="BS17" s="19"/>
      <c r="BT17" s="19">
        <v>1.5720342699174598E-2</v>
      </c>
      <c r="BU17" s="19"/>
      <c r="BV17" s="19">
        <v>2.0805513403498201E-2</v>
      </c>
      <c r="BW17" s="19">
        <v>2.9590796082697102E-2</v>
      </c>
      <c r="BX17" s="19">
        <v>1.38498632784682E-2</v>
      </c>
      <c r="BY17" s="19"/>
      <c r="BZ17" s="19">
        <v>2.0316380502758601E-2</v>
      </c>
      <c r="CA17" s="19">
        <v>3.9933418959681402E-2</v>
      </c>
      <c r="CB17" s="19">
        <v>2.1270280592974901E-2</v>
      </c>
      <c r="CC17" s="19">
        <v>1.50718277285267E-2</v>
      </c>
      <c r="CD17" s="19">
        <v>3.0676595593795101E-3</v>
      </c>
      <c r="CE17" s="19">
        <v>0</v>
      </c>
      <c r="CF17" s="19">
        <v>4.72160606580914E-3</v>
      </c>
      <c r="CG17" s="19"/>
      <c r="CH17" s="19">
        <v>0</v>
      </c>
      <c r="CI17" s="19">
        <v>2.7889621930915799E-3</v>
      </c>
      <c r="CJ17" s="19">
        <v>2.7947562911781201E-2</v>
      </c>
      <c r="CK17" s="19">
        <v>5.3725916253074699E-2</v>
      </c>
      <c r="CL17" s="19">
        <v>1.39160883205193E-2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207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7.4445752133505804E-3</v>
      </c>
      <c r="D9" s="17">
        <v>8.6531707316741101E-3</v>
      </c>
      <c r="E9" s="17">
        <v>6.3224251115259903E-3</v>
      </c>
      <c r="F9" s="17"/>
      <c r="G9" s="17">
        <v>2.9726443686763301E-2</v>
      </c>
      <c r="H9" s="17">
        <v>8.5111419847492195E-3</v>
      </c>
      <c r="I9" s="17">
        <v>5.3032487386777899E-3</v>
      </c>
      <c r="J9" s="17">
        <v>3.0197264239158399E-3</v>
      </c>
      <c r="K9" s="17">
        <v>0</v>
      </c>
      <c r="L9" s="17">
        <v>2.1099965574312399E-3</v>
      </c>
      <c r="M9" s="17"/>
      <c r="N9" s="17">
        <v>9.7646587410390104E-3</v>
      </c>
      <c r="O9" s="17">
        <v>3.9923030906970801E-3</v>
      </c>
      <c r="P9" s="17">
        <v>1.0523040230059601E-2</v>
      </c>
      <c r="Q9" s="17">
        <v>5.8923801712463999E-3</v>
      </c>
      <c r="R9" s="17"/>
      <c r="S9" s="17">
        <v>2.0911319239390699E-2</v>
      </c>
      <c r="T9" s="17">
        <v>7.1293199814568596E-3</v>
      </c>
      <c r="U9" s="17">
        <v>0</v>
      </c>
      <c r="V9" s="17">
        <v>4.1585121606744404E-3</v>
      </c>
      <c r="W9" s="17">
        <v>4.7194996459642598E-3</v>
      </c>
      <c r="X9" s="17">
        <v>0</v>
      </c>
      <c r="Y9" s="17">
        <v>5.5228227559265299E-3</v>
      </c>
      <c r="Z9" s="17">
        <v>0</v>
      </c>
      <c r="AA9" s="17">
        <v>1.82023376870242E-2</v>
      </c>
      <c r="AB9" s="17">
        <v>4.7732700774228403E-3</v>
      </c>
      <c r="AC9" s="17">
        <v>0</v>
      </c>
      <c r="AD9" s="17">
        <v>0</v>
      </c>
      <c r="AE9" s="17"/>
      <c r="AF9" s="17">
        <v>2.7269671856569502E-3</v>
      </c>
      <c r="AG9" s="17">
        <v>1.3640714697207E-2</v>
      </c>
      <c r="AH9" s="17">
        <v>2.9703854941180901E-3</v>
      </c>
      <c r="AI9" s="17"/>
      <c r="AJ9" s="17">
        <v>3.7824626412955899E-3</v>
      </c>
      <c r="AK9" s="17">
        <v>5.9244488296617704E-3</v>
      </c>
      <c r="AL9" s="17">
        <v>0</v>
      </c>
      <c r="AM9" s="17">
        <v>1.90487028495731E-2</v>
      </c>
      <c r="AN9" s="17">
        <v>2.8093785129194301E-2</v>
      </c>
      <c r="AO9" s="17"/>
      <c r="AP9" s="17">
        <v>9.9537746173676903E-3</v>
      </c>
      <c r="AQ9" s="17">
        <v>7.7845914411636E-3</v>
      </c>
      <c r="AR9" s="17">
        <v>0</v>
      </c>
      <c r="AS9" s="17">
        <v>8.3732182245817594E-3</v>
      </c>
      <c r="AT9" s="17">
        <v>1.9221412162647999E-2</v>
      </c>
      <c r="AU9" s="17">
        <v>5.0069895484726804E-3</v>
      </c>
      <c r="AV9" s="17"/>
      <c r="AW9" s="17">
        <v>0</v>
      </c>
      <c r="AX9" s="17">
        <v>1.0212931920321199E-2</v>
      </c>
      <c r="AY9" s="17">
        <v>7.1893101757563704E-3</v>
      </c>
      <c r="AZ9" s="17">
        <v>0</v>
      </c>
      <c r="BA9" s="17">
        <v>8.59957194072496E-3</v>
      </c>
      <c r="BB9" s="17">
        <v>5.0993980465668396E-3</v>
      </c>
      <c r="BC9" s="17">
        <v>0</v>
      </c>
      <c r="BD9" s="17">
        <v>5.8508079606143099E-3</v>
      </c>
      <c r="BE9" s="17">
        <v>5.7005025426196902E-3</v>
      </c>
      <c r="BF9" s="17">
        <v>0</v>
      </c>
      <c r="BG9" s="17">
        <v>6.6740590131268603E-3</v>
      </c>
      <c r="BH9" s="17">
        <v>0</v>
      </c>
      <c r="BI9" s="17">
        <v>1.05002598738307E-2</v>
      </c>
      <c r="BJ9" s="17">
        <v>0</v>
      </c>
      <c r="BK9" s="17">
        <v>0</v>
      </c>
      <c r="BL9" s="17">
        <v>5.0308577144239301E-2</v>
      </c>
      <c r="BM9" s="17"/>
      <c r="BN9" s="17">
        <v>1.04813786665112E-2</v>
      </c>
      <c r="BO9" s="17">
        <v>3.3567916327561201E-3</v>
      </c>
      <c r="BP9" s="17"/>
      <c r="BQ9" s="17">
        <v>9.4358778294394395E-3</v>
      </c>
      <c r="BR9" s="17">
        <v>0</v>
      </c>
      <c r="BS9" s="17"/>
      <c r="BT9" s="17">
        <v>8.25913960262953E-3</v>
      </c>
      <c r="BU9" s="17"/>
      <c r="BV9" s="17">
        <v>6.4422223802829501E-3</v>
      </c>
      <c r="BW9" s="17">
        <v>1.00239483383887E-2</v>
      </c>
      <c r="BX9" s="17">
        <v>5.8442905504752897E-3</v>
      </c>
      <c r="BY9" s="17"/>
      <c r="BZ9" s="17">
        <v>3.3369788088952598E-3</v>
      </c>
      <c r="CA9" s="17">
        <v>3.7099589077367401E-3</v>
      </c>
      <c r="CB9" s="17">
        <v>3.2680785008317799E-3</v>
      </c>
      <c r="CC9" s="17">
        <v>7.9049220585808502E-3</v>
      </c>
      <c r="CD9" s="17">
        <v>7.87119472543109E-3</v>
      </c>
      <c r="CE9" s="17">
        <v>1.20705639144275E-2</v>
      </c>
      <c r="CF9" s="17">
        <v>1.9394441425521901E-2</v>
      </c>
      <c r="CG9" s="17"/>
      <c r="CH9" s="17">
        <v>3.8109755350783599E-2</v>
      </c>
      <c r="CI9" s="17">
        <v>7.0145648163163297E-3</v>
      </c>
      <c r="CJ9" s="17">
        <v>2.4604167814741202E-3</v>
      </c>
      <c r="CK9" s="17">
        <v>2.8941749686089901E-3</v>
      </c>
      <c r="CL9" s="17">
        <v>0</v>
      </c>
    </row>
    <row r="10" spans="2:90" x14ac:dyDescent="0.3">
      <c r="B10" s="18" t="s">
        <v>195</v>
      </c>
      <c r="C10" s="17">
        <v>3.1977854357463802E-2</v>
      </c>
      <c r="D10" s="17">
        <v>4.6438766162381698E-2</v>
      </c>
      <c r="E10" s="17">
        <v>1.8098658669757701E-2</v>
      </c>
      <c r="F10" s="17"/>
      <c r="G10" s="17">
        <v>9.9242598607546598E-2</v>
      </c>
      <c r="H10" s="17">
        <v>4.4924983552074998E-2</v>
      </c>
      <c r="I10" s="17">
        <v>3.6243763866335099E-2</v>
      </c>
      <c r="J10" s="17">
        <v>1.6758574408780098E-2</v>
      </c>
      <c r="K10" s="17">
        <v>6.8876936327022303E-3</v>
      </c>
      <c r="L10" s="17">
        <v>2.4057202237140001E-3</v>
      </c>
      <c r="M10" s="17"/>
      <c r="N10" s="17">
        <v>3.7428609804261603E-2</v>
      </c>
      <c r="O10" s="17">
        <v>2.75666108371312E-2</v>
      </c>
      <c r="P10" s="17">
        <v>3.8703938711793603E-2</v>
      </c>
      <c r="Q10" s="17">
        <v>2.5081635071685499E-2</v>
      </c>
      <c r="R10" s="17"/>
      <c r="S10" s="17">
        <v>8.8949623197532302E-2</v>
      </c>
      <c r="T10" s="17">
        <v>1.07365139835181E-2</v>
      </c>
      <c r="U10" s="17">
        <v>1.2356892822075201E-2</v>
      </c>
      <c r="V10" s="17">
        <v>1.06735115849684E-2</v>
      </c>
      <c r="W10" s="17">
        <v>2.5192179819394998E-2</v>
      </c>
      <c r="X10" s="17">
        <v>3.27884524495001E-2</v>
      </c>
      <c r="Y10" s="17">
        <v>1.7188275543344601E-2</v>
      </c>
      <c r="Z10" s="17">
        <v>5.0252516428793199E-2</v>
      </c>
      <c r="AA10" s="17">
        <v>2.3590408602775101E-2</v>
      </c>
      <c r="AB10" s="17">
        <v>3.6465205371443599E-2</v>
      </c>
      <c r="AC10" s="17">
        <v>3.2091587371453803E-2</v>
      </c>
      <c r="AD10" s="17">
        <v>1.9512139861373099E-2</v>
      </c>
      <c r="AE10" s="17"/>
      <c r="AF10" s="17">
        <v>2.6159613853437E-2</v>
      </c>
      <c r="AG10" s="17">
        <v>4.3917295704966101E-2</v>
      </c>
      <c r="AH10" s="17">
        <v>1.6651689249154E-2</v>
      </c>
      <c r="AI10" s="17"/>
      <c r="AJ10" s="17">
        <v>4.6286724116724798E-2</v>
      </c>
      <c r="AK10" s="17">
        <v>4.2494633797211502E-2</v>
      </c>
      <c r="AL10" s="17">
        <v>6.1609492318697601E-3</v>
      </c>
      <c r="AM10" s="17">
        <v>2.4542077439164998E-2</v>
      </c>
      <c r="AN10" s="17">
        <v>6.0733648534785599E-2</v>
      </c>
      <c r="AO10" s="17"/>
      <c r="AP10" s="17">
        <v>4.96228422749488E-2</v>
      </c>
      <c r="AQ10" s="17">
        <v>4.6964364088030501E-2</v>
      </c>
      <c r="AR10" s="17">
        <v>1.10575733706614E-2</v>
      </c>
      <c r="AS10" s="17">
        <v>3.3206541276141997E-2</v>
      </c>
      <c r="AT10" s="17">
        <v>2.82998193460435E-2</v>
      </c>
      <c r="AU10" s="17">
        <v>6.0345455307528597E-3</v>
      </c>
      <c r="AV10" s="17"/>
      <c r="AW10" s="17">
        <v>0</v>
      </c>
      <c r="AX10" s="17">
        <v>5.4071005526037802E-2</v>
      </c>
      <c r="AY10" s="17">
        <v>2.6819492492348E-2</v>
      </c>
      <c r="AZ10" s="17">
        <v>3.50625043612511E-2</v>
      </c>
      <c r="BA10" s="17">
        <v>4.9861621162607901E-2</v>
      </c>
      <c r="BB10" s="17">
        <v>1.7508505265857999E-2</v>
      </c>
      <c r="BC10" s="17">
        <v>3.5033601039426501E-2</v>
      </c>
      <c r="BD10" s="17">
        <v>0</v>
      </c>
      <c r="BE10" s="17">
        <v>4.4056806420575301E-2</v>
      </c>
      <c r="BF10" s="17">
        <v>3.9120898093495497E-2</v>
      </c>
      <c r="BG10" s="17">
        <v>1.35793260585642E-2</v>
      </c>
      <c r="BH10" s="17">
        <v>6.72520785473045E-2</v>
      </c>
      <c r="BI10" s="17">
        <v>2.1567619946945501E-2</v>
      </c>
      <c r="BJ10" s="17">
        <v>1.9155123007000101E-2</v>
      </c>
      <c r="BK10" s="17">
        <v>5.3427148009375501E-2</v>
      </c>
      <c r="BL10" s="17">
        <v>5.2914514365389E-2</v>
      </c>
      <c r="BM10" s="17"/>
      <c r="BN10" s="17">
        <v>3.2374325699181299E-2</v>
      </c>
      <c r="BO10" s="17">
        <v>3.1893922967542697E-2</v>
      </c>
      <c r="BP10" s="17"/>
      <c r="BQ10" s="17">
        <v>5.07188172410689E-2</v>
      </c>
      <c r="BR10" s="17">
        <v>3.7083370331684101E-2</v>
      </c>
      <c r="BS10" s="17"/>
      <c r="BT10" s="17">
        <v>5.58639095023215E-2</v>
      </c>
      <c r="BU10" s="17"/>
      <c r="BV10" s="17">
        <v>2.2902931163578302E-2</v>
      </c>
      <c r="BW10" s="17">
        <v>5.2826405654104999E-2</v>
      </c>
      <c r="BX10" s="17">
        <v>2.6557446111310602E-2</v>
      </c>
      <c r="BY10" s="17"/>
      <c r="BZ10" s="17">
        <v>2.2245828644174501E-2</v>
      </c>
      <c r="CA10" s="17">
        <v>2.5674273498187902E-2</v>
      </c>
      <c r="CB10" s="17">
        <v>3.2400739637636899E-2</v>
      </c>
      <c r="CC10" s="17">
        <v>4.80610610158149E-2</v>
      </c>
      <c r="CD10" s="17">
        <v>3.71418683415266E-2</v>
      </c>
      <c r="CE10" s="17">
        <v>3.7451609098841501E-2</v>
      </c>
      <c r="CF10" s="17">
        <v>3.4503641570232599E-2</v>
      </c>
      <c r="CG10" s="17"/>
      <c r="CH10" s="17">
        <v>0.13280547435187801</v>
      </c>
      <c r="CI10" s="17">
        <v>2.9980139339582001E-2</v>
      </c>
      <c r="CJ10" s="17">
        <v>1.09863652441415E-2</v>
      </c>
      <c r="CK10" s="17">
        <v>1.9054662670896099E-2</v>
      </c>
      <c r="CL10" s="17">
        <v>4.7367376905231698E-2</v>
      </c>
    </row>
    <row r="11" spans="2:90" x14ac:dyDescent="0.3">
      <c r="B11" s="18" t="s">
        <v>196</v>
      </c>
      <c r="C11" s="17">
        <v>4.2995017216516697E-2</v>
      </c>
      <c r="D11" s="17">
        <v>5.0293444184083498E-2</v>
      </c>
      <c r="E11" s="17">
        <v>3.6203068803005799E-2</v>
      </c>
      <c r="F11" s="17"/>
      <c r="G11" s="17">
        <v>6.6955859545656096E-2</v>
      </c>
      <c r="H11" s="17">
        <v>9.4345055608840503E-2</v>
      </c>
      <c r="I11" s="17">
        <v>5.0970288413582802E-2</v>
      </c>
      <c r="J11" s="17">
        <v>1.9311784679365399E-2</v>
      </c>
      <c r="K11" s="17">
        <v>1.60817083403429E-2</v>
      </c>
      <c r="L11" s="17">
        <v>1.5869192069238099E-2</v>
      </c>
      <c r="M11" s="17"/>
      <c r="N11" s="17">
        <v>4.1895707408281899E-2</v>
      </c>
      <c r="O11" s="17">
        <v>3.9495016871077301E-2</v>
      </c>
      <c r="P11" s="17">
        <v>4.7462278719773203E-2</v>
      </c>
      <c r="Q11" s="17">
        <v>4.4311833597659403E-2</v>
      </c>
      <c r="R11" s="17"/>
      <c r="S11" s="17">
        <v>4.6917882156082703E-2</v>
      </c>
      <c r="T11" s="17">
        <v>4.5971605665962298E-2</v>
      </c>
      <c r="U11" s="17">
        <v>2.7673443587322499E-2</v>
      </c>
      <c r="V11" s="17">
        <v>2.7142467344614601E-2</v>
      </c>
      <c r="W11" s="17">
        <v>4.3282726477695002E-2</v>
      </c>
      <c r="X11" s="17">
        <v>4.4561783302562802E-2</v>
      </c>
      <c r="Y11" s="17">
        <v>4.0780859991210699E-2</v>
      </c>
      <c r="Z11" s="17">
        <v>5.6685672435343698E-2</v>
      </c>
      <c r="AA11" s="17">
        <v>3.4750965996054997E-2</v>
      </c>
      <c r="AB11" s="17">
        <v>6.3108721800076997E-2</v>
      </c>
      <c r="AC11" s="17">
        <v>5.33905115899109E-2</v>
      </c>
      <c r="AD11" s="17">
        <v>3.5066963948984703E-2</v>
      </c>
      <c r="AE11" s="17"/>
      <c r="AF11" s="17">
        <v>3.8697933346064597E-2</v>
      </c>
      <c r="AG11" s="17">
        <v>4.42379647256071E-2</v>
      </c>
      <c r="AH11" s="17">
        <v>5.0068765843381803E-2</v>
      </c>
      <c r="AI11" s="17"/>
      <c r="AJ11" s="17">
        <v>2.51444542520039E-2</v>
      </c>
      <c r="AK11" s="17">
        <v>5.2271067671230298E-2</v>
      </c>
      <c r="AL11" s="17">
        <v>5.2599525689042997E-2</v>
      </c>
      <c r="AM11" s="17">
        <v>4.9140547948830299E-2</v>
      </c>
      <c r="AN11" s="17">
        <v>6.0314679719635902E-2</v>
      </c>
      <c r="AO11" s="17"/>
      <c r="AP11" s="17">
        <v>5.1697196920346598E-2</v>
      </c>
      <c r="AQ11" s="17">
        <v>4.3714051497861103E-2</v>
      </c>
      <c r="AR11" s="17">
        <v>3.46015789789791E-2</v>
      </c>
      <c r="AS11" s="17">
        <v>4.6116821227541599E-2</v>
      </c>
      <c r="AT11" s="17">
        <v>7.9975057564414795E-2</v>
      </c>
      <c r="AU11" s="17">
        <v>4.9295347744209598E-3</v>
      </c>
      <c r="AV11" s="17"/>
      <c r="AW11" s="17">
        <v>9.6524229504814096E-2</v>
      </c>
      <c r="AX11" s="17">
        <v>7.7778558721280505E-2</v>
      </c>
      <c r="AY11" s="17">
        <v>5.4583352148593299E-2</v>
      </c>
      <c r="AZ11" s="17">
        <v>7.7616097331950299E-3</v>
      </c>
      <c r="BA11" s="17">
        <v>4.6397751093960798E-2</v>
      </c>
      <c r="BB11" s="17">
        <v>3.7383271959544197E-2</v>
      </c>
      <c r="BC11" s="17">
        <v>6.3703634694753597E-2</v>
      </c>
      <c r="BD11" s="17">
        <v>4.3868969899996703E-2</v>
      </c>
      <c r="BE11" s="17">
        <v>6.6227178643580506E-2</v>
      </c>
      <c r="BF11" s="17">
        <v>3.0545568467971601E-2</v>
      </c>
      <c r="BG11" s="17">
        <v>4.5140972893923402E-2</v>
      </c>
      <c r="BH11" s="17">
        <v>1.72080667215108E-2</v>
      </c>
      <c r="BI11" s="17">
        <v>0</v>
      </c>
      <c r="BJ11" s="17">
        <v>0.10729141583568901</v>
      </c>
      <c r="BK11" s="17">
        <v>0</v>
      </c>
      <c r="BL11" s="17">
        <v>5.65218858326006E-2</v>
      </c>
      <c r="BM11" s="17"/>
      <c r="BN11" s="17">
        <v>3.8670087300362803E-2</v>
      </c>
      <c r="BO11" s="17">
        <v>4.95941709912344E-2</v>
      </c>
      <c r="BP11" s="17"/>
      <c r="BQ11" s="17">
        <v>5.6026247878772098E-2</v>
      </c>
      <c r="BR11" s="17">
        <v>5.5087381298716903E-2</v>
      </c>
      <c r="BS11" s="17"/>
      <c r="BT11" s="17">
        <v>6.4350000595393406E-2</v>
      </c>
      <c r="BU11" s="17"/>
      <c r="BV11" s="17">
        <v>5.1405626722199699E-2</v>
      </c>
      <c r="BW11" s="17">
        <v>5.7724226289538598E-2</v>
      </c>
      <c r="BX11" s="17">
        <v>3.2643610672794199E-2</v>
      </c>
      <c r="BY11" s="17"/>
      <c r="BZ11" s="17">
        <v>4.4633935784879397E-2</v>
      </c>
      <c r="CA11" s="17">
        <v>4.32493930097008E-2</v>
      </c>
      <c r="CB11" s="17">
        <v>2.5297178254257299E-2</v>
      </c>
      <c r="CC11" s="17">
        <v>6.3790586232628593E-2</v>
      </c>
      <c r="CD11" s="17">
        <v>3.2150831400180199E-2</v>
      </c>
      <c r="CE11" s="17">
        <v>5.4966971217725501E-2</v>
      </c>
      <c r="CF11" s="17">
        <v>5.84553341203701E-2</v>
      </c>
      <c r="CG11" s="17"/>
      <c r="CH11" s="17">
        <v>8.96439017249097E-2</v>
      </c>
      <c r="CI11" s="17">
        <v>4.7836949808365302E-2</v>
      </c>
      <c r="CJ11" s="17">
        <v>3.3309912036782199E-2</v>
      </c>
      <c r="CK11" s="17">
        <v>2.6389574783689099E-2</v>
      </c>
      <c r="CL11" s="17">
        <v>3.7787922324584999E-2</v>
      </c>
    </row>
    <row r="12" spans="2:90" x14ac:dyDescent="0.3">
      <c r="B12" s="18" t="s">
        <v>197</v>
      </c>
      <c r="C12" s="17">
        <v>9.3593566143930995E-2</v>
      </c>
      <c r="D12" s="17">
        <v>0.123431920848104</v>
      </c>
      <c r="E12" s="17">
        <v>6.5174386459136605E-2</v>
      </c>
      <c r="F12" s="17"/>
      <c r="G12" s="17">
        <v>0.14075780351310599</v>
      </c>
      <c r="H12" s="17">
        <v>0.16846817879979301</v>
      </c>
      <c r="I12" s="17">
        <v>0.100572335429528</v>
      </c>
      <c r="J12" s="17">
        <v>5.3690074507299797E-2</v>
      </c>
      <c r="K12" s="17">
        <v>6.0294957778262499E-2</v>
      </c>
      <c r="L12" s="17">
        <v>5.00982415700977E-2</v>
      </c>
      <c r="M12" s="17"/>
      <c r="N12" s="17">
        <v>0.15997417707629599</v>
      </c>
      <c r="O12" s="17">
        <v>0.10010501330350501</v>
      </c>
      <c r="P12" s="17">
        <v>6.1916417109597499E-2</v>
      </c>
      <c r="Q12" s="17">
        <v>4.4088212218856698E-2</v>
      </c>
      <c r="R12" s="17"/>
      <c r="S12" s="17">
        <v>0.11139079385355601</v>
      </c>
      <c r="T12" s="17">
        <v>8.2744704782526907E-2</v>
      </c>
      <c r="U12" s="17">
        <v>5.9417263695600901E-2</v>
      </c>
      <c r="V12" s="17">
        <v>8.4355435954006006E-2</v>
      </c>
      <c r="W12" s="17">
        <v>6.5457561695598798E-2</v>
      </c>
      <c r="X12" s="17">
        <v>0.112920396474359</v>
      </c>
      <c r="Y12" s="17">
        <v>7.8313708775351099E-2</v>
      </c>
      <c r="Z12" s="17">
        <v>0.117459212301833</v>
      </c>
      <c r="AA12" s="17">
        <v>0.13653989105417</v>
      </c>
      <c r="AB12" s="17">
        <v>0.100151984993935</v>
      </c>
      <c r="AC12" s="17">
        <v>6.12262138234985E-2</v>
      </c>
      <c r="AD12" s="17">
        <v>6.89806786890554E-2</v>
      </c>
      <c r="AE12" s="17"/>
      <c r="AF12" s="17">
        <v>6.2794410378848295E-2</v>
      </c>
      <c r="AG12" s="17">
        <v>0.114694522045379</v>
      </c>
      <c r="AH12" s="17">
        <v>8.3884083097007997E-2</v>
      </c>
      <c r="AI12" s="17"/>
      <c r="AJ12" s="17">
        <v>8.0499039821160898E-2</v>
      </c>
      <c r="AK12" s="17">
        <v>0.122468787658383</v>
      </c>
      <c r="AL12" s="17">
        <v>8.84333131925059E-2</v>
      </c>
      <c r="AM12" s="17">
        <v>7.8184183089851103E-2</v>
      </c>
      <c r="AN12" s="17">
        <v>0.115765491039844</v>
      </c>
      <c r="AO12" s="17"/>
      <c r="AP12" s="17">
        <v>0.156456710485882</v>
      </c>
      <c r="AQ12" s="17">
        <v>7.5405240176342203E-2</v>
      </c>
      <c r="AR12" s="17">
        <v>9.4634857891056703E-2</v>
      </c>
      <c r="AS12" s="17">
        <v>5.6822706707481803E-2</v>
      </c>
      <c r="AT12" s="17">
        <v>9.45981995373672E-2</v>
      </c>
      <c r="AU12" s="17">
        <v>8.3148744659728602E-2</v>
      </c>
      <c r="AV12" s="17"/>
      <c r="AW12" s="17">
        <v>4.9495413906588903E-2</v>
      </c>
      <c r="AX12" s="17">
        <v>7.6910429841019604E-2</v>
      </c>
      <c r="AY12" s="17">
        <v>2.6223135438305602E-2</v>
      </c>
      <c r="AZ12" s="17">
        <v>4.8859104325757401E-2</v>
      </c>
      <c r="BA12" s="17">
        <v>3.1190810937661899E-2</v>
      </c>
      <c r="BB12" s="17">
        <v>9.84294371379692E-2</v>
      </c>
      <c r="BC12" s="17">
        <v>0.10625697151152701</v>
      </c>
      <c r="BD12" s="17">
        <v>0.107985501900717</v>
      </c>
      <c r="BE12" s="17">
        <v>5.74654556144139E-2</v>
      </c>
      <c r="BF12" s="17">
        <v>5.8244515924352099E-2</v>
      </c>
      <c r="BG12" s="17">
        <v>0.11830846632425</v>
      </c>
      <c r="BH12" s="17">
        <v>0.13286304533104801</v>
      </c>
      <c r="BI12" s="17">
        <v>0.176969060472532</v>
      </c>
      <c r="BJ12" s="17">
        <v>0.120090217605821</v>
      </c>
      <c r="BK12" s="17">
        <v>0.19106522297012099</v>
      </c>
      <c r="BL12" s="17">
        <v>0.20948402219505599</v>
      </c>
      <c r="BM12" s="17"/>
      <c r="BN12" s="17">
        <v>9.6252251752138807E-2</v>
      </c>
      <c r="BO12" s="17">
        <v>9.0357000873683493E-2</v>
      </c>
      <c r="BP12" s="17"/>
      <c r="BQ12" s="17">
        <v>0.15280838087062801</v>
      </c>
      <c r="BR12" s="17">
        <v>7.7130806141147798E-2</v>
      </c>
      <c r="BS12" s="17"/>
      <c r="BT12" s="17">
        <v>0.15720174191559599</v>
      </c>
      <c r="BU12" s="17"/>
      <c r="BV12" s="17">
        <v>5.5111736426331603E-2</v>
      </c>
      <c r="BW12" s="17">
        <v>0.109798024150682</v>
      </c>
      <c r="BX12" s="17">
        <v>0.104968960175909</v>
      </c>
      <c r="BY12" s="17"/>
      <c r="BZ12" s="17">
        <v>4.9070711400226001E-2</v>
      </c>
      <c r="CA12" s="17">
        <v>5.9206516106137801E-2</v>
      </c>
      <c r="CB12" s="17">
        <v>5.9125864407355302E-2</v>
      </c>
      <c r="CC12" s="17">
        <v>9.8842971851752101E-2</v>
      </c>
      <c r="CD12" s="17">
        <v>9.6250346968886805E-2</v>
      </c>
      <c r="CE12" s="17">
        <v>0.13968190329357</v>
      </c>
      <c r="CF12" s="17">
        <v>0.18590241474848601</v>
      </c>
      <c r="CG12" s="17"/>
      <c r="CH12" s="17">
        <v>0.161217878566072</v>
      </c>
      <c r="CI12" s="17">
        <v>0.13676798041766899</v>
      </c>
      <c r="CJ12" s="17">
        <v>5.6915755694853798E-2</v>
      </c>
      <c r="CK12" s="17">
        <v>4.2097478076322699E-2</v>
      </c>
      <c r="CL12" s="17">
        <v>6.5377252947529899E-2</v>
      </c>
    </row>
    <row r="13" spans="2:90" x14ac:dyDescent="0.3">
      <c r="B13" s="18" t="s">
        <v>198</v>
      </c>
      <c r="C13" s="17">
        <v>8.7989319542121996E-2</v>
      </c>
      <c r="D13" s="17">
        <v>0.10959420969099599</v>
      </c>
      <c r="E13" s="17">
        <v>6.7572300057416795E-2</v>
      </c>
      <c r="F13" s="17"/>
      <c r="G13" s="17">
        <v>9.9141808069428294E-2</v>
      </c>
      <c r="H13" s="17">
        <v>0.13789546650265699</v>
      </c>
      <c r="I13" s="17">
        <v>0.11355373510675</v>
      </c>
      <c r="J13" s="17">
        <v>5.4589175562113602E-2</v>
      </c>
      <c r="K13" s="17">
        <v>6.8907352786003295E-2</v>
      </c>
      <c r="L13" s="17">
        <v>5.8782222507461901E-2</v>
      </c>
      <c r="M13" s="17"/>
      <c r="N13" s="17">
        <v>0.141524085340517</v>
      </c>
      <c r="O13" s="17">
        <v>8.9010857942580596E-2</v>
      </c>
      <c r="P13" s="17">
        <v>6.6159575754976496E-2</v>
      </c>
      <c r="Q13" s="17">
        <v>4.7449451591679702E-2</v>
      </c>
      <c r="R13" s="17"/>
      <c r="S13" s="17">
        <v>8.9450961980336294E-2</v>
      </c>
      <c r="T13" s="17">
        <v>7.5321651725152705E-2</v>
      </c>
      <c r="U13" s="17">
        <v>7.6076729841006704E-2</v>
      </c>
      <c r="V13" s="17">
        <v>6.3196535617166094E-2</v>
      </c>
      <c r="W13" s="17">
        <v>0.10000573983476201</v>
      </c>
      <c r="X13" s="17">
        <v>0.12856318908072201</v>
      </c>
      <c r="Y13" s="17">
        <v>9.1057118070605403E-2</v>
      </c>
      <c r="Z13" s="17">
        <v>2.2722443817836301E-2</v>
      </c>
      <c r="AA13" s="17">
        <v>9.9541629546553906E-2</v>
      </c>
      <c r="AB13" s="17">
        <v>7.0549574026803202E-2</v>
      </c>
      <c r="AC13" s="17">
        <v>0.125287951636703</v>
      </c>
      <c r="AD13" s="17">
        <v>0.119076165237405</v>
      </c>
      <c r="AE13" s="17"/>
      <c r="AF13" s="17">
        <v>9.9019946003415002E-2</v>
      </c>
      <c r="AG13" s="17">
        <v>7.3505149343283699E-2</v>
      </c>
      <c r="AH13" s="17">
        <v>8.3500972950254104E-2</v>
      </c>
      <c r="AI13" s="17"/>
      <c r="AJ13" s="17">
        <v>9.2495687482078301E-2</v>
      </c>
      <c r="AK13" s="17">
        <v>0.110834929122076</v>
      </c>
      <c r="AL13" s="17">
        <v>5.6770507084755097E-2</v>
      </c>
      <c r="AM13" s="17">
        <v>8.1407410698683999E-2</v>
      </c>
      <c r="AN13" s="17">
        <v>9.4657196986630707E-2</v>
      </c>
      <c r="AO13" s="17"/>
      <c r="AP13" s="17">
        <v>0.124176615079481</v>
      </c>
      <c r="AQ13" s="17">
        <v>9.4167131208123298E-2</v>
      </c>
      <c r="AR13" s="17">
        <v>6.0241377890862001E-2</v>
      </c>
      <c r="AS13" s="17">
        <v>7.5880799464493803E-2</v>
      </c>
      <c r="AT13" s="17">
        <v>8.0310983047720899E-2</v>
      </c>
      <c r="AU13" s="17">
        <v>6.6603432027459095E-2</v>
      </c>
      <c r="AV13" s="17"/>
      <c r="AW13" s="17">
        <v>0.111137744166542</v>
      </c>
      <c r="AX13" s="17">
        <v>4.3896703156453103E-2</v>
      </c>
      <c r="AY13" s="17">
        <v>5.3864045291259002E-2</v>
      </c>
      <c r="AZ13" s="17">
        <v>7.0285074269595793E-2</v>
      </c>
      <c r="BA13" s="17">
        <v>4.3915694289621401E-2</v>
      </c>
      <c r="BB13" s="17">
        <v>4.6614340991907997E-2</v>
      </c>
      <c r="BC13" s="17">
        <v>0.123363579335187</v>
      </c>
      <c r="BD13" s="17">
        <v>9.1568639920493994E-2</v>
      </c>
      <c r="BE13" s="17">
        <v>9.2950436994837904E-2</v>
      </c>
      <c r="BF13" s="17">
        <v>0.12886954861744801</v>
      </c>
      <c r="BG13" s="17">
        <v>0.111681593091711</v>
      </c>
      <c r="BH13" s="17">
        <v>0.136590981842453</v>
      </c>
      <c r="BI13" s="17">
        <v>9.40140053317116E-2</v>
      </c>
      <c r="BJ13" s="17">
        <v>0.106878807088873</v>
      </c>
      <c r="BK13" s="17">
        <v>0.17224528026333299</v>
      </c>
      <c r="BL13" s="17">
        <v>0.16393730062641701</v>
      </c>
      <c r="BM13" s="17"/>
      <c r="BN13" s="17">
        <v>0.102526841495516</v>
      </c>
      <c r="BO13" s="17">
        <v>6.6987554115446699E-2</v>
      </c>
      <c r="BP13" s="17"/>
      <c r="BQ13" s="17">
        <v>0.12744373908616799</v>
      </c>
      <c r="BR13" s="17">
        <v>6.8443798133508593E-2</v>
      </c>
      <c r="BS13" s="17"/>
      <c r="BT13" s="17">
        <v>0.122275534359615</v>
      </c>
      <c r="BU13" s="17"/>
      <c r="BV13" s="17">
        <v>6.4100751718389998E-2</v>
      </c>
      <c r="BW13" s="17">
        <v>9.6342548221658206E-2</v>
      </c>
      <c r="BX13" s="17">
        <v>0.10020234172635401</v>
      </c>
      <c r="BY13" s="17"/>
      <c r="BZ13" s="17">
        <v>4.35525736669089E-2</v>
      </c>
      <c r="CA13" s="17">
        <v>4.5814654547513899E-2</v>
      </c>
      <c r="CB13" s="17">
        <v>8.5698610888608598E-2</v>
      </c>
      <c r="CC13" s="17">
        <v>9.9713543850601397E-2</v>
      </c>
      <c r="CD13" s="17">
        <v>0.10194390989046501</v>
      </c>
      <c r="CE13" s="17">
        <v>9.9707792151792998E-2</v>
      </c>
      <c r="CF13" s="17">
        <v>0.165808652571905</v>
      </c>
      <c r="CG13" s="17"/>
      <c r="CH13" s="17">
        <v>0.13696867675888699</v>
      </c>
      <c r="CI13" s="17">
        <v>0.10242049643484299</v>
      </c>
      <c r="CJ13" s="17">
        <v>8.6649000257113501E-2</v>
      </c>
      <c r="CK13" s="17">
        <v>4.2274131698318701E-2</v>
      </c>
      <c r="CL13" s="17">
        <v>2.4875901152971999E-2</v>
      </c>
    </row>
    <row r="14" spans="2:90" x14ac:dyDescent="0.3">
      <c r="B14" s="18" t="s">
        <v>199</v>
      </c>
      <c r="C14" s="17">
        <v>0.28374990736323702</v>
      </c>
      <c r="D14" s="17">
        <v>0.28209150552512002</v>
      </c>
      <c r="E14" s="17">
        <v>0.28273030888786999</v>
      </c>
      <c r="F14" s="17"/>
      <c r="G14" s="17">
        <v>0.286213760799019</v>
      </c>
      <c r="H14" s="17">
        <v>0.26995848955851598</v>
      </c>
      <c r="I14" s="17">
        <v>0.29400261004938499</v>
      </c>
      <c r="J14" s="17">
        <v>0.25898274024225099</v>
      </c>
      <c r="K14" s="17">
        <v>0.29091907308488202</v>
      </c>
      <c r="L14" s="17">
        <v>0.300278868980973</v>
      </c>
      <c r="M14" s="17"/>
      <c r="N14" s="17">
        <v>0.33564095432964097</v>
      </c>
      <c r="O14" s="17">
        <v>0.30080489472418298</v>
      </c>
      <c r="P14" s="17">
        <v>0.26800214518828003</v>
      </c>
      <c r="Q14" s="17">
        <v>0.22099381290485301</v>
      </c>
      <c r="R14" s="17"/>
      <c r="S14" s="17">
        <v>0.30459691593447802</v>
      </c>
      <c r="T14" s="17">
        <v>0.29437352296330099</v>
      </c>
      <c r="U14" s="17">
        <v>0.38005429399044199</v>
      </c>
      <c r="V14" s="17">
        <v>0.28221397611235399</v>
      </c>
      <c r="W14" s="17">
        <v>0.27364033413849098</v>
      </c>
      <c r="X14" s="17">
        <v>0.25282399019296098</v>
      </c>
      <c r="Y14" s="17">
        <v>0.29602404540652799</v>
      </c>
      <c r="Z14" s="17">
        <v>0.24576285218272301</v>
      </c>
      <c r="AA14" s="17">
        <v>0.198534605083247</v>
      </c>
      <c r="AB14" s="17">
        <v>0.26723029100712298</v>
      </c>
      <c r="AC14" s="17">
        <v>0.28191353461845498</v>
      </c>
      <c r="AD14" s="17">
        <v>0.38844457453426701</v>
      </c>
      <c r="AE14" s="17"/>
      <c r="AF14" s="17">
        <v>0.261219229165361</v>
      </c>
      <c r="AG14" s="17">
        <v>0.32327483470985702</v>
      </c>
      <c r="AH14" s="17">
        <v>0.218131370938345</v>
      </c>
      <c r="AI14" s="17"/>
      <c r="AJ14" s="17">
        <v>0.31794805167294399</v>
      </c>
      <c r="AK14" s="17">
        <v>0.29618059944349601</v>
      </c>
      <c r="AL14" s="17">
        <v>0.35734177263853401</v>
      </c>
      <c r="AM14" s="17">
        <v>0.248283959960025</v>
      </c>
      <c r="AN14" s="17">
        <v>0.22123019882592501</v>
      </c>
      <c r="AO14" s="17"/>
      <c r="AP14" s="17">
        <v>0.29081958124546498</v>
      </c>
      <c r="AQ14" s="17">
        <v>0.29374647118405101</v>
      </c>
      <c r="AR14" s="17">
        <v>0.33330294105640701</v>
      </c>
      <c r="AS14" s="17">
        <v>0.27915214139410099</v>
      </c>
      <c r="AT14" s="17">
        <v>0.27679376756276503</v>
      </c>
      <c r="AU14" s="17">
        <v>0.28624369857163701</v>
      </c>
      <c r="AV14" s="17"/>
      <c r="AW14" s="17">
        <v>0.144724438104991</v>
      </c>
      <c r="AX14" s="17">
        <v>0.15247389051315299</v>
      </c>
      <c r="AY14" s="17">
        <v>0.20190206416029599</v>
      </c>
      <c r="AZ14" s="17">
        <v>0.246176655156676</v>
      </c>
      <c r="BA14" s="17">
        <v>0.283246526910157</v>
      </c>
      <c r="BB14" s="17">
        <v>0.28224039412401197</v>
      </c>
      <c r="BC14" s="17">
        <v>0.27402477829336602</v>
      </c>
      <c r="BD14" s="17">
        <v>0.27491306208593802</v>
      </c>
      <c r="BE14" s="17">
        <v>0.31451230195263502</v>
      </c>
      <c r="BF14" s="17">
        <v>0.330423557996536</v>
      </c>
      <c r="BG14" s="17">
        <v>0.33755316077006597</v>
      </c>
      <c r="BH14" s="17">
        <v>0.310251557739607</v>
      </c>
      <c r="BI14" s="17">
        <v>0.36339365154027897</v>
      </c>
      <c r="BJ14" s="17">
        <v>0.41049080705514901</v>
      </c>
      <c r="BK14" s="17">
        <v>0.37289246955435501</v>
      </c>
      <c r="BL14" s="17">
        <v>0.30880205401664701</v>
      </c>
      <c r="BM14" s="17"/>
      <c r="BN14" s="17">
        <v>0.27607837421570602</v>
      </c>
      <c r="BO14" s="17">
        <v>0.29537948573274903</v>
      </c>
      <c r="BP14" s="17"/>
      <c r="BQ14" s="17">
        <v>0.298280486193712</v>
      </c>
      <c r="BR14" s="17">
        <v>0.305697813204237</v>
      </c>
      <c r="BS14" s="17"/>
      <c r="BT14" s="17">
        <v>0.28000811879777798</v>
      </c>
      <c r="BU14" s="17"/>
      <c r="BV14" s="17">
        <v>0.23586882073887</v>
      </c>
      <c r="BW14" s="17">
        <v>0.30423236469300502</v>
      </c>
      <c r="BX14" s="17">
        <v>0.29995803301419899</v>
      </c>
      <c r="BY14" s="17"/>
      <c r="BZ14" s="17">
        <v>0.24387277693548601</v>
      </c>
      <c r="CA14" s="17">
        <v>0.225719073618526</v>
      </c>
      <c r="CB14" s="17">
        <v>0.238979380530113</v>
      </c>
      <c r="CC14" s="17">
        <v>0.27392819719705802</v>
      </c>
      <c r="CD14" s="17">
        <v>0.35862940030551099</v>
      </c>
      <c r="CE14" s="17">
        <v>0.32327135086159903</v>
      </c>
      <c r="CF14" s="17">
        <v>0.297521383532733</v>
      </c>
      <c r="CG14" s="17"/>
      <c r="CH14" s="17">
        <v>0.23884351567536499</v>
      </c>
      <c r="CI14" s="17">
        <v>0.31025473464349801</v>
      </c>
      <c r="CJ14" s="17">
        <v>0.29929471543001201</v>
      </c>
      <c r="CK14" s="17">
        <v>0.250236942305125</v>
      </c>
      <c r="CL14" s="17">
        <v>0.13507730941165999</v>
      </c>
    </row>
    <row r="15" spans="2:90" x14ac:dyDescent="0.3">
      <c r="B15" s="18" t="s">
        <v>200</v>
      </c>
      <c r="C15" s="17">
        <v>0.160626172934346</v>
      </c>
      <c r="D15" s="17">
        <v>0.12764410178820501</v>
      </c>
      <c r="E15" s="17">
        <v>0.19109555089423699</v>
      </c>
      <c r="F15" s="17"/>
      <c r="G15" s="17">
        <v>0.138528268222393</v>
      </c>
      <c r="H15" s="17">
        <v>0.112784143277691</v>
      </c>
      <c r="I15" s="17">
        <v>0.16810063047356699</v>
      </c>
      <c r="J15" s="17">
        <v>0.209442752279173</v>
      </c>
      <c r="K15" s="17">
        <v>0.147072579558576</v>
      </c>
      <c r="L15" s="17">
        <v>0.17774226331072501</v>
      </c>
      <c r="M15" s="17"/>
      <c r="N15" s="17">
        <v>0.11999768572199999</v>
      </c>
      <c r="O15" s="17">
        <v>0.18438091063867301</v>
      </c>
      <c r="P15" s="17">
        <v>0.16836425442587899</v>
      </c>
      <c r="Q15" s="17">
        <v>0.17223211445269701</v>
      </c>
      <c r="R15" s="17"/>
      <c r="S15" s="17">
        <v>0.15784025271980001</v>
      </c>
      <c r="T15" s="17">
        <v>0.18031651878205501</v>
      </c>
      <c r="U15" s="17">
        <v>0.14431272828313399</v>
      </c>
      <c r="V15" s="17">
        <v>0.209285777822935</v>
      </c>
      <c r="W15" s="17">
        <v>0.136581359733499</v>
      </c>
      <c r="X15" s="17">
        <v>0.14910682638915501</v>
      </c>
      <c r="Y15" s="17">
        <v>0.117692397743001</v>
      </c>
      <c r="Z15" s="17">
        <v>0.13514771456789401</v>
      </c>
      <c r="AA15" s="17">
        <v>0.18656645911668299</v>
      </c>
      <c r="AB15" s="17">
        <v>0.17651563849405599</v>
      </c>
      <c r="AC15" s="17">
        <v>0.136616097368079</v>
      </c>
      <c r="AD15" s="17">
        <v>0.121476402371372</v>
      </c>
      <c r="AE15" s="17"/>
      <c r="AF15" s="17">
        <v>0.151869617441522</v>
      </c>
      <c r="AG15" s="17">
        <v>0.152491554906791</v>
      </c>
      <c r="AH15" s="17">
        <v>0.198671954645216</v>
      </c>
      <c r="AI15" s="17"/>
      <c r="AJ15" s="17">
        <v>0.15004208995517199</v>
      </c>
      <c r="AK15" s="17">
        <v>0.13927948996536399</v>
      </c>
      <c r="AL15" s="17">
        <v>0.181692634275925</v>
      </c>
      <c r="AM15" s="17">
        <v>0.1638165082652</v>
      </c>
      <c r="AN15" s="17">
        <v>0.17144673035591901</v>
      </c>
      <c r="AO15" s="17"/>
      <c r="AP15" s="17">
        <v>0.14432767346508801</v>
      </c>
      <c r="AQ15" s="17">
        <v>0.16525770516715099</v>
      </c>
      <c r="AR15" s="17">
        <v>0.183175430440908</v>
      </c>
      <c r="AS15" s="17">
        <v>0.17035539018118501</v>
      </c>
      <c r="AT15" s="17">
        <v>0.18355670391132101</v>
      </c>
      <c r="AU15" s="17">
        <v>0.173938332844217</v>
      </c>
      <c r="AV15" s="17"/>
      <c r="AW15" s="17">
        <v>0.14742974975001899</v>
      </c>
      <c r="AX15" s="17">
        <v>0.109241613589234</v>
      </c>
      <c r="AY15" s="17">
        <v>0.200769066644153</v>
      </c>
      <c r="AZ15" s="17">
        <v>0.15757134009444301</v>
      </c>
      <c r="BA15" s="17">
        <v>0.16450860607385101</v>
      </c>
      <c r="BB15" s="17">
        <v>0.18946401653199299</v>
      </c>
      <c r="BC15" s="17">
        <v>0.16727960879812001</v>
      </c>
      <c r="BD15" s="17">
        <v>0.177719299194671</v>
      </c>
      <c r="BE15" s="17">
        <v>0.17906490055421301</v>
      </c>
      <c r="BF15" s="17">
        <v>0.113353694334271</v>
      </c>
      <c r="BG15" s="17">
        <v>0.13157464548136799</v>
      </c>
      <c r="BH15" s="17">
        <v>0.169091427496179</v>
      </c>
      <c r="BI15" s="17">
        <v>0.17833380363058601</v>
      </c>
      <c r="BJ15" s="17">
        <v>0.132599806036891</v>
      </c>
      <c r="BK15" s="17">
        <v>0.12794367896544101</v>
      </c>
      <c r="BL15" s="17">
        <v>8.1184543846139504E-2</v>
      </c>
      <c r="BM15" s="17"/>
      <c r="BN15" s="17">
        <v>0.15466033232468801</v>
      </c>
      <c r="BO15" s="17">
        <v>0.16759456179714599</v>
      </c>
      <c r="BP15" s="17"/>
      <c r="BQ15" s="17">
        <v>0.12976687638020201</v>
      </c>
      <c r="BR15" s="17">
        <v>0.16143383449582099</v>
      </c>
      <c r="BS15" s="17"/>
      <c r="BT15" s="17">
        <v>0.122296753578128</v>
      </c>
      <c r="BU15" s="17"/>
      <c r="BV15" s="17">
        <v>0.175294096381759</v>
      </c>
      <c r="BW15" s="17">
        <v>0.167842513801407</v>
      </c>
      <c r="BX15" s="17">
        <v>0.15220070284916201</v>
      </c>
      <c r="BY15" s="17"/>
      <c r="BZ15" s="17">
        <v>0.16925497404848799</v>
      </c>
      <c r="CA15" s="17">
        <v>0.20510987388357299</v>
      </c>
      <c r="CB15" s="17">
        <v>0.20188263059963699</v>
      </c>
      <c r="CC15" s="17">
        <v>0.144730606792529</v>
      </c>
      <c r="CD15" s="17">
        <v>0.137113078762573</v>
      </c>
      <c r="CE15" s="17">
        <v>0.149202782324968</v>
      </c>
      <c r="CF15" s="17">
        <v>0.11195797770227001</v>
      </c>
      <c r="CG15" s="17"/>
      <c r="CH15" s="17">
        <v>5.0517160553659402E-2</v>
      </c>
      <c r="CI15" s="17">
        <v>0.15280849930491799</v>
      </c>
      <c r="CJ15" s="17">
        <v>0.17861176007645299</v>
      </c>
      <c r="CK15" s="17">
        <v>0.21435158438232199</v>
      </c>
      <c r="CL15" s="17">
        <v>0.12732580544524599</v>
      </c>
    </row>
    <row r="16" spans="2:90" x14ac:dyDescent="0.3">
      <c r="B16" s="18" t="s">
        <v>201</v>
      </c>
      <c r="C16" s="17">
        <v>0.27636933524843199</v>
      </c>
      <c r="D16" s="17">
        <v>0.24334216068988401</v>
      </c>
      <c r="E16" s="17">
        <v>0.31083765841517302</v>
      </c>
      <c r="F16" s="17"/>
      <c r="G16" s="17">
        <v>0.13366433728339999</v>
      </c>
      <c r="H16" s="17">
        <v>0.14789599383360999</v>
      </c>
      <c r="I16" s="17">
        <v>0.21911196666838401</v>
      </c>
      <c r="J16" s="17">
        <v>0.375732414727105</v>
      </c>
      <c r="K16" s="17">
        <v>0.388429608031995</v>
      </c>
      <c r="L16" s="17">
        <v>0.36720143151701101</v>
      </c>
      <c r="M16" s="17"/>
      <c r="N16" s="17">
        <v>0.143296846721121</v>
      </c>
      <c r="O16" s="17">
        <v>0.237724222089778</v>
      </c>
      <c r="P16" s="17">
        <v>0.32397086655527402</v>
      </c>
      <c r="Q16" s="17">
        <v>0.42080945114202201</v>
      </c>
      <c r="R16" s="17"/>
      <c r="S16" s="17">
        <v>0.16111851843730099</v>
      </c>
      <c r="T16" s="17">
        <v>0.28863037792214102</v>
      </c>
      <c r="U16" s="17">
        <v>0.30010864778041901</v>
      </c>
      <c r="V16" s="17">
        <v>0.29739524326765798</v>
      </c>
      <c r="W16" s="17">
        <v>0.33689484988892099</v>
      </c>
      <c r="X16" s="17">
        <v>0.26778943752789902</v>
      </c>
      <c r="Y16" s="17">
        <v>0.32896603092982302</v>
      </c>
      <c r="Z16" s="17">
        <v>0.34921092263596798</v>
      </c>
      <c r="AA16" s="17">
        <v>0.291806598807898</v>
      </c>
      <c r="AB16" s="17">
        <v>0.26124266840142601</v>
      </c>
      <c r="AC16" s="17">
        <v>0.29115028242067698</v>
      </c>
      <c r="AD16" s="17">
        <v>0.24744307535754201</v>
      </c>
      <c r="AE16" s="17"/>
      <c r="AF16" s="17">
        <v>0.34419205632793398</v>
      </c>
      <c r="AG16" s="17">
        <v>0.219016305107398</v>
      </c>
      <c r="AH16" s="17">
        <v>0.32166503278876102</v>
      </c>
      <c r="AI16" s="17"/>
      <c r="AJ16" s="17">
        <v>0.26877108635894598</v>
      </c>
      <c r="AK16" s="17">
        <v>0.22029948673907801</v>
      </c>
      <c r="AL16" s="17">
        <v>0.25148952380431699</v>
      </c>
      <c r="AM16" s="17">
        <v>0.31946540160120102</v>
      </c>
      <c r="AN16" s="17">
        <v>0.23823214284812899</v>
      </c>
      <c r="AO16" s="17"/>
      <c r="AP16" s="17">
        <v>0.16084140588467999</v>
      </c>
      <c r="AQ16" s="17">
        <v>0.25462041098252902</v>
      </c>
      <c r="AR16" s="17">
        <v>0.27691311088327603</v>
      </c>
      <c r="AS16" s="17">
        <v>0.31708055693090997</v>
      </c>
      <c r="AT16" s="17">
        <v>0.23032781431541099</v>
      </c>
      <c r="AU16" s="17">
        <v>0.34080685694465601</v>
      </c>
      <c r="AV16" s="17"/>
      <c r="AW16" s="17">
        <v>0.40533838177173498</v>
      </c>
      <c r="AX16" s="17">
        <v>0.475414866732501</v>
      </c>
      <c r="AY16" s="17">
        <v>0.395197599672372</v>
      </c>
      <c r="AZ16" s="17">
        <v>0.426433817955788</v>
      </c>
      <c r="BA16" s="17">
        <v>0.35011607792370097</v>
      </c>
      <c r="BB16" s="17">
        <v>0.31323142461141701</v>
      </c>
      <c r="BC16" s="17">
        <v>0.23033782632762001</v>
      </c>
      <c r="BD16" s="17">
        <v>0.27843552434213098</v>
      </c>
      <c r="BE16" s="17">
        <v>0.24002241727712401</v>
      </c>
      <c r="BF16" s="17">
        <v>0.27767206750475398</v>
      </c>
      <c r="BG16" s="17">
        <v>0.22199882104457899</v>
      </c>
      <c r="BH16" s="17">
        <v>0.15771790475921901</v>
      </c>
      <c r="BI16" s="17">
        <v>0.15522159920411499</v>
      </c>
      <c r="BJ16" s="17">
        <v>8.5780221681306806E-2</v>
      </c>
      <c r="BK16" s="17">
        <v>8.2426200237374195E-2</v>
      </c>
      <c r="BL16" s="17">
        <v>5.9462872726836299E-2</v>
      </c>
      <c r="BM16" s="17"/>
      <c r="BN16" s="17">
        <v>0.27169087641178202</v>
      </c>
      <c r="BO16" s="17">
        <v>0.28329735288712599</v>
      </c>
      <c r="BP16" s="17"/>
      <c r="BQ16" s="17">
        <v>0.166396211707557</v>
      </c>
      <c r="BR16" s="17">
        <v>0.28457962784591301</v>
      </c>
      <c r="BS16" s="17"/>
      <c r="BT16" s="17">
        <v>0.18126599378897101</v>
      </c>
      <c r="BU16" s="17"/>
      <c r="BV16" s="17">
        <v>0.37304388978189001</v>
      </c>
      <c r="BW16" s="17">
        <v>0.18371745909152001</v>
      </c>
      <c r="BX16" s="17">
        <v>0.26386911550120301</v>
      </c>
      <c r="BY16" s="17"/>
      <c r="BZ16" s="17">
        <v>0.40400948900970002</v>
      </c>
      <c r="CA16" s="17">
        <v>0.38047178214618499</v>
      </c>
      <c r="CB16" s="17">
        <v>0.34677879030450198</v>
      </c>
      <c r="CC16" s="17">
        <v>0.25895368746577802</v>
      </c>
      <c r="CD16" s="17">
        <v>0.222220036659798</v>
      </c>
      <c r="CE16" s="17">
        <v>0.171434834677994</v>
      </c>
      <c r="CF16" s="17">
        <v>0.11807244421100201</v>
      </c>
      <c r="CG16" s="17"/>
      <c r="CH16" s="17">
        <v>0.14140743242158599</v>
      </c>
      <c r="CI16" s="17">
        <v>0.19803027658833</v>
      </c>
      <c r="CJ16" s="17">
        <v>0.318534199321935</v>
      </c>
      <c r="CK16" s="17">
        <v>0.37782669598177998</v>
      </c>
      <c r="CL16" s="17">
        <v>0.55090596751506105</v>
      </c>
    </row>
    <row r="17" spans="2:90" x14ac:dyDescent="0.3">
      <c r="B17" s="18" t="s">
        <v>202</v>
      </c>
      <c r="C17" s="19">
        <v>1.52542519806E-2</v>
      </c>
      <c r="D17" s="19">
        <v>8.5107203795523109E-3</v>
      </c>
      <c r="E17" s="19">
        <v>2.19656427018779E-2</v>
      </c>
      <c r="F17" s="19"/>
      <c r="G17" s="19">
        <v>5.76912027268809E-3</v>
      </c>
      <c r="H17" s="19">
        <v>1.52165468820678E-2</v>
      </c>
      <c r="I17" s="19">
        <v>1.2141421253790301E-2</v>
      </c>
      <c r="J17" s="19">
        <v>8.4727571699957597E-3</v>
      </c>
      <c r="K17" s="19">
        <v>2.14070267872358E-2</v>
      </c>
      <c r="L17" s="19">
        <v>2.55120632633484E-2</v>
      </c>
      <c r="M17" s="19"/>
      <c r="N17" s="19">
        <v>1.0477274856842101E-2</v>
      </c>
      <c r="O17" s="19">
        <v>1.69201705023748E-2</v>
      </c>
      <c r="P17" s="19">
        <v>1.48974833043668E-2</v>
      </c>
      <c r="Q17" s="19">
        <v>1.91411088493002E-2</v>
      </c>
      <c r="R17" s="19"/>
      <c r="S17" s="19">
        <v>1.88237324815216E-2</v>
      </c>
      <c r="T17" s="19">
        <v>1.47757841938856E-2</v>
      </c>
      <c r="U17" s="19">
        <v>0</v>
      </c>
      <c r="V17" s="19">
        <v>2.15785401356242E-2</v>
      </c>
      <c r="W17" s="19">
        <v>1.4225748765674E-2</v>
      </c>
      <c r="X17" s="19">
        <v>1.14459245828415E-2</v>
      </c>
      <c r="Y17" s="19">
        <v>2.44547407842098E-2</v>
      </c>
      <c r="Z17" s="19">
        <v>2.2758665629608502E-2</v>
      </c>
      <c r="AA17" s="19">
        <v>1.0467104105592999E-2</v>
      </c>
      <c r="AB17" s="19">
        <v>1.9962645827713101E-2</v>
      </c>
      <c r="AC17" s="19">
        <v>1.8323821171222499E-2</v>
      </c>
      <c r="AD17" s="19">
        <v>0</v>
      </c>
      <c r="AE17" s="19"/>
      <c r="AF17" s="19">
        <v>1.33202262977605E-2</v>
      </c>
      <c r="AG17" s="19">
        <v>1.5221658759510599E-2</v>
      </c>
      <c r="AH17" s="19">
        <v>2.4455744993761699E-2</v>
      </c>
      <c r="AI17" s="19"/>
      <c r="AJ17" s="19">
        <v>1.5030403699674001E-2</v>
      </c>
      <c r="AK17" s="19">
        <v>1.02465567734996E-2</v>
      </c>
      <c r="AL17" s="19">
        <v>5.5117740830503102E-3</v>
      </c>
      <c r="AM17" s="19">
        <v>1.61112081474711E-2</v>
      </c>
      <c r="AN17" s="19">
        <v>9.5261265599365895E-3</v>
      </c>
      <c r="AO17" s="19"/>
      <c r="AP17" s="19">
        <v>1.2104200026741001E-2</v>
      </c>
      <c r="AQ17" s="19">
        <v>1.8340034254748401E-2</v>
      </c>
      <c r="AR17" s="19">
        <v>6.0731294878503296E-3</v>
      </c>
      <c r="AS17" s="19">
        <v>1.30118245935626E-2</v>
      </c>
      <c r="AT17" s="19">
        <v>6.9162425523086402E-3</v>
      </c>
      <c r="AU17" s="19">
        <v>3.3287865098655701E-2</v>
      </c>
      <c r="AV17" s="19"/>
      <c r="AW17" s="19">
        <v>4.5350042795309103E-2</v>
      </c>
      <c r="AX17" s="19">
        <v>0</v>
      </c>
      <c r="AY17" s="19">
        <v>3.3451933976915697E-2</v>
      </c>
      <c r="AZ17" s="19">
        <v>7.8498941032939407E-3</v>
      </c>
      <c r="BA17" s="19">
        <v>2.21633396677146E-2</v>
      </c>
      <c r="BB17" s="19">
        <v>1.00292113307316E-2</v>
      </c>
      <c r="BC17" s="19">
        <v>0</v>
      </c>
      <c r="BD17" s="19">
        <v>1.9658194695437999E-2</v>
      </c>
      <c r="BE17" s="19">
        <v>0</v>
      </c>
      <c r="BF17" s="19">
        <v>2.1770149061172101E-2</v>
      </c>
      <c r="BG17" s="19">
        <v>1.34889553224119E-2</v>
      </c>
      <c r="BH17" s="19">
        <v>9.0249375626776807E-3</v>
      </c>
      <c r="BI17" s="19">
        <v>0</v>
      </c>
      <c r="BJ17" s="19">
        <v>1.77136016892693E-2</v>
      </c>
      <c r="BK17" s="19">
        <v>0</v>
      </c>
      <c r="BL17" s="19">
        <v>1.73842292466748E-2</v>
      </c>
      <c r="BM17" s="19"/>
      <c r="BN17" s="19">
        <v>1.7265532134114098E-2</v>
      </c>
      <c r="BO17" s="19">
        <v>1.15391590023149E-2</v>
      </c>
      <c r="BP17" s="19"/>
      <c r="BQ17" s="19">
        <v>9.1233628124539699E-3</v>
      </c>
      <c r="BR17" s="19">
        <v>1.0543368548972001E-2</v>
      </c>
      <c r="BS17" s="19"/>
      <c r="BT17" s="19">
        <v>8.4788078595673701E-3</v>
      </c>
      <c r="BU17" s="19"/>
      <c r="BV17" s="19">
        <v>1.5829924686698801E-2</v>
      </c>
      <c r="BW17" s="19">
        <v>1.7492509759695501E-2</v>
      </c>
      <c r="BX17" s="19">
        <v>1.3755499398592099E-2</v>
      </c>
      <c r="BY17" s="19"/>
      <c r="BZ17" s="19">
        <v>2.0022731701241001E-2</v>
      </c>
      <c r="CA17" s="19">
        <v>1.10444742824388E-2</v>
      </c>
      <c r="CB17" s="19">
        <v>6.5687268770587203E-3</v>
      </c>
      <c r="CC17" s="19">
        <v>4.0744235352569002E-3</v>
      </c>
      <c r="CD17" s="19">
        <v>6.6793329456292499E-3</v>
      </c>
      <c r="CE17" s="19">
        <v>1.22121924590823E-2</v>
      </c>
      <c r="CF17" s="19">
        <v>8.3837101174785694E-3</v>
      </c>
      <c r="CG17" s="19"/>
      <c r="CH17" s="19">
        <v>1.04862045968601E-2</v>
      </c>
      <c r="CI17" s="19">
        <v>1.48863586464785E-2</v>
      </c>
      <c r="CJ17" s="19">
        <v>1.32378751572334E-2</v>
      </c>
      <c r="CK17" s="19">
        <v>2.48747551329365E-2</v>
      </c>
      <c r="CL17" s="19">
        <v>1.1282464297713801E-2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208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4.33064457263342E-2</v>
      </c>
      <c r="D9" s="17">
        <v>5.4778919704771903E-2</v>
      </c>
      <c r="E9" s="17">
        <v>3.14790902885181E-2</v>
      </c>
      <c r="F9" s="17"/>
      <c r="G9" s="17">
        <v>7.4329421031024898E-2</v>
      </c>
      <c r="H9" s="17">
        <v>6.5491867872297896E-2</v>
      </c>
      <c r="I9" s="17">
        <v>3.1299335120030199E-2</v>
      </c>
      <c r="J9" s="17">
        <v>3.5571745710746498E-2</v>
      </c>
      <c r="K9" s="17">
        <v>2.68993105565749E-2</v>
      </c>
      <c r="L9" s="17">
        <v>3.1687921231981303E-2</v>
      </c>
      <c r="M9" s="17"/>
      <c r="N9" s="17">
        <v>4.7465954560305001E-2</v>
      </c>
      <c r="O9" s="17">
        <v>5.0614729068634998E-2</v>
      </c>
      <c r="P9" s="17">
        <v>3.32521392579418E-2</v>
      </c>
      <c r="Q9" s="17">
        <v>3.8658249955248601E-2</v>
      </c>
      <c r="R9" s="17"/>
      <c r="S9" s="17">
        <v>4.4175565192503902E-2</v>
      </c>
      <c r="T9" s="17">
        <v>4.7883792418343403E-2</v>
      </c>
      <c r="U9" s="17">
        <v>1.7326715875441798E-2</v>
      </c>
      <c r="V9" s="17">
        <v>2.5599252922055501E-2</v>
      </c>
      <c r="W9" s="17">
        <v>2.63406495785765E-2</v>
      </c>
      <c r="X9" s="17">
        <v>2.2628738447115101E-2</v>
      </c>
      <c r="Y9" s="17">
        <v>2.2314696235156001E-2</v>
      </c>
      <c r="Z9" s="17">
        <v>6.69767294831983E-2</v>
      </c>
      <c r="AA9" s="17">
        <v>9.0492974618123501E-2</v>
      </c>
      <c r="AB9" s="17">
        <v>4.72471185640293E-2</v>
      </c>
      <c r="AC9" s="17">
        <v>8.3337974966803605E-2</v>
      </c>
      <c r="AD9" s="17">
        <v>1.5438773108638899E-2</v>
      </c>
      <c r="AE9" s="17"/>
      <c r="AF9" s="17">
        <v>3.21835870526712E-2</v>
      </c>
      <c r="AG9" s="17">
        <v>5.4097027299933501E-2</v>
      </c>
      <c r="AH9" s="17">
        <v>2.55277046773583E-2</v>
      </c>
      <c r="AI9" s="17"/>
      <c r="AJ9" s="17">
        <v>4.1548482480796498E-2</v>
      </c>
      <c r="AK9" s="17">
        <v>4.6801187661281697E-2</v>
      </c>
      <c r="AL9" s="17">
        <v>4.9852653997226597E-2</v>
      </c>
      <c r="AM9" s="17">
        <v>6.1330342958943899E-2</v>
      </c>
      <c r="AN9" s="17">
        <v>5.6139537755018502E-2</v>
      </c>
      <c r="AO9" s="17"/>
      <c r="AP9" s="17">
        <v>5.8884605273643198E-2</v>
      </c>
      <c r="AQ9" s="17">
        <v>4.1442035751199001E-2</v>
      </c>
      <c r="AR9" s="17">
        <v>4.4408805074527602E-2</v>
      </c>
      <c r="AS9" s="17">
        <v>4.6970692236704699E-2</v>
      </c>
      <c r="AT9" s="17">
        <v>4.6749115576655099E-2</v>
      </c>
      <c r="AU9" s="17">
        <v>1.8980362451275299E-2</v>
      </c>
      <c r="AV9" s="17"/>
      <c r="AW9" s="17">
        <v>0</v>
      </c>
      <c r="AX9" s="17">
        <v>8.4935819973305599E-2</v>
      </c>
      <c r="AY9" s="17">
        <v>3.5142844431523497E-2</v>
      </c>
      <c r="AZ9" s="17">
        <v>5.2378642155902502E-2</v>
      </c>
      <c r="BA9" s="17">
        <v>5.82266233057111E-2</v>
      </c>
      <c r="BB9" s="17">
        <v>2.97463304986832E-2</v>
      </c>
      <c r="BC9" s="17">
        <v>3.3077301755943297E-2</v>
      </c>
      <c r="BD9" s="17">
        <v>3.5663840835864498E-2</v>
      </c>
      <c r="BE9" s="17">
        <v>1.9008937310830001E-2</v>
      </c>
      <c r="BF9" s="17">
        <v>2.85916131985176E-2</v>
      </c>
      <c r="BG9" s="17">
        <v>5.2282498020044699E-2</v>
      </c>
      <c r="BH9" s="17">
        <v>3.8748112603268603E-2</v>
      </c>
      <c r="BI9" s="17">
        <v>3.4770385629389097E-2</v>
      </c>
      <c r="BJ9" s="17">
        <v>4.7625897484338001E-2</v>
      </c>
      <c r="BK9" s="17">
        <v>3.5373870813857698E-2</v>
      </c>
      <c r="BL9" s="17">
        <v>0.102077412502127</v>
      </c>
      <c r="BM9" s="17"/>
      <c r="BN9" s="17">
        <v>4.6302334785113301E-2</v>
      </c>
      <c r="BO9" s="17">
        <v>3.8939184725032397E-2</v>
      </c>
      <c r="BP9" s="17"/>
      <c r="BQ9" s="17">
        <v>5.7453618575888397E-2</v>
      </c>
      <c r="BR9" s="17">
        <v>3.7355012670419997E-2</v>
      </c>
      <c r="BS9" s="17"/>
      <c r="BT9" s="17">
        <v>4.3624973562919903E-2</v>
      </c>
      <c r="BU9" s="17"/>
      <c r="BV9" s="17">
        <v>2.9858099189981099E-2</v>
      </c>
      <c r="BW9" s="17">
        <v>5.6786029519307002E-2</v>
      </c>
      <c r="BX9" s="17">
        <v>4.3086991380326199E-2</v>
      </c>
      <c r="BY9" s="17"/>
      <c r="BZ9" s="17">
        <v>4.5324661116119998E-2</v>
      </c>
      <c r="CA9" s="17">
        <v>3.53758344747412E-2</v>
      </c>
      <c r="CB9" s="17">
        <v>2.4014803315076501E-2</v>
      </c>
      <c r="CC9" s="17">
        <v>4.1208999108803601E-2</v>
      </c>
      <c r="CD9" s="17">
        <v>4.29905812665686E-2</v>
      </c>
      <c r="CE9" s="17">
        <v>5.6010310509488903E-2</v>
      </c>
      <c r="CF9" s="17">
        <v>7.3292680545778394E-2</v>
      </c>
      <c r="CG9" s="17"/>
      <c r="CH9" s="17">
        <v>0.103031322409535</v>
      </c>
      <c r="CI9" s="17">
        <v>5.5129814525003498E-2</v>
      </c>
      <c r="CJ9" s="17">
        <v>2.10113508508715E-2</v>
      </c>
      <c r="CK9" s="17">
        <v>3.1283479247572701E-2</v>
      </c>
      <c r="CL9" s="17">
        <v>3.9282828141304897E-2</v>
      </c>
    </row>
    <row r="10" spans="2:90" x14ac:dyDescent="0.3">
      <c r="B10" s="18" t="s">
        <v>195</v>
      </c>
      <c r="C10" s="17">
        <v>0.254166365892318</v>
      </c>
      <c r="D10" s="17">
        <v>0.27883685805345398</v>
      </c>
      <c r="E10" s="17">
        <v>0.23003687575381901</v>
      </c>
      <c r="F10" s="17"/>
      <c r="G10" s="17">
        <v>0.27272909251465899</v>
      </c>
      <c r="H10" s="17">
        <v>0.31616561015574202</v>
      </c>
      <c r="I10" s="17">
        <v>0.25203156039646202</v>
      </c>
      <c r="J10" s="17">
        <v>0.21540885513795799</v>
      </c>
      <c r="K10" s="17">
        <v>0.25016106478830402</v>
      </c>
      <c r="L10" s="17">
        <v>0.22707338488557899</v>
      </c>
      <c r="M10" s="17"/>
      <c r="N10" s="17">
        <v>0.30671221662704001</v>
      </c>
      <c r="O10" s="17">
        <v>0.252765268905014</v>
      </c>
      <c r="P10" s="17">
        <v>0.212831815102974</v>
      </c>
      <c r="Q10" s="17">
        <v>0.237892345826654</v>
      </c>
      <c r="R10" s="17"/>
      <c r="S10" s="17">
        <v>0.29042259416562599</v>
      </c>
      <c r="T10" s="17">
        <v>0.238576590142279</v>
      </c>
      <c r="U10" s="17">
        <v>0.229345618563536</v>
      </c>
      <c r="V10" s="17">
        <v>0.197013423528895</v>
      </c>
      <c r="W10" s="17">
        <v>0.21183996257721699</v>
      </c>
      <c r="X10" s="17">
        <v>0.22027670629524501</v>
      </c>
      <c r="Y10" s="17">
        <v>0.30368794315209202</v>
      </c>
      <c r="Z10" s="17">
        <v>0.31219978783687502</v>
      </c>
      <c r="AA10" s="17">
        <v>0.197343829567032</v>
      </c>
      <c r="AB10" s="17">
        <v>0.30796853524185502</v>
      </c>
      <c r="AC10" s="17">
        <v>0.28949500212954699</v>
      </c>
      <c r="AD10" s="17">
        <v>0.36981810117408598</v>
      </c>
      <c r="AE10" s="17"/>
      <c r="AF10" s="17">
        <v>0.22384429599188899</v>
      </c>
      <c r="AG10" s="17">
        <v>0.26981830845974503</v>
      </c>
      <c r="AH10" s="17">
        <v>0.267051092597825</v>
      </c>
      <c r="AI10" s="17"/>
      <c r="AJ10" s="17">
        <v>0.224658261832997</v>
      </c>
      <c r="AK10" s="17">
        <v>0.29085572963044498</v>
      </c>
      <c r="AL10" s="17">
        <v>0.273128347415237</v>
      </c>
      <c r="AM10" s="17">
        <v>0.24370824813200401</v>
      </c>
      <c r="AN10" s="17">
        <v>0.216939686506085</v>
      </c>
      <c r="AO10" s="17"/>
      <c r="AP10" s="17">
        <v>0.32025162002885998</v>
      </c>
      <c r="AQ10" s="17">
        <v>0.22798270602835899</v>
      </c>
      <c r="AR10" s="17">
        <v>0.29186947602869301</v>
      </c>
      <c r="AS10" s="17">
        <v>0.24385545003012599</v>
      </c>
      <c r="AT10" s="17">
        <v>0.18772080153690099</v>
      </c>
      <c r="AU10" s="17">
        <v>0.225146372390713</v>
      </c>
      <c r="AV10" s="17"/>
      <c r="AW10" s="17">
        <v>0.21144583652000301</v>
      </c>
      <c r="AX10" s="17">
        <v>0.246164916679593</v>
      </c>
      <c r="AY10" s="17">
        <v>0.197595767200164</v>
      </c>
      <c r="AZ10" s="17">
        <v>0.27115625706121099</v>
      </c>
      <c r="BA10" s="17">
        <v>0.191334779907259</v>
      </c>
      <c r="BB10" s="17">
        <v>0.25679090679599897</v>
      </c>
      <c r="BC10" s="17">
        <v>0.283784560224982</v>
      </c>
      <c r="BD10" s="17">
        <v>0.28487120224489998</v>
      </c>
      <c r="BE10" s="17">
        <v>0.23847184770816199</v>
      </c>
      <c r="BF10" s="17">
        <v>0.2411134860237</v>
      </c>
      <c r="BG10" s="17">
        <v>0.228054839366442</v>
      </c>
      <c r="BH10" s="17">
        <v>0.25145410744469399</v>
      </c>
      <c r="BI10" s="17">
        <v>0.318359838074249</v>
      </c>
      <c r="BJ10" s="17">
        <v>0.304413670702047</v>
      </c>
      <c r="BK10" s="17">
        <v>0.254987975850066</v>
      </c>
      <c r="BL10" s="17">
        <v>0.421204626470636</v>
      </c>
      <c r="BM10" s="17"/>
      <c r="BN10" s="17">
        <v>0.25525108241719802</v>
      </c>
      <c r="BO10" s="17">
        <v>0.25388232765955099</v>
      </c>
      <c r="BP10" s="17"/>
      <c r="BQ10" s="17">
        <v>0.31461640481756398</v>
      </c>
      <c r="BR10" s="17">
        <v>0.27280038014359598</v>
      </c>
      <c r="BS10" s="17"/>
      <c r="BT10" s="17">
        <v>0.31995826708105302</v>
      </c>
      <c r="BU10" s="17"/>
      <c r="BV10" s="17">
        <v>0.246527231869999</v>
      </c>
      <c r="BW10" s="17">
        <v>0.30417042459236499</v>
      </c>
      <c r="BX10" s="17">
        <v>0.24056960094513499</v>
      </c>
      <c r="BY10" s="17"/>
      <c r="BZ10" s="17">
        <v>0.223176131361422</v>
      </c>
      <c r="CA10" s="17">
        <v>0.24404024122284701</v>
      </c>
      <c r="CB10" s="17">
        <v>0.26564358520849601</v>
      </c>
      <c r="CC10" s="17">
        <v>0.20992834661785201</v>
      </c>
      <c r="CD10" s="17">
        <v>0.234182903933745</v>
      </c>
      <c r="CE10" s="17">
        <v>0.29465537585574902</v>
      </c>
      <c r="CF10" s="17">
        <v>0.345152756970801</v>
      </c>
      <c r="CG10" s="17"/>
      <c r="CH10" s="17">
        <v>0.31574114521225299</v>
      </c>
      <c r="CI10" s="17">
        <v>0.27788193678108197</v>
      </c>
      <c r="CJ10" s="17">
        <v>0.24242233168958</v>
      </c>
      <c r="CK10" s="17">
        <v>0.213980764721411</v>
      </c>
      <c r="CL10" s="17">
        <v>0.14793957678630601</v>
      </c>
    </row>
    <row r="11" spans="2:90" x14ac:dyDescent="0.3">
      <c r="B11" s="18" t="s">
        <v>196</v>
      </c>
      <c r="C11" s="17">
        <v>0.22481832265283999</v>
      </c>
      <c r="D11" s="17">
        <v>0.23966516555949799</v>
      </c>
      <c r="E11" s="17">
        <v>0.21098348573317699</v>
      </c>
      <c r="F11" s="17"/>
      <c r="G11" s="17">
        <v>0.21715197379909401</v>
      </c>
      <c r="H11" s="17">
        <v>0.20716364004542201</v>
      </c>
      <c r="I11" s="17">
        <v>0.24071102217319101</v>
      </c>
      <c r="J11" s="17">
        <v>0.20393101612772699</v>
      </c>
      <c r="K11" s="17">
        <v>0.22087833236774501</v>
      </c>
      <c r="L11" s="17">
        <v>0.25091755641730401</v>
      </c>
      <c r="M11" s="17"/>
      <c r="N11" s="17">
        <v>0.20870348744702799</v>
      </c>
      <c r="O11" s="17">
        <v>0.25013756139215099</v>
      </c>
      <c r="P11" s="17">
        <v>0.24449757087335999</v>
      </c>
      <c r="Q11" s="17">
        <v>0.19877700835412501</v>
      </c>
      <c r="R11" s="17"/>
      <c r="S11" s="17">
        <v>0.18808943102373199</v>
      </c>
      <c r="T11" s="17">
        <v>0.21746016251497099</v>
      </c>
      <c r="U11" s="17">
        <v>0.233276676711588</v>
      </c>
      <c r="V11" s="17">
        <v>0.23998440037490101</v>
      </c>
      <c r="W11" s="17">
        <v>0.26368058768462499</v>
      </c>
      <c r="X11" s="17">
        <v>0.29187039191410402</v>
      </c>
      <c r="Y11" s="17">
        <v>0.26754676990528498</v>
      </c>
      <c r="Z11" s="17">
        <v>0.16919896034526699</v>
      </c>
      <c r="AA11" s="17">
        <v>0.20434425973831</v>
      </c>
      <c r="AB11" s="17">
        <v>0.21065148128394101</v>
      </c>
      <c r="AC11" s="17">
        <v>0.18013112399631401</v>
      </c>
      <c r="AD11" s="17">
        <v>0.22154303744419099</v>
      </c>
      <c r="AE11" s="17"/>
      <c r="AF11" s="17">
        <v>0.24297638978678601</v>
      </c>
      <c r="AG11" s="17">
        <v>0.22121456830411501</v>
      </c>
      <c r="AH11" s="17">
        <v>0.20440596104172201</v>
      </c>
      <c r="AI11" s="17"/>
      <c r="AJ11" s="17">
        <v>0.24614790451544299</v>
      </c>
      <c r="AK11" s="17">
        <v>0.22760387259216899</v>
      </c>
      <c r="AL11" s="17">
        <v>0.23495058031371799</v>
      </c>
      <c r="AM11" s="17">
        <v>0.18587742267840399</v>
      </c>
      <c r="AN11" s="17">
        <v>0.24286502582345901</v>
      </c>
      <c r="AO11" s="17"/>
      <c r="AP11" s="17">
        <v>0.23851925175649</v>
      </c>
      <c r="AQ11" s="17">
        <v>0.249621153855273</v>
      </c>
      <c r="AR11" s="17">
        <v>0.201062442010183</v>
      </c>
      <c r="AS11" s="17">
        <v>0.20821579717618299</v>
      </c>
      <c r="AT11" s="17">
        <v>0.26524319412116698</v>
      </c>
      <c r="AU11" s="17">
        <v>0.20388163628113401</v>
      </c>
      <c r="AV11" s="17"/>
      <c r="AW11" s="17">
        <v>0.30616133469983497</v>
      </c>
      <c r="AX11" s="17">
        <v>0.13631764160451601</v>
      </c>
      <c r="AY11" s="17">
        <v>0.23014850623223901</v>
      </c>
      <c r="AZ11" s="17">
        <v>0.184952815643463</v>
      </c>
      <c r="BA11" s="17">
        <v>0.217909110725613</v>
      </c>
      <c r="BB11" s="17">
        <v>0.21126396519549301</v>
      </c>
      <c r="BC11" s="17">
        <v>0.21781709220797299</v>
      </c>
      <c r="BD11" s="17">
        <v>0.31845534729625902</v>
      </c>
      <c r="BE11" s="17">
        <v>0.27445546563619799</v>
      </c>
      <c r="BF11" s="17">
        <v>0.24956932671903101</v>
      </c>
      <c r="BG11" s="17">
        <v>0.27791517714219799</v>
      </c>
      <c r="BH11" s="17">
        <v>0.23157184510947701</v>
      </c>
      <c r="BI11" s="17">
        <v>0.22373262981255401</v>
      </c>
      <c r="BJ11" s="17">
        <v>0.21702396370186</v>
      </c>
      <c r="BK11" s="17">
        <v>0.19915671069139801</v>
      </c>
      <c r="BL11" s="17">
        <v>0.119570126994911</v>
      </c>
      <c r="BM11" s="17"/>
      <c r="BN11" s="17">
        <v>0.22438054813764399</v>
      </c>
      <c r="BO11" s="17">
        <v>0.22665473388805599</v>
      </c>
      <c r="BP11" s="17"/>
      <c r="BQ11" s="17">
        <v>0.25033717101325198</v>
      </c>
      <c r="BR11" s="17">
        <v>0.20387083377607099</v>
      </c>
      <c r="BS11" s="17"/>
      <c r="BT11" s="17">
        <v>0.21802956782067001</v>
      </c>
      <c r="BU11" s="17"/>
      <c r="BV11" s="17">
        <v>0.23471355429212801</v>
      </c>
      <c r="BW11" s="17">
        <v>0.20075448765600601</v>
      </c>
      <c r="BX11" s="17">
        <v>0.231529990305853</v>
      </c>
      <c r="BY11" s="17"/>
      <c r="BZ11" s="17">
        <v>0.16844607139899401</v>
      </c>
      <c r="CA11" s="17">
        <v>0.155856719000249</v>
      </c>
      <c r="CB11" s="17">
        <v>0.239035600597444</v>
      </c>
      <c r="CC11" s="17">
        <v>0.25303085165074402</v>
      </c>
      <c r="CD11" s="17">
        <v>0.27838547523187002</v>
      </c>
      <c r="CE11" s="17">
        <v>0.23973053004311201</v>
      </c>
      <c r="CF11" s="17">
        <v>0.23195089363403801</v>
      </c>
      <c r="CG11" s="17"/>
      <c r="CH11" s="17">
        <v>0.29044266605059799</v>
      </c>
      <c r="CI11" s="17">
        <v>0.231930343342997</v>
      </c>
      <c r="CJ11" s="17">
        <v>0.22067819028345301</v>
      </c>
      <c r="CK11" s="17">
        <v>0.19212029547784101</v>
      </c>
      <c r="CL11" s="17">
        <v>0.16386935902776301</v>
      </c>
    </row>
    <row r="12" spans="2:90" x14ac:dyDescent="0.3">
      <c r="B12" s="18" t="s">
        <v>197</v>
      </c>
      <c r="C12" s="17">
        <v>0.164398284046719</v>
      </c>
      <c r="D12" s="17">
        <v>0.159525284106348</v>
      </c>
      <c r="E12" s="17">
        <v>0.168566525683951</v>
      </c>
      <c r="F12" s="17"/>
      <c r="G12" s="17">
        <v>0.18806911721191999</v>
      </c>
      <c r="H12" s="17">
        <v>0.161836958238013</v>
      </c>
      <c r="I12" s="17">
        <v>0.16355542971256601</v>
      </c>
      <c r="J12" s="17">
        <v>0.160889309897322</v>
      </c>
      <c r="K12" s="17">
        <v>0.1504585174776</v>
      </c>
      <c r="L12" s="17">
        <v>0.16365534061085299</v>
      </c>
      <c r="M12" s="17"/>
      <c r="N12" s="17">
        <v>0.18454410965246401</v>
      </c>
      <c r="O12" s="17">
        <v>0.14827066403439501</v>
      </c>
      <c r="P12" s="17">
        <v>0.16620952335493799</v>
      </c>
      <c r="Q12" s="17">
        <v>0.157558138908822</v>
      </c>
      <c r="R12" s="17"/>
      <c r="S12" s="17">
        <v>0.155712441745055</v>
      </c>
      <c r="T12" s="17">
        <v>0.15127223264623901</v>
      </c>
      <c r="U12" s="17">
        <v>0.17596938291171799</v>
      </c>
      <c r="V12" s="17">
        <v>0.16447230820210501</v>
      </c>
      <c r="W12" s="17">
        <v>0.20258092203987199</v>
      </c>
      <c r="X12" s="17">
        <v>0.21455069133607399</v>
      </c>
      <c r="Y12" s="17">
        <v>0.14187493674701299</v>
      </c>
      <c r="Z12" s="17">
        <v>0.188150795907781</v>
      </c>
      <c r="AA12" s="17">
        <v>0.133412260822976</v>
      </c>
      <c r="AB12" s="17">
        <v>0.130651701306148</v>
      </c>
      <c r="AC12" s="17">
        <v>0.20162065595504799</v>
      </c>
      <c r="AD12" s="17">
        <v>0.173272400210047</v>
      </c>
      <c r="AE12" s="17"/>
      <c r="AF12" s="17">
        <v>0.15675918630935001</v>
      </c>
      <c r="AG12" s="17">
        <v>0.16294805760812101</v>
      </c>
      <c r="AH12" s="17">
        <v>0.15848161591495799</v>
      </c>
      <c r="AI12" s="17"/>
      <c r="AJ12" s="17">
        <v>0.18539705535926701</v>
      </c>
      <c r="AK12" s="17">
        <v>0.15804826467220401</v>
      </c>
      <c r="AL12" s="17">
        <v>0.13360355259699699</v>
      </c>
      <c r="AM12" s="17">
        <v>0.186387312580541</v>
      </c>
      <c r="AN12" s="17">
        <v>0.18132380008902799</v>
      </c>
      <c r="AO12" s="17"/>
      <c r="AP12" s="17">
        <v>0.14099131896877401</v>
      </c>
      <c r="AQ12" s="17">
        <v>0.212028674275239</v>
      </c>
      <c r="AR12" s="17">
        <v>0.13891354336492701</v>
      </c>
      <c r="AS12" s="17">
        <v>0.157006648499187</v>
      </c>
      <c r="AT12" s="17">
        <v>0.18541963759539801</v>
      </c>
      <c r="AU12" s="17">
        <v>0.182096857368614</v>
      </c>
      <c r="AV12" s="17"/>
      <c r="AW12" s="17">
        <v>0.105238128473692</v>
      </c>
      <c r="AX12" s="17">
        <v>0.135653481432568</v>
      </c>
      <c r="AY12" s="17">
        <v>0.18297999221192701</v>
      </c>
      <c r="AZ12" s="17">
        <v>0.101319205608396</v>
      </c>
      <c r="BA12" s="17">
        <v>0.19428622211809701</v>
      </c>
      <c r="BB12" s="17">
        <v>0.15478205647224899</v>
      </c>
      <c r="BC12" s="17">
        <v>0.164312848547947</v>
      </c>
      <c r="BD12" s="17">
        <v>0.109352779453945</v>
      </c>
      <c r="BE12" s="17">
        <v>0.16810882589867401</v>
      </c>
      <c r="BF12" s="17">
        <v>0.13463720892264999</v>
      </c>
      <c r="BG12" s="17">
        <v>0.190782827080585</v>
      </c>
      <c r="BH12" s="17">
        <v>0.15162126909681301</v>
      </c>
      <c r="BI12" s="17">
        <v>0.187669378310652</v>
      </c>
      <c r="BJ12" s="17">
        <v>0.18483271584247099</v>
      </c>
      <c r="BK12" s="17">
        <v>0.260765075623627</v>
      </c>
      <c r="BL12" s="17">
        <v>0.17759687934571</v>
      </c>
      <c r="BM12" s="17"/>
      <c r="BN12" s="17">
        <v>0.168688153365425</v>
      </c>
      <c r="BO12" s="17">
        <v>0.15627930698970699</v>
      </c>
      <c r="BP12" s="17"/>
      <c r="BQ12" s="17">
        <v>0.14036063736858601</v>
      </c>
      <c r="BR12" s="17">
        <v>0.187822793718918</v>
      </c>
      <c r="BS12" s="17"/>
      <c r="BT12" s="17">
        <v>0.15779308210312601</v>
      </c>
      <c r="BU12" s="17"/>
      <c r="BV12" s="17">
        <v>0.16695758932362401</v>
      </c>
      <c r="BW12" s="17">
        <v>0.15231412377418899</v>
      </c>
      <c r="BX12" s="17">
        <v>0.16955295485268901</v>
      </c>
      <c r="BY12" s="17"/>
      <c r="BZ12" s="17">
        <v>0.128275614422417</v>
      </c>
      <c r="CA12" s="17">
        <v>0.181401399017489</v>
      </c>
      <c r="CB12" s="17">
        <v>0.13545612230960799</v>
      </c>
      <c r="CC12" s="17">
        <v>0.18104068565815601</v>
      </c>
      <c r="CD12" s="17">
        <v>0.18312600185719999</v>
      </c>
      <c r="CE12" s="17">
        <v>0.149570411089923</v>
      </c>
      <c r="CF12" s="17">
        <v>0.16315104431119001</v>
      </c>
      <c r="CG12" s="17"/>
      <c r="CH12" s="17">
        <v>0.15270563681523699</v>
      </c>
      <c r="CI12" s="17">
        <v>0.18113135549773099</v>
      </c>
      <c r="CJ12" s="17">
        <v>0.17030045848330999</v>
      </c>
      <c r="CK12" s="17">
        <v>0.144132606275372</v>
      </c>
      <c r="CL12" s="17">
        <v>6.2244876966028803E-2</v>
      </c>
    </row>
    <row r="13" spans="2:90" x14ac:dyDescent="0.3">
      <c r="B13" s="18" t="s">
        <v>198</v>
      </c>
      <c r="C13" s="17">
        <v>0.124758429197439</v>
      </c>
      <c r="D13" s="17">
        <v>0.126058533553631</v>
      </c>
      <c r="E13" s="17">
        <v>0.12447679613120299</v>
      </c>
      <c r="F13" s="17"/>
      <c r="G13" s="17">
        <v>0.12742273126118001</v>
      </c>
      <c r="H13" s="17">
        <v>0.103405299667252</v>
      </c>
      <c r="I13" s="17">
        <v>0.12684635917745701</v>
      </c>
      <c r="J13" s="17">
        <v>0.14213327418407301</v>
      </c>
      <c r="K13" s="17">
        <v>0.15492954416305199</v>
      </c>
      <c r="L13" s="17">
        <v>0.10438365298678901</v>
      </c>
      <c r="M13" s="17"/>
      <c r="N13" s="17">
        <v>0.10127676219691301</v>
      </c>
      <c r="O13" s="17">
        <v>0.120065059149633</v>
      </c>
      <c r="P13" s="17">
        <v>0.14583873131474201</v>
      </c>
      <c r="Q13" s="17">
        <v>0.13764030276237599</v>
      </c>
      <c r="R13" s="17"/>
      <c r="S13" s="17">
        <v>0.12692936162009799</v>
      </c>
      <c r="T13" s="17">
        <v>0.150557029036825</v>
      </c>
      <c r="U13" s="17">
        <v>0.13692442288772799</v>
      </c>
      <c r="V13" s="17">
        <v>0.152773617191302</v>
      </c>
      <c r="W13" s="17">
        <v>0.108616119575004</v>
      </c>
      <c r="X13" s="17">
        <v>0.120953429477637</v>
      </c>
      <c r="Y13" s="17">
        <v>0.10886916209427901</v>
      </c>
      <c r="Z13" s="17">
        <v>3.2871701962238799E-2</v>
      </c>
      <c r="AA13" s="17">
        <v>0.15120007548492201</v>
      </c>
      <c r="AB13" s="17">
        <v>0.104296895938574</v>
      </c>
      <c r="AC13" s="17">
        <v>0.12526690980580199</v>
      </c>
      <c r="AD13" s="17">
        <v>6.2988017510986594E-2</v>
      </c>
      <c r="AE13" s="17"/>
      <c r="AF13" s="17">
        <v>0.12743000280296499</v>
      </c>
      <c r="AG13" s="17">
        <v>0.123651747219948</v>
      </c>
      <c r="AH13" s="17">
        <v>0.12810329176235799</v>
      </c>
      <c r="AI13" s="17"/>
      <c r="AJ13" s="17">
        <v>0.111853519520631</v>
      </c>
      <c r="AK13" s="17">
        <v>0.113672058522386</v>
      </c>
      <c r="AL13" s="17">
        <v>0.110014827264167</v>
      </c>
      <c r="AM13" s="17">
        <v>0.171775287267802</v>
      </c>
      <c r="AN13" s="17">
        <v>0.14950705728880501</v>
      </c>
      <c r="AO13" s="17"/>
      <c r="AP13" s="17">
        <v>9.7004819455861396E-2</v>
      </c>
      <c r="AQ13" s="17">
        <v>0.11245574728443899</v>
      </c>
      <c r="AR13" s="17">
        <v>0.104086041554545</v>
      </c>
      <c r="AS13" s="17">
        <v>0.15691793387611</v>
      </c>
      <c r="AT13" s="17">
        <v>0.14068066890181299</v>
      </c>
      <c r="AU13" s="17">
        <v>0.120556278785764</v>
      </c>
      <c r="AV13" s="17"/>
      <c r="AW13" s="17">
        <v>0.19361992996695301</v>
      </c>
      <c r="AX13" s="17">
        <v>0.15325160354130599</v>
      </c>
      <c r="AY13" s="17">
        <v>0.13002126236699599</v>
      </c>
      <c r="AZ13" s="17">
        <v>0.11382751363518701</v>
      </c>
      <c r="BA13" s="17">
        <v>0.10644719974219401</v>
      </c>
      <c r="BB13" s="17">
        <v>0.14229081758342799</v>
      </c>
      <c r="BC13" s="17">
        <v>0.12969979543385199</v>
      </c>
      <c r="BD13" s="17">
        <v>7.9651552057102004E-2</v>
      </c>
      <c r="BE13" s="17">
        <v>0.159994751082289</v>
      </c>
      <c r="BF13" s="17">
        <v>0.13648781175798999</v>
      </c>
      <c r="BG13" s="17">
        <v>0.139952679200434</v>
      </c>
      <c r="BH13" s="17">
        <v>0.14515927702105999</v>
      </c>
      <c r="BI13" s="17">
        <v>0.15938589857183499</v>
      </c>
      <c r="BJ13" s="17">
        <v>8.46002513803783E-2</v>
      </c>
      <c r="BK13" s="17">
        <v>0.16345388582230799</v>
      </c>
      <c r="BL13" s="17">
        <v>7.1858744101642696E-2</v>
      </c>
      <c r="BM13" s="17"/>
      <c r="BN13" s="17">
        <v>0.120897719344533</v>
      </c>
      <c r="BO13" s="17">
        <v>0.129622015712065</v>
      </c>
      <c r="BP13" s="17"/>
      <c r="BQ13" s="17">
        <v>9.9899961157651707E-2</v>
      </c>
      <c r="BR13" s="17">
        <v>0.122076486401616</v>
      </c>
      <c r="BS13" s="17"/>
      <c r="BT13" s="17">
        <v>0.135336865864569</v>
      </c>
      <c r="BU13" s="17"/>
      <c r="BV13" s="17">
        <v>0.135207383312029</v>
      </c>
      <c r="BW13" s="17">
        <v>9.9856098600369494E-2</v>
      </c>
      <c r="BX13" s="17">
        <v>0.131074827105639</v>
      </c>
      <c r="BY13" s="17"/>
      <c r="BZ13" s="17">
        <v>0.14705683866894001</v>
      </c>
      <c r="CA13" s="17">
        <v>0.14065039125305701</v>
      </c>
      <c r="CB13" s="17">
        <v>0.119078054492342</v>
      </c>
      <c r="CC13" s="17">
        <v>0.129266516038264</v>
      </c>
      <c r="CD13" s="17">
        <v>9.4910402580192496E-2</v>
      </c>
      <c r="CE13" s="17">
        <v>0.141590367329852</v>
      </c>
      <c r="CF13" s="17">
        <v>9.3948651099758806E-2</v>
      </c>
      <c r="CG13" s="17"/>
      <c r="CH13" s="17">
        <v>7.2594428239249706E-2</v>
      </c>
      <c r="CI13" s="17">
        <v>0.11159137091007</v>
      </c>
      <c r="CJ13" s="17">
        <v>0.13966427642180401</v>
      </c>
      <c r="CK13" s="17">
        <v>0.13157867498592299</v>
      </c>
      <c r="CL13" s="17">
        <v>0.21120185921568099</v>
      </c>
    </row>
    <row r="14" spans="2:90" x14ac:dyDescent="0.3">
      <c r="B14" s="18" t="s">
        <v>199</v>
      </c>
      <c r="C14" s="17">
        <v>0.137328279264086</v>
      </c>
      <c r="D14" s="17">
        <v>0.105782425404223</v>
      </c>
      <c r="E14" s="17">
        <v>0.16731647513030201</v>
      </c>
      <c r="F14" s="17"/>
      <c r="G14" s="17">
        <v>8.8359719088911104E-2</v>
      </c>
      <c r="H14" s="17">
        <v>0.11015174798029</v>
      </c>
      <c r="I14" s="17">
        <v>0.12727339028859899</v>
      </c>
      <c r="J14" s="17">
        <v>0.17325294031262001</v>
      </c>
      <c r="K14" s="17">
        <v>0.142768406014361</v>
      </c>
      <c r="L14" s="17">
        <v>0.167487703523127</v>
      </c>
      <c r="M14" s="17"/>
      <c r="N14" s="17">
        <v>0.11818021149875001</v>
      </c>
      <c r="O14" s="17">
        <v>0.12329331218294901</v>
      </c>
      <c r="P14" s="17">
        <v>0.159608125927442</v>
      </c>
      <c r="Q14" s="17">
        <v>0.150139999751008</v>
      </c>
      <c r="R14" s="17"/>
      <c r="S14" s="17">
        <v>0.148311669790408</v>
      </c>
      <c r="T14" s="17">
        <v>0.15020191125381099</v>
      </c>
      <c r="U14" s="17">
        <v>0.127530834253614</v>
      </c>
      <c r="V14" s="17">
        <v>0.17066658300701301</v>
      </c>
      <c r="W14" s="17">
        <v>0.13263599287672601</v>
      </c>
      <c r="X14" s="17">
        <v>9.1522257816857799E-2</v>
      </c>
      <c r="Y14" s="17">
        <v>0.131630286706655</v>
      </c>
      <c r="Z14" s="17">
        <v>0.17580677035480199</v>
      </c>
      <c r="AA14" s="17">
        <v>0.16381983204368</v>
      </c>
      <c r="AB14" s="17">
        <v>0.121397377026581</v>
      </c>
      <c r="AC14" s="17">
        <v>7.4013868040627706E-2</v>
      </c>
      <c r="AD14" s="17">
        <v>0.124011882099291</v>
      </c>
      <c r="AE14" s="17"/>
      <c r="AF14" s="17">
        <v>0.15910932068925501</v>
      </c>
      <c r="AG14" s="17">
        <v>0.12640930901355801</v>
      </c>
      <c r="AH14" s="17">
        <v>0.14072598374103901</v>
      </c>
      <c r="AI14" s="17"/>
      <c r="AJ14" s="17">
        <v>0.14827254027558301</v>
      </c>
      <c r="AK14" s="17">
        <v>0.121686537779475</v>
      </c>
      <c r="AL14" s="17">
        <v>0.16778687117589999</v>
      </c>
      <c r="AM14" s="17">
        <v>0.11880503184758701</v>
      </c>
      <c r="AN14" s="17">
        <v>6.7466999346614903E-2</v>
      </c>
      <c r="AO14" s="17"/>
      <c r="AP14" s="17">
        <v>0.11129473348091699</v>
      </c>
      <c r="AQ14" s="17">
        <v>0.12073201133304599</v>
      </c>
      <c r="AR14" s="17">
        <v>0.18447825282969699</v>
      </c>
      <c r="AS14" s="17">
        <v>0.13233552146174399</v>
      </c>
      <c r="AT14" s="17">
        <v>0.13456871513083599</v>
      </c>
      <c r="AU14" s="17">
        <v>0.162178033142656</v>
      </c>
      <c r="AV14" s="17"/>
      <c r="AW14" s="17">
        <v>4.76532522633972E-2</v>
      </c>
      <c r="AX14" s="17">
        <v>0.121134965320494</v>
      </c>
      <c r="AY14" s="17">
        <v>0.129165905437541</v>
      </c>
      <c r="AZ14" s="17">
        <v>0.19661637779930899</v>
      </c>
      <c r="BA14" s="17">
        <v>0.15387377932242299</v>
      </c>
      <c r="BB14" s="17">
        <v>0.12680351019323699</v>
      </c>
      <c r="BC14" s="17">
        <v>0.13542464585257499</v>
      </c>
      <c r="BD14" s="17">
        <v>0.134423583244352</v>
      </c>
      <c r="BE14" s="17">
        <v>0.106684206278276</v>
      </c>
      <c r="BF14" s="17">
        <v>0.17892010191639299</v>
      </c>
      <c r="BG14" s="17">
        <v>9.7260048418773296E-2</v>
      </c>
      <c r="BH14" s="17">
        <v>0.161426816165024</v>
      </c>
      <c r="BI14" s="17">
        <v>7.6081869601320407E-2</v>
      </c>
      <c r="BJ14" s="17">
        <v>0.14768417012430299</v>
      </c>
      <c r="BK14" s="17">
        <v>6.3065017450882499E-2</v>
      </c>
      <c r="BL14" s="17">
        <v>9.9341617377142893E-2</v>
      </c>
      <c r="BM14" s="17"/>
      <c r="BN14" s="17">
        <v>0.14490685399478101</v>
      </c>
      <c r="BO14" s="17">
        <v>0.126558649777154</v>
      </c>
      <c r="BP14" s="17"/>
      <c r="BQ14" s="17">
        <v>0.10704377287055999</v>
      </c>
      <c r="BR14" s="17">
        <v>0.127281212214336</v>
      </c>
      <c r="BS14" s="17"/>
      <c r="BT14" s="17">
        <v>9.3954131139463007E-2</v>
      </c>
      <c r="BU14" s="17"/>
      <c r="BV14" s="17">
        <v>0.110202843126268</v>
      </c>
      <c r="BW14" s="17">
        <v>0.14421968910858399</v>
      </c>
      <c r="BX14" s="17">
        <v>0.14798762421872799</v>
      </c>
      <c r="BY14" s="17"/>
      <c r="BZ14" s="17">
        <v>0.17003205652269199</v>
      </c>
      <c r="CA14" s="17">
        <v>0.183590072171398</v>
      </c>
      <c r="CB14" s="17">
        <v>0.145781167174237</v>
      </c>
      <c r="CC14" s="17">
        <v>0.160493300725979</v>
      </c>
      <c r="CD14" s="17">
        <v>0.133544021447878</v>
      </c>
      <c r="CE14" s="17">
        <v>7.8119407979953398E-2</v>
      </c>
      <c r="CF14" s="17">
        <v>6.7624484186509001E-2</v>
      </c>
      <c r="CG14" s="17"/>
      <c r="CH14" s="17">
        <v>4.6976388066282897E-2</v>
      </c>
      <c r="CI14" s="17">
        <v>0.114499669224816</v>
      </c>
      <c r="CJ14" s="17">
        <v>0.15841077019403199</v>
      </c>
      <c r="CK14" s="17">
        <v>0.18986899734408999</v>
      </c>
      <c r="CL14" s="17">
        <v>0.17144385340406701</v>
      </c>
    </row>
    <row r="15" spans="2:90" x14ac:dyDescent="0.3">
      <c r="B15" s="18" t="s">
        <v>200</v>
      </c>
      <c r="C15" s="17">
        <v>2.3800417858341898E-2</v>
      </c>
      <c r="D15" s="17">
        <v>1.34171490600982E-2</v>
      </c>
      <c r="E15" s="17">
        <v>3.41366782894214E-2</v>
      </c>
      <c r="F15" s="17"/>
      <c r="G15" s="17">
        <v>1.2206374967568601E-2</v>
      </c>
      <c r="H15" s="17">
        <v>1.51458379125647E-2</v>
      </c>
      <c r="I15" s="17">
        <v>3.1548058162533699E-2</v>
      </c>
      <c r="J15" s="17">
        <v>2.9700839055542799E-2</v>
      </c>
      <c r="K15" s="17">
        <v>2.20768327272889E-2</v>
      </c>
      <c r="L15" s="17">
        <v>2.8596048934147699E-2</v>
      </c>
      <c r="M15" s="17"/>
      <c r="N15" s="17">
        <v>1.37522098703932E-2</v>
      </c>
      <c r="O15" s="17">
        <v>2.2795864490088601E-2</v>
      </c>
      <c r="P15" s="17">
        <v>2.2353352746193898E-2</v>
      </c>
      <c r="Q15" s="17">
        <v>3.7186533942870997E-2</v>
      </c>
      <c r="R15" s="17"/>
      <c r="S15" s="17">
        <v>2.1656579752878501E-2</v>
      </c>
      <c r="T15" s="17">
        <v>2.9658824813188701E-2</v>
      </c>
      <c r="U15" s="17">
        <v>3.28339181088729E-2</v>
      </c>
      <c r="V15" s="17">
        <v>1.05705849466954E-2</v>
      </c>
      <c r="W15" s="17">
        <v>1.9287105615384E-2</v>
      </c>
      <c r="X15" s="17">
        <v>1.63264069197183E-2</v>
      </c>
      <c r="Y15" s="17">
        <v>1.7248452744462801E-2</v>
      </c>
      <c r="Z15" s="17">
        <v>3.3328084729796398E-2</v>
      </c>
      <c r="AA15" s="17">
        <v>2.00632400303919E-2</v>
      </c>
      <c r="AB15" s="17">
        <v>4.1624833726204201E-2</v>
      </c>
      <c r="AC15" s="17">
        <v>2.7154468466476001E-2</v>
      </c>
      <c r="AD15" s="17">
        <v>1.6378654665165401E-2</v>
      </c>
      <c r="AE15" s="17"/>
      <c r="AF15" s="17">
        <v>2.4691923534540201E-2</v>
      </c>
      <c r="AG15" s="17">
        <v>2.26960041138368E-2</v>
      </c>
      <c r="AH15" s="17">
        <v>3.61836516663811E-2</v>
      </c>
      <c r="AI15" s="17"/>
      <c r="AJ15" s="17">
        <v>3.0492010220348899E-2</v>
      </c>
      <c r="AK15" s="17">
        <v>1.9468755533394399E-2</v>
      </c>
      <c r="AL15" s="17">
        <v>1.8401303988214299E-2</v>
      </c>
      <c r="AM15" s="17">
        <v>1.6360869277625801E-2</v>
      </c>
      <c r="AN15" s="17">
        <v>3.7844021149514698E-2</v>
      </c>
      <c r="AO15" s="17"/>
      <c r="AP15" s="17">
        <v>1.6007970084174199E-2</v>
      </c>
      <c r="AQ15" s="17">
        <v>1.89221461081319E-2</v>
      </c>
      <c r="AR15" s="17">
        <v>1.2041387125595901E-2</v>
      </c>
      <c r="AS15" s="17">
        <v>2.94103526691065E-2</v>
      </c>
      <c r="AT15" s="17">
        <v>1.9282932483569298E-2</v>
      </c>
      <c r="AU15" s="17">
        <v>5.3156806474663199E-2</v>
      </c>
      <c r="AV15" s="17"/>
      <c r="AW15" s="17">
        <v>4.5350042795309103E-2</v>
      </c>
      <c r="AX15" s="17">
        <v>4.3998961191971601E-2</v>
      </c>
      <c r="AY15" s="17">
        <v>4.5375504137885402E-2</v>
      </c>
      <c r="AZ15" s="17">
        <v>2.4662195744564099E-2</v>
      </c>
      <c r="BA15" s="17">
        <v>2.5050229924531899E-2</v>
      </c>
      <c r="BB15" s="17">
        <v>5.5084906393077997E-2</v>
      </c>
      <c r="BC15" s="17">
        <v>1.7609905333964501E-2</v>
      </c>
      <c r="BD15" s="17">
        <v>6.5877946875741696E-3</v>
      </c>
      <c r="BE15" s="17">
        <v>1.63313527705796E-2</v>
      </c>
      <c r="BF15" s="17">
        <v>2.16093062957214E-2</v>
      </c>
      <c r="BG15" s="17">
        <v>1.3751930771523301E-2</v>
      </c>
      <c r="BH15" s="17">
        <v>2.0018572559663099E-2</v>
      </c>
      <c r="BI15" s="17">
        <v>0</v>
      </c>
      <c r="BJ15" s="17">
        <v>0</v>
      </c>
      <c r="BK15" s="17">
        <v>2.3197463747860501E-2</v>
      </c>
      <c r="BL15" s="17">
        <v>0</v>
      </c>
      <c r="BM15" s="17"/>
      <c r="BN15" s="17">
        <v>1.84540309920431E-2</v>
      </c>
      <c r="BO15" s="17">
        <v>3.1532433572743802E-2</v>
      </c>
      <c r="BP15" s="17"/>
      <c r="BQ15" s="17">
        <v>1.5931959439062698E-2</v>
      </c>
      <c r="BR15" s="17">
        <v>2.3197448988300801E-2</v>
      </c>
      <c r="BS15" s="17"/>
      <c r="BT15" s="17">
        <v>1.49330544918431E-2</v>
      </c>
      <c r="BU15" s="17"/>
      <c r="BV15" s="17">
        <v>2.8656747276953699E-2</v>
      </c>
      <c r="BW15" s="17">
        <v>2.1383996472171599E-2</v>
      </c>
      <c r="BX15" s="17">
        <v>2.1194956201303398E-2</v>
      </c>
      <c r="BY15" s="17"/>
      <c r="BZ15" s="17">
        <v>3.6707967461373101E-2</v>
      </c>
      <c r="CA15" s="17">
        <v>3.18605951891014E-2</v>
      </c>
      <c r="CB15" s="17">
        <v>4.5157614688663403E-2</v>
      </c>
      <c r="CC15" s="17">
        <v>6.6228955511928199E-3</v>
      </c>
      <c r="CD15" s="17">
        <v>2.40880659417489E-2</v>
      </c>
      <c r="CE15" s="17">
        <v>1.6080770166039801E-2</v>
      </c>
      <c r="CF15" s="17">
        <v>1.43937305656832E-2</v>
      </c>
      <c r="CG15" s="17"/>
      <c r="CH15" s="17">
        <v>5.1809243564139304E-3</v>
      </c>
      <c r="CI15" s="17">
        <v>1.6075812214975099E-2</v>
      </c>
      <c r="CJ15" s="17">
        <v>2.7591389953525999E-2</v>
      </c>
      <c r="CK15" s="17">
        <v>4.1560254447381297E-2</v>
      </c>
      <c r="CL15" s="17">
        <v>3.6908731287463602E-2</v>
      </c>
    </row>
    <row r="16" spans="2:90" x14ac:dyDescent="0.3">
      <c r="B16" s="18" t="s">
        <v>201</v>
      </c>
      <c r="C16" s="17">
        <v>1.9463572323748901E-2</v>
      </c>
      <c r="D16" s="17">
        <v>1.90199923855509E-2</v>
      </c>
      <c r="E16" s="17">
        <v>2.0051372145629999E-2</v>
      </c>
      <c r="F16" s="17"/>
      <c r="G16" s="17">
        <v>1.5976900012521202E-2</v>
      </c>
      <c r="H16" s="17">
        <v>8.3880628570295306E-3</v>
      </c>
      <c r="I16" s="17">
        <v>2.0952930789919302E-2</v>
      </c>
      <c r="J16" s="17">
        <v>3.0991096275913101E-2</v>
      </c>
      <c r="K16" s="17">
        <v>2.1280696834332698E-2</v>
      </c>
      <c r="L16" s="17">
        <v>1.9033738102851201E-2</v>
      </c>
      <c r="M16" s="17"/>
      <c r="N16" s="17">
        <v>1.18722596818687E-2</v>
      </c>
      <c r="O16" s="17">
        <v>2.3895494637684301E-2</v>
      </c>
      <c r="P16" s="17">
        <v>6.4411532468958898E-3</v>
      </c>
      <c r="Q16" s="17">
        <v>3.4701036500698897E-2</v>
      </c>
      <c r="R16" s="17"/>
      <c r="S16" s="17">
        <v>1.34392226973653E-2</v>
      </c>
      <c r="T16" s="17">
        <v>1.43894571743433E-2</v>
      </c>
      <c r="U16" s="17">
        <v>2.8561688384440401E-2</v>
      </c>
      <c r="V16" s="17">
        <v>3.3452164581485901E-2</v>
      </c>
      <c r="W16" s="17">
        <v>2.84660372906878E-2</v>
      </c>
      <c r="X16" s="17">
        <v>1.6068182968919899E-2</v>
      </c>
      <c r="Y16" s="17">
        <v>0</v>
      </c>
      <c r="Z16" s="17">
        <v>1.0738485427877999E-2</v>
      </c>
      <c r="AA16" s="17">
        <v>2.95759516739071E-2</v>
      </c>
      <c r="AB16" s="17">
        <v>2.0547468989108801E-2</v>
      </c>
      <c r="AC16" s="17">
        <v>1.89799966393813E-2</v>
      </c>
      <c r="AD16" s="17">
        <v>1.6549133787594299E-2</v>
      </c>
      <c r="AE16" s="17"/>
      <c r="AF16" s="17">
        <v>2.3525936772187301E-2</v>
      </c>
      <c r="AG16" s="17">
        <v>1.12372889700393E-2</v>
      </c>
      <c r="AH16" s="17">
        <v>3.2999925171436802E-2</v>
      </c>
      <c r="AI16" s="17"/>
      <c r="AJ16" s="17">
        <v>9.1414946340568504E-3</v>
      </c>
      <c r="AK16" s="17">
        <v>1.17960646469858E-2</v>
      </c>
      <c r="AL16" s="17">
        <v>5.4116335532767203E-3</v>
      </c>
      <c r="AM16" s="17">
        <v>1.16606902906918E-2</v>
      </c>
      <c r="AN16" s="17">
        <v>4.7913872041475201E-2</v>
      </c>
      <c r="AO16" s="17"/>
      <c r="AP16" s="17">
        <v>1.0787094800722799E-2</v>
      </c>
      <c r="AQ16" s="17">
        <v>1.3856123708130099E-2</v>
      </c>
      <c r="AR16" s="17">
        <v>1.7066922523981499E-2</v>
      </c>
      <c r="AS16" s="17">
        <v>1.4884139616921799E-2</v>
      </c>
      <c r="AT16" s="17">
        <v>2.0334934653659601E-2</v>
      </c>
      <c r="AU16" s="17">
        <v>1.04608606228611E-2</v>
      </c>
      <c r="AV16" s="17"/>
      <c r="AW16" s="17">
        <v>4.7033378847753701E-2</v>
      </c>
      <c r="AX16" s="17">
        <v>7.8542610256245399E-2</v>
      </c>
      <c r="AY16" s="17">
        <v>4.2107372423549498E-2</v>
      </c>
      <c r="AZ16" s="17">
        <v>3.9437578718207397E-2</v>
      </c>
      <c r="BA16" s="17">
        <v>4.4229892407152999E-2</v>
      </c>
      <c r="BB16" s="17">
        <v>9.5749129318823401E-3</v>
      </c>
      <c r="BC16" s="17">
        <v>1.19676376778218E-2</v>
      </c>
      <c r="BD16" s="17">
        <v>2.37606663884171E-2</v>
      </c>
      <c r="BE16" s="17">
        <v>8.45328777967491E-3</v>
      </c>
      <c r="BF16" s="17">
        <v>9.0711451659965404E-3</v>
      </c>
      <c r="BG16" s="17">
        <v>0</v>
      </c>
      <c r="BH16" s="17">
        <v>0</v>
      </c>
      <c r="BI16" s="17">
        <v>0</v>
      </c>
      <c r="BJ16" s="17">
        <v>1.38193307646022E-2</v>
      </c>
      <c r="BK16" s="17">
        <v>0</v>
      </c>
      <c r="BL16" s="17">
        <v>0</v>
      </c>
      <c r="BM16" s="17"/>
      <c r="BN16" s="17">
        <v>1.2568420405583199E-2</v>
      </c>
      <c r="BO16" s="17">
        <v>2.92725166523056E-2</v>
      </c>
      <c r="BP16" s="17"/>
      <c r="BQ16" s="17">
        <v>9.7838914382767598E-3</v>
      </c>
      <c r="BR16" s="17">
        <v>1.53237166222589E-2</v>
      </c>
      <c r="BS16" s="17"/>
      <c r="BT16" s="17">
        <v>3.9097324257275296E-3</v>
      </c>
      <c r="BU16" s="17"/>
      <c r="BV16" s="17">
        <v>2.8690077259417801E-2</v>
      </c>
      <c r="BW16" s="17">
        <v>1.82529985315921E-2</v>
      </c>
      <c r="BX16" s="17">
        <v>9.6886004034793805E-3</v>
      </c>
      <c r="BY16" s="17"/>
      <c r="BZ16" s="17">
        <v>7.0549451832130905E-2</v>
      </c>
      <c r="CA16" s="17">
        <v>2.4193818087811399E-2</v>
      </c>
      <c r="CB16" s="17">
        <v>2.58330522141328E-2</v>
      </c>
      <c r="CC16" s="17">
        <v>6.6239626874351597E-3</v>
      </c>
      <c r="CD16" s="17">
        <v>5.8116727855646796E-3</v>
      </c>
      <c r="CE16" s="17">
        <v>1.9941237864974402E-2</v>
      </c>
      <c r="CF16" s="17">
        <v>6.9840828907762002E-3</v>
      </c>
      <c r="CG16" s="17"/>
      <c r="CH16" s="17">
        <v>8.8029512940683997E-3</v>
      </c>
      <c r="CI16" s="17">
        <v>9.0673874745085103E-3</v>
      </c>
      <c r="CJ16" s="17">
        <v>1.12014064733906E-2</v>
      </c>
      <c r="CK16" s="17">
        <v>3.5356594352109499E-2</v>
      </c>
      <c r="CL16" s="17">
        <v>0.15628788369510399</v>
      </c>
    </row>
    <row r="17" spans="2:90" x14ac:dyDescent="0.3">
      <c r="B17" s="18" t="s">
        <v>202</v>
      </c>
      <c r="C17" s="19">
        <v>7.9598830381733508E-3</v>
      </c>
      <c r="D17" s="19">
        <v>2.91567217242545E-3</v>
      </c>
      <c r="E17" s="19">
        <v>1.2952700843978E-2</v>
      </c>
      <c r="F17" s="19"/>
      <c r="G17" s="19">
        <v>3.7546701131203398E-3</v>
      </c>
      <c r="H17" s="19">
        <v>1.22509752713892E-2</v>
      </c>
      <c r="I17" s="19">
        <v>5.7819141792431299E-3</v>
      </c>
      <c r="J17" s="19">
        <v>8.1209232980991395E-3</v>
      </c>
      <c r="K17" s="19">
        <v>1.05472950707425E-2</v>
      </c>
      <c r="L17" s="19">
        <v>7.1646533073673703E-3</v>
      </c>
      <c r="M17" s="19"/>
      <c r="N17" s="19">
        <v>7.4927884652380202E-3</v>
      </c>
      <c r="O17" s="19">
        <v>8.1620461394506308E-3</v>
      </c>
      <c r="P17" s="19">
        <v>8.9675881755123203E-3</v>
      </c>
      <c r="Q17" s="19">
        <v>7.44638399819526E-3</v>
      </c>
      <c r="R17" s="19"/>
      <c r="S17" s="19">
        <v>1.1263134012333E-2</v>
      </c>
      <c r="T17" s="19">
        <v>0</v>
      </c>
      <c r="U17" s="19">
        <v>1.8230742303059998E-2</v>
      </c>
      <c r="V17" s="19">
        <v>5.4676652455473602E-3</v>
      </c>
      <c r="W17" s="19">
        <v>6.5526227619075398E-3</v>
      </c>
      <c r="X17" s="19">
        <v>5.8031948243289604E-3</v>
      </c>
      <c r="Y17" s="19">
        <v>6.8277524150561E-3</v>
      </c>
      <c r="Z17" s="19">
        <v>1.07286839521637E-2</v>
      </c>
      <c r="AA17" s="19">
        <v>9.7475760206577004E-3</v>
      </c>
      <c r="AB17" s="19">
        <v>1.56145879235588E-2</v>
      </c>
      <c r="AC17" s="19">
        <v>0</v>
      </c>
      <c r="AD17" s="19">
        <v>0</v>
      </c>
      <c r="AE17" s="19"/>
      <c r="AF17" s="19">
        <v>9.4793570603563405E-3</v>
      </c>
      <c r="AG17" s="19">
        <v>7.9276890107037607E-3</v>
      </c>
      <c r="AH17" s="19">
        <v>6.5207734269225404E-3</v>
      </c>
      <c r="AI17" s="19"/>
      <c r="AJ17" s="19">
        <v>2.4887311608771901E-3</v>
      </c>
      <c r="AK17" s="19">
        <v>1.0067528961659701E-2</v>
      </c>
      <c r="AL17" s="19">
        <v>6.8502296952620599E-3</v>
      </c>
      <c r="AM17" s="19">
        <v>4.0947949664001298E-3</v>
      </c>
      <c r="AN17" s="19">
        <v>0</v>
      </c>
      <c r="AO17" s="19"/>
      <c r="AP17" s="19">
        <v>6.2585861505579802E-3</v>
      </c>
      <c r="AQ17" s="19">
        <v>2.9594016561838902E-3</v>
      </c>
      <c r="AR17" s="19">
        <v>6.0731294878503296E-3</v>
      </c>
      <c r="AS17" s="19">
        <v>1.04034644339172E-2</v>
      </c>
      <c r="AT17" s="19">
        <v>0</v>
      </c>
      <c r="AU17" s="19">
        <v>2.3542792482320499E-2</v>
      </c>
      <c r="AV17" s="19"/>
      <c r="AW17" s="19">
        <v>4.3498096433057201E-2</v>
      </c>
      <c r="AX17" s="19">
        <v>0</v>
      </c>
      <c r="AY17" s="19">
        <v>7.46284555817438E-3</v>
      </c>
      <c r="AZ17" s="19">
        <v>1.5649413633759698E-2</v>
      </c>
      <c r="BA17" s="19">
        <v>8.6421625470174401E-3</v>
      </c>
      <c r="BB17" s="19">
        <v>1.3662593935950901E-2</v>
      </c>
      <c r="BC17" s="19">
        <v>6.3062129649418801E-3</v>
      </c>
      <c r="BD17" s="19">
        <v>7.2332337915870697E-3</v>
      </c>
      <c r="BE17" s="19">
        <v>8.4913255353171197E-3</v>
      </c>
      <c r="BF17" s="19">
        <v>0</v>
      </c>
      <c r="BG17" s="19">
        <v>0</v>
      </c>
      <c r="BH17" s="19">
        <v>0</v>
      </c>
      <c r="BI17" s="19">
        <v>0</v>
      </c>
      <c r="BJ17" s="19">
        <v>0</v>
      </c>
      <c r="BK17" s="19">
        <v>0</v>
      </c>
      <c r="BL17" s="19">
        <v>8.3505932078314395E-3</v>
      </c>
      <c r="BM17" s="19"/>
      <c r="BN17" s="19">
        <v>8.5508565576791207E-3</v>
      </c>
      <c r="BO17" s="19">
        <v>7.2588310233854796E-3</v>
      </c>
      <c r="BP17" s="19"/>
      <c r="BQ17" s="19">
        <v>4.5725833191588199E-3</v>
      </c>
      <c r="BR17" s="19">
        <v>1.02721154644829E-2</v>
      </c>
      <c r="BS17" s="19"/>
      <c r="BT17" s="19">
        <v>1.24603255106292E-2</v>
      </c>
      <c r="BU17" s="19"/>
      <c r="BV17" s="19">
        <v>1.9186474349600299E-2</v>
      </c>
      <c r="BW17" s="19">
        <v>2.26215174541522E-3</v>
      </c>
      <c r="BX17" s="19">
        <v>5.3144545868462397E-3</v>
      </c>
      <c r="BY17" s="19"/>
      <c r="BZ17" s="19">
        <v>1.0431207215912199E-2</v>
      </c>
      <c r="CA17" s="19">
        <v>3.03092958330728E-3</v>
      </c>
      <c r="CB17" s="19">
        <v>0</v>
      </c>
      <c r="CC17" s="19">
        <v>1.1784441961574001E-2</v>
      </c>
      <c r="CD17" s="19">
        <v>2.9608749552324301E-3</v>
      </c>
      <c r="CE17" s="19">
        <v>4.3015891609082596E-3</v>
      </c>
      <c r="CF17" s="19">
        <v>3.5016757954662598E-3</v>
      </c>
      <c r="CG17" s="19"/>
      <c r="CH17" s="19">
        <v>4.5245375563626603E-3</v>
      </c>
      <c r="CI17" s="19">
        <v>2.6923100288154E-3</v>
      </c>
      <c r="CJ17" s="19">
        <v>8.7198256500332708E-3</v>
      </c>
      <c r="CK17" s="19">
        <v>2.0118333148299701E-2</v>
      </c>
      <c r="CL17" s="19">
        <v>1.0821031476282E-2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209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5.4535916401691501E-3</v>
      </c>
      <c r="D9" s="17">
        <v>8.1876326865037204E-3</v>
      </c>
      <c r="E9" s="17">
        <v>2.8248373134422398E-3</v>
      </c>
      <c r="F9" s="17"/>
      <c r="G9" s="17">
        <v>1.8074858680616101E-2</v>
      </c>
      <c r="H9" s="17">
        <v>7.9530633357563496E-3</v>
      </c>
      <c r="I9" s="17">
        <v>6.2606266993279003E-3</v>
      </c>
      <c r="J9" s="17">
        <v>3.0197264239158399E-3</v>
      </c>
      <c r="K9" s="17">
        <v>0</v>
      </c>
      <c r="L9" s="17">
        <v>0</v>
      </c>
      <c r="M9" s="17"/>
      <c r="N9" s="17">
        <v>9.10558130017141E-3</v>
      </c>
      <c r="O9" s="17">
        <v>3.9923030906970801E-3</v>
      </c>
      <c r="P9" s="17">
        <v>6.9125718288691202E-3</v>
      </c>
      <c r="Q9" s="17">
        <v>1.8041976513844299E-3</v>
      </c>
      <c r="R9" s="17"/>
      <c r="S9" s="17">
        <v>1.0345407998441501E-2</v>
      </c>
      <c r="T9" s="17">
        <v>3.77064753879953E-3</v>
      </c>
      <c r="U9" s="17">
        <v>0</v>
      </c>
      <c r="V9" s="17">
        <v>4.1585121606744404E-3</v>
      </c>
      <c r="W9" s="17">
        <v>6.4437236029517104E-3</v>
      </c>
      <c r="X9" s="17">
        <v>0</v>
      </c>
      <c r="Y9" s="17">
        <v>0</v>
      </c>
      <c r="Z9" s="17">
        <v>0</v>
      </c>
      <c r="AA9" s="17">
        <v>1.80245229996417E-2</v>
      </c>
      <c r="AB9" s="17">
        <v>3.9582478676870401E-3</v>
      </c>
      <c r="AC9" s="17">
        <v>6.8603052764125601E-3</v>
      </c>
      <c r="AD9" s="17">
        <v>0</v>
      </c>
      <c r="AE9" s="17"/>
      <c r="AF9" s="17">
        <v>1.24447130875007E-3</v>
      </c>
      <c r="AG9" s="17">
        <v>1.29718210525762E-2</v>
      </c>
      <c r="AH9" s="17">
        <v>0</v>
      </c>
      <c r="AI9" s="17"/>
      <c r="AJ9" s="17">
        <v>3.8464546574537599E-3</v>
      </c>
      <c r="AK9" s="17">
        <v>8.1862258917138105E-3</v>
      </c>
      <c r="AL9" s="17">
        <v>0</v>
      </c>
      <c r="AM9" s="17">
        <v>1.0952808151130099E-2</v>
      </c>
      <c r="AN9" s="17">
        <v>9.9356331795949094E-3</v>
      </c>
      <c r="AO9" s="17"/>
      <c r="AP9" s="17">
        <v>1.13283794243074E-2</v>
      </c>
      <c r="AQ9" s="17">
        <v>4.5738987250405604E-3</v>
      </c>
      <c r="AR9" s="17">
        <v>0</v>
      </c>
      <c r="AS9" s="17">
        <v>8.4134229583767896E-3</v>
      </c>
      <c r="AT9" s="17">
        <v>0</v>
      </c>
      <c r="AU9" s="17">
        <v>0</v>
      </c>
      <c r="AV9" s="17"/>
      <c r="AW9" s="17">
        <v>0</v>
      </c>
      <c r="AX9" s="17">
        <v>0</v>
      </c>
      <c r="AY9" s="17">
        <v>7.1893101757563704E-3</v>
      </c>
      <c r="AZ9" s="17">
        <v>0</v>
      </c>
      <c r="BA9" s="17">
        <v>0</v>
      </c>
      <c r="BB9" s="17">
        <v>0</v>
      </c>
      <c r="BC9" s="17">
        <v>5.8830989216776299E-3</v>
      </c>
      <c r="BD9" s="17">
        <v>0</v>
      </c>
      <c r="BE9" s="17">
        <v>0</v>
      </c>
      <c r="BF9" s="17">
        <v>9.3737235798505899E-3</v>
      </c>
      <c r="BG9" s="17">
        <v>6.6740590131268603E-3</v>
      </c>
      <c r="BH9" s="17">
        <v>0</v>
      </c>
      <c r="BI9" s="17">
        <v>1.05002598738307E-2</v>
      </c>
      <c r="BJ9" s="17">
        <v>0</v>
      </c>
      <c r="BK9" s="17">
        <v>1.56421099171817E-2</v>
      </c>
      <c r="BL9" s="17">
        <v>4.1268539800803299E-2</v>
      </c>
      <c r="BM9" s="17"/>
      <c r="BN9" s="17">
        <v>8.5654361088919398E-3</v>
      </c>
      <c r="BO9" s="17">
        <v>1.2332485047920499E-3</v>
      </c>
      <c r="BP9" s="17"/>
      <c r="BQ9" s="17">
        <v>1.09753460730143E-2</v>
      </c>
      <c r="BR9" s="17">
        <v>4.5098492589929302E-3</v>
      </c>
      <c r="BS9" s="17"/>
      <c r="BT9" s="17">
        <v>1.04478522907057E-2</v>
      </c>
      <c r="BU9" s="17"/>
      <c r="BV9" s="17">
        <v>2.0543482603695702E-3</v>
      </c>
      <c r="BW9" s="17">
        <v>5.4615104482509998E-3</v>
      </c>
      <c r="BX9" s="17">
        <v>7.2550134004949404E-3</v>
      </c>
      <c r="BY9" s="17"/>
      <c r="BZ9" s="17">
        <v>0</v>
      </c>
      <c r="CA9" s="17">
        <v>0</v>
      </c>
      <c r="CB9" s="17">
        <v>0</v>
      </c>
      <c r="CC9" s="17">
        <v>7.1927341133945196E-3</v>
      </c>
      <c r="CD9" s="17">
        <v>5.2126761503552398E-3</v>
      </c>
      <c r="CE9" s="17">
        <v>8.5323662353272399E-3</v>
      </c>
      <c r="CF9" s="17">
        <v>2.1709315153235299E-2</v>
      </c>
      <c r="CG9" s="17"/>
      <c r="CH9" s="17">
        <v>3.7497219676690501E-2</v>
      </c>
      <c r="CI9" s="17">
        <v>5.2910841279262804E-3</v>
      </c>
      <c r="CJ9" s="17">
        <v>0</v>
      </c>
      <c r="CK9" s="17">
        <v>0</v>
      </c>
      <c r="CL9" s="17">
        <v>0</v>
      </c>
    </row>
    <row r="10" spans="2:90" x14ac:dyDescent="0.3">
      <c r="B10" s="18" t="s">
        <v>195</v>
      </c>
      <c r="C10" s="17">
        <v>2.5517282973030901E-2</v>
      </c>
      <c r="D10" s="17">
        <v>3.8810863793156902E-2</v>
      </c>
      <c r="E10" s="17">
        <v>1.27277096715822E-2</v>
      </c>
      <c r="F10" s="17"/>
      <c r="G10" s="17">
        <v>8.5732215365791203E-2</v>
      </c>
      <c r="H10" s="17">
        <v>3.1875537338556803E-2</v>
      </c>
      <c r="I10" s="17">
        <v>2.9363463165362098E-2</v>
      </c>
      <c r="J10" s="17">
        <v>1.07496086555743E-2</v>
      </c>
      <c r="K10" s="17">
        <v>6.8876936327022303E-3</v>
      </c>
      <c r="L10" s="17">
        <v>1.65502240052339E-3</v>
      </c>
      <c r="M10" s="17"/>
      <c r="N10" s="17">
        <v>2.5838951693411799E-2</v>
      </c>
      <c r="O10" s="17">
        <v>2.42772625503281E-2</v>
      </c>
      <c r="P10" s="17">
        <v>1.9107582911669599E-2</v>
      </c>
      <c r="Q10" s="17">
        <v>3.2353374174954201E-2</v>
      </c>
      <c r="R10" s="17"/>
      <c r="S10" s="17">
        <v>5.7762065600908699E-2</v>
      </c>
      <c r="T10" s="17">
        <v>2.04431362158288E-2</v>
      </c>
      <c r="U10" s="17">
        <v>5.4506859998215496E-3</v>
      </c>
      <c r="V10" s="17">
        <v>2.32909091959996E-2</v>
      </c>
      <c r="W10" s="17">
        <v>6.1774617151703296E-3</v>
      </c>
      <c r="X10" s="17">
        <v>3.5697527501587799E-2</v>
      </c>
      <c r="Y10" s="17">
        <v>1.5632395971863802E-2</v>
      </c>
      <c r="Z10" s="17">
        <v>4.4618399306873599E-2</v>
      </c>
      <c r="AA10" s="17">
        <v>4.9741796411991697E-3</v>
      </c>
      <c r="AB10" s="17">
        <v>3.4154216453088297E-2</v>
      </c>
      <c r="AC10" s="17">
        <v>2.7007927399390001E-2</v>
      </c>
      <c r="AD10" s="17">
        <v>1.9512139861373099E-2</v>
      </c>
      <c r="AE10" s="17"/>
      <c r="AF10" s="17">
        <v>2.10857033998594E-2</v>
      </c>
      <c r="AG10" s="17">
        <v>2.9618271409310299E-2</v>
      </c>
      <c r="AH10" s="17">
        <v>1.8482241937752199E-2</v>
      </c>
      <c r="AI10" s="17"/>
      <c r="AJ10" s="17">
        <v>1.5569304191681E-2</v>
      </c>
      <c r="AK10" s="17">
        <v>4.1498370726493101E-2</v>
      </c>
      <c r="AL10" s="17">
        <v>1.8105273533872899E-2</v>
      </c>
      <c r="AM10" s="17">
        <v>2.1607419430456801E-2</v>
      </c>
      <c r="AN10" s="17">
        <v>5.8873727634933801E-2</v>
      </c>
      <c r="AO10" s="17"/>
      <c r="AP10" s="17">
        <v>4.9028392534486501E-2</v>
      </c>
      <c r="AQ10" s="17">
        <v>2.1305626503552201E-2</v>
      </c>
      <c r="AR10" s="17">
        <v>1.8778266126180901E-2</v>
      </c>
      <c r="AS10" s="17">
        <v>2.3372979053192501E-2</v>
      </c>
      <c r="AT10" s="17">
        <v>3.5449655714610499E-2</v>
      </c>
      <c r="AU10" s="17">
        <v>4.9295347744209598E-3</v>
      </c>
      <c r="AV10" s="17"/>
      <c r="AW10" s="17">
        <v>0</v>
      </c>
      <c r="AX10" s="17">
        <v>0.12043708681034</v>
      </c>
      <c r="AY10" s="17">
        <v>1.23722037704758E-2</v>
      </c>
      <c r="AZ10" s="17">
        <v>3.5618266763793399E-2</v>
      </c>
      <c r="BA10" s="17">
        <v>2.47723661085642E-2</v>
      </c>
      <c r="BB10" s="17">
        <v>1.6125706114658401E-2</v>
      </c>
      <c r="BC10" s="17">
        <v>1.7967569899827899E-2</v>
      </c>
      <c r="BD10" s="17">
        <v>1.2038698326305599E-2</v>
      </c>
      <c r="BE10" s="17">
        <v>0</v>
      </c>
      <c r="BF10" s="17">
        <v>9.4148911649591001E-3</v>
      </c>
      <c r="BG10" s="17">
        <v>1.3485228908236099E-2</v>
      </c>
      <c r="BH10" s="17">
        <v>4.7622412504416803E-2</v>
      </c>
      <c r="BI10" s="17">
        <v>0</v>
      </c>
      <c r="BJ10" s="17">
        <v>4.6953270919301203E-2</v>
      </c>
      <c r="BK10" s="17">
        <v>0</v>
      </c>
      <c r="BL10" s="17">
        <v>7.6313795082671401E-2</v>
      </c>
      <c r="BM10" s="17"/>
      <c r="BN10" s="17">
        <v>2.1632483115999399E-2</v>
      </c>
      <c r="BO10" s="17">
        <v>3.12548150766528E-2</v>
      </c>
      <c r="BP10" s="17"/>
      <c r="BQ10" s="17">
        <v>5.22314455622096E-2</v>
      </c>
      <c r="BR10" s="17">
        <v>3.03074969065938E-2</v>
      </c>
      <c r="BS10" s="17"/>
      <c r="BT10" s="17">
        <v>4.1158482472928297E-2</v>
      </c>
      <c r="BU10" s="17"/>
      <c r="BV10" s="17">
        <v>2.2850018840265999E-2</v>
      </c>
      <c r="BW10" s="17">
        <v>4.4356738925652998E-2</v>
      </c>
      <c r="BX10" s="17">
        <v>1.90807138937845E-2</v>
      </c>
      <c r="BY10" s="17"/>
      <c r="BZ10" s="17">
        <v>3.6226825501012999E-2</v>
      </c>
      <c r="CA10" s="17">
        <v>1.2427543606080799E-2</v>
      </c>
      <c r="CB10" s="17">
        <v>2.2792518705137502E-2</v>
      </c>
      <c r="CC10" s="17">
        <v>4.3642951866838697E-2</v>
      </c>
      <c r="CD10" s="17">
        <v>1.6539339313302402E-2</v>
      </c>
      <c r="CE10" s="17">
        <v>3.4791131161865302E-2</v>
      </c>
      <c r="CF10" s="17">
        <v>3.1593162484448101E-2</v>
      </c>
      <c r="CG10" s="17"/>
      <c r="CH10" s="17">
        <v>8.2966704936866198E-2</v>
      </c>
      <c r="CI10" s="17">
        <v>2.7194198369682E-2</v>
      </c>
      <c r="CJ10" s="17">
        <v>8.99432004984284E-3</v>
      </c>
      <c r="CK10" s="17">
        <v>2.8072204198092501E-2</v>
      </c>
      <c r="CL10" s="17">
        <v>1.12821517234248E-2</v>
      </c>
    </row>
    <row r="11" spans="2:90" x14ac:dyDescent="0.3">
      <c r="B11" s="18" t="s">
        <v>196</v>
      </c>
      <c r="C11" s="17">
        <v>3.62216266525896E-2</v>
      </c>
      <c r="D11" s="17">
        <v>4.4419726501240299E-2</v>
      </c>
      <c r="E11" s="17">
        <v>2.8496732941932001E-2</v>
      </c>
      <c r="F11" s="17"/>
      <c r="G11" s="17">
        <v>7.1596260942478104E-2</v>
      </c>
      <c r="H11" s="17">
        <v>7.8123691538029005E-2</v>
      </c>
      <c r="I11" s="17">
        <v>5.67760255175567E-2</v>
      </c>
      <c r="J11" s="17">
        <v>1.0697761890320699E-2</v>
      </c>
      <c r="K11" s="17">
        <v>3.1260457094145701E-3</v>
      </c>
      <c r="L11" s="17">
        <v>4.5731201688609504E-3</v>
      </c>
      <c r="M11" s="17"/>
      <c r="N11" s="17">
        <v>5.8399785020301999E-2</v>
      </c>
      <c r="O11" s="17">
        <v>2.3132666446254498E-2</v>
      </c>
      <c r="P11" s="17">
        <v>3.8020820070525298E-2</v>
      </c>
      <c r="Q11" s="17">
        <v>2.46788386851142E-2</v>
      </c>
      <c r="R11" s="17"/>
      <c r="S11" s="17">
        <v>6.7419597150209301E-2</v>
      </c>
      <c r="T11" s="17">
        <v>2.4318491766817101E-2</v>
      </c>
      <c r="U11" s="17">
        <v>1.22751180833876E-2</v>
      </c>
      <c r="V11" s="17">
        <v>2.6930700795592101E-2</v>
      </c>
      <c r="W11" s="17">
        <v>5.68657742166171E-2</v>
      </c>
      <c r="X11" s="17">
        <v>2.7007699667361999E-2</v>
      </c>
      <c r="Y11" s="17">
        <v>4.5864695300555001E-2</v>
      </c>
      <c r="Z11" s="17">
        <v>4.7900024540282998E-2</v>
      </c>
      <c r="AA11" s="17">
        <v>1.5748340248589301E-2</v>
      </c>
      <c r="AB11" s="17">
        <v>4.6403355155376698E-2</v>
      </c>
      <c r="AC11" s="17">
        <v>4.6223135274953503E-2</v>
      </c>
      <c r="AD11" s="17">
        <v>0</v>
      </c>
      <c r="AE11" s="17"/>
      <c r="AF11" s="17">
        <v>2.92101174975417E-2</v>
      </c>
      <c r="AG11" s="17">
        <v>4.6861856023884298E-2</v>
      </c>
      <c r="AH11" s="17">
        <v>2.4073095453383399E-2</v>
      </c>
      <c r="AI11" s="17"/>
      <c r="AJ11" s="17">
        <v>3.52793774560256E-2</v>
      </c>
      <c r="AK11" s="17">
        <v>4.7811306719072598E-2</v>
      </c>
      <c r="AL11" s="17">
        <v>2.7565035747212401E-2</v>
      </c>
      <c r="AM11" s="17">
        <v>3.7806799209696998E-2</v>
      </c>
      <c r="AN11" s="17">
        <v>6.7198403639510698E-2</v>
      </c>
      <c r="AO11" s="17"/>
      <c r="AP11" s="17">
        <v>6.2412424536418397E-2</v>
      </c>
      <c r="AQ11" s="17">
        <v>4.2107952850592198E-2</v>
      </c>
      <c r="AR11" s="17">
        <v>1.51790820154168E-2</v>
      </c>
      <c r="AS11" s="17">
        <v>2.4988694445534299E-2</v>
      </c>
      <c r="AT11" s="17">
        <v>6.3652464095543496E-2</v>
      </c>
      <c r="AU11" s="17">
        <v>1.6698085627340299E-2</v>
      </c>
      <c r="AV11" s="17"/>
      <c r="AW11" s="17">
        <v>0</v>
      </c>
      <c r="AX11" s="17">
        <v>5.4442369120571203E-2</v>
      </c>
      <c r="AY11" s="17">
        <v>2.65246196057905E-2</v>
      </c>
      <c r="AZ11" s="17">
        <v>7.3919755920645903E-3</v>
      </c>
      <c r="BA11" s="17">
        <v>2.4141582945795902E-2</v>
      </c>
      <c r="BB11" s="17">
        <v>4.1516345418928097E-2</v>
      </c>
      <c r="BC11" s="17">
        <v>6.3090333298477894E-2</v>
      </c>
      <c r="BD11" s="17">
        <v>1.27514540786253E-2</v>
      </c>
      <c r="BE11" s="17">
        <v>4.2815430883747403E-2</v>
      </c>
      <c r="BF11" s="17">
        <v>4.9265490575926198E-2</v>
      </c>
      <c r="BG11" s="17">
        <v>4.6126508878405602E-2</v>
      </c>
      <c r="BH11" s="17">
        <v>5.4943624836369102E-2</v>
      </c>
      <c r="BI11" s="17">
        <v>9.9714493098262899E-3</v>
      </c>
      <c r="BJ11" s="17">
        <v>7.0141805964974893E-2</v>
      </c>
      <c r="BK11" s="17">
        <v>2.33281942703321E-2</v>
      </c>
      <c r="BL11" s="17">
        <v>6.0118442768321401E-2</v>
      </c>
      <c r="BM11" s="17"/>
      <c r="BN11" s="17">
        <v>4.4125087642831802E-2</v>
      </c>
      <c r="BO11" s="17">
        <v>2.5827294218129199E-2</v>
      </c>
      <c r="BP11" s="17"/>
      <c r="BQ11" s="17">
        <v>6.3074567201050299E-2</v>
      </c>
      <c r="BR11" s="17">
        <v>2.3709740010882701E-2</v>
      </c>
      <c r="BS11" s="17"/>
      <c r="BT11" s="17">
        <v>6.1536465675736202E-2</v>
      </c>
      <c r="BU11" s="17"/>
      <c r="BV11" s="17">
        <v>4.2245884653681898E-2</v>
      </c>
      <c r="BW11" s="17">
        <v>5.6196601922994298E-2</v>
      </c>
      <c r="BX11" s="17">
        <v>2.5567244640023599E-2</v>
      </c>
      <c r="BY11" s="17"/>
      <c r="BZ11" s="17">
        <v>2.9285546201809901E-2</v>
      </c>
      <c r="CA11" s="17">
        <v>2.32042308662108E-2</v>
      </c>
      <c r="CB11" s="17">
        <v>3.1562271041009303E-2</v>
      </c>
      <c r="CC11" s="17">
        <v>5.8645191431371001E-2</v>
      </c>
      <c r="CD11" s="17">
        <v>1.9434136781511398E-2</v>
      </c>
      <c r="CE11" s="17">
        <v>4.8179460979704797E-2</v>
      </c>
      <c r="CF11" s="17">
        <v>6.5431636441346003E-2</v>
      </c>
      <c r="CG11" s="17"/>
      <c r="CH11" s="17">
        <v>8.3444009415807402E-2</v>
      </c>
      <c r="CI11" s="17">
        <v>4.5620027886838201E-2</v>
      </c>
      <c r="CJ11" s="17">
        <v>2.5575590268681E-2</v>
      </c>
      <c r="CK11" s="17">
        <v>9.2893790021259803E-3</v>
      </c>
      <c r="CL11" s="17">
        <v>3.6471041130182097E-2</v>
      </c>
    </row>
    <row r="12" spans="2:90" x14ac:dyDescent="0.3">
      <c r="B12" s="18" t="s">
        <v>197</v>
      </c>
      <c r="C12" s="17">
        <v>6.6823054540604096E-2</v>
      </c>
      <c r="D12" s="17">
        <v>6.62532823327288E-2</v>
      </c>
      <c r="E12" s="17">
        <v>6.7909601771520001E-2</v>
      </c>
      <c r="F12" s="17"/>
      <c r="G12" s="17">
        <v>0.125556545216821</v>
      </c>
      <c r="H12" s="17">
        <v>0.12488758986409899</v>
      </c>
      <c r="I12" s="17">
        <v>6.8435970773365398E-2</v>
      </c>
      <c r="J12" s="17">
        <v>3.8879764718596103E-2</v>
      </c>
      <c r="K12" s="17">
        <v>2.7892287165136E-2</v>
      </c>
      <c r="L12" s="17">
        <v>2.7840715837489E-2</v>
      </c>
      <c r="M12" s="17"/>
      <c r="N12" s="17">
        <v>0.104248600393376</v>
      </c>
      <c r="O12" s="17">
        <v>6.4485788728780205E-2</v>
      </c>
      <c r="P12" s="17">
        <v>6.7274428373376605E-2</v>
      </c>
      <c r="Q12" s="17">
        <v>2.9175419596554699E-2</v>
      </c>
      <c r="R12" s="17"/>
      <c r="S12" s="17">
        <v>0.107965377874747</v>
      </c>
      <c r="T12" s="17">
        <v>5.3664086516531199E-2</v>
      </c>
      <c r="U12" s="17">
        <v>4.6241744915875002E-2</v>
      </c>
      <c r="V12" s="17">
        <v>3.1825985409938702E-2</v>
      </c>
      <c r="W12" s="17">
        <v>5.7802105433862903E-2</v>
      </c>
      <c r="X12" s="17">
        <v>9.7922005771024501E-2</v>
      </c>
      <c r="Y12" s="17">
        <v>4.8431500095529198E-2</v>
      </c>
      <c r="Z12" s="17">
        <v>8.5522775296863196E-2</v>
      </c>
      <c r="AA12" s="17">
        <v>8.8563535153263095E-2</v>
      </c>
      <c r="AB12" s="17">
        <v>4.25713738914529E-2</v>
      </c>
      <c r="AC12" s="17">
        <v>4.6627797427608801E-2</v>
      </c>
      <c r="AD12" s="17">
        <v>6.9464596428468903E-2</v>
      </c>
      <c r="AE12" s="17"/>
      <c r="AF12" s="17">
        <v>3.7755775595404599E-2</v>
      </c>
      <c r="AG12" s="17">
        <v>8.1901877037847806E-2</v>
      </c>
      <c r="AH12" s="17">
        <v>6.8765737297072596E-2</v>
      </c>
      <c r="AI12" s="17"/>
      <c r="AJ12" s="17">
        <v>5.3381582190822799E-2</v>
      </c>
      <c r="AK12" s="17">
        <v>8.8648206252393197E-2</v>
      </c>
      <c r="AL12" s="17">
        <v>7.7649717014615205E-2</v>
      </c>
      <c r="AM12" s="17">
        <v>4.1208139996650003E-2</v>
      </c>
      <c r="AN12" s="17">
        <v>7.3854552388601502E-2</v>
      </c>
      <c r="AO12" s="17"/>
      <c r="AP12" s="17">
        <v>0.103420705761465</v>
      </c>
      <c r="AQ12" s="17">
        <v>6.8166641141028994E-2</v>
      </c>
      <c r="AR12" s="17">
        <v>8.5007861455019096E-2</v>
      </c>
      <c r="AS12" s="17">
        <v>4.1652395042638603E-2</v>
      </c>
      <c r="AT12" s="17">
        <v>8.1374389843601E-2</v>
      </c>
      <c r="AU12" s="17">
        <v>3.3613798112968801E-2</v>
      </c>
      <c r="AV12" s="17"/>
      <c r="AW12" s="17">
        <v>0</v>
      </c>
      <c r="AX12" s="17">
        <v>6.5355319774419302E-2</v>
      </c>
      <c r="AY12" s="17">
        <v>3.8975921175226601E-2</v>
      </c>
      <c r="AZ12" s="17">
        <v>5.3907672535315303E-2</v>
      </c>
      <c r="BA12" s="17">
        <v>7.6210166307260296E-2</v>
      </c>
      <c r="BB12" s="17">
        <v>5.01369874138178E-2</v>
      </c>
      <c r="BC12" s="17">
        <v>7.6817912593407894E-2</v>
      </c>
      <c r="BD12" s="17">
        <v>3.9866448942312602E-2</v>
      </c>
      <c r="BE12" s="17">
        <v>4.6981653332012097E-2</v>
      </c>
      <c r="BF12" s="17">
        <v>8.1274235056732702E-2</v>
      </c>
      <c r="BG12" s="17">
        <v>5.6786711496857899E-2</v>
      </c>
      <c r="BH12" s="17">
        <v>9.2147704231939201E-2</v>
      </c>
      <c r="BI12" s="17">
        <v>9.1816227291047603E-2</v>
      </c>
      <c r="BJ12" s="17">
        <v>8.0505761773618706E-2</v>
      </c>
      <c r="BK12" s="17">
        <v>0.12814538348149199</v>
      </c>
      <c r="BL12" s="17">
        <v>0.10407899654321801</v>
      </c>
      <c r="BM12" s="17"/>
      <c r="BN12" s="17">
        <v>7.2359219682614703E-2</v>
      </c>
      <c r="BO12" s="17">
        <v>5.9034535388822001E-2</v>
      </c>
      <c r="BP12" s="17"/>
      <c r="BQ12" s="17">
        <v>9.5594225697602994E-2</v>
      </c>
      <c r="BR12" s="17">
        <v>8.6310806867568202E-2</v>
      </c>
      <c r="BS12" s="17"/>
      <c r="BT12" s="17">
        <v>0.100762050419097</v>
      </c>
      <c r="BU12" s="17"/>
      <c r="BV12" s="17">
        <v>5.9887178927867199E-2</v>
      </c>
      <c r="BW12" s="17">
        <v>8.9088872590706594E-2</v>
      </c>
      <c r="BX12" s="17">
        <v>6.2143036924201402E-2</v>
      </c>
      <c r="BY12" s="17"/>
      <c r="BZ12" s="17">
        <v>4.1342153260130798E-2</v>
      </c>
      <c r="CA12" s="17">
        <v>4.1603179999104303E-2</v>
      </c>
      <c r="CB12" s="17">
        <v>4.4621819145278199E-2</v>
      </c>
      <c r="CC12" s="17">
        <v>9.21774153667973E-2</v>
      </c>
      <c r="CD12" s="17">
        <v>0.102386805652838</v>
      </c>
      <c r="CE12" s="17">
        <v>7.8851780095896204E-2</v>
      </c>
      <c r="CF12" s="17">
        <v>7.4589156451601704E-2</v>
      </c>
      <c r="CG12" s="17"/>
      <c r="CH12" s="17">
        <v>0.14062686539560501</v>
      </c>
      <c r="CI12" s="17">
        <v>7.2558659903163999E-2</v>
      </c>
      <c r="CJ12" s="17">
        <v>5.8333663127861E-2</v>
      </c>
      <c r="CK12" s="17">
        <v>4.0478123249364902E-2</v>
      </c>
      <c r="CL12" s="17">
        <v>1.38328809441933E-2</v>
      </c>
    </row>
    <row r="13" spans="2:90" x14ac:dyDescent="0.3">
      <c r="B13" s="18" t="s">
        <v>198</v>
      </c>
      <c r="C13" s="17">
        <v>9.1424093481338106E-2</v>
      </c>
      <c r="D13" s="17">
        <v>0.104103661244378</v>
      </c>
      <c r="E13" s="17">
        <v>7.9757041020025302E-2</v>
      </c>
      <c r="F13" s="17"/>
      <c r="G13" s="17">
        <v>0.147750771066329</v>
      </c>
      <c r="H13" s="17">
        <v>0.103236427961355</v>
      </c>
      <c r="I13" s="17">
        <v>0.118775653098873</v>
      </c>
      <c r="J13" s="17">
        <v>6.16219904283625E-2</v>
      </c>
      <c r="K13" s="17">
        <v>6.5539788052935796E-2</v>
      </c>
      <c r="L13" s="17">
        <v>6.3510184615881704E-2</v>
      </c>
      <c r="M13" s="17"/>
      <c r="N13" s="17">
        <v>0.149930408028178</v>
      </c>
      <c r="O13" s="17">
        <v>9.8555315338499996E-2</v>
      </c>
      <c r="P13" s="17">
        <v>5.2436412502432798E-2</v>
      </c>
      <c r="Q13" s="17">
        <v>5.6175478308360699E-2</v>
      </c>
      <c r="R13" s="17"/>
      <c r="S13" s="17">
        <v>0.12666599258295499</v>
      </c>
      <c r="T13" s="17">
        <v>7.9891623681616203E-2</v>
      </c>
      <c r="U13" s="17">
        <v>7.1080828473275695E-2</v>
      </c>
      <c r="V13" s="17">
        <v>8.9151605293054395E-2</v>
      </c>
      <c r="W13" s="17">
        <v>6.1206142994084001E-2</v>
      </c>
      <c r="X13" s="17">
        <v>0.120582719650841</v>
      </c>
      <c r="Y13" s="17">
        <v>9.0426308744726805E-2</v>
      </c>
      <c r="Z13" s="17">
        <v>0.109560649980998</v>
      </c>
      <c r="AA13" s="17">
        <v>9.0897880996940197E-2</v>
      </c>
      <c r="AB13" s="17">
        <v>8.3668334217619697E-2</v>
      </c>
      <c r="AC13" s="17">
        <v>7.5517936968122895E-2</v>
      </c>
      <c r="AD13" s="17">
        <v>5.0833733093421499E-2</v>
      </c>
      <c r="AE13" s="17"/>
      <c r="AF13" s="17">
        <v>5.7415701283496302E-2</v>
      </c>
      <c r="AG13" s="17">
        <v>0.108115490761426</v>
      </c>
      <c r="AH13" s="17">
        <v>9.68270006387002E-2</v>
      </c>
      <c r="AI13" s="17"/>
      <c r="AJ13" s="17">
        <v>8.7753102013332196E-2</v>
      </c>
      <c r="AK13" s="17">
        <v>0.10290260446973599</v>
      </c>
      <c r="AL13" s="17">
        <v>0.11489291662022801</v>
      </c>
      <c r="AM13" s="17">
        <v>7.3223303723419203E-2</v>
      </c>
      <c r="AN13" s="17">
        <v>0.11320713247183301</v>
      </c>
      <c r="AO13" s="17"/>
      <c r="AP13" s="17">
        <v>0.111408247144675</v>
      </c>
      <c r="AQ13" s="17">
        <v>9.0496368653693607E-2</v>
      </c>
      <c r="AR13" s="17">
        <v>9.5438824299905606E-2</v>
      </c>
      <c r="AS13" s="17">
        <v>7.5269117451684298E-2</v>
      </c>
      <c r="AT13" s="17">
        <v>0.128750493033366</v>
      </c>
      <c r="AU13" s="17">
        <v>8.34286281023804E-2</v>
      </c>
      <c r="AV13" s="17"/>
      <c r="AW13" s="17">
        <v>9.6524229504814096E-2</v>
      </c>
      <c r="AX13" s="17">
        <v>5.8435539143417599E-2</v>
      </c>
      <c r="AY13" s="17">
        <v>8.8186254883921997E-2</v>
      </c>
      <c r="AZ13" s="17">
        <v>7.9267928727736206E-2</v>
      </c>
      <c r="BA13" s="17">
        <v>6.66010580233731E-2</v>
      </c>
      <c r="BB13" s="17">
        <v>8.3380439376289694E-2</v>
      </c>
      <c r="BC13" s="17">
        <v>8.6102244265950895E-2</v>
      </c>
      <c r="BD13" s="17">
        <v>9.9368363352759406E-2</v>
      </c>
      <c r="BE13" s="17">
        <v>0.12814459336054099</v>
      </c>
      <c r="BF13" s="17">
        <v>8.1573369216057207E-2</v>
      </c>
      <c r="BG13" s="17">
        <v>0.10453324604347999</v>
      </c>
      <c r="BH13" s="17">
        <v>6.3933604645593001E-2</v>
      </c>
      <c r="BI13" s="17">
        <v>0.141765164781363</v>
      </c>
      <c r="BJ13" s="17">
        <v>0.104905659821384</v>
      </c>
      <c r="BK13" s="17">
        <v>7.9230335543649097E-2</v>
      </c>
      <c r="BL13" s="17">
        <v>0.16538199285031399</v>
      </c>
      <c r="BM13" s="17"/>
      <c r="BN13" s="17">
        <v>8.74059710936788E-2</v>
      </c>
      <c r="BO13" s="17">
        <v>9.8301829397507604E-2</v>
      </c>
      <c r="BP13" s="17"/>
      <c r="BQ13" s="17">
        <v>0.116211313165453</v>
      </c>
      <c r="BR13" s="17">
        <v>8.0033172029813096E-2</v>
      </c>
      <c r="BS13" s="17"/>
      <c r="BT13" s="17">
        <v>0.120819107893903</v>
      </c>
      <c r="BU13" s="17"/>
      <c r="BV13" s="17">
        <v>8.4420829625896698E-2</v>
      </c>
      <c r="BW13" s="17">
        <v>9.980215356312E-2</v>
      </c>
      <c r="BX13" s="17">
        <v>9.4043887292475203E-2</v>
      </c>
      <c r="BY13" s="17"/>
      <c r="BZ13" s="17">
        <v>6.4228986492036705E-2</v>
      </c>
      <c r="CA13" s="17">
        <v>4.9648458172649998E-2</v>
      </c>
      <c r="CB13" s="17">
        <v>7.6711278170725899E-2</v>
      </c>
      <c r="CC13" s="17">
        <v>0.112492610956867</v>
      </c>
      <c r="CD13" s="17">
        <v>9.0707126006677505E-2</v>
      </c>
      <c r="CE13" s="17">
        <v>0.12239243667901099</v>
      </c>
      <c r="CF13" s="17">
        <v>0.14399557661502099</v>
      </c>
      <c r="CG13" s="17"/>
      <c r="CH13" s="17">
        <v>0.14025299888308601</v>
      </c>
      <c r="CI13" s="17">
        <v>0.11369835824651001</v>
      </c>
      <c r="CJ13" s="17">
        <v>8.1438862525836E-2</v>
      </c>
      <c r="CK13" s="17">
        <v>4.7294775189054297E-2</v>
      </c>
      <c r="CL13" s="17">
        <v>2.9100520909307599E-2</v>
      </c>
    </row>
    <row r="14" spans="2:90" x14ac:dyDescent="0.3">
      <c r="B14" s="18" t="s">
        <v>199</v>
      </c>
      <c r="C14" s="17">
        <v>0.34716599060674702</v>
      </c>
      <c r="D14" s="17">
        <v>0.34353989599997797</v>
      </c>
      <c r="E14" s="17">
        <v>0.34749570982998701</v>
      </c>
      <c r="F14" s="17"/>
      <c r="G14" s="17">
        <v>0.297301351704015</v>
      </c>
      <c r="H14" s="17">
        <v>0.35851634584220499</v>
      </c>
      <c r="I14" s="17">
        <v>0.367748912070885</v>
      </c>
      <c r="J14" s="17">
        <v>0.327171329471724</v>
      </c>
      <c r="K14" s="17">
        <v>0.31552370756379899</v>
      </c>
      <c r="L14" s="17">
        <v>0.39161728468295298</v>
      </c>
      <c r="M14" s="17"/>
      <c r="N14" s="17">
        <v>0.40281278867699699</v>
      </c>
      <c r="O14" s="17">
        <v>0.38680392667344798</v>
      </c>
      <c r="P14" s="17">
        <v>0.31656751289659901</v>
      </c>
      <c r="Q14" s="17">
        <v>0.27253639316217698</v>
      </c>
      <c r="R14" s="17"/>
      <c r="S14" s="17">
        <v>0.34159953851353198</v>
      </c>
      <c r="T14" s="17">
        <v>0.39720486463460503</v>
      </c>
      <c r="U14" s="17">
        <v>0.44855842375995097</v>
      </c>
      <c r="V14" s="17">
        <v>0.30404254911867301</v>
      </c>
      <c r="W14" s="17">
        <v>0.39456732989194498</v>
      </c>
      <c r="X14" s="17">
        <v>0.28144473214441401</v>
      </c>
      <c r="Y14" s="17">
        <v>0.364544116989786</v>
      </c>
      <c r="Z14" s="17">
        <v>0.241976513384626</v>
      </c>
      <c r="AA14" s="17">
        <v>0.30545428439708999</v>
      </c>
      <c r="AB14" s="17">
        <v>0.37043919073225201</v>
      </c>
      <c r="AC14" s="17">
        <v>0.29258798698690303</v>
      </c>
      <c r="AD14" s="17">
        <v>0.36977894536136902</v>
      </c>
      <c r="AE14" s="17"/>
      <c r="AF14" s="17">
        <v>0.338472131312749</v>
      </c>
      <c r="AG14" s="17">
        <v>0.37453245578921701</v>
      </c>
      <c r="AH14" s="17">
        <v>0.28500035714580502</v>
      </c>
      <c r="AI14" s="17"/>
      <c r="AJ14" s="17">
        <v>0.37539339609182698</v>
      </c>
      <c r="AK14" s="17">
        <v>0.35855424898293697</v>
      </c>
      <c r="AL14" s="17">
        <v>0.36388493405326999</v>
      </c>
      <c r="AM14" s="17">
        <v>0.35532417707458103</v>
      </c>
      <c r="AN14" s="17">
        <v>0.33168073533876802</v>
      </c>
      <c r="AO14" s="17"/>
      <c r="AP14" s="17">
        <v>0.35769752323238702</v>
      </c>
      <c r="AQ14" s="17">
        <v>0.36729339998865601</v>
      </c>
      <c r="AR14" s="17">
        <v>0.36530008803866298</v>
      </c>
      <c r="AS14" s="17">
        <v>0.35624663405467499</v>
      </c>
      <c r="AT14" s="17">
        <v>0.39098323615916702</v>
      </c>
      <c r="AU14" s="17">
        <v>0.30076352960075398</v>
      </c>
      <c r="AV14" s="17"/>
      <c r="AW14" s="17">
        <v>0.30362964843201501</v>
      </c>
      <c r="AX14" s="17">
        <v>0.157322628485841</v>
      </c>
      <c r="AY14" s="17">
        <v>0.24154785681351701</v>
      </c>
      <c r="AZ14" s="17">
        <v>0.2738276301118</v>
      </c>
      <c r="BA14" s="17">
        <v>0.28132948724373502</v>
      </c>
      <c r="BB14" s="17">
        <v>0.31009550547975301</v>
      </c>
      <c r="BC14" s="17">
        <v>0.37649053847728797</v>
      </c>
      <c r="BD14" s="17">
        <v>0.34885293616269702</v>
      </c>
      <c r="BE14" s="17">
        <v>0.36161562357269</v>
      </c>
      <c r="BF14" s="17">
        <v>0.39825810708512699</v>
      </c>
      <c r="BG14" s="17">
        <v>0.41535522812719999</v>
      </c>
      <c r="BH14" s="17">
        <v>0.451535869530649</v>
      </c>
      <c r="BI14" s="17">
        <v>0.53369548912030296</v>
      </c>
      <c r="BJ14" s="17">
        <v>0.36975370541172797</v>
      </c>
      <c r="BK14" s="17">
        <v>0.46686938656865801</v>
      </c>
      <c r="BL14" s="17">
        <v>0.38669517963511002</v>
      </c>
      <c r="BM14" s="17"/>
      <c r="BN14" s="17">
        <v>0.34773850917273202</v>
      </c>
      <c r="BO14" s="17">
        <v>0.34484484904437102</v>
      </c>
      <c r="BP14" s="17"/>
      <c r="BQ14" s="17">
        <v>0.36515675015073001</v>
      </c>
      <c r="BR14" s="17">
        <v>0.35659015803779498</v>
      </c>
      <c r="BS14" s="17"/>
      <c r="BT14" s="17">
        <v>0.348529583397649</v>
      </c>
      <c r="BU14" s="17"/>
      <c r="BV14" s="17">
        <v>0.32573480584064401</v>
      </c>
      <c r="BW14" s="17">
        <v>0.32368679458099098</v>
      </c>
      <c r="BX14" s="17">
        <v>0.37217977622398701</v>
      </c>
      <c r="BY14" s="17"/>
      <c r="BZ14" s="17">
        <v>0.25322894322557099</v>
      </c>
      <c r="CA14" s="17">
        <v>0.33650686135535801</v>
      </c>
      <c r="CB14" s="17">
        <v>0.30776592186387097</v>
      </c>
      <c r="CC14" s="17">
        <v>0.31781190292907902</v>
      </c>
      <c r="CD14" s="17">
        <v>0.398712135716982</v>
      </c>
      <c r="CE14" s="17">
        <v>0.38574569264956299</v>
      </c>
      <c r="CF14" s="17">
        <v>0.43543085377799401</v>
      </c>
      <c r="CG14" s="17"/>
      <c r="CH14" s="17">
        <v>0.287092491328787</v>
      </c>
      <c r="CI14" s="17">
        <v>0.40194415229918801</v>
      </c>
      <c r="CJ14" s="17">
        <v>0.35334383355529397</v>
      </c>
      <c r="CK14" s="17">
        <v>0.28062076295534699</v>
      </c>
      <c r="CL14" s="17">
        <v>0.18807960401020499</v>
      </c>
    </row>
    <row r="15" spans="2:90" x14ac:dyDescent="0.3">
      <c r="B15" s="18" t="s">
        <v>200</v>
      </c>
      <c r="C15" s="17">
        <v>0.198831069722744</v>
      </c>
      <c r="D15" s="17">
        <v>0.171691625606572</v>
      </c>
      <c r="E15" s="17">
        <v>0.225928267696694</v>
      </c>
      <c r="F15" s="17"/>
      <c r="G15" s="17">
        <v>0.106812860559415</v>
      </c>
      <c r="H15" s="17">
        <v>0.14997917354953499</v>
      </c>
      <c r="I15" s="17">
        <v>0.160658636095065</v>
      </c>
      <c r="J15" s="17">
        <v>0.24577877929103301</v>
      </c>
      <c r="K15" s="17">
        <v>0.29881135554511201</v>
      </c>
      <c r="L15" s="17">
        <v>0.22595829697755701</v>
      </c>
      <c r="M15" s="17"/>
      <c r="N15" s="17">
        <v>0.14666936097500599</v>
      </c>
      <c r="O15" s="17">
        <v>0.23035539763389701</v>
      </c>
      <c r="P15" s="17">
        <v>0.21637031274590501</v>
      </c>
      <c r="Q15" s="17">
        <v>0.206562016241612</v>
      </c>
      <c r="R15" s="17"/>
      <c r="S15" s="17">
        <v>0.15603040932006501</v>
      </c>
      <c r="T15" s="17">
        <v>0.22304598237982801</v>
      </c>
      <c r="U15" s="17">
        <v>0.20546065162528299</v>
      </c>
      <c r="V15" s="17">
        <v>0.24427688474380399</v>
      </c>
      <c r="W15" s="17">
        <v>0.190985371297895</v>
      </c>
      <c r="X15" s="17">
        <v>0.21622124704523099</v>
      </c>
      <c r="Y15" s="17">
        <v>0.17111692900096401</v>
      </c>
      <c r="Z15" s="17">
        <v>0.17638128192229099</v>
      </c>
      <c r="AA15" s="17">
        <v>0.25646749750074299</v>
      </c>
      <c r="AB15" s="17">
        <v>0.15551365780614301</v>
      </c>
      <c r="AC15" s="17">
        <v>0.12524772958761099</v>
      </c>
      <c r="AD15" s="17">
        <v>0.25021519857371</v>
      </c>
      <c r="AE15" s="17"/>
      <c r="AF15" s="17">
        <v>0.23405511382503699</v>
      </c>
      <c r="AG15" s="17">
        <v>0.19003255128042301</v>
      </c>
      <c r="AH15" s="17">
        <v>0.18512677788843099</v>
      </c>
      <c r="AI15" s="17"/>
      <c r="AJ15" s="17">
        <v>0.214800084866241</v>
      </c>
      <c r="AK15" s="17">
        <v>0.15723879085824299</v>
      </c>
      <c r="AL15" s="17">
        <v>0.22451548043224101</v>
      </c>
      <c r="AM15" s="17">
        <v>0.245259043729085</v>
      </c>
      <c r="AN15" s="17">
        <v>0.196025509630506</v>
      </c>
      <c r="AO15" s="17"/>
      <c r="AP15" s="17">
        <v>0.14012931542535101</v>
      </c>
      <c r="AQ15" s="17">
        <v>0.20077697527913199</v>
      </c>
      <c r="AR15" s="17">
        <v>0.21429151063896401</v>
      </c>
      <c r="AS15" s="17">
        <v>0.225613610326034</v>
      </c>
      <c r="AT15" s="17">
        <v>0.167691368061922</v>
      </c>
      <c r="AU15" s="17">
        <v>0.29982857585189798</v>
      </c>
      <c r="AV15" s="17"/>
      <c r="AW15" s="17">
        <v>0.26390231742087999</v>
      </c>
      <c r="AX15" s="17">
        <v>0.109073953305434</v>
      </c>
      <c r="AY15" s="17">
        <v>0.237641520692944</v>
      </c>
      <c r="AZ15" s="17">
        <v>0.25595877889596802</v>
      </c>
      <c r="BA15" s="17">
        <v>0.24220370725234999</v>
      </c>
      <c r="BB15" s="17">
        <v>0.17354064777256101</v>
      </c>
      <c r="BC15" s="17">
        <v>0.19986118014016799</v>
      </c>
      <c r="BD15" s="17">
        <v>0.236417651159013</v>
      </c>
      <c r="BE15" s="17">
        <v>0.24420312943287201</v>
      </c>
      <c r="BF15" s="17">
        <v>0.211428078217899</v>
      </c>
      <c r="BG15" s="17">
        <v>0.18378852109274399</v>
      </c>
      <c r="BH15" s="17">
        <v>0.176209365526624</v>
      </c>
      <c r="BI15" s="17">
        <v>0.128426409280925</v>
      </c>
      <c r="BJ15" s="17">
        <v>0.24813842682948101</v>
      </c>
      <c r="BK15" s="17">
        <v>0.15121546441797501</v>
      </c>
      <c r="BL15" s="17">
        <v>9.6302117604571996E-2</v>
      </c>
      <c r="BM15" s="17"/>
      <c r="BN15" s="17">
        <v>0.20255619236826999</v>
      </c>
      <c r="BO15" s="17">
        <v>0.192173712479522</v>
      </c>
      <c r="BP15" s="17"/>
      <c r="BQ15" s="17">
        <v>0.14103475162839699</v>
      </c>
      <c r="BR15" s="17">
        <v>0.186569449581827</v>
      </c>
      <c r="BS15" s="17"/>
      <c r="BT15" s="17">
        <v>0.16956832333882699</v>
      </c>
      <c r="BU15" s="17"/>
      <c r="BV15" s="17">
        <v>0.16768329829967499</v>
      </c>
      <c r="BW15" s="17">
        <v>0.190927276013104</v>
      </c>
      <c r="BX15" s="17">
        <v>0.209887050201428</v>
      </c>
      <c r="BY15" s="17"/>
      <c r="BZ15" s="17">
        <v>0.20898069351669299</v>
      </c>
      <c r="CA15" s="17">
        <v>0.20165363741812101</v>
      </c>
      <c r="CB15" s="17">
        <v>0.25737967189529298</v>
      </c>
      <c r="CC15" s="17">
        <v>0.192412727336506</v>
      </c>
      <c r="CD15" s="17">
        <v>0.184194533443718</v>
      </c>
      <c r="CE15" s="17">
        <v>0.212798441360186</v>
      </c>
      <c r="CF15" s="17">
        <v>0.122883525631346</v>
      </c>
      <c r="CG15" s="17"/>
      <c r="CH15" s="17">
        <v>0.10838454883196599</v>
      </c>
      <c r="CI15" s="17">
        <v>0.188661186837247</v>
      </c>
      <c r="CJ15" s="17">
        <v>0.22604130739348</v>
      </c>
      <c r="CK15" s="17">
        <v>0.21981593530354701</v>
      </c>
      <c r="CL15" s="17">
        <v>0.18241219485542401</v>
      </c>
    </row>
    <row r="16" spans="2:90" x14ac:dyDescent="0.3">
      <c r="B16" s="18" t="s">
        <v>201</v>
      </c>
      <c r="C16" s="17">
        <v>0.20987712054722299</v>
      </c>
      <c r="D16" s="17">
        <v>0.20277789594654699</v>
      </c>
      <c r="E16" s="17">
        <v>0.21752034027214701</v>
      </c>
      <c r="F16" s="17"/>
      <c r="G16" s="17">
        <v>0.119029782888059</v>
      </c>
      <c r="H16" s="17">
        <v>0.127728823472746</v>
      </c>
      <c r="I16" s="17">
        <v>0.17477691089161301</v>
      </c>
      <c r="J16" s="17">
        <v>0.288227799195585</v>
      </c>
      <c r="K16" s="17">
        <v>0.264794351660464</v>
      </c>
      <c r="L16" s="17">
        <v>0.265654009651414</v>
      </c>
      <c r="M16" s="17"/>
      <c r="N16" s="17">
        <v>9.5463934980743306E-2</v>
      </c>
      <c r="O16" s="17">
        <v>0.15073622783468099</v>
      </c>
      <c r="P16" s="17">
        <v>0.26016667760597001</v>
      </c>
      <c r="Q16" s="17">
        <v>0.34867413397214803</v>
      </c>
      <c r="R16" s="17"/>
      <c r="S16" s="17">
        <v>0.11343830536240899</v>
      </c>
      <c r="T16" s="17">
        <v>0.172763035187491</v>
      </c>
      <c r="U16" s="17">
        <v>0.19469438948605999</v>
      </c>
      <c r="V16" s="17">
        <v>0.26030985223556202</v>
      </c>
      <c r="W16" s="17">
        <v>0.20408758862572701</v>
      </c>
      <c r="X16" s="17">
        <v>0.21540607345624399</v>
      </c>
      <c r="Y16" s="17">
        <v>0.21776072042137501</v>
      </c>
      <c r="Z16" s="17">
        <v>0.28403151042742703</v>
      </c>
      <c r="AA16" s="17">
        <v>0.20541654952132801</v>
      </c>
      <c r="AB16" s="17">
        <v>0.247881698194899</v>
      </c>
      <c r="AC16" s="17">
        <v>0.37049985592593898</v>
      </c>
      <c r="AD16" s="17">
        <v>0.22391727176683399</v>
      </c>
      <c r="AE16" s="17"/>
      <c r="AF16" s="17">
        <v>0.26313124758315798</v>
      </c>
      <c r="AG16" s="17">
        <v>0.14445773234822601</v>
      </c>
      <c r="AH16" s="17">
        <v>0.29548565686183798</v>
      </c>
      <c r="AI16" s="17"/>
      <c r="AJ16" s="17">
        <v>0.191243740718542</v>
      </c>
      <c r="AK16" s="17">
        <v>0.169242806997421</v>
      </c>
      <c r="AL16" s="17">
        <v>0.17338664259855999</v>
      </c>
      <c r="AM16" s="17">
        <v>0.214618308684981</v>
      </c>
      <c r="AN16" s="17">
        <v>0.140725112702381</v>
      </c>
      <c r="AO16" s="17"/>
      <c r="AP16" s="17">
        <v>0.13714470513002899</v>
      </c>
      <c r="AQ16" s="17">
        <v>0.19015514236640901</v>
      </c>
      <c r="AR16" s="17">
        <v>0.20600436742585099</v>
      </c>
      <c r="AS16" s="17">
        <v>0.23548111019408599</v>
      </c>
      <c r="AT16" s="17">
        <v>0.10157949380845301</v>
      </c>
      <c r="AU16" s="17">
        <v>0.227256617620607</v>
      </c>
      <c r="AV16" s="17"/>
      <c r="AW16" s="17">
        <v>0.33594380464229101</v>
      </c>
      <c r="AX16" s="17">
        <v>0.42355416337951501</v>
      </c>
      <c r="AY16" s="17">
        <v>0.31441849633551899</v>
      </c>
      <c r="AZ16" s="17">
        <v>0.26120080764599102</v>
      </c>
      <c r="BA16" s="17">
        <v>0.27653771931021298</v>
      </c>
      <c r="BB16" s="17">
        <v>0.29334884429248398</v>
      </c>
      <c r="BC16" s="17">
        <v>0.15719165644591501</v>
      </c>
      <c r="BD16" s="17">
        <v>0.23093590878701101</v>
      </c>
      <c r="BE16" s="17">
        <v>0.15446560494629599</v>
      </c>
      <c r="BF16" s="17">
        <v>0.138566402978613</v>
      </c>
      <c r="BG16" s="17">
        <v>0.17325049643995</v>
      </c>
      <c r="BH16" s="17">
        <v>0.11360741872440901</v>
      </c>
      <c r="BI16" s="17">
        <v>6.3254244092037101E-2</v>
      </c>
      <c r="BJ16" s="17">
        <v>6.2608617222660701E-2</v>
      </c>
      <c r="BK16" s="17">
        <v>0.11345023160805701</v>
      </c>
      <c r="BL16" s="17">
        <v>6.08072996761468E-2</v>
      </c>
      <c r="BM16" s="17"/>
      <c r="BN16" s="17">
        <v>0.19667196971335901</v>
      </c>
      <c r="BO16" s="17">
        <v>0.228730288275136</v>
      </c>
      <c r="BP16" s="17"/>
      <c r="BQ16" s="17">
        <v>0.13173979098215</v>
      </c>
      <c r="BR16" s="17">
        <v>0.199029670005299</v>
      </c>
      <c r="BS16" s="17"/>
      <c r="BT16" s="17">
        <v>0.112751320083986</v>
      </c>
      <c r="BU16" s="17"/>
      <c r="BV16" s="17">
        <v>0.26911747937172797</v>
      </c>
      <c r="BW16" s="17">
        <v>0.16752906543241</v>
      </c>
      <c r="BX16" s="17">
        <v>0.19661296314931301</v>
      </c>
      <c r="BY16" s="17"/>
      <c r="BZ16" s="17">
        <v>0.32881674951905199</v>
      </c>
      <c r="CA16" s="17">
        <v>0.32188679762251599</v>
      </c>
      <c r="CB16" s="17">
        <v>0.25218294126123297</v>
      </c>
      <c r="CC16" s="17">
        <v>0.14892553837644601</v>
      </c>
      <c r="CD16" s="17">
        <v>0.17611298405401399</v>
      </c>
      <c r="CE16" s="17">
        <v>9.3214751617996597E-2</v>
      </c>
      <c r="CF16" s="17">
        <v>9.34452813163692E-2</v>
      </c>
      <c r="CG16" s="17"/>
      <c r="CH16" s="17">
        <v>0.10901893894661201</v>
      </c>
      <c r="CI16" s="17">
        <v>0.12665941716531501</v>
      </c>
      <c r="CJ16" s="17">
        <v>0.23368845007438199</v>
      </c>
      <c r="CK16" s="17">
        <v>0.33699573340986499</v>
      </c>
      <c r="CL16" s="17">
        <v>0.514851868646238</v>
      </c>
    </row>
    <row r="17" spans="2:90" x14ac:dyDescent="0.3">
      <c r="B17" s="18" t="s">
        <v>202</v>
      </c>
      <c r="C17" s="19">
        <v>1.86861698355535E-2</v>
      </c>
      <c r="D17" s="19">
        <v>2.0215415888894899E-2</v>
      </c>
      <c r="E17" s="19">
        <v>1.7339759482670698E-2</v>
      </c>
      <c r="F17" s="19"/>
      <c r="G17" s="19">
        <v>2.8145353576476701E-2</v>
      </c>
      <c r="H17" s="19">
        <v>1.76993470977178E-2</v>
      </c>
      <c r="I17" s="19">
        <v>1.7203801687951398E-2</v>
      </c>
      <c r="J17" s="19">
        <v>1.3853239924888299E-2</v>
      </c>
      <c r="K17" s="19">
        <v>1.74247706704359E-2</v>
      </c>
      <c r="L17" s="19">
        <v>1.9191365665319801E-2</v>
      </c>
      <c r="M17" s="19"/>
      <c r="N17" s="19">
        <v>7.5305889318140603E-3</v>
      </c>
      <c r="O17" s="19">
        <v>1.7661111703413002E-2</v>
      </c>
      <c r="P17" s="19">
        <v>2.3143681064652501E-2</v>
      </c>
      <c r="Q17" s="19">
        <v>2.80401482076949E-2</v>
      </c>
      <c r="R17" s="19"/>
      <c r="S17" s="19">
        <v>1.8773305596731099E-2</v>
      </c>
      <c r="T17" s="19">
        <v>2.48981320784828E-2</v>
      </c>
      <c r="U17" s="19">
        <v>1.62381576563464E-2</v>
      </c>
      <c r="V17" s="19">
        <v>1.6013001046701301E-2</v>
      </c>
      <c r="W17" s="19">
        <v>2.1864502221747E-2</v>
      </c>
      <c r="X17" s="19">
        <v>5.7179947632958602E-3</v>
      </c>
      <c r="Y17" s="19">
        <v>4.6223333475199899E-2</v>
      </c>
      <c r="Z17" s="19">
        <v>1.00088451406391E-2</v>
      </c>
      <c r="AA17" s="19">
        <v>1.4453209541205299E-2</v>
      </c>
      <c r="AB17" s="19">
        <v>1.5409925681480899E-2</v>
      </c>
      <c r="AC17" s="19">
        <v>9.4273251530591594E-3</v>
      </c>
      <c r="AD17" s="19">
        <v>1.6278114914823599E-2</v>
      </c>
      <c r="AE17" s="19"/>
      <c r="AF17" s="19">
        <v>1.7629738194004301E-2</v>
      </c>
      <c r="AG17" s="19">
        <v>1.1507944297089699E-2</v>
      </c>
      <c r="AH17" s="19">
        <v>2.62391327770185E-2</v>
      </c>
      <c r="AI17" s="19"/>
      <c r="AJ17" s="19">
        <v>2.2732957814074799E-2</v>
      </c>
      <c r="AK17" s="19">
        <v>2.5917439101990399E-2</v>
      </c>
      <c r="AL17" s="19">
        <v>0</v>
      </c>
      <c r="AM17" s="19">
        <v>0</v>
      </c>
      <c r="AN17" s="19">
        <v>8.4991930138708094E-3</v>
      </c>
      <c r="AO17" s="19"/>
      <c r="AP17" s="19">
        <v>2.7430306810881398E-2</v>
      </c>
      <c r="AQ17" s="19">
        <v>1.5123994491895399E-2</v>
      </c>
      <c r="AR17" s="19">
        <v>0</v>
      </c>
      <c r="AS17" s="19">
        <v>8.9620364737775307E-3</v>
      </c>
      <c r="AT17" s="19">
        <v>3.05188992833379E-2</v>
      </c>
      <c r="AU17" s="19">
        <v>3.34812303096306E-2</v>
      </c>
      <c r="AV17" s="19"/>
      <c r="AW17" s="19">
        <v>0</v>
      </c>
      <c r="AX17" s="19">
        <v>1.1378939980461999E-2</v>
      </c>
      <c r="AY17" s="19">
        <v>3.31438165468491E-2</v>
      </c>
      <c r="AZ17" s="19">
        <v>3.2826939727331098E-2</v>
      </c>
      <c r="BA17" s="19">
        <v>8.2039128087081793E-3</v>
      </c>
      <c r="BB17" s="19">
        <v>3.1855524131508502E-2</v>
      </c>
      <c r="BC17" s="19">
        <v>1.6595465957286702E-2</v>
      </c>
      <c r="BD17" s="19">
        <v>1.9768539191276399E-2</v>
      </c>
      <c r="BE17" s="19">
        <v>2.1773964471842201E-2</v>
      </c>
      <c r="BF17" s="19">
        <v>2.0845702124835101E-2</v>
      </c>
      <c r="BG17" s="19">
        <v>0</v>
      </c>
      <c r="BH17" s="19">
        <v>0</v>
      </c>
      <c r="BI17" s="19">
        <v>2.05707562506669E-2</v>
      </c>
      <c r="BJ17" s="19">
        <v>1.6992752056852699E-2</v>
      </c>
      <c r="BK17" s="19">
        <v>2.2118894192654701E-2</v>
      </c>
      <c r="BL17" s="19">
        <v>9.0336360388433793E-3</v>
      </c>
      <c r="BM17" s="19"/>
      <c r="BN17" s="19">
        <v>1.8945131101621399E-2</v>
      </c>
      <c r="BO17" s="19">
        <v>1.85994276150671E-2</v>
      </c>
      <c r="BP17" s="19"/>
      <c r="BQ17" s="19">
        <v>2.3981809539392902E-2</v>
      </c>
      <c r="BR17" s="19">
        <v>3.2939657301227797E-2</v>
      </c>
      <c r="BS17" s="19"/>
      <c r="BT17" s="19">
        <v>3.4426814427167503E-2</v>
      </c>
      <c r="BU17" s="19"/>
      <c r="BV17" s="19">
        <v>2.6006156179872002E-2</v>
      </c>
      <c r="BW17" s="19">
        <v>2.2950986522770701E-2</v>
      </c>
      <c r="BX17" s="19">
        <v>1.32303142742925E-2</v>
      </c>
      <c r="BY17" s="19"/>
      <c r="BZ17" s="19">
        <v>3.7890102283693002E-2</v>
      </c>
      <c r="CA17" s="19">
        <v>1.30692909599592E-2</v>
      </c>
      <c r="CB17" s="19">
        <v>6.9835779174515699E-3</v>
      </c>
      <c r="CC17" s="19">
        <v>2.66989276227E-2</v>
      </c>
      <c r="CD17" s="19">
        <v>6.7002628806016899E-3</v>
      </c>
      <c r="CE17" s="19">
        <v>1.5493939220449801E-2</v>
      </c>
      <c r="CF17" s="19">
        <v>1.09214921286398E-2</v>
      </c>
      <c r="CG17" s="19"/>
      <c r="CH17" s="19">
        <v>1.07162225845792E-2</v>
      </c>
      <c r="CI17" s="19">
        <v>1.83729151641286E-2</v>
      </c>
      <c r="CJ17" s="19">
        <v>1.25839730046238E-2</v>
      </c>
      <c r="CK17" s="19">
        <v>3.7433086692602098E-2</v>
      </c>
      <c r="CL17" s="19">
        <v>2.3969737781024601E-2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210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5.3707354556850398E-2</v>
      </c>
      <c r="D9" s="17">
        <v>5.0117314123522598E-2</v>
      </c>
      <c r="E9" s="17">
        <v>5.7641648981724497E-2</v>
      </c>
      <c r="F9" s="17"/>
      <c r="G9" s="17">
        <v>4.2880268659087797E-2</v>
      </c>
      <c r="H9" s="17">
        <v>4.7205523455660897E-2</v>
      </c>
      <c r="I9" s="17">
        <v>3.3796048370457001E-2</v>
      </c>
      <c r="J9" s="17">
        <v>5.4155680369913299E-2</v>
      </c>
      <c r="K9" s="17">
        <v>5.7001570631719997E-2</v>
      </c>
      <c r="L9" s="17">
        <v>7.9943005206216E-2</v>
      </c>
      <c r="M9" s="17"/>
      <c r="N9" s="17">
        <v>5.3440348880300297E-2</v>
      </c>
      <c r="O9" s="17">
        <v>6.4415237616769302E-2</v>
      </c>
      <c r="P9" s="17">
        <v>5.3481294350954202E-2</v>
      </c>
      <c r="Q9" s="17">
        <v>4.1782100439776801E-2</v>
      </c>
      <c r="R9" s="17"/>
      <c r="S9" s="17">
        <v>2.8616255078457699E-2</v>
      </c>
      <c r="T9" s="17">
        <v>5.8917446973509799E-2</v>
      </c>
      <c r="U9" s="17">
        <v>7.9763855578698806E-2</v>
      </c>
      <c r="V9" s="17">
        <v>3.6365076240800702E-2</v>
      </c>
      <c r="W9" s="17">
        <v>6.1955038020231799E-2</v>
      </c>
      <c r="X9" s="17">
        <v>3.4428125920451497E-2</v>
      </c>
      <c r="Y9" s="17">
        <v>5.9433265457303798E-2</v>
      </c>
      <c r="Z9" s="17">
        <v>6.9210185379261102E-2</v>
      </c>
      <c r="AA9" s="17">
        <v>3.7390513077672903E-2</v>
      </c>
      <c r="AB9" s="17">
        <v>9.2801559382187496E-2</v>
      </c>
      <c r="AC9" s="17">
        <v>6.9727809650825603E-2</v>
      </c>
      <c r="AD9" s="17">
        <v>4.9860492878168398E-2</v>
      </c>
      <c r="AE9" s="17"/>
      <c r="AF9" s="17">
        <v>6.2451131921337097E-2</v>
      </c>
      <c r="AG9" s="17">
        <v>6.6341454562817898E-2</v>
      </c>
      <c r="AH9" s="17">
        <v>9.7387217943818993E-3</v>
      </c>
      <c r="AI9" s="17"/>
      <c r="AJ9" s="17">
        <v>7.29752082138308E-2</v>
      </c>
      <c r="AK9" s="17">
        <v>4.2794900791199603E-2</v>
      </c>
      <c r="AL9" s="17">
        <v>7.3867727530080002E-2</v>
      </c>
      <c r="AM9" s="17">
        <v>5.5474321255797897E-2</v>
      </c>
      <c r="AN9" s="17">
        <v>5.6724536354682401E-2</v>
      </c>
      <c r="AO9" s="17"/>
      <c r="AP9" s="17">
        <v>4.82151175188383E-2</v>
      </c>
      <c r="AQ9" s="17">
        <v>6.4574378456133202E-2</v>
      </c>
      <c r="AR9" s="17">
        <v>5.19924371844009E-2</v>
      </c>
      <c r="AS9" s="17">
        <v>5.7044328393479497E-2</v>
      </c>
      <c r="AT9" s="17">
        <v>3.2044868466515601E-2</v>
      </c>
      <c r="AU9" s="17">
        <v>3.8658784460004897E-2</v>
      </c>
      <c r="AV9" s="17"/>
      <c r="AW9" s="17">
        <v>4.76532522633972E-2</v>
      </c>
      <c r="AX9" s="17">
        <v>5.3278713637152697E-2</v>
      </c>
      <c r="AY9" s="17">
        <v>6.1794171745116297E-2</v>
      </c>
      <c r="AZ9" s="17">
        <v>3.74137273733764E-2</v>
      </c>
      <c r="BA9" s="17">
        <v>3.3720930694852803E-2</v>
      </c>
      <c r="BB9" s="17">
        <v>4.5445200313016298E-2</v>
      </c>
      <c r="BC9" s="17">
        <v>4.8296546743541897E-2</v>
      </c>
      <c r="BD9" s="17">
        <v>4.9095828847342003E-2</v>
      </c>
      <c r="BE9" s="17">
        <v>8.2071157980884504E-2</v>
      </c>
      <c r="BF9" s="17">
        <v>5.1473998909669798E-2</v>
      </c>
      <c r="BG9" s="17">
        <v>7.1067029380969704E-2</v>
      </c>
      <c r="BH9" s="17">
        <v>3.7919791929551597E-2</v>
      </c>
      <c r="BI9" s="17">
        <v>9.6901289365832297E-2</v>
      </c>
      <c r="BJ9" s="17">
        <v>3.3188540508059999E-2</v>
      </c>
      <c r="BK9" s="17">
        <v>0.12438528550587601</v>
      </c>
      <c r="BL9" s="17">
        <v>5.1121822192343201E-2</v>
      </c>
      <c r="BM9" s="17"/>
      <c r="BN9" s="17">
        <v>5.40594840134603E-2</v>
      </c>
      <c r="BO9" s="17">
        <v>5.3143686606835001E-2</v>
      </c>
      <c r="BP9" s="17"/>
      <c r="BQ9" s="17">
        <v>5.2286100712389302E-2</v>
      </c>
      <c r="BR9" s="17">
        <v>2.4431412253948299E-2</v>
      </c>
      <c r="BS9" s="17"/>
      <c r="BT9" s="17">
        <v>3.21509049129741E-2</v>
      </c>
      <c r="BU9" s="17"/>
      <c r="BV9" s="17">
        <v>7.1131752402913806E-2</v>
      </c>
      <c r="BW9" s="17">
        <v>3.7303709828094202E-2</v>
      </c>
      <c r="BX9" s="17">
        <v>5.1527283183311803E-2</v>
      </c>
      <c r="BY9" s="17"/>
      <c r="BZ9" s="17">
        <v>6.5951239690978006E-2</v>
      </c>
      <c r="CA9" s="17">
        <v>4.6309420282412597E-2</v>
      </c>
      <c r="CB9" s="17">
        <v>6.5167422475090206E-2</v>
      </c>
      <c r="CC9" s="17">
        <v>6.67717052064567E-2</v>
      </c>
      <c r="CD9" s="17">
        <v>3.2952024490698902E-2</v>
      </c>
      <c r="CE9" s="17">
        <v>6.5965784516767004E-2</v>
      </c>
      <c r="CF9" s="17">
        <v>4.68211505702451E-2</v>
      </c>
      <c r="CG9" s="17"/>
      <c r="CH9" s="17">
        <v>6.9275638269520101E-2</v>
      </c>
      <c r="CI9" s="17">
        <v>5.0096217537136202E-2</v>
      </c>
      <c r="CJ9" s="17">
        <v>6.1700547630064301E-2</v>
      </c>
      <c r="CK9" s="17">
        <v>4.1581524923764102E-2</v>
      </c>
      <c r="CL9" s="17">
        <v>2.2986484653007601E-2</v>
      </c>
    </row>
    <row r="10" spans="2:90" x14ac:dyDescent="0.3">
      <c r="B10" s="18" t="s">
        <v>195</v>
      </c>
      <c r="C10" s="17">
        <v>0.16514920389844401</v>
      </c>
      <c r="D10" s="17">
        <v>0.17523071590539799</v>
      </c>
      <c r="E10" s="17">
        <v>0.154540746760567</v>
      </c>
      <c r="F10" s="17"/>
      <c r="G10" s="17">
        <v>0.215866861836397</v>
      </c>
      <c r="H10" s="17">
        <v>0.161875403236486</v>
      </c>
      <c r="I10" s="17">
        <v>0.172799103904277</v>
      </c>
      <c r="J10" s="17">
        <v>0.14514524006495799</v>
      </c>
      <c r="K10" s="17">
        <v>0.152564739604828</v>
      </c>
      <c r="L10" s="17">
        <v>0.15254586810963</v>
      </c>
      <c r="M10" s="17"/>
      <c r="N10" s="17">
        <v>0.17458186890956201</v>
      </c>
      <c r="O10" s="17">
        <v>0.16829891515631901</v>
      </c>
      <c r="P10" s="17">
        <v>0.177945261077121</v>
      </c>
      <c r="Q10" s="17">
        <v>0.13977145247627201</v>
      </c>
      <c r="R10" s="17"/>
      <c r="S10" s="17">
        <v>0.21846414302358</v>
      </c>
      <c r="T10" s="17">
        <v>0.137123338581919</v>
      </c>
      <c r="U10" s="17">
        <v>0.15184985968970499</v>
      </c>
      <c r="V10" s="17">
        <v>0.20065118965159001</v>
      </c>
      <c r="W10" s="17">
        <v>0.14840604851381201</v>
      </c>
      <c r="X10" s="17">
        <v>0.172280457115529</v>
      </c>
      <c r="Y10" s="17">
        <v>0.16019232565526101</v>
      </c>
      <c r="Z10" s="17">
        <v>0.13190717559704801</v>
      </c>
      <c r="AA10" s="17">
        <v>0.14730343433215201</v>
      </c>
      <c r="AB10" s="17">
        <v>0.16988315382820501</v>
      </c>
      <c r="AC10" s="17">
        <v>0.156609101845856</v>
      </c>
      <c r="AD10" s="17">
        <v>0.10729668181850099</v>
      </c>
      <c r="AE10" s="17"/>
      <c r="AF10" s="17">
        <v>0.148063535565125</v>
      </c>
      <c r="AG10" s="17">
        <v>0.208457509068432</v>
      </c>
      <c r="AH10" s="17">
        <v>0.115807604661866</v>
      </c>
      <c r="AI10" s="17"/>
      <c r="AJ10" s="17">
        <v>0.14421078247046501</v>
      </c>
      <c r="AK10" s="17">
        <v>0.19847493425658699</v>
      </c>
      <c r="AL10" s="17">
        <v>0.16383930649697501</v>
      </c>
      <c r="AM10" s="17">
        <v>0.16101911634442601</v>
      </c>
      <c r="AN10" s="17">
        <v>0.19702688776113</v>
      </c>
      <c r="AO10" s="17"/>
      <c r="AP10" s="17">
        <v>0.21511147362367999</v>
      </c>
      <c r="AQ10" s="17">
        <v>0.15490586713209401</v>
      </c>
      <c r="AR10" s="17">
        <v>0.155912889314232</v>
      </c>
      <c r="AS10" s="17">
        <v>0.144939284457686</v>
      </c>
      <c r="AT10" s="17">
        <v>0.198644342227496</v>
      </c>
      <c r="AU10" s="17">
        <v>0.14643216897785999</v>
      </c>
      <c r="AV10" s="17"/>
      <c r="AW10" s="17">
        <v>5.19026093843259E-2</v>
      </c>
      <c r="AX10" s="17">
        <v>0.175015063656735</v>
      </c>
      <c r="AY10" s="17">
        <v>0.15329139358463401</v>
      </c>
      <c r="AZ10" s="17">
        <v>0.155367020594256</v>
      </c>
      <c r="BA10" s="17">
        <v>0.140710208975137</v>
      </c>
      <c r="BB10" s="17">
        <v>0.17153061668483</v>
      </c>
      <c r="BC10" s="17">
        <v>0.17403922819922199</v>
      </c>
      <c r="BD10" s="17">
        <v>0.216762999884615</v>
      </c>
      <c r="BE10" s="17">
        <v>0.114125375482016</v>
      </c>
      <c r="BF10" s="17">
        <v>0.23059414563663599</v>
      </c>
      <c r="BG10" s="17">
        <v>0.19152218690417999</v>
      </c>
      <c r="BH10" s="17">
        <v>0.148597144322273</v>
      </c>
      <c r="BI10" s="17">
        <v>0.158841728210592</v>
      </c>
      <c r="BJ10" s="17">
        <v>9.2091413206954395E-2</v>
      </c>
      <c r="BK10" s="17">
        <v>0.14279996862941699</v>
      </c>
      <c r="BL10" s="17">
        <v>0.18304825625836699</v>
      </c>
      <c r="BM10" s="17"/>
      <c r="BN10" s="17">
        <v>0.16407443274796499</v>
      </c>
      <c r="BO10" s="17">
        <v>0.16784775782327399</v>
      </c>
      <c r="BP10" s="17"/>
      <c r="BQ10" s="17">
        <v>0.22485766792523401</v>
      </c>
      <c r="BR10" s="17">
        <v>0.165642312844828</v>
      </c>
      <c r="BS10" s="17"/>
      <c r="BT10" s="17">
        <v>0.15514619545252201</v>
      </c>
      <c r="BU10" s="17"/>
      <c r="BV10" s="17">
        <v>0.21090615425716899</v>
      </c>
      <c r="BW10" s="17">
        <v>0.17810744084025601</v>
      </c>
      <c r="BX10" s="17">
        <v>0.144003548359111</v>
      </c>
      <c r="BY10" s="17"/>
      <c r="BZ10" s="17">
        <v>0.13570938588734599</v>
      </c>
      <c r="CA10" s="17">
        <v>0.163339456213835</v>
      </c>
      <c r="CB10" s="17">
        <v>0.144035998169942</v>
      </c>
      <c r="CC10" s="17">
        <v>0.166936287511253</v>
      </c>
      <c r="CD10" s="17">
        <v>0.15646926246895801</v>
      </c>
      <c r="CE10" s="17">
        <v>0.25165867823322502</v>
      </c>
      <c r="CF10" s="17">
        <v>0.16550955164251599</v>
      </c>
      <c r="CG10" s="17"/>
      <c r="CH10" s="17">
        <v>0.20771892138457501</v>
      </c>
      <c r="CI10" s="17">
        <v>0.18327447451123199</v>
      </c>
      <c r="CJ10" s="17">
        <v>0.14378307196277301</v>
      </c>
      <c r="CK10" s="17">
        <v>0.15991694532026299</v>
      </c>
      <c r="CL10" s="17">
        <v>0.109371396514701</v>
      </c>
    </row>
    <row r="11" spans="2:90" x14ac:dyDescent="0.3">
      <c r="B11" s="18" t="s">
        <v>196</v>
      </c>
      <c r="C11" s="17">
        <v>0.15268443064731099</v>
      </c>
      <c r="D11" s="17">
        <v>0.171709877136664</v>
      </c>
      <c r="E11" s="17">
        <v>0.13429876235260499</v>
      </c>
      <c r="F11" s="17"/>
      <c r="G11" s="17">
        <v>0.24228097103040799</v>
      </c>
      <c r="H11" s="17">
        <v>0.16331236921960701</v>
      </c>
      <c r="I11" s="17">
        <v>0.169333467088118</v>
      </c>
      <c r="J11" s="17">
        <v>0.133424345105741</v>
      </c>
      <c r="K11" s="17">
        <v>0.113641323210962</v>
      </c>
      <c r="L11" s="17">
        <v>0.112671232233411</v>
      </c>
      <c r="M11" s="17"/>
      <c r="N11" s="17">
        <v>0.15517632742656601</v>
      </c>
      <c r="O11" s="17">
        <v>0.16399985239911199</v>
      </c>
      <c r="P11" s="17">
        <v>0.15705978120896799</v>
      </c>
      <c r="Q11" s="17">
        <v>0.13592929395312001</v>
      </c>
      <c r="R11" s="17"/>
      <c r="S11" s="17">
        <v>0.18629382972262401</v>
      </c>
      <c r="T11" s="17">
        <v>0.130361930999915</v>
      </c>
      <c r="U11" s="17">
        <v>0.17108837732585599</v>
      </c>
      <c r="V11" s="17">
        <v>0.114360386497315</v>
      </c>
      <c r="W11" s="17">
        <v>0.18338279985016501</v>
      </c>
      <c r="X11" s="17">
        <v>0.204158804103171</v>
      </c>
      <c r="Y11" s="17">
        <v>0.137796594758579</v>
      </c>
      <c r="Z11" s="17">
        <v>0.122275733598987</v>
      </c>
      <c r="AA11" s="17">
        <v>0.119810870793845</v>
      </c>
      <c r="AB11" s="17">
        <v>0.16671246518288199</v>
      </c>
      <c r="AC11" s="17">
        <v>0.13451987742808899</v>
      </c>
      <c r="AD11" s="17">
        <v>0.12172840683109599</v>
      </c>
      <c r="AE11" s="17"/>
      <c r="AF11" s="17">
        <v>0.13641149993424301</v>
      </c>
      <c r="AG11" s="17">
        <v>0.14994771719780001</v>
      </c>
      <c r="AH11" s="17">
        <v>0.13636024783255499</v>
      </c>
      <c r="AI11" s="17"/>
      <c r="AJ11" s="17">
        <v>0.178021995227127</v>
      </c>
      <c r="AK11" s="17">
        <v>0.16054441095942901</v>
      </c>
      <c r="AL11" s="17">
        <v>0.146536610877324</v>
      </c>
      <c r="AM11" s="17">
        <v>0.12932768525729499</v>
      </c>
      <c r="AN11" s="17">
        <v>0.15003919138348501</v>
      </c>
      <c r="AO11" s="17"/>
      <c r="AP11" s="17">
        <v>0.148034368709553</v>
      </c>
      <c r="AQ11" s="17">
        <v>0.19069124159854201</v>
      </c>
      <c r="AR11" s="17">
        <v>0.14415133505177199</v>
      </c>
      <c r="AS11" s="17">
        <v>0.15170031594316899</v>
      </c>
      <c r="AT11" s="17">
        <v>0.19617059848701901</v>
      </c>
      <c r="AU11" s="17">
        <v>0.12952500408946099</v>
      </c>
      <c r="AV11" s="17"/>
      <c r="AW11" s="17">
        <v>5.0365447551421E-2</v>
      </c>
      <c r="AX11" s="17">
        <v>0.17305939238735499</v>
      </c>
      <c r="AY11" s="17">
        <v>0.111476191212582</v>
      </c>
      <c r="AZ11" s="17">
        <v>0.13531565276788099</v>
      </c>
      <c r="BA11" s="17">
        <v>0.22351415217928899</v>
      </c>
      <c r="BB11" s="17">
        <v>0.16197960743915901</v>
      </c>
      <c r="BC11" s="17">
        <v>0.159195753826015</v>
      </c>
      <c r="BD11" s="17">
        <v>0.131798952788591</v>
      </c>
      <c r="BE11" s="17">
        <v>0.15212882262684199</v>
      </c>
      <c r="BF11" s="17">
        <v>0.14839821775933401</v>
      </c>
      <c r="BG11" s="17">
        <v>0.16766500836668</v>
      </c>
      <c r="BH11" s="17">
        <v>0.18674586695255099</v>
      </c>
      <c r="BI11" s="17">
        <v>0.108438518813137</v>
      </c>
      <c r="BJ11" s="17">
        <v>0.17926120369333301</v>
      </c>
      <c r="BK11" s="17">
        <v>8.5401049534258699E-2</v>
      </c>
      <c r="BL11" s="17">
        <v>0.113799380723802</v>
      </c>
      <c r="BM11" s="17"/>
      <c r="BN11" s="17">
        <v>0.13998533454117901</v>
      </c>
      <c r="BO11" s="17">
        <v>0.17015574666153699</v>
      </c>
      <c r="BP11" s="17"/>
      <c r="BQ11" s="17">
        <v>0.134295743981966</v>
      </c>
      <c r="BR11" s="17">
        <v>0.238082025496239</v>
      </c>
      <c r="BS11" s="17"/>
      <c r="BT11" s="17">
        <v>0.16995821343724599</v>
      </c>
      <c r="BU11" s="17"/>
      <c r="BV11" s="17">
        <v>0.16159086974150499</v>
      </c>
      <c r="BW11" s="17">
        <v>0.173677307791817</v>
      </c>
      <c r="BX11" s="17">
        <v>0.140546883249416</v>
      </c>
      <c r="BY11" s="17"/>
      <c r="BZ11" s="17">
        <v>0.160571337851276</v>
      </c>
      <c r="CA11" s="17">
        <v>0.12892538007110599</v>
      </c>
      <c r="CB11" s="17">
        <v>0.153504302090616</v>
      </c>
      <c r="CC11" s="17">
        <v>0.16404005343151201</v>
      </c>
      <c r="CD11" s="17">
        <v>0.17435382867730001</v>
      </c>
      <c r="CE11" s="17">
        <v>0.15767752351797201</v>
      </c>
      <c r="CF11" s="17">
        <v>0.14514128957634601</v>
      </c>
      <c r="CG11" s="17"/>
      <c r="CH11" s="17">
        <v>0.20528495134289501</v>
      </c>
      <c r="CI11" s="17">
        <v>0.15177732135400701</v>
      </c>
      <c r="CJ11" s="17">
        <v>0.144160457698042</v>
      </c>
      <c r="CK11" s="17">
        <v>0.14242533736736701</v>
      </c>
      <c r="CL11" s="17">
        <v>0.15086455086166101</v>
      </c>
    </row>
    <row r="12" spans="2:90" x14ac:dyDescent="0.3">
      <c r="B12" s="18" t="s">
        <v>197</v>
      </c>
      <c r="C12" s="17">
        <v>0.205867579953081</v>
      </c>
      <c r="D12" s="17">
        <v>0.191720395336689</v>
      </c>
      <c r="E12" s="17">
        <v>0.21742442260696199</v>
      </c>
      <c r="F12" s="17"/>
      <c r="G12" s="17">
        <v>0.20357023216082101</v>
      </c>
      <c r="H12" s="17">
        <v>0.25669361910118499</v>
      </c>
      <c r="I12" s="17">
        <v>0.222590452497609</v>
      </c>
      <c r="J12" s="17">
        <v>0.19372327076469201</v>
      </c>
      <c r="K12" s="17">
        <v>0.173423926617463</v>
      </c>
      <c r="L12" s="17">
        <v>0.183794139849976</v>
      </c>
      <c r="M12" s="17"/>
      <c r="N12" s="17">
        <v>0.25670942629696097</v>
      </c>
      <c r="O12" s="17">
        <v>0.23256307445198099</v>
      </c>
      <c r="P12" s="17">
        <v>0.16145614364038199</v>
      </c>
      <c r="Q12" s="17">
        <v>0.16449088605922499</v>
      </c>
      <c r="R12" s="17"/>
      <c r="S12" s="17">
        <v>0.23366535192357599</v>
      </c>
      <c r="T12" s="17">
        <v>0.21998766421455501</v>
      </c>
      <c r="U12" s="17">
        <v>0.19945989807072001</v>
      </c>
      <c r="V12" s="17">
        <v>0.15146805264825799</v>
      </c>
      <c r="W12" s="17">
        <v>0.216358359151403</v>
      </c>
      <c r="X12" s="17">
        <v>0.20506199787488399</v>
      </c>
      <c r="Y12" s="17">
        <v>0.23740773159833001</v>
      </c>
      <c r="Z12" s="17">
        <v>0.17169976462981501</v>
      </c>
      <c r="AA12" s="17">
        <v>0.20763445994236299</v>
      </c>
      <c r="AB12" s="17">
        <v>0.17709893069177701</v>
      </c>
      <c r="AC12" s="17">
        <v>0.18767950557412999</v>
      </c>
      <c r="AD12" s="17">
        <v>0.24404118720273099</v>
      </c>
      <c r="AE12" s="17"/>
      <c r="AF12" s="17">
        <v>0.20127813376945</v>
      </c>
      <c r="AG12" s="17">
        <v>0.20526138758884499</v>
      </c>
      <c r="AH12" s="17">
        <v>0.208485412406097</v>
      </c>
      <c r="AI12" s="17"/>
      <c r="AJ12" s="17">
        <v>0.18829662099744901</v>
      </c>
      <c r="AK12" s="17">
        <v>0.20180801720167699</v>
      </c>
      <c r="AL12" s="17">
        <v>0.209679231428266</v>
      </c>
      <c r="AM12" s="17">
        <v>0.230469587267499</v>
      </c>
      <c r="AN12" s="17">
        <v>0.241063883680356</v>
      </c>
      <c r="AO12" s="17"/>
      <c r="AP12" s="17">
        <v>0.21781170958269999</v>
      </c>
      <c r="AQ12" s="17">
        <v>0.18599574721930301</v>
      </c>
      <c r="AR12" s="17">
        <v>0.22268431327584401</v>
      </c>
      <c r="AS12" s="17">
        <v>0.20957078647909499</v>
      </c>
      <c r="AT12" s="17">
        <v>0.24570560081488399</v>
      </c>
      <c r="AU12" s="17">
        <v>0.202484888216591</v>
      </c>
      <c r="AV12" s="17"/>
      <c r="AW12" s="17">
        <v>0.100076651581163</v>
      </c>
      <c r="AX12" s="17">
        <v>0.161769517600058</v>
      </c>
      <c r="AY12" s="17">
        <v>0.19466264576074599</v>
      </c>
      <c r="AZ12" s="17">
        <v>0.16743967109208399</v>
      </c>
      <c r="BA12" s="17">
        <v>0.15719496323816401</v>
      </c>
      <c r="BB12" s="17">
        <v>0.18618133604817499</v>
      </c>
      <c r="BC12" s="17">
        <v>0.200748051375224</v>
      </c>
      <c r="BD12" s="17">
        <v>0.20850452260781599</v>
      </c>
      <c r="BE12" s="17">
        <v>0.195515328889483</v>
      </c>
      <c r="BF12" s="17">
        <v>0.190212583109272</v>
      </c>
      <c r="BG12" s="17">
        <v>0.28010384109905601</v>
      </c>
      <c r="BH12" s="17">
        <v>0.16996777263778801</v>
      </c>
      <c r="BI12" s="17">
        <v>0.21377603337939999</v>
      </c>
      <c r="BJ12" s="17">
        <v>0.38490654847500499</v>
      </c>
      <c r="BK12" s="17">
        <v>0.29901350030440499</v>
      </c>
      <c r="BL12" s="17">
        <v>0.27453352981528101</v>
      </c>
      <c r="BM12" s="17"/>
      <c r="BN12" s="17">
        <v>0.22053526556523001</v>
      </c>
      <c r="BO12" s="17">
        <v>0.18406515445730201</v>
      </c>
      <c r="BP12" s="17"/>
      <c r="BQ12" s="17">
        <v>0.21455616761054999</v>
      </c>
      <c r="BR12" s="17">
        <v>0.20184466742985599</v>
      </c>
      <c r="BS12" s="17"/>
      <c r="BT12" s="17">
        <v>0.248710972160406</v>
      </c>
      <c r="BU12" s="17"/>
      <c r="BV12" s="17">
        <v>0.19663782938049201</v>
      </c>
      <c r="BW12" s="17">
        <v>0.18016108893384999</v>
      </c>
      <c r="BX12" s="17">
        <v>0.21747779828838701</v>
      </c>
      <c r="BY12" s="17"/>
      <c r="BZ12" s="17">
        <v>0.19243102746451499</v>
      </c>
      <c r="CA12" s="17">
        <v>0.186974064027811</v>
      </c>
      <c r="CB12" s="17">
        <v>0.177885065519236</v>
      </c>
      <c r="CC12" s="17">
        <v>0.21220057495259201</v>
      </c>
      <c r="CD12" s="17">
        <v>0.229745752573592</v>
      </c>
      <c r="CE12" s="17">
        <v>0.21091293107529599</v>
      </c>
      <c r="CF12" s="17">
        <v>0.27374760756348199</v>
      </c>
      <c r="CG12" s="17"/>
      <c r="CH12" s="17">
        <v>0.20160368935941</v>
      </c>
      <c r="CI12" s="17">
        <v>0.235954847093653</v>
      </c>
      <c r="CJ12" s="17">
        <v>0.190550822651051</v>
      </c>
      <c r="CK12" s="17">
        <v>0.182011296259074</v>
      </c>
      <c r="CL12" s="17">
        <v>0.17072752018644999</v>
      </c>
    </row>
    <row r="13" spans="2:90" x14ac:dyDescent="0.3">
      <c r="B13" s="18" t="s">
        <v>198</v>
      </c>
      <c r="C13" s="17">
        <v>0.13726212907433699</v>
      </c>
      <c r="D13" s="17">
        <v>0.13849518393281901</v>
      </c>
      <c r="E13" s="17">
        <v>0.137145140681424</v>
      </c>
      <c r="F13" s="17"/>
      <c r="G13" s="17">
        <v>0.13535503720150699</v>
      </c>
      <c r="H13" s="17">
        <v>0.15425739462645999</v>
      </c>
      <c r="I13" s="17">
        <v>0.15742727693482</v>
      </c>
      <c r="J13" s="17">
        <v>0.12085578110252899</v>
      </c>
      <c r="K13" s="17">
        <v>0.163989722099248</v>
      </c>
      <c r="L13" s="17">
        <v>0.10351868398602</v>
      </c>
      <c r="M13" s="17"/>
      <c r="N13" s="17">
        <v>0.16726669191526999</v>
      </c>
      <c r="O13" s="17">
        <v>0.11976790190524</v>
      </c>
      <c r="P13" s="17">
        <v>0.13334890521864001</v>
      </c>
      <c r="Q13" s="17">
        <v>0.12205768654031</v>
      </c>
      <c r="R13" s="17"/>
      <c r="S13" s="17">
        <v>9.65140600725308E-2</v>
      </c>
      <c r="T13" s="17">
        <v>0.16505006071999401</v>
      </c>
      <c r="U13" s="17">
        <v>0.174628581355804</v>
      </c>
      <c r="V13" s="17">
        <v>0.122770065460917</v>
      </c>
      <c r="W13" s="17">
        <v>0.10659658089488901</v>
      </c>
      <c r="X13" s="17">
        <v>0.116748084332576</v>
      </c>
      <c r="Y13" s="17">
        <v>0.130429841237858</v>
      </c>
      <c r="Z13" s="17">
        <v>0.15740678148551701</v>
      </c>
      <c r="AA13" s="17">
        <v>0.18839211450086099</v>
      </c>
      <c r="AB13" s="17">
        <v>0.101428908594056</v>
      </c>
      <c r="AC13" s="17">
        <v>0.159272681224329</v>
      </c>
      <c r="AD13" s="17">
        <v>0.15801191483507701</v>
      </c>
      <c r="AE13" s="17"/>
      <c r="AF13" s="17">
        <v>0.12288582388342</v>
      </c>
      <c r="AG13" s="17">
        <v>0.13780676724058799</v>
      </c>
      <c r="AH13" s="17">
        <v>0.14928555809052599</v>
      </c>
      <c r="AI13" s="17"/>
      <c r="AJ13" s="17">
        <v>0.14120793628704201</v>
      </c>
      <c r="AK13" s="17">
        <v>0.14361743138501401</v>
      </c>
      <c r="AL13" s="17">
        <v>0.15066171905702799</v>
      </c>
      <c r="AM13" s="17">
        <v>0.13204548697143501</v>
      </c>
      <c r="AN13" s="17">
        <v>0.14574139676570699</v>
      </c>
      <c r="AO13" s="17"/>
      <c r="AP13" s="17">
        <v>0.16491940789352699</v>
      </c>
      <c r="AQ13" s="17">
        <v>0.15203895490989899</v>
      </c>
      <c r="AR13" s="17">
        <v>0.16034517061890899</v>
      </c>
      <c r="AS13" s="17">
        <v>0.122927652120126</v>
      </c>
      <c r="AT13" s="17">
        <v>0.151210575644011</v>
      </c>
      <c r="AU13" s="17">
        <v>9.5646241041476496E-2</v>
      </c>
      <c r="AV13" s="17"/>
      <c r="AW13" s="17">
        <v>0.35732599915324997</v>
      </c>
      <c r="AX13" s="17">
        <v>9.7163264450704598E-2</v>
      </c>
      <c r="AY13" s="17">
        <v>9.9943482058654595E-2</v>
      </c>
      <c r="AZ13" s="17">
        <v>9.4750018915013598E-2</v>
      </c>
      <c r="BA13" s="17">
        <v>0.14752072446278899</v>
      </c>
      <c r="BB13" s="17">
        <v>0.119485438274617</v>
      </c>
      <c r="BC13" s="17">
        <v>0.160832582827171</v>
      </c>
      <c r="BD13" s="17">
        <v>0.12742403164570701</v>
      </c>
      <c r="BE13" s="17">
        <v>0.20342814453183899</v>
      </c>
      <c r="BF13" s="17">
        <v>0.12999856832763099</v>
      </c>
      <c r="BG13" s="17">
        <v>0.12875932351068201</v>
      </c>
      <c r="BH13" s="17">
        <v>0.17849053018541999</v>
      </c>
      <c r="BI13" s="17">
        <v>0.16691091642757699</v>
      </c>
      <c r="BJ13" s="17">
        <v>8.2786714660229396E-2</v>
      </c>
      <c r="BK13" s="17">
        <v>0.154393076454788</v>
      </c>
      <c r="BL13" s="17">
        <v>0.19130916288449101</v>
      </c>
      <c r="BM13" s="17"/>
      <c r="BN13" s="17">
        <v>0.143287511366434</v>
      </c>
      <c r="BO13" s="17">
        <v>0.13092825144226</v>
      </c>
      <c r="BP13" s="17"/>
      <c r="BQ13" s="17">
        <v>0.16972209560243001</v>
      </c>
      <c r="BR13" s="17">
        <v>0.10871805323094499</v>
      </c>
      <c r="BS13" s="17"/>
      <c r="BT13" s="17">
        <v>0.16161546989749501</v>
      </c>
      <c r="BU13" s="17"/>
      <c r="BV13" s="17">
        <v>8.5688680373797801E-2</v>
      </c>
      <c r="BW13" s="17">
        <v>0.15362716634986201</v>
      </c>
      <c r="BX13" s="17">
        <v>0.157273888975834</v>
      </c>
      <c r="BY13" s="17"/>
      <c r="BZ13" s="17">
        <v>0.12292285783622001</v>
      </c>
      <c r="CA13" s="17">
        <v>0.13654990556945301</v>
      </c>
      <c r="CB13" s="17">
        <v>0.14524260193746699</v>
      </c>
      <c r="CC13" s="17">
        <v>0.15192815767616999</v>
      </c>
      <c r="CD13" s="17">
        <v>0.15451075771421999</v>
      </c>
      <c r="CE13" s="17">
        <v>9.6181920187278197E-2</v>
      </c>
      <c r="CF13" s="17">
        <v>0.142126831298894</v>
      </c>
      <c r="CG13" s="17"/>
      <c r="CH13" s="17">
        <v>0.13055669486817401</v>
      </c>
      <c r="CI13" s="17">
        <v>0.13002128906792301</v>
      </c>
      <c r="CJ13" s="17">
        <v>0.15475949784083701</v>
      </c>
      <c r="CK13" s="17">
        <v>0.13392303339659101</v>
      </c>
      <c r="CL13" s="17">
        <v>7.2978304829073706E-2</v>
      </c>
    </row>
    <row r="14" spans="2:90" x14ac:dyDescent="0.3">
      <c r="B14" s="18" t="s">
        <v>199</v>
      </c>
      <c r="C14" s="17">
        <v>0.17048366062605999</v>
      </c>
      <c r="D14" s="17">
        <v>0.16619729998649899</v>
      </c>
      <c r="E14" s="17">
        <v>0.17506558888131901</v>
      </c>
      <c r="F14" s="17"/>
      <c r="G14" s="17">
        <v>0.10712321890626</v>
      </c>
      <c r="H14" s="17">
        <v>0.136304999274517</v>
      </c>
      <c r="I14" s="17">
        <v>0.16772276334170699</v>
      </c>
      <c r="J14" s="17">
        <v>0.189843428546006</v>
      </c>
      <c r="K14" s="17">
        <v>0.210172605835721</v>
      </c>
      <c r="L14" s="17">
        <v>0.200422866438669</v>
      </c>
      <c r="M14" s="17"/>
      <c r="N14" s="17">
        <v>0.14027853121846801</v>
      </c>
      <c r="O14" s="17">
        <v>0.16808680104721899</v>
      </c>
      <c r="P14" s="17">
        <v>0.17549553524849101</v>
      </c>
      <c r="Q14" s="17">
        <v>0.20282711730880101</v>
      </c>
      <c r="R14" s="17"/>
      <c r="S14" s="17">
        <v>0.17047489202066299</v>
      </c>
      <c r="T14" s="17">
        <v>0.19228531176307001</v>
      </c>
      <c r="U14" s="17">
        <v>0.133840985649089</v>
      </c>
      <c r="V14" s="17">
        <v>0.223623661931727</v>
      </c>
      <c r="W14" s="17">
        <v>0.161919217901417</v>
      </c>
      <c r="X14" s="17">
        <v>0.13802831895737</v>
      </c>
      <c r="Y14" s="17">
        <v>0.14303678054692001</v>
      </c>
      <c r="Z14" s="17">
        <v>0.17410298818616299</v>
      </c>
      <c r="AA14" s="17">
        <v>0.18949239528637199</v>
      </c>
      <c r="AB14" s="17">
        <v>0.131570428967616</v>
      </c>
      <c r="AC14" s="17">
        <v>0.157611882722866</v>
      </c>
      <c r="AD14" s="17">
        <v>0.26789060346612897</v>
      </c>
      <c r="AE14" s="17"/>
      <c r="AF14" s="17">
        <v>0.17806223086262801</v>
      </c>
      <c r="AG14" s="17">
        <v>0.15902872956908101</v>
      </c>
      <c r="AH14" s="17">
        <v>0.20598143261827401</v>
      </c>
      <c r="AI14" s="17"/>
      <c r="AJ14" s="17">
        <v>0.168236365519703</v>
      </c>
      <c r="AK14" s="17">
        <v>0.15898859297354201</v>
      </c>
      <c r="AL14" s="17">
        <v>0.172120197391435</v>
      </c>
      <c r="AM14" s="17">
        <v>0.195646459148583</v>
      </c>
      <c r="AN14" s="17">
        <v>0.103296743720658</v>
      </c>
      <c r="AO14" s="17"/>
      <c r="AP14" s="17">
        <v>0.13654907691586199</v>
      </c>
      <c r="AQ14" s="17">
        <v>0.163328266616353</v>
      </c>
      <c r="AR14" s="17">
        <v>0.17591083651762399</v>
      </c>
      <c r="AS14" s="17">
        <v>0.186178964621451</v>
      </c>
      <c r="AT14" s="17">
        <v>0.120943408295211</v>
      </c>
      <c r="AU14" s="17">
        <v>0.21443592270205</v>
      </c>
      <c r="AV14" s="17"/>
      <c r="AW14" s="17">
        <v>0.111914016365585</v>
      </c>
      <c r="AX14" s="17">
        <v>0.16187847133279601</v>
      </c>
      <c r="AY14" s="17">
        <v>0.216668579099808</v>
      </c>
      <c r="AZ14" s="17">
        <v>0.19108868752222499</v>
      </c>
      <c r="BA14" s="17">
        <v>0.155334172266511</v>
      </c>
      <c r="BB14" s="17">
        <v>0.17576360632659399</v>
      </c>
      <c r="BC14" s="17">
        <v>0.18800593373955299</v>
      </c>
      <c r="BD14" s="17">
        <v>0.12260347696444</v>
      </c>
      <c r="BE14" s="17">
        <v>0.16734673696338501</v>
      </c>
      <c r="BF14" s="17">
        <v>0.169604052811789</v>
      </c>
      <c r="BG14" s="17">
        <v>9.5730670327834097E-2</v>
      </c>
      <c r="BH14" s="17">
        <v>0.24146407398129099</v>
      </c>
      <c r="BI14" s="17">
        <v>0.179511907665307</v>
      </c>
      <c r="BJ14" s="17">
        <v>0.16593216709042599</v>
      </c>
      <c r="BK14" s="17">
        <v>0.135504270951363</v>
      </c>
      <c r="BL14" s="17">
        <v>0.157440385790418</v>
      </c>
      <c r="BM14" s="17"/>
      <c r="BN14" s="17">
        <v>0.18426151279753999</v>
      </c>
      <c r="BO14" s="17">
        <v>0.14942298780351901</v>
      </c>
      <c r="BP14" s="17"/>
      <c r="BQ14" s="17">
        <v>0.137148315046941</v>
      </c>
      <c r="BR14" s="17">
        <v>0.15026798794127499</v>
      </c>
      <c r="BS14" s="17"/>
      <c r="BT14" s="17">
        <v>0.13619109488259501</v>
      </c>
      <c r="BU14" s="17"/>
      <c r="BV14" s="17">
        <v>0.13511789265667001</v>
      </c>
      <c r="BW14" s="17">
        <v>0.183983032080723</v>
      </c>
      <c r="BX14" s="17">
        <v>0.18309601522634</v>
      </c>
      <c r="BY14" s="17"/>
      <c r="BZ14" s="17">
        <v>0.164116710976594</v>
      </c>
      <c r="CA14" s="17">
        <v>0.17221613464484001</v>
      </c>
      <c r="CB14" s="17">
        <v>0.182116689015587</v>
      </c>
      <c r="CC14" s="17">
        <v>0.13929465361464</v>
      </c>
      <c r="CD14" s="17">
        <v>0.167328711972315</v>
      </c>
      <c r="CE14" s="17">
        <v>0.17530661704603501</v>
      </c>
      <c r="CF14" s="17">
        <v>0.14955591431937201</v>
      </c>
      <c r="CG14" s="17"/>
      <c r="CH14" s="17">
        <v>0.113479392705817</v>
      </c>
      <c r="CI14" s="17">
        <v>0.17314722239645999</v>
      </c>
      <c r="CJ14" s="17">
        <v>0.17057154545438299</v>
      </c>
      <c r="CK14" s="17">
        <v>0.199994158591389</v>
      </c>
      <c r="CL14" s="17">
        <v>0.169102689076983</v>
      </c>
    </row>
    <row r="15" spans="2:90" x14ac:dyDescent="0.3">
      <c r="B15" s="18" t="s">
        <v>200</v>
      </c>
      <c r="C15" s="17">
        <v>4.0303909173875697E-2</v>
      </c>
      <c r="D15" s="17">
        <v>3.9737816319689201E-2</v>
      </c>
      <c r="E15" s="17">
        <v>4.11766428623873E-2</v>
      </c>
      <c r="F15" s="17"/>
      <c r="G15" s="17">
        <v>2.2329797523158699E-2</v>
      </c>
      <c r="H15" s="17">
        <v>3.4724916663869197E-2</v>
      </c>
      <c r="I15" s="17">
        <v>2.52888902807249E-2</v>
      </c>
      <c r="J15" s="17">
        <v>4.3580110985047403E-2</v>
      </c>
      <c r="K15" s="17">
        <v>4.0559150579718303E-2</v>
      </c>
      <c r="L15" s="17">
        <v>6.6267204713881894E-2</v>
      </c>
      <c r="M15" s="17"/>
      <c r="N15" s="17">
        <v>2.9323614937119501E-2</v>
      </c>
      <c r="O15" s="17">
        <v>2.4042569812311801E-2</v>
      </c>
      <c r="P15" s="17">
        <v>5.1806716542741403E-2</v>
      </c>
      <c r="Q15" s="17">
        <v>5.9300505225539098E-2</v>
      </c>
      <c r="R15" s="17"/>
      <c r="S15" s="17">
        <v>3.2140023523588898E-2</v>
      </c>
      <c r="T15" s="17">
        <v>4.3191667854976398E-2</v>
      </c>
      <c r="U15" s="17">
        <v>1.2897970830871901E-2</v>
      </c>
      <c r="V15" s="17">
        <v>7.0252037681885496E-2</v>
      </c>
      <c r="W15" s="17">
        <v>3.9259154237519099E-2</v>
      </c>
      <c r="X15" s="17">
        <v>5.8097121175236702E-2</v>
      </c>
      <c r="Y15" s="17">
        <v>5.1447040271320799E-2</v>
      </c>
      <c r="Z15" s="17">
        <v>7.6652066489988499E-2</v>
      </c>
      <c r="AA15" s="17">
        <v>1.9539489900806201E-2</v>
      </c>
      <c r="AB15" s="17">
        <v>4.6370394283719203E-2</v>
      </c>
      <c r="AC15" s="17">
        <v>2.7329401471496501E-2</v>
      </c>
      <c r="AD15" s="17">
        <v>0</v>
      </c>
      <c r="AE15" s="17"/>
      <c r="AF15" s="17">
        <v>5.1335677424166899E-2</v>
      </c>
      <c r="AG15" s="17">
        <v>2.9357115064303701E-2</v>
      </c>
      <c r="AH15" s="17">
        <v>4.9503538097305302E-2</v>
      </c>
      <c r="AI15" s="17"/>
      <c r="AJ15" s="17">
        <v>4.2801248165947901E-2</v>
      </c>
      <c r="AK15" s="17">
        <v>3.8659239830828203E-2</v>
      </c>
      <c r="AL15" s="17">
        <v>2.3407657851368498E-2</v>
      </c>
      <c r="AM15" s="17">
        <v>3.4083441141585E-2</v>
      </c>
      <c r="AN15" s="17">
        <v>2.7189553525401901E-2</v>
      </c>
      <c r="AO15" s="17"/>
      <c r="AP15" s="17">
        <v>2.8149191635661298E-2</v>
      </c>
      <c r="AQ15" s="17">
        <v>4.0415493424497899E-2</v>
      </c>
      <c r="AR15" s="17">
        <v>1.95572846546909E-2</v>
      </c>
      <c r="AS15" s="17">
        <v>4.8223495977700599E-2</v>
      </c>
      <c r="AT15" s="17">
        <v>1.27519171555302E-2</v>
      </c>
      <c r="AU15" s="17">
        <v>8.9512342573408996E-2</v>
      </c>
      <c r="AV15" s="17"/>
      <c r="AW15" s="17">
        <v>0.140422930652879</v>
      </c>
      <c r="AX15" s="17">
        <v>2.2463937183240301E-2</v>
      </c>
      <c r="AY15" s="17">
        <v>4.5692910011068399E-2</v>
      </c>
      <c r="AZ15" s="17">
        <v>9.3445662142124006E-2</v>
      </c>
      <c r="BA15" s="17">
        <v>4.9584285246060303E-2</v>
      </c>
      <c r="BB15" s="17">
        <v>3.1130182679872099E-2</v>
      </c>
      <c r="BC15" s="17">
        <v>4.6183098811444202E-2</v>
      </c>
      <c r="BD15" s="17">
        <v>5.06392890889081E-2</v>
      </c>
      <c r="BE15" s="17">
        <v>3.0024443181238002E-2</v>
      </c>
      <c r="BF15" s="17">
        <v>4.13437799805981E-2</v>
      </c>
      <c r="BG15" s="17">
        <v>1.8224479515538902E-2</v>
      </c>
      <c r="BH15" s="17">
        <v>3.6814819991125E-2</v>
      </c>
      <c r="BI15" s="17">
        <v>2.5305562259909101E-2</v>
      </c>
      <c r="BJ15" s="17">
        <v>3.3371946610522098E-2</v>
      </c>
      <c r="BK15" s="17">
        <v>1.9770635055071099E-2</v>
      </c>
      <c r="BL15" s="17">
        <v>6.1327471922786904E-3</v>
      </c>
      <c r="BM15" s="17"/>
      <c r="BN15" s="17">
        <v>3.6539844537271701E-2</v>
      </c>
      <c r="BO15" s="17">
        <v>4.6089113544395002E-2</v>
      </c>
      <c r="BP15" s="17"/>
      <c r="BQ15" s="17">
        <v>2.95293402443376E-2</v>
      </c>
      <c r="BR15" s="17">
        <v>3.8010892855992101E-2</v>
      </c>
      <c r="BS15" s="17"/>
      <c r="BT15" s="17">
        <v>3.9533717727653503E-2</v>
      </c>
      <c r="BU15" s="17"/>
      <c r="BV15" s="17">
        <v>3.5662660122747603E-2</v>
      </c>
      <c r="BW15" s="17">
        <v>3.8669548328465198E-2</v>
      </c>
      <c r="BX15" s="17">
        <v>4.0730244091221002E-2</v>
      </c>
      <c r="BY15" s="17"/>
      <c r="BZ15" s="17">
        <v>1.7923745066172801E-2</v>
      </c>
      <c r="CA15" s="17">
        <v>5.3034155379106898E-2</v>
      </c>
      <c r="CB15" s="17">
        <v>4.7085580511310302E-2</v>
      </c>
      <c r="CC15" s="17">
        <v>3.8751919348823702E-2</v>
      </c>
      <c r="CD15" s="17">
        <v>3.1303384019658098E-2</v>
      </c>
      <c r="CE15" s="17">
        <v>3.8884776387327999E-2</v>
      </c>
      <c r="CF15" s="17">
        <v>4.4120177742329E-2</v>
      </c>
      <c r="CG15" s="17"/>
      <c r="CH15" s="17">
        <v>1.3894441694621701E-2</v>
      </c>
      <c r="CI15" s="17">
        <v>3.7898173617913401E-2</v>
      </c>
      <c r="CJ15" s="17">
        <v>4.9967955042767798E-2</v>
      </c>
      <c r="CK15" s="17">
        <v>4.0481249665501498E-2</v>
      </c>
      <c r="CL15" s="17">
        <v>3.7718540125104401E-2</v>
      </c>
    </row>
    <row r="16" spans="2:90" x14ac:dyDescent="0.3">
      <c r="B16" s="18" t="s">
        <v>201</v>
      </c>
      <c r="C16" s="17">
        <v>6.9574313308133406E-2</v>
      </c>
      <c r="D16" s="17">
        <v>6.0658772817003999E-2</v>
      </c>
      <c r="E16" s="17">
        <v>7.8839009676942795E-2</v>
      </c>
      <c r="F16" s="17"/>
      <c r="G16" s="17">
        <v>2.4824492409672501E-2</v>
      </c>
      <c r="H16" s="17">
        <v>4.2823988570094403E-2</v>
      </c>
      <c r="I16" s="17">
        <v>4.0301688407860498E-2</v>
      </c>
      <c r="J16" s="17">
        <v>0.11439401780007</v>
      </c>
      <c r="K16" s="17">
        <v>8.1369660528264998E-2</v>
      </c>
      <c r="L16" s="17">
        <v>0.100836999462196</v>
      </c>
      <c r="M16" s="17"/>
      <c r="N16" s="17">
        <v>1.6901671116179001E-2</v>
      </c>
      <c r="O16" s="17">
        <v>5.8825647611047499E-2</v>
      </c>
      <c r="P16" s="17">
        <v>8.3185821517160599E-2</v>
      </c>
      <c r="Q16" s="17">
        <v>0.12623015249377301</v>
      </c>
      <c r="R16" s="17"/>
      <c r="S16" s="17">
        <v>3.38314446349798E-2</v>
      </c>
      <c r="T16" s="17">
        <v>4.9321777710718599E-2</v>
      </c>
      <c r="U16" s="17">
        <v>7.6470471499255704E-2</v>
      </c>
      <c r="V16" s="17">
        <v>7.5485632008126496E-2</v>
      </c>
      <c r="W16" s="17">
        <v>6.9420023364910405E-2</v>
      </c>
      <c r="X16" s="17">
        <v>7.1197090520781797E-2</v>
      </c>
      <c r="Y16" s="17">
        <v>6.8724349092201403E-2</v>
      </c>
      <c r="Z16" s="17">
        <v>8.6779317370386203E-2</v>
      </c>
      <c r="AA16" s="17">
        <v>8.5277442590968505E-2</v>
      </c>
      <c r="AB16" s="17">
        <v>0.105217531011119</v>
      </c>
      <c r="AC16" s="17">
        <v>9.8270128602691006E-2</v>
      </c>
      <c r="AD16" s="17">
        <v>5.1170712968297602E-2</v>
      </c>
      <c r="AE16" s="17"/>
      <c r="AF16" s="17">
        <v>9.4711399154656303E-2</v>
      </c>
      <c r="AG16" s="17">
        <v>4.1366465004761703E-2</v>
      </c>
      <c r="AH16" s="17">
        <v>0.112282506540167</v>
      </c>
      <c r="AI16" s="17"/>
      <c r="AJ16" s="17">
        <v>5.7574553550331503E-2</v>
      </c>
      <c r="AK16" s="17">
        <v>5.24467770602417E-2</v>
      </c>
      <c r="AL16" s="17">
        <v>5.98875493675241E-2</v>
      </c>
      <c r="AM16" s="17">
        <v>6.1933902613380602E-2</v>
      </c>
      <c r="AN16" s="17">
        <v>7.01648409860747E-2</v>
      </c>
      <c r="AO16" s="17"/>
      <c r="AP16" s="17">
        <v>3.56085723745116E-2</v>
      </c>
      <c r="AQ16" s="17">
        <v>4.5652862629809103E-2</v>
      </c>
      <c r="AR16" s="17">
        <v>6.9445733382527297E-2</v>
      </c>
      <c r="AS16" s="17">
        <v>7.5393147321912796E-2</v>
      </c>
      <c r="AT16" s="17">
        <v>4.2528688909332799E-2</v>
      </c>
      <c r="AU16" s="17">
        <v>7.2899846307445199E-2</v>
      </c>
      <c r="AV16" s="17"/>
      <c r="AW16" s="17">
        <v>0.14033909304797901</v>
      </c>
      <c r="AX16" s="17">
        <v>0.155371639751959</v>
      </c>
      <c r="AY16" s="17">
        <v>0.11026179187568499</v>
      </c>
      <c r="AZ16" s="17">
        <v>0.125179559593041</v>
      </c>
      <c r="BA16" s="17">
        <v>8.3357621642593097E-2</v>
      </c>
      <c r="BB16" s="17">
        <v>9.9238848929684098E-2</v>
      </c>
      <c r="BC16" s="17">
        <v>2.26988044778282E-2</v>
      </c>
      <c r="BD16" s="17">
        <v>8.7470253278032206E-2</v>
      </c>
      <c r="BE16" s="17">
        <v>5.5359990344312798E-2</v>
      </c>
      <c r="BF16" s="17">
        <v>3.8374653465069998E-2</v>
      </c>
      <c r="BG16" s="17">
        <v>4.0794802652440197E-2</v>
      </c>
      <c r="BH16" s="17">
        <v>0</v>
      </c>
      <c r="BI16" s="17">
        <v>5.0314043878245798E-2</v>
      </c>
      <c r="BJ16" s="17">
        <v>1.2813774486924201E-2</v>
      </c>
      <c r="BK16" s="17">
        <v>3.87322135648209E-2</v>
      </c>
      <c r="BL16" s="17">
        <v>2.2614715143018601E-2</v>
      </c>
      <c r="BM16" s="17"/>
      <c r="BN16" s="17">
        <v>5.3899613475363303E-2</v>
      </c>
      <c r="BO16" s="17">
        <v>9.1082810937286401E-2</v>
      </c>
      <c r="BP16" s="17"/>
      <c r="BQ16" s="17">
        <v>3.33589119073626E-2</v>
      </c>
      <c r="BR16" s="17">
        <v>7.3002647946916494E-2</v>
      </c>
      <c r="BS16" s="17"/>
      <c r="BT16" s="17">
        <v>5.3083376145351802E-2</v>
      </c>
      <c r="BU16" s="17"/>
      <c r="BV16" s="17">
        <v>9.8484522797532198E-2</v>
      </c>
      <c r="BW16" s="17">
        <v>5.0240027410746298E-2</v>
      </c>
      <c r="BX16" s="17">
        <v>6.0539899442219998E-2</v>
      </c>
      <c r="BY16" s="17"/>
      <c r="BZ16" s="17">
        <v>0.13541622178002699</v>
      </c>
      <c r="CA16" s="17">
        <v>0.10625493070613901</v>
      </c>
      <c r="CB16" s="17">
        <v>8.0711860963715895E-2</v>
      </c>
      <c r="CC16" s="17">
        <v>6.0076648258552003E-2</v>
      </c>
      <c r="CD16" s="17">
        <v>4.8044552752612803E-2</v>
      </c>
      <c r="CE16" s="17">
        <v>3.41176903609931E-3</v>
      </c>
      <c r="CF16" s="17">
        <v>2.9195056337674399E-2</v>
      </c>
      <c r="CG16" s="17"/>
      <c r="CH16" s="17">
        <v>5.8186270374986998E-2</v>
      </c>
      <c r="CI16" s="17">
        <v>3.50521508762172E-2</v>
      </c>
      <c r="CJ16" s="17">
        <v>7.5975523628265901E-2</v>
      </c>
      <c r="CK16" s="17">
        <v>9.6739641438470803E-2</v>
      </c>
      <c r="CL16" s="17">
        <v>0.253563240269708</v>
      </c>
    </row>
    <row r="17" spans="2:90" x14ac:dyDescent="0.3">
      <c r="B17" s="18" t="s">
        <v>202</v>
      </c>
      <c r="C17" s="19">
        <v>4.9674187619075799E-3</v>
      </c>
      <c r="D17" s="19">
        <v>6.1326244417146099E-3</v>
      </c>
      <c r="E17" s="19">
        <v>3.8680371960683902E-3</v>
      </c>
      <c r="F17" s="19"/>
      <c r="G17" s="19">
        <v>5.76912027268809E-3</v>
      </c>
      <c r="H17" s="19">
        <v>2.8017858521203701E-3</v>
      </c>
      <c r="I17" s="19">
        <v>1.07403091744261E-2</v>
      </c>
      <c r="J17" s="19">
        <v>4.8781252610436299E-3</v>
      </c>
      <c r="K17" s="19">
        <v>7.2773008920745397E-3</v>
      </c>
      <c r="L17" s="19">
        <v>0</v>
      </c>
      <c r="M17" s="19"/>
      <c r="N17" s="19">
        <v>6.3215192995741904E-3</v>
      </c>
      <c r="O17" s="19">
        <v>0</v>
      </c>
      <c r="P17" s="19">
        <v>6.2205411955429E-3</v>
      </c>
      <c r="Q17" s="19">
        <v>7.6108055031830404E-3</v>
      </c>
      <c r="R17" s="19"/>
      <c r="S17" s="19">
        <v>0</v>
      </c>
      <c r="T17" s="19">
        <v>3.76080118134278E-3</v>
      </c>
      <c r="U17" s="19">
        <v>0</v>
      </c>
      <c r="V17" s="19">
        <v>5.0238978793804897E-3</v>
      </c>
      <c r="W17" s="19">
        <v>1.2702778065652801E-2</v>
      </c>
      <c r="X17" s="19">
        <v>0</v>
      </c>
      <c r="Y17" s="19">
        <v>1.15320713822271E-2</v>
      </c>
      <c r="Z17" s="19">
        <v>9.9659872628335092E-3</v>
      </c>
      <c r="AA17" s="19">
        <v>5.1592795749589903E-3</v>
      </c>
      <c r="AB17" s="19">
        <v>8.9166280584372804E-3</v>
      </c>
      <c r="AC17" s="19">
        <v>8.9796114797167197E-3</v>
      </c>
      <c r="AD17" s="19">
        <v>0</v>
      </c>
      <c r="AE17" s="19"/>
      <c r="AF17" s="19">
        <v>4.8005674849737603E-3</v>
      </c>
      <c r="AG17" s="19">
        <v>2.4328547033718802E-3</v>
      </c>
      <c r="AH17" s="19">
        <v>1.25549779588277E-2</v>
      </c>
      <c r="AI17" s="19"/>
      <c r="AJ17" s="19">
        <v>6.6752895681028599E-3</v>
      </c>
      <c r="AK17" s="19">
        <v>2.66569554148041E-3</v>
      </c>
      <c r="AL17" s="19">
        <v>0</v>
      </c>
      <c r="AM17" s="19">
        <v>0</v>
      </c>
      <c r="AN17" s="19">
        <v>8.7529658225052008E-3</v>
      </c>
      <c r="AO17" s="19"/>
      <c r="AP17" s="19">
        <v>5.6010817456667696E-3</v>
      </c>
      <c r="AQ17" s="19">
        <v>2.39718801336803E-3</v>
      </c>
      <c r="AR17" s="19">
        <v>0</v>
      </c>
      <c r="AS17" s="19">
        <v>4.0220246853801302E-3</v>
      </c>
      <c r="AT17" s="19">
        <v>0</v>
      </c>
      <c r="AU17" s="19">
        <v>1.0404801631703001E-2</v>
      </c>
      <c r="AV17" s="19"/>
      <c r="AW17" s="19">
        <v>0</v>
      </c>
      <c r="AX17" s="19">
        <v>0</v>
      </c>
      <c r="AY17" s="19">
        <v>6.2088346517052504E-3</v>
      </c>
      <c r="AZ17" s="19">
        <v>0</v>
      </c>
      <c r="BA17" s="19">
        <v>9.0629412946030899E-3</v>
      </c>
      <c r="BB17" s="19">
        <v>9.2451633040527507E-3</v>
      </c>
      <c r="BC17" s="19">
        <v>0</v>
      </c>
      <c r="BD17" s="19">
        <v>5.7006448945480697E-3</v>
      </c>
      <c r="BE17" s="19">
        <v>0</v>
      </c>
      <c r="BF17" s="19">
        <v>0</v>
      </c>
      <c r="BG17" s="19">
        <v>6.1326582426188998E-3</v>
      </c>
      <c r="BH17" s="19">
        <v>0</v>
      </c>
      <c r="BI17" s="19">
        <v>0</v>
      </c>
      <c r="BJ17" s="19">
        <v>1.5647691268545101E-2</v>
      </c>
      <c r="BK17" s="19">
        <v>0</v>
      </c>
      <c r="BL17" s="19">
        <v>0</v>
      </c>
      <c r="BM17" s="19"/>
      <c r="BN17" s="19">
        <v>3.3570009555569701E-3</v>
      </c>
      <c r="BO17" s="19">
        <v>7.2644907235908697E-3</v>
      </c>
      <c r="BP17" s="19"/>
      <c r="BQ17" s="19">
        <v>4.2456569687895499E-3</v>
      </c>
      <c r="BR17" s="19">
        <v>0</v>
      </c>
      <c r="BS17" s="19"/>
      <c r="BT17" s="19">
        <v>3.6100553837574898E-3</v>
      </c>
      <c r="BU17" s="19"/>
      <c r="BV17" s="19">
        <v>4.7796382671730702E-3</v>
      </c>
      <c r="BW17" s="19">
        <v>4.23067843618565E-3</v>
      </c>
      <c r="BX17" s="19">
        <v>4.8044391841598503E-3</v>
      </c>
      <c r="BY17" s="19"/>
      <c r="BZ17" s="19">
        <v>4.9574734468711698E-3</v>
      </c>
      <c r="CA17" s="19">
        <v>6.3965531052968998E-3</v>
      </c>
      <c r="CB17" s="19">
        <v>4.2504793170355503E-3</v>
      </c>
      <c r="CC17" s="19">
        <v>0</v>
      </c>
      <c r="CD17" s="19">
        <v>5.2917253306460996E-3</v>
      </c>
      <c r="CE17" s="19">
        <v>0</v>
      </c>
      <c r="CF17" s="19">
        <v>3.7824209491419498E-3</v>
      </c>
      <c r="CG17" s="19"/>
      <c r="CH17" s="19">
        <v>0</v>
      </c>
      <c r="CI17" s="19">
        <v>2.7783035454591802E-3</v>
      </c>
      <c r="CJ17" s="19">
        <v>8.5305780918158193E-3</v>
      </c>
      <c r="CK17" s="19">
        <v>2.9268130375796901E-3</v>
      </c>
      <c r="CL17" s="19">
        <v>1.26872734833108E-2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211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1.1003516912481999E-2</v>
      </c>
      <c r="D9" s="17">
        <v>1.53261569177992E-2</v>
      </c>
      <c r="E9" s="17">
        <v>6.8662152657833504E-3</v>
      </c>
      <c r="F9" s="17"/>
      <c r="G9" s="17">
        <v>3.06818325567455E-2</v>
      </c>
      <c r="H9" s="17">
        <v>1.40962304537129E-2</v>
      </c>
      <c r="I9" s="17">
        <v>1.93254101288746E-2</v>
      </c>
      <c r="J9" s="17">
        <v>6.03953650996131E-3</v>
      </c>
      <c r="K9" s="17">
        <v>0</v>
      </c>
      <c r="L9" s="17">
        <v>0</v>
      </c>
      <c r="M9" s="17"/>
      <c r="N9" s="17">
        <v>7.7836719301113298E-3</v>
      </c>
      <c r="O9" s="17">
        <v>1.03944461977835E-2</v>
      </c>
      <c r="P9" s="17">
        <v>1.10298411969819E-2</v>
      </c>
      <c r="Q9" s="17">
        <v>1.51935950040996E-2</v>
      </c>
      <c r="R9" s="17"/>
      <c r="S9" s="17">
        <v>1.72868089940439E-2</v>
      </c>
      <c r="T9" s="17">
        <v>7.85108005669948E-3</v>
      </c>
      <c r="U9" s="17">
        <v>0</v>
      </c>
      <c r="V9" s="17">
        <v>1.03603979723317E-2</v>
      </c>
      <c r="W9" s="17">
        <v>0</v>
      </c>
      <c r="X9" s="17">
        <v>1.13772664808988E-2</v>
      </c>
      <c r="Y9" s="17">
        <v>5.7921286457896298E-3</v>
      </c>
      <c r="Z9" s="17">
        <v>1.2426300900209301E-2</v>
      </c>
      <c r="AA9" s="17">
        <v>2.33206962562158E-2</v>
      </c>
      <c r="AB9" s="17">
        <v>1.9222095723064901E-2</v>
      </c>
      <c r="AC9" s="17">
        <v>6.8603052764125601E-3</v>
      </c>
      <c r="AD9" s="17">
        <v>0</v>
      </c>
      <c r="AE9" s="17"/>
      <c r="AF9" s="17">
        <v>2.8571684609093599E-3</v>
      </c>
      <c r="AG9" s="17">
        <v>2.19163505456537E-2</v>
      </c>
      <c r="AH9" s="17">
        <v>6.4390719753258099E-3</v>
      </c>
      <c r="AI9" s="17"/>
      <c r="AJ9" s="17">
        <v>8.8830820630973403E-3</v>
      </c>
      <c r="AK9" s="17">
        <v>1.1394680098121999E-2</v>
      </c>
      <c r="AL9" s="17">
        <v>0</v>
      </c>
      <c r="AM9" s="17">
        <v>1.4823580958642901E-2</v>
      </c>
      <c r="AN9" s="17">
        <v>5.91617129997766E-2</v>
      </c>
      <c r="AO9" s="17"/>
      <c r="AP9" s="17">
        <v>1.7733193699033499E-2</v>
      </c>
      <c r="AQ9" s="17">
        <v>1.3840805143596299E-2</v>
      </c>
      <c r="AR9" s="17">
        <v>0</v>
      </c>
      <c r="AS9" s="17">
        <v>8.5073074996011508E-3</v>
      </c>
      <c r="AT9" s="17">
        <v>3.4117391032430902E-2</v>
      </c>
      <c r="AU9" s="17">
        <v>0</v>
      </c>
      <c r="AV9" s="17"/>
      <c r="AW9" s="17">
        <v>0</v>
      </c>
      <c r="AX9" s="17">
        <v>3.0301424868827101E-2</v>
      </c>
      <c r="AY9" s="17">
        <v>1.43788195328012E-2</v>
      </c>
      <c r="AZ9" s="17">
        <v>2.5256385275369601E-2</v>
      </c>
      <c r="BA9" s="17">
        <v>8.3861230322735594E-3</v>
      </c>
      <c r="BB9" s="17">
        <v>4.7809054607026802E-3</v>
      </c>
      <c r="BC9" s="17">
        <v>5.6726113520385096E-3</v>
      </c>
      <c r="BD9" s="17">
        <v>0</v>
      </c>
      <c r="BE9" s="17">
        <v>0</v>
      </c>
      <c r="BF9" s="17">
        <v>0</v>
      </c>
      <c r="BG9" s="17">
        <v>1.42446838657425E-2</v>
      </c>
      <c r="BH9" s="17">
        <v>0</v>
      </c>
      <c r="BI9" s="17">
        <v>1.05002598738307E-2</v>
      </c>
      <c r="BJ9" s="17">
        <v>0</v>
      </c>
      <c r="BK9" s="17">
        <v>0</v>
      </c>
      <c r="BL9" s="17">
        <v>5.6086591831696599E-2</v>
      </c>
      <c r="BM9" s="17"/>
      <c r="BN9" s="17">
        <v>1.51323588909251E-2</v>
      </c>
      <c r="BO9" s="17">
        <v>5.4585526760092999E-3</v>
      </c>
      <c r="BP9" s="17"/>
      <c r="BQ9" s="17">
        <v>1.8148322722126201E-2</v>
      </c>
      <c r="BR9" s="17">
        <v>0</v>
      </c>
      <c r="BS9" s="17"/>
      <c r="BT9" s="17">
        <v>1.6400081622739E-2</v>
      </c>
      <c r="BU9" s="17"/>
      <c r="BV9" s="17">
        <v>6.6205082626121098E-3</v>
      </c>
      <c r="BW9" s="17">
        <v>8.4554395877911408E-3</v>
      </c>
      <c r="BX9" s="17">
        <v>1.1914579525365499E-2</v>
      </c>
      <c r="BY9" s="17"/>
      <c r="BZ9" s="17">
        <v>1.3135913715505499E-2</v>
      </c>
      <c r="CA9" s="17">
        <v>0</v>
      </c>
      <c r="CB9" s="17">
        <v>7.53272752751515E-3</v>
      </c>
      <c r="CC9" s="17">
        <v>7.2847482658853699E-3</v>
      </c>
      <c r="CD9" s="17">
        <v>1.17751347020817E-2</v>
      </c>
      <c r="CE9" s="17">
        <v>1.26773763268275E-2</v>
      </c>
      <c r="CF9" s="17">
        <v>3.1242262980534601E-2</v>
      </c>
      <c r="CG9" s="17"/>
      <c r="CH9" s="17">
        <v>5.0455634935695402E-2</v>
      </c>
      <c r="CI9" s="17">
        <v>5.9552719521525103E-3</v>
      </c>
      <c r="CJ9" s="17">
        <v>7.3281780553397001E-3</v>
      </c>
      <c r="CK9" s="17">
        <v>6.4488740869412999E-3</v>
      </c>
      <c r="CL9" s="17">
        <v>1.2968922104025201E-2</v>
      </c>
    </row>
    <row r="10" spans="2:90" x14ac:dyDescent="0.3">
      <c r="B10" s="18" t="s">
        <v>195</v>
      </c>
      <c r="C10" s="17">
        <v>4.0534089539274301E-2</v>
      </c>
      <c r="D10" s="17">
        <v>5.2553734120097E-2</v>
      </c>
      <c r="E10" s="17">
        <v>2.9108575729306699E-2</v>
      </c>
      <c r="F10" s="17"/>
      <c r="G10" s="17">
        <v>9.6445623429008004E-2</v>
      </c>
      <c r="H10" s="17">
        <v>8.7944594207719204E-2</v>
      </c>
      <c r="I10" s="17">
        <v>5.4502650787071401E-2</v>
      </c>
      <c r="J10" s="17">
        <v>1.07039971313034E-2</v>
      </c>
      <c r="K10" s="17">
        <v>6.8876936327022303E-3</v>
      </c>
      <c r="L10" s="17">
        <v>0</v>
      </c>
      <c r="M10" s="17"/>
      <c r="N10" s="17">
        <v>4.8040645816864798E-2</v>
      </c>
      <c r="O10" s="17">
        <v>4.4457996296991598E-2</v>
      </c>
      <c r="P10" s="17">
        <v>4.18181404104137E-2</v>
      </c>
      <c r="Q10" s="17">
        <v>2.5785281498105699E-2</v>
      </c>
      <c r="R10" s="17"/>
      <c r="S10" s="17">
        <v>8.1787588560636199E-2</v>
      </c>
      <c r="T10" s="17">
        <v>5.9605816809390103E-2</v>
      </c>
      <c r="U10" s="17">
        <v>2.8633153978867499E-2</v>
      </c>
      <c r="V10" s="17">
        <v>1.1058352779772501E-2</v>
      </c>
      <c r="W10" s="17">
        <v>3.1202683629566401E-2</v>
      </c>
      <c r="X10" s="17">
        <v>4.01531808673804E-2</v>
      </c>
      <c r="Y10" s="17">
        <v>2.3510851023249402E-2</v>
      </c>
      <c r="Z10" s="17">
        <v>7.2890075203100896E-2</v>
      </c>
      <c r="AA10" s="17">
        <v>2.7219134279323001E-2</v>
      </c>
      <c r="AB10" s="17">
        <v>1.0983483152357599E-2</v>
      </c>
      <c r="AC10" s="17">
        <v>5.7267713215900698E-2</v>
      </c>
      <c r="AD10" s="17">
        <v>1.9512139861373099E-2</v>
      </c>
      <c r="AE10" s="17"/>
      <c r="AF10" s="17">
        <v>3.0097512345836599E-2</v>
      </c>
      <c r="AG10" s="17">
        <v>4.7122354772186702E-2</v>
      </c>
      <c r="AH10" s="17">
        <v>3.5763523512184203E-2</v>
      </c>
      <c r="AI10" s="17"/>
      <c r="AJ10" s="17">
        <v>2.14413769436958E-2</v>
      </c>
      <c r="AK10" s="17">
        <v>5.0458731450484802E-2</v>
      </c>
      <c r="AL10" s="17">
        <v>3.2080372985103099E-2</v>
      </c>
      <c r="AM10" s="17">
        <v>3.5043352966167E-2</v>
      </c>
      <c r="AN10" s="17">
        <v>6.4445073142769899E-2</v>
      </c>
      <c r="AO10" s="17"/>
      <c r="AP10" s="17">
        <v>7.2550406279034793E-2</v>
      </c>
      <c r="AQ10" s="17">
        <v>2.9525591035240301E-2</v>
      </c>
      <c r="AR10" s="17">
        <v>1.6972972430139101E-2</v>
      </c>
      <c r="AS10" s="17">
        <v>3.63454712795468E-2</v>
      </c>
      <c r="AT10" s="17">
        <v>4.08758675863291E-2</v>
      </c>
      <c r="AU10" s="17">
        <v>6.0345455307528597E-3</v>
      </c>
      <c r="AV10" s="17"/>
      <c r="AW10" s="17">
        <v>5.19026093843259E-2</v>
      </c>
      <c r="AX10" s="17">
        <v>6.5041857632407996E-2</v>
      </c>
      <c r="AY10" s="17">
        <v>6.1101062969429902E-2</v>
      </c>
      <c r="AZ10" s="17">
        <v>2.2816046361262499E-2</v>
      </c>
      <c r="BA10" s="17">
        <v>1.7729840446033401E-2</v>
      </c>
      <c r="BB10" s="17">
        <v>2.73190996014522E-2</v>
      </c>
      <c r="BC10" s="17">
        <v>5.2283870320108998E-2</v>
      </c>
      <c r="BD10" s="17">
        <v>2.5942018737104701E-2</v>
      </c>
      <c r="BE10" s="17">
        <v>3.4070064734478503E-2</v>
      </c>
      <c r="BF10" s="17">
        <v>6.6756222976414897E-2</v>
      </c>
      <c r="BG10" s="17">
        <v>5.9194057873852698E-3</v>
      </c>
      <c r="BH10" s="17">
        <v>1.9670971407658701E-2</v>
      </c>
      <c r="BI10" s="17">
        <v>4.6898027667063698E-2</v>
      </c>
      <c r="BJ10" s="17">
        <v>5.6967779063425997E-2</v>
      </c>
      <c r="BK10" s="17">
        <v>6.4260685325852204E-2</v>
      </c>
      <c r="BL10" s="17">
        <v>0.12102597746606</v>
      </c>
      <c r="BM10" s="17"/>
      <c r="BN10" s="17">
        <v>4.4121537797370297E-2</v>
      </c>
      <c r="BO10" s="17">
        <v>3.61654873156367E-2</v>
      </c>
      <c r="BP10" s="17"/>
      <c r="BQ10" s="17">
        <v>7.17512867888567E-2</v>
      </c>
      <c r="BR10" s="17">
        <v>1.8832848481802299E-2</v>
      </c>
      <c r="BS10" s="17"/>
      <c r="BT10" s="17">
        <v>7.5706710719878098E-2</v>
      </c>
      <c r="BU10" s="17"/>
      <c r="BV10" s="17">
        <v>3.6837696653883902E-2</v>
      </c>
      <c r="BW10" s="17">
        <v>8.2421023892540995E-2</v>
      </c>
      <c r="BX10" s="17">
        <v>2.5487797817054899E-2</v>
      </c>
      <c r="BY10" s="17"/>
      <c r="BZ10" s="17">
        <v>2.8395414723756701E-2</v>
      </c>
      <c r="CA10" s="17">
        <v>3.4148834023958401E-2</v>
      </c>
      <c r="CB10" s="17">
        <v>4.3686923503204002E-2</v>
      </c>
      <c r="CC10" s="17">
        <v>6.43651347422243E-2</v>
      </c>
      <c r="CD10" s="17">
        <v>2.2406672694004301E-2</v>
      </c>
      <c r="CE10" s="17">
        <v>6.5269293998407904E-2</v>
      </c>
      <c r="CF10" s="17">
        <v>3.95539906264896E-2</v>
      </c>
      <c r="CG10" s="17"/>
      <c r="CH10" s="17">
        <v>0.110178441340578</v>
      </c>
      <c r="CI10" s="17">
        <v>5.6689057285630902E-2</v>
      </c>
      <c r="CJ10" s="17">
        <v>1.12575504497156E-2</v>
      </c>
      <c r="CK10" s="17">
        <v>2.2311460709956599E-2</v>
      </c>
      <c r="CL10" s="17">
        <v>6.0457327063486499E-2</v>
      </c>
    </row>
    <row r="11" spans="2:90" x14ac:dyDescent="0.3">
      <c r="B11" s="18" t="s">
        <v>196</v>
      </c>
      <c r="C11" s="17">
        <v>7.5004936980148595E-2</v>
      </c>
      <c r="D11" s="17">
        <v>8.8467818473207699E-2</v>
      </c>
      <c r="E11" s="17">
        <v>6.2442195161085103E-2</v>
      </c>
      <c r="F11" s="17"/>
      <c r="G11" s="17">
        <v>0.15335402683903501</v>
      </c>
      <c r="H11" s="17">
        <v>0.16301846862000899</v>
      </c>
      <c r="I11" s="17">
        <v>6.2653115935714307E-2</v>
      </c>
      <c r="J11" s="17">
        <v>3.1196694907295701E-2</v>
      </c>
      <c r="K11" s="17">
        <v>2.3411248382299101E-2</v>
      </c>
      <c r="L11" s="17">
        <v>3.1329469780056199E-2</v>
      </c>
      <c r="M11" s="17"/>
      <c r="N11" s="17">
        <v>9.7773597675434101E-2</v>
      </c>
      <c r="O11" s="17">
        <v>8.1251495781900301E-2</v>
      </c>
      <c r="P11" s="17">
        <v>6.8734884541964705E-2</v>
      </c>
      <c r="Q11" s="17">
        <v>5.0244088229815798E-2</v>
      </c>
      <c r="R11" s="17"/>
      <c r="S11" s="17">
        <v>0.109699253963623</v>
      </c>
      <c r="T11" s="17">
        <v>5.6522708922744601E-2</v>
      </c>
      <c r="U11" s="17">
        <v>3.1539771673569E-2</v>
      </c>
      <c r="V11" s="17">
        <v>6.8292191655057996E-2</v>
      </c>
      <c r="W11" s="17">
        <v>8.3010729719654494E-2</v>
      </c>
      <c r="X11" s="17">
        <v>9.0244101100240504E-2</v>
      </c>
      <c r="Y11" s="17">
        <v>6.6881638538969307E-2</v>
      </c>
      <c r="Z11" s="17">
        <v>0.11824471171718801</v>
      </c>
      <c r="AA11" s="17">
        <v>7.1315590007729995E-2</v>
      </c>
      <c r="AB11" s="17">
        <v>7.7944252723291502E-2</v>
      </c>
      <c r="AC11" s="17">
        <v>6.3649367568216098E-2</v>
      </c>
      <c r="AD11" s="17">
        <v>5.2278776865133499E-2</v>
      </c>
      <c r="AE11" s="17"/>
      <c r="AF11" s="17">
        <v>6.1003651953637897E-2</v>
      </c>
      <c r="AG11" s="17">
        <v>8.3684536265970305E-2</v>
      </c>
      <c r="AH11" s="17">
        <v>3.6445037209332398E-2</v>
      </c>
      <c r="AI11" s="17"/>
      <c r="AJ11" s="17">
        <v>7.3489854065684201E-2</v>
      </c>
      <c r="AK11" s="17">
        <v>0.10336815939761899</v>
      </c>
      <c r="AL11" s="17">
        <v>3.6083818648119E-2</v>
      </c>
      <c r="AM11" s="17">
        <v>9.1066911093498501E-2</v>
      </c>
      <c r="AN11" s="17">
        <v>4.8679199973507198E-2</v>
      </c>
      <c r="AO11" s="17"/>
      <c r="AP11" s="17">
        <v>0.112084635858419</v>
      </c>
      <c r="AQ11" s="17">
        <v>6.3815939643403999E-2</v>
      </c>
      <c r="AR11" s="17">
        <v>6.0497763390038303E-2</v>
      </c>
      <c r="AS11" s="17">
        <v>8.0050552739796499E-2</v>
      </c>
      <c r="AT11" s="17">
        <v>0.103344426323253</v>
      </c>
      <c r="AU11" s="17">
        <v>3.2382990902851197E-2</v>
      </c>
      <c r="AV11" s="17"/>
      <c r="AW11" s="17">
        <v>4.4621620120488099E-2</v>
      </c>
      <c r="AX11" s="17">
        <v>9.5301672308145693E-2</v>
      </c>
      <c r="AY11" s="17">
        <v>4.99232616132642E-2</v>
      </c>
      <c r="AZ11" s="17">
        <v>9.3816501111666395E-2</v>
      </c>
      <c r="BA11" s="17">
        <v>8.3088269038984294E-2</v>
      </c>
      <c r="BB11" s="17">
        <v>5.68418826121177E-2</v>
      </c>
      <c r="BC11" s="17">
        <v>8.7221626225657697E-2</v>
      </c>
      <c r="BD11" s="17">
        <v>6.1441693281000097E-2</v>
      </c>
      <c r="BE11" s="17">
        <v>7.8812868311674195E-2</v>
      </c>
      <c r="BF11" s="17">
        <v>5.2999047780620298E-2</v>
      </c>
      <c r="BG11" s="17">
        <v>8.6783822213319303E-2</v>
      </c>
      <c r="BH11" s="17">
        <v>9.9955029335463602E-2</v>
      </c>
      <c r="BI11" s="17">
        <v>6.49010971743363E-2</v>
      </c>
      <c r="BJ11" s="17">
        <v>0.110903626587622</v>
      </c>
      <c r="BK11" s="17">
        <v>5.3810266020561E-2</v>
      </c>
      <c r="BL11" s="17">
        <v>0.104492347638709</v>
      </c>
      <c r="BM11" s="17"/>
      <c r="BN11" s="17">
        <v>7.3648537228401798E-2</v>
      </c>
      <c r="BO11" s="17">
        <v>7.58088142170905E-2</v>
      </c>
      <c r="BP11" s="17"/>
      <c r="BQ11" s="17">
        <v>0.108650584668655</v>
      </c>
      <c r="BR11" s="17">
        <v>0.11257074425065</v>
      </c>
      <c r="BS11" s="17"/>
      <c r="BT11" s="17">
        <v>0.15042048732225299</v>
      </c>
      <c r="BU11" s="17"/>
      <c r="BV11" s="17">
        <v>6.7714284176603204E-2</v>
      </c>
      <c r="BW11" s="17">
        <v>9.8367837867568003E-2</v>
      </c>
      <c r="BX11" s="17">
        <v>6.8260833316211106E-2</v>
      </c>
      <c r="BY11" s="17"/>
      <c r="BZ11" s="17">
        <v>6.59745029329252E-2</v>
      </c>
      <c r="CA11" s="17">
        <v>6.07824768154294E-2</v>
      </c>
      <c r="CB11" s="17">
        <v>8.2639519934793806E-2</v>
      </c>
      <c r="CC11" s="17">
        <v>0.10173398633378899</v>
      </c>
      <c r="CD11" s="17">
        <v>8.7588603784923197E-2</v>
      </c>
      <c r="CE11" s="17">
        <v>5.88414407476434E-2</v>
      </c>
      <c r="CF11" s="17">
        <v>8.2324503715425698E-2</v>
      </c>
      <c r="CG11" s="17"/>
      <c r="CH11" s="17">
        <v>0.13140105345606601</v>
      </c>
      <c r="CI11" s="17">
        <v>7.6855718655602798E-2</v>
      </c>
      <c r="CJ11" s="17">
        <v>7.1607347840365695E-2</v>
      </c>
      <c r="CK11" s="17">
        <v>5.6165874692977E-2</v>
      </c>
      <c r="CL11" s="17">
        <v>2.4563576982008801E-2</v>
      </c>
    </row>
    <row r="12" spans="2:90" x14ac:dyDescent="0.3">
      <c r="B12" s="18" t="s">
        <v>197</v>
      </c>
      <c r="C12" s="17">
        <v>0.123895532846065</v>
      </c>
      <c r="D12" s="17">
        <v>0.116479619120241</v>
      </c>
      <c r="E12" s="17">
        <v>0.13022790440436</v>
      </c>
      <c r="F12" s="17"/>
      <c r="G12" s="17">
        <v>0.20389167542203199</v>
      </c>
      <c r="H12" s="17">
        <v>0.186516151799829</v>
      </c>
      <c r="I12" s="17">
        <v>0.15234596507079701</v>
      </c>
      <c r="J12" s="17">
        <v>7.9877706376995095E-2</v>
      </c>
      <c r="K12" s="17">
        <v>7.3932985725012598E-2</v>
      </c>
      <c r="L12" s="17">
        <v>6.5536707556679397E-2</v>
      </c>
      <c r="M12" s="17"/>
      <c r="N12" s="17">
        <v>0.174338619933324</v>
      </c>
      <c r="O12" s="17">
        <v>0.12796937550846099</v>
      </c>
      <c r="P12" s="17">
        <v>8.4721064494061804E-2</v>
      </c>
      <c r="Q12" s="17">
        <v>0.101001723760658</v>
      </c>
      <c r="R12" s="17"/>
      <c r="S12" s="17">
        <v>0.13869975126808701</v>
      </c>
      <c r="T12" s="17">
        <v>9.9018096542777406E-2</v>
      </c>
      <c r="U12" s="17">
        <v>0.15216476477159399</v>
      </c>
      <c r="V12" s="17">
        <v>0.111610610398663</v>
      </c>
      <c r="W12" s="17">
        <v>0.12511937543243501</v>
      </c>
      <c r="X12" s="17">
        <v>0.13336372665467799</v>
      </c>
      <c r="Y12" s="17">
        <v>9.3963167327249103E-2</v>
      </c>
      <c r="Z12" s="17">
        <v>0.12872556126207399</v>
      </c>
      <c r="AA12" s="17">
        <v>0.153500760758669</v>
      </c>
      <c r="AB12" s="17">
        <v>8.9549947315480202E-2</v>
      </c>
      <c r="AC12" s="17">
        <v>0.124566127078059</v>
      </c>
      <c r="AD12" s="17">
        <v>0.15925070148915199</v>
      </c>
      <c r="AE12" s="17"/>
      <c r="AF12" s="17">
        <v>0.10540615660429201</v>
      </c>
      <c r="AG12" s="17">
        <v>9.4958547450391895E-2</v>
      </c>
      <c r="AH12" s="17">
        <v>0.14969063873868799</v>
      </c>
      <c r="AI12" s="17"/>
      <c r="AJ12" s="17">
        <v>0.11830524186173</v>
      </c>
      <c r="AK12" s="17">
        <v>0.14161172145885101</v>
      </c>
      <c r="AL12" s="17">
        <v>0.104965904952009</v>
      </c>
      <c r="AM12" s="17">
        <v>0.124934921006881</v>
      </c>
      <c r="AN12" s="17">
        <v>0.12606535996618101</v>
      </c>
      <c r="AO12" s="17"/>
      <c r="AP12" s="17">
        <v>0.17575185484193601</v>
      </c>
      <c r="AQ12" s="17">
        <v>0.13698103362372099</v>
      </c>
      <c r="AR12" s="17">
        <v>9.8595683738597895E-2</v>
      </c>
      <c r="AS12" s="17">
        <v>9.0152669387778495E-2</v>
      </c>
      <c r="AT12" s="17">
        <v>0.137029148300745</v>
      </c>
      <c r="AU12" s="17">
        <v>9.7308170878534897E-2</v>
      </c>
      <c r="AV12" s="17"/>
      <c r="AW12" s="17">
        <v>4.9495413906588903E-2</v>
      </c>
      <c r="AX12" s="17">
        <v>0.101659555649418</v>
      </c>
      <c r="AY12" s="17">
        <v>0.10152899145185799</v>
      </c>
      <c r="AZ12" s="17">
        <v>7.9583429028895203E-2</v>
      </c>
      <c r="BA12" s="17">
        <v>0.124670311811059</v>
      </c>
      <c r="BB12" s="17">
        <v>0.115538338549909</v>
      </c>
      <c r="BC12" s="17">
        <v>0.126979719781561</v>
      </c>
      <c r="BD12" s="17">
        <v>0.10331938129991999</v>
      </c>
      <c r="BE12" s="17">
        <v>0.121323286151057</v>
      </c>
      <c r="BF12" s="17">
        <v>0.11605588716293599</v>
      </c>
      <c r="BG12" s="17">
        <v>0.15245544677640299</v>
      </c>
      <c r="BH12" s="17">
        <v>0.133275244565316</v>
      </c>
      <c r="BI12" s="17">
        <v>0.126325261852447</v>
      </c>
      <c r="BJ12" s="17">
        <v>0.18232719701672301</v>
      </c>
      <c r="BK12" s="17">
        <v>0.103646841890945</v>
      </c>
      <c r="BL12" s="17">
        <v>0.19930824227546101</v>
      </c>
      <c r="BM12" s="17"/>
      <c r="BN12" s="17">
        <v>0.117983941784151</v>
      </c>
      <c r="BO12" s="17">
        <v>0.132751548527449</v>
      </c>
      <c r="BP12" s="17"/>
      <c r="BQ12" s="17">
        <v>0.17440910740516899</v>
      </c>
      <c r="BR12" s="17">
        <v>8.5598157235087596E-2</v>
      </c>
      <c r="BS12" s="17"/>
      <c r="BT12" s="17">
        <v>0.160566863292288</v>
      </c>
      <c r="BU12" s="17"/>
      <c r="BV12" s="17">
        <v>9.7303558101030405E-2</v>
      </c>
      <c r="BW12" s="17">
        <v>0.15383643451051199</v>
      </c>
      <c r="BX12" s="17">
        <v>0.127463079187979</v>
      </c>
      <c r="BY12" s="17"/>
      <c r="BZ12" s="17">
        <v>8.4348432080971494E-2</v>
      </c>
      <c r="CA12" s="17">
        <v>0.1145397449946</v>
      </c>
      <c r="CB12" s="17">
        <v>0.107539512602632</v>
      </c>
      <c r="CC12" s="17">
        <v>0.108248668222379</v>
      </c>
      <c r="CD12" s="17">
        <v>0.13992457011398701</v>
      </c>
      <c r="CE12" s="17">
        <v>0.14802114547235701</v>
      </c>
      <c r="CF12" s="17">
        <v>0.159769517317572</v>
      </c>
      <c r="CG12" s="17"/>
      <c r="CH12" s="17">
        <v>0.153689349146855</v>
      </c>
      <c r="CI12" s="17">
        <v>0.152720477795455</v>
      </c>
      <c r="CJ12" s="17">
        <v>9.6722278489632899E-2</v>
      </c>
      <c r="CK12" s="17">
        <v>0.120731737493084</v>
      </c>
      <c r="CL12" s="17">
        <v>4.5232849681673598E-2</v>
      </c>
    </row>
    <row r="13" spans="2:90" x14ac:dyDescent="0.3">
      <c r="B13" s="18" t="s">
        <v>198</v>
      </c>
      <c r="C13" s="17">
        <v>0.14435401810693399</v>
      </c>
      <c r="D13" s="17">
        <v>0.14458629808632001</v>
      </c>
      <c r="E13" s="17">
        <v>0.14423995318882801</v>
      </c>
      <c r="F13" s="17"/>
      <c r="G13" s="17">
        <v>0.201481063131321</v>
      </c>
      <c r="H13" s="17">
        <v>0.17986659414182599</v>
      </c>
      <c r="I13" s="17">
        <v>0.14770754837747799</v>
      </c>
      <c r="J13" s="17">
        <v>0.12572078355578201</v>
      </c>
      <c r="K13" s="17">
        <v>0.13101257808283001</v>
      </c>
      <c r="L13" s="17">
        <v>9.8717128765997697E-2</v>
      </c>
      <c r="M13" s="17"/>
      <c r="N13" s="17">
        <v>0.18278919543344099</v>
      </c>
      <c r="O13" s="17">
        <v>0.16057369081154399</v>
      </c>
      <c r="P13" s="17">
        <v>0.14065131242828399</v>
      </c>
      <c r="Q13" s="17">
        <v>9.07867978598563E-2</v>
      </c>
      <c r="R13" s="17"/>
      <c r="S13" s="17">
        <v>0.196182692202654</v>
      </c>
      <c r="T13" s="17">
        <v>0.130891537016465</v>
      </c>
      <c r="U13" s="17">
        <v>0.113985669854508</v>
      </c>
      <c r="V13" s="17">
        <v>0.12240936090545999</v>
      </c>
      <c r="W13" s="17">
        <v>0.11430225880659201</v>
      </c>
      <c r="X13" s="17">
        <v>0.16088879277898599</v>
      </c>
      <c r="Y13" s="17">
        <v>0.14033102870077399</v>
      </c>
      <c r="Z13" s="17">
        <v>9.0723978938177005E-2</v>
      </c>
      <c r="AA13" s="17">
        <v>0.15432230988989201</v>
      </c>
      <c r="AB13" s="17">
        <v>0.14095509663096401</v>
      </c>
      <c r="AC13" s="17">
        <v>0.13874731176060601</v>
      </c>
      <c r="AD13" s="17">
        <v>0.192572075073426</v>
      </c>
      <c r="AE13" s="17"/>
      <c r="AF13" s="17">
        <v>0.10742899344015699</v>
      </c>
      <c r="AG13" s="17">
        <v>0.153930510437496</v>
      </c>
      <c r="AH13" s="17">
        <v>0.17809770602855299</v>
      </c>
      <c r="AI13" s="17"/>
      <c r="AJ13" s="17">
        <v>0.163551362360216</v>
      </c>
      <c r="AK13" s="17">
        <v>0.17262464593226801</v>
      </c>
      <c r="AL13" s="17">
        <v>9.7516398909425706E-2</v>
      </c>
      <c r="AM13" s="17">
        <v>0.13896496768373401</v>
      </c>
      <c r="AN13" s="17">
        <v>8.9734826051649799E-2</v>
      </c>
      <c r="AO13" s="17"/>
      <c r="AP13" s="17">
        <v>0.16734640646873999</v>
      </c>
      <c r="AQ13" s="17">
        <v>0.17776982623801599</v>
      </c>
      <c r="AR13" s="17">
        <v>0.114928252135912</v>
      </c>
      <c r="AS13" s="17">
        <v>0.13079376930369799</v>
      </c>
      <c r="AT13" s="17">
        <v>0.14077026310921401</v>
      </c>
      <c r="AU13" s="17">
        <v>0.145309428973978</v>
      </c>
      <c r="AV13" s="17"/>
      <c r="AW13" s="17">
        <v>0</v>
      </c>
      <c r="AX13" s="17">
        <v>7.8642525464045904E-2</v>
      </c>
      <c r="AY13" s="17">
        <v>7.2285980728368698E-2</v>
      </c>
      <c r="AZ13" s="17">
        <v>0.11239004166258799</v>
      </c>
      <c r="BA13" s="17">
        <v>0.12147362158219099</v>
      </c>
      <c r="BB13" s="17">
        <v>0.16677551992914499</v>
      </c>
      <c r="BC13" s="17">
        <v>0.14025428207737001</v>
      </c>
      <c r="BD13" s="17">
        <v>0.13956747437532399</v>
      </c>
      <c r="BE13" s="17">
        <v>0.169798151146896</v>
      </c>
      <c r="BF13" s="17">
        <v>0.164949114954238</v>
      </c>
      <c r="BG13" s="17">
        <v>0.168665745165929</v>
      </c>
      <c r="BH13" s="17">
        <v>0.180608269043562</v>
      </c>
      <c r="BI13" s="17">
        <v>0.137784061123123</v>
      </c>
      <c r="BJ13" s="17">
        <v>0.169876272406666</v>
      </c>
      <c r="BK13" s="17">
        <v>0.238367850834764</v>
      </c>
      <c r="BL13" s="17">
        <v>0.199539981003687</v>
      </c>
      <c r="BM13" s="17"/>
      <c r="BN13" s="17">
        <v>0.14069624396560401</v>
      </c>
      <c r="BO13" s="17">
        <v>0.147169912890003</v>
      </c>
      <c r="BP13" s="17"/>
      <c r="BQ13" s="17">
        <v>0.16991879538744101</v>
      </c>
      <c r="BR13" s="17">
        <v>0.17924858537264499</v>
      </c>
      <c r="BS13" s="17"/>
      <c r="BT13" s="17">
        <v>0.165641241617631</v>
      </c>
      <c r="BU13" s="17"/>
      <c r="BV13" s="17">
        <v>0.117431818482871</v>
      </c>
      <c r="BW13" s="17">
        <v>0.124788127594311</v>
      </c>
      <c r="BX13" s="17">
        <v>0.16669855840539</v>
      </c>
      <c r="BY13" s="17"/>
      <c r="BZ13" s="17">
        <v>9.4528721820939202E-2</v>
      </c>
      <c r="CA13" s="17">
        <v>8.6620429406025407E-2</v>
      </c>
      <c r="CB13" s="17">
        <v>0.15060585498096901</v>
      </c>
      <c r="CC13" s="17">
        <v>0.16493472175798099</v>
      </c>
      <c r="CD13" s="17">
        <v>0.14391649844180501</v>
      </c>
      <c r="CE13" s="17">
        <v>0.205655202850696</v>
      </c>
      <c r="CF13" s="17">
        <v>0.19327136008433701</v>
      </c>
      <c r="CG13" s="17"/>
      <c r="CH13" s="17">
        <v>0.20197041369593499</v>
      </c>
      <c r="CI13" s="17">
        <v>0.15226933276312099</v>
      </c>
      <c r="CJ13" s="17">
        <v>0.14551398604538601</v>
      </c>
      <c r="CK13" s="17">
        <v>0.103513615705077</v>
      </c>
      <c r="CL13" s="17">
        <v>7.8606103213835404E-2</v>
      </c>
    </row>
    <row r="14" spans="2:90" x14ac:dyDescent="0.3">
      <c r="B14" s="18" t="s">
        <v>199</v>
      </c>
      <c r="C14" s="17">
        <v>0.28218920827224903</v>
      </c>
      <c r="D14" s="17">
        <v>0.248985898986678</v>
      </c>
      <c r="E14" s="17">
        <v>0.312836050338473</v>
      </c>
      <c r="F14" s="17"/>
      <c r="G14" s="17">
        <v>0.19899507104556599</v>
      </c>
      <c r="H14" s="17">
        <v>0.210928837380811</v>
      </c>
      <c r="I14" s="17">
        <v>0.30485463040677901</v>
      </c>
      <c r="J14" s="17">
        <v>0.29337323692131101</v>
      </c>
      <c r="K14" s="17">
        <v>0.30174002408790002</v>
      </c>
      <c r="L14" s="17">
        <v>0.35492402358472303</v>
      </c>
      <c r="M14" s="17"/>
      <c r="N14" s="17">
        <v>0.29688873052571102</v>
      </c>
      <c r="O14" s="17">
        <v>0.26250549726072903</v>
      </c>
      <c r="P14" s="17">
        <v>0.28518553369426602</v>
      </c>
      <c r="Q14" s="17">
        <v>0.28073254926945401</v>
      </c>
      <c r="R14" s="17"/>
      <c r="S14" s="17">
        <v>0.23415038835966601</v>
      </c>
      <c r="T14" s="17">
        <v>0.32012757325605201</v>
      </c>
      <c r="U14" s="17">
        <v>0.31281177063752702</v>
      </c>
      <c r="V14" s="17">
        <v>0.33539731170909098</v>
      </c>
      <c r="W14" s="17">
        <v>0.28200162370274301</v>
      </c>
      <c r="X14" s="17">
        <v>0.26345215274834899</v>
      </c>
      <c r="Y14" s="17">
        <v>0.29097005312651403</v>
      </c>
      <c r="Z14" s="17">
        <v>0.17774889901037899</v>
      </c>
      <c r="AA14" s="17">
        <v>0.26408852729185001</v>
      </c>
      <c r="AB14" s="17">
        <v>0.33137358851148502</v>
      </c>
      <c r="AC14" s="17">
        <v>0.22350543305739401</v>
      </c>
      <c r="AD14" s="17">
        <v>0.290241664549867</v>
      </c>
      <c r="AE14" s="17"/>
      <c r="AF14" s="17">
        <v>0.295070502097732</v>
      </c>
      <c r="AG14" s="17">
        <v>0.29306688772274297</v>
      </c>
      <c r="AH14" s="17">
        <v>0.280962297564951</v>
      </c>
      <c r="AI14" s="17"/>
      <c r="AJ14" s="17">
        <v>0.291892653642921</v>
      </c>
      <c r="AK14" s="17">
        <v>0.253443176134932</v>
      </c>
      <c r="AL14" s="17">
        <v>0.41509822026195597</v>
      </c>
      <c r="AM14" s="17">
        <v>0.25865042876737199</v>
      </c>
      <c r="AN14" s="17">
        <v>0.29554661448004599</v>
      </c>
      <c r="AO14" s="17"/>
      <c r="AP14" s="17">
        <v>0.25559549531292802</v>
      </c>
      <c r="AQ14" s="17">
        <v>0.29370078223662899</v>
      </c>
      <c r="AR14" s="17">
        <v>0.333227101484737</v>
      </c>
      <c r="AS14" s="17">
        <v>0.271959077002148</v>
      </c>
      <c r="AT14" s="17">
        <v>0.271244663367192</v>
      </c>
      <c r="AU14" s="17">
        <v>0.30184745281646103</v>
      </c>
      <c r="AV14" s="17"/>
      <c r="AW14" s="17">
        <v>0.36510873942192801</v>
      </c>
      <c r="AX14" s="17">
        <v>0.19715783568203599</v>
      </c>
      <c r="AY14" s="17">
        <v>0.23787189340498599</v>
      </c>
      <c r="AZ14" s="17">
        <v>0.26200251022162202</v>
      </c>
      <c r="BA14" s="17">
        <v>0.276360647673978</v>
      </c>
      <c r="BB14" s="17">
        <v>0.24525651139628299</v>
      </c>
      <c r="BC14" s="17">
        <v>0.31339200897993202</v>
      </c>
      <c r="BD14" s="17">
        <v>0.29311198317756598</v>
      </c>
      <c r="BE14" s="17">
        <v>0.32866892425534</v>
      </c>
      <c r="BF14" s="17">
        <v>0.32914996760492399</v>
      </c>
      <c r="BG14" s="17">
        <v>0.299545514928996</v>
      </c>
      <c r="BH14" s="17">
        <v>0.32057163562232999</v>
      </c>
      <c r="BI14" s="17">
        <v>0.34958136837383003</v>
      </c>
      <c r="BJ14" s="17">
        <v>0.25519743236708498</v>
      </c>
      <c r="BK14" s="17">
        <v>0.37338826733004699</v>
      </c>
      <c r="BL14" s="17">
        <v>0.23790054232261901</v>
      </c>
      <c r="BM14" s="17"/>
      <c r="BN14" s="17">
        <v>0.30835568720735701</v>
      </c>
      <c r="BO14" s="17">
        <v>0.24666767357156699</v>
      </c>
      <c r="BP14" s="17"/>
      <c r="BQ14" s="17">
        <v>0.261526302368083</v>
      </c>
      <c r="BR14" s="17">
        <v>0.236405177881123</v>
      </c>
      <c r="BS14" s="17"/>
      <c r="BT14" s="17">
        <v>0.248575668460708</v>
      </c>
      <c r="BU14" s="17"/>
      <c r="BV14" s="17">
        <v>0.26098519413680099</v>
      </c>
      <c r="BW14" s="17">
        <v>0.24644477518410801</v>
      </c>
      <c r="BX14" s="17">
        <v>0.30367220667762201</v>
      </c>
      <c r="BY14" s="17"/>
      <c r="BZ14" s="17">
        <v>0.27642719083557599</v>
      </c>
      <c r="CA14" s="17">
        <v>0.26973266894005599</v>
      </c>
      <c r="CB14" s="17">
        <v>0.29323192302126599</v>
      </c>
      <c r="CC14" s="17">
        <v>0.29891185418114202</v>
      </c>
      <c r="CD14" s="17">
        <v>0.28136815463024301</v>
      </c>
      <c r="CE14" s="17">
        <v>0.26510446325989001</v>
      </c>
      <c r="CF14" s="17">
        <v>0.30140922493810801</v>
      </c>
      <c r="CG14" s="17"/>
      <c r="CH14" s="17">
        <v>0.19658821329404999</v>
      </c>
      <c r="CI14" s="17">
        <v>0.28303805057890202</v>
      </c>
      <c r="CJ14" s="17">
        <v>0.31048244535471797</v>
      </c>
      <c r="CK14" s="17">
        <v>0.27109172877804499</v>
      </c>
      <c r="CL14" s="17">
        <v>0.26693179795340699</v>
      </c>
    </row>
    <row r="15" spans="2:90" x14ac:dyDescent="0.3">
      <c r="B15" s="18" t="s">
        <v>200</v>
      </c>
      <c r="C15" s="17">
        <v>8.5709879989795401E-2</v>
      </c>
      <c r="D15" s="17">
        <v>8.2299739220427798E-2</v>
      </c>
      <c r="E15" s="17">
        <v>8.97220425755971E-2</v>
      </c>
      <c r="F15" s="17"/>
      <c r="G15" s="17">
        <v>2.7458090150108298E-2</v>
      </c>
      <c r="H15" s="17">
        <v>6.5263332359145498E-2</v>
      </c>
      <c r="I15" s="17">
        <v>7.7617404115195895E-2</v>
      </c>
      <c r="J15" s="17">
        <v>0.112779899143713</v>
      </c>
      <c r="K15" s="17">
        <v>9.70593449653048E-2</v>
      </c>
      <c r="L15" s="17">
        <v>0.118153703874105</v>
      </c>
      <c r="M15" s="17"/>
      <c r="N15" s="17">
        <v>6.7526057322025407E-2</v>
      </c>
      <c r="O15" s="17">
        <v>9.5316370998587793E-2</v>
      </c>
      <c r="P15" s="17">
        <v>0.10548786988923101</v>
      </c>
      <c r="Q15" s="17">
        <v>7.8792970846919094E-2</v>
      </c>
      <c r="R15" s="17"/>
      <c r="S15" s="17">
        <v>7.1660126230971205E-2</v>
      </c>
      <c r="T15" s="17">
        <v>0.10118616815519201</v>
      </c>
      <c r="U15" s="17">
        <v>8.4282014898527394E-2</v>
      </c>
      <c r="V15" s="17">
        <v>0.10126436727657601</v>
      </c>
      <c r="W15" s="17">
        <v>9.9139262539400502E-2</v>
      </c>
      <c r="X15" s="17">
        <v>8.1615250082312796E-2</v>
      </c>
      <c r="Y15" s="17">
        <v>6.9292641587279297E-2</v>
      </c>
      <c r="Z15" s="17">
        <v>7.7803409668797799E-2</v>
      </c>
      <c r="AA15" s="17">
        <v>0.102501355104093</v>
      </c>
      <c r="AB15" s="17">
        <v>6.7636068284735298E-2</v>
      </c>
      <c r="AC15" s="17">
        <v>6.5097060784666802E-2</v>
      </c>
      <c r="AD15" s="17">
        <v>0.103336992427484</v>
      </c>
      <c r="AE15" s="17"/>
      <c r="AF15" s="17">
        <v>0.10112048657467999</v>
      </c>
      <c r="AG15" s="17">
        <v>9.0751299798639495E-2</v>
      </c>
      <c r="AH15" s="17">
        <v>6.4212748150497101E-2</v>
      </c>
      <c r="AI15" s="17"/>
      <c r="AJ15" s="17">
        <v>0.12277320163294</v>
      </c>
      <c r="AK15" s="17">
        <v>6.10846350043718E-2</v>
      </c>
      <c r="AL15" s="17">
        <v>9.9818771473261694E-2</v>
      </c>
      <c r="AM15" s="17">
        <v>8.7149157107464903E-2</v>
      </c>
      <c r="AN15" s="17">
        <v>6.5524034021768304E-2</v>
      </c>
      <c r="AO15" s="17"/>
      <c r="AP15" s="17">
        <v>5.5417193616881098E-2</v>
      </c>
      <c r="AQ15" s="17">
        <v>0.103099104742487</v>
      </c>
      <c r="AR15" s="17">
        <v>9.2188848264444206E-2</v>
      </c>
      <c r="AS15" s="17">
        <v>9.3481576181495898E-2</v>
      </c>
      <c r="AT15" s="17">
        <v>6.8130289558332002E-2</v>
      </c>
      <c r="AU15" s="17">
        <v>0.118954998260576</v>
      </c>
      <c r="AV15" s="17"/>
      <c r="AW15" s="17">
        <v>0.108071359790335</v>
      </c>
      <c r="AX15" s="17">
        <v>5.4626720400928599E-2</v>
      </c>
      <c r="AY15" s="17">
        <v>6.9253104588009595E-2</v>
      </c>
      <c r="AZ15" s="17">
        <v>9.3462823478980397E-2</v>
      </c>
      <c r="BA15" s="17">
        <v>8.7905203094184203E-2</v>
      </c>
      <c r="BB15" s="17">
        <v>8.5153112238343501E-2</v>
      </c>
      <c r="BC15" s="17">
        <v>8.4839570363241801E-2</v>
      </c>
      <c r="BD15" s="17">
        <v>0.11385245518194401</v>
      </c>
      <c r="BE15" s="17">
        <v>9.2170359741522795E-2</v>
      </c>
      <c r="BF15" s="17">
        <v>7.9199627909348203E-2</v>
      </c>
      <c r="BG15" s="17">
        <v>0.119757690499866</v>
      </c>
      <c r="BH15" s="17">
        <v>0.12159102228853</v>
      </c>
      <c r="BI15" s="17">
        <v>6.9867762520590501E-2</v>
      </c>
      <c r="BJ15" s="17">
        <v>9.7981840124930594E-2</v>
      </c>
      <c r="BK15" s="17">
        <v>8.3925621329404093E-2</v>
      </c>
      <c r="BL15" s="17">
        <v>1.6035124220087901E-2</v>
      </c>
      <c r="BM15" s="17"/>
      <c r="BN15" s="17">
        <v>9.1234164123516703E-2</v>
      </c>
      <c r="BO15" s="17">
        <v>7.6923533501808694E-2</v>
      </c>
      <c r="BP15" s="17"/>
      <c r="BQ15" s="17">
        <v>5.4970661444068397E-2</v>
      </c>
      <c r="BR15" s="17">
        <v>6.6967238612622604E-2</v>
      </c>
      <c r="BS15" s="17"/>
      <c r="BT15" s="17">
        <v>4.4498490231722899E-2</v>
      </c>
      <c r="BU15" s="17"/>
      <c r="BV15" s="17">
        <v>9.6405942988890103E-2</v>
      </c>
      <c r="BW15" s="17">
        <v>7.4559927447746394E-2</v>
      </c>
      <c r="BX15" s="17">
        <v>8.3683637639672806E-2</v>
      </c>
      <c r="BY15" s="17"/>
      <c r="BZ15" s="17">
        <v>8.8560454904949307E-2</v>
      </c>
      <c r="CA15" s="17">
        <v>0.10075646676128901</v>
      </c>
      <c r="CB15" s="17">
        <v>0.10841159991211501</v>
      </c>
      <c r="CC15" s="17">
        <v>5.8792529726238697E-2</v>
      </c>
      <c r="CD15" s="17">
        <v>0.103722873787272</v>
      </c>
      <c r="CE15" s="17">
        <v>7.5140411636668597E-2</v>
      </c>
      <c r="CF15" s="17">
        <v>4.6535750162178799E-2</v>
      </c>
      <c r="CG15" s="17"/>
      <c r="CH15" s="17">
        <v>4.3327700862008101E-2</v>
      </c>
      <c r="CI15" s="17">
        <v>9.2344595567718499E-2</v>
      </c>
      <c r="CJ15" s="17">
        <v>8.5351320010387602E-2</v>
      </c>
      <c r="CK15" s="17">
        <v>9.91492096017208E-2</v>
      </c>
      <c r="CL15" s="17">
        <v>7.8540214684912499E-2</v>
      </c>
    </row>
    <row r="16" spans="2:90" x14ac:dyDescent="0.3">
      <c r="B16" s="18" t="s">
        <v>201</v>
      </c>
      <c r="C16" s="17">
        <v>0.223006278312888</v>
      </c>
      <c r="D16" s="17">
        <v>0.23616069012768801</v>
      </c>
      <c r="E16" s="17">
        <v>0.210959644417065</v>
      </c>
      <c r="F16" s="17"/>
      <c r="G16" s="17">
        <v>7.1483266571362003E-2</v>
      </c>
      <c r="H16" s="17">
        <v>8.2848116335917904E-2</v>
      </c>
      <c r="I16" s="17">
        <v>0.16191284525500901</v>
      </c>
      <c r="J16" s="17">
        <v>0.33238112970257799</v>
      </c>
      <c r="K16" s="17">
        <v>0.36248643162088801</v>
      </c>
      <c r="L16" s="17">
        <v>0.305864916520798</v>
      </c>
      <c r="M16" s="17"/>
      <c r="N16" s="17">
        <v>0.116617954932089</v>
      </c>
      <c r="O16" s="17">
        <v>0.20334088008155601</v>
      </c>
      <c r="P16" s="17">
        <v>0.24720525855098599</v>
      </c>
      <c r="Q16" s="17">
        <v>0.33712702749818502</v>
      </c>
      <c r="R16" s="17"/>
      <c r="S16" s="17">
        <v>0.14385732804363599</v>
      </c>
      <c r="T16" s="17">
        <v>0.21319976196316201</v>
      </c>
      <c r="U16" s="17">
        <v>0.24678011693796001</v>
      </c>
      <c r="V16" s="17">
        <v>0.22280999862088699</v>
      </c>
      <c r="W16" s="17">
        <v>0.252416922774855</v>
      </c>
      <c r="X16" s="17">
        <v>0.21349728218602801</v>
      </c>
      <c r="Y16" s="17">
        <v>0.28449422595943602</v>
      </c>
      <c r="Z16" s="17">
        <v>0.31052581215785702</v>
      </c>
      <c r="AA16" s="17">
        <v>0.19407671597340601</v>
      </c>
      <c r="AB16" s="17">
        <v>0.24224842676679201</v>
      </c>
      <c r="AC16" s="17">
        <v>0.29428799248398102</v>
      </c>
      <c r="AD16" s="17">
        <v>0.182807649733564</v>
      </c>
      <c r="AE16" s="17"/>
      <c r="AF16" s="17">
        <v>0.28649010143449999</v>
      </c>
      <c r="AG16" s="17">
        <v>0.19198226119530801</v>
      </c>
      <c r="AH16" s="17">
        <v>0.236052855555586</v>
      </c>
      <c r="AI16" s="17"/>
      <c r="AJ16" s="17">
        <v>0.19000310837697901</v>
      </c>
      <c r="AK16" s="17">
        <v>0.193746177649012</v>
      </c>
      <c r="AL16" s="17">
        <v>0.20783459312622099</v>
      </c>
      <c r="AM16" s="17">
        <v>0.233538167928977</v>
      </c>
      <c r="AN16" s="17">
        <v>0.211746676087223</v>
      </c>
      <c r="AO16" s="17"/>
      <c r="AP16" s="17">
        <v>0.13199877170885699</v>
      </c>
      <c r="AQ16" s="17">
        <v>0.16946310787007099</v>
      </c>
      <c r="AR16" s="17">
        <v>0.26241511588930599</v>
      </c>
      <c r="AS16" s="17">
        <v>0.27388862245135698</v>
      </c>
      <c r="AT16" s="17">
        <v>0.183240316224271</v>
      </c>
      <c r="AU16" s="17">
        <v>0.28683980615937998</v>
      </c>
      <c r="AV16" s="17"/>
      <c r="AW16" s="17">
        <v>0.28486897690645102</v>
      </c>
      <c r="AX16" s="17">
        <v>0.366378807175329</v>
      </c>
      <c r="AY16" s="17">
        <v>0.37478438966292599</v>
      </c>
      <c r="AZ16" s="17">
        <v>0.28645564262663198</v>
      </c>
      <c r="BA16" s="17">
        <v>0.25938991501268899</v>
      </c>
      <c r="BB16" s="17">
        <v>0.28486412349590301</v>
      </c>
      <c r="BC16" s="17">
        <v>0.18418374062391901</v>
      </c>
      <c r="BD16" s="17">
        <v>0.24328060496484899</v>
      </c>
      <c r="BE16" s="17">
        <v>0.17515634565903199</v>
      </c>
      <c r="BF16" s="17">
        <v>0.158383247377306</v>
      </c>
      <c r="BG16" s="17">
        <v>0.14540531127890799</v>
      </c>
      <c r="BH16" s="17">
        <v>0.124327827737139</v>
      </c>
      <c r="BI16" s="17">
        <v>0.194142161414779</v>
      </c>
      <c r="BJ16" s="17">
        <v>0.111098161165002</v>
      </c>
      <c r="BK16" s="17">
        <v>6.2890082616915005E-2</v>
      </c>
      <c r="BL16" s="17">
        <v>5.7260600033848301E-2</v>
      </c>
      <c r="BM16" s="17"/>
      <c r="BN16" s="17">
        <v>0.19547095789229799</v>
      </c>
      <c r="BO16" s="17">
        <v>0.26323748792863999</v>
      </c>
      <c r="BP16" s="17"/>
      <c r="BQ16" s="17">
        <v>0.12971692808806301</v>
      </c>
      <c r="BR16" s="17">
        <v>0.28150731941414198</v>
      </c>
      <c r="BS16" s="17"/>
      <c r="BT16" s="17">
        <v>0.122646139910715</v>
      </c>
      <c r="BU16" s="17"/>
      <c r="BV16" s="17">
        <v>0.30584433673730899</v>
      </c>
      <c r="BW16" s="17">
        <v>0.18681427176805801</v>
      </c>
      <c r="BX16" s="17">
        <v>0.20031924768905399</v>
      </c>
      <c r="BY16" s="17"/>
      <c r="BZ16" s="17">
        <v>0.33913477641323297</v>
      </c>
      <c r="CA16" s="17">
        <v>0.31351109752779499</v>
      </c>
      <c r="CB16" s="17">
        <v>0.195590336422481</v>
      </c>
      <c r="CC16" s="17">
        <v>0.18767527737117901</v>
      </c>
      <c r="CD16" s="17">
        <v>0.198403437189211</v>
      </c>
      <c r="CE16" s="17">
        <v>0.157095109599177</v>
      </c>
      <c r="CF16" s="17">
        <v>0.142230982385254</v>
      </c>
      <c r="CG16" s="17"/>
      <c r="CH16" s="17">
        <v>0.10777298267975199</v>
      </c>
      <c r="CI16" s="17">
        <v>0.16678800771776001</v>
      </c>
      <c r="CJ16" s="17">
        <v>0.256047264339061</v>
      </c>
      <c r="CK16" s="17">
        <v>0.30363576749390297</v>
      </c>
      <c r="CL16" s="17">
        <v>0.40883363786328702</v>
      </c>
    </row>
    <row r="17" spans="2:90" x14ac:dyDescent="0.3">
      <c r="B17" s="18" t="s">
        <v>202</v>
      </c>
      <c r="C17" s="19">
        <v>1.4302539040163501E-2</v>
      </c>
      <c r="D17" s="19">
        <v>1.51400449475418E-2</v>
      </c>
      <c r="E17" s="19">
        <v>1.3597418919502001E-2</v>
      </c>
      <c r="F17" s="19"/>
      <c r="G17" s="19">
        <v>1.6209350854822498E-2</v>
      </c>
      <c r="H17" s="19">
        <v>9.5176747010290406E-3</v>
      </c>
      <c r="I17" s="19">
        <v>1.9080429923081298E-2</v>
      </c>
      <c r="J17" s="19">
        <v>7.9270157510594602E-3</v>
      </c>
      <c r="K17" s="19">
        <v>3.4696935030623698E-3</v>
      </c>
      <c r="L17" s="19">
        <v>2.5474049917640101E-2</v>
      </c>
      <c r="M17" s="19"/>
      <c r="N17" s="19">
        <v>8.2415264309990202E-3</v>
      </c>
      <c r="O17" s="19">
        <v>1.4190247062446299E-2</v>
      </c>
      <c r="P17" s="19">
        <v>1.51660947938094E-2</v>
      </c>
      <c r="Q17" s="19">
        <v>2.03359660329064E-2</v>
      </c>
      <c r="R17" s="19"/>
      <c r="S17" s="19">
        <v>6.6760623766823199E-3</v>
      </c>
      <c r="T17" s="19">
        <v>1.1597257277516799E-2</v>
      </c>
      <c r="U17" s="19">
        <v>2.98027372474471E-2</v>
      </c>
      <c r="V17" s="19">
        <v>1.6797408682160699E-2</v>
      </c>
      <c r="W17" s="19">
        <v>1.28071433947542E-2</v>
      </c>
      <c r="X17" s="19">
        <v>5.4082471011256596E-3</v>
      </c>
      <c r="Y17" s="19">
        <v>2.4764265090739101E-2</v>
      </c>
      <c r="Z17" s="19">
        <v>1.0911251142216499E-2</v>
      </c>
      <c r="AA17" s="19">
        <v>9.6549104388223093E-3</v>
      </c>
      <c r="AB17" s="19">
        <v>2.0087040891829E-2</v>
      </c>
      <c r="AC17" s="19">
        <v>2.6018688774763401E-2</v>
      </c>
      <c r="AD17" s="19">
        <v>0</v>
      </c>
      <c r="AE17" s="19"/>
      <c r="AF17" s="19">
        <v>1.0525427088254701E-2</v>
      </c>
      <c r="AG17" s="19">
        <v>2.25872518116104E-2</v>
      </c>
      <c r="AH17" s="19">
        <v>1.23361212648826E-2</v>
      </c>
      <c r="AI17" s="19"/>
      <c r="AJ17" s="19">
        <v>9.6601190527366293E-3</v>
      </c>
      <c r="AK17" s="19">
        <v>1.22680728743392E-2</v>
      </c>
      <c r="AL17" s="19">
        <v>6.6019196439049202E-3</v>
      </c>
      <c r="AM17" s="19">
        <v>1.5828512487262501E-2</v>
      </c>
      <c r="AN17" s="19">
        <v>3.90965032770784E-2</v>
      </c>
      <c r="AO17" s="19"/>
      <c r="AP17" s="19">
        <v>1.15220422141702E-2</v>
      </c>
      <c r="AQ17" s="19">
        <v>1.1803809466835499E-2</v>
      </c>
      <c r="AR17" s="19">
        <v>2.1174262666826101E-2</v>
      </c>
      <c r="AS17" s="19">
        <v>1.4820954154577799E-2</v>
      </c>
      <c r="AT17" s="19">
        <v>2.1247634498232401E-2</v>
      </c>
      <c r="AU17" s="19">
        <v>1.1322606477465901E-2</v>
      </c>
      <c r="AV17" s="19"/>
      <c r="AW17" s="19">
        <v>9.5931280469882904E-2</v>
      </c>
      <c r="AX17" s="19">
        <v>1.08896008188615E-2</v>
      </c>
      <c r="AY17" s="19">
        <v>1.8872496048357602E-2</v>
      </c>
      <c r="AZ17" s="19">
        <v>2.4216620232983301E-2</v>
      </c>
      <c r="BA17" s="19">
        <v>2.09960683086074E-2</v>
      </c>
      <c r="BB17" s="19">
        <v>1.3470506716144E-2</v>
      </c>
      <c r="BC17" s="19">
        <v>5.1725702761716901E-3</v>
      </c>
      <c r="BD17" s="19">
        <v>1.9484388982291798E-2</v>
      </c>
      <c r="BE17" s="19">
        <v>0</v>
      </c>
      <c r="BF17" s="19">
        <v>3.2506884234212399E-2</v>
      </c>
      <c r="BG17" s="19">
        <v>7.2223794834497699E-3</v>
      </c>
      <c r="BH17" s="19">
        <v>0</v>
      </c>
      <c r="BI17" s="19">
        <v>0</v>
      </c>
      <c r="BJ17" s="19">
        <v>1.5647691268545101E-2</v>
      </c>
      <c r="BK17" s="19">
        <v>1.9710384651510999E-2</v>
      </c>
      <c r="BL17" s="19">
        <v>8.3505932078314395E-3</v>
      </c>
      <c r="BM17" s="19"/>
      <c r="BN17" s="19">
        <v>1.33565711103756E-2</v>
      </c>
      <c r="BO17" s="19">
        <v>1.5816989371796101E-2</v>
      </c>
      <c r="BP17" s="19"/>
      <c r="BQ17" s="19">
        <v>1.0908011127538E-2</v>
      </c>
      <c r="BR17" s="19">
        <v>1.88699287519269E-2</v>
      </c>
      <c r="BS17" s="19"/>
      <c r="BT17" s="19">
        <v>1.55443168220636E-2</v>
      </c>
      <c r="BU17" s="19"/>
      <c r="BV17" s="19">
        <v>1.08566604599997E-2</v>
      </c>
      <c r="BW17" s="19">
        <v>2.4312162147365399E-2</v>
      </c>
      <c r="BX17" s="19">
        <v>1.2500059741651101E-2</v>
      </c>
      <c r="BY17" s="19"/>
      <c r="BZ17" s="19">
        <v>9.4945925721435596E-3</v>
      </c>
      <c r="CA17" s="19">
        <v>1.9908281530846499E-2</v>
      </c>
      <c r="CB17" s="19">
        <v>1.0761602095023699E-2</v>
      </c>
      <c r="CC17" s="19">
        <v>8.0530793991825302E-3</v>
      </c>
      <c r="CD17" s="19">
        <v>1.0894054656474399E-2</v>
      </c>
      <c r="CE17" s="19">
        <v>1.21955561083329E-2</v>
      </c>
      <c r="CF17" s="19">
        <v>3.66240779010071E-3</v>
      </c>
      <c r="CG17" s="19"/>
      <c r="CH17" s="19">
        <v>4.6162105890599102E-3</v>
      </c>
      <c r="CI17" s="19">
        <v>1.33394876836577E-2</v>
      </c>
      <c r="CJ17" s="19">
        <v>1.5689629415393098E-2</v>
      </c>
      <c r="CK17" s="19">
        <v>1.6951731438295502E-2</v>
      </c>
      <c r="CL17" s="19">
        <v>2.3865570453363801E-2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212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1.6207259489034499E-2</v>
      </c>
      <c r="D9" s="17">
        <v>1.8508347253671099E-2</v>
      </c>
      <c r="E9" s="17">
        <v>1.4086875970796799E-2</v>
      </c>
      <c r="F9" s="17"/>
      <c r="G9" s="17">
        <v>3.02351814831581E-2</v>
      </c>
      <c r="H9" s="17">
        <v>3.48226220218288E-2</v>
      </c>
      <c r="I9" s="17">
        <v>1.89411674819541E-2</v>
      </c>
      <c r="J9" s="17">
        <v>8.6836851623046194E-3</v>
      </c>
      <c r="K9" s="17">
        <v>3.1260457094145701E-3</v>
      </c>
      <c r="L9" s="17">
        <v>4.3220686850109604E-3</v>
      </c>
      <c r="M9" s="17"/>
      <c r="N9" s="17">
        <v>2.00866595388067E-2</v>
      </c>
      <c r="O9" s="17">
        <v>1.2324803382384999E-2</v>
      </c>
      <c r="P9" s="17">
        <v>1.05518034106556E-2</v>
      </c>
      <c r="Q9" s="17">
        <v>2.1194129617945898E-2</v>
      </c>
      <c r="R9" s="17"/>
      <c r="S9" s="17">
        <v>2.0340621279056802E-2</v>
      </c>
      <c r="T9" s="17">
        <v>1.6809716065653301E-2</v>
      </c>
      <c r="U9" s="17">
        <v>0</v>
      </c>
      <c r="V9" s="17">
        <v>9.1519470037382793E-3</v>
      </c>
      <c r="W9" s="17">
        <v>2.7966781326283E-2</v>
      </c>
      <c r="X9" s="17">
        <v>1.1330021857898E-2</v>
      </c>
      <c r="Y9" s="17">
        <v>6.8277524150561E-3</v>
      </c>
      <c r="Z9" s="17">
        <v>2.3332418603734199E-2</v>
      </c>
      <c r="AA9" s="17">
        <v>3.8698406435977203E-2</v>
      </c>
      <c r="AB9" s="17">
        <v>9.1984000063786604E-3</v>
      </c>
      <c r="AC9" s="17">
        <v>1.5915418455214402E-2</v>
      </c>
      <c r="AD9" s="17">
        <v>0</v>
      </c>
      <c r="AE9" s="17"/>
      <c r="AF9" s="17">
        <v>1.8289754614183001E-2</v>
      </c>
      <c r="AG9" s="17">
        <v>2.21446563301676E-2</v>
      </c>
      <c r="AH9" s="17">
        <v>3.1889486163735399E-3</v>
      </c>
      <c r="AI9" s="17"/>
      <c r="AJ9" s="17">
        <v>1.17991778291518E-2</v>
      </c>
      <c r="AK9" s="17">
        <v>2.6208651128099201E-2</v>
      </c>
      <c r="AL9" s="17">
        <v>6.4346612236861498E-3</v>
      </c>
      <c r="AM9" s="17">
        <v>3.0628535157979399E-2</v>
      </c>
      <c r="AN9" s="17">
        <v>9.9356331795949094E-3</v>
      </c>
      <c r="AO9" s="17"/>
      <c r="AP9" s="17">
        <v>3.2844579653307497E-2</v>
      </c>
      <c r="AQ9" s="17">
        <v>1.1307849096145401E-2</v>
      </c>
      <c r="AR9" s="17">
        <v>0</v>
      </c>
      <c r="AS9" s="17">
        <v>2.5274847377469399E-2</v>
      </c>
      <c r="AT9" s="17">
        <v>0</v>
      </c>
      <c r="AU9" s="17">
        <v>0</v>
      </c>
      <c r="AV9" s="17"/>
      <c r="AW9" s="17">
        <v>0</v>
      </c>
      <c r="AX9" s="17">
        <v>4.0508991900787099E-2</v>
      </c>
      <c r="AY9" s="17">
        <v>4.63471377255876E-2</v>
      </c>
      <c r="AZ9" s="17">
        <v>9.3699800285630408E-3</v>
      </c>
      <c r="BA9" s="17">
        <v>9.1736807425873996E-3</v>
      </c>
      <c r="BB9" s="17">
        <v>5.0993980465668396E-3</v>
      </c>
      <c r="BC9" s="17">
        <v>5.6726113520385096E-3</v>
      </c>
      <c r="BD9" s="17">
        <v>1.3820113281005301E-2</v>
      </c>
      <c r="BE9" s="17">
        <v>1.64827657421301E-2</v>
      </c>
      <c r="BF9" s="17">
        <v>9.3737235798505899E-3</v>
      </c>
      <c r="BG9" s="17">
        <v>1.26297418302593E-2</v>
      </c>
      <c r="BH9" s="17">
        <v>1.94943669614576E-2</v>
      </c>
      <c r="BI9" s="17">
        <v>2.36444973156218E-2</v>
      </c>
      <c r="BJ9" s="17">
        <v>0</v>
      </c>
      <c r="BK9" s="17">
        <v>0</v>
      </c>
      <c r="BL9" s="17">
        <v>4.8509283095452403E-2</v>
      </c>
      <c r="BM9" s="17"/>
      <c r="BN9" s="17">
        <v>1.9239738666100001E-2</v>
      </c>
      <c r="BO9" s="17">
        <v>1.22525561309943E-2</v>
      </c>
      <c r="BP9" s="17"/>
      <c r="BQ9" s="17">
        <v>3.5072095049679099E-2</v>
      </c>
      <c r="BR9" s="17">
        <v>1.4582988194938201E-2</v>
      </c>
      <c r="BS9" s="17"/>
      <c r="BT9" s="17">
        <v>3.5863073762650598E-2</v>
      </c>
      <c r="BU9" s="17"/>
      <c r="BV9" s="17">
        <v>1.05015295110766E-2</v>
      </c>
      <c r="BW9" s="17">
        <v>1.95346382952961E-2</v>
      </c>
      <c r="BX9" s="17">
        <v>1.6800508663110301E-2</v>
      </c>
      <c r="BY9" s="17"/>
      <c r="BZ9" s="17">
        <v>1.29358484308291E-2</v>
      </c>
      <c r="CA9" s="17">
        <v>9.8342677658613906E-3</v>
      </c>
      <c r="CB9" s="17">
        <v>1.8178133048933402E-2</v>
      </c>
      <c r="CC9" s="17">
        <v>2.1583378132805298E-2</v>
      </c>
      <c r="CD9" s="17">
        <v>2.2459721481182401E-2</v>
      </c>
      <c r="CE9" s="17">
        <v>2.2605267360021102E-2</v>
      </c>
      <c r="CF9" s="17">
        <v>1.44171607644494E-2</v>
      </c>
      <c r="CG9" s="17"/>
      <c r="CH9" s="17">
        <v>5.5866936102192101E-2</v>
      </c>
      <c r="CI9" s="17">
        <v>1.38850561412354E-2</v>
      </c>
      <c r="CJ9" s="17">
        <v>9.7130939547825194E-3</v>
      </c>
      <c r="CK9" s="17">
        <v>1.33259900756015E-2</v>
      </c>
      <c r="CL9" s="17">
        <v>1.17040203552938E-2</v>
      </c>
    </row>
    <row r="10" spans="2:90" x14ac:dyDescent="0.3">
      <c r="B10" s="18" t="s">
        <v>195</v>
      </c>
      <c r="C10" s="17">
        <v>5.9430028898032602E-2</v>
      </c>
      <c r="D10" s="17">
        <v>6.1713739196219503E-2</v>
      </c>
      <c r="E10" s="17">
        <v>5.67297066777998E-2</v>
      </c>
      <c r="F10" s="17"/>
      <c r="G10" s="17">
        <v>0.10558487605212299</v>
      </c>
      <c r="H10" s="17">
        <v>0.113536981880974</v>
      </c>
      <c r="I10" s="17">
        <v>7.0006046393459101E-2</v>
      </c>
      <c r="J10" s="17">
        <v>3.25123741284844E-2</v>
      </c>
      <c r="K10" s="17">
        <v>1.9969112682239699E-2</v>
      </c>
      <c r="L10" s="17">
        <v>2.42206779822088E-2</v>
      </c>
      <c r="M10" s="17"/>
      <c r="N10" s="17">
        <v>7.93503015780712E-2</v>
      </c>
      <c r="O10" s="17">
        <v>6.0902062819306303E-2</v>
      </c>
      <c r="P10" s="17">
        <v>6.0251048244660897E-2</v>
      </c>
      <c r="Q10" s="17">
        <v>3.4440705714410699E-2</v>
      </c>
      <c r="R10" s="17"/>
      <c r="S10" s="17">
        <v>0.11547367806143401</v>
      </c>
      <c r="T10" s="17">
        <v>5.55022980037813E-2</v>
      </c>
      <c r="U10" s="17">
        <v>3.9432056615252099E-2</v>
      </c>
      <c r="V10" s="17">
        <v>4.3885168568931002E-2</v>
      </c>
      <c r="W10" s="17">
        <v>3.9537887728835097E-2</v>
      </c>
      <c r="X10" s="17">
        <v>4.7652811209235799E-2</v>
      </c>
      <c r="Y10" s="17">
        <v>2.9147874929728201E-2</v>
      </c>
      <c r="Z10" s="17">
        <v>8.2371434973368601E-2</v>
      </c>
      <c r="AA10" s="17">
        <v>5.9610824288168197E-2</v>
      </c>
      <c r="AB10" s="17">
        <v>4.79164816519526E-2</v>
      </c>
      <c r="AC10" s="17">
        <v>8.5327319723038406E-2</v>
      </c>
      <c r="AD10" s="17">
        <v>3.6637243758719802E-2</v>
      </c>
      <c r="AE10" s="17"/>
      <c r="AF10" s="17">
        <v>4.6530120025777499E-2</v>
      </c>
      <c r="AG10" s="17">
        <v>6.9904640800392506E-2</v>
      </c>
      <c r="AH10" s="17">
        <v>5.1286488532574101E-2</v>
      </c>
      <c r="AI10" s="17"/>
      <c r="AJ10" s="17">
        <v>4.9345219659756002E-2</v>
      </c>
      <c r="AK10" s="17">
        <v>6.6725722952458294E-2</v>
      </c>
      <c r="AL10" s="17">
        <v>3.03678006121961E-2</v>
      </c>
      <c r="AM10" s="17">
        <v>5.5200661030947097E-2</v>
      </c>
      <c r="AN10" s="17">
        <v>0.119684883941089</v>
      </c>
      <c r="AO10" s="17"/>
      <c r="AP10" s="17">
        <v>7.1613715231274994E-2</v>
      </c>
      <c r="AQ10" s="17">
        <v>6.6461742373524396E-2</v>
      </c>
      <c r="AR10" s="17">
        <v>4.5879640613411897E-2</v>
      </c>
      <c r="AS10" s="17">
        <v>4.9965960269184699E-2</v>
      </c>
      <c r="AT10" s="17">
        <v>8.3623015031497494E-2</v>
      </c>
      <c r="AU10" s="17">
        <v>3.9179871799333701E-2</v>
      </c>
      <c r="AV10" s="17"/>
      <c r="AW10" s="17">
        <v>0</v>
      </c>
      <c r="AX10" s="17">
        <v>3.2596087719494599E-2</v>
      </c>
      <c r="AY10" s="17">
        <v>7.1649874873956104E-2</v>
      </c>
      <c r="AZ10" s="17">
        <v>2.9943869434360799E-2</v>
      </c>
      <c r="BA10" s="17">
        <v>3.6950871532779303E-2</v>
      </c>
      <c r="BB10" s="17">
        <v>5.9783586373597201E-2</v>
      </c>
      <c r="BC10" s="17">
        <v>8.5251591454441403E-2</v>
      </c>
      <c r="BD10" s="17">
        <v>4.6835681397541101E-2</v>
      </c>
      <c r="BE10" s="17">
        <v>2.7109232579587798E-2</v>
      </c>
      <c r="BF10" s="17">
        <v>7.3274664796579403E-2</v>
      </c>
      <c r="BG10" s="17">
        <v>4.2911445676968099E-2</v>
      </c>
      <c r="BH10" s="17">
        <v>6.7574211543845797E-2</v>
      </c>
      <c r="BI10" s="17">
        <v>9.0599287905261505E-2</v>
      </c>
      <c r="BJ10" s="17">
        <v>5.6580192698033903E-2</v>
      </c>
      <c r="BK10" s="17">
        <v>9.4832186714604E-2</v>
      </c>
      <c r="BL10" s="17">
        <v>0.14503489130620301</v>
      </c>
      <c r="BM10" s="17"/>
      <c r="BN10" s="17">
        <v>6.7337703836935797E-2</v>
      </c>
      <c r="BO10" s="17">
        <v>4.8257698297814101E-2</v>
      </c>
      <c r="BP10" s="17"/>
      <c r="BQ10" s="17">
        <v>7.2950622796219194E-2</v>
      </c>
      <c r="BR10" s="17">
        <v>6.2044222113238803E-2</v>
      </c>
      <c r="BS10" s="17"/>
      <c r="BT10" s="17">
        <v>0.10567882984115901</v>
      </c>
      <c r="BU10" s="17"/>
      <c r="BV10" s="17">
        <v>4.67415328963958E-2</v>
      </c>
      <c r="BW10" s="17">
        <v>9.0610275748749594E-2</v>
      </c>
      <c r="BX10" s="17">
        <v>5.2638224779201701E-2</v>
      </c>
      <c r="BY10" s="17"/>
      <c r="BZ10" s="17">
        <v>5.3571703087283901E-2</v>
      </c>
      <c r="CA10" s="17">
        <v>4.0038594831245999E-2</v>
      </c>
      <c r="CB10" s="17">
        <v>5.3470506079792098E-2</v>
      </c>
      <c r="CC10" s="17">
        <v>6.5250021689734095E-2</v>
      </c>
      <c r="CD10" s="17">
        <v>6.1882687702038502E-2</v>
      </c>
      <c r="CE10" s="17">
        <v>7.6127611426549002E-2</v>
      </c>
      <c r="CF10" s="17">
        <v>9.2861235805773906E-2</v>
      </c>
      <c r="CG10" s="17"/>
      <c r="CH10" s="17">
        <v>0.14132777465391599</v>
      </c>
      <c r="CI10" s="17">
        <v>7.1804553664399098E-2</v>
      </c>
      <c r="CJ10" s="17">
        <v>3.27067685375345E-2</v>
      </c>
      <c r="CK10" s="17">
        <v>5.0688218113030398E-2</v>
      </c>
      <c r="CL10" s="17">
        <v>2.38652578790748E-2</v>
      </c>
    </row>
    <row r="11" spans="2:90" x14ac:dyDescent="0.3">
      <c r="B11" s="18" t="s">
        <v>196</v>
      </c>
      <c r="C11" s="17">
        <v>0.12545622233972001</v>
      </c>
      <c r="D11" s="17">
        <v>0.12938980756016599</v>
      </c>
      <c r="E11" s="17">
        <v>0.12260641336714501</v>
      </c>
      <c r="F11" s="17"/>
      <c r="G11" s="17">
        <v>0.24348982670810199</v>
      </c>
      <c r="H11" s="17">
        <v>0.166547022128433</v>
      </c>
      <c r="I11" s="17">
        <v>0.15593709976095901</v>
      </c>
      <c r="J11" s="17">
        <v>9.6326817971379902E-2</v>
      </c>
      <c r="K11" s="17">
        <v>3.5913861484922802E-2</v>
      </c>
      <c r="L11" s="17">
        <v>7.2222172682843894E-2</v>
      </c>
      <c r="M11" s="17"/>
      <c r="N11" s="17">
        <v>0.11837605482639101</v>
      </c>
      <c r="O11" s="17">
        <v>0.13951649044549899</v>
      </c>
      <c r="P11" s="17">
        <v>0.12197990784705499</v>
      </c>
      <c r="Q11" s="17">
        <v>0.12280780360223199</v>
      </c>
      <c r="R11" s="17"/>
      <c r="S11" s="17">
        <v>0.16262838369163199</v>
      </c>
      <c r="T11" s="17">
        <v>5.7437820028937998E-2</v>
      </c>
      <c r="U11" s="17">
        <v>9.4041692673008603E-2</v>
      </c>
      <c r="V11" s="17">
        <v>9.08937573318674E-2</v>
      </c>
      <c r="W11" s="17">
        <v>0.15145873020142001</v>
      </c>
      <c r="X11" s="17">
        <v>0.152638605070747</v>
      </c>
      <c r="Y11" s="17">
        <v>0.17447787917563101</v>
      </c>
      <c r="Z11" s="17">
        <v>9.8506165176676194E-2</v>
      </c>
      <c r="AA11" s="17">
        <v>0.14806096209765199</v>
      </c>
      <c r="AB11" s="17">
        <v>0.111608185747684</v>
      </c>
      <c r="AC11" s="17">
        <v>0.159262639094679</v>
      </c>
      <c r="AD11" s="17">
        <v>9.9636981605458502E-2</v>
      </c>
      <c r="AE11" s="17"/>
      <c r="AF11" s="17">
        <v>0.105765019246519</v>
      </c>
      <c r="AG11" s="17">
        <v>0.111979311789612</v>
      </c>
      <c r="AH11" s="17">
        <v>0.123823128593312</v>
      </c>
      <c r="AI11" s="17"/>
      <c r="AJ11" s="17">
        <v>9.5543835694947898E-2</v>
      </c>
      <c r="AK11" s="17">
        <v>0.16567811322805601</v>
      </c>
      <c r="AL11" s="17">
        <v>0.123596964664244</v>
      </c>
      <c r="AM11" s="17">
        <v>0.121794368852507</v>
      </c>
      <c r="AN11" s="17">
        <v>0.10875229133660801</v>
      </c>
      <c r="AO11" s="17"/>
      <c r="AP11" s="17">
        <v>0.179814824846076</v>
      </c>
      <c r="AQ11" s="17">
        <v>0.11314986786508199</v>
      </c>
      <c r="AR11" s="17">
        <v>0.115054737369936</v>
      </c>
      <c r="AS11" s="17">
        <v>0.128575374350894</v>
      </c>
      <c r="AT11" s="17">
        <v>0.14065262824003899</v>
      </c>
      <c r="AU11" s="17">
        <v>6.7239356917945706E-2</v>
      </c>
      <c r="AV11" s="17"/>
      <c r="AW11" s="17">
        <v>0.13960868779239699</v>
      </c>
      <c r="AX11" s="17">
        <v>0.19469451541678201</v>
      </c>
      <c r="AY11" s="17">
        <v>0.18776675803645501</v>
      </c>
      <c r="AZ11" s="17">
        <v>0.120665113078798</v>
      </c>
      <c r="BA11" s="17">
        <v>0.170300806055112</v>
      </c>
      <c r="BB11" s="17">
        <v>0.115278953097531</v>
      </c>
      <c r="BC11" s="17">
        <v>8.9991941876275294E-2</v>
      </c>
      <c r="BD11" s="17">
        <v>0.10180003799706901</v>
      </c>
      <c r="BE11" s="17">
        <v>0.117356485810474</v>
      </c>
      <c r="BF11" s="17">
        <v>0.133803404677136</v>
      </c>
      <c r="BG11" s="17">
        <v>0.124678468421013</v>
      </c>
      <c r="BH11" s="17">
        <v>7.1322508269241899E-2</v>
      </c>
      <c r="BI11" s="17">
        <v>7.9954369793343305E-2</v>
      </c>
      <c r="BJ11" s="17">
        <v>0.19793061734821801</v>
      </c>
      <c r="BK11" s="17">
        <v>8.4817795373868299E-2</v>
      </c>
      <c r="BL11" s="17">
        <v>0.119957894676414</v>
      </c>
      <c r="BM11" s="17"/>
      <c r="BN11" s="17">
        <v>0.121048488619058</v>
      </c>
      <c r="BO11" s="17">
        <v>0.13231643325210299</v>
      </c>
      <c r="BP11" s="17"/>
      <c r="BQ11" s="17">
        <v>0.17969509422441499</v>
      </c>
      <c r="BR11" s="17">
        <v>0.173644123100965</v>
      </c>
      <c r="BS11" s="17"/>
      <c r="BT11" s="17">
        <v>0.20737163175124301</v>
      </c>
      <c r="BU11" s="17"/>
      <c r="BV11" s="17">
        <v>0.116618320559866</v>
      </c>
      <c r="BW11" s="17">
        <v>0.15484957054448301</v>
      </c>
      <c r="BX11" s="17">
        <v>0.12290858577362</v>
      </c>
      <c r="BY11" s="17"/>
      <c r="BZ11" s="17">
        <v>0.10955535373967699</v>
      </c>
      <c r="CA11" s="17">
        <v>0.110839168719993</v>
      </c>
      <c r="CB11" s="17">
        <v>0.14866608855701599</v>
      </c>
      <c r="CC11" s="17">
        <v>0.13211213880033701</v>
      </c>
      <c r="CD11" s="17">
        <v>0.12780139786230199</v>
      </c>
      <c r="CE11" s="17">
        <v>0.151307767108673</v>
      </c>
      <c r="CF11" s="17">
        <v>0.11899989645854001</v>
      </c>
      <c r="CG11" s="17"/>
      <c r="CH11" s="17">
        <v>0.164868718608666</v>
      </c>
      <c r="CI11" s="17">
        <v>0.122101318202473</v>
      </c>
      <c r="CJ11" s="17">
        <v>0.116374196291404</v>
      </c>
      <c r="CK11" s="17">
        <v>0.13342966466796999</v>
      </c>
      <c r="CL11" s="17">
        <v>0.112519783764814</v>
      </c>
    </row>
    <row r="12" spans="2:90" x14ac:dyDescent="0.3">
      <c r="B12" s="18" t="s">
        <v>197</v>
      </c>
      <c r="C12" s="17">
        <v>0.15132493946280001</v>
      </c>
      <c r="D12" s="17">
        <v>0.14743639518277499</v>
      </c>
      <c r="E12" s="17">
        <v>0.15337706377889701</v>
      </c>
      <c r="F12" s="17"/>
      <c r="G12" s="17">
        <v>0.202971338299684</v>
      </c>
      <c r="H12" s="17">
        <v>0.232998580814062</v>
      </c>
      <c r="I12" s="17">
        <v>0.17329052522890301</v>
      </c>
      <c r="J12" s="17">
        <v>9.9833252732397806E-2</v>
      </c>
      <c r="K12" s="17">
        <v>0.122010046148567</v>
      </c>
      <c r="L12" s="17">
        <v>9.37583863760756E-2</v>
      </c>
      <c r="M12" s="17"/>
      <c r="N12" s="17">
        <v>0.23038799590175499</v>
      </c>
      <c r="O12" s="17">
        <v>0.13118687086686601</v>
      </c>
      <c r="P12" s="17">
        <v>0.12004694874308799</v>
      </c>
      <c r="Q12" s="17">
        <v>0.113973979420511</v>
      </c>
      <c r="R12" s="17"/>
      <c r="S12" s="17">
        <v>0.14194574639516</v>
      </c>
      <c r="T12" s="17">
        <v>0.14194346386894999</v>
      </c>
      <c r="U12" s="17">
        <v>0.225870550661919</v>
      </c>
      <c r="V12" s="17">
        <v>0.163084642299306</v>
      </c>
      <c r="W12" s="17">
        <v>0.132197506328884</v>
      </c>
      <c r="X12" s="17">
        <v>0.186859933678937</v>
      </c>
      <c r="Y12" s="17">
        <v>0.114130263868761</v>
      </c>
      <c r="Z12" s="17">
        <v>0.217921600335272</v>
      </c>
      <c r="AA12" s="17">
        <v>0.12693775594957901</v>
      </c>
      <c r="AB12" s="17">
        <v>0.14360052207746099</v>
      </c>
      <c r="AC12" s="17">
        <v>0.10424907120549901</v>
      </c>
      <c r="AD12" s="17">
        <v>0.14185965218277599</v>
      </c>
      <c r="AE12" s="17"/>
      <c r="AF12" s="17">
        <v>0.125277745753688</v>
      </c>
      <c r="AG12" s="17">
        <v>0.15273927970803</v>
      </c>
      <c r="AH12" s="17">
        <v>0.153470024318687</v>
      </c>
      <c r="AI12" s="17"/>
      <c r="AJ12" s="17">
        <v>0.17799568808088501</v>
      </c>
      <c r="AK12" s="17">
        <v>0.16299036825830601</v>
      </c>
      <c r="AL12" s="17">
        <v>0.12096627474369499</v>
      </c>
      <c r="AM12" s="17">
        <v>0.12941275060107099</v>
      </c>
      <c r="AN12" s="17">
        <v>0.13648207933702799</v>
      </c>
      <c r="AO12" s="17"/>
      <c r="AP12" s="17">
        <v>0.19665370882229299</v>
      </c>
      <c r="AQ12" s="17">
        <v>0.196168750477582</v>
      </c>
      <c r="AR12" s="17">
        <v>0.115967225224854</v>
      </c>
      <c r="AS12" s="17">
        <v>0.108637441011427</v>
      </c>
      <c r="AT12" s="17">
        <v>0.14438802280330401</v>
      </c>
      <c r="AU12" s="17">
        <v>0.105300873218128</v>
      </c>
      <c r="AV12" s="17"/>
      <c r="AW12" s="17">
        <v>0.105475698792862</v>
      </c>
      <c r="AX12" s="17">
        <v>0.152180607948775</v>
      </c>
      <c r="AY12" s="17">
        <v>8.8138156703384096E-2</v>
      </c>
      <c r="AZ12" s="17">
        <v>0.107077827812463</v>
      </c>
      <c r="BA12" s="17">
        <v>8.7147020000816894E-2</v>
      </c>
      <c r="BB12" s="17">
        <v>0.135548948523734</v>
      </c>
      <c r="BC12" s="17">
        <v>0.19171751315389801</v>
      </c>
      <c r="BD12" s="17">
        <v>0.17567905318680899</v>
      </c>
      <c r="BE12" s="17">
        <v>0.12663935700429499</v>
      </c>
      <c r="BF12" s="17">
        <v>0.15948506473199101</v>
      </c>
      <c r="BG12" s="17">
        <v>0.201750470340539</v>
      </c>
      <c r="BH12" s="17">
        <v>0.13313479713273699</v>
      </c>
      <c r="BI12" s="17">
        <v>0.17757545178644599</v>
      </c>
      <c r="BJ12" s="17">
        <v>0.171776867969581</v>
      </c>
      <c r="BK12" s="17">
        <v>0.233236004241518</v>
      </c>
      <c r="BL12" s="17">
        <v>0.29878116781678898</v>
      </c>
      <c r="BM12" s="17"/>
      <c r="BN12" s="17">
        <v>0.154616854971215</v>
      </c>
      <c r="BO12" s="17">
        <v>0.14654091170262401</v>
      </c>
      <c r="BP12" s="17"/>
      <c r="BQ12" s="17">
        <v>0.20038349908075301</v>
      </c>
      <c r="BR12" s="17">
        <v>9.8234451260456407E-2</v>
      </c>
      <c r="BS12" s="17"/>
      <c r="BT12" s="17">
        <v>0.173474744410269</v>
      </c>
      <c r="BU12" s="17"/>
      <c r="BV12" s="17">
        <v>0.11441756833795499</v>
      </c>
      <c r="BW12" s="17">
        <v>0.17759595560520799</v>
      </c>
      <c r="BX12" s="17">
        <v>0.16120450926545499</v>
      </c>
      <c r="BY12" s="17"/>
      <c r="BZ12" s="17">
        <v>0.111832656407997</v>
      </c>
      <c r="CA12" s="17">
        <v>9.6080881305183594E-2</v>
      </c>
      <c r="CB12" s="17">
        <v>0.144412154955604</v>
      </c>
      <c r="CC12" s="17">
        <v>0.15801011522563399</v>
      </c>
      <c r="CD12" s="17">
        <v>0.17456683527058001</v>
      </c>
      <c r="CE12" s="17">
        <v>0.16080888926584599</v>
      </c>
      <c r="CF12" s="17">
        <v>0.23131766856318001</v>
      </c>
      <c r="CG12" s="17"/>
      <c r="CH12" s="17">
        <v>0.17455683133164701</v>
      </c>
      <c r="CI12" s="17">
        <v>0.18282079542429999</v>
      </c>
      <c r="CJ12" s="17">
        <v>0.13105835383487199</v>
      </c>
      <c r="CK12" s="17">
        <v>0.128645272439114</v>
      </c>
      <c r="CL12" s="17">
        <v>7.6656225917319604E-2</v>
      </c>
    </row>
    <row r="13" spans="2:90" x14ac:dyDescent="0.3">
      <c r="B13" s="18" t="s">
        <v>198</v>
      </c>
      <c r="C13" s="17">
        <v>0.172941750380492</v>
      </c>
      <c r="D13" s="17">
        <v>0.17485205128584499</v>
      </c>
      <c r="E13" s="17">
        <v>0.171338601327404</v>
      </c>
      <c r="F13" s="17"/>
      <c r="G13" s="17">
        <v>0.14260886354260299</v>
      </c>
      <c r="H13" s="17">
        <v>0.17443538541190801</v>
      </c>
      <c r="I13" s="17">
        <v>0.20297528487472299</v>
      </c>
      <c r="J13" s="17">
        <v>0.21363382779263801</v>
      </c>
      <c r="K13" s="17">
        <v>0.174594879653657</v>
      </c>
      <c r="L13" s="17">
        <v>0.13314111582027599</v>
      </c>
      <c r="M13" s="17"/>
      <c r="N13" s="17">
        <v>0.18582278470175601</v>
      </c>
      <c r="O13" s="17">
        <v>0.21010375327863101</v>
      </c>
      <c r="P13" s="17">
        <v>0.15806308118361001</v>
      </c>
      <c r="Q13" s="17">
        <v>0.133390975814034</v>
      </c>
      <c r="R13" s="17"/>
      <c r="S13" s="17">
        <v>0.171390766306867</v>
      </c>
      <c r="T13" s="17">
        <v>0.204411890154376</v>
      </c>
      <c r="U13" s="17">
        <v>0.159117941363668</v>
      </c>
      <c r="V13" s="17">
        <v>0.192468287707111</v>
      </c>
      <c r="W13" s="17">
        <v>0.14552066460556901</v>
      </c>
      <c r="X13" s="17">
        <v>0.15812726977132299</v>
      </c>
      <c r="Y13" s="17">
        <v>0.17687623561333701</v>
      </c>
      <c r="Z13" s="17">
        <v>9.9890690434954896E-2</v>
      </c>
      <c r="AA13" s="17">
        <v>0.16084382233257899</v>
      </c>
      <c r="AB13" s="17">
        <v>0.237004423096524</v>
      </c>
      <c r="AC13" s="17">
        <v>0.13123922917811001</v>
      </c>
      <c r="AD13" s="17">
        <v>0.13878903304541501</v>
      </c>
      <c r="AE13" s="17"/>
      <c r="AF13" s="17">
        <v>0.151935452030212</v>
      </c>
      <c r="AG13" s="17">
        <v>0.189950774343073</v>
      </c>
      <c r="AH13" s="17">
        <v>0.19643431087180299</v>
      </c>
      <c r="AI13" s="17"/>
      <c r="AJ13" s="17">
        <v>0.18067014932540901</v>
      </c>
      <c r="AK13" s="17">
        <v>0.173628423118213</v>
      </c>
      <c r="AL13" s="17">
        <v>0.186538161368726</v>
      </c>
      <c r="AM13" s="17">
        <v>0.155787515905875</v>
      </c>
      <c r="AN13" s="17">
        <v>0.19319564613607701</v>
      </c>
      <c r="AO13" s="17"/>
      <c r="AP13" s="17">
        <v>0.185043573667659</v>
      </c>
      <c r="AQ13" s="17">
        <v>0.18946520557195001</v>
      </c>
      <c r="AR13" s="17">
        <v>0.17209149218995201</v>
      </c>
      <c r="AS13" s="17">
        <v>0.14837917861148101</v>
      </c>
      <c r="AT13" s="17">
        <v>0.19170145299956401</v>
      </c>
      <c r="AU13" s="17">
        <v>0.172311915558369</v>
      </c>
      <c r="AV13" s="17"/>
      <c r="AW13" s="17">
        <v>5.3335519089365797E-2</v>
      </c>
      <c r="AX13" s="17">
        <v>0.107613301691767</v>
      </c>
      <c r="AY13" s="17">
        <v>0.108783174911066</v>
      </c>
      <c r="AZ13" s="17">
        <v>0.183138288512462</v>
      </c>
      <c r="BA13" s="17">
        <v>0.175169098978567</v>
      </c>
      <c r="BB13" s="17">
        <v>0.12610376442393001</v>
      </c>
      <c r="BC13" s="17">
        <v>0.16772438146537899</v>
      </c>
      <c r="BD13" s="17">
        <v>0.14388773976640001</v>
      </c>
      <c r="BE13" s="17">
        <v>0.28810415280033802</v>
      </c>
      <c r="BF13" s="17">
        <v>0.20336287820353299</v>
      </c>
      <c r="BG13" s="17">
        <v>0.229983173420163</v>
      </c>
      <c r="BH13" s="17">
        <v>0.16603987433123399</v>
      </c>
      <c r="BI13" s="17">
        <v>0.156044606698586</v>
      </c>
      <c r="BJ13" s="17">
        <v>0.27749822974175797</v>
      </c>
      <c r="BK13" s="17">
        <v>0.240328988281971</v>
      </c>
      <c r="BL13" s="17">
        <v>0.16539547437554</v>
      </c>
      <c r="BM13" s="17"/>
      <c r="BN13" s="17">
        <v>0.18157468521447001</v>
      </c>
      <c r="BO13" s="17">
        <v>0.15916821770551301</v>
      </c>
      <c r="BP13" s="17"/>
      <c r="BQ13" s="17">
        <v>0.17875422890698001</v>
      </c>
      <c r="BR13" s="17">
        <v>0.15446205764677101</v>
      </c>
      <c r="BS13" s="17"/>
      <c r="BT13" s="17">
        <v>0.13998950061257601</v>
      </c>
      <c r="BU13" s="17"/>
      <c r="BV13" s="17">
        <v>0.16106062511868499</v>
      </c>
      <c r="BW13" s="17">
        <v>0.157123639205625</v>
      </c>
      <c r="BX13" s="17">
        <v>0.17938904452895801</v>
      </c>
      <c r="BY13" s="17"/>
      <c r="BZ13" s="17">
        <v>0.13315887926351899</v>
      </c>
      <c r="CA13" s="17">
        <v>0.16129719229938</v>
      </c>
      <c r="CB13" s="17">
        <v>0.18283758619124901</v>
      </c>
      <c r="CC13" s="17">
        <v>0.181590568937438</v>
      </c>
      <c r="CD13" s="17">
        <v>0.18360844221092601</v>
      </c>
      <c r="CE13" s="17">
        <v>0.19237776420921701</v>
      </c>
      <c r="CF13" s="17">
        <v>0.177716980174459</v>
      </c>
      <c r="CG13" s="17"/>
      <c r="CH13" s="17">
        <v>0.19772716951121899</v>
      </c>
      <c r="CI13" s="17">
        <v>0.17667213187114</v>
      </c>
      <c r="CJ13" s="17">
        <v>0.18580763308094</v>
      </c>
      <c r="CK13" s="17">
        <v>0.13927253683303001</v>
      </c>
      <c r="CL13" s="17">
        <v>9.0723301678362595E-2</v>
      </c>
    </row>
    <row r="14" spans="2:90" x14ac:dyDescent="0.3">
      <c r="B14" s="18" t="s">
        <v>199</v>
      </c>
      <c r="C14" s="17">
        <v>0.267316736938844</v>
      </c>
      <c r="D14" s="17">
        <v>0.24937271857875501</v>
      </c>
      <c r="E14" s="17">
        <v>0.28499843083186899</v>
      </c>
      <c r="F14" s="17"/>
      <c r="G14" s="17">
        <v>0.203048014502206</v>
      </c>
      <c r="H14" s="17">
        <v>0.187759058864191</v>
      </c>
      <c r="I14" s="17">
        <v>0.25576252702734398</v>
      </c>
      <c r="J14" s="17">
        <v>0.28809679791704701</v>
      </c>
      <c r="K14" s="17">
        <v>0.28147503752222902</v>
      </c>
      <c r="L14" s="17">
        <v>0.35810831070462001</v>
      </c>
      <c r="M14" s="17"/>
      <c r="N14" s="17">
        <v>0.24837472303074201</v>
      </c>
      <c r="O14" s="17">
        <v>0.27103481728159601</v>
      </c>
      <c r="P14" s="17">
        <v>0.271643852681341</v>
      </c>
      <c r="Q14" s="17">
        <v>0.27857695592877502</v>
      </c>
      <c r="R14" s="17"/>
      <c r="S14" s="17">
        <v>0.259207125387313</v>
      </c>
      <c r="T14" s="17">
        <v>0.32374899178050298</v>
      </c>
      <c r="U14" s="17">
        <v>0.24765947967592</v>
      </c>
      <c r="V14" s="17">
        <v>0.29941994682460399</v>
      </c>
      <c r="W14" s="17">
        <v>0.25603621139662402</v>
      </c>
      <c r="X14" s="17">
        <v>0.23094356874180499</v>
      </c>
      <c r="Y14" s="17">
        <v>0.298130486123936</v>
      </c>
      <c r="Z14" s="17">
        <v>0.200208857763118</v>
      </c>
      <c r="AA14" s="17">
        <v>0.23906574156900301</v>
      </c>
      <c r="AB14" s="17">
        <v>0.220737677834178</v>
      </c>
      <c r="AC14" s="17">
        <v>0.29057522826516402</v>
      </c>
      <c r="AD14" s="17">
        <v>0.36369757584072998</v>
      </c>
      <c r="AE14" s="17"/>
      <c r="AF14" s="17">
        <v>0.27858240081504299</v>
      </c>
      <c r="AG14" s="17">
        <v>0.26742899930167002</v>
      </c>
      <c r="AH14" s="17">
        <v>0.28363148332757399</v>
      </c>
      <c r="AI14" s="17"/>
      <c r="AJ14" s="17">
        <v>0.28568960726097797</v>
      </c>
      <c r="AK14" s="17">
        <v>0.25076282582405601</v>
      </c>
      <c r="AL14" s="17">
        <v>0.30292973912944199</v>
      </c>
      <c r="AM14" s="17">
        <v>0.235690326885375</v>
      </c>
      <c r="AN14" s="17">
        <v>0.25368354341447502</v>
      </c>
      <c r="AO14" s="17"/>
      <c r="AP14" s="17">
        <v>0.21663468312954501</v>
      </c>
      <c r="AQ14" s="17">
        <v>0.247060945849085</v>
      </c>
      <c r="AR14" s="17">
        <v>0.30091084466685802</v>
      </c>
      <c r="AS14" s="17">
        <v>0.27702484634520103</v>
      </c>
      <c r="AT14" s="17">
        <v>0.28259754023364803</v>
      </c>
      <c r="AU14" s="17">
        <v>0.36809457178121402</v>
      </c>
      <c r="AV14" s="17"/>
      <c r="AW14" s="17">
        <v>0.30266054219258998</v>
      </c>
      <c r="AX14" s="17">
        <v>0.17087844174453601</v>
      </c>
      <c r="AY14" s="17">
        <v>0.25127921977682099</v>
      </c>
      <c r="AZ14" s="17">
        <v>0.23882286347607401</v>
      </c>
      <c r="BA14" s="17">
        <v>0.25328943268938597</v>
      </c>
      <c r="BB14" s="17">
        <v>0.32727889456223402</v>
      </c>
      <c r="BC14" s="17">
        <v>0.28329522964843501</v>
      </c>
      <c r="BD14" s="17">
        <v>0.28683016558436403</v>
      </c>
      <c r="BE14" s="17">
        <v>0.245098485550027</v>
      </c>
      <c r="BF14" s="17">
        <v>0.30277621898880003</v>
      </c>
      <c r="BG14" s="17">
        <v>0.23561340267293701</v>
      </c>
      <c r="BH14" s="17">
        <v>0.34473675609349602</v>
      </c>
      <c r="BI14" s="17">
        <v>0.33870476322780102</v>
      </c>
      <c r="BJ14" s="17">
        <v>0.21939237736189601</v>
      </c>
      <c r="BK14" s="17">
        <v>0.28722483156967199</v>
      </c>
      <c r="BL14" s="17">
        <v>0.160098082086648</v>
      </c>
      <c r="BM14" s="17"/>
      <c r="BN14" s="17">
        <v>0.27267476534440799</v>
      </c>
      <c r="BO14" s="17">
        <v>0.25938715277973901</v>
      </c>
      <c r="BP14" s="17"/>
      <c r="BQ14" s="17">
        <v>0.21989390677600501</v>
      </c>
      <c r="BR14" s="17">
        <v>0.30514193151742303</v>
      </c>
      <c r="BS14" s="17"/>
      <c r="BT14" s="17">
        <v>0.230877423376079</v>
      </c>
      <c r="BU14" s="17"/>
      <c r="BV14" s="17">
        <v>0.285065729309187</v>
      </c>
      <c r="BW14" s="17">
        <v>0.22769949615547</v>
      </c>
      <c r="BX14" s="17">
        <v>0.27401189054520098</v>
      </c>
      <c r="BY14" s="17"/>
      <c r="BZ14" s="17">
        <v>0.27735837427967502</v>
      </c>
      <c r="CA14" s="17">
        <v>0.297667263493195</v>
      </c>
      <c r="CB14" s="17">
        <v>0.24828385940047801</v>
      </c>
      <c r="CC14" s="17">
        <v>0.28864548655865602</v>
      </c>
      <c r="CD14" s="17">
        <v>0.26823104756084998</v>
      </c>
      <c r="CE14" s="17">
        <v>0.22540595418852599</v>
      </c>
      <c r="CF14" s="17">
        <v>0.24215219499711099</v>
      </c>
      <c r="CG14" s="17"/>
      <c r="CH14" s="17">
        <v>0.18854916133816199</v>
      </c>
      <c r="CI14" s="17">
        <v>0.26374619822123901</v>
      </c>
      <c r="CJ14" s="17">
        <v>0.29868593281030298</v>
      </c>
      <c r="CK14" s="17">
        <v>0.25133538802963301</v>
      </c>
      <c r="CL14" s="17">
        <v>0.26723013719913202</v>
      </c>
    </row>
    <row r="15" spans="2:90" x14ac:dyDescent="0.3">
      <c r="B15" s="18" t="s">
        <v>200</v>
      </c>
      <c r="C15" s="17">
        <v>6.7519933669731705E-2</v>
      </c>
      <c r="D15" s="17">
        <v>6.8424355514082005E-2</v>
      </c>
      <c r="E15" s="17">
        <v>6.7171271600850804E-2</v>
      </c>
      <c r="F15" s="17"/>
      <c r="G15" s="17">
        <v>2.0254441679923001E-2</v>
      </c>
      <c r="H15" s="17">
        <v>4.3763867463331503E-2</v>
      </c>
      <c r="I15" s="17">
        <v>4.0715576297765101E-2</v>
      </c>
      <c r="J15" s="17">
        <v>7.8976301829178197E-2</v>
      </c>
      <c r="K15" s="17">
        <v>9.9884828477396007E-2</v>
      </c>
      <c r="L15" s="17">
        <v>0.10926798981717301</v>
      </c>
      <c r="M15" s="17"/>
      <c r="N15" s="17">
        <v>5.2451592991615302E-2</v>
      </c>
      <c r="O15" s="17">
        <v>7.4378447675320106E-2</v>
      </c>
      <c r="P15" s="17">
        <v>7.1644689995390601E-2</v>
      </c>
      <c r="Q15" s="17">
        <v>7.3689881153057996E-2</v>
      </c>
      <c r="R15" s="17"/>
      <c r="S15" s="17">
        <v>3.40407594170739E-2</v>
      </c>
      <c r="T15" s="17">
        <v>7.5052997185529796E-2</v>
      </c>
      <c r="U15" s="17">
        <v>8.0305310915119998E-2</v>
      </c>
      <c r="V15" s="17">
        <v>9.2392132336718197E-2</v>
      </c>
      <c r="W15" s="17">
        <v>7.6879185891114102E-2</v>
      </c>
      <c r="X15" s="17">
        <v>7.7772465794695197E-2</v>
      </c>
      <c r="Y15" s="17">
        <v>5.2036106669941698E-2</v>
      </c>
      <c r="Z15" s="17">
        <v>5.2518709430128097E-2</v>
      </c>
      <c r="AA15" s="17">
        <v>6.90262128847203E-2</v>
      </c>
      <c r="AB15" s="17">
        <v>7.8901755657075801E-2</v>
      </c>
      <c r="AC15" s="17">
        <v>3.7422578745731003E-2</v>
      </c>
      <c r="AD15" s="17">
        <v>0.10199627599036599</v>
      </c>
      <c r="AE15" s="17"/>
      <c r="AF15" s="17">
        <v>8.2519479029655396E-2</v>
      </c>
      <c r="AG15" s="17">
        <v>6.9052649096576602E-2</v>
      </c>
      <c r="AH15" s="17">
        <v>4.9566578755416799E-2</v>
      </c>
      <c r="AI15" s="17"/>
      <c r="AJ15" s="17">
        <v>8.4710527755499906E-2</v>
      </c>
      <c r="AK15" s="17">
        <v>4.0472624380012701E-2</v>
      </c>
      <c r="AL15" s="17">
        <v>8.0729954147094302E-2</v>
      </c>
      <c r="AM15" s="17">
        <v>9.9340268314528302E-2</v>
      </c>
      <c r="AN15" s="17">
        <v>9.2539433812182798E-2</v>
      </c>
      <c r="AO15" s="17"/>
      <c r="AP15" s="17">
        <v>3.6339543174003501E-2</v>
      </c>
      <c r="AQ15" s="17">
        <v>5.5479203283125798E-2</v>
      </c>
      <c r="AR15" s="17">
        <v>0.101081662947598</v>
      </c>
      <c r="AS15" s="17">
        <v>9.0759979960366499E-2</v>
      </c>
      <c r="AT15" s="17">
        <v>8.1474925628264902E-2</v>
      </c>
      <c r="AU15" s="17">
        <v>6.7803650549029898E-2</v>
      </c>
      <c r="AV15" s="17"/>
      <c r="AW15" s="17">
        <v>0.20495752905680101</v>
      </c>
      <c r="AX15" s="17">
        <v>0.111071176979544</v>
      </c>
      <c r="AY15" s="17">
        <v>5.2721835979597301E-2</v>
      </c>
      <c r="AZ15" s="17">
        <v>7.9533476414287402E-2</v>
      </c>
      <c r="BA15" s="17">
        <v>7.1613356172120002E-2</v>
      </c>
      <c r="BB15" s="17">
        <v>5.1629091724549298E-2</v>
      </c>
      <c r="BC15" s="17">
        <v>7.2855440838565294E-2</v>
      </c>
      <c r="BD15" s="17">
        <v>7.6177465839675995E-2</v>
      </c>
      <c r="BE15" s="17">
        <v>6.94125168429717E-2</v>
      </c>
      <c r="BF15" s="17">
        <v>4.98483819415848E-2</v>
      </c>
      <c r="BG15" s="17">
        <v>5.9644892458969201E-2</v>
      </c>
      <c r="BH15" s="17">
        <v>0.13044032571453701</v>
      </c>
      <c r="BI15" s="17">
        <v>5.9378434653487397E-2</v>
      </c>
      <c r="BJ15" s="17">
        <v>3.08688087228054E-2</v>
      </c>
      <c r="BK15" s="17">
        <v>1.95698691662008E-2</v>
      </c>
      <c r="BL15" s="17">
        <v>2.4428933961403599E-2</v>
      </c>
      <c r="BM15" s="17"/>
      <c r="BN15" s="17">
        <v>6.1963001864395503E-2</v>
      </c>
      <c r="BO15" s="17">
        <v>7.5019517229180599E-2</v>
      </c>
      <c r="BP15" s="17"/>
      <c r="BQ15" s="17">
        <v>3.4308629789450297E-2</v>
      </c>
      <c r="BR15" s="17">
        <v>4.41496861732628E-2</v>
      </c>
      <c r="BS15" s="17"/>
      <c r="BT15" s="17">
        <v>2.3286113397593001E-2</v>
      </c>
      <c r="BU15" s="17"/>
      <c r="BV15" s="17">
        <v>7.7408753883571005E-2</v>
      </c>
      <c r="BW15" s="17">
        <v>4.70715910807879E-2</v>
      </c>
      <c r="BX15" s="17">
        <v>7.0542983704694598E-2</v>
      </c>
      <c r="BY15" s="17"/>
      <c r="BZ15" s="17">
        <v>7.2927247476764004E-2</v>
      </c>
      <c r="CA15" s="17">
        <v>9.1958105597436196E-2</v>
      </c>
      <c r="CB15" s="17">
        <v>6.8512359375721699E-2</v>
      </c>
      <c r="CC15" s="17">
        <v>4.7273047642753398E-2</v>
      </c>
      <c r="CD15" s="17">
        <v>5.20223050951715E-2</v>
      </c>
      <c r="CE15" s="17">
        <v>6.9314797322423696E-2</v>
      </c>
      <c r="CF15" s="17">
        <v>5.6540527836796403E-2</v>
      </c>
      <c r="CG15" s="17"/>
      <c r="CH15" s="17">
        <v>2.0006194229156501E-2</v>
      </c>
      <c r="CI15" s="17">
        <v>6.8955066330661105E-2</v>
      </c>
      <c r="CJ15" s="17">
        <v>6.89827350925864E-2</v>
      </c>
      <c r="CK15" s="17">
        <v>9.4656155736766098E-2</v>
      </c>
      <c r="CL15" s="17">
        <v>5.0935014387307201E-2</v>
      </c>
    </row>
    <row r="16" spans="2:90" x14ac:dyDescent="0.3">
      <c r="B16" s="18" t="s">
        <v>201</v>
      </c>
      <c r="C16" s="17">
        <v>0.13077664026456901</v>
      </c>
      <c r="D16" s="17">
        <v>0.14098308109136601</v>
      </c>
      <c r="E16" s="17">
        <v>0.120879959807998</v>
      </c>
      <c r="F16" s="17"/>
      <c r="G16" s="17">
        <v>2.9633315739413E-2</v>
      </c>
      <c r="H16" s="17">
        <v>3.9729546241481298E-2</v>
      </c>
      <c r="I16" s="17">
        <v>7.3751202799374194E-2</v>
      </c>
      <c r="J16" s="17">
        <v>0.17672502290216399</v>
      </c>
      <c r="K16" s="17">
        <v>0.25227204423330202</v>
      </c>
      <c r="L16" s="17">
        <v>0.20025694724922499</v>
      </c>
      <c r="M16" s="17"/>
      <c r="N16" s="17">
        <v>5.6723865148521797E-2</v>
      </c>
      <c r="O16" s="17">
        <v>9.3033023467508594E-2</v>
      </c>
      <c r="P16" s="17">
        <v>0.17934417398063199</v>
      </c>
      <c r="Q16" s="17">
        <v>0.208351742807528</v>
      </c>
      <c r="R16" s="17"/>
      <c r="S16" s="17">
        <v>8.06150676538962E-2</v>
      </c>
      <c r="T16" s="17">
        <v>0.12174843965174301</v>
      </c>
      <c r="U16" s="17">
        <v>0.147415851658594</v>
      </c>
      <c r="V16" s="17">
        <v>9.8243156179399604E-2</v>
      </c>
      <c r="W16" s="17">
        <v>0.16385040975936399</v>
      </c>
      <c r="X16" s="17">
        <v>0.123634986747791</v>
      </c>
      <c r="Y16" s="17">
        <v>0.14228141452936599</v>
      </c>
      <c r="Z16" s="17">
        <v>0.22525012328274799</v>
      </c>
      <c r="AA16" s="17">
        <v>0.15308340045301999</v>
      </c>
      <c r="AB16" s="17">
        <v>0.12107593689741999</v>
      </c>
      <c r="AC16" s="17">
        <v>0.17600851533256501</v>
      </c>
      <c r="AD16" s="17">
        <v>0.117383237576535</v>
      </c>
      <c r="AE16" s="17"/>
      <c r="AF16" s="17">
        <v>0.18312213875507599</v>
      </c>
      <c r="AG16" s="17">
        <v>0.10532713182138501</v>
      </c>
      <c r="AH16" s="17">
        <v>0.133050257591594</v>
      </c>
      <c r="AI16" s="17"/>
      <c r="AJ16" s="17">
        <v>0.109070904116815</v>
      </c>
      <c r="AK16" s="17">
        <v>0.105524140208809</v>
      </c>
      <c r="AL16" s="17">
        <v>0.13633347071725199</v>
      </c>
      <c r="AM16" s="17">
        <v>0.168110669028954</v>
      </c>
      <c r="AN16" s="17">
        <v>7.6200362283008402E-2</v>
      </c>
      <c r="AO16" s="17"/>
      <c r="AP16" s="17">
        <v>7.5054183491960705E-2</v>
      </c>
      <c r="AQ16" s="17">
        <v>0.11526539506536899</v>
      </c>
      <c r="AR16" s="17">
        <v>0.13690217165277699</v>
      </c>
      <c r="AS16" s="17">
        <v>0.16697779634628401</v>
      </c>
      <c r="AT16" s="17">
        <v>4.97557433884534E-2</v>
      </c>
      <c r="AU16" s="17">
        <v>0.16903953801074301</v>
      </c>
      <c r="AV16" s="17"/>
      <c r="AW16" s="17">
        <v>0.143380785401409</v>
      </c>
      <c r="AX16" s="17">
        <v>0.19045687659831301</v>
      </c>
      <c r="AY16" s="17">
        <v>0.179737519382455</v>
      </c>
      <c r="AZ16" s="17">
        <v>0.20888667375883899</v>
      </c>
      <c r="BA16" s="17">
        <v>0.18405138258982301</v>
      </c>
      <c r="BB16" s="17">
        <v>0.166280751628125</v>
      </c>
      <c r="BC16" s="17">
        <v>9.7598301369831095E-2</v>
      </c>
      <c r="BD16" s="17">
        <v>0.141803637935324</v>
      </c>
      <c r="BE16" s="17">
        <v>0.109797003670176</v>
      </c>
      <c r="BF16" s="17">
        <v>6.8075663080524595E-2</v>
      </c>
      <c r="BG16" s="17">
        <v>9.27884051791526E-2</v>
      </c>
      <c r="BH16" s="17">
        <v>6.7257159953450801E-2</v>
      </c>
      <c r="BI16" s="17">
        <v>7.4098588619453204E-2</v>
      </c>
      <c r="BJ16" s="17">
        <v>4.5952906157707703E-2</v>
      </c>
      <c r="BK16" s="17">
        <v>3.9990324652165898E-2</v>
      </c>
      <c r="BL16" s="17">
        <v>2.11398827474472E-2</v>
      </c>
      <c r="BM16" s="17"/>
      <c r="BN16" s="17">
        <v>0.11543825589220701</v>
      </c>
      <c r="BO16" s="17">
        <v>0.15386572642249599</v>
      </c>
      <c r="BP16" s="17"/>
      <c r="BQ16" s="17">
        <v>7.4657609312296203E-2</v>
      </c>
      <c r="BR16" s="17">
        <v>0.129219367010107</v>
      </c>
      <c r="BS16" s="17"/>
      <c r="BT16" s="17">
        <v>7.5916550791273796E-2</v>
      </c>
      <c r="BU16" s="17"/>
      <c r="BV16" s="17">
        <v>0.17905134535855599</v>
      </c>
      <c r="BW16" s="17">
        <v>0.108924760747431</v>
      </c>
      <c r="BX16" s="17">
        <v>0.11619279506735</v>
      </c>
      <c r="BY16" s="17"/>
      <c r="BZ16" s="17">
        <v>0.20912521305252799</v>
      </c>
      <c r="CA16" s="17">
        <v>0.18275526015589799</v>
      </c>
      <c r="CB16" s="17">
        <v>0.12876278913742101</v>
      </c>
      <c r="CC16" s="17">
        <v>0.105535243012643</v>
      </c>
      <c r="CD16" s="17">
        <v>0.106377580732593</v>
      </c>
      <c r="CE16" s="17">
        <v>9.8038002280698006E-2</v>
      </c>
      <c r="CF16" s="17">
        <v>6.5994335399690199E-2</v>
      </c>
      <c r="CG16" s="17"/>
      <c r="CH16" s="17">
        <v>5.7097214225041E-2</v>
      </c>
      <c r="CI16" s="17">
        <v>9.4302784936226097E-2</v>
      </c>
      <c r="CJ16" s="17">
        <v>0.14790313073226299</v>
      </c>
      <c r="CK16" s="17">
        <v>0.16926825745636101</v>
      </c>
      <c r="CL16" s="17">
        <v>0.34250068836533198</v>
      </c>
    </row>
    <row r="17" spans="2:90" x14ac:dyDescent="0.3">
      <c r="B17" s="18" t="s">
        <v>202</v>
      </c>
      <c r="C17" s="19">
        <v>9.0264885567760602E-3</v>
      </c>
      <c r="D17" s="19">
        <v>9.3195043371200395E-3</v>
      </c>
      <c r="E17" s="19">
        <v>8.8116766372391495E-3</v>
      </c>
      <c r="F17" s="19"/>
      <c r="G17" s="19">
        <v>2.2174141992787499E-2</v>
      </c>
      <c r="H17" s="19">
        <v>6.4069351737902798E-3</v>
      </c>
      <c r="I17" s="19">
        <v>8.6205701355176797E-3</v>
      </c>
      <c r="J17" s="19">
        <v>5.2119195644062697E-3</v>
      </c>
      <c r="K17" s="19">
        <v>1.0754144088271699E-2</v>
      </c>
      <c r="L17" s="19">
        <v>4.7023306825668904E-3</v>
      </c>
      <c r="M17" s="19"/>
      <c r="N17" s="19">
        <v>8.4260222823406405E-3</v>
      </c>
      <c r="O17" s="19">
        <v>7.5197307828869901E-3</v>
      </c>
      <c r="P17" s="19">
        <v>6.4744939135673203E-3</v>
      </c>
      <c r="Q17" s="19">
        <v>1.3573825941505699E-2</v>
      </c>
      <c r="R17" s="19"/>
      <c r="S17" s="19">
        <v>1.4357851807567301E-2</v>
      </c>
      <c r="T17" s="19">
        <v>3.34438326052597E-3</v>
      </c>
      <c r="U17" s="19">
        <v>6.1571164365188296E-3</v>
      </c>
      <c r="V17" s="19">
        <v>1.0460961748324501E-2</v>
      </c>
      <c r="W17" s="19">
        <v>6.5526227619075398E-3</v>
      </c>
      <c r="X17" s="19">
        <v>1.1040337127567501E-2</v>
      </c>
      <c r="Y17" s="19">
        <v>6.0919866742438896E-3</v>
      </c>
      <c r="Z17" s="19">
        <v>0</v>
      </c>
      <c r="AA17" s="19">
        <v>4.6728739893009503E-3</v>
      </c>
      <c r="AB17" s="19">
        <v>2.9956617031325902E-2</v>
      </c>
      <c r="AC17" s="19">
        <v>0</v>
      </c>
      <c r="AD17" s="19">
        <v>0</v>
      </c>
      <c r="AE17" s="19"/>
      <c r="AF17" s="19">
        <v>7.9778897298449607E-3</v>
      </c>
      <c r="AG17" s="19">
        <v>1.1472556809092699E-2</v>
      </c>
      <c r="AH17" s="19">
        <v>5.5487793926650196E-3</v>
      </c>
      <c r="AI17" s="19"/>
      <c r="AJ17" s="19">
        <v>5.1748902765569801E-3</v>
      </c>
      <c r="AK17" s="19">
        <v>8.0091309019897205E-3</v>
      </c>
      <c r="AL17" s="19">
        <v>1.2102973393664101E-2</v>
      </c>
      <c r="AM17" s="19">
        <v>4.0349042227630699E-3</v>
      </c>
      <c r="AN17" s="19">
        <v>9.5261265599365895E-3</v>
      </c>
      <c r="AO17" s="19"/>
      <c r="AP17" s="19">
        <v>6.0011879838796096E-3</v>
      </c>
      <c r="AQ17" s="19">
        <v>5.6410404181361897E-3</v>
      </c>
      <c r="AR17" s="19">
        <v>1.21122253346145E-2</v>
      </c>
      <c r="AS17" s="19">
        <v>4.4045757276918304E-3</v>
      </c>
      <c r="AT17" s="19">
        <v>2.5806671675230299E-2</v>
      </c>
      <c r="AU17" s="19">
        <v>1.1030222165238E-2</v>
      </c>
      <c r="AV17" s="19"/>
      <c r="AW17" s="19">
        <v>5.0581237674573801E-2</v>
      </c>
      <c r="AX17" s="19">
        <v>0</v>
      </c>
      <c r="AY17" s="19">
        <v>1.3576322610678501E-2</v>
      </c>
      <c r="AZ17" s="19">
        <v>2.2561907484153002E-2</v>
      </c>
      <c r="BA17" s="19">
        <v>1.2304351238808599E-2</v>
      </c>
      <c r="BB17" s="19">
        <v>1.29966116197328E-2</v>
      </c>
      <c r="BC17" s="19">
        <v>5.8929888411358199E-3</v>
      </c>
      <c r="BD17" s="19">
        <v>1.31661050118129E-2</v>
      </c>
      <c r="BE17" s="19">
        <v>0</v>
      </c>
      <c r="BF17" s="19">
        <v>0</v>
      </c>
      <c r="BG17" s="19">
        <v>0</v>
      </c>
      <c r="BH17" s="19">
        <v>0</v>
      </c>
      <c r="BI17" s="19">
        <v>0</v>
      </c>
      <c r="BJ17" s="19">
        <v>0</v>
      </c>
      <c r="BK17" s="19">
        <v>0</v>
      </c>
      <c r="BL17" s="19">
        <v>1.6654389934102599E-2</v>
      </c>
      <c r="BM17" s="19"/>
      <c r="BN17" s="19">
        <v>6.1065055912117704E-3</v>
      </c>
      <c r="BO17" s="19">
        <v>1.3191786479535301E-2</v>
      </c>
      <c r="BP17" s="19"/>
      <c r="BQ17" s="19">
        <v>4.2843140642026102E-3</v>
      </c>
      <c r="BR17" s="19">
        <v>1.85211729828378E-2</v>
      </c>
      <c r="BS17" s="19"/>
      <c r="BT17" s="19">
        <v>7.5421320571560898E-3</v>
      </c>
      <c r="BU17" s="19"/>
      <c r="BV17" s="19">
        <v>9.1345950247076792E-3</v>
      </c>
      <c r="BW17" s="19">
        <v>1.6590072616950401E-2</v>
      </c>
      <c r="BX17" s="19">
        <v>6.3114576724098799E-3</v>
      </c>
      <c r="BY17" s="19"/>
      <c r="BZ17" s="19">
        <v>1.9534724261728101E-2</v>
      </c>
      <c r="CA17" s="19">
        <v>9.5292658318072206E-3</v>
      </c>
      <c r="CB17" s="19">
        <v>6.8765232537831601E-3</v>
      </c>
      <c r="CC17" s="19">
        <v>0</v>
      </c>
      <c r="CD17" s="19">
        <v>3.04998208435675E-3</v>
      </c>
      <c r="CE17" s="19">
        <v>4.0139468380461802E-3</v>
      </c>
      <c r="CF17" s="19">
        <v>0</v>
      </c>
      <c r="CG17" s="19"/>
      <c r="CH17" s="19">
        <v>0</v>
      </c>
      <c r="CI17" s="19">
        <v>5.7120952083260703E-3</v>
      </c>
      <c r="CJ17" s="19">
        <v>8.7681556653141108E-3</v>
      </c>
      <c r="CK17" s="19">
        <v>1.9378516648494101E-2</v>
      </c>
      <c r="CL17" s="19">
        <v>2.3865570453363801E-2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2" width="20.6640625" customWidth="1"/>
  </cols>
  <sheetData>
    <row r="2" spans="2:12" ht="40.049999999999997" customHeight="1" x14ac:dyDescent="0.3">
      <c r="D2" s="32" t="s">
        <v>224</v>
      </c>
      <c r="E2" s="28"/>
      <c r="F2" s="28"/>
      <c r="G2" s="28"/>
      <c r="H2" s="28"/>
      <c r="I2" s="28"/>
      <c r="J2" s="28"/>
      <c r="K2" s="28"/>
      <c r="L2" s="28"/>
    </row>
    <row r="6" spans="2:12" ht="49.95" customHeight="1" x14ac:dyDescent="0.3">
      <c r="B6" s="23" t="s">
        <v>15</v>
      </c>
      <c r="C6" s="23" t="s">
        <v>185</v>
      </c>
      <c r="D6" s="23" t="s">
        <v>186</v>
      </c>
      <c r="E6" s="23" t="s">
        <v>187</v>
      </c>
      <c r="F6" s="23" t="s">
        <v>188</v>
      </c>
      <c r="G6" s="23" t="s">
        <v>213</v>
      </c>
      <c r="H6" s="23" t="s">
        <v>214</v>
      </c>
      <c r="I6" s="23" t="s">
        <v>215</v>
      </c>
      <c r="J6" s="23" t="s">
        <v>216</v>
      </c>
      <c r="K6" s="23" t="s">
        <v>217</v>
      </c>
    </row>
    <row r="7" spans="2:12" ht="28.8" x14ac:dyDescent="0.3">
      <c r="B7" s="18" t="s">
        <v>218</v>
      </c>
      <c r="C7" s="17">
        <v>0.15729486192209099</v>
      </c>
      <c r="D7" s="17">
        <v>0.16186927949459801</v>
      </c>
      <c r="E7" s="17">
        <v>0.14666152043442399</v>
      </c>
      <c r="F7" s="17">
        <v>0.136275433522</v>
      </c>
      <c r="G7" s="17">
        <v>8.7857820316550997E-2</v>
      </c>
      <c r="H7" s="17">
        <v>0.116096243492427</v>
      </c>
      <c r="I7" s="17">
        <v>9.82878004443207E-2</v>
      </c>
      <c r="J7" s="17">
        <v>0.13414414957248599</v>
      </c>
      <c r="K7" s="17">
        <v>6.0307602197192597E-2</v>
      </c>
    </row>
    <row r="8" spans="2:12" x14ac:dyDescent="0.3">
      <c r="B8" s="18" t="s">
        <v>219</v>
      </c>
      <c r="C8" s="17">
        <v>0.248881721641623</v>
      </c>
      <c r="D8" s="17">
        <v>0.20525254859803299</v>
      </c>
      <c r="E8" s="17">
        <v>0.18066965883765301</v>
      </c>
      <c r="F8" s="17">
        <v>0.183215103609842</v>
      </c>
      <c r="G8" s="17">
        <v>0.17324455630374799</v>
      </c>
      <c r="H8" s="17">
        <v>0.17760005312463201</v>
      </c>
      <c r="I8" s="17">
        <v>0.16733852375140901</v>
      </c>
      <c r="J8" s="17">
        <v>0.19787272378844201</v>
      </c>
      <c r="K8" s="17">
        <v>9.7921108609238597E-2</v>
      </c>
    </row>
    <row r="9" spans="2:12" x14ac:dyDescent="0.3">
      <c r="B9" s="18" t="s">
        <v>220</v>
      </c>
      <c r="C9" s="17">
        <v>0.331354068641532</v>
      </c>
      <c r="D9" s="17">
        <v>0.321195279237176</v>
      </c>
      <c r="E9" s="17">
        <v>0.32625633531790998</v>
      </c>
      <c r="F9" s="17">
        <v>0.32510306596678801</v>
      </c>
      <c r="G9" s="17">
        <v>0.41032577402821702</v>
      </c>
      <c r="H9" s="17">
        <v>0.434520396041016</v>
      </c>
      <c r="I9" s="17">
        <v>0.32318254180642703</v>
      </c>
      <c r="J9" s="17">
        <v>0.41074185879973601</v>
      </c>
      <c r="K9" s="17">
        <v>0.22565899180636001</v>
      </c>
    </row>
    <row r="10" spans="2:12" ht="28.8" x14ac:dyDescent="0.3">
      <c r="B10" s="18" t="s">
        <v>221</v>
      </c>
      <c r="C10" s="17">
        <v>0.153451598051527</v>
      </c>
      <c r="D10" s="17">
        <v>0.118144451619258</v>
      </c>
      <c r="E10" s="17">
        <v>0.1672966794113</v>
      </c>
      <c r="F10" s="17">
        <v>0.11545868089446</v>
      </c>
      <c r="G10" s="17">
        <v>0.150454331209216</v>
      </c>
      <c r="H10" s="17">
        <v>0.118577957182426</v>
      </c>
      <c r="I10" s="17">
        <v>0.118305571410925</v>
      </c>
      <c r="J10" s="17">
        <v>0.130801601665615</v>
      </c>
      <c r="K10" s="17">
        <v>0.10188245583949</v>
      </c>
    </row>
    <row r="11" spans="2:12" ht="28.8" x14ac:dyDescent="0.3">
      <c r="B11" s="18" t="s">
        <v>222</v>
      </c>
      <c r="C11" s="17">
        <v>5.0806494094855499E-2</v>
      </c>
      <c r="D11" s="17">
        <v>5.1811976089378702E-2</v>
      </c>
      <c r="E11" s="17">
        <v>7.4166804099145403E-2</v>
      </c>
      <c r="F11" s="17">
        <v>3.53042089831015E-2</v>
      </c>
      <c r="G11" s="17">
        <v>4.4592184485987001E-2</v>
      </c>
      <c r="H11" s="17">
        <v>3.4716594220550297E-2</v>
      </c>
      <c r="I11" s="17">
        <v>4.2452660008104298E-2</v>
      </c>
      <c r="J11" s="17">
        <v>5.4834739004757001E-2</v>
      </c>
      <c r="K11" s="17">
        <v>5.3890034467475298E-2</v>
      </c>
    </row>
    <row r="12" spans="2:12" x14ac:dyDescent="0.3">
      <c r="B12" s="18" t="s">
        <v>223</v>
      </c>
      <c r="C12" s="17">
        <v>4.8863539686687198E-2</v>
      </c>
      <c r="D12" s="17">
        <v>0.13424107249716699</v>
      </c>
      <c r="E12" s="17">
        <v>9.3966032674620503E-2</v>
      </c>
      <c r="F12" s="17">
        <v>0.19108042874822401</v>
      </c>
      <c r="G12" s="17">
        <v>0.125543502716534</v>
      </c>
      <c r="H12" s="17">
        <v>0.109642376876684</v>
      </c>
      <c r="I12" s="17">
        <v>0.23624941831337501</v>
      </c>
      <c r="J12" s="17">
        <v>5.9288545503515602E-2</v>
      </c>
      <c r="K12" s="17">
        <v>0.448366503358478</v>
      </c>
    </row>
    <row r="13" spans="2:12" x14ac:dyDescent="0.3">
      <c r="B13" s="18" t="s">
        <v>118</v>
      </c>
      <c r="C13" s="17">
        <v>9.3477159616848406E-3</v>
      </c>
      <c r="D13" s="17">
        <v>7.4853924643902099E-3</v>
      </c>
      <c r="E13" s="17">
        <v>1.09829692249475E-2</v>
      </c>
      <c r="F13" s="17">
        <v>1.35630782755835E-2</v>
      </c>
      <c r="G13" s="17">
        <v>7.98183093974595E-3</v>
      </c>
      <c r="H13" s="17">
        <v>8.8463790622652604E-3</v>
      </c>
      <c r="I13" s="17">
        <v>1.4183484265439099E-2</v>
      </c>
      <c r="J13" s="17">
        <v>1.2316381665447801E-2</v>
      </c>
      <c r="K13" s="17">
        <v>1.19733037217656E-2</v>
      </c>
    </row>
    <row r="14" spans="2:12" x14ac:dyDescent="0.3">
      <c r="B14" s="16"/>
      <c r="C14" s="16"/>
      <c r="D14" s="16"/>
      <c r="E14" s="16"/>
      <c r="F14" s="16"/>
      <c r="G14" s="16"/>
      <c r="H14" s="16"/>
      <c r="I14" s="16"/>
      <c r="J14" s="16"/>
      <c r="K14" s="16"/>
    </row>
    <row r="15" spans="2:12" x14ac:dyDescent="0.3">
      <c r="B15" t="s">
        <v>111</v>
      </c>
    </row>
    <row r="16" spans="2:12" x14ac:dyDescent="0.3">
      <c r="B16" t="s">
        <v>112</v>
      </c>
    </row>
    <row r="20" spans="2:2" x14ac:dyDescent="0.3">
      <c r="B20"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225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218</v>
      </c>
      <c r="C9" s="17">
        <v>0.15729486192209099</v>
      </c>
      <c r="D9" s="17">
        <v>0.12725851682387601</v>
      </c>
      <c r="E9" s="17">
        <v>0.18593538083126701</v>
      </c>
      <c r="F9" s="17"/>
      <c r="G9" s="17">
        <v>0.115258609342754</v>
      </c>
      <c r="H9" s="17">
        <v>0.10216962562435999</v>
      </c>
      <c r="I9" s="17">
        <v>0.16644138907525899</v>
      </c>
      <c r="J9" s="17">
        <v>0.239244762375424</v>
      </c>
      <c r="K9" s="17">
        <v>0.200635866768055</v>
      </c>
      <c r="L9" s="17">
        <v>0.12717986950010099</v>
      </c>
      <c r="M9" s="17"/>
      <c r="N9" s="17">
        <v>7.2836748121684405E-2</v>
      </c>
      <c r="O9" s="17">
        <v>0.182415286499824</v>
      </c>
      <c r="P9" s="17">
        <v>0.16974736612145</v>
      </c>
      <c r="Q9" s="17">
        <v>0.21288045281102599</v>
      </c>
      <c r="R9" s="17"/>
      <c r="S9" s="17">
        <v>0.12653582422611601</v>
      </c>
      <c r="T9" s="17">
        <v>0.182042413117666</v>
      </c>
      <c r="U9" s="17">
        <v>0.15481235440109201</v>
      </c>
      <c r="V9" s="17">
        <v>0.15038727527611601</v>
      </c>
      <c r="W9" s="17">
        <v>0.119019396802255</v>
      </c>
      <c r="X9" s="17">
        <v>0.114156778883784</v>
      </c>
      <c r="Y9" s="17">
        <v>0.15147545943043</v>
      </c>
      <c r="Z9" s="17">
        <v>0.15978212228955599</v>
      </c>
      <c r="AA9" s="17">
        <v>0.21384187084657699</v>
      </c>
      <c r="AB9" s="17">
        <v>0.15008440830400099</v>
      </c>
      <c r="AC9" s="17">
        <v>0.20646940109495099</v>
      </c>
      <c r="AD9" s="17">
        <v>0.18337783739853</v>
      </c>
      <c r="AE9" s="17"/>
      <c r="AF9" s="17">
        <v>0.17135397468628499</v>
      </c>
      <c r="AG9" s="17">
        <v>0.13918312610140399</v>
      </c>
      <c r="AH9" s="17">
        <v>0.181277239927395</v>
      </c>
      <c r="AI9" s="17"/>
      <c r="AJ9" s="17">
        <v>0.150830051385896</v>
      </c>
      <c r="AK9" s="17">
        <v>0.130175599935758</v>
      </c>
      <c r="AL9" s="17">
        <v>0.11140102669926399</v>
      </c>
      <c r="AM9" s="17">
        <v>0.17847786026724799</v>
      </c>
      <c r="AN9" s="17">
        <v>0.17065697914481301</v>
      </c>
      <c r="AO9" s="17"/>
      <c r="AP9" s="17">
        <v>9.0704769653326398E-2</v>
      </c>
      <c r="AQ9" s="17">
        <v>0.126491506244479</v>
      </c>
      <c r="AR9" s="17">
        <v>0.15143113830326599</v>
      </c>
      <c r="AS9" s="17">
        <v>0.197530987023846</v>
      </c>
      <c r="AT9" s="17">
        <v>0.169683554412208</v>
      </c>
      <c r="AU9" s="17">
        <v>0.195905730009687</v>
      </c>
      <c r="AV9" s="17"/>
      <c r="AW9" s="17">
        <v>0.236894263011133</v>
      </c>
      <c r="AX9" s="17">
        <v>0.22228296081405699</v>
      </c>
      <c r="AY9" s="17">
        <v>0.211239341171501</v>
      </c>
      <c r="AZ9" s="17">
        <v>0.26214646595545898</v>
      </c>
      <c r="BA9" s="17">
        <v>0.20471751977754299</v>
      </c>
      <c r="BB9" s="17">
        <v>0.21259578806978099</v>
      </c>
      <c r="BC9" s="17">
        <v>0.12832542212619999</v>
      </c>
      <c r="BD9" s="17">
        <v>0.13973079461109</v>
      </c>
      <c r="BE9" s="17">
        <v>0.163472514053007</v>
      </c>
      <c r="BF9" s="17">
        <v>8.92796867424481E-2</v>
      </c>
      <c r="BG9" s="17">
        <v>0.1247276056245</v>
      </c>
      <c r="BH9" s="17">
        <v>0.13253102694601299</v>
      </c>
      <c r="BI9" s="17">
        <v>8.5720570824478398E-2</v>
      </c>
      <c r="BJ9" s="17">
        <v>7.6055557687708594E-2</v>
      </c>
      <c r="BK9" s="17">
        <v>1.91623443986201E-2</v>
      </c>
      <c r="BL9" s="17">
        <v>7.7149307106047005E-2</v>
      </c>
      <c r="BM9" s="17"/>
      <c r="BN9" s="17">
        <v>0.15499184388228299</v>
      </c>
      <c r="BO9" s="17">
        <v>0.159465060956302</v>
      </c>
      <c r="BP9" s="17"/>
      <c r="BQ9" s="17">
        <v>8.4052886442393906E-2</v>
      </c>
      <c r="BR9" s="17">
        <v>0.211209634765991</v>
      </c>
      <c r="BS9" s="17"/>
      <c r="BT9" s="17">
        <v>0.13840373302640299</v>
      </c>
      <c r="BU9" s="17"/>
      <c r="BV9" s="17">
        <v>0.171081741462598</v>
      </c>
      <c r="BW9" s="17">
        <v>0.15443713260594299</v>
      </c>
      <c r="BX9" s="17">
        <v>0.14964625308933399</v>
      </c>
      <c r="BY9" s="17"/>
      <c r="BZ9" s="17">
        <v>0.39886133079170999</v>
      </c>
      <c r="CA9" s="17">
        <v>0.304112318023608</v>
      </c>
      <c r="CB9" s="17">
        <v>0.207201616447513</v>
      </c>
      <c r="CC9" s="17">
        <v>0.12450173843469101</v>
      </c>
      <c r="CD9" s="17">
        <v>8.1063660450893499E-2</v>
      </c>
      <c r="CE9" s="17">
        <v>4.1823993858965999E-2</v>
      </c>
      <c r="CF9" s="17">
        <v>2.8905528664959101E-2</v>
      </c>
      <c r="CG9" s="17"/>
      <c r="CH9" s="17">
        <v>4.5324968004793999E-2</v>
      </c>
      <c r="CI9" s="17">
        <v>4.3015330629611201E-2</v>
      </c>
      <c r="CJ9" s="17">
        <v>0.17909040906110801</v>
      </c>
      <c r="CK9" s="17">
        <v>0.359068957811364</v>
      </c>
      <c r="CL9" s="17">
        <v>0.50499008031603498</v>
      </c>
    </row>
    <row r="10" spans="2:90" x14ac:dyDescent="0.3">
      <c r="B10" s="18" t="s">
        <v>219</v>
      </c>
      <c r="C10" s="17">
        <v>0.248881721641623</v>
      </c>
      <c r="D10" s="17">
        <v>0.25431430715487702</v>
      </c>
      <c r="E10" s="17">
        <v>0.24267631198439299</v>
      </c>
      <c r="F10" s="17"/>
      <c r="G10" s="17">
        <v>0.22730428452027501</v>
      </c>
      <c r="H10" s="17">
        <v>0.26456321092645801</v>
      </c>
      <c r="I10" s="17">
        <v>0.29827022372298201</v>
      </c>
      <c r="J10" s="17">
        <v>0.232917296031115</v>
      </c>
      <c r="K10" s="17">
        <v>0.27252805714283102</v>
      </c>
      <c r="L10" s="17">
        <v>0.20705683821368101</v>
      </c>
      <c r="M10" s="17"/>
      <c r="N10" s="17">
        <v>0.25503779051104702</v>
      </c>
      <c r="O10" s="17">
        <v>0.27325733870656299</v>
      </c>
      <c r="P10" s="17">
        <v>0.24169999832254499</v>
      </c>
      <c r="Q10" s="17">
        <v>0.223421422647919</v>
      </c>
      <c r="R10" s="17"/>
      <c r="S10" s="17">
        <v>0.28261360235411898</v>
      </c>
      <c r="T10" s="17">
        <v>0.223681276318629</v>
      </c>
      <c r="U10" s="17">
        <v>0.24597724524145001</v>
      </c>
      <c r="V10" s="17">
        <v>0.293049689719455</v>
      </c>
      <c r="W10" s="17">
        <v>0.29128471169857101</v>
      </c>
      <c r="X10" s="17">
        <v>0.198810931021069</v>
      </c>
      <c r="Y10" s="17">
        <v>0.20242774752196199</v>
      </c>
      <c r="Z10" s="17">
        <v>0.31251574277099498</v>
      </c>
      <c r="AA10" s="17">
        <v>0.23165838568970801</v>
      </c>
      <c r="AB10" s="17">
        <v>0.24311755923918099</v>
      </c>
      <c r="AC10" s="17">
        <v>0.230581187367845</v>
      </c>
      <c r="AD10" s="17">
        <v>0.27731537822753899</v>
      </c>
      <c r="AE10" s="17"/>
      <c r="AF10" s="17">
        <v>0.256534193930535</v>
      </c>
      <c r="AG10" s="17">
        <v>0.25063501670439797</v>
      </c>
      <c r="AH10" s="17">
        <v>0.21744297160267501</v>
      </c>
      <c r="AI10" s="17"/>
      <c r="AJ10" s="17">
        <v>0.25311154637024602</v>
      </c>
      <c r="AK10" s="17">
        <v>0.25628471191739</v>
      </c>
      <c r="AL10" s="17">
        <v>0.208208464031954</v>
      </c>
      <c r="AM10" s="17">
        <v>0.27375303962082098</v>
      </c>
      <c r="AN10" s="17">
        <v>0.23886489891299501</v>
      </c>
      <c r="AO10" s="17"/>
      <c r="AP10" s="17">
        <v>0.25170821530490201</v>
      </c>
      <c r="AQ10" s="17">
        <v>0.27827729744227298</v>
      </c>
      <c r="AR10" s="17">
        <v>0.208681027424511</v>
      </c>
      <c r="AS10" s="17">
        <v>0.255770615759078</v>
      </c>
      <c r="AT10" s="17">
        <v>0.22971938280111501</v>
      </c>
      <c r="AU10" s="17">
        <v>0.25840337347989001</v>
      </c>
      <c r="AV10" s="17"/>
      <c r="AW10" s="17">
        <v>0.30923244054530402</v>
      </c>
      <c r="AX10" s="17">
        <v>0.14928382578198901</v>
      </c>
      <c r="AY10" s="17">
        <v>0.15757576886098201</v>
      </c>
      <c r="AZ10" s="17">
        <v>0.21058422350668199</v>
      </c>
      <c r="BA10" s="17">
        <v>0.241722121708871</v>
      </c>
      <c r="BB10" s="17">
        <v>0.285547296583122</v>
      </c>
      <c r="BC10" s="17">
        <v>0.32829222716737699</v>
      </c>
      <c r="BD10" s="17">
        <v>0.21603930822475501</v>
      </c>
      <c r="BE10" s="17">
        <v>0.28705901720078097</v>
      </c>
      <c r="BF10" s="17">
        <v>0.29789855192006498</v>
      </c>
      <c r="BG10" s="17">
        <v>0.357518107182833</v>
      </c>
      <c r="BH10" s="17">
        <v>0.24245381585862399</v>
      </c>
      <c r="BI10" s="17">
        <v>0.17752213829044</v>
      </c>
      <c r="BJ10" s="17">
        <v>0.31561072734043899</v>
      </c>
      <c r="BK10" s="17">
        <v>0.283830538698015</v>
      </c>
      <c r="BL10" s="17">
        <v>0.18051154143086101</v>
      </c>
      <c r="BM10" s="17"/>
      <c r="BN10" s="17">
        <v>0.24986469016822599</v>
      </c>
      <c r="BO10" s="17">
        <v>0.25113372440991999</v>
      </c>
      <c r="BP10" s="17"/>
      <c r="BQ10" s="17">
        <v>0.243311758590429</v>
      </c>
      <c r="BR10" s="17">
        <v>0.27493015240386498</v>
      </c>
      <c r="BS10" s="17"/>
      <c r="BT10" s="17">
        <v>0.22393512377419</v>
      </c>
      <c r="BU10" s="17"/>
      <c r="BV10" s="17">
        <v>0.18522111210640399</v>
      </c>
      <c r="BW10" s="17">
        <v>0.27735875601493498</v>
      </c>
      <c r="BX10" s="17">
        <v>0.266667822714939</v>
      </c>
      <c r="BY10" s="17"/>
      <c r="BZ10" s="17">
        <v>0.25056172510797903</v>
      </c>
      <c r="CA10" s="17">
        <v>0.30580251965240401</v>
      </c>
      <c r="CB10" s="17">
        <v>0.28352199309361298</v>
      </c>
      <c r="CC10" s="17">
        <v>0.32476954135080299</v>
      </c>
      <c r="CD10" s="17">
        <v>0.261764675679656</v>
      </c>
      <c r="CE10" s="17">
        <v>0.205211634691494</v>
      </c>
      <c r="CF10" s="17">
        <v>0.15682685783054001</v>
      </c>
      <c r="CG10" s="17"/>
      <c r="CH10" s="17">
        <v>0.168349867502671</v>
      </c>
      <c r="CI10" s="17">
        <v>0.17544264710156701</v>
      </c>
      <c r="CJ10" s="17">
        <v>0.34074405755750697</v>
      </c>
      <c r="CK10" s="17">
        <v>0.288110511615007</v>
      </c>
      <c r="CL10" s="17">
        <v>0.130101540392005</v>
      </c>
    </row>
    <row r="11" spans="2:90" x14ac:dyDescent="0.3">
      <c r="B11" s="18" t="s">
        <v>220</v>
      </c>
      <c r="C11" s="17">
        <v>0.331354068641532</v>
      </c>
      <c r="D11" s="17">
        <v>0.344111579662645</v>
      </c>
      <c r="E11" s="17">
        <v>0.319447082203693</v>
      </c>
      <c r="F11" s="17"/>
      <c r="G11" s="17">
        <v>0.27592999675674201</v>
      </c>
      <c r="H11" s="17">
        <v>0.29571348824090599</v>
      </c>
      <c r="I11" s="17">
        <v>0.31046405597758098</v>
      </c>
      <c r="J11" s="17">
        <v>0.32322915764950599</v>
      </c>
      <c r="K11" s="17">
        <v>0.33418689869379398</v>
      </c>
      <c r="L11" s="17">
        <v>0.41909190031316401</v>
      </c>
      <c r="M11" s="17"/>
      <c r="N11" s="17">
        <v>0.34762443470113302</v>
      </c>
      <c r="O11" s="17">
        <v>0.316290017433287</v>
      </c>
      <c r="P11" s="17">
        <v>0.35081866929260502</v>
      </c>
      <c r="Q11" s="17">
        <v>0.31380148114995399</v>
      </c>
      <c r="R11" s="17"/>
      <c r="S11" s="17">
        <v>0.29071150446927702</v>
      </c>
      <c r="T11" s="17">
        <v>0.33042709692671202</v>
      </c>
      <c r="U11" s="17">
        <v>0.33653031755979701</v>
      </c>
      <c r="V11" s="17">
        <v>0.35298750144558799</v>
      </c>
      <c r="W11" s="17">
        <v>0.31918682549177002</v>
      </c>
      <c r="X11" s="17">
        <v>0.35943470295110702</v>
      </c>
      <c r="Y11" s="17">
        <v>0.44091638248547899</v>
      </c>
      <c r="Z11" s="17">
        <v>0.25580527489035998</v>
      </c>
      <c r="AA11" s="17">
        <v>0.31761842273030599</v>
      </c>
      <c r="AB11" s="17">
        <v>0.355081113540055</v>
      </c>
      <c r="AC11" s="17">
        <v>0.28362984339391101</v>
      </c>
      <c r="AD11" s="17">
        <v>0.25866531249106101</v>
      </c>
      <c r="AE11" s="17"/>
      <c r="AF11" s="17">
        <v>0.33298092577099397</v>
      </c>
      <c r="AG11" s="17">
        <v>0.36079670589079899</v>
      </c>
      <c r="AH11" s="17">
        <v>0.28510826112896498</v>
      </c>
      <c r="AI11" s="17"/>
      <c r="AJ11" s="17">
        <v>0.33983208814583099</v>
      </c>
      <c r="AK11" s="17">
        <v>0.34803041023465903</v>
      </c>
      <c r="AL11" s="17">
        <v>0.37853990827048001</v>
      </c>
      <c r="AM11" s="17">
        <v>0.30829746068806402</v>
      </c>
      <c r="AN11" s="17">
        <v>0.33021291841390199</v>
      </c>
      <c r="AO11" s="17"/>
      <c r="AP11" s="17">
        <v>0.34784685805764398</v>
      </c>
      <c r="AQ11" s="17">
        <v>0.33119450475796403</v>
      </c>
      <c r="AR11" s="17">
        <v>0.36917190700404501</v>
      </c>
      <c r="AS11" s="17">
        <v>0.31433552127437098</v>
      </c>
      <c r="AT11" s="17">
        <v>0.303801762334029</v>
      </c>
      <c r="AU11" s="17">
        <v>0.36042213321005201</v>
      </c>
      <c r="AV11" s="17"/>
      <c r="AW11" s="17">
        <v>9.7148666169986103E-2</v>
      </c>
      <c r="AX11" s="17">
        <v>0.23987012997592599</v>
      </c>
      <c r="AY11" s="17">
        <v>0.38230482460270598</v>
      </c>
      <c r="AZ11" s="17">
        <v>0.29439144617762603</v>
      </c>
      <c r="BA11" s="17">
        <v>0.30559210442697798</v>
      </c>
      <c r="BB11" s="17">
        <v>0.28270968761153298</v>
      </c>
      <c r="BC11" s="17">
        <v>0.33684897924840201</v>
      </c>
      <c r="BD11" s="17">
        <v>0.37572430972356102</v>
      </c>
      <c r="BE11" s="17">
        <v>0.35570399870299502</v>
      </c>
      <c r="BF11" s="17">
        <v>0.43460685613613598</v>
      </c>
      <c r="BG11" s="17">
        <v>0.274783721500449</v>
      </c>
      <c r="BH11" s="17">
        <v>0.35593695461972102</v>
      </c>
      <c r="BI11" s="17">
        <v>0.397347717154028</v>
      </c>
      <c r="BJ11" s="17">
        <v>0.319641043434093</v>
      </c>
      <c r="BK11" s="17">
        <v>0.46675382003644</v>
      </c>
      <c r="BL11" s="17">
        <v>0.28254876364902598</v>
      </c>
      <c r="BM11" s="17"/>
      <c r="BN11" s="17">
        <v>0.34979715807009198</v>
      </c>
      <c r="BO11" s="17">
        <v>0.30461819365154802</v>
      </c>
      <c r="BP11" s="17"/>
      <c r="BQ11" s="17">
        <v>0.36108816573935698</v>
      </c>
      <c r="BR11" s="17">
        <v>0.31782008819887902</v>
      </c>
      <c r="BS11" s="17"/>
      <c r="BT11" s="17">
        <v>0.31685350781041599</v>
      </c>
      <c r="BU11" s="17"/>
      <c r="BV11" s="17">
        <v>0.35723625008042298</v>
      </c>
      <c r="BW11" s="17">
        <v>0.29676674896818001</v>
      </c>
      <c r="BX11" s="17">
        <v>0.33827137757693398</v>
      </c>
      <c r="BY11" s="17"/>
      <c r="BZ11" s="17">
        <v>0.17920303963948001</v>
      </c>
      <c r="CA11" s="17">
        <v>0.23844408353407101</v>
      </c>
      <c r="CB11" s="17">
        <v>0.280412590408322</v>
      </c>
      <c r="CC11" s="17">
        <v>0.28695193927305901</v>
      </c>
      <c r="CD11" s="17">
        <v>0.37844781583361298</v>
      </c>
      <c r="CE11" s="17">
        <v>0.40175139774494101</v>
      </c>
      <c r="CF11" s="17">
        <v>0.42752116311938598</v>
      </c>
      <c r="CG11" s="17"/>
      <c r="CH11" s="17">
        <v>0.36664733794896098</v>
      </c>
      <c r="CI11" s="17">
        <v>0.442226693101193</v>
      </c>
      <c r="CJ11" s="17">
        <v>0.30146871897401101</v>
      </c>
      <c r="CK11" s="17">
        <v>0.168865145202968</v>
      </c>
      <c r="CL11" s="17">
        <v>0.124099752548232</v>
      </c>
    </row>
    <row r="12" spans="2:90" ht="28.8" x14ac:dyDescent="0.3">
      <c r="B12" s="18" t="s">
        <v>221</v>
      </c>
      <c r="C12" s="17">
        <v>0.153451598051527</v>
      </c>
      <c r="D12" s="17">
        <v>0.16181649026872899</v>
      </c>
      <c r="E12" s="17">
        <v>0.14649298165817901</v>
      </c>
      <c r="F12" s="17"/>
      <c r="G12" s="17">
        <v>0.22197216026698299</v>
      </c>
      <c r="H12" s="17">
        <v>0.21857313616885601</v>
      </c>
      <c r="I12" s="17">
        <v>0.113147139790799</v>
      </c>
      <c r="J12" s="17">
        <v>0.106413237424258</v>
      </c>
      <c r="K12" s="17">
        <v>9.8586609949118401E-2</v>
      </c>
      <c r="L12" s="17">
        <v>0.162714017534796</v>
      </c>
      <c r="M12" s="17"/>
      <c r="N12" s="17">
        <v>0.21268852877264299</v>
      </c>
      <c r="O12" s="17">
        <v>0.14335740871085501</v>
      </c>
      <c r="P12" s="17">
        <v>0.12768403142062901</v>
      </c>
      <c r="Q12" s="17">
        <v>0.118447140008705</v>
      </c>
      <c r="R12" s="17"/>
      <c r="S12" s="17">
        <v>0.14687064004363701</v>
      </c>
      <c r="T12" s="17">
        <v>0.15694044118453701</v>
      </c>
      <c r="U12" s="17">
        <v>0.18043978578119799</v>
      </c>
      <c r="V12" s="17">
        <v>0.111839235204404</v>
      </c>
      <c r="W12" s="17">
        <v>0.133708853745169</v>
      </c>
      <c r="X12" s="17">
        <v>0.201438266832801</v>
      </c>
      <c r="Y12" s="17">
        <v>0.11557041371058201</v>
      </c>
      <c r="Z12" s="17">
        <v>0.17603057950772</v>
      </c>
      <c r="AA12" s="17">
        <v>0.13648199727399399</v>
      </c>
      <c r="AB12" s="17">
        <v>0.15546423983563901</v>
      </c>
      <c r="AC12" s="17">
        <v>0.20808881749368599</v>
      </c>
      <c r="AD12" s="17">
        <v>0.160382380517059</v>
      </c>
      <c r="AE12" s="17"/>
      <c r="AF12" s="17">
        <v>0.12863032237014299</v>
      </c>
      <c r="AG12" s="17">
        <v>0.14171748223488001</v>
      </c>
      <c r="AH12" s="17">
        <v>0.18269390000247601</v>
      </c>
      <c r="AI12" s="17"/>
      <c r="AJ12" s="17">
        <v>0.17816300306270799</v>
      </c>
      <c r="AK12" s="17">
        <v>0.15397491918352599</v>
      </c>
      <c r="AL12" s="17">
        <v>0.184470036010566</v>
      </c>
      <c r="AM12" s="17">
        <v>0.121087912706611</v>
      </c>
      <c r="AN12" s="17">
        <v>0.14585558426192699</v>
      </c>
      <c r="AO12" s="17"/>
      <c r="AP12" s="17">
        <v>0.18764405193877701</v>
      </c>
      <c r="AQ12" s="17">
        <v>0.17255846189016399</v>
      </c>
      <c r="AR12" s="17">
        <v>0.141596205053869</v>
      </c>
      <c r="AS12" s="17">
        <v>0.13293956752083799</v>
      </c>
      <c r="AT12" s="17">
        <v>0.186940852204216</v>
      </c>
      <c r="AU12" s="17">
        <v>0.11788853696885999</v>
      </c>
      <c r="AV12" s="17"/>
      <c r="AW12" s="17">
        <v>0.16651367973544301</v>
      </c>
      <c r="AX12" s="17">
        <v>0.14874659245070601</v>
      </c>
      <c r="AY12" s="17">
        <v>0.118726237036839</v>
      </c>
      <c r="AZ12" s="17">
        <v>0.11871140958489899</v>
      </c>
      <c r="BA12" s="17">
        <v>0.121811903457916</v>
      </c>
      <c r="BB12" s="17">
        <v>0.102330972817465</v>
      </c>
      <c r="BC12" s="17">
        <v>0.160737266858136</v>
      </c>
      <c r="BD12" s="17">
        <v>0.153810669623094</v>
      </c>
      <c r="BE12" s="17">
        <v>0.12985707259503201</v>
      </c>
      <c r="BF12" s="17">
        <v>0.11000054289202001</v>
      </c>
      <c r="BG12" s="17">
        <v>0.18165953425723499</v>
      </c>
      <c r="BH12" s="17">
        <v>0.18270928635267999</v>
      </c>
      <c r="BI12" s="17">
        <v>0.28140957761631202</v>
      </c>
      <c r="BJ12" s="17">
        <v>0.18887864275559199</v>
      </c>
      <c r="BK12" s="17">
        <v>0.126001815625682</v>
      </c>
      <c r="BL12" s="17">
        <v>0.27948824616191997</v>
      </c>
      <c r="BM12" s="17"/>
      <c r="BN12" s="17">
        <v>0.15409490239561199</v>
      </c>
      <c r="BO12" s="17">
        <v>0.150493432756859</v>
      </c>
      <c r="BP12" s="17"/>
      <c r="BQ12" s="17">
        <v>0.18375301563568699</v>
      </c>
      <c r="BR12" s="17">
        <v>0.115762763933279</v>
      </c>
      <c r="BS12" s="17"/>
      <c r="BT12" s="17">
        <v>0.21378968111134</v>
      </c>
      <c r="BU12" s="17"/>
      <c r="BV12" s="17">
        <v>0.14465368754738001</v>
      </c>
      <c r="BW12" s="17">
        <v>0.16319212516300299</v>
      </c>
      <c r="BX12" s="17">
        <v>0.157661376801426</v>
      </c>
      <c r="BY12" s="17"/>
      <c r="BZ12" s="17">
        <v>5.4211187779552097E-2</v>
      </c>
      <c r="CA12" s="17">
        <v>6.0386485631301799E-2</v>
      </c>
      <c r="CB12" s="17">
        <v>0.12794010156955701</v>
      </c>
      <c r="CC12" s="17">
        <v>0.16167467123946</v>
      </c>
      <c r="CD12" s="17">
        <v>0.187974794034903</v>
      </c>
      <c r="CE12" s="17">
        <v>0.24379412881294801</v>
      </c>
      <c r="CF12" s="17">
        <v>0.26054949418721302</v>
      </c>
      <c r="CG12" s="17"/>
      <c r="CH12" s="17">
        <v>0.21200359058867799</v>
      </c>
      <c r="CI12" s="17">
        <v>0.24275560036623101</v>
      </c>
      <c r="CJ12" s="17">
        <v>9.9170169231940095E-2</v>
      </c>
      <c r="CK12" s="17">
        <v>6.1313568796746702E-2</v>
      </c>
      <c r="CL12" s="17">
        <v>3.9317633679447302E-2</v>
      </c>
    </row>
    <row r="13" spans="2:90" ht="28.8" x14ac:dyDescent="0.3">
      <c r="B13" s="18" t="s">
        <v>222</v>
      </c>
      <c r="C13" s="17">
        <v>5.0806494094855499E-2</v>
      </c>
      <c r="D13" s="17">
        <v>6.4318707895010693E-2</v>
      </c>
      <c r="E13" s="17">
        <v>3.6972364440275803E-2</v>
      </c>
      <c r="F13" s="17"/>
      <c r="G13" s="17">
        <v>0.106840262093465</v>
      </c>
      <c r="H13" s="17">
        <v>7.4586663954626195E-2</v>
      </c>
      <c r="I13" s="17">
        <v>6.21589340805093E-2</v>
      </c>
      <c r="J13" s="17">
        <v>2.73456121691401E-2</v>
      </c>
      <c r="K13" s="17">
        <v>1.93243598238458E-2</v>
      </c>
      <c r="L13" s="17">
        <v>2.5018461546183798E-2</v>
      </c>
      <c r="M13" s="17"/>
      <c r="N13" s="17">
        <v>7.8706040383923898E-2</v>
      </c>
      <c r="O13" s="17">
        <v>4.8633414096729499E-2</v>
      </c>
      <c r="P13" s="17">
        <v>4.8739936961284799E-2</v>
      </c>
      <c r="Q13" s="17">
        <v>2.5313075451785402E-2</v>
      </c>
      <c r="R13" s="17"/>
      <c r="S13" s="17">
        <v>9.7362122142742605E-2</v>
      </c>
      <c r="T13" s="17">
        <v>4.2588046850954298E-2</v>
      </c>
      <c r="U13" s="17">
        <v>2.3897304793005801E-2</v>
      </c>
      <c r="V13" s="17">
        <v>3.7477675110068498E-2</v>
      </c>
      <c r="W13" s="17">
        <v>4.5686667092984898E-2</v>
      </c>
      <c r="X13" s="17">
        <v>5.86711736616507E-2</v>
      </c>
      <c r="Y13" s="17">
        <v>3.5367482683242503E-2</v>
      </c>
      <c r="Z13" s="17">
        <v>5.4966642749412299E-2</v>
      </c>
      <c r="AA13" s="17">
        <v>5.6528776535355797E-2</v>
      </c>
      <c r="AB13" s="17">
        <v>3.5849333059413999E-2</v>
      </c>
      <c r="AC13" s="17">
        <v>2.54978721471966E-2</v>
      </c>
      <c r="AD13" s="17">
        <v>7.0221340982222602E-2</v>
      </c>
      <c r="AE13" s="17"/>
      <c r="AF13" s="17">
        <v>3.3321815117089801E-2</v>
      </c>
      <c r="AG13" s="17">
        <v>6.7873775112341994E-2</v>
      </c>
      <c r="AH13" s="17">
        <v>4.8385131728548497E-2</v>
      </c>
      <c r="AI13" s="17"/>
      <c r="AJ13" s="17">
        <v>4.43215706605588E-2</v>
      </c>
      <c r="AK13" s="17">
        <v>6.3063486746244998E-2</v>
      </c>
      <c r="AL13" s="17">
        <v>4.6774506273256702E-2</v>
      </c>
      <c r="AM13" s="17">
        <v>5.5247553158987703E-2</v>
      </c>
      <c r="AN13" s="17">
        <v>4.6657450858727502E-2</v>
      </c>
      <c r="AO13" s="17"/>
      <c r="AP13" s="17">
        <v>7.4581851348416606E-2</v>
      </c>
      <c r="AQ13" s="17">
        <v>5.3816655719712801E-2</v>
      </c>
      <c r="AR13" s="17">
        <v>4.8079177986552202E-2</v>
      </c>
      <c r="AS13" s="17">
        <v>4.09567963853706E-2</v>
      </c>
      <c r="AT13" s="17">
        <v>7.2863994942876195E-2</v>
      </c>
      <c r="AU13" s="17">
        <v>2.61785204397584E-2</v>
      </c>
      <c r="AV13" s="17"/>
      <c r="AW13" s="17">
        <v>0</v>
      </c>
      <c r="AX13" s="17">
        <v>3.45590324290811E-2</v>
      </c>
      <c r="AY13" s="17">
        <v>3.9754961870317303E-2</v>
      </c>
      <c r="AZ13" s="17">
        <v>2.2722239479179999E-2</v>
      </c>
      <c r="BA13" s="17">
        <v>5.1214468839182098E-2</v>
      </c>
      <c r="BB13" s="17">
        <v>5.0705835940135599E-2</v>
      </c>
      <c r="BC13" s="17">
        <v>4.0704827851705302E-2</v>
      </c>
      <c r="BD13" s="17">
        <v>3.7796453549414501E-2</v>
      </c>
      <c r="BE13" s="17">
        <v>4.0266989185862197E-2</v>
      </c>
      <c r="BF13" s="17">
        <v>9.9234778623461598E-3</v>
      </c>
      <c r="BG13" s="17">
        <v>4.7692577608668699E-2</v>
      </c>
      <c r="BH13" s="17">
        <v>5.66398873146126E-2</v>
      </c>
      <c r="BI13" s="17">
        <v>4.5759171615172303E-2</v>
      </c>
      <c r="BJ13" s="17">
        <v>9.9814028782166803E-2</v>
      </c>
      <c r="BK13" s="17">
        <v>6.14458539411354E-2</v>
      </c>
      <c r="BL13" s="17">
        <v>0.157245019448323</v>
      </c>
      <c r="BM13" s="17"/>
      <c r="BN13" s="17">
        <v>5.0747650152971703E-2</v>
      </c>
      <c r="BO13" s="17">
        <v>5.07685655570842E-2</v>
      </c>
      <c r="BP13" s="17"/>
      <c r="BQ13" s="17">
        <v>7.8998803545880805E-2</v>
      </c>
      <c r="BR13" s="17">
        <v>4.1677789324004497E-2</v>
      </c>
      <c r="BS13" s="17"/>
      <c r="BT13" s="17">
        <v>7.5442046524267004E-2</v>
      </c>
      <c r="BU13" s="17"/>
      <c r="BV13" s="17">
        <v>4.1472428922677801E-2</v>
      </c>
      <c r="BW13" s="17">
        <v>4.8191826347653802E-2</v>
      </c>
      <c r="BX13" s="17">
        <v>5.3281403910828702E-2</v>
      </c>
      <c r="BY13" s="17"/>
      <c r="BZ13" s="17">
        <v>2.8445870906462702E-2</v>
      </c>
      <c r="CA13" s="17">
        <v>1.92240145754712E-2</v>
      </c>
      <c r="CB13" s="17">
        <v>3.6658639671680399E-2</v>
      </c>
      <c r="CC13" s="17">
        <v>6.2027712313230399E-2</v>
      </c>
      <c r="CD13" s="17">
        <v>5.3571043316067497E-2</v>
      </c>
      <c r="CE13" s="17">
        <v>7.0126398560106898E-2</v>
      </c>
      <c r="CF13" s="17">
        <v>9.8762410586833799E-2</v>
      </c>
      <c r="CG13" s="17"/>
      <c r="CH13" s="17">
        <v>0.15471822087588499</v>
      </c>
      <c r="CI13" s="17">
        <v>5.3170450649963001E-2</v>
      </c>
      <c r="CJ13" s="17">
        <v>3.2880589473211499E-2</v>
      </c>
      <c r="CK13" s="17">
        <v>3.2284330030403999E-2</v>
      </c>
      <c r="CL13" s="17">
        <v>1.17040203552938E-2</v>
      </c>
    </row>
    <row r="14" spans="2:90" x14ac:dyDescent="0.3">
      <c r="B14" s="18" t="s">
        <v>223</v>
      </c>
      <c r="C14" s="17">
        <v>4.8863539686687198E-2</v>
      </c>
      <c r="D14" s="17">
        <v>4.1345551873918099E-2</v>
      </c>
      <c r="E14" s="17">
        <v>5.6598229743776297E-2</v>
      </c>
      <c r="F14" s="17"/>
      <c r="G14" s="17">
        <v>2.4886472379373699E-2</v>
      </c>
      <c r="H14" s="17">
        <v>2.6384245089101099E-2</v>
      </c>
      <c r="I14" s="17">
        <v>4.1097817907236503E-2</v>
      </c>
      <c r="J14" s="17">
        <v>6.7862023753855499E-2</v>
      </c>
      <c r="K14" s="17">
        <v>7.1459791535785994E-2</v>
      </c>
      <c r="L14" s="17">
        <v>5.8938912892074001E-2</v>
      </c>
      <c r="M14" s="17"/>
      <c r="N14" s="17">
        <v>2.3640424622842798E-2</v>
      </c>
      <c r="O14" s="17">
        <v>2.3805229288409301E-2</v>
      </c>
      <c r="P14" s="17">
        <v>5.1339097018954803E-2</v>
      </c>
      <c r="Q14" s="17">
        <v>0.100374728863395</v>
      </c>
      <c r="R14" s="17"/>
      <c r="S14" s="17">
        <v>4.4809546765125503E-2</v>
      </c>
      <c r="T14" s="17">
        <v>5.8047484830261203E-2</v>
      </c>
      <c r="U14" s="17">
        <v>4.5377539762197001E-2</v>
      </c>
      <c r="V14" s="17">
        <v>4.8544060304083397E-2</v>
      </c>
      <c r="W14" s="17">
        <v>8.4560922407342504E-2</v>
      </c>
      <c r="X14" s="17">
        <v>5.3826627473051003E-2</v>
      </c>
      <c r="Y14" s="17">
        <v>4.7414761753248803E-2</v>
      </c>
      <c r="Z14" s="17">
        <v>3.0890792651318302E-2</v>
      </c>
      <c r="AA14" s="17">
        <v>4.3870546924059499E-2</v>
      </c>
      <c r="AB14" s="17">
        <v>3.5199740195625301E-2</v>
      </c>
      <c r="AC14" s="17">
        <v>3.5149196707672303E-2</v>
      </c>
      <c r="AD14" s="17">
        <v>5.0037750383588098E-2</v>
      </c>
      <c r="AE14" s="17"/>
      <c r="AF14" s="17">
        <v>6.9367650032300596E-2</v>
      </c>
      <c r="AG14" s="17">
        <v>2.9479411206283401E-2</v>
      </c>
      <c r="AH14" s="17">
        <v>7.3406132599243806E-2</v>
      </c>
      <c r="AI14" s="17"/>
      <c r="AJ14" s="17">
        <v>3.1412746124548599E-2</v>
      </c>
      <c r="AK14" s="17">
        <v>4.18812659796238E-2</v>
      </c>
      <c r="AL14" s="17">
        <v>5.7481176941383501E-2</v>
      </c>
      <c r="AM14" s="17">
        <v>5.6430422739807501E-2</v>
      </c>
      <c r="AN14" s="17">
        <v>3.8744396274694198E-2</v>
      </c>
      <c r="AO14" s="17"/>
      <c r="AP14" s="17">
        <v>4.2493066340622103E-2</v>
      </c>
      <c r="AQ14" s="17">
        <v>3.4892118750862497E-2</v>
      </c>
      <c r="AR14" s="17">
        <v>5.8233592473980501E-2</v>
      </c>
      <c r="AS14" s="17">
        <v>5.25078285015343E-2</v>
      </c>
      <c r="AT14" s="17">
        <v>1.51434367350712E-2</v>
      </c>
      <c r="AU14" s="17">
        <v>2.42319277569433E-2</v>
      </c>
      <c r="AV14" s="17"/>
      <c r="AW14" s="17">
        <v>0.190210950538134</v>
      </c>
      <c r="AX14" s="17">
        <v>0.195929633612835</v>
      </c>
      <c r="AY14" s="17">
        <v>6.6938276919183304E-2</v>
      </c>
      <c r="AZ14" s="17">
        <v>8.3846142216927003E-2</v>
      </c>
      <c r="BA14" s="17">
        <v>6.5934118965295205E-2</v>
      </c>
      <c r="BB14" s="17">
        <v>4.73869892686372E-2</v>
      </c>
      <c r="BC14" s="17">
        <v>5.0912767481796403E-3</v>
      </c>
      <c r="BD14" s="17">
        <v>6.2940491799377302E-2</v>
      </c>
      <c r="BE14" s="17">
        <v>2.3640408262321801E-2</v>
      </c>
      <c r="BF14" s="17">
        <v>4.7602436484882701E-2</v>
      </c>
      <c r="BG14" s="17">
        <v>1.36184538263147E-2</v>
      </c>
      <c r="BH14" s="17">
        <v>1.9510107371869399E-2</v>
      </c>
      <c r="BI14" s="17">
        <v>1.22408244995699E-2</v>
      </c>
      <c r="BJ14" s="17">
        <v>0</v>
      </c>
      <c r="BK14" s="17">
        <v>4.2805627300106397E-2</v>
      </c>
      <c r="BL14" s="17">
        <v>9.0336360388433793E-3</v>
      </c>
      <c r="BM14" s="17"/>
      <c r="BN14" s="17">
        <v>3.4957693670709403E-2</v>
      </c>
      <c r="BO14" s="17">
        <v>6.8785196750384206E-2</v>
      </c>
      <c r="BP14" s="17"/>
      <c r="BQ14" s="17">
        <v>4.3171965820501902E-2</v>
      </c>
      <c r="BR14" s="17">
        <v>3.3137973523526397E-2</v>
      </c>
      <c r="BS14" s="17"/>
      <c r="BT14" s="17">
        <v>2.7183778372233999E-2</v>
      </c>
      <c r="BU14" s="17"/>
      <c r="BV14" s="17">
        <v>9.1232961112795094E-2</v>
      </c>
      <c r="BW14" s="17">
        <v>3.9368488689168597E-2</v>
      </c>
      <c r="BX14" s="17">
        <v>3.0188495567912602E-2</v>
      </c>
      <c r="BY14" s="17"/>
      <c r="BZ14" s="17">
        <v>8.4673157927289494E-2</v>
      </c>
      <c r="CA14" s="17">
        <v>6.2375560168630599E-2</v>
      </c>
      <c r="CB14" s="17">
        <v>6.04302677523837E-2</v>
      </c>
      <c r="CC14" s="17">
        <v>3.1794555928206E-2</v>
      </c>
      <c r="CD14" s="17">
        <v>2.39149113139208E-2</v>
      </c>
      <c r="CE14" s="17">
        <v>3.7292446331544798E-2</v>
      </c>
      <c r="CF14" s="17">
        <v>2.43111536011376E-2</v>
      </c>
      <c r="CG14" s="17"/>
      <c r="CH14" s="17">
        <v>4.4798231782064997E-2</v>
      </c>
      <c r="CI14" s="17">
        <v>3.6807702483465897E-2</v>
      </c>
      <c r="CJ14" s="17">
        <v>3.3856542688051501E-2</v>
      </c>
      <c r="CK14" s="17">
        <v>7.9398687367319004E-2</v>
      </c>
      <c r="CL14" s="17">
        <v>0.18978697270898701</v>
      </c>
    </row>
    <row r="15" spans="2:90" x14ac:dyDescent="0.3">
      <c r="B15" s="18" t="s">
        <v>118</v>
      </c>
      <c r="C15" s="19">
        <v>9.3477159616848406E-3</v>
      </c>
      <c r="D15" s="19">
        <v>6.8348463209451501E-3</v>
      </c>
      <c r="E15" s="19">
        <v>1.1877649138416701E-2</v>
      </c>
      <c r="F15" s="19"/>
      <c r="G15" s="19">
        <v>2.7808214640406701E-2</v>
      </c>
      <c r="H15" s="19">
        <v>1.8009629995692798E-2</v>
      </c>
      <c r="I15" s="19">
        <v>8.4204394456331502E-3</v>
      </c>
      <c r="J15" s="19">
        <v>2.98791059670121E-3</v>
      </c>
      <c r="K15" s="19">
        <v>3.27841608657033E-3</v>
      </c>
      <c r="L15" s="19">
        <v>0</v>
      </c>
      <c r="M15" s="19"/>
      <c r="N15" s="19">
        <v>9.4660328867259003E-3</v>
      </c>
      <c r="O15" s="19">
        <v>1.2241305264331599E-2</v>
      </c>
      <c r="P15" s="19">
        <v>9.9709008625311606E-3</v>
      </c>
      <c r="Q15" s="19">
        <v>5.7616990672153803E-3</v>
      </c>
      <c r="R15" s="19"/>
      <c r="S15" s="19">
        <v>1.1096759998982899E-2</v>
      </c>
      <c r="T15" s="19">
        <v>6.2732407712407599E-3</v>
      </c>
      <c r="U15" s="19">
        <v>1.29654524612603E-2</v>
      </c>
      <c r="V15" s="19">
        <v>5.71456294028495E-3</v>
      </c>
      <c r="W15" s="19">
        <v>6.5526227619075398E-3</v>
      </c>
      <c r="X15" s="19">
        <v>1.36615191765388E-2</v>
      </c>
      <c r="Y15" s="19">
        <v>6.8277524150561E-3</v>
      </c>
      <c r="Z15" s="19">
        <v>1.00088451406391E-2</v>
      </c>
      <c r="AA15" s="19">
        <v>0</v>
      </c>
      <c r="AB15" s="19">
        <v>2.5203605826084701E-2</v>
      </c>
      <c r="AC15" s="19">
        <v>1.05836817947394E-2</v>
      </c>
      <c r="AD15" s="19">
        <v>0</v>
      </c>
      <c r="AE15" s="19"/>
      <c r="AF15" s="19">
        <v>7.8111180926535998E-3</v>
      </c>
      <c r="AG15" s="19">
        <v>1.03144827498936E-2</v>
      </c>
      <c r="AH15" s="19">
        <v>1.16863630106964E-2</v>
      </c>
      <c r="AI15" s="19"/>
      <c r="AJ15" s="19">
        <v>2.3289942502112901E-3</v>
      </c>
      <c r="AK15" s="19">
        <v>6.5896060027975101E-3</v>
      </c>
      <c r="AL15" s="19">
        <v>1.3124881773094701E-2</v>
      </c>
      <c r="AM15" s="19">
        <v>6.7057508184618798E-3</v>
      </c>
      <c r="AN15" s="19">
        <v>2.9007772132941201E-2</v>
      </c>
      <c r="AO15" s="19"/>
      <c r="AP15" s="19">
        <v>5.0211873563116302E-3</v>
      </c>
      <c r="AQ15" s="19">
        <v>2.7694551945452901E-3</v>
      </c>
      <c r="AR15" s="19">
        <v>2.2806951753776099E-2</v>
      </c>
      <c r="AS15" s="19">
        <v>5.95868353496142E-3</v>
      </c>
      <c r="AT15" s="19">
        <v>2.1847016570483699E-2</v>
      </c>
      <c r="AU15" s="19">
        <v>1.6969778134810501E-2</v>
      </c>
      <c r="AV15" s="19"/>
      <c r="AW15" s="19">
        <v>0</v>
      </c>
      <c r="AX15" s="19">
        <v>9.3278249354056403E-3</v>
      </c>
      <c r="AY15" s="19">
        <v>2.3460589538472E-2</v>
      </c>
      <c r="AZ15" s="19">
        <v>7.5980730792270697E-3</v>
      </c>
      <c r="BA15" s="19">
        <v>9.0077628242150806E-3</v>
      </c>
      <c r="BB15" s="19">
        <v>1.8723429709326101E-2</v>
      </c>
      <c r="BC15" s="19">
        <v>0</v>
      </c>
      <c r="BD15" s="19">
        <v>1.39579724687086E-2</v>
      </c>
      <c r="BE15" s="19">
        <v>0</v>
      </c>
      <c r="BF15" s="19">
        <v>1.0688447962103199E-2</v>
      </c>
      <c r="BG15" s="19">
        <v>0</v>
      </c>
      <c r="BH15" s="19">
        <v>1.02189215364798E-2</v>
      </c>
      <c r="BI15" s="19">
        <v>0</v>
      </c>
      <c r="BJ15" s="19">
        <v>0</v>
      </c>
      <c r="BK15" s="19">
        <v>0</v>
      </c>
      <c r="BL15" s="19">
        <v>1.40234861649805E-2</v>
      </c>
      <c r="BM15" s="19"/>
      <c r="BN15" s="19">
        <v>5.5460616601059097E-3</v>
      </c>
      <c r="BO15" s="19">
        <v>1.47358259179034E-2</v>
      </c>
      <c r="BP15" s="19"/>
      <c r="BQ15" s="19">
        <v>5.6234042257501003E-3</v>
      </c>
      <c r="BR15" s="19">
        <v>5.4615978504549004E-3</v>
      </c>
      <c r="BS15" s="19"/>
      <c r="BT15" s="19">
        <v>4.3921293811500298E-3</v>
      </c>
      <c r="BU15" s="19"/>
      <c r="BV15" s="19">
        <v>9.1018187677223104E-3</v>
      </c>
      <c r="BW15" s="19">
        <v>2.0684922211117101E-2</v>
      </c>
      <c r="BX15" s="19">
        <v>4.2832703386259004E-3</v>
      </c>
      <c r="BY15" s="19"/>
      <c r="BZ15" s="19">
        <v>4.0436878475270102E-3</v>
      </c>
      <c r="CA15" s="19">
        <v>9.6550184145136001E-3</v>
      </c>
      <c r="CB15" s="19">
        <v>3.8347910569311002E-3</v>
      </c>
      <c r="CC15" s="19">
        <v>8.2798414605500699E-3</v>
      </c>
      <c r="CD15" s="19">
        <v>1.32630993709466E-2</v>
      </c>
      <c r="CE15" s="19">
        <v>0</v>
      </c>
      <c r="CF15" s="19">
        <v>3.12339200992949E-3</v>
      </c>
      <c r="CG15" s="19"/>
      <c r="CH15" s="19">
        <v>8.1577832969453694E-3</v>
      </c>
      <c r="CI15" s="19">
        <v>6.58157566796971E-3</v>
      </c>
      <c r="CJ15" s="19">
        <v>1.2789513014171101E-2</v>
      </c>
      <c r="CK15" s="19">
        <v>1.0958799176191299E-2</v>
      </c>
      <c r="CL15" s="19">
        <v>0</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226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218</v>
      </c>
      <c r="C9" s="17">
        <v>0.16186927949459801</v>
      </c>
      <c r="D9" s="17">
        <v>0.14238605782004701</v>
      </c>
      <c r="E9" s="17">
        <v>0.17833512533115201</v>
      </c>
      <c r="F9" s="17"/>
      <c r="G9" s="17">
        <v>0.15012370469521799</v>
      </c>
      <c r="H9" s="17">
        <v>0.105268064698977</v>
      </c>
      <c r="I9" s="17">
        <v>0.16878508197056999</v>
      </c>
      <c r="J9" s="17">
        <v>0.231581174149638</v>
      </c>
      <c r="K9" s="17">
        <v>0.16657468396900799</v>
      </c>
      <c r="L9" s="17">
        <v>0.15051429526750101</v>
      </c>
      <c r="M9" s="17"/>
      <c r="N9" s="17">
        <v>7.3869391620131897E-2</v>
      </c>
      <c r="O9" s="17">
        <v>0.185646072906026</v>
      </c>
      <c r="P9" s="17">
        <v>0.158957355744653</v>
      </c>
      <c r="Q9" s="17">
        <v>0.236234032757107</v>
      </c>
      <c r="R9" s="17"/>
      <c r="S9" s="17">
        <v>0.111506740153025</v>
      </c>
      <c r="T9" s="17">
        <v>0.18509352662690301</v>
      </c>
      <c r="U9" s="17">
        <v>0.15638133797724299</v>
      </c>
      <c r="V9" s="17">
        <v>0.153567604892623</v>
      </c>
      <c r="W9" s="17">
        <v>0.149749108434022</v>
      </c>
      <c r="X9" s="17">
        <v>0.13990419009478899</v>
      </c>
      <c r="Y9" s="17">
        <v>0.154615697041704</v>
      </c>
      <c r="Z9" s="17">
        <v>0.247942981465923</v>
      </c>
      <c r="AA9" s="17">
        <v>0.17969790561417501</v>
      </c>
      <c r="AB9" s="17">
        <v>0.180319730595948</v>
      </c>
      <c r="AC9" s="17">
        <v>0.17753953045113399</v>
      </c>
      <c r="AD9" s="17">
        <v>0.18788129174169699</v>
      </c>
      <c r="AE9" s="17"/>
      <c r="AF9" s="17">
        <v>0.17210402250457199</v>
      </c>
      <c r="AG9" s="17">
        <v>0.15529674822457001</v>
      </c>
      <c r="AH9" s="17">
        <v>0.16617856251464999</v>
      </c>
      <c r="AI9" s="17"/>
      <c r="AJ9" s="17">
        <v>0.13188824895139101</v>
      </c>
      <c r="AK9" s="17">
        <v>0.14245463032609701</v>
      </c>
      <c r="AL9" s="17">
        <v>0.13639618553872301</v>
      </c>
      <c r="AM9" s="17">
        <v>0.22028663593246101</v>
      </c>
      <c r="AN9" s="17">
        <v>0.21618216365844001</v>
      </c>
      <c r="AO9" s="17"/>
      <c r="AP9" s="17">
        <v>0.113613904249575</v>
      </c>
      <c r="AQ9" s="17">
        <v>0.117554532510235</v>
      </c>
      <c r="AR9" s="17">
        <v>0.17367486974983801</v>
      </c>
      <c r="AS9" s="17">
        <v>0.21048896246249199</v>
      </c>
      <c r="AT9" s="17">
        <v>0.20310094135826601</v>
      </c>
      <c r="AU9" s="17">
        <v>0.157895000409043</v>
      </c>
      <c r="AV9" s="17"/>
      <c r="AW9" s="17">
        <v>0.28430383839478401</v>
      </c>
      <c r="AX9" s="17">
        <v>0.316953326461201</v>
      </c>
      <c r="AY9" s="17">
        <v>0.244457584989933</v>
      </c>
      <c r="AZ9" s="17">
        <v>0.22283506017610599</v>
      </c>
      <c r="BA9" s="17">
        <v>0.16426468683173201</v>
      </c>
      <c r="BB9" s="17">
        <v>0.218098601432346</v>
      </c>
      <c r="BC9" s="17">
        <v>0.15858470319325499</v>
      </c>
      <c r="BD9" s="17">
        <v>0.105729210978093</v>
      </c>
      <c r="BE9" s="17">
        <v>0.173927468552734</v>
      </c>
      <c r="BF9" s="17">
        <v>9.0846456740758197E-2</v>
      </c>
      <c r="BG9" s="17">
        <v>0.14860563282099501</v>
      </c>
      <c r="BH9" s="17">
        <v>0.113419162668216</v>
      </c>
      <c r="BI9" s="17">
        <v>7.5663033490465298E-2</v>
      </c>
      <c r="BJ9" s="17">
        <v>8.2751208988835701E-2</v>
      </c>
      <c r="BK9" s="17">
        <v>0.10278350526423601</v>
      </c>
      <c r="BL9" s="17">
        <v>7.2316863176193694E-2</v>
      </c>
      <c r="BM9" s="17"/>
      <c r="BN9" s="17">
        <v>0.15245042235055201</v>
      </c>
      <c r="BO9" s="17">
        <v>0.17618124318315101</v>
      </c>
      <c r="BP9" s="17"/>
      <c r="BQ9" s="17">
        <v>0.10743509497138699</v>
      </c>
      <c r="BR9" s="17">
        <v>0.20574730377077899</v>
      </c>
      <c r="BS9" s="17"/>
      <c r="BT9" s="17">
        <v>0.118071995681182</v>
      </c>
      <c r="BU9" s="17"/>
      <c r="BV9" s="17">
        <v>0.196647825221241</v>
      </c>
      <c r="BW9" s="17">
        <v>0.159871208005648</v>
      </c>
      <c r="BX9" s="17">
        <v>0.14299281209534101</v>
      </c>
      <c r="BY9" s="17"/>
      <c r="BZ9" s="17">
        <v>0.40547236952960902</v>
      </c>
      <c r="CA9" s="17">
        <v>0.31192022619992199</v>
      </c>
      <c r="CB9" s="17">
        <v>0.19025414298302501</v>
      </c>
      <c r="CC9" s="17">
        <v>0.12220127323306899</v>
      </c>
      <c r="CD9" s="17">
        <v>9.9912359714320706E-2</v>
      </c>
      <c r="CE9" s="17">
        <v>6.3819654271128498E-2</v>
      </c>
      <c r="CF9" s="17">
        <v>3.2423842286446E-2</v>
      </c>
      <c r="CG9" s="17"/>
      <c r="CH9" s="17">
        <v>6.94043028752582E-2</v>
      </c>
      <c r="CI9" s="17">
        <v>5.9726331625269399E-2</v>
      </c>
      <c r="CJ9" s="17">
        <v>0.16422678137789401</v>
      </c>
      <c r="CK9" s="17">
        <v>0.37688665239292202</v>
      </c>
      <c r="CL9" s="17">
        <v>0.475993832739244</v>
      </c>
    </row>
    <row r="10" spans="2:90" x14ac:dyDescent="0.3">
      <c r="B10" s="18" t="s">
        <v>219</v>
      </c>
      <c r="C10" s="17">
        <v>0.20525254859803299</v>
      </c>
      <c r="D10" s="17">
        <v>0.19579326697871299</v>
      </c>
      <c r="E10" s="17">
        <v>0.21516559879255001</v>
      </c>
      <c r="F10" s="17"/>
      <c r="G10" s="17">
        <v>0.16371594408376899</v>
      </c>
      <c r="H10" s="17">
        <v>0.23977700226004001</v>
      </c>
      <c r="I10" s="17">
        <v>0.27587813268098799</v>
      </c>
      <c r="J10" s="17">
        <v>0.214634796178343</v>
      </c>
      <c r="K10" s="17">
        <v>0.24673560899170399</v>
      </c>
      <c r="L10" s="17">
        <v>0.11136357083074901</v>
      </c>
      <c r="M10" s="17"/>
      <c r="N10" s="17">
        <v>0.20071199342601601</v>
      </c>
      <c r="O10" s="17">
        <v>0.213117046925726</v>
      </c>
      <c r="P10" s="17">
        <v>0.20623204708106499</v>
      </c>
      <c r="Q10" s="17">
        <v>0.20084358465397201</v>
      </c>
      <c r="R10" s="17"/>
      <c r="S10" s="17">
        <v>0.21166796896309401</v>
      </c>
      <c r="T10" s="17">
        <v>0.2085121318464</v>
      </c>
      <c r="U10" s="17">
        <v>0.16976136370247999</v>
      </c>
      <c r="V10" s="17">
        <v>0.21833378400425801</v>
      </c>
      <c r="W10" s="17">
        <v>0.258146543576245</v>
      </c>
      <c r="X10" s="17">
        <v>0.188548340663616</v>
      </c>
      <c r="Y10" s="17">
        <v>0.192618189211237</v>
      </c>
      <c r="Z10" s="17">
        <v>0.23766423705484199</v>
      </c>
      <c r="AA10" s="17">
        <v>0.22166919659936701</v>
      </c>
      <c r="AB10" s="17">
        <v>0.165812977499256</v>
      </c>
      <c r="AC10" s="17">
        <v>0.16436225211227301</v>
      </c>
      <c r="AD10" s="17">
        <v>0.25961742113214797</v>
      </c>
      <c r="AE10" s="17"/>
      <c r="AF10" s="17">
        <v>0.206365041099868</v>
      </c>
      <c r="AG10" s="17">
        <v>0.20813699034306099</v>
      </c>
      <c r="AH10" s="17">
        <v>0.217599483280394</v>
      </c>
      <c r="AI10" s="17"/>
      <c r="AJ10" s="17">
        <v>0.15986374850160201</v>
      </c>
      <c r="AK10" s="17">
        <v>0.21728154022639901</v>
      </c>
      <c r="AL10" s="17">
        <v>0.17692708349035399</v>
      </c>
      <c r="AM10" s="17">
        <v>0.243273856169263</v>
      </c>
      <c r="AN10" s="17">
        <v>0.201531973842241</v>
      </c>
      <c r="AO10" s="17"/>
      <c r="AP10" s="17">
        <v>0.19670794359454799</v>
      </c>
      <c r="AQ10" s="17">
        <v>0.186809277389268</v>
      </c>
      <c r="AR10" s="17">
        <v>0.195347561860781</v>
      </c>
      <c r="AS10" s="17">
        <v>0.214561170857164</v>
      </c>
      <c r="AT10" s="17">
        <v>0.260124545512668</v>
      </c>
      <c r="AU10" s="17">
        <v>0.19549738182395199</v>
      </c>
      <c r="AV10" s="17"/>
      <c r="AW10" s="17">
        <v>0.15560357602511299</v>
      </c>
      <c r="AX10" s="17">
        <v>0.12917619939318001</v>
      </c>
      <c r="AY10" s="17">
        <v>0.16427726932921899</v>
      </c>
      <c r="AZ10" s="17">
        <v>0.17203679651713799</v>
      </c>
      <c r="BA10" s="17">
        <v>0.19708025243566199</v>
      </c>
      <c r="BB10" s="17">
        <v>0.16982933391791999</v>
      </c>
      <c r="BC10" s="17">
        <v>0.23042959408541999</v>
      </c>
      <c r="BD10" s="17">
        <v>0.24005333628922901</v>
      </c>
      <c r="BE10" s="17">
        <v>0.242275822904193</v>
      </c>
      <c r="BF10" s="17">
        <v>0.31723951498012998</v>
      </c>
      <c r="BG10" s="17">
        <v>0.24208558798204</v>
      </c>
      <c r="BH10" s="17">
        <v>0.21548145595679399</v>
      </c>
      <c r="BI10" s="17">
        <v>0.18099131683297301</v>
      </c>
      <c r="BJ10" s="17">
        <v>0.22843374349221601</v>
      </c>
      <c r="BK10" s="17">
        <v>0.19072209465467399</v>
      </c>
      <c r="BL10" s="17">
        <v>0.19419468978447901</v>
      </c>
      <c r="BM10" s="17"/>
      <c r="BN10" s="17">
        <v>0.212622316330766</v>
      </c>
      <c r="BO10" s="17">
        <v>0.19471977552575101</v>
      </c>
      <c r="BP10" s="17"/>
      <c r="BQ10" s="17">
        <v>0.20352772194391699</v>
      </c>
      <c r="BR10" s="17">
        <v>0.24670201852909299</v>
      </c>
      <c r="BS10" s="17"/>
      <c r="BT10" s="17">
        <v>0.22026346652339901</v>
      </c>
      <c r="BU10" s="17"/>
      <c r="BV10" s="17">
        <v>0.18096098351319201</v>
      </c>
      <c r="BW10" s="17">
        <v>0.22131201274874701</v>
      </c>
      <c r="BX10" s="17">
        <v>0.21065770374358</v>
      </c>
      <c r="BY10" s="17"/>
      <c r="BZ10" s="17">
        <v>0.23043451152279601</v>
      </c>
      <c r="CA10" s="17">
        <v>0.26931737784468102</v>
      </c>
      <c r="CB10" s="17">
        <v>0.21412480807836801</v>
      </c>
      <c r="CC10" s="17">
        <v>0.23948469404926201</v>
      </c>
      <c r="CD10" s="17">
        <v>0.212289256047969</v>
      </c>
      <c r="CE10" s="17">
        <v>0.17311525041377401</v>
      </c>
      <c r="CF10" s="17">
        <v>0.13922183105138899</v>
      </c>
      <c r="CG10" s="17"/>
      <c r="CH10" s="17">
        <v>0.105070503954262</v>
      </c>
      <c r="CI10" s="17">
        <v>0.16480321089883099</v>
      </c>
      <c r="CJ10" s="17">
        <v>0.24992470899570501</v>
      </c>
      <c r="CK10" s="17">
        <v>0.26383070690742799</v>
      </c>
      <c r="CL10" s="17">
        <v>0.186541651627287</v>
      </c>
    </row>
    <row r="11" spans="2:90" x14ac:dyDescent="0.3">
      <c r="B11" s="18" t="s">
        <v>220</v>
      </c>
      <c r="C11" s="17">
        <v>0.321195279237176</v>
      </c>
      <c r="D11" s="17">
        <v>0.33555182086035301</v>
      </c>
      <c r="E11" s="17">
        <v>0.30971071606320799</v>
      </c>
      <c r="F11" s="17"/>
      <c r="G11" s="17">
        <v>0.24818672948499201</v>
      </c>
      <c r="H11" s="17">
        <v>0.322281814354756</v>
      </c>
      <c r="I11" s="17">
        <v>0.32506737293233201</v>
      </c>
      <c r="J11" s="17">
        <v>0.36360800640794999</v>
      </c>
      <c r="K11" s="17">
        <v>0.341983551519975</v>
      </c>
      <c r="L11" s="17">
        <v>0.31726719948527499</v>
      </c>
      <c r="M11" s="17"/>
      <c r="N11" s="17">
        <v>0.339757295474579</v>
      </c>
      <c r="O11" s="17">
        <v>0.324883563774717</v>
      </c>
      <c r="P11" s="17">
        <v>0.32769311865136402</v>
      </c>
      <c r="Q11" s="17">
        <v>0.29095434871257098</v>
      </c>
      <c r="R11" s="17"/>
      <c r="S11" s="17">
        <v>0.30716819497445202</v>
      </c>
      <c r="T11" s="17">
        <v>0.27764857063693399</v>
      </c>
      <c r="U11" s="17">
        <v>0.32295233052991201</v>
      </c>
      <c r="V11" s="17">
        <v>0.32970205233668098</v>
      </c>
      <c r="W11" s="17">
        <v>0.35094975551945601</v>
      </c>
      <c r="X11" s="17">
        <v>0.35315349513424599</v>
      </c>
      <c r="Y11" s="17">
        <v>0.30078492703078302</v>
      </c>
      <c r="Z11" s="17">
        <v>0.27630298293372302</v>
      </c>
      <c r="AA11" s="17">
        <v>0.30095804733340997</v>
      </c>
      <c r="AB11" s="17">
        <v>0.38201998873079202</v>
      </c>
      <c r="AC11" s="17">
        <v>0.35764536140664899</v>
      </c>
      <c r="AD11" s="17">
        <v>0.32639549543365198</v>
      </c>
      <c r="AE11" s="17"/>
      <c r="AF11" s="17">
        <v>0.30774976619420902</v>
      </c>
      <c r="AG11" s="17">
        <v>0.34140421047521202</v>
      </c>
      <c r="AH11" s="17">
        <v>0.30911930407462901</v>
      </c>
      <c r="AI11" s="17"/>
      <c r="AJ11" s="17">
        <v>0.37293465494661199</v>
      </c>
      <c r="AK11" s="17">
        <v>0.31190378744834502</v>
      </c>
      <c r="AL11" s="17">
        <v>0.33626423218436402</v>
      </c>
      <c r="AM11" s="17">
        <v>0.29573697851380598</v>
      </c>
      <c r="AN11" s="17">
        <v>0.31133979552834301</v>
      </c>
      <c r="AO11" s="17"/>
      <c r="AP11" s="17">
        <v>0.33223738597616098</v>
      </c>
      <c r="AQ11" s="17">
        <v>0.37896178739168201</v>
      </c>
      <c r="AR11" s="17">
        <v>0.28034107963599297</v>
      </c>
      <c r="AS11" s="17">
        <v>0.28646885170064301</v>
      </c>
      <c r="AT11" s="17">
        <v>0.264547665007413</v>
      </c>
      <c r="AU11" s="17">
        <v>0.33505101267878901</v>
      </c>
      <c r="AV11" s="17"/>
      <c r="AW11" s="17">
        <v>0.266639116396925</v>
      </c>
      <c r="AX11" s="17">
        <v>0.171158656448888</v>
      </c>
      <c r="AY11" s="17">
        <v>0.289919354678913</v>
      </c>
      <c r="AZ11" s="17">
        <v>0.293985410394556</v>
      </c>
      <c r="BA11" s="17">
        <v>0.28613746703682402</v>
      </c>
      <c r="BB11" s="17">
        <v>0.28382476290382103</v>
      </c>
      <c r="BC11" s="17">
        <v>0.36864780198349401</v>
      </c>
      <c r="BD11" s="17">
        <v>0.36305863274922401</v>
      </c>
      <c r="BE11" s="17">
        <v>0.35544818958143798</v>
      </c>
      <c r="BF11" s="17">
        <v>0.30232041914434599</v>
      </c>
      <c r="BG11" s="17">
        <v>0.368852841412385</v>
      </c>
      <c r="BH11" s="17">
        <v>0.33076173022053901</v>
      </c>
      <c r="BI11" s="17">
        <v>0.42497322065325199</v>
      </c>
      <c r="BJ11" s="17">
        <v>0.33189482902440598</v>
      </c>
      <c r="BK11" s="17">
        <v>0.52605292996043096</v>
      </c>
      <c r="BL11" s="17">
        <v>0.26540052647044499</v>
      </c>
      <c r="BM11" s="17"/>
      <c r="BN11" s="17">
        <v>0.33919167569849901</v>
      </c>
      <c r="BO11" s="17">
        <v>0.29641443257682898</v>
      </c>
      <c r="BP11" s="17"/>
      <c r="BQ11" s="17">
        <v>0.33289487452437699</v>
      </c>
      <c r="BR11" s="17">
        <v>0.25618315145908899</v>
      </c>
      <c r="BS11" s="17"/>
      <c r="BT11" s="17">
        <v>0.32598841614398499</v>
      </c>
      <c r="BU11" s="17"/>
      <c r="BV11" s="17">
        <v>0.287279162843255</v>
      </c>
      <c r="BW11" s="17">
        <v>0.28855498697480803</v>
      </c>
      <c r="BX11" s="17">
        <v>0.34858704282464198</v>
      </c>
      <c r="BY11" s="17"/>
      <c r="BZ11" s="17">
        <v>0.20212775291183199</v>
      </c>
      <c r="CA11" s="17">
        <v>0.23515301244310299</v>
      </c>
      <c r="CB11" s="17">
        <v>0.26643957500648002</v>
      </c>
      <c r="CC11" s="17">
        <v>0.34912670974871302</v>
      </c>
      <c r="CD11" s="17">
        <v>0.33343618364766803</v>
      </c>
      <c r="CE11" s="17">
        <v>0.39900663070961701</v>
      </c>
      <c r="CF11" s="17">
        <v>0.38021194179048101</v>
      </c>
      <c r="CG11" s="17"/>
      <c r="CH11" s="17">
        <v>0.376668623056926</v>
      </c>
      <c r="CI11" s="17">
        <v>0.403906359293351</v>
      </c>
      <c r="CJ11" s="17">
        <v>0.30355284525812898</v>
      </c>
      <c r="CK11" s="17">
        <v>0.17447915277057099</v>
      </c>
      <c r="CL11" s="17">
        <v>0.152097356647281</v>
      </c>
    </row>
    <row r="12" spans="2:90" ht="28.8" x14ac:dyDescent="0.3">
      <c r="B12" s="18" t="s">
        <v>221</v>
      </c>
      <c r="C12" s="17">
        <v>0.118144451619258</v>
      </c>
      <c r="D12" s="17">
        <v>0.13435282992842401</v>
      </c>
      <c r="E12" s="17">
        <v>0.102133377274679</v>
      </c>
      <c r="F12" s="17"/>
      <c r="G12" s="17">
        <v>0.21459083881025301</v>
      </c>
      <c r="H12" s="17">
        <v>0.20641542905271701</v>
      </c>
      <c r="I12" s="17">
        <v>0.12198143652097899</v>
      </c>
      <c r="J12" s="17">
        <v>6.6944425873427998E-2</v>
      </c>
      <c r="K12" s="17">
        <v>5.7306317781901303E-2</v>
      </c>
      <c r="L12" s="17">
        <v>6.1180822535012599E-2</v>
      </c>
      <c r="M12" s="17"/>
      <c r="N12" s="17">
        <v>0.18499878089236901</v>
      </c>
      <c r="O12" s="17">
        <v>9.5209448412999401E-2</v>
      </c>
      <c r="P12" s="17">
        <v>8.8198681277171398E-2</v>
      </c>
      <c r="Q12" s="17">
        <v>9.5502233451240301E-2</v>
      </c>
      <c r="R12" s="17"/>
      <c r="S12" s="17">
        <v>0.153053619308126</v>
      </c>
      <c r="T12" s="17">
        <v>0.11895237241723</v>
      </c>
      <c r="U12" s="17">
        <v>0.105785504188909</v>
      </c>
      <c r="V12" s="17">
        <v>9.7507302247583097E-2</v>
      </c>
      <c r="W12" s="17">
        <v>0.106945322695969</v>
      </c>
      <c r="X12" s="17">
        <v>0.143164238672911</v>
      </c>
      <c r="Y12" s="17">
        <v>0.116383952246971</v>
      </c>
      <c r="Z12" s="17">
        <v>9.5583472305704895E-2</v>
      </c>
      <c r="AA12" s="17">
        <v>9.8923300670148095E-2</v>
      </c>
      <c r="AB12" s="17">
        <v>9.3309587346919798E-2</v>
      </c>
      <c r="AC12" s="17">
        <v>0.14046197096957</v>
      </c>
      <c r="AD12" s="17">
        <v>0.13995552826459901</v>
      </c>
      <c r="AE12" s="17"/>
      <c r="AF12" s="17">
        <v>9.1057131936325197E-2</v>
      </c>
      <c r="AG12" s="17">
        <v>0.11314861950678901</v>
      </c>
      <c r="AH12" s="17">
        <v>0.12162584749704</v>
      </c>
      <c r="AI12" s="17"/>
      <c r="AJ12" s="17">
        <v>0.114784151303414</v>
      </c>
      <c r="AK12" s="17">
        <v>0.14291174410182</v>
      </c>
      <c r="AL12" s="17">
        <v>0.12373454973973</v>
      </c>
      <c r="AM12" s="17">
        <v>8.8816863212761901E-2</v>
      </c>
      <c r="AN12" s="17">
        <v>7.4527699416514798E-2</v>
      </c>
      <c r="AO12" s="17"/>
      <c r="AP12" s="17">
        <v>0.175844300536528</v>
      </c>
      <c r="AQ12" s="17">
        <v>0.120643416618677</v>
      </c>
      <c r="AR12" s="17">
        <v>0.13788221161209899</v>
      </c>
      <c r="AS12" s="17">
        <v>7.9715807848242698E-2</v>
      </c>
      <c r="AT12" s="17">
        <v>0.119664685030475</v>
      </c>
      <c r="AU12" s="17">
        <v>8.4821397007519006E-2</v>
      </c>
      <c r="AV12" s="17"/>
      <c r="AW12" s="17">
        <v>4.9495413906588903E-2</v>
      </c>
      <c r="AX12" s="17">
        <v>8.7520101946047701E-2</v>
      </c>
      <c r="AY12" s="17">
        <v>7.4668523260407793E-2</v>
      </c>
      <c r="AZ12" s="17">
        <v>8.2103874806178798E-2</v>
      </c>
      <c r="BA12" s="17">
        <v>9.9914809308235999E-2</v>
      </c>
      <c r="BB12" s="17">
        <v>0.105354936498033</v>
      </c>
      <c r="BC12" s="17">
        <v>0.113791169830373</v>
      </c>
      <c r="BD12" s="17">
        <v>9.8130686781488799E-2</v>
      </c>
      <c r="BE12" s="17">
        <v>3.27199807626328E-2</v>
      </c>
      <c r="BF12" s="17">
        <v>0.118407323066282</v>
      </c>
      <c r="BG12" s="17">
        <v>0.13100523520219901</v>
      </c>
      <c r="BH12" s="17">
        <v>0.17969678727751301</v>
      </c>
      <c r="BI12" s="17">
        <v>0.19078072345842201</v>
      </c>
      <c r="BJ12" s="17">
        <v>0.21087540368267901</v>
      </c>
      <c r="BK12" s="17">
        <v>0.121166524461862</v>
      </c>
      <c r="BL12" s="17">
        <v>0.26140492569622797</v>
      </c>
      <c r="BM12" s="17"/>
      <c r="BN12" s="17">
        <v>0.11909524955982199</v>
      </c>
      <c r="BO12" s="17">
        <v>0.117435839712481</v>
      </c>
      <c r="BP12" s="17"/>
      <c r="BQ12" s="17">
        <v>0.17008695933109</v>
      </c>
      <c r="BR12" s="17">
        <v>0.10292967723602001</v>
      </c>
      <c r="BS12" s="17"/>
      <c r="BT12" s="17">
        <v>0.17659431461171399</v>
      </c>
      <c r="BU12" s="17"/>
      <c r="BV12" s="17">
        <v>0.106655487363517</v>
      </c>
      <c r="BW12" s="17">
        <v>0.12446950978048101</v>
      </c>
      <c r="BX12" s="17">
        <v>0.122004859751737</v>
      </c>
      <c r="BY12" s="17"/>
      <c r="BZ12" s="17">
        <v>4.4588114378914197E-2</v>
      </c>
      <c r="CA12" s="17">
        <v>5.1026342611059601E-2</v>
      </c>
      <c r="CB12" s="17">
        <v>0.106373538225773</v>
      </c>
      <c r="CC12" s="17">
        <v>0.104898434049704</v>
      </c>
      <c r="CD12" s="17">
        <v>0.145540620278441</v>
      </c>
      <c r="CE12" s="17">
        <v>0.140409466076206</v>
      </c>
      <c r="CF12" s="17">
        <v>0.24469917291655899</v>
      </c>
      <c r="CG12" s="17"/>
      <c r="CH12" s="17">
        <v>0.18154216519279401</v>
      </c>
      <c r="CI12" s="17">
        <v>0.15087969813761201</v>
      </c>
      <c r="CJ12" s="17">
        <v>9.8854980507150497E-2</v>
      </c>
      <c r="CK12" s="17">
        <v>6.9566230283879094E-2</v>
      </c>
      <c r="CL12" s="17">
        <v>2.5851395533739999E-2</v>
      </c>
    </row>
    <row r="13" spans="2:90" ht="28.8" x14ac:dyDescent="0.3">
      <c r="B13" s="18" t="s">
        <v>222</v>
      </c>
      <c r="C13" s="17">
        <v>5.1811976089378702E-2</v>
      </c>
      <c r="D13" s="17">
        <v>5.9248098280704299E-2</v>
      </c>
      <c r="E13" s="17">
        <v>4.3923996176760502E-2</v>
      </c>
      <c r="F13" s="17"/>
      <c r="G13" s="17">
        <v>0.15623216651019201</v>
      </c>
      <c r="H13" s="17">
        <v>8.6996894728385996E-2</v>
      </c>
      <c r="I13" s="17">
        <v>4.8541911614793397E-2</v>
      </c>
      <c r="J13" s="17">
        <v>1.7259179457686E-2</v>
      </c>
      <c r="K13" s="17">
        <v>1.4415886687121E-2</v>
      </c>
      <c r="L13" s="17">
        <v>9.5066825198200592E-3</v>
      </c>
      <c r="M13" s="17"/>
      <c r="N13" s="17">
        <v>6.9027866943368002E-2</v>
      </c>
      <c r="O13" s="17">
        <v>6.0329518863310297E-2</v>
      </c>
      <c r="P13" s="17">
        <v>3.8737498640798701E-2</v>
      </c>
      <c r="Q13" s="17">
        <v>3.4576594976875798E-2</v>
      </c>
      <c r="R13" s="17"/>
      <c r="S13" s="17">
        <v>0.110610548191257</v>
      </c>
      <c r="T13" s="17">
        <v>4.1104455050680701E-2</v>
      </c>
      <c r="U13" s="17">
        <v>3.3673825767222797E-2</v>
      </c>
      <c r="V13" s="17">
        <v>3.3818048794447997E-2</v>
      </c>
      <c r="W13" s="17">
        <v>1.4940399284009699E-2</v>
      </c>
      <c r="X13" s="17">
        <v>5.7224857064330101E-2</v>
      </c>
      <c r="Y13" s="17">
        <v>2.39657870303484E-2</v>
      </c>
      <c r="Z13" s="17">
        <v>4.3735417189456803E-2</v>
      </c>
      <c r="AA13" s="17">
        <v>8.3038134371308095E-2</v>
      </c>
      <c r="AB13" s="17">
        <v>4.3738649579593898E-2</v>
      </c>
      <c r="AC13" s="17">
        <v>2.4546071179895299E-2</v>
      </c>
      <c r="AD13" s="17">
        <v>3.4840087606402503E-2</v>
      </c>
      <c r="AE13" s="17"/>
      <c r="AF13" s="17">
        <v>3.1400640698719201E-2</v>
      </c>
      <c r="AG13" s="17">
        <v>5.5727240759170502E-2</v>
      </c>
      <c r="AH13" s="17">
        <v>6.4879611666482997E-2</v>
      </c>
      <c r="AI13" s="17"/>
      <c r="AJ13" s="17">
        <v>2.77605103395837E-2</v>
      </c>
      <c r="AK13" s="17">
        <v>7.4793154024615296E-2</v>
      </c>
      <c r="AL13" s="17">
        <v>3.4478230377321999E-2</v>
      </c>
      <c r="AM13" s="17">
        <v>4.0015715663481999E-2</v>
      </c>
      <c r="AN13" s="17">
        <v>5.5506049585287397E-2</v>
      </c>
      <c r="AO13" s="17"/>
      <c r="AP13" s="17">
        <v>9.0168204781791106E-2</v>
      </c>
      <c r="AQ13" s="17">
        <v>4.1060374406252403E-2</v>
      </c>
      <c r="AR13" s="17">
        <v>4.1293024889460399E-2</v>
      </c>
      <c r="AS13" s="17">
        <v>3.6947783228700203E-2</v>
      </c>
      <c r="AT13" s="17">
        <v>5.41055138361657E-2</v>
      </c>
      <c r="AU13" s="17">
        <v>2.8648581761602499E-2</v>
      </c>
      <c r="AV13" s="17"/>
      <c r="AW13" s="17">
        <v>0</v>
      </c>
      <c r="AX13" s="17">
        <v>5.8636330789320297E-2</v>
      </c>
      <c r="AY13" s="17">
        <v>4.5722536623863497E-2</v>
      </c>
      <c r="AZ13" s="17">
        <v>4.13237107633838E-2</v>
      </c>
      <c r="BA13" s="17">
        <v>6.6713115184294305E-2</v>
      </c>
      <c r="BB13" s="17">
        <v>6.8964220388237005E-2</v>
      </c>
      <c r="BC13" s="17">
        <v>2.35990171937332E-2</v>
      </c>
      <c r="BD13" s="17">
        <v>3.3515563910254703E-2</v>
      </c>
      <c r="BE13" s="17">
        <v>4.9424174250811803E-2</v>
      </c>
      <c r="BF13" s="17">
        <v>1.0072306140473599E-2</v>
      </c>
      <c r="BG13" s="17">
        <v>1.5948808353501001E-2</v>
      </c>
      <c r="BH13" s="17">
        <v>3.7608218683828298E-2</v>
      </c>
      <c r="BI13" s="17">
        <v>4.4603710465790897E-2</v>
      </c>
      <c r="BJ13" s="17">
        <v>0.11667734297416001</v>
      </c>
      <c r="BK13" s="17">
        <v>1.7722557741869802E-2</v>
      </c>
      <c r="BL13" s="17">
        <v>0.17671746368334601</v>
      </c>
      <c r="BM13" s="17"/>
      <c r="BN13" s="17">
        <v>4.5604896240837099E-2</v>
      </c>
      <c r="BO13" s="17">
        <v>6.1139476693805102E-2</v>
      </c>
      <c r="BP13" s="17"/>
      <c r="BQ13" s="17">
        <v>9.2453571475634697E-2</v>
      </c>
      <c r="BR13" s="17">
        <v>5.8305169722105497E-2</v>
      </c>
      <c r="BS13" s="17"/>
      <c r="BT13" s="17">
        <v>9.8550546596252106E-2</v>
      </c>
      <c r="BU13" s="17"/>
      <c r="BV13" s="17">
        <v>3.1797207752899799E-2</v>
      </c>
      <c r="BW13" s="17">
        <v>8.1205039567929196E-2</v>
      </c>
      <c r="BX13" s="17">
        <v>4.91418143171512E-2</v>
      </c>
      <c r="BY13" s="17"/>
      <c r="BZ13" s="17">
        <v>4.91826920175856E-2</v>
      </c>
      <c r="CA13" s="17">
        <v>3.2581865004002501E-2</v>
      </c>
      <c r="CB13" s="17">
        <v>5.6639888616967601E-2</v>
      </c>
      <c r="CC13" s="17">
        <v>4.5213645319225802E-2</v>
      </c>
      <c r="CD13" s="17">
        <v>3.7848492380356098E-2</v>
      </c>
      <c r="CE13" s="17">
        <v>7.8713852466355899E-2</v>
      </c>
      <c r="CF13" s="17">
        <v>9.5669425707635702E-2</v>
      </c>
      <c r="CG13" s="17"/>
      <c r="CH13" s="17">
        <v>0.14635828468641199</v>
      </c>
      <c r="CI13" s="17">
        <v>5.34969117483284E-2</v>
      </c>
      <c r="CJ13" s="17">
        <v>3.3496630723704297E-2</v>
      </c>
      <c r="CK13" s="17">
        <v>3.2704986682152201E-2</v>
      </c>
      <c r="CL13" s="17">
        <v>4.7870225755430602E-2</v>
      </c>
    </row>
    <row r="14" spans="2:90" x14ac:dyDescent="0.3">
      <c r="B14" s="18" t="s">
        <v>223</v>
      </c>
      <c r="C14" s="17">
        <v>0.13424107249716699</v>
      </c>
      <c r="D14" s="17">
        <v>0.124708791277574</v>
      </c>
      <c r="E14" s="17">
        <v>0.143649446670641</v>
      </c>
      <c r="F14" s="17"/>
      <c r="G14" s="17">
        <v>4.4310705631020401E-2</v>
      </c>
      <c r="H14" s="17">
        <v>2.4926884233463301E-2</v>
      </c>
      <c r="I14" s="17">
        <v>5.1101994763868001E-2</v>
      </c>
      <c r="J14" s="17">
        <v>0.105972417932955</v>
      </c>
      <c r="K14" s="17">
        <v>0.17298395105029099</v>
      </c>
      <c r="L14" s="17">
        <v>0.34832949069563302</v>
      </c>
      <c r="M14" s="17"/>
      <c r="N14" s="17">
        <v>0.123718374700093</v>
      </c>
      <c r="O14" s="17">
        <v>0.112703306461158</v>
      </c>
      <c r="P14" s="17">
        <v>0.172188109903399</v>
      </c>
      <c r="Q14" s="17">
        <v>0.135889759675276</v>
      </c>
      <c r="R14" s="17"/>
      <c r="S14" s="17">
        <v>8.8429925224634304E-2</v>
      </c>
      <c r="T14" s="17">
        <v>0.158654901469269</v>
      </c>
      <c r="U14" s="17">
        <v>0.21144563783423401</v>
      </c>
      <c r="V14" s="17">
        <v>0.16172485604277401</v>
      </c>
      <c r="W14" s="17">
        <v>0.11271624772839101</v>
      </c>
      <c r="X14" s="17">
        <v>0.104343359193569</v>
      </c>
      <c r="Y14" s="17">
        <v>0.21163144743895701</v>
      </c>
      <c r="Z14" s="17">
        <v>9.8770909050349895E-2</v>
      </c>
      <c r="AA14" s="17">
        <v>0.115713415411592</v>
      </c>
      <c r="AB14" s="17">
        <v>0.128692510604792</v>
      </c>
      <c r="AC14" s="17">
        <v>0.11543380693268</v>
      </c>
      <c r="AD14" s="17">
        <v>5.1310175821501901E-2</v>
      </c>
      <c r="AE14" s="17"/>
      <c r="AF14" s="17">
        <v>0.18538319439480599</v>
      </c>
      <c r="AG14" s="17">
        <v>0.11967108303042701</v>
      </c>
      <c r="AH14" s="17">
        <v>0.11107291831686</v>
      </c>
      <c r="AI14" s="17"/>
      <c r="AJ14" s="17">
        <v>0.18590658818801301</v>
      </c>
      <c r="AK14" s="17">
        <v>0.10563407429411199</v>
      </c>
      <c r="AL14" s="17">
        <v>0.18563895994337301</v>
      </c>
      <c r="AM14" s="17">
        <v>0.105164199689764</v>
      </c>
      <c r="AN14" s="17">
        <v>0.131691785206318</v>
      </c>
      <c r="AO14" s="17"/>
      <c r="AP14" s="17">
        <v>8.6407073505085003E-2</v>
      </c>
      <c r="AQ14" s="17">
        <v>0.149125332698961</v>
      </c>
      <c r="AR14" s="17">
        <v>0.15954078016055501</v>
      </c>
      <c r="AS14" s="17">
        <v>0.16656321848733499</v>
      </c>
      <c r="AT14" s="17">
        <v>9.1762276610667506E-2</v>
      </c>
      <c r="AU14" s="17">
        <v>0.18058182893643199</v>
      </c>
      <c r="AV14" s="17"/>
      <c r="AW14" s="17">
        <v>0.18631906946945301</v>
      </c>
      <c r="AX14" s="17">
        <v>0.236555384961362</v>
      </c>
      <c r="AY14" s="17">
        <v>0.150031296021017</v>
      </c>
      <c r="AZ14" s="17">
        <v>0.18011707426341</v>
      </c>
      <c r="BA14" s="17">
        <v>0.181848863386187</v>
      </c>
      <c r="BB14" s="17">
        <v>0.14439663681779799</v>
      </c>
      <c r="BC14" s="17">
        <v>0.10494771371372499</v>
      </c>
      <c r="BD14" s="17">
        <v>0.153013654964924</v>
      </c>
      <c r="BE14" s="17">
        <v>0.14620436394819</v>
      </c>
      <c r="BF14" s="17">
        <v>0.16111397992800999</v>
      </c>
      <c r="BG14" s="17">
        <v>9.350189422888E-2</v>
      </c>
      <c r="BH14" s="17">
        <v>0.11281372365663001</v>
      </c>
      <c r="BI14" s="17">
        <v>8.2987995099097003E-2</v>
      </c>
      <c r="BJ14" s="17">
        <v>2.9367471837703201E-2</v>
      </c>
      <c r="BK14" s="17">
        <v>4.1552387916926697E-2</v>
      </c>
      <c r="BL14" s="17">
        <v>1.5942045024326602E-2</v>
      </c>
      <c r="BM14" s="17"/>
      <c r="BN14" s="17">
        <v>0.12791149147217101</v>
      </c>
      <c r="BO14" s="17">
        <v>0.141410139466043</v>
      </c>
      <c r="BP14" s="17"/>
      <c r="BQ14" s="17">
        <v>8.7978373527843406E-2</v>
      </c>
      <c r="BR14" s="17">
        <v>0.130132679282915</v>
      </c>
      <c r="BS14" s="17"/>
      <c r="BT14" s="17">
        <v>6.0531260443467599E-2</v>
      </c>
      <c r="BU14" s="17"/>
      <c r="BV14" s="17">
        <v>0.187892450458199</v>
      </c>
      <c r="BW14" s="17">
        <v>0.110322882085824</v>
      </c>
      <c r="BX14" s="17">
        <v>0.123322945342189</v>
      </c>
      <c r="BY14" s="17"/>
      <c r="BZ14" s="17">
        <v>6.2812949525581196E-2</v>
      </c>
      <c r="CA14" s="17">
        <v>9.6698850769188605E-2</v>
      </c>
      <c r="CB14" s="17">
        <v>0.162508686524614</v>
      </c>
      <c r="CC14" s="17">
        <v>0.13134880699481799</v>
      </c>
      <c r="CD14" s="17">
        <v>0.16089563058651399</v>
      </c>
      <c r="CE14" s="17">
        <v>0.14493514606291899</v>
      </c>
      <c r="CF14" s="17">
        <v>0.101430809389307</v>
      </c>
      <c r="CG14" s="17"/>
      <c r="CH14" s="17">
        <v>0.10271295295329</v>
      </c>
      <c r="CI14" s="17">
        <v>0.16491429214309999</v>
      </c>
      <c r="CJ14" s="17">
        <v>0.13909833374525701</v>
      </c>
      <c r="CK14" s="17">
        <v>7.5385204935979597E-2</v>
      </c>
      <c r="CL14" s="17">
        <v>0.111645537697017</v>
      </c>
    </row>
    <row r="15" spans="2:90" x14ac:dyDescent="0.3">
      <c r="B15" s="18" t="s">
        <v>118</v>
      </c>
      <c r="C15" s="19">
        <v>7.4853924643902099E-3</v>
      </c>
      <c r="D15" s="19">
        <v>7.9591348541846602E-3</v>
      </c>
      <c r="E15" s="19">
        <v>7.08173969101025E-3</v>
      </c>
      <c r="F15" s="19"/>
      <c r="G15" s="19">
        <v>2.2839910784555498E-2</v>
      </c>
      <c r="H15" s="19">
        <v>1.4333910671662399E-2</v>
      </c>
      <c r="I15" s="19">
        <v>8.6440695164698694E-3</v>
      </c>
      <c r="J15" s="19">
        <v>0</v>
      </c>
      <c r="K15" s="19">
        <v>0</v>
      </c>
      <c r="L15" s="19">
        <v>1.83793866600988E-3</v>
      </c>
      <c r="M15" s="19"/>
      <c r="N15" s="19">
        <v>7.9162969434429607E-3</v>
      </c>
      <c r="O15" s="19">
        <v>8.1110426560639902E-3</v>
      </c>
      <c r="P15" s="19">
        <v>7.9931887015484704E-3</v>
      </c>
      <c r="Q15" s="19">
        <v>5.9994457729585999E-3</v>
      </c>
      <c r="R15" s="19"/>
      <c r="S15" s="19">
        <v>1.7563003185411898E-2</v>
      </c>
      <c r="T15" s="19">
        <v>1.00340419525835E-2</v>
      </c>
      <c r="U15" s="19">
        <v>0</v>
      </c>
      <c r="V15" s="19">
        <v>5.3463516816323496E-3</v>
      </c>
      <c r="W15" s="19">
        <v>6.5526227619075398E-3</v>
      </c>
      <c r="X15" s="19">
        <v>1.36615191765388E-2</v>
      </c>
      <c r="Y15" s="19">
        <v>0</v>
      </c>
      <c r="Z15" s="19">
        <v>0</v>
      </c>
      <c r="AA15" s="19">
        <v>0</v>
      </c>
      <c r="AB15" s="19">
        <v>6.10655564269763E-3</v>
      </c>
      <c r="AC15" s="19">
        <v>2.0011006947798601E-2</v>
      </c>
      <c r="AD15" s="19">
        <v>0</v>
      </c>
      <c r="AE15" s="19"/>
      <c r="AF15" s="19">
        <v>5.9402031715005896E-3</v>
      </c>
      <c r="AG15" s="19">
        <v>6.6151076607705601E-3</v>
      </c>
      <c r="AH15" s="19">
        <v>9.5242726499443695E-3</v>
      </c>
      <c r="AI15" s="19"/>
      <c r="AJ15" s="19">
        <v>6.86209776938306E-3</v>
      </c>
      <c r="AK15" s="19">
        <v>5.02106957861262E-3</v>
      </c>
      <c r="AL15" s="19">
        <v>6.5607587261332402E-3</v>
      </c>
      <c r="AM15" s="19">
        <v>6.7057508184618798E-3</v>
      </c>
      <c r="AN15" s="19">
        <v>9.2205327628550205E-3</v>
      </c>
      <c r="AO15" s="19"/>
      <c r="AP15" s="19">
        <v>5.0211873563116302E-3</v>
      </c>
      <c r="AQ15" s="19">
        <v>5.8452789849245401E-3</v>
      </c>
      <c r="AR15" s="19">
        <v>1.19204720912731E-2</v>
      </c>
      <c r="AS15" s="19">
        <v>5.2542054154228104E-3</v>
      </c>
      <c r="AT15" s="19">
        <v>6.6943726443456303E-3</v>
      </c>
      <c r="AU15" s="19">
        <v>1.7504797382662599E-2</v>
      </c>
      <c r="AV15" s="19"/>
      <c r="AW15" s="19">
        <v>5.7638985807136202E-2</v>
      </c>
      <c r="AX15" s="19">
        <v>0</v>
      </c>
      <c r="AY15" s="19">
        <v>3.0923435096646301E-2</v>
      </c>
      <c r="AZ15" s="19">
        <v>7.5980730792270697E-3</v>
      </c>
      <c r="BA15" s="19">
        <v>4.0408058170643404E-3</v>
      </c>
      <c r="BB15" s="19">
        <v>9.5315080418449608E-3</v>
      </c>
      <c r="BC15" s="19">
        <v>0</v>
      </c>
      <c r="BD15" s="19">
        <v>6.4989143267857796E-3</v>
      </c>
      <c r="BE15" s="19">
        <v>0</v>
      </c>
      <c r="BF15" s="19">
        <v>0</v>
      </c>
      <c r="BG15" s="19">
        <v>0</v>
      </c>
      <c r="BH15" s="19">
        <v>1.02189215364798E-2</v>
      </c>
      <c r="BI15" s="19">
        <v>0</v>
      </c>
      <c r="BJ15" s="19">
        <v>0</v>
      </c>
      <c r="BK15" s="19">
        <v>0</v>
      </c>
      <c r="BL15" s="19">
        <v>1.40234861649805E-2</v>
      </c>
      <c r="BM15" s="19"/>
      <c r="BN15" s="19">
        <v>3.1239483473524902E-3</v>
      </c>
      <c r="BO15" s="19">
        <v>1.26990928419393E-2</v>
      </c>
      <c r="BP15" s="19"/>
      <c r="BQ15" s="19">
        <v>5.6234042257501003E-3</v>
      </c>
      <c r="BR15" s="19">
        <v>0</v>
      </c>
      <c r="BS15" s="19"/>
      <c r="BT15" s="19">
        <v>0</v>
      </c>
      <c r="BU15" s="19"/>
      <c r="BV15" s="19">
        <v>8.7668828476954608E-3</v>
      </c>
      <c r="BW15" s="19">
        <v>1.42643608365628E-2</v>
      </c>
      <c r="BX15" s="19">
        <v>3.2928219253591899E-3</v>
      </c>
      <c r="BY15" s="19"/>
      <c r="BZ15" s="19">
        <v>5.3816101136814403E-3</v>
      </c>
      <c r="CA15" s="19">
        <v>3.30232512804296E-3</v>
      </c>
      <c r="CB15" s="19">
        <v>3.6593605647727199E-3</v>
      </c>
      <c r="CC15" s="19">
        <v>7.7264366052078801E-3</v>
      </c>
      <c r="CD15" s="19">
        <v>1.00774573447317E-2</v>
      </c>
      <c r="CE15" s="19">
        <v>0</v>
      </c>
      <c r="CF15" s="19">
        <v>6.3429768581824203E-3</v>
      </c>
      <c r="CG15" s="19"/>
      <c r="CH15" s="19">
        <v>1.8243167281057598E-2</v>
      </c>
      <c r="CI15" s="19">
        <v>2.27319615350665E-3</v>
      </c>
      <c r="CJ15" s="19">
        <v>1.08457193921599E-2</v>
      </c>
      <c r="CK15" s="19">
        <v>7.1470660270685398E-3</v>
      </c>
      <c r="CL15" s="19">
        <v>0</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L18"/>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109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104</v>
      </c>
      <c r="C9" s="17">
        <v>9.4698844821686501E-2</v>
      </c>
      <c r="D9" s="17">
        <v>0.120443215914099</v>
      </c>
      <c r="E9" s="17">
        <v>7.0289486949505695E-2</v>
      </c>
      <c r="F9" s="17"/>
      <c r="G9" s="17">
        <v>0.15675789435918799</v>
      </c>
      <c r="H9" s="17">
        <v>0.15925200861258501</v>
      </c>
      <c r="I9" s="17">
        <v>0.100161895957269</v>
      </c>
      <c r="J9" s="17">
        <v>2.6667277562932201E-2</v>
      </c>
      <c r="K9" s="17">
        <v>5.2758682832744097E-2</v>
      </c>
      <c r="L9" s="17">
        <v>7.9609959368247996E-2</v>
      </c>
      <c r="M9" s="17"/>
      <c r="N9" s="17">
        <v>0.146048533270005</v>
      </c>
      <c r="O9" s="17">
        <v>8.4648647832688301E-2</v>
      </c>
      <c r="P9" s="17">
        <v>8.5785228173976297E-2</v>
      </c>
      <c r="Q9" s="17">
        <v>5.8566956247181397E-2</v>
      </c>
      <c r="R9" s="17"/>
      <c r="S9" s="17">
        <v>0.18373715189249801</v>
      </c>
      <c r="T9" s="17">
        <v>8.1749917280908094E-2</v>
      </c>
      <c r="U9" s="17">
        <v>4.7040200886810699E-2</v>
      </c>
      <c r="V9" s="17">
        <v>6.2932447805089206E-2</v>
      </c>
      <c r="W9" s="17">
        <v>6.9660338988977097E-2</v>
      </c>
      <c r="X9" s="17">
        <v>6.9278123967645405E-2</v>
      </c>
      <c r="Y9" s="17">
        <v>9.4948521260706006E-2</v>
      </c>
      <c r="Z9" s="17">
        <v>0.10946961604609599</v>
      </c>
      <c r="AA9" s="17">
        <v>9.0801345827934504E-2</v>
      </c>
      <c r="AB9" s="17">
        <v>9.2883524740264206E-2</v>
      </c>
      <c r="AC9" s="17">
        <v>0.106056546827507</v>
      </c>
      <c r="AD9" s="17">
        <v>7.1620818416735593E-2</v>
      </c>
      <c r="AE9" s="17"/>
      <c r="AF9" s="17">
        <v>8.4208510323396699E-2</v>
      </c>
      <c r="AG9" s="17">
        <v>0.114534256468831</v>
      </c>
      <c r="AH9" s="17">
        <v>7.8409944028514297E-2</v>
      </c>
      <c r="AI9" s="17"/>
      <c r="AJ9" s="17">
        <v>0.113065082229984</v>
      </c>
      <c r="AK9" s="17">
        <v>0.116965454140422</v>
      </c>
      <c r="AL9" s="17">
        <v>9.8986366570594994E-2</v>
      </c>
      <c r="AM9" s="17">
        <v>8.8780813953196494E-2</v>
      </c>
      <c r="AN9" s="17">
        <v>9.8799161620870102E-2</v>
      </c>
      <c r="AO9" s="17"/>
      <c r="AP9" s="17">
        <v>0.14924899357951599</v>
      </c>
      <c r="AQ9" s="17">
        <v>0.124278052998001</v>
      </c>
      <c r="AR9" s="17">
        <v>6.60257805425771E-2</v>
      </c>
      <c r="AS9" s="17">
        <v>7.3330196440950804E-2</v>
      </c>
      <c r="AT9" s="17">
        <v>7.0610256795110002E-2</v>
      </c>
      <c r="AU9" s="17">
        <v>3.4287922883874E-2</v>
      </c>
      <c r="AV9" s="17"/>
      <c r="AW9" s="17">
        <v>5.0099763223961501E-2</v>
      </c>
      <c r="AX9" s="17">
        <v>6.8716224707268403E-2</v>
      </c>
      <c r="AY9" s="17">
        <v>2.04507816657617E-2</v>
      </c>
      <c r="AZ9" s="17">
        <v>3.11708779429326E-2</v>
      </c>
      <c r="BA9" s="17">
        <v>9.8782783688025302E-2</v>
      </c>
      <c r="BB9" s="17">
        <v>6.4853376035656302E-2</v>
      </c>
      <c r="BC9" s="17">
        <v>8.0057622850894003E-2</v>
      </c>
      <c r="BD9" s="17">
        <v>5.8286226179881002E-2</v>
      </c>
      <c r="BE9" s="17">
        <v>9.3925981584564694E-2</v>
      </c>
      <c r="BF9" s="17">
        <v>8.9494121361180803E-2</v>
      </c>
      <c r="BG9" s="17">
        <v>0.110070337565573</v>
      </c>
      <c r="BH9" s="17">
        <v>0.14282627303317599</v>
      </c>
      <c r="BI9" s="17">
        <v>0.11323507031129799</v>
      </c>
      <c r="BJ9" s="17">
        <v>9.7543866849305494E-2</v>
      </c>
      <c r="BK9" s="17">
        <v>0.17480900977686101</v>
      </c>
      <c r="BL9" s="17">
        <v>0.30905169135331201</v>
      </c>
      <c r="BM9" s="17"/>
      <c r="BN9" s="17">
        <v>0.10515031333002001</v>
      </c>
      <c r="BO9" s="17">
        <v>7.9855295522143405E-2</v>
      </c>
      <c r="BP9" s="17"/>
      <c r="BQ9" s="17">
        <v>0.14958716374987199</v>
      </c>
      <c r="BR9" s="17">
        <v>6.6328973569488595E-2</v>
      </c>
      <c r="BS9" s="17"/>
      <c r="BT9" s="17">
        <v>0.16757714390711501</v>
      </c>
      <c r="BU9" s="17"/>
      <c r="BV9" s="17">
        <v>7.1163189586110204E-2</v>
      </c>
      <c r="BW9" s="17">
        <v>6.8332630477708295E-2</v>
      </c>
      <c r="BX9" s="17">
        <v>0.11506445179204899</v>
      </c>
      <c r="BY9" s="17"/>
      <c r="BZ9" s="17">
        <v>3.3361380718342999E-2</v>
      </c>
      <c r="CA9" s="17">
        <v>1.5758072079684601E-2</v>
      </c>
      <c r="CB9" s="17">
        <v>2.8922824664736502E-2</v>
      </c>
      <c r="CC9" s="17">
        <v>6.4058722634291396E-2</v>
      </c>
      <c r="CD9" s="17">
        <v>0.110953424578173</v>
      </c>
      <c r="CE9" s="17">
        <v>0.15674997685049799</v>
      </c>
      <c r="CF9" s="17">
        <v>0.29315563615686202</v>
      </c>
      <c r="CG9" s="17"/>
      <c r="CH9" s="17">
        <v>1</v>
      </c>
      <c r="CI9" s="17">
        <v>0</v>
      </c>
      <c r="CJ9" s="17">
        <v>0</v>
      </c>
      <c r="CK9" s="17">
        <v>0</v>
      </c>
      <c r="CL9" s="17">
        <v>0</v>
      </c>
    </row>
    <row r="10" spans="2:90" ht="28.8" x14ac:dyDescent="0.3">
      <c r="B10" s="18" t="s">
        <v>105</v>
      </c>
      <c r="C10" s="17">
        <v>0.35959516173998901</v>
      </c>
      <c r="D10" s="17">
        <v>0.39118840778920599</v>
      </c>
      <c r="E10" s="17">
        <v>0.32949072318117201</v>
      </c>
      <c r="F10" s="17"/>
      <c r="G10" s="17">
        <v>0.28368518853041003</v>
      </c>
      <c r="H10" s="17">
        <v>0.38696923181752801</v>
      </c>
      <c r="I10" s="17">
        <v>0.33269087422436799</v>
      </c>
      <c r="J10" s="17">
        <v>0.26567322539925398</v>
      </c>
      <c r="K10" s="17">
        <v>0.36393013255843099</v>
      </c>
      <c r="L10" s="17">
        <v>0.48301293488770702</v>
      </c>
      <c r="M10" s="17"/>
      <c r="N10" s="17">
        <v>0.51145202193130901</v>
      </c>
      <c r="O10" s="17">
        <v>0.350180005673012</v>
      </c>
      <c r="P10" s="17">
        <v>0.34890485283713402</v>
      </c>
      <c r="Q10" s="17">
        <v>0.21660764027153301</v>
      </c>
      <c r="R10" s="17"/>
      <c r="S10" s="17">
        <v>0.33080994334946601</v>
      </c>
      <c r="T10" s="17">
        <v>0.39720887766394097</v>
      </c>
      <c r="U10" s="17">
        <v>0.35592422572243099</v>
      </c>
      <c r="V10" s="17">
        <v>0.38778396995644199</v>
      </c>
      <c r="W10" s="17">
        <v>0.39802688738352399</v>
      </c>
      <c r="X10" s="17">
        <v>0.40259393783314701</v>
      </c>
      <c r="Y10" s="17">
        <v>0.38868205980239001</v>
      </c>
      <c r="Z10" s="17">
        <v>0.36023779760920499</v>
      </c>
      <c r="AA10" s="17">
        <v>0.314136169974635</v>
      </c>
      <c r="AB10" s="17">
        <v>0.36760011008149601</v>
      </c>
      <c r="AC10" s="17">
        <v>0.256961668826931</v>
      </c>
      <c r="AD10" s="17">
        <v>0.2733828784672</v>
      </c>
      <c r="AE10" s="17"/>
      <c r="AF10" s="17">
        <v>0.35212932627074001</v>
      </c>
      <c r="AG10" s="17">
        <v>0.43172584316043</v>
      </c>
      <c r="AH10" s="17">
        <v>0.221620245759097</v>
      </c>
      <c r="AI10" s="17"/>
      <c r="AJ10" s="17">
        <v>0.44150264572636899</v>
      </c>
      <c r="AK10" s="17">
        <v>0.37861396571547901</v>
      </c>
      <c r="AL10" s="17">
        <v>0.42048702877021799</v>
      </c>
      <c r="AM10" s="17">
        <v>0.29636296939165002</v>
      </c>
      <c r="AN10" s="17">
        <v>0.303076359733638</v>
      </c>
      <c r="AO10" s="17"/>
      <c r="AP10" s="17">
        <v>0.42429103942628099</v>
      </c>
      <c r="AQ10" s="17">
        <v>0.41965948678243598</v>
      </c>
      <c r="AR10" s="17">
        <v>0.38747402806898501</v>
      </c>
      <c r="AS10" s="17">
        <v>0.29719050451620499</v>
      </c>
      <c r="AT10" s="17">
        <v>0.33218396622920199</v>
      </c>
      <c r="AU10" s="17">
        <v>0.40598805868900101</v>
      </c>
      <c r="AV10" s="17"/>
      <c r="AW10" s="17">
        <v>0.150825741588171</v>
      </c>
      <c r="AX10" s="17">
        <v>0.13165640968341599</v>
      </c>
      <c r="AY10" s="17">
        <v>0.203296676044184</v>
      </c>
      <c r="AZ10" s="17">
        <v>0.242405124460391</v>
      </c>
      <c r="BA10" s="17">
        <v>0.27686866613165501</v>
      </c>
      <c r="BB10" s="17">
        <v>0.262635840958858</v>
      </c>
      <c r="BC10" s="17">
        <v>0.353855496412945</v>
      </c>
      <c r="BD10" s="17">
        <v>0.49947004781450699</v>
      </c>
      <c r="BE10" s="17">
        <v>0.330722830108026</v>
      </c>
      <c r="BF10" s="17">
        <v>0.43152139004090001</v>
      </c>
      <c r="BG10" s="17">
        <v>0.35244239101411901</v>
      </c>
      <c r="BH10" s="17">
        <v>0.46805300874606098</v>
      </c>
      <c r="BI10" s="17">
        <v>0.56412675144094604</v>
      </c>
      <c r="BJ10" s="17">
        <v>0.62813040738440695</v>
      </c>
      <c r="BK10" s="17">
        <v>0.60798115916921602</v>
      </c>
      <c r="BL10" s="17">
        <v>0.51923874195358899</v>
      </c>
      <c r="BM10" s="17"/>
      <c r="BN10" s="17">
        <v>0.39209964745124798</v>
      </c>
      <c r="BO10" s="17">
        <v>0.31293886851045699</v>
      </c>
      <c r="BP10" s="17"/>
      <c r="BQ10" s="17">
        <v>0.44407156826552002</v>
      </c>
      <c r="BR10" s="17">
        <v>0.26093500164503902</v>
      </c>
      <c r="BS10" s="17"/>
      <c r="BT10" s="17">
        <v>0.35116630656717801</v>
      </c>
      <c r="BU10" s="17"/>
      <c r="BV10" s="17">
        <v>0.273360574714686</v>
      </c>
      <c r="BW10" s="17">
        <v>0.34921557515255203</v>
      </c>
      <c r="BX10" s="17">
        <v>0.40995840607120598</v>
      </c>
      <c r="BY10" s="17"/>
      <c r="BZ10" s="17">
        <v>6.1612794198912101E-2</v>
      </c>
      <c r="CA10" s="17">
        <v>0.11004456095888999</v>
      </c>
      <c r="CB10" s="17">
        <v>0.21935493005506801</v>
      </c>
      <c r="CC10" s="17">
        <v>0.32143350842074297</v>
      </c>
      <c r="CD10" s="17">
        <v>0.48214342101942897</v>
      </c>
      <c r="CE10" s="17">
        <v>0.62190873821428305</v>
      </c>
      <c r="CF10" s="17">
        <v>0.57851403977395199</v>
      </c>
      <c r="CG10" s="17"/>
      <c r="CH10" s="17">
        <v>0</v>
      </c>
      <c r="CI10" s="17">
        <v>1</v>
      </c>
      <c r="CJ10" s="17">
        <v>0</v>
      </c>
      <c r="CK10" s="17">
        <v>0</v>
      </c>
      <c r="CL10" s="17">
        <v>0</v>
      </c>
    </row>
    <row r="11" spans="2:90" ht="57.6" x14ac:dyDescent="0.3">
      <c r="B11" s="18" t="s">
        <v>106</v>
      </c>
      <c r="C11" s="17">
        <v>0.35586341785897402</v>
      </c>
      <c r="D11" s="17">
        <v>0.32813030300625301</v>
      </c>
      <c r="E11" s="17">
        <v>0.383754255910843</v>
      </c>
      <c r="F11" s="17"/>
      <c r="G11" s="17">
        <v>0.36269006484502903</v>
      </c>
      <c r="H11" s="17">
        <v>0.29417956522209499</v>
      </c>
      <c r="I11" s="17">
        <v>0.33014498548356103</v>
      </c>
      <c r="J11" s="17">
        <v>0.43435017424023897</v>
      </c>
      <c r="K11" s="17">
        <v>0.38529915811953702</v>
      </c>
      <c r="L11" s="17">
        <v>0.33933546251255198</v>
      </c>
      <c r="M11" s="17"/>
      <c r="N11" s="17">
        <v>0.27214054004316401</v>
      </c>
      <c r="O11" s="17">
        <v>0.38547705099220603</v>
      </c>
      <c r="P11" s="17">
        <v>0.391264627802694</v>
      </c>
      <c r="Q11" s="17">
        <v>0.38170458130009099</v>
      </c>
      <c r="R11" s="17"/>
      <c r="S11" s="17">
        <v>0.266121112164522</v>
      </c>
      <c r="T11" s="17">
        <v>0.38100469901012202</v>
      </c>
      <c r="U11" s="17">
        <v>0.42479198083365899</v>
      </c>
      <c r="V11" s="17">
        <v>0.34168251972373298</v>
      </c>
      <c r="W11" s="17">
        <v>0.40569631800350497</v>
      </c>
      <c r="X11" s="17">
        <v>0.33625094101792102</v>
      </c>
      <c r="Y11" s="17">
        <v>0.30405439818720498</v>
      </c>
      <c r="Z11" s="17">
        <v>0.33277365811500897</v>
      </c>
      <c r="AA11" s="17">
        <v>0.37471956082261099</v>
      </c>
      <c r="AB11" s="17">
        <v>0.37067769212505502</v>
      </c>
      <c r="AC11" s="17">
        <v>0.401202915100141</v>
      </c>
      <c r="AD11" s="17">
        <v>0.44757294144818899</v>
      </c>
      <c r="AE11" s="17"/>
      <c r="AF11" s="17">
        <v>0.37139848523149099</v>
      </c>
      <c r="AG11" s="17">
        <v>0.30609764655284499</v>
      </c>
      <c r="AH11" s="17">
        <v>0.43248886345167897</v>
      </c>
      <c r="AI11" s="17"/>
      <c r="AJ11" s="17">
        <v>0.34029247253912398</v>
      </c>
      <c r="AK11" s="17">
        <v>0.339384169595978</v>
      </c>
      <c r="AL11" s="17">
        <v>0.372495746839407</v>
      </c>
      <c r="AM11" s="17">
        <v>0.36529246364909301</v>
      </c>
      <c r="AN11" s="17">
        <v>0.43678512588716001</v>
      </c>
      <c r="AO11" s="17"/>
      <c r="AP11" s="17">
        <v>0.27255836191504701</v>
      </c>
      <c r="AQ11" s="17">
        <v>0.34765838688025602</v>
      </c>
      <c r="AR11" s="17">
        <v>0.33898382059422499</v>
      </c>
      <c r="AS11" s="17">
        <v>0.39131171055837599</v>
      </c>
      <c r="AT11" s="17">
        <v>0.40769411242634401</v>
      </c>
      <c r="AU11" s="17">
        <v>0.38242289211593999</v>
      </c>
      <c r="AV11" s="17"/>
      <c r="AW11" s="17">
        <v>0.42264693305060003</v>
      </c>
      <c r="AX11" s="17">
        <v>0.30033435222479399</v>
      </c>
      <c r="AY11" s="17">
        <v>0.39937159749673601</v>
      </c>
      <c r="AZ11" s="17">
        <v>0.39124954726746503</v>
      </c>
      <c r="BA11" s="17">
        <v>0.38132838139888298</v>
      </c>
      <c r="BB11" s="17">
        <v>0.42307047102050699</v>
      </c>
      <c r="BC11" s="17">
        <v>0.42880407237004597</v>
      </c>
      <c r="BD11" s="17">
        <v>0.31583655334204602</v>
      </c>
      <c r="BE11" s="17">
        <v>0.44306604266518401</v>
      </c>
      <c r="BF11" s="17">
        <v>0.39332562884326899</v>
      </c>
      <c r="BG11" s="17">
        <v>0.41598464058004803</v>
      </c>
      <c r="BH11" s="17">
        <v>0.31929710141874501</v>
      </c>
      <c r="BI11" s="17">
        <v>0.27341989102914499</v>
      </c>
      <c r="BJ11" s="17">
        <v>0.258417758278156</v>
      </c>
      <c r="BK11" s="17">
        <v>0.194012367306062</v>
      </c>
      <c r="BL11" s="17">
        <v>0.102865917080894</v>
      </c>
      <c r="BM11" s="17"/>
      <c r="BN11" s="17">
        <v>0.34416041032220601</v>
      </c>
      <c r="BO11" s="17">
        <v>0.373718208171403</v>
      </c>
      <c r="BP11" s="17"/>
      <c r="BQ11" s="17">
        <v>0.27226078826924299</v>
      </c>
      <c r="BR11" s="17">
        <v>0.447246498325933</v>
      </c>
      <c r="BS11" s="17"/>
      <c r="BT11" s="17">
        <v>0.34380545525762601</v>
      </c>
      <c r="BU11" s="17"/>
      <c r="BV11" s="17">
        <v>0.37865231031976099</v>
      </c>
      <c r="BW11" s="17">
        <v>0.37556226983831997</v>
      </c>
      <c r="BX11" s="17">
        <v>0.33469801494742701</v>
      </c>
      <c r="BY11" s="17"/>
      <c r="BZ11" s="17">
        <v>0.24648647274444799</v>
      </c>
      <c r="CA11" s="17">
        <v>0.43286266278924601</v>
      </c>
      <c r="CB11" s="17">
        <v>0.53140704138629702</v>
      </c>
      <c r="CC11" s="17">
        <v>0.52911551740670404</v>
      </c>
      <c r="CD11" s="17">
        <v>0.364210480788344</v>
      </c>
      <c r="CE11" s="17">
        <v>0.18550070311092701</v>
      </c>
      <c r="CF11" s="17">
        <v>0.12482864827372001</v>
      </c>
      <c r="CG11" s="17"/>
      <c r="CH11" s="17">
        <v>0</v>
      </c>
      <c r="CI11" s="17">
        <v>0</v>
      </c>
      <c r="CJ11" s="17">
        <v>1</v>
      </c>
      <c r="CK11" s="17">
        <v>0</v>
      </c>
      <c r="CL11" s="17">
        <v>0</v>
      </c>
    </row>
    <row r="12" spans="2:90" ht="43.2" x14ac:dyDescent="0.3">
      <c r="B12" s="18" t="s">
        <v>107</v>
      </c>
      <c r="C12" s="17">
        <v>0.15121736421235199</v>
      </c>
      <c r="D12" s="17">
        <v>0.12911306535504899</v>
      </c>
      <c r="E12" s="17">
        <v>0.17116274196665299</v>
      </c>
      <c r="F12" s="17"/>
      <c r="G12" s="17">
        <v>0.172935546232131</v>
      </c>
      <c r="H12" s="17">
        <v>0.12179099961015501</v>
      </c>
      <c r="I12" s="17">
        <v>0.16136886985496901</v>
      </c>
      <c r="J12" s="17">
        <v>0.218659854577333</v>
      </c>
      <c r="K12" s="17">
        <v>0.16489433592582201</v>
      </c>
      <c r="L12" s="17">
        <v>8.8604337361456398E-2</v>
      </c>
      <c r="M12" s="17"/>
      <c r="N12" s="17">
        <v>6.6930520891162595E-2</v>
      </c>
      <c r="O12" s="17">
        <v>0.14584461732690801</v>
      </c>
      <c r="P12" s="17">
        <v>0.15017811914023199</v>
      </c>
      <c r="Q12" s="17">
        <v>0.24822310059707001</v>
      </c>
      <c r="R12" s="17"/>
      <c r="S12" s="17">
        <v>0.19428259496789299</v>
      </c>
      <c r="T12" s="17">
        <v>0.103582441781309</v>
      </c>
      <c r="U12" s="17">
        <v>0.16113536380285901</v>
      </c>
      <c r="V12" s="17">
        <v>0.16956532442519501</v>
      </c>
      <c r="W12" s="17">
        <v>9.79379135507287E-2</v>
      </c>
      <c r="X12" s="17">
        <v>0.14258955565998799</v>
      </c>
      <c r="Y12" s="17">
        <v>0.15506267164562301</v>
      </c>
      <c r="Z12" s="17">
        <v>0.16547755740432199</v>
      </c>
      <c r="AA12" s="17">
        <v>0.16008463858883101</v>
      </c>
      <c r="AB12" s="17">
        <v>0.15374913427810899</v>
      </c>
      <c r="AC12" s="17">
        <v>0.16416626720341601</v>
      </c>
      <c r="AD12" s="17">
        <v>0.134342553269305</v>
      </c>
      <c r="AE12" s="17"/>
      <c r="AF12" s="17">
        <v>0.16003065040859599</v>
      </c>
      <c r="AG12" s="17">
        <v>0.11043955370368801</v>
      </c>
      <c r="AH12" s="17">
        <v>0.19714112558246399</v>
      </c>
      <c r="AI12" s="17"/>
      <c r="AJ12" s="17">
        <v>9.0075212398016899E-2</v>
      </c>
      <c r="AK12" s="17">
        <v>0.141167676719022</v>
      </c>
      <c r="AL12" s="17">
        <v>8.72270016160797E-2</v>
      </c>
      <c r="AM12" s="17">
        <v>0.20185402113154999</v>
      </c>
      <c r="AN12" s="17">
        <v>0.11175024747506</v>
      </c>
      <c r="AO12" s="17"/>
      <c r="AP12" s="17">
        <v>0.137584836210182</v>
      </c>
      <c r="AQ12" s="17">
        <v>9.5355097866126601E-2</v>
      </c>
      <c r="AR12" s="17">
        <v>0.178368704665577</v>
      </c>
      <c r="AS12" s="17">
        <v>0.19058577728076601</v>
      </c>
      <c r="AT12" s="17">
        <v>0.12932508858142899</v>
      </c>
      <c r="AU12" s="17">
        <v>0.127948906154491</v>
      </c>
      <c r="AV12" s="17"/>
      <c r="AW12" s="17">
        <v>0.18877506039539399</v>
      </c>
      <c r="AX12" s="17">
        <v>0.30920499889071101</v>
      </c>
      <c r="AY12" s="17">
        <v>0.31699879720695401</v>
      </c>
      <c r="AZ12" s="17">
        <v>0.27661374788359699</v>
      </c>
      <c r="BA12" s="17">
        <v>0.20295364482592901</v>
      </c>
      <c r="BB12" s="17">
        <v>0.197837030288709</v>
      </c>
      <c r="BC12" s="17">
        <v>0.102252422072732</v>
      </c>
      <c r="BD12" s="17">
        <v>0.109266396834255</v>
      </c>
      <c r="BE12" s="17">
        <v>0.11468851864113901</v>
      </c>
      <c r="BF12" s="17">
        <v>7.6633859818691696E-2</v>
      </c>
      <c r="BG12" s="17">
        <v>0.100475361594767</v>
      </c>
      <c r="BH12" s="17">
        <v>5.9070555640240802E-2</v>
      </c>
      <c r="BI12" s="17">
        <v>3.6977462719041197E-2</v>
      </c>
      <c r="BJ12" s="17">
        <v>1.5907967488131398E-2</v>
      </c>
      <c r="BK12" s="17">
        <v>2.3197463747860501E-2</v>
      </c>
      <c r="BL12" s="17">
        <v>6.8843649612205099E-2</v>
      </c>
      <c r="BM12" s="17"/>
      <c r="BN12" s="17">
        <v>0.127579084138396</v>
      </c>
      <c r="BO12" s="17">
        <v>0.18483089074234499</v>
      </c>
      <c r="BP12" s="17"/>
      <c r="BQ12" s="17">
        <v>0.12020986960366099</v>
      </c>
      <c r="BR12" s="17">
        <v>0.19626768245377099</v>
      </c>
      <c r="BS12" s="17"/>
      <c r="BT12" s="17">
        <v>0.12584571448988399</v>
      </c>
      <c r="BU12" s="17"/>
      <c r="BV12" s="17">
        <v>0.20427779226270901</v>
      </c>
      <c r="BW12" s="17">
        <v>0.16843669474089101</v>
      </c>
      <c r="BX12" s="17">
        <v>0.119162685413608</v>
      </c>
      <c r="BY12" s="17"/>
      <c r="BZ12" s="17">
        <v>0.42789653832460101</v>
      </c>
      <c r="CA12" s="17">
        <v>0.363901908201332</v>
      </c>
      <c r="CB12" s="17">
        <v>0.20309687127443499</v>
      </c>
      <c r="CC12" s="17">
        <v>8.5392251538261799E-2</v>
      </c>
      <c r="CD12" s="17">
        <v>4.2692673614054301E-2</v>
      </c>
      <c r="CE12" s="17">
        <v>3.5840581824291201E-2</v>
      </c>
      <c r="CF12" s="17">
        <v>0</v>
      </c>
      <c r="CG12" s="17"/>
      <c r="CH12" s="17">
        <v>0</v>
      </c>
      <c r="CI12" s="17">
        <v>0</v>
      </c>
      <c r="CJ12" s="17">
        <v>0</v>
      </c>
      <c r="CK12" s="17">
        <v>1</v>
      </c>
      <c r="CL12" s="17">
        <v>0</v>
      </c>
    </row>
    <row r="13" spans="2:90" ht="57.6" x14ac:dyDescent="0.3">
      <c r="B13" s="18" t="s">
        <v>108</v>
      </c>
      <c r="C13" s="19">
        <v>3.8625211366998202E-2</v>
      </c>
      <c r="D13" s="19">
        <v>3.11250079353938E-2</v>
      </c>
      <c r="E13" s="19">
        <v>4.5302791991827102E-2</v>
      </c>
      <c r="F13" s="19"/>
      <c r="G13" s="19">
        <v>2.3931306033241399E-2</v>
      </c>
      <c r="H13" s="19">
        <v>3.7808194737637503E-2</v>
      </c>
      <c r="I13" s="19">
        <v>7.5633374479832594E-2</v>
      </c>
      <c r="J13" s="19">
        <v>5.4649468220240999E-2</v>
      </c>
      <c r="K13" s="19">
        <v>3.3117690563466001E-2</v>
      </c>
      <c r="L13" s="19">
        <v>9.4373058700367492E-3</v>
      </c>
      <c r="M13" s="19"/>
      <c r="N13" s="19">
        <v>3.4283838643593199E-3</v>
      </c>
      <c r="O13" s="19">
        <v>3.3849678175185E-2</v>
      </c>
      <c r="P13" s="19">
        <v>2.38671720459641E-2</v>
      </c>
      <c r="Q13" s="19">
        <v>9.48977215841251E-2</v>
      </c>
      <c r="R13" s="19"/>
      <c r="S13" s="19">
        <v>2.5049197625621002E-2</v>
      </c>
      <c r="T13" s="19">
        <v>3.6454064263719999E-2</v>
      </c>
      <c r="U13" s="19">
        <v>1.11082287542397E-2</v>
      </c>
      <c r="V13" s="19">
        <v>3.8035738089540402E-2</v>
      </c>
      <c r="W13" s="19">
        <v>2.8678542073264798E-2</v>
      </c>
      <c r="X13" s="19">
        <v>4.9287441521298797E-2</v>
      </c>
      <c r="Y13" s="19">
        <v>5.7252349104076498E-2</v>
      </c>
      <c r="Z13" s="19">
        <v>3.20413708253681E-2</v>
      </c>
      <c r="AA13" s="19">
        <v>6.0258284785988103E-2</v>
      </c>
      <c r="AB13" s="19">
        <v>1.50895387750767E-2</v>
      </c>
      <c r="AC13" s="19">
        <v>7.16126020420043E-2</v>
      </c>
      <c r="AD13" s="19">
        <v>7.3080808398571007E-2</v>
      </c>
      <c r="AE13" s="19"/>
      <c r="AF13" s="19">
        <v>3.2233027765777703E-2</v>
      </c>
      <c r="AG13" s="19">
        <v>3.72027001142059E-2</v>
      </c>
      <c r="AH13" s="19">
        <v>7.0339821178246498E-2</v>
      </c>
      <c r="AI13" s="19"/>
      <c r="AJ13" s="19">
        <v>1.5064587106506501E-2</v>
      </c>
      <c r="AK13" s="19">
        <v>2.3868733829099299E-2</v>
      </c>
      <c r="AL13" s="19">
        <v>2.0803856203700299E-2</v>
      </c>
      <c r="AM13" s="19">
        <v>4.7709731874510601E-2</v>
      </c>
      <c r="AN13" s="19">
        <v>4.9589105283271602E-2</v>
      </c>
      <c r="AO13" s="19"/>
      <c r="AP13" s="19">
        <v>1.6316768868974599E-2</v>
      </c>
      <c r="AQ13" s="19">
        <v>1.30489754731803E-2</v>
      </c>
      <c r="AR13" s="19">
        <v>2.9147666128636E-2</v>
      </c>
      <c r="AS13" s="19">
        <v>4.7581811203701897E-2</v>
      </c>
      <c r="AT13" s="19">
        <v>6.01865759679149E-2</v>
      </c>
      <c r="AU13" s="19">
        <v>4.9352220156693702E-2</v>
      </c>
      <c r="AV13" s="19"/>
      <c r="AW13" s="19">
        <v>0.18765250174187301</v>
      </c>
      <c r="AX13" s="19">
        <v>0.19008801449381099</v>
      </c>
      <c r="AY13" s="19">
        <v>5.98821475863653E-2</v>
      </c>
      <c r="AZ13" s="19">
        <v>5.8560702445614198E-2</v>
      </c>
      <c r="BA13" s="19">
        <v>4.0066523955507E-2</v>
      </c>
      <c r="BB13" s="19">
        <v>5.1603281696269099E-2</v>
      </c>
      <c r="BC13" s="19">
        <v>3.5030386293382898E-2</v>
      </c>
      <c r="BD13" s="19">
        <v>1.7140775829310902E-2</v>
      </c>
      <c r="BE13" s="19">
        <v>1.7596627001086801E-2</v>
      </c>
      <c r="BF13" s="19">
        <v>9.0249999359582004E-3</v>
      </c>
      <c r="BG13" s="19">
        <v>2.1027269245494001E-2</v>
      </c>
      <c r="BH13" s="19">
        <v>1.07530611617765E-2</v>
      </c>
      <c r="BI13" s="19">
        <v>1.22408244995699E-2</v>
      </c>
      <c r="BJ13" s="19">
        <v>0</v>
      </c>
      <c r="BK13" s="19">
        <v>0</v>
      </c>
      <c r="BL13" s="19">
        <v>0</v>
      </c>
      <c r="BM13" s="19"/>
      <c r="BN13" s="19">
        <v>3.10105447581305E-2</v>
      </c>
      <c r="BO13" s="19">
        <v>4.8656737053652199E-2</v>
      </c>
      <c r="BP13" s="19"/>
      <c r="BQ13" s="19">
        <v>1.38706101117039E-2</v>
      </c>
      <c r="BR13" s="19">
        <v>2.9221844005769101E-2</v>
      </c>
      <c r="BS13" s="19"/>
      <c r="BT13" s="19">
        <v>1.1605379778197301E-2</v>
      </c>
      <c r="BU13" s="19"/>
      <c r="BV13" s="19">
        <v>7.2546133116734302E-2</v>
      </c>
      <c r="BW13" s="19">
        <v>3.8452829790528199E-2</v>
      </c>
      <c r="BX13" s="19">
        <v>2.1116441775709701E-2</v>
      </c>
      <c r="BY13" s="19"/>
      <c r="BZ13" s="19">
        <v>0.23064281401369599</v>
      </c>
      <c r="CA13" s="19">
        <v>7.7432795970847304E-2</v>
      </c>
      <c r="CB13" s="19">
        <v>1.72183326194634E-2</v>
      </c>
      <c r="CC13" s="19">
        <v>0</v>
      </c>
      <c r="CD13" s="19">
        <v>0</v>
      </c>
      <c r="CE13" s="19">
        <v>0</v>
      </c>
      <c r="CF13" s="19">
        <v>3.5016757954662598E-3</v>
      </c>
      <c r="CG13" s="19"/>
      <c r="CH13" s="19">
        <v>0</v>
      </c>
      <c r="CI13" s="19">
        <v>0</v>
      </c>
      <c r="CJ13" s="19">
        <v>0</v>
      </c>
      <c r="CK13" s="19">
        <v>0</v>
      </c>
      <c r="CL13" s="19">
        <v>1</v>
      </c>
    </row>
    <row r="14" spans="2:90" x14ac:dyDescent="0.3">
      <c r="B14" s="16"/>
    </row>
    <row r="15" spans="2:90" x14ac:dyDescent="0.3">
      <c r="B15" t="s">
        <v>111</v>
      </c>
    </row>
    <row r="16" spans="2:90" x14ac:dyDescent="0.3">
      <c r="B16" t="s">
        <v>112</v>
      </c>
    </row>
    <row r="18" spans="2:2" x14ac:dyDescent="0.3">
      <c r="B18"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227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218</v>
      </c>
      <c r="C9" s="17">
        <v>0.14666152043442399</v>
      </c>
      <c r="D9" s="17">
        <v>0.11669559870759599</v>
      </c>
      <c r="E9" s="17">
        <v>0.17419113199771299</v>
      </c>
      <c r="F9" s="17"/>
      <c r="G9" s="17">
        <v>0.15325603762784501</v>
      </c>
      <c r="H9" s="17">
        <v>0.103821269593787</v>
      </c>
      <c r="I9" s="17">
        <v>0.15372312605292801</v>
      </c>
      <c r="J9" s="17">
        <v>0.204878422678658</v>
      </c>
      <c r="K9" s="17">
        <v>0.14574611203667201</v>
      </c>
      <c r="L9" s="17">
        <v>0.12486126282469601</v>
      </c>
      <c r="M9" s="17"/>
      <c r="N9" s="17">
        <v>7.8429797705780499E-2</v>
      </c>
      <c r="O9" s="17">
        <v>0.13979264841346201</v>
      </c>
      <c r="P9" s="17">
        <v>0.15063522932939999</v>
      </c>
      <c r="Q9" s="17">
        <v>0.22345585678221999</v>
      </c>
      <c r="R9" s="17"/>
      <c r="S9" s="17">
        <v>0.128503288823825</v>
      </c>
      <c r="T9" s="17">
        <v>0.156968721053169</v>
      </c>
      <c r="U9" s="17">
        <v>0.173548809241475</v>
      </c>
      <c r="V9" s="17">
        <v>8.6173936275164897E-2</v>
      </c>
      <c r="W9" s="17">
        <v>0.14367309225230801</v>
      </c>
      <c r="X9" s="17">
        <v>0.10506661869883401</v>
      </c>
      <c r="Y9" s="17">
        <v>0.16848938611830799</v>
      </c>
      <c r="Z9" s="17">
        <v>0.18573012676317599</v>
      </c>
      <c r="AA9" s="17">
        <v>0.19355972789959699</v>
      </c>
      <c r="AB9" s="17">
        <v>0.141377903335377</v>
      </c>
      <c r="AC9" s="17">
        <v>0.13414071003122299</v>
      </c>
      <c r="AD9" s="17">
        <v>0.182079966156968</v>
      </c>
      <c r="AE9" s="17"/>
      <c r="AF9" s="17">
        <v>0.144287323591578</v>
      </c>
      <c r="AG9" s="17">
        <v>0.14043035963890599</v>
      </c>
      <c r="AH9" s="17">
        <v>0.167586043793227</v>
      </c>
      <c r="AI9" s="17"/>
      <c r="AJ9" s="17">
        <v>0.121863939975838</v>
      </c>
      <c r="AK9" s="17">
        <v>0.12824496577351799</v>
      </c>
      <c r="AL9" s="17">
        <v>0.112294124608651</v>
      </c>
      <c r="AM9" s="17">
        <v>0.18870032744249099</v>
      </c>
      <c r="AN9" s="17">
        <v>0.15948118641080899</v>
      </c>
      <c r="AO9" s="17"/>
      <c r="AP9" s="17">
        <v>0.111492397243751</v>
      </c>
      <c r="AQ9" s="17">
        <v>0.10343190168763</v>
      </c>
      <c r="AR9" s="17">
        <v>0.142098216248012</v>
      </c>
      <c r="AS9" s="17">
        <v>0.17508034112259899</v>
      </c>
      <c r="AT9" s="17">
        <v>0.20183330624075799</v>
      </c>
      <c r="AU9" s="17">
        <v>0.14287528389533299</v>
      </c>
      <c r="AV9" s="17"/>
      <c r="AW9" s="17">
        <v>0.195571755732181</v>
      </c>
      <c r="AX9" s="17">
        <v>0.24094517292599099</v>
      </c>
      <c r="AY9" s="17">
        <v>0.21415932669673199</v>
      </c>
      <c r="AZ9" s="17">
        <v>0.197422615488793</v>
      </c>
      <c r="BA9" s="17">
        <v>0.18898252514243899</v>
      </c>
      <c r="BB9" s="17">
        <v>0.23005190957885199</v>
      </c>
      <c r="BC9" s="17">
        <v>0.16742532518718001</v>
      </c>
      <c r="BD9" s="17">
        <v>8.9497098430348504E-2</v>
      </c>
      <c r="BE9" s="17">
        <v>0.139705753362944</v>
      </c>
      <c r="BF9" s="17">
        <v>0.102332554938312</v>
      </c>
      <c r="BG9" s="17">
        <v>9.6123647200011306E-2</v>
      </c>
      <c r="BH9" s="17">
        <v>6.6032971117413006E-2</v>
      </c>
      <c r="BI9" s="17">
        <v>7.5306060936620595E-2</v>
      </c>
      <c r="BJ9" s="17">
        <v>7.85556975530287E-2</v>
      </c>
      <c r="BK9" s="17">
        <v>3.80595748997377E-2</v>
      </c>
      <c r="BL9" s="17">
        <v>7.2244355961398499E-2</v>
      </c>
      <c r="BM9" s="17"/>
      <c r="BN9" s="17">
        <v>0.13561681681755799</v>
      </c>
      <c r="BO9" s="17">
        <v>0.16299922533324601</v>
      </c>
      <c r="BP9" s="17"/>
      <c r="BQ9" s="17">
        <v>9.8196868291582903E-2</v>
      </c>
      <c r="BR9" s="17">
        <v>0.197939138592854</v>
      </c>
      <c r="BS9" s="17"/>
      <c r="BT9" s="17">
        <v>0.11016829932319</v>
      </c>
      <c r="BU9" s="17"/>
      <c r="BV9" s="17">
        <v>0.157540865010143</v>
      </c>
      <c r="BW9" s="17">
        <v>0.161201507358674</v>
      </c>
      <c r="BX9" s="17">
        <v>0.13126749911306801</v>
      </c>
      <c r="BY9" s="17"/>
      <c r="BZ9" s="17">
        <v>0.36936593398753098</v>
      </c>
      <c r="CA9" s="17">
        <v>0.29855413636058398</v>
      </c>
      <c r="CB9" s="17">
        <v>0.194373553864682</v>
      </c>
      <c r="CC9" s="17">
        <v>0.12122774875994501</v>
      </c>
      <c r="CD9" s="17">
        <v>5.7157877881208803E-2</v>
      </c>
      <c r="CE9" s="17">
        <v>5.6166950207540298E-2</v>
      </c>
      <c r="CF9" s="17">
        <v>3.2350107547717798E-2</v>
      </c>
      <c r="CG9" s="17"/>
      <c r="CH9" s="17">
        <v>5.6994081427711299E-2</v>
      </c>
      <c r="CI9" s="17">
        <v>3.8626118978741901E-2</v>
      </c>
      <c r="CJ9" s="17">
        <v>0.16963921549804201</v>
      </c>
      <c r="CK9" s="17">
        <v>0.33594180562903297</v>
      </c>
      <c r="CL9" s="17">
        <v>0.41956678760948501</v>
      </c>
    </row>
    <row r="10" spans="2:90" x14ac:dyDescent="0.3">
      <c r="B10" s="18" t="s">
        <v>219</v>
      </c>
      <c r="C10" s="17">
        <v>0.18066965883765301</v>
      </c>
      <c r="D10" s="17">
        <v>0.17426639298924901</v>
      </c>
      <c r="E10" s="17">
        <v>0.188359757649918</v>
      </c>
      <c r="F10" s="17"/>
      <c r="G10" s="17">
        <v>0.20115687288424</v>
      </c>
      <c r="H10" s="17">
        <v>0.20297506009560801</v>
      </c>
      <c r="I10" s="17">
        <v>0.18824334965342501</v>
      </c>
      <c r="J10" s="17">
        <v>0.162524615287334</v>
      </c>
      <c r="K10" s="17">
        <v>0.177586942053712</v>
      </c>
      <c r="L10" s="17">
        <v>0.159429677449478</v>
      </c>
      <c r="M10" s="17"/>
      <c r="N10" s="17">
        <v>0.19676770911348199</v>
      </c>
      <c r="O10" s="17">
        <v>0.20208763730510801</v>
      </c>
      <c r="P10" s="17">
        <v>0.157676531939026</v>
      </c>
      <c r="Q10" s="17">
        <v>0.16312474725026099</v>
      </c>
      <c r="R10" s="17"/>
      <c r="S10" s="17">
        <v>0.21561980517301099</v>
      </c>
      <c r="T10" s="17">
        <v>0.14703896283748399</v>
      </c>
      <c r="U10" s="17">
        <v>0.17514633850720901</v>
      </c>
      <c r="V10" s="17">
        <v>0.22742514808911901</v>
      </c>
      <c r="W10" s="17">
        <v>0.153123713406143</v>
      </c>
      <c r="X10" s="17">
        <v>0.17948209754816599</v>
      </c>
      <c r="Y10" s="17">
        <v>0.152578213295994</v>
      </c>
      <c r="Z10" s="17">
        <v>0.14474112170001399</v>
      </c>
      <c r="AA10" s="17">
        <v>0.19199880683937701</v>
      </c>
      <c r="AB10" s="17">
        <v>0.18140471759055499</v>
      </c>
      <c r="AC10" s="17">
        <v>0.14576999141203301</v>
      </c>
      <c r="AD10" s="17">
        <v>0.24262272688282699</v>
      </c>
      <c r="AE10" s="17"/>
      <c r="AF10" s="17">
        <v>0.16131890199423499</v>
      </c>
      <c r="AG10" s="17">
        <v>0.20335255665634799</v>
      </c>
      <c r="AH10" s="17">
        <v>0.15665755597202699</v>
      </c>
      <c r="AI10" s="17"/>
      <c r="AJ10" s="17">
        <v>0.15748708436849701</v>
      </c>
      <c r="AK10" s="17">
        <v>0.20493949349561999</v>
      </c>
      <c r="AL10" s="17">
        <v>0.159021910638909</v>
      </c>
      <c r="AM10" s="17">
        <v>0.182575080411367</v>
      </c>
      <c r="AN10" s="17">
        <v>0.205510262095735</v>
      </c>
      <c r="AO10" s="17"/>
      <c r="AP10" s="17">
        <v>0.203953418133586</v>
      </c>
      <c r="AQ10" s="17">
        <v>0.197461448792314</v>
      </c>
      <c r="AR10" s="17">
        <v>0.15837739966514799</v>
      </c>
      <c r="AS10" s="17">
        <v>0.169623249610312</v>
      </c>
      <c r="AT10" s="17">
        <v>0.15882238233347701</v>
      </c>
      <c r="AU10" s="17">
        <v>0.17442361842439399</v>
      </c>
      <c r="AV10" s="17"/>
      <c r="AW10" s="17">
        <v>0.14972483657772001</v>
      </c>
      <c r="AX10" s="17">
        <v>0.15776825715308601</v>
      </c>
      <c r="AY10" s="17">
        <v>0.15745128055896301</v>
      </c>
      <c r="AZ10" s="17">
        <v>0.16925439403683901</v>
      </c>
      <c r="BA10" s="17">
        <v>0.15898653991114001</v>
      </c>
      <c r="BB10" s="17">
        <v>0.15122143582776401</v>
      </c>
      <c r="BC10" s="17">
        <v>0.244006609099295</v>
      </c>
      <c r="BD10" s="17">
        <v>0.15768730730250199</v>
      </c>
      <c r="BE10" s="17">
        <v>0.20156927115863199</v>
      </c>
      <c r="BF10" s="17">
        <v>0.212461857188013</v>
      </c>
      <c r="BG10" s="17">
        <v>0.21847390776279699</v>
      </c>
      <c r="BH10" s="17">
        <v>0.178090894610275</v>
      </c>
      <c r="BI10" s="17">
        <v>0.18083412314674999</v>
      </c>
      <c r="BJ10" s="17">
        <v>0.173856560801257</v>
      </c>
      <c r="BK10" s="17">
        <v>0.12859449661301001</v>
      </c>
      <c r="BL10" s="17">
        <v>0.24807075257728101</v>
      </c>
      <c r="BM10" s="17"/>
      <c r="BN10" s="17">
        <v>0.19453433918032201</v>
      </c>
      <c r="BO10" s="17">
        <v>0.16189045060920099</v>
      </c>
      <c r="BP10" s="17"/>
      <c r="BQ10" s="17">
        <v>0.205736006539122</v>
      </c>
      <c r="BR10" s="17">
        <v>0.21549070667203099</v>
      </c>
      <c r="BS10" s="17"/>
      <c r="BT10" s="17">
        <v>0.22307122794992801</v>
      </c>
      <c r="BU10" s="17"/>
      <c r="BV10" s="17">
        <v>0.13859945126035</v>
      </c>
      <c r="BW10" s="17">
        <v>0.206239887271878</v>
      </c>
      <c r="BX10" s="17">
        <v>0.19029989710485501</v>
      </c>
      <c r="BY10" s="17"/>
      <c r="BZ10" s="17">
        <v>0.20594113389417401</v>
      </c>
      <c r="CA10" s="17">
        <v>0.190239797037935</v>
      </c>
      <c r="CB10" s="17">
        <v>0.216693732752966</v>
      </c>
      <c r="CC10" s="17">
        <v>0.20186110981809599</v>
      </c>
      <c r="CD10" s="17">
        <v>0.194959008184482</v>
      </c>
      <c r="CE10" s="17">
        <v>0.154792584336849</v>
      </c>
      <c r="CF10" s="17">
        <v>0.14257889609969901</v>
      </c>
      <c r="CG10" s="17"/>
      <c r="CH10" s="17">
        <v>0.138998835885841</v>
      </c>
      <c r="CI10" s="17">
        <v>0.15437336726096401</v>
      </c>
      <c r="CJ10" s="17">
        <v>0.21350038875133601</v>
      </c>
      <c r="CK10" s="17">
        <v>0.21494356803182399</v>
      </c>
      <c r="CL10" s="17">
        <v>9.0990720499039196E-2</v>
      </c>
    </row>
    <row r="11" spans="2:90" x14ac:dyDescent="0.3">
      <c r="B11" s="18" t="s">
        <v>220</v>
      </c>
      <c r="C11" s="17">
        <v>0.32625633531790998</v>
      </c>
      <c r="D11" s="17">
        <v>0.34077206299989299</v>
      </c>
      <c r="E11" s="17">
        <v>0.31371676894606498</v>
      </c>
      <c r="F11" s="17"/>
      <c r="G11" s="17">
        <v>0.24534165645144601</v>
      </c>
      <c r="H11" s="17">
        <v>0.32343602469990002</v>
      </c>
      <c r="I11" s="17">
        <v>0.31830287608133701</v>
      </c>
      <c r="J11" s="17">
        <v>0.33110423235403802</v>
      </c>
      <c r="K11" s="17">
        <v>0.369720096389415</v>
      </c>
      <c r="L11" s="17">
        <v>0.355735110422293</v>
      </c>
      <c r="M11" s="17"/>
      <c r="N11" s="17">
        <v>0.339852351242244</v>
      </c>
      <c r="O11" s="17">
        <v>0.33578126002765302</v>
      </c>
      <c r="P11" s="17">
        <v>0.37931801856987102</v>
      </c>
      <c r="Q11" s="17">
        <v>0.25828124039421702</v>
      </c>
      <c r="R11" s="17"/>
      <c r="S11" s="17">
        <v>0.29857542283032101</v>
      </c>
      <c r="T11" s="17">
        <v>0.31649338433769503</v>
      </c>
      <c r="U11" s="17">
        <v>0.32813746750943501</v>
      </c>
      <c r="V11" s="17">
        <v>0.31451306115018901</v>
      </c>
      <c r="W11" s="17">
        <v>0.31065682457253602</v>
      </c>
      <c r="X11" s="17">
        <v>0.35985592717884402</v>
      </c>
      <c r="Y11" s="17">
        <v>0.32497176557208401</v>
      </c>
      <c r="Z11" s="17">
        <v>0.30665970186123898</v>
      </c>
      <c r="AA11" s="17">
        <v>0.33340195951346102</v>
      </c>
      <c r="AB11" s="17">
        <v>0.32207934329051502</v>
      </c>
      <c r="AC11" s="17">
        <v>0.425085087722681</v>
      </c>
      <c r="AD11" s="17">
        <v>0.31522914027950899</v>
      </c>
      <c r="AE11" s="17"/>
      <c r="AF11" s="17">
        <v>0.34367917521420799</v>
      </c>
      <c r="AG11" s="17">
        <v>0.33163953829535903</v>
      </c>
      <c r="AH11" s="17">
        <v>0.29871922772666798</v>
      </c>
      <c r="AI11" s="17"/>
      <c r="AJ11" s="17">
        <v>0.37512804058483701</v>
      </c>
      <c r="AK11" s="17">
        <v>0.33296966122291199</v>
      </c>
      <c r="AL11" s="17">
        <v>0.33548144721390499</v>
      </c>
      <c r="AM11" s="17">
        <v>0.32138541150968097</v>
      </c>
      <c r="AN11" s="17">
        <v>0.30054664735165798</v>
      </c>
      <c r="AO11" s="17"/>
      <c r="AP11" s="17">
        <v>0.34145817174667897</v>
      </c>
      <c r="AQ11" s="17">
        <v>0.34890050191637301</v>
      </c>
      <c r="AR11" s="17">
        <v>0.30756085292319701</v>
      </c>
      <c r="AS11" s="17">
        <v>0.35039850693457802</v>
      </c>
      <c r="AT11" s="17">
        <v>0.27763805065354902</v>
      </c>
      <c r="AU11" s="17">
        <v>0.33540444878586501</v>
      </c>
      <c r="AV11" s="17"/>
      <c r="AW11" s="17">
        <v>0.109571080013663</v>
      </c>
      <c r="AX11" s="17">
        <v>0.19913940967541899</v>
      </c>
      <c r="AY11" s="17">
        <v>0.261226308375754</v>
      </c>
      <c r="AZ11" s="17">
        <v>0.24315881355906799</v>
      </c>
      <c r="BA11" s="17">
        <v>0.32772552211613498</v>
      </c>
      <c r="BB11" s="17">
        <v>0.30130799429990002</v>
      </c>
      <c r="BC11" s="17">
        <v>0.34294120757824398</v>
      </c>
      <c r="BD11" s="17">
        <v>0.34211875750269499</v>
      </c>
      <c r="BE11" s="17">
        <v>0.39515600507606102</v>
      </c>
      <c r="BF11" s="17">
        <v>0.51831434484308703</v>
      </c>
      <c r="BG11" s="17">
        <v>0.34819108959751299</v>
      </c>
      <c r="BH11" s="17">
        <v>0.34973443405155302</v>
      </c>
      <c r="BI11" s="17">
        <v>0.38580841671638799</v>
      </c>
      <c r="BJ11" s="17">
        <v>0.37597042565059402</v>
      </c>
      <c r="BK11" s="17">
        <v>0.39480682763317199</v>
      </c>
      <c r="BL11" s="17">
        <v>0.20142435272527201</v>
      </c>
      <c r="BM11" s="17"/>
      <c r="BN11" s="17">
        <v>0.35208020500596598</v>
      </c>
      <c r="BO11" s="17">
        <v>0.29050656440650202</v>
      </c>
      <c r="BP11" s="17"/>
      <c r="BQ11" s="17">
        <v>0.35551141104945899</v>
      </c>
      <c r="BR11" s="17">
        <v>0.27532100559091399</v>
      </c>
      <c r="BS11" s="17"/>
      <c r="BT11" s="17">
        <v>0.36926417717229398</v>
      </c>
      <c r="BU11" s="17"/>
      <c r="BV11" s="17">
        <v>0.298730478219283</v>
      </c>
      <c r="BW11" s="17">
        <v>0.29526036158466101</v>
      </c>
      <c r="BX11" s="17">
        <v>0.35441514232631399</v>
      </c>
      <c r="BY11" s="17"/>
      <c r="BZ11" s="17">
        <v>0.11421319714392</v>
      </c>
      <c r="CA11" s="17">
        <v>0.22016837915722601</v>
      </c>
      <c r="CB11" s="17">
        <v>0.31663763744846202</v>
      </c>
      <c r="CC11" s="17">
        <v>0.34801783422652799</v>
      </c>
      <c r="CD11" s="17">
        <v>0.40635417507032401</v>
      </c>
      <c r="CE11" s="17">
        <v>0.388439984719822</v>
      </c>
      <c r="CF11" s="17">
        <v>0.36229243209770901</v>
      </c>
      <c r="CG11" s="17"/>
      <c r="CH11" s="17">
        <v>0.35662091510991001</v>
      </c>
      <c r="CI11" s="17">
        <v>0.40188959694367399</v>
      </c>
      <c r="CJ11" s="17">
        <v>0.33905357516141199</v>
      </c>
      <c r="CK11" s="17">
        <v>0.155962757504293</v>
      </c>
      <c r="CL11" s="17">
        <v>9.6469395815883999E-2</v>
      </c>
    </row>
    <row r="12" spans="2:90" ht="28.8" x14ac:dyDescent="0.3">
      <c r="B12" s="18" t="s">
        <v>221</v>
      </c>
      <c r="C12" s="17">
        <v>0.1672966794113</v>
      </c>
      <c r="D12" s="17">
        <v>0.193216411858393</v>
      </c>
      <c r="E12" s="17">
        <v>0.14115295150972201</v>
      </c>
      <c r="F12" s="17"/>
      <c r="G12" s="17">
        <v>0.178968549473044</v>
      </c>
      <c r="H12" s="17">
        <v>0.19959008383163901</v>
      </c>
      <c r="I12" s="17">
        <v>0.155381445399423</v>
      </c>
      <c r="J12" s="17">
        <v>0.114386210808973</v>
      </c>
      <c r="K12" s="17">
        <v>0.148125702978427</v>
      </c>
      <c r="L12" s="17">
        <v>0.198720778288488</v>
      </c>
      <c r="M12" s="17"/>
      <c r="N12" s="17">
        <v>0.23388237602041301</v>
      </c>
      <c r="O12" s="17">
        <v>0.14554848640415</v>
      </c>
      <c r="P12" s="17">
        <v>0.16993296380576101</v>
      </c>
      <c r="Q12" s="17">
        <v>0.109304060623289</v>
      </c>
      <c r="R12" s="17"/>
      <c r="S12" s="17">
        <v>0.162007869495261</v>
      </c>
      <c r="T12" s="17">
        <v>0.19044633086827301</v>
      </c>
      <c r="U12" s="17">
        <v>0.12859369142483301</v>
      </c>
      <c r="V12" s="17">
        <v>0.18950682157825799</v>
      </c>
      <c r="W12" s="17">
        <v>0.18094112465245299</v>
      </c>
      <c r="X12" s="17">
        <v>0.167570414152689</v>
      </c>
      <c r="Y12" s="17">
        <v>0.208394499157634</v>
      </c>
      <c r="Z12" s="17">
        <v>0.176459607803471</v>
      </c>
      <c r="AA12" s="17">
        <v>0.13355590217146099</v>
      </c>
      <c r="AB12" s="17">
        <v>0.16366458257286601</v>
      </c>
      <c r="AC12" s="17">
        <v>0.16038050531595299</v>
      </c>
      <c r="AD12" s="17">
        <v>0.120170297638405</v>
      </c>
      <c r="AE12" s="17"/>
      <c r="AF12" s="17">
        <v>0.168002173396575</v>
      </c>
      <c r="AG12" s="17">
        <v>0.16127467533255499</v>
      </c>
      <c r="AH12" s="17">
        <v>0.17189763519590701</v>
      </c>
      <c r="AI12" s="17"/>
      <c r="AJ12" s="17">
        <v>0.18742190099904199</v>
      </c>
      <c r="AK12" s="17">
        <v>0.17618735875546301</v>
      </c>
      <c r="AL12" s="17">
        <v>0.21521162052526099</v>
      </c>
      <c r="AM12" s="17">
        <v>0.14378940897471601</v>
      </c>
      <c r="AN12" s="17">
        <v>0.16151130045596299</v>
      </c>
      <c r="AO12" s="17"/>
      <c r="AP12" s="17">
        <v>0.187419932331752</v>
      </c>
      <c r="AQ12" s="17">
        <v>0.18871418171311499</v>
      </c>
      <c r="AR12" s="17">
        <v>0.164962778226874</v>
      </c>
      <c r="AS12" s="17">
        <v>0.15344298112642499</v>
      </c>
      <c r="AT12" s="17">
        <v>0.200260498332715</v>
      </c>
      <c r="AU12" s="17">
        <v>0.13638113665145299</v>
      </c>
      <c r="AV12" s="17"/>
      <c r="AW12" s="17">
        <v>0.10122634167193401</v>
      </c>
      <c r="AX12" s="17">
        <v>0.10385678242355</v>
      </c>
      <c r="AY12" s="17">
        <v>9.1568839100237706E-2</v>
      </c>
      <c r="AZ12" s="17">
        <v>0.179720466592173</v>
      </c>
      <c r="BA12" s="17">
        <v>8.3285893315164297E-2</v>
      </c>
      <c r="BB12" s="17">
        <v>0.109891573351366</v>
      </c>
      <c r="BC12" s="17">
        <v>0.15427464817665401</v>
      </c>
      <c r="BD12" s="17">
        <v>0.21598980155837699</v>
      </c>
      <c r="BE12" s="17">
        <v>0.191791766043728</v>
      </c>
      <c r="BF12" s="17">
        <v>7.6308442824621306E-2</v>
      </c>
      <c r="BG12" s="17">
        <v>0.230722217793255</v>
      </c>
      <c r="BH12" s="17">
        <v>0.26870615628154798</v>
      </c>
      <c r="BI12" s="17">
        <v>0.20301552756713501</v>
      </c>
      <c r="BJ12" s="17">
        <v>0.27724460634828701</v>
      </c>
      <c r="BK12" s="17">
        <v>0.33230027519015998</v>
      </c>
      <c r="BL12" s="17">
        <v>0.27773931627360798</v>
      </c>
      <c r="BM12" s="17"/>
      <c r="BN12" s="17">
        <v>0.17277613211242199</v>
      </c>
      <c r="BO12" s="17">
        <v>0.15815822526239801</v>
      </c>
      <c r="BP12" s="17"/>
      <c r="BQ12" s="17">
        <v>0.19059516141765001</v>
      </c>
      <c r="BR12" s="17">
        <v>0.14673472741683999</v>
      </c>
      <c r="BS12" s="17"/>
      <c r="BT12" s="17">
        <v>0.160495869068872</v>
      </c>
      <c r="BU12" s="17"/>
      <c r="BV12" s="17">
        <v>0.16993428678851899</v>
      </c>
      <c r="BW12" s="17">
        <v>0.143856570672452</v>
      </c>
      <c r="BX12" s="17">
        <v>0.180941158406729</v>
      </c>
      <c r="BY12" s="17"/>
      <c r="BZ12" s="17">
        <v>7.4327809961151903E-2</v>
      </c>
      <c r="CA12" s="17">
        <v>9.7576253051368605E-2</v>
      </c>
      <c r="CB12" s="17">
        <v>8.4755849480689399E-2</v>
      </c>
      <c r="CC12" s="17">
        <v>0.18789240023237</v>
      </c>
      <c r="CD12" s="17">
        <v>0.20326293000117701</v>
      </c>
      <c r="CE12" s="17">
        <v>0.226966533744108</v>
      </c>
      <c r="CF12" s="17">
        <v>0.27747366039403998</v>
      </c>
      <c r="CG12" s="17"/>
      <c r="CH12" s="17">
        <v>0.22166960156957</v>
      </c>
      <c r="CI12" s="17">
        <v>0.26004727770267599</v>
      </c>
      <c r="CJ12" s="17">
        <v>0.114042728787892</v>
      </c>
      <c r="CK12" s="17">
        <v>6.8374327687540204E-2</v>
      </c>
      <c r="CL12" s="17">
        <v>4.84155399473978E-2</v>
      </c>
    </row>
    <row r="13" spans="2:90" ht="28.8" x14ac:dyDescent="0.3">
      <c r="B13" s="18" t="s">
        <v>222</v>
      </c>
      <c r="C13" s="17">
        <v>7.4166804099145403E-2</v>
      </c>
      <c r="D13" s="17">
        <v>8.6009641959338995E-2</v>
      </c>
      <c r="E13" s="17">
        <v>6.3180691012852605E-2</v>
      </c>
      <c r="F13" s="17"/>
      <c r="G13" s="17">
        <v>0.130472459285978</v>
      </c>
      <c r="H13" s="17">
        <v>0.107142596401318</v>
      </c>
      <c r="I13" s="17">
        <v>7.7379789921209002E-2</v>
      </c>
      <c r="J13" s="17">
        <v>4.0997217620755602E-2</v>
      </c>
      <c r="K13" s="17">
        <v>3.1682647845544497E-2</v>
      </c>
      <c r="L13" s="17">
        <v>6.2610541121559393E-2</v>
      </c>
      <c r="M13" s="17"/>
      <c r="N13" s="17">
        <v>0.108771891215377</v>
      </c>
      <c r="O13" s="17">
        <v>7.2059750057100899E-2</v>
      </c>
      <c r="P13" s="17">
        <v>6.0694563575018401E-2</v>
      </c>
      <c r="Q13" s="17">
        <v>5.1646881985713398E-2</v>
      </c>
      <c r="R13" s="17"/>
      <c r="S13" s="17">
        <v>0.122107120070946</v>
      </c>
      <c r="T13" s="17">
        <v>7.9740792609583805E-2</v>
      </c>
      <c r="U13" s="17">
        <v>5.74638860255327E-2</v>
      </c>
      <c r="V13" s="17">
        <v>5.4408802188950597E-2</v>
      </c>
      <c r="W13" s="17">
        <v>9.1509964624962498E-2</v>
      </c>
      <c r="X13" s="17">
        <v>5.4022864650530002E-2</v>
      </c>
      <c r="Y13" s="17">
        <v>6.2479331463228698E-2</v>
      </c>
      <c r="Z13" s="17">
        <v>7.8069150361272904E-2</v>
      </c>
      <c r="AA13" s="17">
        <v>7.3525383386142201E-2</v>
      </c>
      <c r="AB13" s="17">
        <v>6.1332630704332099E-2</v>
      </c>
      <c r="AC13" s="17">
        <v>6.1034928283223898E-2</v>
      </c>
      <c r="AD13" s="17">
        <v>3.7899225617602998E-2</v>
      </c>
      <c r="AE13" s="17"/>
      <c r="AF13" s="17">
        <v>6.2417803872703903E-2</v>
      </c>
      <c r="AG13" s="17">
        <v>8.0628679289470803E-2</v>
      </c>
      <c r="AH13" s="17">
        <v>7.1136996567937497E-2</v>
      </c>
      <c r="AI13" s="17"/>
      <c r="AJ13" s="17">
        <v>9.1660445912406505E-2</v>
      </c>
      <c r="AK13" s="17">
        <v>7.1398052227656703E-2</v>
      </c>
      <c r="AL13" s="17">
        <v>6.56851515229738E-2</v>
      </c>
      <c r="AM13" s="17">
        <v>6.02547376265717E-2</v>
      </c>
      <c r="AN13" s="17">
        <v>5.7441823511375299E-2</v>
      </c>
      <c r="AO13" s="17"/>
      <c r="AP13" s="17">
        <v>8.1464652982212796E-2</v>
      </c>
      <c r="AQ13" s="17">
        <v>0.10085504506316401</v>
      </c>
      <c r="AR13" s="17">
        <v>6.4020191199077994E-2</v>
      </c>
      <c r="AS13" s="17">
        <v>6.1314371692075403E-2</v>
      </c>
      <c r="AT13" s="17">
        <v>7.2679709688590499E-2</v>
      </c>
      <c r="AU13" s="17">
        <v>9.1923987658453998E-2</v>
      </c>
      <c r="AV13" s="17"/>
      <c r="AW13" s="17">
        <v>0.151434429538744</v>
      </c>
      <c r="AX13" s="17">
        <v>2.3512559652157199E-2</v>
      </c>
      <c r="AY13" s="17">
        <v>5.43379384291885E-2</v>
      </c>
      <c r="AZ13" s="17">
        <v>6.6762086260955499E-3</v>
      </c>
      <c r="BA13" s="17">
        <v>9.3449557405349201E-2</v>
      </c>
      <c r="BB13" s="17">
        <v>7.7198099618762006E-2</v>
      </c>
      <c r="BC13" s="17">
        <v>5.2493032681012602E-2</v>
      </c>
      <c r="BD13" s="17">
        <v>6.7497537000877905E-2</v>
      </c>
      <c r="BE13" s="17">
        <v>3.8450757076333802E-2</v>
      </c>
      <c r="BF13" s="17">
        <v>5.2170495148077298E-2</v>
      </c>
      <c r="BG13" s="17">
        <v>6.6359643518588099E-2</v>
      </c>
      <c r="BH13" s="17">
        <v>0.12721662240273199</v>
      </c>
      <c r="BI13" s="17">
        <v>0.11023050646147101</v>
      </c>
      <c r="BJ13" s="17">
        <v>9.4372709646832503E-2</v>
      </c>
      <c r="BK13" s="17">
        <v>0.10623882566392</v>
      </c>
      <c r="BL13" s="17">
        <v>0.17757323543919901</v>
      </c>
      <c r="BM13" s="17"/>
      <c r="BN13" s="17">
        <v>6.4080235414330097E-2</v>
      </c>
      <c r="BO13" s="17">
        <v>8.7996689638491998E-2</v>
      </c>
      <c r="BP13" s="17"/>
      <c r="BQ13" s="17">
        <v>8.0398507549935994E-2</v>
      </c>
      <c r="BR13" s="17">
        <v>6.3453905641326594E-2</v>
      </c>
      <c r="BS13" s="17"/>
      <c r="BT13" s="17">
        <v>9.0772820767706305E-2</v>
      </c>
      <c r="BU13" s="17"/>
      <c r="BV13" s="17">
        <v>5.4651277660963803E-2</v>
      </c>
      <c r="BW13" s="17">
        <v>8.6006639685439396E-2</v>
      </c>
      <c r="BX13" s="17">
        <v>7.9362382288565403E-2</v>
      </c>
      <c r="BY13" s="17"/>
      <c r="BZ13" s="17">
        <v>4.4846703677422703E-2</v>
      </c>
      <c r="CA13" s="17">
        <v>1.3372126783405601E-2</v>
      </c>
      <c r="CB13" s="17">
        <v>6.7988502833442696E-2</v>
      </c>
      <c r="CC13" s="17">
        <v>6.14722311941115E-2</v>
      </c>
      <c r="CD13" s="17">
        <v>7.1815413149912605E-2</v>
      </c>
      <c r="CE13" s="17">
        <v>0.138809759446722</v>
      </c>
      <c r="CF13" s="17">
        <v>0.16243881019992301</v>
      </c>
      <c r="CG13" s="17"/>
      <c r="CH13" s="17">
        <v>0.16237542955005099</v>
      </c>
      <c r="CI13" s="17">
        <v>9.7644978615577693E-2</v>
      </c>
      <c r="CJ13" s="17">
        <v>4.38695444048341E-2</v>
      </c>
      <c r="CK13" s="17">
        <v>4.63512594049195E-2</v>
      </c>
      <c r="CL13" s="17">
        <v>2.73576581359921E-2</v>
      </c>
    </row>
    <row r="14" spans="2:90" x14ac:dyDescent="0.3">
      <c r="B14" s="18" t="s">
        <v>223</v>
      </c>
      <c r="C14" s="17">
        <v>9.3966032674620503E-2</v>
      </c>
      <c r="D14" s="17">
        <v>8.2974139814371198E-2</v>
      </c>
      <c r="E14" s="17">
        <v>0.10352305867514799</v>
      </c>
      <c r="F14" s="17"/>
      <c r="G14" s="17">
        <v>7.5058429657017894E-2</v>
      </c>
      <c r="H14" s="17">
        <v>4.8320749141949303E-2</v>
      </c>
      <c r="I14" s="17">
        <v>8.9532176693536802E-2</v>
      </c>
      <c r="J14" s="17">
        <v>0.13427930665464199</v>
      </c>
      <c r="K14" s="17">
        <v>0.120961704151906</v>
      </c>
      <c r="L14" s="17">
        <v>9.66209753789741E-2</v>
      </c>
      <c r="M14" s="17"/>
      <c r="N14" s="17">
        <v>3.38947782784184E-2</v>
      </c>
      <c r="O14" s="17">
        <v>9.2469448356097897E-2</v>
      </c>
      <c r="P14" s="17">
        <v>6.5576211457158404E-2</v>
      </c>
      <c r="Q14" s="17">
        <v>0.18619900243446599</v>
      </c>
      <c r="R14" s="17"/>
      <c r="S14" s="17">
        <v>6.5700603438866106E-2</v>
      </c>
      <c r="T14" s="17">
        <v>0.103038567522554</v>
      </c>
      <c r="U14" s="17">
        <v>0.124144354830255</v>
      </c>
      <c r="V14" s="17">
        <v>0.122483291559911</v>
      </c>
      <c r="W14" s="17">
        <v>0.11354265772968999</v>
      </c>
      <c r="X14" s="17">
        <v>0.120340558594398</v>
      </c>
      <c r="Y14" s="17">
        <v>7.6259051977695502E-2</v>
      </c>
      <c r="Z14" s="17">
        <v>7.6063271389548104E-2</v>
      </c>
      <c r="AA14" s="17">
        <v>5.9647782216469901E-2</v>
      </c>
      <c r="AB14" s="17">
        <v>0.108342734380015</v>
      </c>
      <c r="AC14" s="17">
        <v>6.30050954401465E-2</v>
      </c>
      <c r="AD14" s="17">
        <v>0.10199864342468801</v>
      </c>
      <c r="AE14" s="17"/>
      <c r="AF14" s="17">
        <v>0.110325398232637</v>
      </c>
      <c r="AG14" s="17">
        <v>7.0773616968566697E-2</v>
      </c>
      <c r="AH14" s="17">
        <v>0.120637105757985</v>
      </c>
      <c r="AI14" s="17"/>
      <c r="AJ14" s="17">
        <v>6.6438588159380599E-2</v>
      </c>
      <c r="AK14" s="17">
        <v>7.6947294233725705E-2</v>
      </c>
      <c r="AL14" s="17">
        <v>9.2471484065243095E-2</v>
      </c>
      <c r="AM14" s="17">
        <v>8.9529638780442594E-2</v>
      </c>
      <c r="AN14" s="17">
        <v>0.105677828791866</v>
      </c>
      <c r="AO14" s="17"/>
      <c r="AP14" s="17">
        <v>6.4893629627042995E-2</v>
      </c>
      <c r="AQ14" s="17">
        <v>6.0636920827403899E-2</v>
      </c>
      <c r="AR14" s="17">
        <v>0.12849731584823501</v>
      </c>
      <c r="AS14" s="17">
        <v>7.8510761507690804E-2</v>
      </c>
      <c r="AT14" s="17">
        <v>8.87660527509119E-2</v>
      </c>
      <c r="AU14" s="17">
        <v>0.10202174644969</v>
      </c>
      <c r="AV14" s="17"/>
      <c r="AW14" s="17">
        <v>0.29247155646575801</v>
      </c>
      <c r="AX14" s="17">
        <v>0.262168223717127</v>
      </c>
      <c r="AY14" s="17">
        <v>0.19033287174247801</v>
      </c>
      <c r="AZ14" s="17">
        <v>0.19677218382077399</v>
      </c>
      <c r="BA14" s="17">
        <v>0.14352915629270899</v>
      </c>
      <c r="BB14" s="17">
        <v>9.7931399978781503E-2</v>
      </c>
      <c r="BC14" s="17">
        <v>3.8859177277614003E-2</v>
      </c>
      <c r="BD14" s="17">
        <v>0.10670994492755501</v>
      </c>
      <c r="BE14" s="17">
        <v>3.3326447282301698E-2</v>
      </c>
      <c r="BF14" s="17">
        <v>3.8412305057889402E-2</v>
      </c>
      <c r="BG14" s="17">
        <v>4.0129494127835598E-2</v>
      </c>
      <c r="BH14" s="17">
        <v>0</v>
      </c>
      <c r="BI14" s="17">
        <v>4.4805365171634699E-2</v>
      </c>
      <c r="BJ14" s="17">
        <v>0</v>
      </c>
      <c r="BK14" s="17">
        <v>0</v>
      </c>
      <c r="BL14" s="17">
        <v>8.9245008582616702E-3</v>
      </c>
      <c r="BM14" s="17"/>
      <c r="BN14" s="17">
        <v>7.3578730170434495E-2</v>
      </c>
      <c r="BO14" s="17">
        <v>0.12226436775402801</v>
      </c>
      <c r="BP14" s="17"/>
      <c r="BQ14" s="17">
        <v>6.15633430179202E-2</v>
      </c>
      <c r="BR14" s="17">
        <v>9.5598918235579894E-2</v>
      </c>
      <c r="BS14" s="17"/>
      <c r="BT14" s="17">
        <v>4.1835476336859599E-2</v>
      </c>
      <c r="BU14" s="17"/>
      <c r="BV14" s="17">
        <v>0.16385160928829601</v>
      </c>
      <c r="BW14" s="17">
        <v>8.6659470884598203E-2</v>
      </c>
      <c r="BX14" s="17">
        <v>5.8485484501065998E-2</v>
      </c>
      <c r="BY14" s="17"/>
      <c r="BZ14" s="17">
        <v>0.18592361122211801</v>
      </c>
      <c r="CA14" s="17">
        <v>0.16383222234250699</v>
      </c>
      <c r="CB14" s="17">
        <v>0.11955072361975801</v>
      </c>
      <c r="CC14" s="17">
        <v>7.1417682684440306E-2</v>
      </c>
      <c r="CD14" s="17">
        <v>5.0085628799771603E-2</v>
      </c>
      <c r="CE14" s="17">
        <v>3.4824187544959501E-2</v>
      </c>
      <c r="CF14" s="17">
        <v>1.97427016509817E-2</v>
      </c>
      <c r="CG14" s="17"/>
      <c r="CH14" s="17">
        <v>5.4879780256547397E-2</v>
      </c>
      <c r="CI14" s="17">
        <v>4.08337199236843E-2</v>
      </c>
      <c r="CJ14" s="17">
        <v>0.106421284161702</v>
      </c>
      <c r="CK14" s="17">
        <v>0.15846075524727399</v>
      </c>
      <c r="CL14" s="17">
        <v>0.317199897992202</v>
      </c>
    </row>
    <row r="15" spans="2:90" x14ac:dyDescent="0.3">
      <c r="B15" s="18" t="s">
        <v>118</v>
      </c>
      <c r="C15" s="19">
        <v>1.09829692249475E-2</v>
      </c>
      <c r="D15" s="19">
        <v>6.0657516711588502E-3</v>
      </c>
      <c r="E15" s="19">
        <v>1.5875640208581399E-2</v>
      </c>
      <c r="F15" s="19"/>
      <c r="G15" s="19">
        <v>1.5745994620428898E-2</v>
      </c>
      <c r="H15" s="19">
        <v>1.47142162357984E-2</v>
      </c>
      <c r="I15" s="19">
        <v>1.74372361981413E-2</v>
      </c>
      <c r="J15" s="19">
        <v>1.18299945955987E-2</v>
      </c>
      <c r="K15" s="19">
        <v>6.1767945443233297E-3</v>
      </c>
      <c r="L15" s="19">
        <v>2.0216545145120501E-3</v>
      </c>
      <c r="M15" s="19"/>
      <c r="N15" s="19">
        <v>8.4010964242852201E-3</v>
      </c>
      <c r="O15" s="19">
        <v>1.2260769436428801E-2</v>
      </c>
      <c r="P15" s="19">
        <v>1.6166481323765601E-2</v>
      </c>
      <c r="Q15" s="19">
        <v>7.9882105298335598E-3</v>
      </c>
      <c r="R15" s="19"/>
      <c r="S15" s="19">
        <v>7.48589016776946E-3</v>
      </c>
      <c r="T15" s="19">
        <v>6.2732407712407599E-3</v>
      </c>
      <c r="U15" s="19">
        <v>1.29654524612603E-2</v>
      </c>
      <c r="V15" s="19">
        <v>5.4889391584075197E-3</v>
      </c>
      <c r="W15" s="19">
        <v>6.5526227619075398E-3</v>
      </c>
      <c r="X15" s="19">
        <v>1.36615191765388E-2</v>
      </c>
      <c r="Y15" s="19">
        <v>6.8277524150561E-3</v>
      </c>
      <c r="Z15" s="19">
        <v>3.2277020121279802E-2</v>
      </c>
      <c r="AA15" s="19">
        <v>1.4310437973492201E-2</v>
      </c>
      <c r="AB15" s="19">
        <v>2.1798088126338998E-2</v>
      </c>
      <c r="AC15" s="19">
        <v>1.05836817947394E-2</v>
      </c>
      <c r="AD15" s="19">
        <v>0</v>
      </c>
      <c r="AE15" s="19"/>
      <c r="AF15" s="19">
        <v>9.9692236980631205E-3</v>
      </c>
      <c r="AG15" s="19">
        <v>1.1900573818794301E-2</v>
      </c>
      <c r="AH15" s="19">
        <v>1.33654349862501E-2</v>
      </c>
      <c r="AI15" s="19"/>
      <c r="AJ15" s="19">
        <v>0</v>
      </c>
      <c r="AK15" s="19">
        <v>9.3131742911048993E-3</v>
      </c>
      <c r="AL15" s="19">
        <v>1.98342614250578E-2</v>
      </c>
      <c r="AM15" s="19">
        <v>1.37653952547296E-2</v>
      </c>
      <c r="AN15" s="19">
        <v>9.8309513825928993E-3</v>
      </c>
      <c r="AO15" s="19"/>
      <c r="AP15" s="19">
        <v>9.3177979349757696E-3</v>
      </c>
      <c r="AQ15" s="19">
        <v>0</v>
      </c>
      <c r="AR15" s="19">
        <v>3.4483245889454901E-2</v>
      </c>
      <c r="AS15" s="19">
        <v>1.16297880063197E-2</v>
      </c>
      <c r="AT15" s="19">
        <v>0</v>
      </c>
      <c r="AU15" s="19">
        <v>1.6969778134810501E-2</v>
      </c>
      <c r="AV15" s="19"/>
      <c r="AW15" s="19">
        <v>0</v>
      </c>
      <c r="AX15" s="19">
        <v>1.26095944526699E-2</v>
      </c>
      <c r="AY15" s="19">
        <v>3.0923435096646301E-2</v>
      </c>
      <c r="AZ15" s="19">
        <v>6.9953178762566896E-3</v>
      </c>
      <c r="BA15" s="19">
        <v>4.0408058170643404E-3</v>
      </c>
      <c r="BB15" s="19">
        <v>3.2397587344574597E-2</v>
      </c>
      <c r="BC15" s="19">
        <v>0</v>
      </c>
      <c r="BD15" s="19">
        <v>2.0499553277643901E-2</v>
      </c>
      <c r="BE15" s="19">
        <v>0</v>
      </c>
      <c r="BF15" s="19">
        <v>0</v>
      </c>
      <c r="BG15" s="19">
        <v>0</v>
      </c>
      <c r="BH15" s="19">
        <v>1.02189215364798E-2</v>
      </c>
      <c r="BI15" s="19">
        <v>0</v>
      </c>
      <c r="BJ15" s="19">
        <v>0</v>
      </c>
      <c r="BK15" s="19">
        <v>0</v>
      </c>
      <c r="BL15" s="19">
        <v>1.40234861649805E-2</v>
      </c>
      <c r="BM15" s="19"/>
      <c r="BN15" s="19">
        <v>7.3335412989670602E-3</v>
      </c>
      <c r="BO15" s="19">
        <v>1.6184476996133099E-2</v>
      </c>
      <c r="BP15" s="19"/>
      <c r="BQ15" s="19">
        <v>7.9987021343301094E-3</v>
      </c>
      <c r="BR15" s="19">
        <v>5.4615978504549004E-3</v>
      </c>
      <c r="BS15" s="19"/>
      <c r="BT15" s="19">
        <v>4.3921293811500298E-3</v>
      </c>
      <c r="BU15" s="19"/>
      <c r="BV15" s="19">
        <v>1.66920317724462E-2</v>
      </c>
      <c r="BW15" s="19">
        <v>2.0775562542297701E-2</v>
      </c>
      <c r="BX15" s="19">
        <v>5.2284362594024001E-3</v>
      </c>
      <c r="BY15" s="19"/>
      <c r="BZ15" s="19">
        <v>5.3816101136814403E-3</v>
      </c>
      <c r="CA15" s="19">
        <v>1.6257085266974201E-2</v>
      </c>
      <c r="CB15" s="19">
        <v>0</v>
      </c>
      <c r="CC15" s="19">
        <v>8.1109930845095803E-3</v>
      </c>
      <c r="CD15" s="19">
        <v>1.63649669131243E-2</v>
      </c>
      <c r="CE15" s="19">
        <v>0</v>
      </c>
      <c r="CF15" s="19">
        <v>3.12339200992949E-3</v>
      </c>
      <c r="CG15" s="19"/>
      <c r="CH15" s="19">
        <v>8.4613562003687508E-3</v>
      </c>
      <c r="CI15" s="19">
        <v>6.5849405746824501E-3</v>
      </c>
      <c r="CJ15" s="19">
        <v>1.3473263234782E-2</v>
      </c>
      <c r="CK15" s="19">
        <v>1.99655264951169E-2</v>
      </c>
      <c r="CL15" s="19">
        <v>0</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228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218</v>
      </c>
      <c r="C9" s="17">
        <v>0.136275433522</v>
      </c>
      <c r="D9" s="17">
        <v>0.114913135923378</v>
      </c>
      <c r="E9" s="17">
        <v>0.15616820597598699</v>
      </c>
      <c r="F9" s="17"/>
      <c r="G9" s="17">
        <v>0.109968480820126</v>
      </c>
      <c r="H9" s="17">
        <v>0.103105339890426</v>
      </c>
      <c r="I9" s="17">
        <v>0.145869227883033</v>
      </c>
      <c r="J9" s="17">
        <v>0.17876743463651601</v>
      </c>
      <c r="K9" s="17">
        <v>0.16770038403819101</v>
      </c>
      <c r="L9" s="17">
        <v>0.117427026733206</v>
      </c>
      <c r="M9" s="17"/>
      <c r="N9" s="17">
        <v>8.5529456341130294E-2</v>
      </c>
      <c r="O9" s="17">
        <v>0.14544787521647601</v>
      </c>
      <c r="P9" s="17">
        <v>0.135410724140056</v>
      </c>
      <c r="Q9" s="17">
        <v>0.18358230103544401</v>
      </c>
      <c r="R9" s="17"/>
      <c r="S9" s="17">
        <v>0.13302560728487101</v>
      </c>
      <c r="T9" s="17">
        <v>0.13319338395077401</v>
      </c>
      <c r="U9" s="17">
        <v>0.11149249173078001</v>
      </c>
      <c r="V9" s="17">
        <v>0.146717722411877</v>
      </c>
      <c r="W9" s="17">
        <v>0.102153466009099</v>
      </c>
      <c r="X9" s="17">
        <v>9.9800507439017999E-2</v>
      </c>
      <c r="Y9" s="17">
        <v>0.110436328054727</v>
      </c>
      <c r="Z9" s="17">
        <v>0.21622189933616101</v>
      </c>
      <c r="AA9" s="17">
        <v>0.14285859300047099</v>
      </c>
      <c r="AB9" s="17">
        <v>0.15678210961839401</v>
      </c>
      <c r="AC9" s="17">
        <v>0.16685096592107199</v>
      </c>
      <c r="AD9" s="17">
        <v>0.21430253239425301</v>
      </c>
      <c r="AE9" s="17"/>
      <c r="AF9" s="17">
        <v>0.13925798621764199</v>
      </c>
      <c r="AG9" s="17">
        <v>0.13589469235741999</v>
      </c>
      <c r="AH9" s="17">
        <v>0.131346698092704</v>
      </c>
      <c r="AI9" s="17"/>
      <c r="AJ9" s="17">
        <v>0.110421671738136</v>
      </c>
      <c r="AK9" s="17">
        <v>0.125124648947991</v>
      </c>
      <c r="AL9" s="17">
        <v>0.110574915284438</v>
      </c>
      <c r="AM9" s="17">
        <v>0.19548347917006101</v>
      </c>
      <c r="AN9" s="17">
        <v>0.113278917102638</v>
      </c>
      <c r="AO9" s="17"/>
      <c r="AP9" s="17">
        <v>9.4132540866967596E-2</v>
      </c>
      <c r="AQ9" s="17">
        <v>0.114207869041728</v>
      </c>
      <c r="AR9" s="17">
        <v>0.12521358061183799</v>
      </c>
      <c r="AS9" s="17">
        <v>0.187293628765246</v>
      </c>
      <c r="AT9" s="17">
        <v>0.13480792205280701</v>
      </c>
      <c r="AU9" s="17">
        <v>0.127989577380483</v>
      </c>
      <c r="AV9" s="17"/>
      <c r="AW9" s="17">
        <v>0.179774715521787</v>
      </c>
      <c r="AX9" s="17">
        <v>0.19708344338587799</v>
      </c>
      <c r="AY9" s="17">
        <v>0.17814227104326599</v>
      </c>
      <c r="AZ9" s="17">
        <v>0.194077687028618</v>
      </c>
      <c r="BA9" s="17">
        <v>0.172114419529239</v>
      </c>
      <c r="BB9" s="17">
        <v>0.19372541055085099</v>
      </c>
      <c r="BC9" s="17">
        <v>0.141040712189757</v>
      </c>
      <c r="BD9" s="17">
        <v>0.13117570455479699</v>
      </c>
      <c r="BE9" s="17">
        <v>0.131225854716081</v>
      </c>
      <c r="BF9" s="17">
        <v>0.10300343565221701</v>
      </c>
      <c r="BG9" s="17">
        <v>0.101878252691378</v>
      </c>
      <c r="BH9" s="17">
        <v>7.3174890373001802E-2</v>
      </c>
      <c r="BI9" s="17">
        <v>6.6300613403357703E-2</v>
      </c>
      <c r="BJ9" s="17">
        <v>4.5977926412250202E-2</v>
      </c>
      <c r="BK9" s="17">
        <v>4.6588447511340302E-2</v>
      </c>
      <c r="BL9" s="17">
        <v>8.8874849230141301E-2</v>
      </c>
      <c r="BM9" s="17"/>
      <c r="BN9" s="17">
        <v>0.136026242492681</v>
      </c>
      <c r="BO9" s="17">
        <v>0.13859644601943399</v>
      </c>
      <c r="BP9" s="17"/>
      <c r="BQ9" s="17">
        <v>8.7664801960561103E-2</v>
      </c>
      <c r="BR9" s="17">
        <v>0.21003599955065999</v>
      </c>
      <c r="BS9" s="17"/>
      <c r="BT9" s="17">
        <v>0.11844992127758</v>
      </c>
      <c r="BU9" s="17"/>
      <c r="BV9" s="17">
        <v>0.13043575051912201</v>
      </c>
      <c r="BW9" s="17">
        <v>0.14216959332752699</v>
      </c>
      <c r="BX9" s="17">
        <v>0.130970077344358</v>
      </c>
      <c r="BY9" s="17"/>
      <c r="BZ9" s="17">
        <v>0.28629242142431799</v>
      </c>
      <c r="CA9" s="17">
        <v>0.25026300670430701</v>
      </c>
      <c r="CB9" s="17">
        <v>0.18671258839926799</v>
      </c>
      <c r="CC9" s="17">
        <v>0.144341949572487</v>
      </c>
      <c r="CD9" s="17">
        <v>7.8836838971283393E-2</v>
      </c>
      <c r="CE9" s="17">
        <v>3.5605848732974399E-2</v>
      </c>
      <c r="CF9" s="17">
        <v>4.4480554257893302E-2</v>
      </c>
      <c r="CG9" s="17"/>
      <c r="CH9" s="17">
        <v>4.1661715942828199E-2</v>
      </c>
      <c r="CI9" s="17">
        <v>4.9678675890745802E-2</v>
      </c>
      <c r="CJ9" s="17">
        <v>0.155181586620463</v>
      </c>
      <c r="CK9" s="17">
        <v>0.30962976442741402</v>
      </c>
      <c r="CL9" s="17">
        <v>0.32157905563295103</v>
      </c>
    </row>
    <row r="10" spans="2:90" x14ac:dyDescent="0.3">
      <c r="B10" s="18" t="s">
        <v>219</v>
      </c>
      <c r="C10" s="17">
        <v>0.183215103609842</v>
      </c>
      <c r="D10" s="17">
        <v>0.171153551575529</v>
      </c>
      <c r="E10" s="17">
        <v>0.19549666789112799</v>
      </c>
      <c r="F10" s="17"/>
      <c r="G10" s="17">
        <v>0.24443044298938801</v>
      </c>
      <c r="H10" s="17">
        <v>0.19606465004606499</v>
      </c>
      <c r="I10" s="17">
        <v>0.22547074345506801</v>
      </c>
      <c r="J10" s="17">
        <v>0.163456162230117</v>
      </c>
      <c r="K10" s="17">
        <v>0.17512702478564199</v>
      </c>
      <c r="L10" s="17">
        <v>0.11891255877912001</v>
      </c>
      <c r="M10" s="17"/>
      <c r="N10" s="17">
        <v>0.199344118435097</v>
      </c>
      <c r="O10" s="17">
        <v>0.185491788038399</v>
      </c>
      <c r="P10" s="17">
        <v>0.19184485657768199</v>
      </c>
      <c r="Q10" s="17">
        <v>0.15345838868258399</v>
      </c>
      <c r="R10" s="17"/>
      <c r="S10" s="17">
        <v>0.25231246852821099</v>
      </c>
      <c r="T10" s="17">
        <v>0.16193864853637499</v>
      </c>
      <c r="U10" s="17">
        <v>0.18373058263350001</v>
      </c>
      <c r="V10" s="17">
        <v>0.21045086015236</v>
      </c>
      <c r="W10" s="17">
        <v>0.17553107941261001</v>
      </c>
      <c r="X10" s="17">
        <v>0.14305071720819099</v>
      </c>
      <c r="Y10" s="17">
        <v>0.17702493868903599</v>
      </c>
      <c r="Z10" s="17">
        <v>0.16782111224011401</v>
      </c>
      <c r="AA10" s="17">
        <v>0.17977607586000399</v>
      </c>
      <c r="AB10" s="17">
        <v>0.15237947628099499</v>
      </c>
      <c r="AC10" s="17">
        <v>0.13555690266991099</v>
      </c>
      <c r="AD10" s="17">
        <v>0.22913761932802401</v>
      </c>
      <c r="AE10" s="17"/>
      <c r="AF10" s="17">
        <v>0.178234311701716</v>
      </c>
      <c r="AG10" s="17">
        <v>0.18307943755960701</v>
      </c>
      <c r="AH10" s="17">
        <v>0.18576298382265299</v>
      </c>
      <c r="AI10" s="17"/>
      <c r="AJ10" s="17">
        <v>0.17922095716570699</v>
      </c>
      <c r="AK10" s="17">
        <v>0.19529651991168501</v>
      </c>
      <c r="AL10" s="17">
        <v>0.15165861792051699</v>
      </c>
      <c r="AM10" s="17">
        <v>0.18141061712645801</v>
      </c>
      <c r="AN10" s="17">
        <v>0.21653151313018701</v>
      </c>
      <c r="AO10" s="17"/>
      <c r="AP10" s="17">
        <v>0.19683060674533501</v>
      </c>
      <c r="AQ10" s="17">
        <v>0.17415525229529999</v>
      </c>
      <c r="AR10" s="17">
        <v>0.192464430082921</v>
      </c>
      <c r="AS10" s="17">
        <v>0.201388154491807</v>
      </c>
      <c r="AT10" s="17">
        <v>0.21178246210518101</v>
      </c>
      <c r="AU10" s="17">
        <v>0.15734745679173301</v>
      </c>
      <c r="AV10" s="17"/>
      <c r="AW10" s="17">
        <v>0.206243411942858</v>
      </c>
      <c r="AX10" s="17">
        <v>0.10651051793782899</v>
      </c>
      <c r="AY10" s="17">
        <v>0.130948411654144</v>
      </c>
      <c r="AZ10" s="17">
        <v>0.19235050042424401</v>
      </c>
      <c r="BA10" s="17">
        <v>0.122118068145514</v>
      </c>
      <c r="BB10" s="17">
        <v>0.16837794189042701</v>
      </c>
      <c r="BC10" s="17">
        <v>0.23612478072898199</v>
      </c>
      <c r="BD10" s="17">
        <v>0.127552509030846</v>
      </c>
      <c r="BE10" s="17">
        <v>0.16663184930365399</v>
      </c>
      <c r="BF10" s="17">
        <v>0.25928613224343899</v>
      </c>
      <c r="BG10" s="17">
        <v>0.21504620410422101</v>
      </c>
      <c r="BH10" s="17">
        <v>0.247526832294136</v>
      </c>
      <c r="BI10" s="17">
        <v>0.16340712363349</v>
      </c>
      <c r="BJ10" s="17">
        <v>0.32498312584371802</v>
      </c>
      <c r="BK10" s="17">
        <v>0.188262795815344</v>
      </c>
      <c r="BL10" s="17">
        <v>0.223750364284199</v>
      </c>
      <c r="BM10" s="17"/>
      <c r="BN10" s="17">
        <v>0.183910738866256</v>
      </c>
      <c r="BO10" s="17">
        <v>0.18158204299929001</v>
      </c>
      <c r="BP10" s="17"/>
      <c r="BQ10" s="17">
        <v>0.195453129763524</v>
      </c>
      <c r="BR10" s="17">
        <v>0.20618838682943899</v>
      </c>
      <c r="BS10" s="17"/>
      <c r="BT10" s="17">
        <v>0.21817675806028</v>
      </c>
      <c r="BU10" s="17"/>
      <c r="BV10" s="17">
        <v>0.16527918595927599</v>
      </c>
      <c r="BW10" s="17">
        <v>0.23391567089863699</v>
      </c>
      <c r="BX10" s="17">
        <v>0.17355970340301</v>
      </c>
      <c r="BY10" s="17"/>
      <c r="BZ10" s="17">
        <v>0.20325107878520399</v>
      </c>
      <c r="CA10" s="17">
        <v>0.19647308416124501</v>
      </c>
      <c r="CB10" s="17">
        <v>0.19110440888812699</v>
      </c>
      <c r="CC10" s="17">
        <v>0.22160243299748</v>
      </c>
      <c r="CD10" s="17">
        <v>0.176004233221914</v>
      </c>
      <c r="CE10" s="17">
        <v>0.148581854908996</v>
      </c>
      <c r="CF10" s="17">
        <v>0.16995067045394999</v>
      </c>
      <c r="CG10" s="17"/>
      <c r="CH10" s="17">
        <v>0.165034401039996</v>
      </c>
      <c r="CI10" s="17">
        <v>0.15107201810753099</v>
      </c>
      <c r="CJ10" s="17">
        <v>0.227093833273493</v>
      </c>
      <c r="CK10" s="17">
        <v>0.18442441207650601</v>
      </c>
      <c r="CL10" s="17">
        <v>0.118037114992291</v>
      </c>
    </row>
    <row r="11" spans="2:90" x14ac:dyDescent="0.3">
      <c r="B11" s="18" t="s">
        <v>220</v>
      </c>
      <c r="C11" s="17">
        <v>0.32510306596678801</v>
      </c>
      <c r="D11" s="17">
        <v>0.35783875590519298</v>
      </c>
      <c r="E11" s="17">
        <v>0.29281769549173903</v>
      </c>
      <c r="F11" s="17"/>
      <c r="G11" s="17">
        <v>0.230909938694881</v>
      </c>
      <c r="H11" s="17">
        <v>0.34874227893733301</v>
      </c>
      <c r="I11" s="17">
        <v>0.32404516100196301</v>
      </c>
      <c r="J11" s="17">
        <v>0.336583686660758</v>
      </c>
      <c r="K11" s="17">
        <v>0.31512893452193402</v>
      </c>
      <c r="L11" s="17">
        <v>0.36660053901829198</v>
      </c>
      <c r="M11" s="17"/>
      <c r="N11" s="17">
        <v>0.36387821617820898</v>
      </c>
      <c r="O11" s="17">
        <v>0.35095368952185202</v>
      </c>
      <c r="P11" s="17">
        <v>0.33891846747813498</v>
      </c>
      <c r="Q11" s="17">
        <v>0.24366749233979901</v>
      </c>
      <c r="R11" s="17"/>
      <c r="S11" s="17">
        <v>0.28605945193071097</v>
      </c>
      <c r="T11" s="17">
        <v>0.310152512805903</v>
      </c>
      <c r="U11" s="17">
        <v>0.38661334670629899</v>
      </c>
      <c r="V11" s="17">
        <v>0.31454985231962002</v>
      </c>
      <c r="W11" s="17">
        <v>0.35457792924744103</v>
      </c>
      <c r="X11" s="17">
        <v>0.36227300827284797</v>
      </c>
      <c r="Y11" s="17">
        <v>0.28992942460155702</v>
      </c>
      <c r="Z11" s="17">
        <v>0.22824942112128299</v>
      </c>
      <c r="AA11" s="17">
        <v>0.33856479913655102</v>
      </c>
      <c r="AB11" s="17">
        <v>0.34858977345450998</v>
      </c>
      <c r="AC11" s="17">
        <v>0.37523312033594802</v>
      </c>
      <c r="AD11" s="17">
        <v>0.27966799659972003</v>
      </c>
      <c r="AE11" s="17"/>
      <c r="AF11" s="17">
        <v>0.33107268844744703</v>
      </c>
      <c r="AG11" s="17">
        <v>0.35690387911897398</v>
      </c>
      <c r="AH11" s="17">
        <v>0.28924136809083401</v>
      </c>
      <c r="AI11" s="17"/>
      <c r="AJ11" s="17">
        <v>0.36617464039405501</v>
      </c>
      <c r="AK11" s="17">
        <v>0.32928476831765102</v>
      </c>
      <c r="AL11" s="17">
        <v>0.363050558862622</v>
      </c>
      <c r="AM11" s="17">
        <v>0.30139041385922399</v>
      </c>
      <c r="AN11" s="17">
        <v>0.29017281455020999</v>
      </c>
      <c r="AO11" s="17"/>
      <c r="AP11" s="17">
        <v>0.33533796092038698</v>
      </c>
      <c r="AQ11" s="17">
        <v>0.366283166073612</v>
      </c>
      <c r="AR11" s="17">
        <v>0.29704975687454199</v>
      </c>
      <c r="AS11" s="17">
        <v>0.307502770036642</v>
      </c>
      <c r="AT11" s="17">
        <v>0.30577039132270101</v>
      </c>
      <c r="AU11" s="17">
        <v>0.34492611270213103</v>
      </c>
      <c r="AV11" s="17"/>
      <c r="AW11" s="17">
        <v>0.10122634167193401</v>
      </c>
      <c r="AX11" s="17">
        <v>0.16094502316111001</v>
      </c>
      <c r="AY11" s="17">
        <v>0.25421770756997097</v>
      </c>
      <c r="AZ11" s="17">
        <v>0.21782308947944501</v>
      </c>
      <c r="BA11" s="17">
        <v>0.35460091117120301</v>
      </c>
      <c r="BB11" s="17">
        <v>0.28196628397690598</v>
      </c>
      <c r="BC11" s="17">
        <v>0.36901399086446302</v>
      </c>
      <c r="BD11" s="17">
        <v>0.35780441402081398</v>
      </c>
      <c r="BE11" s="17">
        <v>0.44632737498560798</v>
      </c>
      <c r="BF11" s="17">
        <v>0.32858140424360199</v>
      </c>
      <c r="BG11" s="17">
        <v>0.348086240138331</v>
      </c>
      <c r="BH11" s="17">
        <v>0.33572775233721303</v>
      </c>
      <c r="BI11" s="17">
        <v>0.405687897912069</v>
      </c>
      <c r="BJ11" s="17">
        <v>0.37593760539874999</v>
      </c>
      <c r="BK11" s="17">
        <v>0.47703174495302197</v>
      </c>
      <c r="BL11" s="17">
        <v>0.30981780632997202</v>
      </c>
      <c r="BM11" s="17"/>
      <c r="BN11" s="17">
        <v>0.34068938639875601</v>
      </c>
      <c r="BO11" s="17">
        <v>0.30269105836517302</v>
      </c>
      <c r="BP11" s="17"/>
      <c r="BQ11" s="17">
        <v>0.35290267874980402</v>
      </c>
      <c r="BR11" s="17">
        <v>0.28331653803839302</v>
      </c>
      <c r="BS11" s="17"/>
      <c r="BT11" s="17">
        <v>0.34931924332666198</v>
      </c>
      <c r="BU11" s="17"/>
      <c r="BV11" s="17">
        <v>0.31107055126587102</v>
      </c>
      <c r="BW11" s="17">
        <v>0.29205280660314498</v>
      </c>
      <c r="BX11" s="17">
        <v>0.35066190923575802</v>
      </c>
      <c r="BY11" s="17"/>
      <c r="BZ11" s="17">
        <v>0.174621514725844</v>
      </c>
      <c r="CA11" s="17">
        <v>0.249897725411412</v>
      </c>
      <c r="CB11" s="17">
        <v>0.26433462345840603</v>
      </c>
      <c r="CC11" s="17">
        <v>0.31078442990410299</v>
      </c>
      <c r="CD11" s="17">
        <v>0.40915203266052003</v>
      </c>
      <c r="CE11" s="17">
        <v>0.46054308824197598</v>
      </c>
      <c r="CF11" s="17">
        <v>0.36358432334014001</v>
      </c>
      <c r="CG11" s="17"/>
      <c r="CH11" s="17">
        <v>0.37628104878399998</v>
      </c>
      <c r="CI11" s="17">
        <v>0.42750934236633198</v>
      </c>
      <c r="CJ11" s="17">
        <v>0.28794535557101503</v>
      </c>
      <c r="CK11" s="17">
        <v>0.181601714404002</v>
      </c>
      <c r="CL11" s="17">
        <v>0.15038994016482399</v>
      </c>
    </row>
    <row r="12" spans="2:90" ht="28.8" x14ac:dyDescent="0.3">
      <c r="B12" s="18" t="s">
        <v>221</v>
      </c>
      <c r="C12" s="17">
        <v>0.11545868089446</v>
      </c>
      <c r="D12" s="17">
        <v>0.133569156216514</v>
      </c>
      <c r="E12" s="17">
        <v>9.7643157894881594E-2</v>
      </c>
      <c r="F12" s="17"/>
      <c r="G12" s="17">
        <v>0.20310834737766401</v>
      </c>
      <c r="H12" s="17">
        <v>0.179084632279469</v>
      </c>
      <c r="I12" s="17">
        <v>0.10188884229673199</v>
      </c>
      <c r="J12" s="17">
        <v>6.9380486819454898E-2</v>
      </c>
      <c r="K12" s="17">
        <v>6.6601286680389601E-2</v>
      </c>
      <c r="L12" s="17">
        <v>8.6534247414163296E-2</v>
      </c>
      <c r="M12" s="17"/>
      <c r="N12" s="17">
        <v>0.19207564348296999</v>
      </c>
      <c r="O12" s="17">
        <v>0.113412104812526</v>
      </c>
      <c r="P12" s="17">
        <v>5.93854801541275E-2</v>
      </c>
      <c r="Q12" s="17">
        <v>8.5488944657532304E-2</v>
      </c>
      <c r="R12" s="17"/>
      <c r="S12" s="17">
        <v>0.13662277360025701</v>
      </c>
      <c r="T12" s="17">
        <v>0.138178942767643</v>
      </c>
      <c r="U12" s="17">
        <v>8.0797026849405595E-2</v>
      </c>
      <c r="V12" s="17">
        <v>8.0463352940237001E-2</v>
      </c>
      <c r="W12" s="17">
        <v>0.115780160949236</v>
      </c>
      <c r="X12" s="17">
        <v>0.12040761106157399</v>
      </c>
      <c r="Y12" s="17">
        <v>0.14968870812575499</v>
      </c>
      <c r="Z12" s="17">
        <v>0.10851507205221</v>
      </c>
      <c r="AA12" s="17">
        <v>9.59129998815062E-2</v>
      </c>
      <c r="AB12" s="17">
        <v>0.124185083085328</v>
      </c>
      <c r="AC12" s="17">
        <v>0.113456955166232</v>
      </c>
      <c r="AD12" s="17">
        <v>6.6449939714586695E-2</v>
      </c>
      <c r="AE12" s="17"/>
      <c r="AF12" s="17">
        <v>7.3494697711007001E-2</v>
      </c>
      <c r="AG12" s="17">
        <v>0.129280370503291</v>
      </c>
      <c r="AH12" s="17">
        <v>0.12150943597554099</v>
      </c>
      <c r="AI12" s="17"/>
      <c r="AJ12" s="17">
        <v>9.9424556773300199E-2</v>
      </c>
      <c r="AK12" s="17">
        <v>0.138034964057654</v>
      </c>
      <c r="AL12" s="17">
        <v>0.15107912807843399</v>
      </c>
      <c r="AM12" s="17">
        <v>0.100928458158725</v>
      </c>
      <c r="AN12" s="17">
        <v>0.13093393130064401</v>
      </c>
      <c r="AO12" s="17"/>
      <c r="AP12" s="17">
        <v>0.17892418929159801</v>
      </c>
      <c r="AQ12" s="17">
        <v>0.10774455354104701</v>
      </c>
      <c r="AR12" s="17">
        <v>0.13178506925714201</v>
      </c>
      <c r="AS12" s="17">
        <v>7.5740070707123505E-2</v>
      </c>
      <c r="AT12" s="17">
        <v>0.15310016435690099</v>
      </c>
      <c r="AU12" s="17">
        <v>7.9922226921848097E-2</v>
      </c>
      <c r="AV12" s="17"/>
      <c r="AW12" s="17">
        <v>5.19026093843259E-2</v>
      </c>
      <c r="AX12" s="17">
        <v>8.8417440927079802E-2</v>
      </c>
      <c r="AY12" s="17">
        <v>5.9203189246219999E-2</v>
      </c>
      <c r="AZ12" s="17">
        <v>0.108060512857915</v>
      </c>
      <c r="BA12" s="17">
        <v>9.1578213906154102E-2</v>
      </c>
      <c r="BB12" s="17">
        <v>0.114451530579343</v>
      </c>
      <c r="BC12" s="17">
        <v>6.2923699899628094E-2</v>
      </c>
      <c r="BD12" s="17">
        <v>0.13256248756490999</v>
      </c>
      <c r="BE12" s="17">
        <v>5.1142392238437202E-2</v>
      </c>
      <c r="BF12" s="17">
        <v>0.14822758045721601</v>
      </c>
      <c r="BG12" s="17">
        <v>0.153870661344473</v>
      </c>
      <c r="BH12" s="17">
        <v>0.172854278984789</v>
      </c>
      <c r="BI12" s="17">
        <v>0.18559106412548401</v>
      </c>
      <c r="BJ12" s="17">
        <v>0.15406379698308101</v>
      </c>
      <c r="BK12" s="17">
        <v>0.12849104367493799</v>
      </c>
      <c r="BL12" s="17">
        <v>0.22035037715705399</v>
      </c>
      <c r="BM12" s="17"/>
      <c r="BN12" s="17">
        <v>0.10591187431106699</v>
      </c>
      <c r="BO12" s="17">
        <v>0.12835882830290801</v>
      </c>
      <c r="BP12" s="17"/>
      <c r="BQ12" s="17">
        <v>0.171980307450253</v>
      </c>
      <c r="BR12" s="17">
        <v>6.6394737200104595E-2</v>
      </c>
      <c r="BS12" s="17"/>
      <c r="BT12" s="17">
        <v>0.13827020060051601</v>
      </c>
      <c r="BU12" s="17"/>
      <c r="BV12" s="17">
        <v>9.9733853975032496E-2</v>
      </c>
      <c r="BW12" s="17">
        <v>0.118145271504557</v>
      </c>
      <c r="BX12" s="17">
        <v>0.123454636353171</v>
      </c>
      <c r="BY12" s="17"/>
      <c r="BZ12" s="17">
        <v>7.1697170322328002E-2</v>
      </c>
      <c r="CA12" s="17">
        <v>5.4892872955962402E-2</v>
      </c>
      <c r="CB12" s="17">
        <v>7.7500578890694602E-2</v>
      </c>
      <c r="CC12" s="17">
        <v>0.121516800874088</v>
      </c>
      <c r="CD12" s="17">
        <v>0.112609678288798</v>
      </c>
      <c r="CE12" s="17">
        <v>0.17820430952815899</v>
      </c>
      <c r="CF12" s="17">
        <v>0.233413186411153</v>
      </c>
      <c r="CG12" s="17"/>
      <c r="CH12" s="17">
        <v>0.206659947721066</v>
      </c>
      <c r="CI12" s="17">
        <v>0.15084295779937601</v>
      </c>
      <c r="CJ12" s="17">
        <v>7.90319850059268E-2</v>
      </c>
      <c r="CK12" s="17">
        <v>7.5418402937624196E-2</v>
      </c>
      <c r="CL12" s="17">
        <v>5.4799968272743999E-2</v>
      </c>
    </row>
    <row r="13" spans="2:90" ht="28.8" x14ac:dyDescent="0.3">
      <c r="B13" s="18" t="s">
        <v>222</v>
      </c>
      <c r="C13" s="17">
        <v>3.53042089831015E-2</v>
      </c>
      <c r="D13" s="17">
        <v>4.2643964178954302E-2</v>
      </c>
      <c r="E13" s="17">
        <v>2.84109052272494E-2</v>
      </c>
      <c r="F13" s="17"/>
      <c r="G13" s="17">
        <v>7.3850935234485299E-2</v>
      </c>
      <c r="H13" s="17">
        <v>6.8860232179108499E-2</v>
      </c>
      <c r="I13" s="17">
        <v>3.9138008472649401E-2</v>
      </c>
      <c r="J13" s="17">
        <v>1.39797831732296E-2</v>
      </c>
      <c r="K13" s="17">
        <v>1.61541521025781E-2</v>
      </c>
      <c r="L13" s="17">
        <v>9.2962205750369807E-3</v>
      </c>
      <c r="M13" s="17"/>
      <c r="N13" s="17">
        <v>5.3540183663756298E-2</v>
      </c>
      <c r="O13" s="17">
        <v>2.5762491073065101E-2</v>
      </c>
      <c r="P13" s="17">
        <v>4.3005383054138202E-2</v>
      </c>
      <c r="Q13" s="17">
        <v>1.72670390870866E-2</v>
      </c>
      <c r="R13" s="17"/>
      <c r="S13" s="17">
        <v>5.5698527622004598E-2</v>
      </c>
      <c r="T13" s="17">
        <v>2.9591145321958699E-2</v>
      </c>
      <c r="U13" s="17">
        <v>5.4506859998215496E-3</v>
      </c>
      <c r="V13" s="17">
        <v>3.2717747349361399E-2</v>
      </c>
      <c r="W13" s="17">
        <v>3.7653790931389701E-2</v>
      </c>
      <c r="X13" s="17">
        <v>4.2036080689548901E-2</v>
      </c>
      <c r="Y13" s="17">
        <v>0</v>
      </c>
      <c r="Z13" s="17">
        <v>4.3752614093126203E-2</v>
      </c>
      <c r="AA13" s="17">
        <v>5.4165471542262797E-2</v>
      </c>
      <c r="AB13" s="17">
        <v>1.9072021884012701E-2</v>
      </c>
      <c r="AC13" s="17">
        <v>4.4379828580261099E-2</v>
      </c>
      <c r="AD13" s="17">
        <v>7.3324270987839099E-2</v>
      </c>
      <c r="AE13" s="17"/>
      <c r="AF13" s="17">
        <v>2.2649498100773598E-2</v>
      </c>
      <c r="AG13" s="17">
        <v>3.8938892451230202E-2</v>
      </c>
      <c r="AH13" s="17">
        <v>3.1988113635215601E-2</v>
      </c>
      <c r="AI13" s="17"/>
      <c r="AJ13" s="17">
        <v>4.7431892392285999E-2</v>
      </c>
      <c r="AK13" s="17">
        <v>4.44704080645889E-2</v>
      </c>
      <c r="AL13" s="17">
        <v>5.9401036328103202E-3</v>
      </c>
      <c r="AM13" s="17">
        <v>1.9370424365032099E-2</v>
      </c>
      <c r="AN13" s="17">
        <v>4.0309002292643802E-2</v>
      </c>
      <c r="AO13" s="17"/>
      <c r="AP13" s="17">
        <v>4.73006745031192E-2</v>
      </c>
      <c r="AQ13" s="17">
        <v>4.3350946345805601E-2</v>
      </c>
      <c r="AR13" s="17">
        <v>1.55720024244337E-2</v>
      </c>
      <c r="AS13" s="17">
        <v>2.9432971522241499E-2</v>
      </c>
      <c r="AT13" s="17">
        <v>5.0416823738241801E-2</v>
      </c>
      <c r="AU13" s="17">
        <v>3.8663882789537599E-2</v>
      </c>
      <c r="AV13" s="17"/>
      <c r="AW13" s="17">
        <v>6.1037980942580998E-2</v>
      </c>
      <c r="AX13" s="17">
        <v>2.15876061622753E-2</v>
      </c>
      <c r="AY13" s="17">
        <v>2.8163792252447199E-2</v>
      </c>
      <c r="AZ13" s="17">
        <v>0</v>
      </c>
      <c r="BA13" s="17">
        <v>2.0241315151996099E-2</v>
      </c>
      <c r="BB13" s="17">
        <v>4.6180584418861401E-2</v>
      </c>
      <c r="BC13" s="17">
        <v>3.3843961206401499E-2</v>
      </c>
      <c r="BD13" s="17">
        <v>2.13789490496443E-2</v>
      </c>
      <c r="BE13" s="17">
        <v>4.0557650960669198E-2</v>
      </c>
      <c r="BF13" s="17">
        <v>9.3737235798505899E-3</v>
      </c>
      <c r="BG13" s="17">
        <v>1.48586296314622E-2</v>
      </c>
      <c r="BH13" s="17">
        <v>5.6438049448493101E-2</v>
      </c>
      <c r="BI13" s="17">
        <v>4.7780203112224098E-2</v>
      </c>
      <c r="BJ13" s="17">
        <v>4.7954358079545498E-2</v>
      </c>
      <c r="BK13" s="17">
        <v>7.7199767807982503E-2</v>
      </c>
      <c r="BL13" s="17">
        <v>0.111544677882376</v>
      </c>
      <c r="BM13" s="17"/>
      <c r="BN13" s="17">
        <v>3.4079408080722698E-2</v>
      </c>
      <c r="BO13" s="17">
        <v>3.7508542304732398E-2</v>
      </c>
      <c r="BP13" s="17"/>
      <c r="BQ13" s="17">
        <v>4.2154696267179999E-2</v>
      </c>
      <c r="BR13" s="17">
        <v>5.7711630800756003E-2</v>
      </c>
      <c r="BS13" s="17"/>
      <c r="BT13" s="17">
        <v>6.4305286390949706E-2</v>
      </c>
      <c r="BU13" s="17"/>
      <c r="BV13" s="17">
        <v>2.38425010705576E-2</v>
      </c>
      <c r="BW13" s="17">
        <v>3.9290364918317597E-2</v>
      </c>
      <c r="BX13" s="17">
        <v>3.8844053925354102E-2</v>
      </c>
      <c r="BY13" s="17"/>
      <c r="BZ13" s="17">
        <v>3.0137022667613901E-2</v>
      </c>
      <c r="CA13" s="17">
        <v>1.3369344664355701E-2</v>
      </c>
      <c r="CB13" s="17">
        <v>2.2236038449038001E-2</v>
      </c>
      <c r="CC13" s="17">
        <v>2.5937270274138099E-2</v>
      </c>
      <c r="CD13" s="17">
        <v>4.9066103983359102E-2</v>
      </c>
      <c r="CE13" s="17">
        <v>3.7617354668346203E-2</v>
      </c>
      <c r="CF13" s="17">
        <v>7.4316867431045694E-2</v>
      </c>
      <c r="CG13" s="17"/>
      <c r="CH13" s="17">
        <v>8.4456955872082601E-2</v>
      </c>
      <c r="CI13" s="17">
        <v>4.8555469092918101E-2</v>
      </c>
      <c r="CJ13" s="17">
        <v>1.24648211236611E-2</v>
      </c>
      <c r="CK13" s="17">
        <v>2.8789364962354E-2</v>
      </c>
      <c r="CL13" s="17">
        <v>2.73576581359921E-2</v>
      </c>
    </row>
    <row r="14" spans="2:90" x14ac:dyDescent="0.3">
      <c r="B14" s="18" t="s">
        <v>223</v>
      </c>
      <c r="C14" s="17">
        <v>0.19108042874822401</v>
      </c>
      <c r="D14" s="17">
        <v>0.167620197727614</v>
      </c>
      <c r="E14" s="17">
        <v>0.21452048325881101</v>
      </c>
      <c r="F14" s="17"/>
      <c r="G14" s="17">
        <v>9.6690886809071702E-2</v>
      </c>
      <c r="H14" s="17">
        <v>8.3428790192336094E-2</v>
      </c>
      <c r="I14" s="17">
        <v>0.14915978298915</v>
      </c>
      <c r="J14" s="17">
        <v>0.234812636393878</v>
      </c>
      <c r="K14" s="17">
        <v>0.25928821787126599</v>
      </c>
      <c r="L14" s="17">
        <v>0.29481530942908302</v>
      </c>
      <c r="M14" s="17"/>
      <c r="N14" s="17">
        <v>9.0989519068378905E-2</v>
      </c>
      <c r="O14" s="17">
        <v>0.16670755774899401</v>
      </c>
      <c r="P14" s="17">
        <v>0.22171247200508601</v>
      </c>
      <c r="Q14" s="17">
        <v>0.29923207570174298</v>
      </c>
      <c r="R14" s="17"/>
      <c r="S14" s="17">
        <v>0.125249373028056</v>
      </c>
      <c r="T14" s="17">
        <v>0.20254367390522299</v>
      </c>
      <c r="U14" s="17">
        <v>0.209411372754958</v>
      </c>
      <c r="V14" s="17">
        <v>0.21510046482654399</v>
      </c>
      <c r="W14" s="17">
        <v>0.20775095068831601</v>
      </c>
      <c r="X14" s="17">
        <v>0.218770556152282</v>
      </c>
      <c r="Y14" s="17">
        <v>0.261215170996694</v>
      </c>
      <c r="Z14" s="17">
        <v>0.224855463498499</v>
      </c>
      <c r="AA14" s="17">
        <v>0.17867337940647299</v>
      </c>
      <c r="AB14" s="17">
        <v>0.17275848876220101</v>
      </c>
      <c r="AC14" s="17">
        <v>0.153938545531836</v>
      </c>
      <c r="AD14" s="17">
        <v>0.13711764097557599</v>
      </c>
      <c r="AE14" s="17"/>
      <c r="AF14" s="17">
        <v>0.24382483654927001</v>
      </c>
      <c r="AG14" s="17">
        <v>0.14649500602146601</v>
      </c>
      <c r="AH14" s="17">
        <v>0.225064171213082</v>
      </c>
      <c r="AI14" s="17"/>
      <c r="AJ14" s="17">
        <v>0.19260926332717099</v>
      </c>
      <c r="AK14" s="17">
        <v>0.15694866667842</v>
      </c>
      <c r="AL14" s="17">
        <v>0.204772490852072</v>
      </c>
      <c r="AM14" s="17">
        <v>0.187349417054433</v>
      </c>
      <c r="AN14" s="17">
        <v>0.192436078183507</v>
      </c>
      <c r="AO14" s="17"/>
      <c r="AP14" s="17">
        <v>0.13858040699738</v>
      </c>
      <c r="AQ14" s="17">
        <v>0.18864910886661199</v>
      </c>
      <c r="AR14" s="17">
        <v>0.21372590267519401</v>
      </c>
      <c r="AS14" s="17">
        <v>0.18688544875065899</v>
      </c>
      <c r="AT14" s="17">
        <v>0.14412223642416799</v>
      </c>
      <c r="AU14" s="17">
        <v>0.21758728970946201</v>
      </c>
      <c r="AV14" s="17"/>
      <c r="AW14" s="17">
        <v>0.34217595472937801</v>
      </c>
      <c r="AX14" s="17">
        <v>0.40414469132759201</v>
      </c>
      <c r="AY14" s="17">
        <v>0.29248168138463798</v>
      </c>
      <c r="AZ14" s="17">
        <v>0.28001331985392403</v>
      </c>
      <c r="BA14" s="17">
        <v>0.23111841120445301</v>
      </c>
      <c r="BB14" s="17">
        <v>0.17665533974155301</v>
      </c>
      <c r="BC14" s="17">
        <v>0.152009224437609</v>
      </c>
      <c r="BD14" s="17">
        <v>0.21601044029761399</v>
      </c>
      <c r="BE14" s="17">
        <v>0.16411487779555101</v>
      </c>
      <c r="BF14" s="17">
        <v>0.15152772382367599</v>
      </c>
      <c r="BG14" s="17">
        <v>0.166260012090134</v>
      </c>
      <c r="BH14" s="17">
        <v>0.10405927502588801</v>
      </c>
      <c r="BI14" s="17">
        <v>0.131233097813375</v>
      </c>
      <c r="BJ14" s="17">
        <v>5.1083187282655297E-2</v>
      </c>
      <c r="BK14" s="17">
        <v>8.2426200237374195E-2</v>
      </c>
      <c r="BL14" s="17">
        <v>3.1638438951276403E-2</v>
      </c>
      <c r="BM14" s="17"/>
      <c r="BN14" s="17">
        <v>0.191178100219876</v>
      </c>
      <c r="BO14" s="17">
        <v>0.190099293948707</v>
      </c>
      <c r="BP14" s="17"/>
      <c r="BQ14" s="17">
        <v>0.13988410738482099</v>
      </c>
      <c r="BR14" s="17">
        <v>0.16557257201932199</v>
      </c>
      <c r="BS14" s="17"/>
      <c r="BT14" s="17">
        <v>0.10280937825112001</v>
      </c>
      <c r="BU14" s="17"/>
      <c r="BV14" s="17">
        <v>0.25327390117119802</v>
      </c>
      <c r="BW14" s="17">
        <v>0.144256390661781</v>
      </c>
      <c r="BX14" s="17">
        <v>0.17655542516822501</v>
      </c>
      <c r="BY14" s="17"/>
      <c r="BZ14" s="17">
        <v>0.22864843427881801</v>
      </c>
      <c r="CA14" s="17">
        <v>0.22096107360676501</v>
      </c>
      <c r="CB14" s="17">
        <v>0.230674011504508</v>
      </c>
      <c r="CC14" s="17">
        <v>0.16809107002083501</v>
      </c>
      <c r="CD14" s="17">
        <v>0.164253655529394</v>
      </c>
      <c r="CE14" s="17">
        <v>0.139447543919549</v>
      </c>
      <c r="CF14" s="17">
        <v>0.111131006095889</v>
      </c>
      <c r="CG14" s="17"/>
      <c r="CH14" s="17">
        <v>0.11679430103727501</v>
      </c>
      <c r="CI14" s="17">
        <v>0.168741363187421</v>
      </c>
      <c r="CJ14" s="17">
        <v>0.21866549634982599</v>
      </c>
      <c r="CK14" s="17">
        <v>0.19426512531817999</v>
      </c>
      <c r="CL14" s="17">
        <v>0.31456797342310699</v>
      </c>
    </row>
    <row r="15" spans="2:90" x14ac:dyDescent="0.3">
      <c r="B15" s="18" t="s">
        <v>118</v>
      </c>
      <c r="C15" s="19">
        <v>1.35630782755835E-2</v>
      </c>
      <c r="D15" s="19">
        <v>1.2261238472818001E-2</v>
      </c>
      <c r="E15" s="19">
        <v>1.49428842602047E-2</v>
      </c>
      <c r="F15" s="19"/>
      <c r="G15" s="19">
        <v>4.1040968074385099E-2</v>
      </c>
      <c r="H15" s="19">
        <v>2.0714076475262199E-2</v>
      </c>
      <c r="I15" s="19">
        <v>1.44282339014047E-2</v>
      </c>
      <c r="J15" s="19">
        <v>3.0198100860454602E-3</v>
      </c>
      <c r="K15" s="19">
        <v>0</v>
      </c>
      <c r="L15" s="19">
        <v>6.4140980510986401E-3</v>
      </c>
      <c r="M15" s="19"/>
      <c r="N15" s="19">
        <v>1.4642862830459E-2</v>
      </c>
      <c r="O15" s="19">
        <v>1.22244935886877E-2</v>
      </c>
      <c r="P15" s="19">
        <v>9.7226165907758205E-3</v>
      </c>
      <c r="Q15" s="19">
        <v>1.7303758495812199E-2</v>
      </c>
      <c r="R15" s="19"/>
      <c r="S15" s="19">
        <v>1.10317980058893E-2</v>
      </c>
      <c r="T15" s="19">
        <v>2.4401692712123699E-2</v>
      </c>
      <c r="U15" s="19">
        <v>2.25044933252357E-2</v>
      </c>
      <c r="V15" s="19">
        <v>0</v>
      </c>
      <c r="W15" s="19">
        <v>6.5526227619075398E-3</v>
      </c>
      <c r="X15" s="19">
        <v>1.36615191765388E-2</v>
      </c>
      <c r="Y15" s="19">
        <v>1.17054295322323E-2</v>
      </c>
      <c r="Z15" s="19">
        <v>1.05844176586074E-2</v>
      </c>
      <c r="AA15" s="19">
        <v>1.0048681172732299E-2</v>
      </c>
      <c r="AB15" s="19">
        <v>2.6233046914558598E-2</v>
      </c>
      <c r="AC15" s="19">
        <v>1.05836817947394E-2</v>
      </c>
      <c r="AD15" s="19">
        <v>0</v>
      </c>
      <c r="AE15" s="19"/>
      <c r="AF15" s="19">
        <v>1.1465981272144E-2</v>
      </c>
      <c r="AG15" s="19">
        <v>9.4077219880117392E-3</v>
      </c>
      <c r="AH15" s="19">
        <v>1.50872291699707E-2</v>
      </c>
      <c r="AI15" s="19"/>
      <c r="AJ15" s="19">
        <v>4.71701820934535E-3</v>
      </c>
      <c r="AK15" s="19">
        <v>1.08400240220094E-2</v>
      </c>
      <c r="AL15" s="19">
        <v>1.2924185369107E-2</v>
      </c>
      <c r="AM15" s="19">
        <v>1.4067190266067E-2</v>
      </c>
      <c r="AN15" s="19">
        <v>1.6337743440169299E-2</v>
      </c>
      <c r="AO15" s="19"/>
      <c r="AP15" s="19">
        <v>8.8936206752132391E-3</v>
      </c>
      <c r="AQ15" s="19">
        <v>5.6091038358944099E-3</v>
      </c>
      <c r="AR15" s="19">
        <v>2.41892580739307E-2</v>
      </c>
      <c r="AS15" s="19">
        <v>1.1756955726280801E-2</v>
      </c>
      <c r="AT15" s="19">
        <v>0</v>
      </c>
      <c r="AU15" s="19">
        <v>3.3563453704804902E-2</v>
      </c>
      <c r="AV15" s="19"/>
      <c r="AW15" s="19">
        <v>5.7638985807136202E-2</v>
      </c>
      <c r="AX15" s="19">
        <v>2.1311277098236801E-2</v>
      </c>
      <c r="AY15" s="19">
        <v>5.6842946849313798E-2</v>
      </c>
      <c r="AZ15" s="19">
        <v>7.6748903558534597E-3</v>
      </c>
      <c r="BA15" s="19">
        <v>8.2286608914404306E-3</v>
      </c>
      <c r="BB15" s="19">
        <v>1.8642908842058801E-2</v>
      </c>
      <c r="BC15" s="19">
        <v>5.0436306731593897E-3</v>
      </c>
      <c r="BD15" s="19">
        <v>1.35154954813748E-2</v>
      </c>
      <c r="BE15" s="19">
        <v>0</v>
      </c>
      <c r="BF15" s="19">
        <v>0</v>
      </c>
      <c r="BG15" s="19">
        <v>0</v>
      </c>
      <c r="BH15" s="19">
        <v>1.02189215364798E-2</v>
      </c>
      <c r="BI15" s="19">
        <v>0</v>
      </c>
      <c r="BJ15" s="19">
        <v>0</v>
      </c>
      <c r="BK15" s="19">
        <v>0</v>
      </c>
      <c r="BL15" s="19">
        <v>1.40234861649805E-2</v>
      </c>
      <c r="BM15" s="19"/>
      <c r="BN15" s="19">
        <v>8.2042496306408107E-3</v>
      </c>
      <c r="BO15" s="19">
        <v>2.11637880597552E-2</v>
      </c>
      <c r="BP15" s="19"/>
      <c r="BQ15" s="19">
        <v>9.9602784238566593E-3</v>
      </c>
      <c r="BR15" s="19">
        <v>1.0780135561324899E-2</v>
      </c>
      <c r="BS15" s="19"/>
      <c r="BT15" s="19">
        <v>8.6692120928917506E-3</v>
      </c>
      <c r="BU15" s="19"/>
      <c r="BV15" s="19">
        <v>1.6364256038942301E-2</v>
      </c>
      <c r="BW15" s="19">
        <v>3.0169902086035601E-2</v>
      </c>
      <c r="BX15" s="19">
        <v>5.9541945701235199E-3</v>
      </c>
      <c r="BY15" s="19"/>
      <c r="BZ15" s="19">
        <v>5.3523577958744196E-3</v>
      </c>
      <c r="CA15" s="19">
        <v>1.41428924959531E-2</v>
      </c>
      <c r="CB15" s="19">
        <v>2.7437750409959199E-2</v>
      </c>
      <c r="CC15" s="19">
        <v>7.7260463568689401E-3</v>
      </c>
      <c r="CD15" s="19">
        <v>1.00774573447317E-2</v>
      </c>
      <c r="CE15" s="19">
        <v>0</v>
      </c>
      <c r="CF15" s="19">
        <v>3.12339200992949E-3</v>
      </c>
      <c r="CG15" s="19"/>
      <c r="CH15" s="19">
        <v>9.1116296027514698E-3</v>
      </c>
      <c r="CI15" s="19">
        <v>3.6001735556765299E-3</v>
      </c>
      <c r="CJ15" s="19">
        <v>1.9616922055615198E-2</v>
      </c>
      <c r="CK15" s="19">
        <v>2.5871215873918801E-2</v>
      </c>
      <c r="CL15" s="19">
        <v>1.32682893780899E-2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229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218</v>
      </c>
      <c r="C9" s="17">
        <v>8.7857820316550997E-2</v>
      </c>
      <c r="D9" s="17">
        <v>7.8377778716965302E-2</v>
      </c>
      <c r="E9" s="17">
        <v>9.6816754017549703E-2</v>
      </c>
      <c r="F9" s="17"/>
      <c r="G9" s="17">
        <v>0.101015867149054</v>
      </c>
      <c r="H9" s="17">
        <v>5.6725970912947898E-2</v>
      </c>
      <c r="I9" s="17">
        <v>9.0962344568819201E-2</v>
      </c>
      <c r="J9" s="17">
        <v>0.122825458658481</v>
      </c>
      <c r="K9" s="17">
        <v>0.107910386034815</v>
      </c>
      <c r="L9" s="17">
        <v>6.0177065320651903E-2</v>
      </c>
      <c r="M9" s="17"/>
      <c r="N9" s="17">
        <v>4.0544226640659202E-2</v>
      </c>
      <c r="O9" s="17">
        <v>0.10038308270615801</v>
      </c>
      <c r="P9" s="17">
        <v>7.3791378620390799E-2</v>
      </c>
      <c r="Q9" s="17">
        <v>0.13911769883453701</v>
      </c>
      <c r="R9" s="17"/>
      <c r="S9" s="17">
        <v>0.112785297474282</v>
      </c>
      <c r="T9" s="17">
        <v>7.8133527642954101E-2</v>
      </c>
      <c r="U9" s="17">
        <v>6.4588170514004006E-2</v>
      </c>
      <c r="V9" s="17">
        <v>5.8173537055641003E-2</v>
      </c>
      <c r="W9" s="17">
        <v>9.9315598355336696E-2</v>
      </c>
      <c r="X9" s="17">
        <v>7.0087555716011898E-2</v>
      </c>
      <c r="Y9" s="17">
        <v>0.10401691130235401</v>
      </c>
      <c r="Z9" s="17">
        <v>5.3217408604520802E-2</v>
      </c>
      <c r="AA9" s="17">
        <v>7.0988932686701894E-2</v>
      </c>
      <c r="AB9" s="17">
        <v>0.13387402611945901</v>
      </c>
      <c r="AC9" s="17">
        <v>0.118061364855364</v>
      </c>
      <c r="AD9" s="17">
        <v>6.7928966673614199E-2</v>
      </c>
      <c r="AE9" s="17"/>
      <c r="AF9" s="17">
        <v>7.7390236480328306E-2</v>
      </c>
      <c r="AG9" s="17">
        <v>9.5322424300427602E-2</v>
      </c>
      <c r="AH9" s="17">
        <v>0.100359222329714</v>
      </c>
      <c r="AI9" s="17"/>
      <c r="AJ9" s="17">
        <v>6.80308379461802E-2</v>
      </c>
      <c r="AK9" s="17">
        <v>8.7289269770196604E-2</v>
      </c>
      <c r="AL9" s="17">
        <v>6.2981933320971503E-2</v>
      </c>
      <c r="AM9" s="17">
        <v>0.10999254586973101</v>
      </c>
      <c r="AN9" s="17">
        <v>6.4849016861695905E-2</v>
      </c>
      <c r="AO9" s="17"/>
      <c r="AP9" s="17">
        <v>6.3980970420007402E-2</v>
      </c>
      <c r="AQ9" s="17">
        <v>7.3334655083669806E-2</v>
      </c>
      <c r="AR9" s="17">
        <v>5.0786587855940001E-2</v>
      </c>
      <c r="AS9" s="17">
        <v>0.117528585238904</v>
      </c>
      <c r="AT9" s="17">
        <v>9.8261865264962903E-2</v>
      </c>
      <c r="AU9" s="17">
        <v>9.5056721422825605E-2</v>
      </c>
      <c r="AV9" s="17"/>
      <c r="AW9" s="17">
        <v>0.13627661908873001</v>
      </c>
      <c r="AX9" s="17">
        <v>0.210941674395977</v>
      </c>
      <c r="AY9" s="17">
        <v>0.104680950680554</v>
      </c>
      <c r="AZ9" s="17">
        <v>0.14100501120513501</v>
      </c>
      <c r="BA9" s="17">
        <v>0.102314500557091</v>
      </c>
      <c r="BB9" s="17">
        <v>0.14028049808027199</v>
      </c>
      <c r="BC9" s="17">
        <v>7.2766530065609999E-2</v>
      </c>
      <c r="BD9" s="17">
        <v>5.7671552816407998E-2</v>
      </c>
      <c r="BE9" s="17">
        <v>0.13422706797345099</v>
      </c>
      <c r="BF9" s="17">
        <v>8.0501989648000497E-2</v>
      </c>
      <c r="BG9" s="17">
        <v>3.09426058322704E-2</v>
      </c>
      <c r="BH9" s="17">
        <v>4.5374023867565901E-2</v>
      </c>
      <c r="BI9" s="17">
        <v>2.6123269255371302E-2</v>
      </c>
      <c r="BJ9" s="17">
        <v>0</v>
      </c>
      <c r="BK9" s="17">
        <v>0</v>
      </c>
      <c r="BL9" s="17">
        <v>5.7341547069252499E-2</v>
      </c>
      <c r="BM9" s="17"/>
      <c r="BN9" s="17">
        <v>7.6544601922066205E-2</v>
      </c>
      <c r="BO9" s="17">
        <v>0.103713548926642</v>
      </c>
      <c r="BP9" s="17"/>
      <c r="BQ9" s="17">
        <v>5.8047689990114497E-2</v>
      </c>
      <c r="BR9" s="17">
        <v>0.13477735517800599</v>
      </c>
      <c r="BS9" s="17"/>
      <c r="BT9" s="17">
        <v>7.2045366379421702E-2</v>
      </c>
      <c r="BU9" s="17"/>
      <c r="BV9" s="17">
        <v>0.102994879464388</v>
      </c>
      <c r="BW9" s="17">
        <v>9.1882160189331805E-2</v>
      </c>
      <c r="BX9" s="17">
        <v>7.8534248909656504E-2</v>
      </c>
      <c r="BY9" s="17"/>
      <c r="BZ9" s="17">
        <v>0.27060792157598901</v>
      </c>
      <c r="CA9" s="17">
        <v>0.157031699963326</v>
      </c>
      <c r="CB9" s="17">
        <v>9.7436369014495205E-2</v>
      </c>
      <c r="CC9" s="17">
        <v>8.1558253968349606E-2</v>
      </c>
      <c r="CD9" s="17">
        <v>3.4305662650514698E-2</v>
      </c>
      <c r="CE9" s="17">
        <v>2.0458488217000199E-2</v>
      </c>
      <c r="CF9" s="17">
        <v>2.9058876297474199E-2</v>
      </c>
      <c r="CG9" s="17"/>
      <c r="CH9" s="17">
        <v>2.4177012989366101E-2</v>
      </c>
      <c r="CI9" s="17">
        <v>2.9068939481712901E-2</v>
      </c>
      <c r="CJ9" s="17">
        <v>8.2355063574329201E-2</v>
      </c>
      <c r="CK9" s="17">
        <v>0.22846543032524699</v>
      </c>
      <c r="CL9" s="17">
        <v>0.29152307866268201</v>
      </c>
    </row>
    <row r="10" spans="2:90" x14ac:dyDescent="0.3">
      <c r="B10" s="18" t="s">
        <v>219</v>
      </c>
      <c r="C10" s="17">
        <v>0.17324455630374799</v>
      </c>
      <c r="D10" s="17">
        <v>0.15416212913534599</v>
      </c>
      <c r="E10" s="17">
        <v>0.19232762239489201</v>
      </c>
      <c r="F10" s="17"/>
      <c r="G10" s="17">
        <v>0.178241361185276</v>
      </c>
      <c r="H10" s="17">
        <v>0.200823767697455</v>
      </c>
      <c r="I10" s="17">
        <v>0.212916552451546</v>
      </c>
      <c r="J10" s="17">
        <v>0.162091653459806</v>
      </c>
      <c r="K10" s="17">
        <v>0.17374179516812499</v>
      </c>
      <c r="L10" s="17">
        <v>0.12362518206121401</v>
      </c>
      <c r="M10" s="17"/>
      <c r="N10" s="17">
        <v>0.147057472618221</v>
      </c>
      <c r="O10" s="17">
        <v>0.18775047195532299</v>
      </c>
      <c r="P10" s="17">
        <v>0.16908120122843101</v>
      </c>
      <c r="Q10" s="17">
        <v>0.187837601511152</v>
      </c>
      <c r="R10" s="17"/>
      <c r="S10" s="17">
        <v>0.17816681164100001</v>
      </c>
      <c r="T10" s="17">
        <v>0.16174280450332601</v>
      </c>
      <c r="U10" s="17">
        <v>0.198217491416745</v>
      </c>
      <c r="V10" s="17">
        <v>0.180025006811455</v>
      </c>
      <c r="W10" s="17">
        <v>0.17965607647412801</v>
      </c>
      <c r="X10" s="17">
        <v>0.11636428158597199</v>
      </c>
      <c r="Y10" s="17">
        <v>0.116830769957707</v>
      </c>
      <c r="Z10" s="17">
        <v>0.23625970871017099</v>
      </c>
      <c r="AA10" s="17">
        <v>0.19838877218043299</v>
      </c>
      <c r="AB10" s="17">
        <v>0.15447621767836101</v>
      </c>
      <c r="AC10" s="17">
        <v>0.212703399676443</v>
      </c>
      <c r="AD10" s="17">
        <v>0.23333335540094399</v>
      </c>
      <c r="AE10" s="17"/>
      <c r="AF10" s="17">
        <v>0.184143166649921</v>
      </c>
      <c r="AG10" s="17">
        <v>0.16261351596439999</v>
      </c>
      <c r="AH10" s="17">
        <v>0.14965198544774899</v>
      </c>
      <c r="AI10" s="17"/>
      <c r="AJ10" s="17">
        <v>0.16367993342706</v>
      </c>
      <c r="AK10" s="17">
        <v>0.18159828422895999</v>
      </c>
      <c r="AL10" s="17">
        <v>0.14455887115334701</v>
      </c>
      <c r="AM10" s="17">
        <v>0.20064165037026499</v>
      </c>
      <c r="AN10" s="17">
        <v>0.14449983801553601</v>
      </c>
      <c r="AO10" s="17"/>
      <c r="AP10" s="17">
        <v>0.179498181495575</v>
      </c>
      <c r="AQ10" s="17">
        <v>0.15416342685363599</v>
      </c>
      <c r="AR10" s="17">
        <v>0.186764561916481</v>
      </c>
      <c r="AS10" s="17">
        <v>0.19744080295293101</v>
      </c>
      <c r="AT10" s="17">
        <v>0.165784557472474</v>
      </c>
      <c r="AU10" s="17">
        <v>0.14337315130187001</v>
      </c>
      <c r="AV10" s="17"/>
      <c r="AW10" s="17">
        <v>0.26417266765879699</v>
      </c>
      <c r="AX10" s="17">
        <v>0.17820934879899999</v>
      </c>
      <c r="AY10" s="17">
        <v>0.113748069480896</v>
      </c>
      <c r="AZ10" s="17">
        <v>0.194851412772066</v>
      </c>
      <c r="BA10" s="17">
        <v>0.158107367593086</v>
      </c>
      <c r="BB10" s="17">
        <v>0.157486406288915</v>
      </c>
      <c r="BC10" s="17">
        <v>0.26550043205165602</v>
      </c>
      <c r="BD10" s="17">
        <v>0.16582477662541401</v>
      </c>
      <c r="BE10" s="17">
        <v>0.16108542328212599</v>
      </c>
      <c r="BF10" s="17">
        <v>0.21928245677793201</v>
      </c>
      <c r="BG10" s="17">
        <v>0.16332023367648399</v>
      </c>
      <c r="BH10" s="17">
        <v>0.21881422609255999</v>
      </c>
      <c r="BI10" s="17">
        <v>0.138701018712795</v>
      </c>
      <c r="BJ10" s="17">
        <v>0.16965145491848099</v>
      </c>
      <c r="BK10" s="17">
        <v>0.14593237994824601</v>
      </c>
      <c r="BL10" s="17">
        <v>0.13122046567367601</v>
      </c>
      <c r="BM10" s="17"/>
      <c r="BN10" s="17">
        <v>0.18161407971298801</v>
      </c>
      <c r="BO10" s="17">
        <v>0.16299744854951601</v>
      </c>
      <c r="BP10" s="17"/>
      <c r="BQ10" s="17">
        <v>0.17404701324015201</v>
      </c>
      <c r="BR10" s="17">
        <v>0.19884259963443601</v>
      </c>
      <c r="BS10" s="17"/>
      <c r="BT10" s="17">
        <v>0.20573464321576501</v>
      </c>
      <c r="BU10" s="17"/>
      <c r="BV10" s="17">
        <v>0.176439789037663</v>
      </c>
      <c r="BW10" s="17">
        <v>0.19630786922665699</v>
      </c>
      <c r="BX10" s="17">
        <v>0.16436420443305999</v>
      </c>
      <c r="BY10" s="17"/>
      <c r="BZ10" s="17">
        <v>0.24230871611150101</v>
      </c>
      <c r="CA10" s="17">
        <v>0.25475134185717102</v>
      </c>
      <c r="CB10" s="17">
        <v>0.20443297870728</v>
      </c>
      <c r="CC10" s="17">
        <v>0.159262906575454</v>
      </c>
      <c r="CD10" s="17">
        <v>0.164490498114681</v>
      </c>
      <c r="CE10" s="17">
        <v>0.122163884852706</v>
      </c>
      <c r="CF10" s="17">
        <v>8.3878658259844099E-2</v>
      </c>
      <c r="CG10" s="17"/>
      <c r="CH10" s="17">
        <v>0.13802278890411801</v>
      </c>
      <c r="CI10" s="17">
        <v>0.12319660037876</v>
      </c>
      <c r="CJ10" s="17">
        <v>0.202563434989153</v>
      </c>
      <c r="CK10" s="17">
        <v>0.22824469364400399</v>
      </c>
      <c r="CL10" s="17">
        <v>0.24009134426565801</v>
      </c>
    </row>
    <row r="11" spans="2:90" x14ac:dyDescent="0.3">
      <c r="B11" s="18" t="s">
        <v>220</v>
      </c>
      <c r="C11" s="17">
        <v>0.41032577402821702</v>
      </c>
      <c r="D11" s="17">
        <v>0.43733978826742398</v>
      </c>
      <c r="E11" s="17">
        <v>0.38428953069647398</v>
      </c>
      <c r="F11" s="17"/>
      <c r="G11" s="17">
        <v>0.338910279584135</v>
      </c>
      <c r="H11" s="17">
        <v>0.428173294444889</v>
      </c>
      <c r="I11" s="17">
        <v>0.42562109023871197</v>
      </c>
      <c r="J11" s="17">
        <v>0.44633478026729401</v>
      </c>
      <c r="K11" s="17">
        <v>0.42350124432811398</v>
      </c>
      <c r="L11" s="17">
        <v>0.39259555418632702</v>
      </c>
      <c r="M11" s="17"/>
      <c r="N11" s="17">
        <v>0.43512161271014199</v>
      </c>
      <c r="O11" s="17">
        <v>0.40316279161573099</v>
      </c>
      <c r="P11" s="17">
        <v>0.45141155828677398</v>
      </c>
      <c r="Q11" s="17">
        <v>0.358978803266014</v>
      </c>
      <c r="R11" s="17"/>
      <c r="S11" s="17">
        <v>0.36826275923304203</v>
      </c>
      <c r="T11" s="17">
        <v>0.38610692504956201</v>
      </c>
      <c r="U11" s="17">
        <v>0.38346618284221801</v>
      </c>
      <c r="V11" s="17">
        <v>0.45067050334181202</v>
      </c>
      <c r="W11" s="17">
        <v>0.429615211909811</v>
      </c>
      <c r="X11" s="17">
        <v>0.41077278578450099</v>
      </c>
      <c r="Y11" s="17">
        <v>0.41556040022677798</v>
      </c>
      <c r="Z11" s="17">
        <v>0.43142967831667201</v>
      </c>
      <c r="AA11" s="17">
        <v>0.392128311943576</v>
      </c>
      <c r="AB11" s="17">
        <v>0.46202698107573997</v>
      </c>
      <c r="AC11" s="17">
        <v>0.431304191450262</v>
      </c>
      <c r="AD11" s="17">
        <v>0.45177488460028398</v>
      </c>
      <c r="AE11" s="17"/>
      <c r="AF11" s="17">
        <v>0.408116901672754</v>
      </c>
      <c r="AG11" s="17">
        <v>0.42519791899430298</v>
      </c>
      <c r="AH11" s="17">
        <v>0.40347840322102901</v>
      </c>
      <c r="AI11" s="17"/>
      <c r="AJ11" s="17">
        <v>0.44279194021254398</v>
      </c>
      <c r="AK11" s="17">
        <v>0.40891193833553802</v>
      </c>
      <c r="AL11" s="17">
        <v>0.43403532100359399</v>
      </c>
      <c r="AM11" s="17">
        <v>0.40142066471923799</v>
      </c>
      <c r="AN11" s="17">
        <v>0.414897245991452</v>
      </c>
      <c r="AO11" s="17"/>
      <c r="AP11" s="17">
        <v>0.41239158106324297</v>
      </c>
      <c r="AQ11" s="17">
        <v>0.45065154429837201</v>
      </c>
      <c r="AR11" s="17">
        <v>0.385881229418847</v>
      </c>
      <c r="AS11" s="17">
        <v>0.399379941667933</v>
      </c>
      <c r="AT11" s="17">
        <v>0.41709927920616502</v>
      </c>
      <c r="AU11" s="17">
        <v>0.37884386469516401</v>
      </c>
      <c r="AV11" s="17"/>
      <c r="AW11" s="17">
        <v>0.30411562489667598</v>
      </c>
      <c r="AX11" s="17">
        <v>0.24103244788002401</v>
      </c>
      <c r="AY11" s="17">
        <v>0.33444115078351699</v>
      </c>
      <c r="AZ11" s="17">
        <v>0.38735428525608501</v>
      </c>
      <c r="BA11" s="17">
        <v>0.423854944182046</v>
      </c>
      <c r="BB11" s="17">
        <v>0.36765871584349202</v>
      </c>
      <c r="BC11" s="17">
        <v>0.39891160317289698</v>
      </c>
      <c r="BD11" s="17">
        <v>0.44882690653621699</v>
      </c>
      <c r="BE11" s="17">
        <v>0.45112026642347702</v>
      </c>
      <c r="BF11" s="17">
        <v>0.44552033346632203</v>
      </c>
      <c r="BG11" s="17">
        <v>0.55908044826120296</v>
      </c>
      <c r="BH11" s="17">
        <v>0.47592703999177</v>
      </c>
      <c r="BI11" s="17">
        <v>0.376120273501099</v>
      </c>
      <c r="BJ11" s="17">
        <v>0.49994482139954599</v>
      </c>
      <c r="BK11" s="17">
        <v>0.64680876063646797</v>
      </c>
      <c r="BL11" s="17">
        <v>0.32245751252959498</v>
      </c>
      <c r="BM11" s="17"/>
      <c r="BN11" s="17">
        <v>0.40876815300427199</v>
      </c>
      <c r="BO11" s="17">
        <v>0.409381891346983</v>
      </c>
      <c r="BP11" s="17"/>
      <c r="BQ11" s="17">
        <v>0.42283381421639399</v>
      </c>
      <c r="BR11" s="17">
        <v>0.40232781293982001</v>
      </c>
      <c r="BS11" s="17"/>
      <c r="BT11" s="17">
        <v>0.39110324315461198</v>
      </c>
      <c r="BU11" s="17"/>
      <c r="BV11" s="17">
        <v>0.37171285003379401</v>
      </c>
      <c r="BW11" s="17">
        <v>0.38585469913227399</v>
      </c>
      <c r="BX11" s="17">
        <v>0.43567727553762597</v>
      </c>
      <c r="BY11" s="17"/>
      <c r="BZ11" s="17">
        <v>0.29769925690509302</v>
      </c>
      <c r="CA11" s="17">
        <v>0.32623707302077798</v>
      </c>
      <c r="CB11" s="17">
        <v>0.40020422601063599</v>
      </c>
      <c r="CC11" s="17">
        <v>0.42282270724093401</v>
      </c>
      <c r="CD11" s="17">
        <v>0.44111679383016</v>
      </c>
      <c r="CE11" s="17">
        <v>0.53065803059024097</v>
      </c>
      <c r="CF11" s="17">
        <v>0.45194385456644898</v>
      </c>
      <c r="CG11" s="17"/>
      <c r="CH11" s="17">
        <v>0.42009802507992799</v>
      </c>
      <c r="CI11" s="17">
        <v>0.48021565584363302</v>
      </c>
      <c r="CJ11" s="17">
        <v>0.40741078945963399</v>
      </c>
      <c r="CK11" s="17">
        <v>0.28512442318329301</v>
      </c>
      <c r="CL11" s="17">
        <v>0.25272069217405302</v>
      </c>
    </row>
    <row r="12" spans="2:90" ht="28.8" x14ac:dyDescent="0.3">
      <c r="B12" s="18" t="s">
        <v>221</v>
      </c>
      <c r="C12" s="17">
        <v>0.150454331209216</v>
      </c>
      <c r="D12" s="17">
        <v>0.17236971929790301</v>
      </c>
      <c r="E12" s="17">
        <v>0.13022902249816001</v>
      </c>
      <c r="F12" s="17"/>
      <c r="G12" s="17">
        <v>0.189580864089371</v>
      </c>
      <c r="H12" s="17">
        <v>0.20300313439202999</v>
      </c>
      <c r="I12" s="17">
        <v>0.15221681485477401</v>
      </c>
      <c r="J12" s="17">
        <v>0.12551257639376701</v>
      </c>
      <c r="K12" s="17">
        <v>9.0926916782256395E-2</v>
      </c>
      <c r="L12" s="17">
        <v>0.14026075668726701</v>
      </c>
      <c r="M12" s="17"/>
      <c r="N12" s="17">
        <v>0.22606233650041399</v>
      </c>
      <c r="O12" s="17">
        <v>0.12843343538569199</v>
      </c>
      <c r="P12" s="17">
        <v>0.121510285279608</v>
      </c>
      <c r="Q12" s="17">
        <v>0.116450995124009</v>
      </c>
      <c r="R12" s="17"/>
      <c r="S12" s="17">
        <v>0.14851288896762199</v>
      </c>
      <c r="T12" s="17">
        <v>0.18045082092189699</v>
      </c>
      <c r="U12" s="17">
        <v>0.16492367179727099</v>
      </c>
      <c r="V12" s="17">
        <v>0.16600851218785401</v>
      </c>
      <c r="W12" s="17">
        <v>0.14574231260248</v>
      </c>
      <c r="X12" s="17">
        <v>0.179047330271595</v>
      </c>
      <c r="Y12" s="17">
        <v>0.126773959144898</v>
      </c>
      <c r="Z12" s="17">
        <v>7.6894204847450798E-2</v>
      </c>
      <c r="AA12" s="17">
        <v>0.13898266493328601</v>
      </c>
      <c r="AB12" s="17">
        <v>0.13029204992205601</v>
      </c>
      <c r="AC12" s="17">
        <v>0.122359792713066</v>
      </c>
      <c r="AD12" s="17">
        <v>0.17981128617961001</v>
      </c>
      <c r="AE12" s="17"/>
      <c r="AF12" s="17">
        <v>0.13011617449952101</v>
      </c>
      <c r="AG12" s="17">
        <v>0.16144633623729901</v>
      </c>
      <c r="AH12" s="17">
        <v>0.15491596022018</v>
      </c>
      <c r="AI12" s="17"/>
      <c r="AJ12" s="17">
        <v>0.12180547740699001</v>
      </c>
      <c r="AK12" s="17">
        <v>0.16678171674838799</v>
      </c>
      <c r="AL12" s="17">
        <v>0.22718042040790701</v>
      </c>
      <c r="AM12" s="17">
        <v>0.119344832693606</v>
      </c>
      <c r="AN12" s="17">
        <v>0.158196162314615</v>
      </c>
      <c r="AO12" s="17"/>
      <c r="AP12" s="17">
        <v>0.19252631019928901</v>
      </c>
      <c r="AQ12" s="17">
        <v>0.14428449432854701</v>
      </c>
      <c r="AR12" s="17">
        <v>0.19715640222529601</v>
      </c>
      <c r="AS12" s="17">
        <v>0.104307519632044</v>
      </c>
      <c r="AT12" s="17">
        <v>0.16047889056848</v>
      </c>
      <c r="AU12" s="17">
        <v>0.14756755536888599</v>
      </c>
      <c r="AV12" s="17"/>
      <c r="AW12" s="17">
        <v>0.101939015632155</v>
      </c>
      <c r="AX12" s="17">
        <v>8.9273016087816306E-2</v>
      </c>
      <c r="AY12" s="17">
        <v>0.14863310642163299</v>
      </c>
      <c r="AZ12" s="17">
        <v>0.11715598805416801</v>
      </c>
      <c r="BA12" s="17">
        <v>0.105994270618177</v>
      </c>
      <c r="BB12" s="17">
        <v>0.151247406287777</v>
      </c>
      <c r="BC12" s="17">
        <v>0.120021905698371</v>
      </c>
      <c r="BD12" s="17">
        <v>0.14829638444337101</v>
      </c>
      <c r="BE12" s="17">
        <v>0.14091690351965</v>
      </c>
      <c r="BF12" s="17">
        <v>0.139776620131735</v>
      </c>
      <c r="BG12" s="17">
        <v>0.171595959305164</v>
      </c>
      <c r="BH12" s="17">
        <v>0.11090836443037699</v>
      </c>
      <c r="BI12" s="17">
        <v>0.325744834442315</v>
      </c>
      <c r="BJ12" s="17">
        <v>0.25015268090569598</v>
      </c>
      <c r="BK12" s="17">
        <v>0.105349563171479</v>
      </c>
      <c r="BL12" s="17">
        <v>0.26517989327131303</v>
      </c>
      <c r="BM12" s="17"/>
      <c r="BN12" s="17">
        <v>0.16562372783870499</v>
      </c>
      <c r="BO12" s="17">
        <v>0.12957531256688601</v>
      </c>
      <c r="BP12" s="17"/>
      <c r="BQ12" s="17">
        <v>0.204245816799692</v>
      </c>
      <c r="BR12" s="17">
        <v>9.4935467229980405E-2</v>
      </c>
      <c r="BS12" s="17"/>
      <c r="BT12" s="17">
        <v>0.21398010240427501</v>
      </c>
      <c r="BU12" s="17"/>
      <c r="BV12" s="17">
        <v>0.15348441806423799</v>
      </c>
      <c r="BW12" s="17">
        <v>0.13385130766734199</v>
      </c>
      <c r="BX12" s="17">
        <v>0.14886190311226699</v>
      </c>
      <c r="BY12" s="17"/>
      <c r="BZ12" s="17">
        <v>5.4760996712838197E-2</v>
      </c>
      <c r="CA12" s="17">
        <v>0.103054482308753</v>
      </c>
      <c r="CB12" s="17">
        <v>9.2054448522913598E-2</v>
      </c>
      <c r="CC12" s="17">
        <v>0.17029639279638301</v>
      </c>
      <c r="CD12" s="17">
        <v>0.208496218128748</v>
      </c>
      <c r="CE12" s="17">
        <v>0.174410480689522</v>
      </c>
      <c r="CF12" s="17">
        <v>0.26307233235657601</v>
      </c>
      <c r="CG12" s="17"/>
      <c r="CH12" s="17">
        <v>0.18725232891688101</v>
      </c>
      <c r="CI12" s="17">
        <v>0.19499819394495599</v>
      </c>
      <c r="CJ12" s="17">
        <v>0.12867904588927401</v>
      </c>
      <c r="CK12" s="17">
        <v>0.101128379294912</v>
      </c>
      <c r="CL12" s="17">
        <v>3.9270020415695897E-2</v>
      </c>
    </row>
    <row r="13" spans="2:90" ht="28.8" x14ac:dyDescent="0.3">
      <c r="B13" s="18" t="s">
        <v>222</v>
      </c>
      <c r="C13" s="17">
        <v>4.4592184485987001E-2</v>
      </c>
      <c r="D13" s="17">
        <v>5.1188567377834199E-2</v>
      </c>
      <c r="E13" s="17">
        <v>3.6360533071346998E-2</v>
      </c>
      <c r="F13" s="17"/>
      <c r="G13" s="17">
        <v>0.111009783001621</v>
      </c>
      <c r="H13" s="17">
        <v>7.0261461468288197E-2</v>
      </c>
      <c r="I13" s="17">
        <v>5.3920244389598103E-2</v>
      </c>
      <c r="J13" s="17">
        <v>1.6315093924050901E-2</v>
      </c>
      <c r="K13" s="17">
        <v>2.7470805515596702E-2</v>
      </c>
      <c r="L13" s="17">
        <v>6.2964513895482901E-3</v>
      </c>
      <c r="M13" s="17"/>
      <c r="N13" s="17">
        <v>7.0560548174254598E-2</v>
      </c>
      <c r="O13" s="17">
        <v>4.8827655542679899E-2</v>
      </c>
      <c r="P13" s="17">
        <v>2.7546726573614101E-2</v>
      </c>
      <c r="Q13" s="17">
        <v>2.5788692992730001E-2</v>
      </c>
      <c r="R13" s="17"/>
      <c r="S13" s="17">
        <v>8.3448474524807706E-2</v>
      </c>
      <c r="T13" s="17">
        <v>4.1181850720592002E-2</v>
      </c>
      <c r="U13" s="17">
        <v>2.44708032677881E-2</v>
      </c>
      <c r="V13" s="17">
        <v>2.7361772316528001E-2</v>
      </c>
      <c r="W13" s="17">
        <v>1.74872743364714E-2</v>
      </c>
      <c r="X13" s="17">
        <v>4.5412808005260097E-2</v>
      </c>
      <c r="Y13" s="17">
        <v>3.0004708436605101E-2</v>
      </c>
      <c r="Z13" s="17">
        <v>8.4365420324330198E-2</v>
      </c>
      <c r="AA13" s="17">
        <v>6.6545129677825707E-2</v>
      </c>
      <c r="AB13" s="17">
        <v>3.2126297318377003E-2</v>
      </c>
      <c r="AC13" s="17">
        <v>2.5916660264499299E-2</v>
      </c>
      <c r="AD13" s="17">
        <v>1.7125103897346599E-2</v>
      </c>
      <c r="AE13" s="17"/>
      <c r="AF13" s="17">
        <v>2.4589337862560599E-2</v>
      </c>
      <c r="AG13" s="17">
        <v>4.8079959816175202E-2</v>
      </c>
      <c r="AH13" s="17">
        <v>6.1270426020840901E-2</v>
      </c>
      <c r="AI13" s="17"/>
      <c r="AJ13" s="17">
        <v>4.6162887400889203E-2</v>
      </c>
      <c r="AK13" s="17">
        <v>5.2805528002262701E-2</v>
      </c>
      <c r="AL13" s="17">
        <v>4.1605909007743302E-2</v>
      </c>
      <c r="AM13" s="17">
        <v>3.63596261991882E-2</v>
      </c>
      <c r="AN13" s="17">
        <v>3.73891303768367E-2</v>
      </c>
      <c r="AO13" s="17"/>
      <c r="AP13" s="17">
        <v>6.6166933371156103E-2</v>
      </c>
      <c r="AQ13" s="17">
        <v>5.0567294504117503E-2</v>
      </c>
      <c r="AR13" s="17">
        <v>4.7021572280590201E-2</v>
      </c>
      <c r="AS13" s="17">
        <v>3.4150592930166798E-2</v>
      </c>
      <c r="AT13" s="17">
        <v>4.1575055475371103E-2</v>
      </c>
      <c r="AU13" s="17">
        <v>2.3406776286189899E-2</v>
      </c>
      <c r="AV13" s="17"/>
      <c r="AW13" s="17">
        <v>0</v>
      </c>
      <c r="AX13" s="17">
        <v>5.6129502926240603E-2</v>
      </c>
      <c r="AY13" s="17">
        <v>6.3418999587376498E-3</v>
      </c>
      <c r="AZ13" s="17">
        <v>1.4602164136240501E-2</v>
      </c>
      <c r="BA13" s="17">
        <v>5.8332466499857599E-2</v>
      </c>
      <c r="BB13" s="17">
        <v>5.6425533747839499E-2</v>
      </c>
      <c r="BC13" s="17">
        <v>1.67687819795985E-2</v>
      </c>
      <c r="BD13" s="17">
        <v>7.2421052855128603E-3</v>
      </c>
      <c r="BE13" s="17">
        <v>2.9287496285081399E-2</v>
      </c>
      <c r="BF13" s="17">
        <v>2.1010663416359099E-2</v>
      </c>
      <c r="BG13" s="17">
        <v>2.8962580085763599E-2</v>
      </c>
      <c r="BH13" s="17">
        <v>7.5418254423830794E-2</v>
      </c>
      <c r="BI13" s="17">
        <v>4.56628861375038E-2</v>
      </c>
      <c r="BJ13" s="17">
        <v>6.4453895455693702E-2</v>
      </c>
      <c r="BK13" s="17">
        <v>8.2339427077606095E-2</v>
      </c>
      <c r="BL13" s="17">
        <v>0.17661596711517699</v>
      </c>
      <c r="BM13" s="17"/>
      <c r="BN13" s="17">
        <v>4.69057730648351E-2</v>
      </c>
      <c r="BO13" s="17">
        <v>4.2042461957954497E-2</v>
      </c>
      <c r="BP13" s="17"/>
      <c r="BQ13" s="17">
        <v>5.86658635320991E-2</v>
      </c>
      <c r="BR13" s="17">
        <v>5.56117345351844E-2</v>
      </c>
      <c r="BS13" s="17"/>
      <c r="BT13" s="17">
        <v>5.8208649010944198E-2</v>
      </c>
      <c r="BU13" s="17"/>
      <c r="BV13" s="17">
        <v>2.7934048797795E-2</v>
      </c>
      <c r="BW13" s="17">
        <v>5.7676504144047201E-2</v>
      </c>
      <c r="BX13" s="17">
        <v>4.94815172485112E-2</v>
      </c>
      <c r="BY13" s="17"/>
      <c r="BZ13" s="17">
        <v>3.8763373467320901E-2</v>
      </c>
      <c r="CA13" s="17">
        <v>2.5927221860868901E-2</v>
      </c>
      <c r="CB13" s="17">
        <v>2.2459480622651299E-2</v>
      </c>
      <c r="CC13" s="17">
        <v>4.1706631012437302E-2</v>
      </c>
      <c r="CD13" s="17">
        <v>3.9527094754028401E-2</v>
      </c>
      <c r="CE13" s="17">
        <v>6.22704343380662E-2</v>
      </c>
      <c r="CF13" s="17">
        <v>9.97756219952846E-2</v>
      </c>
      <c r="CG13" s="17"/>
      <c r="CH13" s="17">
        <v>0.13078466223281099</v>
      </c>
      <c r="CI13" s="17">
        <v>4.94509887993878E-2</v>
      </c>
      <c r="CJ13" s="17">
        <v>2.5665754482682299E-2</v>
      </c>
      <c r="CK13" s="17">
        <v>2.1804292265780501E-2</v>
      </c>
      <c r="CL13" s="17">
        <v>5.1624339362118701E-2</v>
      </c>
    </row>
    <row r="14" spans="2:90" x14ac:dyDescent="0.3">
      <c r="B14" s="18" t="s">
        <v>223</v>
      </c>
      <c r="C14" s="17">
        <v>0.125543502716534</v>
      </c>
      <c r="D14" s="17">
        <v>9.9617290962869504E-2</v>
      </c>
      <c r="E14" s="17">
        <v>0.150917869305287</v>
      </c>
      <c r="F14" s="17"/>
      <c r="G14" s="17">
        <v>5.5722046536810801E-2</v>
      </c>
      <c r="H14" s="17">
        <v>3.5617543226684999E-2</v>
      </c>
      <c r="I14" s="17">
        <v>4.9609117171348097E-2</v>
      </c>
      <c r="J14" s="17">
        <v>0.12383441557686101</v>
      </c>
      <c r="K14" s="17">
        <v>0.17312819403273899</v>
      </c>
      <c r="L14" s="17">
        <v>0.27704499035499203</v>
      </c>
      <c r="M14" s="17"/>
      <c r="N14" s="17">
        <v>7.0913023645405901E-2</v>
      </c>
      <c r="O14" s="17">
        <v>0.12543666158844999</v>
      </c>
      <c r="P14" s="17">
        <v>0.148468661537107</v>
      </c>
      <c r="Q14" s="17">
        <v>0.163793045364268</v>
      </c>
      <c r="R14" s="17"/>
      <c r="S14" s="17">
        <v>9.1378291079150298E-2</v>
      </c>
      <c r="T14" s="17">
        <v>0.14611083039042899</v>
      </c>
      <c r="U14" s="17">
        <v>0.164333680161974</v>
      </c>
      <c r="V14" s="17">
        <v>0.112578011571315</v>
      </c>
      <c r="W14" s="17">
        <v>0.121630903559864</v>
      </c>
      <c r="X14" s="17">
        <v>0.159250396741144</v>
      </c>
      <c r="Y14" s="17">
        <v>0.20681325093165701</v>
      </c>
      <c r="Z14" s="17">
        <v>0.117833579196856</v>
      </c>
      <c r="AA14" s="17">
        <v>0.12821915461338901</v>
      </c>
      <c r="AB14" s="17">
        <v>6.9888009029885803E-2</v>
      </c>
      <c r="AC14" s="17">
        <v>8.9654591040366396E-2</v>
      </c>
      <c r="AD14" s="17">
        <v>5.0026403248201103E-2</v>
      </c>
      <c r="AE14" s="17"/>
      <c r="AF14" s="17">
        <v>0.16936307337289999</v>
      </c>
      <c r="AG14" s="17">
        <v>0.10193426060058799</v>
      </c>
      <c r="AH14" s="17">
        <v>0.124115888825986</v>
      </c>
      <c r="AI14" s="17"/>
      <c r="AJ14" s="17">
        <v>0.157528923606337</v>
      </c>
      <c r="AK14" s="17">
        <v>9.4664839588919802E-2</v>
      </c>
      <c r="AL14" s="17">
        <v>8.9637545106436206E-2</v>
      </c>
      <c r="AM14" s="17">
        <v>0.121714239742376</v>
      </c>
      <c r="AN14" s="17">
        <v>0.16256668794850901</v>
      </c>
      <c r="AO14" s="17"/>
      <c r="AP14" s="17">
        <v>7.0011500373963698E-2</v>
      </c>
      <c r="AQ14" s="17">
        <v>0.126998584931658</v>
      </c>
      <c r="AR14" s="17">
        <v>0.12631651681499501</v>
      </c>
      <c r="AS14" s="17">
        <v>0.141582244328358</v>
      </c>
      <c r="AT14" s="17">
        <v>0.10402085166618601</v>
      </c>
      <c r="AU14" s="17">
        <v>0.20091980389723799</v>
      </c>
      <c r="AV14" s="17"/>
      <c r="AW14" s="17">
        <v>0.14400065881705301</v>
      </c>
      <c r="AX14" s="17">
        <v>0.22441400991094199</v>
      </c>
      <c r="AY14" s="17">
        <v>0.26123138757801601</v>
      </c>
      <c r="AZ14" s="17">
        <v>0.14503113857630501</v>
      </c>
      <c r="BA14" s="17">
        <v>0.14735564473267801</v>
      </c>
      <c r="BB14" s="17">
        <v>0.117506918044412</v>
      </c>
      <c r="BC14" s="17">
        <v>0.119949960721906</v>
      </c>
      <c r="BD14" s="17">
        <v>0.17213827429307799</v>
      </c>
      <c r="BE14" s="17">
        <v>8.3362842516214897E-2</v>
      </c>
      <c r="BF14" s="17">
        <v>9.3907936559651295E-2</v>
      </c>
      <c r="BG14" s="17">
        <v>4.6098172839114701E-2</v>
      </c>
      <c r="BH14" s="17">
        <v>7.3558091193896794E-2</v>
      </c>
      <c r="BI14" s="17">
        <v>8.7647717950916595E-2</v>
      </c>
      <c r="BJ14" s="17">
        <v>1.57971473205832E-2</v>
      </c>
      <c r="BK14" s="17">
        <v>1.95698691662008E-2</v>
      </c>
      <c r="BL14" s="17">
        <v>3.3161128176005299E-2</v>
      </c>
      <c r="BM14" s="17"/>
      <c r="BN14" s="17">
        <v>0.11644992569856</v>
      </c>
      <c r="BO14" s="17">
        <v>0.13881978232373399</v>
      </c>
      <c r="BP14" s="17"/>
      <c r="BQ14" s="17">
        <v>6.9500337418207103E-2</v>
      </c>
      <c r="BR14" s="17">
        <v>0.113505030482573</v>
      </c>
      <c r="BS14" s="17"/>
      <c r="BT14" s="17">
        <v>5.89279958349814E-2</v>
      </c>
      <c r="BU14" s="17"/>
      <c r="BV14" s="17">
        <v>0.15547374284821999</v>
      </c>
      <c r="BW14" s="17">
        <v>0.115555868932097</v>
      </c>
      <c r="BX14" s="17">
        <v>0.119817154540455</v>
      </c>
      <c r="BY14" s="17"/>
      <c r="BZ14" s="17">
        <v>9.0478125113576793E-2</v>
      </c>
      <c r="CA14" s="17">
        <v>0.11939938856850101</v>
      </c>
      <c r="CB14" s="17">
        <v>0.17993464486437599</v>
      </c>
      <c r="CC14" s="17">
        <v>0.124353108406442</v>
      </c>
      <c r="CD14" s="17">
        <v>0.101986275177137</v>
      </c>
      <c r="CE14" s="17">
        <v>8.61159025726915E-2</v>
      </c>
      <c r="CF14" s="17">
        <v>6.9147264514442697E-2</v>
      </c>
      <c r="CG14" s="17"/>
      <c r="CH14" s="17">
        <v>9.5728363232889496E-2</v>
      </c>
      <c r="CI14" s="17">
        <v>0.11931705418057</v>
      </c>
      <c r="CJ14" s="17">
        <v>0.142875456060676</v>
      </c>
      <c r="CK14" s="17">
        <v>0.118431279182486</v>
      </c>
      <c r="CL14" s="17">
        <v>0.124770525119793</v>
      </c>
    </row>
    <row r="15" spans="2:90" x14ac:dyDescent="0.3">
      <c r="B15" s="18" t="s">
        <v>118</v>
      </c>
      <c r="C15" s="19">
        <v>7.98183093974595E-3</v>
      </c>
      <c r="D15" s="19">
        <v>6.9447262416587104E-3</v>
      </c>
      <c r="E15" s="19">
        <v>9.0586680162902198E-3</v>
      </c>
      <c r="F15" s="19"/>
      <c r="G15" s="19">
        <v>2.5519798453732499E-2</v>
      </c>
      <c r="H15" s="19">
        <v>5.3948278577047801E-3</v>
      </c>
      <c r="I15" s="19">
        <v>1.4753836325202401E-2</v>
      </c>
      <c r="J15" s="19">
        <v>3.0860217197411E-3</v>
      </c>
      <c r="K15" s="19">
        <v>3.3206581383541001E-3</v>
      </c>
      <c r="L15" s="19">
        <v>0</v>
      </c>
      <c r="M15" s="19"/>
      <c r="N15" s="19">
        <v>9.7407797109031104E-3</v>
      </c>
      <c r="O15" s="19">
        <v>6.0059012059658703E-3</v>
      </c>
      <c r="P15" s="19">
        <v>8.1901884740750996E-3</v>
      </c>
      <c r="Q15" s="19">
        <v>8.0331629072900607E-3</v>
      </c>
      <c r="R15" s="19"/>
      <c r="S15" s="19">
        <v>1.7445477080095799E-2</v>
      </c>
      <c r="T15" s="19">
        <v>6.2732407712407599E-3</v>
      </c>
      <c r="U15" s="19">
        <v>0</v>
      </c>
      <c r="V15" s="19">
        <v>5.1826567153949697E-3</v>
      </c>
      <c r="W15" s="19">
        <v>6.5526227619075398E-3</v>
      </c>
      <c r="X15" s="19">
        <v>1.90648418955165E-2</v>
      </c>
      <c r="Y15" s="19">
        <v>0</v>
      </c>
      <c r="Z15" s="19">
        <v>0</v>
      </c>
      <c r="AA15" s="19">
        <v>4.7470339647882002E-3</v>
      </c>
      <c r="AB15" s="19">
        <v>1.7316418856121299E-2</v>
      </c>
      <c r="AC15" s="19">
        <v>0</v>
      </c>
      <c r="AD15" s="19">
        <v>0</v>
      </c>
      <c r="AE15" s="19"/>
      <c r="AF15" s="19">
        <v>6.2811094620147997E-3</v>
      </c>
      <c r="AG15" s="19">
        <v>5.4055840868074499E-3</v>
      </c>
      <c r="AH15" s="19">
        <v>6.2081139345017298E-3</v>
      </c>
      <c r="AI15" s="19"/>
      <c r="AJ15" s="19">
        <v>0</v>
      </c>
      <c r="AK15" s="19">
        <v>7.9484233257353896E-3</v>
      </c>
      <c r="AL15" s="19">
        <v>0</v>
      </c>
      <c r="AM15" s="19">
        <v>1.0526440405596501E-2</v>
      </c>
      <c r="AN15" s="19">
        <v>1.7601918491355902E-2</v>
      </c>
      <c r="AO15" s="19"/>
      <c r="AP15" s="19">
        <v>1.54245230767657E-2</v>
      </c>
      <c r="AQ15" s="19">
        <v>0</v>
      </c>
      <c r="AR15" s="19">
        <v>6.0731294878503296E-3</v>
      </c>
      <c r="AS15" s="19">
        <v>5.6103132496638499E-3</v>
      </c>
      <c r="AT15" s="19">
        <v>1.2779500346360601E-2</v>
      </c>
      <c r="AU15" s="19">
        <v>1.0832127027826301E-2</v>
      </c>
      <c r="AV15" s="19"/>
      <c r="AW15" s="19">
        <v>4.9495413906588903E-2</v>
      </c>
      <c r="AX15" s="19">
        <v>0</v>
      </c>
      <c r="AY15" s="19">
        <v>3.0923435096646301E-2</v>
      </c>
      <c r="AZ15" s="19">
        <v>0</v>
      </c>
      <c r="BA15" s="19">
        <v>4.0408058170643404E-3</v>
      </c>
      <c r="BB15" s="19">
        <v>9.3945217072913499E-3</v>
      </c>
      <c r="BC15" s="19">
        <v>6.0807863099603E-3</v>
      </c>
      <c r="BD15" s="19">
        <v>0</v>
      </c>
      <c r="BE15" s="19">
        <v>0</v>
      </c>
      <c r="BF15" s="19">
        <v>0</v>
      </c>
      <c r="BG15" s="19">
        <v>0</v>
      </c>
      <c r="BH15" s="19">
        <v>0</v>
      </c>
      <c r="BI15" s="19">
        <v>0</v>
      </c>
      <c r="BJ15" s="19">
        <v>0</v>
      </c>
      <c r="BK15" s="19">
        <v>0</v>
      </c>
      <c r="BL15" s="19">
        <v>1.40234861649805E-2</v>
      </c>
      <c r="BM15" s="19"/>
      <c r="BN15" s="19">
        <v>4.0937387585726001E-3</v>
      </c>
      <c r="BO15" s="19">
        <v>1.34695543282845E-2</v>
      </c>
      <c r="BP15" s="19"/>
      <c r="BQ15" s="19">
        <v>1.26594648033424E-2</v>
      </c>
      <c r="BR15" s="19">
        <v>0</v>
      </c>
      <c r="BS15" s="19"/>
      <c r="BT15" s="19">
        <v>0</v>
      </c>
      <c r="BU15" s="19"/>
      <c r="BV15" s="19">
        <v>1.1960271753902499E-2</v>
      </c>
      <c r="BW15" s="19">
        <v>1.8871590708252201E-2</v>
      </c>
      <c r="BX15" s="19">
        <v>3.2636962184247101E-3</v>
      </c>
      <c r="BY15" s="19"/>
      <c r="BZ15" s="19">
        <v>5.3816101136814403E-3</v>
      </c>
      <c r="CA15" s="19">
        <v>1.35987924206007E-2</v>
      </c>
      <c r="CB15" s="19">
        <v>3.4778522576478098E-3</v>
      </c>
      <c r="CC15" s="19">
        <v>0</v>
      </c>
      <c r="CD15" s="19">
        <v>1.00774573447317E-2</v>
      </c>
      <c r="CE15" s="19">
        <v>3.9227787397736798E-3</v>
      </c>
      <c r="CF15" s="19">
        <v>3.12339200992949E-3</v>
      </c>
      <c r="CG15" s="19"/>
      <c r="CH15" s="19">
        <v>3.9368186440060897E-3</v>
      </c>
      <c r="CI15" s="19">
        <v>3.75256737098094E-3</v>
      </c>
      <c r="CJ15" s="19">
        <v>1.04504555442523E-2</v>
      </c>
      <c r="CK15" s="19">
        <v>1.6801502104277399E-2</v>
      </c>
      <c r="CL15" s="19">
        <v>0</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230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218</v>
      </c>
      <c r="C9" s="17">
        <v>0.116096243492427</v>
      </c>
      <c r="D9" s="17">
        <v>9.7473831038508596E-2</v>
      </c>
      <c r="E9" s="17">
        <v>0.13425847806413599</v>
      </c>
      <c r="F9" s="17"/>
      <c r="G9" s="17">
        <v>0.12730467312788099</v>
      </c>
      <c r="H9" s="17">
        <v>9.5379468807899603E-2</v>
      </c>
      <c r="I9" s="17">
        <v>0.13438251813480201</v>
      </c>
      <c r="J9" s="17">
        <v>0.170282048475242</v>
      </c>
      <c r="K9" s="17">
        <v>0.103168623098061</v>
      </c>
      <c r="L9" s="17">
        <v>7.5293756913313803E-2</v>
      </c>
      <c r="M9" s="17"/>
      <c r="N9" s="17">
        <v>5.63681585655227E-2</v>
      </c>
      <c r="O9" s="17">
        <v>0.11550709723583701</v>
      </c>
      <c r="P9" s="17">
        <v>0.111249610878564</v>
      </c>
      <c r="Q9" s="17">
        <v>0.18652065199309201</v>
      </c>
      <c r="R9" s="17"/>
      <c r="S9" s="17">
        <v>0.15623352966743501</v>
      </c>
      <c r="T9" s="17">
        <v>0.124267299982007</v>
      </c>
      <c r="U9" s="17">
        <v>8.3711423799720297E-2</v>
      </c>
      <c r="V9" s="17">
        <v>7.2843288234967704E-2</v>
      </c>
      <c r="W9" s="17">
        <v>9.0081566508164998E-2</v>
      </c>
      <c r="X9" s="17">
        <v>7.5283555931133894E-2</v>
      </c>
      <c r="Y9" s="17">
        <v>0.11052371415479199</v>
      </c>
      <c r="Z9" s="17">
        <v>0.16416330633652401</v>
      </c>
      <c r="AA9" s="17">
        <v>0.14766130556131199</v>
      </c>
      <c r="AB9" s="17">
        <v>0.113835522858208</v>
      </c>
      <c r="AC9" s="17">
        <v>0.115873536199636</v>
      </c>
      <c r="AD9" s="17">
        <v>0.133510292765636</v>
      </c>
      <c r="AE9" s="17"/>
      <c r="AF9" s="17">
        <v>0.109261757845024</v>
      </c>
      <c r="AG9" s="17">
        <v>0.117025647669556</v>
      </c>
      <c r="AH9" s="17">
        <v>0.13469256163435001</v>
      </c>
      <c r="AI9" s="17"/>
      <c r="AJ9" s="17">
        <v>8.9861376455407593E-2</v>
      </c>
      <c r="AK9" s="17">
        <v>0.10659754664787301</v>
      </c>
      <c r="AL9" s="17">
        <v>8.5376571427356801E-2</v>
      </c>
      <c r="AM9" s="17">
        <v>0.14458050318863</v>
      </c>
      <c r="AN9" s="17">
        <v>0.16202610889136301</v>
      </c>
      <c r="AO9" s="17"/>
      <c r="AP9" s="17">
        <v>9.2046874215282001E-2</v>
      </c>
      <c r="AQ9" s="17">
        <v>0.108492402294967</v>
      </c>
      <c r="AR9" s="17">
        <v>9.9574515053951498E-2</v>
      </c>
      <c r="AS9" s="17">
        <v>0.12814673324433301</v>
      </c>
      <c r="AT9" s="17">
        <v>0.176026185066567</v>
      </c>
      <c r="AU9" s="17">
        <v>7.4653184211128806E-2</v>
      </c>
      <c r="AV9" s="17"/>
      <c r="AW9" s="17">
        <v>0.28039235944419</v>
      </c>
      <c r="AX9" s="17">
        <v>0.24157858257884901</v>
      </c>
      <c r="AY9" s="17">
        <v>0.16263405289174199</v>
      </c>
      <c r="AZ9" s="17">
        <v>0.17604946309759401</v>
      </c>
      <c r="BA9" s="17">
        <v>0.125826260182892</v>
      </c>
      <c r="BB9" s="17">
        <v>0.173262606286953</v>
      </c>
      <c r="BC9" s="17">
        <v>0.116054263517008</v>
      </c>
      <c r="BD9" s="17">
        <v>7.0595024870718504E-2</v>
      </c>
      <c r="BE9" s="17">
        <v>0.15777680587208801</v>
      </c>
      <c r="BF9" s="17">
        <v>3.0199559145251301E-2</v>
      </c>
      <c r="BG9" s="17">
        <v>6.1623490912262498E-2</v>
      </c>
      <c r="BH9" s="17">
        <v>2.61549686423873E-2</v>
      </c>
      <c r="BI9" s="17">
        <v>5.2329264434159403E-2</v>
      </c>
      <c r="BJ9" s="17">
        <v>3.1105371382204799E-2</v>
      </c>
      <c r="BK9" s="17">
        <v>3.9304113128578302E-2</v>
      </c>
      <c r="BL9" s="17">
        <v>0.13095292345607301</v>
      </c>
      <c r="BM9" s="17"/>
      <c r="BN9" s="17">
        <v>0.111773788268998</v>
      </c>
      <c r="BO9" s="17">
        <v>0.122702860624381</v>
      </c>
      <c r="BP9" s="17"/>
      <c r="BQ9" s="17">
        <v>8.1020144761157598E-2</v>
      </c>
      <c r="BR9" s="17">
        <v>0.159751453066241</v>
      </c>
      <c r="BS9" s="17"/>
      <c r="BT9" s="17">
        <v>9.0996415528764404E-2</v>
      </c>
      <c r="BU9" s="17"/>
      <c r="BV9" s="17">
        <v>0.118749632099418</v>
      </c>
      <c r="BW9" s="17">
        <v>0.13262671841402501</v>
      </c>
      <c r="BX9" s="17">
        <v>0.105414202815639</v>
      </c>
      <c r="BY9" s="17"/>
      <c r="BZ9" s="17">
        <v>0.33123522021136198</v>
      </c>
      <c r="CA9" s="17">
        <v>0.259285303511542</v>
      </c>
      <c r="CB9" s="17">
        <v>0.13616538192974101</v>
      </c>
      <c r="CC9" s="17">
        <v>8.6582634999158095E-2</v>
      </c>
      <c r="CD9" s="17">
        <v>3.7675460284724398E-2</v>
      </c>
      <c r="CE9" s="17">
        <v>2.0290431948974501E-2</v>
      </c>
      <c r="CF9" s="17">
        <v>4.1629185853438701E-2</v>
      </c>
      <c r="CG9" s="17"/>
      <c r="CH9" s="17">
        <v>4.9334964043906998E-2</v>
      </c>
      <c r="CI9" s="17">
        <v>3.0632870522483001E-2</v>
      </c>
      <c r="CJ9" s="17">
        <v>0.115569229045566</v>
      </c>
      <c r="CK9" s="17">
        <v>0.27893145222875698</v>
      </c>
      <c r="CL9" s="17">
        <v>0.44278612086072799</v>
      </c>
    </row>
    <row r="10" spans="2:90" x14ac:dyDescent="0.3">
      <c r="B10" s="18" t="s">
        <v>219</v>
      </c>
      <c r="C10" s="17">
        <v>0.17760005312463201</v>
      </c>
      <c r="D10" s="17">
        <v>0.170813227402908</v>
      </c>
      <c r="E10" s="17">
        <v>0.180809921613555</v>
      </c>
      <c r="F10" s="17"/>
      <c r="G10" s="17">
        <v>0.18654609508158901</v>
      </c>
      <c r="H10" s="17">
        <v>0.211610331817743</v>
      </c>
      <c r="I10" s="17">
        <v>0.211593024542057</v>
      </c>
      <c r="J10" s="17">
        <v>0.16435201115186601</v>
      </c>
      <c r="K10" s="17">
        <v>0.195931799187158</v>
      </c>
      <c r="L10" s="17">
        <v>0.114490545144557</v>
      </c>
      <c r="M10" s="17"/>
      <c r="N10" s="17">
        <v>0.16070602986562699</v>
      </c>
      <c r="O10" s="17">
        <v>0.20003119181906701</v>
      </c>
      <c r="P10" s="17">
        <v>0.18164186049025899</v>
      </c>
      <c r="Q10" s="17">
        <v>0.168416598306247</v>
      </c>
      <c r="R10" s="17"/>
      <c r="S10" s="17">
        <v>0.13451421805914501</v>
      </c>
      <c r="T10" s="17">
        <v>0.16356992759967001</v>
      </c>
      <c r="U10" s="17">
        <v>0.16830985008187599</v>
      </c>
      <c r="V10" s="17">
        <v>0.193005881680018</v>
      </c>
      <c r="W10" s="17">
        <v>0.234149775912358</v>
      </c>
      <c r="X10" s="17">
        <v>0.19234243733504899</v>
      </c>
      <c r="Y10" s="17">
        <v>0.19225628312860901</v>
      </c>
      <c r="Z10" s="17">
        <v>0.137789165445593</v>
      </c>
      <c r="AA10" s="17">
        <v>0.184723494044056</v>
      </c>
      <c r="AB10" s="17">
        <v>0.16628421368651899</v>
      </c>
      <c r="AC10" s="17">
        <v>0.158757605047018</v>
      </c>
      <c r="AD10" s="17">
        <v>0.29590856349671701</v>
      </c>
      <c r="AE10" s="17"/>
      <c r="AF10" s="17">
        <v>0.17311717328840801</v>
      </c>
      <c r="AG10" s="17">
        <v>0.18085640532941</v>
      </c>
      <c r="AH10" s="17">
        <v>0.16350527487528499</v>
      </c>
      <c r="AI10" s="17"/>
      <c r="AJ10" s="17">
        <v>0.156290112994282</v>
      </c>
      <c r="AK10" s="17">
        <v>0.176278529594251</v>
      </c>
      <c r="AL10" s="17">
        <v>0.14533459017587899</v>
      </c>
      <c r="AM10" s="17">
        <v>0.209483067297739</v>
      </c>
      <c r="AN10" s="17">
        <v>0.22407966931752499</v>
      </c>
      <c r="AO10" s="17"/>
      <c r="AP10" s="17">
        <v>0.17717729026017701</v>
      </c>
      <c r="AQ10" s="17">
        <v>0.158509437271521</v>
      </c>
      <c r="AR10" s="17">
        <v>0.17544460121091501</v>
      </c>
      <c r="AS10" s="17">
        <v>0.19304944582657799</v>
      </c>
      <c r="AT10" s="17">
        <v>0.18069271722820299</v>
      </c>
      <c r="AU10" s="17">
        <v>0.183058059150839</v>
      </c>
      <c r="AV10" s="17"/>
      <c r="AW10" s="17">
        <v>0.203060355667086</v>
      </c>
      <c r="AX10" s="17">
        <v>0.194341525317237</v>
      </c>
      <c r="AY10" s="17">
        <v>0.141556901622029</v>
      </c>
      <c r="AZ10" s="17">
        <v>0.178152464101198</v>
      </c>
      <c r="BA10" s="17">
        <v>0.17303721451101001</v>
      </c>
      <c r="BB10" s="17">
        <v>0.168917711564537</v>
      </c>
      <c r="BC10" s="17">
        <v>0.19068171230647901</v>
      </c>
      <c r="BD10" s="17">
        <v>0.18120167184167299</v>
      </c>
      <c r="BE10" s="17">
        <v>0.17023327407667599</v>
      </c>
      <c r="BF10" s="17">
        <v>0.214219737104658</v>
      </c>
      <c r="BG10" s="17">
        <v>0.21924187484104299</v>
      </c>
      <c r="BH10" s="17">
        <v>0.26347163592475098</v>
      </c>
      <c r="BI10" s="17">
        <v>0.104581264859763</v>
      </c>
      <c r="BJ10" s="17">
        <v>0.242559174569283</v>
      </c>
      <c r="BK10" s="17">
        <v>9.6571333631055994E-2</v>
      </c>
      <c r="BL10" s="17">
        <v>0.110663252460692</v>
      </c>
      <c r="BM10" s="17"/>
      <c r="BN10" s="17">
        <v>0.17360568619518099</v>
      </c>
      <c r="BO10" s="17">
        <v>0.18345109614399999</v>
      </c>
      <c r="BP10" s="17"/>
      <c r="BQ10" s="17">
        <v>0.17405707083819499</v>
      </c>
      <c r="BR10" s="17">
        <v>0.18108326171540101</v>
      </c>
      <c r="BS10" s="17"/>
      <c r="BT10" s="17">
        <v>0.17034255197029699</v>
      </c>
      <c r="BU10" s="17"/>
      <c r="BV10" s="17">
        <v>0.17718056572728999</v>
      </c>
      <c r="BW10" s="17">
        <v>0.215698943879438</v>
      </c>
      <c r="BX10" s="17">
        <v>0.16954038134788799</v>
      </c>
      <c r="BY10" s="17"/>
      <c r="BZ10" s="17">
        <v>0.23113714262648399</v>
      </c>
      <c r="CA10" s="17">
        <v>0.236206659101002</v>
      </c>
      <c r="CB10" s="17">
        <v>0.22113327939284899</v>
      </c>
      <c r="CC10" s="17">
        <v>0.18831220086976699</v>
      </c>
      <c r="CD10" s="17">
        <v>0.13686256398331301</v>
      </c>
      <c r="CE10" s="17">
        <v>0.14778168881682499</v>
      </c>
      <c r="CF10" s="17">
        <v>0.11096598024331999</v>
      </c>
      <c r="CG10" s="17"/>
      <c r="CH10" s="17">
        <v>0.12334883110263101</v>
      </c>
      <c r="CI10" s="17">
        <v>0.13203038370872699</v>
      </c>
      <c r="CJ10" s="17">
        <v>0.21280859862128099</v>
      </c>
      <c r="CK10" s="17">
        <v>0.23989093170019599</v>
      </c>
      <c r="CL10" s="17">
        <v>0.166603735014801</v>
      </c>
    </row>
    <row r="11" spans="2:90" x14ac:dyDescent="0.3">
      <c r="B11" s="18" t="s">
        <v>220</v>
      </c>
      <c r="C11" s="17">
        <v>0.434520396041016</v>
      </c>
      <c r="D11" s="17">
        <v>0.453294152901003</v>
      </c>
      <c r="E11" s="17">
        <v>0.419617207617411</v>
      </c>
      <c r="F11" s="17"/>
      <c r="G11" s="17">
        <v>0.34506424170001798</v>
      </c>
      <c r="H11" s="17">
        <v>0.38770048514185501</v>
      </c>
      <c r="I11" s="17">
        <v>0.435404682179865</v>
      </c>
      <c r="J11" s="17">
        <v>0.43932729672830201</v>
      </c>
      <c r="K11" s="17">
        <v>0.43720640342796002</v>
      </c>
      <c r="L11" s="17">
        <v>0.52577149830390002</v>
      </c>
      <c r="M11" s="17"/>
      <c r="N11" s="17">
        <v>0.47945780942206101</v>
      </c>
      <c r="O11" s="17">
        <v>0.43533208683304903</v>
      </c>
      <c r="P11" s="17">
        <v>0.474603231905324</v>
      </c>
      <c r="Q11" s="17">
        <v>0.35430763777393698</v>
      </c>
      <c r="R11" s="17"/>
      <c r="S11" s="17">
        <v>0.41888651142038502</v>
      </c>
      <c r="T11" s="17">
        <v>0.441017293332365</v>
      </c>
      <c r="U11" s="17">
        <v>0.50303340007475805</v>
      </c>
      <c r="V11" s="17">
        <v>0.51876823324775001</v>
      </c>
      <c r="W11" s="17">
        <v>0.46420915625975601</v>
      </c>
      <c r="X11" s="17">
        <v>0.42581853641699302</v>
      </c>
      <c r="Y11" s="17">
        <v>0.39575907402196397</v>
      </c>
      <c r="Z11" s="17">
        <v>0.43465305207369298</v>
      </c>
      <c r="AA11" s="17">
        <v>0.38826736192915001</v>
      </c>
      <c r="AB11" s="17">
        <v>0.40850580776427797</v>
      </c>
      <c r="AC11" s="17">
        <v>0.404891963293531</v>
      </c>
      <c r="AD11" s="17">
        <v>0.40182932486401102</v>
      </c>
      <c r="AE11" s="17"/>
      <c r="AF11" s="17">
        <v>0.463344164146134</v>
      </c>
      <c r="AG11" s="17">
        <v>0.437391124733226</v>
      </c>
      <c r="AH11" s="17">
        <v>0.39439892071552801</v>
      </c>
      <c r="AI11" s="17"/>
      <c r="AJ11" s="17">
        <v>0.49425913823495099</v>
      </c>
      <c r="AK11" s="17">
        <v>0.43057968769149402</v>
      </c>
      <c r="AL11" s="17">
        <v>0.56709056197499297</v>
      </c>
      <c r="AM11" s="17">
        <v>0.37122608485861402</v>
      </c>
      <c r="AN11" s="17">
        <v>0.33872293680508198</v>
      </c>
      <c r="AO11" s="17"/>
      <c r="AP11" s="17">
        <v>0.426767083292028</v>
      </c>
      <c r="AQ11" s="17">
        <v>0.47479761994863401</v>
      </c>
      <c r="AR11" s="17">
        <v>0.43937686726171599</v>
      </c>
      <c r="AS11" s="17">
        <v>0.42583092969761699</v>
      </c>
      <c r="AT11" s="17">
        <v>0.36483492326644001</v>
      </c>
      <c r="AU11" s="17">
        <v>0.481371182247332</v>
      </c>
      <c r="AV11" s="17"/>
      <c r="AW11" s="17">
        <v>0.25737772593630098</v>
      </c>
      <c r="AX11" s="17">
        <v>0.22037213358439101</v>
      </c>
      <c r="AY11" s="17">
        <v>0.358344798718428</v>
      </c>
      <c r="AZ11" s="17">
        <v>0.391578998589867</v>
      </c>
      <c r="BA11" s="17">
        <v>0.40960785066912497</v>
      </c>
      <c r="BB11" s="17">
        <v>0.37565622823812</v>
      </c>
      <c r="BC11" s="17">
        <v>0.43507936895315102</v>
      </c>
      <c r="BD11" s="17">
        <v>0.46074398237949699</v>
      </c>
      <c r="BE11" s="17">
        <v>0.51952598428002195</v>
      </c>
      <c r="BF11" s="17">
        <v>0.50357286789390998</v>
      </c>
      <c r="BG11" s="17">
        <v>0.52522231784178397</v>
      </c>
      <c r="BH11" s="17">
        <v>0.43225166018174199</v>
      </c>
      <c r="BI11" s="17">
        <v>0.49603947391634201</v>
      </c>
      <c r="BJ11" s="17">
        <v>0.42411068141684</v>
      </c>
      <c r="BK11" s="17">
        <v>0.63850234625520597</v>
      </c>
      <c r="BL11" s="17">
        <v>0.43192710418519997</v>
      </c>
      <c r="BM11" s="17"/>
      <c r="BN11" s="17">
        <v>0.45179555234428997</v>
      </c>
      <c r="BO11" s="17">
        <v>0.41043975503024299</v>
      </c>
      <c r="BP11" s="17"/>
      <c r="BQ11" s="17">
        <v>0.44406238603756898</v>
      </c>
      <c r="BR11" s="17">
        <v>0.37623784562637502</v>
      </c>
      <c r="BS11" s="17"/>
      <c r="BT11" s="17">
        <v>0.45399626664877801</v>
      </c>
      <c r="BU11" s="17"/>
      <c r="BV11" s="17">
        <v>0.421636866223492</v>
      </c>
      <c r="BW11" s="17">
        <v>0.39567673792061298</v>
      </c>
      <c r="BX11" s="17">
        <v>0.45844535374706802</v>
      </c>
      <c r="BY11" s="17"/>
      <c r="BZ11" s="17">
        <v>0.24009100350340901</v>
      </c>
      <c r="CA11" s="17">
        <v>0.28526084629202503</v>
      </c>
      <c r="CB11" s="17">
        <v>0.40282119141579598</v>
      </c>
      <c r="CC11" s="17">
        <v>0.43768615829122198</v>
      </c>
      <c r="CD11" s="17">
        <v>0.52277466280213702</v>
      </c>
      <c r="CE11" s="17">
        <v>0.55190871551003395</v>
      </c>
      <c r="CF11" s="17">
        <v>0.48883523847965399</v>
      </c>
      <c r="CG11" s="17"/>
      <c r="CH11" s="17">
        <v>0.41547622326049</v>
      </c>
      <c r="CI11" s="17">
        <v>0.554418110470282</v>
      </c>
      <c r="CJ11" s="17">
        <v>0.424761239875937</v>
      </c>
      <c r="CK11" s="17">
        <v>0.25025219771274199</v>
      </c>
      <c r="CL11" s="17">
        <v>0.176303066766203</v>
      </c>
    </row>
    <row r="12" spans="2:90" ht="28.8" x14ac:dyDescent="0.3">
      <c r="B12" s="18" t="s">
        <v>221</v>
      </c>
      <c r="C12" s="17">
        <v>0.118577957182426</v>
      </c>
      <c r="D12" s="17">
        <v>0.12489931271263501</v>
      </c>
      <c r="E12" s="17">
        <v>0.11223293091641801</v>
      </c>
      <c r="F12" s="17"/>
      <c r="G12" s="17">
        <v>0.19166980275328199</v>
      </c>
      <c r="H12" s="17">
        <v>0.179949565949168</v>
      </c>
      <c r="I12" s="17">
        <v>9.6539767282643199E-2</v>
      </c>
      <c r="J12" s="17">
        <v>8.8198514636525602E-2</v>
      </c>
      <c r="K12" s="17">
        <v>8.0752906783114906E-2</v>
      </c>
      <c r="L12" s="17">
        <v>8.7958142454701696E-2</v>
      </c>
      <c r="M12" s="17"/>
      <c r="N12" s="17">
        <v>0.17689696839691699</v>
      </c>
      <c r="O12" s="17">
        <v>0.13261488623637799</v>
      </c>
      <c r="P12" s="17">
        <v>7.7734101838667094E-2</v>
      </c>
      <c r="Q12" s="17">
        <v>7.6433792862580605E-2</v>
      </c>
      <c r="R12" s="17"/>
      <c r="S12" s="17">
        <v>0.158280348119193</v>
      </c>
      <c r="T12" s="17">
        <v>0.103539265827228</v>
      </c>
      <c r="U12" s="17">
        <v>0.107386669188005</v>
      </c>
      <c r="V12" s="17">
        <v>6.4673707647583095E-2</v>
      </c>
      <c r="W12" s="17">
        <v>8.8017518718724999E-2</v>
      </c>
      <c r="X12" s="17">
        <v>0.14235155802261201</v>
      </c>
      <c r="Y12" s="17">
        <v>0.13000245766262</v>
      </c>
      <c r="Z12" s="17">
        <v>0.12268797755065899</v>
      </c>
      <c r="AA12" s="17">
        <v>0.12194456019516201</v>
      </c>
      <c r="AB12" s="17">
        <v>0.15440244979131601</v>
      </c>
      <c r="AC12" s="17">
        <v>0.10866106389296699</v>
      </c>
      <c r="AD12" s="17">
        <v>5.0302050396241402E-2</v>
      </c>
      <c r="AE12" s="17"/>
      <c r="AF12" s="17">
        <v>9.2967537711631895E-2</v>
      </c>
      <c r="AG12" s="17">
        <v>0.119740638341563</v>
      </c>
      <c r="AH12" s="17">
        <v>0.12549888178843599</v>
      </c>
      <c r="AI12" s="17"/>
      <c r="AJ12" s="17">
        <v>0.111708689822396</v>
      </c>
      <c r="AK12" s="17">
        <v>0.14113462539418001</v>
      </c>
      <c r="AL12" s="17">
        <v>8.99726585757568E-2</v>
      </c>
      <c r="AM12" s="17">
        <v>9.9250388426247699E-2</v>
      </c>
      <c r="AN12" s="17">
        <v>0.149724902999402</v>
      </c>
      <c r="AO12" s="17"/>
      <c r="AP12" s="17">
        <v>0.156077313344162</v>
      </c>
      <c r="AQ12" s="17">
        <v>0.118639224376275</v>
      </c>
      <c r="AR12" s="17">
        <v>0.12214021190393599</v>
      </c>
      <c r="AS12" s="17">
        <v>9.0486884348832494E-2</v>
      </c>
      <c r="AT12" s="17">
        <v>0.19389477093801699</v>
      </c>
      <c r="AU12" s="17">
        <v>9.0585488140953602E-2</v>
      </c>
      <c r="AV12" s="17"/>
      <c r="AW12" s="17">
        <v>0.108691233205978</v>
      </c>
      <c r="AX12" s="17">
        <v>5.4952777871441802E-2</v>
      </c>
      <c r="AY12" s="17">
        <v>9.15647780281202E-2</v>
      </c>
      <c r="AZ12" s="17">
        <v>8.4689814510405498E-2</v>
      </c>
      <c r="BA12" s="17">
        <v>0.13112481833973599</v>
      </c>
      <c r="BB12" s="17">
        <v>0.10509267275487499</v>
      </c>
      <c r="BC12" s="17">
        <v>0.14494111123094799</v>
      </c>
      <c r="BD12" s="17">
        <v>0.142299134333084</v>
      </c>
      <c r="BE12" s="17">
        <v>6.2485931760759103E-2</v>
      </c>
      <c r="BF12" s="17">
        <v>9.7515525387979904E-2</v>
      </c>
      <c r="BG12" s="17">
        <v>0.11234744543627</v>
      </c>
      <c r="BH12" s="17">
        <v>0.129372043682043</v>
      </c>
      <c r="BI12" s="17">
        <v>0.210416015475136</v>
      </c>
      <c r="BJ12" s="17">
        <v>0.16772194372185401</v>
      </c>
      <c r="BK12" s="17">
        <v>0.120232299153451</v>
      </c>
      <c r="BL12" s="17">
        <v>0.18633505149499499</v>
      </c>
      <c r="BM12" s="17"/>
      <c r="BN12" s="17">
        <v>0.104238879579812</v>
      </c>
      <c r="BO12" s="17">
        <v>0.13767861173571799</v>
      </c>
      <c r="BP12" s="17"/>
      <c r="BQ12" s="17">
        <v>0.16199206180393699</v>
      </c>
      <c r="BR12" s="17">
        <v>0.12277676901965701</v>
      </c>
      <c r="BS12" s="17"/>
      <c r="BT12" s="17">
        <v>0.146701889947739</v>
      </c>
      <c r="BU12" s="17"/>
      <c r="BV12" s="17">
        <v>9.6589250919032699E-2</v>
      </c>
      <c r="BW12" s="17">
        <v>0.111914543253437</v>
      </c>
      <c r="BX12" s="17">
        <v>0.13125086665187999</v>
      </c>
      <c r="BY12" s="17"/>
      <c r="BZ12" s="17">
        <v>3.3218054257909399E-2</v>
      </c>
      <c r="CA12" s="17">
        <v>4.3728661824129302E-2</v>
      </c>
      <c r="CB12" s="17">
        <v>0.10210397534268401</v>
      </c>
      <c r="CC12" s="17">
        <v>0.16109704069269301</v>
      </c>
      <c r="CD12" s="17">
        <v>0.14219628693077699</v>
      </c>
      <c r="CE12" s="17">
        <v>0.14633673280780499</v>
      </c>
      <c r="CF12" s="17">
        <v>0.206615843499487</v>
      </c>
      <c r="CG12" s="17"/>
      <c r="CH12" s="17">
        <v>0.20960650571478601</v>
      </c>
      <c r="CI12" s="17">
        <v>0.150557745258802</v>
      </c>
      <c r="CJ12" s="17">
        <v>8.8945268436768296E-2</v>
      </c>
      <c r="CK12" s="17">
        <v>7.2165546816458495E-2</v>
      </c>
      <c r="CL12" s="17">
        <v>5.2390016523961802E-2</v>
      </c>
    </row>
    <row r="13" spans="2:90" ht="28.8" x14ac:dyDescent="0.3">
      <c r="B13" s="18" t="s">
        <v>222</v>
      </c>
      <c r="C13" s="17">
        <v>3.4716594220550297E-2</v>
      </c>
      <c r="D13" s="17">
        <v>4.0788683684981501E-2</v>
      </c>
      <c r="E13" s="17">
        <v>2.8026171472985899E-2</v>
      </c>
      <c r="F13" s="17"/>
      <c r="G13" s="17">
        <v>8.4958551350797495E-2</v>
      </c>
      <c r="H13" s="17">
        <v>6.5223051339439703E-2</v>
      </c>
      <c r="I13" s="17">
        <v>3.9835203556733603E-2</v>
      </c>
      <c r="J13" s="17">
        <v>1.5820346436123699E-2</v>
      </c>
      <c r="K13" s="17">
        <v>6.4467038477686702E-3</v>
      </c>
      <c r="L13" s="17">
        <v>6.52557589199897E-3</v>
      </c>
      <c r="M13" s="17"/>
      <c r="N13" s="17">
        <v>5.8151605723733603E-2</v>
      </c>
      <c r="O13" s="17">
        <v>2.5123805882135201E-2</v>
      </c>
      <c r="P13" s="17">
        <v>2.09684399779652E-2</v>
      </c>
      <c r="Q13" s="17">
        <v>2.9997406502868501E-2</v>
      </c>
      <c r="R13" s="17"/>
      <c r="S13" s="17">
        <v>5.6369514751071402E-2</v>
      </c>
      <c r="T13" s="17">
        <v>3.9997920616461603E-2</v>
      </c>
      <c r="U13" s="17">
        <v>1.32411981790938E-2</v>
      </c>
      <c r="V13" s="17">
        <v>2.5051758375126899E-2</v>
      </c>
      <c r="W13" s="17">
        <v>2.4752487108833699E-2</v>
      </c>
      <c r="X13" s="17">
        <v>2.29129878580711E-2</v>
      </c>
      <c r="Y13" s="17">
        <v>3.6066468559592599E-2</v>
      </c>
      <c r="Z13" s="17">
        <v>3.3860399185078702E-2</v>
      </c>
      <c r="AA13" s="17">
        <v>4.83332696456477E-2</v>
      </c>
      <c r="AB13" s="17">
        <v>1.5829600065912199E-2</v>
      </c>
      <c r="AC13" s="17">
        <v>4.9400518893881702E-2</v>
      </c>
      <c r="AD13" s="17">
        <v>3.4840087606402503E-2</v>
      </c>
      <c r="AE13" s="17"/>
      <c r="AF13" s="17">
        <v>2.1583104362547002E-2</v>
      </c>
      <c r="AG13" s="17">
        <v>4.3730804259617E-2</v>
      </c>
      <c r="AH13" s="17">
        <v>2.1896486930872299E-2</v>
      </c>
      <c r="AI13" s="17"/>
      <c r="AJ13" s="17">
        <v>2.3683374521066301E-2</v>
      </c>
      <c r="AK13" s="17">
        <v>4.5856734848808103E-2</v>
      </c>
      <c r="AL13" s="17">
        <v>4.0526675544694198E-2</v>
      </c>
      <c r="AM13" s="17">
        <v>4.45881304183657E-2</v>
      </c>
      <c r="AN13" s="17">
        <v>2.7829753164452801E-2</v>
      </c>
      <c r="AO13" s="17"/>
      <c r="AP13" s="17">
        <v>5.6081150529426201E-2</v>
      </c>
      <c r="AQ13" s="17">
        <v>1.9556243947477701E-2</v>
      </c>
      <c r="AR13" s="17">
        <v>4.4838013581444201E-2</v>
      </c>
      <c r="AS13" s="17">
        <v>3.6952092018294698E-2</v>
      </c>
      <c r="AT13" s="17">
        <v>4.9802453215806501E-2</v>
      </c>
      <c r="AU13" s="17">
        <v>1.01118141710307E-2</v>
      </c>
      <c r="AV13" s="17"/>
      <c r="AW13" s="17">
        <v>0</v>
      </c>
      <c r="AX13" s="17">
        <v>4.6078927266647599E-2</v>
      </c>
      <c r="AY13" s="17">
        <v>5.5566643670570501E-2</v>
      </c>
      <c r="AZ13" s="17">
        <v>2.1698182353540998E-2</v>
      </c>
      <c r="BA13" s="17">
        <v>2.37826803221074E-2</v>
      </c>
      <c r="BB13" s="17">
        <v>4.2295459820292897E-2</v>
      </c>
      <c r="BC13" s="17">
        <v>3.1166300271126102E-2</v>
      </c>
      <c r="BD13" s="17">
        <v>5.8048155711170604E-3</v>
      </c>
      <c r="BE13" s="17">
        <v>1.59795509722052E-2</v>
      </c>
      <c r="BF13" s="17">
        <v>2.2617694081134999E-2</v>
      </c>
      <c r="BG13" s="17">
        <v>1.2332568492884201E-2</v>
      </c>
      <c r="BH13" s="17">
        <v>3.7230623333222197E-2</v>
      </c>
      <c r="BI13" s="17">
        <v>3.72773927212574E-2</v>
      </c>
      <c r="BJ13" s="17">
        <v>5.2358961914286802E-2</v>
      </c>
      <c r="BK13" s="17">
        <v>8.64926773305906E-2</v>
      </c>
      <c r="BL13" s="17">
        <v>0.11168950244569099</v>
      </c>
      <c r="BM13" s="17"/>
      <c r="BN13" s="17">
        <v>3.37856636731972E-2</v>
      </c>
      <c r="BO13" s="17">
        <v>3.6506380912298103E-2</v>
      </c>
      <c r="BP13" s="17"/>
      <c r="BQ13" s="17">
        <v>5.3863735811791401E-2</v>
      </c>
      <c r="BR13" s="17">
        <v>4.1914672978748298E-2</v>
      </c>
      <c r="BS13" s="17"/>
      <c r="BT13" s="17">
        <v>6.5030663465951905E-2</v>
      </c>
      <c r="BU13" s="17"/>
      <c r="BV13" s="17">
        <v>3.2326965521529499E-2</v>
      </c>
      <c r="BW13" s="17">
        <v>3.6121565098274799E-2</v>
      </c>
      <c r="BX13" s="17">
        <v>3.5262985049901399E-2</v>
      </c>
      <c r="BY13" s="17"/>
      <c r="BZ13" s="17">
        <v>1.39719684817106E-2</v>
      </c>
      <c r="CA13" s="17">
        <v>3.3690398437950901E-2</v>
      </c>
      <c r="CB13" s="17">
        <v>2.8913207881798301E-2</v>
      </c>
      <c r="CC13" s="17">
        <v>2.8445201444437799E-2</v>
      </c>
      <c r="CD13" s="17">
        <v>2.8351271840088201E-2</v>
      </c>
      <c r="CE13" s="17">
        <v>4.8498340419326699E-2</v>
      </c>
      <c r="CF13" s="17">
        <v>7.7994270390801604E-2</v>
      </c>
      <c r="CG13" s="17"/>
      <c r="CH13" s="17">
        <v>0.12629896746635899</v>
      </c>
      <c r="CI13" s="17">
        <v>2.93535666291731E-2</v>
      </c>
      <c r="CJ13" s="17">
        <v>2.0616105745730799E-2</v>
      </c>
      <c r="CK13" s="17">
        <v>2.6458461654030398E-2</v>
      </c>
      <c r="CL13" s="17">
        <v>2.2351480886266199E-2</v>
      </c>
    </row>
    <row r="14" spans="2:90" x14ac:dyDescent="0.3">
      <c r="B14" s="18" t="s">
        <v>223</v>
      </c>
      <c r="C14" s="17">
        <v>0.109642376876684</v>
      </c>
      <c r="D14" s="17">
        <v>0.10490049263196</v>
      </c>
      <c r="E14" s="17">
        <v>0.115145768931548</v>
      </c>
      <c r="F14" s="17"/>
      <c r="G14" s="17">
        <v>4.3148379168994201E-2</v>
      </c>
      <c r="H14" s="17">
        <v>4.5273339379413302E-2</v>
      </c>
      <c r="I14" s="17">
        <v>7.0764663518291998E-2</v>
      </c>
      <c r="J14" s="17">
        <v>0.119382333433718</v>
      </c>
      <c r="K14" s="17">
        <v>0.17649356365593799</v>
      </c>
      <c r="L14" s="17">
        <v>0.18549192622508101</v>
      </c>
      <c r="M14" s="17"/>
      <c r="N14" s="17">
        <v>5.52393205084587E-2</v>
      </c>
      <c r="O14" s="17">
        <v>8.7013380226123899E-2</v>
      </c>
      <c r="P14" s="17">
        <v>0.125784222842</v>
      </c>
      <c r="Q14" s="17">
        <v>0.17469368089562601</v>
      </c>
      <c r="R14" s="17"/>
      <c r="S14" s="17">
        <v>6.4765619147023806E-2</v>
      </c>
      <c r="T14" s="17">
        <v>0.11757425068968599</v>
      </c>
      <c r="U14" s="17">
        <v>0.12431745867654601</v>
      </c>
      <c r="V14" s="17">
        <v>0.12565713081455401</v>
      </c>
      <c r="W14" s="17">
        <v>9.2236872730254604E-2</v>
      </c>
      <c r="X14" s="17">
        <v>0.109993072498191</v>
      </c>
      <c r="Y14" s="17">
        <v>0.118092543556996</v>
      </c>
      <c r="Z14" s="17">
        <v>0.10684609940845199</v>
      </c>
      <c r="AA14" s="17">
        <v>0.109070008624673</v>
      </c>
      <c r="AB14" s="17">
        <v>0.12611922213263299</v>
      </c>
      <c r="AC14" s="17">
        <v>0.16241531267296599</v>
      </c>
      <c r="AD14" s="17">
        <v>8.3609680870991604E-2</v>
      </c>
      <c r="AE14" s="17"/>
      <c r="AF14" s="17">
        <v>0.133620306551364</v>
      </c>
      <c r="AG14" s="17">
        <v>9.3320075325742893E-2</v>
      </c>
      <c r="AH14" s="17">
        <v>0.14116565045943499</v>
      </c>
      <c r="AI14" s="17"/>
      <c r="AJ14" s="17">
        <v>0.116808867429716</v>
      </c>
      <c r="AK14" s="17">
        <v>9.3134095409008494E-2</v>
      </c>
      <c r="AL14" s="17">
        <v>6.5744811802462E-2</v>
      </c>
      <c r="AM14" s="17">
        <v>0.124166074991942</v>
      </c>
      <c r="AN14" s="17">
        <v>8.8202397016883399E-2</v>
      </c>
      <c r="AO14" s="17"/>
      <c r="AP14" s="17">
        <v>8.4653414929326695E-2</v>
      </c>
      <c r="AQ14" s="17">
        <v>0.116910110315741</v>
      </c>
      <c r="AR14" s="17">
        <v>0.112552661500188</v>
      </c>
      <c r="AS14" s="17">
        <v>0.11769234147065499</v>
      </c>
      <c r="AT14" s="17">
        <v>2.7913946550825901E-2</v>
      </c>
      <c r="AU14" s="17">
        <v>0.13324163132316899</v>
      </c>
      <c r="AV14" s="17"/>
      <c r="AW14" s="17">
        <v>0.15047832574644501</v>
      </c>
      <c r="AX14" s="17">
        <v>0.242676053381434</v>
      </c>
      <c r="AY14" s="17">
        <v>0.152200649240329</v>
      </c>
      <c r="AZ14" s="17">
        <v>0.13847730339702699</v>
      </c>
      <c r="BA14" s="17">
        <v>0.124343039545307</v>
      </c>
      <c r="BB14" s="17">
        <v>0.125152223897988</v>
      </c>
      <c r="BC14" s="17">
        <v>8.2077243721286899E-2</v>
      </c>
      <c r="BD14" s="17">
        <v>0.13935537100391199</v>
      </c>
      <c r="BE14" s="17">
        <v>7.3998453038248896E-2</v>
      </c>
      <c r="BF14" s="17">
        <v>0.12189412129982199</v>
      </c>
      <c r="BG14" s="17">
        <v>6.26363363256075E-2</v>
      </c>
      <c r="BH14" s="17">
        <v>0.111519068235855</v>
      </c>
      <c r="BI14" s="17">
        <v>9.9356588593342399E-2</v>
      </c>
      <c r="BJ14" s="17">
        <v>8.2143866995531001E-2</v>
      </c>
      <c r="BK14" s="17">
        <v>1.88972305011176E-2</v>
      </c>
      <c r="BL14" s="17">
        <v>1.4408679792367899E-2</v>
      </c>
      <c r="BM14" s="17"/>
      <c r="BN14" s="17">
        <v>0.118295789862017</v>
      </c>
      <c r="BO14" s="17">
        <v>9.7011156219568295E-2</v>
      </c>
      <c r="BP14" s="17"/>
      <c r="BQ14" s="17">
        <v>7.9381196521599195E-2</v>
      </c>
      <c r="BR14" s="17">
        <v>0.113369209434558</v>
      </c>
      <c r="BS14" s="17"/>
      <c r="BT14" s="17">
        <v>6.9018419469753706E-2</v>
      </c>
      <c r="BU14" s="17"/>
      <c r="BV14" s="17">
        <v>0.13915011113025599</v>
      </c>
      <c r="BW14" s="17">
        <v>9.2500291669223897E-2</v>
      </c>
      <c r="BX14" s="17">
        <v>9.6809912476025106E-2</v>
      </c>
      <c r="BY14" s="17"/>
      <c r="BZ14" s="17">
        <v>0.13408456642552799</v>
      </c>
      <c r="CA14" s="17">
        <v>0.141828130833351</v>
      </c>
      <c r="CB14" s="17">
        <v>0.10189130754683901</v>
      </c>
      <c r="CC14" s="17">
        <v>9.7876763702722497E-2</v>
      </c>
      <c r="CD14" s="17">
        <v>0.12206229681422801</v>
      </c>
      <c r="CE14" s="17">
        <v>7.7223665951263995E-2</v>
      </c>
      <c r="CF14" s="17">
        <v>7.08360895233692E-2</v>
      </c>
      <c r="CG14" s="17"/>
      <c r="CH14" s="17">
        <v>6.5815063986156996E-2</v>
      </c>
      <c r="CI14" s="17">
        <v>9.8135848575898105E-2</v>
      </c>
      <c r="CJ14" s="17">
        <v>0.12591415050187499</v>
      </c>
      <c r="CK14" s="17">
        <v>0.121756180188673</v>
      </c>
      <c r="CL14" s="17">
        <v>0.126878306464729</v>
      </c>
    </row>
    <row r="15" spans="2:90" x14ac:dyDescent="0.3">
      <c r="B15" s="18" t="s">
        <v>118</v>
      </c>
      <c r="C15" s="19">
        <v>8.8463790622652604E-3</v>
      </c>
      <c r="D15" s="19">
        <v>7.8302996280030304E-3</v>
      </c>
      <c r="E15" s="19">
        <v>9.9095213839454199E-3</v>
      </c>
      <c r="F15" s="19"/>
      <c r="G15" s="19">
        <v>2.1308256817438202E-2</v>
      </c>
      <c r="H15" s="19">
        <v>1.48637575644818E-2</v>
      </c>
      <c r="I15" s="19">
        <v>1.14801407856076E-2</v>
      </c>
      <c r="J15" s="19">
        <v>2.6374491382228599E-3</v>
      </c>
      <c r="K15" s="19">
        <v>0</v>
      </c>
      <c r="L15" s="19">
        <v>4.4685550664474698E-3</v>
      </c>
      <c r="M15" s="19"/>
      <c r="N15" s="19">
        <v>1.3180107517681E-2</v>
      </c>
      <c r="O15" s="19">
        <v>4.3775517674095998E-3</v>
      </c>
      <c r="P15" s="19">
        <v>8.0185320672209199E-3</v>
      </c>
      <c r="Q15" s="19">
        <v>9.6302316656489695E-3</v>
      </c>
      <c r="R15" s="19"/>
      <c r="S15" s="19">
        <v>1.0950258835747399E-2</v>
      </c>
      <c r="T15" s="19">
        <v>1.00340419525835E-2</v>
      </c>
      <c r="U15" s="19">
        <v>0</v>
      </c>
      <c r="V15" s="19">
        <v>0</v>
      </c>
      <c r="W15" s="19">
        <v>6.5526227619075398E-3</v>
      </c>
      <c r="X15" s="19">
        <v>3.1297851937949803E-2</v>
      </c>
      <c r="Y15" s="19">
        <v>1.7299458915426301E-2</v>
      </c>
      <c r="Z15" s="19">
        <v>0</v>
      </c>
      <c r="AA15" s="19">
        <v>0</v>
      </c>
      <c r="AB15" s="19">
        <v>1.5023183701134901E-2</v>
      </c>
      <c r="AC15" s="19">
        <v>0</v>
      </c>
      <c r="AD15" s="19">
        <v>0</v>
      </c>
      <c r="AE15" s="19"/>
      <c r="AF15" s="19">
        <v>6.1059560948919503E-3</v>
      </c>
      <c r="AG15" s="19">
        <v>7.9353043408853293E-3</v>
      </c>
      <c r="AH15" s="19">
        <v>1.88422235960925E-2</v>
      </c>
      <c r="AI15" s="19"/>
      <c r="AJ15" s="19">
        <v>7.3884405421813203E-3</v>
      </c>
      <c r="AK15" s="19">
        <v>6.41878041438521E-3</v>
      </c>
      <c r="AL15" s="19">
        <v>5.9541304988590298E-3</v>
      </c>
      <c r="AM15" s="19">
        <v>6.7057508184618798E-3</v>
      </c>
      <c r="AN15" s="19">
        <v>9.4142318052921198E-3</v>
      </c>
      <c r="AO15" s="19"/>
      <c r="AP15" s="19">
        <v>7.1968734295985099E-3</v>
      </c>
      <c r="AQ15" s="19">
        <v>3.0949618453834501E-3</v>
      </c>
      <c r="AR15" s="19">
        <v>6.0731294878503296E-3</v>
      </c>
      <c r="AS15" s="19">
        <v>7.8415733936909194E-3</v>
      </c>
      <c r="AT15" s="19">
        <v>6.8350037341402001E-3</v>
      </c>
      <c r="AU15" s="19">
        <v>2.6978640755545999E-2</v>
      </c>
      <c r="AV15" s="19"/>
      <c r="AW15" s="19">
        <v>0</v>
      </c>
      <c r="AX15" s="19">
        <v>0</v>
      </c>
      <c r="AY15" s="19">
        <v>3.8132175828781499E-2</v>
      </c>
      <c r="AZ15" s="19">
        <v>9.3537739503673899E-3</v>
      </c>
      <c r="BA15" s="19">
        <v>1.22781364298224E-2</v>
      </c>
      <c r="BB15" s="19">
        <v>9.6230974372337394E-3</v>
      </c>
      <c r="BC15" s="19">
        <v>0</v>
      </c>
      <c r="BD15" s="19">
        <v>0</v>
      </c>
      <c r="BE15" s="19">
        <v>0</v>
      </c>
      <c r="BF15" s="19">
        <v>9.9804950872429792E-3</v>
      </c>
      <c r="BG15" s="19">
        <v>6.5959661501483503E-3</v>
      </c>
      <c r="BH15" s="19">
        <v>0</v>
      </c>
      <c r="BI15" s="19">
        <v>0</v>
      </c>
      <c r="BJ15" s="19">
        <v>0</v>
      </c>
      <c r="BK15" s="19">
        <v>0</v>
      </c>
      <c r="BL15" s="19">
        <v>1.40234861649805E-2</v>
      </c>
      <c r="BM15" s="19"/>
      <c r="BN15" s="19">
        <v>6.5046400765048197E-3</v>
      </c>
      <c r="BO15" s="19">
        <v>1.2210139333790801E-2</v>
      </c>
      <c r="BP15" s="19"/>
      <c r="BQ15" s="19">
        <v>5.6234042257501003E-3</v>
      </c>
      <c r="BR15" s="19">
        <v>4.8667881590190197E-3</v>
      </c>
      <c r="BS15" s="19"/>
      <c r="BT15" s="19">
        <v>3.9137929687152097E-3</v>
      </c>
      <c r="BU15" s="19"/>
      <c r="BV15" s="19">
        <v>1.43666083789807E-2</v>
      </c>
      <c r="BW15" s="19">
        <v>1.54611997649889E-2</v>
      </c>
      <c r="BX15" s="19">
        <v>3.27629791159812E-3</v>
      </c>
      <c r="BY15" s="19"/>
      <c r="BZ15" s="19">
        <v>1.6262044493597701E-2</v>
      </c>
      <c r="CA15" s="19">
        <v>0</v>
      </c>
      <c r="CB15" s="19">
        <v>6.9716564902925996E-3</v>
      </c>
      <c r="CC15" s="19">
        <v>0</v>
      </c>
      <c r="CD15" s="19">
        <v>1.00774573447317E-2</v>
      </c>
      <c r="CE15" s="19">
        <v>7.9604245457713003E-3</v>
      </c>
      <c r="CF15" s="19">
        <v>3.12339200992949E-3</v>
      </c>
      <c r="CG15" s="19"/>
      <c r="CH15" s="19">
        <v>1.0119444425670501E-2</v>
      </c>
      <c r="CI15" s="19">
        <v>4.8714748346353901E-3</v>
      </c>
      <c r="CJ15" s="19">
        <v>1.13854077728427E-2</v>
      </c>
      <c r="CK15" s="19">
        <v>1.05452296991435E-2</v>
      </c>
      <c r="CL15" s="19">
        <v>1.26872734833108E-2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231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218</v>
      </c>
      <c r="C9" s="17">
        <v>9.82878004443207E-2</v>
      </c>
      <c r="D9" s="17">
        <v>8.01397252709527E-2</v>
      </c>
      <c r="E9" s="17">
        <v>0.116803087944005</v>
      </c>
      <c r="F9" s="17"/>
      <c r="G9" s="17">
        <v>0.14960103698367599</v>
      </c>
      <c r="H9" s="17">
        <v>5.9031047016928802E-2</v>
      </c>
      <c r="I9" s="17">
        <v>0.100084708551895</v>
      </c>
      <c r="J9" s="17">
        <v>0.122039280300556</v>
      </c>
      <c r="K9" s="17">
        <v>7.6370230751239804E-2</v>
      </c>
      <c r="L9" s="17">
        <v>9.0226424969817504E-2</v>
      </c>
      <c r="M9" s="17"/>
      <c r="N9" s="17">
        <v>7.1589627699719896E-2</v>
      </c>
      <c r="O9" s="17">
        <v>0.102201585599106</v>
      </c>
      <c r="P9" s="17">
        <v>8.4812807202046897E-2</v>
      </c>
      <c r="Q9" s="17">
        <v>0.13584679372997799</v>
      </c>
      <c r="R9" s="17"/>
      <c r="S9" s="17">
        <v>0.132825418155574</v>
      </c>
      <c r="T9" s="17">
        <v>0.10718334633415599</v>
      </c>
      <c r="U9" s="17">
        <v>9.0274840700334105E-2</v>
      </c>
      <c r="V9" s="17">
        <v>7.5048927518072794E-2</v>
      </c>
      <c r="W9" s="17">
        <v>8.9213156227016199E-2</v>
      </c>
      <c r="X9" s="17">
        <v>5.35292406281902E-2</v>
      </c>
      <c r="Y9" s="17">
        <v>9.1878104831756693E-2</v>
      </c>
      <c r="Z9" s="17">
        <v>8.8323352590145801E-2</v>
      </c>
      <c r="AA9" s="17">
        <v>0.12147444918057899</v>
      </c>
      <c r="AB9" s="17">
        <v>8.1473399315671199E-2</v>
      </c>
      <c r="AC9" s="17">
        <v>0.111937691428803</v>
      </c>
      <c r="AD9" s="17">
        <v>0.117052507247371</v>
      </c>
      <c r="AE9" s="17"/>
      <c r="AF9" s="17">
        <v>9.3991194941128203E-2</v>
      </c>
      <c r="AG9" s="17">
        <v>8.9009214043398302E-2</v>
      </c>
      <c r="AH9" s="17">
        <v>0.12007565599513199</v>
      </c>
      <c r="AI9" s="17"/>
      <c r="AJ9" s="17">
        <v>9.4420472206482003E-2</v>
      </c>
      <c r="AK9" s="17">
        <v>8.8328891549831298E-2</v>
      </c>
      <c r="AL9" s="17">
        <v>2.9414161616988701E-2</v>
      </c>
      <c r="AM9" s="17">
        <v>0.114060837759607</v>
      </c>
      <c r="AN9" s="17">
        <v>0.121129441363449</v>
      </c>
      <c r="AO9" s="17"/>
      <c r="AP9" s="17">
        <v>7.3196329487620906E-2</v>
      </c>
      <c r="AQ9" s="17">
        <v>9.8196045605370097E-2</v>
      </c>
      <c r="AR9" s="17">
        <v>7.3050446968725397E-2</v>
      </c>
      <c r="AS9" s="17">
        <v>0.114694993286103</v>
      </c>
      <c r="AT9" s="17">
        <v>0.13101808700546499</v>
      </c>
      <c r="AU9" s="17">
        <v>0.103858099187968</v>
      </c>
      <c r="AV9" s="17"/>
      <c r="AW9" s="17">
        <v>0.104536077375638</v>
      </c>
      <c r="AX9" s="17">
        <v>0.207944773081601</v>
      </c>
      <c r="AY9" s="17">
        <v>0.120683856272518</v>
      </c>
      <c r="AZ9" s="17">
        <v>0.135497711267027</v>
      </c>
      <c r="BA9" s="17">
        <v>0.12208270055171</v>
      </c>
      <c r="BB9" s="17">
        <v>0.13904547171203399</v>
      </c>
      <c r="BC9" s="17">
        <v>0.100542656442127</v>
      </c>
      <c r="BD9" s="17">
        <v>8.2060145522916905E-2</v>
      </c>
      <c r="BE9" s="17">
        <v>6.8226204680835803E-2</v>
      </c>
      <c r="BF9" s="17">
        <v>5.1279985429377201E-2</v>
      </c>
      <c r="BG9" s="17">
        <v>6.0009291724422001E-2</v>
      </c>
      <c r="BH9" s="17">
        <v>9.1020712056314304E-2</v>
      </c>
      <c r="BI9" s="17">
        <v>6.0436843787526499E-2</v>
      </c>
      <c r="BJ9" s="17">
        <v>4.88362317766051E-2</v>
      </c>
      <c r="BK9" s="17">
        <v>3.9876271208777403E-2</v>
      </c>
      <c r="BL9" s="17">
        <v>7.8303445406884803E-2</v>
      </c>
      <c r="BM9" s="17"/>
      <c r="BN9" s="17">
        <v>8.0062225253939898E-2</v>
      </c>
      <c r="BO9" s="17">
        <v>0.122648801486906</v>
      </c>
      <c r="BP9" s="17"/>
      <c r="BQ9" s="17">
        <v>7.1824501442853905E-2</v>
      </c>
      <c r="BR9" s="17">
        <v>0.117895811202022</v>
      </c>
      <c r="BS9" s="17"/>
      <c r="BT9" s="17">
        <v>6.7937499059555401E-2</v>
      </c>
      <c r="BU9" s="17"/>
      <c r="BV9" s="17">
        <v>9.9340539507936698E-2</v>
      </c>
      <c r="BW9" s="17">
        <v>0.14200641940797101</v>
      </c>
      <c r="BX9" s="17">
        <v>7.8574204965164193E-2</v>
      </c>
      <c r="BY9" s="17"/>
      <c r="BZ9" s="17">
        <v>0.26911677637125198</v>
      </c>
      <c r="CA9" s="17">
        <v>0.167413195865874</v>
      </c>
      <c r="CB9" s="17">
        <v>0.10838344319846099</v>
      </c>
      <c r="CC9" s="17">
        <v>6.7196870318965304E-2</v>
      </c>
      <c r="CD9" s="17">
        <v>5.1613870023539399E-2</v>
      </c>
      <c r="CE9" s="17">
        <v>5.6619283338178797E-2</v>
      </c>
      <c r="CF9" s="17">
        <v>3.5765514149303901E-2</v>
      </c>
      <c r="CG9" s="17"/>
      <c r="CH9" s="17">
        <v>3.2027863282872E-2</v>
      </c>
      <c r="CI9" s="17">
        <v>4.9089143164244002E-2</v>
      </c>
      <c r="CJ9" s="17">
        <v>9.0301935552349194E-2</v>
      </c>
      <c r="CK9" s="17">
        <v>0.22178766509640099</v>
      </c>
      <c r="CL9" s="17">
        <v>0.30884695347104402</v>
      </c>
    </row>
    <row r="10" spans="2:90" x14ac:dyDescent="0.3">
      <c r="B10" s="18" t="s">
        <v>219</v>
      </c>
      <c r="C10" s="17">
        <v>0.16733852375140901</v>
      </c>
      <c r="D10" s="17">
        <v>0.15588366995752301</v>
      </c>
      <c r="E10" s="17">
        <v>0.175029901818262</v>
      </c>
      <c r="F10" s="17"/>
      <c r="G10" s="17">
        <v>0.177226696626368</v>
      </c>
      <c r="H10" s="17">
        <v>0.18741732429942101</v>
      </c>
      <c r="I10" s="17">
        <v>0.185509450989613</v>
      </c>
      <c r="J10" s="17">
        <v>0.21466010915651201</v>
      </c>
      <c r="K10" s="17">
        <v>0.15254277256748699</v>
      </c>
      <c r="L10" s="17">
        <v>0.10100137013246099</v>
      </c>
      <c r="M10" s="17"/>
      <c r="N10" s="17">
        <v>0.132045394798535</v>
      </c>
      <c r="O10" s="17">
        <v>0.201359818449106</v>
      </c>
      <c r="P10" s="17">
        <v>0.167423675903285</v>
      </c>
      <c r="Q10" s="17">
        <v>0.16933796423400099</v>
      </c>
      <c r="R10" s="17"/>
      <c r="S10" s="17">
        <v>0.14021151818553801</v>
      </c>
      <c r="T10" s="17">
        <v>0.14718715474278199</v>
      </c>
      <c r="U10" s="17">
        <v>0.101511500696453</v>
      </c>
      <c r="V10" s="17">
        <v>0.21821078466313301</v>
      </c>
      <c r="W10" s="17">
        <v>0.227394953295043</v>
      </c>
      <c r="X10" s="17">
        <v>0.14286652171578201</v>
      </c>
      <c r="Y10" s="17">
        <v>0.164252919885437</v>
      </c>
      <c r="Z10" s="17">
        <v>0.24860481850756599</v>
      </c>
      <c r="AA10" s="17">
        <v>0.16220904397896099</v>
      </c>
      <c r="AB10" s="17">
        <v>0.220062009552842</v>
      </c>
      <c r="AC10" s="17">
        <v>0.123874879689784</v>
      </c>
      <c r="AD10" s="17">
        <v>0.17129944560756699</v>
      </c>
      <c r="AE10" s="17"/>
      <c r="AF10" s="17">
        <v>0.181910536070434</v>
      </c>
      <c r="AG10" s="17">
        <v>0.16129562102320999</v>
      </c>
      <c r="AH10" s="17">
        <v>0.115858226639435</v>
      </c>
      <c r="AI10" s="17"/>
      <c r="AJ10" s="17">
        <v>0.149162670460359</v>
      </c>
      <c r="AK10" s="17">
        <v>0.15566615662175801</v>
      </c>
      <c r="AL10" s="17">
        <v>0.16219155812623101</v>
      </c>
      <c r="AM10" s="17">
        <v>0.167298873100206</v>
      </c>
      <c r="AN10" s="17">
        <v>0.19140897746028701</v>
      </c>
      <c r="AO10" s="17"/>
      <c r="AP10" s="17">
        <v>0.15913975620850501</v>
      </c>
      <c r="AQ10" s="17">
        <v>0.14056042450904699</v>
      </c>
      <c r="AR10" s="17">
        <v>0.195897730903592</v>
      </c>
      <c r="AS10" s="17">
        <v>0.16606422311018801</v>
      </c>
      <c r="AT10" s="17">
        <v>0.206455335505184</v>
      </c>
      <c r="AU10" s="17">
        <v>0.16113534227986401</v>
      </c>
      <c r="AV10" s="17"/>
      <c r="AW10" s="17">
        <v>0.30526505562669998</v>
      </c>
      <c r="AX10" s="17">
        <v>0.14151710162076001</v>
      </c>
      <c r="AY10" s="17">
        <v>0.16116001256206899</v>
      </c>
      <c r="AZ10" s="17">
        <v>0.13467556034636599</v>
      </c>
      <c r="BA10" s="17">
        <v>0.18461202517983299</v>
      </c>
      <c r="BB10" s="17">
        <v>0.16314250321562099</v>
      </c>
      <c r="BC10" s="17">
        <v>0.22306423246801399</v>
      </c>
      <c r="BD10" s="17">
        <v>0.16149909227440101</v>
      </c>
      <c r="BE10" s="17">
        <v>0.21503689424582501</v>
      </c>
      <c r="BF10" s="17">
        <v>0.180164497115819</v>
      </c>
      <c r="BG10" s="17">
        <v>0.164642176186935</v>
      </c>
      <c r="BH10" s="17">
        <v>0.15154436836514901</v>
      </c>
      <c r="BI10" s="17">
        <v>0.155871804393308</v>
      </c>
      <c r="BJ10" s="17">
        <v>0.19178315296737999</v>
      </c>
      <c r="BK10" s="17">
        <v>0.114730743993555</v>
      </c>
      <c r="BL10" s="17">
        <v>8.3270824518797207E-2</v>
      </c>
      <c r="BM10" s="17"/>
      <c r="BN10" s="17">
        <v>0.15031541711987501</v>
      </c>
      <c r="BO10" s="17">
        <v>0.19096926306519599</v>
      </c>
      <c r="BP10" s="17"/>
      <c r="BQ10" s="17">
        <v>0.14162045424509101</v>
      </c>
      <c r="BR10" s="17">
        <v>0.186667121915714</v>
      </c>
      <c r="BS10" s="17"/>
      <c r="BT10" s="17">
        <v>0.16283540548106001</v>
      </c>
      <c r="BU10" s="17"/>
      <c r="BV10" s="17">
        <v>0.198642021541973</v>
      </c>
      <c r="BW10" s="17">
        <v>0.17608847271514899</v>
      </c>
      <c r="BX10" s="17">
        <v>0.15012446206528801</v>
      </c>
      <c r="BY10" s="17"/>
      <c r="BZ10" s="17">
        <v>0.202584583181147</v>
      </c>
      <c r="CA10" s="17">
        <v>0.230331628312055</v>
      </c>
      <c r="CB10" s="17">
        <v>0.18702688203875001</v>
      </c>
      <c r="CC10" s="17">
        <v>0.213386802231531</v>
      </c>
      <c r="CD10" s="17">
        <v>0.15988236842235101</v>
      </c>
      <c r="CE10" s="17">
        <v>0.14266723020073799</v>
      </c>
      <c r="CF10" s="17">
        <v>7.5152166133189702E-2</v>
      </c>
      <c r="CG10" s="17"/>
      <c r="CH10" s="17">
        <v>0.15337752930166099</v>
      </c>
      <c r="CI10" s="17">
        <v>9.8388397055635596E-2</v>
      </c>
      <c r="CJ10" s="17">
        <v>0.19835498588521</v>
      </c>
      <c r="CK10" s="17">
        <v>0.27787550954149998</v>
      </c>
      <c r="CL10" s="17">
        <v>0.12496946484008301</v>
      </c>
    </row>
    <row r="11" spans="2:90" x14ac:dyDescent="0.3">
      <c r="B11" s="18" t="s">
        <v>220</v>
      </c>
      <c r="C11" s="17">
        <v>0.32318254180642703</v>
      </c>
      <c r="D11" s="17">
        <v>0.35853129785874999</v>
      </c>
      <c r="E11" s="17">
        <v>0.29119798891661097</v>
      </c>
      <c r="F11" s="17"/>
      <c r="G11" s="17">
        <v>0.26420148097013402</v>
      </c>
      <c r="H11" s="17">
        <v>0.37269849004911898</v>
      </c>
      <c r="I11" s="17">
        <v>0.35027431005522702</v>
      </c>
      <c r="J11" s="17">
        <v>0.33766700298066699</v>
      </c>
      <c r="K11" s="17">
        <v>0.306731532729418</v>
      </c>
      <c r="L11" s="17">
        <v>0.29900254582045499</v>
      </c>
      <c r="M11" s="17"/>
      <c r="N11" s="17">
        <v>0.38077988617710401</v>
      </c>
      <c r="O11" s="17">
        <v>0.31234250594060098</v>
      </c>
      <c r="P11" s="17">
        <v>0.30958764587568</v>
      </c>
      <c r="Q11" s="17">
        <v>0.28570558549372899</v>
      </c>
      <c r="R11" s="17"/>
      <c r="S11" s="17">
        <v>0.33736825270077198</v>
      </c>
      <c r="T11" s="17">
        <v>0.32695726301912797</v>
      </c>
      <c r="U11" s="17">
        <v>0.32586765161313802</v>
      </c>
      <c r="V11" s="17">
        <v>0.342935589817431</v>
      </c>
      <c r="W11" s="17">
        <v>0.34095628890582103</v>
      </c>
      <c r="X11" s="17">
        <v>0.36852957109949702</v>
      </c>
      <c r="Y11" s="17">
        <v>0.29613319116479297</v>
      </c>
      <c r="Z11" s="17">
        <v>0.26261492098259398</v>
      </c>
      <c r="AA11" s="17">
        <v>0.27834302367833702</v>
      </c>
      <c r="AB11" s="17">
        <v>0.329734888482629</v>
      </c>
      <c r="AC11" s="17">
        <v>0.36472785760210802</v>
      </c>
      <c r="AD11" s="17">
        <v>0.225524084234137</v>
      </c>
      <c r="AE11" s="17"/>
      <c r="AF11" s="17">
        <v>0.28449463934281499</v>
      </c>
      <c r="AG11" s="17">
        <v>0.35354259184803299</v>
      </c>
      <c r="AH11" s="17">
        <v>0.35048445248856402</v>
      </c>
      <c r="AI11" s="17"/>
      <c r="AJ11" s="17">
        <v>0.31713885730871899</v>
      </c>
      <c r="AK11" s="17">
        <v>0.35299878009897501</v>
      </c>
      <c r="AL11" s="17">
        <v>0.36944397690640801</v>
      </c>
      <c r="AM11" s="17">
        <v>0.27340914045975301</v>
      </c>
      <c r="AN11" s="17">
        <v>0.40070690272342202</v>
      </c>
      <c r="AO11" s="17"/>
      <c r="AP11" s="17">
        <v>0.35578566321893701</v>
      </c>
      <c r="AQ11" s="17">
        <v>0.35994946584406001</v>
      </c>
      <c r="AR11" s="17">
        <v>0.33290921762982301</v>
      </c>
      <c r="AS11" s="17">
        <v>0.27519694276143603</v>
      </c>
      <c r="AT11" s="17">
        <v>0.33497352751083198</v>
      </c>
      <c r="AU11" s="17">
        <v>0.33799321586070902</v>
      </c>
      <c r="AV11" s="17"/>
      <c r="AW11" s="17">
        <v>0.144292804273847</v>
      </c>
      <c r="AX11" s="17">
        <v>0.15159337078474899</v>
      </c>
      <c r="AY11" s="17">
        <v>0.294781223034975</v>
      </c>
      <c r="AZ11" s="17">
        <v>0.30999618405755702</v>
      </c>
      <c r="BA11" s="17">
        <v>0.276985063181443</v>
      </c>
      <c r="BB11" s="17">
        <v>0.29702403162177099</v>
      </c>
      <c r="BC11" s="17">
        <v>0.28021518411656998</v>
      </c>
      <c r="BD11" s="17">
        <v>0.36903218578179597</v>
      </c>
      <c r="BE11" s="17">
        <v>0.40269718903822099</v>
      </c>
      <c r="BF11" s="17">
        <v>0.42065873942764298</v>
      </c>
      <c r="BG11" s="17">
        <v>0.325471192844551</v>
      </c>
      <c r="BH11" s="17">
        <v>0.40259782271572397</v>
      </c>
      <c r="BI11" s="17">
        <v>0.37752808749753197</v>
      </c>
      <c r="BJ11" s="17">
        <v>0.42084724201485801</v>
      </c>
      <c r="BK11" s="17">
        <v>0.452834336022648</v>
      </c>
      <c r="BL11" s="17">
        <v>0.30165181854970602</v>
      </c>
      <c r="BM11" s="17"/>
      <c r="BN11" s="17">
        <v>0.34257190712399999</v>
      </c>
      <c r="BO11" s="17">
        <v>0.29997260996430403</v>
      </c>
      <c r="BP11" s="17"/>
      <c r="BQ11" s="17">
        <v>0.37021277185178803</v>
      </c>
      <c r="BR11" s="17">
        <v>0.304283138032651</v>
      </c>
      <c r="BS11" s="17"/>
      <c r="BT11" s="17">
        <v>0.35006865103760598</v>
      </c>
      <c r="BU11" s="17"/>
      <c r="BV11" s="17">
        <v>0.31250843853700599</v>
      </c>
      <c r="BW11" s="17">
        <v>0.305984430935059</v>
      </c>
      <c r="BX11" s="17">
        <v>0.33496492879532802</v>
      </c>
      <c r="BY11" s="17"/>
      <c r="BZ11" s="17">
        <v>0.22587530643571599</v>
      </c>
      <c r="CA11" s="17">
        <v>0.218691484768615</v>
      </c>
      <c r="CB11" s="17">
        <v>0.29552435713559799</v>
      </c>
      <c r="CC11" s="17">
        <v>0.33634524924933701</v>
      </c>
      <c r="CD11" s="17">
        <v>0.34459278826237599</v>
      </c>
      <c r="CE11" s="17">
        <v>0.37430214988775901</v>
      </c>
      <c r="CF11" s="17">
        <v>0.39932393949063899</v>
      </c>
      <c r="CG11" s="17"/>
      <c r="CH11" s="17">
        <v>0.36370807194892302</v>
      </c>
      <c r="CI11" s="17">
        <v>0.414673036550952</v>
      </c>
      <c r="CJ11" s="17">
        <v>0.28811843874281001</v>
      </c>
      <c r="CK11" s="17">
        <v>0.19935364936383501</v>
      </c>
      <c r="CL11" s="17">
        <v>0.17990436517340799</v>
      </c>
    </row>
    <row r="12" spans="2:90" ht="28.8" x14ac:dyDescent="0.3">
      <c r="B12" s="18" t="s">
        <v>221</v>
      </c>
      <c r="C12" s="17">
        <v>0.118305571410925</v>
      </c>
      <c r="D12" s="17">
        <v>0.12844496266317701</v>
      </c>
      <c r="E12" s="17">
        <v>0.109334129616763</v>
      </c>
      <c r="F12" s="17"/>
      <c r="G12" s="17">
        <v>0.20914848655430801</v>
      </c>
      <c r="H12" s="17">
        <v>0.19140680406281299</v>
      </c>
      <c r="I12" s="17">
        <v>0.160456606782823</v>
      </c>
      <c r="J12" s="17">
        <v>6.7642527723311099E-2</v>
      </c>
      <c r="K12" s="17">
        <v>5.9626536865386201E-2</v>
      </c>
      <c r="L12" s="17">
        <v>4.4200008592947801E-2</v>
      </c>
      <c r="M12" s="17"/>
      <c r="N12" s="17">
        <v>0.18292068488461199</v>
      </c>
      <c r="O12" s="17">
        <v>0.104609058882697</v>
      </c>
      <c r="P12" s="17">
        <v>7.7341349296504602E-2</v>
      </c>
      <c r="Q12" s="17">
        <v>9.4264240388606493E-2</v>
      </c>
      <c r="R12" s="17"/>
      <c r="S12" s="17">
        <v>0.16922419529844099</v>
      </c>
      <c r="T12" s="17">
        <v>9.50628579422962E-2</v>
      </c>
      <c r="U12" s="17">
        <v>0.126852640921641</v>
      </c>
      <c r="V12" s="17">
        <v>9.9136710152524399E-2</v>
      </c>
      <c r="W12" s="17">
        <v>9.2793050223009904E-2</v>
      </c>
      <c r="X12" s="17">
        <v>0.128944687400108</v>
      </c>
      <c r="Y12" s="17">
        <v>9.68197697856229E-2</v>
      </c>
      <c r="Z12" s="17">
        <v>0.109547865670288</v>
      </c>
      <c r="AA12" s="17">
        <v>0.135533964117104</v>
      </c>
      <c r="AB12" s="17">
        <v>9.5637438779668696E-2</v>
      </c>
      <c r="AC12" s="17">
        <v>9.3379418529614497E-2</v>
      </c>
      <c r="AD12" s="17">
        <v>0.15833201887343301</v>
      </c>
      <c r="AE12" s="17"/>
      <c r="AF12" s="17">
        <v>8.2015391869870294E-2</v>
      </c>
      <c r="AG12" s="17">
        <v>0.129303200511697</v>
      </c>
      <c r="AH12" s="17">
        <v>0.16252339129031099</v>
      </c>
      <c r="AI12" s="17"/>
      <c r="AJ12" s="17">
        <v>0.136426476502223</v>
      </c>
      <c r="AK12" s="17">
        <v>0.12891497500701801</v>
      </c>
      <c r="AL12" s="17">
        <v>0.11602343967649099</v>
      </c>
      <c r="AM12" s="17">
        <v>8.2691387137113798E-2</v>
      </c>
      <c r="AN12" s="17">
        <v>0.116339713451603</v>
      </c>
      <c r="AO12" s="17"/>
      <c r="AP12" s="17">
        <v>0.15214225835805001</v>
      </c>
      <c r="AQ12" s="17">
        <v>0.133732014586012</v>
      </c>
      <c r="AR12" s="17">
        <v>0.10417446542097999</v>
      </c>
      <c r="AS12" s="17">
        <v>9.6439025763746397E-2</v>
      </c>
      <c r="AT12" s="17">
        <v>0.109070152428053</v>
      </c>
      <c r="AU12" s="17">
        <v>0.104270611289091</v>
      </c>
      <c r="AV12" s="17"/>
      <c r="AW12" s="17">
        <v>5.3573089408536299E-2</v>
      </c>
      <c r="AX12" s="17">
        <v>9.9576377725229398E-2</v>
      </c>
      <c r="AY12" s="17">
        <v>6.5749617994245502E-2</v>
      </c>
      <c r="AZ12" s="17">
        <v>8.5030720872961096E-2</v>
      </c>
      <c r="BA12" s="17">
        <v>0.129384771695009</v>
      </c>
      <c r="BB12" s="17">
        <v>0.10901784637091801</v>
      </c>
      <c r="BC12" s="17">
        <v>9.7632367831387304E-2</v>
      </c>
      <c r="BD12" s="17">
        <v>9.4487957141852902E-2</v>
      </c>
      <c r="BE12" s="17">
        <v>5.9089386730488601E-2</v>
      </c>
      <c r="BF12" s="17">
        <v>9.4897445733193503E-2</v>
      </c>
      <c r="BG12" s="17">
        <v>0.147494186489426</v>
      </c>
      <c r="BH12" s="17">
        <v>0.120440414608496</v>
      </c>
      <c r="BI12" s="17">
        <v>0.23102307038754799</v>
      </c>
      <c r="BJ12" s="17">
        <v>0.19104196398703699</v>
      </c>
      <c r="BK12" s="17">
        <v>0.13852367772676499</v>
      </c>
      <c r="BL12" s="17">
        <v>0.25970836954755</v>
      </c>
      <c r="BM12" s="17"/>
      <c r="BN12" s="17">
        <v>0.127721585993509</v>
      </c>
      <c r="BO12" s="17">
        <v>0.10373442917005</v>
      </c>
      <c r="BP12" s="17"/>
      <c r="BQ12" s="17">
        <v>0.143828431921081</v>
      </c>
      <c r="BR12" s="17">
        <v>0.106089789205252</v>
      </c>
      <c r="BS12" s="17"/>
      <c r="BT12" s="17">
        <v>0.170909426724424</v>
      </c>
      <c r="BU12" s="17"/>
      <c r="BV12" s="17">
        <v>7.7201953079993904E-2</v>
      </c>
      <c r="BW12" s="17">
        <v>0.13074630371496801</v>
      </c>
      <c r="BX12" s="17">
        <v>0.131400135953439</v>
      </c>
      <c r="BY12" s="17"/>
      <c r="BZ12" s="17">
        <v>4.1169432347068297E-2</v>
      </c>
      <c r="CA12" s="17">
        <v>6.8956575800149397E-2</v>
      </c>
      <c r="CB12" s="17">
        <v>0.128753057248782</v>
      </c>
      <c r="CC12" s="17">
        <v>0.117555130485891</v>
      </c>
      <c r="CD12" s="17">
        <v>0.12875663761307801</v>
      </c>
      <c r="CE12" s="17">
        <v>0.154240574186016</v>
      </c>
      <c r="CF12" s="17">
        <v>0.213503305389218</v>
      </c>
      <c r="CG12" s="17"/>
      <c r="CH12" s="17">
        <v>0.161526124579595</v>
      </c>
      <c r="CI12" s="17">
        <v>0.15172824740156399</v>
      </c>
      <c r="CJ12" s="17">
        <v>0.101685729204524</v>
      </c>
      <c r="CK12" s="17">
        <v>5.8207862079134198E-2</v>
      </c>
      <c r="CL12" s="17">
        <v>8.95844862750107E-2</v>
      </c>
    </row>
    <row r="13" spans="2:90" ht="28.8" x14ac:dyDescent="0.3">
      <c r="B13" s="18" t="s">
        <v>222</v>
      </c>
      <c r="C13" s="17">
        <v>4.2452660008104298E-2</v>
      </c>
      <c r="D13" s="17">
        <v>4.2379451931421099E-2</v>
      </c>
      <c r="E13" s="17">
        <v>4.0870806262568699E-2</v>
      </c>
      <c r="F13" s="17"/>
      <c r="G13" s="17">
        <v>7.6882005944527806E-2</v>
      </c>
      <c r="H13" s="17">
        <v>8.6488127653390201E-2</v>
      </c>
      <c r="I13" s="17">
        <v>6.3351754425405804E-2</v>
      </c>
      <c r="J13" s="17">
        <v>1.3530934403915401E-2</v>
      </c>
      <c r="K13" s="17">
        <v>9.7378499422158295E-3</v>
      </c>
      <c r="L13" s="17">
        <v>1.1909308792173201E-2</v>
      </c>
      <c r="M13" s="17"/>
      <c r="N13" s="17">
        <v>7.4637892282248305E-2</v>
      </c>
      <c r="O13" s="17">
        <v>2.53343172727803E-2</v>
      </c>
      <c r="P13" s="17">
        <v>4.1043392483422599E-2</v>
      </c>
      <c r="Q13" s="17">
        <v>2.7190501397644201E-2</v>
      </c>
      <c r="R13" s="17"/>
      <c r="S13" s="17">
        <v>7.8117255954327294E-2</v>
      </c>
      <c r="T13" s="17">
        <v>4.2607777555517201E-2</v>
      </c>
      <c r="U13" s="17">
        <v>2.3363742194252499E-2</v>
      </c>
      <c r="V13" s="17">
        <v>2.1321307178977299E-2</v>
      </c>
      <c r="W13" s="17">
        <v>3.1417973262851298E-2</v>
      </c>
      <c r="X13" s="17">
        <v>4.6534323817609899E-2</v>
      </c>
      <c r="Y13" s="17">
        <v>1.8645350558328298E-2</v>
      </c>
      <c r="Z13" s="17">
        <v>1.8520872013012502E-2</v>
      </c>
      <c r="AA13" s="17">
        <v>5.6971124547307399E-2</v>
      </c>
      <c r="AB13" s="17">
        <v>2.31324502353564E-2</v>
      </c>
      <c r="AC13" s="17">
        <v>4.3102521605025403E-2</v>
      </c>
      <c r="AD13" s="17">
        <v>0.10134997991622099</v>
      </c>
      <c r="AE13" s="17"/>
      <c r="AF13" s="17">
        <v>2.33998659333234E-2</v>
      </c>
      <c r="AG13" s="17">
        <v>5.4560586325092801E-2</v>
      </c>
      <c r="AH13" s="17">
        <v>4.4256509517270899E-2</v>
      </c>
      <c r="AI13" s="17"/>
      <c r="AJ13" s="17">
        <v>2.42133886999105E-2</v>
      </c>
      <c r="AK13" s="17">
        <v>6.10484021780303E-2</v>
      </c>
      <c r="AL13" s="17">
        <v>1.91762261223903E-2</v>
      </c>
      <c r="AM13" s="17">
        <v>5.9698018265839897E-2</v>
      </c>
      <c r="AN13" s="17">
        <v>1.8791835512588801E-2</v>
      </c>
      <c r="AO13" s="17"/>
      <c r="AP13" s="17">
        <v>7.8889944262716602E-2</v>
      </c>
      <c r="AQ13" s="17">
        <v>3.11301595652685E-2</v>
      </c>
      <c r="AR13" s="17">
        <v>2.8021356010367201E-2</v>
      </c>
      <c r="AS13" s="17">
        <v>3.6507753412631502E-2</v>
      </c>
      <c r="AT13" s="17">
        <v>4.5723147176852601E-2</v>
      </c>
      <c r="AU13" s="17">
        <v>1.6241164356193001E-2</v>
      </c>
      <c r="AV13" s="17"/>
      <c r="AW13" s="17">
        <v>4.9495413906588903E-2</v>
      </c>
      <c r="AX13" s="17">
        <v>4.65785320598271E-2</v>
      </c>
      <c r="AY13" s="17">
        <v>6.6240371403151902E-3</v>
      </c>
      <c r="AZ13" s="17">
        <v>3.29001283202002E-2</v>
      </c>
      <c r="BA13" s="17">
        <v>1.7495935558895701E-2</v>
      </c>
      <c r="BB13" s="17">
        <v>3.76489016254151E-2</v>
      </c>
      <c r="BC13" s="17">
        <v>5.5957492810147801E-2</v>
      </c>
      <c r="BD13" s="17">
        <v>2.09939307746017E-2</v>
      </c>
      <c r="BE13" s="17">
        <v>6.84206609480012E-3</v>
      </c>
      <c r="BF13" s="17">
        <v>3.8512754998683299E-2</v>
      </c>
      <c r="BG13" s="17">
        <v>4.5077890472997303E-2</v>
      </c>
      <c r="BH13" s="17">
        <v>2.87625902921597E-2</v>
      </c>
      <c r="BI13" s="17">
        <v>4.9687968369631401E-2</v>
      </c>
      <c r="BJ13" s="17">
        <v>6.3981196659946005E-2</v>
      </c>
      <c r="BK13" s="17">
        <v>8.8143722982349598E-2</v>
      </c>
      <c r="BL13" s="17">
        <v>0.17802224036355099</v>
      </c>
      <c r="BM13" s="17"/>
      <c r="BN13" s="17">
        <v>5.4946888625724701E-2</v>
      </c>
      <c r="BO13" s="17">
        <v>2.5805921860683499E-2</v>
      </c>
      <c r="BP13" s="17"/>
      <c r="BQ13" s="17">
        <v>8.1645214757578202E-2</v>
      </c>
      <c r="BR13" s="17">
        <v>3.4075623171202302E-2</v>
      </c>
      <c r="BS13" s="17"/>
      <c r="BT13" s="17">
        <v>0.10613203925400901</v>
      </c>
      <c r="BU13" s="17"/>
      <c r="BV13" s="17">
        <v>3.5137492694592001E-2</v>
      </c>
      <c r="BW13" s="17">
        <v>2.8241123083134999E-2</v>
      </c>
      <c r="BX13" s="17">
        <v>5.2870210875855701E-2</v>
      </c>
      <c r="BY13" s="17"/>
      <c r="BZ13" s="17">
        <v>2.0730627521115801E-2</v>
      </c>
      <c r="CA13" s="17">
        <v>3.7064715603205303E-2</v>
      </c>
      <c r="CB13" s="17">
        <v>2.8928085383621901E-2</v>
      </c>
      <c r="CC13" s="17">
        <v>2.9061624577144798E-2</v>
      </c>
      <c r="CD13" s="17">
        <v>4.5482723531740002E-2</v>
      </c>
      <c r="CE13" s="17">
        <v>4.8878410346942E-2</v>
      </c>
      <c r="CF13" s="17">
        <v>0.111390854127457</v>
      </c>
      <c r="CG13" s="17"/>
      <c r="CH13" s="17">
        <v>0.12642794399094001</v>
      </c>
      <c r="CI13" s="17">
        <v>3.9965637527022403E-2</v>
      </c>
      <c r="CJ13" s="17">
        <v>3.1273218811258302E-2</v>
      </c>
      <c r="CK13" s="17">
        <v>2.93970034966189E-2</v>
      </c>
      <c r="CL13" s="17">
        <v>1.38328809441933E-2</v>
      </c>
    </row>
    <row r="14" spans="2:90" x14ac:dyDescent="0.3">
      <c r="B14" s="18" t="s">
        <v>223</v>
      </c>
      <c r="C14" s="17">
        <v>0.23624941831337501</v>
      </c>
      <c r="D14" s="17">
        <v>0.218750953187168</v>
      </c>
      <c r="E14" s="17">
        <v>0.25411634495047097</v>
      </c>
      <c r="F14" s="17"/>
      <c r="G14" s="17">
        <v>8.9162274087643198E-2</v>
      </c>
      <c r="H14" s="17">
        <v>8.5657914716096101E-2</v>
      </c>
      <c r="I14" s="17">
        <v>0.114884422571052</v>
      </c>
      <c r="J14" s="17">
        <v>0.241888067741683</v>
      </c>
      <c r="K14" s="17">
        <v>0.391670419005899</v>
      </c>
      <c r="L14" s="17">
        <v>0.44754537375809</v>
      </c>
      <c r="M14" s="17"/>
      <c r="N14" s="17">
        <v>0.14578287602109699</v>
      </c>
      <c r="O14" s="17">
        <v>0.24378270575800001</v>
      </c>
      <c r="P14" s="17">
        <v>0.30581646745166102</v>
      </c>
      <c r="Q14" s="17">
        <v>0.26709628947837299</v>
      </c>
      <c r="R14" s="17"/>
      <c r="S14" s="17">
        <v>0.13233211505254</v>
      </c>
      <c r="T14" s="17">
        <v>0.25393808478081997</v>
      </c>
      <c r="U14" s="17">
        <v>0.32044900123251802</v>
      </c>
      <c r="V14" s="17">
        <v>0.22696052185577301</v>
      </c>
      <c r="W14" s="17">
        <v>0.21167195532435101</v>
      </c>
      <c r="X14" s="17">
        <v>0.23941912088313699</v>
      </c>
      <c r="Y14" s="17">
        <v>0.32660796796090502</v>
      </c>
      <c r="Z14" s="17">
        <v>0.272388170236395</v>
      </c>
      <c r="AA14" s="17">
        <v>0.24546839449771099</v>
      </c>
      <c r="AB14" s="17">
        <v>0.22530552171156901</v>
      </c>
      <c r="AC14" s="17">
        <v>0.224513415587031</v>
      </c>
      <c r="AD14" s="17">
        <v>0.22644196412126999</v>
      </c>
      <c r="AE14" s="17"/>
      <c r="AF14" s="17">
        <v>0.31951276617754498</v>
      </c>
      <c r="AG14" s="17">
        <v>0.20333258739702101</v>
      </c>
      <c r="AH14" s="17">
        <v>0.17520460309811201</v>
      </c>
      <c r="AI14" s="17"/>
      <c r="AJ14" s="17">
        <v>0.26677546966214799</v>
      </c>
      <c r="AK14" s="17">
        <v>0.20695585375932099</v>
      </c>
      <c r="AL14" s="17">
        <v>0.28030907855314702</v>
      </c>
      <c r="AM14" s="17">
        <v>0.29231530287188401</v>
      </c>
      <c r="AN14" s="17">
        <v>0.13244630873830199</v>
      </c>
      <c r="AO14" s="17"/>
      <c r="AP14" s="17">
        <v>0.17397481924052799</v>
      </c>
      <c r="AQ14" s="17">
        <v>0.22759187179083601</v>
      </c>
      <c r="AR14" s="17">
        <v>0.24372892857581999</v>
      </c>
      <c r="AS14" s="17">
        <v>0.297811442695463</v>
      </c>
      <c r="AT14" s="17">
        <v>0.15279791634484499</v>
      </c>
      <c r="AU14" s="17">
        <v>0.26095063215925501</v>
      </c>
      <c r="AV14" s="17"/>
      <c r="AW14" s="17">
        <v>0.34283755940868998</v>
      </c>
      <c r="AX14" s="17">
        <v>0.31268942800060401</v>
      </c>
      <c r="AY14" s="17">
        <v>0.313537573370888</v>
      </c>
      <c r="AZ14" s="17">
        <v>0.27112008274147398</v>
      </c>
      <c r="BA14" s="17">
        <v>0.26539869801604599</v>
      </c>
      <c r="BB14" s="17">
        <v>0.24499907844385499</v>
      </c>
      <c r="BC14" s="17">
        <v>0.242588066331754</v>
      </c>
      <c r="BD14" s="17">
        <v>0.240286831298126</v>
      </c>
      <c r="BE14" s="17">
        <v>0.24810825920982901</v>
      </c>
      <c r="BF14" s="17">
        <v>0.20379812933318101</v>
      </c>
      <c r="BG14" s="17">
        <v>0.25096328110291599</v>
      </c>
      <c r="BH14" s="17">
        <v>0.19541517042567799</v>
      </c>
      <c r="BI14" s="17">
        <v>0.12545222556445401</v>
      </c>
      <c r="BJ14" s="17">
        <v>8.3510212594174196E-2</v>
      </c>
      <c r="BK14" s="17">
        <v>0.16589124806590499</v>
      </c>
      <c r="BL14" s="17">
        <v>7.8136608479593694E-2</v>
      </c>
      <c r="BM14" s="17"/>
      <c r="BN14" s="17">
        <v>0.237234277243073</v>
      </c>
      <c r="BO14" s="17">
        <v>0.233679654152425</v>
      </c>
      <c r="BP14" s="17"/>
      <c r="BQ14" s="17">
        <v>0.18317329463572701</v>
      </c>
      <c r="BR14" s="17">
        <v>0.25098851647315901</v>
      </c>
      <c r="BS14" s="17"/>
      <c r="BT14" s="17">
        <v>0.13860190406450101</v>
      </c>
      <c r="BU14" s="17"/>
      <c r="BV14" s="17">
        <v>0.25607822814444497</v>
      </c>
      <c r="BW14" s="17">
        <v>0.196346392600589</v>
      </c>
      <c r="BX14" s="17">
        <v>0.245337262048407</v>
      </c>
      <c r="BY14" s="17"/>
      <c r="BZ14" s="17">
        <v>0.20687737340027401</v>
      </c>
      <c r="CA14" s="17">
        <v>0.26454692232425903</v>
      </c>
      <c r="CB14" s="17">
        <v>0.23720849289145701</v>
      </c>
      <c r="CC14" s="17">
        <v>0.229170218073769</v>
      </c>
      <c r="CD14" s="17">
        <v>0.25701867785765897</v>
      </c>
      <c r="CE14" s="17">
        <v>0.219441390194068</v>
      </c>
      <c r="CF14" s="17">
        <v>0.15852124385201</v>
      </c>
      <c r="CG14" s="17"/>
      <c r="CH14" s="17">
        <v>0.13880340798006699</v>
      </c>
      <c r="CI14" s="17">
        <v>0.239967317173432</v>
      </c>
      <c r="CJ14" s="17">
        <v>0.27269724977450699</v>
      </c>
      <c r="CK14" s="17">
        <v>0.19706774314363901</v>
      </c>
      <c r="CL14" s="17">
        <v>0.25814149104232198</v>
      </c>
    </row>
    <row r="15" spans="2:90" x14ac:dyDescent="0.3">
      <c r="B15" s="18" t="s">
        <v>118</v>
      </c>
      <c r="C15" s="19">
        <v>1.4183484265439099E-2</v>
      </c>
      <c r="D15" s="19">
        <v>1.58699391310093E-2</v>
      </c>
      <c r="E15" s="19">
        <v>1.26477404913203E-2</v>
      </c>
      <c r="F15" s="19"/>
      <c r="G15" s="19">
        <v>3.3778018833342902E-2</v>
      </c>
      <c r="H15" s="19">
        <v>1.7300292202232101E-2</v>
      </c>
      <c r="I15" s="19">
        <v>2.5438746623984501E-2</v>
      </c>
      <c r="J15" s="19">
        <v>2.5720776933550299E-3</v>
      </c>
      <c r="K15" s="19">
        <v>3.3206581383541001E-3</v>
      </c>
      <c r="L15" s="19">
        <v>6.1149679340550701E-3</v>
      </c>
      <c r="M15" s="19"/>
      <c r="N15" s="19">
        <v>1.2243638136684E-2</v>
      </c>
      <c r="O15" s="19">
        <v>1.03700080977094E-2</v>
      </c>
      <c r="P15" s="19">
        <v>1.39746617874007E-2</v>
      </c>
      <c r="Q15" s="19">
        <v>2.0558625277668802E-2</v>
      </c>
      <c r="R15" s="19"/>
      <c r="S15" s="19">
        <v>9.9212446528083292E-3</v>
      </c>
      <c r="T15" s="19">
        <v>2.7063515625300499E-2</v>
      </c>
      <c r="U15" s="19">
        <v>1.16806226416629E-2</v>
      </c>
      <c r="V15" s="19">
        <v>1.63861588140874E-2</v>
      </c>
      <c r="W15" s="19">
        <v>6.5526227619075398E-3</v>
      </c>
      <c r="X15" s="19">
        <v>2.01765344556761E-2</v>
      </c>
      <c r="Y15" s="19">
        <v>5.6626958131574404E-3</v>
      </c>
      <c r="Z15" s="19">
        <v>0</v>
      </c>
      <c r="AA15" s="19">
        <v>0</v>
      </c>
      <c r="AB15" s="19">
        <v>2.4654291922263202E-2</v>
      </c>
      <c r="AC15" s="19">
        <v>3.84642155576344E-2</v>
      </c>
      <c r="AD15" s="19">
        <v>0</v>
      </c>
      <c r="AE15" s="19"/>
      <c r="AF15" s="19">
        <v>1.46756056648848E-2</v>
      </c>
      <c r="AG15" s="19">
        <v>8.9561988515482506E-3</v>
      </c>
      <c r="AH15" s="19">
        <v>3.1597160971174799E-2</v>
      </c>
      <c r="AI15" s="19"/>
      <c r="AJ15" s="19">
        <v>1.18626651601581E-2</v>
      </c>
      <c r="AK15" s="19">
        <v>6.0869407850662003E-3</v>
      </c>
      <c r="AL15" s="19">
        <v>2.34415589983441E-2</v>
      </c>
      <c r="AM15" s="19">
        <v>1.0526440405596501E-2</v>
      </c>
      <c r="AN15" s="19">
        <v>1.9176820750348302E-2</v>
      </c>
      <c r="AO15" s="19"/>
      <c r="AP15" s="19">
        <v>6.8712292236425901E-3</v>
      </c>
      <c r="AQ15" s="19">
        <v>8.8400180994069304E-3</v>
      </c>
      <c r="AR15" s="19">
        <v>2.2217854490692E-2</v>
      </c>
      <c r="AS15" s="19">
        <v>1.3285618970432201E-2</v>
      </c>
      <c r="AT15" s="19">
        <v>1.9961834028767798E-2</v>
      </c>
      <c r="AU15" s="19">
        <v>1.5550934866920101E-2</v>
      </c>
      <c r="AV15" s="19"/>
      <c r="AW15" s="19">
        <v>0</v>
      </c>
      <c r="AX15" s="19">
        <v>4.0100416727229998E-2</v>
      </c>
      <c r="AY15" s="19">
        <v>3.7463679624989199E-2</v>
      </c>
      <c r="AZ15" s="19">
        <v>3.0779612394416001E-2</v>
      </c>
      <c r="BA15" s="19">
        <v>4.0408058170643404E-3</v>
      </c>
      <c r="BB15" s="19">
        <v>9.1221670103862201E-3</v>
      </c>
      <c r="BC15" s="19">
        <v>0</v>
      </c>
      <c r="BD15" s="19">
        <v>3.1639857206306098E-2</v>
      </c>
      <c r="BE15" s="19">
        <v>0</v>
      </c>
      <c r="BF15" s="19">
        <v>1.0688447962103199E-2</v>
      </c>
      <c r="BG15" s="19">
        <v>6.3419811787528502E-3</v>
      </c>
      <c r="BH15" s="19">
        <v>1.02189215364798E-2</v>
      </c>
      <c r="BI15" s="19">
        <v>0</v>
      </c>
      <c r="BJ15" s="19">
        <v>0</v>
      </c>
      <c r="BK15" s="19">
        <v>0</v>
      </c>
      <c r="BL15" s="19">
        <v>2.0906693133917301E-2</v>
      </c>
      <c r="BM15" s="19"/>
      <c r="BN15" s="19">
        <v>7.1476986398775503E-3</v>
      </c>
      <c r="BO15" s="19">
        <v>2.3189320300435301E-2</v>
      </c>
      <c r="BP15" s="19"/>
      <c r="BQ15" s="19">
        <v>7.6953311458811098E-3</v>
      </c>
      <c r="BR15" s="19">
        <v>0</v>
      </c>
      <c r="BS15" s="19"/>
      <c r="BT15" s="19">
        <v>3.5150743788453999E-3</v>
      </c>
      <c r="BU15" s="19"/>
      <c r="BV15" s="19">
        <v>2.1091326494053399E-2</v>
      </c>
      <c r="BW15" s="19">
        <v>2.05868575431301E-2</v>
      </c>
      <c r="BX15" s="19">
        <v>6.7287952965174001E-3</v>
      </c>
      <c r="BY15" s="19"/>
      <c r="BZ15" s="19">
        <v>3.3645900743427402E-2</v>
      </c>
      <c r="CA15" s="19">
        <v>1.29954773258424E-2</v>
      </c>
      <c r="CB15" s="19">
        <v>1.41756821033313E-2</v>
      </c>
      <c r="CC15" s="19">
        <v>7.2841050633628704E-3</v>
      </c>
      <c r="CD15" s="19">
        <v>1.26529342892565E-2</v>
      </c>
      <c r="CE15" s="19">
        <v>3.8509618462988101E-3</v>
      </c>
      <c r="CF15" s="19">
        <v>6.3429768581824203E-3</v>
      </c>
      <c r="CG15" s="19"/>
      <c r="CH15" s="19">
        <v>2.4129058915942199E-2</v>
      </c>
      <c r="CI15" s="19">
        <v>6.1882211271503803E-3</v>
      </c>
      <c r="CJ15" s="19">
        <v>1.75684420293424E-2</v>
      </c>
      <c r="CK15" s="19">
        <v>1.6310567278871601E-2</v>
      </c>
      <c r="CL15" s="19">
        <v>2.4720358253938202E-2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232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218</v>
      </c>
      <c r="C9" s="17">
        <v>0.13414414957248599</v>
      </c>
      <c r="D9" s="17">
        <v>0.10952133585012799</v>
      </c>
      <c r="E9" s="17">
        <v>0.158312879529272</v>
      </c>
      <c r="F9" s="17"/>
      <c r="G9" s="17">
        <v>0.13957894084660299</v>
      </c>
      <c r="H9" s="17">
        <v>8.6710994906763303E-2</v>
      </c>
      <c r="I9" s="17">
        <v>0.15821253081155601</v>
      </c>
      <c r="J9" s="17">
        <v>0.19386030805131799</v>
      </c>
      <c r="K9" s="17">
        <v>0.12326868354922101</v>
      </c>
      <c r="L9" s="17">
        <v>0.108404742040605</v>
      </c>
      <c r="M9" s="17"/>
      <c r="N9" s="17">
        <v>6.7394931703818606E-2</v>
      </c>
      <c r="O9" s="17">
        <v>0.15344846682404101</v>
      </c>
      <c r="P9" s="17">
        <v>0.14243138859631599</v>
      </c>
      <c r="Q9" s="17">
        <v>0.18011059628255199</v>
      </c>
      <c r="R9" s="17"/>
      <c r="S9" s="17">
        <v>0.15525761745240499</v>
      </c>
      <c r="T9" s="17">
        <v>0.12759911657814599</v>
      </c>
      <c r="U9" s="17">
        <v>0.10254137886411401</v>
      </c>
      <c r="V9" s="17">
        <v>8.6783512958601594E-2</v>
      </c>
      <c r="W9" s="17">
        <v>0.14732952334517899</v>
      </c>
      <c r="X9" s="17">
        <v>0.1125351662942</v>
      </c>
      <c r="Y9" s="17">
        <v>0.15303677829975901</v>
      </c>
      <c r="Z9" s="17">
        <v>0.13092762843331901</v>
      </c>
      <c r="AA9" s="17">
        <v>0.17536993793080999</v>
      </c>
      <c r="AB9" s="17">
        <v>0.12074671921449801</v>
      </c>
      <c r="AC9" s="17">
        <v>0.173092023244038</v>
      </c>
      <c r="AD9" s="17">
        <v>0.101506181765287</v>
      </c>
      <c r="AE9" s="17"/>
      <c r="AF9" s="17">
        <v>0.13523070258685499</v>
      </c>
      <c r="AG9" s="17">
        <v>0.134981728086495</v>
      </c>
      <c r="AH9" s="17">
        <v>0.14661164543421201</v>
      </c>
      <c r="AI9" s="17"/>
      <c r="AJ9" s="17">
        <v>0.125275133226742</v>
      </c>
      <c r="AK9" s="17">
        <v>0.124742081112726</v>
      </c>
      <c r="AL9" s="17">
        <v>0.11772855675142301</v>
      </c>
      <c r="AM9" s="17">
        <v>0.179195984596318</v>
      </c>
      <c r="AN9" s="17">
        <v>0.13370089344425601</v>
      </c>
      <c r="AO9" s="17"/>
      <c r="AP9" s="17">
        <v>8.2893975717748994E-2</v>
      </c>
      <c r="AQ9" s="17">
        <v>0.105042946089888</v>
      </c>
      <c r="AR9" s="17">
        <v>0.13193051153980101</v>
      </c>
      <c r="AS9" s="17">
        <v>0.19013514259532699</v>
      </c>
      <c r="AT9" s="17">
        <v>0.16688106500111999</v>
      </c>
      <c r="AU9" s="17">
        <v>0.13952588902170299</v>
      </c>
      <c r="AV9" s="17"/>
      <c r="AW9" s="17">
        <v>0.28318343580661698</v>
      </c>
      <c r="AX9" s="17">
        <v>0.197603881566566</v>
      </c>
      <c r="AY9" s="17">
        <v>0.184312952873775</v>
      </c>
      <c r="AZ9" s="17">
        <v>0.20611794432257199</v>
      </c>
      <c r="BA9" s="17">
        <v>0.18312233624274299</v>
      </c>
      <c r="BB9" s="17">
        <v>0.16761422610232701</v>
      </c>
      <c r="BC9" s="17">
        <v>0.12029481607074</v>
      </c>
      <c r="BD9" s="17">
        <v>0.109712280238228</v>
      </c>
      <c r="BE9" s="17">
        <v>0.135416610522651</v>
      </c>
      <c r="BF9" s="17">
        <v>6.2863758963542002E-2</v>
      </c>
      <c r="BG9" s="17">
        <v>8.9702164961133604E-2</v>
      </c>
      <c r="BH9" s="17">
        <v>8.1227239433607906E-2</v>
      </c>
      <c r="BI9" s="17">
        <v>0.12530828587926901</v>
      </c>
      <c r="BJ9" s="17">
        <v>6.6601945022027598E-2</v>
      </c>
      <c r="BK9" s="17">
        <v>5.95146329254835E-2</v>
      </c>
      <c r="BL9" s="17">
        <v>9.2614741183408594E-2</v>
      </c>
      <c r="BM9" s="17"/>
      <c r="BN9" s="17">
        <v>0.124380264881677</v>
      </c>
      <c r="BO9" s="17">
        <v>0.14733424740210299</v>
      </c>
      <c r="BP9" s="17"/>
      <c r="BQ9" s="17">
        <v>7.5149059591203299E-2</v>
      </c>
      <c r="BR9" s="17">
        <v>0.219642254022936</v>
      </c>
      <c r="BS9" s="17"/>
      <c r="BT9" s="17">
        <v>0.110313948210189</v>
      </c>
      <c r="BU9" s="17"/>
      <c r="BV9" s="17">
        <v>0.13132695041367201</v>
      </c>
      <c r="BW9" s="17">
        <v>0.126553397464404</v>
      </c>
      <c r="BX9" s="17">
        <v>0.13204797024228601</v>
      </c>
      <c r="BY9" s="17"/>
      <c r="BZ9" s="17">
        <v>0.38007065803049001</v>
      </c>
      <c r="CA9" s="17">
        <v>0.217817462230946</v>
      </c>
      <c r="CB9" s="17">
        <v>0.171832664412743</v>
      </c>
      <c r="CC9" s="17">
        <v>0.13389799886950099</v>
      </c>
      <c r="CD9" s="17">
        <v>4.8333294946371001E-2</v>
      </c>
      <c r="CE9" s="17">
        <v>4.4063573605621298E-2</v>
      </c>
      <c r="CF9" s="17">
        <v>5.2114624804877101E-2</v>
      </c>
      <c r="CG9" s="17"/>
      <c r="CH9" s="17">
        <v>5.4087134315917801E-2</v>
      </c>
      <c r="CI9" s="17">
        <v>3.2481099044961603E-2</v>
      </c>
      <c r="CJ9" s="17">
        <v>0.15920280163392</v>
      </c>
      <c r="CK9" s="17">
        <v>0.30710522549221397</v>
      </c>
      <c r="CL9" s="17">
        <v>0.36887871955356499</v>
      </c>
    </row>
    <row r="10" spans="2:90" x14ac:dyDescent="0.3">
      <c r="B10" s="18" t="s">
        <v>219</v>
      </c>
      <c r="C10" s="17">
        <v>0.19787272378844201</v>
      </c>
      <c r="D10" s="17">
        <v>0.179278241436783</v>
      </c>
      <c r="E10" s="17">
        <v>0.21454640167818601</v>
      </c>
      <c r="F10" s="17"/>
      <c r="G10" s="17">
        <v>0.20014483939293901</v>
      </c>
      <c r="H10" s="17">
        <v>0.240012836239959</v>
      </c>
      <c r="I10" s="17">
        <v>0.21317600603709799</v>
      </c>
      <c r="J10" s="17">
        <v>0.19746624706975499</v>
      </c>
      <c r="K10" s="17">
        <v>0.207470329479613</v>
      </c>
      <c r="L10" s="17">
        <v>0.14329469586249899</v>
      </c>
      <c r="M10" s="17"/>
      <c r="N10" s="17">
        <v>0.180556970584836</v>
      </c>
      <c r="O10" s="17">
        <v>0.19612917970788499</v>
      </c>
      <c r="P10" s="17">
        <v>0.19696823371667799</v>
      </c>
      <c r="Q10" s="17">
        <v>0.21879268302232299</v>
      </c>
      <c r="R10" s="17"/>
      <c r="S10" s="17">
        <v>0.193345698463737</v>
      </c>
      <c r="T10" s="17">
        <v>0.18082858810808999</v>
      </c>
      <c r="U10" s="17">
        <v>0.188666265837097</v>
      </c>
      <c r="V10" s="17">
        <v>0.23497819768373299</v>
      </c>
      <c r="W10" s="17">
        <v>0.202564133104148</v>
      </c>
      <c r="X10" s="17">
        <v>0.151621379618674</v>
      </c>
      <c r="Y10" s="17">
        <v>0.208194342309488</v>
      </c>
      <c r="Z10" s="17">
        <v>0.201908058104597</v>
      </c>
      <c r="AA10" s="17">
        <v>0.20723883517495301</v>
      </c>
      <c r="AB10" s="17">
        <v>0.21008728182884501</v>
      </c>
      <c r="AC10" s="17">
        <v>0.15552988191252401</v>
      </c>
      <c r="AD10" s="17">
        <v>0.30078550906678903</v>
      </c>
      <c r="AE10" s="17"/>
      <c r="AF10" s="17">
        <v>0.21605707033649801</v>
      </c>
      <c r="AG10" s="17">
        <v>0.189193372554089</v>
      </c>
      <c r="AH10" s="17">
        <v>0.15637469948399099</v>
      </c>
      <c r="AI10" s="17"/>
      <c r="AJ10" s="17">
        <v>0.17052329193013899</v>
      </c>
      <c r="AK10" s="17">
        <v>0.199859851456235</v>
      </c>
      <c r="AL10" s="17">
        <v>0.188074272164374</v>
      </c>
      <c r="AM10" s="17">
        <v>0.20673734307282701</v>
      </c>
      <c r="AN10" s="17">
        <v>0.23045742739498501</v>
      </c>
      <c r="AO10" s="17"/>
      <c r="AP10" s="17">
        <v>0.21646387842781201</v>
      </c>
      <c r="AQ10" s="17">
        <v>0.19184354262505399</v>
      </c>
      <c r="AR10" s="17">
        <v>0.16402786595787999</v>
      </c>
      <c r="AS10" s="17">
        <v>0.195764375891815</v>
      </c>
      <c r="AT10" s="17">
        <v>0.216367718589521</v>
      </c>
      <c r="AU10" s="17">
        <v>0.19542052430496401</v>
      </c>
      <c r="AV10" s="17"/>
      <c r="AW10" s="17">
        <v>0.20317702756665099</v>
      </c>
      <c r="AX10" s="17">
        <v>0.30618232136525098</v>
      </c>
      <c r="AY10" s="17">
        <v>0.16438058046169901</v>
      </c>
      <c r="AZ10" s="17">
        <v>0.23112918738621899</v>
      </c>
      <c r="BA10" s="17">
        <v>0.15711874445277599</v>
      </c>
      <c r="BB10" s="17">
        <v>0.23687877393413201</v>
      </c>
      <c r="BC10" s="17">
        <v>0.27673832540554899</v>
      </c>
      <c r="BD10" s="17">
        <v>0.14944089515148101</v>
      </c>
      <c r="BE10" s="17">
        <v>0.24893370571210699</v>
      </c>
      <c r="BF10" s="17">
        <v>0.23486391918826399</v>
      </c>
      <c r="BG10" s="17">
        <v>0.17102892655070301</v>
      </c>
      <c r="BH10" s="17">
        <v>0.19235065292744699</v>
      </c>
      <c r="BI10" s="17">
        <v>7.5162784981004205E-2</v>
      </c>
      <c r="BJ10" s="17">
        <v>0.177302846453462</v>
      </c>
      <c r="BK10" s="17">
        <v>0.21547535817087299</v>
      </c>
      <c r="BL10" s="17">
        <v>0.154928216450997</v>
      </c>
      <c r="BM10" s="17"/>
      <c r="BN10" s="17">
        <v>0.199345472929572</v>
      </c>
      <c r="BO10" s="17">
        <v>0.19636671298501601</v>
      </c>
      <c r="BP10" s="17"/>
      <c r="BQ10" s="17">
        <v>0.21286498558485401</v>
      </c>
      <c r="BR10" s="17">
        <v>0.17003436098261501</v>
      </c>
      <c r="BS10" s="17"/>
      <c r="BT10" s="17">
        <v>0.21906761113533099</v>
      </c>
      <c r="BU10" s="17"/>
      <c r="BV10" s="17">
        <v>0.20331118332070899</v>
      </c>
      <c r="BW10" s="17">
        <v>0.21476440733602201</v>
      </c>
      <c r="BX10" s="17">
        <v>0.194432855858818</v>
      </c>
      <c r="BY10" s="17"/>
      <c r="BZ10" s="17">
        <v>0.27535435403646702</v>
      </c>
      <c r="CA10" s="17">
        <v>0.29068278644411399</v>
      </c>
      <c r="CB10" s="17">
        <v>0.22690796067190699</v>
      </c>
      <c r="CC10" s="17">
        <v>0.22790704941423701</v>
      </c>
      <c r="CD10" s="17">
        <v>0.19446981341219199</v>
      </c>
      <c r="CE10" s="17">
        <v>0.13358928853281599</v>
      </c>
      <c r="CF10" s="17">
        <v>9.4087302954492996E-2</v>
      </c>
      <c r="CG10" s="17"/>
      <c r="CH10" s="17">
        <v>0.107623095637617</v>
      </c>
      <c r="CI10" s="17">
        <v>0.13889284896291901</v>
      </c>
      <c r="CJ10" s="17">
        <v>0.24550948891730501</v>
      </c>
      <c r="CK10" s="17">
        <v>0.26832138563216901</v>
      </c>
      <c r="CL10" s="17">
        <v>0.25354025470575298</v>
      </c>
    </row>
    <row r="11" spans="2:90" x14ac:dyDescent="0.3">
      <c r="B11" s="18" t="s">
        <v>220</v>
      </c>
      <c r="C11" s="17">
        <v>0.41074185879973601</v>
      </c>
      <c r="D11" s="17">
        <v>0.43416690755881399</v>
      </c>
      <c r="E11" s="17">
        <v>0.38919323027671299</v>
      </c>
      <c r="F11" s="17"/>
      <c r="G11" s="17">
        <v>0.29576695494153699</v>
      </c>
      <c r="H11" s="17">
        <v>0.35057898163218398</v>
      </c>
      <c r="I11" s="17">
        <v>0.40508164073633302</v>
      </c>
      <c r="J11" s="17">
        <v>0.42847972196081302</v>
      </c>
      <c r="K11" s="17">
        <v>0.46386064178492298</v>
      </c>
      <c r="L11" s="17">
        <v>0.49088013564849498</v>
      </c>
      <c r="M11" s="17"/>
      <c r="N11" s="17">
        <v>0.40062490755077301</v>
      </c>
      <c r="O11" s="17">
        <v>0.42698768663151199</v>
      </c>
      <c r="P11" s="17">
        <v>0.46231982487170498</v>
      </c>
      <c r="Q11" s="17">
        <v>0.35960707962279598</v>
      </c>
      <c r="R11" s="17"/>
      <c r="S11" s="17">
        <v>0.36292442649477902</v>
      </c>
      <c r="T11" s="17">
        <v>0.39799370822837599</v>
      </c>
      <c r="U11" s="17">
        <v>0.40686896150914298</v>
      </c>
      <c r="V11" s="17">
        <v>0.478629089610975</v>
      </c>
      <c r="W11" s="17">
        <v>0.46180225461895602</v>
      </c>
      <c r="X11" s="17">
        <v>0.43885517946750802</v>
      </c>
      <c r="Y11" s="17">
        <v>0.40767078215463998</v>
      </c>
      <c r="Z11" s="17">
        <v>0.41310215336257</v>
      </c>
      <c r="AA11" s="17">
        <v>0.35342795527275001</v>
      </c>
      <c r="AB11" s="17">
        <v>0.44480806290254199</v>
      </c>
      <c r="AC11" s="17">
        <v>0.43556163291547201</v>
      </c>
      <c r="AD11" s="17">
        <v>0.36589728327334298</v>
      </c>
      <c r="AE11" s="17"/>
      <c r="AF11" s="17">
        <v>0.41140820629177</v>
      </c>
      <c r="AG11" s="17">
        <v>0.43706481180839302</v>
      </c>
      <c r="AH11" s="17">
        <v>0.37946562809308598</v>
      </c>
      <c r="AI11" s="17"/>
      <c r="AJ11" s="17">
        <v>0.447588296282663</v>
      </c>
      <c r="AK11" s="17">
        <v>0.40762897375990698</v>
      </c>
      <c r="AL11" s="17">
        <v>0.41041382687522998</v>
      </c>
      <c r="AM11" s="17">
        <v>0.41605217123328397</v>
      </c>
      <c r="AN11" s="17">
        <v>0.38928985047641801</v>
      </c>
      <c r="AO11" s="17"/>
      <c r="AP11" s="17">
        <v>0.40953845570905401</v>
      </c>
      <c r="AQ11" s="17">
        <v>0.427077579352512</v>
      </c>
      <c r="AR11" s="17">
        <v>0.41341553343436399</v>
      </c>
      <c r="AS11" s="17">
        <v>0.41004863857084201</v>
      </c>
      <c r="AT11" s="17">
        <v>0.402037554795458</v>
      </c>
      <c r="AU11" s="17">
        <v>0.43940910537546402</v>
      </c>
      <c r="AV11" s="17"/>
      <c r="AW11" s="17">
        <v>0.29838637484269798</v>
      </c>
      <c r="AX11" s="17">
        <v>0.21162644479936499</v>
      </c>
      <c r="AY11" s="17">
        <v>0.37375244776758498</v>
      </c>
      <c r="AZ11" s="17">
        <v>0.35061564101258502</v>
      </c>
      <c r="BA11" s="17">
        <v>0.44456811958082898</v>
      </c>
      <c r="BB11" s="17">
        <v>0.32990343966348701</v>
      </c>
      <c r="BC11" s="17">
        <v>0.38382492560112602</v>
      </c>
      <c r="BD11" s="17">
        <v>0.50530055706210697</v>
      </c>
      <c r="BE11" s="17">
        <v>0.40903421041948501</v>
      </c>
      <c r="BF11" s="17">
        <v>0.51318958621438504</v>
      </c>
      <c r="BG11" s="17">
        <v>0.48206665727551701</v>
      </c>
      <c r="BH11" s="17">
        <v>0.54483173022819198</v>
      </c>
      <c r="BI11" s="17">
        <v>0.42278055096714001</v>
      </c>
      <c r="BJ11" s="17">
        <v>0.49255932060636898</v>
      </c>
      <c r="BK11" s="17">
        <v>0.49727373933167401</v>
      </c>
      <c r="BL11" s="17">
        <v>0.31929398344673399</v>
      </c>
      <c r="BM11" s="17"/>
      <c r="BN11" s="17">
        <v>0.412984732172132</v>
      </c>
      <c r="BO11" s="17">
        <v>0.40682973118174998</v>
      </c>
      <c r="BP11" s="17"/>
      <c r="BQ11" s="17">
        <v>0.41942853734100399</v>
      </c>
      <c r="BR11" s="17">
        <v>0.39421789391852002</v>
      </c>
      <c r="BS11" s="17"/>
      <c r="BT11" s="17">
        <v>0.34542185463256297</v>
      </c>
      <c r="BU11" s="17"/>
      <c r="BV11" s="17">
        <v>0.44869808393706001</v>
      </c>
      <c r="BW11" s="17">
        <v>0.381087023584124</v>
      </c>
      <c r="BX11" s="17">
        <v>0.40653538450967902</v>
      </c>
      <c r="BY11" s="17"/>
      <c r="BZ11" s="17">
        <v>0.21718902629183301</v>
      </c>
      <c r="CA11" s="17">
        <v>0.30588348001874699</v>
      </c>
      <c r="CB11" s="17">
        <v>0.38430594660363199</v>
      </c>
      <c r="CC11" s="17">
        <v>0.42072686442399299</v>
      </c>
      <c r="CD11" s="17">
        <v>0.452533730525361</v>
      </c>
      <c r="CE11" s="17">
        <v>0.51128071199191505</v>
      </c>
      <c r="CF11" s="17">
        <v>0.46598951705194103</v>
      </c>
      <c r="CG11" s="17"/>
      <c r="CH11" s="17">
        <v>0.39972642448921297</v>
      </c>
      <c r="CI11" s="17">
        <v>0.53907124713745702</v>
      </c>
      <c r="CJ11" s="17">
        <v>0.36641773891607099</v>
      </c>
      <c r="CK11" s="17">
        <v>0.26961984979524101</v>
      </c>
      <c r="CL11" s="17">
        <v>0.203880926815182</v>
      </c>
    </row>
    <row r="12" spans="2:90" ht="28.8" x14ac:dyDescent="0.3">
      <c r="B12" s="18" t="s">
        <v>221</v>
      </c>
      <c r="C12" s="17">
        <v>0.130801601665615</v>
      </c>
      <c r="D12" s="17">
        <v>0.15444812059990501</v>
      </c>
      <c r="E12" s="17">
        <v>0.108728667012552</v>
      </c>
      <c r="F12" s="17"/>
      <c r="G12" s="17">
        <v>0.165892593385535</v>
      </c>
      <c r="H12" s="17">
        <v>0.18788782470562901</v>
      </c>
      <c r="I12" s="17">
        <v>0.114621106131974</v>
      </c>
      <c r="J12" s="17">
        <v>7.58184330030858E-2</v>
      </c>
      <c r="K12" s="17">
        <v>8.8438888647789607E-2</v>
      </c>
      <c r="L12" s="17">
        <v>0.14714403847173699</v>
      </c>
      <c r="M12" s="17"/>
      <c r="N12" s="17">
        <v>0.201243439702979</v>
      </c>
      <c r="O12" s="17">
        <v>0.123207848283495</v>
      </c>
      <c r="P12" s="17">
        <v>9.3638259429196805E-2</v>
      </c>
      <c r="Q12" s="17">
        <v>9.4845866499753198E-2</v>
      </c>
      <c r="R12" s="17"/>
      <c r="S12" s="17">
        <v>0.146850961414039</v>
      </c>
      <c r="T12" s="17">
        <v>0.15168228257710401</v>
      </c>
      <c r="U12" s="17">
        <v>0.16226909857390401</v>
      </c>
      <c r="V12" s="17">
        <v>8.4784807373871895E-2</v>
      </c>
      <c r="W12" s="17">
        <v>0.117534286375671</v>
      </c>
      <c r="X12" s="17">
        <v>0.157401006863576</v>
      </c>
      <c r="Y12" s="17">
        <v>0.12535043025443901</v>
      </c>
      <c r="Z12" s="17">
        <v>0.14134918198678301</v>
      </c>
      <c r="AA12" s="17">
        <v>0.12203863688648001</v>
      </c>
      <c r="AB12" s="17">
        <v>0.108542971901451</v>
      </c>
      <c r="AC12" s="17">
        <v>0.14038509136655999</v>
      </c>
      <c r="AD12" s="17">
        <v>5.3651262639448097E-2</v>
      </c>
      <c r="AE12" s="17"/>
      <c r="AF12" s="17">
        <v>0.111728079346484</v>
      </c>
      <c r="AG12" s="17">
        <v>0.13476721760442301</v>
      </c>
      <c r="AH12" s="17">
        <v>0.146245227924343</v>
      </c>
      <c r="AI12" s="17"/>
      <c r="AJ12" s="17">
        <v>0.13220018691770999</v>
      </c>
      <c r="AK12" s="17">
        <v>0.15761173108107501</v>
      </c>
      <c r="AL12" s="17">
        <v>0.174105629086661</v>
      </c>
      <c r="AM12" s="17">
        <v>0.10113141515413</v>
      </c>
      <c r="AN12" s="17">
        <v>8.5617574632520094E-2</v>
      </c>
      <c r="AO12" s="17"/>
      <c r="AP12" s="17">
        <v>0.17163972791784901</v>
      </c>
      <c r="AQ12" s="17">
        <v>0.13541174635018399</v>
      </c>
      <c r="AR12" s="17">
        <v>0.16602302295253599</v>
      </c>
      <c r="AS12" s="17">
        <v>0.116586599231761</v>
      </c>
      <c r="AT12" s="17">
        <v>0.104332499327268</v>
      </c>
      <c r="AU12" s="17">
        <v>9.7988270439412203E-2</v>
      </c>
      <c r="AV12" s="17"/>
      <c r="AW12" s="17">
        <v>0</v>
      </c>
      <c r="AX12" s="17">
        <v>6.6125859511013102E-2</v>
      </c>
      <c r="AY12" s="17">
        <v>8.9302187525025195E-2</v>
      </c>
      <c r="AZ12" s="17">
        <v>7.6732913551789197E-2</v>
      </c>
      <c r="BA12" s="17">
        <v>9.7209118925075597E-2</v>
      </c>
      <c r="BB12" s="17">
        <v>0.125643090945814</v>
      </c>
      <c r="BC12" s="17">
        <v>0.104456731881054</v>
      </c>
      <c r="BD12" s="17">
        <v>0.13734425099398501</v>
      </c>
      <c r="BE12" s="17">
        <v>0.14108967003763601</v>
      </c>
      <c r="BF12" s="17">
        <v>0.14863354691981501</v>
      </c>
      <c r="BG12" s="17">
        <v>0.21140585236048501</v>
      </c>
      <c r="BH12" s="17">
        <v>0.12283840195057801</v>
      </c>
      <c r="BI12" s="17">
        <v>0.25071705525709698</v>
      </c>
      <c r="BJ12" s="17">
        <v>0.19822391231945299</v>
      </c>
      <c r="BK12" s="17">
        <v>0.14433481943433199</v>
      </c>
      <c r="BL12" s="17">
        <v>0.210904875893734</v>
      </c>
      <c r="BM12" s="17"/>
      <c r="BN12" s="17">
        <v>0.14240676955492201</v>
      </c>
      <c r="BO12" s="17">
        <v>0.113517949061242</v>
      </c>
      <c r="BP12" s="17"/>
      <c r="BQ12" s="17">
        <v>0.170192862653223</v>
      </c>
      <c r="BR12" s="17">
        <v>0.13463832461695999</v>
      </c>
      <c r="BS12" s="17"/>
      <c r="BT12" s="17">
        <v>0.162596851547787</v>
      </c>
      <c r="BU12" s="17"/>
      <c r="BV12" s="17">
        <v>9.9040060909010505E-2</v>
      </c>
      <c r="BW12" s="17">
        <v>0.140400459128456</v>
      </c>
      <c r="BX12" s="17">
        <v>0.14225378902652799</v>
      </c>
      <c r="BY12" s="17"/>
      <c r="BZ12" s="17">
        <v>4.3006388225610502E-2</v>
      </c>
      <c r="CA12" s="17">
        <v>6.2631067414164895E-2</v>
      </c>
      <c r="CB12" s="17">
        <v>0.107926835342117</v>
      </c>
      <c r="CC12" s="17">
        <v>0.127084607901956</v>
      </c>
      <c r="CD12" s="17">
        <v>0.16855198725894999</v>
      </c>
      <c r="CE12" s="17">
        <v>0.16563931362534201</v>
      </c>
      <c r="CF12" s="17">
        <v>0.24695780518621999</v>
      </c>
      <c r="CG12" s="17"/>
      <c r="CH12" s="17">
        <v>0.19234254182760299</v>
      </c>
      <c r="CI12" s="17">
        <v>0.175812245206725</v>
      </c>
      <c r="CJ12" s="17">
        <v>0.11475257938467701</v>
      </c>
      <c r="CK12" s="17">
        <v>5.2835519748766997E-2</v>
      </c>
      <c r="CL12" s="17">
        <v>1.39768620862492E-2</v>
      </c>
    </row>
    <row r="13" spans="2:90" ht="28.8" x14ac:dyDescent="0.3">
      <c r="B13" s="18" t="s">
        <v>222</v>
      </c>
      <c r="C13" s="17">
        <v>5.4834739004757001E-2</v>
      </c>
      <c r="D13" s="17">
        <v>7.0085897402126202E-2</v>
      </c>
      <c r="E13" s="17">
        <v>3.9333066483048303E-2</v>
      </c>
      <c r="F13" s="17"/>
      <c r="G13" s="17">
        <v>0.132968742606241</v>
      </c>
      <c r="H13" s="17">
        <v>9.5127241656701902E-2</v>
      </c>
      <c r="I13" s="17">
        <v>6.6010285632268101E-2</v>
      </c>
      <c r="J13" s="17">
        <v>2.1053918697666499E-2</v>
      </c>
      <c r="K13" s="17">
        <v>2.1007782536161802E-2</v>
      </c>
      <c r="L13" s="17">
        <v>1.09686386146551E-2</v>
      </c>
      <c r="M13" s="17"/>
      <c r="N13" s="17">
        <v>0.11080709929454199</v>
      </c>
      <c r="O13" s="17">
        <v>3.18553929645106E-2</v>
      </c>
      <c r="P13" s="17">
        <v>3.4397721792231002E-2</v>
      </c>
      <c r="Q13" s="17">
        <v>3.5022917051009503E-2</v>
      </c>
      <c r="R13" s="17"/>
      <c r="S13" s="17">
        <v>9.99860153864741E-2</v>
      </c>
      <c r="T13" s="17">
        <v>5.6533276751161703E-2</v>
      </c>
      <c r="U13" s="17">
        <v>4.4215867419909897E-2</v>
      </c>
      <c r="V13" s="17">
        <v>2.4964880958783599E-2</v>
      </c>
      <c r="W13" s="17">
        <v>3.7649579236762203E-2</v>
      </c>
      <c r="X13" s="17">
        <v>2.6576267831942901E-2</v>
      </c>
      <c r="Y13" s="17">
        <v>4.7980815976043402E-2</v>
      </c>
      <c r="Z13" s="17">
        <v>4.92480347195908E-2</v>
      </c>
      <c r="AA13" s="17">
        <v>7.1673288976827398E-2</v>
      </c>
      <c r="AB13" s="17">
        <v>4.7450370646793499E-2</v>
      </c>
      <c r="AC13" s="17">
        <v>4.1370667330724302E-2</v>
      </c>
      <c r="AD13" s="17">
        <v>8.7090421645013405E-2</v>
      </c>
      <c r="AE13" s="17"/>
      <c r="AF13" s="17">
        <v>3.7046978143585298E-2</v>
      </c>
      <c r="AG13" s="17">
        <v>5.6244371729072498E-2</v>
      </c>
      <c r="AH13" s="17">
        <v>6.3555630431697901E-2</v>
      </c>
      <c r="AI13" s="17"/>
      <c r="AJ13" s="17">
        <v>4.6622108926070799E-2</v>
      </c>
      <c r="AK13" s="17">
        <v>7.9446404677239693E-2</v>
      </c>
      <c r="AL13" s="17">
        <v>3.86401197398668E-2</v>
      </c>
      <c r="AM13" s="17">
        <v>3.2297833434096999E-2</v>
      </c>
      <c r="AN13" s="17">
        <v>5.4127839603960302E-2</v>
      </c>
      <c r="AO13" s="17"/>
      <c r="AP13" s="17">
        <v>9.1452052316215199E-2</v>
      </c>
      <c r="AQ13" s="17">
        <v>5.7203425318833101E-2</v>
      </c>
      <c r="AR13" s="17">
        <v>4.5320954196020703E-2</v>
      </c>
      <c r="AS13" s="17">
        <v>2.7511870803569202E-2</v>
      </c>
      <c r="AT13" s="17">
        <v>6.6817297853865198E-2</v>
      </c>
      <c r="AU13" s="17">
        <v>4.3159796883352801E-2</v>
      </c>
      <c r="AV13" s="17"/>
      <c r="AW13" s="17">
        <v>5.0036406247829297E-2</v>
      </c>
      <c r="AX13" s="17">
        <v>3.1804282663725897E-2</v>
      </c>
      <c r="AY13" s="17">
        <v>5.1343319569532801E-2</v>
      </c>
      <c r="AZ13" s="17">
        <v>6.5118189593073E-2</v>
      </c>
      <c r="BA13" s="17">
        <v>4.6731877580331503E-2</v>
      </c>
      <c r="BB13" s="17">
        <v>8.0794873679979104E-2</v>
      </c>
      <c r="BC13" s="17">
        <v>4.6501554056094199E-2</v>
      </c>
      <c r="BD13" s="17">
        <v>2.06859267157425E-2</v>
      </c>
      <c r="BE13" s="17">
        <v>3.83824248054115E-2</v>
      </c>
      <c r="BF13" s="17">
        <v>9.3737235798505899E-3</v>
      </c>
      <c r="BG13" s="17">
        <v>3.2146281753634702E-2</v>
      </c>
      <c r="BH13" s="17">
        <v>2.9503928535977698E-2</v>
      </c>
      <c r="BI13" s="17">
        <v>8.7891765605998901E-2</v>
      </c>
      <c r="BJ13" s="17">
        <v>6.5311975598688607E-2</v>
      </c>
      <c r="BK13" s="17">
        <v>6.3259681407679597E-2</v>
      </c>
      <c r="BL13" s="17">
        <v>0.19023884067999799</v>
      </c>
      <c r="BM13" s="17"/>
      <c r="BN13" s="17">
        <v>5.5926477118305798E-2</v>
      </c>
      <c r="BO13" s="17">
        <v>5.4121745782094798E-2</v>
      </c>
      <c r="BP13" s="17"/>
      <c r="BQ13" s="17">
        <v>9.7943580661703097E-2</v>
      </c>
      <c r="BR13" s="17">
        <v>5.25951651627782E-2</v>
      </c>
      <c r="BS13" s="17"/>
      <c r="BT13" s="17">
        <v>0.142793685821374</v>
      </c>
      <c r="BU13" s="17"/>
      <c r="BV13" s="17">
        <v>3.14131756767961E-2</v>
      </c>
      <c r="BW13" s="17">
        <v>7.3810097932691901E-2</v>
      </c>
      <c r="BX13" s="17">
        <v>5.7716264341396699E-2</v>
      </c>
      <c r="BY13" s="17"/>
      <c r="BZ13" s="17">
        <v>2.3672190230222202E-2</v>
      </c>
      <c r="CA13" s="17">
        <v>3.9194566845041502E-2</v>
      </c>
      <c r="CB13" s="17">
        <v>4.2129204369765902E-2</v>
      </c>
      <c r="CC13" s="17">
        <v>3.7929286500708502E-2</v>
      </c>
      <c r="CD13" s="17">
        <v>6.2111902364603899E-2</v>
      </c>
      <c r="CE13" s="17">
        <v>8.9647052428749402E-2</v>
      </c>
      <c r="CF13" s="17">
        <v>0.121402096699852</v>
      </c>
      <c r="CG13" s="17"/>
      <c r="CH13" s="17">
        <v>0.16986774508093799</v>
      </c>
      <c r="CI13" s="17">
        <v>5.46237846532392E-2</v>
      </c>
      <c r="CJ13" s="17">
        <v>4.1323114244798197E-2</v>
      </c>
      <c r="CK13" s="17">
        <v>2.2809887639310501E-2</v>
      </c>
      <c r="CL13" s="17">
        <v>2.4630941908092799E-2</v>
      </c>
    </row>
    <row r="14" spans="2:90" x14ac:dyDescent="0.3">
      <c r="B14" s="18" t="s">
        <v>223</v>
      </c>
      <c r="C14" s="17">
        <v>5.9288545503515602E-2</v>
      </c>
      <c r="D14" s="17">
        <v>4.19090158254685E-2</v>
      </c>
      <c r="E14" s="17">
        <v>7.5785014550214899E-2</v>
      </c>
      <c r="F14" s="17"/>
      <c r="G14" s="17">
        <v>4.36162478001745E-2</v>
      </c>
      <c r="H14" s="17">
        <v>2.5408209768561101E-2</v>
      </c>
      <c r="I14" s="17">
        <v>3.1147938795038702E-2</v>
      </c>
      <c r="J14" s="17">
        <v>8.0235349497620498E-2</v>
      </c>
      <c r="K14" s="17">
        <v>8.3174775373123899E-2</v>
      </c>
      <c r="L14" s="17">
        <v>8.7399547832089697E-2</v>
      </c>
      <c r="M14" s="17"/>
      <c r="N14" s="17">
        <v>2.44224856250649E-2</v>
      </c>
      <c r="O14" s="17">
        <v>5.7568579527602998E-2</v>
      </c>
      <c r="P14" s="17">
        <v>5.7994519095975701E-2</v>
      </c>
      <c r="Q14" s="17">
        <v>0.100391111429153</v>
      </c>
      <c r="R14" s="17"/>
      <c r="S14" s="17">
        <v>2.9845643874065901E-2</v>
      </c>
      <c r="T14" s="17">
        <v>6.8535419948315801E-2</v>
      </c>
      <c r="U14" s="17">
        <v>8.8820648631633303E-2</v>
      </c>
      <c r="V14" s="17">
        <v>7.3274387339303998E-2</v>
      </c>
      <c r="W14" s="17">
        <v>1.9632410773312299E-2</v>
      </c>
      <c r="X14" s="17">
        <v>9.3631485984264295E-2</v>
      </c>
      <c r="Y14" s="17">
        <v>5.2073490440360699E-2</v>
      </c>
      <c r="Z14" s="17">
        <v>4.2151841782369602E-2</v>
      </c>
      <c r="AA14" s="17">
        <v>6.01882915618078E-2</v>
      </c>
      <c r="AB14" s="17">
        <v>5.3341409804734702E-2</v>
      </c>
      <c r="AC14" s="17">
        <v>5.4060703230681503E-2</v>
      </c>
      <c r="AD14" s="17">
        <v>9.10693416101193E-2</v>
      </c>
      <c r="AE14" s="17"/>
      <c r="AF14" s="17">
        <v>7.4193057045932403E-2</v>
      </c>
      <c r="AG14" s="17">
        <v>4.3602809022849402E-2</v>
      </c>
      <c r="AH14" s="17">
        <v>8.2797438357571501E-2</v>
      </c>
      <c r="AI14" s="17"/>
      <c r="AJ14" s="17">
        <v>7.0467749409827807E-2</v>
      </c>
      <c r="AK14" s="17">
        <v>2.2929403801791499E-2</v>
      </c>
      <c r="AL14" s="17">
        <v>5.8648495975263303E-2</v>
      </c>
      <c r="AM14" s="17">
        <v>4.5638104166716799E-2</v>
      </c>
      <c r="AN14" s="17">
        <v>9.5435609384551895E-2</v>
      </c>
      <c r="AO14" s="17"/>
      <c r="AP14" s="17">
        <v>1.8641612014328599E-2</v>
      </c>
      <c r="AQ14" s="17">
        <v>7.74517987763189E-2</v>
      </c>
      <c r="AR14" s="17">
        <v>5.7419776567033599E-2</v>
      </c>
      <c r="AS14" s="17">
        <v>4.9855045904001298E-2</v>
      </c>
      <c r="AT14" s="17">
        <v>3.5308332098817098E-2</v>
      </c>
      <c r="AU14" s="17">
        <v>6.8124700248613404E-2</v>
      </c>
      <c r="AV14" s="17"/>
      <c r="AW14" s="17">
        <v>0.104178774593624</v>
      </c>
      <c r="AX14" s="17">
        <v>0.17534575163583399</v>
      </c>
      <c r="AY14" s="17">
        <v>9.2758365991769204E-2</v>
      </c>
      <c r="AZ14" s="17">
        <v>7.0286124133761896E-2</v>
      </c>
      <c r="BA14" s="17">
        <v>5.8381164578083899E-2</v>
      </c>
      <c r="BB14" s="17">
        <v>4.0694594002272599E-2</v>
      </c>
      <c r="BC14" s="17">
        <v>6.8183646985436802E-2</v>
      </c>
      <c r="BD14" s="17">
        <v>7.0974509029522598E-2</v>
      </c>
      <c r="BE14" s="17">
        <v>2.71433785027103E-2</v>
      </c>
      <c r="BF14" s="17">
        <v>3.10754651341427E-2</v>
      </c>
      <c r="BG14" s="17">
        <v>1.36501170985264E-2</v>
      </c>
      <c r="BH14" s="17">
        <v>2.9248046924196601E-2</v>
      </c>
      <c r="BI14" s="17">
        <v>3.8139557309489799E-2</v>
      </c>
      <c r="BJ14" s="17">
        <v>0</v>
      </c>
      <c r="BK14" s="17">
        <v>2.0141768729958199E-2</v>
      </c>
      <c r="BL14" s="17">
        <v>1.79958561801471E-2</v>
      </c>
      <c r="BM14" s="17"/>
      <c r="BN14" s="17">
        <v>5.4977759107670499E-2</v>
      </c>
      <c r="BO14" s="17">
        <v>6.6104501030881099E-2</v>
      </c>
      <c r="BP14" s="17"/>
      <c r="BQ14" s="17">
        <v>1.6363475480734899E-2</v>
      </c>
      <c r="BR14" s="17">
        <v>2.8872001296191E-2</v>
      </c>
      <c r="BS14" s="17"/>
      <c r="BT14" s="17">
        <v>1.9806048652755301E-2</v>
      </c>
      <c r="BU14" s="17"/>
      <c r="BV14" s="17">
        <v>6.4556153299328706E-2</v>
      </c>
      <c r="BW14" s="17">
        <v>4.11646800745743E-2</v>
      </c>
      <c r="BX14" s="17">
        <v>6.1974412866605301E-2</v>
      </c>
      <c r="BY14" s="17"/>
      <c r="BZ14" s="17">
        <v>5.0422163985745901E-2</v>
      </c>
      <c r="CA14" s="17">
        <v>7.6293145932575898E-2</v>
      </c>
      <c r="CB14" s="17">
        <v>6.3419536342187E-2</v>
      </c>
      <c r="CC14" s="17">
        <v>5.24541928896042E-2</v>
      </c>
      <c r="CD14" s="17">
        <v>6.0736172121575997E-2</v>
      </c>
      <c r="CE14" s="17">
        <v>4.7858470847427698E-2</v>
      </c>
      <c r="CF14" s="17">
        <v>1.2327528415984499E-2</v>
      </c>
      <c r="CG14" s="17"/>
      <c r="CH14" s="17">
        <v>6.7891702448342903E-2</v>
      </c>
      <c r="CI14" s="17">
        <v>5.2783705535406997E-2</v>
      </c>
      <c r="CJ14" s="17">
        <v>5.5194902463545602E-2</v>
      </c>
      <c r="CK14" s="17">
        <v>5.9640634139975397E-2</v>
      </c>
      <c r="CL14" s="17">
        <v>0.13509229493115901</v>
      </c>
    </row>
    <row r="15" spans="2:90" x14ac:dyDescent="0.3">
      <c r="B15" s="18" t="s">
        <v>118</v>
      </c>
      <c r="C15" s="19">
        <v>1.2316381665447801E-2</v>
      </c>
      <c r="D15" s="19">
        <v>1.05904813267755E-2</v>
      </c>
      <c r="E15" s="19">
        <v>1.4100740470013501E-2</v>
      </c>
      <c r="F15" s="19"/>
      <c r="G15" s="19">
        <v>2.2031681026970999E-2</v>
      </c>
      <c r="H15" s="19">
        <v>1.4273911090202099E-2</v>
      </c>
      <c r="I15" s="19">
        <v>1.1750491855732501E-2</v>
      </c>
      <c r="J15" s="19">
        <v>3.0860217197411E-3</v>
      </c>
      <c r="K15" s="19">
        <v>1.27788986291684E-2</v>
      </c>
      <c r="L15" s="19">
        <v>1.19082015299191E-2</v>
      </c>
      <c r="M15" s="19"/>
      <c r="N15" s="19">
        <v>1.4950165537986801E-2</v>
      </c>
      <c r="O15" s="19">
        <v>1.0802846060954E-2</v>
      </c>
      <c r="P15" s="19">
        <v>1.22500524978981E-2</v>
      </c>
      <c r="Q15" s="19">
        <v>1.1229746092413799E-2</v>
      </c>
      <c r="R15" s="19"/>
      <c r="S15" s="19">
        <v>1.17896369145004E-2</v>
      </c>
      <c r="T15" s="19">
        <v>1.6827607808807099E-2</v>
      </c>
      <c r="U15" s="19">
        <v>6.6177791641988896E-3</v>
      </c>
      <c r="V15" s="19">
        <v>1.6585124074730201E-2</v>
      </c>
      <c r="W15" s="19">
        <v>1.3487812545971801E-2</v>
      </c>
      <c r="X15" s="19">
        <v>1.93795139398346E-2</v>
      </c>
      <c r="Y15" s="19">
        <v>5.6933605652699703E-3</v>
      </c>
      <c r="Z15" s="19">
        <v>2.1313101610771101E-2</v>
      </c>
      <c r="AA15" s="19">
        <v>1.0063054196372399E-2</v>
      </c>
      <c r="AB15" s="19">
        <v>1.5023183701134901E-2</v>
      </c>
      <c r="AC15" s="19">
        <v>0</v>
      </c>
      <c r="AD15" s="19">
        <v>0</v>
      </c>
      <c r="AE15" s="19"/>
      <c r="AF15" s="19">
        <v>1.43359062488757E-2</v>
      </c>
      <c r="AG15" s="19">
        <v>4.1456891946787802E-3</v>
      </c>
      <c r="AH15" s="19">
        <v>2.49497302750991E-2</v>
      </c>
      <c r="AI15" s="19"/>
      <c r="AJ15" s="19">
        <v>7.3232333068459802E-3</v>
      </c>
      <c r="AK15" s="19">
        <v>7.78155411102531E-3</v>
      </c>
      <c r="AL15" s="19">
        <v>1.2389099407181499E-2</v>
      </c>
      <c r="AM15" s="19">
        <v>1.8947148342627802E-2</v>
      </c>
      <c r="AN15" s="19">
        <v>1.13708050633084E-2</v>
      </c>
      <c r="AO15" s="19"/>
      <c r="AP15" s="19">
        <v>9.3702978969923707E-3</v>
      </c>
      <c r="AQ15" s="19">
        <v>5.96896148720941E-3</v>
      </c>
      <c r="AR15" s="19">
        <v>2.18623353523647E-2</v>
      </c>
      <c r="AS15" s="19">
        <v>1.00983270026852E-2</v>
      </c>
      <c r="AT15" s="19">
        <v>8.2555323339504206E-3</v>
      </c>
      <c r="AU15" s="19">
        <v>1.637171372649E-2</v>
      </c>
      <c r="AV15" s="19"/>
      <c r="AW15" s="19">
        <v>6.1037980942580998E-2</v>
      </c>
      <c r="AX15" s="19">
        <v>1.1311458458244199E-2</v>
      </c>
      <c r="AY15" s="19">
        <v>4.4150145810614001E-2</v>
      </c>
      <c r="AZ15" s="19">
        <v>0</v>
      </c>
      <c r="BA15" s="19">
        <v>1.2868638640159901E-2</v>
      </c>
      <c r="BB15" s="19">
        <v>1.84710016719884E-2</v>
      </c>
      <c r="BC15" s="19">
        <v>0</v>
      </c>
      <c r="BD15" s="19">
        <v>6.5415808089352703E-3</v>
      </c>
      <c r="BE15" s="19">
        <v>0</v>
      </c>
      <c r="BF15" s="19">
        <v>0</v>
      </c>
      <c r="BG15" s="19">
        <v>0</v>
      </c>
      <c r="BH15" s="19">
        <v>0</v>
      </c>
      <c r="BI15" s="19">
        <v>0</v>
      </c>
      <c r="BJ15" s="19">
        <v>0</v>
      </c>
      <c r="BK15" s="19">
        <v>0</v>
      </c>
      <c r="BL15" s="19">
        <v>1.40234861649805E-2</v>
      </c>
      <c r="BM15" s="19"/>
      <c r="BN15" s="19">
        <v>9.9785242357204804E-3</v>
      </c>
      <c r="BO15" s="19">
        <v>1.5725112556912599E-2</v>
      </c>
      <c r="BP15" s="19"/>
      <c r="BQ15" s="19">
        <v>8.0574986872778507E-3</v>
      </c>
      <c r="BR15" s="19">
        <v>0</v>
      </c>
      <c r="BS15" s="19"/>
      <c r="BT15" s="19">
        <v>0</v>
      </c>
      <c r="BU15" s="19"/>
      <c r="BV15" s="19">
        <v>2.1654392443423799E-2</v>
      </c>
      <c r="BW15" s="19">
        <v>2.22199344797279E-2</v>
      </c>
      <c r="BX15" s="19">
        <v>5.0393231546877401E-3</v>
      </c>
      <c r="BY15" s="19"/>
      <c r="BZ15" s="19">
        <v>1.02852191996317E-2</v>
      </c>
      <c r="CA15" s="19">
        <v>7.4974911144103096E-3</v>
      </c>
      <c r="CB15" s="19">
        <v>3.4778522576478098E-3</v>
      </c>
      <c r="CC15" s="19">
        <v>0</v>
      </c>
      <c r="CD15" s="19">
        <v>1.32630993709466E-2</v>
      </c>
      <c r="CE15" s="19">
        <v>7.9215889681282098E-3</v>
      </c>
      <c r="CF15" s="19">
        <v>7.1211248866329801E-3</v>
      </c>
      <c r="CG15" s="19"/>
      <c r="CH15" s="19">
        <v>8.4613562003687508E-3</v>
      </c>
      <c r="CI15" s="19">
        <v>6.3350694592908402E-3</v>
      </c>
      <c r="CJ15" s="19">
        <v>1.7599374439682298E-2</v>
      </c>
      <c r="CK15" s="19">
        <v>1.9667497552322801E-2</v>
      </c>
      <c r="CL15" s="19">
        <v>0</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235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1188</v>
      </c>
      <c r="D7" s="10">
        <v>563</v>
      </c>
      <c r="E7" s="10">
        <v>624</v>
      </c>
      <c r="F7" s="10"/>
      <c r="G7" s="10">
        <v>51</v>
      </c>
      <c r="H7" s="10">
        <v>196</v>
      </c>
      <c r="I7" s="10">
        <v>218</v>
      </c>
      <c r="J7" s="10">
        <v>209</v>
      </c>
      <c r="K7" s="10">
        <v>186</v>
      </c>
      <c r="L7" s="10">
        <v>328</v>
      </c>
      <c r="M7" s="10"/>
      <c r="N7" s="10">
        <v>368</v>
      </c>
      <c r="O7" s="10">
        <v>228</v>
      </c>
      <c r="P7" s="10">
        <v>304</v>
      </c>
      <c r="Q7" s="10">
        <v>288</v>
      </c>
      <c r="R7" s="10"/>
      <c r="S7" s="10">
        <v>142</v>
      </c>
      <c r="T7" s="10">
        <v>164</v>
      </c>
      <c r="U7" s="10">
        <v>103</v>
      </c>
      <c r="V7" s="10">
        <v>109</v>
      </c>
      <c r="W7" s="10">
        <v>91</v>
      </c>
      <c r="X7" s="10">
        <v>99</v>
      </c>
      <c r="Y7" s="10">
        <v>101</v>
      </c>
      <c r="Z7" s="10">
        <v>56</v>
      </c>
      <c r="AA7" s="10">
        <v>128</v>
      </c>
      <c r="AB7" s="10">
        <v>103</v>
      </c>
      <c r="AC7" s="10">
        <v>61</v>
      </c>
      <c r="AD7" s="10">
        <v>31</v>
      </c>
      <c r="AE7" s="10"/>
      <c r="AF7" s="10">
        <v>497</v>
      </c>
      <c r="AG7" s="10">
        <v>496</v>
      </c>
      <c r="AH7" s="10">
        <v>148</v>
      </c>
      <c r="AI7" s="10"/>
      <c r="AJ7" s="10">
        <v>271</v>
      </c>
      <c r="AK7" s="10">
        <v>430</v>
      </c>
      <c r="AL7" s="10">
        <v>97</v>
      </c>
      <c r="AM7" s="10">
        <v>156</v>
      </c>
      <c r="AN7" s="10">
        <v>46</v>
      </c>
      <c r="AO7" s="10"/>
      <c r="AP7" s="10">
        <v>310</v>
      </c>
      <c r="AQ7" s="10">
        <v>224</v>
      </c>
      <c r="AR7" s="10">
        <v>99</v>
      </c>
      <c r="AS7" s="10">
        <v>295</v>
      </c>
      <c r="AT7" s="10">
        <v>49</v>
      </c>
      <c r="AU7" s="10">
        <v>103</v>
      </c>
      <c r="AV7" s="10"/>
      <c r="AW7" s="10">
        <v>5</v>
      </c>
      <c r="AX7" s="10">
        <v>41</v>
      </c>
      <c r="AY7" s="10">
        <v>67</v>
      </c>
      <c r="AZ7" s="10">
        <v>62</v>
      </c>
      <c r="BA7" s="10">
        <v>119</v>
      </c>
      <c r="BB7" s="10">
        <v>118</v>
      </c>
      <c r="BC7" s="10">
        <v>99</v>
      </c>
      <c r="BD7" s="10">
        <v>97</v>
      </c>
      <c r="BE7" s="10">
        <v>78</v>
      </c>
      <c r="BF7" s="10">
        <v>65</v>
      </c>
      <c r="BG7" s="10">
        <v>95</v>
      </c>
      <c r="BH7" s="10">
        <v>72</v>
      </c>
      <c r="BI7" s="10">
        <v>46</v>
      </c>
      <c r="BJ7" s="10">
        <v>42</v>
      </c>
      <c r="BK7" s="10">
        <v>35</v>
      </c>
      <c r="BL7" s="10">
        <v>105</v>
      </c>
      <c r="BM7" s="10"/>
      <c r="BN7" s="10">
        <v>1183</v>
      </c>
      <c r="BO7" s="10" t="s">
        <v>233</v>
      </c>
      <c r="BP7" s="10"/>
      <c r="BQ7" s="10">
        <v>285</v>
      </c>
      <c r="BR7" s="10">
        <v>109</v>
      </c>
      <c r="BS7" s="10"/>
      <c r="BT7" s="10">
        <v>174</v>
      </c>
      <c r="BU7" s="10"/>
      <c r="BV7" s="10">
        <v>191</v>
      </c>
      <c r="BW7" s="10">
        <v>183</v>
      </c>
      <c r="BX7" s="10">
        <v>772</v>
      </c>
      <c r="BY7" s="10"/>
      <c r="BZ7" s="10">
        <v>97</v>
      </c>
      <c r="CA7" s="10">
        <v>157</v>
      </c>
      <c r="CB7" s="10">
        <v>165</v>
      </c>
      <c r="CC7" s="10">
        <v>147</v>
      </c>
      <c r="CD7" s="10">
        <v>213</v>
      </c>
      <c r="CE7" s="10">
        <v>156</v>
      </c>
      <c r="CF7" s="10">
        <v>169</v>
      </c>
      <c r="CG7" s="10"/>
      <c r="CH7" s="10">
        <v>127</v>
      </c>
      <c r="CI7" s="10">
        <v>469</v>
      </c>
      <c r="CJ7" s="10">
        <v>407</v>
      </c>
      <c r="CK7" s="10">
        <v>150</v>
      </c>
      <c r="CL7" s="10">
        <v>35</v>
      </c>
    </row>
    <row r="8" spans="2:90" ht="30" customHeight="1" x14ac:dyDescent="0.3">
      <c r="B8" s="11" t="s">
        <v>20</v>
      </c>
      <c r="C8" s="11">
        <v>1159</v>
      </c>
      <c r="D8" s="11">
        <v>546</v>
      </c>
      <c r="E8" s="11">
        <v>612</v>
      </c>
      <c r="F8" s="11"/>
      <c r="G8" s="11">
        <v>62</v>
      </c>
      <c r="H8" s="11">
        <v>190</v>
      </c>
      <c r="I8" s="11">
        <v>215</v>
      </c>
      <c r="J8" s="11">
        <v>195</v>
      </c>
      <c r="K8" s="11">
        <v>179</v>
      </c>
      <c r="L8" s="11">
        <v>318</v>
      </c>
      <c r="M8" s="11"/>
      <c r="N8" s="11">
        <v>344</v>
      </c>
      <c r="O8" s="11">
        <v>247</v>
      </c>
      <c r="P8" s="11">
        <v>290</v>
      </c>
      <c r="Q8" s="11">
        <v>279</v>
      </c>
      <c r="R8" s="11"/>
      <c r="S8" s="11">
        <v>148</v>
      </c>
      <c r="T8" s="11">
        <v>157</v>
      </c>
      <c r="U8" s="11">
        <v>98</v>
      </c>
      <c r="V8" s="11">
        <v>105</v>
      </c>
      <c r="W8" s="11">
        <v>84</v>
      </c>
      <c r="X8" s="11">
        <v>98</v>
      </c>
      <c r="Y8" s="11">
        <v>95</v>
      </c>
      <c r="Z8" s="11">
        <v>50</v>
      </c>
      <c r="AA8" s="11">
        <v>144</v>
      </c>
      <c r="AB8" s="11">
        <v>94</v>
      </c>
      <c r="AC8" s="11">
        <v>55</v>
      </c>
      <c r="AD8" s="11">
        <v>32</v>
      </c>
      <c r="AE8" s="11"/>
      <c r="AF8" s="11">
        <v>478</v>
      </c>
      <c r="AG8" s="11">
        <v>487</v>
      </c>
      <c r="AH8" s="11">
        <v>147</v>
      </c>
      <c r="AI8" s="11"/>
      <c r="AJ8" s="11">
        <v>261</v>
      </c>
      <c r="AK8" s="11">
        <v>423</v>
      </c>
      <c r="AL8" s="11">
        <v>94</v>
      </c>
      <c r="AM8" s="11">
        <v>151</v>
      </c>
      <c r="AN8" s="11">
        <v>46</v>
      </c>
      <c r="AO8" s="11"/>
      <c r="AP8" s="11">
        <v>307</v>
      </c>
      <c r="AQ8" s="11">
        <v>217</v>
      </c>
      <c r="AR8" s="11">
        <v>96</v>
      </c>
      <c r="AS8" s="11">
        <v>284</v>
      </c>
      <c r="AT8" s="11">
        <v>49</v>
      </c>
      <c r="AU8" s="11">
        <v>100</v>
      </c>
      <c r="AV8" s="11"/>
      <c r="AW8" s="11">
        <v>5</v>
      </c>
      <c r="AX8" s="11">
        <v>41</v>
      </c>
      <c r="AY8" s="11">
        <v>64</v>
      </c>
      <c r="AZ8" s="11">
        <v>61</v>
      </c>
      <c r="BA8" s="11">
        <v>119</v>
      </c>
      <c r="BB8" s="11">
        <v>116</v>
      </c>
      <c r="BC8" s="11">
        <v>97</v>
      </c>
      <c r="BD8" s="11">
        <v>98</v>
      </c>
      <c r="BE8" s="11">
        <v>76</v>
      </c>
      <c r="BF8" s="11">
        <v>63</v>
      </c>
      <c r="BG8" s="11">
        <v>92</v>
      </c>
      <c r="BH8" s="11">
        <v>69</v>
      </c>
      <c r="BI8" s="11">
        <v>45</v>
      </c>
      <c r="BJ8" s="11">
        <v>40</v>
      </c>
      <c r="BK8" s="11">
        <v>33</v>
      </c>
      <c r="BL8" s="11">
        <v>101</v>
      </c>
      <c r="BM8" s="11"/>
      <c r="BN8" s="11">
        <v>1155</v>
      </c>
      <c r="BO8" s="11" t="s">
        <v>233</v>
      </c>
      <c r="BP8" s="11"/>
      <c r="BQ8" s="11">
        <v>281</v>
      </c>
      <c r="BR8" s="11">
        <v>107</v>
      </c>
      <c r="BS8" s="11"/>
      <c r="BT8" s="11">
        <v>171</v>
      </c>
      <c r="BU8" s="11"/>
      <c r="BV8" s="11">
        <v>190</v>
      </c>
      <c r="BW8" s="11">
        <v>182</v>
      </c>
      <c r="BX8" s="11">
        <v>744</v>
      </c>
      <c r="BY8" s="11"/>
      <c r="BZ8" s="11">
        <v>95</v>
      </c>
      <c r="CA8" s="11">
        <v>153</v>
      </c>
      <c r="CB8" s="11">
        <v>160</v>
      </c>
      <c r="CC8" s="11">
        <v>146</v>
      </c>
      <c r="CD8" s="11">
        <v>208</v>
      </c>
      <c r="CE8" s="11">
        <v>155</v>
      </c>
      <c r="CF8" s="11">
        <v>160</v>
      </c>
      <c r="CG8" s="11"/>
      <c r="CH8" s="11">
        <v>123</v>
      </c>
      <c r="CI8" s="11">
        <v>455</v>
      </c>
      <c r="CJ8" s="11">
        <v>399</v>
      </c>
      <c r="CK8" s="11">
        <v>147</v>
      </c>
      <c r="CL8" s="11">
        <v>36</v>
      </c>
    </row>
    <row r="9" spans="2:90" ht="28.8" x14ac:dyDescent="0.3">
      <c r="B9" s="18" t="s">
        <v>218</v>
      </c>
      <c r="C9" s="17">
        <v>6.0307602197192597E-2</v>
      </c>
      <c r="D9" s="17">
        <v>5.9029919764394798E-2</v>
      </c>
      <c r="E9" s="17">
        <v>5.9962940689400203E-2</v>
      </c>
      <c r="F9" s="17"/>
      <c r="G9" s="17">
        <v>0.170581259365128</v>
      </c>
      <c r="H9" s="17">
        <v>3.80824869385935E-2</v>
      </c>
      <c r="I9" s="17">
        <v>8.5097468100863702E-2</v>
      </c>
      <c r="J9" s="17">
        <v>9.8553751867104494E-2</v>
      </c>
      <c r="K9" s="17">
        <v>3.1236744615132098E-2</v>
      </c>
      <c r="L9" s="17">
        <v>2.8124025739880099E-2</v>
      </c>
      <c r="M9" s="17"/>
      <c r="N9" s="17">
        <v>4.0827575173042203E-2</v>
      </c>
      <c r="O9" s="17">
        <v>4.9665434431027999E-2</v>
      </c>
      <c r="P9" s="17">
        <v>8.3796850601538797E-2</v>
      </c>
      <c r="Q9" s="17">
        <v>6.9381979515003703E-2</v>
      </c>
      <c r="R9" s="17"/>
      <c r="S9" s="17">
        <v>7.5624123748368299E-2</v>
      </c>
      <c r="T9" s="17">
        <v>8.6380877621157301E-2</v>
      </c>
      <c r="U9" s="17">
        <v>2.8685226523250298E-2</v>
      </c>
      <c r="V9" s="17">
        <v>3.3281222472573799E-2</v>
      </c>
      <c r="W9" s="17">
        <v>7.6137033992831796E-2</v>
      </c>
      <c r="X9" s="17">
        <v>1.95525799635397E-2</v>
      </c>
      <c r="Y9" s="17">
        <v>5.7763269680351503E-2</v>
      </c>
      <c r="Z9" s="17">
        <v>8.83174881019715E-2</v>
      </c>
      <c r="AA9" s="17">
        <v>5.17570934451861E-2</v>
      </c>
      <c r="AB9" s="17">
        <v>6.0719362686443901E-2</v>
      </c>
      <c r="AC9" s="17">
        <v>4.8281172803242997E-2</v>
      </c>
      <c r="AD9" s="17">
        <v>0.15211640526981601</v>
      </c>
      <c r="AE9" s="17"/>
      <c r="AF9" s="17">
        <v>5.9593690725783903E-2</v>
      </c>
      <c r="AG9" s="17">
        <v>5.7164820016515898E-2</v>
      </c>
      <c r="AH9" s="17">
        <v>6.20275949581632E-2</v>
      </c>
      <c r="AI9" s="17"/>
      <c r="AJ9" s="17">
        <v>3.9484644496772199E-2</v>
      </c>
      <c r="AK9" s="17">
        <v>5.2512651989922103E-2</v>
      </c>
      <c r="AL9" s="17">
        <v>1.0586172362087601E-2</v>
      </c>
      <c r="AM9" s="17">
        <v>8.5604440338754195E-2</v>
      </c>
      <c r="AN9" s="17">
        <v>0.109539706465315</v>
      </c>
      <c r="AO9" s="17"/>
      <c r="AP9" s="17">
        <v>5.2462140606355102E-2</v>
      </c>
      <c r="AQ9" s="17">
        <v>4.0472515076523302E-2</v>
      </c>
      <c r="AR9" s="17">
        <v>6.03002071200643E-2</v>
      </c>
      <c r="AS9" s="17">
        <v>7.6035004388527005E-2</v>
      </c>
      <c r="AT9" s="17">
        <v>8.0950502574401006E-2</v>
      </c>
      <c r="AU9" s="17">
        <v>3.8690450168875901E-2</v>
      </c>
      <c r="AV9" s="17"/>
      <c r="AW9" s="17">
        <v>0</v>
      </c>
      <c r="AX9" s="17">
        <v>9.1761156121671794E-2</v>
      </c>
      <c r="AY9" s="17">
        <v>8.9904536159951198E-2</v>
      </c>
      <c r="AZ9" s="17">
        <v>6.0489884573595699E-2</v>
      </c>
      <c r="BA9" s="17">
        <v>0.114095092034564</v>
      </c>
      <c r="BB9" s="17">
        <v>5.6596680113836E-2</v>
      </c>
      <c r="BC9" s="17">
        <v>5.90814653658202E-2</v>
      </c>
      <c r="BD9" s="17">
        <v>3.9629383370728202E-2</v>
      </c>
      <c r="BE9" s="17">
        <v>6.3760736812686805E-2</v>
      </c>
      <c r="BF9" s="17">
        <v>4.5513353313287701E-2</v>
      </c>
      <c r="BG9" s="17">
        <v>9.4616496963169996E-3</v>
      </c>
      <c r="BH9" s="17">
        <v>2.8030513631322501E-2</v>
      </c>
      <c r="BI9" s="17">
        <v>2.2539161231122901E-2</v>
      </c>
      <c r="BJ9" s="17">
        <v>4.7110439844504803E-2</v>
      </c>
      <c r="BK9" s="17">
        <v>5.4643134760074E-2</v>
      </c>
      <c r="BL9" s="17">
        <v>9.5838926469177396E-2</v>
      </c>
      <c r="BM9" s="17"/>
      <c r="BN9" s="17">
        <v>6.05439855622028E-2</v>
      </c>
      <c r="BO9" s="17" t="s">
        <v>234</v>
      </c>
      <c r="BP9" s="17"/>
      <c r="BQ9" s="17">
        <v>4.1143121134717901E-2</v>
      </c>
      <c r="BR9" s="17">
        <v>9.1038878000381407E-2</v>
      </c>
      <c r="BS9" s="17"/>
      <c r="BT9" s="17">
        <v>5.4526684585097601E-2</v>
      </c>
      <c r="BU9" s="17"/>
      <c r="BV9" s="17">
        <v>7.7425401198618293E-2</v>
      </c>
      <c r="BW9" s="17">
        <v>7.2947362762230197E-2</v>
      </c>
      <c r="BX9" s="17">
        <v>4.9706178967463099E-2</v>
      </c>
      <c r="BY9" s="17"/>
      <c r="BZ9" s="17">
        <v>0.17914893774759</v>
      </c>
      <c r="CA9" s="17">
        <v>8.3963734302892806E-2</v>
      </c>
      <c r="CB9" s="17">
        <v>6.5263275006629901E-2</v>
      </c>
      <c r="CC9" s="17">
        <v>5.6967487895898103E-2</v>
      </c>
      <c r="CD9" s="17">
        <v>3.2202716810081397E-2</v>
      </c>
      <c r="CE9" s="17">
        <v>1.75374036949963E-2</v>
      </c>
      <c r="CF9" s="17">
        <v>4.3387675813416397E-2</v>
      </c>
      <c r="CG9" s="17"/>
      <c r="CH9" s="17">
        <v>5.3815531075535598E-2</v>
      </c>
      <c r="CI9" s="17">
        <v>2.9339165908079501E-2</v>
      </c>
      <c r="CJ9" s="17">
        <v>5.4025171244843698E-2</v>
      </c>
      <c r="CK9" s="17">
        <v>0.146661637758214</v>
      </c>
      <c r="CL9" s="17">
        <v>0.19053532748883401</v>
      </c>
    </row>
    <row r="10" spans="2:90" x14ac:dyDescent="0.3">
      <c r="B10" s="18" t="s">
        <v>219</v>
      </c>
      <c r="C10" s="17">
        <v>9.7921108609238597E-2</v>
      </c>
      <c r="D10" s="17">
        <v>8.9467144661792702E-2</v>
      </c>
      <c r="E10" s="17">
        <v>0.105614567975785</v>
      </c>
      <c r="F10" s="17"/>
      <c r="G10" s="17">
        <v>0.121980835551336</v>
      </c>
      <c r="H10" s="17">
        <v>0.12465334716987</v>
      </c>
      <c r="I10" s="17">
        <v>0.17858429713817101</v>
      </c>
      <c r="J10" s="17">
        <v>0.112031242335487</v>
      </c>
      <c r="K10" s="17">
        <v>8.2595358880508105E-2</v>
      </c>
      <c r="L10" s="17">
        <v>2.26053108020626E-2</v>
      </c>
      <c r="M10" s="17"/>
      <c r="N10" s="17">
        <v>9.9179662368116803E-2</v>
      </c>
      <c r="O10" s="17">
        <v>0.106050330627881</v>
      </c>
      <c r="P10" s="17">
        <v>9.2102575786236804E-2</v>
      </c>
      <c r="Q10" s="17">
        <v>9.5213561654412596E-2</v>
      </c>
      <c r="R10" s="17"/>
      <c r="S10" s="17">
        <v>0.13794215519452699</v>
      </c>
      <c r="T10" s="17">
        <v>9.0080839255462897E-2</v>
      </c>
      <c r="U10" s="17">
        <v>0.10651025729510399</v>
      </c>
      <c r="V10" s="17">
        <v>6.83420185232822E-2</v>
      </c>
      <c r="W10" s="17">
        <v>0.14442991737372601</v>
      </c>
      <c r="X10" s="17">
        <v>9.1624653408895099E-2</v>
      </c>
      <c r="Y10" s="17">
        <v>2.1986215578418102E-2</v>
      </c>
      <c r="Z10" s="17">
        <v>3.6122148673795103E-2</v>
      </c>
      <c r="AA10" s="17">
        <v>0.130795311616169</v>
      </c>
      <c r="AB10" s="17">
        <v>0.114253430069454</v>
      </c>
      <c r="AC10" s="17">
        <v>4.65599357472464E-2</v>
      </c>
      <c r="AD10" s="17">
        <v>0.13146180132684199</v>
      </c>
      <c r="AE10" s="17"/>
      <c r="AF10" s="17">
        <v>8.6562693106373698E-2</v>
      </c>
      <c r="AG10" s="17">
        <v>0.10949333661598699</v>
      </c>
      <c r="AH10" s="17">
        <v>0.108604118048472</v>
      </c>
      <c r="AI10" s="17"/>
      <c r="AJ10" s="17">
        <v>6.9720113641902504E-2</v>
      </c>
      <c r="AK10" s="17">
        <v>0.11065119772093999</v>
      </c>
      <c r="AL10" s="17">
        <v>6.7933955883311303E-2</v>
      </c>
      <c r="AM10" s="17">
        <v>0.13714558456075701</v>
      </c>
      <c r="AN10" s="17">
        <v>0</v>
      </c>
      <c r="AO10" s="17"/>
      <c r="AP10" s="17">
        <v>0.12894419831361401</v>
      </c>
      <c r="AQ10" s="17">
        <v>9.6820619942247999E-2</v>
      </c>
      <c r="AR10" s="17">
        <v>6.8986918371180594E-2</v>
      </c>
      <c r="AS10" s="17">
        <v>9.9928438213198495E-2</v>
      </c>
      <c r="AT10" s="17">
        <v>1.9411733334489801E-2</v>
      </c>
      <c r="AU10" s="17">
        <v>4.2240988587936103E-2</v>
      </c>
      <c r="AV10" s="17"/>
      <c r="AW10" s="17">
        <v>0</v>
      </c>
      <c r="AX10" s="17">
        <v>0.168510045688326</v>
      </c>
      <c r="AY10" s="17">
        <v>2.8880768269142001E-2</v>
      </c>
      <c r="AZ10" s="17">
        <v>0.11742248898787799</v>
      </c>
      <c r="BA10" s="17">
        <v>6.0284154709199803E-2</v>
      </c>
      <c r="BB10" s="17">
        <v>7.0581648173742406E-2</v>
      </c>
      <c r="BC10" s="17">
        <v>8.1320049241049602E-2</v>
      </c>
      <c r="BD10" s="17">
        <v>0.128097888842643</v>
      </c>
      <c r="BE10" s="17">
        <v>0.106288841603325</v>
      </c>
      <c r="BF10" s="17">
        <v>6.4844611714430303E-2</v>
      </c>
      <c r="BG10" s="17">
        <v>0.135160976372904</v>
      </c>
      <c r="BH10" s="17">
        <v>0.10421022489654801</v>
      </c>
      <c r="BI10" s="17">
        <v>0.108776358779115</v>
      </c>
      <c r="BJ10" s="17">
        <v>0.16862590557643301</v>
      </c>
      <c r="BK10" s="17">
        <v>0.112613055144077</v>
      </c>
      <c r="BL10" s="17">
        <v>0.136019850854357</v>
      </c>
      <c r="BM10" s="17"/>
      <c r="BN10" s="17">
        <v>9.8304922926426799E-2</v>
      </c>
      <c r="BO10" s="17" t="s">
        <v>234</v>
      </c>
      <c r="BP10" s="17"/>
      <c r="BQ10" s="17">
        <v>0.130263215314354</v>
      </c>
      <c r="BR10" s="17">
        <v>7.4158689500976399E-2</v>
      </c>
      <c r="BS10" s="17"/>
      <c r="BT10" s="17">
        <v>0.142486868791978</v>
      </c>
      <c r="BU10" s="17"/>
      <c r="BV10" s="17">
        <v>9.8600901291748505E-2</v>
      </c>
      <c r="BW10" s="17">
        <v>0.132689979100274</v>
      </c>
      <c r="BX10" s="17">
        <v>8.8456777676441695E-2</v>
      </c>
      <c r="BY10" s="17"/>
      <c r="BZ10" s="17">
        <v>0.180756150334768</v>
      </c>
      <c r="CA10" s="17">
        <v>0.101955228892103</v>
      </c>
      <c r="CB10" s="17">
        <v>0.12830388144413299</v>
      </c>
      <c r="CC10" s="17">
        <v>0.109994289103183</v>
      </c>
      <c r="CD10" s="17">
        <v>6.3514138817273594E-2</v>
      </c>
      <c r="CE10" s="17">
        <v>0.11409095414058799</v>
      </c>
      <c r="CF10" s="17">
        <v>6.4874120428381601E-2</v>
      </c>
      <c r="CG10" s="17"/>
      <c r="CH10" s="17">
        <v>8.9434237295958799E-2</v>
      </c>
      <c r="CI10" s="17">
        <v>7.9246199223706904E-2</v>
      </c>
      <c r="CJ10" s="17">
        <v>8.9947858277231604E-2</v>
      </c>
      <c r="CK10" s="17">
        <v>0.16674176162951401</v>
      </c>
      <c r="CL10" s="17">
        <v>0.169811874384456</v>
      </c>
    </row>
    <row r="11" spans="2:90" x14ac:dyDescent="0.3">
      <c r="B11" s="18" t="s">
        <v>220</v>
      </c>
      <c r="C11" s="17">
        <v>0.22565899180636001</v>
      </c>
      <c r="D11" s="17">
        <v>0.25666325531351603</v>
      </c>
      <c r="E11" s="17">
        <v>0.19836734496599601</v>
      </c>
      <c r="F11" s="17"/>
      <c r="G11" s="17">
        <v>0.306940755543883</v>
      </c>
      <c r="H11" s="17">
        <v>0.35648752206451301</v>
      </c>
      <c r="I11" s="17">
        <v>0.382042685707211</v>
      </c>
      <c r="J11" s="17">
        <v>0.24896431473599601</v>
      </c>
      <c r="K11" s="17">
        <v>0.13468612483619399</v>
      </c>
      <c r="L11" s="17">
        <v>6.2595183631955403E-2</v>
      </c>
      <c r="M11" s="17"/>
      <c r="N11" s="17">
        <v>0.26874092993068499</v>
      </c>
      <c r="O11" s="17">
        <v>0.21255399780006601</v>
      </c>
      <c r="P11" s="17">
        <v>0.244261095872326</v>
      </c>
      <c r="Q11" s="17">
        <v>0.164683911251017</v>
      </c>
      <c r="R11" s="17"/>
      <c r="S11" s="17">
        <v>0.27239960686798398</v>
      </c>
      <c r="T11" s="17">
        <v>0.16870183679349299</v>
      </c>
      <c r="U11" s="17">
        <v>0.124693631221465</v>
      </c>
      <c r="V11" s="17">
        <v>0.19638772714974301</v>
      </c>
      <c r="W11" s="17">
        <v>0.19784106115458699</v>
      </c>
      <c r="X11" s="17">
        <v>0.32484623780227001</v>
      </c>
      <c r="Y11" s="17">
        <v>0.220019179708699</v>
      </c>
      <c r="Z11" s="17">
        <v>0.14186690761023099</v>
      </c>
      <c r="AA11" s="17">
        <v>0.27300199088365601</v>
      </c>
      <c r="AB11" s="17">
        <v>0.27853120114583202</v>
      </c>
      <c r="AC11" s="17">
        <v>0.25694861233199201</v>
      </c>
      <c r="AD11" s="17">
        <v>0.18669810782856699</v>
      </c>
      <c r="AE11" s="17"/>
      <c r="AF11" s="17">
        <v>0.19921770785873599</v>
      </c>
      <c r="AG11" s="17">
        <v>0.232545925527505</v>
      </c>
      <c r="AH11" s="17">
        <v>0.28436928205311601</v>
      </c>
      <c r="AI11" s="17"/>
      <c r="AJ11" s="17">
        <v>0.211166426473445</v>
      </c>
      <c r="AK11" s="17">
        <v>0.27141955335316198</v>
      </c>
      <c r="AL11" s="17">
        <v>0.19170149735314601</v>
      </c>
      <c r="AM11" s="17">
        <v>0.17709287226652601</v>
      </c>
      <c r="AN11" s="17">
        <v>0.26465521931562702</v>
      </c>
      <c r="AO11" s="17"/>
      <c r="AP11" s="17">
        <v>0.27263011712478902</v>
      </c>
      <c r="AQ11" s="17">
        <v>0.246626062958823</v>
      </c>
      <c r="AR11" s="17">
        <v>0.20302377997350099</v>
      </c>
      <c r="AS11" s="17">
        <v>0.19248014098191299</v>
      </c>
      <c r="AT11" s="17">
        <v>0.23185260722867301</v>
      </c>
      <c r="AU11" s="17">
        <v>0.182929944752657</v>
      </c>
      <c r="AV11" s="17"/>
      <c r="AW11" s="17">
        <v>0.208263845341944</v>
      </c>
      <c r="AX11" s="17">
        <v>0.23484128415977401</v>
      </c>
      <c r="AY11" s="17">
        <v>0.128767586613386</v>
      </c>
      <c r="AZ11" s="17">
        <v>0.14640635982705899</v>
      </c>
      <c r="BA11" s="17">
        <v>0.229973163618057</v>
      </c>
      <c r="BB11" s="17">
        <v>0.21505054515761099</v>
      </c>
      <c r="BC11" s="17">
        <v>0.206649500299426</v>
      </c>
      <c r="BD11" s="17">
        <v>0.21109999049854899</v>
      </c>
      <c r="BE11" s="17">
        <v>0.234041654442533</v>
      </c>
      <c r="BF11" s="17">
        <v>0.221654087154455</v>
      </c>
      <c r="BG11" s="17">
        <v>0.321370595245973</v>
      </c>
      <c r="BH11" s="17">
        <v>0.20639684733623301</v>
      </c>
      <c r="BI11" s="17">
        <v>0.39141628783394999</v>
      </c>
      <c r="BJ11" s="17">
        <v>0.26482628155634502</v>
      </c>
      <c r="BK11" s="17">
        <v>0.23488260060170901</v>
      </c>
      <c r="BL11" s="17">
        <v>0.24146334305599901</v>
      </c>
      <c r="BM11" s="17"/>
      <c r="BN11" s="17">
        <v>0.22654349110470001</v>
      </c>
      <c r="BO11" s="17" t="s">
        <v>234</v>
      </c>
      <c r="BP11" s="17"/>
      <c r="BQ11" s="17">
        <v>0.27332885358967401</v>
      </c>
      <c r="BR11" s="17">
        <v>0.26546668335206602</v>
      </c>
      <c r="BS11" s="17"/>
      <c r="BT11" s="17">
        <v>0.29129747565551001</v>
      </c>
      <c r="BU11" s="17"/>
      <c r="BV11" s="17">
        <v>0.16678324675414699</v>
      </c>
      <c r="BW11" s="17">
        <v>0.21259342606560999</v>
      </c>
      <c r="BX11" s="17">
        <v>0.24726514337682301</v>
      </c>
      <c r="BY11" s="17"/>
      <c r="BZ11" s="17">
        <v>0.26177945054471802</v>
      </c>
      <c r="CA11" s="17">
        <v>0.17874627393651801</v>
      </c>
      <c r="CB11" s="17">
        <v>0.233158513430192</v>
      </c>
      <c r="CC11" s="17">
        <v>0.239268706628817</v>
      </c>
      <c r="CD11" s="17">
        <v>0.19979341420706501</v>
      </c>
      <c r="CE11" s="17">
        <v>0.26162418462463699</v>
      </c>
      <c r="CF11" s="17">
        <v>0.239350854809455</v>
      </c>
      <c r="CG11" s="17"/>
      <c r="CH11" s="17">
        <v>0.30524516194683299</v>
      </c>
      <c r="CI11" s="17">
        <v>0.22960552949237401</v>
      </c>
      <c r="CJ11" s="17">
        <v>0.21882609426053601</v>
      </c>
      <c r="CK11" s="17">
        <v>0.19127614557501199</v>
      </c>
      <c r="CL11" s="17">
        <v>0.11985822402712901</v>
      </c>
    </row>
    <row r="12" spans="2:90" ht="28.8" x14ac:dyDescent="0.3">
      <c r="B12" s="18" t="s">
        <v>221</v>
      </c>
      <c r="C12" s="17">
        <v>0.10188245583949</v>
      </c>
      <c r="D12" s="17">
        <v>0.12943665640565399</v>
      </c>
      <c r="E12" s="17">
        <v>7.7471922270626895E-2</v>
      </c>
      <c r="F12" s="17"/>
      <c r="G12" s="17">
        <v>0.134538510322991</v>
      </c>
      <c r="H12" s="17">
        <v>0.30642674903301997</v>
      </c>
      <c r="I12" s="17">
        <v>0.15102444177330401</v>
      </c>
      <c r="J12" s="17">
        <v>6.2016757329493202E-2</v>
      </c>
      <c r="K12" s="17">
        <v>1.38904188869817E-2</v>
      </c>
      <c r="L12" s="17">
        <v>1.39341889740278E-2</v>
      </c>
      <c r="M12" s="17"/>
      <c r="N12" s="17">
        <v>0.17389860356577</v>
      </c>
      <c r="O12" s="17">
        <v>0.11085752847111301</v>
      </c>
      <c r="P12" s="17">
        <v>7.1524038432889098E-2</v>
      </c>
      <c r="Q12" s="17">
        <v>3.6504918514440897E-2</v>
      </c>
      <c r="R12" s="17"/>
      <c r="S12" s="17">
        <v>0.18105295064590601</v>
      </c>
      <c r="T12" s="17">
        <v>0.114097950353724</v>
      </c>
      <c r="U12" s="17">
        <v>5.6595639434082697E-2</v>
      </c>
      <c r="V12" s="17">
        <v>0.112256358082077</v>
      </c>
      <c r="W12" s="17">
        <v>8.4033621011522106E-2</v>
      </c>
      <c r="X12" s="17">
        <v>0.123099967116463</v>
      </c>
      <c r="Y12" s="17">
        <v>6.8426964479594093E-2</v>
      </c>
      <c r="Z12" s="17">
        <v>9.5948701507103704E-2</v>
      </c>
      <c r="AA12" s="17">
        <v>6.4177452557726694E-2</v>
      </c>
      <c r="AB12" s="17">
        <v>6.7045207205396307E-2</v>
      </c>
      <c r="AC12" s="17">
        <v>0.10782563980102999</v>
      </c>
      <c r="AD12" s="17">
        <v>0.13226651765451</v>
      </c>
      <c r="AE12" s="17"/>
      <c r="AF12" s="17">
        <v>6.3653167896286597E-2</v>
      </c>
      <c r="AG12" s="17">
        <v>0.128952324091168</v>
      </c>
      <c r="AH12" s="17">
        <v>0.11795824991417</v>
      </c>
      <c r="AI12" s="17"/>
      <c r="AJ12" s="17">
        <v>9.5669780795194795E-2</v>
      </c>
      <c r="AK12" s="17">
        <v>0.13902096455424501</v>
      </c>
      <c r="AL12" s="17">
        <v>8.8123506684602004E-2</v>
      </c>
      <c r="AM12" s="17">
        <v>6.3409248531310705E-2</v>
      </c>
      <c r="AN12" s="17">
        <v>0.128847993359164</v>
      </c>
      <c r="AO12" s="17"/>
      <c r="AP12" s="17">
        <v>0.175397337031242</v>
      </c>
      <c r="AQ12" s="17">
        <v>0.113905082941789</v>
      </c>
      <c r="AR12" s="17">
        <v>7.5615000104561805E-2</v>
      </c>
      <c r="AS12" s="17">
        <v>4.6505177955306801E-2</v>
      </c>
      <c r="AT12" s="17">
        <v>0.19420928015175101</v>
      </c>
      <c r="AU12" s="17">
        <v>3.5575509371009603E-2</v>
      </c>
      <c r="AV12" s="17"/>
      <c r="AW12" s="17">
        <v>0</v>
      </c>
      <c r="AX12" s="17">
        <v>2.6372388449555199E-2</v>
      </c>
      <c r="AY12" s="17">
        <v>3.0520464208993001E-2</v>
      </c>
      <c r="AZ12" s="17">
        <v>6.5569277366099299E-2</v>
      </c>
      <c r="BA12" s="17">
        <v>3.72809824976E-2</v>
      </c>
      <c r="BB12" s="17">
        <v>0.108328122403362</v>
      </c>
      <c r="BC12" s="17">
        <v>0.11050812993307101</v>
      </c>
      <c r="BD12" s="17">
        <v>3.2025810778656599E-2</v>
      </c>
      <c r="BE12" s="17">
        <v>2.6370201516137701E-2</v>
      </c>
      <c r="BF12" s="17">
        <v>0.124099758917083</v>
      </c>
      <c r="BG12" s="17">
        <v>0.12987483133473199</v>
      </c>
      <c r="BH12" s="17">
        <v>0.22048277972727101</v>
      </c>
      <c r="BI12" s="17">
        <v>0.155498028148984</v>
      </c>
      <c r="BJ12" s="17">
        <v>0.118876683089298</v>
      </c>
      <c r="BK12" s="17">
        <v>0.296766255791518</v>
      </c>
      <c r="BL12" s="17">
        <v>0.21462009586174</v>
      </c>
      <c r="BM12" s="17"/>
      <c r="BN12" s="17">
        <v>0.102281797164122</v>
      </c>
      <c r="BO12" s="17" t="s">
        <v>234</v>
      </c>
      <c r="BP12" s="17"/>
      <c r="BQ12" s="17">
        <v>0.17535960182940899</v>
      </c>
      <c r="BR12" s="17">
        <v>5.5728838248516703E-2</v>
      </c>
      <c r="BS12" s="17"/>
      <c r="BT12" s="17">
        <v>0.174273912477135</v>
      </c>
      <c r="BU12" s="17"/>
      <c r="BV12" s="17">
        <v>6.28445993425613E-2</v>
      </c>
      <c r="BW12" s="17">
        <v>0.15466646842241499</v>
      </c>
      <c r="BX12" s="17">
        <v>9.9389513451466294E-2</v>
      </c>
      <c r="BY12" s="17"/>
      <c r="BZ12" s="17">
        <v>2.1964801435094598E-2</v>
      </c>
      <c r="CA12" s="17">
        <v>7.9720606520584006E-2</v>
      </c>
      <c r="CB12" s="17">
        <v>6.05830463273095E-2</v>
      </c>
      <c r="CC12" s="17">
        <v>9.9158456765953404E-2</v>
      </c>
      <c r="CD12" s="17">
        <v>0.104010917554256</v>
      </c>
      <c r="CE12" s="17">
        <v>0.12698223689670399</v>
      </c>
      <c r="CF12" s="17">
        <v>0.22604961051978101</v>
      </c>
      <c r="CG12" s="17"/>
      <c r="CH12" s="17">
        <v>0.13357962846744501</v>
      </c>
      <c r="CI12" s="17">
        <v>0.139207521078649</v>
      </c>
      <c r="CJ12" s="17">
        <v>7.8537236420138004E-2</v>
      </c>
      <c r="CK12" s="17">
        <v>3.3726187437984501E-2</v>
      </c>
      <c r="CL12" s="17">
        <v>5.9211978802151101E-2</v>
      </c>
    </row>
    <row r="13" spans="2:90" ht="28.8" x14ac:dyDescent="0.3">
      <c r="B13" s="18" t="s">
        <v>222</v>
      </c>
      <c r="C13" s="17">
        <v>5.3890034467475298E-2</v>
      </c>
      <c r="D13" s="17">
        <v>6.5845801224214906E-2</v>
      </c>
      <c r="E13" s="17">
        <v>4.3313597230829497E-2</v>
      </c>
      <c r="F13" s="17"/>
      <c r="G13" s="17">
        <v>0.22567448311221899</v>
      </c>
      <c r="H13" s="17">
        <v>0.12986446437312901</v>
      </c>
      <c r="I13" s="17">
        <v>7.8209048765248299E-2</v>
      </c>
      <c r="J13" s="17">
        <v>1.4137784964162599E-2</v>
      </c>
      <c r="K13" s="17">
        <v>1.81023928508053E-2</v>
      </c>
      <c r="L13" s="17">
        <v>2.96638371631734E-3</v>
      </c>
      <c r="M13" s="17"/>
      <c r="N13" s="17">
        <v>0.103624231627341</v>
      </c>
      <c r="O13" s="17">
        <v>3.9345348532315597E-2</v>
      </c>
      <c r="P13" s="17">
        <v>2.6471802891631899E-2</v>
      </c>
      <c r="Q13" s="17">
        <v>3.3832972837272199E-2</v>
      </c>
      <c r="R13" s="17"/>
      <c r="S13" s="17">
        <v>0.10830330230091301</v>
      </c>
      <c r="T13" s="17">
        <v>3.07792010731457E-2</v>
      </c>
      <c r="U13" s="17">
        <v>3.1145144986644901E-2</v>
      </c>
      <c r="V13" s="17">
        <v>3.3426206899532199E-2</v>
      </c>
      <c r="W13" s="17">
        <v>4.42522708833245E-2</v>
      </c>
      <c r="X13" s="17">
        <v>3.2441992966441E-2</v>
      </c>
      <c r="Y13" s="17">
        <v>2.1601989046338501E-2</v>
      </c>
      <c r="Z13" s="17">
        <v>8.11166586916095E-2</v>
      </c>
      <c r="AA13" s="17">
        <v>6.8644016422470505E-2</v>
      </c>
      <c r="AB13" s="17">
        <v>4.6048563670619297E-2</v>
      </c>
      <c r="AC13" s="17">
        <v>6.7196771805711597E-2</v>
      </c>
      <c r="AD13" s="17">
        <v>0.12976194078488301</v>
      </c>
      <c r="AE13" s="17"/>
      <c r="AF13" s="17">
        <v>3.3725925170206998E-2</v>
      </c>
      <c r="AG13" s="17">
        <v>5.6878127349476698E-2</v>
      </c>
      <c r="AH13" s="17">
        <v>6.5926167494825702E-2</v>
      </c>
      <c r="AI13" s="17"/>
      <c r="AJ13" s="17">
        <v>4.3672043007809198E-2</v>
      </c>
      <c r="AK13" s="17">
        <v>7.2020045951554507E-2</v>
      </c>
      <c r="AL13" s="17">
        <v>3.0219580863404E-2</v>
      </c>
      <c r="AM13" s="17">
        <v>5.33827572356688E-2</v>
      </c>
      <c r="AN13" s="17">
        <v>6.0336026435796199E-2</v>
      </c>
      <c r="AO13" s="17"/>
      <c r="AP13" s="17">
        <v>8.6563089252287603E-2</v>
      </c>
      <c r="AQ13" s="17">
        <v>4.7978140909284601E-2</v>
      </c>
      <c r="AR13" s="17">
        <v>1.8466388405158601E-2</v>
      </c>
      <c r="AS13" s="17">
        <v>5.3269726879849898E-2</v>
      </c>
      <c r="AT13" s="17">
        <v>9.4695969781500799E-2</v>
      </c>
      <c r="AU13" s="17">
        <v>0</v>
      </c>
      <c r="AV13" s="17"/>
      <c r="AW13" s="17">
        <v>0.208000471492859</v>
      </c>
      <c r="AX13" s="17">
        <v>2.5293912430881499E-2</v>
      </c>
      <c r="AY13" s="17">
        <v>0</v>
      </c>
      <c r="AZ13" s="17">
        <v>1.9243914360238801E-2</v>
      </c>
      <c r="BA13" s="17">
        <v>3.8390875079994898E-2</v>
      </c>
      <c r="BB13" s="17">
        <v>4.0818172875785298E-2</v>
      </c>
      <c r="BC13" s="17">
        <v>2.79368708770606E-2</v>
      </c>
      <c r="BD13" s="17">
        <v>3.9870450653561901E-2</v>
      </c>
      <c r="BE13" s="17">
        <v>2.4435684533561101E-2</v>
      </c>
      <c r="BF13" s="17">
        <v>4.7097857346545702E-2</v>
      </c>
      <c r="BG13" s="17">
        <v>2.8179151855146699E-2</v>
      </c>
      <c r="BH13" s="17">
        <v>4.4713705009564501E-2</v>
      </c>
      <c r="BI13" s="17">
        <v>6.3943145653785699E-2</v>
      </c>
      <c r="BJ13" s="17">
        <v>9.7341967988794395E-2</v>
      </c>
      <c r="BK13" s="17">
        <v>5.5512313763483902E-2</v>
      </c>
      <c r="BL13" s="17">
        <v>0.23168745141403499</v>
      </c>
      <c r="BM13" s="17"/>
      <c r="BN13" s="17">
        <v>5.4101263354445199E-2</v>
      </c>
      <c r="BO13" s="17" t="s">
        <v>234</v>
      </c>
      <c r="BP13" s="17"/>
      <c r="BQ13" s="17">
        <v>8.7105828170244606E-2</v>
      </c>
      <c r="BR13" s="17">
        <v>5.6277645539294097E-2</v>
      </c>
      <c r="BS13" s="17"/>
      <c r="BT13" s="17">
        <v>0.12539581415635601</v>
      </c>
      <c r="BU13" s="17"/>
      <c r="BV13" s="17">
        <v>3.9626639585130199E-2</v>
      </c>
      <c r="BW13" s="17">
        <v>4.5475344096122701E-2</v>
      </c>
      <c r="BX13" s="17">
        <v>6.2704934086844702E-2</v>
      </c>
      <c r="BY13" s="17"/>
      <c r="BZ13" s="17">
        <v>2.1219459370021301E-2</v>
      </c>
      <c r="CA13" s="17">
        <v>3.7256332617418501E-2</v>
      </c>
      <c r="CB13" s="17">
        <v>2.5646191510265801E-2</v>
      </c>
      <c r="CC13" s="17">
        <v>3.7835494392136002E-2</v>
      </c>
      <c r="CD13" s="17">
        <v>5.1451994317675602E-2</v>
      </c>
      <c r="CE13" s="17">
        <v>8.4239415332604997E-2</v>
      </c>
      <c r="CF13" s="17">
        <v>0.13310357836498199</v>
      </c>
      <c r="CG13" s="17"/>
      <c r="CH13" s="17">
        <v>0.157330150382335</v>
      </c>
      <c r="CI13" s="17">
        <v>5.5426111630151598E-2</v>
      </c>
      <c r="CJ13" s="17">
        <v>2.9962400412799101E-2</v>
      </c>
      <c r="CK13" s="17">
        <v>4.0664340593143597E-2</v>
      </c>
      <c r="CL13" s="17">
        <v>0</v>
      </c>
    </row>
    <row r="14" spans="2:90" x14ac:dyDescent="0.3">
      <c r="B14" s="18" t="s">
        <v>223</v>
      </c>
      <c r="C14" s="17">
        <v>0.448366503358478</v>
      </c>
      <c r="D14" s="17">
        <v>0.38991331130699503</v>
      </c>
      <c r="E14" s="17">
        <v>0.50120018037392</v>
      </c>
      <c r="F14" s="17"/>
      <c r="G14" s="17">
        <v>4.0284156104442602E-2</v>
      </c>
      <c r="H14" s="17">
        <v>4.0558208742619402E-2</v>
      </c>
      <c r="I14" s="17">
        <v>0.11149257677093601</v>
      </c>
      <c r="J14" s="17">
        <v>0.44547269366148801</v>
      </c>
      <c r="K14" s="17">
        <v>0.70411496316405298</v>
      </c>
      <c r="L14" s="17">
        <v>0.85783790810309501</v>
      </c>
      <c r="M14" s="17"/>
      <c r="N14" s="17">
        <v>0.306499091810438</v>
      </c>
      <c r="O14" s="17">
        <v>0.47248423440685999</v>
      </c>
      <c r="P14" s="17">
        <v>0.46926563259564702</v>
      </c>
      <c r="Q14" s="17">
        <v>0.58057973633887905</v>
      </c>
      <c r="R14" s="17"/>
      <c r="S14" s="17">
        <v>0.211308151918049</v>
      </c>
      <c r="T14" s="17">
        <v>0.49250195869213298</v>
      </c>
      <c r="U14" s="17">
        <v>0.65237010053945299</v>
      </c>
      <c r="V14" s="17">
        <v>0.53784974982121903</v>
      </c>
      <c r="W14" s="17">
        <v>0.44243588660343403</v>
      </c>
      <c r="X14" s="17">
        <v>0.38151130249377901</v>
      </c>
      <c r="Y14" s="17">
        <v>0.59127215847654302</v>
      </c>
      <c r="Z14" s="17">
        <v>0.53931857733038302</v>
      </c>
      <c r="AA14" s="17">
        <v>0.41162413507479201</v>
      </c>
      <c r="AB14" s="17">
        <v>0.43340223522225502</v>
      </c>
      <c r="AC14" s="17">
        <v>0.45460451171913002</v>
      </c>
      <c r="AD14" s="17">
        <v>0.26769522713538202</v>
      </c>
      <c r="AE14" s="17"/>
      <c r="AF14" s="17">
        <v>0.54363191041125203</v>
      </c>
      <c r="AG14" s="17">
        <v>0.40712920000536101</v>
      </c>
      <c r="AH14" s="17">
        <v>0.33680116948768601</v>
      </c>
      <c r="AI14" s="17"/>
      <c r="AJ14" s="17">
        <v>0.52530286220332301</v>
      </c>
      <c r="AK14" s="17">
        <v>0.34842585612906202</v>
      </c>
      <c r="AL14" s="17">
        <v>0.61143528685344894</v>
      </c>
      <c r="AM14" s="17">
        <v>0.47144198871830201</v>
      </c>
      <c r="AN14" s="17">
        <v>0.37418942407530498</v>
      </c>
      <c r="AO14" s="17"/>
      <c r="AP14" s="17">
        <v>0.28156854655261698</v>
      </c>
      <c r="AQ14" s="17">
        <v>0.44530414156982501</v>
      </c>
      <c r="AR14" s="17">
        <v>0.57360770602553302</v>
      </c>
      <c r="AS14" s="17">
        <v>0.51950988086667704</v>
      </c>
      <c r="AT14" s="17">
        <v>0.30121391769822498</v>
      </c>
      <c r="AU14" s="17">
        <v>0.67033176295466002</v>
      </c>
      <c r="AV14" s="17"/>
      <c r="AW14" s="17">
        <v>0.58373568316519597</v>
      </c>
      <c r="AX14" s="17">
        <v>0.45322121314979102</v>
      </c>
      <c r="AY14" s="17">
        <v>0.72192664474852797</v>
      </c>
      <c r="AZ14" s="17">
        <v>0.59086807488512905</v>
      </c>
      <c r="BA14" s="17">
        <v>0.47373970021859502</v>
      </c>
      <c r="BB14" s="17">
        <v>0.50862483127566405</v>
      </c>
      <c r="BC14" s="17">
        <v>0.50425234472101399</v>
      </c>
      <c r="BD14" s="17">
        <v>0.52638002599378797</v>
      </c>
      <c r="BE14" s="17">
        <v>0.54510288109175697</v>
      </c>
      <c r="BF14" s="17">
        <v>0.49679033155419799</v>
      </c>
      <c r="BG14" s="17">
        <v>0.36540972354428303</v>
      </c>
      <c r="BH14" s="17">
        <v>0.38298670465441498</v>
      </c>
      <c r="BI14" s="17">
        <v>0.257827018353043</v>
      </c>
      <c r="BJ14" s="17">
        <v>0.30321872194462501</v>
      </c>
      <c r="BK14" s="17">
        <v>0.24558263993913701</v>
      </c>
      <c r="BL14" s="17">
        <v>7.2960742580834501E-2</v>
      </c>
      <c r="BM14" s="17"/>
      <c r="BN14" s="17">
        <v>0.44687077695960098</v>
      </c>
      <c r="BO14" s="17" t="s">
        <v>234</v>
      </c>
      <c r="BP14" s="17"/>
      <c r="BQ14" s="17">
        <v>0.29013932304520101</v>
      </c>
      <c r="BR14" s="17">
        <v>0.44880162296083997</v>
      </c>
      <c r="BS14" s="17"/>
      <c r="BT14" s="17">
        <v>0.206676145295074</v>
      </c>
      <c r="BU14" s="17"/>
      <c r="BV14" s="17">
        <v>0.53583594053824102</v>
      </c>
      <c r="BW14" s="17">
        <v>0.37028595147673798</v>
      </c>
      <c r="BX14" s="17">
        <v>0.44277204914127999</v>
      </c>
      <c r="BY14" s="17"/>
      <c r="BZ14" s="17">
        <v>0.32546183038721199</v>
      </c>
      <c r="CA14" s="17">
        <v>0.51216729579911402</v>
      </c>
      <c r="CB14" s="17">
        <v>0.47580290303731798</v>
      </c>
      <c r="CC14" s="17">
        <v>0.44366924434068</v>
      </c>
      <c r="CD14" s="17">
        <v>0.534017577616686</v>
      </c>
      <c r="CE14" s="17">
        <v>0.38924974221930198</v>
      </c>
      <c r="CF14" s="17">
        <v>0.27812829289961699</v>
      </c>
      <c r="CG14" s="17"/>
      <c r="CH14" s="17">
        <v>0.241277538258167</v>
      </c>
      <c r="CI14" s="17">
        <v>0.45852152812296199</v>
      </c>
      <c r="CJ14" s="17">
        <v>0.51207971375283001</v>
      </c>
      <c r="CK14" s="17">
        <v>0.42092992700613202</v>
      </c>
      <c r="CL14" s="17">
        <v>0.434122451155455</v>
      </c>
    </row>
    <row r="15" spans="2:90" x14ac:dyDescent="0.3">
      <c r="B15" s="18" t="s">
        <v>118</v>
      </c>
      <c r="C15" s="19">
        <v>1.19733037217656E-2</v>
      </c>
      <c r="D15" s="19">
        <v>9.6439113234330805E-3</v>
      </c>
      <c r="E15" s="19">
        <v>1.40694464934431E-2</v>
      </c>
      <c r="F15" s="19"/>
      <c r="G15" s="19">
        <v>0</v>
      </c>
      <c r="H15" s="19">
        <v>3.9272216782553397E-3</v>
      </c>
      <c r="I15" s="19">
        <v>1.35494817442666E-2</v>
      </c>
      <c r="J15" s="19">
        <v>1.8823455106269701E-2</v>
      </c>
      <c r="K15" s="19">
        <v>1.53739967663263E-2</v>
      </c>
      <c r="L15" s="19">
        <v>1.1936999032662E-2</v>
      </c>
      <c r="M15" s="19"/>
      <c r="N15" s="19">
        <v>7.2299055246061597E-3</v>
      </c>
      <c r="O15" s="19">
        <v>9.0431257307364704E-3</v>
      </c>
      <c r="P15" s="19">
        <v>1.2578003819729899E-2</v>
      </c>
      <c r="Q15" s="19">
        <v>1.98029198889745E-2</v>
      </c>
      <c r="R15" s="19"/>
      <c r="S15" s="19">
        <v>1.33697093242533E-2</v>
      </c>
      <c r="T15" s="19">
        <v>1.7457336210884002E-2</v>
      </c>
      <c r="U15" s="19">
        <v>0</v>
      </c>
      <c r="V15" s="19">
        <v>1.8456717051572799E-2</v>
      </c>
      <c r="W15" s="19">
        <v>1.0870208980574E-2</v>
      </c>
      <c r="X15" s="19">
        <v>2.6923266248611698E-2</v>
      </c>
      <c r="Y15" s="19">
        <v>1.89302230300556E-2</v>
      </c>
      <c r="Z15" s="19">
        <v>1.7309518084906401E-2</v>
      </c>
      <c r="AA15" s="19">
        <v>0</v>
      </c>
      <c r="AB15" s="19">
        <v>0</v>
      </c>
      <c r="AC15" s="19">
        <v>1.8583355791646598E-2</v>
      </c>
      <c r="AD15" s="19">
        <v>0</v>
      </c>
      <c r="AE15" s="19"/>
      <c r="AF15" s="19">
        <v>1.36149048313607E-2</v>
      </c>
      <c r="AG15" s="19">
        <v>7.8362663939865705E-3</v>
      </c>
      <c r="AH15" s="19">
        <v>2.4313418043566098E-2</v>
      </c>
      <c r="AI15" s="19"/>
      <c r="AJ15" s="19">
        <v>1.49841293815539E-2</v>
      </c>
      <c r="AK15" s="19">
        <v>5.9497303011150204E-3</v>
      </c>
      <c r="AL15" s="19">
        <v>0</v>
      </c>
      <c r="AM15" s="19">
        <v>1.19231083486814E-2</v>
      </c>
      <c r="AN15" s="19">
        <v>6.2431630348792899E-2</v>
      </c>
      <c r="AO15" s="19"/>
      <c r="AP15" s="19">
        <v>2.4345711190954002E-3</v>
      </c>
      <c r="AQ15" s="19">
        <v>8.8934366015071195E-3</v>
      </c>
      <c r="AR15" s="19">
        <v>0</v>
      </c>
      <c r="AS15" s="19">
        <v>1.2271630714527901E-2</v>
      </c>
      <c r="AT15" s="19">
        <v>7.7665989230959201E-2</v>
      </c>
      <c r="AU15" s="19">
        <v>3.0231344164861298E-2</v>
      </c>
      <c r="AV15" s="19"/>
      <c r="AW15" s="19">
        <v>0</v>
      </c>
      <c r="AX15" s="19">
        <v>0</v>
      </c>
      <c r="AY15" s="19">
        <v>0</v>
      </c>
      <c r="AZ15" s="19">
        <v>0</v>
      </c>
      <c r="BA15" s="19">
        <v>4.6236031841990002E-2</v>
      </c>
      <c r="BB15" s="19">
        <v>0</v>
      </c>
      <c r="BC15" s="19">
        <v>1.0251639562558E-2</v>
      </c>
      <c r="BD15" s="19">
        <v>2.2896449862073499E-2</v>
      </c>
      <c r="BE15" s="19">
        <v>0</v>
      </c>
      <c r="BF15" s="19">
        <v>0</v>
      </c>
      <c r="BG15" s="19">
        <v>1.0543071950645201E-2</v>
      </c>
      <c r="BH15" s="19">
        <v>1.3179224744646299E-2</v>
      </c>
      <c r="BI15" s="19">
        <v>0</v>
      </c>
      <c r="BJ15" s="19">
        <v>0</v>
      </c>
      <c r="BK15" s="19">
        <v>0</v>
      </c>
      <c r="BL15" s="19">
        <v>7.4095897638572798E-3</v>
      </c>
      <c r="BM15" s="19"/>
      <c r="BN15" s="19">
        <v>1.1353762928502001E-2</v>
      </c>
      <c r="BO15" s="19" t="s">
        <v>234</v>
      </c>
      <c r="BP15" s="19"/>
      <c r="BQ15" s="19">
        <v>2.6600569163991701E-3</v>
      </c>
      <c r="BR15" s="19">
        <v>8.5276423979257603E-3</v>
      </c>
      <c r="BS15" s="19"/>
      <c r="BT15" s="19">
        <v>5.3430990388491197E-3</v>
      </c>
      <c r="BU15" s="19"/>
      <c r="BV15" s="19">
        <v>1.8883271289553201E-2</v>
      </c>
      <c r="BW15" s="19">
        <v>1.1341468076610199E-2</v>
      </c>
      <c r="BX15" s="19">
        <v>9.7054032996811198E-3</v>
      </c>
      <c r="BY15" s="19"/>
      <c r="BZ15" s="19">
        <v>9.6693701805962498E-3</v>
      </c>
      <c r="CA15" s="19">
        <v>6.1905279313685096E-3</v>
      </c>
      <c r="CB15" s="19">
        <v>1.1242189244150699E-2</v>
      </c>
      <c r="CC15" s="19">
        <v>1.31063208733326E-2</v>
      </c>
      <c r="CD15" s="19">
        <v>1.50092406769633E-2</v>
      </c>
      <c r="CE15" s="19">
        <v>6.2760630911673802E-3</v>
      </c>
      <c r="CF15" s="19">
        <v>1.5105867164366999E-2</v>
      </c>
      <c r="CG15" s="19"/>
      <c r="CH15" s="19">
        <v>1.9317752573726001E-2</v>
      </c>
      <c r="CI15" s="19">
        <v>8.6539445440769296E-3</v>
      </c>
      <c r="CJ15" s="19">
        <v>1.66215256316216E-2</v>
      </c>
      <c r="CK15" s="19">
        <v>0</v>
      </c>
      <c r="CL15" s="19">
        <v>2.64601441419752E-2</v>
      </c>
    </row>
    <row r="16" spans="2:90" x14ac:dyDescent="0.3">
      <c r="B16" s="16" t="s">
        <v>123</v>
      </c>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239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43.2" x14ac:dyDescent="0.3">
      <c r="B9" s="18" t="s">
        <v>236</v>
      </c>
      <c r="C9" s="17">
        <v>0.21844807024170801</v>
      </c>
      <c r="D9" s="17">
        <v>0.22338503319213901</v>
      </c>
      <c r="E9" s="17">
        <v>0.21330813692903999</v>
      </c>
      <c r="F9" s="17"/>
      <c r="G9" s="17">
        <v>0.22075207312553599</v>
      </c>
      <c r="H9" s="17">
        <v>0.27577010362721699</v>
      </c>
      <c r="I9" s="17">
        <v>0.18638662406504899</v>
      </c>
      <c r="J9" s="17">
        <v>0.16770839975288199</v>
      </c>
      <c r="K9" s="17">
        <v>0.18839202652347101</v>
      </c>
      <c r="L9" s="17">
        <v>0.25768317538840002</v>
      </c>
      <c r="M9" s="17"/>
      <c r="N9" s="17">
        <v>0.27768025388948198</v>
      </c>
      <c r="O9" s="17">
        <v>0.25139761172464198</v>
      </c>
      <c r="P9" s="17">
        <v>0.177374343246993</v>
      </c>
      <c r="Q9" s="17">
        <v>0.15681000571095899</v>
      </c>
      <c r="R9" s="17"/>
      <c r="S9" s="17">
        <v>0.30086559617563002</v>
      </c>
      <c r="T9" s="17">
        <v>0.34223140943976299</v>
      </c>
      <c r="U9" s="17">
        <v>0.17935508565179101</v>
      </c>
      <c r="V9" s="17">
        <v>0.20194968918519701</v>
      </c>
      <c r="W9" s="17">
        <v>0.14270594735963099</v>
      </c>
      <c r="X9" s="17">
        <v>0.15671742603713901</v>
      </c>
      <c r="Y9" s="17">
        <v>0.17109698273333701</v>
      </c>
      <c r="Z9" s="17">
        <v>0.169879890017991</v>
      </c>
      <c r="AA9" s="17">
        <v>0.169205441018074</v>
      </c>
      <c r="AB9" s="17">
        <v>0.22141295834055499</v>
      </c>
      <c r="AC9" s="17">
        <v>0.188452618162047</v>
      </c>
      <c r="AD9" s="17">
        <v>0.22315833457622899</v>
      </c>
      <c r="AE9" s="17"/>
      <c r="AF9" s="17">
        <v>0.19625320708064201</v>
      </c>
      <c r="AG9" s="17">
        <v>0.25761459228695899</v>
      </c>
      <c r="AH9" s="17">
        <v>0.17711549905064</v>
      </c>
      <c r="AI9" s="17"/>
      <c r="AJ9" s="17">
        <v>0.239242848524471</v>
      </c>
      <c r="AK9" s="17">
        <v>0.22064440359573101</v>
      </c>
      <c r="AL9" s="17">
        <v>0.30332060287963503</v>
      </c>
      <c r="AM9" s="17">
        <v>0.16099005052430099</v>
      </c>
      <c r="AN9" s="17">
        <v>0.25802531596998601</v>
      </c>
      <c r="AO9" s="17"/>
      <c r="AP9" s="17">
        <v>0.26013375749211898</v>
      </c>
      <c r="AQ9" s="17">
        <v>0.26264052763492701</v>
      </c>
      <c r="AR9" s="17">
        <v>0.21744175057755499</v>
      </c>
      <c r="AS9" s="17">
        <v>0.17120246755600399</v>
      </c>
      <c r="AT9" s="17">
        <v>0.23192375030444001</v>
      </c>
      <c r="AU9" s="17">
        <v>0.21931195889241301</v>
      </c>
      <c r="AV9" s="17"/>
      <c r="AW9" s="17">
        <v>9.9907380991129294E-2</v>
      </c>
      <c r="AX9" s="17">
        <v>0.18158358572098199</v>
      </c>
      <c r="AY9" s="17">
        <v>0.153353338538435</v>
      </c>
      <c r="AZ9" s="17">
        <v>0.144404158821718</v>
      </c>
      <c r="BA9" s="17">
        <v>0.15485050577958601</v>
      </c>
      <c r="BB9" s="17">
        <v>0.188315770467748</v>
      </c>
      <c r="BC9" s="17">
        <v>0.20143250422596001</v>
      </c>
      <c r="BD9" s="17">
        <v>0.243580151241576</v>
      </c>
      <c r="BE9" s="17">
        <v>0.20139241732995899</v>
      </c>
      <c r="BF9" s="17">
        <v>0.201941010439218</v>
      </c>
      <c r="BG9" s="17">
        <v>0.262939280735561</v>
      </c>
      <c r="BH9" s="17">
        <v>0.258492101773585</v>
      </c>
      <c r="BI9" s="17">
        <v>0.33421389673087099</v>
      </c>
      <c r="BJ9" s="17">
        <v>0.30725091881463201</v>
      </c>
      <c r="BK9" s="17">
        <v>0.42517950293833201</v>
      </c>
      <c r="BL9" s="17">
        <v>0.35013683806504697</v>
      </c>
      <c r="BM9" s="17"/>
      <c r="BN9" s="17">
        <v>0.231983644943272</v>
      </c>
      <c r="BO9" s="17">
        <v>0.19870761603873399</v>
      </c>
      <c r="BP9" s="17"/>
      <c r="BQ9" s="17">
        <v>0.27110710699638402</v>
      </c>
      <c r="BR9" s="17">
        <v>0.151658059708878</v>
      </c>
      <c r="BS9" s="17"/>
      <c r="BT9" s="17">
        <v>0.214806203071538</v>
      </c>
      <c r="BU9" s="17"/>
      <c r="BV9" s="17">
        <v>0.19571653938591299</v>
      </c>
      <c r="BW9" s="17">
        <v>0.239224892476706</v>
      </c>
      <c r="BX9" s="17">
        <v>0.22088688448458901</v>
      </c>
      <c r="BY9" s="17"/>
      <c r="BZ9" s="17">
        <v>0.200212558785098</v>
      </c>
      <c r="CA9" s="17">
        <v>0.166297156216651</v>
      </c>
      <c r="CB9" s="17">
        <v>0.165650960210242</v>
      </c>
      <c r="CC9" s="17">
        <v>0.142028135814499</v>
      </c>
      <c r="CD9" s="17">
        <v>0.22666362699519299</v>
      </c>
      <c r="CE9" s="17">
        <v>0.30863660276306598</v>
      </c>
      <c r="CF9" s="17">
        <v>0.34175109245129998</v>
      </c>
      <c r="CG9" s="17"/>
      <c r="CH9" s="17">
        <v>0.36163558885355102</v>
      </c>
      <c r="CI9" s="17">
        <v>0.28036251706015503</v>
      </c>
      <c r="CJ9" s="17">
        <v>0.163191119500078</v>
      </c>
      <c r="CK9" s="17">
        <v>0.13770898136586199</v>
      </c>
      <c r="CL9" s="17">
        <v>0.116163877528433</v>
      </c>
    </row>
    <row r="10" spans="2:90" ht="43.2" x14ac:dyDescent="0.3">
      <c r="B10" s="18" t="s">
        <v>237</v>
      </c>
      <c r="C10" s="17">
        <v>0.44532333563723903</v>
      </c>
      <c r="D10" s="17">
        <v>0.45577947048004702</v>
      </c>
      <c r="E10" s="17">
        <v>0.43671825368746298</v>
      </c>
      <c r="F10" s="17"/>
      <c r="G10" s="17">
        <v>0.50948546061411804</v>
      </c>
      <c r="H10" s="17">
        <v>0.47057365905293702</v>
      </c>
      <c r="I10" s="17">
        <v>0.43366438983181999</v>
      </c>
      <c r="J10" s="17">
        <v>0.45159917299343799</v>
      </c>
      <c r="K10" s="17">
        <v>0.42981036083385399</v>
      </c>
      <c r="L10" s="17">
        <v>0.39692967313404098</v>
      </c>
      <c r="M10" s="17"/>
      <c r="N10" s="17">
        <v>0.48034081527876799</v>
      </c>
      <c r="O10" s="17">
        <v>0.429282923651019</v>
      </c>
      <c r="P10" s="17">
        <v>0.47516871315697701</v>
      </c>
      <c r="Q10" s="17">
        <v>0.40057943121741602</v>
      </c>
      <c r="R10" s="17"/>
      <c r="S10" s="17">
        <v>0.41608064600934302</v>
      </c>
      <c r="T10" s="17">
        <v>0.43083625145860799</v>
      </c>
      <c r="U10" s="17">
        <v>0.47340250642669301</v>
      </c>
      <c r="V10" s="17">
        <v>0.47494785577582699</v>
      </c>
      <c r="W10" s="17">
        <v>0.53881595544069105</v>
      </c>
      <c r="X10" s="17">
        <v>0.42612241886567798</v>
      </c>
      <c r="Y10" s="17">
        <v>0.39689592495611598</v>
      </c>
      <c r="Z10" s="17">
        <v>0.36014604943058198</v>
      </c>
      <c r="AA10" s="17">
        <v>0.45155846896871399</v>
      </c>
      <c r="AB10" s="17">
        <v>0.47375241702369603</v>
      </c>
      <c r="AC10" s="17">
        <v>0.44006692342334902</v>
      </c>
      <c r="AD10" s="17">
        <v>0.464211436987224</v>
      </c>
      <c r="AE10" s="17"/>
      <c r="AF10" s="17">
        <v>0.45332873904941301</v>
      </c>
      <c r="AG10" s="17">
        <v>0.43139171789984199</v>
      </c>
      <c r="AH10" s="17">
        <v>0.44719793770683802</v>
      </c>
      <c r="AI10" s="17"/>
      <c r="AJ10" s="17">
        <v>0.50703594631562199</v>
      </c>
      <c r="AK10" s="17">
        <v>0.46828075467047903</v>
      </c>
      <c r="AL10" s="17">
        <v>0.42331091752705502</v>
      </c>
      <c r="AM10" s="17">
        <v>0.42358538547567598</v>
      </c>
      <c r="AN10" s="17">
        <v>0.38683548202802198</v>
      </c>
      <c r="AO10" s="17"/>
      <c r="AP10" s="17">
        <v>0.46989535035946201</v>
      </c>
      <c r="AQ10" s="17">
        <v>0.487571253479817</v>
      </c>
      <c r="AR10" s="17">
        <v>0.50639860491375499</v>
      </c>
      <c r="AS10" s="17">
        <v>0.42271982370425198</v>
      </c>
      <c r="AT10" s="17">
        <v>0.38678003613484102</v>
      </c>
      <c r="AU10" s="17">
        <v>0.38382092348031299</v>
      </c>
      <c r="AV10" s="17"/>
      <c r="AW10" s="17">
        <v>0.44533802012148299</v>
      </c>
      <c r="AX10" s="17">
        <v>0.423141810644456</v>
      </c>
      <c r="AY10" s="17">
        <v>0.43556918954061302</v>
      </c>
      <c r="AZ10" s="17">
        <v>0.38448189562544399</v>
      </c>
      <c r="BA10" s="17">
        <v>0.40973044150739701</v>
      </c>
      <c r="BB10" s="17">
        <v>0.44089434363548302</v>
      </c>
      <c r="BC10" s="17">
        <v>0.49623902862916303</v>
      </c>
      <c r="BD10" s="17">
        <v>0.447816789412262</v>
      </c>
      <c r="BE10" s="17">
        <v>0.466232722964875</v>
      </c>
      <c r="BF10" s="17">
        <v>0.53864271393560803</v>
      </c>
      <c r="BG10" s="17">
        <v>0.48975793395038297</v>
      </c>
      <c r="BH10" s="17">
        <v>0.473946740377028</v>
      </c>
      <c r="BI10" s="17">
        <v>0.395985930352587</v>
      </c>
      <c r="BJ10" s="17">
        <v>0.56307628919861397</v>
      </c>
      <c r="BK10" s="17">
        <v>0.40543990688787801</v>
      </c>
      <c r="BL10" s="17">
        <v>0.43363635017596203</v>
      </c>
      <c r="BM10" s="17"/>
      <c r="BN10" s="17">
        <v>0.45824326756948403</v>
      </c>
      <c r="BO10" s="17">
        <v>0.43284842102034599</v>
      </c>
      <c r="BP10" s="17"/>
      <c r="BQ10" s="17">
        <v>0.467094041025234</v>
      </c>
      <c r="BR10" s="17">
        <v>0.470448433626586</v>
      </c>
      <c r="BS10" s="17"/>
      <c r="BT10" s="17">
        <v>0.55654016757693203</v>
      </c>
      <c r="BU10" s="17"/>
      <c r="BV10" s="17">
        <v>0.419171831739726</v>
      </c>
      <c r="BW10" s="17">
        <v>0.45948955384781298</v>
      </c>
      <c r="BX10" s="17">
        <v>0.45694483222999199</v>
      </c>
      <c r="BY10" s="17"/>
      <c r="BZ10" s="17">
        <v>0.32639157048300699</v>
      </c>
      <c r="CA10" s="17">
        <v>0.40863629420741499</v>
      </c>
      <c r="CB10" s="17">
        <v>0.43844608603379298</v>
      </c>
      <c r="CC10" s="17">
        <v>0.55503458323830601</v>
      </c>
      <c r="CD10" s="17">
        <v>0.496016909844401</v>
      </c>
      <c r="CE10" s="17">
        <v>0.48859731552878299</v>
      </c>
      <c r="CF10" s="17">
        <v>0.42986650716652502</v>
      </c>
      <c r="CG10" s="17"/>
      <c r="CH10" s="17">
        <v>0.43969624760507298</v>
      </c>
      <c r="CI10" s="17">
        <v>0.46070031448922599</v>
      </c>
      <c r="CJ10" s="17">
        <v>0.47607466925858999</v>
      </c>
      <c r="CK10" s="17">
        <v>0.38245656306574</v>
      </c>
      <c r="CL10" s="17">
        <v>0.27876539913079901</v>
      </c>
    </row>
    <row r="11" spans="2:90" ht="43.2" x14ac:dyDescent="0.3">
      <c r="B11" s="18" t="s">
        <v>238</v>
      </c>
      <c r="C11" s="17">
        <v>0.25332151496510902</v>
      </c>
      <c r="D11" s="17">
        <v>0.25480832646951501</v>
      </c>
      <c r="E11" s="17">
        <v>0.25087111690284097</v>
      </c>
      <c r="F11" s="17"/>
      <c r="G11" s="17">
        <v>0.21229017367046699</v>
      </c>
      <c r="H11" s="17">
        <v>0.20520447115783</v>
      </c>
      <c r="I11" s="17">
        <v>0.274710409521984</v>
      </c>
      <c r="J11" s="17">
        <v>0.272423764658346</v>
      </c>
      <c r="K11" s="17">
        <v>0.29076713764051398</v>
      </c>
      <c r="L11" s="17">
        <v>0.26175372233634497</v>
      </c>
      <c r="M11" s="17"/>
      <c r="N11" s="17">
        <v>0.18101520781112901</v>
      </c>
      <c r="O11" s="17">
        <v>0.267632409433332</v>
      </c>
      <c r="P11" s="17">
        <v>0.25965310841553901</v>
      </c>
      <c r="Q11" s="17">
        <v>0.31337441853235598</v>
      </c>
      <c r="R11" s="17"/>
      <c r="S11" s="17">
        <v>0.21104425730604801</v>
      </c>
      <c r="T11" s="17">
        <v>0.14447436156493401</v>
      </c>
      <c r="U11" s="17">
        <v>0.212939910837463</v>
      </c>
      <c r="V11" s="17">
        <v>0.17676770611444501</v>
      </c>
      <c r="W11" s="17">
        <v>0.25185088374425302</v>
      </c>
      <c r="X11" s="17">
        <v>0.32314461207762601</v>
      </c>
      <c r="Y11" s="17">
        <v>0.37300840674507402</v>
      </c>
      <c r="Z11" s="17">
        <v>0.41695455404377701</v>
      </c>
      <c r="AA11" s="17">
        <v>0.30793278583370598</v>
      </c>
      <c r="AB11" s="17">
        <v>0.227477808238047</v>
      </c>
      <c r="AC11" s="17">
        <v>0.33458523394552298</v>
      </c>
      <c r="AD11" s="17">
        <v>0.259738119501491</v>
      </c>
      <c r="AE11" s="17"/>
      <c r="AF11" s="17">
        <v>0.27526234902625901</v>
      </c>
      <c r="AG11" s="17">
        <v>0.24067969702542799</v>
      </c>
      <c r="AH11" s="17">
        <v>0.23058454016018401</v>
      </c>
      <c r="AI11" s="17"/>
      <c r="AJ11" s="17">
        <v>0.18396959006164501</v>
      </c>
      <c r="AK11" s="17">
        <v>0.254518118547717</v>
      </c>
      <c r="AL11" s="17">
        <v>0.17226271351379199</v>
      </c>
      <c r="AM11" s="17">
        <v>0.36100032441862701</v>
      </c>
      <c r="AN11" s="17">
        <v>0.243137502501998</v>
      </c>
      <c r="AO11" s="17"/>
      <c r="AP11" s="17">
        <v>0.21463973620559701</v>
      </c>
      <c r="AQ11" s="17">
        <v>0.18541121869432101</v>
      </c>
      <c r="AR11" s="17">
        <v>0.19943684679502099</v>
      </c>
      <c r="AS11" s="17">
        <v>0.34478272123405201</v>
      </c>
      <c r="AT11" s="17">
        <v>0.31241231844071599</v>
      </c>
      <c r="AU11" s="17">
        <v>0.221362110764627</v>
      </c>
      <c r="AV11" s="17"/>
      <c r="AW11" s="17">
        <v>0.40118150947885101</v>
      </c>
      <c r="AX11" s="17">
        <v>0.26384572810810902</v>
      </c>
      <c r="AY11" s="17">
        <v>0.27100250930315201</v>
      </c>
      <c r="AZ11" s="17">
        <v>0.359407443562483</v>
      </c>
      <c r="BA11" s="17">
        <v>0.34120015054997399</v>
      </c>
      <c r="BB11" s="17">
        <v>0.31324755597035098</v>
      </c>
      <c r="BC11" s="17">
        <v>0.229800796771819</v>
      </c>
      <c r="BD11" s="17">
        <v>0.19482674327951899</v>
      </c>
      <c r="BE11" s="17">
        <v>0.26707860836138297</v>
      </c>
      <c r="BF11" s="17">
        <v>0.221222571276979</v>
      </c>
      <c r="BG11" s="17">
        <v>0.19363962911780799</v>
      </c>
      <c r="BH11" s="17">
        <v>0.248334522216656</v>
      </c>
      <c r="BI11" s="17">
        <v>0.24591941180864901</v>
      </c>
      <c r="BJ11" s="17">
        <v>9.6425086259996101E-2</v>
      </c>
      <c r="BK11" s="17">
        <v>6.3814990574675504E-2</v>
      </c>
      <c r="BL11" s="17">
        <v>0.193516162143308</v>
      </c>
      <c r="BM11" s="17"/>
      <c r="BN11" s="17">
        <v>0.23666037835684101</v>
      </c>
      <c r="BO11" s="17">
        <v>0.27537975544656801</v>
      </c>
      <c r="BP11" s="17"/>
      <c r="BQ11" s="17">
        <v>0.20889021686501499</v>
      </c>
      <c r="BR11" s="17">
        <v>0.34329000752751099</v>
      </c>
      <c r="BS11" s="17"/>
      <c r="BT11" s="17">
        <v>0.19620998257305799</v>
      </c>
      <c r="BU11" s="17"/>
      <c r="BV11" s="17">
        <v>0.30393710870905499</v>
      </c>
      <c r="BW11" s="17">
        <v>0.23112625881888799</v>
      </c>
      <c r="BX11" s="17">
        <v>0.239355611187585</v>
      </c>
      <c r="BY11" s="17"/>
      <c r="BZ11" s="17">
        <v>0.35720581256928802</v>
      </c>
      <c r="CA11" s="17">
        <v>0.34913317785610798</v>
      </c>
      <c r="CB11" s="17">
        <v>0.30626593609589903</v>
      </c>
      <c r="CC11" s="17">
        <v>0.249751992222011</v>
      </c>
      <c r="CD11" s="17">
        <v>0.2181399313687</v>
      </c>
      <c r="CE11" s="17">
        <v>0.17479687627380999</v>
      </c>
      <c r="CF11" s="17">
        <v>0.19718346630748901</v>
      </c>
      <c r="CG11" s="17"/>
      <c r="CH11" s="17">
        <v>0.16851081475692301</v>
      </c>
      <c r="CI11" s="17">
        <v>0.18936869449867499</v>
      </c>
      <c r="CJ11" s="17">
        <v>0.27859263486601799</v>
      </c>
      <c r="CK11" s="17">
        <v>0.346840614944603</v>
      </c>
      <c r="CL11" s="17">
        <v>0.45769117340177401</v>
      </c>
    </row>
    <row r="12" spans="2:90" x14ac:dyDescent="0.3">
      <c r="B12" s="18" t="s">
        <v>118</v>
      </c>
      <c r="C12" s="19">
        <v>8.2907079155943905E-2</v>
      </c>
      <c r="D12" s="19">
        <v>6.6027169858298901E-2</v>
      </c>
      <c r="E12" s="19">
        <v>9.9102492480655793E-2</v>
      </c>
      <c r="F12" s="19"/>
      <c r="G12" s="19">
        <v>5.7472292589879098E-2</v>
      </c>
      <c r="H12" s="19">
        <v>4.8451766162016303E-2</v>
      </c>
      <c r="I12" s="19">
        <v>0.10523857658114701</v>
      </c>
      <c r="J12" s="19">
        <v>0.10826866259533401</v>
      </c>
      <c r="K12" s="19">
        <v>9.1030475002159897E-2</v>
      </c>
      <c r="L12" s="19">
        <v>8.36334291412138E-2</v>
      </c>
      <c r="M12" s="19"/>
      <c r="N12" s="19">
        <v>6.0963723020621099E-2</v>
      </c>
      <c r="O12" s="19">
        <v>5.1687055191007199E-2</v>
      </c>
      <c r="P12" s="19">
        <v>8.7803835180491493E-2</v>
      </c>
      <c r="Q12" s="19">
        <v>0.12923614453926899</v>
      </c>
      <c r="R12" s="19"/>
      <c r="S12" s="19">
        <v>7.2009500508979599E-2</v>
      </c>
      <c r="T12" s="19">
        <v>8.2457977536694704E-2</v>
      </c>
      <c r="U12" s="19">
        <v>0.13430249708405201</v>
      </c>
      <c r="V12" s="19">
        <v>0.14633474892453099</v>
      </c>
      <c r="W12" s="19">
        <v>6.6627213455424897E-2</v>
      </c>
      <c r="X12" s="19">
        <v>9.4015543019555795E-2</v>
      </c>
      <c r="Y12" s="19">
        <v>5.8998685565472303E-2</v>
      </c>
      <c r="Z12" s="19">
        <v>5.3019506507649201E-2</v>
      </c>
      <c r="AA12" s="19">
        <v>7.1303304179505103E-2</v>
      </c>
      <c r="AB12" s="19">
        <v>7.7356816397702394E-2</v>
      </c>
      <c r="AC12" s="19">
        <v>3.6895224469081001E-2</v>
      </c>
      <c r="AD12" s="19">
        <v>5.2892108935056199E-2</v>
      </c>
      <c r="AE12" s="19"/>
      <c r="AF12" s="19">
        <v>7.5155704843686499E-2</v>
      </c>
      <c r="AG12" s="19">
        <v>7.0313992787771007E-2</v>
      </c>
      <c r="AH12" s="19">
        <v>0.14510202308233699</v>
      </c>
      <c r="AI12" s="19"/>
      <c r="AJ12" s="19">
        <v>6.9751615098262804E-2</v>
      </c>
      <c r="AK12" s="19">
        <v>5.6556723186072397E-2</v>
      </c>
      <c r="AL12" s="19">
        <v>0.101105766079518</v>
      </c>
      <c r="AM12" s="19">
        <v>5.4424239581395903E-2</v>
      </c>
      <c r="AN12" s="19">
        <v>0.112001699499994</v>
      </c>
      <c r="AO12" s="19"/>
      <c r="AP12" s="19">
        <v>5.5331155942822501E-2</v>
      </c>
      <c r="AQ12" s="19">
        <v>6.4377000190935299E-2</v>
      </c>
      <c r="AR12" s="19">
        <v>7.6722797713668606E-2</v>
      </c>
      <c r="AS12" s="19">
        <v>6.12949875056924E-2</v>
      </c>
      <c r="AT12" s="19">
        <v>6.8883895120002203E-2</v>
      </c>
      <c r="AU12" s="19">
        <v>0.175505006862647</v>
      </c>
      <c r="AV12" s="19"/>
      <c r="AW12" s="19">
        <v>5.3573089408536299E-2</v>
      </c>
      <c r="AX12" s="19">
        <v>0.13142887552645299</v>
      </c>
      <c r="AY12" s="19">
        <v>0.1400749626178</v>
      </c>
      <c r="AZ12" s="19">
        <v>0.11170650199035501</v>
      </c>
      <c r="BA12" s="19">
        <v>9.4218902163042295E-2</v>
      </c>
      <c r="BB12" s="19">
        <v>5.7542329926417703E-2</v>
      </c>
      <c r="BC12" s="19">
        <v>7.2527670373058004E-2</v>
      </c>
      <c r="BD12" s="19">
        <v>0.113776316066642</v>
      </c>
      <c r="BE12" s="19">
        <v>6.5296251343783598E-2</v>
      </c>
      <c r="BF12" s="19">
        <v>3.8193704348194302E-2</v>
      </c>
      <c r="BG12" s="19">
        <v>5.3663156196248299E-2</v>
      </c>
      <c r="BH12" s="19">
        <v>1.92266356327318E-2</v>
      </c>
      <c r="BI12" s="19">
        <v>2.3880761107893E-2</v>
      </c>
      <c r="BJ12" s="19">
        <v>3.3247705726757698E-2</v>
      </c>
      <c r="BK12" s="19">
        <v>0.105565599599115</v>
      </c>
      <c r="BL12" s="19">
        <v>2.2710649615683601E-2</v>
      </c>
      <c r="BM12" s="19"/>
      <c r="BN12" s="19">
        <v>7.3112709130403006E-2</v>
      </c>
      <c r="BO12" s="19">
        <v>9.3064207494352194E-2</v>
      </c>
      <c r="BP12" s="19"/>
      <c r="BQ12" s="19">
        <v>5.2908635113366798E-2</v>
      </c>
      <c r="BR12" s="19">
        <v>3.46034991370259E-2</v>
      </c>
      <c r="BS12" s="19"/>
      <c r="BT12" s="19">
        <v>3.2443646778471502E-2</v>
      </c>
      <c r="BU12" s="19"/>
      <c r="BV12" s="19">
        <v>8.1174520165306005E-2</v>
      </c>
      <c r="BW12" s="19">
        <v>7.0159294856593293E-2</v>
      </c>
      <c r="BX12" s="19">
        <v>8.2812672097833398E-2</v>
      </c>
      <c r="BY12" s="19"/>
      <c r="BZ12" s="19">
        <v>0.116190058162606</v>
      </c>
      <c r="CA12" s="19">
        <v>7.5933371719826698E-2</v>
      </c>
      <c r="CB12" s="19">
        <v>8.9637017660066196E-2</v>
      </c>
      <c r="CC12" s="19">
        <v>5.3185288725183501E-2</v>
      </c>
      <c r="CD12" s="19">
        <v>5.9179531791705597E-2</v>
      </c>
      <c r="CE12" s="19">
        <v>2.7969205434341001E-2</v>
      </c>
      <c r="CF12" s="19">
        <v>3.11989340746863E-2</v>
      </c>
      <c r="CG12" s="19"/>
      <c r="CH12" s="19">
        <v>3.0157348784452399E-2</v>
      </c>
      <c r="CI12" s="19">
        <v>6.9568473951944695E-2</v>
      </c>
      <c r="CJ12" s="19">
        <v>8.2141576375313996E-2</v>
      </c>
      <c r="CK12" s="19">
        <v>0.13299384062379499</v>
      </c>
      <c r="CL12" s="19">
        <v>0.14737954993899399</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CL17"/>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243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240</v>
      </c>
      <c r="C9" s="17">
        <v>0.62949231897010505</v>
      </c>
      <c r="D9" s="17">
        <v>0.65951903103562304</v>
      </c>
      <c r="E9" s="17">
        <v>0.60023437697160897</v>
      </c>
      <c r="F9" s="17"/>
      <c r="G9" s="17">
        <v>0.47536671531559499</v>
      </c>
      <c r="H9" s="17">
        <v>0.59969621073109103</v>
      </c>
      <c r="I9" s="17">
        <v>0.58066673642330302</v>
      </c>
      <c r="J9" s="17">
        <v>0.54163712220969296</v>
      </c>
      <c r="K9" s="17">
        <v>0.67952105453307199</v>
      </c>
      <c r="L9" s="17">
        <v>0.83395333575032504</v>
      </c>
      <c r="M9" s="17"/>
      <c r="N9" s="17">
        <v>0.74548160193565705</v>
      </c>
      <c r="O9" s="17">
        <v>0.64771564261233705</v>
      </c>
      <c r="P9" s="17">
        <v>0.65574022860390802</v>
      </c>
      <c r="Q9" s="17">
        <v>0.46106772468082102</v>
      </c>
      <c r="R9" s="17"/>
      <c r="S9" s="17">
        <v>0.61689673655312804</v>
      </c>
      <c r="T9" s="17">
        <v>0.69954611862889504</v>
      </c>
      <c r="U9" s="17">
        <v>0.67536124700712397</v>
      </c>
      <c r="V9" s="17">
        <v>0.65105993664432404</v>
      </c>
      <c r="W9" s="17">
        <v>0.64617402148033498</v>
      </c>
      <c r="X9" s="17">
        <v>0.58115468183619901</v>
      </c>
      <c r="Y9" s="17">
        <v>0.67497823277014202</v>
      </c>
      <c r="Z9" s="17">
        <v>0.56115452006869904</v>
      </c>
      <c r="AA9" s="17">
        <v>0.54560166542239197</v>
      </c>
      <c r="AB9" s="17">
        <v>0.64366134411299403</v>
      </c>
      <c r="AC9" s="17">
        <v>0.58999797328110104</v>
      </c>
      <c r="AD9" s="17">
        <v>0.60491746350521203</v>
      </c>
      <c r="AE9" s="17"/>
      <c r="AF9" s="17">
        <v>0.67155322216507396</v>
      </c>
      <c r="AG9" s="17">
        <v>0.68415893435855801</v>
      </c>
      <c r="AH9" s="17">
        <v>0.52396269222009895</v>
      </c>
      <c r="AI9" s="17"/>
      <c r="AJ9" s="17">
        <v>0.75948798118829597</v>
      </c>
      <c r="AK9" s="17">
        <v>0.63058545892631701</v>
      </c>
      <c r="AL9" s="17">
        <v>0.72167681452701204</v>
      </c>
      <c r="AM9" s="17">
        <v>0.61981411573765899</v>
      </c>
      <c r="AN9" s="17">
        <v>0.64250781972085402</v>
      </c>
      <c r="AO9" s="17"/>
      <c r="AP9" s="17">
        <v>0.64780917206778499</v>
      </c>
      <c r="AQ9" s="17">
        <v>0.73962809276965802</v>
      </c>
      <c r="AR9" s="17">
        <v>0.63761800043163097</v>
      </c>
      <c r="AS9" s="17">
        <v>0.62312341871655696</v>
      </c>
      <c r="AT9" s="17">
        <v>0.60938789521570502</v>
      </c>
      <c r="AU9" s="17">
        <v>0.61590426961302203</v>
      </c>
      <c r="AV9" s="17"/>
      <c r="AW9" s="17">
        <v>0.35311483445116798</v>
      </c>
      <c r="AX9" s="17">
        <v>0.33598901653346502</v>
      </c>
      <c r="AY9" s="17">
        <v>0.50126537905490798</v>
      </c>
      <c r="AZ9" s="17">
        <v>0.48608388741689501</v>
      </c>
      <c r="BA9" s="17">
        <v>0.58069857138505199</v>
      </c>
      <c r="BB9" s="17">
        <v>0.55426236621505098</v>
      </c>
      <c r="BC9" s="17">
        <v>0.58447362364205802</v>
      </c>
      <c r="BD9" s="17">
        <v>0.73271682485961998</v>
      </c>
      <c r="BE9" s="17">
        <v>0.65458766496231502</v>
      </c>
      <c r="BF9" s="17">
        <v>0.72019633535801697</v>
      </c>
      <c r="BG9" s="17">
        <v>0.722021483439786</v>
      </c>
      <c r="BH9" s="17">
        <v>0.72042680624091304</v>
      </c>
      <c r="BI9" s="17">
        <v>0.75522002607962602</v>
      </c>
      <c r="BJ9" s="17">
        <v>0.80501700537796606</v>
      </c>
      <c r="BK9" s="17">
        <v>0.91889458008381997</v>
      </c>
      <c r="BL9" s="17">
        <v>0.84122310926710397</v>
      </c>
      <c r="BM9" s="17"/>
      <c r="BN9" s="17">
        <v>0.68725208682196703</v>
      </c>
      <c r="BO9" s="17">
        <v>0.54890885433774705</v>
      </c>
      <c r="BP9" s="17"/>
      <c r="BQ9" s="17">
        <v>0.674084759696569</v>
      </c>
      <c r="BR9" s="17">
        <v>0.56399120788619495</v>
      </c>
      <c r="BS9" s="17"/>
      <c r="BT9" s="17">
        <v>0.647662651599343</v>
      </c>
      <c r="BU9" s="17"/>
      <c r="BV9" s="17">
        <v>0.51422837917259501</v>
      </c>
      <c r="BW9" s="17">
        <v>0.55364872967219103</v>
      </c>
      <c r="BX9" s="17">
        <v>0.71248496387194205</v>
      </c>
      <c r="BY9" s="17"/>
      <c r="BZ9" s="17">
        <v>0.151732493820849</v>
      </c>
      <c r="CA9" s="17">
        <v>0.31043485169266399</v>
      </c>
      <c r="CB9" s="17">
        <v>0.597809157067827</v>
      </c>
      <c r="CC9" s="17">
        <v>0.67638835322006097</v>
      </c>
      <c r="CD9" s="17">
        <v>0.82237616377116296</v>
      </c>
      <c r="CE9" s="17">
        <v>0.84239858698853298</v>
      </c>
      <c r="CF9" s="17">
        <v>0.89922650940891502</v>
      </c>
      <c r="CG9" s="17"/>
      <c r="CH9" s="17">
        <v>0.85938300991581795</v>
      </c>
      <c r="CI9" s="17">
        <v>0.83242149341606997</v>
      </c>
      <c r="CJ9" s="17">
        <v>0.58919389250467402</v>
      </c>
      <c r="CK9" s="17">
        <v>0.23887989429985801</v>
      </c>
      <c r="CL9" s="17">
        <v>7.7142846802596907E-2</v>
      </c>
    </row>
    <row r="10" spans="2:90" ht="28.8" x14ac:dyDescent="0.3">
      <c r="B10" s="18" t="s">
        <v>241</v>
      </c>
      <c r="C10" s="17">
        <v>0.23090373695804201</v>
      </c>
      <c r="D10" s="17">
        <v>0.20199508916089101</v>
      </c>
      <c r="E10" s="17">
        <v>0.25906946861727698</v>
      </c>
      <c r="F10" s="17"/>
      <c r="G10" s="17">
        <v>0.29633037378508498</v>
      </c>
      <c r="H10" s="17">
        <v>0.20401437754999999</v>
      </c>
      <c r="I10" s="17">
        <v>0.30066075423855398</v>
      </c>
      <c r="J10" s="17">
        <v>0.330536790432918</v>
      </c>
      <c r="K10" s="17">
        <v>0.18796609161490199</v>
      </c>
      <c r="L10" s="17">
        <v>0.100222262968822</v>
      </c>
      <c r="M10" s="17"/>
      <c r="N10" s="17">
        <v>0.12336464783545199</v>
      </c>
      <c r="O10" s="17">
        <v>0.19841203049803099</v>
      </c>
      <c r="P10" s="17">
        <v>0.19862418960903</v>
      </c>
      <c r="Q10" s="17">
        <v>0.41127230537439502</v>
      </c>
      <c r="R10" s="17"/>
      <c r="S10" s="17">
        <v>0.227963099380393</v>
      </c>
      <c r="T10" s="17">
        <v>0.174939554173456</v>
      </c>
      <c r="U10" s="17">
        <v>0.19813764789371599</v>
      </c>
      <c r="V10" s="17">
        <v>0.22726335277766199</v>
      </c>
      <c r="W10" s="17">
        <v>0.18657756613818099</v>
      </c>
      <c r="X10" s="17">
        <v>0.26050832198694901</v>
      </c>
      <c r="Y10" s="17">
        <v>0.22713435247640501</v>
      </c>
      <c r="Z10" s="17">
        <v>0.28274521940243003</v>
      </c>
      <c r="AA10" s="17">
        <v>0.254010465670166</v>
      </c>
      <c r="AB10" s="17">
        <v>0.25788529276532901</v>
      </c>
      <c r="AC10" s="17">
        <v>0.281612321919602</v>
      </c>
      <c r="AD10" s="17">
        <v>0.29140111448725903</v>
      </c>
      <c r="AE10" s="17"/>
      <c r="AF10" s="17">
        <v>0.21453275641422501</v>
      </c>
      <c r="AG10" s="17">
        <v>0.17472904709368201</v>
      </c>
      <c r="AH10" s="17">
        <v>0.33775814387435699</v>
      </c>
      <c r="AI10" s="17"/>
      <c r="AJ10" s="17">
        <v>0.108508660212166</v>
      </c>
      <c r="AK10" s="17">
        <v>0.21382839068076501</v>
      </c>
      <c r="AL10" s="17">
        <v>0.145559077512883</v>
      </c>
      <c r="AM10" s="17">
        <v>0.27276983254176901</v>
      </c>
      <c r="AN10" s="17">
        <v>0.20150592864581199</v>
      </c>
      <c r="AO10" s="17"/>
      <c r="AP10" s="17">
        <v>0.188074385837248</v>
      </c>
      <c r="AQ10" s="17">
        <v>0.13589580370481999</v>
      </c>
      <c r="AR10" s="17">
        <v>0.22712081114425201</v>
      </c>
      <c r="AS10" s="17">
        <v>0.25062788676105102</v>
      </c>
      <c r="AT10" s="17">
        <v>0.21161461161206899</v>
      </c>
      <c r="AU10" s="17">
        <v>0.232692625011299</v>
      </c>
      <c r="AV10" s="17"/>
      <c r="AW10" s="17">
        <v>0.50423503245067303</v>
      </c>
      <c r="AX10" s="17">
        <v>0.50887200174008196</v>
      </c>
      <c r="AY10" s="17">
        <v>0.38624649047772602</v>
      </c>
      <c r="AZ10" s="17">
        <v>0.40078998167216201</v>
      </c>
      <c r="BA10" s="17">
        <v>0.31037839185676802</v>
      </c>
      <c r="BB10" s="17">
        <v>0.30959703215480899</v>
      </c>
      <c r="BC10" s="17">
        <v>0.19807834807646399</v>
      </c>
      <c r="BD10" s="17">
        <v>0.15138941350145599</v>
      </c>
      <c r="BE10" s="17">
        <v>0.214093406365787</v>
      </c>
      <c r="BF10" s="17">
        <v>0.11693848033559399</v>
      </c>
      <c r="BG10" s="17">
        <v>0.16232966605587601</v>
      </c>
      <c r="BH10" s="17">
        <v>8.9942403762157799E-2</v>
      </c>
      <c r="BI10" s="17">
        <v>9.8027992419590204E-2</v>
      </c>
      <c r="BJ10" s="17">
        <v>9.1849879422769995E-2</v>
      </c>
      <c r="BK10" s="17">
        <v>1.91623443986201E-2</v>
      </c>
      <c r="BL10" s="17">
        <v>5.8526810317831801E-2</v>
      </c>
      <c r="BM10" s="17"/>
      <c r="BN10" s="17">
        <v>0.19222950400445399</v>
      </c>
      <c r="BO10" s="17">
        <v>0.28420153440630802</v>
      </c>
      <c r="BP10" s="17"/>
      <c r="BQ10" s="17">
        <v>0.17327746924458901</v>
      </c>
      <c r="BR10" s="17">
        <v>0.28215932901723301</v>
      </c>
      <c r="BS10" s="17"/>
      <c r="BT10" s="17">
        <v>0.17633786397050699</v>
      </c>
      <c r="BU10" s="17"/>
      <c r="BV10" s="17">
        <v>0.33090847870437101</v>
      </c>
      <c r="BW10" s="17">
        <v>0.280149744588367</v>
      </c>
      <c r="BX10" s="17">
        <v>0.16545800140572001</v>
      </c>
      <c r="BY10" s="17"/>
      <c r="BZ10" s="17">
        <v>0.78016231724851404</v>
      </c>
      <c r="CA10" s="17">
        <v>0.54627320037446503</v>
      </c>
      <c r="CB10" s="17">
        <v>0.215264387627706</v>
      </c>
      <c r="CC10" s="17">
        <v>0.126641443014327</v>
      </c>
      <c r="CD10" s="17">
        <v>6.8121999140966796E-2</v>
      </c>
      <c r="CE10" s="17">
        <v>4.0642820623674199E-2</v>
      </c>
      <c r="CF10" s="17">
        <v>1.22036378850694E-2</v>
      </c>
      <c r="CG10" s="17"/>
      <c r="CH10" s="17">
        <v>3.6076950161092802E-2</v>
      </c>
      <c r="CI10" s="17">
        <v>5.40484483466959E-2</v>
      </c>
      <c r="CJ10" s="17">
        <v>0.22946950986063699</v>
      </c>
      <c r="CK10" s="17">
        <v>0.62169707601662005</v>
      </c>
      <c r="CL10" s="17">
        <v>0.83832638152364902</v>
      </c>
    </row>
    <row r="11" spans="2:90" ht="57.6" x14ac:dyDescent="0.3">
      <c r="B11" s="18" t="s">
        <v>242</v>
      </c>
      <c r="C11" s="17">
        <v>0.203719109122141</v>
      </c>
      <c r="D11" s="17">
        <v>0.22663066326421799</v>
      </c>
      <c r="E11" s="17">
        <v>0.182942475647243</v>
      </c>
      <c r="F11" s="17"/>
      <c r="G11" s="17">
        <v>0.29731324856657898</v>
      </c>
      <c r="H11" s="17">
        <v>0.30403405961390401</v>
      </c>
      <c r="I11" s="17">
        <v>0.198340059076939</v>
      </c>
      <c r="J11" s="17">
        <v>0.152192898432888</v>
      </c>
      <c r="K11" s="17">
        <v>0.196188634409138</v>
      </c>
      <c r="L11" s="17">
        <v>0.110863153138928</v>
      </c>
      <c r="M11" s="17"/>
      <c r="N11" s="17">
        <v>0.28268242882348699</v>
      </c>
      <c r="O11" s="17">
        <v>0.198686328222173</v>
      </c>
      <c r="P11" s="17">
        <v>0.194853242655424</v>
      </c>
      <c r="Q11" s="17">
        <v>0.13132893066392701</v>
      </c>
      <c r="R11" s="17"/>
      <c r="S11" s="17">
        <v>0.25882361063708798</v>
      </c>
      <c r="T11" s="17">
        <v>0.1969422428449</v>
      </c>
      <c r="U11" s="17">
        <v>0.18003102174153199</v>
      </c>
      <c r="V11" s="17">
        <v>0.193223395302559</v>
      </c>
      <c r="W11" s="17">
        <v>0.25250784497712703</v>
      </c>
      <c r="X11" s="17">
        <v>0.19551901387765699</v>
      </c>
      <c r="Y11" s="17">
        <v>0.13971601584993301</v>
      </c>
      <c r="Z11" s="17">
        <v>0.18609349237641501</v>
      </c>
      <c r="AA11" s="17">
        <v>0.24064994245763299</v>
      </c>
      <c r="AB11" s="17">
        <v>0.177088144973504</v>
      </c>
      <c r="AC11" s="17">
        <v>0.16381668270916699</v>
      </c>
      <c r="AD11" s="17">
        <v>0.185103369777016</v>
      </c>
      <c r="AE11" s="17"/>
      <c r="AF11" s="17">
        <v>0.16639363501335</v>
      </c>
      <c r="AG11" s="17">
        <v>0.23555040810877001</v>
      </c>
      <c r="AH11" s="17">
        <v>0.15783422390753701</v>
      </c>
      <c r="AI11" s="17"/>
      <c r="AJ11" s="17">
        <v>0.18534582572841901</v>
      </c>
      <c r="AK11" s="17">
        <v>0.246433739923232</v>
      </c>
      <c r="AL11" s="17">
        <v>0.22225920558950099</v>
      </c>
      <c r="AM11" s="17">
        <v>0.169655274176267</v>
      </c>
      <c r="AN11" s="17">
        <v>0.21904279864720699</v>
      </c>
      <c r="AO11" s="17"/>
      <c r="AP11" s="17">
        <v>0.285913065995136</v>
      </c>
      <c r="AQ11" s="17">
        <v>0.17906526200060899</v>
      </c>
      <c r="AR11" s="17">
        <v>0.176511671653963</v>
      </c>
      <c r="AS11" s="17">
        <v>0.174940845982473</v>
      </c>
      <c r="AT11" s="17">
        <v>0.26371786441849099</v>
      </c>
      <c r="AU11" s="17">
        <v>0.17478617873106</v>
      </c>
      <c r="AV11" s="17"/>
      <c r="AW11" s="17">
        <v>0.105659601063069</v>
      </c>
      <c r="AX11" s="17">
        <v>0.123314590517517</v>
      </c>
      <c r="AY11" s="17">
        <v>0.16268698434758899</v>
      </c>
      <c r="AZ11" s="17">
        <v>0.12721163822260201</v>
      </c>
      <c r="BA11" s="17">
        <v>0.13638432004607401</v>
      </c>
      <c r="BB11" s="17">
        <v>0.140524814564434</v>
      </c>
      <c r="BC11" s="17">
        <v>0.29369187014270898</v>
      </c>
      <c r="BD11" s="17">
        <v>0.19012914734842001</v>
      </c>
      <c r="BE11" s="17">
        <v>0.17740538114650101</v>
      </c>
      <c r="BF11" s="17">
        <v>0.249174151692024</v>
      </c>
      <c r="BG11" s="17">
        <v>0.213379747051686</v>
      </c>
      <c r="BH11" s="17">
        <v>0.298536159203518</v>
      </c>
      <c r="BI11" s="17">
        <v>0.322932892543704</v>
      </c>
      <c r="BJ11" s="17">
        <v>0.291508324341886</v>
      </c>
      <c r="BK11" s="17">
        <v>0.27054425767833301</v>
      </c>
      <c r="BL11" s="17">
        <v>0.344876422066764</v>
      </c>
      <c r="BM11" s="17"/>
      <c r="BN11" s="17">
        <v>0.204636643473281</v>
      </c>
      <c r="BO11" s="17">
        <v>0.20325026964658099</v>
      </c>
      <c r="BP11" s="17"/>
      <c r="BQ11" s="17">
        <v>0.27398269665325298</v>
      </c>
      <c r="BR11" s="17">
        <v>0.213844319616353</v>
      </c>
      <c r="BS11" s="17"/>
      <c r="BT11" s="17">
        <v>0.32493096642663299</v>
      </c>
      <c r="BU11" s="17"/>
      <c r="BV11" s="17">
        <v>0.19864567732798</v>
      </c>
      <c r="BW11" s="17">
        <v>0.21902674157555799</v>
      </c>
      <c r="BX11" s="17">
        <v>0.199379618414222</v>
      </c>
      <c r="BY11" s="17"/>
      <c r="BZ11" s="17">
        <v>5.9206570430747701E-2</v>
      </c>
      <c r="CA11" s="17">
        <v>0.15795046879386801</v>
      </c>
      <c r="CB11" s="17">
        <v>0.207306505761752</v>
      </c>
      <c r="CC11" s="17">
        <v>0.243081626676554</v>
      </c>
      <c r="CD11" s="17">
        <v>0.21355685791774401</v>
      </c>
      <c r="CE11" s="17">
        <v>0.25308032737828501</v>
      </c>
      <c r="CF11" s="17">
        <v>0.30615305024693001</v>
      </c>
      <c r="CG11" s="17"/>
      <c r="CH11" s="17">
        <v>0.27329641429016899</v>
      </c>
      <c r="CI11" s="17">
        <v>0.22175416144697499</v>
      </c>
      <c r="CJ11" s="17">
        <v>0.217033532064834</v>
      </c>
      <c r="CK11" s="17">
        <v>0.12197179480011699</v>
      </c>
      <c r="CL11" s="17">
        <v>6.2601159419357302E-2</v>
      </c>
    </row>
    <row r="12" spans="2:90" x14ac:dyDescent="0.3">
      <c r="B12" s="18" t="s">
        <v>151</v>
      </c>
      <c r="C12" s="19">
        <v>2.5714872514786401E-2</v>
      </c>
      <c r="D12" s="19">
        <v>1.8741275299489699E-2</v>
      </c>
      <c r="E12" s="19">
        <v>3.1626909059835701E-2</v>
      </c>
      <c r="F12" s="19"/>
      <c r="G12" s="19">
        <v>3.1449891028448002E-2</v>
      </c>
      <c r="H12" s="19">
        <v>1.7896845467732899E-2</v>
      </c>
      <c r="I12" s="19">
        <v>2.0570839288392699E-2</v>
      </c>
      <c r="J12" s="19">
        <v>3.7650893224194099E-2</v>
      </c>
      <c r="K12" s="19">
        <v>2.7289270940585902E-2</v>
      </c>
      <c r="L12" s="19">
        <v>2.1760762429048799E-2</v>
      </c>
      <c r="M12" s="19"/>
      <c r="N12" s="19">
        <v>1.7668118742099399E-2</v>
      </c>
      <c r="O12" s="19">
        <v>2.86578491932424E-2</v>
      </c>
      <c r="P12" s="19">
        <v>2.74750640516177E-2</v>
      </c>
      <c r="Q12" s="19">
        <v>3.0042643462241999E-2</v>
      </c>
      <c r="R12" s="19"/>
      <c r="S12" s="19">
        <v>2.1976322297990802E-2</v>
      </c>
      <c r="T12" s="19">
        <v>2.4406966710609299E-2</v>
      </c>
      <c r="U12" s="19">
        <v>4.2228489150302299E-2</v>
      </c>
      <c r="V12" s="19">
        <v>1.0903933087680199E-2</v>
      </c>
      <c r="W12" s="19">
        <v>3.6329926969035399E-2</v>
      </c>
      <c r="X12" s="19">
        <v>2.6977466820209399E-2</v>
      </c>
      <c r="Y12" s="19">
        <v>1.7138215173267E-2</v>
      </c>
      <c r="Z12" s="19">
        <v>5.34584805804489E-2</v>
      </c>
      <c r="AA12" s="19">
        <v>3.5320729876841803E-2</v>
      </c>
      <c r="AB12" s="19">
        <v>1.0154130734589401E-2</v>
      </c>
      <c r="AC12" s="19">
        <v>3.6479286434680902E-2</v>
      </c>
      <c r="AD12" s="19">
        <v>0</v>
      </c>
      <c r="AE12" s="19"/>
      <c r="AF12" s="19">
        <v>2.08813962751573E-2</v>
      </c>
      <c r="AG12" s="19">
        <v>2.07130151691205E-2</v>
      </c>
      <c r="AH12" s="19">
        <v>3.9911223013922401E-2</v>
      </c>
      <c r="AI12" s="19"/>
      <c r="AJ12" s="19">
        <v>2.9716202196015899E-2</v>
      </c>
      <c r="AK12" s="19">
        <v>1.8505958530841901E-2</v>
      </c>
      <c r="AL12" s="19">
        <v>1.9317218952027902E-2</v>
      </c>
      <c r="AM12" s="19">
        <v>2.3193731682849598E-2</v>
      </c>
      <c r="AN12" s="19">
        <v>1.0707499862650899E-2</v>
      </c>
      <c r="AO12" s="19"/>
      <c r="AP12" s="19">
        <v>1.46092272113683E-2</v>
      </c>
      <c r="AQ12" s="19">
        <v>2.59874065160802E-2</v>
      </c>
      <c r="AR12" s="19">
        <v>1.6898636755128899E-2</v>
      </c>
      <c r="AS12" s="19">
        <v>2.7377561420246801E-2</v>
      </c>
      <c r="AT12" s="19">
        <v>7.0142570896686903E-3</v>
      </c>
      <c r="AU12" s="19">
        <v>7.0839667134777795E-2</v>
      </c>
      <c r="AV12" s="19"/>
      <c r="AW12" s="19">
        <v>9.8028512977670901E-2</v>
      </c>
      <c r="AX12" s="19">
        <v>5.4703036059564003E-2</v>
      </c>
      <c r="AY12" s="19">
        <v>1.42457540667033E-2</v>
      </c>
      <c r="AZ12" s="19">
        <v>1.77428484369264E-2</v>
      </c>
      <c r="BA12" s="19">
        <v>1.7594308561615798E-2</v>
      </c>
      <c r="BB12" s="19">
        <v>2.3184134974340301E-2</v>
      </c>
      <c r="BC12" s="19">
        <v>1.30402582246744E-2</v>
      </c>
      <c r="BD12" s="19">
        <v>1.24008680713944E-2</v>
      </c>
      <c r="BE12" s="19">
        <v>1.5422384971057799E-2</v>
      </c>
      <c r="BF12" s="19">
        <v>1.10048651279338E-2</v>
      </c>
      <c r="BG12" s="19">
        <v>1.33828669174642E-2</v>
      </c>
      <c r="BH12" s="19">
        <v>1.04678008434867E-2</v>
      </c>
      <c r="BI12" s="19">
        <v>2.5919711417705701E-2</v>
      </c>
      <c r="BJ12" s="19">
        <v>1.6254953669904999E-2</v>
      </c>
      <c r="BK12" s="19">
        <v>2.1590786990696501E-2</v>
      </c>
      <c r="BL12" s="19">
        <v>0</v>
      </c>
      <c r="BM12" s="19"/>
      <c r="BN12" s="19">
        <v>1.6825916638749001E-2</v>
      </c>
      <c r="BO12" s="19">
        <v>3.8369213632031697E-2</v>
      </c>
      <c r="BP12" s="19"/>
      <c r="BQ12" s="19">
        <v>1.41830136177675E-2</v>
      </c>
      <c r="BR12" s="19">
        <v>1.46998323693868E-2</v>
      </c>
      <c r="BS12" s="19"/>
      <c r="BT12" s="19">
        <v>9.0223060135914603E-3</v>
      </c>
      <c r="BU12" s="19"/>
      <c r="BV12" s="19">
        <v>2.8455337766074701E-2</v>
      </c>
      <c r="BW12" s="19">
        <v>2.5225561304647301E-2</v>
      </c>
      <c r="BX12" s="19">
        <v>2.3110104955358E-2</v>
      </c>
      <c r="BY12" s="19"/>
      <c r="BZ12" s="19">
        <v>2.3658103356187E-2</v>
      </c>
      <c r="CA12" s="19">
        <v>1.00019864106965E-2</v>
      </c>
      <c r="CB12" s="19">
        <v>3.2586167446837899E-2</v>
      </c>
      <c r="CC12" s="19">
        <v>2.7444182294516801E-2</v>
      </c>
      <c r="CD12" s="19">
        <v>2.8062771819362198E-3</v>
      </c>
      <c r="CE12" s="19">
        <v>1.2036971133476401E-2</v>
      </c>
      <c r="CF12" s="19">
        <v>3.79425489966125E-3</v>
      </c>
      <c r="CG12" s="19"/>
      <c r="CH12" s="19">
        <v>0</v>
      </c>
      <c r="CI12" s="19">
        <v>1.80039989842934E-2</v>
      </c>
      <c r="CJ12" s="19">
        <v>3.5737229606691498E-2</v>
      </c>
      <c r="CK12" s="19">
        <v>3.7536119191453297E-2</v>
      </c>
      <c r="CL12" s="19">
        <v>2.1929612254397102E-2</v>
      </c>
    </row>
    <row r="13" spans="2:90" x14ac:dyDescent="0.3">
      <c r="B13" s="16"/>
    </row>
    <row r="14" spans="2:90" x14ac:dyDescent="0.3">
      <c r="B14" t="s">
        <v>111</v>
      </c>
    </row>
    <row r="15" spans="2:90" x14ac:dyDescent="0.3">
      <c r="B15" t="s">
        <v>112</v>
      </c>
    </row>
    <row r="17" spans="2:2" x14ac:dyDescent="0.3">
      <c r="B17"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246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244</v>
      </c>
      <c r="C9" s="17">
        <v>9.8850478013770796E-2</v>
      </c>
      <c r="D9" s="17">
        <v>6.9747619245421E-2</v>
      </c>
      <c r="E9" s="17">
        <v>0.126159224179584</v>
      </c>
      <c r="F9" s="17"/>
      <c r="G9" s="17">
        <v>0.104442731021179</v>
      </c>
      <c r="H9" s="17">
        <v>0.111535991199294</v>
      </c>
      <c r="I9" s="17">
        <v>0.15445404282077699</v>
      </c>
      <c r="J9" s="17">
        <v>0.14413211283344199</v>
      </c>
      <c r="K9" s="17">
        <v>5.4839442528234798E-2</v>
      </c>
      <c r="L9" s="17">
        <v>3.2008344765830497E-2</v>
      </c>
      <c r="M9" s="17"/>
      <c r="N9" s="17">
        <v>4.0087513853304398E-2</v>
      </c>
      <c r="O9" s="17">
        <v>0.119475533788014</v>
      </c>
      <c r="P9" s="17">
        <v>5.50410504467772E-2</v>
      </c>
      <c r="Q9" s="17">
        <v>0.18032894652418199</v>
      </c>
      <c r="R9" s="17"/>
      <c r="S9" s="17">
        <v>0.106863338680686</v>
      </c>
      <c r="T9" s="17">
        <v>9.7356537294154694E-2</v>
      </c>
      <c r="U9" s="17">
        <v>6.6670010678162694E-2</v>
      </c>
      <c r="V9" s="17">
        <v>9.3240023166473299E-2</v>
      </c>
      <c r="W9" s="17">
        <v>9.6429474243041505E-2</v>
      </c>
      <c r="X9" s="17">
        <v>7.3465892559235899E-2</v>
      </c>
      <c r="Y9" s="17">
        <v>9.14214234410506E-2</v>
      </c>
      <c r="Z9" s="17">
        <v>9.9686304805522194E-2</v>
      </c>
      <c r="AA9" s="17">
        <v>9.7197773198512805E-2</v>
      </c>
      <c r="AB9" s="17">
        <v>9.7447464808966502E-2</v>
      </c>
      <c r="AC9" s="17">
        <v>0.151404936990094</v>
      </c>
      <c r="AD9" s="17">
        <v>0.193679581893729</v>
      </c>
      <c r="AE9" s="17"/>
      <c r="AF9" s="17">
        <v>8.1998621908733596E-2</v>
      </c>
      <c r="AG9" s="17">
        <v>8.1650118947424605E-2</v>
      </c>
      <c r="AH9" s="17">
        <v>0.17538227785199101</v>
      </c>
      <c r="AI9" s="17"/>
      <c r="AJ9" s="17">
        <v>4.4555250009479602E-2</v>
      </c>
      <c r="AK9" s="17">
        <v>8.0756614603646207E-2</v>
      </c>
      <c r="AL9" s="17">
        <v>6.3296919531862894E-2</v>
      </c>
      <c r="AM9" s="17">
        <v>0.13994476778065201</v>
      </c>
      <c r="AN9" s="17">
        <v>0.109260642533153</v>
      </c>
      <c r="AO9" s="17"/>
      <c r="AP9" s="17">
        <v>7.2721381533757803E-2</v>
      </c>
      <c r="AQ9" s="17">
        <v>5.3803056766406399E-2</v>
      </c>
      <c r="AR9" s="17">
        <v>9.2942859466143002E-2</v>
      </c>
      <c r="AS9" s="17">
        <v>0.12534941063024699</v>
      </c>
      <c r="AT9" s="17">
        <v>0.101708303526269</v>
      </c>
      <c r="AU9" s="17">
        <v>0.10172849163865499</v>
      </c>
      <c r="AV9" s="17"/>
      <c r="AW9" s="17">
        <v>0.20431861056319001</v>
      </c>
      <c r="AX9" s="17">
        <v>0.27925306660112997</v>
      </c>
      <c r="AY9" s="17">
        <v>0.13326401270836999</v>
      </c>
      <c r="AZ9" s="17">
        <v>0.165255212823603</v>
      </c>
      <c r="BA9" s="17">
        <v>0.120042347521589</v>
      </c>
      <c r="BB9" s="17">
        <v>0.11198293016642601</v>
      </c>
      <c r="BC9" s="17">
        <v>0.105628352719024</v>
      </c>
      <c r="BD9" s="17">
        <v>6.4695750647250194E-2</v>
      </c>
      <c r="BE9" s="17">
        <v>0.10175920255382</v>
      </c>
      <c r="BF9" s="17">
        <v>4.0213722723443299E-2</v>
      </c>
      <c r="BG9" s="17">
        <v>7.3380232721251298E-2</v>
      </c>
      <c r="BH9" s="17">
        <v>4.2907157521744101E-2</v>
      </c>
      <c r="BI9" s="17">
        <v>5.1863186555076497E-2</v>
      </c>
      <c r="BJ9" s="17">
        <v>3.3676425199916399E-2</v>
      </c>
      <c r="BK9" s="17">
        <v>2.33281942703321E-2</v>
      </c>
      <c r="BL9" s="17">
        <v>3.6235211051931303E-2</v>
      </c>
      <c r="BM9" s="17"/>
      <c r="BN9" s="17">
        <v>8.2411194938143695E-2</v>
      </c>
      <c r="BO9" s="17">
        <v>0.12070850728287801</v>
      </c>
      <c r="BP9" s="17"/>
      <c r="BQ9" s="17">
        <v>6.5317605100619999E-2</v>
      </c>
      <c r="BR9" s="17">
        <v>0.10355689785227901</v>
      </c>
      <c r="BS9" s="17"/>
      <c r="BT9" s="17">
        <v>6.7897302251215E-2</v>
      </c>
      <c r="BU9" s="17"/>
      <c r="BV9" s="17">
        <v>0.136367200970434</v>
      </c>
      <c r="BW9" s="17">
        <v>0.12614312690992199</v>
      </c>
      <c r="BX9" s="17">
        <v>6.8615400006375199E-2</v>
      </c>
      <c r="BY9" s="17"/>
      <c r="BZ9" s="17">
        <v>1</v>
      </c>
      <c r="CA9" s="17">
        <v>0</v>
      </c>
      <c r="CB9" s="17">
        <v>0</v>
      </c>
      <c r="CC9" s="17">
        <v>0</v>
      </c>
      <c r="CD9" s="17">
        <v>0</v>
      </c>
      <c r="CE9" s="17">
        <v>0</v>
      </c>
      <c r="CF9" s="17">
        <v>0</v>
      </c>
      <c r="CG9" s="17"/>
      <c r="CH9" s="17">
        <v>3.4823956273354599E-2</v>
      </c>
      <c r="CI9" s="17">
        <v>1.69369747047107E-2</v>
      </c>
      <c r="CJ9" s="17">
        <v>6.8468138144991197E-2</v>
      </c>
      <c r="CK9" s="17">
        <v>0.27971508149306501</v>
      </c>
      <c r="CL9" s="17">
        <v>0.59026608810158898</v>
      </c>
    </row>
    <row r="10" spans="2:90" ht="43.2" x14ac:dyDescent="0.3">
      <c r="B10" s="18" t="s">
        <v>245</v>
      </c>
      <c r="C10" s="17">
        <v>0.144017215169086</v>
      </c>
      <c r="D10" s="17">
        <v>0.129155955658938</v>
      </c>
      <c r="E10" s="17">
        <v>0.158724995721822</v>
      </c>
      <c r="F10" s="17"/>
      <c r="G10" s="17">
        <v>0.131256266721754</v>
      </c>
      <c r="H10" s="17">
        <v>0.13666028185683601</v>
      </c>
      <c r="I10" s="17">
        <v>0.115265727166575</v>
      </c>
      <c r="J10" s="17">
        <v>0.19275363240766399</v>
      </c>
      <c r="K10" s="17">
        <v>0.19130331229856501</v>
      </c>
      <c r="L10" s="17">
        <v>0.110772186134639</v>
      </c>
      <c r="M10" s="17"/>
      <c r="N10" s="17">
        <v>8.1247233527978399E-2</v>
      </c>
      <c r="O10" s="17">
        <v>0.12242606191123299</v>
      </c>
      <c r="P10" s="17">
        <v>0.17087397621880601</v>
      </c>
      <c r="Q10" s="17">
        <v>0.21190109488778799</v>
      </c>
      <c r="R10" s="17"/>
      <c r="S10" s="17">
        <v>0.14340150762328899</v>
      </c>
      <c r="T10" s="17">
        <v>0.14028948711115799</v>
      </c>
      <c r="U10" s="17">
        <v>0.113952407655419</v>
      </c>
      <c r="V10" s="17">
        <v>0.105405244802767</v>
      </c>
      <c r="W10" s="17">
        <v>0.129223293356413</v>
      </c>
      <c r="X10" s="17">
        <v>0.16249106926611301</v>
      </c>
      <c r="Y10" s="17">
        <v>0.14343509995479101</v>
      </c>
      <c r="Z10" s="17">
        <v>0.14315794444444699</v>
      </c>
      <c r="AA10" s="17">
        <v>0.15950250949688599</v>
      </c>
      <c r="AB10" s="17">
        <v>0.15245924573155201</v>
      </c>
      <c r="AC10" s="17">
        <v>0.19688942084806699</v>
      </c>
      <c r="AD10" s="17">
        <v>0.17044261660462801</v>
      </c>
      <c r="AE10" s="17"/>
      <c r="AF10" s="17">
        <v>0.158432361997633</v>
      </c>
      <c r="AG10" s="17">
        <v>0.136997070383862</v>
      </c>
      <c r="AH10" s="17">
        <v>0.137262474359057</v>
      </c>
      <c r="AI10" s="17"/>
      <c r="AJ10" s="17">
        <v>0.11335009473071</v>
      </c>
      <c r="AK10" s="17">
        <v>0.14431111485036299</v>
      </c>
      <c r="AL10" s="17">
        <v>8.7996923630639406E-2</v>
      </c>
      <c r="AM10" s="17">
        <v>0.15852739853544401</v>
      </c>
      <c r="AN10" s="17">
        <v>0.15670905214903</v>
      </c>
      <c r="AO10" s="17"/>
      <c r="AP10" s="17">
        <v>0.135805915291345</v>
      </c>
      <c r="AQ10" s="17">
        <v>0.131696019615264</v>
      </c>
      <c r="AR10" s="17">
        <v>0.13163027282006401</v>
      </c>
      <c r="AS10" s="17">
        <v>0.147709567504404</v>
      </c>
      <c r="AT10" s="17">
        <v>0.17504219353000899</v>
      </c>
      <c r="AU10" s="17">
        <v>0.135671814670632</v>
      </c>
      <c r="AV10" s="17"/>
      <c r="AW10" s="17">
        <v>0.25109604052849399</v>
      </c>
      <c r="AX10" s="17">
        <v>0.265832227571691</v>
      </c>
      <c r="AY10" s="17">
        <v>0.31374665560070097</v>
      </c>
      <c r="AZ10" s="17">
        <v>0.231332635065293</v>
      </c>
      <c r="BA10" s="17">
        <v>0.14769173014831499</v>
      </c>
      <c r="BB10" s="17">
        <v>0.207458119929427</v>
      </c>
      <c r="BC10" s="17">
        <v>0.14391558759537801</v>
      </c>
      <c r="BD10" s="17">
        <v>8.4044658227299396E-2</v>
      </c>
      <c r="BE10" s="17">
        <v>0.16699452372772899</v>
      </c>
      <c r="BF10" s="17">
        <v>8.9094386404689002E-2</v>
      </c>
      <c r="BG10" s="17">
        <v>6.60728663097844E-2</v>
      </c>
      <c r="BH10" s="17">
        <v>7.5100517804893102E-2</v>
      </c>
      <c r="BI10" s="17">
        <v>1.3314455705480999E-2</v>
      </c>
      <c r="BJ10" s="17">
        <v>4.8202553752891703E-2</v>
      </c>
      <c r="BK10" s="17">
        <v>6.3814866172226495E-2</v>
      </c>
      <c r="BL10" s="17">
        <v>5.9191124946704303E-2</v>
      </c>
      <c r="BM10" s="17"/>
      <c r="BN10" s="17">
        <v>0.132548224209354</v>
      </c>
      <c r="BO10" s="17">
        <v>0.161952250912864</v>
      </c>
      <c r="BP10" s="17"/>
      <c r="BQ10" s="17">
        <v>0.122837411090264</v>
      </c>
      <c r="BR10" s="17">
        <v>0.17908690637817501</v>
      </c>
      <c r="BS10" s="17"/>
      <c r="BT10" s="17">
        <v>0.10363567308801</v>
      </c>
      <c r="BU10" s="17"/>
      <c r="BV10" s="17">
        <v>0.19924957989272399</v>
      </c>
      <c r="BW10" s="17">
        <v>0.154850367597616</v>
      </c>
      <c r="BX10" s="17">
        <v>0.11781135130794999</v>
      </c>
      <c r="BY10" s="17"/>
      <c r="BZ10" s="17">
        <v>0</v>
      </c>
      <c r="CA10" s="17">
        <v>1</v>
      </c>
      <c r="CB10" s="17">
        <v>0</v>
      </c>
      <c r="CC10" s="17">
        <v>0</v>
      </c>
      <c r="CD10" s="17">
        <v>0</v>
      </c>
      <c r="CE10" s="17">
        <v>0</v>
      </c>
      <c r="CF10" s="17">
        <v>0</v>
      </c>
      <c r="CG10" s="17"/>
      <c r="CH10" s="17">
        <v>2.3964744888104399E-2</v>
      </c>
      <c r="CI10" s="17">
        <v>4.4072648633864099E-2</v>
      </c>
      <c r="CJ10" s="17">
        <v>0.17517865595920001</v>
      </c>
      <c r="CK10" s="17">
        <v>0.34657487707744999</v>
      </c>
      <c r="CL10" s="17">
        <v>0.28871442365764</v>
      </c>
    </row>
    <row r="11" spans="2:90" x14ac:dyDescent="0.3">
      <c r="B11" s="18" t="s">
        <v>81</v>
      </c>
      <c r="C11" s="17">
        <v>0.13391646198554599</v>
      </c>
      <c r="D11" s="17">
        <v>9.5400463892598E-2</v>
      </c>
      <c r="E11" s="17">
        <v>0.17158844582593799</v>
      </c>
      <c r="F11" s="17"/>
      <c r="G11" s="17">
        <v>0.15897172546386101</v>
      </c>
      <c r="H11" s="17">
        <v>0.10232767517218599</v>
      </c>
      <c r="I11" s="17">
        <v>0.112856999081048</v>
      </c>
      <c r="J11" s="17">
        <v>0.148056881435049</v>
      </c>
      <c r="K11" s="17">
        <v>0.137356857502901</v>
      </c>
      <c r="L11" s="17">
        <v>0.14654072462127901</v>
      </c>
      <c r="M11" s="17"/>
      <c r="N11" s="17">
        <v>8.7700278434663506E-2</v>
      </c>
      <c r="O11" s="17">
        <v>0.129071432261264</v>
      </c>
      <c r="P11" s="17">
        <v>0.12973892191797501</v>
      </c>
      <c r="Q11" s="17">
        <v>0.19378204858651901</v>
      </c>
      <c r="R11" s="17"/>
      <c r="S11" s="17">
        <v>8.5553486458806505E-2</v>
      </c>
      <c r="T11" s="17">
        <v>0.14280232010605601</v>
      </c>
      <c r="U11" s="17">
        <v>0.21149649254587199</v>
      </c>
      <c r="V11" s="17">
        <v>0.19879627339017</v>
      </c>
      <c r="W11" s="17">
        <v>0.11915482147908101</v>
      </c>
      <c r="X11" s="17">
        <v>0.12776434780672</v>
      </c>
      <c r="Y11" s="17">
        <v>0.13106410753283601</v>
      </c>
      <c r="Z11" s="17">
        <v>0.12597644485092899</v>
      </c>
      <c r="AA11" s="17">
        <v>0.12757578282388701</v>
      </c>
      <c r="AB11" s="17">
        <v>0.102620995811604</v>
      </c>
      <c r="AC11" s="17">
        <v>0.10587678061410501</v>
      </c>
      <c r="AD11" s="17">
        <v>0.155302412349936</v>
      </c>
      <c r="AE11" s="17"/>
      <c r="AF11" s="17">
        <v>0.13984178429445299</v>
      </c>
      <c r="AG11" s="17">
        <v>0.11621600236277201</v>
      </c>
      <c r="AH11" s="17">
        <v>0.159350457288847</v>
      </c>
      <c r="AI11" s="17"/>
      <c r="AJ11" s="17">
        <v>0.121114899695655</v>
      </c>
      <c r="AK11" s="17">
        <v>0.13704767593724501</v>
      </c>
      <c r="AL11" s="17">
        <v>0.103649810549391</v>
      </c>
      <c r="AM11" s="17">
        <v>0.15637128059497801</v>
      </c>
      <c r="AN11" s="17">
        <v>0.18973827600127499</v>
      </c>
      <c r="AO11" s="17"/>
      <c r="AP11" s="17">
        <v>0.113170866512583</v>
      </c>
      <c r="AQ11" s="17">
        <v>0.113465471760239</v>
      </c>
      <c r="AR11" s="17">
        <v>0.12692583867106899</v>
      </c>
      <c r="AS11" s="17">
        <v>0.16175606870518</v>
      </c>
      <c r="AT11" s="17">
        <v>0.15923023483981599</v>
      </c>
      <c r="AU11" s="17">
        <v>0.114585153799402</v>
      </c>
      <c r="AV11" s="17"/>
      <c r="AW11" s="17">
        <v>9.2383421643062902E-2</v>
      </c>
      <c r="AX11" s="17">
        <v>0.24796742868218399</v>
      </c>
      <c r="AY11" s="17">
        <v>0.18422238211584899</v>
      </c>
      <c r="AZ11" s="17">
        <v>0.23900785771316899</v>
      </c>
      <c r="BA11" s="17">
        <v>0.20823373735958201</v>
      </c>
      <c r="BB11" s="17">
        <v>0.18010632767922299</v>
      </c>
      <c r="BC11" s="17">
        <v>0.13680037237826001</v>
      </c>
      <c r="BD11" s="17">
        <v>9.4095150629831995E-2</v>
      </c>
      <c r="BE11" s="17">
        <v>9.3636795191527997E-2</v>
      </c>
      <c r="BF11" s="17">
        <v>0.140425770926698</v>
      </c>
      <c r="BG11" s="17">
        <v>0.103991353766763</v>
      </c>
      <c r="BH11" s="17">
        <v>7.5472120857150396E-2</v>
      </c>
      <c r="BI11" s="17">
        <v>5.88970074947502E-2</v>
      </c>
      <c r="BJ11" s="17">
        <v>3.21376638355357E-2</v>
      </c>
      <c r="BK11" s="17">
        <v>1.88972305011176E-2</v>
      </c>
      <c r="BL11" s="17">
        <v>4.7930390160946003E-2</v>
      </c>
      <c r="BM11" s="17"/>
      <c r="BN11" s="17">
        <v>0.138913677331167</v>
      </c>
      <c r="BO11" s="17">
        <v>0.12895461108977199</v>
      </c>
      <c r="BP11" s="17"/>
      <c r="BQ11" s="17">
        <v>0.118101786437367</v>
      </c>
      <c r="BR11" s="17">
        <v>0.190487761870585</v>
      </c>
      <c r="BS11" s="17"/>
      <c r="BT11" s="17">
        <v>0.152441696272403</v>
      </c>
      <c r="BU11" s="17"/>
      <c r="BV11" s="17">
        <v>0.141938328415909</v>
      </c>
      <c r="BW11" s="17">
        <v>0.14399953422883599</v>
      </c>
      <c r="BX11" s="17">
        <v>0.122989493811387</v>
      </c>
      <c r="BY11" s="17"/>
      <c r="BZ11" s="17">
        <v>0</v>
      </c>
      <c r="CA11" s="17">
        <v>0</v>
      </c>
      <c r="CB11" s="17">
        <v>1</v>
      </c>
      <c r="CC11" s="17">
        <v>0</v>
      </c>
      <c r="CD11" s="17">
        <v>0</v>
      </c>
      <c r="CE11" s="17">
        <v>0</v>
      </c>
      <c r="CF11" s="17">
        <v>0</v>
      </c>
      <c r="CG11" s="17"/>
      <c r="CH11" s="17">
        <v>4.0900629326819302E-2</v>
      </c>
      <c r="CI11" s="17">
        <v>8.1689742459054096E-2</v>
      </c>
      <c r="CJ11" s="17">
        <v>0.19997602249990501</v>
      </c>
      <c r="CK11" s="17">
        <v>0.17986039224445399</v>
      </c>
      <c r="CL11" s="17">
        <v>5.9697231525287497E-2</v>
      </c>
    </row>
    <row r="12" spans="2:90" x14ac:dyDescent="0.3">
      <c r="B12" s="18" t="s">
        <v>82</v>
      </c>
      <c r="C12" s="17">
        <v>0.13386427474406201</v>
      </c>
      <c r="D12" s="17">
        <v>0.14091038521878399</v>
      </c>
      <c r="E12" s="17">
        <v>0.126128009722589</v>
      </c>
      <c r="F12" s="17"/>
      <c r="G12" s="17">
        <v>0.1735175373392</v>
      </c>
      <c r="H12" s="17">
        <v>0.12124947834520899</v>
      </c>
      <c r="I12" s="17">
        <v>0.139303921741977</v>
      </c>
      <c r="J12" s="17">
        <v>0.123611681464594</v>
      </c>
      <c r="K12" s="17">
        <v>0.13682161327136799</v>
      </c>
      <c r="L12" s="17">
        <v>0.119712572679136</v>
      </c>
      <c r="M12" s="17"/>
      <c r="N12" s="17">
        <v>0.12762690491582401</v>
      </c>
      <c r="O12" s="17">
        <v>0.120986924340189</v>
      </c>
      <c r="P12" s="17">
        <v>0.16233902469240999</v>
      </c>
      <c r="Q12" s="17">
        <v>0.1260705018078</v>
      </c>
      <c r="R12" s="17"/>
      <c r="S12" s="17">
        <v>0.11348371309680499</v>
      </c>
      <c r="T12" s="17">
        <v>0.128882558145587</v>
      </c>
      <c r="U12" s="17">
        <v>0.12611535075960301</v>
      </c>
      <c r="V12" s="17">
        <v>0.116982250293409</v>
      </c>
      <c r="W12" s="17">
        <v>0.130190079253686</v>
      </c>
      <c r="X12" s="17">
        <v>0.12675508895569701</v>
      </c>
      <c r="Y12" s="17">
        <v>0.14570841383512301</v>
      </c>
      <c r="Z12" s="17">
        <v>0.111998899713367</v>
      </c>
      <c r="AA12" s="17">
        <v>0.19012787826983399</v>
      </c>
      <c r="AB12" s="17">
        <v>0.13465607331196</v>
      </c>
      <c r="AC12" s="17">
        <v>9.5593769451079794E-2</v>
      </c>
      <c r="AD12" s="17">
        <v>0.20394562119185</v>
      </c>
      <c r="AE12" s="17"/>
      <c r="AF12" s="17">
        <v>0.14003957601191699</v>
      </c>
      <c r="AG12" s="17">
        <v>0.13448497478174501</v>
      </c>
      <c r="AH12" s="17">
        <v>0.10367720401222</v>
      </c>
      <c r="AI12" s="17"/>
      <c r="AJ12" s="17">
        <v>0.14035390726849201</v>
      </c>
      <c r="AK12" s="17">
        <v>0.131358050200621</v>
      </c>
      <c r="AL12" s="17">
        <v>0.18075949217353601</v>
      </c>
      <c r="AM12" s="17">
        <v>0.103875697591871</v>
      </c>
      <c r="AN12" s="17">
        <v>0.136961166599159</v>
      </c>
      <c r="AO12" s="17"/>
      <c r="AP12" s="17">
        <v>0.104750925160303</v>
      </c>
      <c r="AQ12" s="17">
        <v>0.14540316580375001</v>
      </c>
      <c r="AR12" s="17">
        <v>0.16994781271043899</v>
      </c>
      <c r="AS12" s="17">
        <v>0.12654324517102999</v>
      </c>
      <c r="AT12" s="17">
        <v>0.16174242682725201</v>
      </c>
      <c r="AU12" s="17">
        <v>0.12870471491100399</v>
      </c>
      <c r="AV12" s="17"/>
      <c r="AW12" s="17">
        <v>0.15719484745485901</v>
      </c>
      <c r="AX12" s="17">
        <v>0.12197616368715999</v>
      </c>
      <c r="AY12" s="17">
        <v>0.145554791876393</v>
      </c>
      <c r="AZ12" s="17">
        <v>0.137688036866323</v>
      </c>
      <c r="BA12" s="17">
        <v>0.16743666081052599</v>
      </c>
      <c r="BB12" s="17">
        <v>0.11316805692613401</v>
      </c>
      <c r="BC12" s="17">
        <v>0.16587466713969501</v>
      </c>
      <c r="BD12" s="17">
        <v>0.20103653029744301</v>
      </c>
      <c r="BE12" s="17">
        <v>0.146089039853736</v>
      </c>
      <c r="BF12" s="17">
        <v>0.16065190609775301</v>
      </c>
      <c r="BG12" s="17">
        <v>0.12949018426967901</v>
      </c>
      <c r="BH12" s="17">
        <v>0.141276166824021</v>
      </c>
      <c r="BI12" s="17">
        <v>0.11304387160663</v>
      </c>
      <c r="BJ12" s="17">
        <v>5.0061294457623598E-2</v>
      </c>
      <c r="BK12" s="17">
        <v>0.14219376673605599</v>
      </c>
      <c r="BL12" s="17">
        <v>5.0141584680126E-2</v>
      </c>
      <c r="BM12" s="17"/>
      <c r="BN12" s="17">
        <v>0.12587132778652199</v>
      </c>
      <c r="BO12" s="17">
        <v>0.14450813207118901</v>
      </c>
      <c r="BP12" s="17"/>
      <c r="BQ12" s="17">
        <v>0.103426337135941</v>
      </c>
      <c r="BR12" s="17">
        <v>0.178508953472581</v>
      </c>
      <c r="BS12" s="17"/>
      <c r="BT12" s="17">
        <v>0.14775725423337099</v>
      </c>
      <c r="BU12" s="17"/>
      <c r="BV12" s="17">
        <v>0.119598048208386</v>
      </c>
      <c r="BW12" s="17">
        <v>0.127539137791818</v>
      </c>
      <c r="BX12" s="17">
        <v>0.14262750367927199</v>
      </c>
      <c r="BY12" s="17"/>
      <c r="BZ12" s="17">
        <v>0</v>
      </c>
      <c r="CA12" s="17">
        <v>0</v>
      </c>
      <c r="CB12" s="17">
        <v>0</v>
      </c>
      <c r="CC12" s="17">
        <v>1</v>
      </c>
      <c r="CD12" s="17">
        <v>0</v>
      </c>
      <c r="CE12" s="17">
        <v>0</v>
      </c>
      <c r="CF12" s="17">
        <v>0</v>
      </c>
      <c r="CG12" s="17"/>
      <c r="CH12" s="17">
        <v>9.0552049104897905E-2</v>
      </c>
      <c r="CI12" s="17">
        <v>0.119658071245949</v>
      </c>
      <c r="CJ12" s="17">
        <v>0.19903609485801901</v>
      </c>
      <c r="CK12" s="17">
        <v>7.5592984181893294E-2</v>
      </c>
      <c r="CL12" s="17">
        <v>0</v>
      </c>
    </row>
    <row r="13" spans="2:90" x14ac:dyDescent="0.3">
      <c r="B13" s="18" t="s">
        <v>83</v>
      </c>
      <c r="C13" s="17">
        <v>0.165948947842643</v>
      </c>
      <c r="D13" s="17">
        <v>0.18848270404230799</v>
      </c>
      <c r="E13" s="17">
        <v>0.14524213253684601</v>
      </c>
      <c r="F13" s="17"/>
      <c r="G13" s="17">
        <v>0.12904993570450601</v>
      </c>
      <c r="H13" s="17">
        <v>0.15372690728496499</v>
      </c>
      <c r="I13" s="17">
        <v>0.15504696179088201</v>
      </c>
      <c r="J13" s="17">
        <v>0.13894473828350501</v>
      </c>
      <c r="K13" s="17">
        <v>0.18353688207395</v>
      </c>
      <c r="L13" s="17">
        <v>0.219494266111456</v>
      </c>
      <c r="M13" s="17"/>
      <c r="N13" s="17">
        <v>0.142900474529566</v>
      </c>
      <c r="O13" s="17">
        <v>0.19965081336959201</v>
      </c>
      <c r="P13" s="17">
        <v>0.201033128126935</v>
      </c>
      <c r="Q13" s="17">
        <v>0.124684569528488</v>
      </c>
      <c r="R13" s="17"/>
      <c r="S13" s="17">
        <v>0.12052833925742901</v>
      </c>
      <c r="T13" s="17">
        <v>0.18018012728094701</v>
      </c>
      <c r="U13" s="17">
        <v>0.16413919215568001</v>
      </c>
      <c r="V13" s="17">
        <v>0.16339530573116201</v>
      </c>
      <c r="W13" s="17">
        <v>0.19770566196227299</v>
      </c>
      <c r="X13" s="17">
        <v>0.20939464975709199</v>
      </c>
      <c r="Y13" s="17">
        <v>0.238920240200647</v>
      </c>
      <c r="Z13" s="17">
        <v>0.18496932208550201</v>
      </c>
      <c r="AA13" s="17">
        <v>0.153907787087987</v>
      </c>
      <c r="AB13" s="17">
        <v>0.109740706283755</v>
      </c>
      <c r="AC13" s="17">
        <v>0.16333654544711901</v>
      </c>
      <c r="AD13" s="17">
        <v>0.122193750676996</v>
      </c>
      <c r="AE13" s="17"/>
      <c r="AF13" s="17">
        <v>0.19513546706596599</v>
      </c>
      <c r="AG13" s="17">
        <v>0.16734025156207999</v>
      </c>
      <c r="AH13" s="17">
        <v>0.122952258217869</v>
      </c>
      <c r="AI13" s="17"/>
      <c r="AJ13" s="17">
        <v>0.200583201003981</v>
      </c>
      <c r="AK13" s="17">
        <v>0.18359679508711901</v>
      </c>
      <c r="AL13" s="17">
        <v>0.16762929487095801</v>
      </c>
      <c r="AM13" s="17">
        <v>0.15158224050888999</v>
      </c>
      <c r="AN13" s="17">
        <v>0.14527079536093401</v>
      </c>
      <c r="AO13" s="17"/>
      <c r="AP13" s="17">
        <v>0.19415539262529</v>
      </c>
      <c r="AQ13" s="17">
        <v>0.19845580915439701</v>
      </c>
      <c r="AR13" s="17">
        <v>0.140892769868911</v>
      </c>
      <c r="AS13" s="17">
        <v>0.171073086183088</v>
      </c>
      <c r="AT13" s="17">
        <v>0.13936198233181599</v>
      </c>
      <c r="AU13" s="17">
        <v>0.12241435579014</v>
      </c>
      <c r="AV13" s="17"/>
      <c r="AW13" s="17">
        <v>0</v>
      </c>
      <c r="AX13" s="17">
        <v>3.2105480494609297E-2</v>
      </c>
      <c r="AY13" s="17">
        <v>9.6635767165780304E-2</v>
      </c>
      <c r="AZ13" s="17">
        <v>0.11887745244018399</v>
      </c>
      <c r="BA13" s="17">
        <v>0.18166054660924699</v>
      </c>
      <c r="BB13" s="17">
        <v>0.19213856957521899</v>
      </c>
      <c r="BC13" s="17">
        <v>0.20671545989439999</v>
      </c>
      <c r="BD13" s="17">
        <v>0.22295861907777501</v>
      </c>
      <c r="BE13" s="17">
        <v>0.19949663006756499</v>
      </c>
      <c r="BF13" s="17">
        <v>0.237599130220775</v>
      </c>
      <c r="BG13" s="17">
        <v>0.23525759746577701</v>
      </c>
      <c r="BH13" s="17">
        <v>0.17722950137764201</v>
      </c>
      <c r="BI13" s="17">
        <v>0.21531265649338399</v>
      </c>
      <c r="BJ13" s="17">
        <v>0.23815185414114001</v>
      </c>
      <c r="BK13" s="17">
        <v>0.13150304519616801</v>
      </c>
      <c r="BL13" s="17">
        <v>8.04250981473211E-2</v>
      </c>
      <c r="BM13" s="17"/>
      <c r="BN13" s="17">
        <v>0.17905073830502599</v>
      </c>
      <c r="BO13" s="17">
        <v>0.14775006775225599</v>
      </c>
      <c r="BP13" s="17"/>
      <c r="BQ13" s="17">
        <v>0.20631888878898899</v>
      </c>
      <c r="BR13" s="17">
        <v>0.156220950547727</v>
      </c>
      <c r="BS13" s="17"/>
      <c r="BT13" s="17">
        <v>0.21934537058943501</v>
      </c>
      <c r="BU13" s="17"/>
      <c r="BV13" s="17">
        <v>0.14822675483907699</v>
      </c>
      <c r="BW13" s="17">
        <v>0.17324659797983399</v>
      </c>
      <c r="BX13" s="17">
        <v>0.17729225616833999</v>
      </c>
      <c r="BY13" s="17"/>
      <c r="BZ13" s="17">
        <v>0</v>
      </c>
      <c r="CA13" s="17">
        <v>0</v>
      </c>
      <c r="CB13" s="17">
        <v>0</v>
      </c>
      <c r="CC13" s="17">
        <v>0</v>
      </c>
      <c r="CD13" s="17">
        <v>1</v>
      </c>
      <c r="CE13" s="17">
        <v>0</v>
      </c>
      <c r="CF13" s="17">
        <v>0</v>
      </c>
      <c r="CG13" s="17"/>
      <c r="CH13" s="17">
        <v>0.194433248926699</v>
      </c>
      <c r="CI13" s="17">
        <v>0.222503531583331</v>
      </c>
      <c r="CJ13" s="17">
        <v>0.169841414000134</v>
      </c>
      <c r="CK13" s="17">
        <v>4.6851790492079902E-2</v>
      </c>
      <c r="CL13" s="17">
        <v>0</v>
      </c>
    </row>
    <row r="14" spans="2:90" x14ac:dyDescent="0.3">
      <c r="B14" s="18" t="s">
        <v>84</v>
      </c>
      <c r="C14" s="17">
        <v>0.12123846387295401</v>
      </c>
      <c r="D14" s="17">
        <v>0.15225814160020101</v>
      </c>
      <c r="E14" s="17">
        <v>9.1883915851448894E-2</v>
      </c>
      <c r="F14" s="17"/>
      <c r="G14" s="17">
        <v>0.107949893311953</v>
      </c>
      <c r="H14" s="17">
        <v>0.12106115128414401</v>
      </c>
      <c r="I14" s="17">
        <v>0.124017006839639</v>
      </c>
      <c r="J14" s="17">
        <v>0.10142859734148001</v>
      </c>
      <c r="K14" s="17">
        <v>0.10697261128650901</v>
      </c>
      <c r="L14" s="17">
        <v>0.153583981843225</v>
      </c>
      <c r="M14" s="17"/>
      <c r="N14" s="17">
        <v>0.165549421078488</v>
      </c>
      <c r="O14" s="17">
        <v>0.14592794638074899</v>
      </c>
      <c r="P14" s="17">
        <v>0.105567485466652</v>
      </c>
      <c r="Q14" s="17">
        <v>6.2846414798572295E-2</v>
      </c>
      <c r="R14" s="17"/>
      <c r="S14" s="17">
        <v>0.17037585105148301</v>
      </c>
      <c r="T14" s="17">
        <v>0.123080625582729</v>
      </c>
      <c r="U14" s="17">
        <v>0.113400832453055</v>
      </c>
      <c r="V14" s="17">
        <v>9.8553347062785707E-2</v>
      </c>
      <c r="W14" s="17">
        <v>0.13412022336570401</v>
      </c>
      <c r="X14" s="17">
        <v>9.85060139689099E-2</v>
      </c>
      <c r="Y14" s="17">
        <v>9.6399294794077703E-2</v>
      </c>
      <c r="Z14" s="17">
        <v>0.10005335448708801</v>
      </c>
      <c r="AA14" s="17">
        <v>0.123414196565284</v>
      </c>
      <c r="AB14" s="17">
        <v>0.12926975677105401</v>
      </c>
      <c r="AC14" s="17">
        <v>0.11440190261628599</v>
      </c>
      <c r="AD14" s="17">
        <v>8.3965914586072193E-2</v>
      </c>
      <c r="AE14" s="17"/>
      <c r="AF14" s="17">
        <v>0.110562462570164</v>
      </c>
      <c r="AG14" s="17">
        <v>0.14664706437182601</v>
      </c>
      <c r="AH14" s="17">
        <v>0.106113605669599</v>
      </c>
      <c r="AI14" s="17"/>
      <c r="AJ14" s="17">
        <v>0.15496112995095601</v>
      </c>
      <c r="AK14" s="17">
        <v>0.12939516501934201</v>
      </c>
      <c r="AL14" s="17">
        <v>0.14129957950473199</v>
      </c>
      <c r="AM14" s="17">
        <v>0.11238064160503</v>
      </c>
      <c r="AN14" s="17">
        <v>0.11180726947047399</v>
      </c>
      <c r="AO14" s="17"/>
      <c r="AP14" s="17">
        <v>0.166719743040839</v>
      </c>
      <c r="AQ14" s="17">
        <v>0.13163600583478499</v>
      </c>
      <c r="AR14" s="17">
        <v>0.115862605977613</v>
      </c>
      <c r="AS14" s="17">
        <v>0.10411812200163501</v>
      </c>
      <c r="AT14" s="17">
        <v>0.102353036225901</v>
      </c>
      <c r="AU14" s="17">
        <v>0.10638066820136401</v>
      </c>
      <c r="AV14" s="17"/>
      <c r="AW14" s="17">
        <v>4.9495413906588903E-2</v>
      </c>
      <c r="AX14" s="17">
        <v>1.0393899464898699E-2</v>
      </c>
      <c r="AY14" s="17">
        <v>2.0468389513989601E-2</v>
      </c>
      <c r="AZ14" s="17">
        <v>5.4739172721355901E-2</v>
      </c>
      <c r="BA14" s="17">
        <v>0.10413439664128001</v>
      </c>
      <c r="BB14" s="17">
        <v>8.6621439294642402E-2</v>
      </c>
      <c r="BC14" s="17">
        <v>0.120281105691771</v>
      </c>
      <c r="BD14" s="17">
        <v>0.14941611797382601</v>
      </c>
      <c r="BE14" s="17">
        <v>0.180632686633205</v>
      </c>
      <c r="BF14" s="17">
        <v>0.171058213581643</v>
      </c>
      <c r="BG14" s="17">
        <v>0.19383210997140299</v>
      </c>
      <c r="BH14" s="17">
        <v>0.23250762889562501</v>
      </c>
      <c r="BI14" s="17">
        <v>0.12978571354884</v>
      </c>
      <c r="BJ14" s="17">
        <v>0.24800635384033401</v>
      </c>
      <c r="BK14" s="17">
        <v>0.17290008621970401</v>
      </c>
      <c r="BL14" s="17">
        <v>0.16090815886787099</v>
      </c>
      <c r="BM14" s="17"/>
      <c r="BN14" s="17">
        <v>0.13339751811408401</v>
      </c>
      <c r="BO14" s="17">
        <v>0.10511385034451499</v>
      </c>
      <c r="BP14" s="17"/>
      <c r="BQ14" s="17">
        <v>0.16686041274750299</v>
      </c>
      <c r="BR14" s="17">
        <v>5.5778950805255301E-2</v>
      </c>
      <c r="BS14" s="17"/>
      <c r="BT14" s="17">
        <v>0.123586576235781</v>
      </c>
      <c r="BU14" s="17"/>
      <c r="BV14" s="17">
        <v>0.113334550901473</v>
      </c>
      <c r="BW14" s="17">
        <v>0.11445736566607601</v>
      </c>
      <c r="BX14" s="17">
        <v>0.12977379742022099</v>
      </c>
      <c r="BY14" s="17"/>
      <c r="BZ14" s="17">
        <v>0</v>
      </c>
      <c r="CA14" s="17">
        <v>0</v>
      </c>
      <c r="CB14" s="17">
        <v>0</v>
      </c>
      <c r="CC14" s="17">
        <v>0</v>
      </c>
      <c r="CD14" s="17">
        <v>0</v>
      </c>
      <c r="CE14" s="17">
        <v>1</v>
      </c>
      <c r="CF14" s="17">
        <v>0</v>
      </c>
      <c r="CG14" s="17"/>
      <c r="CH14" s="17">
        <v>0.200679601121422</v>
      </c>
      <c r="CI14" s="17">
        <v>0.209678182891641</v>
      </c>
      <c r="CJ14" s="17">
        <v>6.3197898867576693E-2</v>
      </c>
      <c r="CK14" s="17">
        <v>2.8735172758255399E-2</v>
      </c>
      <c r="CL14" s="17">
        <v>0</v>
      </c>
    </row>
    <row r="15" spans="2:90" x14ac:dyDescent="0.3">
      <c r="B15" s="18" t="s">
        <v>85</v>
      </c>
      <c r="C15" s="17">
        <v>0.119361315094186</v>
      </c>
      <c r="D15" s="17">
        <v>0.15922725089943299</v>
      </c>
      <c r="E15" s="17">
        <v>8.1346417111980499E-2</v>
      </c>
      <c r="F15" s="17"/>
      <c r="G15" s="17">
        <v>0.115373824891792</v>
      </c>
      <c r="H15" s="17">
        <v>0.202284386965563</v>
      </c>
      <c r="I15" s="17">
        <v>0.14239737054991999</v>
      </c>
      <c r="J15" s="17">
        <v>6.84955821897065E-2</v>
      </c>
      <c r="K15" s="17">
        <v>7.1417585335102798E-2</v>
      </c>
      <c r="L15" s="17">
        <v>0.108843078817388</v>
      </c>
      <c r="M15" s="17"/>
      <c r="N15" s="17">
        <v>0.27417587451494102</v>
      </c>
      <c r="O15" s="17">
        <v>7.4815230062898905E-2</v>
      </c>
      <c r="P15" s="17">
        <v>7.6508936362239502E-2</v>
      </c>
      <c r="Q15" s="17">
        <v>3.76137627361414E-2</v>
      </c>
      <c r="R15" s="17"/>
      <c r="S15" s="17">
        <v>0.199608338186647</v>
      </c>
      <c r="T15" s="17">
        <v>0.102673943506219</v>
      </c>
      <c r="U15" s="17">
        <v>9.6051010847335402E-2</v>
      </c>
      <c r="V15" s="17">
        <v>0.13441697443235301</v>
      </c>
      <c r="W15" s="17">
        <v>0.106594333402527</v>
      </c>
      <c r="X15" s="17">
        <v>0.107031281657449</v>
      </c>
      <c r="Y15" s="17">
        <v>8.9680975277549702E-2</v>
      </c>
      <c r="Z15" s="17">
        <v>0.105308971519581</v>
      </c>
      <c r="AA15" s="17">
        <v>8.8517816836053198E-2</v>
      </c>
      <c r="AB15" s="17">
        <v>0.161579535916343</v>
      </c>
      <c r="AC15" s="17">
        <v>7.8327199067709893E-2</v>
      </c>
      <c r="AD15" s="17">
        <v>5.31156614329222E-2</v>
      </c>
      <c r="AE15" s="17"/>
      <c r="AF15" s="17">
        <v>9.7060577132508499E-2</v>
      </c>
      <c r="AG15" s="17">
        <v>0.14137144485588299</v>
      </c>
      <c r="AH15" s="17">
        <v>0.119662869260427</v>
      </c>
      <c r="AI15" s="17"/>
      <c r="AJ15" s="17">
        <v>0.13988944889768901</v>
      </c>
      <c r="AK15" s="17">
        <v>0.14090192182021399</v>
      </c>
      <c r="AL15" s="17">
        <v>0.13756642524965201</v>
      </c>
      <c r="AM15" s="17">
        <v>0.106547111337999</v>
      </c>
      <c r="AN15" s="17">
        <v>8.1984087567979799E-2</v>
      </c>
      <c r="AO15" s="17"/>
      <c r="AP15" s="17">
        <v>0.16593093559908101</v>
      </c>
      <c r="AQ15" s="17">
        <v>0.16088752440294901</v>
      </c>
      <c r="AR15" s="17">
        <v>0.121489414322437</v>
      </c>
      <c r="AS15" s="17">
        <v>9.5107368559926894E-2</v>
      </c>
      <c r="AT15" s="17">
        <v>7.6688119170225305E-2</v>
      </c>
      <c r="AU15" s="17">
        <v>7.56840447962462E-2</v>
      </c>
      <c r="AV15" s="17"/>
      <c r="AW15" s="17">
        <v>9.3597859657018695E-2</v>
      </c>
      <c r="AX15" s="17">
        <v>0</v>
      </c>
      <c r="AY15" s="17">
        <v>1.98374493058294E-2</v>
      </c>
      <c r="AZ15" s="17">
        <v>8.4944296547419303E-3</v>
      </c>
      <c r="BA15" s="17">
        <v>1.31619499182283E-2</v>
      </c>
      <c r="BB15" s="17">
        <v>3.6489956786843698E-2</v>
      </c>
      <c r="BC15" s="17">
        <v>5.0923822675230199E-2</v>
      </c>
      <c r="BD15" s="17">
        <v>9.3690344254502594E-2</v>
      </c>
      <c r="BE15" s="17">
        <v>6.4774004242729999E-2</v>
      </c>
      <c r="BF15" s="17">
        <v>9.8866749721707503E-2</v>
      </c>
      <c r="BG15" s="17">
        <v>0.15679154332741399</v>
      </c>
      <c r="BH15" s="17">
        <v>0.21674354305159599</v>
      </c>
      <c r="BI15" s="17">
        <v>0.33478262840185902</v>
      </c>
      <c r="BJ15" s="17">
        <v>0.33447467643448398</v>
      </c>
      <c r="BK15" s="17">
        <v>0.40804255159191299</v>
      </c>
      <c r="BL15" s="17">
        <v>0.52676866668982503</v>
      </c>
      <c r="BM15" s="17"/>
      <c r="BN15" s="17">
        <v>0.13763088173298499</v>
      </c>
      <c r="BO15" s="17">
        <v>9.40737047348605E-2</v>
      </c>
      <c r="BP15" s="17"/>
      <c r="BQ15" s="17">
        <v>0.17052062949617799</v>
      </c>
      <c r="BR15" s="17">
        <v>0.107974203733297</v>
      </c>
      <c r="BS15" s="17"/>
      <c r="BT15" s="17">
        <v>0.16463778717586799</v>
      </c>
      <c r="BU15" s="17"/>
      <c r="BV15" s="17">
        <v>5.9259042593190599E-2</v>
      </c>
      <c r="BW15" s="17">
        <v>9.4475911372874199E-2</v>
      </c>
      <c r="BX15" s="17">
        <v>0.15477404321224</v>
      </c>
      <c r="BY15" s="17"/>
      <c r="BZ15" s="17">
        <v>0</v>
      </c>
      <c r="CA15" s="17">
        <v>0</v>
      </c>
      <c r="CB15" s="17">
        <v>0</v>
      </c>
      <c r="CC15" s="17">
        <v>0</v>
      </c>
      <c r="CD15" s="17">
        <v>0</v>
      </c>
      <c r="CE15" s="17">
        <v>0</v>
      </c>
      <c r="CF15" s="17">
        <v>1</v>
      </c>
      <c r="CG15" s="17"/>
      <c r="CH15" s="17">
        <v>0.36950231362212399</v>
      </c>
      <c r="CI15" s="17">
        <v>0.19202760196700899</v>
      </c>
      <c r="CJ15" s="17">
        <v>4.1869185961916897E-2</v>
      </c>
      <c r="CK15" s="17">
        <v>0</v>
      </c>
      <c r="CL15" s="17">
        <v>1.0821031476282E-2</v>
      </c>
    </row>
    <row r="16" spans="2:90" x14ac:dyDescent="0.3">
      <c r="B16" s="18" t="s">
        <v>151</v>
      </c>
      <c r="C16" s="17">
        <v>4.6272455804194298E-2</v>
      </c>
      <c r="D16" s="17">
        <v>3.8887428278968697E-2</v>
      </c>
      <c r="E16" s="17">
        <v>5.1747159853689301E-2</v>
      </c>
      <c r="F16" s="17"/>
      <c r="G16" s="17">
        <v>3.9357209449284503E-2</v>
      </c>
      <c r="H16" s="17">
        <v>3.07935577642512E-2</v>
      </c>
      <c r="I16" s="17">
        <v>2.6273223089732602E-2</v>
      </c>
      <c r="J16" s="17">
        <v>4.6743396688762803E-2</v>
      </c>
      <c r="K16" s="17">
        <v>7.82087748390001E-2</v>
      </c>
      <c r="L16" s="17">
        <v>5.8084612953830501E-2</v>
      </c>
      <c r="M16" s="17"/>
      <c r="N16" s="17">
        <v>4.55172217106493E-2</v>
      </c>
      <c r="O16" s="17">
        <v>4.7096031586431997E-2</v>
      </c>
      <c r="P16" s="17">
        <v>5.9307823830087099E-2</v>
      </c>
      <c r="Q16" s="17">
        <v>3.3161145558681798E-2</v>
      </c>
      <c r="R16" s="17"/>
      <c r="S16" s="17">
        <v>4.8156626122107797E-2</v>
      </c>
      <c r="T16" s="17">
        <v>5.5246181072218403E-2</v>
      </c>
      <c r="U16" s="17">
        <v>7.23831692088618E-2</v>
      </c>
      <c r="V16" s="17">
        <v>2.6934695477047001E-2</v>
      </c>
      <c r="W16" s="17">
        <v>3.8314582584017598E-2</v>
      </c>
      <c r="X16" s="17">
        <v>5.51140848867126E-2</v>
      </c>
      <c r="Y16" s="17">
        <v>2.85106002952542E-2</v>
      </c>
      <c r="Z16" s="17">
        <v>8.6151571897867693E-2</v>
      </c>
      <c r="AA16" s="17">
        <v>2.5901225344137802E-2</v>
      </c>
      <c r="AB16" s="17">
        <v>6.0439410575757399E-2</v>
      </c>
      <c r="AC16" s="17">
        <v>3.9197085538542002E-2</v>
      </c>
      <c r="AD16" s="17">
        <v>1.7354441263866701E-2</v>
      </c>
      <c r="AE16" s="17"/>
      <c r="AF16" s="17">
        <v>4.93786705807506E-2</v>
      </c>
      <c r="AG16" s="17">
        <v>3.9658288383310397E-2</v>
      </c>
      <c r="AH16" s="17">
        <v>3.2392358810989501E-2</v>
      </c>
      <c r="AI16" s="17"/>
      <c r="AJ16" s="17">
        <v>5.8158311092168603E-2</v>
      </c>
      <c r="AK16" s="17">
        <v>2.7792948957246301E-2</v>
      </c>
      <c r="AL16" s="17">
        <v>6.2978761220590401E-2</v>
      </c>
      <c r="AM16" s="17">
        <v>3.24105139207604E-2</v>
      </c>
      <c r="AN16" s="17">
        <v>2.9615403223176101E-2</v>
      </c>
      <c r="AO16" s="17"/>
      <c r="AP16" s="17">
        <v>2.3063208867812199E-2</v>
      </c>
      <c r="AQ16" s="17">
        <v>4.9789319357275201E-2</v>
      </c>
      <c r="AR16" s="17">
        <v>4.7219347156124497E-2</v>
      </c>
      <c r="AS16" s="17">
        <v>3.7554540792605402E-2</v>
      </c>
      <c r="AT16" s="17">
        <v>1.3659356801723499E-2</v>
      </c>
      <c r="AU16" s="17">
        <v>0.13823987873237401</v>
      </c>
      <c r="AV16" s="17"/>
      <c r="AW16" s="17">
        <v>5.3573089408536299E-2</v>
      </c>
      <c r="AX16" s="17">
        <v>1.12949652024286E-2</v>
      </c>
      <c r="AY16" s="17">
        <v>2.6293413039085198E-2</v>
      </c>
      <c r="AZ16" s="17">
        <v>2.23233919426346E-2</v>
      </c>
      <c r="BA16" s="17">
        <v>2.4992583078252101E-2</v>
      </c>
      <c r="BB16" s="17">
        <v>5.36507296690878E-2</v>
      </c>
      <c r="BC16" s="17">
        <v>1.9040094852337E-2</v>
      </c>
      <c r="BD16" s="17">
        <v>5.11462786198323E-2</v>
      </c>
      <c r="BE16" s="17">
        <v>2.9358230009469799E-2</v>
      </c>
      <c r="BF16" s="17">
        <v>3.0685322937012201E-2</v>
      </c>
      <c r="BG16" s="17">
        <v>2.7467551530918899E-2</v>
      </c>
      <c r="BH16" s="17">
        <v>3.8763363667329201E-2</v>
      </c>
      <c r="BI16" s="17">
        <v>3.6119196249812802E-2</v>
      </c>
      <c r="BJ16" s="17">
        <v>0</v>
      </c>
      <c r="BK16" s="17">
        <v>0</v>
      </c>
      <c r="BL16" s="17">
        <v>3.0049172247443998E-2</v>
      </c>
      <c r="BM16" s="17"/>
      <c r="BN16" s="17">
        <v>3.9753501940870101E-2</v>
      </c>
      <c r="BO16" s="17">
        <v>5.26367098999194E-2</v>
      </c>
      <c r="BP16" s="17"/>
      <c r="BQ16" s="17">
        <v>2.21594769452244E-2</v>
      </c>
      <c r="BR16" s="17">
        <v>1.04048763520912E-2</v>
      </c>
      <c r="BS16" s="17"/>
      <c r="BT16" s="17">
        <v>1.28806565980543E-2</v>
      </c>
      <c r="BU16" s="17"/>
      <c r="BV16" s="17">
        <v>4.3105719935834501E-2</v>
      </c>
      <c r="BW16" s="17">
        <v>3.47303246165463E-2</v>
      </c>
      <c r="BX16" s="17">
        <v>5.0841492617121002E-2</v>
      </c>
      <c r="BY16" s="17"/>
      <c r="BZ16" s="17">
        <v>0</v>
      </c>
      <c r="CA16" s="17">
        <v>0</v>
      </c>
      <c r="CB16" s="17">
        <v>0</v>
      </c>
      <c r="CC16" s="17">
        <v>0</v>
      </c>
      <c r="CD16" s="17">
        <v>0</v>
      </c>
      <c r="CE16" s="17">
        <v>0</v>
      </c>
      <c r="CF16" s="17">
        <v>0</v>
      </c>
      <c r="CG16" s="17"/>
      <c r="CH16" s="17">
        <v>4.0615837141339997E-2</v>
      </c>
      <c r="CI16" s="17">
        <v>6.4149946942806402E-2</v>
      </c>
      <c r="CJ16" s="17">
        <v>4.1717744778211802E-2</v>
      </c>
      <c r="CK16" s="17">
        <v>2.02533619803307E-2</v>
      </c>
      <c r="CL16" s="17">
        <v>3.7532303135175901E-2</v>
      </c>
    </row>
    <row r="17" spans="2:90" x14ac:dyDescent="0.3">
      <c r="B17" s="18" t="s">
        <v>202</v>
      </c>
      <c r="C17" s="19">
        <v>3.6530387473558898E-2</v>
      </c>
      <c r="D17" s="19">
        <v>2.5930051163348702E-2</v>
      </c>
      <c r="E17" s="19">
        <v>4.7179699196102397E-2</v>
      </c>
      <c r="F17" s="19"/>
      <c r="G17" s="19">
        <v>4.0080876096470999E-2</v>
      </c>
      <c r="H17" s="19">
        <v>2.03605701275511E-2</v>
      </c>
      <c r="I17" s="19">
        <v>3.03847469194496E-2</v>
      </c>
      <c r="J17" s="19">
        <v>3.5833377355796697E-2</v>
      </c>
      <c r="K17" s="19">
        <v>3.9542920864369599E-2</v>
      </c>
      <c r="L17" s="19">
        <v>5.0960232073216802E-2</v>
      </c>
      <c r="M17" s="19"/>
      <c r="N17" s="19">
        <v>3.5195077434586997E-2</v>
      </c>
      <c r="O17" s="19">
        <v>4.0550026299628499E-2</v>
      </c>
      <c r="P17" s="19">
        <v>3.9589652938118503E-2</v>
      </c>
      <c r="Q17" s="19">
        <v>2.96115155718281E-2</v>
      </c>
      <c r="R17" s="19"/>
      <c r="S17" s="19">
        <v>1.2028799522746599E-2</v>
      </c>
      <c r="T17" s="19">
        <v>2.9488219900929799E-2</v>
      </c>
      <c r="U17" s="19">
        <v>3.57915336960112E-2</v>
      </c>
      <c r="V17" s="19">
        <v>6.2275885643832497E-2</v>
      </c>
      <c r="W17" s="19">
        <v>4.8267530353257697E-2</v>
      </c>
      <c r="X17" s="19">
        <v>3.9477571142070303E-2</v>
      </c>
      <c r="Y17" s="19">
        <v>3.4859844668670099E-2</v>
      </c>
      <c r="Z17" s="19">
        <v>4.2697186195696103E-2</v>
      </c>
      <c r="AA17" s="19">
        <v>3.3855030377416703E-2</v>
      </c>
      <c r="AB17" s="19">
        <v>5.1786810789007598E-2</v>
      </c>
      <c r="AC17" s="19">
        <v>5.4972359426996902E-2</v>
      </c>
      <c r="AD17" s="19">
        <v>0</v>
      </c>
      <c r="AE17" s="19"/>
      <c r="AF17" s="19">
        <v>2.7550478437874101E-2</v>
      </c>
      <c r="AG17" s="19">
        <v>3.5634784351096502E-2</v>
      </c>
      <c r="AH17" s="19">
        <v>4.32064945290008E-2</v>
      </c>
      <c r="AI17" s="19"/>
      <c r="AJ17" s="19">
        <v>2.70337573508708E-2</v>
      </c>
      <c r="AK17" s="19">
        <v>2.4839713524203499E-2</v>
      </c>
      <c r="AL17" s="19">
        <v>5.48227932686388E-2</v>
      </c>
      <c r="AM17" s="19">
        <v>3.8360348124376803E-2</v>
      </c>
      <c r="AN17" s="19">
        <v>3.8653307094818401E-2</v>
      </c>
      <c r="AO17" s="19"/>
      <c r="AP17" s="19">
        <v>2.3681631368989101E-2</v>
      </c>
      <c r="AQ17" s="19">
        <v>1.4863627304934599E-2</v>
      </c>
      <c r="AR17" s="19">
        <v>5.3089079007199301E-2</v>
      </c>
      <c r="AS17" s="19">
        <v>3.0788590451884999E-2</v>
      </c>
      <c r="AT17" s="19">
        <v>7.0214346746988093E-2</v>
      </c>
      <c r="AU17" s="19">
        <v>7.6590877460182394E-2</v>
      </c>
      <c r="AV17" s="19"/>
      <c r="AW17" s="19">
        <v>9.8340716838249895E-2</v>
      </c>
      <c r="AX17" s="19">
        <v>3.1176768295898102E-2</v>
      </c>
      <c r="AY17" s="19">
        <v>5.9977138674003998E-2</v>
      </c>
      <c r="AZ17" s="19">
        <v>2.2281810772695199E-2</v>
      </c>
      <c r="BA17" s="19">
        <v>3.2646047912980702E-2</v>
      </c>
      <c r="BB17" s="19">
        <v>1.8383869972997301E-2</v>
      </c>
      <c r="BC17" s="19">
        <v>5.0820537053904401E-2</v>
      </c>
      <c r="BD17" s="19">
        <v>3.8916550272239003E-2</v>
      </c>
      <c r="BE17" s="19">
        <v>1.7258887720217199E-2</v>
      </c>
      <c r="BF17" s="19">
        <v>3.1404797386278903E-2</v>
      </c>
      <c r="BG17" s="19">
        <v>1.37165606370087E-2</v>
      </c>
      <c r="BH17" s="19">
        <v>0</v>
      </c>
      <c r="BI17" s="19">
        <v>4.6881283944166699E-2</v>
      </c>
      <c r="BJ17" s="19">
        <v>1.52891783380738E-2</v>
      </c>
      <c r="BK17" s="19">
        <v>3.9320259312482703E-2</v>
      </c>
      <c r="BL17" s="19">
        <v>8.3505932078314395E-3</v>
      </c>
      <c r="BM17" s="19"/>
      <c r="BN17" s="19">
        <v>3.0422935641847899E-2</v>
      </c>
      <c r="BO17" s="19">
        <v>4.4302165911744899E-2</v>
      </c>
      <c r="BP17" s="19"/>
      <c r="BQ17" s="19">
        <v>2.44574522579129E-2</v>
      </c>
      <c r="BR17" s="19">
        <v>1.7980498988007999E-2</v>
      </c>
      <c r="BS17" s="19"/>
      <c r="BT17" s="19">
        <v>7.8176835558625406E-3</v>
      </c>
      <c r="BU17" s="19"/>
      <c r="BV17" s="19">
        <v>3.8920774242973098E-2</v>
      </c>
      <c r="BW17" s="19">
        <v>3.0557633836476701E-2</v>
      </c>
      <c r="BX17" s="19">
        <v>3.52746617770925E-2</v>
      </c>
      <c r="BY17" s="19"/>
      <c r="BZ17" s="19">
        <v>0</v>
      </c>
      <c r="CA17" s="19">
        <v>0</v>
      </c>
      <c r="CB17" s="19">
        <v>0</v>
      </c>
      <c r="CC17" s="19">
        <v>0</v>
      </c>
      <c r="CD17" s="19">
        <v>0</v>
      </c>
      <c r="CE17" s="19">
        <v>0</v>
      </c>
      <c r="CF17" s="19">
        <v>0</v>
      </c>
      <c r="CG17" s="19"/>
      <c r="CH17" s="19">
        <v>4.52761959523871E-3</v>
      </c>
      <c r="CI17" s="19">
        <v>4.9283299571634798E-2</v>
      </c>
      <c r="CJ17" s="19">
        <v>4.0714844930044299E-2</v>
      </c>
      <c r="CK17" s="19">
        <v>2.2416339772471101E-2</v>
      </c>
      <c r="CL17" s="19">
        <v>1.2968922104025201E-2</v>
      </c>
    </row>
    <row r="18" spans="2:90" x14ac:dyDescent="0.3">
      <c r="B18" s="16"/>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CL22"/>
  <sheetViews>
    <sheetView showGridLines="0" workbookViewId="0">
      <pane xSplit="2" topLeftCell="C1" activePane="topRight" state="frozen"/>
      <selection pane="topRight" activeCell="C12" sqref="C12:C13"/>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122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510</v>
      </c>
      <c r="D7" s="10">
        <v>254</v>
      </c>
      <c r="E7" s="10">
        <v>255</v>
      </c>
      <c r="F7" s="10"/>
      <c r="G7" s="10">
        <v>60</v>
      </c>
      <c r="H7" s="10">
        <v>81</v>
      </c>
      <c r="I7" s="10">
        <v>79</v>
      </c>
      <c r="J7" s="10">
        <v>111</v>
      </c>
      <c r="K7" s="10">
        <v>77</v>
      </c>
      <c r="L7" s="10">
        <v>102</v>
      </c>
      <c r="M7" s="10"/>
      <c r="N7" s="10">
        <v>148</v>
      </c>
      <c r="O7" s="10">
        <v>122</v>
      </c>
      <c r="P7" s="10">
        <v>118</v>
      </c>
      <c r="Q7" s="10">
        <v>122</v>
      </c>
      <c r="R7" s="10"/>
      <c r="S7" s="10">
        <v>62</v>
      </c>
      <c r="T7" s="10">
        <v>67</v>
      </c>
      <c r="U7" s="10">
        <v>40</v>
      </c>
      <c r="V7" s="10">
        <v>51</v>
      </c>
      <c r="W7" s="10">
        <v>37</v>
      </c>
      <c r="X7" s="10">
        <v>55</v>
      </c>
      <c r="Y7" s="10">
        <v>43</v>
      </c>
      <c r="Z7" s="10">
        <v>20</v>
      </c>
      <c r="AA7" s="10">
        <v>46</v>
      </c>
      <c r="AB7" s="10">
        <v>37</v>
      </c>
      <c r="AC7" s="10">
        <v>32</v>
      </c>
      <c r="AD7" s="10">
        <v>20</v>
      </c>
      <c r="AE7" s="10"/>
      <c r="AF7" s="10">
        <v>190</v>
      </c>
      <c r="AG7" s="10">
        <v>193</v>
      </c>
      <c r="AH7" s="10">
        <v>82</v>
      </c>
      <c r="AI7" s="10"/>
      <c r="AJ7" s="10">
        <v>106</v>
      </c>
      <c r="AK7" s="10">
        <v>180</v>
      </c>
      <c r="AL7" s="10">
        <v>41</v>
      </c>
      <c r="AM7" s="10">
        <v>55</v>
      </c>
      <c r="AN7" s="10">
        <v>24</v>
      </c>
      <c r="AO7" s="10"/>
      <c r="AP7" s="10">
        <v>119</v>
      </c>
      <c r="AQ7" s="10">
        <v>91</v>
      </c>
      <c r="AR7" s="10">
        <v>39</v>
      </c>
      <c r="AS7" s="10">
        <v>112</v>
      </c>
      <c r="AT7" s="10">
        <v>35</v>
      </c>
      <c r="AU7" s="10">
        <v>50</v>
      </c>
      <c r="AV7" s="10"/>
      <c r="AW7" s="10">
        <v>5</v>
      </c>
      <c r="AX7" s="10">
        <v>17</v>
      </c>
      <c r="AY7" s="10">
        <v>36</v>
      </c>
      <c r="AZ7" s="10">
        <v>33</v>
      </c>
      <c r="BA7" s="10">
        <v>53</v>
      </c>
      <c r="BB7" s="10">
        <v>54</v>
      </c>
      <c r="BC7" s="10">
        <v>49</v>
      </c>
      <c r="BD7" s="10">
        <v>38</v>
      </c>
      <c r="BE7" s="10">
        <v>28</v>
      </c>
      <c r="BF7" s="10">
        <v>24</v>
      </c>
      <c r="BG7" s="10">
        <v>34</v>
      </c>
      <c r="BH7" s="10">
        <v>24</v>
      </c>
      <c r="BI7" s="10">
        <v>24</v>
      </c>
      <c r="BJ7" s="10">
        <v>18</v>
      </c>
      <c r="BK7" s="10">
        <v>12</v>
      </c>
      <c r="BL7" s="10">
        <v>34</v>
      </c>
      <c r="BM7" s="10"/>
      <c r="BN7" s="10">
        <v>296</v>
      </c>
      <c r="BO7" s="10">
        <v>210</v>
      </c>
      <c r="BP7" s="10"/>
      <c r="BQ7" s="10">
        <v>111</v>
      </c>
      <c r="BR7" s="10">
        <v>51</v>
      </c>
      <c r="BS7" s="10"/>
      <c r="BT7" s="10">
        <v>64</v>
      </c>
      <c r="BU7" s="10"/>
      <c r="BV7" s="10">
        <v>120</v>
      </c>
      <c r="BW7" s="10">
        <v>86</v>
      </c>
      <c r="BX7" s="10">
        <v>279</v>
      </c>
      <c r="BY7" s="10"/>
      <c r="BZ7" s="10">
        <v>49</v>
      </c>
      <c r="CA7" s="10">
        <v>70</v>
      </c>
      <c r="CB7" s="10">
        <v>71</v>
      </c>
      <c r="CC7" s="10">
        <v>58</v>
      </c>
      <c r="CD7" s="10">
        <v>88</v>
      </c>
      <c r="CE7" s="10">
        <v>65</v>
      </c>
      <c r="CF7" s="10">
        <v>63</v>
      </c>
      <c r="CG7" s="10"/>
      <c r="CH7" s="10">
        <v>46</v>
      </c>
      <c r="CI7" s="10">
        <v>180</v>
      </c>
      <c r="CJ7" s="10">
        <v>181</v>
      </c>
      <c r="CK7" s="10">
        <v>83</v>
      </c>
      <c r="CL7" s="10">
        <v>20</v>
      </c>
    </row>
    <row r="8" spans="2:90" ht="30" customHeight="1" x14ac:dyDescent="0.3">
      <c r="B8" s="11" t="s">
        <v>20</v>
      </c>
      <c r="C8" s="11">
        <v>512</v>
      </c>
      <c r="D8" s="11">
        <v>259</v>
      </c>
      <c r="E8" s="11">
        <v>252</v>
      </c>
      <c r="F8" s="11"/>
      <c r="G8" s="11">
        <v>76</v>
      </c>
      <c r="H8" s="11">
        <v>81</v>
      </c>
      <c r="I8" s="11">
        <v>77</v>
      </c>
      <c r="J8" s="11">
        <v>104</v>
      </c>
      <c r="K8" s="11">
        <v>74</v>
      </c>
      <c r="L8" s="11">
        <v>99</v>
      </c>
      <c r="M8" s="11"/>
      <c r="N8" s="11">
        <v>143</v>
      </c>
      <c r="O8" s="11">
        <v>135</v>
      </c>
      <c r="P8" s="11">
        <v>115</v>
      </c>
      <c r="Q8" s="11">
        <v>121</v>
      </c>
      <c r="R8" s="11"/>
      <c r="S8" s="11">
        <v>69</v>
      </c>
      <c r="T8" s="11">
        <v>65</v>
      </c>
      <c r="U8" s="11">
        <v>39</v>
      </c>
      <c r="V8" s="11">
        <v>50</v>
      </c>
      <c r="W8" s="11">
        <v>35</v>
      </c>
      <c r="X8" s="11">
        <v>56</v>
      </c>
      <c r="Y8" s="11">
        <v>41</v>
      </c>
      <c r="Z8" s="11">
        <v>17</v>
      </c>
      <c r="AA8" s="11">
        <v>54</v>
      </c>
      <c r="AB8" s="11">
        <v>37</v>
      </c>
      <c r="AC8" s="11">
        <v>29</v>
      </c>
      <c r="AD8" s="11">
        <v>21</v>
      </c>
      <c r="AE8" s="11"/>
      <c r="AF8" s="11">
        <v>184</v>
      </c>
      <c r="AG8" s="11">
        <v>194</v>
      </c>
      <c r="AH8" s="11">
        <v>82</v>
      </c>
      <c r="AI8" s="11"/>
      <c r="AJ8" s="11">
        <v>104</v>
      </c>
      <c r="AK8" s="11">
        <v>186</v>
      </c>
      <c r="AL8" s="11">
        <v>40</v>
      </c>
      <c r="AM8" s="11">
        <v>55</v>
      </c>
      <c r="AN8" s="11">
        <v>25</v>
      </c>
      <c r="AO8" s="11"/>
      <c r="AP8" s="11">
        <v>124</v>
      </c>
      <c r="AQ8" s="11">
        <v>91</v>
      </c>
      <c r="AR8" s="11">
        <v>37</v>
      </c>
      <c r="AS8" s="11">
        <v>111</v>
      </c>
      <c r="AT8" s="11">
        <v>37</v>
      </c>
      <c r="AU8" s="11">
        <v>48</v>
      </c>
      <c r="AV8" s="11"/>
      <c r="AW8" s="11">
        <v>5</v>
      </c>
      <c r="AX8" s="11">
        <v>17</v>
      </c>
      <c r="AY8" s="11">
        <v>36</v>
      </c>
      <c r="AZ8" s="11">
        <v>32</v>
      </c>
      <c r="BA8" s="11">
        <v>56</v>
      </c>
      <c r="BB8" s="11">
        <v>55</v>
      </c>
      <c r="BC8" s="11">
        <v>49</v>
      </c>
      <c r="BD8" s="11">
        <v>38</v>
      </c>
      <c r="BE8" s="11">
        <v>29</v>
      </c>
      <c r="BF8" s="11">
        <v>23</v>
      </c>
      <c r="BG8" s="11">
        <v>34</v>
      </c>
      <c r="BH8" s="11">
        <v>23</v>
      </c>
      <c r="BI8" s="11">
        <v>24</v>
      </c>
      <c r="BJ8" s="11">
        <v>18</v>
      </c>
      <c r="BK8" s="11">
        <v>11</v>
      </c>
      <c r="BL8" s="11">
        <v>36</v>
      </c>
      <c r="BM8" s="11"/>
      <c r="BN8" s="11">
        <v>292</v>
      </c>
      <c r="BO8" s="11">
        <v>217</v>
      </c>
      <c r="BP8" s="11"/>
      <c r="BQ8" s="11">
        <v>116</v>
      </c>
      <c r="BR8" s="11">
        <v>53</v>
      </c>
      <c r="BS8" s="11"/>
      <c r="BT8" s="11">
        <v>68</v>
      </c>
      <c r="BU8" s="11"/>
      <c r="BV8" s="11">
        <v>123</v>
      </c>
      <c r="BW8" s="11">
        <v>91</v>
      </c>
      <c r="BX8" s="11">
        <v>273</v>
      </c>
      <c r="BY8" s="11"/>
      <c r="BZ8" s="11">
        <v>50</v>
      </c>
      <c r="CA8" s="11">
        <v>69</v>
      </c>
      <c r="CB8" s="11">
        <v>70</v>
      </c>
      <c r="CC8" s="11">
        <v>61</v>
      </c>
      <c r="CD8" s="11">
        <v>89</v>
      </c>
      <c r="CE8" s="11">
        <v>65</v>
      </c>
      <c r="CF8" s="11">
        <v>62</v>
      </c>
      <c r="CG8" s="11"/>
      <c r="CH8" s="11">
        <v>47</v>
      </c>
      <c r="CI8" s="11">
        <v>177</v>
      </c>
      <c r="CJ8" s="11">
        <v>184</v>
      </c>
      <c r="CK8" s="11">
        <v>85</v>
      </c>
      <c r="CL8" s="11">
        <v>19</v>
      </c>
    </row>
    <row r="9" spans="2:90" x14ac:dyDescent="0.3">
      <c r="B9" s="18" t="s">
        <v>113</v>
      </c>
      <c r="C9" s="17">
        <v>0.34358094947617901</v>
      </c>
      <c r="D9" s="17">
        <v>0.36272486181073599</v>
      </c>
      <c r="E9" s="17">
        <v>0.325337123689939</v>
      </c>
      <c r="F9" s="17"/>
      <c r="G9" s="17">
        <v>0.176745540451403</v>
      </c>
      <c r="H9" s="17">
        <v>0.27842941251243403</v>
      </c>
      <c r="I9" s="17">
        <v>0.24212162292165301</v>
      </c>
      <c r="J9" s="17">
        <v>0.35217473223339801</v>
      </c>
      <c r="K9" s="17">
        <v>0.38454611375771097</v>
      </c>
      <c r="L9" s="17">
        <v>0.56404593167184203</v>
      </c>
      <c r="M9" s="17"/>
      <c r="N9" s="17">
        <v>0.45408804704140698</v>
      </c>
      <c r="O9" s="17">
        <v>0.34907636754564098</v>
      </c>
      <c r="P9" s="17">
        <v>0.32340699956613</v>
      </c>
      <c r="Q9" s="17">
        <v>0.22604382654605501</v>
      </c>
      <c r="R9" s="17"/>
      <c r="S9" s="17">
        <v>0.34427369387183598</v>
      </c>
      <c r="T9" s="17">
        <v>0.37793033440850898</v>
      </c>
      <c r="U9" s="17">
        <v>0.45084364016899198</v>
      </c>
      <c r="V9" s="17">
        <v>0.230733108049298</v>
      </c>
      <c r="W9" s="17">
        <v>0.44850697368391401</v>
      </c>
      <c r="X9" s="17">
        <v>0.31333571339058203</v>
      </c>
      <c r="Y9" s="17">
        <v>0.40527026546325401</v>
      </c>
      <c r="Z9" s="17">
        <v>0.50033364634906796</v>
      </c>
      <c r="AA9" s="17">
        <v>0.32972399146697101</v>
      </c>
      <c r="AB9" s="17">
        <v>0.27378599563186201</v>
      </c>
      <c r="AC9" s="17">
        <v>0.29125445043144399</v>
      </c>
      <c r="AD9" s="17">
        <v>0.19365194699699601</v>
      </c>
      <c r="AE9" s="17"/>
      <c r="AF9" s="17">
        <v>0.39425177799433098</v>
      </c>
      <c r="AG9" s="17">
        <v>0.43243091112752302</v>
      </c>
      <c r="AH9" s="17">
        <v>0.14376500883364701</v>
      </c>
      <c r="AI9" s="17"/>
      <c r="AJ9" s="17">
        <v>0.40033122828228901</v>
      </c>
      <c r="AK9" s="17">
        <v>0.32878147710038802</v>
      </c>
      <c r="AL9" s="17">
        <v>0.50528134656121104</v>
      </c>
      <c r="AM9" s="17">
        <v>0.42954031469314102</v>
      </c>
      <c r="AN9" s="17">
        <v>0.31236357601671999</v>
      </c>
      <c r="AO9" s="17"/>
      <c r="AP9" s="17">
        <v>0.37075927199052899</v>
      </c>
      <c r="AQ9" s="17">
        <v>0.417731164557128</v>
      </c>
      <c r="AR9" s="17">
        <v>0.34781698590868898</v>
      </c>
      <c r="AS9" s="17">
        <v>0.33220039255821099</v>
      </c>
      <c r="AT9" s="17">
        <v>0.33996933712806598</v>
      </c>
      <c r="AU9" s="17">
        <v>0.33522955032791601</v>
      </c>
      <c r="AV9" s="17"/>
      <c r="AW9" s="17">
        <v>0</v>
      </c>
      <c r="AX9" s="17">
        <v>0.173826752728412</v>
      </c>
      <c r="AY9" s="17">
        <v>0.30779526217930098</v>
      </c>
      <c r="AZ9" s="17">
        <v>0.120066687619882</v>
      </c>
      <c r="BA9" s="17">
        <v>0.28157058361248499</v>
      </c>
      <c r="BB9" s="17">
        <v>0.24688275981264399</v>
      </c>
      <c r="BC9" s="17">
        <v>0.182430704035043</v>
      </c>
      <c r="BD9" s="17">
        <v>0.39454730787491799</v>
      </c>
      <c r="BE9" s="17">
        <v>0.39165829884750603</v>
      </c>
      <c r="BF9" s="17">
        <v>0.37333996164858102</v>
      </c>
      <c r="BG9" s="17">
        <v>0.33800496169210797</v>
      </c>
      <c r="BH9" s="17">
        <v>0.50053203743598795</v>
      </c>
      <c r="BI9" s="17">
        <v>0.45189447666506699</v>
      </c>
      <c r="BJ9" s="17">
        <v>0.60809670496732904</v>
      </c>
      <c r="BK9" s="17">
        <v>0.65225360880600303</v>
      </c>
      <c r="BL9" s="17">
        <v>0.67177307302391098</v>
      </c>
      <c r="BM9" s="17"/>
      <c r="BN9" s="17">
        <v>0.38653314410839701</v>
      </c>
      <c r="BO9" s="17">
        <v>0.287026823997726</v>
      </c>
      <c r="BP9" s="17"/>
      <c r="BQ9" s="17">
        <v>0.37825627051557598</v>
      </c>
      <c r="BR9" s="17">
        <v>0.23961892831203899</v>
      </c>
      <c r="BS9" s="17"/>
      <c r="BT9" s="17">
        <v>0.245192892698572</v>
      </c>
      <c r="BU9" s="17"/>
      <c r="BV9" s="17">
        <v>0.28218672524692001</v>
      </c>
      <c r="BW9" s="17">
        <v>0.24927636198100001</v>
      </c>
      <c r="BX9" s="17">
        <v>0.39506478944015599</v>
      </c>
      <c r="BY9" s="17"/>
      <c r="BZ9" s="17">
        <v>3.7110316331499499E-2</v>
      </c>
      <c r="CA9" s="17">
        <v>5.3718513870735098E-2</v>
      </c>
      <c r="CB9" s="17">
        <v>0.12535090468200499</v>
      </c>
      <c r="CC9" s="17">
        <v>0.29877570179718699</v>
      </c>
      <c r="CD9" s="17">
        <v>0.415365627983865</v>
      </c>
      <c r="CE9" s="17">
        <v>0.54144490393537203</v>
      </c>
      <c r="CF9" s="17">
        <v>0.82572615025469098</v>
      </c>
      <c r="CG9" s="17"/>
      <c r="CH9" s="17">
        <v>0.77560164376905305</v>
      </c>
      <c r="CI9" s="17">
        <v>0.58916254439056803</v>
      </c>
      <c r="CJ9" s="17">
        <v>0.17577989519776099</v>
      </c>
      <c r="CK9" s="17">
        <v>3.26969844026E-2</v>
      </c>
      <c r="CL9" s="17">
        <v>0</v>
      </c>
    </row>
    <row r="10" spans="2:90" x14ac:dyDescent="0.3">
      <c r="B10" s="18" t="s">
        <v>114</v>
      </c>
      <c r="C10" s="17">
        <v>0.25857223982306199</v>
      </c>
      <c r="D10" s="17">
        <v>0.28524309886638799</v>
      </c>
      <c r="E10" s="17">
        <v>0.23224756203645</v>
      </c>
      <c r="F10" s="17"/>
      <c r="G10" s="17">
        <v>0.28704836157588198</v>
      </c>
      <c r="H10" s="17">
        <v>0.32135669487346302</v>
      </c>
      <c r="I10" s="17">
        <v>0.29247816366068302</v>
      </c>
      <c r="J10" s="17">
        <v>0.19997437775732599</v>
      </c>
      <c r="K10" s="17">
        <v>0.23970471331347601</v>
      </c>
      <c r="L10" s="17">
        <v>0.234350803994956</v>
      </c>
      <c r="M10" s="17"/>
      <c r="N10" s="17">
        <v>0.26427311388322799</v>
      </c>
      <c r="O10" s="17">
        <v>0.28825064245033299</v>
      </c>
      <c r="P10" s="17">
        <v>0.26036107888916898</v>
      </c>
      <c r="Q10" s="17">
        <v>0.21702976840344301</v>
      </c>
      <c r="R10" s="17"/>
      <c r="S10" s="17">
        <v>0.19681095025166301</v>
      </c>
      <c r="T10" s="17">
        <v>0.233465699566202</v>
      </c>
      <c r="U10" s="17">
        <v>0.27169725754394802</v>
      </c>
      <c r="V10" s="17">
        <v>0.328477873034694</v>
      </c>
      <c r="W10" s="17">
        <v>0.29689526340716998</v>
      </c>
      <c r="X10" s="17">
        <v>0.27536116896069002</v>
      </c>
      <c r="Y10" s="17">
        <v>0.184687368660089</v>
      </c>
      <c r="Z10" s="17">
        <v>0.14599704992135401</v>
      </c>
      <c r="AA10" s="17">
        <v>0.22035320246498399</v>
      </c>
      <c r="AB10" s="17">
        <v>0.42657106120795302</v>
      </c>
      <c r="AC10" s="17">
        <v>0.27529316719671598</v>
      </c>
      <c r="AD10" s="17">
        <v>0.25253575575890902</v>
      </c>
      <c r="AE10" s="17"/>
      <c r="AF10" s="17">
        <v>0.29155146580848801</v>
      </c>
      <c r="AG10" s="17">
        <v>0.23093741866221201</v>
      </c>
      <c r="AH10" s="17">
        <v>0.226086400201434</v>
      </c>
      <c r="AI10" s="17"/>
      <c r="AJ10" s="17">
        <v>0.26734639720157699</v>
      </c>
      <c r="AK10" s="17">
        <v>0.27102554547055002</v>
      </c>
      <c r="AL10" s="17">
        <v>0.24665735977237799</v>
      </c>
      <c r="AM10" s="17">
        <v>0.26680488815314901</v>
      </c>
      <c r="AN10" s="17">
        <v>0.29184788171113601</v>
      </c>
      <c r="AO10" s="17"/>
      <c r="AP10" s="17">
        <v>0.27335996953878799</v>
      </c>
      <c r="AQ10" s="17">
        <v>0.24485582972297701</v>
      </c>
      <c r="AR10" s="17">
        <v>0.22982403658499301</v>
      </c>
      <c r="AS10" s="17">
        <v>0.27246026727413503</v>
      </c>
      <c r="AT10" s="17">
        <v>0.25321552706675299</v>
      </c>
      <c r="AU10" s="17">
        <v>0.22115761296106401</v>
      </c>
      <c r="AV10" s="17"/>
      <c r="AW10" s="17">
        <v>0.40321767619416898</v>
      </c>
      <c r="AX10" s="17">
        <v>0.20535045489046899</v>
      </c>
      <c r="AY10" s="17">
        <v>0.160124959214169</v>
      </c>
      <c r="AZ10" s="17">
        <v>0.356558652523214</v>
      </c>
      <c r="BA10" s="17">
        <v>0.234758617082475</v>
      </c>
      <c r="BB10" s="17">
        <v>0.25781480889786601</v>
      </c>
      <c r="BC10" s="17">
        <v>0.41180048393808</v>
      </c>
      <c r="BD10" s="17">
        <v>0.242437309967481</v>
      </c>
      <c r="BE10" s="17">
        <v>0.279843275066532</v>
      </c>
      <c r="BF10" s="17">
        <v>0.21804858907859101</v>
      </c>
      <c r="BG10" s="17">
        <v>0.29163195951161403</v>
      </c>
      <c r="BH10" s="17">
        <v>0.37447457556015901</v>
      </c>
      <c r="BI10" s="17">
        <v>0.28345320686591002</v>
      </c>
      <c r="BJ10" s="17">
        <v>0.171599219961248</v>
      </c>
      <c r="BK10" s="17">
        <v>0.26051690209307699</v>
      </c>
      <c r="BL10" s="17">
        <v>0.11948434354625299</v>
      </c>
      <c r="BM10" s="17"/>
      <c r="BN10" s="17">
        <v>0.23583617655954101</v>
      </c>
      <c r="BO10" s="17">
        <v>0.28921008800433701</v>
      </c>
      <c r="BP10" s="17"/>
      <c r="BQ10" s="17">
        <v>0.28356576347127499</v>
      </c>
      <c r="BR10" s="17">
        <v>0.28007609878634698</v>
      </c>
      <c r="BS10" s="17"/>
      <c r="BT10" s="17">
        <v>0.30932598525870503</v>
      </c>
      <c r="BU10" s="17"/>
      <c r="BV10" s="17">
        <v>0.239845620130783</v>
      </c>
      <c r="BW10" s="17">
        <v>0.249422445014338</v>
      </c>
      <c r="BX10" s="17">
        <v>0.27152677572168599</v>
      </c>
      <c r="BY10" s="17"/>
      <c r="BZ10" s="17">
        <v>3.5664470253685403E-2</v>
      </c>
      <c r="CA10" s="17">
        <v>0.156723177304637</v>
      </c>
      <c r="CB10" s="17">
        <v>0.35624145833700199</v>
      </c>
      <c r="CC10" s="17">
        <v>0.402564293022386</v>
      </c>
      <c r="CD10" s="17">
        <v>0.34490120002490998</v>
      </c>
      <c r="CE10" s="17">
        <v>0.28454792250495697</v>
      </c>
      <c r="CF10" s="17">
        <v>8.4888711496478905E-2</v>
      </c>
      <c r="CG10" s="17"/>
      <c r="CH10" s="17">
        <v>0.160218618360842</v>
      </c>
      <c r="CI10" s="17">
        <v>0.323670010777452</v>
      </c>
      <c r="CJ10" s="17">
        <v>0.31468631734448099</v>
      </c>
      <c r="CK10" s="17">
        <v>0.103930621125639</v>
      </c>
      <c r="CL10" s="17">
        <v>4.4820340155712297E-2</v>
      </c>
    </row>
    <row r="11" spans="2:90" x14ac:dyDescent="0.3">
      <c r="B11" s="18" t="s">
        <v>115</v>
      </c>
      <c r="C11" s="17">
        <v>0.15805833723905499</v>
      </c>
      <c r="D11" s="17">
        <v>0.15725982947466699</v>
      </c>
      <c r="E11" s="17">
        <v>0.15540578705011199</v>
      </c>
      <c r="F11" s="17"/>
      <c r="G11" s="17">
        <v>0.241517886053814</v>
      </c>
      <c r="H11" s="17">
        <v>0.167116660953775</v>
      </c>
      <c r="I11" s="17">
        <v>0.16445331255010001</v>
      </c>
      <c r="J11" s="17">
        <v>0.14237956662535101</v>
      </c>
      <c r="K11" s="17">
        <v>0.184117336712805</v>
      </c>
      <c r="L11" s="17">
        <v>7.8700603035202807E-2</v>
      </c>
      <c r="M11" s="17"/>
      <c r="N11" s="17">
        <v>0.15127702609381699</v>
      </c>
      <c r="O11" s="17">
        <v>0.103984982655955</v>
      </c>
      <c r="P11" s="17">
        <v>0.217885516574434</v>
      </c>
      <c r="Q11" s="17">
        <v>0.16962951102914001</v>
      </c>
      <c r="R11" s="17"/>
      <c r="S11" s="17">
        <v>0.120422986624051</v>
      </c>
      <c r="T11" s="17">
        <v>0.19676880374915501</v>
      </c>
      <c r="U11" s="17">
        <v>0.15001660618881099</v>
      </c>
      <c r="V11" s="17">
        <v>7.2629633917544997E-2</v>
      </c>
      <c r="W11" s="17">
        <v>7.7313306352689001E-2</v>
      </c>
      <c r="X11" s="17">
        <v>0.219869230698167</v>
      </c>
      <c r="Y11" s="17">
        <v>0.18434955892337901</v>
      </c>
      <c r="Z11" s="17">
        <v>0.152787763326797</v>
      </c>
      <c r="AA11" s="17">
        <v>0.25216039255474099</v>
      </c>
      <c r="AB11" s="17">
        <v>0.12567873995522899</v>
      </c>
      <c r="AC11" s="17">
        <v>9.3646964714505204E-2</v>
      </c>
      <c r="AD11" s="17">
        <v>0.20922678264039499</v>
      </c>
      <c r="AE11" s="17"/>
      <c r="AF11" s="17">
        <v>0.113701670308252</v>
      </c>
      <c r="AG11" s="17">
        <v>0.128229848615528</v>
      </c>
      <c r="AH11" s="17">
        <v>0.29269373144265198</v>
      </c>
      <c r="AI11" s="17"/>
      <c r="AJ11" s="17">
        <v>0.136519091590588</v>
      </c>
      <c r="AK11" s="17">
        <v>0.18820207235450001</v>
      </c>
      <c r="AL11" s="17">
        <v>7.5787090129818893E-2</v>
      </c>
      <c r="AM11" s="17">
        <v>9.94026680385134E-2</v>
      </c>
      <c r="AN11" s="17">
        <v>0.15569983503440199</v>
      </c>
      <c r="AO11" s="17"/>
      <c r="AP11" s="17">
        <v>0.20411548369469301</v>
      </c>
      <c r="AQ11" s="17">
        <v>0.15721462916188</v>
      </c>
      <c r="AR11" s="17">
        <v>0.100838964981496</v>
      </c>
      <c r="AS11" s="17">
        <v>0.16271386514050801</v>
      </c>
      <c r="AT11" s="17">
        <v>7.5077458183955198E-2</v>
      </c>
      <c r="AU11" s="17">
        <v>0.18412369735592099</v>
      </c>
      <c r="AV11" s="17"/>
      <c r="AW11" s="17">
        <v>0</v>
      </c>
      <c r="AX11" s="17">
        <v>6.0763956623347402E-2</v>
      </c>
      <c r="AY11" s="17">
        <v>0.20388827665765299</v>
      </c>
      <c r="AZ11" s="17">
        <v>6.5284625826533299E-2</v>
      </c>
      <c r="BA11" s="17">
        <v>0.19200224928425599</v>
      </c>
      <c r="BB11" s="17">
        <v>0.190180974729801</v>
      </c>
      <c r="BC11" s="17">
        <v>0.19469739049503901</v>
      </c>
      <c r="BD11" s="17">
        <v>0.15554538522601999</v>
      </c>
      <c r="BE11" s="17">
        <v>0.18831855081288901</v>
      </c>
      <c r="BF11" s="17">
        <v>0.23792811774400299</v>
      </c>
      <c r="BG11" s="17">
        <v>0.17223071680360499</v>
      </c>
      <c r="BH11" s="17">
        <v>3.7967544250262601E-2</v>
      </c>
      <c r="BI11" s="17">
        <v>9.6682112233880999E-2</v>
      </c>
      <c r="BJ11" s="17">
        <v>0.22030407507142299</v>
      </c>
      <c r="BK11" s="17">
        <v>8.7229489100920501E-2</v>
      </c>
      <c r="BL11" s="17">
        <v>0.10826602285641899</v>
      </c>
      <c r="BM11" s="17"/>
      <c r="BN11" s="17">
        <v>0.16862725082711799</v>
      </c>
      <c r="BO11" s="17">
        <v>0.146758694919292</v>
      </c>
      <c r="BP11" s="17"/>
      <c r="BQ11" s="17">
        <v>0.18537229624344601</v>
      </c>
      <c r="BR11" s="17">
        <v>0.18556565206273301</v>
      </c>
      <c r="BS11" s="17"/>
      <c r="BT11" s="17">
        <v>0.24429067117855099</v>
      </c>
      <c r="BU11" s="17"/>
      <c r="BV11" s="17">
        <v>0.142245522608653</v>
      </c>
      <c r="BW11" s="17">
        <v>0.186368210699628</v>
      </c>
      <c r="BX11" s="17">
        <v>0.152911198626834</v>
      </c>
      <c r="BY11" s="17"/>
      <c r="BZ11" s="17">
        <v>0.10006558112614999</v>
      </c>
      <c r="CA11" s="17">
        <v>0.25108394190064998</v>
      </c>
      <c r="CB11" s="17">
        <v>0.20007951678960001</v>
      </c>
      <c r="CC11" s="17">
        <v>0.21644698299703299</v>
      </c>
      <c r="CD11" s="17">
        <v>0.175039986132041</v>
      </c>
      <c r="CE11" s="17">
        <v>7.7696835117044005E-2</v>
      </c>
      <c r="CF11" s="17">
        <v>6.2313003370477703E-2</v>
      </c>
      <c r="CG11" s="17"/>
      <c r="CH11" s="17">
        <v>1.9070945028349801E-2</v>
      </c>
      <c r="CI11" s="17">
        <v>5.9452493540497503E-2</v>
      </c>
      <c r="CJ11" s="17">
        <v>0.29363853196763001</v>
      </c>
      <c r="CK11" s="17">
        <v>0.159906343963446</v>
      </c>
      <c r="CL11" s="17">
        <v>9.7943493373072399E-2</v>
      </c>
    </row>
    <row r="12" spans="2:90" x14ac:dyDescent="0.3">
      <c r="B12" s="18" t="s">
        <v>116</v>
      </c>
      <c r="C12" s="17">
        <v>0.11157805783665201</v>
      </c>
      <c r="D12" s="17">
        <v>9.9155579073941597E-2</v>
      </c>
      <c r="E12" s="17">
        <v>0.124796243906256</v>
      </c>
      <c r="F12" s="17"/>
      <c r="G12" s="17">
        <v>0.20510106315523399</v>
      </c>
      <c r="H12" s="17">
        <v>9.3129176487122295E-2</v>
      </c>
      <c r="I12" s="17">
        <v>8.9846891819038197E-2</v>
      </c>
      <c r="J12" s="17">
        <v>0.12701486430821499</v>
      </c>
      <c r="K12" s="17">
        <v>7.9322703930095204E-2</v>
      </c>
      <c r="L12" s="17">
        <v>8.0055156288586699E-2</v>
      </c>
      <c r="M12" s="17"/>
      <c r="N12" s="17">
        <v>9.1707260872780902E-2</v>
      </c>
      <c r="O12" s="17">
        <v>0.13310926429585601</v>
      </c>
      <c r="P12" s="17">
        <v>0.13113298947639301</v>
      </c>
      <c r="Q12" s="17">
        <v>9.2476972329395904E-2</v>
      </c>
      <c r="R12" s="17"/>
      <c r="S12" s="17">
        <v>0.207226591383849</v>
      </c>
      <c r="T12" s="17">
        <v>0.102975406600274</v>
      </c>
      <c r="U12" s="17">
        <v>4.69793989274436E-2</v>
      </c>
      <c r="V12" s="17">
        <v>0.15070567749156499</v>
      </c>
      <c r="W12" s="17">
        <v>0.100270847833365</v>
      </c>
      <c r="X12" s="17">
        <v>3.7902247739773298E-2</v>
      </c>
      <c r="Y12" s="17">
        <v>6.2743828403860696E-2</v>
      </c>
      <c r="Z12" s="17">
        <v>4.6924710114508002E-2</v>
      </c>
      <c r="AA12" s="17">
        <v>0.11689256806637</v>
      </c>
      <c r="AB12" s="17">
        <v>0.10027452782429799</v>
      </c>
      <c r="AC12" s="17">
        <v>0.13145358514894601</v>
      </c>
      <c r="AD12" s="17">
        <v>0.193850536474103</v>
      </c>
      <c r="AE12" s="17"/>
      <c r="AF12" s="17">
        <v>8.6282403405884403E-2</v>
      </c>
      <c r="AG12" s="17">
        <v>0.10621367800938</v>
      </c>
      <c r="AH12" s="17">
        <v>0.11616728341353801</v>
      </c>
      <c r="AI12" s="17"/>
      <c r="AJ12" s="17">
        <v>0.111469665999583</v>
      </c>
      <c r="AK12" s="17">
        <v>0.116416691526912</v>
      </c>
      <c r="AL12" s="17">
        <v>9.8183230540850097E-2</v>
      </c>
      <c r="AM12" s="17">
        <v>4.8686976860972002E-2</v>
      </c>
      <c r="AN12" s="17">
        <v>4.0326212379298898E-2</v>
      </c>
      <c r="AO12" s="17"/>
      <c r="AP12" s="17">
        <v>7.8922829793656696E-2</v>
      </c>
      <c r="AQ12" s="17">
        <v>0.105903975757437</v>
      </c>
      <c r="AR12" s="17">
        <v>0.18618948752285899</v>
      </c>
      <c r="AS12" s="17">
        <v>7.60953532251884E-2</v>
      </c>
      <c r="AT12" s="17">
        <v>0.19953429420601501</v>
      </c>
      <c r="AU12" s="17">
        <v>0.122618787921232</v>
      </c>
      <c r="AV12" s="17"/>
      <c r="AW12" s="17">
        <v>0</v>
      </c>
      <c r="AX12" s="17">
        <v>5.4719085719387897E-2</v>
      </c>
      <c r="AY12" s="17">
        <v>0.10542325033137701</v>
      </c>
      <c r="AZ12" s="17">
        <v>0.27717118575886701</v>
      </c>
      <c r="BA12" s="17">
        <v>6.4345854044988895E-2</v>
      </c>
      <c r="BB12" s="17">
        <v>0.15727786502650701</v>
      </c>
      <c r="BC12" s="17">
        <v>0.14412156075447499</v>
      </c>
      <c r="BD12" s="17">
        <v>7.7000099823450505E-2</v>
      </c>
      <c r="BE12" s="17">
        <v>7.3049696822953605E-2</v>
      </c>
      <c r="BF12" s="17">
        <v>0.17068333152882501</v>
      </c>
      <c r="BG12" s="17">
        <v>0.108953315490497</v>
      </c>
      <c r="BH12" s="17">
        <v>8.7025842753590293E-2</v>
      </c>
      <c r="BI12" s="17">
        <v>8.7553197444659503E-2</v>
      </c>
      <c r="BJ12" s="17">
        <v>0</v>
      </c>
      <c r="BK12" s="17">
        <v>0</v>
      </c>
      <c r="BL12" s="17">
        <v>7.1489365694183502E-2</v>
      </c>
      <c r="BM12" s="17"/>
      <c r="BN12" s="17">
        <v>8.9685977987688403E-2</v>
      </c>
      <c r="BO12" s="17">
        <v>0.13849747671466101</v>
      </c>
      <c r="BP12" s="17"/>
      <c r="BQ12" s="17">
        <v>7.5197138539921299E-2</v>
      </c>
      <c r="BR12" s="17">
        <v>0.16462803133218701</v>
      </c>
      <c r="BS12" s="17"/>
      <c r="BT12" s="17">
        <v>0.10302739139065401</v>
      </c>
      <c r="BU12" s="17"/>
      <c r="BV12" s="17">
        <v>0.13863009797331399</v>
      </c>
      <c r="BW12" s="17">
        <v>0.184566341373232</v>
      </c>
      <c r="BX12" s="17">
        <v>8.5490711724140897E-2</v>
      </c>
      <c r="BY12" s="17"/>
      <c r="BZ12" s="17">
        <v>0.15673588195965699</v>
      </c>
      <c r="CA12" s="17">
        <v>0.250041914415285</v>
      </c>
      <c r="CB12" s="17">
        <v>0.23617515602719599</v>
      </c>
      <c r="CC12" s="17">
        <v>6.4445670123757307E-2</v>
      </c>
      <c r="CD12" s="17">
        <v>5.3637294547709401E-2</v>
      </c>
      <c r="CE12" s="17">
        <v>4.7562401774265697E-2</v>
      </c>
      <c r="CF12" s="17">
        <v>2.7072134878352101E-2</v>
      </c>
      <c r="CG12" s="17"/>
      <c r="CH12" s="17">
        <v>4.5108792841755299E-2</v>
      </c>
      <c r="CI12" s="17">
        <v>2.77149512914826E-2</v>
      </c>
      <c r="CJ12" s="17">
        <v>0.140955300715082</v>
      </c>
      <c r="CK12" s="17">
        <v>0.28315051016700499</v>
      </c>
      <c r="CL12" s="17">
        <v>0</v>
      </c>
    </row>
    <row r="13" spans="2:90" x14ac:dyDescent="0.3">
      <c r="B13" s="18" t="s">
        <v>117</v>
      </c>
      <c r="C13" s="17">
        <v>0.12646276837551701</v>
      </c>
      <c r="D13" s="17">
        <v>9.56166307742667E-2</v>
      </c>
      <c r="E13" s="17">
        <v>0.158663581152934</v>
      </c>
      <c r="F13" s="17"/>
      <c r="G13" s="17">
        <v>8.9587148763667301E-2</v>
      </c>
      <c r="H13" s="17">
        <v>0.13996805517320501</v>
      </c>
      <c r="I13" s="17">
        <v>0.19953064798880699</v>
      </c>
      <c r="J13" s="17">
        <v>0.17845645907571001</v>
      </c>
      <c r="K13" s="17">
        <v>0.11230913228591299</v>
      </c>
      <c r="L13" s="17">
        <v>4.2847505009412798E-2</v>
      </c>
      <c r="M13" s="17"/>
      <c r="N13" s="17">
        <v>3.8654552108766699E-2</v>
      </c>
      <c r="O13" s="17">
        <v>0.125578743052215</v>
      </c>
      <c r="P13" s="17">
        <v>6.7213415493874398E-2</v>
      </c>
      <c r="Q13" s="17">
        <v>0.28739970443365398</v>
      </c>
      <c r="R13" s="17"/>
      <c r="S13" s="17">
        <v>0.131265777868601</v>
      </c>
      <c r="T13" s="17">
        <v>8.8859755675859603E-2</v>
      </c>
      <c r="U13" s="17">
        <v>8.0463097170804798E-2</v>
      </c>
      <c r="V13" s="17">
        <v>0.21745370750689799</v>
      </c>
      <c r="W13" s="17">
        <v>7.7013608722861698E-2</v>
      </c>
      <c r="X13" s="17">
        <v>0.153531639210788</v>
      </c>
      <c r="Y13" s="17">
        <v>0.16294897854941701</v>
      </c>
      <c r="Z13" s="17">
        <v>0.102381463862249</v>
      </c>
      <c r="AA13" s="17">
        <v>8.0869845446934902E-2</v>
      </c>
      <c r="AB13" s="17">
        <v>7.3689675380659195E-2</v>
      </c>
      <c r="AC13" s="17">
        <v>0.20835183250838901</v>
      </c>
      <c r="AD13" s="17">
        <v>0.15073497812959799</v>
      </c>
      <c r="AE13" s="17"/>
      <c r="AF13" s="17">
        <v>0.114212682483045</v>
      </c>
      <c r="AG13" s="17">
        <v>0.10218814358535699</v>
      </c>
      <c r="AH13" s="17">
        <v>0.210341347756134</v>
      </c>
      <c r="AI13" s="17"/>
      <c r="AJ13" s="17">
        <v>8.4333616925963195E-2</v>
      </c>
      <c r="AK13" s="17">
        <v>9.5574213547650305E-2</v>
      </c>
      <c r="AL13" s="17">
        <v>7.4090972995741106E-2</v>
      </c>
      <c r="AM13" s="17">
        <v>0.13930705723311601</v>
      </c>
      <c r="AN13" s="17">
        <v>0.199762494858444</v>
      </c>
      <c r="AO13" s="17"/>
      <c r="AP13" s="17">
        <v>7.2842444982332305E-2</v>
      </c>
      <c r="AQ13" s="17">
        <v>7.4294400800577295E-2</v>
      </c>
      <c r="AR13" s="17">
        <v>0.13533052500196199</v>
      </c>
      <c r="AS13" s="17">
        <v>0.148486515345228</v>
      </c>
      <c r="AT13" s="17">
        <v>0.13220338341521001</v>
      </c>
      <c r="AU13" s="17">
        <v>0.136870351433867</v>
      </c>
      <c r="AV13" s="17"/>
      <c r="AW13" s="17">
        <v>0.59678232380583096</v>
      </c>
      <c r="AX13" s="17">
        <v>0.50533975003838305</v>
      </c>
      <c r="AY13" s="17">
        <v>0.2227682516175</v>
      </c>
      <c r="AZ13" s="17">
        <v>0.18091884827150401</v>
      </c>
      <c r="BA13" s="17">
        <v>0.22732269597579599</v>
      </c>
      <c r="BB13" s="17">
        <v>0.147843591533181</v>
      </c>
      <c r="BC13" s="17">
        <v>6.6949860777362605E-2</v>
      </c>
      <c r="BD13" s="17">
        <v>0.13046989710813001</v>
      </c>
      <c r="BE13" s="17">
        <v>3.6383671874838298E-2</v>
      </c>
      <c r="BF13" s="17">
        <v>0</v>
      </c>
      <c r="BG13" s="17">
        <v>8.9179046502176396E-2</v>
      </c>
      <c r="BH13" s="17">
        <v>0</v>
      </c>
      <c r="BI13" s="17">
        <v>8.0417006790482096E-2</v>
      </c>
      <c r="BJ13" s="17">
        <v>0</v>
      </c>
      <c r="BK13" s="17">
        <v>0</v>
      </c>
      <c r="BL13" s="17">
        <v>2.8987194879233399E-2</v>
      </c>
      <c r="BM13" s="17"/>
      <c r="BN13" s="17">
        <v>0.116247424583537</v>
      </c>
      <c r="BO13" s="17">
        <v>0.13850691636398399</v>
      </c>
      <c r="BP13" s="17"/>
      <c r="BQ13" s="17">
        <v>7.7608531229781202E-2</v>
      </c>
      <c r="BR13" s="17">
        <v>0.13011128950669401</v>
      </c>
      <c r="BS13" s="17"/>
      <c r="BT13" s="17">
        <v>9.8163059473518499E-2</v>
      </c>
      <c r="BU13" s="17"/>
      <c r="BV13" s="17">
        <v>0.18978496923612301</v>
      </c>
      <c r="BW13" s="17">
        <v>0.130366640931801</v>
      </c>
      <c r="BX13" s="17">
        <v>9.5006524487182997E-2</v>
      </c>
      <c r="BY13" s="17"/>
      <c r="BZ13" s="17">
        <v>0.67042375032900803</v>
      </c>
      <c r="CA13" s="17">
        <v>0.28843245250869198</v>
      </c>
      <c r="CB13" s="17">
        <v>6.9421881238590499E-2</v>
      </c>
      <c r="CC13" s="17">
        <v>1.77673520596358E-2</v>
      </c>
      <c r="CD13" s="17">
        <v>1.1055891311474801E-2</v>
      </c>
      <c r="CE13" s="17">
        <v>4.8747936668361497E-2</v>
      </c>
      <c r="CF13" s="17">
        <v>0</v>
      </c>
      <c r="CG13" s="17"/>
      <c r="CH13" s="17">
        <v>0</v>
      </c>
      <c r="CI13" s="17">
        <v>0</v>
      </c>
      <c r="CJ13" s="17">
        <v>7.0079105927196503E-2</v>
      </c>
      <c r="CK13" s="17">
        <v>0.42031554034131002</v>
      </c>
      <c r="CL13" s="17">
        <v>0.85723616647121503</v>
      </c>
    </row>
    <row r="14" spans="2:90" x14ac:dyDescent="0.3">
      <c r="B14" s="18" t="s">
        <v>118</v>
      </c>
      <c r="C14" s="17">
        <v>1.7476472495343001E-3</v>
      </c>
      <c r="D14" s="17">
        <v>0</v>
      </c>
      <c r="E14" s="17">
        <v>3.5497021643096801E-3</v>
      </c>
      <c r="F14" s="17"/>
      <c r="G14" s="17">
        <v>0</v>
      </c>
      <c r="H14" s="17">
        <v>0</v>
      </c>
      <c r="I14" s="17">
        <v>1.1569361059719001E-2</v>
      </c>
      <c r="J14" s="17">
        <v>0</v>
      </c>
      <c r="K14" s="17">
        <v>0</v>
      </c>
      <c r="L14" s="17">
        <v>0</v>
      </c>
      <c r="M14" s="17"/>
      <c r="N14" s="17">
        <v>0</v>
      </c>
      <c r="O14" s="17">
        <v>0</v>
      </c>
      <c r="P14" s="17">
        <v>0</v>
      </c>
      <c r="Q14" s="17">
        <v>7.4202172583125604E-3</v>
      </c>
      <c r="R14" s="17"/>
      <c r="S14" s="17">
        <v>0</v>
      </c>
      <c r="T14" s="17">
        <v>0</v>
      </c>
      <c r="U14" s="17">
        <v>0</v>
      </c>
      <c r="V14" s="17">
        <v>0</v>
      </c>
      <c r="W14" s="17">
        <v>0</v>
      </c>
      <c r="X14" s="17">
        <v>0</v>
      </c>
      <c r="Y14" s="17">
        <v>0</v>
      </c>
      <c r="Z14" s="17">
        <v>5.1575366426023797E-2</v>
      </c>
      <c r="AA14" s="17">
        <v>0</v>
      </c>
      <c r="AB14" s="17">
        <v>0</v>
      </c>
      <c r="AC14" s="17">
        <v>0</v>
      </c>
      <c r="AD14" s="17">
        <v>0</v>
      </c>
      <c r="AE14" s="17"/>
      <c r="AF14" s="17">
        <v>0</v>
      </c>
      <c r="AG14" s="17">
        <v>0</v>
      </c>
      <c r="AH14" s="17">
        <v>1.09462283525951E-2</v>
      </c>
      <c r="AI14" s="17"/>
      <c r="AJ14" s="17">
        <v>0</v>
      </c>
      <c r="AK14" s="17">
        <v>0</v>
      </c>
      <c r="AL14" s="17">
        <v>0</v>
      </c>
      <c r="AM14" s="17">
        <v>1.6258095021108501E-2</v>
      </c>
      <c r="AN14" s="17">
        <v>0</v>
      </c>
      <c r="AO14" s="17"/>
      <c r="AP14" s="17">
        <v>0</v>
      </c>
      <c r="AQ14" s="17">
        <v>0</v>
      </c>
      <c r="AR14" s="17">
        <v>0</v>
      </c>
      <c r="AS14" s="17">
        <v>8.0436064567308597E-3</v>
      </c>
      <c r="AT14" s="17">
        <v>0</v>
      </c>
      <c r="AU14" s="17">
        <v>0</v>
      </c>
      <c r="AV14" s="17"/>
      <c r="AW14" s="17">
        <v>0</v>
      </c>
      <c r="AX14" s="17">
        <v>0</v>
      </c>
      <c r="AY14" s="17">
        <v>0</v>
      </c>
      <c r="AZ14" s="17">
        <v>0</v>
      </c>
      <c r="BA14" s="17">
        <v>0</v>
      </c>
      <c r="BB14" s="17">
        <v>0</v>
      </c>
      <c r="BC14" s="17">
        <v>0</v>
      </c>
      <c r="BD14" s="17">
        <v>0</v>
      </c>
      <c r="BE14" s="17">
        <v>3.07465065752811E-2</v>
      </c>
      <c r="BF14" s="17">
        <v>0</v>
      </c>
      <c r="BG14" s="17">
        <v>0</v>
      </c>
      <c r="BH14" s="17">
        <v>0</v>
      </c>
      <c r="BI14" s="17">
        <v>0</v>
      </c>
      <c r="BJ14" s="17">
        <v>0</v>
      </c>
      <c r="BK14" s="17">
        <v>0</v>
      </c>
      <c r="BL14" s="17">
        <v>0</v>
      </c>
      <c r="BM14" s="17"/>
      <c r="BN14" s="17">
        <v>3.0700259337191498E-3</v>
      </c>
      <c r="BO14" s="17">
        <v>0</v>
      </c>
      <c r="BP14" s="17"/>
      <c r="BQ14" s="17">
        <v>0</v>
      </c>
      <c r="BR14" s="17">
        <v>0</v>
      </c>
      <c r="BS14" s="17"/>
      <c r="BT14" s="17">
        <v>0</v>
      </c>
      <c r="BU14" s="17"/>
      <c r="BV14" s="17">
        <v>7.3070648042065402E-3</v>
      </c>
      <c r="BW14" s="17">
        <v>0</v>
      </c>
      <c r="BX14" s="17">
        <v>0</v>
      </c>
      <c r="BY14" s="17"/>
      <c r="BZ14" s="17">
        <v>0</v>
      </c>
      <c r="CA14" s="17">
        <v>0</v>
      </c>
      <c r="CB14" s="17">
        <v>1.27310829256061E-2</v>
      </c>
      <c r="CC14" s="17">
        <v>0</v>
      </c>
      <c r="CD14" s="17">
        <v>0</v>
      </c>
      <c r="CE14" s="17">
        <v>0</v>
      </c>
      <c r="CF14" s="17">
        <v>0</v>
      </c>
      <c r="CG14" s="17"/>
      <c r="CH14" s="17">
        <v>0</v>
      </c>
      <c r="CI14" s="17">
        <v>0</v>
      </c>
      <c r="CJ14" s="17">
        <v>4.86084884784929E-3</v>
      </c>
      <c r="CK14" s="17">
        <v>0</v>
      </c>
      <c r="CL14" s="17">
        <v>0</v>
      </c>
    </row>
    <row r="15" spans="2:90" x14ac:dyDescent="0.3">
      <c r="B15" s="18" t="s">
        <v>119</v>
      </c>
      <c r="C15" s="20">
        <v>0.602153189299241</v>
      </c>
      <c r="D15" s="20">
        <v>0.64796796067712403</v>
      </c>
      <c r="E15" s="20">
        <v>0.55758468572638897</v>
      </c>
      <c r="F15" s="20"/>
      <c r="G15" s="20">
        <v>0.46379390202728399</v>
      </c>
      <c r="H15" s="20">
        <v>0.59978610738589699</v>
      </c>
      <c r="I15" s="20">
        <v>0.53459978658233598</v>
      </c>
      <c r="J15" s="20">
        <v>0.55214910999072397</v>
      </c>
      <c r="K15" s="20">
        <v>0.62425082707118695</v>
      </c>
      <c r="L15" s="20">
        <v>0.79839673566679803</v>
      </c>
      <c r="M15" s="20"/>
      <c r="N15" s="20">
        <v>0.71836116092463498</v>
      </c>
      <c r="O15" s="20">
        <v>0.63732700999597403</v>
      </c>
      <c r="P15" s="20">
        <v>0.58376807845529899</v>
      </c>
      <c r="Q15" s="20">
        <v>0.443073594949498</v>
      </c>
      <c r="R15" s="20"/>
      <c r="S15" s="20">
        <v>0.54108464412349899</v>
      </c>
      <c r="T15" s="20">
        <v>0.61139603397471098</v>
      </c>
      <c r="U15" s="20">
        <v>0.72254089771293994</v>
      </c>
      <c r="V15" s="20">
        <v>0.55921098108399203</v>
      </c>
      <c r="W15" s="20">
        <v>0.745402237091084</v>
      </c>
      <c r="X15" s="20">
        <v>0.58869688235127204</v>
      </c>
      <c r="Y15" s="20">
        <v>0.58995763412334301</v>
      </c>
      <c r="Z15" s="20">
        <v>0.64633069627042306</v>
      </c>
      <c r="AA15" s="20">
        <v>0.55007719393195498</v>
      </c>
      <c r="AB15" s="20">
        <v>0.70035705683981397</v>
      </c>
      <c r="AC15" s="20">
        <v>0.56654761762815997</v>
      </c>
      <c r="AD15" s="20">
        <v>0.44618770275590403</v>
      </c>
      <c r="AE15" s="20"/>
      <c r="AF15" s="20">
        <v>0.68580324380281898</v>
      </c>
      <c r="AG15" s="20">
        <v>0.66336832978973503</v>
      </c>
      <c r="AH15" s="20">
        <v>0.36985140903508101</v>
      </c>
      <c r="AI15" s="20"/>
      <c r="AJ15" s="20">
        <v>0.667677625483866</v>
      </c>
      <c r="AK15" s="20">
        <v>0.59980702257093799</v>
      </c>
      <c r="AL15" s="20">
        <v>0.75193870633358995</v>
      </c>
      <c r="AM15" s="20">
        <v>0.69634520284628998</v>
      </c>
      <c r="AN15" s="20">
        <v>0.60421145772785601</v>
      </c>
      <c r="AO15" s="20"/>
      <c r="AP15" s="20">
        <v>0.64411924152931799</v>
      </c>
      <c r="AQ15" s="20">
        <v>0.66258699428010503</v>
      </c>
      <c r="AR15" s="20">
        <v>0.57764102249368299</v>
      </c>
      <c r="AS15" s="20">
        <v>0.60466065983234496</v>
      </c>
      <c r="AT15" s="20">
        <v>0.59318486419481897</v>
      </c>
      <c r="AU15" s="20">
        <v>0.55638716328897997</v>
      </c>
      <c r="AV15" s="20"/>
      <c r="AW15" s="20">
        <v>0.40321767619416898</v>
      </c>
      <c r="AX15" s="20">
        <v>0.37917720761888102</v>
      </c>
      <c r="AY15" s="20">
        <v>0.46792022139347</v>
      </c>
      <c r="AZ15" s="20">
        <v>0.47662534014309599</v>
      </c>
      <c r="BA15" s="20">
        <v>0.51632920069496002</v>
      </c>
      <c r="BB15" s="20">
        <v>0.50469756871050997</v>
      </c>
      <c r="BC15" s="20">
        <v>0.59423118797312302</v>
      </c>
      <c r="BD15" s="20">
        <v>0.63698461784239901</v>
      </c>
      <c r="BE15" s="20">
        <v>0.67150157391403797</v>
      </c>
      <c r="BF15" s="20">
        <v>0.591388550727172</v>
      </c>
      <c r="BG15" s="20">
        <v>0.62963692120372206</v>
      </c>
      <c r="BH15" s="20">
        <v>0.87500661299614702</v>
      </c>
      <c r="BI15" s="20">
        <v>0.73534768353097701</v>
      </c>
      <c r="BJ15" s="20">
        <v>0.77969592492857698</v>
      </c>
      <c r="BK15" s="20">
        <v>0.91277051089907901</v>
      </c>
      <c r="BL15" s="20">
        <v>0.79125741657016402</v>
      </c>
      <c r="BM15" s="20"/>
      <c r="BN15" s="20">
        <v>0.62236932066793804</v>
      </c>
      <c r="BO15" s="20">
        <v>0.57623691200206295</v>
      </c>
      <c r="BP15" s="20"/>
      <c r="BQ15" s="20">
        <v>0.66182203398685102</v>
      </c>
      <c r="BR15" s="20">
        <v>0.519695027098386</v>
      </c>
      <c r="BS15" s="20"/>
      <c r="BT15" s="20">
        <v>0.55451887795727695</v>
      </c>
      <c r="BU15" s="20"/>
      <c r="BV15" s="20">
        <v>0.52203234537770404</v>
      </c>
      <c r="BW15" s="20">
        <v>0.49869880699533897</v>
      </c>
      <c r="BX15" s="20">
        <v>0.66659156516184204</v>
      </c>
      <c r="BY15" s="20"/>
      <c r="BZ15" s="20">
        <v>7.2774786585184895E-2</v>
      </c>
      <c r="CA15" s="20">
        <v>0.21044169117537301</v>
      </c>
      <c r="CB15" s="20">
        <v>0.48159236301900699</v>
      </c>
      <c r="CC15" s="20">
        <v>0.70133999481957399</v>
      </c>
      <c r="CD15" s="20">
        <v>0.76026682800877499</v>
      </c>
      <c r="CE15" s="20">
        <v>0.82599282644032901</v>
      </c>
      <c r="CF15" s="20">
        <v>0.91061486175117001</v>
      </c>
      <c r="CG15" s="20"/>
      <c r="CH15" s="20">
        <v>0.935820262129895</v>
      </c>
      <c r="CI15" s="20">
        <v>0.91283255516801998</v>
      </c>
      <c r="CJ15" s="20">
        <v>0.49046621254224299</v>
      </c>
      <c r="CK15" s="20">
        <v>0.13662760552823899</v>
      </c>
      <c r="CL15" s="20">
        <v>4.4820340155712297E-2</v>
      </c>
    </row>
    <row r="16" spans="2:90" x14ac:dyDescent="0.3">
      <c r="B16" s="18" t="s">
        <v>120</v>
      </c>
      <c r="C16" s="20">
        <v>0.23804082621216899</v>
      </c>
      <c r="D16" s="20">
        <v>0.19477220984820801</v>
      </c>
      <c r="E16" s="20">
        <v>0.28345982505918899</v>
      </c>
      <c r="F16" s="20"/>
      <c r="G16" s="20">
        <v>0.29468821191890199</v>
      </c>
      <c r="H16" s="20">
        <v>0.233097231660328</v>
      </c>
      <c r="I16" s="20">
        <v>0.28937753980784497</v>
      </c>
      <c r="J16" s="20">
        <v>0.30547132338392502</v>
      </c>
      <c r="K16" s="20">
        <v>0.19163183621600899</v>
      </c>
      <c r="L16" s="20">
        <v>0.122902661298</v>
      </c>
      <c r="M16" s="20"/>
      <c r="N16" s="20">
        <v>0.130361812981548</v>
      </c>
      <c r="O16" s="20">
        <v>0.25868800734807201</v>
      </c>
      <c r="P16" s="20">
        <v>0.19834640497026701</v>
      </c>
      <c r="Q16" s="20">
        <v>0.37987667676304998</v>
      </c>
      <c r="R16" s="20"/>
      <c r="S16" s="20">
        <v>0.33849236925245002</v>
      </c>
      <c r="T16" s="20">
        <v>0.19183516227613401</v>
      </c>
      <c r="U16" s="20">
        <v>0.12744249609824801</v>
      </c>
      <c r="V16" s="20">
        <v>0.36815938499846301</v>
      </c>
      <c r="W16" s="20">
        <v>0.17728445655622699</v>
      </c>
      <c r="X16" s="20">
        <v>0.19143388695056199</v>
      </c>
      <c r="Y16" s="20">
        <v>0.22569280695327801</v>
      </c>
      <c r="Z16" s="20">
        <v>0.149306173976757</v>
      </c>
      <c r="AA16" s="20">
        <v>0.19776241351330501</v>
      </c>
      <c r="AB16" s="20">
        <v>0.17396420320495701</v>
      </c>
      <c r="AC16" s="20">
        <v>0.33980541765733502</v>
      </c>
      <c r="AD16" s="20">
        <v>0.34458551460370102</v>
      </c>
      <c r="AE16" s="20"/>
      <c r="AF16" s="20">
        <v>0.200495085888929</v>
      </c>
      <c r="AG16" s="20">
        <v>0.208401821594737</v>
      </c>
      <c r="AH16" s="20">
        <v>0.32650863116967199</v>
      </c>
      <c r="AI16" s="20"/>
      <c r="AJ16" s="20">
        <v>0.195803282925546</v>
      </c>
      <c r="AK16" s="20">
        <v>0.211990905074562</v>
      </c>
      <c r="AL16" s="20">
        <v>0.17227420353659101</v>
      </c>
      <c r="AM16" s="20">
        <v>0.18799403409408799</v>
      </c>
      <c r="AN16" s="20">
        <v>0.240088707237743</v>
      </c>
      <c r="AO16" s="20"/>
      <c r="AP16" s="20">
        <v>0.151765274775989</v>
      </c>
      <c r="AQ16" s="20">
        <v>0.18019837655801499</v>
      </c>
      <c r="AR16" s="20">
        <v>0.32152001252482099</v>
      </c>
      <c r="AS16" s="20">
        <v>0.22458186857041601</v>
      </c>
      <c r="AT16" s="20">
        <v>0.33173767762122502</v>
      </c>
      <c r="AU16" s="20">
        <v>0.25948913935509998</v>
      </c>
      <c r="AV16" s="20"/>
      <c r="AW16" s="20">
        <v>0.59678232380583096</v>
      </c>
      <c r="AX16" s="20">
        <v>0.56005883575777105</v>
      </c>
      <c r="AY16" s="20">
        <v>0.32819150194887797</v>
      </c>
      <c r="AZ16" s="20">
        <v>0.45809003403037102</v>
      </c>
      <c r="BA16" s="20">
        <v>0.29166855002078501</v>
      </c>
      <c r="BB16" s="20">
        <v>0.30512145655968897</v>
      </c>
      <c r="BC16" s="20">
        <v>0.211071421531838</v>
      </c>
      <c r="BD16" s="20">
        <v>0.20746999693158</v>
      </c>
      <c r="BE16" s="20">
        <v>0.10943336869779199</v>
      </c>
      <c r="BF16" s="20">
        <v>0.17068333152882501</v>
      </c>
      <c r="BG16" s="20">
        <v>0.19813236199267301</v>
      </c>
      <c r="BH16" s="20">
        <v>8.7025842753590293E-2</v>
      </c>
      <c r="BI16" s="20">
        <v>0.167970204235142</v>
      </c>
      <c r="BJ16" s="20">
        <v>0</v>
      </c>
      <c r="BK16" s="20">
        <v>0</v>
      </c>
      <c r="BL16" s="20">
        <v>0.100476560573417</v>
      </c>
      <c r="BM16" s="20"/>
      <c r="BN16" s="20">
        <v>0.205933402571225</v>
      </c>
      <c r="BO16" s="20">
        <v>0.27700439307864499</v>
      </c>
      <c r="BP16" s="20"/>
      <c r="BQ16" s="20">
        <v>0.152805669769703</v>
      </c>
      <c r="BR16" s="20">
        <v>0.29473932083888099</v>
      </c>
      <c r="BS16" s="20"/>
      <c r="BT16" s="20">
        <v>0.201190450864172</v>
      </c>
      <c r="BU16" s="20"/>
      <c r="BV16" s="20">
        <v>0.32841506720943697</v>
      </c>
      <c r="BW16" s="20">
        <v>0.31493298230503303</v>
      </c>
      <c r="BX16" s="20">
        <v>0.18049723621132399</v>
      </c>
      <c r="BY16" s="20"/>
      <c r="BZ16" s="20">
        <v>0.82715963228866496</v>
      </c>
      <c r="CA16" s="20">
        <v>0.53847436692397699</v>
      </c>
      <c r="CB16" s="20">
        <v>0.30559703726578602</v>
      </c>
      <c r="CC16" s="20">
        <v>8.2213022183393103E-2</v>
      </c>
      <c r="CD16" s="20">
        <v>6.4693185859184196E-2</v>
      </c>
      <c r="CE16" s="20">
        <v>9.6310338442627194E-2</v>
      </c>
      <c r="CF16" s="20">
        <v>2.7072134878352101E-2</v>
      </c>
      <c r="CG16" s="20"/>
      <c r="CH16" s="20">
        <v>4.5108792841755299E-2</v>
      </c>
      <c r="CI16" s="20">
        <v>2.77149512914826E-2</v>
      </c>
      <c r="CJ16" s="20">
        <v>0.21103440664227899</v>
      </c>
      <c r="CK16" s="20">
        <v>0.70346605050831501</v>
      </c>
      <c r="CL16" s="20">
        <v>0.85723616647121503</v>
      </c>
    </row>
    <row r="17" spans="2:90" x14ac:dyDescent="0.3">
      <c r="B17" s="18" t="s">
        <v>121</v>
      </c>
      <c r="C17" s="21">
        <v>0.36411236308707201</v>
      </c>
      <c r="D17" s="21">
        <v>0.453195750828916</v>
      </c>
      <c r="E17" s="21">
        <v>0.27412486066719999</v>
      </c>
      <c r="F17" s="21"/>
      <c r="G17" s="21">
        <v>0.169105690108383</v>
      </c>
      <c r="H17" s="21">
        <v>0.36668887572557002</v>
      </c>
      <c r="I17" s="21">
        <v>0.24522224677449</v>
      </c>
      <c r="J17" s="21">
        <v>0.24667778660679901</v>
      </c>
      <c r="K17" s="21">
        <v>0.43261899085517802</v>
      </c>
      <c r="L17" s="21">
        <v>0.67549407436879805</v>
      </c>
      <c r="M17" s="21"/>
      <c r="N17" s="21">
        <v>0.58799934794308795</v>
      </c>
      <c r="O17" s="21">
        <v>0.37863900264790201</v>
      </c>
      <c r="P17" s="21">
        <v>0.38542167348503198</v>
      </c>
      <c r="Q17" s="21">
        <v>6.3196918186447806E-2</v>
      </c>
      <c r="R17" s="21"/>
      <c r="S17" s="21">
        <v>0.202592274871049</v>
      </c>
      <c r="T17" s="21">
        <v>0.41956087169857698</v>
      </c>
      <c r="U17" s="21">
        <v>0.59509840161469196</v>
      </c>
      <c r="V17" s="21">
        <v>0.19105159608552899</v>
      </c>
      <c r="W17" s="21">
        <v>0.56811778053485695</v>
      </c>
      <c r="X17" s="21">
        <v>0.39726299540070997</v>
      </c>
      <c r="Y17" s="21">
        <v>0.36426482717006498</v>
      </c>
      <c r="Z17" s="21">
        <v>0.497024522293666</v>
      </c>
      <c r="AA17" s="21">
        <v>0.35231478041865</v>
      </c>
      <c r="AB17" s="21">
        <v>0.52639285363485699</v>
      </c>
      <c r="AC17" s="21">
        <v>0.22674219997082601</v>
      </c>
      <c r="AD17" s="21">
        <v>0.101602188152204</v>
      </c>
      <c r="AE17" s="21"/>
      <c r="AF17" s="21">
        <v>0.48530815791388898</v>
      </c>
      <c r="AG17" s="21">
        <v>0.45496650819499801</v>
      </c>
      <c r="AH17" s="21">
        <v>4.3342777865408501E-2</v>
      </c>
      <c r="AI17" s="21"/>
      <c r="AJ17" s="21">
        <v>0.47187434255832</v>
      </c>
      <c r="AK17" s="21">
        <v>0.38781611749637601</v>
      </c>
      <c r="AL17" s="21">
        <v>0.57966450279699899</v>
      </c>
      <c r="AM17" s="21">
        <v>0.50835116875220099</v>
      </c>
      <c r="AN17" s="21">
        <v>0.364122750490113</v>
      </c>
      <c r="AO17" s="21"/>
      <c r="AP17" s="21">
        <v>0.49235396675332899</v>
      </c>
      <c r="AQ17" s="21">
        <v>0.48238861772209102</v>
      </c>
      <c r="AR17" s="21">
        <v>0.256121009968862</v>
      </c>
      <c r="AS17" s="21">
        <v>0.38007879126192901</v>
      </c>
      <c r="AT17" s="21">
        <v>0.261447186573594</v>
      </c>
      <c r="AU17" s="21">
        <v>0.29689802393387998</v>
      </c>
      <c r="AV17" s="21"/>
      <c r="AW17" s="21">
        <v>-0.19356464761166201</v>
      </c>
      <c r="AX17" s="21">
        <v>-0.18088162813889</v>
      </c>
      <c r="AY17" s="21">
        <v>0.139728719444592</v>
      </c>
      <c r="AZ17" s="21">
        <v>1.85353061127254E-2</v>
      </c>
      <c r="BA17" s="21">
        <v>0.22466065067417501</v>
      </c>
      <c r="BB17" s="21">
        <v>0.19957611215082199</v>
      </c>
      <c r="BC17" s="21">
        <v>0.38315976644128502</v>
      </c>
      <c r="BD17" s="21">
        <v>0.42951462091081899</v>
      </c>
      <c r="BE17" s="21">
        <v>0.56206820521624601</v>
      </c>
      <c r="BF17" s="21">
        <v>0.42070521919834702</v>
      </c>
      <c r="BG17" s="21">
        <v>0.43150455921104902</v>
      </c>
      <c r="BH17" s="21">
        <v>0.78798077024255697</v>
      </c>
      <c r="BI17" s="21">
        <v>0.56737747929583604</v>
      </c>
      <c r="BJ17" s="21">
        <v>0.77969592492857698</v>
      </c>
      <c r="BK17" s="21">
        <v>0.91277051089907901</v>
      </c>
      <c r="BL17" s="21">
        <v>0.69078085599674699</v>
      </c>
      <c r="BM17" s="21"/>
      <c r="BN17" s="21">
        <v>0.41643591809671199</v>
      </c>
      <c r="BO17" s="21">
        <v>0.29923251892341801</v>
      </c>
      <c r="BP17" s="21"/>
      <c r="BQ17" s="21">
        <v>0.50901636421714902</v>
      </c>
      <c r="BR17" s="21">
        <v>0.22495570625950501</v>
      </c>
      <c r="BS17" s="21"/>
      <c r="BT17" s="21">
        <v>0.35332842709310502</v>
      </c>
      <c r="BU17" s="21"/>
      <c r="BV17" s="21">
        <v>0.19361727816826699</v>
      </c>
      <c r="BW17" s="21">
        <v>0.183765824690306</v>
      </c>
      <c r="BX17" s="21">
        <v>0.48609432895051802</v>
      </c>
      <c r="BY17" s="21"/>
      <c r="BZ17" s="21">
        <v>-0.75438484570348097</v>
      </c>
      <c r="CA17" s="21">
        <v>-0.32803267574860501</v>
      </c>
      <c r="CB17" s="21">
        <v>0.17599532575322099</v>
      </c>
      <c r="CC17" s="21">
        <v>0.61912697263618</v>
      </c>
      <c r="CD17" s="21">
        <v>0.69557364214959105</v>
      </c>
      <c r="CE17" s="21">
        <v>0.72968248799770097</v>
      </c>
      <c r="CF17" s="21">
        <v>0.88354272687281799</v>
      </c>
      <c r="CG17" s="21"/>
      <c r="CH17" s="21">
        <v>0.89071146928814005</v>
      </c>
      <c r="CI17" s="21">
        <v>0.88511760387653704</v>
      </c>
      <c r="CJ17" s="21">
        <v>0.27943180589996403</v>
      </c>
      <c r="CK17" s="21">
        <v>-0.56683844498007596</v>
      </c>
      <c r="CL17" s="21">
        <v>-0.81241582631550302</v>
      </c>
    </row>
    <row r="18" spans="2:90" x14ac:dyDescent="0.3">
      <c r="B18" s="16" t="s">
        <v>123</v>
      </c>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CL25"/>
  <sheetViews>
    <sheetView showGridLines="0" topLeftCell="A10" workbookViewId="0">
      <pane xSplit="2" topLeftCell="C1" activePane="topRight" state="frozen"/>
      <selection pane="topRight" activeCell="B25" sqref="B25"/>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257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1497</v>
      </c>
      <c r="D7" s="10">
        <v>768</v>
      </c>
      <c r="E7" s="10">
        <v>724</v>
      </c>
      <c r="F7" s="10"/>
      <c r="G7" s="10">
        <v>155</v>
      </c>
      <c r="H7" s="10">
        <v>268</v>
      </c>
      <c r="I7" s="10">
        <v>235</v>
      </c>
      <c r="J7" s="10">
        <v>228</v>
      </c>
      <c r="K7" s="10">
        <v>230</v>
      </c>
      <c r="L7" s="10">
        <v>381</v>
      </c>
      <c r="M7" s="10"/>
      <c r="N7" s="10">
        <v>489</v>
      </c>
      <c r="O7" s="10">
        <v>365</v>
      </c>
      <c r="P7" s="10">
        <v>353</v>
      </c>
      <c r="Q7" s="10">
        <v>285</v>
      </c>
      <c r="R7" s="10"/>
      <c r="S7" s="10">
        <v>197</v>
      </c>
      <c r="T7" s="10">
        <v>217</v>
      </c>
      <c r="U7" s="10">
        <v>126</v>
      </c>
      <c r="V7" s="10">
        <v>138</v>
      </c>
      <c r="W7" s="10">
        <v>115</v>
      </c>
      <c r="X7" s="10">
        <v>125</v>
      </c>
      <c r="Y7" s="10">
        <v>128</v>
      </c>
      <c r="Z7" s="10">
        <v>59</v>
      </c>
      <c r="AA7" s="10">
        <v>140</v>
      </c>
      <c r="AB7" s="10">
        <v>138</v>
      </c>
      <c r="AC7" s="10">
        <v>73</v>
      </c>
      <c r="AD7" s="10">
        <v>41</v>
      </c>
      <c r="AE7" s="10"/>
      <c r="AF7" s="10">
        <v>574</v>
      </c>
      <c r="AG7" s="10">
        <v>625</v>
      </c>
      <c r="AH7" s="10">
        <v>178</v>
      </c>
      <c r="AI7" s="10"/>
      <c r="AJ7" s="10">
        <v>345</v>
      </c>
      <c r="AK7" s="10">
        <v>533</v>
      </c>
      <c r="AL7" s="10">
        <v>138</v>
      </c>
      <c r="AM7" s="10">
        <v>174</v>
      </c>
      <c r="AN7" s="10">
        <v>81</v>
      </c>
      <c r="AO7" s="10"/>
      <c r="AP7" s="10">
        <v>386</v>
      </c>
      <c r="AQ7" s="10">
        <v>281</v>
      </c>
      <c r="AR7" s="10">
        <v>140</v>
      </c>
      <c r="AS7" s="10">
        <v>337</v>
      </c>
      <c r="AT7" s="10">
        <v>109</v>
      </c>
      <c r="AU7" s="10">
        <v>125</v>
      </c>
      <c r="AV7" s="10"/>
      <c r="AW7" s="10">
        <v>8</v>
      </c>
      <c r="AX7" s="10">
        <v>37</v>
      </c>
      <c r="AY7" s="10">
        <v>83</v>
      </c>
      <c r="AZ7" s="10">
        <v>73</v>
      </c>
      <c r="BA7" s="10">
        <v>150</v>
      </c>
      <c r="BB7" s="10">
        <v>139</v>
      </c>
      <c r="BC7" s="10">
        <v>137</v>
      </c>
      <c r="BD7" s="10">
        <v>126</v>
      </c>
      <c r="BE7" s="10">
        <v>91</v>
      </c>
      <c r="BF7" s="10">
        <v>86</v>
      </c>
      <c r="BG7" s="10">
        <v>122</v>
      </c>
      <c r="BH7" s="10">
        <v>95</v>
      </c>
      <c r="BI7" s="10">
        <v>70</v>
      </c>
      <c r="BJ7" s="10">
        <v>54</v>
      </c>
      <c r="BK7" s="10">
        <v>46</v>
      </c>
      <c r="BL7" s="10">
        <v>128</v>
      </c>
      <c r="BM7" s="10"/>
      <c r="BN7" s="10">
        <v>934</v>
      </c>
      <c r="BO7" s="10">
        <v>553</v>
      </c>
      <c r="BP7" s="10"/>
      <c r="BQ7" s="10">
        <v>352</v>
      </c>
      <c r="BR7" s="10">
        <v>141</v>
      </c>
      <c r="BS7" s="10"/>
      <c r="BT7" s="10">
        <v>202</v>
      </c>
      <c r="BU7" s="10"/>
      <c r="BV7" s="10">
        <v>279</v>
      </c>
      <c r="BW7" s="10">
        <v>256</v>
      </c>
      <c r="BX7" s="10">
        <v>909</v>
      </c>
      <c r="BY7" s="10"/>
      <c r="BZ7" s="10">
        <v>38</v>
      </c>
      <c r="CA7" s="10">
        <v>130</v>
      </c>
      <c r="CB7" s="10">
        <v>206</v>
      </c>
      <c r="CC7" s="10">
        <v>222</v>
      </c>
      <c r="CD7" s="10">
        <v>309</v>
      </c>
      <c r="CE7" s="10">
        <v>230</v>
      </c>
      <c r="CF7" s="10">
        <v>241</v>
      </c>
      <c r="CG7" s="10"/>
      <c r="CH7" s="10">
        <v>180</v>
      </c>
      <c r="CI7" s="10">
        <v>680</v>
      </c>
      <c r="CJ7" s="10">
        <v>525</v>
      </c>
      <c r="CK7" s="10">
        <v>101</v>
      </c>
      <c r="CL7" s="10">
        <v>11</v>
      </c>
    </row>
    <row r="8" spans="2:90" ht="30" customHeight="1" x14ac:dyDescent="0.3">
      <c r="B8" s="11" t="s">
        <v>20</v>
      </c>
      <c r="C8" s="11">
        <v>1489</v>
      </c>
      <c r="D8" s="11">
        <v>768</v>
      </c>
      <c r="E8" s="11">
        <v>716</v>
      </c>
      <c r="F8" s="11"/>
      <c r="G8" s="11">
        <v>187</v>
      </c>
      <c r="H8" s="11">
        <v>266</v>
      </c>
      <c r="I8" s="11">
        <v>233</v>
      </c>
      <c r="J8" s="11">
        <v>215</v>
      </c>
      <c r="K8" s="11">
        <v>220</v>
      </c>
      <c r="L8" s="11">
        <v>368</v>
      </c>
      <c r="M8" s="11"/>
      <c r="N8" s="11">
        <v>463</v>
      </c>
      <c r="O8" s="11">
        <v>401</v>
      </c>
      <c r="P8" s="11">
        <v>341</v>
      </c>
      <c r="Q8" s="11">
        <v>279</v>
      </c>
      <c r="R8" s="11"/>
      <c r="S8" s="11">
        <v>211</v>
      </c>
      <c r="T8" s="11">
        <v>209</v>
      </c>
      <c r="U8" s="11">
        <v>122</v>
      </c>
      <c r="V8" s="11">
        <v>137</v>
      </c>
      <c r="W8" s="11">
        <v>109</v>
      </c>
      <c r="X8" s="11">
        <v>128</v>
      </c>
      <c r="Y8" s="11">
        <v>121</v>
      </c>
      <c r="Z8" s="11">
        <v>53</v>
      </c>
      <c r="AA8" s="11">
        <v>157</v>
      </c>
      <c r="AB8" s="11">
        <v>132</v>
      </c>
      <c r="AC8" s="11">
        <v>68</v>
      </c>
      <c r="AD8" s="11">
        <v>43</v>
      </c>
      <c r="AE8" s="11"/>
      <c r="AF8" s="11">
        <v>554</v>
      </c>
      <c r="AG8" s="11">
        <v>622</v>
      </c>
      <c r="AH8" s="11">
        <v>180</v>
      </c>
      <c r="AI8" s="11"/>
      <c r="AJ8" s="11">
        <v>341</v>
      </c>
      <c r="AK8" s="11">
        <v>535</v>
      </c>
      <c r="AL8" s="11">
        <v>135</v>
      </c>
      <c r="AM8" s="11">
        <v>172</v>
      </c>
      <c r="AN8" s="11">
        <v>81</v>
      </c>
      <c r="AO8" s="11"/>
      <c r="AP8" s="11">
        <v>390</v>
      </c>
      <c r="AQ8" s="11">
        <v>279</v>
      </c>
      <c r="AR8" s="11">
        <v>137</v>
      </c>
      <c r="AS8" s="11">
        <v>331</v>
      </c>
      <c r="AT8" s="11">
        <v>111</v>
      </c>
      <c r="AU8" s="11">
        <v>122</v>
      </c>
      <c r="AV8" s="11"/>
      <c r="AW8" s="11">
        <v>8</v>
      </c>
      <c r="AX8" s="11">
        <v>37</v>
      </c>
      <c r="AY8" s="11">
        <v>86</v>
      </c>
      <c r="AZ8" s="11">
        <v>73</v>
      </c>
      <c r="BA8" s="11">
        <v>153</v>
      </c>
      <c r="BB8" s="11">
        <v>140</v>
      </c>
      <c r="BC8" s="11">
        <v>138</v>
      </c>
      <c r="BD8" s="11">
        <v>126</v>
      </c>
      <c r="BE8" s="11">
        <v>89</v>
      </c>
      <c r="BF8" s="11">
        <v>84</v>
      </c>
      <c r="BG8" s="11">
        <v>122</v>
      </c>
      <c r="BH8" s="11">
        <v>93</v>
      </c>
      <c r="BI8" s="11">
        <v>70</v>
      </c>
      <c r="BJ8" s="11">
        <v>51</v>
      </c>
      <c r="BK8" s="11">
        <v>44</v>
      </c>
      <c r="BL8" s="11">
        <v>124</v>
      </c>
      <c r="BM8" s="11"/>
      <c r="BN8" s="11">
        <v>914</v>
      </c>
      <c r="BO8" s="11">
        <v>566</v>
      </c>
      <c r="BP8" s="11"/>
      <c r="BQ8" s="11">
        <v>355</v>
      </c>
      <c r="BR8" s="11">
        <v>141</v>
      </c>
      <c r="BS8" s="11"/>
      <c r="BT8" s="11">
        <v>203</v>
      </c>
      <c r="BU8" s="11"/>
      <c r="BV8" s="11">
        <v>281</v>
      </c>
      <c r="BW8" s="11">
        <v>264</v>
      </c>
      <c r="BX8" s="11">
        <v>889</v>
      </c>
      <c r="BY8" s="11"/>
      <c r="BZ8" s="11">
        <v>39</v>
      </c>
      <c r="CA8" s="11">
        <v>128</v>
      </c>
      <c r="CB8" s="11">
        <v>202</v>
      </c>
      <c r="CC8" s="11">
        <v>227</v>
      </c>
      <c r="CD8" s="11">
        <v>309</v>
      </c>
      <c r="CE8" s="11">
        <v>230</v>
      </c>
      <c r="CF8" s="11">
        <v>235</v>
      </c>
      <c r="CG8" s="11"/>
      <c r="CH8" s="11">
        <v>183</v>
      </c>
      <c r="CI8" s="11">
        <v>668</v>
      </c>
      <c r="CJ8" s="11">
        <v>524</v>
      </c>
      <c r="CK8" s="11">
        <v>103</v>
      </c>
      <c r="CL8" s="11">
        <v>11</v>
      </c>
    </row>
    <row r="9" spans="2:90" x14ac:dyDescent="0.3">
      <c r="B9" s="18" t="s">
        <v>247</v>
      </c>
      <c r="C9" s="17">
        <v>0.46741662964219399</v>
      </c>
      <c r="D9" s="17">
        <v>0.47192979216000303</v>
      </c>
      <c r="E9" s="17">
        <v>0.46445135733840198</v>
      </c>
      <c r="F9" s="17"/>
      <c r="G9" s="17">
        <v>0.37800083251679101</v>
      </c>
      <c r="H9" s="17">
        <v>0.45522138121911099</v>
      </c>
      <c r="I9" s="17">
        <v>0.46384059298903801</v>
      </c>
      <c r="J9" s="17">
        <v>0.47832640135603</v>
      </c>
      <c r="K9" s="17">
        <v>0.45656285077930397</v>
      </c>
      <c r="L9" s="17">
        <v>0.52412195782459103</v>
      </c>
      <c r="M9" s="17"/>
      <c r="N9" s="17">
        <v>0.49231717135150899</v>
      </c>
      <c r="O9" s="17">
        <v>0.49481710041940102</v>
      </c>
      <c r="P9" s="17">
        <v>0.43932128520517499</v>
      </c>
      <c r="Q9" s="17">
        <v>0.41901280169215399</v>
      </c>
      <c r="R9" s="17"/>
      <c r="S9" s="17">
        <v>0.44462754068676802</v>
      </c>
      <c r="T9" s="17">
        <v>0.57893568324573497</v>
      </c>
      <c r="U9" s="17">
        <v>0.46640644752933602</v>
      </c>
      <c r="V9" s="17">
        <v>0.41449462432767198</v>
      </c>
      <c r="W9" s="17">
        <v>0.48688520303900401</v>
      </c>
      <c r="X9" s="17">
        <v>0.44179693756694799</v>
      </c>
      <c r="Y9" s="17">
        <v>0.46024755796105599</v>
      </c>
      <c r="Z9" s="17">
        <v>0.42703204845586401</v>
      </c>
      <c r="AA9" s="17">
        <v>0.47242381588054599</v>
      </c>
      <c r="AB9" s="17">
        <v>0.44149050365937798</v>
      </c>
      <c r="AC9" s="17">
        <v>0.40351272817863798</v>
      </c>
      <c r="AD9" s="17">
        <v>0.46848467422040202</v>
      </c>
      <c r="AE9" s="17"/>
      <c r="AF9" s="17">
        <v>0.47165559840747601</v>
      </c>
      <c r="AG9" s="17">
        <v>0.49547680896041901</v>
      </c>
      <c r="AH9" s="17">
        <v>0.43073591304854703</v>
      </c>
      <c r="AI9" s="17"/>
      <c r="AJ9" s="17">
        <v>0.474716114503827</v>
      </c>
      <c r="AK9" s="17">
        <v>0.49126637488645297</v>
      </c>
      <c r="AL9" s="17">
        <v>0.43487336225436102</v>
      </c>
      <c r="AM9" s="17">
        <v>0.46442249763653098</v>
      </c>
      <c r="AN9" s="17">
        <v>0.36957419515533801</v>
      </c>
      <c r="AO9" s="17"/>
      <c r="AP9" s="17">
        <v>0.50124438441776697</v>
      </c>
      <c r="AQ9" s="17">
        <v>0.49459269703186998</v>
      </c>
      <c r="AR9" s="17">
        <v>0.46006625485381603</v>
      </c>
      <c r="AS9" s="17">
        <v>0.44575336467800902</v>
      </c>
      <c r="AT9" s="17">
        <v>0.36756388283334801</v>
      </c>
      <c r="AU9" s="17">
        <v>0.48626967499278101</v>
      </c>
      <c r="AV9" s="17"/>
      <c r="AW9" s="17">
        <v>0.51096325706198797</v>
      </c>
      <c r="AX9" s="17">
        <v>0.26678982727598799</v>
      </c>
      <c r="AY9" s="17">
        <v>0.40643868936273903</v>
      </c>
      <c r="AZ9" s="17">
        <v>0.37911571728629001</v>
      </c>
      <c r="BA9" s="17">
        <v>0.39059382903476098</v>
      </c>
      <c r="BB9" s="17">
        <v>0.45585143836818998</v>
      </c>
      <c r="BC9" s="17">
        <v>0.50619451725462705</v>
      </c>
      <c r="BD9" s="17">
        <v>0.46563180235887502</v>
      </c>
      <c r="BE9" s="17">
        <v>0.45774737270065502</v>
      </c>
      <c r="BF9" s="17">
        <v>0.54654384074479101</v>
      </c>
      <c r="BG9" s="17">
        <v>0.52016522358921102</v>
      </c>
      <c r="BH9" s="17">
        <v>0.59481380056640698</v>
      </c>
      <c r="BI9" s="17">
        <v>0.46568429243170401</v>
      </c>
      <c r="BJ9" s="17">
        <v>0.56848156976966102</v>
      </c>
      <c r="BK9" s="17">
        <v>0.66651680039380001</v>
      </c>
      <c r="BL9" s="17">
        <v>0.423518345235041</v>
      </c>
      <c r="BM9" s="17"/>
      <c r="BN9" s="17">
        <v>0.47639689575542499</v>
      </c>
      <c r="BO9" s="17">
        <v>0.45196396083872897</v>
      </c>
      <c r="BP9" s="17"/>
      <c r="BQ9" s="17">
        <v>0.51729670515047799</v>
      </c>
      <c r="BR9" s="17">
        <v>0.42014586539695897</v>
      </c>
      <c r="BS9" s="17"/>
      <c r="BT9" s="17">
        <v>0.43169840414976901</v>
      </c>
      <c r="BU9" s="17"/>
      <c r="BV9" s="17">
        <v>0.39597820072130802</v>
      </c>
      <c r="BW9" s="17">
        <v>0.45802522001239598</v>
      </c>
      <c r="BX9" s="17">
        <v>0.50017730985756004</v>
      </c>
      <c r="BY9" s="17"/>
      <c r="BZ9" s="17">
        <v>0.44078365828457</v>
      </c>
      <c r="CA9" s="17">
        <v>0.360593069815554</v>
      </c>
      <c r="CB9" s="17">
        <v>0.422627607330605</v>
      </c>
      <c r="CC9" s="17">
        <v>0.46960691359733098</v>
      </c>
      <c r="CD9" s="17">
        <v>0.50890350614186097</v>
      </c>
      <c r="CE9" s="17">
        <v>0.53497601408202999</v>
      </c>
      <c r="CF9" s="17">
        <v>0.50765516424979595</v>
      </c>
      <c r="CG9" s="17"/>
      <c r="CH9" s="17">
        <v>0.43538828762727799</v>
      </c>
      <c r="CI9" s="17">
        <v>0.52588181087056296</v>
      </c>
      <c r="CJ9" s="17">
        <v>0.43353190538942199</v>
      </c>
      <c r="CK9" s="17">
        <v>0.33843546966930999</v>
      </c>
      <c r="CL9" s="17">
        <v>0.26758989005304901</v>
      </c>
    </row>
    <row r="10" spans="2:90" x14ac:dyDescent="0.3">
      <c r="B10" s="18" t="s">
        <v>248</v>
      </c>
      <c r="C10" s="17">
        <v>0.29049513545221201</v>
      </c>
      <c r="D10" s="17">
        <v>0.33943058349486399</v>
      </c>
      <c r="E10" s="17">
        <v>0.23996127766356001</v>
      </c>
      <c r="F10" s="17"/>
      <c r="G10" s="17">
        <v>0.20367352072902001</v>
      </c>
      <c r="H10" s="17">
        <v>0.33931759793782101</v>
      </c>
      <c r="I10" s="17">
        <v>0.300971511155119</v>
      </c>
      <c r="J10" s="17">
        <v>0.28501121328047702</v>
      </c>
      <c r="K10" s="17">
        <v>0.30877123162098802</v>
      </c>
      <c r="L10" s="17">
        <v>0.28491712068130098</v>
      </c>
      <c r="M10" s="17"/>
      <c r="N10" s="17">
        <v>0.34514357194335099</v>
      </c>
      <c r="O10" s="17">
        <v>0.27297584684638998</v>
      </c>
      <c r="P10" s="17">
        <v>0.28577401014618098</v>
      </c>
      <c r="Q10" s="17">
        <v>0.23186176356119201</v>
      </c>
      <c r="R10" s="17"/>
      <c r="S10" s="17">
        <v>0.32756664217192499</v>
      </c>
      <c r="T10" s="17">
        <v>0.28311004121238298</v>
      </c>
      <c r="U10" s="17">
        <v>0.248911184620561</v>
      </c>
      <c r="V10" s="17">
        <v>0.25545705641881</v>
      </c>
      <c r="W10" s="17">
        <v>0.40444320970551401</v>
      </c>
      <c r="X10" s="17">
        <v>0.27868322875407803</v>
      </c>
      <c r="Y10" s="17">
        <v>0.28500651331159899</v>
      </c>
      <c r="Z10" s="17">
        <v>0.272638527570852</v>
      </c>
      <c r="AA10" s="17">
        <v>0.28102932444642398</v>
      </c>
      <c r="AB10" s="17">
        <v>0.27343356925381201</v>
      </c>
      <c r="AC10" s="17">
        <v>0.24813268209551001</v>
      </c>
      <c r="AD10" s="17">
        <v>0.312664191161523</v>
      </c>
      <c r="AE10" s="17"/>
      <c r="AF10" s="17">
        <v>0.29175642951199099</v>
      </c>
      <c r="AG10" s="17">
        <v>0.33587527324879701</v>
      </c>
      <c r="AH10" s="17">
        <v>0.234946997005578</v>
      </c>
      <c r="AI10" s="17"/>
      <c r="AJ10" s="17">
        <v>0.27328537925782198</v>
      </c>
      <c r="AK10" s="17">
        <v>0.34466459664806698</v>
      </c>
      <c r="AL10" s="17">
        <v>0.31682720848284301</v>
      </c>
      <c r="AM10" s="17">
        <v>0.29861624796040098</v>
      </c>
      <c r="AN10" s="17">
        <v>0.14555100435075899</v>
      </c>
      <c r="AO10" s="17"/>
      <c r="AP10" s="17">
        <v>0.34951771997215803</v>
      </c>
      <c r="AQ10" s="17">
        <v>0.30382110245511201</v>
      </c>
      <c r="AR10" s="17">
        <v>0.29605583373913502</v>
      </c>
      <c r="AS10" s="17">
        <v>0.28771363670019701</v>
      </c>
      <c r="AT10" s="17">
        <v>0.13920249233292101</v>
      </c>
      <c r="AU10" s="17">
        <v>0.28598304352806198</v>
      </c>
      <c r="AV10" s="17"/>
      <c r="AW10" s="17">
        <v>0.12596221102718999</v>
      </c>
      <c r="AX10" s="17">
        <v>0.17734181214117101</v>
      </c>
      <c r="AY10" s="17">
        <v>0.19080131607286699</v>
      </c>
      <c r="AZ10" s="17">
        <v>0.24337983552945699</v>
      </c>
      <c r="BA10" s="17">
        <v>0.248335099681504</v>
      </c>
      <c r="BB10" s="17">
        <v>0.22497071422329101</v>
      </c>
      <c r="BC10" s="17">
        <v>0.26487444043639902</v>
      </c>
      <c r="BD10" s="17">
        <v>0.26689255028113801</v>
      </c>
      <c r="BE10" s="17">
        <v>0.36426632483739302</v>
      </c>
      <c r="BF10" s="17">
        <v>0.311649661365904</v>
      </c>
      <c r="BG10" s="17">
        <v>0.34366544652146003</v>
      </c>
      <c r="BH10" s="17">
        <v>0.34198947628147203</v>
      </c>
      <c r="BI10" s="17">
        <v>0.33075890111863998</v>
      </c>
      <c r="BJ10" s="17">
        <v>0.52430607641605098</v>
      </c>
      <c r="BK10" s="17">
        <v>0.33717323308497399</v>
      </c>
      <c r="BL10" s="17">
        <v>0.34821504591234698</v>
      </c>
      <c r="BM10" s="17"/>
      <c r="BN10" s="17">
        <v>0.32904275894905799</v>
      </c>
      <c r="BO10" s="17">
        <v>0.225170970368756</v>
      </c>
      <c r="BP10" s="17"/>
      <c r="BQ10" s="17">
        <v>0.34231851051009898</v>
      </c>
      <c r="BR10" s="17">
        <v>0.32145618673859799</v>
      </c>
      <c r="BS10" s="17"/>
      <c r="BT10" s="17">
        <v>0.34110690438624502</v>
      </c>
      <c r="BU10" s="17"/>
      <c r="BV10" s="17">
        <v>0.23969116218785499</v>
      </c>
      <c r="BW10" s="17">
        <v>0.283090333528486</v>
      </c>
      <c r="BX10" s="17">
        <v>0.31606657765525198</v>
      </c>
      <c r="BY10" s="17"/>
      <c r="BZ10" s="17">
        <v>0.17112564023653001</v>
      </c>
      <c r="CA10" s="17">
        <v>0.207197505619931</v>
      </c>
      <c r="CB10" s="17">
        <v>0.18407710747049899</v>
      </c>
      <c r="CC10" s="17">
        <v>0.32165334968501302</v>
      </c>
      <c r="CD10" s="17">
        <v>0.33903170230075802</v>
      </c>
      <c r="CE10" s="17">
        <v>0.36561464290660201</v>
      </c>
      <c r="CF10" s="17">
        <v>0.30489257936297298</v>
      </c>
      <c r="CG10" s="17"/>
      <c r="CH10" s="17">
        <v>0.305797717786429</v>
      </c>
      <c r="CI10" s="17">
        <v>0.32003560626881</v>
      </c>
      <c r="CJ10" s="17">
        <v>0.26878727570743199</v>
      </c>
      <c r="CK10" s="17">
        <v>0.19258453781347601</v>
      </c>
      <c r="CL10" s="17">
        <v>0.19184830828354599</v>
      </c>
    </row>
    <row r="11" spans="2:90" ht="28.8" x14ac:dyDescent="0.3">
      <c r="B11" s="18" t="s">
        <v>249</v>
      </c>
      <c r="C11" s="17">
        <v>0.27545644282038301</v>
      </c>
      <c r="D11" s="17">
        <v>0.27663955680666702</v>
      </c>
      <c r="E11" s="17">
        <v>0.27336988112805299</v>
      </c>
      <c r="F11" s="17"/>
      <c r="G11" s="17">
        <v>0.24304693075502201</v>
      </c>
      <c r="H11" s="17">
        <v>0.32434022309514599</v>
      </c>
      <c r="I11" s="17">
        <v>0.31682110803768398</v>
      </c>
      <c r="J11" s="17">
        <v>0.31549314357869501</v>
      </c>
      <c r="K11" s="17">
        <v>0.26596587044379699</v>
      </c>
      <c r="L11" s="17">
        <v>0.21266685346987199</v>
      </c>
      <c r="M11" s="17"/>
      <c r="N11" s="17">
        <v>0.27725536039634302</v>
      </c>
      <c r="O11" s="17">
        <v>0.29826393574755899</v>
      </c>
      <c r="P11" s="17">
        <v>0.24411003334193501</v>
      </c>
      <c r="Q11" s="17">
        <v>0.27500035156026897</v>
      </c>
      <c r="R11" s="17"/>
      <c r="S11" s="17">
        <v>0.334348908449634</v>
      </c>
      <c r="T11" s="17">
        <v>0.29647685418360298</v>
      </c>
      <c r="U11" s="17">
        <v>0.319417870129864</v>
      </c>
      <c r="V11" s="17">
        <v>0.24174734053712801</v>
      </c>
      <c r="W11" s="17">
        <v>0.326359867280204</v>
      </c>
      <c r="X11" s="17">
        <v>0.24669915400932299</v>
      </c>
      <c r="Y11" s="17">
        <v>0.225199993537855</v>
      </c>
      <c r="Z11" s="17">
        <v>0.205465343839906</v>
      </c>
      <c r="AA11" s="17">
        <v>0.19596547390000599</v>
      </c>
      <c r="AB11" s="17">
        <v>0.28322930806449897</v>
      </c>
      <c r="AC11" s="17">
        <v>0.26054720284013799</v>
      </c>
      <c r="AD11" s="17">
        <v>0.34352871919870198</v>
      </c>
      <c r="AE11" s="17"/>
      <c r="AF11" s="17">
        <v>0.24551636787055001</v>
      </c>
      <c r="AG11" s="17">
        <v>0.30404577222733897</v>
      </c>
      <c r="AH11" s="17">
        <v>0.31231514918568698</v>
      </c>
      <c r="AI11" s="17"/>
      <c r="AJ11" s="17">
        <v>0.23895628892679399</v>
      </c>
      <c r="AK11" s="17">
        <v>0.287903486604207</v>
      </c>
      <c r="AL11" s="17">
        <v>0.30985392558390401</v>
      </c>
      <c r="AM11" s="17">
        <v>0.24281621604696699</v>
      </c>
      <c r="AN11" s="17">
        <v>0.31268979314742301</v>
      </c>
      <c r="AO11" s="17"/>
      <c r="AP11" s="17">
        <v>0.29772979314857601</v>
      </c>
      <c r="AQ11" s="17">
        <v>0.27533586409537902</v>
      </c>
      <c r="AR11" s="17">
        <v>0.29812730774559498</v>
      </c>
      <c r="AS11" s="17">
        <v>0.24122113488626801</v>
      </c>
      <c r="AT11" s="17">
        <v>0.330751597173087</v>
      </c>
      <c r="AU11" s="17">
        <v>0.247660063267059</v>
      </c>
      <c r="AV11" s="17"/>
      <c r="AW11" s="17">
        <v>0.37002127256364098</v>
      </c>
      <c r="AX11" s="17">
        <v>0.26645563933417898</v>
      </c>
      <c r="AY11" s="17">
        <v>0.234089194854876</v>
      </c>
      <c r="AZ11" s="17">
        <v>0.32650337331429102</v>
      </c>
      <c r="BA11" s="17">
        <v>0.25111918974193198</v>
      </c>
      <c r="BB11" s="17">
        <v>0.26479000699587002</v>
      </c>
      <c r="BC11" s="17">
        <v>0.25521946043668797</v>
      </c>
      <c r="BD11" s="17">
        <v>0.27900703480429501</v>
      </c>
      <c r="BE11" s="17">
        <v>0.33838889393756</v>
      </c>
      <c r="BF11" s="17">
        <v>0.30362168551108198</v>
      </c>
      <c r="BG11" s="17">
        <v>0.30353908981838301</v>
      </c>
      <c r="BH11" s="17">
        <v>0.26717347523631801</v>
      </c>
      <c r="BI11" s="17">
        <v>0.23342077934729299</v>
      </c>
      <c r="BJ11" s="17">
        <v>0.307632291966911</v>
      </c>
      <c r="BK11" s="17">
        <v>0.28674785124443603</v>
      </c>
      <c r="BL11" s="17">
        <v>0.309481851475639</v>
      </c>
      <c r="BM11" s="17"/>
      <c r="BN11" s="17">
        <v>0.29065741648563698</v>
      </c>
      <c r="BO11" s="17">
        <v>0.25386953497710701</v>
      </c>
      <c r="BP11" s="17"/>
      <c r="BQ11" s="17">
        <v>0.29974207414711301</v>
      </c>
      <c r="BR11" s="17">
        <v>0.27076984721907099</v>
      </c>
      <c r="BS11" s="17"/>
      <c r="BT11" s="17">
        <v>0.31181824192055602</v>
      </c>
      <c r="BU11" s="17"/>
      <c r="BV11" s="17">
        <v>0.223379960058805</v>
      </c>
      <c r="BW11" s="17">
        <v>0.21587056297745</v>
      </c>
      <c r="BX11" s="17">
        <v>0.30780158504923799</v>
      </c>
      <c r="BY11" s="17"/>
      <c r="BZ11" s="17">
        <v>0.26831679469174802</v>
      </c>
      <c r="CA11" s="17">
        <v>0.35909794976572701</v>
      </c>
      <c r="CB11" s="17">
        <v>0.33799431079664899</v>
      </c>
      <c r="CC11" s="17">
        <v>0.26705501839069601</v>
      </c>
      <c r="CD11" s="17">
        <v>0.28757797585919398</v>
      </c>
      <c r="CE11" s="17">
        <v>0.21658472060474601</v>
      </c>
      <c r="CF11" s="17">
        <v>0.27487759601436601</v>
      </c>
      <c r="CG11" s="17"/>
      <c r="CH11" s="17">
        <v>0.24575426433074701</v>
      </c>
      <c r="CI11" s="17">
        <v>0.20534466289730799</v>
      </c>
      <c r="CJ11" s="17">
        <v>0.35324406565910199</v>
      </c>
      <c r="CK11" s="17">
        <v>0.39097439162437297</v>
      </c>
      <c r="CL11" s="17">
        <v>0.240916530441002</v>
      </c>
    </row>
    <row r="12" spans="2:90" x14ac:dyDescent="0.3">
      <c r="B12" s="18" t="s">
        <v>250</v>
      </c>
      <c r="C12" s="17">
        <v>0.23827151098137</v>
      </c>
      <c r="D12" s="17">
        <v>0.20446164635042699</v>
      </c>
      <c r="E12" s="17">
        <v>0.272175127745793</v>
      </c>
      <c r="F12" s="17"/>
      <c r="G12" s="17">
        <v>0.31620565027466602</v>
      </c>
      <c r="H12" s="17">
        <v>0.28131388052004802</v>
      </c>
      <c r="I12" s="17">
        <v>0.25733585278983001</v>
      </c>
      <c r="J12" s="17">
        <v>0.197365141765239</v>
      </c>
      <c r="K12" s="17">
        <v>0.20666795123210699</v>
      </c>
      <c r="L12" s="17">
        <v>0.19824116964739899</v>
      </c>
      <c r="M12" s="17"/>
      <c r="N12" s="17">
        <v>0.27498657313063302</v>
      </c>
      <c r="O12" s="17">
        <v>0.22673620781696399</v>
      </c>
      <c r="P12" s="17">
        <v>0.20235968329558801</v>
      </c>
      <c r="Q12" s="17">
        <v>0.24202623653453101</v>
      </c>
      <c r="R12" s="17"/>
      <c r="S12" s="17">
        <v>0.257114044091454</v>
      </c>
      <c r="T12" s="17">
        <v>0.226427031539391</v>
      </c>
      <c r="U12" s="17">
        <v>0.21397164485224801</v>
      </c>
      <c r="V12" s="17">
        <v>0.20853388031874101</v>
      </c>
      <c r="W12" s="17">
        <v>0.17388814573867101</v>
      </c>
      <c r="X12" s="17">
        <v>0.19577214488258701</v>
      </c>
      <c r="Y12" s="17">
        <v>0.15766586946938599</v>
      </c>
      <c r="Z12" s="17">
        <v>0.23252152231481801</v>
      </c>
      <c r="AA12" s="17">
        <v>0.35518008704669701</v>
      </c>
      <c r="AB12" s="17">
        <v>0.255401181942364</v>
      </c>
      <c r="AC12" s="17">
        <v>0.25712389590700602</v>
      </c>
      <c r="AD12" s="17">
        <v>0.38268149193183498</v>
      </c>
      <c r="AE12" s="17"/>
      <c r="AF12" s="17">
        <v>0.22103473080007999</v>
      </c>
      <c r="AG12" s="17">
        <v>0.23279893566948401</v>
      </c>
      <c r="AH12" s="17">
        <v>0.26359155353274799</v>
      </c>
      <c r="AI12" s="17"/>
      <c r="AJ12" s="17">
        <v>0.186817801122794</v>
      </c>
      <c r="AK12" s="17">
        <v>0.27368472191800602</v>
      </c>
      <c r="AL12" s="17">
        <v>0.155471296839017</v>
      </c>
      <c r="AM12" s="17">
        <v>0.233850032340879</v>
      </c>
      <c r="AN12" s="17">
        <v>0.34420257165630402</v>
      </c>
      <c r="AO12" s="17"/>
      <c r="AP12" s="17">
        <v>0.27650150093020298</v>
      </c>
      <c r="AQ12" s="17">
        <v>0.21961157841159301</v>
      </c>
      <c r="AR12" s="17">
        <v>0.20984850629194901</v>
      </c>
      <c r="AS12" s="17">
        <v>0.19118891435191199</v>
      </c>
      <c r="AT12" s="17">
        <v>0.30781835055124002</v>
      </c>
      <c r="AU12" s="17">
        <v>0.26140994137468698</v>
      </c>
      <c r="AV12" s="17"/>
      <c r="AW12" s="17">
        <v>0.39161450376676199</v>
      </c>
      <c r="AX12" s="17">
        <v>0.15785282695502501</v>
      </c>
      <c r="AY12" s="17">
        <v>0.217602751335221</v>
      </c>
      <c r="AZ12" s="17">
        <v>0.242320494974161</v>
      </c>
      <c r="BA12" s="17">
        <v>0.28214048121537399</v>
      </c>
      <c r="BB12" s="17">
        <v>0.16608809865598501</v>
      </c>
      <c r="BC12" s="17">
        <v>0.16252208652262001</v>
      </c>
      <c r="BD12" s="17">
        <v>0.22067160157108301</v>
      </c>
      <c r="BE12" s="17">
        <v>0.21688876777194899</v>
      </c>
      <c r="BF12" s="17">
        <v>0.30189606480099201</v>
      </c>
      <c r="BG12" s="17">
        <v>0.28198876111504001</v>
      </c>
      <c r="BH12" s="17">
        <v>0.228595852593454</v>
      </c>
      <c r="BI12" s="17">
        <v>0.29292702703114798</v>
      </c>
      <c r="BJ12" s="17">
        <v>0.38182145035439502</v>
      </c>
      <c r="BK12" s="17">
        <v>0.23123199549319801</v>
      </c>
      <c r="BL12" s="17">
        <v>0.26899559396504202</v>
      </c>
      <c r="BM12" s="17"/>
      <c r="BN12" s="17">
        <v>0.253189286013147</v>
      </c>
      <c r="BO12" s="17">
        <v>0.209811283677347</v>
      </c>
      <c r="BP12" s="17"/>
      <c r="BQ12" s="17">
        <v>0.27476415161509898</v>
      </c>
      <c r="BR12" s="17">
        <v>0.277197720743874</v>
      </c>
      <c r="BS12" s="17"/>
      <c r="BT12" s="17">
        <v>0.28867055280188197</v>
      </c>
      <c r="BU12" s="17"/>
      <c r="BV12" s="17">
        <v>0.23744873444709599</v>
      </c>
      <c r="BW12" s="17">
        <v>0.30475597659058001</v>
      </c>
      <c r="BX12" s="17">
        <v>0.22003153585392801</v>
      </c>
      <c r="BY12" s="17"/>
      <c r="BZ12" s="17">
        <v>0.21950537771117701</v>
      </c>
      <c r="CA12" s="17">
        <v>0.25080592129335799</v>
      </c>
      <c r="CB12" s="17">
        <v>0.25578349961435398</v>
      </c>
      <c r="CC12" s="17">
        <v>0.25463139342297197</v>
      </c>
      <c r="CD12" s="17">
        <v>0.24872451254219999</v>
      </c>
      <c r="CE12" s="17">
        <v>0.23669551353951099</v>
      </c>
      <c r="CF12" s="17">
        <v>0.20740524160207699</v>
      </c>
      <c r="CG12" s="17"/>
      <c r="CH12" s="17">
        <v>0.28647996509580698</v>
      </c>
      <c r="CI12" s="17">
        <v>0.21915882842811801</v>
      </c>
      <c r="CJ12" s="17">
        <v>0.25019057552250601</v>
      </c>
      <c r="CK12" s="17">
        <v>0.22101835929073299</v>
      </c>
      <c r="CL12" s="17">
        <v>0.19184830828354599</v>
      </c>
    </row>
    <row r="13" spans="2:90" ht="28.8" x14ac:dyDescent="0.3">
      <c r="B13" s="18" t="s">
        <v>251</v>
      </c>
      <c r="C13" s="17">
        <v>0.21131801401495201</v>
      </c>
      <c r="D13" s="17">
        <v>0.22229938572518501</v>
      </c>
      <c r="E13" s="17">
        <v>0.198313072692968</v>
      </c>
      <c r="F13" s="17"/>
      <c r="G13" s="17">
        <v>0.248747818532075</v>
      </c>
      <c r="H13" s="17">
        <v>0.33373554601956301</v>
      </c>
      <c r="I13" s="17">
        <v>0.20508856726872801</v>
      </c>
      <c r="J13" s="17">
        <v>0.205063762224867</v>
      </c>
      <c r="K13" s="17">
        <v>0.18281880131838399</v>
      </c>
      <c r="L13" s="17">
        <v>0.128329767605493</v>
      </c>
      <c r="M13" s="17"/>
      <c r="N13" s="17">
        <v>0.19697131038934501</v>
      </c>
      <c r="O13" s="17">
        <v>0.20267590212153</v>
      </c>
      <c r="P13" s="17">
        <v>0.19140171207434101</v>
      </c>
      <c r="Q13" s="17">
        <v>0.27556705846694701</v>
      </c>
      <c r="R13" s="17"/>
      <c r="S13" s="17">
        <v>0.26915245651520697</v>
      </c>
      <c r="T13" s="17">
        <v>0.17220148344657299</v>
      </c>
      <c r="U13" s="17">
        <v>0.20688595871846399</v>
      </c>
      <c r="V13" s="17">
        <v>0.19233158900095801</v>
      </c>
      <c r="W13" s="17">
        <v>0.15956313943251199</v>
      </c>
      <c r="X13" s="17">
        <v>0.21184183840090601</v>
      </c>
      <c r="Y13" s="17">
        <v>0.18185786283581401</v>
      </c>
      <c r="Z13" s="17">
        <v>0.30327228082719998</v>
      </c>
      <c r="AA13" s="17">
        <v>0.177317413108498</v>
      </c>
      <c r="AB13" s="17">
        <v>0.211907440313749</v>
      </c>
      <c r="AC13" s="17">
        <v>0.25725837263066498</v>
      </c>
      <c r="AD13" s="17">
        <v>0.34065803675270301</v>
      </c>
      <c r="AE13" s="17"/>
      <c r="AF13" s="17">
        <v>0.18739436278491001</v>
      </c>
      <c r="AG13" s="17">
        <v>0.19857372202673201</v>
      </c>
      <c r="AH13" s="17">
        <v>0.28531985679502903</v>
      </c>
      <c r="AI13" s="17"/>
      <c r="AJ13" s="17">
        <v>0.18888392208697999</v>
      </c>
      <c r="AK13" s="17">
        <v>0.21714694967002399</v>
      </c>
      <c r="AL13" s="17">
        <v>0.14734597998826501</v>
      </c>
      <c r="AM13" s="17">
        <v>0.239853304732499</v>
      </c>
      <c r="AN13" s="17">
        <v>0.20474752681835201</v>
      </c>
      <c r="AO13" s="17"/>
      <c r="AP13" s="17">
        <v>0.23743796891087801</v>
      </c>
      <c r="AQ13" s="17">
        <v>0.220123579603341</v>
      </c>
      <c r="AR13" s="17">
        <v>0.19371275930009901</v>
      </c>
      <c r="AS13" s="17">
        <v>0.21898671730646399</v>
      </c>
      <c r="AT13" s="17">
        <v>0.21170178012111099</v>
      </c>
      <c r="AU13" s="17">
        <v>0.128193284848621</v>
      </c>
      <c r="AV13" s="17"/>
      <c r="AW13" s="17">
        <v>0.38878970942237401</v>
      </c>
      <c r="AX13" s="17">
        <v>0.34618401503059798</v>
      </c>
      <c r="AY13" s="17">
        <v>0.347754578543504</v>
      </c>
      <c r="AZ13" s="17">
        <v>0.22756349950593199</v>
      </c>
      <c r="BA13" s="17">
        <v>0.196875787674192</v>
      </c>
      <c r="BB13" s="17">
        <v>0.26120773714066903</v>
      </c>
      <c r="BC13" s="17">
        <v>0.20569349616896701</v>
      </c>
      <c r="BD13" s="17">
        <v>0.20803065260627099</v>
      </c>
      <c r="BE13" s="17">
        <v>0.152331807451516</v>
      </c>
      <c r="BF13" s="17">
        <v>0.152300134912258</v>
      </c>
      <c r="BG13" s="17">
        <v>0.123937981900856</v>
      </c>
      <c r="BH13" s="17">
        <v>0.18307886599760201</v>
      </c>
      <c r="BI13" s="17">
        <v>0.11437596180788499</v>
      </c>
      <c r="BJ13" s="17">
        <v>0.21008715408181899</v>
      </c>
      <c r="BK13" s="17">
        <v>0.31143281403969197</v>
      </c>
      <c r="BL13" s="17">
        <v>0.28177782703476201</v>
      </c>
      <c r="BM13" s="17"/>
      <c r="BN13" s="17">
        <v>0.209254273138473</v>
      </c>
      <c r="BO13" s="17">
        <v>0.21808472084783401</v>
      </c>
      <c r="BP13" s="17"/>
      <c r="BQ13" s="17">
        <v>0.230244766325329</v>
      </c>
      <c r="BR13" s="17">
        <v>0.202723722811785</v>
      </c>
      <c r="BS13" s="17"/>
      <c r="BT13" s="17">
        <v>0.24755171504927501</v>
      </c>
      <c r="BU13" s="17"/>
      <c r="BV13" s="17">
        <v>0.18967655698597899</v>
      </c>
      <c r="BW13" s="17">
        <v>0.26180391277069598</v>
      </c>
      <c r="BX13" s="17">
        <v>0.19680702917934301</v>
      </c>
      <c r="BY13" s="17"/>
      <c r="BZ13" s="17">
        <v>0.374848454723618</v>
      </c>
      <c r="CA13" s="17">
        <v>0.40865489648585002</v>
      </c>
      <c r="CB13" s="17">
        <v>0.25285291152800998</v>
      </c>
      <c r="CC13" s="17">
        <v>0.173686394384031</v>
      </c>
      <c r="CD13" s="17">
        <v>0.18160447902465701</v>
      </c>
      <c r="CE13" s="17">
        <v>0.161676962205241</v>
      </c>
      <c r="CF13" s="17">
        <v>0.189508984489168</v>
      </c>
      <c r="CG13" s="17"/>
      <c r="CH13" s="17">
        <v>0.192904568486337</v>
      </c>
      <c r="CI13" s="17">
        <v>0.15065629342628001</v>
      </c>
      <c r="CJ13" s="17">
        <v>0.242012272973816</v>
      </c>
      <c r="CK13" s="17">
        <v>0.446706542192155</v>
      </c>
      <c r="CL13" s="17">
        <v>0.53870160316985904</v>
      </c>
    </row>
    <row r="14" spans="2:90" ht="28.8" x14ac:dyDescent="0.3">
      <c r="B14" s="18" t="s">
        <v>252</v>
      </c>
      <c r="C14" s="17">
        <v>0.17863647147339801</v>
      </c>
      <c r="D14" s="17">
        <v>0.18513969548699999</v>
      </c>
      <c r="E14" s="17">
        <v>0.17147554053520001</v>
      </c>
      <c r="F14" s="17"/>
      <c r="G14" s="17">
        <v>0.23160354362139601</v>
      </c>
      <c r="H14" s="17">
        <v>0.10031404584046801</v>
      </c>
      <c r="I14" s="17">
        <v>0.105392130714617</v>
      </c>
      <c r="J14" s="17">
        <v>0.16633310463373099</v>
      </c>
      <c r="K14" s="17">
        <v>0.19704792433901</v>
      </c>
      <c r="L14" s="17">
        <v>0.250919875792948</v>
      </c>
      <c r="M14" s="17"/>
      <c r="N14" s="17">
        <v>0.168260668199918</v>
      </c>
      <c r="O14" s="17">
        <v>0.148284674526276</v>
      </c>
      <c r="P14" s="17">
        <v>0.225691462485724</v>
      </c>
      <c r="Q14" s="17">
        <v>0.185257945236697</v>
      </c>
      <c r="R14" s="17"/>
      <c r="S14" s="17">
        <v>0.13384386626752801</v>
      </c>
      <c r="T14" s="17">
        <v>0.13326000592373899</v>
      </c>
      <c r="U14" s="17">
        <v>0.228189557342481</v>
      </c>
      <c r="V14" s="17">
        <v>0.25810546585264499</v>
      </c>
      <c r="W14" s="17">
        <v>0.17686149014823099</v>
      </c>
      <c r="X14" s="17">
        <v>0.18983756855231901</v>
      </c>
      <c r="Y14" s="17">
        <v>0.213551790489035</v>
      </c>
      <c r="Z14" s="17">
        <v>0.16463140608778501</v>
      </c>
      <c r="AA14" s="17">
        <v>0.21104662014987199</v>
      </c>
      <c r="AB14" s="17">
        <v>0.140697678190084</v>
      </c>
      <c r="AC14" s="17">
        <v>0.188729957038309</v>
      </c>
      <c r="AD14" s="17">
        <v>9.6345259026656901E-2</v>
      </c>
      <c r="AE14" s="17"/>
      <c r="AF14" s="17">
        <v>0.19626893365252501</v>
      </c>
      <c r="AG14" s="17">
        <v>0.16179665661395501</v>
      </c>
      <c r="AH14" s="17">
        <v>0.165072005415905</v>
      </c>
      <c r="AI14" s="17"/>
      <c r="AJ14" s="17">
        <v>0.19889861593963401</v>
      </c>
      <c r="AK14" s="17">
        <v>0.16339053695421499</v>
      </c>
      <c r="AL14" s="17">
        <v>0.21302167094563501</v>
      </c>
      <c r="AM14" s="17">
        <v>0.17758239530148601</v>
      </c>
      <c r="AN14" s="17">
        <v>0.18407083386113299</v>
      </c>
      <c r="AO14" s="17"/>
      <c r="AP14" s="17">
        <v>0.13073213864611499</v>
      </c>
      <c r="AQ14" s="17">
        <v>0.14015731702582701</v>
      </c>
      <c r="AR14" s="17">
        <v>0.20526238864694099</v>
      </c>
      <c r="AS14" s="17">
        <v>0.22598329302438799</v>
      </c>
      <c r="AT14" s="17">
        <v>0.18743720962791999</v>
      </c>
      <c r="AU14" s="17">
        <v>0.22127954824229401</v>
      </c>
      <c r="AV14" s="17"/>
      <c r="AW14" s="17">
        <v>0.11402033249416101</v>
      </c>
      <c r="AX14" s="17">
        <v>0.198175795159928</v>
      </c>
      <c r="AY14" s="17">
        <v>0.22326863645827399</v>
      </c>
      <c r="AZ14" s="17">
        <v>0.16029886950667599</v>
      </c>
      <c r="BA14" s="17">
        <v>0.229743319713684</v>
      </c>
      <c r="BB14" s="17">
        <v>0.23503290363106799</v>
      </c>
      <c r="BC14" s="17">
        <v>0.130222229338125</v>
      </c>
      <c r="BD14" s="17">
        <v>0.201537467905885</v>
      </c>
      <c r="BE14" s="17">
        <v>0.166020132652239</v>
      </c>
      <c r="BF14" s="17">
        <v>0.154683150577479</v>
      </c>
      <c r="BG14" s="17">
        <v>0.132024993220722</v>
      </c>
      <c r="BH14" s="17">
        <v>0.142066341734123</v>
      </c>
      <c r="BI14" s="17">
        <v>0.187468591496846</v>
      </c>
      <c r="BJ14" s="17">
        <v>9.6066160928201805E-2</v>
      </c>
      <c r="BK14" s="17">
        <v>0.15183966482937999</v>
      </c>
      <c r="BL14" s="17">
        <v>0.169025400637594</v>
      </c>
      <c r="BM14" s="17"/>
      <c r="BN14" s="17">
        <v>0.17456715533627801</v>
      </c>
      <c r="BO14" s="17">
        <v>0.18674755813455199</v>
      </c>
      <c r="BP14" s="17"/>
      <c r="BQ14" s="17">
        <v>0.13283492035109901</v>
      </c>
      <c r="BR14" s="17">
        <v>0.22359269836717199</v>
      </c>
      <c r="BS14" s="17"/>
      <c r="BT14" s="17">
        <v>0.18249540078606</v>
      </c>
      <c r="BU14" s="17"/>
      <c r="BV14" s="17">
        <v>0.20508094170921001</v>
      </c>
      <c r="BW14" s="17">
        <v>0.156383125461414</v>
      </c>
      <c r="BX14" s="17">
        <v>0.178360128347889</v>
      </c>
      <c r="BY14" s="17"/>
      <c r="BZ14" s="17">
        <v>2.3334854100425399E-2</v>
      </c>
      <c r="CA14" s="17">
        <v>0.10845265647946201</v>
      </c>
      <c r="CB14" s="17">
        <v>0.18703786480377699</v>
      </c>
      <c r="CC14" s="17">
        <v>0.16005123963289</v>
      </c>
      <c r="CD14" s="17">
        <v>0.18906613962187199</v>
      </c>
      <c r="CE14" s="17">
        <v>0.178588487131634</v>
      </c>
      <c r="CF14" s="17">
        <v>0.22615805387237101</v>
      </c>
      <c r="CG14" s="17"/>
      <c r="CH14" s="17">
        <v>0.24905370588999101</v>
      </c>
      <c r="CI14" s="17">
        <v>0.19234214051758999</v>
      </c>
      <c r="CJ14" s="17">
        <v>0.153646899098381</v>
      </c>
      <c r="CK14" s="17">
        <v>9.0544549553252002E-2</v>
      </c>
      <c r="CL14" s="17">
        <v>0.19207791968597199</v>
      </c>
    </row>
    <row r="15" spans="2:90" ht="28.8" x14ac:dyDescent="0.3">
      <c r="B15" s="18" t="s">
        <v>253</v>
      </c>
      <c r="C15" s="17">
        <v>0.15487366361027499</v>
      </c>
      <c r="D15" s="17">
        <v>0.15599514747916601</v>
      </c>
      <c r="E15" s="17">
        <v>0.15338970237501401</v>
      </c>
      <c r="F15" s="17"/>
      <c r="G15" s="17">
        <v>0.13404137370157901</v>
      </c>
      <c r="H15" s="17">
        <v>0.23293236310488399</v>
      </c>
      <c r="I15" s="17">
        <v>0.13415616481545201</v>
      </c>
      <c r="J15" s="17">
        <v>0.110326944422526</v>
      </c>
      <c r="K15" s="17">
        <v>0.10395772438794</v>
      </c>
      <c r="L15" s="17">
        <v>0.17861083321014701</v>
      </c>
      <c r="M15" s="17"/>
      <c r="N15" s="17">
        <v>0.19774195788412799</v>
      </c>
      <c r="O15" s="17">
        <v>0.15591352035807399</v>
      </c>
      <c r="P15" s="17">
        <v>0.113319992829286</v>
      </c>
      <c r="Q15" s="17">
        <v>0.13575601020752201</v>
      </c>
      <c r="R15" s="17"/>
      <c r="S15" s="17">
        <v>0.27160570548878599</v>
      </c>
      <c r="T15" s="17">
        <v>0.15744248049764001</v>
      </c>
      <c r="U15" s="17">
        <v>0.15427627662901899</v>
      </c>
      <c r="V15" s="17">
        <v>0.120161509278521</v>
      </c>
      <c r="W15" s="17">
        <v>0.13037577651225099</v>
      </c>
      <c r="X15" s="17">
        <v>0.16269266843131799</v>
      </c>
      <c r="Y15" s="17">
        <v>9.7339038907703998E-2</v>
      </c>
      <c r="Z15" s="17">
        <v>0.13425401529997599</v>
      </c>
      <c r="AA15" s="17">
        <v>0.12844420652308999</v>
      </c>
      <c r="AB15" s="17">
        <v>0.127591661391636</v>
      </c>
      <c r="AC15" s="17">
        <v>0.14434038188016099</v>
      </c>
      <c r="AD15" s="17">
        <v>0.104780644907513</v>
      </c>
      <c r="AE15" s="17"/>
      <c r="AF15" s="17">
        <v>0.131152406171787</v>
      </c>
      <c r="AG15" s="17">
        <v>0.18477247229970301</v>
      </c>
      <c r="AH15" s="17">
        <v>0.15762494526969101</v>
      </c>
      <c r="AI15" s="17"/>
      <c r="AJ15" s="17">
        <v>0.140676062399991</v>
      </c>
      <c r="AK15" s="17">
        <v>0.17074967174356501</v>
      </c>
      <c r="AL15" s="17">
        <v>0.122250647073794</v>
      </c>
      <c r="AM15" s="17">
        <v>0.14984964762776901</v>
      </c>
      <c r="AN15" s="17">
        <v>0.198019538287179</v>
      </c>
      <c r="AO15" s="17"/>
      <c r="AP15" s="17">
        <v>0.161509727772287</v>
      </c>
      <c r="AQ15" s="17">
        <v>0.17798802917759801</v>
      </c>
      <c r="AR15" s="17">
        <v>0.13473895781494399</v>
      </c>
      <c r="AS15" s="17">
        <v>0.139185197450923</v>
      </c>
      <c r="AT15" s="17">
        <v>0.14984828941894901</v>
      </c>
      <c r="AU15" s="17">
        <v>0.137587743045476</v>
      </c>
      <c r="AV15" s="17"/>
      <c r="AW15" s="17">
        <v>0.112188912048667</v>
      </c>
      <c r="AX15" s="17">
        <v>0.17504440543371899</v>
      </c>
      <c r="AY15" s="17">
        <v>0.169395262662732</v>
      </c>
      <c r="AZ15" s="17">
        <v>0.17692165712609501</v>
      </c>
      <c r="BA15" s="17">
        <v>0.143730715332477</v>
      </c>
      <c r="BB15" s="17">
        <v>0.12139280002448399</v>
      </c>
      <c r="BC15" s="17">
        <v>0.179563898323362</v>
      </c>
      <c r="BD15" s="17">
        <v>0.100749737054509</v>
      </c>
      <c r="BE15" s="17">
        <v>0.18584258596712</v>
      </c>
      <c r="BF15" s="17">
        <v>0.19722429521991999</v>
      </c>
      <c r="BG15" s="17">
        <v>0.133407204817135</v>
      </c>
      <c r="BH15" s="17">
        <v>0.123143590025438</v>
      </c>
      <c r="BI15" s="17">
        <v>0.150892053335031</v>
      </c>
      <c r="BJ15" s="17">
        <v>0.178291680134046</v>
      </c>
      <c r="BK15" s="17">
        <v>0.102869533400295</v>
      </c>
      <c r="BL15" s="17">
        <v>0.241894810115383</v>
      </c>
      <c r="BM15" s="17"/>
      <c r="BN15" s="17">
        <v>0.16459899469341099</v>
      </c>
      <c r="BO15" s="17">
        <v>0.14015828373547901</v>
      </c>
      <c r="BP15" s="17"/>
      <c r="BQ15" s="17">
        <v>0.175384971325168</v>
      </c>
      <c r="BR15" s="17">
        <v>0.16967019512576301</v>
      </c>
      <c r="BS15" s="17"/>
      <c r="BT15" s="17">
        <v>0.19783757813720501</v>
      </c>
      <c r="BU15" s="17"/>
      <c r="BV15" s="17">
        <v>0.166268164204674</v>
      </c>
      <c r="BW15" s="17">
        <v>0.186954233403095</v>
      </c>
      <c r="BX15" s="17">
        <v>0.13797400226510001</v>
      </c>
      <c r="BY15" s="17"/>
      <c r="BZ15" s="17">
        <v>0.15013585708272201</v>
      </c>
      <c r="CA15" s="17">
        <v>0.21416817189700399</v>
      </c>
      <c r="CB15" s="17">
        <v>0.16825053511948801</v>
      </c>
      <c r="CC15" s="17">
        <v>0.14176701670707001</v>
      </c>
      <c r="CD15" s="17">
        <v>0.131128207252727</v>
      </c>
      <c r="CE15" s="17">
        <v>0.15661011030245001</v>
      </c>
      <c r="CF15" s="17">
        <v>0.17421235116255199</v>
      </c>
      <c r="CG15" s="17"/>
      <c r="CH15" s="17">
        <v>0.17871378541605901</v>
      </c>
      <c r="CI15" s="17">
        <v>0.12201430538449801</v>
      </c>
      <c r="CJ15" s="17">
        <v>0.18518303016936999</v>
      </c>
      <c r="CK15" s="17">
        <v>0.187844499917352</v>
      </c>
      <c r="CL15" s="17">
        <v>0</v>
      </c>
    </row>
    <row r="16" spans="2:90" x14ac:dyDescent="0.3">
      <c r="B16" s="18" t="s">
        <v>254</v>
      </c>
      <c r="C16" s="17">
        <v>0.118972270751201</v>
      </c>
      <c r="D16" s="17">
        <v>0.12756566495189101</v>
      </c>
      <c r="E16" s="17">
        <v>0.110567925154146</v>
      </c>
      <c r="F16" s="17"/>
      <c r="G16" s="17">
        <v>0.13293243930443199</v>
      </c>
      <c r="H16" s="17">
        <v>0.14558651032824199</v>
      </c>
      <c r="I16" s="17">
        <v>0.195813978704899</v>
      </c>
      <c r="J16" s="17">
        <v>0.13195655136635701</v>
      </c>
      <c r="K16" s="17">
        <v>0.110537688765126</v>
      </c>
      <c r="L16" s="17">
        <v>4.14318200988813E-2</v>
      </c>
      <c r="M16" s="17"/>
      <c r="N16" s="17">
        <v>9.9351288168333801E-2</v>
      </c>
      <c r="O16" s="17">
        <v>0.14979926010987499</v>
      </c>
      <c r="P16" s="17">
        <v>0.10269343154497</v>
      </c>
      <c r="Q16" s="17">
        <v>0.125771225171633</v>
      </c>
      <c r="R16" s="17"/>
      <c r="S16" s="17">
        <v>0.130269782152584</v>
      </c>
      <c r="T16" s="17">
        <v>0.12988693146341601</v>
      </c>
      <c r="U16" s="17">
        <v>7.97526476067352E-2</v>
      </c>
      <c r="V16" s="17">
        <v>0.123414478968291</v>
      </c>
      <c r="W16" s="17">
        <v>0.104863915491703</v>
      </c>
      <c r="X16" s="17">
        <v>0.157823988161791</v>
      </c>
      <c r="Y16" s="17">
        <v>5.4250119359993798E-2</v>
      </c>
      <c r="Z16" s="17">
        <v>0.13555028338111499</v>
      </c>
      <c r="AA16" s="17">
        <v>0.103659717671827</v>
      </c>
      <c r="AB16" s="17">
        <v>0.158498773415547</v>
      </c>
      <c r="AC16" s="17">
        <v>9.0483634355897402E-2</v>
      </c>
      <c r="AD16" s="17">
        <v>0.16914658444724001</v>
      </c>
      <c r="AE16" s="17"/>
      <c r="AF16" s="17">
        <v>0.112667106688987</v>
      </c>
      <c r="AG16" s="17">
        <v>0.124754313654138</v>
      </c>
      <c r="AH16" s="17">
        <v>0.113150355773493</v>
      </c>
      <c r="AI16" s="17"/>
      <c r="AJ16" s="17">
        <v>0.124992390929309</v>
      </c>
      <c r="AK16" s="17">
        <v>0.13100846915728701</v>
      </c>
      <c r="AL16" s="17">
        <v>9.0013464696037396E-2</v>
      </c>
      <c r="AM16" s="17">
        <v>0.13098038060306499</v>
      </c>
      <c r="AN16" s="17">
        <v>9.6137961953003004E-2</v>
      </c>
      <c r="AO16" s="17"/>
      <c r="AP16" s="17">
        <v>0.14146962626502399</v>
      </c>
      <c r="AQ16" s="17">
        <v>0.14805481839603099</v>
      </c>
      <c r="AR16" s="17">
        <v>9.3938565796404694E-2</v>
      </c>
      <c r="AS16" s="17">
        <v>0.117775259695258</v>
      </c>
      <c r="AT16" s="17">
        <v>8.0189076109224697E-2</v>
      </c>
      <c r="AU16" s="17">
        <v>5.0654897024427298E-2</v>
      </c>
      <c r="AV16" s="17"/>
      <c r="AW16" s="17">
        <v>0.112188912048667</v>
      </c>
      <c r="AX16" s="17">
        <v>0.127910230506524</v>
      </c>
      <c r="AY16" s="17">
        <v>0.11094745421034501</v>
      </c>
      <c r="AZ16" s="17">
        <v>0.14759601785134499</v>
      </c>
      <c r="BA16" s="17">
        <v>7.1271399376372793E-2</v>
      </c>
      <c r="BB16" s="17">
        <v>0.14156497588720501</v>
      </c>
      <c r="BC16" s="17">
        <v>0.102497492682238</v>
      </c>
      <c r="BD16" s="17">
        <v>6.86761437551235E-2</v>
      </c>
      <c r="BE16" s="17">
        <v>0.18092237319275301</v>
      </c>
      <c r="BF16" s="17">
        <v>0.15621941092060501</v>
      </c>
      <c r="BG16" s="17">
        <v>0.158118641826687</v>
      </c>
      <c r="BH16" s="17">
        <v>9.5031295730517495E-2</v>
      </c>
      <c r="BI16" s="17">
        <v>0.16415753694539401</v>
      </c>
      <c r="BJ16" s="17">
        <v>0.148658732383224</v>
      </c>
      <c r="BK16" s="17">
        <v>8.6721463637498095E-2</v>
      </c>
      <c r="BL16" s="17">
        <v>0.107301468964639</v>
      </c>
      <c r="BM16" s="17"/>
      <c r="BN16" s="17">
        <v>0.116571423990127</v>
      </c>
      <c r="BO16" s="17">
        <v>0.12282888652495801</v>
      </c>
      <c r="BP16" s="17"/>
      <c r="BQ16" s="17">
        <v>0.13842003571592401</v>
      </c>
      <c r="BR16" s="17">
        <v>0.12577460489728001</v>
      </c>
      <c r="BS16" s="17"/>
      <c r="BT16" s="17">
        <v>0.154940219057421</v>
      </c>
      <c r="BU16" s="17"/>
      <c r="BV16" s="17">
        <v>7.2751453266620206E-2</v>
      </c>
      <c r="BW16" s="17">
        <v>0.162278308842843</v>
      </c>
      <c r="BX16" s="17">
        <v>0.120488243990963</v>
      </c>
      <c r="BY16" s="17"/>
      <c r="BZ16" s="17">
        <v>0.29146371663987602</v>
      </c>
      <c r="CA16" s="17">
        <v>0.23571583282206901</v>
      </c>
      <c r="CB16" s="17">
        <v>0.11117611434605</v>
      </c>
      <c r="CC16" s="17">
        <v>0.134509423424131</v>
      </c>
      <c r="CD16" s="17">
        <v>0.107457922925543</v>
      </c>
      <c r="CE16" s="17">
        <v>0.10628056721300901</v>
      </c>
      <c r="CF16" s="17">
        <v>8.5248974348650294E-2</v>
      </c>
      <c r="CG16" s="17"/>
      <c r="CH16" s="17">
        <v>8.8501251469299894E-2</v>
      </c>
      <c r="CI16" s="17">
        <v>8.3928142035279305E-2</v>
      </c>
      <c r="CJ16" s="17">
        <v>0.135419103961499</v>
      </c>
      <c r="CK16" s="17">
        <v>0.30021564879916202</v>
      </c>
      <c r="CL16" s="17">
        <v>0.27369183340804099</v>
      </c>
    </row>
    <row r="17" spans="2:90" ht="28.8" x14ac:dyDescent="0.3">
      <c r="B17" s="18" t="s">
        <v>255</v>
      </c>
      <c r="C17" s="17">
        <v>9.2557336293709602E-2</v>
      </c>
      <c r="D17" s="17">
        <v>0.118916219907512</v>
      </c>
      <c r="E17" s="17">
        <v>6.4895678703124002E-2</v>
      </c>
      <c r="F17" s="17"/>
      <c r="G17" s="17">
        <v>0.17255512030092501</v>
      </c>
      <c r="H17" s="17">
        <v>0.18162887183792201</v>
      </c>
      <c r="I17" s="17">
        <v>0.19903947929382501</v>
      </c>
      <c r="J17" s="17">
        <v>3.1771923155336002E-2</v>
      </c>
      <c r="K17" s="17">
        <v>9.3768155389325203E-3</v>
      </c>
      <c r="L17" s="17">
        <v>5.3444894041316197E-3</v>
      </c>
      <c r="M17" s="17"/>
      <c r="N17" s="17">
        <v>0.11003734127369</v>
      </c>
      <c r="O17" s="17">
        <v>0.114517341583694</v>
      </c>
      <c r="P17" s="17">
        <v>6.05440947543157E-2</v>
      </c>
      <c r="Q17" s="17">
        <v>7.2730762760871301E-2</v>
      </c>
      <c r="R17" s="17"/>
      <c r="S17" s="17">
        <v>0.146093136113529</v>
      </c>
      <c r="T17" s="17">
        <v>9.2619307467373402E-2</v>
      </c>
      <c r="U17" s="17">
        <v>5.6652034671862903E-2</v>
      </c>
      <c r="V17" s="17">
        <v>6.4846328678022702E-2</v>
      </c>
      <c r="W17" s="17">
        <v>8.1765085267651097E-2</v>
      </c>
      <c r="X17" s="17">
        <v>0.13474723475710801</v>
      </c>
      <c r="Y17" s="17">
        <v>3.9499573976662899E-2</v>
      </c>
      <c r="Z17" s="17">
        <v>0.10120595118291</v>
      </c>
      <c r="AA17" s="17">
        <v>7.3202251681126901E-2</v>
      </c>
      <c r="AB17" s="17">
        <v>0.125640679005424</v>
      </c>
      <c r="AC17" s="17">
        <v>7.6164230600722693E-2</v>
      </c>
      <c r="AD17" s="17">
        <v>5.4586410652513503E-2</v>
      </c>
      <c r="AE17" s="17"/>
      <c r="AF17" s="17">
        <v>5.6277195883059399E-2</v>
      </c>
      <c r="AG17" s="17">
        <v>0.112277187275434</v>
      </c>
      <c r="AH17" s="17">
        <v>0.10876343842547299</v>
      </c>
      <c r="AI17" s="17"/>
      <c r="AJ17" s="17">
        <v>9.5095500550985701E-2</v>
      </c>
      <c r="AK17" s="17">
        <v>0.10891373213295399</v>
      </c>
      <c r="AL17" s="17">
        <v>3.7469810236590601E-2</v>
      </c>
      <c r="AM17" s="17">
        <v>8.5904672981210906E-2</v>
      </c>
      <c r="AN17" s="17">
        <v>0.17140760679598099</v>
      </c>
      <c r="AO17" s="17"/>
      <c r="AP17" s="17">
        <v>0.13433799933746399</v>
      </c>
      <c r="AQ17" s="17">
        <v>0.10694430000306</v>
      </c>
      <c r="AR17" s="17">
        <v>7.2102809774599305E-2</v>
      </c>
      <c r="AS17" s="17">
        <v>6.3183339249398895E-2</v>
      </c>
      <c r="AT17" s="17">
        <v>0.166741353278786</v>
      </c>
      <c r="AU17" s="17">
        <v>2.6239475966011401E-2</v>
      </c>
      <c r="AV17" s="17"/>
      <c r="AW17" s="17">
        <v>0.12596221102718999</v>
      </c>
      <c r="AX17" s="17">
        <v>9.44462174891742E-2</v>
      </c>
      <c r="AY17" s="17">
        <v>3.3711820579530802E-2</v>
      </c>
      <c r="AZ17" s="17">
        <v>7.8951837639225003E-2</v>
      </c>
      <c r="BA17" s="17">
        <v>4.1640274736898901E-2</v>
      </c>
      <c r="BB17" s="17">
        <v>6.9313933523713497E-2</v>
      </c>
      <c r="BC17" s="17">
        <v>0.14198235931713599</v>
      </c>
      <c r="BD17" s="17">
        <v>6.4753851043715296E-2</v>
      </c>
      <c r="BE17" s="17">
        <v>6.2178879370823698E-2</v>
      </c>
      <c r="BF17" s="17">
        <v>6.7588035270014807E-2</v>
      </c>
      <c r="BG17" s="17">
        <v>0.11559214472974701</v>
      </c>
      <c r="BH17" s="17">
        <v>0.14007453987983101</v>
      </c>
      <c r="BI17" s="17">
        <v>8.7110743814825795E-2</v>
      </c>
      <c r="BJ17" s="17">
        <v>0.112103375174867</v>
      </c>
      <c r="BK17" s="17">
        <v>0.10509471734975501</v>
      </c>
      <c r="BL17" s="17">
        <v>0.19380053991221999</v>
      </c>
      <c r="BM17" s="17"/>
      <c r="BN17" s="17">
        <v>9.2853018593670206E-2</v>
      </c>
      <c r="BO17" s="17">
        <v>9.3586008337514903E-2</v>
      </c>
      <c r="BP17" s="17"/>
      <c r="BQ17" s="17">
        <v>0.13574541773712601</v>
      </c>
      <c r="BR17" s="17">
        <v>6.3566826499705006E-2</v>
      </c>
      <c r="BS17" s="17"/>
      <c r="BT17" s="17">
        <v>0.134578685464498</v>
      </c>
      <c r="BU17" s="17"/>
      <c r="BV17" s="17">
        <v>7.4847141785297305E-2</v>
      </c>
      <c r="BW17" s="17">
        <v>0.113839253893494</v>
      </c>
      <c r="BX17" s="17">
        <v>9.1557392396663301E-2</v>
      </c>
      <c r="BY17" s="17"/>
      <c r="BZ17" s="17">
        <v>0.14885902632645001</v>
      </c>
      <c r="CA17" s="17">
        <v>9.7247085186622798E-2</v>
      </c>
      <c r="CB17" s="17">
        <v>5.8360995224682501E-2</v>
      </c>
      <c r="CC17" s="17">
        <v>8.1160228290681896E-2</v>
      </c>
      <c r="CD17" s="17">
        <v>7.5908082633334401E-2</v>
      </c>
      <c r="CE17" s="17">
        <v>0.12429289900205</v>
      </c>
      <c r="CF17" s="17">
        <v>0.13342385748379801</v>
      </c>
      <c r="CG17" s="17"/>
      <c r="CH17" s="17">
        <v>0.177575164735676</v>
      </c>
      <c r="CI17" s="17">
        <v>8.6883117073585606E-2</v>
      </c>
      <c r="CJ17" s="17">
        <v>7.6078458224915199E-2</v>
      </c>
      <c r="CK17" s="17">
        <v>5.1502152604463398E-2</v>
      </c>
      <c r="CL17" s="17">
        <v>0.19581305957946299</v>
      </c>
    </row>
    <row r="18" spans="2:90" x14ac:dyDescent="0.3">
      <c r="B18" s="18" t="s">
        <v>256</v>
      </c>
      <c r="C18" s="17">
        <v>9.0868844260701201E-2</v>
      </c>
      <c r="D18" s="17">
        <v>0.108089353152046</v>
      </c>
      <c r="E18" s="17">
        <v>7.3007349564303201E-2</v>
      </c>
      <c r="F18" s="17"/>
      <c r="G18" s="17">
        <v>0.198480122374771</v>
      </c>
      <c r="H18" s="17">
        <v>0.18418156062595401</v>
      </c>
      <c r="I18" s="17">
        <v>0.146805836581168</v>
      </c>
      <c r="J18" s="17">
        <v>2.97932031344392E-2</v>
      </c>
      <c r="K18" s="17">
        <v>2.55360421005798E-2</v>
      </c>
      <c r="L18" s="17">
        <v>8.0074933554094493E-3</v>
      </c>
      <c r="M18" s="17"/>
      <c r="N18" s="17">
        <v>0.13925240222496499</v>
      </c>
      <c r="O18" s="17">
        <v>7.6171221458413305E-2</v>
      </c>
      <c r="P18" s="17">
        <v>7.2521876794117895E-2</v>
      </c>
      <c r="Q18" s="17">
        <v>5.5775609468592099E-2</v>
      </c>
      <c r="R18" s="17"/>
      <c r="S18" s="17">
        <v>0.16921915983214</v>
      </c>
      <c r="T18" s="17">
        <v>4.6613714875513697E-2</v>
      </c>
      <c r="U18" s="17">
        <v>7.8155728907615296E-2</v>
      </c>
      <c r="V18" s="17">
        <v>8.4499682343099694E-2</v>
      </c>
      <c r="W18" s="17">
        <v>8.0358461838536996E-2</v>
      </c>
      <c r="X18" s="17">
        <v>0.12796399210749401</v>
      </c>
      <c r="Y18" s="17">
        <v>7.0980147705228494E-2</v>
      </c>
      <c r="Z18" s="17">
        <v>4.6479455834236703E-2</v>
      </c>
      <c r="AA18" s="17">
        <v>7.7378872561202405E-2</v>
      </c>
      <c r="AB18" s="17">
        <v>7.3850645330799297E-2</v>
      </c>
      <c r="AC18" s="17">
        <v>0.109668626829792</v>
      </c>
      <c r="AD18" s="17">
        <v>7.62737442803334E-2</v>
      </c>
      <c r="AE18" s="17"/>
      <c r="AF18" s="17">
        <v>4.6000758187634001E-2</v>
      </c>
      <c r="AG18" s="17">
        <v>9.7037117648444596E-2</v>
      </c>
      <c r="AH18" s="17">
        <v>0.145032506197319</v>
      </c>
      <c r="AI18" s="17"/>
      <c r="AJ18" s="17">
        <v>7.1670248480271495E-2</v>
      </c>
      <c r="AK18" s="17">
        <v>0.115331804159004</v>
      </c>
      <c r="AL18" s="17">
        <v>2.9563629871063701E-2</v>
      </c>
      <c r="AM18" s="17">
        <v>9.5241621429185006E-2</v>
      </c>
      <c r="AN18" s="17">
        <v>8.6211527156681497E-2</v>
      </c>
      <c r="AO18" s="17"/>
      <c r="AP18" s="17">
        <v>0.13350512720022401</v>
      </c>
      <c r="AQ18" s="17">
        <v>9.9203626395073699E-2</v>
      </c>
      <c r="AR18" s="17">
        <v>3.5545902429263303E-2</v>
      </c>
      <c r="AS18" s="17">
        <v>8.3699282090909502E-2</v>
      </c>
      <c r="AT18" s="17">
        <v>0.10253757831432</v>
      </c>
      <c r="AU18" s="17">
        <v>4.9355997899840402E-2</v>
      </c>
      <c r="AV18" s="17"/>
      <c r="AW18" s="17">
        <v>0.12596221102718999</v>
      </c>
      <c r="AX18" s="17">
        <v>4.9216116764361599E-2</v>
      </c>
      <c r="AY18" s="17">
        <v>9.8400127166584597E-2</v>
      </c>
      <c r="AZ18" s="17">
        <v>8.9447214506029896E-2</v>
      </c>
      <c r="BA18" s="17">
        <v>7.9562389504064704E-2</v>
      </c>
      <c r="BB18" s="17">
        <v>6.4102374098394296E-2</v>
      </c>
      <c r="BC18" s="17">
        <v>6.6332992669811505E-2</v>
      </c>
      <c r="BD18" s="17">
        <v>7.53828414823767E-2</v>
      </c>
      <c r="BE18" s="17">
        <v>7.2632455161144693E-2</v>
      </c>
      <c r="BF18" s="17">
        <v>9.49360959498632E-2</v>
      </c>
      <c r="BG18" s="17">
        <v>3.3365075723312203E-2</v>
      </c>
      <c r="BH18" s="17">
        <v>0.12886465504608499</v>
      </c>
      <c r="BI18" s="17">
        <v>6.7705786049476302E-2</v>
      </c>
      <c r="BJ18" s="17">
        <v>0.13592699725700799</v>
      </c>
      <c r="BK18" s="17">
        <v>0.17564480008914601</v>
      </c>
      <c r="BL18" s="17">
        <v>0.20806443707035899</v>
      </c>
      <c r="BM18" s="17"/>
      <c r="BN18" s="17">
        <v>9.2434539013412698E-2</v>
      </c>
      <c r="BO18" s="17">
        <v>8.8184725294080196E-2</v>
      </c>
      <c r="BP18" s="17"/>
      <c r="BQ18" s="17">
        <v>0.13031423939615699</v>
      </c>
      <c r="BR18" s="17">
        <v>9.46339272586674E-2</v>
      </c>
      <c r="BS18" s="17"/>
      <c r="BT18" s="17">
        <v>0.18746853796385601</v>
      </c>
      <c r="BU18" s="17"/>
      <c r="BV18" s="17">
        <v>7.3991887383450597E-2</v>
      </c>
      <c r="BW18" s="17">
        <v>0.16121787317271599</v>
      </c>
      <c r="BX18" s="17">
        <v>7.7843910138223296E-2</v>
      </c>
      <c r="BY18" s="17"/>
      <c r="BZ18" s="17">
        <v>0.11441349319373501</v>
      </c>
      <c r="CA18" s="17">
        <v>9.8517997013508898E-2</v>
      </c>
      <c r="CB18" s="17">
        <v>5.6964238071582303E-2</v>
      </c>
      <c r="CC18" s="17">
        <v>0.104906598650666</v>
      </c>
      <c r="CD18" s="17">
        <v>6.9168932098714095E-2</v>
      </c>
      <c r="CE18" s="17">
        <v>7.8545873160896298E-2</v>
      </c>
      <c r="CF18" s="17">
        <v>0.167814081023719</v>
      </c>
      <c r="CG18" s="17"/>
      <c r="CH18" s="17">
        <v>0.17854983416240999</v>
      </c>
      <c r="CI18" s="17">
        <v>8.8217184207156102E-2</v>
      </c>
      <c r="CJ18" s="17">
        <v>7.2002289260607505E-2</v>
      </c>
      <c r="CK18" s="17">
        <v>3.9546993991897997E-2</v>
      </c>
      <c r="CL18" s="17">
        <v>0.17591296165245199</v>
      </c>
    </row>
    <row r="19" spans="2:90" x14ac:dyDescent="0.3">
      <c r="B19" s="18" t="s">
        <v>131</v>
      </c>
      <c r="C19" s="17">
        <v>2.6232332205134899E-2</v>
      </c>
      <c r="D19" s="17">
        <v>2.8672573714747698E-2</v>
      </c>
      <c r="E19" s="17">
        <v>2.3793575123164799E-2</v>
      </c>
      <c r="F19" s="17"/>
      <c r="G19" s="17">
        <v>4.6878958851257401E-3</v>
      </c>
      <c r="H19" s="17">
        <v>0</v>
      </c>
      <c r="I19" s="17">
        <v>2.6873654873774199E-2</v>
      </c>
      <c r="J19" s="17">
        <v>3.8903670356850897E-2</v>
      </c>
      <c r="K19" s="17">
        <v>4.1294984576153097E-2</v>
      </c>
      <c r="L19" s="17">
        <v>3.93453996860752E-2</v>
      </c>
      <c r="M19" s="17"/>
      <c r="N19" s="17">
        <v>2.20491780013954E-2</v>
      </c>
      <c r="O19" s="17">
        <v>2.67933202693161E-2</v>
      </c>
      <c r="P19" s="17">
        <v>3.10520689306341E-2</v>
      </c>
      <c r="Q19" s="17">
        <v>2.6954214898158899E-2</v>
      </c>
      <c r="R19" s="17"/>
      <c r="S19" s="17">
        <v>2.9637241108653699E-2</v>
      </c>
      <c r="T19" s="17">
        <v>4.9275802574356202E-2</v>
      </c>
      <c r="U19" s="17">
        <v>0</v>
      </c>
      <c r="V19" s="17">
        <v>2.84804161738034E-2</v>
      </c>
      <c r="W19" s="17">
        <v>1.7835150321516301E-2</v>
      </c>
      <c r="X19" s="17">
        <v>7.7578732584544403E-3</v>
      </c>
      <c r="Y19" s="17">
        <v>1.58049704464556E-2</v>
      </c>
      <c r="Z19" s="17">
        <v>3.1379971322612499E-2</v>
      </c>
      <c r="AA19" s="17">
        <v>3.6039647358788701E-2</v>
      </c>
      <c r="AB19" s="17">
        <v>1.98427049764319E-2</v>
      </c>
      <c r="AC19" s="17">
        <v>5.6070144277440802E-2</v>
      </c>
      <c r="AD19" s="17">
        <v>0</v>
      </c>
      <c r="AE19" s="17"/>
      <c r="AF19" s="17">
        <v>2.0605000577901E-2</v>
      </c>
      <c r="AG19" s="17">
        <v>3.6870675328047997E-2</v>
      </c>
      <c r="AH19" s="17">
        <v>1.55546087806954E-2</v>
      </c>
      <c r="AI19" s="17"/>
      <c r="AJ19" s="17">
        <v>1.6760542116270701E-2</v>
      </c>
      <c r="AK19" s="17">
        <v>2.23751579211919E-2</v>
      </c>
      <c r="AL19" s="17">
        <v>3.92885670785511E-2</v>
      </c>
      <c r="AM19" s="17">
        <v>4.0052968791542701E-2</v>
      </c>
      <c r="AN19" s="17">
        <v>2.22027336716893E-2</v>
      </c>
      <c r="AO19" s="17"/>
      <c r="AP19" s="17">
        <v>1.7804365654292598E-2</v>
      </c>
      <c r="AQ19" s="17">
        <v>1.4123835483454399E-2</v>
      </c>
      <c r="AR19" s="17">
        <v>5.3506737384773899E-2</v>
      </c>
      <c r="AS19" s="17">
        <v>3.4435068856636698E-2</v>
      </c>
      <c r="AT19" s="17">
        <v>1.6252176491428402E-2</v>
      </c>
      <c r="AU19" s="17">
        <v>3.9886887970824798E-2</v>
      </c>
      <c r="AV19" s="17"/>
      <c r="AW19" s="17">
        <v>0.10936411770427901</v>
      </c>
      <c r="AX19" s="17">
        <v>2.5321241949400601E-2</v>
      </c>
      <c r="AY19" s="17">
        <v>2.66058451913752E-2</v>
      </c>
      <c r="AZ19" s="17">
        <v>7.9778913684445299E-2</v>
      </c>
      <c r="BA19" s="17">
        <v>1.8340213977187401E-2</v>
      </c>
      <c r="BB19" s="17">
        <v>2.7988054946599599E-2</v>
      </c>
      <c r="BC19" s="17">
        <v>1.36028858489146E-2</v>
      </c>
      <c r="BD19" s="17">
        <v>1.44268374977426E-2</v>
      </c>
      <c r="BE19" s="17">
        <v>3.3065194640095601E-2</v>
      </c>
      <c r="BF19" s="17">
        <v>3.2898567853279097E-2</v>
      </c>
      <c r="BG19" s="17">
        <v>1.68885063680266E-2</v>
      </c>
      <c r="BH19" s="17">
        <v>1.98342286169855E-2</v>
      </c>
      <c r="BI19" s="17">
        <v>3.2134660662358101E-2</v>
      </c>
      <c r="BJ19" s="17">
        <v>0</v>
      </c>
      <c r="BK19" s="17">
        <v>2.06105807608272E-2</v>
      </c>
      <c r="BL19" s="17">
        <v>2.4590118754913501E-2</v>
      </c>
      <c r="BM19" s="17"/>
      <c r="BN19" s="17">
        <v>2.17698462655352E-2</v>
      </c>
      <c r="BO19" s="17">
        <v>3.2149098920982E-2</v>
      </c>
      <c r="BP19" s="17"/>
      <c r="BQ19" s="17">
        <v>1.9566159057890699E-2</v>
      </c>
      <c r="BR19" s="17">
        <v>3.5628245291874902E-2</v>
      </c>
      <c r="BS19" s="17"/>
      <c r="BT19" s="17">
        <v>1.47862535252095E-2</v>
      </c>
      <c r="BU19" s="17"/>
      <c r="BV19" s="17">
        <v>2.8805805693182199E-2</v>
      </c>
      <c r="BW19" s="17">
        <v>3.01512825553161E-2</v>
      </c>
      <c r="BX19" s="17">
        <v>2.0441484147778601E-2</v>
      </c>
      <c r="BY19" s="17"/>
      <c r="BZ19" s="17">
        <v>0</v>
      </c>
      <c r="CA19" s="17">
        <v>2.33431234073938E-2</v>
      </c>
      <c r="CB19" s="17">
        <v>1.4215031679510499E-2</v>
      </c>
      <c r="CC19" s="17">
        <v>1.3091091515334E-2</v>
      </c>
      <c r="CD19" s="17">
        <v>3.03977632075609E-2</v>
      </c>
      <c r="CE19" s="17">
        <v>2.3199547905954E-2</v>
      </c>
      <c r="CF19" s="17">
        <v>4.5517259958416899E-2</v>
      </c>
      <c r="CG19" s="17"/>
      <c r="CH19" s="17">
        <v>3.7720276847760102E-2</v>
      </c>
      <c r="CI19" s="17">
        <v>3.2208574901883197E-2</v>
      </c>
      <c r="CJ19" s="17">
        <v>1.6961353141651699E-2</v>
      </c>
      <c r="CK19" s="17">
        <v>8.8642915608575304E-3</v>
      </c>
      <c r="CL19" s="17">
        <v>7.7434673363342699E-2</v>
      </c>
    </row>
    <row r="20" spans="2:90" x14ac:dyDescent="0.3">
      <c r="B20" s="18" t="s">
        <v>151</v>
      </c>
      <c r="C20" s="19">
        <v>1.6240367383190499E-2</v>
      </c>
      <c r="D20" s="19">
        <v>1.6971573050809E-2</v>
      </c>
      <c r="E20" s="19">
        <v>1.41134924686405E-2</v>
      </c>
      <c r="F20" s="19"/>
      <c r="G20" s="19">
        <v>3.32298769573433E-2</v>
      </c>
      <c r="H20" s="19">
        <v>2.2940872416848199E-2</v>
      </c>
      <c r="I20" s="19">
        <v>2.1111373486851302E-2</v>
      </c>
      <c r="J20" s="19">
        <v>1.7545300987645601E-2</v>
      </c>
      <c r="K20" s="19">
        <v>1.0077856918112501E-2</v>
      </c>
      <c r="L20" s="19">
        <v>2.5971053274806899E-3</v>
      </c>
      <c r="M20" s="19"/>
      <c r="N20" s="19">
        <v>1.5447366488988101E-2</v>
      </c>
      <c r="O20" s="19">
        <v>2.4415154316245299E-2</v>
      </c>
      <c r="P20" s="19">
        <v>7.8408877910655806E-3</v>
      </c>
      <c r="Q20" s="19">
        <v>1.301721180286E-2</v>
      </c>
      <c r="R20" s="19"/>
      <c r="S20" s="19">
        <v>1.8624709329871099E-2</v>
      </c>
      <c r="T20" s="19">
        <v>7.8351508297541499E-3</v>
      </c>
      <c r="U20" s="19">
        <v>1.55031190178615E-2</v>
      </c>
      <c r="V20" s="19">
        <v>1.3700071385974E-2</v>
      </c>
      <c r="W20" s="19">
        <v>8.1655480669748804E-3</v>
      </c>
      <c r="X20" s="19">
        <v>8.6832068312755108E-3</v>
      </c>
      <c r="Y20" s="19">
        <v>3.2859664248533198E-2</v>
      </c>
      <c r="Z20" s="19">
        <v>1.7505916501253101E-2</v>
      </c>
      <c r="AA20" s="19">
        <v>1.49731601063368E-2</v>
      </c>
      <c r="AB20" s="19">
        <v>3.5600588982618198E-2</v>
      </c>
      <c r="AC20" s="19">
        <v>1.3327827679437101E-2</v>
      </c>
      <c r="AD20" s="19">
        <v>0</v>
      </c>
      <c r="AE20" s="19"/>
      <c r="AF20" s="19">
        <v>2.0619520488424001E-2</v>
      </c>
      <c r="AG20" s="19">
        <v>7.5626044736902898E-3</v>
      </c>
      <c r="AH20" s="19">
        <v>2.1302311691731898E-2</v>
      </c>
      <c r="AI20" s="19"/>
      <c r="AJ20" s="19">
        <v>1.14818397633762E-2</v>
      </c>
      <c r="AK20" s="19">
        <v>1.3202020006516499E-2</v>
      </c>
      <c r="AL20" s="19">
        <v>1.6878670713484801E-2</v>
      </c>
      <c r="AM20" s="19">
        <v>1.4754000941766E-2</v>
      </c>
      <c r="AN20" s="19">
        <v>2.4529852811032201E-2</v>
      </c>
      <c r="AO20" s="19"/>
      <c r="AP20" s="19">
        <v>1.58066351767738E-2</v>
      </c>
      <c r="AQ20" s="19">
        <v>1.3888403910663301E-2</v>
      </c>
      <c r="AR20" s="19">
        <v>9.6386633775585005E-3</v>
      </c>
      <c r="AS20" s="19">
        <v>1.6424905714232298E-2</v>
      </c>
      <c r="AT20" s="19">
        <v>1.7955604165174999E-2</v>
      </c>
      <c r="AU20" s="19">
        <v>1.5299975027402501E-2</v>
      </c>
      <c r="AV20" s="19"/>
      <c r="AW20" s="19">
        <v>0</v>
      </c>
      <c r="AX20" s="19">
        <v>5.2039841538419403E-2</v>
      </c>
      <c r="AY20" s="19">
        <v>1.91279926432565E-2</v>
      </c>
      <c r="AZ20" s="19">
        <v>4.0528792102280199E-2</v>
      </c>
      <c r="BA20" s="19">
        <v>6.0928676038999301E-3</v>
      </c>
      <c r="BB20" s="19">
        <v>1.6873232807037401E-2</v>
      </c>
      <c r="BC20" s="19">
        <v>7.4700568275607501E-3</v>
      </c>
      <c r="BD20" s="19">
        <v>8.3619920371761202E-3</v>
      </c>
      <c r="BE20" s="19">
        <v>0</v>
      </c>
      <c r="BF20" s="19">
        <v>3.3583830106207899E-2</v>
      </c>
      <c r="BG20" s="19">
        <v>1.68935631311849E-2</v>
      </c>
      <c r="BH20" s="19">
        <v>0</v>
      </c>
      <c r="BI20" s="19">
        <v>1.4062632988566999E-2</v>
      </c>
      <c r="BJ20" s="19">
        <v>0</v>
      </c>
      <c r="BK20" s="19">
        <v>0</v>
      </c>
      <c r="BL20" s="19">
        <v>1.59942246912382E-2</v>
      </c>
      <c r="BM20" s="19"/>
      <c r="BN20" s="19">
        <v>7.5417401241952902E-3</v>
      </c>
      <c r="BO20" s="19">
        <v>3.0536818683861999E-2</v>
      </c>
      <c r="BP20" s="19"/>
      <c r="BQ20" s="19">
        <v>1.73707473798283E-2</v>
      </c>
      <c r="BR20" s="19">
        <v>0</v>
      </c>
      <c r="BS20" s="19"/>
      <c r="BT20" s="19">
        <v>5.21197042241548E-3</v>
      </c>
      <c r="BU20" s="19"/>
      <c r="BV20" s="19">
        <v>2.0662862543064101E-2</v>
      </c>
      <c r="BW20" s="19">
        <v>3.2911364650710401E-2</v>
      </c>
      <c r="BX20" s="19">
        <v>9.65276574962016E-3</v>
      </c>
      <c r="BY20" s="19"/>
      <c r="BZ20" s="19">
        <v>2.3397253774572E-2</v>
      </c>
      <c r="CA20" s="19">
        <v>7.4422818595994899E-3</v>
      </c>
      <c r="CB20" s="19">
        <v>1.0677716358112901E-2</v>
      </c>
      <c r="CC20" s="19">
        <v>4.3657535538136902E-3</v>
      </c>
      <c r="CD20" s="19">
        <v>1.5705210631472E-2</v>
      </c>
      <c r="CE20" s="19">
        <v>0</v>
      </c>
      <c r="CF20" s="19">
        <v>7.8600522483789695E-3</v>
      </c>
      <c r="CG20" s="19"/>
      <c r="CH20" s="19">
        <v>1.7006582303592699E-2</v>
      </c>
      <c r="CI20" s="19">
        <v>1.5807135610335098E-2</v>
      </c>
      <c r="CJ20" s="19">
        <v>1.4728041807507201E-2</v>
      </c>
      <c r="CK20" s="19">
        <v>2.7063857633541001E-2</v>
      </c>
      <c r="CL20" s="19">
        <v>0</v>
      </c>
    </row>
    <row r="21" spans="2:90" x14ac:dyDescent="0.3">
      <c r="B21" s="16" t="s">
        <v>802</v>
      </c>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CL25"/>
  <sheetViews>
    <sheetView showGridLines="0" topLeftCell="A10" workbookViewId="0">
      <pane xSplit="2" topLeftCell="C1" activePane="topRight" state="frozen"/>
      <selection pane="topRight" activeCell="B22" sqref="B22"/>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267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258</v>
      </c>
      <c r="C9" s="17">
        <v>0.57737524885904301</v>
      </c>
      <c r="D9" s="17">
        <v>0.60382725173673102</v>
      </c>
      <c r="E9" s="17">
        <v>0.55119774606859695</v>
      </c>
      <c r="F9" s="17"/>
      <c r="G9" s="17">
        <v>0.41683745041036402</v>
      </c>
      <c r="H9" s="17">
        <v>0.55532431492787804</v>
      </c>
      <c r="I9" s="17">
        <v>0.49560674930364201</v>
      </c>
      <c r="J9" s="17">
        <v>0.49584513865239999</v>
      </c>
      <c r="K9" s="17">
        <v>0.64168467931860096</v>
      </c>
      <c r="L9" s="17">
        <v>0.79203062370827204</v>
      </c>
      <c r="M9" s="17"/>
      <c r="N9" s="17">
        <v>0.681391045631484</v>
      </c>
      <c r="O9" s="17">
        <v>0.61553529824858</v>
      </c>
      <c r="P9" s="17">
        <v>0.60577452576540203</v>
      </c>
      <c r="Q9" s="17">
        <v>0.398277578771211</v>
      </c>
      <c r="R9" s="17"/>
      <c r="S9" s="17">
        <v>0.53469372093805401</v>
      </c>
      <c r="T9" s="17">
        <v>0.67315982346501402</v>
      </c>
      <c r="U9" s="17">
        <v>0.63814396673547802</v>
      </c>
      <c r="V9" s="17">
        <v>0.59206109175272204</v>
      </c>
      <c r="W9" s="17">
        <v>0.61066681007729595</v>
      </c>
      <c r="X9" s="17">
        <v>0.52531377994041795</v>
      </c>
      <c r="Y9" s="17">
        <v>0.61114602810569596</v>
      </c>
      <c r="Z9" s="17">
        <v>0.48864504587365998</v>
      </c>
      <c r="AA9" s="17">
        <v>0.563951403936643</v>
      </c>
      <c r="AB9" s="17">
        <v>0.54885357092402098</v>
      </c>
      <c r="AC9" s="17">
        <v>0.53744319500093196</v>
      </c>
      <c r="AD9" s="17">
        <v>0.462802692703003</v>
      </c>
      <c r="AE9" s="17"/>
      <c r="AF9" s="17">
        <v>0.60898493965027301</v>
      </c>
      <c r="AG9" s="17">
        <v>0.624018547323689</v>
      </c>
      <c r="AH9" s="17">
        <v>0.46187031049522898</v>
      </c>
      <c r="AI9" s="17"/>
      <c r="AJ9" s="17">
        <v>0.67109199393164998</v>
      </c>
      <c r="AK9" s="17">
        <v>0.601742794758928</v>
      </c>
      <c r="AL9" s="17">
        <v>0.68780560749094</v>
      </c>
      <c r="AM9" s="17">
        <v>0.54842494499159899</v>
      </c>
      <c r="AN9" s="17">
        <v>0.53610449289615603</v>
      </c>
      <c r="AO9" s="17"/>
      <c r="AP9" s="17">
        <v>0.60984055625544997</v>
      </c>
      <c r="AQ9" s="17">
        <v>0.63586242379580105</v>
      </c>
      <c r="AR9" s="17">
        <v>0.63476496369629398</v>
      </c>
      <c r="AS9" s="17">
        <v>0.55449104782172798</v>
      </c>
      <c r="AT9" s="17">
        <v>0.56895236881015299</v>
      </c>
      <c r="AU9" s="17">
        <v>0.59085021002946903</v>
      </c>
      <c r="AV9" s="17"/>
      <c r="AW9" s="17">
        <v>0.30776479165585902</v>
      </c>
      <c r="AX9" s="17">
        <v>0.28443774074162398</v>
      </c>
      <c r="AY9" s="17">
        <v>0.44026598240051001</v>
      </c>
      <c r="AZ9" s="17">
        <v>0.39512758115750501</v>
      </c>
      <c r="BA9" s="17">
        <v>0.51189632861507905</v>
      </c>
      <c r="BB9" s="17">
        <v>0.53433945255669402</v>
      </c>
      <c r="BC9" s="17">
        <v>0.57565821116202798</v>
      </c>
      <c r="BD9" s="17">
        <v>0.66507791274037598</v>
      </c>
      <c r="BE9" s="17">
        <v>0.58823897495836397</v>
      </c>
      <c r="BF9" s="17">
        <v>0.73101637691021604</v>
      </c>
      <c r="BG9" s="17">
        <v>0.67446394992198799</v>
      </c>
      <c r="BH9" s="17">
        <v>0.69592577442770798</v>
      </c>
      <c r="BI9" s="17">
        <v>0.75883792464711597</v>
      </c>
      <c r="BJ9" s="17">
        <v>0.72743130415199997</v>
      </c>
      <c r="BK9" s="17">
        <v>0.78924571265985799</v>
      </c>
      <c r="BL9" s="17">
        <v>0.73294616955305503</v>
      </c>
      <c r="BM9" s="17"/>
      <c r="BN9" s="17">
        <v>0.61870676556289295</v>
      </c>
      <c r="BO9" s="17">
        <v>0.51873388639296103</v>
      </c>
      <c r="BP9" s="17"/>
      <c r="BQ9" s="17">
        <v>0.63605475861236804</v>
      </c>
      <c r="BR9" s="17">
        <v>0.52685131060786305</v>
      </c>
      <c r="BS9" s="17"/>
      <c r="BT9" s="17">
        <v>0.63488497558191204</v>
      </c>
      <c r="BU9" s="17"/>
      <c r="BV9" s="17">
        <v>0.48255189629246997</v>
      </c>
      <c r="BW9" s="17">
        <v>0.48522181724744401</v>
      </c>
      <c r="BX9" s="17">
        <v>0.65580753023228</v>
      </c>
      <c r="BY9" s="17"/>
      <c r="BZ9" s="17">
        <v>0.127753469248577</v>
      </c>
      <c r="CA9" s="17">
        <v>0.25266486884209099</v>
      </c>
      <c r="CB9" s="17">
        <v>0.57013213356172998</v>
      </c>
      <c r="CC9" s="17">
        <v>0.64726469735507897</v>
      </c>
      <c r="CD9" s="17">
        <v>0.75997183993597495</v>
      </c>
      <c r="CE9" s="17">
        <v>0.78861713291009305</v>
      </c>
      <c r="CF9" s="17">
        <v>0.79867871695732795</v>
      </c>
      <c r="CG9" s="17"/>
      <c r="CH9" s="17">
        <v>0.68979946947201198</v>
      </c>
      <c r="CI9" s="17">
        <v>0.77239527363434801</v>
      </c>
      <c r="CJ9" s="17">
        <v>0.56378230457438505</v>
      </c>
      <c r="CK9" s="17">
        <v>0.20701886142738199</v>
      </c>
      <c r="CL9" s="17">
        <v>6.13093911032183E-2</v>
      </c>
    </row>
    <row r="10" spans="2:90" x14ac:dyDescent="0.3">
      <c r="B10" s="18" t="s">
        <v>259</v>
      </c>
      <c r="C10" s="17">
        <v>0.31807537977803702</v>
      </c>
      <c r="D10" s="17">
        <v>0.34252886242200498</v>
      </c>
      <c r="E10" s="17">
        <v>0.29476807161878299</v>
      </c>
      <c r="F10" s="17"/>
      <c r="G10" s="17">
        <v>0.233460500879002</v>
      </c>
      <c r="H10" s="17">
        <v>0.29672425275907699</v>
      </c>
      <c r="I10" s="17">
        <v>0.43483863338894801</v>
      </c>
      <c r="J10" s="17">
        <v>0.33395900649186</v>
      </c>
      <c r="K10" s="17">
        <v>0.30149299667660601</v>
      </c>
      <c r="L10" s="17">
        <v>0.29434704942720902</v>
      </c>
      <c r="M10" s="17"/>
      <c r="N10" s="17">
        <v>0.39754145211442599</v>
      </c>
      <c r="O10" s="17">
        <v>0.30078544231299698</v>
      </c>
      <c r="P10" s="17">
        <v>0.29875671454493402</v>
      </c>
      <c r="Q10" s="17">
        <v>0.26423249952619399</v>
      </c>
      <c r="R10" s="17"/>
      <c r="S10" s="17">
        <v>0.32869241431220098</v>
      </c>
      <c r="T10" s="17">
        <v>0.32926743531304098</v>
      </c>
      <c r="U10" s="17">
        <v>0.34980154216332099</v>
      </c>
      <c r="V10" s="17">
        <v>0.304351305405272</v>
      </c>
      <c r="W10" s="17">
        <v>0.31726162544828401</v>
      </c>
      <c r="X10" s="17">
        <v>0.29264767346785397</v>
      </c>
      <c r="Y10" s="17">
        <v>0.27725456847878299</v>
      </c>
      <c r="Z10" s="17">
        <v>0.33213816928073497</v>
      </c>
      <c r="AA10" s="17">
        <v>0.29658235337657202</v>
      </c>
      <c r="AB10" s="17">
        <v>0.31493221728788101</v>
      </c>
      <c r="AC10" s="17">
        <v>0.29949564329867201</v>
      </c>
      <c r="AD10" s="17">
        <v>0.46408083640873499</v>
      </c>
      <c r="AE10" s="17"/>
      <c r="AF10" s="17">
        <v>0.32373651514166202</v>
      </c>
      <c r="AG10" s="17">
        <v>0.355482143809489</v>
      </c>
      <c r="AH10" s="17">
        <v>0.26271196012097398</v>
      </c>
      <c r="AI10" s="17"/>
      <c r="AJ10" s="17">
        <v>0.31112551623281298</v>
      </c>
      <c r="AK10" s="17">
        <v>0.35665549242147498</v>
      </c>
      <c r="AL10" s="17">
        <v>0.30142553054816101</v>
      </c>
      <c r="AM10" s="17">
        <v>0.32989385690656797</v>
      </c>
      <c r="AN10" s="17">
        <v>0.37682822715955899</v>
      </c>
      <c r="AO10" s="17"/>
      <c r="AP10" s="17">
        <v>0.37181186591465099</v>
      </c>
      <c r="AQ10" s="17">
        <v>0.32349230840752802</v>
      </c>
      <c r="AR10" s="17">
        <v>0.32074326005004</v>
      </c>
      <c r="AS10" s="17">
        <v>0.30656080864566199</v>
      </c>
      <c r="AT10" s="17">
        <v>0.29583813081557297</v>
      </c>
      <c r="AU10" s="17">
        <v>0.30451691742140202</v>
      </c>
      <c r="AV10" s="17"/>
      <c r="AW10" s="17">
        <v>0.23911123024316899</v>
      </c>
      <c r="AX10" s="17">
        <v>0.11497173710073</v>
      </c>
      <c r="AY10" s="17">
        <v>0.22567037496919501</v>
      </c>
      <c r="AZ10" s="17">
        <v>0.241936206570673</v>
      </c>
      <c r="BA10" s="17">
        <v>0.231307726400897</v>
      </c>
      <c r="BB10" s="17">
        <v>0.31969289483691099</v>
      </c>
      <c r="BC10" s="17">
        <v>0.38574884376192198</v>
      </c>
      <c r="BD10" s="17">
        <v>0.27094467581131798</v>
      </c>
      <c r="BE10" s="17">
        <v>0.40851061080079998</v>
      </c>
      <c r="BF10" s="17">
        <v>0.34333763628610098</v>
      </c>
      <c r="BG10" s="17">
        <v>0.39022086600058298</v>
      </c>
      <c r="BH10" s="17">
        <v>0.36617121818002601</v>
      </c>
      <c r="BI10" s="17">
        <v>0.39785461998468102</v>
      </c>
      <c r="BJ10" s="17">
        <v>0.45481255054979403</v>
      </c>
      <c r="BK10" s="17">
        <v>0.38532537507540099</v>
      </c>
      <c r="BL10" s="17">
        <v>0.45530433993144898</v>
      </c>
      <c r="BM10" s="17"/>
      <c r="BN10" s="17">
        <v>0.348397954225665</v>
      </c>
      <c r="BO10" s="17">
        <v>0.27721348868517298</v>
      </c>
      <c r="BP10" s="17"/>
      <c r="BQ10" s="17">
        <v>0.37798260559921398</v>
      </c>
      <c r="BR10" s="17">
        <v>0.30366610511418002</v>
      </c>
      <c r="BS10" s="17"/>
      <c r="BT10" s="17">
        <v>0.33812777267355199</v>
      </c>
      <c r="BU10" s="17"/>
      <c r="BV10" s="17">
        <v>0.26491107417026999</v>
      </c>
      <c r="BW10" s="17">
        <v>0.31647248491434998</v>
      </c>
      <c r="BX10" s="17">
        <v>0.34905145377933999</v>
      </c>
      <c r="BY10" s="17"/>
      <c r="BZ10" s="17">
        <v>0.249716229664627</v>
      </c>
      <c r="CA10" s="17">
        <v>0.32836219617060403</v>
      </c>
      <c r="CB10" s="17">
        <v>0.29155440946933597</v>
      </c>
      <c r="CC10" s="17">
        <v>0.40779760110553798</v>
      </c>
      <c r="CD10" s="17">
        <v>0.34336779862724198</v>
      </c>
      <c r="CE10" s="17">
        <v>0.30257946895260501</v>
      </c>
      <c r="CF10" s="17">
        <v>0.34843884107838602</v>
      </c>
      <c r="CG10" s="17"/>
      <c r="CH10" s="17">
        <v>0.32700315730631102</v>
      </c>
      <c r="CI10" s="17">
        <v>0.30420270153705098</v>
      </c>
      <c r="CJ10" s="17">
        <v>0.352435213962631</v>
      </c>
      <c r="CK10" s="17">
        <v>0.30645123939531299</v>
      </c>
      <c r="CL10" s="17">
        <v>0.15428240158838499</v>
      </c>
    </row>
    <row r="11" spans="2:90" x14ac:dyDescent="0.3">
      <c r="B11" s="18" t="s">
        <v>260</v>
      </c>
      <c r="C11" s="17">
        <v>0.163206910574103</v>
      </c>
      <c r="D11" s="17">
        <v>0.15002451113788401</v>
      </c>
      <c r="E11" s="17">
        <v>0.17451404826827399</v>
      </c>
      <c r="F11" s="17"/>
      <c r="G11" s="17">
        <v>0.343802097448837</v>
      </c>
      <c r="H11" s="17">
        <v>0.21124761725007599</v>
      </c>
      <c r="I11" s="17">
        <v>0.19698085122856801</v>
      </c>
      <c r="J11" s="17">
        <v>0.16296077252414401</v>
      </c>
      <c r="K11" s="17">
        <v>7.6031554064224904E-2</v>
      </c>
      <c r="L11" s="17">
        <v>3.5007202264517E-2</v>
      </c>
      <c r="M11" s="17"/>
      <c r="N11" s="17">
        <v>0.14610610349283901</v>
      </c>
      <c r="O11" s="17">
        <v>0.17790197643142999</v>
      </c>
      <c r="P11" s="17">
        <v>0.113942098691746</v>
      </c>
      <c r="Q11" s="17">
        <v>0.21137320581001501</v>
      </c>
      <c r="R11" s="17"/>
      <c r="S11" s="17">
        <v>0.207751182663755</v>
      </c>
      <c r="T11" s="17">
        <v>0.130560253559353</v>
      </c>
      <c r="U11" s="17">
        <v>0.14152170612717699</v>
      </c>
      <c r="V11" s="17">
        <v>0.17614924792644801</v>
      </c>
      <c r="W11" s="17">
        <v>0.135989665395258</v>
      </c>
      <c r="X11" s="17">
        <v>0.16320931432274099</v>
      </c>
      <c r="Y11" s="17">
        <v>0.115217765386428</v>
      </c>
      <c r="Z11" s="17">
        <v>0.16584379502889701</v>
      </c>
      <c r="AA11" s="17">
        <v>0.20887063551313101</v>
      </c>
      <c r="AB11" s="17">
        <v>0.161294894712395</v>
      </c>
      <c r="AC11" s="17">
        <v>0.14619366232311601</v>
      </c>
      <c r="AD11" s="17">
        <v>0.16946999210351699</v>
      </c>
      <c r="AE11" s="17"/>
      <c r="AF11" s="17">
        <v>0.10974877847282299</v>
      </c>
      <c r="AG11" s="17">
        <v>0.139484062784132</v>
      </c>
      <c r="AH11" s="17">
        <v>0.21164099867956901</v>
      </c>
      <c r="AI11" s="17"/>
      <c r="AJ11" s="17">
        <v>0.104238995439459</v>
      </c>
      <c r="AK11" s="17">
        <v>0.16901111646258499</v>
      </c>
      <c r="AL11" s="17">
        <v>0.125301685153691</v>
      </c>
      <c r="AM11" s="17">
        <v>0.135926845758535</v>
      </c>
      <c r="AN11" s="17">
        <v>0.294359405082117</v>
      </c>
      <c r="AO11" s="17"/>
      <c r="AP11" s="17">
        <v>0.17311955782186</v>
      </c>
      <c r="AQ11" s="17">
        <v>0.142752026631493</v>
      </c>
      <c r="AR11" s="17">
        <v>0.19115541506058001</v>
      </c>
      <c r="AS11" s="17">
        <v>0.10894396234517</v>
      </c>
      <c r="AT11" s="17">
        <v>0.30650280376703398</v>
      </c>
      <c r="AU11" s="17">
        <v>0.120824162570697</v>
      </c>
      <c r="AV11" s="17"/>
      <c r="AW11" s="17">
        <v>0.32131392162258399</v>
      </c>
      <c r="AX11" s="17">
        <v>0.28725925352750098</v>
      </c>
      <c r="AY11" s="17">
        <v>0.20391610225683299</v>
      </c>
      <c r="AZ11" s="17">
        <v>0.18551943087307801</v>
      </c>
      <c r="BA11" s="17">
        <v>0.16750763979870101</v>
      </c>
      <c r="BB11" s="17">
        <v>0.17445029897970299</v>
      </c>
      <c r="BC11" s="17">
        <v>0.15426998828541499</v>
      </c>
      <c r="BD11" s="17">
        <v>0.141354252366022</v>
      </c>
      <c r="BE11" s="17">
        <v>0.13107844839489699</v>
      </c>
      <c r="BF11" s="17">
        <v>0.12769300274537701</v>
      </c>
      <c r="BG11" s="17">
        <v>0.151369780279278</v>
      </c>
      <c r="BH11" s="17">
        <v>0.170995980459234</v>
      </c>
      <c r="BI11" s="17">
        <v>9.7366444996567506E-2</v>
      </c>
      <c r="BJ11" s="17">
        <v>0.14825336980576101</v>
      </c>
      <c r="BK11" s="17">
        <v>8.3908343067778807E-2</v>
      </c>
      <c r="BL11" s="17">
        <v>0.11349550769507299</v>
      </c>
      <c r="BM11" s="17"/>
      <c r="BN11" s="17">
        <v>0.133125636557966</v>
      </c>
      <c r="BO11" s="17">
        <v>0.20593936927868001</v>
      </c>
      <c r="BP11" s="17"/>
      <c r="BQ11" s="17">
        <v>0.16755439354396501</v>
      </c>
      <c r="BR11" s="17">
        <v>0.176159926444447</v>
      </c>
      <c r="BS11" s="17"/>
      <c r="BT11" s="17">
        <v>0.13915321474969899</v>
      </c>
      <c r="BU11" s="17"/>
      <c r="BV11" s="17">
        <v>0.227058494320692</v>
      </c>
      <c r="BW11" s="17">
        <v>0.22921181056926301</v>
      </c>
      <c r="BX11" s="17">
        <v>0.111668627885018</v>
      </c>
      <c r="BY11" s="17"/>
      <c r="BZ11" s="17">
        <v>0.35404726561247402</v>
      </c>
      <c r="CA11" s="17">
        <v>0.260009266833857</v>
      </c>
      <c r="CB11" s="17">
        <v>0.213044902670007</v>
      </c>
      <c r="CC11" s="17">
        <v>0.14886771647723299</v>
      </c>
      <c r="CD11" s="17">
        <v>9.7956613919450097E-2</v>
      </c>
      <c r="CE11" s="17">
        <v>8.3372891414233499E-2</v>
      </c>
      <c r="CF11" s="17">
        <v>6.3330333527377006E-2</v>
      </c>
      <c r="CG11" s="17"/>
      <c r="CH11" s="17">
        <v>9.2001448563919397E-2</v>
      </c>
      <c r="CI11" s="17">
        <v>9.3349236463638602E-2</v>
      </c>
      <c r="CJ11" s="17">
        <v>0.18239806460344901</v>
      </c>
      <c r="CK11" s="17">
        <v>0.307594199913651</v>
      </c>
      <c r="CL11" s="17">
        <v>0.24606112727337601</v>
      </c>
    </row>
    <row r="12" spans="2:90" ht="28.8" x14ac:dyDescent="0.3">
      <c r="B12" s="18" t="s">
        <v>261</v>
      </c>
      <c r="C12" s="17">
        <v>0.16204585635662599</v>
      </c>
      <c r="D12" s="17">
        <v>0.13625398258075999</v>
      </c>
      <c r="E12" s="17">
        <v>0.18355833418190701</v>
      </c>
      <c r="F12" s="17"/>
      <c r="G12" s="17">
        <v>0.21337944961660099</v>
      </c>
      <c r="H12" s="17">
        <v>0.15166802754287401</v>
      </c>
      <c r="I12" s="17">
        <v>0.177197285088111</v>
      </c>
      <c r="J12" s="17">
        <v>0.16975960608639401</v>
      </c>
      <c r="K12" s="17">
        <v>0.19252185199454699</v>
      </c>
      <c r="L12" s="17">
        <v>9.7312724894419902E-2</v>
      </c>
      <c r="M12" s="17"/>
      <c r="N12" s="17">
        <v>0.147779041259225</v>
      </c>
      <c r="O12" s="17">
        <v>0.17659103174817201</v>
      </c>
      <c r="P12" s="17">
        <v>0.137543729691015</v>
      </c>
      <c r="Q12" s="17">
        <v>0.185509921004502</v>
      </c>
      <c r="R12" s="17"/>
      <c r="S12" s="17">
        <v>0.174864364304399</v>
      </c>
      <c r="T12" s="17">
        <v>0.16670744813934099</v>
      </c>
      <c r="U12" s="17">
        <v>0.20866155837689801</v>
      </c>
      <c r="V12" s="17">
        <v>0.181264976824517</v>
      </c>
      <c r="W12" s="17">
        <v>0.11206136611376</v>
      </c>
      <c r="X12" s="17">
        <v>0.164492499490867</v>
      </c>
      <c r="Y12" s="17">
        <v>0.110401037427849</v>
      </c>
      <c r="Z12" s="17">
        <v>0.123623451374498</v>
      </c>
      <c r="AA12" s="17">
        <v>0.15373702110408799</v>
      </c>
      <c r="AB12" s="17">
        <v>0.14809919230548599</v>
      </c>
      <c r="AC12" s="17">
        <v>0.210632571218836</v>
      </c>
      <c r="AD12" s="17">
        <v>0.18946609250532701</v>
      </c>
      <c r="AE12" s="17"/>
      <c r="AF12" s="17">
        <v>0.140477566974959</v>
      </c>
      <c r="AG12" s="17">
        <v>0.15946933246966599</v>
      </c>
      <c r="AH12" s="17">
        <v>0.18905773446042901</v>
      </c>
      <c r="AI12" s="17"/>
      <c r="AJ12" s="17">
        <v>0.13811662243209499</v>
      </c>
      <c r="AK12" s="17">
        <v>0.14617748084289001</v>
      </c>
      <c r="AL12" s="17">
        <v>0.14921490776847601</v>
      </c>
      <c r="AM12" s="17">
        <v>0.130408955048855</v>
      </c>
      <c r="AN12" s="17">
        <v>0.26043357702447001</v>
      </c>
      <c r="AO12" s="17"/>
      <c r="AP12" s="17">
        <v>0.155014585848402</v>
      </c>
      <c r="AQ12" s="17">
        <v>0.14450857221775201</v>
      </c>
      <c r="AR12" s="17">
        <v>0.17280011070149601</v>
      </c>
      <c r="AS12" s="17">
        <v>0.15335652896852101</v>
      </c>
      <c r="AT12" s="17">
        <v>0.25827738570042003</v>
      </c>
      <c r="AU12" s="17">
        <v>0.121196927135532</v>
      </c>
      <c r="AV12" s="17"/>
      <c r="AW12" s="17">
        <v>0.31738658152508697</v>
      </c>
      <c r="AX12" s="17">
        <v>0.191631813389295</v>
      </c>
      <c r="AY12" s="17">
        <v>0.26454154502287103</v>
      </c>
      <c r="AZ12" s="17">
        <v>0.25402100468898697</v>
      </c>
      <c r="BA12" s="17">
        <v>0.15287027990916799</v>
      </c>
      <c r="BB12" s="17">
        <v>0.18646548296269699</v>
      </c>
      <c r="BC12" s="17">
        <v>0.16686643917522201</v>
      </c>
      <c r="BD12" s="17">
        <v>0.15568435786666801</v>
      </c>
      <c r="BE12" s="17">
        <v>0.13078265035353301</v>
      </c>
      <c r="BF12" s="17">
        <v>0.119526033035344</v>
      </c>
      <c r="BG12" s="17">
        <v>0.14301276377972699</v>
      </c>
      <c r="BH12" s="17">
        <v>0.13358098939569901</v>
      </c>
      <c r="BI12" s="17">
        <v>0.10215967553101001</v>
      </c>
      <c r="BJ12" s="17">
        <v>0.11715015652028</v>
      </c>
      <c r="BK12" s="17">
        <v>8.3113835125530805E-2</v>
      </c>
      <c r="BL12" s="17">
        <v>8.8859672408036702E-2</v>
      </c>
      <c r="BM12" s="17"/>
      <c r="BN12" s="17">
        <v>0.155460283399943</v>
      </c>
      <c r="BO12" s="17">
        <v>0.17119004792192699</v>
      </c>
      <c r="BP12" s="17"/>
      <c r="BQ12" s="17">
        <v>0.141520557871984</v>
      </c>
      <c r="BR12" s="17">
        <v>0.17170148112626801</v>
      </c>
      <c r="BS12" s="17"/>
      <c r="BT12" s="17">
        <v>0.150553803451626</v>
      </c>
      <c r="BU12" s="17"/>
      <c r="BV12" s="17">
        <v>0.18435157163081001</v>
      </c>
      <c r="BW12" s="17">
        <v>0.18878179477085999</v>
      </c>
      <c r="BX12" s="17">
        <v>0.14010012886332501</v>
      </c>
      <c r="BY12" s="17"/>
      <c r="BZ12" s="17">
        <v>0.23834825425953601</v>
      </c>
      <c r="CA12" s="17">
        <v>0.26366964265375697</v>
      </c>
      <c r="CB12" s="17">
        <v>0.22187123817813001</v>
      </c>
      <c r="CC12" s="17">
        <v>0.14601156301877</v>
      </c>
      <c r="CD12" s="17">
        <v>0.12755061123464501</v>
      </c>
      <c r="CE12" s="17">
        <v>9.6858576126992293E-2</v>
      </c>
      <c r="CF12" s="17">
        <v>6.3428811357313097E-2</v>
      </c>
      <c r="CG12" s="17"/>
      <c r="CH12" s="17">
        <v>8.9115966065984306E-2</v>
      </c>
      <c r="CI12" s="17">
        <v>9.6773310824759803E-2</v>
      </c>
      <c r="CJ12" s="17">
        <v>0.19448808882799601</v>
      </c>
      <c r="CK12" s="17">
        <v>0.279557567183846</v>
      </c>
      <c r="CL12" s="17">
        <v>0.189573292141823</v>
      </c>
    </row>
    <row r="13" spans="2:90" x14ac:dyDescent="0.3">
      <c r="B13" s="18" t="s">
        <v>262</v>
      </c>
      <c r="C13" s="17">
        <v>0.124340980900446</v>
      </c>
      <c r="D13" s="17">
        <v>0.12906208809310801</v>
      </c>
      <c r="E13" s="17">
        <v>0.118666015507343</v>
      </c>
      <c r="F13" s="17"/>
      <c r="G13" s="17">
        <v>0.21977634547145999</v>
      </c>
      <c r="H13" s="17">
        <v>0.150286121701837</v>
      </c>
      <c r="I13" s="17">
        <v>0.13498468791603399</v>
      </c>
      <c r="J13" s="17">
        <v>0.11170587274923</v>
      </c>
      <c r="K13" s="17">
        <v>9.8032265256931594E-2</v>
      </c>
      <c r="L13" s="17">
        <v>5.8932823110388298E-2</v>
      </c>
      <c r="M13" s="17"/>
      <c r="N13" s="17">
        <v>0.12219132417609201</v>
      </c>
      <c r="O13" s="17">
        <v>0.13394401456555899</v>
      </c>
      <c r="P13" s="17">
        <v>0.102904506414927</v>
      </c>
      <c r="Q13" s="17">
        <v>0.134884362304242</v>
      </c>
      <c r="R13" s="17"/>
      <c r="S13" s="17">
        <v>0.175487975502779</v>
      </c>
      <c r="T13" s="17">
        <v>9.4336222360176802E-2</v>
      </c>
      <c r="U13" s="17">
        <v>6.9890401078131006E-2</v>
      </c>
      <c r="V13" s="17">
        <v>0.14174514752356901</v>
      </c>
      <c r="W13" s="17">
        <v>9.0456508044003806E-2</v>
      </c>
      <c r="X13" s="17">
        <v>0.149733931209412</v>
      </c>
      <c r="Y13" s="17">
        <v>0.115783793845796</v>
      </c>
      <c r="Z13" s="17">
        <v>0.148535552082427</v>
      </c>
      <c r="AA13" s="17">
        <v>0.11221965517645301</v>
      </c>
      <c r="AB13" s="17">
        <v>0.13325037676368101</v>
      </c>
      <c r="AC13" s="17">
        <v>0.12203545227233401</v>
      </c>
      <c r="AD13" s="17">
        <v>0.12351803043545501</v>
      </c>
      <c r="AE13" s="17"/>
      <c r="AF13" s="17">
        <v>9.9190431674889307E-2</v>
      </c>
      <c r="AG13" s="17">
        <v>0.12603758790567801</v>
      </c>
      <c r="AH13" s="17">
        <v>0.12377704170904</v>
      </c>
      <c r="AI13" s="17"/>
      <c r="AJ13" s="17">
        <v>0.11240988424307199</v>
      </c>
      <c r="AK13" s="17">
        <v>0.122751385988858</v>
      </c>
      <c r="AL13" s="17">
        <v>0.102525000868547</v>
      </c>
      <c r="AM13" s="17">
        <v>0.12467531396708199</v>
      </c>
      <c r="AN13" s="17">
        <v>0.22367960611152701</v>
      </c>
      <c r="AO13" s="17"/>
      <c r="AP13" s="17">
        <v>0.141697908583999</v>
      </c>
      <c r="AQ13" s="17">
        <v>0.122925540018439</v>
      </c>
      <c r="AR13" s="17">
        <v>0.12659036394440701</v>
      </c>
      <c r="AS13" s="17">
        <v>0.11991137100745899</v>
      </c>
      <c r="AT13" s="17">
        <v>0.20240175957356599</v>
      </c>
      <c r="AU13" s="17">
        <v>6.1141074722257598E-2</v>
      </c>
      <c r="AV13" s="17"/>
      <c r="AW13" s="17">
        <v>0.15040530418494899</v>
      </c>
      <c r="AX13" s="17">
        <v>0.13108291998118199</v>
      </c>
      <c r="AY13" s="17">
        <v>0.11260186537156</v>
      </c>
      <c r="AZ13" s="17">
        <v>0.11257679180269201</v>
      </c>
      <c r="BA13" s="17">
        <v>0.107722448884103</v>
      </c>
      <c r="BB13" s="17">
        <v>0.12393788886885899</v>
      </c>
      <c r="BC13" s="17">
        <v>0.18914210759337599</v>
      </c>
      <c r="BD13" s="17">
        <v>0.148076822094002</v>
      </c>
      <c r="BE13" s="17">
        <v>0.15885650806548601</v>
      </c>
      <c r="BF13" s="17">
        <v>0.11185534649856201</v>
      </c>
      <c r="BG13" s="17">
        <v>0.117643053469802</v>
      </c>
      <c r="BH13" s="17">
        <v>0.101259399846125</v>
      </c>
      <c r="BI13" s="17">
        <v>0.144865045976491</v>
      </c>
      <c r="BJ13" s="17">
        <v>5.0011019866396798E-2</v>
      </c>
      <c r="BK13" s="17">
        <v>6.8583695906385106E-2</v>
      </c>
      <c r="BL13" s="17">
        <v>0.13075325835552401</v>
      </c>
      <c r="BM13" s="17"/>
      <c r="BN13" s="17">
        <v>0.10869956979706499</v>
      </c>
      <c r="BO13" s="17">
        <v>0.14651586130841501</v>
      </c>
      <c r="BP13" s="17"/>
      <c r="BQ13" s="17">
        <v>0.13843491334890301</v>
      </c>
      <c r="BR13" s="17">
        <v>0.102021762499451</v>
      </c>
      <c r="BS13" s="17"/>
      <c r="BT13" s="17">
        <v>0.148648044227876</v>
      </c>
      <c r="BU13" s="17"/>
      <c r="BV13" s="17">
        <v>0.107857527747662</v>
      </c>
      <c r="BW13" s="17">
        <v>0.192474871397946</v>
      </c>
      <c r="BX13" s="17">
        <v>0.100015977584015</v>
      </c>
      <c r="BY13" s="17"/>
      <c r="BZ13" s="17">
        <v>0.22667919374449899</v>
      </c>
      <c r="CA13" s="17">
        <v>0.19359568991729101</v>
      </c>
      <c r="CB13" s="17">
        <v>0.13403408832698999</v>
      </c>
      <c r="CC13" s="17">
        <v>0.11461810365368701</v>
      </c>
      <c r="CD13" s="17">
        <v>0.123431658079811</v>
      </c>
      <c r="CE13" s="17">
        <v>6.5369682273087995E-2</v>
      </c>
      <c r="CF13" s="17">
        <v>7.5162331727241197E-2</v>
      </c>
      <c r="CG13" s="17"/>
      <c r="CH13" s="17">
        <v>0.128484313826814</v>
      </c>
      <c r="CI13" s="17">
        <v>7.99445493483424E-2</v>
      </c>
      <c r="CJ13" s="17">
        <v>0.13227062650319801</v>
      </c>
      <c r="CK13" s="17">
        <v>0.19256459096928899</v>
      </c>
      <c r="CL13" s="17">
        <v>0.187354431918867</v>
      </c>
    </row>
    <row r="14" spans="2:90" ht="28.8" x14ac:dyDescent="0.3">
      <c r="B14" s="18" t="s">
        <v>263</v>
      </c>
      <c r="C14" s="17">
        <v>0.12177732604757301</v>
      </c>
      <c r="D14" s="17">
        <v>0.108375807069052</v>
      </c>
      <c r="E14" s="17">
        <v>0.132970196812048</v>
      </c>
      <c r="F14" s="17"/>
      <c r="G14" s="17">
        <v>0.18731700497015699</v>
      </c>
      <c r="H14" s="17">
        <v>0.20526033277622899</v>
      </c>
      <c r="I14" s="17">
        <v>0.16193794057642699</v>
      </c>
      <c r="J14" s="17">
        <v>9.5455339557120197E-2</v>
      </c>
      <c r="K14" s="17">
        <v>5.5465581698972199E-2</v>
      </c>
      <c r="L14" s="17">
        <v>4.2991858728829303E-2</v>
      </c>
      <c r="M14" s="17"/>
      <c r="N14" s="17">
        <v>0.126382150607289</v>
      </c>
      <c r="O14" s="17">
        <v>0.127723510313977</v>
      </c>
      <c r="P14" s="17">
        <v>0.10395105300490499</v>
      </c>
      <c r="Q14" s="17">
        <v>0.12754607944169599</v>
      </c>
      <c r="R14" s="17"/>
      <c r="S14" s="17">
        <v>0.17353324288388999</v>
      </c>
      <c r="T14" s="17">
        <v>0.106074720180446</v>
      </c>
      <c r="U14" s="17">
        <v>0.11197901238628501</v>
      </c>
      <c r="V14" s="17">
        <v>9.4610817590846094E-2</v>
      </c>
      <c r="W14" s="17">
        <v>8.2338014787873601E-2</v>
      </c>
      <c r="X14" s="17">
        <v>0.110251119797797</v>
      </c>
      <c r="Y14" s="17">
        <v>0.114287876120638</v>
      </c>
      <c r="Z14" s="17">
        <v>0.15231133573212999</v>
      </c>
      <c r="AA14" s="17">
        <v>0.116044647398934</v>
      </c>
      <c r="AB14" s="17">
        <v>0.111952434046473</v>
      </c>
      <c r="AC14" s="17">
        <v>0.166176113914033</v>
      </c>
      <c r="AD14" s="17">
        <v>0.137779740316892</v>
      </c>
      <c r="AE14" s="17"/>
      <c r="AF14" s="17">
        <v>0.10185339009227599</v>
      </c>
      <c r="AG14" s="17">
        <v>0.125296128875546</v>
      </c>
      <c r="AH14" s="17">
        <v>0.102878283603688</v>
      </c>
      <c r="AI14" s="17"/>
      <c r="AJ14" s="17">
        <v>0.102634500160382</v>
      </c>
      <c r="AK14" s="17">
        <v>0.13652724478219599</v>
      </c>
      <c r="AL14" s="17">
        <v>9.6239162316067897E-2</v>
      </c>
      <c r="AM14" s="17">
        <v>0.130854264851619</v>
      </c>
      <c r="AN14" s="17">
        <v>0.13914533198805201</v>
      </c>
      <c r="AO14" s="17"/>
      <c r="AP14" s="17">
        <v>0.1507771552229</v>
      </c>
      <c r="AQ14" s="17">
        <v>0.130547516111502</v>
      </c>
      <c r="AR14" s="17">
        <v>0.10231896004553601</v>
      </c>
      <c r="AS14" s="17">
        <v>0.103463104081185</v>
      </c>
      <c r="AT14" s="17">
        <v>0.14001964045937501</v>
      </c>
      <c r="AU14" s="17">
        <v>5.6647744964658603E-2</v>
      </c>
      <c r="AV14" s="17"/>
      <c r="AW14" s="17">
        <v>0.15380685071286701</v>
      </c>
      <c r="AX14" s="17">
        <v>3.0377299936061398E-2</v>
      </c>
      <c r="AY14" s="17">
        <v>0.12196456249877501</v>
      </c>
      <c r="AZ14" s="17">
        <v>0.15722535794110101</v>
      </c>
      <c r="BA14" s="17">
        <v>0.12981952123964699</v>
      </c>
      <c r="BB14" s="17">
        <v>0.150701510392831</v>
      </c>
      <c r="BC14" s="17">
        <v>0.108118880480644</v>
      </c>
      <c r="BD14" s="17">
        <v>0.14413695405777699</v>
      </c>
      <c r="BE14" s="17">
        <v>0.13484187349267099</v>
      </c>
      <c r="BF14" s="17">
        <v>8.3111840880272403E-2</v>
      </c>
      <c r="BG14" s="17">
        <v>0.12046017153019301</v>
      </c>
      <c r="BH14" s="17">
        <v>9.5147140503518399E-2</v>
      </c>
      <c r="BI14" s="17">
        <v>7.88435300472696E-2</v>
      </c>
      <c r="BJ14" s="17">
        <v>0.16851822039867201</v>
      </c>
      <c r="BK14" s="17">
        <v>0.110928561098755</v>
      </c>
      <c r="BL14" s="17">
        <v>0.16883477084379001</v>
      </c>
      <c r="BM14" s="17"/>
      <c r="BN14" s="17">
        <v>0.12877958293939001</v>
      </c>
      <c r="BO14" s="17">
        <v>0.11276047148332</v>
      </c>
      <c r="BP14" s="17"/>
      <c r="BQ14" s="17">
        <v>0.14444408065929301</v>
      </c>
      <c r="BR14" s="17">
        <v>0.12558207043987901</v>
      </c>
      <c r="BS14" s="17"/>
      <c r="BT14" s="17">
        <v>0.15578689429363601</v>
      </c>
      <c r="BU14" s="17"/>
      <c r="BV14" s="17">
        <v>8.9491180777212603E-2</v>
      </c>
      <c r="BW14" s="17">
        <v>0.16224921405173701</v>
      </c>
      <c r="BX14" s="17">
        <v>0.11631866267254</v>
      </c>
      <c r="BY14" s="17"/>
      <c r="BZ14" s="17">
        <v>0.19809283050416501</v>
      </c>
      <c r="CA14" s="17">
        <v>0.15264013112677499</v>
      </c>
      <c r="CB14" s="17">
        <v>0.107091240329692</v>
      </c>
      <c r="CC14" s="17">
        <v>0.12507573520721399</v>
      </c>
      <c r="CD14" s="17">
        <v>0.13335862011371699</v>
      </c>
      <c r="CE14" s="17">
        <v>0.107354000398517</v>
      </c>
      <c r="CF14" s="17">
        <v>9.2011127073259702E-2</v>
      </c>
      <c r="CG14" s="17"/>
      <c r="CH14" s="17">
        <v>0.14964668799103001</v>
      </c>
      <c r="CI14" s="17">
        <v>9.1301566269420806E-2</v>
      </c>
      <c r="CJ14" s="17">
        <v>0.13224991186958901</v>
      </c>
      <c r="CK14" s="17">
        <v>0.163673397585201</v>
      </c>
      <c r="CL14" s="17">
        <v>7.6664710557920998E-2</v>
      </c>
    </row>
    <row r="15" spans="2:90" x14ac:dyDescent="0.3">
      <c r="B15" s="18" t="s">
        <v>264</v>
      </c>
      <c r="C15" s="17">
        <v>9.0414641582040003E-2</v>
      </c>
      <c r="D15" s="17">
        <v>7.0684338403025196E-2</v>
      </c>
      <c r="E15" s="17">
        <v>0.11041383374249999</v>
      </c>
      <c r="F15" s="17"/>
      <c r="G15" s="17">
        <v>0.117088089024052</v>
      </c>
      <c r="H15" s="17">
        <v>0.10066411580878799</v>
      </c>
      <c r="I15" s="17">
        <v>0.12955983831109699</v>
      </c>
      <c r="J15" s="17">
        <v>0.13064780469838899</v>
      </c>
      <c r="K15" s="17">
        <v>5.5140612146911003E-2</v>
      </c>
      <c r="L15" s="17">
        <v>2.3272665643870101E-2</v>
      </c>
      <c r="M15" s="17"/>
      <c r="N15" s="17">
        <v>3.6906378372272897E-2</v>
      </c>
      <c r="O15" s="17">
        <v>9.5174711607915602E-2</v>
      </c>
      <c r="P15" s="17">
        <v>7.4059977646395797E-2</v>
      </c>
      <c r="Q15" s="17">
        <v>0.15845184731449799</v>
      </c>
      <c r="R15" s="17"/>
      <c r="S15" s="17">
        <v>0.10179498942971001</v>
      </c>
      <c r="T15" s="17">
        <v>6.3585008133195994E-2</v>
      </c>
      <c r="U15" s="17">
        <v>5.9236312781709703E-2</v>
      </c>
      <c r="V15" s="17">
        <v>7.4501250542287401E-2</v>
      </c>
      <c r="W15" s="17">
        <v>0.113531684189306</v>
      </c>
      <c r="X15" s="17">
        <v>9.2572874506235206E-2</v>
      </c>
      <c r="Y15" s="17">
        <v>0.10374425174980299</v>
      </c>
      <c r="Z15" s="17">
        <v>6.5664207453202894E-2</v>
      </c>
      <c r="AA15" s="17">
        <v>0.126348924492488</v>
      </c>
      <c r="AB15" s="17">
        <v>6.9287493845110598E-2</v>
      </c>
      <c r="AC15" s="17">
        <v>0.110541603800393</v>
      </c>
      <c r="AD15" s="17">
        <v>0.119238730398642</v>
      </c>
      <c r="AE15" s="17"/>
      <c r="AF15" s="17">
        <v>8.4785894062636702E-2</v>
      </c>
      <c r="AG15" s="17">
        <v>7.7811229228558196E-2</v>
      </c>
      <c r="AH15" s="17">
        <v>0.13570361007243401</v>
      </c>
      <c r="AI15" s="17"/>
      <c r="AJ15" s="17">
        <v>5.46348408876208E-2</v>
      </c>
      <c r="AK15" s="17">
        <v>8.1956443442426502E-2</v>
      </c>
      <c r="AL15" s="17">
        <v>5.0407103935424601E-2</v>
      </c>
      <c r="AM15" s="17">
        <v>0.11053793240797</v>
      </c>
      <c r="AN15" s="17">
        <v>0.113585881961378</v>
      </c>
      <c r="AO15" s="17"/>
      <c r="AP15" s="17">
        <v>5.6073874155897901E-2</v>
      </c>
      <c r="AQ15" s="17">
        <v>4.7604271313124599E-2</v>
      </c>
      <c r="AR15" s="17">
        <v>9.0848867798033694E-2</v>
      </c>
      <c r="AS15" s="17">
        <v>0.114661713271242</v>
      </c>
      <c r="AT15" s="17">
        <v>0.15099357700143701</v>
      </c>
      <c r="AU15" s="17">
        <v>8.2723301239138403E-2</v>
      </c>
      <c r="AV15" s="17"/>
      <c r="AW15" s="17">
        <v>9.9875307875853594E-2</v>
      </c>
      <c r="AX15" s="17">
        <v>0.25947870498655001</v>
      </c>
      <c r="AY15" s="17">
        <v>0.15241305652278</v>
      </c>
      <c r="AZ15" s="17">
        <v>0.16153273315271299</v>
      </c>
      <c r="BA15" s="17">
        <v>0.124940387508635</v>
      </c>
      <c r="BB15" s="17">
        <v>0.12958812248068699</v>
      </c>
      <c r="BC15" s="17">
        <v>7.2051368512114702E-2</v>
      </c>
      <c r="BD15" s="17">
        <v>5.1795416658496803E-2</v>
      </c>
      <c r="BE15" s="17">
        <v>6.02103129805929E-2</v>
      </c>
      <c r="BF15" s="17">
        <v>3.9476417248486703E-2</v>
      </c>
      <c r="BG15" s="17">
        <v>5.3877587985278197E-2</v>
      </c>
      <c r="BH15" s="17">
        <v>4.6641046897259703E-2</v>
      </c>
      <c r="BI15" s="17">
        <v>1.2042630764478601E-2</v>
      </c>
      <c r="BJ15" s="17">
        <v>5.02182979330692E-2</v>
      </c>
      <c r="BK15" s="17">
        <v>0</v>
      </c>
      <c r="BL15" s="17">
        <v>5.0806354453656201E-2</v>
      </c>
      <c r="BM15" s="17"/>
      <c r="BN15" s="17">
        <v>9.0917304451131706E-2</v>
      </c>
      <c r="BO15" s="17">
        <v>8.9835229001109906E-2</v>
      </c>
      <c r="BP15" s="17"/>
      <c r="BQ15" s="17">
        <v>5.18282957536201E-2</v>
      </c>
      <c r="BR15" s="17">
        <v>0.137626187218335</v>
      </c>
      <c r="BS15" s="17"/>
      <c r="BT15" s="17">
        <v>7.5189214598520598E-2</v>
      </c>
      <c r="BU15" s="17"/>
      <c r="BV15" s="17">
        <v>0.135246145411201</v>
      </c>
      <c r="BW15" s="17">
        <v>0.102343350787183</v>
      </c>
      <c r="BX15" s="17">
        <v>6.4626148054483301E-2</v>
      </c>
      <c r="BY15" s="17"/>
      <c r="BZ15" s="17">
        <v>0.33512509577946697</v>
      </c>
      <c r="CA15" s="17">
        <v>0.178376431641738</v>
      </c>
      <c r="CB15" s="17">
        <v>7.3921049679504594E-2</v>
      </c>
      <c r="CC15" s="17">
        <v>5.4285380895560502E-2</v>
      </c>
      <c r="CD15" s="17">
        <v>3.7774885626904398E-2</v>
      </c>
      <c r="CE15" s="17">
        <v>3.2936932637057298E-2</v>
      </c>
      <c r="CF15" s="17">
        <v>1.62097984759908E-2</v>
      </c>
      <c r="CG15" s="17"/>
      <c r="CH15" s="17">
        <v>6.7972288770739395E-2</v>
      </c>
      <c r="CI15" s="17">
        <v>2.78121608026623E-2</v>
      </c>
      <c r="CJ15" s="17">
        <v>6.4760234088562602E-2</v>
      </c>
      <c r="CK15" s="17">
        <v>0.24149238771520501</v>
      </c>
      <c r="CL15" s="17">
        <v>0.37314968103873403</v>
      </c>
    </row>
    <row r="16" spans="2:90" x14ac:dyDescent="0.3">
      <c r="B16" s="18" t="s">
        <v>265</v>
      </c>
      <c r="C16" s="17">
        <v>6.9765796411328504E-2</v>
      </c>
      <c r="D16" s="17">
        <v>7.7418287962274804E-2</v>
      </c>
      <c r="E16" s="17">
        <v>6.2840032216365999E-2</v>
      </c>
      <c r="F16" s="17"/>
      <c r="G16" s="17">
        <v>0.12158965162556901</v>
      </c>
      <c r="H16" s="17">
        <v>7.9574369014806301E-2</v>
      </c>
      <c r="I16" s="17">
        <v>0.10192453258126399</v>
      </c>
      <c r="J16" s="17">
        <v>7.2452092757613204E-2</v>
      </c>
      <c r="K16" s="17">
        <v>2.61868030322591E-2</v>
      </c>
      <c r="L16" s="17">
        <v>2.8043750791539201E-2</v>
      </c>
      <c r="M16" s="17"/>
      <c r="N16" s="17">
        <v>6.3621715372082305E-2</v>
      </c>
      <c r="O16" s="17">
        <v>7.1858228212450997E-2</v>
      </c>
      <c r="P16" s="17">
        <v>7.2632053436900004E-2</v>
      </c>
      <c r="Q16" s="17">
        <v>7.2392523343681098E-2</v>
      </c>
      <c r="R16" s="17"/>
      <c r="S16" s="17">
        <v>9.9284796645060097E-2</v>
      </c>
      <c r="T16" s="17">
        <v>5.77175545128202E-2</v>
      </c>
      <c r="U16" s="17">
        <v>8.8710639971298702E-2</v>
      </c>
      <c r="V16" s="17">
        <v>5.8587672937905601E-2</v>
      </c>
      <c r="W16" s="17">
        <v>3.0522033593026399E-2</v>
      </c>
      <c r="X16" s="17">
        <v>5.8497994074432201E-2</v>
      </c>
      <c r="Y16" s="17">
        <v>4.5655250159210702E-2</v>
      </c>
      <c r="Z16" s="17">
        <v>7.7534283092790104E-2</v>
      </c>
      <c r="AA16" s="17">
        <v>7.6187175414240998E-2</v>
      </c>
      <c r="AB16" s="17">
        <v>7.5801832619906195E-2</v>
      </c>
      <c r="AC16" s="17">
        <v>8.1104074405851101E-2</v>
      </c>
      <c r="AD16" s="17">
        <v>8.5593744170713804E-2</v>
      </c>
      <c r="AE16" s="17"/>
      <c r="AF16" s="17">
        <v>5.9537081295646402E-2</v>
      </c>
      <c r="AG16" s="17">
        <v>7.248590624588E-2</v>
      </c>
      <c r="AH16" s="17">
        <v>8.4524987310482899E-2</v>
      </c>
      <c r="AI16" s="17"/>
      <c r="AJ16" s="17">
        <v>8.4784933679363905E-2</v>
      </c>
      <c r="AK16" s="17">
        <v>7.4891044981561794E-2</v>
      </c>
      <c r="AL16" s="17">
        <v>4.22302195554538E-2</v>
      </c>
      <c r="AM16" s="17">
        <v>6.1984470446112397E-2</v>
      </c>
      <c r="AN16" s="17">
        <v>6.4902060640819506E-2</v>
      </c>
      <c r="AO16" s="17"/>
      <c r="AP16" s="17">
        <v>9.2714670223023002E-2</v>
      </c>
      <c r="AQ16" s="17">
        <v>7.2335745837419002E-2</v>
      </c>
      <c r="AR16" s="17">
        <v>3.8056695060593698E-2</v>
      </c>
      <c r="AS16" s="17">
        <v>7.6631334849204105E-2</v>
      </c>
      <c r="AT16" s="17">
        <v>5.3807638820096301E-2</v>
      </c>
      <c r="AU16" s="17">
        <v>3.7659238594484397E-2</v>
      </c>
      <c r="AV16" s="17"/>
      <c r="AW16" s="17">
        <v>9.1654998968241905E-2</v>
      </c>
      <c r="AX16" s="17">
        <v>9.3247186150193104E-2</v>
      </c>
      <c r="AY16" s="17">
        <v>6.5751844235244702E-2</v>
      </c>
      <c r="AZ16" s="17">
        <v>5.2332417326238202E-2</v>
      </c>
      <c r="BA16" s="17">
        <v>9.0451883411252196E-2</v>
      </c>
      <c r="BB16" s="17">
        <v>3.6729998051502198E-2</v>
      </c>
      <c r="BC16" s="17">
        <v>6.2527901998973401E-2</v>
      </c>
      <c r="BD16" s="17">
        <v>5.8959174839351598E-2</v>
      </c>
      <c r="BE16" s="17">
        <v>9.5573511374348802E-2</v>
      </c>
      <c r="BF16" s="17">
        <v>5.3678180976595997E-2</v>
      </c>
      <c r="BG16" s="17">
        <v>9.3814241641539106E-2</v>
      </c>
      <c r="BH16" s="17">
        <v>9.4315262541379105E-2</v>
      </c>
      <c r="BI16" s="17">
        <v>8.3660096310887E-2</v>
      </c>
      <c r="BJ16" s="17">
        <v>6.8573511394863895E-2</v>
      </c>
      <c r="BK16" s="17">
        <v>9.0776304020120394E-2</v>
      </c>
      <c r="BL16" s="17">
        <v>6.9962853434982403E-2</v>
      </c>
      <c r="BM16" s="17"/>
      <c r="BN16" s="17">
        <v>7.5075569555342503E-2</v>
      </c>
      <c r="BO16" s="17">
        <v>6.3441576521543502E-2</v>
      </c>
      <c r="BP16" s="17"/>
      <c r="BQ16" s="17">
        <v>8.6253452915572404E-2</v>
      </c>
      <c r="BR16" s="17">
        <v>6.6654818285006995E-2</v>
      </c>
      <c r="BS16" s="17"/>
      <c r="BT16" s="17">
        <v>0.104016786270811</v>
      </c>
      <c r="BU16" s="17"/>
      <c r="BV16" s="17">
        <v>6.5815143894848105E-2</v>
      </c>
      <c r="BW16" s="17">
        <v>8.7136083856975993E-2</v>
      </c>
      <c r="BX16" s="17">
        <v>6.4775652372262502E-2</v>
      </c>
      <c r="BY16" s="17"/>
      <c r="BZ16" s="17">
        <v>0.12670658568929299</v>
      </c>
      <c r="CA16" s="17">
        <v>8.5134395173842206E-2</v>
      </c>
      <c r="CB16" s="17">
        <v>7.6701754706573602E-2</v>
      </c>
      <c r="CC16" s="17">
        <v>7.3833799508368103E-2</v>
      </c>
      <c r="CD16" s="17">
        <v>6.5530509813150395E-2</v>
      </c>
      <c r="CE16" s="17">
        <v>4.0105761853930701E-2</v>
      </c>
      <c r="CF16" s="17">
        <v>7.22350315299638E-2</v>
      </c>
      <c r="CG16" s="17"/>
      <c r="CH16" s="17">
        <v>7.5634329235924405E-2</v>
      </c>
      <c r="CI16" s="17">
        <v>4.2956465055191698E-2</v>
      </c>
      <c r="CJ16" s="17">
        <v>8.0131719596902906E-2</v>
      </c>
      <c r="CK16" s="17">
        <v>0.113097409638999</v>
      </c>
      <c r="CL16" s="17">
        <v>3.9822073473824701E-2</v>
      </c>
    </row>
    <row r="17" spans="2:90" x14ac:dyDescent="0.3">
      <c r="B17" s="18" t="s">
        <v>266</v>
      </c>
      <c r="C17" s="17">
        <v>6.30455212011901E-2</v>
      </c>
      <c r="D17" s="17">
        <v>5.92802142026723E-2</v>
      </c>
      <c r="E17" s="17">
        <v>6.7225127871587201E-2</v>
      </c>
      <c r="F17" s="17"/>
      <c r="G17" s="17">
        <v>0.118562155501997</v>
      </c>
      <c r="H17" s="17">
        <v>8.5923365118557499E-2</v>
      </c>
      <c r="I17" s="17">
        <v>6.3201573690441396E-2</v>
      </c>
      <c r="J17" s="17">
        <v>6.1887429364897703E-2</v>
      </c>
      <c r="K17" s="17">
        <v>4.0611841723581503E-2</v>
      </c>
      <c r="L17" s="17">
        <v>2.3334688512952301E-2</v>
      </c>
      <c r="M17" s="17"/>
      <c r="N17" s="17">
        <v>3.5461448476265603E-2</v>
      </c>
      <c r="O17" s="17">
        <v>8.0275773392448901E-2</v>
      </c>
      <c r="P17" s="17">
        <v>5.9839414772413002E-2</v>
      </c>
      <c r="Q17" s="17">
        <v>7.8347978693467907E-2</v>
      </c>
      <c r="R17" s="17"/>
      <c r="S17" s="17">
        <v>7.9777208234485406E-2</v>
      </c>
      <c r="T17" s="17">
        <v>7.5655413145586395E-2</v>
      </c>
      <c r="U17" s="17">
        <v>7.5213401793277596E-2</v>
      </c>
      <c r="V17" s="17">
        <v>4.92040308791164E-2</v>
      </c>
      <c r="W17" s="17">
        <v>3.8880051473978897E-2</v>
      </c>
      <c r="X17" s="17">
        <v>3.8731513247958302E-2</v>
      </c>
      <c r="Y17" s="17">
        <v>6.0635019147359699E-2</v>
      </c>
      <c r="Z17" s="17">
        <v>9.3453651632138895E-2</v>
      </c>
      <c r="AA17" s="17">
        <v>5.1017948259083103E-2</v>
      </c>
      <c r="AB17" s="17">
        <v>7.21849294162136E-2</v>
      </c>
      <c r="AC17" s="17">
        <v>6.4299573101090399E-2</v>
      </c>
      <c r="AD17" s="17">
        <v>4.8912666815252602E-2</v>
      </c>
      <c r="AE17" s="17"/>
      <c r="AF17" s="17">
        <v>6.18643241525745E-2</v>
      </c>
      <c r="AG17" s="17">
        <v>4.0482113779099702E-2</v>
      </c>
      <c r="AH17" s="17">
        <v>9.0015287397403401E-2</v>
      </c>
      <c r="AI17" s="17"/>
      <c r="AJ17" s="17">
        <v>3.9799094316028003E-2</v>
      </c>
      <c r="AK17" s="17">
        <v>6.15870515982559E-2</v>
      </c>
      <c r="AL17" s="17">
        <v>7.3742186765918705E-2</v>
      </c>
      <c r="AM17" s="17">
        <v>8.9656737066682299E-2</v>
      </c>
      <c r="AN17" s="17">
        <v>4.5829784841174899E-2</v>
      </c>
      <c r="AO17" s="17"/>
      <c r="AP17" s="17">
        <v>4.7935267849401102E-2</v>
      </c>
      <c r="AQ17" s="17">
        <v>3.40007058037421E-2</v>
      </c>
      <c r="AR17" s="17">
        <v>9.2490177923946801E-2</v>
      </c>
      <c r="AS17" s="17">
        <v>8.8258316728715605E-2</v>
      </c>
      <c r="AT17" s="17">
        <v>8.3489790811319506E-2</v>
      </c>
      <c r="AU17" s="17">
        <v>4.84185568963693E-2</v>
      </c>
      <c r="AV17" s="17"/>
      <c r="AW17" s="17">
        <v>0.10036889793712001</v>
      </c>
      <c r="AX17" s="17">
        <v>0.121744205873503</v>
      </c>
      <c r="AY17" s="17">
        <v>8.9468979393473702E-2</v>
      </c>
      <c r="AZ17" s="17">
        <v>0.146037847389583</v>
      </c>
      <c r="BA17" s="17">
        <v>8.8247132228491301E-2</v>
      </c>
      <c r="BB17" s="17">
        <v>7.4634627306275306E-2</v>
      </c>
      <c r="BC17" s="17">
        <v>7.8988540645158895E-2</v>
      </c>
      <c r="BD17" s="17">
        <v>6.9000970208420095E-2</v>
      </c>
      <c r="BE17" s="17">
        <v>1.6551017047106702E-2</v>
      </c>
      <c r="BF17" s="17">
        <v>1.9062004902802202E-2</v>
      </c>
      <c r="BG17" s="17">
        <v>3.8196572534785402E-2</v>
      </c>
      <c r="BH17" s="17">
        <v>5.6994440834176797E-2</v>
      </c>
      <c r="BI17" s="17">
        <v>2.4062973863701501E-2</v>
      </c>
      <c r="BJ17" s="17">
        <v>4.7633839213967903E-2</v>
      </c>
      <c r="BK17" s="17">
        <v>0</v>
      </c>
      <c r="BL17" s="17">
        <v>2.2178879843986699E-2</v>
      </c>
      <c r="BM17" s="17"/>
      <c r="BN17" s="17">
        <v>4.7762127471830097E-2</v>
      </c>
      <c r="BO17" s="17">
        <v>8.5076167830135205E-2</v>
      </c>
      <c r="BP17" s="17"/>
      <c r="BQ17" s="17">
        <v>4.6547750782588201E-2</v>
      </c>
      <c r="BR17" s="17">
        <v>9.93772605239229E-2</v>
      </c>
      <c r="BS17" s="17"/>
      <c r="BT17" s="17">
        <v>6.6998555275473506E-2</v>
      </c>
      <c r="BU17" s="17"/>
      <c r="BV17" s="17">
        <v>8.3501922397674497E-2</v>
      </c>
      <c r="BW17" s="17">
        <v>7.94276667149071E-2</v>
      </c>
      <c r="BX17" s="17">
        <v>4.9608811298707797E-2</v>
      </c>
      <c r="BY17" s="17"/>
      <c r="BZ17" s="17">
        <v>0.20930369486828199</v>
      </c>
      <c r="CA17" s="17">
        <v>0.10189981524936299</v>
      </c>
      <c r="CB17" s="17">
        <v>7.5896821901542996E-2</v>
      </c>
      <c r="CC17" s="17">
        <v>4.7782337061674299E-2</v>
      </c>
      <c r="CD17" s="17">
        <v>3.7847837594370298E-2</v>
      </c>
      <c r="CE17" s="17">
        <v>2.4627083573594999E-2</v>
      </c>
      <c r="CF17" s="17">
        <v>1.5530014252224099E-2</v>
      </c>
      <c r="CG17" s="17"/>
      <c r="CH17" s="17">
        <v>6.4847940339331001E-2</v>
      </c>
      <c r="CI17" s="17">
        <v>2.18100799927353E-2</v>
      </c>
      <c r="CJ17" s="17">
        <v>5.6809460115516998E-2</v>
      </c>
      <c r="CK17" s="17">
        <v>0.15422235039447599</v>
      </c>
      <c r="CL17" s="17">
        <v>0.14302034218620799</v>
      </c>
    </row>
    <row r="18" spans="2:90" x14ac:dyDescent="0.3">
      <c r="B18" s="18" t="s">
        <v>202</v>
      </c>
      <c r="C18" s="17">
        <v>2.8584772428336701E-2</v>
      </c>
      <c r="D18" s="17">
        <v>2.6089119094573399E-2</v>
      </c>
      <c r="E18" s="17">
        <v>3.02918032125532E-2</v>
      </c>
      <c r="F18" s="17"/>
      <c r="G18" s="17">
        <v>3.7865165780847899E-2</v>
      </c>
      <c r="H18" s="17">
        <v>2.6327860244194801E-2</v>
      </c>
      <c r="I18" s="17">
        <v>3.6549588573999398E-2</v>
      </c>
      <c r="J18" s="17">
        <v>3.2032951474481999E-2</v>
      </c>
      <c r="K18" s="17">
        <v>2.9622737226907E-2</v>
      </c>
      <c r="L18" s="17">
        <v>1.4246599047508499E-2</v>
      </c>
      <c r="M18" s="17"/>
      <c r="N18" s="17">
        <v>1.47905934884367E-2</v>
      </c>
      <c r="O18" s="17">
        <v>1.9881448721868301E-2</v>
      </c>
      <c r="P18" s="17">
        <v>2.18262554675593E-2</v>
      </c>
      <c r="Q18" s="17">
        <v>5.68631886944252E-2</v>
      </c>
      <c r="R18" s="17"/>
      <c r="S18" s="17">
        <v>2.9886647603016299E-2</v>
      </c>
      <c r="T18" s="17">
        <v>2.0387520295766601E-2</v>
      </c>
      <c r="U18" s="17">
        <v>4.1700127339703297E-2</v>
      </c>
      <c r="V18" s="17">
        <v>1.6794212834847201E-2</v>
      </c>
      <c r="W18" s="17">
        <v>6.7334913554484696E-3</v>
      </c>
      <c r="X18" s="17">
        <v>3.2636952356641401E-2</v>
      </c>
      <c r="Y18" s="17">
        <v>3.3240560853585399E-2</v>
      </c>
      <c r="Z18" s="17">
        <v>4.4354502730001702E-2</v>
      </c>
      <c r="AA18" s="17">
        <v>1.5088586559013101E-2</v>
      </c>
      <c r="AB18" s="17">
        <v>4.5499056380967698E-2</v>
      </c>
      <c r="AC18" s="17">
        <v>5.4210106203321201E-2</v>
      </c>
      <c r="AD18" s="17">
        <v>2.0184241908547101E-2</v>
      </c>
      <c r="AE18" s="17"/>
      <c r="AF18" s="17">
        <v>2.0730188126386901E-2</v>
      </c>
      <c r="AG18" s="17">
        <v>2.5561288055079501E-2</v>
      </c>
      <c r="AH18" s="17">
        <v>4.3351269641644298E-2</v>
      </c>
      <c r="AI18" s="17"/>
      <c r="AJ18" s="17">
        <v>1.7011407246845502E-2</v>
      </c>
      <c r="AK18" s="17">
        <v>1.95702035070251E-2</v>
      </c>
      <c r="AL18" s="17">
        <v>1.21857001425924E-2</v>
      </c>
      <c r="AM18" s="17">
        <v>2.91625449344163E-2</v>
      </c>
      <c r="AN18" s="17">
        <v>4.3795602253337798E-2</v>
      </c>
      <c r="AO18" s="17"/>
      <c r="AP18" s="17">
        <v>1.9929443237635999E-2</v>
      </c>
      <c r="AQ18" s="17">
        <v>8.8736399101995503E-3</v>
      </c>
      <c r="AR18" s="17">
        <v>2.3009766380507699E-2</v>
      </c>
      <c r="AS18" s="17">
        <v>2.3881455060171801E-2</v>
      </c>
      <c r="AT18" s="17">
        <v>3.7490154903775101E-2</v>
      </c>
      <c r="AU18" s="17">
        <v>5.4979668620176503E-2</v>
      </c>
      <c r="AV18" s="17"/>
      <c r="AW18" s="17">
        <v>9.5202857795061893E-2</v>
      </c>
      <c r="AX18" s="17">
        <v>9.5941607253882205E-2</v>
      </c>
      <c r="AY18" s="17">
        <v>4.3182710728316899E-2</v>
      </c>
      <c r="AZ18" s="17">
        <v>4.4350120088775202E-2</v>
      </c>
      <c r="BA18" s="17">
        <v>3.0171433959623701E-2</v>
      </c>
      <c r="BB18" s="17">
        <v>2.8488138376339699E-2</v>
      </c>
      <c r="BC18" s="17">
        <v>2.2922712284503498E-2</v>
      </c>
      <c r="BD18" s="17">
        <v>1.8626438378380201E-2</v>
      </c>
      <c r="BE18" s="17">
        <v>3.8187708046824698E-2</v>
      </c>
      <c r="BF18" s="17">
        <v>1.9313845815062802E-2</v>
      </c>
      <c r="BG18" s="17">
        <v>0</v>
      </c>
      <c r="BH18" s="17">
        <v>0</v>
      </c>
      <c r="BI18" s="17">
        <v>0</v>
      </c>
      <c r="BJ18" s="17">
        <v>0</v>
      </c>
      <c r="BK18" s="17">
        <v>0</v>
      </c>
      <c r="BL18" s="17">
        <v>1.4375090905541401E-2</v>
      </c>
      <c r="BM18" s="17"/>
      <c r="BN18" s="17">
        <v>1.77238349607955E-2</v>
      </c>
      <c r="BO18" s="17">
        <v>4.2955836414258999E-2</v>
      </c>
      <c r="BP18" s="17"/>
      <c r="BQ18" s="17">
        <v>1.6622671289341199E-2</v>
      </c>
      <c r="BR18" s="17">
        <v>1.79249886894895E-2</v>
      </c>
      <c r="BS18" s="17"/>
      <c r="BT18" s="17">
        <v>1.10112708742682E-2</v>
      </c>
      <c r="BU18" s="17"/>
      <c r="BV18" s="17">
        <v>3.97142914345485E-2</v>
      </c>
      <c r="BW18" s="17">
        <v>4.7651269222370299E-2</v>
      </c>
      <c r="BX18" s="17">
        <v>1.38029482112569E-2</v>
      </c>
      <c r="BY18" s="17"/>
      <c r="BZ18" s="17">
        <v>6.0272673692067097E-2</v>
      </c>
      <c r="CA18" s="17">
        <v>6.6820685848592104E-2</v>
      </c>
      <c r="CB18" s="17">
        <v>1.71725500192597E-2</v>
      </c>
      <c r="CC18" s="17">
        <v>1.4760370069369101E-2</v>
      </c>
      <c r="CD18" s="17">
        <v>1.12740885501921E-2</v>
      </c>
      <c r="CE18" s="17">
        <v>7.7326424046703802E-3</v>
      </c>
      <c r="CF18" s="17">
        <v>0</v>
      </c>
      <c r="CG18" s="17"/>
      <c r="CH18" s="17">
        <v>1.2629967794073899E-2</v>
      </c>
      <c r="CI18" s="17">
        <v>1.4317023679306699E-2</v>
      </c>
      <c r="CJ18" s="17">
        <v>3.0229693206593501E-2</v>
      </c>
      <c r="CK18" s="17">
        <v>5.0377120866124503E-2</v>
      </c>
      <c r="CL18" s="17">
        <v>0.100060533170324</v>
      </c>
    </row>
    <row r="19" spans="2:90" x14ac:dyDescent="0.3">
      <c r="B19" s="18" t="s">
        <v>131</v>
      </c>
      <c r="C19" s="17">
        <v>7.79840721514984E-3</v>
      </c>
      <c r="D19" s="17">
        <v>7.4516945547971596E-3</v>
      </c>
      <c r="E19" s="17">
        <v>8.1990684527485803E-3</v>
      </c>
      <c r="F19" s="17"/>
      <c r="G19" s="17">
        <v>3.29533901685158E-3</v>
      </c>
      <c r="H19" s="17">
        <v>0</v>
      </c>
      <c r="I19" s="17">
        <v>0</v>
      </c>
      <c r="J19" s="17">
        <v>5.1968044119399303E-3</v>
      </c>
      <c r="K19" s="17">
        <v>1.7450552299770699E-2</v>
      </c>
      <c r="L19" s="17">
        <v>1.9184122450781899E-2</v>
      </c>
      <c r="M19" s="17"/>
      <c r="N19" s="17">
        <v>7.0625774416172397E-3</v>
      </c>
      <c r="O19" s="17">
        <v>8.4592375911544393E-3</v>
      </c>
      <c r="P19" s="17">
        <v>1.09157796426894E-2</v>
      </c>
      <c r="Q19" s="17">
        <v>5.2403861166418703E-3</v>
      </c>
      <c r="R19" s="17"/>
      <c r="S19" s="17">
        <v>1.8307018165885501E-2</v>
      </c>
      <c r="T19" s="17">
        <v>4.1724414990908804E-3</v>
      </c>
      <c r="U19" s="17">
        <v>5.9685072554855299E-3</v>
      </c>
      <c r="V19" s="17">
        <v>0</v>
      </c>
      <c r="W19" s="17">
        <v>6.2545206328466201E-3</v>
      </c>
      <c r="X19" s="17">
        <v>1.03562943584453E-2</v>
      </c>
      <c r="Y19" s="17">
        <v>0</v>
      </c>
      <c r="Z19" s="17">
        <v>3.0795896121427E-2</v>
      </c>
      <c r="AA19" s="17">
        <v>1.0171976538217199E-2</v>
      </c>
      <c r="AB19" s="17">
        <v>5.4485068203131704E-3</v>
      </c>
      <c r="AC19" s="17">
        <v>0</v>
      </c>
      <c r="AD19" s="17">
        <v>0</v>
      </c>
      <c r="AE19" s="17"/>
      <c r="AF19" s="17">
        <v>1.0779390228241099E-2</v>
      </c>
      <c r="AG19" s="17">
        <v>6.3124845917900104E-3</v>
      </c>
      <c r="AH19" s="17">
        <v>6.9585450491597804E-3</v>
      </c>
      <c r="AI19" s="17"/>
      <c r="AJ19" s="17">
        <v>9.8602837330237694E-3</v>
      </c>
      <c r="AK19" s="17">
        <v>8.3194811351053801E-3</v>
      </c>
      <c r="AL19" s="17">
        <v>6.7507852108945401E-3</v>
      </c>
      <c r="AM19" s="17">
        <v>8.0704834039757103E-3</v>
      </c>
      <c r="AN19" s="17">
        <v>0</v>
      </c>
      <c r="AO19" s="17"/>
      <c r="AP19" s="17">
        <v>1.18314431539957E-2</v>
      </c>
      <c r="AQ19" s="17">
        <v>1.17250671622034E-2</v>
      </c>
      <c r="AR19" s="17">
        <v>0</v>
      </c>
      <c r="AS19" s="17">
        <v>4.3013533756809802E-3</v>
      </c>
      <c r="AT19" s="17">
        <v>0</v>
      </c>
      <c r="AU19" s="17">
        <v>1.1456709525899699E-2</v>
      </c>
      <c r="AV19" s="17"/>
      <c r="AW19" s="17">
        <v>0</v>
      </c>
      <c r="AX19" s="17">
        <v>0</v>
      </c>
      <c r="AY19" s="17">
        <v>0</v>
      </c>
      <c r="AZ19" s="17">
        <v>0</v>
      </c>
      <c r="BA19" s="17">
        <v>0</v>
      </c>
      <c r="BB19" s="17">
        <v>8.5848741614890506E-3</v>
      </c>
      <c r="BC19" s="17">
        <v>0</v>
      </c>
      <c r="BD19" s="17">
        <v>2.70982388523665E-2</v>
      </c>
      <c r="BE19" s="17">
        <v>1.8895993220145599E-2</v>
      </c>
      <c r="BF19" s="17">
        <v>8.4261536595836694E-3</v>
      </c>
      <c r="BG19" s="17">
        <v>5.55802530042869E-3</v>
      </c>
      <c r="BH19" s="17">
        <v>0</v>
      </c>
      <c r="BI19" s="17">
        <v>0</v>
      </c>
      <c r="BJ19" s="17">
        <v>0</v>
      </c>
      <c r="BK19" s="17">
        <v>0</v>
      </c>
      <c r="BL19" s="17">
        <v>2.3397435650154699E-2</v>
      </c>
      <c r="BM19" s="17"/>
      <c r="BN19" s="17">
        <v>7.0197500842470503E-3</v>
      </c>
      <c r="BO19" s="17">
        <v>8.9873496482711004E-3</v>
      </c>
      <c r="BP19" s="17"/>
      <c r="BQ19" s="17">
        <v>1.3250449088554699E-2</v>
      </c>
      <c r="BR19" s="17">
        <v>0</v>
      </c>
      <c r="BS19" s="17"/>
      <c r="BT19" s="17">
        <v>0</v>
      </c>
      <c r="BU19" s="17"/>
      <c r="BV19" s="17">
        <v>6.6886084705785201E-3</v>
      </c>
      <c r="BW19" s="17">
        <v>7.3547271958719603E-3</v>
      </c>
      <c r="BX19" s="17">
        <v>9.0286738124514994E-3</v>
      </c>
      <c r="BY19" s="17"/>
      <c r="BZ19" s="17">
        <v>0</v>
      </c>
      <c r="CA19" s="17">
        <v>3.8964932205918499E-3</v>
      </c>
      <c r="CB19" s="17">
        <v>0</v>
      </c>
      <c r="CC19" s="17">
        <v>0</v>
      </c>
      <c r="CD19" s="17">
        <v>3.1393632061020799E-3</v>
      </c>
      <c r="CE19" s="17">
        <v>2.1561868816909201E-2</v>
      </c>
      <c r="CF19" s="17">
        <v>1.5607937353319201E-2</v>
      </c>
      <c r="CG19" s="17"/>
      <c r="CH19" s="17">
        <v>2.0853333620507598E-2</v>
      </c>
      <c r="CI19" s="17">
        <v>1.23520646278021E-2</v>
      </c>
      <c r="CJ19" s="17">
        <v>2.3062663628988702E-3</v>
      </c>
      <c r="CK19" s="17">
        <v>3.7109633902018598E-3</v>
      </c>
      <c r="CL19" s="17">
        <v>0</v>
      </c>
    </row>
    <row r="20" spans="2:90" x14ac:dyDescent="0.3">
      <c r="B20" s="18" t="s">
        <v>151</v>
      </c>
      <c r="C20" s="19">
        <v>1.0584389856864201E-2</v>
      </c>
      <c r="D20" s="19">
        <v>1.19143063718687E-2</v>
      </c>
      <c r="E20" s="19">
        <v>9.3685618089321895E-3</v>
      </c>
      <c r="F20" s="19"/>
      <c r="G20" s="19">
        <v>9.2884258110296908E-3</v>
      </c>
      <c r="H20" s="19">
        <v>1.05853306905057E-2</v>
      </c>
      <c r="I20" s="19">
        <v>1.4864123337251E-2</v>
      </c>
      <c r="J20" s="19">
        <v>1.5788271653123999E-2</v>
      </c>
      <c r="K20" s="19">
        <v>9.65276555428193E-3</v>
      </c>
      <c r="L20" s="19">
        <v>4.3411465575950202E-3</v>
      </c>
      <c r="M20" s="19"/>
      <c r="N20" s="19">
        <v>9.2199427440542506E-3</v>
      </c>
      <c r="O20" s="19">
        <v>8.1146505889871396E-3</v>
      </c>
      <c r="P20" s="19">
        <v>1.46746792934306E-2</v>
      </c>
      <c r="Q20" s="19">
        <v>1.1125242398920101E-2</v>
      </c>
      <c r="R20" s="19"/>
      <c r="S20" s="19">
        <v>6.4974014845132601E-3</v>
      </c>
      <c r="T20" s="19">
        <v>1.0730273944729999E-2</v>
      </c>
      <c r="U20" s="19">
        <v>5.48332861627116E-3</v>
      </c>
      <c r="V20" s="19">
        <v>4.9939902843711397E-3</v>
      </c>
      <c r="W20" s="19">
        <v>1.31161746888626E-2</v>
      </c>
      <c r="X20" s="19">
        <v>1.6998478086113999E-2</v>
      </c>
      <c r="Y20" s="19">
        <v>1.22937600583512E-2</v>
      </c>
      <c r="Z20" s="19">
        <v>1.0408090358017199E-2</v>
      </c>
      <c r="AA20" s="19">
        <v>4.7470339647882002E-3</v>
      </c>
      <c r="AB20" s="19">
        <v>2.9051293987341902E-2</v>
      </c>
      <c r="AC20" s="19">
        <v>8.2376787845529296E-3</v>
      </c>
      <c r="AD20" s="19">
        <v>0</v>
      </c>
      <c r="AE20" s="19"/>
      <c r="AF20" s="19">
        <v>1.41909136654831E-2</v>
      </c>
      <c r="AG20" s="19">
        <v>7.21877320619594E-3</v>
      </c>
      <c r="AH20" s="19">
        <v>1.5065022916083999E-2</v>
      </c>
      <c r="AI20" s="19"/>
      <c r="AJ20" s="19">
        <v>7.2092986573404202E-3</v>
      </c>
      <c r="AK20" s="19">
        <v>6.9176703288843103E-3</v>
      </c>
      <c r="AL20" s="19">
        <v>0</v>
      </c>
      <c r="AM20" s="19">
        <v>1.4403002969956599E-2</v>
      </c>
      <c r="AN20" s="19">
        <v>9.8280756362184307E-3</v>
      </c>
      <c r="AO20" s="19"/>
      <c r="AP20" s="19">
        <v>8.0355385893802408E-3</v>
      </c>
      <c r="AQ20" s="19">
        <v>7.9381523944619201E-3</v>
      </c>
      <c r="AR20" s="19">
        <v>0</v>
      </c>
      <c r="AS20" s="19">
        <v>9.59710235338577E-3</v>
      </c>
      <c r="AT20" s="19">
        <v>7.1354662878816699E-3</v>
      </c>
      <c r="AU20" s="19">
        <v>2.7198564732302501E-2</v>
      </c>
      <c r="AV20" s="19"/>
      <c r="AW20" s="19">
        <v>0</v>
      </c>
      <c r="AX20" s="19">
        <v>1.18296175124311E-2</v>
      </c>
      <c r="AY20" s="19">
        <v>0</v>
      </c>
      <c r="AZ20" s="19">
        <v>8.8827023256935304E-3</v>
      </c>
      <c r="BA20" s="19">
        <v>3.8647377439379898E-3</v>
      </c>
      <c r="BB20" s="19">
        <v>4.2059708627322102E-3</v>
      </c>
      <c r="BC20" s="19">
        <v>0</v>
      </c>
      <c r="BD20" s="19">
        <v>6.9923790068971096E-3</v>
      </c>
      <c r="BE20" s="19">
        <v>0</v>
      </c>
      <c r="BF20" s="19">
        <v>9.3406977638587595E-3</v>
      </c>
      <c r="BG20" s="19">
        <v>7.2062710752133002E-3</v>
      </c>
      <c r="BH20" s="19">
        <v>0</v>
      </c>
      <c r="BI20" s="19">
        <v>2.5226692029278502E-2</v>
      </c>
      <c r="BJ20" s="19">
        <v>0</v>
      </c>
      <c r="BK20" s="19">
        <v>0</v>
      </c>
      <c r="BL20" s="19">
        <v>1.1341780708206401E-2</v>
      </c>
      <c r="BM20" s="19"/>
      <c r="BN20" s="19">
        <v>7.7568913950009201E-3</v>
      </c>
      <c r="BO20" s="19">
        <v>1.46445053481408E-2</v>
      </c>
      <c r="BP20" s="19"/>
      <c r="BQ20" s="19">
        <v>8.9992821325216403E-3</v>
      </c>
      <c r="BR20" s="19">
        <v>0</v>
      </c>
      <c r="BS20" s="19"/>
      <c r="BT20" s="19">
        <v>4.2458786989644504E-3</v>
      </c>
      <c r="BU20" s="19"/>
      <c r="BV20" s="19">
        <v>1.7637083804364701E-2</v>
      </c>
      <c r="BW20" s="19">
        <v>6.6318580134159802E-3</v>
      </c>
      <c r="BX20" s="19">
        <v>8.9677433361449507E-3</v>
      </c>
      <c r="BY20" s="19"/>
      <c r="BZ20" s="19">
        <v>4.1604291834915199E-3</v>
      </c>
      <c r="CA20" s="19">
        <v>3.3151718113421402E-3</v>
      </c>
      <c r="CB20" s="19">
        <v>1.1208177815830099E-2</v>
      </c>
      <c r="CC20" s="19">
        <v>0</v>
      </c>
      <c r="CD20" s="19">
        <v>2.10572073723047E-3</v>
      </c>
      <c r="CE20" s="19">
        <v>0</v>
      </c>
      <c r="CF20" s="19">
        <v>1.15285628748883E-2</v>
      </c>
      <c r="CG20" s="19"/>
      <c r="CH20" s="19">
        <v>1.48598687359632E-2</v>
      </c>
      <c r="CI20" s="19">
        <v>9.2630052989817295E-3</v>
      </c>
      <c r="CJ20" s="19">
        <v>1.2565265154426301E-2</v>
      </c>
      <c r="CK20" s="19">
        <v>3.15732134707813E-3</v>
      </c>
      <c r="CL20" s="19">
        <v>2.3230566686622399E-2</v>
      </c>
    </row>
    <row r="21" spans="2:90" x14ac:dyDescent="0.3">
      <c r="B21" s="16" t="s">
        <v>801</v>
      </c>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CL23"/>
  <sheetViews>
    <sheetView showGridLines="0" topLeftCell="A4" workbookViewId="0">
      <pane xSplit="2" topLeftCell="C1" activePane="topRight" state="frozen"/>
      <selection pane="topRight" activeCell="B23" sqref="B23"/>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278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1269</v>
      </c>
      <c r="D7" s="10">
        <v>652</v>
      </c>
      <c r="E7" s="10">
        <v>611</v>
      </c>
      <c r="F7" s="10"/>
      <c r="G7" s="10">
        <v>143</v>
      </c>
      <c r="H7" s="10">
        <v>296</v>
      </c>
      <c r="I7" s="10">
        <v>294</v>
      </c>
      <c r="J7" s="10">
        <v>285</v>
      </c>
      <c r="K7" s="10">
        <v>186</v>
      </c>
      <c r="L7" s="10">
        <v>65</v>
      </c>
      <c r="M7" s="10"/>
      <c r="N7" s="10">
        <v>416</v>
      </c>
      <c r="O7" s="10">
        <v>329</v>
      </c>
      <c r="P7" s="10">
        <v>279</v>
      </c>
      <c r="Q7" s="10">
        <v>242</v>
      </c>
      <c r="R7" s="10"/>
      <c r="S7" s="10">
        <v>199</v>
      </c>
      <c r="T7" s="10">
        <v>166</v>
      </c>
      <c r="U7" s="10">
        <v>97</v>
      </c>
      <c r="V7" s="10">
        <v>105</v>
      </c>
      <c r="W7" s="10">
        <v>97</v>
      </c>
      <c r="X7" s="10">
        <v>111</v>
      </c>
      <c r="Y7" s="10">
        <v>90</v>
      </c>
      <c r="Z7" s="10">
        <v>57</v>
      </c>
      <c r="AA7" s="10">
        <v>118</v>
      </c>
      <c r="AB7" s="10">
        <v>121</v>
      </c>
      <c r="AC7" s="10">
        <v>64</v>
      </c>
      <c r="AD7" s="10">
        <v>44</v>
      </c>
      <c r="AE7" s="10"/>
      <c r="AF7" s="10">
        <v>412</v>
      </c>
      <c r="AG7" s="10">
        <v>544</v>
      </c>
      <c r="AH7" s="10">
        <v>197</v>
      </c>
      <c r="AI7" s="10"/>
      <c r="AJ7" s="10">
        <v>235</v>
      </c>
      <c r="AK7" s="10">
        <v>478</v>
      </c>
      <c r="AL7" s="10">
        <v>91</v>
      </c>
      <c r="AM7" s="10">
        <v>158</v>
      </c>
      <c r="AN7" s="10">
        <v>65</v>
      </c>
      <c r="AO7" s="10"/>
      <c r="AP7" s="10">
        <v>357</v>
      </c>
      <c r="AQ7" s="10">
        <v>217</v>
      </c>
      <c r="AR7" s="10">
        <v>103</v>
      </c>
      <c r="AS7" s="10">
        <v>276</v>
      </c>
      <c r="AT7" s="10">
        <v>81</v>
      </c>
      <c r="AU7" s="10">
        <v>98</v>
      </c>
      <c r="AV7" s="10"/>
      <c r="AW7" s="10" t="s">
        <v>233</v>
      </c>
      <c r="AX7" s="10">
        <v>30</v>
      </c>
      <c r="AY7" s="10">
        <v>62</v>
      </c>
      <c r="AZ7" s="10">
        <v>61</v>
      </c>
      <c r="BA7" s="10">
        <v>112</v>
      </c>
      <c r="BB7" s="10">
        <v>125</v>
      </c>
      <c r="BC7" s="10">
        <v>117</v>
      </c>
      <c r="BD7" s="10">
        <v>97</v>
      </c>
      <c r="BE7" s="10">
        <v>81</v>
      </c>
      <c r="BF7" s="10">
        <v>69</v>
      </c>
      <c r="BG7" s="10">
        <v>119</v>
      </c>
      <c r="BH7" s="10">
        <v>79</v>
      </c>
      <c r="BI7" s="10">
        <v>66</v>
      </c>
      <c r="BJ7" s="10">
        <v>53</v>
      </c>
      <c r="BK7" s="10">
        <v>44</v>
      </c>
      <c r="BL7" s="10">
        <v>121</v>
      </c>
      <c r="BM7" s="10"/>
      <c r="BN7" s="10">
        <v>763</v>
      </c>
      <c r="BO7" s="10">
        <v>498</v>
      </c>
      <c r="BP7" s="10"/>
      <c r="BQ7" s="10">
        <v>317</v>
      </c>
      <c r="BR7" s="10">
        <v>125</v>
      </c>
      <c r="BS7" s="10"/>
      <c r="BT7" s="10">
        <v>190</v>
      </c>
      <c r="BU7" s="10"/>
      <c r="BV7" s="10">
        <v>223</v>
      </c>
      <c r="BW7" s="10">
        <v>249</v>
      </c>
      <c r="BX7" s="10">
        <v>746</v>
      </c>
      <c r="BY7" s="10"/>
      <c r="BZ7" s="10">
        <v>124</v>
      </c>
      <c r="CA7" s="10">
        <v>167</v>
      </c>
      <c r="CB7" s="10">
        <v>157</v>
      </c>
      <c r="CC7" s="10">
        <v>174</v>
      </c>
      <c r="CD7" s="10">
        <v>215</v>
      </c>
      <c r="CE7" s="10">
        <v>166</v>
      </c>
      <c r="CF7" s="10">
        <v>192</v>
      </c>
      <c r="CG7" s="10"/>
      <c r="CH7" s="10">
        <v>136</v>
      </c>
      <c r="CI7" s="10">
        <v>447</v>
      </c>
      <c r="CJ7" s="10">
        <v>470</v>
      </c>
      <c r="CK7" s="10">
        <v>174</v>
      </c>
      <c r="CL7" s="10">
        <v>42</v>
      </c>
    </row>
    <row r="8" spans="2:90" ht="30" customHeight="1" x14ac:dyDescent="0.3">
      <c r="B8" s="11" t="s">
        <v>20</v>
      </c>
      <c r="C8" s="11">
        <v>1283</v>
      </c>
      <c r="D8" s="11">
        <v>672</v>
      </c>
      <c r="E8" s="11">
        <v>605</v>
      </c>
      <c r="F8" s="11"/>
      <c r="G8" s="11">
        <v>183</v>
      </c>
      <c r="H8" s="11">
        <v>296</v>
      </c>
      <c r="I8" s="11">
        <v>292</v>
      </c>
      <c r="J8" s="11">
        <v>268</v>
      </c>
      <c r="K8" s="11">
        <v>179</v>
      </c>
      <c r="L8" s="11">
        <v>63</v>
      </c>
      <c r="M8" s="11"/>
      <c r="N8" s="11">
        <v>399</v>
      </c>
      <c r="O8" s="11">
        <v>363</v>
      </c>
      <c r="P8" s="11">
        <v>273</v>
      </c>
      <c r="Q8" s="11">
        <v>244</v>
      </c>
      <c r="R8" s="11"/>
      <c r="S8" s="11">
        <v>216</v>
      </c>
      <c r="T8" s="11">
        <v>162</v>
      </c>
      <c r="U8" s="11">
        <v>95</v>
      </c>
      <c r="V8" s="11">
        <v>105</v>
      </c>
      <c r="W8" s="11">
        <v>93</v>
      </c>
      <c r="X8" s="11">
        <v>114</v>
      </c>
      <c r="Y8" s="11">
        <v>85</v>
      </c>
      <c r="Z8" s="11">
        <v>53</v>
      </c>
      <c r="AA8" s="11">
        <v>137</v>
      </c>
      <c r="AB8" s="11">
        <v>117</v>
      </c>
      <c r="AC8" s="11">
        <v>59</v>
      </c>
      <c r="AD8" s="11">
        <v>46</v>
      </c>
      <c r="AE8" s="11"/>
      <c r="AF8" s="11">
        <v>401</v>
      </c>
      <c r="AG8" s="11">
        <v>544</v>
      </c>
      <c r="AH8" s="11">
        <v>198</v>
      </c>
      <c r="AI8" s="11"/>
      <c r="AJ8" s="11">
        <v>234</v>
      </c>
      <c r="AK8" s="11">
        <v>490</v>
      </c>
      <c r="AL8" s="11">
        <v>92</v>
      </c>
      <c r="AM8" s="11">
        <v>158</v>
      </c>
      <c r="AN8" s="11">
        <v>65</v>
      </c>
      <c r="AO8" s="11"/>
      <c r="AP8" s="11">
        <v>367</v>
      </c>
      <c r="AQ8" s="11">
        <v>217</v>
      </c>
      <c r="AR8" s="11">
        <v>103</v>
      </c>
      <c r="AS8" s="11">
        <v>273</v>
      </c>
      <c r="AT8" s="11">
        <v>86</v>
      </c>
      <c r="AU8" s="11">
        <v>98</v>
      </c>
      <c r="AV8" s="11"/>
      <c r="AW8" s="11" t="s">
        <v>233</v>
      </c>
      <c r="AX8" s="11">
        <v>31</v>
      </c>
      <c r="AY8" s="11">
        <v>66</v>
      </c>
      <c r="AZ8" s="11">
        <v>62</v>
      </c>
      <c r="BA8" s="11">
        <v>119</v>
      </c>
      <c r="BB8" s="11">
        <v>131</v>
      </c>
      <c r="BC8" s="11">
        <v>120</v>
      </c>
      <c r="BD8" s="11">
        <v>99</v>
      </c>
      <c r="BE8" s="11">
        <v>82</v>
      </c>
      <c r="BF8" s="11">
        <v>67</v>
      </c>
      <c r="BG8" s="11">
        <v>120</v>
      </c>
      <c r="BH8" s="11">
        <v>77</v>
      </c>
      <c r="BI8" s="11">
        <v>67</v>
      </c>
      <c r="BJ8" s="11">
        <v>50</v>
      </c>
      <c r="BK8" s="11">
        <v>42</v>
      </c>
      <c r="BL8" s="11">
        <v>118</v>
      </c>
      <c r="BM8" s="11"/>
      <c r="BN8" s="11">
        <v>751</v>
      </c>
      <c r="BO8" s="11">
        <v>524</v>
      </c>
      <c r="BP8" s="11"/>
      <c r="BQ8" s="11">
        <v>325</v>
      </c>
      <c r="BR8" s="11">
        <v>128</v>
      </c>
      <c r="BS8" s="11"/>
      <c r="BT8" s="11">
        <v>194</v>
      </c>
      <c r="BU8" s="11"/>
      <c r="BV8" s="11">
        <v>231</v>
      </c>
      <c r="BW8" s="11">
        <v>263</v>
      </c>
      <c r="BX8" s="11">
        <v>734</v>
      </c>
      <c r="BY8" s="11"/>
      <c r="BZ8" s="11">
        <v>128</v>
      </c>
      <c r="CA8" s="11">
        <v>168</v>
      </c>
      <c r="CB8" s="11">
        <v>154</v>
      </c>
      <c r="CC8" s="11">
        <v>182</v>
      </c>
      <c r="CD8" s="11">
        <v>220</v>
      </c>
      <c r="CE8" s="11">
        <v>168</v>
      </c>
      <c r="CF8" s="11">
        <v>189</v>
      </c>
      <c r="CG8" s="11"/>
      <c r="CH8" s="11">
        <v>141</v>
      </c>
      <c r="CI8" s="11">
        <v>447</v>
      </c>
      <c r="CJ8" s="11">
        <v>472</v>
      </c>
      <c r="CK8" s="11">
        <v>180</v>
      </c>
      <c r="CL8" s="11">
        <v>44</v>
      </c>
    </row>
    <row r="9" spans="2:90" x14ac:dyDescent="0.3">
      <c r="B9" s="18" t="s">
        <v>269</v>
      </c>
      <c r="C9" s="17">
        <v>0.26419091622292901</v>
      </c>
      <c r="D9" s="17">
        <v>0.25022983502983698</v>
      </c>
      <c r="E9" s="17">
        <v>0.27882282665528302</v>
      </c>
      <c r="F9" s="17"/>
      <c r="G9" s="17">
        <v>0.229551316139158</v>
      </c>
      <c r="H9" s="17">
        <v>0.22818626305862699</v>
      </c>
      <c r="I9" s="17">
        <v>0.25562356990721902</v>
      </c>
      <c r="J9" s="17">
        <v>0.31698667253907398</v>
      </c>
      <c r="K9" s="17">
        <v>0.284203153497181</v>
      </c>
      <c r="L9" s="17">
        <v>0.292015597710651</v>
      </c>
      <c r="M9" s="17"/>
      <c r="N9" s="17">
        <v>0.201187995912781</v>
      </c>
      <c r="O9" s="17">
        <v>0.25317595427700301</v>
      </c>
      <c r="P9" s="17">
        <v>0.274399518060499</v>
      </c>
      <c r="Q9" s="17">
        <v>0.37538307097713403</v>
      </c>
      <c r="R9" s="17"/>
      <c r="S9" s="17">
        <v>0.18721215622082801</v>
      </c>
      <c r="T9" s="17">
        <v>0.21728778649453701</v>
      </c>
      <c r="U9" s="17">
        <v>0.27273323070313599</v>
      </c>
      <c r="V9" s="17">
        <v>0.29682649117249199</v>
      </c>
      <c r="W9" s="17">
        <v>0.302867696438124</v>
      </c>
      <c r="X9" s="17">
        <v>0.27394225258306598</v>
      </c>
      <c r="Y9" s="17">
        <v>0.21659195004090501</v>
      </c>
      <c r="Z9" s="17">
        <v>0.23308912239578999</v>
      </c>
      <c r="AA9" s="17">
        <v>0.25114430200606402</v>
      </c>
      <c r="AB9" s="17">
        <v>0.36919738331587199</v>
      </c>
      <c r="AC9" s="17">
        <v>0.30951099550301198</v>
      </c>
      <c r="AD9" s="17">
        <v>0.43472317224721502</v>
      </c>
      <c r="AE9" s="17"/>
      <c r="AF9" s="17">
        <v>0.24000636677459</v>
      </c>
      <c r="AG9" s="17">
        <v>0.255638592851614</v>
      </c>
      <c r="AH9" s="17">
        <v>0.307881099657765</v>
      </c>
      <c r="AI9" s="17"/>
      <c r="AJ9" s="17">
        <v>0.23232429246796199</v>
      </c>
      <c r="AK9" s="17">
        <v>0.23963493758101201</v>
      </c>
      <c r="AL9" s="17">
        <v>0.30519325413286202</v>
      </c>
      <c r="AM9" s="17">
        <v>0.27636510518324803</v>
      </c>
      <c r="AN9" s="17">
        <v>0.21923467881758199</v>
      </c>
      <c r="AO9" s="17"/>
      <c r="AP9" s="17">
        <v>0.22334053092887901</v>
      </c>
      <c r="AQ9" s="17">
        <v>0.21207588096027599</v>
      </c>
      <c r="AR9" s="17">
        <v>0.31622920580851999</v>
      </c>
      <c r="AS9" s="17">
        <v>0.25707676085980302</v>
      </c>
      <c r="AT9" s="17">
        <v>0.28391381463882798</v>
      </c>
      <c r="AU9" s="17">
        <v>0.340288877644285</v>
      </c>
      <c r="AV9" s="17"/>
      <c r="AW9" s="17" t="s">
        <v>234</v>
      </c>
      <c r="AX9" s="17">
        <v>0.18811519633909199</v>
      </c>
      <c r="AY9" s="17">
        <v>0.21747226511124401</v>
      </c>
      <c r="AZ9" s="17">
        <v>0.29689187514886001</v>
      </c>
      <c r="BA9" s="17">
        <v>0.28215334330477898</v>
      </c>
      <c r="BB9" s="17">
        <v>0.27066288566737201</v>
      </c>
      <c r="BC9" s="17">
        <v>0.27682568331900498</v>
      </c>
      <c r="BD9" s="17">
        <v>0.247692666087309</v>
      </c>
      <c r="BE9" s="17">
        <v>0.42978459743937197</v>
      </c>
      <c r="BF9" s="17">
        <v>0.17863304945941</v>
      </c>
      <c r="BG9" s="17">
        <v>0.28499953631542702</v>
      </c>
      <c r="BH9" s="17">
        <v>0.23334651132668799</v>
      </c>
      <c r="BI9" s="17">
        <v>0.198364233891452</v>
      </c>
      <c r="BJ9" s="17">
        <v>0.28558937465331502</v>
      </c>
      <c r="BK9" s="17">
        <v>0.24694275708848901</v>
      </c>
      <c r="BL9" s="17">
        <v>0.21962409979937</v>
      </c>
      <c r="BM9" s="17"/>
      <c r="BN9" s="17">
        <v>0.259420692768561</v>
      </c>
      <c r="BO9" s="17">
        <v>0.26588221436325399</v>
      </c>
      <c r="BP9" s="17"/>
      <c r="BQ9" s="17">
        <v>0.205272728097011</v>
      </c>
      <c r="BR9" s="17">
        <v>0.30361219532327999</v>
      </c>
      <c r="BS9" s="17"/>
      <c r="BT9" s="17">
        <v>0.20249675361896799</v>
      </c>
      <c r="BU9" s="17"/>
      <c r="BV9" s="17">
        <v>0.24964876903340999</v>
      </c>
      <c r="BW9" s="17">
        <v>0.27630872742096502</v>
      </c>
      <c r="BX9" s="17">
        <v>0.26425376916228499</v>
      </c>
      <c r="BY9" s="17"/>
      <c r="BZ9" s="17">
        <v>0.33138906835494802</v>
      </c>
      <c r="CA9" s="17">
        <v>0.27341853133128502</v>
      </c>
      <c r="CB9" s="17">
        <v>0.30685416722676301</v>
      </c>
      <c r="CC9" s="17">
        <v>0.18125922758625901</v>
      </c>
      <c r="CD9" s="17">
        <v>0.27194479755742201</v>
      </c>
      <c r="CE9" s="17">
        <v>0.26388244448670001</v>
      </c>
      <c r="CF9" s="17">
        <v>0.22224780224340501</v>
      </c>
      <c r="CG9" s="17"/>
      <c r="CH9" s="17">
        <v>0.15930837673973799</v>
      </c>
      <c r="CI9" s="17">
        <v>0.25325177361504497</v>
      </c>
      <c r="CJ9" s="17">
        <v>0.29449879366849402</v>
      </c>
      <c r="CK9" s="17">
        <v>0.28094632885159598</v>
      </c>
      <c r="CL9" s="17">
        <v>0.31748673596226501</v>
      </c>
    </row>
    <row r="10" spans="2:90" x14ac:dyDescent="0.3">
      <c r="B10" s="18" t="s">
        <v>270</v>
      </c>
      <c r="C10" s="17">
        <v>0.22864159156310801</v>
      </c>
      <c r="D10" s="17">
        <v>0.23264922528494</v>
      </c>
      <c r="E10" s="17">
        <v>0.221590534639522</v>
      </c>
      <c r="F10" s="17"/>
      <c r="G10" s="17">
        <v>0.175178781411645</v>
      </c>
      <c r="H10" s="17">
        <v>0.24161927858340801</v>
      </c>
      <c r="I10" s="17">
        <v>0.21382826363287599</v>
      </c>
      <c r="J10" s="17">
        <v>0.25476610618861401</v>
      </c>
      <c r="K10" s="17">
        <v>0.22925158417785299</v>
      </c>
      <c r="L10" s="17">
        <v>0.27838843011335901</v>
      </c>
      <c r="M10" s="17"/>
      <c r="N10" s="17">
        <v>0.28333541702209403</v>
      </c>
      <c r="O10" s="17">
        <v>0.22959070289713099</v>
      </c>
      <c r="P10" s="17">
        <v>0.215749409754808</v>
      </c>
      <c r="Q10" s="17">
        <v>0.15514322704036501</v>
      </c>
      <c r="R10" s="17"/>
      <c r="S10" s="17">
        <v>0.25420465552343902</v>
      </c>
      <c r="T10" s="17">
        <v>0.266942702848112</v>
      </c>
      <c r="U10" s="17">
        <v>0.21285968967428401</v>
      </c>
      <c r="V10" s="17">
        <v>0.23310151576896199</v>
      </c>
      <c r="W10" s="17">
        <v>0.24018345751394601</v>
      </c>
      <c r="X10" s="17">
        <v>0.18385666212075599</v>
      </c>
      <c r="Y10" s="17">
        <v>0.258268705770138</v>
      </c>
      <c r="Z10" s="17">
        <v>0.20456520475276499</v>
      </c>
      <c r="AA10" s="17">
        <v>0.227906823912219</v>
      </c>
      <c r="AB10" s="17">
        <v>0.216386720720742</v>
      </c>
      <c r="AC10" s="17">
        <v>0.20761717756140199</v>
      </c>
      <c r="AD10" s="17">
        <v>0.116474415095337</v>
      </c>
      <c r="AE10" s="17"/>
      <c r="AF10" s="17">
        <v>0.23071152138387399</v>
      </c>
      <c r="AG10" s="17">
        <v>0.24362886168303699</v>
      </c>
      <c r="AH10" s="17">
        <v>0.198024224300233</v>
      </c>
      <c r="AI10" s="17"/>
      <c r="AJ10" s="17">
        <v>0.24239598302103699</v>
      </c>
      <c r="AK10" s="17">
        <v>0.24283312222601999</v>
      </c>
      <c r="AL10" s="17">
        <v>0.16822534901260999</v>
      </c>
      <c r="AM10" s="17">
        <v>0.245434085788583</v>
      </c>
      <c r="AN10" s="17">
        <v>0.21385206688891101</v>
      </c>
      <c r="AO10" s="17"/>
      <c r="AP10" s="17">
        <v>0.218715193965107</v>
      </c>
      <c r="AQ10" s="17">
        <v>0.301725953726387</v>
      </c>
      <c r="AR10" s="17">
        <v>0.21948118241900599</v>
      </c>
      <c r="AS10" s="17">
        <v>0.236640958305394</v>
      </c>
      <c r="AT10" s="17">
        <v>0.233434955646835</v>
      </c>
      <c r="AU10" s="17">
        <v>0.23681799048390401</v>
      </c>
      <c r="AV10" s="17"/>
      <c r="AW10" s="17" t="s">
        <v>234</v>
      </c>
      <c r="AX10" s="17">
        <v>0.16004008152952601</v>
      </c>
      <c r="AY10" s="17">
        <v>0.18889260111713399</v>
      </c>
      <c r="AZ10" s="17">
        <v>0.12925959647934099</v>
      </c>
      <c r="BA10" s="17">
        <v>0.17289964385595499</v>
      </c>
      <c r="BB10" s="17">
        <v>0.247983796162207</v>
      </c>
      <c r="BC10" s="17">
        <v>0.18275629932795201</v>
      </c>
      <c r="BD10" s="17">
        <v>0.245659757050192</v>
      </c>
      <c r="BE10" s="17">
        <v>0.153848385712022</v>
      </c>
      <c r="BF10" s="17">
        <v>0.27591411395976601</v>
      </c>
      <c r="BG10" s="17">
        <v>0.24543746242775799</v>
      </c>
      <c r="BH10" s="17">
        <v>0.26714370955541999</v>
      </c>
      <c r="BI10" s="17">
        <v>0.28646379610728301</v>
      </c>
      <c r="BJ10" s="17">
        <v>0.25268474251310202</v>
      </c>
      <c r="BK10" s="17">
        <v>0.418788677305174</v>
      </c>
      <c r="BL10" s="17">
        <v>0.29754347350836002</v>
      </c>
      <c r="BM10" s="17"/>
      <c r="BN10" s="17">
        <v>0.245170568571315</v>
      </c>
      <c r="BO10" s="17">
        <v>0.206636060733834</v>
      </c>
      <c r="BP10" s="17"/>
      <c r="BQ10" s="17">
        <v>0.22592939661328401</v>
      </c>
      <c r="BR10" s="17">
        <v>0.28696694397203398</v>
      </c>
      <c r="BS10" s="17"/>
      <c r="BT10" s="17">
        <v>0.27495149412405301</v>
      </c>
      <c r="BU10" s="17"/>
      <c r="BV10" s="17">
        <v>0.170618756206564</v>
      </c>
      <c r="BW10" s="17">
        <v>0.19391890260398301</v>
      </c>
      <c r="BX10" s="17">
        <v>0.26177337484054802</v>
      </c>
      <c r="BY10" s="17"/>
      <c r="BZ10" s="17">
        <v>0.218056686720216</v>
      </c>
      <c r="CA10" s="17">
        <v>0.15516160284717101</v>
      </c>
      <c r="CB10" s="17">
        <v>0.214427046073593</v>
      </c>
      <c r="CC10" s="17">
        <v>0.22184751895051599</v>
      </c>
      <c r="CD10" s="17">
        <v>0.20879092391297199</v>
      </c>
      <c r="CE10" s="17">
        <v>0.26466323467123698</v>
      </c>
      <c r="CF10" s="17">
        <v>0.31845984021899898</v>
      </c>
      <c r="CG10" s="17"/>
      <c r="CH10" s="17">
        <v>0.20842253007903599</v>
      </c>
      <c r="CI10" s="17">
        <v>0.27234158095661798</v>
      </c>
      <c r="CJ10" s="17">
        <v>0.231010375584464</v>
      </c>
      <c r="CK10" s="17">
        <v>0.163374405824186</v>
      </c>
      <c r="CL10" s="17">
        <v>9.0502575358651999E-2</v>
      </c>
    </row>
    <row r="11" spans="2:90" x14ac:dyDescent="0.3">
      <c r="B11" s="18" t="s">
        <v>271</v>
      </c>
      <c r="C11" s="17">
        <v>0.17518217217137899</v>
      </c>
      <c r="D11" s="17">
        <v>0.177763969244529</v>
      </c>
      <c r="E11" s="17">
        <v>0.174066608991676</v>
      </c>
      <c r="F11" s="17"/>
      <c r="G11" s="17">
        <v>0.170757027468282</v>
      </c>
      <c r="H11" s="17">
        <v>0.20164557653609</v>
      </c>
      <c r="I11" s="17">
        <v>0.18594669782084</v>
      </c>
      <c r="J11" s="17">
        <v>0.166534537838569</v>
      </c>
      <c r="K11" s="17">
        <v>0.15405981078821801</v>
      </c>
      <c r="L11" s="17">
        <v>0.11104284622685601</v>
      </c>
      <c r="M11" s="17"/>
      <c r="N11" s="17">
        <v>0.18231450365632701</v>
      </c>
      <c r="O11" s="17">
        <v>0.17325260560639899</v>
      </c>
      <c r="P11" s="17">
        <v>0.180287107411222</v>
      </c>
      <c r="Q11" s="17">
        <v>0.15418029275193901</v>
      </c>
      <c r="R11" s="17"/>
      <c r="S11" s="17">
        <v>0.17487375451184001</v>
      </c>
      <c r="T11" s="17">
        <v>0.18877543391145901</v>
      </c>
      <c r="U11" s="17">
        <v>0.21229703352832599</v>
      </c>
      <c r="V11" s="17">
        <v>0.179763564037901</v>
      </c>
      <c r="W11" s="17">
        <v>0.19130609980920699</v>
      </c>
      <c r="X11" s="17">
        <v>0.140149501547226</v>
      </c>
      <c r="Y11" s="17">
        <v>0.182115581537521</v>
      </c>
      <c r="Z11" s="17">
        <v>0.16881057162156801</v>
      </c>
      <c r="AA11" s="17">
        <v>0.15370575696670899</v>
      </c>
      <c r="AB11" s="17">
        <v>0.17098582012378599</v>
      </c>
      <c r="AC11" s="17">
        <v>0.16552619486078499</v>
      </c>
      <c r="AD11" s="17">
        <v>0.17762244740621899</v>
      </c>
      <c r="AE11" s="17"/>
      <c r="AF11" s="17">
        <v>0.189012326018906</v>
      </c>
      <c r="AG11" s="17">
        <v>0.17040540380618999</v>
      </c>
      <c r="AH11" s="17">
        <v>0.17558451028160099</v>
      </c>
      <c r="AI11" s="17"/>
      <c r="AJ11" s="17">
        <v>0.15596373732198299</v>
      </c>
      <c r="AK11" s="17">
        <v>0.20622155578912699</v>
      </c>
      <c r="AL11" s="17">
        <v>0.19843099632995601</v>
      </c>
      <c r="AM11" s="17">
        <v>0.15072618272212199</v>
      </c>
      <c r="AN11" s="17">
        <v>0.120262807925031</v>
      </c>
      <c r="AO11" s="17"/>
      <c r="AP11" s="17">
        <v>0.21861278066202799</v>
      </c>
      <c r="AQ11" s="17">
        <v>0.138137770860566</v>
      </c>
      <c r="AR11" s="17">
        <v>0.128231992500142</v>
      </c>
      <c r="AS11" s="17">
        <v>0.174041072746588</v>
      </c>
      <c r="AT11" s="17">
        <v>9.3345399704753002E-2</v>
      </c>
      <c r="AU11" s="17">
        <v>0.184325063311925</v>
      </c>
      <c r="AV11" s="17"/>
      <c r="AW11" s="17" t="s">
        <v>234</v>
      </c>
      <c r="AX11" s="17">
        <v>0.220340899567184</v>
      </c>
      <c r="AY11" s="17">
        <v>9.8071996336468903E-2</v>
      </c>
      <c r="AZ11" s="17">
        <v>0.18975405667308301</v>
      </c>
      <c r="BA11" s="17">
        <v>0.115646532153449</v>
      </c>
      <c r="BB11" s="17">
        <v>0.137073097455014</v>
      </c>
      <c r="BC11" s="17">
        <v>0.189880399840374</v>
      </c>
      <c r="BD11" s="17">
        <v>0.19901700621287199</v>
      </c>
      <c r="BE11" s="17">
        <v>0.22946027262223401</v>
      </c>
      <c r="BF11" s="17">
        <v>0.22797078874589599</v>
      </c>
      <c r="BG11" s="17">
        <v>0.17978057071077899</v>
      </c>
      <c r="BH11" s="17">
        <v>0.18316112302732701</v>
      </c>
      <c r="BI11" s="17">
        <v>0.19344458467616499</v>
      </c>
      <c r="BJ11" s="17">
        <v>0.19168653618703901</v>
      </c>
      <c r="BK11" s="17">
        <v>0.197370531750589</v>
      </c>
      <c r="BL11" s="17">
        <v>0.17981637279096099</v>
      </c>
      <c r="BM11" s="17"/>
      <c r="BN11" s="17">
        <v>0.191868683363391</v>
      </c>
      <c r="BO11" s="17">
        <v>0.15388418569148399</v>
      </c>
      <c r="BP11" s="17"/>
      <c r="BQ11" s="17">
        <v>0.228404680519397</v>
      </c>
      <c r="BR11" s="17">
        <v>0.14826053288903401</v>
      </c>
      <c r="BS11" s="17"/>
      <c r="BT11" s="17">
        <v>0.22285548936147201</v>
      </c>
      <c r="BU11" s="17"/>
      <c r="BV11" s="17">
        <v>0.181465610164183</v>
      </c>
      <c r="BW11" s="17">
        <v>0.17253855943883301</v>
      </c>
      <c r="BX11" s="17">
        <v>0.17747771419112901</v>
      </c>
      <c r="BY11" s="17"/>
      <c r="BZ11" s="17">
        <v>0.18438885159219001</v>
      </c>
      <c r="CA11" s="17">
        <v>0.123456557530553</v>
      </c>
      <c r="CB11" s="17">
        <v>0.16434180676527299</v>
      </c>
      <c r="CC11" s="17">
        <v>0.19672610821352199</v>
      </c>
      <c r="CD11" s="17">
        <v>0.18771773494524999</v>
      </c>
      <c r="CE11" s="17">
        <v>0.19232782182216901</v>
      </c>
      <c r="CF11" s="17">
        <v>0.17801593171358401</v>
      </c>
      <c r="CG11" s="17"/>
      <c r="CH11" s="17">
        <v>0.163869164348249</v>
      </c>
      <c r="CI11" s="17">
        <v>0.20082474781586099</v>
      </c>
      <c r="CJ11" s="17">
        <v>0.162066805204375</v>
      </c>
      <c r="CK11" s="17">
        <v>0.15207294421584</v>
      </c>
      <c r="CL11" s="17">
        <v>0.18620367920771499</v>
      </c>
    </row>
    <row r="12" spans="2:90" x14ac:dyDescent="0.3">
      <c r="B12" s="18" t="s">
        <v>272</v>
      </c>
      <c r="C12" s="17">
        <v>9.6963754320441603E-2</v>
      </c>
      <c r="D12" s="17">
        <v>0.12012101302568599</v>
      </c>
      <c r="E12" s="17">
        <v>7.2210563903933295E-2</v>
      </c>
      <c r="F12" s="17"/>
      <c r="G12" s="17">
        <v>0.12399734083356399</v>
      </c>
      <c r="H12" s="17">
        <v>0.12557313429132999</v>
      </c>
      <c r="I12" s="17">
        <v>0.10567061617773001</v>
      </c>
      <c r="J12" s="17">
        <v>5.6218864917702997E-2</v>
      </c>
      <c r="K12" s="17">
        <v>7.5974581344173897E-2</v>
      </c>
      <c r="L12" s="17">
        <v>7.6804551493730902E-2</v>
      </c>
      <c r="M12" s="17"/>
      <c r="N12" s="17">
        <v>0.100325558247497</v>
      </c>
      <c r="O12" s="17">
        <v>0.111542526834394</v>
      </c>
      <c r="P12" s="17">
        <v>8.8858434675865405E-2</v>
      </c>
      <c r="Q12" s="17">
        <v>8.0094822396161003E-2</v>
      </c>
      <c r="R12" s="17"/>
      <c r="S12" s="17">
        <v>0.11385727478877899</v>
      </c>
      <c r="T12" s="17">
        <v>0.101211800207801</v>
      </c>
      <c r="U12" s="17">
        <v>7.9442208116963606E-2</v>
      </c>
      <c r="V12" s="17">
        <v>7.9863006722450905E-2</v>
      </c>
      <c r="W12" s="17">
        <v>5.9528044373870298E-2</v>
      </c>
      <c r="X12" s="17">
        <v>0.12595772665228799</v>
      </c>
      <c r="Y12" s="17">
        <v>7.9706647864928606E-2</v>
      </c>
      <c r="Z12" s="17">
        <v>0.15858070978313901</v>
      </c>
      <c r="AA12" s="17">
        <v>0.115676973688252</v>
      </c>
      <c r="AB12" s="17">
        <v>8.2103040036385397E-2</v>
      </c>
      <c r="AC12" s="17">
        <v>8.1055807570352995E-2</v>
      </c>
      <c r="AD12" s="17">
        <v>4.5508132196934899E-2</v>
      </c>
      <c r="AE12" s="17"/>
      <c r="AF12" s="17">
        <v>9.4679864660688506E-2</v>
      </c>
      <c r="AG12" s="17">
        <v>0.10791098352609101</v>
      </c>
      <c r="AH12" s="17">
        <v>7.8802685019389002E-2</v>
      </c>
      <c r="AI12" s="17"/>
      <c r="AJ12" s="17">
        <v>0.151595586997605</v>
      </c>
      <c r="AK12" s="17">
        <v>9.2180054203594403E-2</v>
      </c>
      <c r="AL12" s="17">
        <v>0.113451812380177</v>
      </c>
      <c r="AM12" s="17">
        <v>6.8222369719087406E-2</v>
      </c>
      <c r="AN12" s="17">
        <v>0.166679258903286</v>
      </c>
      <c r="AO12" s="17"/>
      <c r="AP12" s="17">
        <v>9.6311615271902698E-2</v>
      </c>
      <c r="AQ12" s="17">
        <v>0.13514356824644499</v>
      </c>
      <c r="AR12" s="17">
        <v>0.14771787719691301</v>
      </c>
      <c r="AS12" s="17">
        <v>7.6719566334726194E-2</v>
      </c>
      <c r="AT12" s="17">
        <v>0.115945686531013</v>
      </c>
      <c r="AU12" s="17">
        <v>6.0460209741886699E-2</v>
      </c>
      <c r="AV12" s="17"/>
      <c r="AW12" s="17" t="s">
        <v>234</v>
      </c>
      <c r="AX12" s="17">
        <v>0</v>
      </c>
      <c r="AY12" s="17">
        <v>0.14725936521897101</v>
      </c>
      <c r="AZ12" s="17">
        <v>0.12208820828511099</v>
      </c>
      <c r="BA12" s="17">
        <v>9.6832777607714804E-2</v>
      </c>
      <c r="BB12" s="17">
        <v>7.6998168970884406E-2</v>
      </c>
      <c r="BC12" s="17">
        <v>0.124354902408125</v>
      </c>
      <c r="BD12" s="17">
        <v>0.118344272981043</v>
      </c>
      <c r="BE12" s="17">
        <v>1.07030665906726E-2</v>
      </c>
      <c r="BF12" s="17">
        <v>0.100345484122477</v>
      </c>
      <c r="BG12" s="17">
        <v>0.107565893727906</v>
      </c>
      <c r="BH12" s="17">
        <v>6.5339562086813394E-2</v>
      </c>
      <c r="BI12" s="17">
        <v>0.10984376942336201</v>
      </c>
      <c r="BJ12" s="17">
        <v>9.1152393022871203E-2</v>
      </c>
      <c r="BK12" s="17">
        <v>6.6508850434475297E-2</v>
      </c>
      <c r="BL12" s="17">
        <v>0.148669696868135</v>
      </c>
      <c r="BM12" s="17"/>
      <c r="BN12" s="17">
        <v>0.105878097624635</v>
      </c>
      <c r="BO12" s="17">
        <v>8.5636080978771595E-2</v>
      </c>
      <c r="BP12" s="17"/>
      <c r="BQ12" s="17">
        <v>9.9336352723875504E-2</v>
      </c>
      <c r="BR12" s="17">
        <v>8.4953213669064401E-2</v>
      </c>
      <c r="BS12" s="17"/>
      <c r="BT12" s="17">
        <v>0.110365773656063</v>
      </c>
      <c r="BU12" s="17"/>
      <c r="BV12" s="17">
        <v>8.70582258410071E-2</v>
      </c>
      <c r="BW12" s="17">
        <v>0.108589208729715</v>
      </c>
      <c r="BX12" s="17">
        <v>9.0423818704302703E-2</v>
      </c>
      <c r="BY12" s="17"/>
      <c r="BZ12" s="17">
        <v>4.8262099807125203E-2</v>
      </c>
      <c r="CA12" s="17">
        <v>7.3829176282022305E-2</v>
      </c>
      <c r="CB12" s="17">
        <v>4.82337175626028E-2</v>
      </c>
      <c r="CC12" s="17">
        <v>0.165523177504105</v>
      </c>
      <c r="CD12" s="17">
        <v>0.121490807522559</v>
      </c>
      <c r="CE12" s="17">
        <v>0.119611150807987</v>
      </c>
      <c r="CF12" s="17">
        <v>0.102766515312026</v>
      </c>
      <c r="CG12" s="17"/>
      <c r="CH12" s="17">
        <v>0.159692121883351</v>
      </c>
      <c r="CI12" s="17">
        <v>0.106555758347797</v>
      </c>
      <c r="CJ12" s="17">
        <v>7.0397296778019494E-2</v>
      </c>
      <c r="CK12" s="17">
        <v>0.10015835158428101</v>
      </c>
      <c r="CL12" s="17">
        <v>7.0708173247003694E-2</v>
      </c>
    </row>
    <row r="13" spans="2:90" x14ac:dyDescent="0.3">
      <c r="B13" s="18" t="s">
        <v>273</v>
      </c>
      <c r="C13" s="17">
        <v>5.5818654980025403E-2</v>
      </c>
      <c r="D13" s="17">
        <v>6.04497397016064E-2</v>
      </c>
      <c r="E13" s="17">
        <v>5.1232782649710901E-2</v>
      </c>
      <c r="F13" s="17"/>
      <c r="G13" s="17">
        <v>7.6033246403997598E-2</v>
      </c>
      <c r="H13" s="17">
        <v>5.9337434608062997E-2</v>
      </c>
      <c r="I13" s="17">
        <v>8.2604984809148296E-2</v>
      </c>
      <c r="J13" s="17">
        <v>2.9751372984078001E-2</v>
      </c>
      <c r="K13" s="17">
        <v>3.9478143708510001E-2</v>
      </c>
      <c r="L13" s="17">
        <v>1.4057345299890601E-2</v>
      </c>
      <c r="M13" s="17"/>
      <c r="N13" s="17">
        <v>7.4657517746717805E-2</v>
      </c>
      <c r="O13" s="17">
        <v>6.3030368263075301E-2</v>
      </c>
      <c r="P13" s="17">
        <v>3.6665376278985598E-2</v>
      </c>
      <c r="Q13" s="17">
        <v>3.6456364027064099E-2</v>
      </c>
      <c r="R13" s="17"/>
      <c r="S13" s="17">
        <v>8.3117443744419095E-2</v>
      </c>
      <c r="T13" s="17">
        <v>5.7499200365773301E-2</v>
      </c>
      <c r="U13" s="17">
        <v>3.0140061503299599E-2</v>
      </c>
      <c r="V13" s="17">
        <v>4.78914505609657E-2</v>
      </c>
      <c r="W13" s="17">
        <v>4.5509544175264198E-2</v>
      </c>
      <c r="X13" s="17">
        <v>6.2081473133491702E-2</v>
      </c>
      <c r="Y13" s="17">
        <v>3.4182181737678299E-2</v>
      </c>
      <c r="Z13" s="17">
        <v>8.3656827972474396E-2</v>
      </c>
      <c r="AA13" s="17">
        <v>7.2568819030476503E-2</v>
      </c>
      <c r="AB13" s="17">
        <v>3.2447926922830897E-2</v>
      </c>
      <c r="AC13" s="17">
        <v>1.53153568693452E-2</v>
      </c>
      <c r="AD13" s="17">
        <v>6.7787672530318296E-2</v>
      </c>
      <c r="AE13" s="17"/>
      <c r="AF13" s="17">
        <v>6.2949880237861897E-2</v>
      </c>
      <c r="AG13" s="17">
        <v>6.1506359884666503E-2</v>
      </c>
      <c r="AH13" s="17">
        <v>4.63515842733591E-2</v>
      </c>
      <c r="AI13" s="17"/>
      <c r="AJ13" s="17">
        <v>7.0613094502209206E-2</v>
      </c>
      <c r="AK13" s="17">
        <v>6.4017388986530505E-2</v>
      </c>
      <c r="AL13" s="17">
        <v>5.78993743089882E-2</v>
      </c>
      <c r="AM13" s="17">
        <v>4.97819165936947E-2</v>
      </c>
      <c r="AN13" s="17">
        <v>7.5094991695818195E-2</v>
      </c>
      <c r="AO13" s="17"/>
      <c r="AP13" s="17">
        <v>7.7347415248737394E-2</v>
      </c>
      <c r="AQ13" s="17">
        <v>5.8452459407610798E-2</v>
      </c>
      <c r="AR13" s="17">
        <v>4.9666297833839398E-2</v>
      </c>
      <c r="AS13" s="17">
        <v>5.25924605608106E-2</v>
      </c>
      <c r="AT13" s="17">
        <v>5.85348555883713E-2</v>
      </c>
      <c r="AU13" s="17">
        <v>4.1274582227659097E-2</v>
      </c>
      <c r="AV13" s="17"/>
      <c r="AW13" s="17" t="s">
        <v>234</v>
      </c>
      <c r="AX13" s="17">
        <v>6.1605067369298799E-2</v>
      </c>
      <c r="AY13" s="17">
        <v>3.1734152180690797E-2</v>
      </c>
      <c r="AZ13" s="17">
        <v>3.6405163632120298E-2</v>
      </c>
      <c r="BA13" s="17">
        <v>7.7502009343697095E-2</v>
      </c>
      <c r="BB13" s="17">
        <v>3.1573407261835801E-2</v>
      </c>
      <c r="BC13" s="17">
        <v>5.4062641022044701E-2</v>
      </c>
      <c r="BD13" s="17">
        <v>5.2773142817062899E-2</v>
      </c>
      <c r="BE13" s="17">
        <v>4.7970676949053499E-2</v>
      </c>
      <c r="BF13" s="17">
        <v>4.0202429796613898E-2</v>
      </c>
      <c r="BG13" s="17">
        <v>8.9633165356366895E-2</v>
      </c>
      <c r="BH13" s="17">
        <v>9.2993546354566303E-2</v>
      </c>
      <c r="BI13" s="17">
        <v>7.5218633403786303E-2</v>
      </c>
      <c r="BJ13" s="17">
        <v>7.1321341882255501E-2</v>
      </c>
      <c r="BK13" s="17">
        <v>4.8912344068762499E-2</v>
      </c>
      <c r="BL13" s="17">
        <v>4.3384665297808503E-2</v>
      </c>
      <c r="BM13" s="17"/>
      <c r="BN13" s="17">
        <v>5.7034362016145597E-2</v>
      </c>
      <c r="BO13" s="17">
        <v>5.0833185734958201E-2</v>
      </c>
      <c r="BP13" s="17"/>
      <c r="BQ13" s="17">
        <v>7.8486463842804097E-2</v>
      </c>
      <c r="BR13" s="17">
        <v>3.7380912780329303E-2</v>
      </c>
      <c r="BS13" s="17"/>
      <c r="BT13" s="17">
        <v>6.0983647557307202E-2</v>
      </c>
      <c r="BU13" s="17"/>
      <c r="BV13" s="17">
        <v>4.8219946645155699E-2</v>
      </c>
      <c r="BW13" s="17">
        <v>6.4677772024576405E-2</v>
      </c>
      <c r="BX13" s="17">
        <v>5.4856832523072802E-2</v>
      </c>
      <c r="BY13" s="17"/>
      <c r="BZ13" s="17">
        <v>1.51845774851349E-2</v>
      </c>
      <c r="CA13" s="17">
        <v>4.6988306296453702E-2</v>
      </c>
      <c r="CB13" s="17">
        <v>4.45161541050417E-2</v>
      </c>
      <c r="CC13" s="17">
        <v>7.6121346628421099E-2</v>
      </c>
      <c r="CD13" s="17">
        <v>7.07962977982909E-2</v>
      </c>
      <c r="CE13" s="17">
        <v>7.6965832165616796E-2</v>
      </c>
      <c r="CF13" s="17">
        <v>6.6111979867581896E-2</v>
      </c>
      <c r="CG13" s="17"/>
      <c r="CH13" s="17">
        <v>0.147446902650258</v>
      </c>
      <c r="CI13" s="17">
        <v>4.6799603641420502E-2</v>
      </c>
      <c r="CJ13" s="17">
        <v>4.6894595166772801E-2</v>
      </c>
      <c r="CK13" s="17">
        <v>3.8645993800999298E-2</v>
      </c>
      <c r="CL13" s="17">
        <v>1.99009676115771E-2</v>
      </c>
    </row>
    <row r="14" spans="2:90" x14ac:dyDescent="0.3">
      <c r="B14" s="18" t="s">
        <v>274</v>
      </c>
      <c r="C14" s="17">
        <v>2.1272083880722201E-2</v>
      </c>
      <c r="D14" s="17">
        <v>2.6787928890620299E-2</v>
      </c>
      <c r="E14" s="17">
        <v>1.53578598654817E-2</v>
      </c>
      <c r="F14" s="17"/>
      <c r="G14" s="17">
        <v>1.92804862832151E-2</v>
      </c>
      <c r="H14" s="17">
        <v>2.0784260134903101E-2</v>
      </c>
      <c r="I14" s="17">
        <v>1.9992771541828901E-2</v>
      </c>
      <c r="J14" s="17">
        <v>2.5128939942642699E-2</v>
      </c>
      <c r="K14" s="17">
        <v>1.6321241944751302E-2</v>
      </c>
      <c r="L14" s="17">
        <v>3.2882825465865101E-2</v>
      </c>
      <c r="M14" s="17"/>
      <c r="N14" s="17">
        <v>2.1133501377133899E-2</v>
      </c>
      <c r="O14" s="17">
        <v>1.1308896086848E-2</v>
      </c>
      <c r="P14" s="17">
        <v>3.9726266276611501E-2</v>
      </c>
      <c r="Q14" s="17">
        <v>1.5909527852944201E-2</v>
      </c>
      <c r="R14" s="17"/>
      <c r="S14" s="17">
        <v>3.6182952355347402E-2</v>
      </c>
      <c r="T14" s="17">
        <v>2.3725556615239899E-2</v>
      </c>
      <c r="U14" s="17">
        <v>1.99011917589621E-2</v>
      </c>
      <c r="V14" s="17">
        <v>9.2958613734624492E-3</v>
      </c>
      <c r="W14" s="17">
        <v>4.06392771752207E-2</v>
      </c>
      <c r="X14" s="17">
        <v>2.35026559414763E-2</v>
      </c>
      <c r="Y14" s="17">
        <v>1.0490496087440499E-2</v>
      </c>
      <c r="Z14" s="17">
        <v>0</v>
      </c>
      <c r="AA14" s="17">
        <v>2.37004094026773E-2</v>
      </c>
      <c r="AB14" s="17">
        <v>0</v>
      </c>
      <c r="AC14" s="17">
        <v>0</v>
      </c>
      <c r="AD14" s="17">
        <v>4.6557795528093797E-2</v>
      </c>
      <c r="AE14" s="17"/>
      <c r="AF14" s="17">
        <v>2.1369705670921699E-2</v>
      </c>
      <c r="AG14" s="17">
        <v>2.2806124245629E-2</v>
      </c>
      <c r="AH14" s="17">
        <v>3.1855171812549599E-2</v>
      </c>
      <c r="AI14" s="17"/>
      <c r="AJ14" s="17">
        <v>2.8824340194277299E-2</v>
      </c>
      <c r="AK14" s="17">
        <v>2.2270751789698499E-2</v>
      </c>
      <c r="AL14" s="17">
        <v>2.9402880675406199E-2</v>
      </c>
      <c r="AM14" s="17">
        <v>1.22346585644693E-2</v>
      </c>
      <c r="AN14" s="17">
        <v>3.321919338946E-2</v>
      </c>
      <c r="AO14" s="17"/>
      <c r="AP14" s="17">
        <v>2.9704640669356099E-2</v>
      </c>
      <c r="AQ14" s="17">
        <v>3.0957541428237801E-2</v>
      </c>
      <c r="AR14" s="17">
        <v>1.6053301966606301E-2</v>
      </c>
      <c r="AS14" s="17">
        <v>1.39850417941168E-2</v>
      </c>
      <c r="AT14" s="17">
        <v>2.5304223188468401E-2</v>
      </c>
      <c r="AU14" s="17">
        <v>0</v>
      </c>
      <c r="AV14" s="17"/>
      <c r="AW14" s="17" t="s">
        <v>234</v>
      </c>
      <c r="AX14" s="17">
        <v>3.2869631367166897E-2</v>
      </c>
      <c r="AY14" s="17">
        <v>1.3610386841876701E-2</v>
      </c>
      <c r="AZ14" s="17">
        <v>0</v>
      </c>
      <c r="BA14" s="17">
        <v>1.8518473211956099E-2</v>
      </c>
      <c r="BB14" s="17">
        <v>3.71763038306267E-2</v>
      </c>
      <c r="BC14" s="17">
        <v>2.6784662809078302E-2</v>
      </c>
      <c r="BD14" s="17">
        <v>9.8013131598469801E-3</v>
      </c>
      <c r="BE14" s="17">
        <v>4.5623903355625203E-2</v>
      </c>
      <c r="BF14" s="17">
        <v>4.3250717589486398E-2</v>
      </c>
      <c r="BG14" s="17">
        <v>1.45865119786074E-2</v>
      </c>
      <c r="BH14" s="17">
        <v>0</v>
      </c>
      <c r="BI14" s="17">
        <v>4.36783849147711E-2</v>
      </c>
      <c r="BJ14" s="17">
        <v>2.01621616273201E-2</v>
      </c>
      <c r="BK14" s="17">
        <v>0</v>
      </c>
      <c r="BL14" s="17">
        <v>1.5492408917908001E-2</v>
      </c>
      <c r="BM14" s="17"/>
      <c r="BN14" s="17">
        <v>2.2145938552953201E-2</v>
      </c>
      <c r="BO14" s="17">
        <v>2.0336681816584601E-2</v>
      </c>
      <c r="BP14" s="17"/>
      <c r="BQ14" s="17">
        <v>3.3514205447153098E-2</v>
      </c>
      <c r="BR14" s="17">
        <v>0</v>
      </c>
      <c r="BS14" s="17"/>
      <c r="BT14" s="17">
        <v>2.48936067593226E-2</v>
      </c>
      <c r="BU14" s="17"/>
      <c r="BV14" s="17">
        <v>3.9013570604519397E-2</v>
      </c>
      <c r="BW14" s="17">
        <v>2.3496613218321999E-2</v>
      </c>
      <c r="BX14" s="17">
        <v>1.5040079032219E-2</v>
      </c>
      <c r="BY14" s="17"/>
      <c r="BZ14" s="17">
        <v>0</v>
      </c>
      <c r="CA14" s="17">
        <v>3.48057746723155E-2</v>
      </c>
      <c r="CB14" s="17">
        <v>2.57032192537133E-2</v>
      </c>
      <c r="CC14" s="17">
        <v>2.0708105673345099E-2</v>
      </c>
      <c r="CD14" s="17">
        <v>2.24481018320845E-2</v>
      </c>
      <c r="CE14" s="17">
        <v>2.3753750207593901E-2</v>
      </c>
      <c r="CF14" s="17">
        <v>2.5177136842672299E-2</v>
      </c>
      <c r="CG14" s="17"/>
      <c r="CH14" s="17">
        <v>2.49156973463018E-2</v>
      </c>
      <c r="CI14" s="17">
        <v>1.8045246843585799E-2</v>
      </c>
      <c r="CJ14" s="17">
        <v>2.0361397660341399E-2</v>
      </c>
      <c r="CK14" s="17">
        <v>3.4020971384819298E-2</v>
      </c>
      <c r="CL14" s="17">
        <v>0</v>
      </c>
    </row>
    <row r="15" spans="2:90" x14ac:dyDescent="0.3">
      <c r="B15" s="18" t="s">
        <v>275</v>
      </c>
      <c r="C15" s="17">
        <v>1.07166745984907E-2</v>
      </c>
      <c r="D15" s="17">
        <v>5.5729235643202299E-3</v>
      </c>
      <c r="E15" s="17">
        <v>1.6537551035976501E-2</v>
      </c>
      <c r="F15" s="17"/>
      <c r="G15" s="17">
        <v>1.08017708819206E-2</v>
      </c>
      <c r="H15" s="17">
        <v>1.7586681836846502E-2</v>
      </c>
      <c r="I15" s="17">
        <v>1.6220301988161202E-2</v>
      </c>
      <c r="J15" s="17">
        <v>3.40282214512463E-3</v>
      </c>
      <c r="K15" s="17">
        <v>5.0403986016692602E-3</v>
      </c>
      <c r="L15" s="17">
        <v>0</v>
      </c>
      <c r="M15" s="17"/>
      <c r="N15" s="17">
        <v>1.38215783773743E-2</v>
      </c>
      <c r="O15" s="17">
        <v>5.9490127182349802E-3</v>
      </c>
      <c r="P15" s="17">
        <v>3.3068049358802201E-3</v>
      </c>
      <c r="Q15" s="17">
        <v>2.1154460847691101E-2</v>
      </c>
      <c r="R15" s="17"/>
      <c r="S15" s="17">
        <v>2.6214519625344199E-2</v>
      </c>
      <c r="T15" s="17">
        <v>6.5483755375100004E-3</v>
      </c>
      <c r="U15" s="17">
        <v>0</v>
      </c>
      <c r="V15" s="17">
        <v>1.8498566585227E-2</v>
      </c>
      <c r="W15" s="17">
        <v>0</v>
      </c>
      <c r="X15" s="17">
        <v>1.67000989063858E-2</v>
      </c>
      <c r="Y15" s="17">
        <v>0</v>
      </c>
      <c r="Z15" s="17">
        <v>1.6480414899684302E-2</v>
      </c>
      <c r="AA15" s="17">
        <v>8.7061318334848495E-3</v>
      </c>
      <c r="AB15" s="17">
        <v>9.4166455880819108E-3</v>
      </c>
      <c r="AC15" s="17">
        <v>0</v>
      </c>
      <c r="AD15" s="17">
        <v>0</v>
      </c>
      <c r="AE15" s="17"/>
      <c r="AF15" s="17">
        <v>7.47557812590056E-3</v>
      </c>
      <c r="AG15" s="17">
        <v>1.7900873303321501E-2</v>
      </c>
      <c r="AH15" s="17">
        <v>5.09928584772169E-3</v>
      </c>
      <c r="AI15" s="17"/>
      <c r="AJ15" s="17">
        <v>1.58622951521602E-2</v>
      </c>
      <c r="AK15" s="17">
        <v>1.43416891084907E-2</v>
      </c>
      <c r="AL15" s="17">
        <v>1.15748114513082E-2</v>
      </c>
      <c r="AM15" s="17">
        <v>6.62403809373852E-3</v>
      </c>
      <c r="AN15" s="17">
        <v>1.39556285803175E-2</v>
      </c>
      <c r="AO15" s="17"/>
      <c r="AP15" s="17">
        <v>1.6392301456833399E-2</v>
      </c>
      <c r="AQ15" s="17">
        <v>1.7952648341837199E-2</v>
      </c>
      <c r="AR15" s="17">
        <v>0</v>
      </c>
      <c r="AS15" s="17">
        <v>1.40138989419769E-2</v>
      </c>
      <c r="AT15" s="17">
        <v>0</v>
      </c>
      <c r="AU15" s="17">
        <v>0</v>
      </c>
      <c r="AV15" s="17"/>
      <c r="AW15" s="17" t="s">
        <v>234</v>
      </c>
      <c r="AX15" s="17">
        <v>2.9548391319735599E-2</v>
      </c>
      <c r="AY15" s="17">
        <v>1.8127498716265799E-2</v>
      </c>
      <c r="AZ15" s="17">
        <v>1.68861553388664E-2</v>
      </c>
      <c r="BA15" s="17">
        <v>1.7411667869616201E-2</v>
      </c>
      <c r="BB15" s="17">
        <v>8.4151361645572603E-3</v>
      </c>
      <c r="BC15" s="17">
        <v>7.24252804648794E-3</v>
      </c>
      <c r="BD15" s="17">
        <v>0</v>
      </c>
      <c r="BE15" s="17">
        <v>1.26506378578807E-2</v>
      </c>
      <c r="BF15" s="17">
        <v>1.3514878444323799E-2</v>
      </c>
      <c r="BG15" s="17">
        <v>0</v>
      </c>
      <c r="BH15" s="17">
        <v>1.2612900935434899E-2</v>
      </c>
      <c r="BI15" s="17">
        <v>2.7674661923247999E-2</v>
      </c>
      <c r="BJ15" s="17">
        <v>1.9751575137091502E-2</v>
      </c>
      <c r="BK15" s="17">
        <v>0</v>
      </c>
      <c r="BL15" s="17">
        <v>6.8494578523642597E-3</v>
      </c>
      <c r="BM15" s="17"/>
      <c r="BN15" s="17">
        <v>1.17086653889292E-2</v>
      </c>
      <c r="BO15" s="17">
        <v>9.4550347311343104E-3</v>
      </c>
      <c r="BP15" s="17"/>
      <c r="BQ15" s="17">
        <v>1.8494583553159399E-2</v>
      </c>
      <c r="BR15" s="17">
        <v>7.8468674819250905E-3</v>
      </c>
      <c r="BS15" s="17"/>
      <c r="BT15" s="17">
        <v>1.9304771120680801E-2</v>
      </c>
      <c r="BU15" s="17"/>
      <c r="BV15" s="17">
        <v>9.0681573195340297E-3</v>
      </c>
      <c r="BW15" s="17">
        <v>1.49406668329609E-2</v>
      </c>
      <c r="BX15" s="17">
        <v>1.0514547151413801E-2</v>
      </c>
      <c r="BY15" s="17"/>
      <c r="BZ15" s="17">
        <v>3.2261470295183003E-2</v>
      </c>
      <c r="CA15" s="17">
        <v>1.17753762310611E-2</v>
      </c>
      <c r="CB15" s="17">
        <v>1.17633210747823E-2</v>
      </c>
      <c r="CC15" s="17">
        <v>4.4386224942424097E-3</v>
      </c>
      <c r="CD15" s="17">
        <v>1.4532037546155899E-2</v>
      </c>
      <c r="CE15" s="17">
        <v>5.9061985872471698E-3</v>
      </c>
      <c r="CF15" s="17">
        <v>4.4121404579631502E-3</v>
      </c>
      <c r="CG15" s="17"/>
      <c r="CH15" s="17">
        <v>2.58668200314283E-2</v>
      </c>
      <c r="CI15" s="17">
        <v>8.9217052032655696E-3</v>
      </c>
      <c r="CJ15" s="17">
        <v>9.2164208486324398E-3</v>
      </c>
      <c r="CK15" s="17">
        <v>5.0319705727986204E-3</v>
      </c>
      <c r="CL15" s="17">
        <v>1.9793058620016599E-2</v>
      </c>
    </row>
    <row r="16" spans="2:90" x14ac:dyDescent="0.3">
      <c r="B16" s="18" t="s">
        <v>276</v>
      </c>
      <c r="C16" s="17">
        <v>2.2787828383072899E-2</v>
      </c>
      <c r="D16" s="17">
        <v>1.9021242074835298E-2</v>
      </c>
      <c r="E16" s="17">
        <v>2.7199694086123698E-2</v>
      </c>
      <c r="F16" s="17"/>
      <c r="G16" s="17">
        <v>1.05163428235448E-2</v>
      </c>
      <c r="H16" s="17">
        <v>1.4596175162762501E-2</v>
      </c>
      <c r="I16" s="17">
        <v>1.39831149099971E-2</v>
      </c>
      <c r="J16" s="17">
        <v>4.0588260425763398E-2</v>
      </c>
      <c r="K16" s="17">
        <v>3.9308170710867903E-2</v>
      </c>
      <c r="L16" s="17">
        <v>1.5063099811833999E-2</v>
      </c>
      <c r="M16" s="17"/>
      <c r="N16" s="17">
        <v>2.69017679910891E-2</v>
      </c>
      <c r="O16" s="17">
        <v>2.7026130583154E-2</v>
      </c>
      <c r="P16" s="17">
        <v>2.1430438056303701E-2</v>
      </c>
      <c r="Q16" s="17">
        <v>1.1572481294375801E-2</v>
      </c>
      <c r="R16" s="17"/>
      <c r="S16" s="17">
        <v>1.45879868555534E-2</v>
      </c>
      <c r="T16" s="17">
        <v>2.3906573566660799E-2</v>
      </c>
      <c r="U16" s="17">
        <v>3.2937224387821297E-2</v>
      </c>
      <c r="V16" s="17">
        <v>8.5287473859929092E-3</v>
      </c>
      <c r="W16" s="17">
        <v>9.4412607543847508E-3</v>
      </c>
      <c r="X16" s="17">
        <v>1.7738762426970402E-2</v>
      </c>
      <c r="Y16" s="17">
        <v>3.46562690041997E-2</v>
      </c>
      <c r="Z16" s="17">
        <v>0</v>
      </c>
      <c r="AA16" s="17">
        <v>6.1916427341672603E-2</v>
      </c>
      <c r="AB16" s="17">
        <v>2.4519987907080501E-2</v>
      </c>
      <c r="AC16" s="17">
        <v>0</v>
      </c>
      <c r="AD16" s="17">
        <v>2.0989205536565299E-2</v>
      </c>
      <c r="AE16" s="17"/>
      <c r="AF16" s="17">
        <v>3.7980948751120597E-2</v>
      </c>
      <c r="AG16" s="17">
        <v>1.9725276430177501E-2</v>
      </c>
      <c r="AH16" s="17">
        <v>1.0876076075618499E-2</v>
      </c>
      <c r="AI16" s="17"/>
      <c r="AJ16" s="17">
        <v>1.25316211815547E-2</v>
      </c>
      <c r="AK16" s="17">
        <v>1.05691145840033E-2</v>
      </c>
      <c r="AL16" s="17">
        <v>1.1695289215742401E-2</v>
      </c>
      <c r="AM16" s="17">
        <v>4.3778018757339998E-2</v>
      </c>
      <c r="AN16" s="17">
        <v>1.8276829281754399E-2</v>
      </c>
      <c r="AO16" s="17"/>
      <c r="AP16" s="17">
        <v>1.39113678044799E-2</v>
      </c>
      <c r="AQ16" s="17">
        <v>1.38123527265634E-2</v>
      </c>
      <c r="AR16" s="17">
        <v>2.11389379565897E-2</v>
      </c>
      <c r="AS16" s="17">
        <v>3.5214333168530801E-2</v>
      </c>
      <c r="AT16" s="17">
        <v>2.6972444149093201E-2</v>
      </c>
      <c r="AU16" s="17">
        <v>2.9892199535839901E-2</v>
      </c>
      <c r="AV16" s="17"/>
      <c r="AW16" s="17" t="s">
        <v>234</v>
      </c>
      <c r="AX16" s="17">
        <v>2.87456468048734E-2</v>
      </c>
      <c r="AY16" s="17">
        <v>4.7630833813439501E-2</v>
      </c>
      <c r="AZ16" s="17">
        <v>5.0705134181789797E-2</v>
      </c>
      <c r="BA16" s="17">
        <v>1.5281961576084401E-2</v>
      </c>
      <c r="BB16" s="17">
        <v>2.45626472661458E-2</v>
      </c>
      <c r="BC16" s="17">
        <v>1.6034957329256899E-2</v>
      </c>
      <c r="BD16" s="17">
        <v>3.0295451695305599E-2</v>
      </c>
      <c r="BE16" s="17">
        <v>0</v>
      </c>
      <c r="BF16" s="17">
        <v>3.15501135408012E-2</v>
      </c>
      <c r="BG16" s="17">
        <v>8.8552501288718301E-3</v>
      </c>
      <c r="BH16" s="17">
        <v>3.9857255030732501E-2</v>
      </c>
      <c r="BI16" s="17">
        <v>1.4003821646371499E-2</v>
      </c>
      <c r="BJ16" s="17">
        <v>0</v>
      </c>
      <c r="BK16" s="17">
        <v>0</v>
      </c>
      <c r="BL16" s="17">
        <v>2.4074524042748902E-2</v>
      </c>
      <c r="BM16" s="17"/>
      <c r="BN16" s="17">
        <v>1.98710444176253E-2</v>
      </c>
      <c r="BO16" s="17">
        <v>2.7305128947447899E-2</v>
      </c>
      <c r="BP16" s="17"/>
      <c r="BQ16" s="17">
        <v>9.5408962528448008E-3</v>
      </c>
      <c r="BR16" s="17">
        <v>7.13090160903165E-3</v>
      </c>
      <c r="BS16" s="17"/>
      <c r="BT16" s="17">
        <v>1.0125111294495399E-2</v>
      </c>
      <c r="BU16" s="17"/>
      <c r="BV16" s="17">
        <v>2.83254094278001E-2</v>
      </c>
      <c r="BW16" s="17">
        <v>1.2249601427439199E-2</v>
      </c>
      <c r="BX16" s="17">
        <v>2.2463907491932399E-2</v>
      </c>
      <c r="BY16" s="17"/>
      <c r="BZ16" s="17">
        <v>9.3643277182198399E-3</v>
      </c>
      <c r="CA16" s="17">
        <v>3.97416401887212E-2</v>
      </c>
      <c r="CB16" s="17">
        <v>1.43643782284303E-2</v>
      </c>
      <c r="CC16" s="17">
        <v>3.98937678869596E-2</v>
      </c>
      <c r="CD16" s="17">
        <v>8.1486196590976594E-3</v>
      </c>
      <c r="CE16" s="17">
        <v>1.8234626966120802E-2</v>
      </c>
      <c r="CF16" s="17">
        <v>2.0689103016709901E-2</v>
      </c>
      <c r="CG16" s="17"/>
      <c r="CH16" s="17">
        <v>3.5361038853742401E-2</v>
      </c>
      <c r="CI16" s="17">
        <v>1.77625245511886E-2</v>
      </c>
      <c r="CJ16" s="17">
        <v>1.49317830314685E-2</v>
      </c>
      <c r="CK16" s="17">
        <v>3.9088487757192598E-2</v>
      </c>
      <c r="CL16" s="17">
        <v>5.1343425077362601E-2</v>
      </c>
    </row>
    <row r="17" spans="2:90" ht="28.8" x14ac:dyDescent="0.3">
      <c r="B17" s="18" t="s">
        <v>277</v>
      </c>
      <c r="C17" s="17">
        <v>0.10185717693531</v>
      </c>
      <c r="D17" s="17">
        <v>9.0647958804799394E-2</v>
      </c>
      <c r="E17" s="17">
        <v>0.113729615211473</v>
      </c>
      <c r="F17" s="17"/>
      <c r="G17" s="17">
        <v>0.15792778740962399</v>
      </c>
      <c r="H17" s="17">
        <v>7.3262240097560896E-2</v>
      </c>
      <c r="I17" s="17">
        <v>8.2510845739844199E-2</v>
      </c>
      <c r="J17" s="17">
        <v>7.5743562597916106E-2</v>
      </c>
      <c r="K17" s="17">
        <v>0.134879028705088</v>
      </c>
      <c r="L17" s="17">
        <v>0.17974530387781301</v>
      </c>
      <c r="M17" s="17"/>
      <c r="N17" s="17">
        <v>7.7513532769546895E-2</v>
      </c>
      <c r="O17" s="17">
        <v>0.103740230156965</v>
      </c>
      <c r="P17" s="17">
        <v>0.123949566770731</v>
      </c>
      <c r="Q17" s="17">
        <v>0.115382799146148</v>
      </c>
      <c r="R17" s="17"/>
      <c r="S17" s="17">
        <v>8.9003162263381799E-2</v>
      </c>
      <c r="T17" s="17">
        <v>9.6464313173822605E-2</v>
      </c>
      <c r="U17" s="17">
        <v>9.2411889192583793E-2</v>
      </c>
      <c r="V17" s="17">
        <v>0.108113616477592</v>
      </c>
      <c r="W17" s="17">
        <v>0.110524619759982</v>
      </c>
      <c r="X17" s="17">
        <v>0.13030328386856499</v>
      </c>
      <c r="Y17" s="17">
        <v>0.13152464582225701</v>
      </c>
      <c r="Z17" s="17">
        <v>6.7866936885830606E-2</v>
      </c>
      <c r="AA17" s="17">
        <v>7.7156996469272196E-2</v>
      </c>
      <c r="AB17" s="17">
        <v>8.5525829797139297E-2</v>
      </c>
      <c r="AC17" s="17">
        <v>0.22097446763510301</v>
      </c>
      <c r="AD17" s="17">
        <v>4.3866726226270802E-2</v>
      </c>
      <c r="AE17" s="17"/>
      <c r="AF17" s="17">
        <v>9.4477480408888107E-2</v>
      </c>
      <c r="AG17" s="17">
        <v>8.2241175241989595E-2</v>
      </c>
      <c r="AH17" s="17">
        <v>0.111572650593943</v>
      </c>
      <c r="AI17" s="17"/>
      <c r="AJ17" s="17">
        <v>6.5739592951457093E-2</v>
      </c>
      <c r="AK17" s="17">
        <v>9.0376366405306205E-2</v>
      </c>
      <c r="AL17" s="17">
        <v>9.3086809171189E-2</v>
      </c>
      <c r="AM17" s="17">
        <v>0.12815528546327701</v>
      </c>
      <c r="AN17" s="17">
        <v>0.108823508682898</v>
      </c>
      <c r="AO17" s="17"/>
      <c r="AP17" s="17">
        <v>8.9321984639723601E-2</v>
      </c>
      <c r="AQ17" s="17">
        <v>6.5299429146922897E-2</v>
      </c>
      <c r="AR17" s="17">
        <v>7.0995935234363206E-2</v>
      </c>
      <c r="AS17" s="17">
        <v>0.12964106618183899</v>
      </c>
      <c r="AT17" s="17">
        <v>0.110064095967832</v>
      </c>
      <c r="AU17" s="17">
        <v>6.8088775284611394E-2</v>
      </c>
      <c r="AV17" s="17"/>
      <c r="AW17" s="17" t="s">
        <v>234</v>
      </c>
      <c r="AX17" s="17">
        <v>0.15856685173062399</v>
      </c>
      <c r="AY17" s="17">
        <v>0.17842306081838599</v>
      </c>
      <c r="AZ17" s="17">
        <v>0.14186241908802399</v>
      </c>
      <c r="BA17" s="17">
        <v>0.15615318962307301</v>
      </c>
      <c r="BB17" s="17">
        <v>0.15766130337134299</v>
      </c>
      <c r="BC17" s="17">
        <v>0.122057925897676</v>
      </c>
      <c r="BD17" s="17">
        <v>9.6416389996367605E-2</v>
      </c>
      <c r="BE17" s="17">
        <v>4.8040242652226901E-2</v>
      </c>
      <c r="BF17" s="17">
        <v>8.8618424341225396E-2</v>
      </c>
      <c r="BG17" s="17">
        <v>6.9141609354284997E-2</v>
      </c>
      <c r="BH17" s="17">
        <v>6.5320203623026804E-2</v>
      </c>
      <c r="BI17" s="17">
        <v>1.2989172710737899E-2</v>
      </c>
      <c r="BJ17" s="17">
        <v>4.9417648182034299E-2</v>
      </c>
      <c r="BK17" s="17">
        <v>2.14768393525097E-2</v>
      </c>
      <c r="BL17" s="17">
        <v>4.7531184903753201E-2</v>
      </c>
      <c r="BM17" s="17"/>
      <c r="BN17" s="17">
        <v>7.5349418170955904E-2</v>
      </c>
      <c r="BO17" s="17">
        <v>0.141345077223303</v>
      </c>
      <c r="BP17" s="17"/>
      <c r="BQ17" s="17">
        <v>8.5858183550965694E-2</v>
      </c>
      <c r="BR17" s="17">
        <v>0.10427762644097301</v>
      </c>
      <c r="BS17" s="17"/>
      <c r="BT17" s="17">
        <v>6.9180369880675205E-2</v>
      </c>
      <c r="BU17" s="17"/>
      <c r="BV17" s="17">
        <v>0.15351952893932999</v>
      </c>
      <c r="BW17" s="17">
        <v>0.108068576912129</v>
      </c>
      <c r="BX17" s="17">
        <v>8.4436826044484298E-2</v>
      </c>
      <c r="BY17" s="17"/>
      <c r="BZ17" s="17">
        <v>0.13753678672210201</v>
      </c>
      <c r="CA17" s="17">
        <v>0.21276877774807201</v>
      </c>
      <c r="CB17" s="17">
        <v>0.15048641565503801</v>
      </c>
      <c r="CC17" s="17">
        <v>7.3139847484156598E-2</v>
      </c>
      <c r="CD17" s="17">
        <v>7.5900724656992297E-2</v>
      </c>
      <c r="CE17" s="17">
        <v>3.4654940285328603E-2</v>
      </c>
      <c r="CF17" s="17">
        <v>4.7511620664788097E-2</v>
      </c>
      <c r="CG17" s="17"/>
      <c r="CH17" s="17">
        <v>6.8681727388565997E-2</v>
      </c>
      <c r="CI17" s="17">
        <v>6.2867264915914198E-2</v>
      </c>
      <c r="CJ17" s="17">
        <v>0.12143117387274099</v>
      </c>
      <c r="CK17" s="17">
        <v>0.13863189201116899</v>
      </c>
      <c r="CL17" s="17">
        <v>0.24406138491540699</v>
      </c>
    </row>
    <row r="18" spans="2:90" x14ac:dyDescent="0.3">
      <c r="B18" s="18" t="s">
        <v>118</v>
      </c>
      <c r="C18" s="19">
        <v>2.2569146944520099E-2</v>
      </c>
      <c r="D18" s="19">
        <v>1.6756164378826599E-2</v>
      </c>
      <c r="E18" s="19">
        <v>2.92519629608201E-2</v>
      </c>
      <c r="F18" s="19"/>
      <c r="G18" s="19">
        <v>2.5955900345048199E-2</v>
      </c>
      <c r="H18" s="19">
        <v>1.7408955690408099E-2</v>
      </c>
      <c r="I18" s="19">
        <v>2.3618833472356E-2</v>
      </c>
      <c r="J18" s="19">
        <v>3.0878860420515599E-2</v>
      </c>
      <c r="K18" s="19">
        <v>2.1483886521687E-2</v>
      </c>
      <c r="L18" s="19">
        <v>0</v>
      </c>
      <c r="M18" s="19"/>
      <c r="N18" s="19">
        <v>1.8808626899439199E-2</v>
      </c>
      <c r="O18" s="19">
        <v>2.1383572576796701E-2</v>
      </c>
      <c r="P18" s="19">
        <v>1.5627077779094299E-2</v>
      </c>
      <c r="Q18" s="19">
        <v>3.4722953666177003E-2</v>
      </c>
      <c r="R18" s="19"/>
      <c r="S18" s="19">
        <v>2.0746094111068002E-2</v>
      </c>
      <c r="T18" s="19">
        <v>1.7638257279084298E-2</v>
      </c>
      <c r="U18" s="19">
        <v>4.7277471134623897E-2</v>
      </c>
      <c r="V18" s="19">
        <v>1.8117179914954699E-2</v>
      </c>
      <c r="W18" s="19">
        <v>0</v>
      </c>
      <c r="X18" s="19">
        <v>2.5767582819775599E-2</v>
      </c>
      <c r="Y18" s="19">
        <v>5.2463522134931898E-2</v>
      </c>
      <c r="Z18" s="19">
        <v>6.6950211688749803E-2</v>
      </c>
      <c r="AA18" s="19">
        <v>7.5173593491732402E-3</v>
      </c>
      <c r="AB18" s="19">
        <v>9.4166455880819108E-3</v>
      </c>
      <c r="AC18" s="19">
        <v>0</v>
      </c>
      <c r="AD18" s="19">
        <v>4.64704332330464E-2</v>
      </c>
      <c r="AE18" s="19"/>
      <c r="AF18" s="19">
        <v>2.1336327967248599E-2</v>
      </c>
      <c r="AG18" s="19">
        <v>1.82363490272851E-2</v>
      </c>
      <c r="AH18" s="19">
        <v>3.3952712137820897E-2</v>
      </c>
      <c r="AI18" s="19"/>
      <c r="AJ18" s="19">
        <v>2.4149456209754401E-2</v>
      </c>
      <c r="AK18" s="19">
        <v>1.7555019326218099E-2</v>
      </c>
      <c r="AL18" s="19">
        <v>1.1039423321761201E-2</v>
      </c>
      <c r="AM18" s="19">
        <v>1.8678339114439599E-2</v>
      </c>
      <c r="AN18" s="19">
        <v>3.0601035834942E-2</v>
      </c>
      <c r="AO18" s="19"/>
      <c r="AP18" s="19">
        <v>1.6342169352953E-2</v>
      </c>
      <c r="AQ18" s="19">
        <v>2.6442395155153901E-2</v>
      </c>
      <c r="AR18" s="19">
        <v>3.0485269084021199E-2</v>
      </c>
      <c r="AS18" s="19">
        <v>1.0074841106214301E-2</v>
      </c>
      <c r="AT18" s="19">
        <v>5.2484524584805403E-2</v>
      </c>
      <c r="AU18" s="19">
        <v>3.8852301769888901E-2</v>
      </c>
      <c r="AV18" s="19"/>
      <c r="AW18" s="19" t="s">
        <v>234</v>
      </c>
      <c r="AX18" s="19">
        <v>0.120168233972499</v>
      </c>
      <c r="AY18" s="19">
        <v>5.8777839845524503E-2</v>
      </c>
      <c r="AZ18" s="19">
        <v>1.6147391172804899E-2</v>
      </c>
      <c r="BA18" s="19">
        <v>4.7600401453676201E-2</v>
      </c>
      <c r="BB18" s="19">
        <v>7.8932538500136196E-3</v>
      </c>
      <c r="BC18" s="19">
        <v>0</v>
      </c>
      <c r="BD18" s="19">
        <v>0</v>
      </c>
      <c r="BE18" s="19">
        <v>2.1918216820912901E-2</v>
      </c>
      <c r="BF18" s="19">
        <v>0</v>
      </c>
      <c r="BG18" s="19">
        <v>0</v>
      </c>
      <c r="BH18" s="19">
        <v>4.02251880599915E-2</v>
      </c>
      <c r="BI18" s="19">
        <v>3.8318941302822297E-2</v>
      </c>
      <c r="BJ18" s="19">
        <v>1.8234226794971699E-2</v>
      </c>
      <c r="BK18" s="19">
        <v>0</v>
      </c>
      <c r="BL18" s="19">
        <v>1.7014116018590299E-2</v>
      </c>
      <c r="BM18" s="19"/>
      <c r="BN18" s="19">
        <v>1.1552529125489401E-2</v>
      </c>
      <c r="BO18" s="19">
        <v>3.8686349779229197E-2</v>
      </c>
      <c r="BP18" s="19"/>
      <c r="BQ18" s="19">
        <v>1.51625093995053E-2</v>
      </c>
      <c r="BR18" s="19">
        <v>1.9570805834328998E-2</v>
      </c>
      <c r="BS18" s="19"/>
      <c r="BT18" s="19">
        <v>4.8429826269620396E-3</v>
      </c>
      <c r="BU18" s="19"/>
      <c r="BV18" s="19">
        <v>3.3062025818496397E-2</v>
      </c>
      <c r="BW18" s="19">
        <v>2.5211371391075401E-2</v>
      </c>
      <c r="BX18" s="19">
        <v>1.87591308586131E-2</v>
      </c>
      <c r="BY18" s="19"/>
      <c r="BZ18" s="19">
        <v>2.3556131304881999E-2</v>
      </c>
      <c r="CA18" s="19">
        <v>2.8054256872345001E-2</v>
      </c>
      <c r="CB18" s="19">
        <v>1.93097740547628E-2</v>
      </c>
      <c r="CC18" s="19">
        <v>2.0342277578473501E-2</v>
      </c>
      <c r="CD18" s="19">
        <v>1.8229954569176199E-2</v>
      </c>
      <c r="CE18" s="19">
        <v>0</v>
      </c>
      <c r="CF18" s="19">
        <v>1.4607929662271001E-2</v>
      </c>
      <c r="CG18" s="19"/>
      <c r="CH18" s="19">
        <v>6.4356206793305297E-3</v>
      </c>
      <c r="CI18" s="19">
        <v>1.26297941093049E-2</v>
      </c>
      <c r="CJ18" s="19">
        <v>2.9191358184691301E-2</v>
      </c>
      <c r="CK18" s="19">
        <v>4.8028653997118503E-2</v>
      </c>
      <c r="CL18" s="19">
        <v>0</v>
      </c>
    </row>
    <row r="19" spans="2:90" x14ac:dyDescent="0.3">
      <c r="B19" s="26" t="s">
        <v>805</v>
      </c>
    </row>
    <row r="20" spans="2:90" x14ac:dyDescent="0.3">
      <c r="B20" t="s">
        <v>111</v>
      </c>
    </row>
    <row r="21" spans="2:90" x14ac:dyDescent="0.3">
      <c r="B21" t="s">
        <v>112</v>
      </c>
    </row>
    <row r="23" spans="2:90" x14ac:dyDescent="0.3">
      <c r="B23"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CL23"/>
  <sheetViews>
    <sheetView showGridLines="0" topLeftCell="A3" workbookViewId="0">
      <pane xSplit="2" topLeftCell="C1" activePane="topRight" state="frozen"/>
      <selection pane="topRight" activeCell="B20" sqref="B20"/>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286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1269</v>
      </c>
      <c r="D7" s="10">
        <v>652</v>
      </c>
      <c r="E7" s="10">
        <v>611</v>
      </c>
      <c r="F7" s="10"/>
      <c r="G7" s="10">
        <v>143</v>
      </c>
      <c r="H7" s="10">
        <v>296</v>
      </c>
      <c r="I7" s="10">
        <v>294</v>
      </c>
      <c r="J7" s="10">
        <v>285</v>
      </c>
      <c r="K7" s="10">
        <v>186</v>
      </c>
      <c r="L7" s="10">
        <v>65</v>
      </c>
      <c r="M7" s="10"/>
      <c r="N7" s="10">
        <v>416</v>
      </c>
      <c r="O7" s="10">
        <v>329</v>
      </c>
      <c r="P7" s="10">
        <v>279</v>
      </c>
      <c r="Q7" s="10">
        <v>242</v>
      </c>
      <c r="R7" s="10"/>
      <c r="S7" s="10">
        <v>199</v>
      </c>
      <c r="T7" s="10">
        <v>166</v>
      </c>
      <c r="U7" s="10">
        <v>97</v>
      </c>
      <c r="V7" s="10">
        <v>105</v>
      </c>
      <c r="W7" s="10">
        <v>97</v>
      </c>
      <c r="X7" s="10">
        <v>111</v>
      </c>
      <c r="Y7" s="10">
        <v>90</v>
      </c>
      <c r="Z7" s="10">
        <v>57</v>
      </c>
      <c r="AA7" s="10">
        <v>118</v>
      </c>
      <c r="AB7" s="10">
        <v>121</v>
      </c>
      <c r="AC7" s="10">
        <v>64</v>
      </c>
      <c r="AD7" s="10">
        <v>44</v>
      </c>
      <c r="AE7" s="10"/>
      <c r="AF7" s="10">
        <v>412</v>
      </c>
      <c r="AG7" s="10">
        <v>544</v>
      </c>
      <c r="AH7" s="10">
        <v>197</v>
      </c>
      <c r="AI7" s="10"/>
      <c r="AJ7" s="10">
        <v>235</v>
      </c>
      <c r="AK7" s="10">
        <v>478</v>
      </c>
      <c r="AL7" s="10">
        <v>91</v>
      </c>
      <c r="AM7" s="10">
        <v>158</v>
      </c>
      <c r="AN7" s="10">
        <v>65</v>
      </c>
      <c r="AO7" s="10"/>
      <c r="AP7" s="10">
        <v>357</v>
      </c>
      <c r="AQ7" s="10">
        <v>217</v>
      </c>
      <c r="AR7" s="10">
        <v>103</v>
      </c>
      <c r="AS7" s="10">
        <v>276</v>
      </c>
      <c r="AT7" s="10">
        <v>81</v>
      </c>
      <c r="AU7" s="10">
        <v>98</v>
      </c>
      <c r="AV7" s="10"/>
      <c r="AW7" s="10" t="s">
        <v>233</v>
      </c>
      <c r="AX7" s="10">
        <v>30</v>
      </c>
      <c r="AY7" s="10">
        <v>62</v>
      </c>
      <c r="AZ7" s="10">
        <v>61</v>
      </c>
      <c r="BA7" s="10">
        <v>112</v>
      </c>
      <c r="BB7" s="10">
        <v>125</v>
      </c>
      <c r="BC7" s="10">
        <v>117</v>
      </c>
      <c r="BD7" s="10">
        <v>97</v>
      </c>
      <c r="BE7" s="10">
        <v>81</v>
      </c>
      <c r="BF7" s="10">
        <v>69</v>
      </c>
      <c r="BG7" s="10">
        <v>119</v>
      </c>
      <c r="BH7" s="10">
        <v>79</v>
      </c>
      <c r="BI7" s="10">
        <v>66</v>
      </c>
      <c r="BJ7" s="10">
        <v>53</v>
      </c>
      <c r="BK7" s="10">
        <v>44</v>
      </c>
      <c r="BL7" s="10">
        <v>121</v>
      </c>
      <c r="BM7" s="10"/>
      <c r="BN7" s="10">
        <v>763</v>
      </c>
      <c r="BO7" s="10">
        <v>498</v>
      </c>
      <c r="BP7" s="10"/>
      <c r="BQ7" s="10">
        <v>317</v>
      </c>
      <c r="BR7" s="10">
        <v>125</v>
      </c>
      <c r="BS7" s="10"/>
      <c r="BT7" s="10">
        <v>190</v>
      </c>
      <c r="BU7" s="10"/>
      <c r="BV7" s="10">
        <v>223</v>
      </c>
      <c r="BW7" s="10">
        <v>249</v>
      </c>
      <c r="BX7" s="10">
        <v>746</v>
      </c>
      <c r="BY7" s="10"/>
      <c r="BZ7" s="10">
        <v>124</v>
      </c>
      <c r="CA7" s="10">
        <v>167</v>
      </c>
      <c r="CB7" s="10">
        <v>157</v>
      </c>
      <c r="CC7" s="10">
        <v>174</v>
      </c>
      <c r="CD7" s="10">
        <v>215</v>
      </c>
      <c r="CE7" s="10">
        <v>166</v>
      </c>
      <c r="CF7" s="10">
        <v>192</v>
      </c>
      <c r="CG7" s="10"/>
      <c r="CH7" s="10">
        <v>136</v>
      </c>
      <c r="CI7" s="10">
        <v>447</v>
      </c>
      <c r="CJ7" s="10">
        <v>470</v>
      </c>
      <c r="CK7" s="10">
        <v>174</v>
      </c>
      <c r="CL7" s="10">
        <v>42</v>
      </c>
    </row>
    <row r="8" spans="2:90" ht="30" customHeight="1" x14ac:dyDescent="0.3">
      <c r="B8" s="11" t="s">
        <v>20</v>
      </c>
      <c r="C8" s="11">
        <v>1283</v>
      </c>
      <c r="D8" s="11">
        <v>672</v>
      </c>
      <c r="E8" s="11">
        <v>605</v>
      </c>
      <c r="F8" s="11"/>
      <c r="G8" s="11">
        <v>183</v>
      </c>
      <c r="H8" s="11">
        <v>296</v>
      </c>
      <c r="I8" s="11">
        <v>292</v>
      </c>
      <c r="J8" s="11">
        <v>268</v>
      </c>
      <c r="K8" s="11">
        <v>179</v>
      </c>
      <c r="L8" s="11">
        <v>63</v>
      </c>
      <c r="M8" s="11"/>
      <c r="N8" s="11">
        <v>399</v>
      </c>
      <c r="O8" s="11">
        <v>363</v>
      </c>
      <c r="P8" s="11">
        <v>273</v>
      </c>
      <c r="Q8" s="11">
        <v>244</v>
      </c>
      <c r="R8" s="11"/>
      <c r="S8" s="11">
        <v>216</v>
      </c>
      <c r="T8" s="11">
        <v>162</v>
      </c>
      <c r="U8" s="11">
        <v>95</v>
      </c>
      <c r="V8" s="11">
        <v>105</v>
      </c>
      <c r="W8" s="11">
        <v>93</v>
      </c>
      <c r="X8" s="11">
        <v>114</v>
      </c>
      <c r="Y8" s="11">
        <v>85</v>
      </c>
      <c r="Z8" s="11">
        <v>53</v>
      </c>
      <c r="AA8" s="11">
        <v>137</v>
      </c>
      <c r="AB8" s="11">
        <v>117</v>
      </c>
      <c r="AC8" s="11">
        <v>59</v>
      </c>
      <c r="AD8" s="11">
        <v>46</v>
      </c>
      <c r="AE8" s="11"/>
      <c r="AF8" s="11">
        <v>401</v>
      </c>
      <c r="AG8" s="11">
        <v>544</v>
      </c>
      <c r="AH8" s="11">
        <v>198</v>
      </c>
      <c r="AI8" s="11"/>
      <c r="AJ8" s="11">
        <v>234</v>
      </c>
      <c r="AK8" s="11">
        <v>490</v>
      </c>
      <c r="AL8" s="11">
        <v>92</v>
      </c>
      <c r="AM8" s="11">
        <v>158</v>
      </c>
      <c r="AN8" s="11">
        <v>65</v>
      </c>
      <c r="AO8" s="11"/>
      <c r="AP8" s="11">
        <v>367</v>
      </c>
      <c r="AQ8" s="11">
        <v>217</v>
      </c>
      <c r="AR8" s="11">
        <v>103</v>
      </c>
      <c r="AS8" s="11">
        <v>273</v>
      </c>
      <c r="AT8" s="11">
        <v>86</v>
      </c>
      <c r="AU8" s="11">
        <v>98</v>
      </c>
      <c r="AV8" s="11"/>
      <c r="AW8" s="11" t="s">
        <v>233</v>
      </c>
      <c r="AX8" s="11">
        <v>31</v>
      </c>
      <c r="AY8" s="11">
        <v>66</v>
      </c>
      <c r="AZ8" s="11">
        <v>62</v>
      </c>
      <c r="BA8" s="11">
        <v>119</v>
      </c>
      <c r="BB8" s="11">
        <v>131</v>
      </c>
      <c r="BC8" s="11">
        <v>120</v>
      </c>
      <c r="BD8" s="11">
        <v>99</v>
      </c>
      <c r="BE8" s="11">
        <v>82</v>
      </c>
      <c r="BF8" s="11">
        <v>67</v>
      </c>
      <c r="BG8" s="11">
        <v>120</v>
      </c>
      <c r="BH8" s="11">
        <v>77</v>
      </c>
      <c r="BI8" s="11">
        <v>67</v>
      </c>
      <c r="BJ8" s="11">
        <v>50</v>
      </c>
      <c r="BK8" s="11">
        <v>42</v>
      </c>
      <c r="BL8" s="11">
        <v>118</v>
      </c>
      <c r="BM8" s="11"/>
      <c r="BN8" s="11">
        <v>751</v>
      </c>
      <c r="BO8" s="11">
        <v>524</v>
      </c>
      <c r="BP8" s="11"/>
      <c r="BQ8" s="11">
        <v>325</v>
      </c>
      <c r="BR8" s="11">
        <v>128</v>
      </c>
      <c r="BS8" s="11"/>
      <c r="BT8" s="11">
        <v>194</v>
      </c>
      <c r="BU8" s="11"/>
      <c r="BV8" s="11">
        <v>231</v>
      </c>
      <c r="BW8" s="11">
        <v>263</v>
      </c>
      <c r="BX8" s="11">
        <v>734</v>
      </c>
      <c r="BY8" s="11"/>
      <c r="BZ8" s="11">
        <v>128</v>
      </c>
      <c r="CA8" s="11">
        <v>168</v>
      </c>
      <c r="CB8" s="11">
        <v>154</v>
      </c>
      <c r="CC8" s="11">
        <v>182</v>
      </c>
      <c r="CD8" s="11">
        <v>220</v>
      </c>
      <c r="CE8" s="11">
        <v>168</v>
      </c>
      <c r="CF8" s="11">
        <v>189</v>
      </c>
      <c r="CG8" s="11"/>
      <c r="CH8" s="11">
        <v>141</v>
      </c>
      <c r="CI8" s="11">
        <v>447</v>
      </c>
      <c r="CJ8" s="11">
        <v>472</v>
      </c>
      <c r="CK8" s="11">
        <v>180</v>
      </c>
      <c r="CL8" s="11">
        <v>44</v>
      </c>
    </row>
    <row r="9" spans="2:90" x14ac:dyDescent="0.3">
      <c r="B9" s="18" t="s">
        <v>279</v>
      </c>
      <c r="C9" s="17">
        <v>0.13785156724522499</v>
      </c>
      <c r="D9" s="17">
        <v>0.146956797334623</v>
      </c>
      <c r="E9" s="17">
        <v>0.12911636471520599</v>
      </c>
      <c r="F9" s="17"/>
      <c r="G9" s="17">
        <v>0.14230635067101399</v>
      </c>
      <c r="H9" s="17">
        <v>0.15809340120681101</v>
      </c>
      <c r="I9" s="17">
        <v>0.13542794736284</v>
      </c>
      <c r="J9" s="17">
        <v>0.137304010028029</v>
      </c>
      <c r="K9" s="17">
        <v>0.114978708708911</v>
      </c>
      <c r="L9" s="17">
        <v>0.10859657687787901</v>
      </c>
      <c r="M9" s="17"/>
      <c r="N9" s="17">
        <v>0.154932282088142</v>
      </c>
      <c r="O9" s="17">
        <v>0.15054648042045199</v>
      </c>
      <c r="P9" s="17">
        <v>0.117435129899383</v>
      </c>
      <c r="Q9" s="17">
        <v>0.11565472948822</v>
      </c>
      <c r="R9" s="17"/>
      <c r="S9" s="17">
        <v>0.14267710860539001</v>
      </c>
      <c r="T9" s="17">
        <v>0.123939649234845</v>
      </c>
      <c r="U9" s="17">
        <v>0.16031459062453801</v>
      </c>
      <c r="V9" s="17">
        <v>0.12511208855295999</v>
      </c>
      <c r="W9" s="17">
        <v>0.198281475073838</v>
      </c>
      <c r="X9" s="17">
        <v>0.122696299694473</v>
      </c>
      <c r="Y9" s="17">
        <v>0.121808761778208</v>
      </c>
      <c r="Z9" s="17">
        <v>0.134728671860255</v>
      </c>
      <c r="AA9" s="17">
        <v>0.12159481716798499</v>
      </c>
      <c r="AB9" s="17">
        <v>0.131747642755702</v>
      </c>
      <c r="AC9" s="17">
        <v>0.210873648561439</v>
      </c>
      <c r="AD9" s="17">
        <v>6.5512954661596998E-2</v>
      </c>
      <c r="AE9" s="17"/>
      <c r="AF9" s="17">
        <v>0.115106702979799</v>
      </c>
      <c r="AG9" s="17">
        <v>0.133154907117737</v>
      </c>
      <c r="AH9" s="17">
        <v>0.171219222406535</v>
      </c>
      <c r="AI9" s="17"/>
      <c r="AJ9" s="17">
        <v>0.14800263098104499</v>
      </c>
      <c r="AK9" s="17">
        <v>0.13545649189518699</v>
      </c>
      <c r="AL9" s="17">
        <v>0.100702220092298</v>
      </c>
      <c r="AM9" s="17">
        <v>0.14053061059317501</v>
      </c>
      <c r="AN9" s="17">
        <v>0.15394542127903299</v>
      </c>
      <c r="AO9" s="17"/>
      <c r="AP9" s="17">
        <v>0.14320570905993699</v>
      </c>
      <c r="AQ9" s="17">
        <v>0.15630673320243499</v>
      </c>
      <c r="AR9" s="17">
        <v>0.110201996925398</v>
      </c>
      <c r="AS9" s="17">
        <v>0.122038092387814</v>
      </c>
      <c r="AT9" s="17">
        <v>0.15859420740137101</v>
      </c>
      <c r="AU9" s="17">
        <v>0.12561597327131399</v>
      </c>
      <c r="AV9" s="17"/>
      <c r="AW9" s="17" t="s">
        <v>234</v>
      </c>
      <c r="AX9" s="17">
        <v>0</v>
      </c>
      <c r="AY9" s="17">
        <v>3.2758950134392201E-2</v>
      </c>
      <c r="AZ9" s="17">
        <v>6.9348337854722303E-2</v>
      </c>
      <c r="BA9" s="17">
        <v>0.13219590177438301</v>
      </c>
      <c r="BB9" s="17">
        <v>0.10869651259056699</v>
      </c>
      <c r="BC9" s="17">
        <v>0.15986188756620401</v>
      </c>
      <c r="BD9" s="17">
        <v>0.13241884983386501</v>
      </c>
      <c r="BE9" s="17">
        <v>0.12629531161212801</v>
      </c>
      <c r="BF9" s="17">
        <v>7.4022155403419901E-2</v>
      </c>
      <c r="BG9" s="17">
        <v>0.19218721930521801</v>
      </c>
      <c r="BH9" s="17">
        <v>0.131042474468617</v>
      </c>
      <c r="BI9" s="17">
        <v>0.21776105477691801</v>
      </c>
      <c r="BJ9" s="17">
        <v>0.244684688007968</v>
      </c>
      <c r="BK9" s="17">
        <v>0.22490848217248399</v>
      </c>
      <c r="BL9" s="17">
        <v>0.17430532739385901</v>
      </c>
      <c r="BM9" s="17"/>
      <c r="BN9" s="17">
        <v>0.12591298054936301</v>
      </c>
      <c r="BO9" s="17">
        <v>0.15523593796759899</v>
      </c>
      <c r="BP9" s="17"/>
      <c r="BQ9" s="17">
        <v>0.15013178130989499</v>
      </c>
      <c r="BR9" s="17">
        <v>0.128728992888165</v>
      </c>
      <c r="BS9" s="17"/>
      <c r="BT9" s="17">
        <v>0.128551662524341</v>
      </c>
      <c r="BU9" s="17"/>
      <c r="BV9" s="17">
        <v>0.11197424436940701</v>
      </c>
      <c r="BW9" s="17">
        <v>0.12241786023032999</v>
      </c>
      <c r="BX9" s="17">
        <v>0.149684349420281</v>
      </c>
      <c r="BY9" s="17"/>
      <c r="BZ9" s="17">
        <v>0.16944710121047399</v>
      </c>
      <c r="CA9" s="17">
        <v>5.3695482431438298E-2</v>
      </c>
      <c r="CB9" s="17">
        <v>9.7233803147292103E-2</v>
      </c>
      <c r="CC9" s="17">
        <v>0.10732129071252799</v>
      </c>
      <c r="CD9" s="17">
        <v>0.17364684721999599</v>
      </c>
      <c r="CE9" s="17">
        <v>0.14396466360342899</v>
      </c>
      <c r="CF9" s="17">
        <v>0.21399201402182899</v>
      </c>
      <c r="CG9" s="17"/>
      <c r="CH9" s="17">
        <v>0.18369187639665299</v>
      </c>
      <c r="CI9" s="17">
        <v>0.17551732539805101</v>
      </c>
      <c r="CJ9" s="17">
        <v>0.103828090784958</v>
      </c>
      <c r="CK9" s="17">
        <v>8.9234652208019599E-2</v>
      </c>
      <c r="CL9" s="17">
        <v>0.17246480518552801</v>
      </c>
    </row>
    <row r="10" spans="2:90" x14ac:dyDescent="0.3">
      <c r="B10" s="18" t="s">
        <v>270</v>
      </c>
      <c r="C10" s="17">
        <v>0.27998013571536101</v>
      </c>
      <c r="D10" s="17">
        <v>0.29590530508075902</v>
      </c>
      <c r="E10" s="17">
        <v>0.26337069727006102</v>
      </c>
      <c r="F10" s="17"/>
      <c r="G10" s="17">
        <v>0.23446814488540799</v>
      </c>
      <c r="H10" s="17">
        <v>0.221894148415515</v>
      </c>
      <c r="I10" s="17">
        <v>0.29472552351055498</v>
      </c>
      <c r="J10" s="17">
        <v>0.30718908997439698</v>
      </c>
      <c r="K10" s="17">
        <v>0.33366997861112702</v>
      </c>
      <c r="L10" s="17">
        <v>0.34788937367279199</v>
      </c>
      <c r="M10" s="17"/>
      <c r="N10" s="17">
        <v>0.28776827532411903</v>
      </c>
      <c r="O10" s="17">
        <v>0.297096504986466</v>
      </c>
      <c r="P10" s="17">
        <v>0.255301503765752</v>
      </c>
      <c r="Q10" s="17">
        <v>0.27294609805150699</v>
      </c>
      <c r="R10" s="17"/>
      <c r="S10" s="17">
        <v>0.20496686363594299</v>
      </c>
      <c r="T10" s="17">
        <v>0.24935926717218901</v>
      </c>
      <c r="U10" s="17">
        <v>0.29431348578814598</v>
      </c>
      <c r="V10" s="17">
        <v>0.28307146512895698</v>
      </c>
      <c r="W10" s="17">
        <v>0.244642490926644</v>
      </c>
      <c r="X10" s="17">
        <v>0.29997373281767697</v>
      </c>
      <c r="Y10" s="17">
        <v>0.28438498573624299</v>
      </c>
      <c r="Z10" s="17">
        <v>0.254792753168746</v>
      </c>
      <c r="AA10" s="17">
        <v>0.31476246353271498</v>
      </c>
      <c r="AB10" s="17">
        <v>0.33353828139208402</v>
      </c>
      <c r="AC10" s="17">
        <v>0.27756560246359102</v>
      </c>
      <c r="AD10" s="17">
        <v>0.51030188399939902</v>
      </c>
      <c r="AE10" s="17"/>
      <c r="AF10" s="17">
        <v>0.30247169888794601</v>
      </c>
      <c r="AG10" s="17">
        <v>0.278555336386962</v>
      </c>
      <c r="AH10" s="17">
        <v>0.28087507560145603</v>
      </c>
      <c r="AI10" s="17"/>
      <c r="AJ10" s="17">
        <v>0.247245717482768</v>
      </c>
      <c r="AK10" s="17">
        <v>0.290997022418514</v>
      </c>
      <c r="AL10" s="17">
        <v>0.27962289946612301</v>
      </c>
      <c r="AM10" s="17">
        <v>0.29300012989802199</v>
      </c>
      <c r="AN10" s="17">
        <v>0.24233370775944199</v>
      </c>
      <c r="AO10" s="17"/>
      <c r="AP10" s="17">
        <v>0.279485855441864</v>
      </c>
      <c r="AQ10" s="17">
        <v>0.23392693043914101</v>
      </c>
      <c r="AR10" s="17">
        <v>0.28261745586063097</v>
      </c>
      <c r="AS10" s="17">
        <v>0.29692387286030397</v>
      </c>
      <c r="AT10" s="17">
        <v>0.26671906378995103</v>
      </c>
      <c r="AU10" s="17">
        <v>0.33650584332037298</v>
      </c>
      <c r="AV10" s="17"/>
      <c r="AW10" s="17" t="s">
        <v>234</v>
      </c>
      <c r="AX10" s="17">
        <v>0.19569073063219999</v>
      </c>
      <c r="AY10" s="17">
        <v>0.19995471887250099</v>
      </c>
      <c r="AZ10" s="17">
        <v>0.27250183554957702</v>
      </c>
      <c r="BA10" s="17">
        <v>0.20605842322106299</v>
      </c>
      <c r="BB10" s="17">
        <v>0.25353718534506198</v>
      </c>
      <c r="BC10" s="17">
        <v>0.25790540754285501</v>
      </c>
      <c r="BD10" s="17">
        <v>0.28207627059795598</v>
      </c>
      <c r="BE10" s="17">
        <v>0.36936197087823103</v>
      </c>
      <c r="BF10" s="17">
        <v>0.356821727665463</v>
      </c>
      <c r="BG10" s="17">
        <v>0.31057361334345901</v>
      </c>
      <c r="BH10" s="17">
        <v>0.36205322027686898</v>
      </c>
      <c r="BI10" s="17">
        <v>0.27147507165154899</v>
      </c>
      <c r="BJ10" s="17">
        <v>0.29507915935590801</v>
      </c>
      <c r="BK10" s="17">
        <v>0.38608527640693902</v>
      </c>
      <c r="BL10" s="17">
        <v>0.28802205015391302</v>
      </c>
      <c r="BM10" s="17"/>
      <c r="BN10" s="17">
        <v>0.302876689672676</v>
      </c>
      <c r="BO10" s="17">
        <v>0.24187825638195501</v>
      </c>
      <c r="BP10" s="17"/>
      <c r="BQ10" s="17">
        <v>0.27663540581041601</v>
      </c>
      <c r="BR10" s="17">
        <v>0.31241630761765798</v>
      </c>
      <c r="BS10" s="17"/>
      <c r="BT10" s="17">
        <v>0.270940673977905</v>
      </c>
      <c r="BU10" s="17"/>
      <c r="BV10" s="17">
        <v>0.241092429617242</v>
      </c>
      <c r="BW10" s="17">
        <v>0.25145941420088802</v>
      </c>
      <c r="BX10" s="17">
        <v>0.306017466487431</v>
      </c>
      <c r="BY10" s="17"/>
      <c r="BZ10" s="17">
        <v>0.25242644240637202</v>
      </c>
      <c r="CA10" s="17">
        <v>0.172003875576656</v>
      </c>
      <c r="CB10" s="17">
        <v>0.29866952655124901</v>
      </c>
      <c r="CC10" s="17">
        <v>0.27525875352607698</v>
      </c>
      <c r="CD10" s="17">
        <v>0.296605943218051</v>
      </c>
      <c r="CE10" s="17">
        <v>0.36456525795710998</v>
      </c>
      <c r="CF10" s="17">
        <v>0.320626584137228</v>
      </c>
      <c r="CG10" s="17"/>
      <c r="CH10" s="17">
        <v>0.208072466541039</v>
      </c>
      <c r="CI10" s="17">
        <v>0.327977727571029</v>
      </c>
      <c r="CJ10" s="17">
        <v>0.28352138248980802</v>
      </c>
      <c r="CK10" s="17">
        <v>0.23146613761402099</v>
      </c>
      <c r="CL10" s="17">
        <v>0.18275142569111999</v>
      </c>
    </row>
    <row r="11" spans="2:90" x14ac:dyDescent="0.3">
      <c r="B11" s="18" t="s">
        <v>280</v>
      </c>
      <c r="C11" s="17">
        <v>0.17132211309230799</v>
      </c>
      <c r="D11" s="17">
        <v>0.16860066348487501</v>
      </c>
      <c r="E11" s="17">
        <v>0.176058787208622</v>
      </c>
      <c r="F11" s="17"/>
      <c r="G11" s="17">
        <v>0.18259366376344699</v>
      </c>
      <c r="H11" s="17">
        <v>0.24448927333326401</v>
      </c>
      <c r="I11" s="17">
        <v>0.122935605528492</v>
      </c>
      <c r="J11" s="17">
        <v>0.19149144535750801</v>
      </c>
      <c r="K11" s="17">
        <v>0.107425223355578</v>
      </c>
      <c r="L11" s="17">
        <v>0.115315339947399</v>
      </c>
      <c r="M11" s="17"/>
      <c r="N11" s="17">
        <v>0.200893365006</v>
      </c>
      <c r="O11" s="17">
        <v>0.165329098002509</v>
      </c>
      <c r="P11" s="17">
        <v>0.136596136639098</v>
      </c>
      <c r="Q11" s="17">
        <v>0.168997919815392</v>
      </c>
      <c r="R11" s="17"/>
      <c r="S11" s="17">
        <v>0.20309171476885701</v>
      </c>
      <c r="T11" s="17">
        <v>0.21488243553138101</v>
      </c>
      <c r="U11" s="17">
        <v>0.125027220798482</v>
      </c>
      <c r="V11" s="17">
        <v>0.17321884443376701</v>
      </c>
      <c r="W11" s="17">
        <v>0.118546195919534</v>
      </c>
      <c r="X11" s="17">
        <v>0.130660284399823</v>
      </c>
      <c r="Y11" s="17">
        <v>0.12676911602163499</v>
      </c>
      <c r="Z11" s="17">
        <v>0.22073939729028599</v>
      </c>
      <c r="AA11" s="17">
        <v>0.18613612350374301</v>
      </c>
      <c r="AB11" s="17">
        <v>0.20624727018862199</v>
      </c>
      <c r="AC11" s="17">
        <v>0.14841065479965099</v>
      </c>
      <c r="AD11" s="17">
        <v>9.0404591739085605E-2</v>
      </c>
      <c r="AE11" s="17"/>
      <c r="AF11" s="17">
        <v>0.13282753207414599</v>
      </c>
      <c r="AG11" s="17">
        <v>0.20714490748539499</v>
      </c>
      <c r="AH11" s="17">
        <v>0.13390400745353201</v>
      </c>
      <c r="AI11" s="17"/>
      <c r="AJ11" s="17">
        <v>0.13076818247923599</v>
      </c>
      <c r="AK11" s="17">
        <v>0.20796961697967301</v>
      </c>
      <c r="AL11" s="17">
        <v>0.175266670476832</v>
      </c>
      <c r="AM11" s="17">
        <v>0.135485460985833</v>
      </c>
      <c r="AN11" s="17">
        <v>0.199071482250707</v>
      </c>
      <c r="AO11" s="17"/>
      <c r="AP11" s="17">
        <v>0.211091870411136</v>
      </c>
      <c r="AQ11" s="17">
        <v>0.14982120593953099</v>
      </c>
      <c r="AR11" s="17">
        <v>0.20355272469750299</v>
      </c>
      <c r="AS11" s="17">
        <v>0.137477687131598</v>
      </c>
      <c r="AT11" s="17">
        <v>0.216637018245456</v>
      </c>
      <c r="AU11" s="17">
        <v>0.102443419014184</v>
      </c>
      <c r="AV11" s="17"/>
      <c r="AW11" s="17" t="s">
        <v>234</v>
      </c>
      <c r="AX11" s="17">
        <v>0.15130464162585899</v>
      </c>
      <c r="AY11" s="17">
        <v>9.9987017745131399E-2</v>
      </c>
      <c r="AZ11" s="17">
        <v>9.6178387135701399E-2</v>
      </c>
      <c r="BA11" s="17">
        <v>0.13056843039038701</v>
      </c>
      <c r="BB11" s="17">
        <v>0.28404930773868903</v>
      </c>
      <c r="BC11" s="17">
        <v>0.143325067161686</v>
      </c>
      <c r="BD11" s="17">
        <v>0.13583367797361301</v>
      </c>
      <c r="BE11" s="17">
        <v>0.18760361956353</v>
      </c>
      <c r="BF11" s="17">
        <v>0.210557647142914</v>
      </c>
      <c r="BG11" s="17">
        <v>0.152342420241531</v>
      </c>
      <c r="BH11" s="17">
        <v>0.18048902540248701</v>
      </c>
      <c r="BI11" s="17">
        <v>0.14913001730783099</v>
      </c>
      <c r="BJ11" s="17">
        <v>0.191193260031888</v>
      </c>
      <c r="BK11" s="17">
        <v>8.7474661967125195E-2</v>
      </c>
      <c r="BL11" s="17">
        <v>0.23986439582025801</v>
      </c>
      <c r="BM11" s="17"/>
      <c r="BN11" s="17">
        <v>0.185316551064623</v>
      </c>
      <c r="BO11" s="17">
        <v>0.1518574410405</v>
      </c>
      <c r="BP11" s="17"/>
      <c r="BQ11" s="17">
        <v>0.217834522135192</v>
      </c>
      <c r="BR11" s="17">
        <v>0.18351230929881401</v>
      </c>
      <c r="BS11" s="17"/>
      <c r="BT11" s="17">
        <v>0.26139669312186797</v>
      </c>
      <c r="BU11" s="17"/>
      <c r="BV11" s="17">
        <v>0.155172323606315</v>
      </c>
      <c r="BW11" s="17">
        <v>0.219868268245443</v>
      </c>
      <c r="BX11" s="17">
        <v>0.16500646579366601</v>
      </c>
      <c r="BY11" s="17"/>
      <c r="BZ11" s="17">
        <v>0.16126831399393701</v>
      </c>
      <c r="CA11" s="17">
        <v>0.23098033895358699</v>
      </c>
      <c r="CB11" s="17">
        <v>0.17379940414401801</v>
      </c>
      <c r="CC11" s="17">
        <v>0.176350408729502</v>
      </c>
      <c r="CD11" s="17">
        <v>0.15995698451554699</v>
      </c>
      <c r="CE11" s="17">
        <v>0.146099346719363</v>
      </c>
      <c r="CF11" s="17">
        <v>0.17940011153392199</v>
      </c>
      <c r="CG11" s="17"/>
      <c r="CH11" s="17">
        <v>0.19314369681223501</v>
      </c>
      <c r="CI11" s="17">
        <v>0.154854167270573</v>
      </c>
      <c r="CJ11" s="17">
        <v>0.19959010977229899</v>
      </c>
      <c r="CK11" s="17">
        <v>0.13566886973372699</v>
      </c>
      <c r="CL11" s="17">
        <v>0.11085497973134199</v>
      </c>
    </row>
    <row r="12" spans="2:90" x14ac:dyDescent="0.3">
      <c r="B12" s="18" t="s">
        <v>281</v>
      </c>
      <c r="C12" s="17">
        <v>9.0354053636459E-2</v>
      </c>
      <c r="D12" s="17">
        <v>0.111046410016678</v>
      </c>
      <c r="E12" s="17">
        <v>6.8272762661446398E-2</v>
      </c>
      <c r="F12" s="17"/>
      <c r="G12" s="17">
        <v>0.17574427531769299</v>
      </c>
      <c r="H12" s="17">
        <v>0.110838681350361</v>
      </c>
      <c r="I12" s="17">
        <v>0.112384672236649</v>
      </c>
      <c r="J12" s="17">
        <v>4.1576369544502702E-2</v>
      </c>
      <c r="K12" s="17">
        <v>3.8348374986278903E-2</v>
      </c>
      <c r="L12" s="17">
        <v>0</v>
      </c>
      <c r="M12" s="17"/>
      <c r="N12" s="17">
        <v>9.6586996594537594E-2</v>
      </c>
      <c r="O12" s="17">
        <v>8.7651933542591001E-2</v>
      </c>
      <c r="P12" s="17">
        <v>0.11273521583493901</v>
      </c>
      <c r="Q12" s="17">
        <v>6.0259305712240599E-2</v>
      </c>
      <c r="R12" s="17"/>
      <c r="S12" s="17">
        <v>0.111581052405666</v>
      </c>
      <c r="T12" s="17">
        <v>7.5355247377398293E-2</v>
      </c>
      <c r="U12" s="17">
        <v>4.5795467076676699E-2</v>
      </c>
      <c r="V12" s="17">
        <v>3.4855510400543098E-2</v>
      </c>
      <c r="W12" s="17">
        <v>0.13468915328995401</v>
      </c>
      <c r="X12" s="17">
        <v>0.14700620224886601</v>
      </c>
      <c r="Y12" s="17">
        <v>0.118274939463571</v>
      </c>
      <c r="Z12" s="17">
        <v>0.10306715757177699</v>
      </c>
      <c r="AA12" s="17">
        <v>0.10392184871168</v>
      </c>
      <c r="AB12" s="17">
        <v>3.7333192251470498E-2</v>
      </c>
      <c r="AC12" s="17">
        <v>8.5525409046596404E-2</v>
      </c>
      <c r="AD12" s="17">
        <v>6.5679413547044596E-2</v>
      </c>
      <c r="AE12" s="17"/>
      <c r="AF12" s="17">
        <v>8.8480136525776895E-2</v>
      </c>
      <c r="AG12" s="17">
        <v>7.5842699477043196E-2</v>
      </c>
      <c r="AH12" s="17">
        <v>0.10770406632243899</v>
      </c>
      <c r="AI12" s="17"/>
      <c r="AJ12" s="17">
        <v>0.134316986825259</v>
      </c>
      <c r="AK12" s="17">
        <v>9.4387372059983696E-2</v>
      </c>
      <c r="AL12" s="17">
        <v>5.23396350841824E-2</v>
      </c>
      <c r="AM12" s="17">
        <v>8.0950331680925997E-2</v>
      </c>
      <c r="AN12" s="17">
        <v>7.6436210550578004E-2</v>
      </c>
      <c r="AO12" s="17"/>
      <c r="AP12" s="17">
        <v>0.11689065497374</v>
      </c>
      <c r="AQ12" s="17">
        <v>0.143369422083029</v>
      </c>
      <c r="AR12" s="17">
        <v>4.42651423053338E-2</v>
      </c>
      <c r="AS12" s="17">
        <v>8.0525873555830504E-2</v>
      </c>
      <c r="AT12" s="17">
        <v>5.9634187281134898E-2</v>
      </c>
      <c r="AU12" s="17">
        <v>3.8406770278130498E-2</v>
      </c>
      <c r="AV12" s="17"/>
      <c r="AW12" s="17" t="s">
        <v>234</v>
      </c>
      <c r="AX12" s="17">
        <v>9.5559363528044297E-2</v>
      </c>
      <c r="AY12" s="17">
        <v>0.14565933378493201</v>
      </c>
      <c r="AZ12" s="17">
        <v>9.0309297873926303E-2</v>
      </c>
      <c r="BA12" s="17">
        <v>0.12635158796558399</v>
      </c>
      <c r="BB12" s="17">
        <v>5.6483870296307297E-2</v>
      </c>
      <c r="BC12" s="17">
        <v>0.113988660966951</v>
      </c>
      <c r="BD12" s="17">
        <v>0.107377162147687</v>
      </c>
      <c r="BE12" s="17">
        <v>8.9557797116337101E-2</v>
      </c>
      <c r="BF12" s="17">
        <v>7.3286942515267503E-2</v>
      </c>
      <c r="BG12" s="17">
        <v>4.5961593699747401E-2</v>
      </c>
      <c r="BH12" s="17">
        <v>8.0750030108995896E-2</v>
      </c>
      <c r="BI12" s="17">
        <v>0.115476626038112</v>
      </c>
      <c r="BJ12" s="17">
        <v>0.100529018019222</v>
      </c>
      <c r="BK12" s="17">
        <v>8.8729218208177196E-2</v>
      </c>
      <c r="BL12" s="17">
        <v>8.1853256048669096E-2</v>
      </c>
      <c r="BM12" s="17"/>
      <c r="BN12" s="17">
        <v>9.9695946444256694E-2</v>
      </c>
      <c r="BO12" s="17">
        <v>7.8315592530967704E-2</v>
      </c>
      <c r="BP12" s="17"/>
      <c r="BQ12" s="17">
        <v>0.11646899395656</v>
      </c>
      <c r="BR12" s="17">
        <v>5.2128961070251702E-2</v>
      </c>
      <c r="BS12" s="17"/>
      <c r="BT12" s="17">
        <v>0.11297379945404599</v>
      </c>
      <c r="BU12" s="17"/>
      <c r="BV12" s="17">
        <v>7.9406456408930695E-2</v>
      </c>
      <c r="BW12" s="17">
        <v>9.3224506482346897E-2</v>
      </c>
      <c r="BX12" s="17">
        <v>8.74237651475651E-2</v>
      </c>
      <c r="BY12" s="17"/>
      <c r="BZ12" s="17">
        <v>3.9682434281164802E-2</v>
      </c>
      <c r="CA12" s="17">
        <v>9.3102907645489605E-2</v>
      </c>
      <c r="CB12" s="17">
        <v>5.9856514441648398E-2</v>
      </c>
      <c r="CC12" s="17">
        <v>0.16551236618528001</v>
      </c>
      <c r="CD12" s="17">
        <v>8.9683121274260702E-2</v>
      </c>
      <c r="CE12" s="17">
        <v>8.9226423715675907E-2</v>
      </c>
      <c r="CF12" s="17">
        <v>9.0858769055813193E-2</v>
      </c>
      <c r="CG12" s="17"/>
      <c r="CH12" s="17">
        <v>0.12494137368909</v>
      </c>
      <c r="CI12" s="17">
        <v>0.102911517022638</v>
      </c>
      <c r="CJ12" s="17">
        <v>7.0267471562026798E-2</v>
      </c>
      <c r="CK12" s="17">
        <v>9.0555307528529999E-2</v>
      </c>
      <c r="CL12" s="17">
        <v>6.6777186735457197E-2</v>
      </c>
    </row>
    <row r="13" spans="2:90" x14ac:dyDescent="0.3">
      <c r="B13" s="18" t="s">
        <v>282</v>
      </c>
      <c r="C13" s="17">
        <v>4.1679099551958199E-2</v>
      </c>
      <c r="D13" s="17">
        <v>4.92760432419466E-2</v>
      </c>
      <c r="E13" s="17">
        <v>3.3657315985309501E-2</v>
      </c>
      <c r="F13" s="17"/>
      <c r="G13" s="17">
        <v>5.5045370565636603E-2</v>
      </c>
      <c r="H13" s="17">
        <v>6.0940032951201303E-2</v>
      </c>
      <c r="I13" s="17">
        <v>6.83546932184812E-2</v>
      </c>
      <c r="J13" s="17">
        <v>1.6307279679144301E-2</v>
      </c>
      <c r="K13" s="17">
        <v>5.4338019616208596E-3</v>
      </c>
      <c r="L13" s="17">
        <v>0</v>
      </c>
      <c r="M13" s="17"/>
      <c r="N13" s="17">
        <v>6.3156712132320394E-2</v>
      </c>
      <c r="O13" s="17">
        <v>2.8723876913892301E-2</v>
      </c>
      <c r="P13" s="17">
        <v>3.1446946527200897E-2</v>
      </c>
      <c r="Q13" s="17">
        <v>3.7804023903174902E-2</v>
      </c>
      <c r="R13" s="17"/>
      <c r="S13" s="17">
        <v>6.7597957887065796E-2</v>
      </c>
      <c r="T13" s="17">
        <v>2.3782827608726E-2</v>
      </c>
      <c r="U13" s="17">
        <v>3.8097571086506E-2</v>
      </c>
      <c r="V13" s="17">
        <v>5.0868927865578402E-2</v>
      </c>
      <c r="W13" s="17">
        <v>4.0989409920265597E-2</v>
      </c>
      <c r="X13" s="17">
        <v>4.2632495025086502E-2</v>
      </c>
      <c r="Y13" s="17">
        <v>3.4790564627300902E-2</v>
      </c>
      <c r="Z13" s="17">
        <v>3.4261910022136001E-2</v>
      </c>
      <c r="AA13" s="17">
        <v>4.9110419043061501E-2</v>
      </c>
      <c r="AB13" s="17">
        <v>3.2188505326316001E-2</v>
      </c>
      <c r="AC13" s="17">
        <v>1.6915590608452599E-2</v>
      </c>
      <c r="AD13" s="17">
        <v>2.3156693690451799E-2</v>
      </c>
      <c r="AE13" s="17"/>
      <c r="AF13" s="17">
        <v>4.0176010899393599E-2</v>
      </c>
      <c r="AG13" s="17">
        <v>4.2399526513602397E-2</v>
      </c>
      <c r="AH13" s="17">
        <v>4.5201071555678103E-2</v>
      </c>
      <c r="AI13" s="17"/>
      <c r="AJ13" s="17">
        <v>7.9078450057428903E-2</v>
      </c>
      <c r="AK13" s="17">
        <v>3.8918728512575503E-2</v>
      </c>
      <c r="AL13" s="17">
        <v>7.7276092359918197E-2</v>
      </c>
      <c r="AM13" s="17">
        <v>1.89150599863218E-2</v>
      </c>
      <c r="AN13" s="17">
        <v>6.1245565108919799E-2</v>
      </c>
      <c r="AO13" s="17"/>
      <c r="AP13" s="17">
        <v>4.3380789055061701E-2</v>
      </c>
      <c r="AQ13" s="17">
        <v>8.1653215593693401E-2</v>
      </c>
      <c r="AR13" s="17">
        <v>7.0184881774111696E-2</v>
      </c>
      <c r="AS13" s="17">
        <v>3.4962971082111403E-2</v>
      </c>
      <c r="AT13" s="17">
        <v>1.34788645563538E-2</v>
      </c>
      <c r="AU13" s="17">
        <v>0</v>
      </c>
      <c r="AV13" s="17"/>
      <c r="AW13" s="17" t="s">
        <v>234</v>
      </c>
      <c r="AX13" s="17">
        <v>0</v>
      </c>
      <c r="AY13" s="17">
        <v>5.71834633327028E-2</v>
      </c>
      <c r="AZ13" s="17">
        <v>0</v>
      </c>
      <c r="BA13" s="17">
        <v>5.1565378425026301E-2</v>
      </c>
      <c r="BB13" s="17">
        <v>6.6822254389359102E-3</v>
      </c>
      <c r="BC13" s="17">
        <v>2.31091038537443E-2</v>
      </c>
      <c r="BD13" s="17">
        <v>4.0732909420860497E-2</v>
      </c>
      <c r="BE13" s="17">
        <v>5.9536316230615997E-2</v>
      </c>
      <c r="BF13" s="17">
        <v>4.0383661826588403E-2</v>
      </c>
      <c r="BG13" s="17">
        <v>5.7019435276511099E-2</v>
      </c>
      <c r="BH13" s="17">
        <v>4.9075023526899797E-2</v>
      </c>
      <c r="BI13" s="17">
        <v>5.8507244425934198E-2</v>
      </c>
      <c r="BJ13" s="17">
        <v>3.7938224883658098E-2</v>
      </c>
      <c r="BK13" s="17">
        <v>5.0038520025088497E-2</v>
      </c>
      <c r="BL13" s="17">
        <v>7.4703964968379694E-2</v>
      </c>
      <c r="BM13" s="17"/>
      <c r="BN13" s="17">
        <v>4.72336043839559E-2</v>
      </c>
      <c r="BO13" s="17">
        <v>3.4342126263324599E-2</v>
      </c>
      <c r="BP13" s="17"/>
      <c r="BQ13" s="17">
        <v>4.0163681174846699E-2</v>
      </c>
      <c r="BR13" s="17">
        <v>4.6771113977211197E-2</v>
      </c>
      <c r="BS13" s="17"/>
      <c r="BT13" s="17">
        <v>5.1819763847899901E-2</v>
      </c>
      <c r="BU13" s="17"/>
      <c r="BV13" s="17">
        <v>5.3507039937760702E-2</v>
      </c>
      <c r="BW13" s="17">
        <v>2.7784871669885001E-2</v>
      </c>
      <c r="BX13" s="17">
        <v>4.4925337765237799E-2</v>
      </c>
      <c r="BY13" s="17"/>
      <c r="BZ13" s="17">
        <v>6.8375770769724901E-3</v>
      </c>
      <c r="CA13" s="17">
        <v>1.8213406799504301E-2</v>
      </c>
      <c r="CB13" s="17">
        <v>4.4563870073510002E-2</v>
      </c>
      <c r="CC13" s="17">
        <v>5.3951641544561099E-2</v>
      </c>
      <c r="CD13" s="17">
        <v>3.5840437474627299E-2</v>
      </c>
      <c r="CE13" s="17">
        <v>7.8857862566434705E-2</v>
      </c>
      <c r="CF13" s="17">
        <v>5.6717508311657699E-2</v>
      </c>
      <c r="CG13" s="17"/>
      <c r="CH13" s="17">
        <v>0.11613913938557401</v>
      </c>
      <c r="CI13" s="17">
        <v>3.4695932907922E-2</v>
      </c>
      <c r="CJ13" s="17">
        <v>2.8597673696213501E-2</v>
      </c>
      <c r="CK13" s="17">
        <v>4.0365831846212501E-2</v>
      </c>
      <c r="CL13" s="17">
        <v>1.99009676115771E-2</v>
      </c>
    </row>
    <row r="14" spans="2:90" x14ac:dyDescent="0.3">
      <c r="B14" s="18" t="s">
        <v>283</v>
      </c>
      <c r="C14" s="17">
        <v>1.6204887850777502E-2</v>
      </c>
      <c r="D14" s="17">
        <v>1.43853124309708E-2</v>
      </c>
      <c r="E14" s="17">
        <v>1.83881658349592E-2</v>
      </c>
      <c r="F14" s="17"/>
      <c r="G14" s="17">
        <v>2.5744948252552701E-2</v>
      </c>
      <c r="H14" s="17">
        <v>2.4209277378989699E-2</v>
      </c>
      <c r="I14" s="17">
        <v>2.0649940104566802E-2</v>
      </c>
      <c r="J14" s="17">
        <v>7.3049821855929497E-3</v>
      </c>
      <c r="K14" s="17">
        <v>5.0403986016692602E-3</v>
      </c>
      <c r="L14" s="17">
        <v>0</v>
      </c>
      <c r="M14" s="17"/>
      <c r="N14" s="17">
        <v>1.4532236266590901E-2</v>
      </c>
      <c r="O14" s="17">
        <v>1.49581929459673E-2</v>
      </c>
      <c r="P14" s="17">
        <v>2.47775710384384E-2</v>
      </c>
      <c r="Q14" s="17">
        <v>1.1396859186715401E-2</v>
      </c>
      <c r="R14" s="17"/>
      <c r="S14" s="17">
        <v>2.8503841226030099E-2</v>
      </c>
      <c r="T14" s="17">
        <v>1.16259137682272E-2</v>
      </c>
      <c r="U14" s="17">
        <v>9.8455308317661402E-3</v>
      </c>
      <c r="V14" s="17">
        <v>1.91702256783612E-2</v>
      </c>
      <c r="W14" s="17">
        <v>9.5726952573922299E-3</v>
      </c>
      <c r="X14" s="17">
        <v>2.6373874166118302E-2</v>
      </c>
      <c r="Y14" s="17">
        <v>2.1876945838264401E-2</v>
      </c>
      <c r="Z14" s="17">
        <v>1.6859451643649801E-2</v>
      </c>
      <c r="AA14" s="17">
        <v>7.5163150128299697E-3</v>
      </c>
      <c r="AB14" s="17">
        <v>1.79424660002616E-2</v>
      </c>
      <c r="AC14" s="17">
        <v>0</v>
      </c>
      <c r="AD14" s="17">
        <v>0</v>
      </c>
      <c r="AE14" s="17"/>
      <c r="AF14" s="17">
        <v>1.9297188060189398E-2</v>
      </c>
      <c r="AG14" s="17">
        <v>2.3988821258294699E-2</v>
      </c>
      <c r="AH14" s="17">
        <v>0</v>
      </c>
      <c r="AI14" s="17"/>
      <c r="AJ14" s="17">
        <v>8.3618942502733905E-3</v>
      </c>
      <c r="AK14" s="17">
        <v>2.6066238435633798E-2</v>
      </c>
      <c r="AL14" s="17">
        <v>1.1337321505343299E-2</v>
      </c>
      <c r="AM14" s="17">
        <v>1.2496839149365399E-2</v>
      </c>
      <c r="AN14" s="17">
        <v>3.19384421700806E-2</v>
      </c>
      <c r="AO14" s="17"/>
      <c r="AP14" s="17">
        <v>3.4767045748783802E-2</v>
      </c>
      <c r="AQ14" s="17">
        <v>9.3715211048913099E-3</v>
      </c>
      <c r="AR14" s="17">
        <v>0</v>
      </c>
      <c r="AS14" s="17">
        <v>1.0479452691440501E-2</v>
      </c>
      <c r="AT14" s="17">
        <v>2.4328630123214699E-2</v>
      </c>
      <c r="AU14" s="17">
        <v>0</v>
      </c>
      <c r="AV14" s="17"/>
      <c r="AW14" s="17" t="s">
        <v>234</v>
      </c>
      <c r="AX14" s="17">
        <v>0</v>
      </c>
      <c r="AY14" s="17">
        <v>1.3610386841876701E-2</v>
      </c>
      <c r="AZ14" s="17">
        <v>1.5716268436983798E-2</v>
      </c>
      <c r="BA14" s="17">
        <v>8.7558814861412194E-3</v>
      </c>
      <c r="BB14" s="17">
        <v>1.6034191061755299E-2</v>
      </c>
      <c r="BC14" s="17">
        <v>2.5161333211382898E-2</v>
      </c>
      <c r="BD14" s="17">
        <v>2.7914105938536202E-2</v>
      </c>
      <c r="BE14" s="17">
        <v>1.26506378578807E-2</v>
      </c>
      <c r="BF14" s="17">
        <v>1.3514878444323799E-2</v>
      </c>
      <c r="BG14" s="17">
        <v>2.51592698290132E-2</v>
      </c>
      <c r="BH14" s="17">
        <v>1.3770133577831601E-2</v>
      </c>
      <c r="BI14" s="17">
        <v>1.4003821646371499E-2</v>
      </c>
      <c r="BJ14" s="17">
        <v>2.33622340415982E-2</v>
      </c>
      <c r="BK14" s="17">
        <v>2.3349300800072099E-2</v>
      </c>
      <c r="BL14" s="17">
        <v>7.535159696276E-3</v>
      </c>
      <c r="BM14" s="17"/>
      <c r="BN14" s="17">
        <v>1.6544736448251201E-2</v>
      </c>
      <c r="BO14" s="17">
        <v>1.59590872512895E-2</v>
      </c>
      <c r="BP14" s="17"/>
      <c r="BQ14" s="17">
        <v>3.9225854538524903E-2</v>
      </c>
      <c r="BR14" s="17">
        <v>0</v>
      </c>
      <c r="BS14" s="17"/>
      <c r="BT14" s="17">
        <v>2.4786139798414802E-2</v>
      </c>
      <c r="BU14" s="17"/>
      <c r="BV14" s="17">
        <v>8.1110145921300305E-3</v>
      </c>
      <c r="BW14" s="17">
        <v>2.2669441380845701E-2</v>
      </c>
      <c r="BX14" s="17">
        <v>1.49554422171247E-2</v>
      </c>
      <c r="BY14" s="17"/>
      <c r="BZ14" s="17">
        <v>7.7961864036679299E-3</v>
      </c>
      <c r="CA14" s="17">
        <v>1.1610922257912199E-2</v>
      </c>
      <c r="CB14" s="17">
        <v>5.8538122008025698E-3</v>
      </c>
      <c r="CC14" s="17">
        <v>4.9294437130847097E-3</v>
      </c>
      <c r="CD14" s="17">
        <v>3.3141211664774101E-2</v>
      </c>
      <c r="CE14" s="17">
        <v>1.72307175022385E-2</v>
      </c>
      <c r="CF14" s="17">
        <v>3.0898299931388901E-2</v>
      </c>
      <c r="CG14" s="17"/>
      <c r="CH14" s="17">
        <v>4.1328101906864097E-2</v>
      </c>
      <c r="CI14" s="17">
        <v>1.7816355279437E-2</v>
      </c>
      <c r="CJ14" s="17">
        <v>8.6134544260014403E-3</v>
      </c>
      <c r="CK14" s="17">
        <v>1.6408844672419001E-2</v>
      </c>
      <c r="CL14" s="17">
        <v>0</v>
      </c>
    </row>
    <row r="15" spans="2:90" x14ac:dyDescent="0.3">
      <c r="B15" s="18" t="s">
        <v>284</v>
      </c>
      <c r="C15" s="17">
        <v>8.2667920306909205E-3</v>
      </c>
      <c r="D15" s="17">
        <v>6.6285898037761696E-3</v>
      </c>
      <c r="E15" s="17">
        <v>1.0169198066415299E-2</v>
      </c>
      <c r="F15" s="17"/>
      <c r="G15" s="17">
        <v>9.9307238769822895E-3</v>
      </c>
      <c r="H15" s="17">
        <v>1.3009117526327199E-2</v>
      </c>
      <c r="I15" s="17">
        <v>3.6134020362440398E-3</v>
      </c>
      <c r="J15" s="17">
        <v>1.10709648562502E-2</v>
      </c>
      <c r="K15" s="17">
        <v>5.0462320985772101E-3</v>
      </c>
      <c r="L15" s="17">
        <v>0</v>
      </c>
      <c r="M15" s="17"/>
      <c r="N15" s="17">
        <v>8.6576667445499595E-3</v>
      </c>
      <c r="O15" s="17">
        <v>5.7087389908306203E-3</v>
      </c>
      <c r="P15" s="17">
        <v>7.3866563154145201E-3</v>
      </c>
      <c r="Q15" s="17">
        <v>1.2517019368207901E-2</v>
      </c>
      <c r="R15" s="17"/>
      <c r="S15" s="17">
        <v>1.2989957828329599E-2</v>
      </c>
      <c r="T15" s="17">
        <v>0</v>
      </c>
      <c r="U15" s="17">
        <v>2.02498580870944E-2</v>
      </c>
      <c r="V15" s="17">
        <v>0</v>
      </c>
      <c r="W15" s="17">
        <v>0</v>
      </c>
      <c r="X15" s="17">
        <v>9.0086350383592109E-3</v>
      </c>
      <c r="Y15" s="17">
        <v>1.23574561856627E-2</v>
      </c>
      <c r="Z15" s="17">
        <v>0</v>
      </c>
      <c r="AA15" s="17">
        <v>8.7061318334848495E-3</v>
      </c>
      <c r="AB15" s="17">
        <v>0</v>
      </c>
      <c r="AC15" s="17">
        <v>2.7605636118814902E-2</v>
      </c>
      <c r="AD15" s="17">
        <v>2.0989205536565299E-2</v>
      </c>
      <c r="AE15" s="17"/>
      <c r="AF15" s="17">
        <v>1.19018229452431E-2</v>
      </c>
      <c r="AG15" s="17">
        <v>9.4836799103478701E-3</v>
      </c>
      <c r="AH15" s="17">
        <v>3.4004074191272002E-3</v>
      </c>
      <c r="AI15" s="17"/>
      <c r="AJ15" s="17">
        <v>1.0659976562551301E-2</v>
      </c>
      <c r="AK15" s="17">
        <v>1.07971064554357E-2</v>
      </c>
      <c r="AL15" s="17">
        <v>1.0465953423053599E-2</v>
      </c>
      <c r="AM15" s="17">
        <v>5.7350124179702203E-3</v>
      </c>
      <c r="AN15" s="17">
        <v>0</v>
      </c>
      <c r="AO15" s="17"/>
      <c r="AP15" s="17">
        <v>1.17021248665905E-2</v>
      </c>
      <c r="AQ15" s="17">
        <v>7.6613434150277996E-3</v>
      </c>
      <c r="AR15" s="17">
        <v>9.30018877838764E-3</v>
      </c>
      <c r="AS15" s="17">
        <v>3.31146011227042E-3</v>
      </c>
      <c r="AT15" s="17">
        <v>2.11790188108101E-2</v>
      </c>
      <c r="AU15" s="17">
        <v>0</v>
      </c>
      <c r="AV15" s="17"/>
      <c r="AW15" s="17" t="s">
        <v>234</v>
      </c>
      <c r="AX15" s="17">
        <v>0</v>
      </c>
      <c r="AY15" s="17">
        <v>3.1869679585740697E-2</v>
      </c>
      <c r="AZ15" s="17">
        <v>1.6620821419434099E-2</v>
      </c>
      <c r="BA15" s="17">
        <v>1.6438963258180901E-2</v>
      </c>
      <c r="BB15" s="17">
        <v>0</v>
      </c>
      <c r="BC15" s="17">
        <v>1.5171443045024499E-2</v>
      </c>
      <c r="BD15" s="17">
        <v>1.0643998677103901E-2</v>
      </c>
      <c r="BE15" s="17">
        <v>0</v>
      </c>
      <c r="BF15" s="17">
        <v>0</v>
      </c>
      <c r="BG15" s="17">
        <v>0</v>
      </c>
      <c r="BH15" s="17">
        <v>1.24805859417523E-2</v>
      </c>
      <c r="BI15" s="17">
        <v>1.0104782574820399E-2</v>
      </c>
      <c r="BJ15" s="17">
        <v>2.01621616273201E-2</v>
      </c>
      <c r="BK15" s="17">
        <v>0</v>
      </c>
      <c r="BL15" s="17">
        <v>0</v>
      </c>
      <c r="BM15" s="17"/>
      <c r="BN15" s="17">
        <v>1.02449456318975E-2</v>
      </c>
      <c r="BO15" s="17">
        <v>5.55601590795189E-3</v>
      </c>
      <c r="BP15" s="17"/>
      <c r="BQ15" s="17">
        <v>1.32029005606435E-2</v>
      </c>
      <c r="BR15" s="17">
        <v>7.7391288461572802E-3</v>
      </c>
      <c r="BS15" s="17"/>
      <c r="BT15" s="17">
        <v>5.4311345579930699E-3</v>
      </c>
      <c r="BU15" s="17"/>
      <c r="BV15" s="17">
        <v>1.7300850568925E-2</v>
      </c>
      <c r="BW15" s="17">
        <v>0</v>
      </c>
      <c r="BX15" s="17">
        <v>6.2892234913366103E-3</v>
      </c>
      <c r="BY15" s="17"/>
      <c r="BZ15" s="17">
        <v>9.3539944905344403E-3</v>
      </c>
      <c r="CA15" s="17">
        <v>2.3147788646108901E-2</v>
      </c>
      <c r="CB15" s="17">
        <v>0</v>
      </c>
      <c r="CC15" s="17">
        <v>1.5267368378022599E-2</v>
      </c>
      <c r="CD15" s="17">
        <v>0</v>
      </c>
      <c r="CE15" s="17">
        <v>6.02897387639243E-3</v>
      </c>
      <c r="CF15" s="17">
        <v>9.1404703005582098E-3</v>
      </c>
      <c r="CG15" s="17"/>
      <c r="CH15" s="17">
        <v>7.5013154283897999E-3</v>
      </c>
      <c r="CI15" s="17">
        <v>5.8105185710695699E-3</v>
      </c>
      <c r="CJ15" s="17">
        <v>1.05132192102239E-2</v>
      </c>
      <c r="CK15" s="17">
        <v>1.10889640080345E-2</v>
      </c>
      <c r="CL15" s="17">
        <v>0</v>
      </c>
    </row>
    <row r="16" spans="2:90" x14ac:dyDescent="0.3">
      <c r="B16" s="18" t="s">
        <v>285</v>
      </c>
      <c r="C16" s="17">
        <v>7.5010974358117504E-3</v>
      </c>
      <c r="D16" s="17">
        <v>5.5649406160614198E-3</v>
      </c>
      <c r="E16" s="17">
        <v>9.7268125162743701E-3</v>
      </c>
      <c r="F16" s="17"/>
      <c r="G16" s="17">
        <v>9.5747907331602995E-3</v>
      </c>
      <c r="H16" s="17">
        <v>3.50255321958954E-3</v>
      </c>
      <c r="I16" s="17">
        <v>3.25288013325518E-3</v>
      </c>
      <c r="J16" s="17">
        <v>6.6383717897161203E-3</v>
      </c>
      <c r="K16" s="17">
        <v>2.28549965273394E-2</v>
      </c>
      <c r="L16" s="17">
        <v>0</v>
      </c>
      <c r="M16" s="17"/>
      <c r="N16" s="17">
        <v>9.3769469895078495E-3</v>
      </c>
      <c r="O16" s="17">
        <v>3.0382053123027401E-3</v>
      </c>
      <c r="P16" s="17">
        <v>1.4150790505693799E-2</v>
      </c>
      <c r="Q16" s="17">
        <v>3.7165001740878702E-3</v>
      </c>
      <c r="R16" s="17"/>
      <c r="S16" s="17">
        <v>4.7999503578995796E-3</v>
      </c>
      <c r="T16" s="17">
        <v>1.6227707988951599E-2</v>
      </c>
      <c r="U16" s="17">
        <v>1.9272870839772499E-2</v>
      </c>
      <c r="V16" s="17">
        <v>1.0461237468442399E-2</v>
      </c>
      <c r="W16" s="17">
        <v>9.7409647249710792E-3</v>
      </c>
      <c r="X16" s="17">
        <v>0</v>
      </c>
      <c r="Y16" s="17">
        <v>0</v>
      </c>
      <c r="Z16" s="17">
        <v>0</v>
      </c>
      <c r="AA16" s="17">
        <v>8.0568903928916503E-3</v>
      </c>
      <c r="AB16" s="17">
        <v>0</v>
      </c>
      <c r="AC16" s="17">
        <v>0</v>
      </c>
      <c r="AD16" s="17">
        <v>2.2107030359292901E-2</v>
      </c>
      <c r="AE16" s="17"/>
      <c r="AF16" s="17">
        <v>1.7043408091817602E-2</v>
      </c>
      <c r="AG16" s="17">
        <v>1.61120048378363E-3</v>
      </c>
      <c r="AH16" s="17">
        <v>0</v>
      </c>
      <c r="AI16" s="17"/>
      <c r="AJ16" s="17">
        <v>0</v>
      </c>
      <c r="AK16" s="17">
        <v>2.1203847977445899E-3</v>
      </c>
      <c r="AL16" s="17">
        <v>9.9155251089249104E-3</v>
      </c>
      <c r="AM16" s="17">
        <v>3.1099055423777298E-2</v>
      </c>
      <c r="AN16" s="17">
        <v>0</v>
      </c>
      <c r="AO16" s="17"/>
      <c r="AP16" s="17">
        <v>2.8281608583551501E-3</v>
      </c>
      <c r="AQ16" s="17">
        <v>0</v>
      </c>
      <c r="AR16" s="17">
        <v>0</v>
      </c>
      <c r="AS16" s="17">
        <v>2.12779482237388E-2</v>
      </c>
      <c r="AT16" s="17">
        <v>0</v>
      </c>
      <c r="AU16" s="17">
        <v>8.9570980953036401E-3</v>
      </c>
      <c r="AV16" s="17"/>
      <c r="AW16" s="17" t="s">
        <v>234</v>
      </c>
      <c r="AX16" s="17">
        <v>2.83775284404729E-2</v>
      </c>
      <c r="AY16" s="17">
        <v>0</v>
      </c>
      <c r="AZ16" s="17">
        <v>1.4661978191630801E-2</v>
      </c>
      <c r="BA16" s="17">
        <v>8.01963347546014E-3</v>
      </c>
      <c r="BB16" s="17">
        <v>1.51774870138567E-2</v>
      </c>
      <c r="BC16" s="17">
        <v>7.28201329800206E-3</v>
      </c>
      <c r="BD16" s="17">
        <v>1.04616922819328E-2</v>
      </c>
      <c r="BE16" s="17">
        <v>1.0685104149305199E-2</v>
      </c>
      <c r="BF16" s="17">
        <v>0</v>
      </c>
      <c r="BG16" s="17">
        <v>0</v>
      </c>
      <c r="BH16" s="17">
        <v>1.4283650556910599E-2</v>
      </c>
      <c r="BI16" s="17">
        <v>1.52150721814716E-2</v>
      </c>
      <c r="BJ16" s="17">
        <v>0</v>
      </c>
      <c r="BK16" s="17">
        <v>0</v>
      </c>
      <c r="BL16" s="17">
        <v>0</v>
      </c>
      <c r="BM16" s="17"/>
      <c r="BN16" s="17">
        <v>7.8306281534407194E-3</v>
      </c>
      <c r="BO16" s="17">
        <v>7.1406134344234803E-3</v>
      </c>
      <c r="BP16" s="17"/>
      <c r="BQ16" s="17">
        <v>3.1908672149766801E-3</v>
      </c>
      <c r="BR16" s="17">
        <v>0</v>
      </c>
      <c r="BS16" s="17"/>
      <c r="BT16" s="17">
        <v>0</v>
      </c>
      <c r="BU16" s="17"/>
      <c r="BV16" s="17">
        <v>3.7884759630559101E-3</v>
      </c>
      <c r="BW16" s="17">
        <v>1.4977743689802E-2</v>
      </c>
      <c r="BX16" s="17">
        <v>6.5439891016905102E-3</v>
      </c>
      <c r="BY16" s="17"/>
      <c r="BZ16" s="17">
        <v>7.1115641967464099E-3</v>
      </c>
      <c r="CA16" s="17">
        <v>5.1961934847509104E-3</v>
      </c>
      <c r="CB16" s="17">
        <v>2.61232453572533E-2</v>
      </c>
      <c r="CC16" s="17">
        <v>1.0527791759438399E-2</v>
      </c>
      <c r="CD16" s="17">
        <v>8.6011915779741297E-3</v>
      </c>
      <c r="CE16" s="17">
        <v>0</v>
      </c>
      <c r="CF16" s="17">
        <v>0</v>
      </c>
      <c r="CG16" s="17"/>
      <c r="CH16" s="17">
        <v>0</v>
      </c>
      <c r="CI16" s="17">
        <v>1.9649616334789098E-3</v>
      </c>
      <c r="CJ16" s="17">
        <v>1.2487305324901801E-2</v>
      </c>
      <c r="CK16" s="17">
        <v>1.5872476080799999E-2</v>
      </c>
      <c r="CL16" s="17">
        <v>0</v>
      </c>
    </row>
    <row r="17" spans="2:90" x14ac:dyDescent="0.3">
      <c r="B17" s="18" t="s">
        <v>201</v>
      </c>
      <c r="C17" s="17">
        <v>5.7710194976008503E-2</v>
      </c>
      <c r="D17" s="17">
        <v>4.5985984789471399E-2</v>
      </c>
      <c r="E17" s="17">
        <v>6.9713096782731798E-2</v>
      </c>
      <c r="F17" s="17"/>
      <c r="G17" s="17">
        <v>2.6242920791186598E-2</v>
      </c>
      <c r="H17" s="17">
        <v>3.9565335329110302E-2</v>
      </c>
      <c r="I17" s="17">
        <v>5.7926638720123803E-2</v>
      </c>
      <c r="J17" s="17">
        <v>6.3265751385606694E-2</v>
      </c>
      <c r="K17" s="17">
        <v>8.8794969806787E-2</v>
      </c>
      <c r="L17" s="17">
        <v>0.120908032315358</v>
      </c>
      <c r="M17" s="17"/>
      <c r="N17" s="17">
        <v>4.0664447424177297E-2</v>
      </c>
      <c r="O17" s="17">
        <v>3.67855346135686E-2</v>
      </c>
      <c r="P17" s="17">
        <v>7.9861878353199495E-2</v>
      </c>
      <c r="Q17" s="17">
        <v>9.2577613326400396E-2</v>
      </c>
      <c r="R17" s="17"/>
      <c r="S17" s="17">
        <v>5.13072924544625E-2</v>
      </c>
      <c r="T17" s="17">
        <v>8.8306891369218501E-2</v>
      </c>
      <c r="U17" s="17">
        <v>4.9715465969538998E-2</v>
      </c>
      <c r="V17" s="17">
        <v>7.3309486498182197E-2</v>
      </c>
      <c r="W17" s="17">
        <v>6.0187977985691303E-2</v>
      </c>
      <c r="X17" s="17">
        <v>5.0977387961465198E-2</v>
      </c>
      <c r="Y17" s="17">
        <v>9.8176961390147005E-2</v>
      </c>
      <c r="Z17" s="17">
        <v>3.3132368104974198E-2</v>
      </c>
      <c r="AA17" s="17">
        <v>3.8417485384934898E-2</v>
      </c>
      <c r="AB17" s="17">
        <v>1.4937214842495499E-2</v>
      </c>
      <c r="AC17" s="17">
        <v>7.5129712734591902E-2</v>
      </c>
      <c r="AD17" s="17">
        <v>6.9276992996109801E-2</v>
      </c>
      <c r="AE17" s="17"/>
      <c r="AF17" s="17">
        <v>6.3755472115894302E-2</v>
      </c>
      <c r="AG17" s="17">
        <v>5.6490007130830099E-2</v>
      </c>
      <c r="AH17" s="17">
        <v>5.62462022740206E-2</v>
      </c>
      <c r="AI17" s="17"/>
      <c r="AJ17" s="17">
        <v>7.32108958918124E-2</v>
      </c>
      <c r="AK17" s="17">
        <v>3.2811103018245899E-2</v>
      </c>
      <c r="AL17" s="17">
        <v>4.2254588181609501E-2</v>
      </c>
      <c r="AM17" s="17">
        <v>6.3283104401790705E-2</v>
      </c>
      <c r="AN17" s="17">
        <v>8.4983463072007104E-2</v>
      </c>
      <c r="AO17" s="17"/>
      <c r="AP17" s="17">
        <v>3.8793008803203403E-2</v>
      </c>
      <c r="AQ17" s="17">
        <v>3.5890930411963902E-2</v>
      </c>
      <c r="AR17" s="17">
        <v>4.4767274717664403E-2</v>
      </c>
      <c r="AS17" s="17">
        <v>8.4590171176039494E-2</v>
      </c>
      <c r="AT17" s="17">
        <v>6.7963911008174893E-2</v>
      </c>
      <c r="AU17" s="17">
        <v>4.6647253482689902E-2</v>
      </c>
      <c r="AV17" s="17"/>
      <c r="AW17" s="17" t="s">
        <v>234</v>
      </c>
      <c r="AX17" s="17">
        <v>0.24952743336642499</v>
      </c>
      <c r="AY17" s="17">
        <v>0.113818363068464</v>
      </c>
      <c r="AZ17" s="17">
        <v>0.109604334774196</v>
      </c>
      <c r="BA17" s="17">
        <v>5.0639589732311002E-2</v>
      </c>
      <c r="BB17" s="17">
        <v>7.3636709317576002E-2</v>
      </c>
      <c r="BC17" s="17">
        <v>0.12972554149340201</v>
      </c>
      <c r="BD17" s="17">
        <v>2.7322826915279201E-2</v>
      </c>
      <c r="BE17" s="17">
        <v>2.5546198761459301E-2</v>
      </c>
      <c r="BF17" s="17">
        <v>7.1347214699679695E-2</v>
      </c>
      <c r="BG17" s="17">
        <v>3.9715037297625898E-2</v>
      </c>
      <c r="BH17" s="17">
        <v>1.2381647301768699E-2</v>
      </c>
      <c r="BI17" s="17">
        <v>4.2678778602754E-2</v>
      </c>
      <c r="BJ17" s="17">
        <v>1.4596869641283001E-2</v>
      </c>
      <c r="BK17" s="17">
        <v>0</v>
      </c>
      <c r="BL17" s="17">
        <v>0</v>
      </c>
      <c r="BM17" s="17"/>
      <c r="BN17" s="17">
        <v>4.4210285101498603E-2</v>
      </c>
      <c r="BO17" s="17">
        <v>7.7907460696337499E-2</v>
      </c>
      <c r="BP17" s="17"/>
      <c r="BQ17" s="17">
        <v>2.8484256282161301E-2</v>
      </c>
      <c r="BR17" s="17">
        <v>4.62749869116343E-2</v>
      </c>
      <c r="BS17" s="17"/>
      <c r="BT17" s="17">
        <v>1.59477357645871E-2</v>
      </c>
      <c r="BU17" s="17"/>
      <c r="BV17" s="17">
        <v>9.6366068314662295E-2</v>
      </c>
      <c r="BW17" s="17">
        <v>3.4745529336002702E-2</v>
      </c>
      <c r="BX17" s="17">
        <v>4.6363297727033903E-2</v>
      </c>
      <c r="BY17" s="17"/>
      <c r="BZ17" s="17">
        <v>0.113487898439023</v>
      </c>
      <c r="CA17" s="17">
        <v>0.145147227952412</v>
      </c>
      <c r="CB17" s="17">
        <v>7.4835427585998301E-2</v>
      </c>
      <c r="CC17" s="17">
        <v>2.7904453531366401E-2</v>
      </c>
      <c r="CD17" s="17">
        <v>3.0228961671582601E-2</v>
      </c>
      <c r="CE17" s="17">
        <v>2.8142875776833599E-2</v>
      </c>
      <c r="CF17" s="17">
        <v>1.41286163688939E-2</v>
      </c>
      <c r="CG17" s="17"/>
      <c r="CH17" s="17">
        <v>1.40548514574505E-2</v>
      </c>
      <c r="CI17" s="17">
        <v>2.6663274390841801E-2</v>
      </c>
      <c r="CJ17" s="17">
        <v>5.9504093674407198E-2</v>
      </c>
      <c r="CK17" s="17">
        <v>0.11961403621472599</v>
      </c>
      <c r="CL17" s="17">
        <v>0.24104177972790999</v>
      </c>
    </row>
    <row r="18" spans="2:90" x14ac:dyDescent="0.3">
      <c r="B18" s="18" t="s">
        <v>118</v>
      </c>
      <c r="C18" s="19">
        <v>0.18913005846540101</v>
      </c>
      <c r="D18" s="19">
        <v>0.15564995320083899</v>
      </c>
      <c r="E18" s="19">
        <v>0.22152679895897401</v>
      </c>
      <c r="F18" s="19"/>
      <c r="G18" s="19">
        <v>0.13834881114292</v>
      </c>
      <c r="H18" s="19">
        <v>0.12345817928883</v>
      </c>
      <c r="I18" s="19">
        <v>0.180728697148793</v>
      </c>
      <c r="J18" s="19">
        <v>0.21785173519925299</v>
      </c>
      <c r="K18" s="19">
        <v>0.27840731534211199</v>
      </c>
      <c r="L18" s="19">
        <v>0.30729067718657199</v>
      </c>
      <c r="M18" s="19"/>
      <c r="N18" s="19">
        <v>0.12343107143005599</v>
      </c>
      <c r="O18" s="19">
        <v>0.21016143427142001</v>
      </c>
      <c r="P18" s="19">
        <v>0.220308171120882</v>
      </c>
      <c r="Q18" s="19">
        <v>0.22412993097405401</v>
      </c>
      <c r="R18" s="19"/>
      <c r="S18" s="19">
        <v>0.17248426083035701</v>
      </c>
      <c r="T18" s="19">
        <v>0.19652005994906399</v>
      </c>
      <c r="U18" s="19">
        <v>0.23736793889747901</v>
      </c>
      <c r="V18" s="19">
        <v>0.22993221397320901</v>
      </c>
      <c r="W18" s="19">
        <v>0.18334963690170999</v>
      </c>
      <c r="X18" s="19">
        <v>0.17067108864813199</v>
      </c>
      <c r="Y18" s="19">
        <v>0.18156026895896901</v>
      </c>
      <c r="Z18" s="19">
        <v>0.20241829033817699</v>
      </c>
      <c r="AA18" s="19">
        <v>0.16177750541667399</v>
      </c>
      <c r="AB18" s="19">
        <v>0.22606542724304801</v>
      </c>
      <c r="AC18" s="19">
        <v>0.15797374566686301</v>
      </c>
      <c r="AD18" s="19">
        <v>0.13257123347045399</v>
      </c>
      <c r="AE18" s="19"/>
      <c r="AF18" s="19">
        <v>0.20894002741979401</v>
      </c>
      <c r="AG18" s="19">
        <v>0.17132891423600299</v>
      </c>
      <c r="AH18" s="19">
        <v>0.201449946967212</v>
      </c>
      <c r="AI18" s="19"/>
      <c r="AJ18" s="19">
        <v>0.16835526546962601</v>
      </c>
      <c r="AK18" s="19">
        <v>0.160475935427007</v>
      </c>
      <c r="AL18" s="19">
        <v>0.240819094301716</v>
      </c>
      <c r="AM18" s="19">
        <v>0.218504395462818</v>
      </c>
      <c r="AN18" s="19">
        <v>0.15004570780923299</v>
      </c>
      <c r="AO18" s="19"/>
      <c r="AP18" s="19">
        <v>0.11785478078132899</v>
      </c>
      <c r="AQ18" s="19">
        <v>0.18199869781028699</v>
      </c>
      <c r="AR18" s="19">
        <v>0.235110334940971</v>
      </c>
      <c r="AS18" s="19">
        <v>0.208412470778853</v>
      </c>
      <c r="AT18" s="19">
        <v>0.171465098783533</v>
      </c>
      <c r="AU18" s="19">
        <v>0.341423642538004</v>
      </c>
      <c r="AV18" s="19"/>
      <c r="AW18" s="19" t="s">
        <v>234</v>
      </c>
      <c r="AX18" s="19">
        <v>0.27954030240699901</v>
      </c>
      <c r="AY18" s="19">
        <v>0.30515808663425897</v>
      </c>
      <c r="AZ18" s="19">
        <v>0.31505873876382801</v>
      </c>
      <c r="BA18" s="19">
        <v>0.269406210271463</v>
      </c>
      <c r="BB18" s="19">
        <v>0.18570251119725101</v>
      </c>
      <c r="BC18" s="19">
        <v>0.124469541860749</v>
      </c>
      <c r="BD18" s="19">
        <v>0.225218506213167</v>
      </c>
      <c r="BE18" s="19">
        <v>0.118763043830513</v>
      </c>
      <c r="BF18" s="19">
        <v>0.16006577230234401</v>
      </c>
      <c r="BG18" s="19">
        <v>0.177041411006894</v>
      </c>
      <c r="BH18" s="19">
        <v>0.14367420883786799</v>
      </c>
      <c r="BI18" s="19">
        <v>0.105647530794238</v>
      </c>
      <c r="BJ18" s="19">
        <v>7.24543843911543E-2</v>
      </c>
      <c r="BK18" s="19">
        <v>0.139414540420114</v>
      </c>
      <c r="BL18" s="19">
        <v>0.13371584591864499</v>
      </c>
      <c r="BM18" s="19"/>
      <c r="BN18" s="19">
        <v>0.16013363255003801</v>
      </c>
      <c r="BO18" s="19">
        <v>0.23180746852565201</v>
      </c>
      <c r="BP18" s="19"/>
      <c r="BQ18" s="19">
        <v>0.114661737016784</v>
      </c>
      <c r="BR18" s="19">
        <v>0.22242819939010799</v>
      </c>
      <c r="BS18" s="19"/>
      <c r="BT18" s="19">
        <v>0.128152396952945</v>
      </c>
      <c r="BU18" s="19"/>
      <c r="BV18" s="19">
        <v>0.23328109662157101</v>
      </c>
      <c r="BW18" s="19">
        <v>0.21285236476445701</v>
      </c>
      <c r="BX18" s="19">
        <v>0.17279066284863401</v>
      </c>
      <c r="BY18" s="19"/>
      <c r="BZ18" s="19">
        <v>0.232588487501108</v>
      </c>
      <c r="CA18" s="19">
        <v>0.24690185625214001</v>
      </c>
      <c r="CB18" s="19">
        <v>0.21906439649822901</v>
      </c>
      <c r="CC18" s="19">
        <v>0.162976481920141</v>
      </c>
      <c r="CD18" s="19">
        <v>0.17229530138318699</v>
      </c>
      <c r="CE18" s="19">
        <v>0.12588387828252301</v>
      </c>
      <c r="CF18" s="19">
        <v>8.4237626338708696E-2</v>
      </c>
      <c r="CG18" s="19"/>
      <c r="CH18" s="19">
        <v>0.111127178382705</v>
      </c>
      <c r="CI18" s="19">
        <v>0.15178821995496</v>
      </c>
      <c r="CJ18" s="19">
        <v>0.22307719905916101</v>
      </c>
      <c r="CK18" s="19">
        <v>0.24972488009350999</v>
      </c>
      <c r="CL18" s="19">
        <v>0.20620885531706501</v>
      </c>
    </row>
    <row r="19" spans="2:90" ht="17.399999999999999" customHeight="1" x14ac:dyDescent="0.3">
      <c r="B19" s="26" t="s">
        <v>805</v>
      </c>
    </row>
    <row r="20" spans="2:90" x14ac:dyDescent="0.3">
      <c r="B20" t="s">
        <v>111</v>
      </c>
    </row>
    <row r="21" spans="2:90" x14ac:dyDescent="0.3">
      <c r="B21" t="s">
        <v>112</v>
      </c>
    </row>
    <row r="23" spans="2:90" x14ac:dyDescent="0.3">
      <c r="B23"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2" width="20.6640625" customWidth="1"/>
  </cols>
  <sheetData>
    <row r="2" spans="2:12" ht="40.049999999999997" customHeight="1" x14ac:dyDescent="0.3">
      <c r="D2" s="32" t="s">
        <v>300</v>
      </c>
      <c r="E2" s="28"/>
      <c r="F2" s="28"/>
      <c r="G2" s="28"/>
      <c r="H2" s="28"/>
      <c r="I2" s="28"/>
      <c r="J2" s="28"/>
      <c r="K2" s="28"/>
      <c r="L2" s="28"/>
    </row>
    <row r="6" spans="2:12" ht="49.95" customHeight="1" x14ac:dyDescent="0.3">
      <c r="B6" s="23" t="s">
        <v>15</v>
      </c>
      <c r="C6" s="23" t="s">
        <v>287</v>
      </c>
      <c r="D6" s="23" t="s">
        <v>288</v>
      </c>
      <c r="E6" s="23" t="s">
        <v>289</v>
      </c>
      <c r="F6" s="23" t="s">
        <v>290</v>
      </c>
      <c r="G6" s="23" t="s">
        <v>291</v>
      </c>
      <c r="H6" s="23" t="s">
        <v>292</v>
      </c>
      <c r="I6" s="23" t="s">
        <v>293</v>
      </c>
      <c r="J6" s="23" t="s">
        <v>294</v>
      </c>
      <c r="K6" s="23" t="s">
        <v>295</v>
      </c>
    </row>
    <row r="7" spans="2:12" x14ac:dyDescent="0.3">
      <c r="B7" s="18" t="s">
        <v>296</v>
      </c>
      <c r="C7" s="17">
        <v>1.8050956388985E-2</v>
      </c>
      <c r="D7" s="17">
        <v>2.1656294721522799E-2</v>
      </c>
      <c r="E7" s="17">
        <v>1.3637415999994599E-2</v>
      </c>
      <c r="F7" s="17">
        <v>2.2005591614075001E-2</v>
      </c>
      <c r="G7" s="17">
        <v>2.9002753277410101E-2</v>
      </c>
      <c r="H7" s="17">
        <v>1.65551698231781E-2</v>
      </c>
      <c r="I7" s="17">
        <v>2.2014419514969501E-2</v>
      </c>
      <c r="J7" s="17">
        <v>2.2559289305680099E-2</v>
      </c>
      <c r="K7" s="17">
        <v>3.12407474637349E-2</v>
      </c>
    </row>
    <row r="8" spans="2:12" x14ac:dyDescent="0.3">
      <c r="B8" s="18" t="s">
        <v>297</v>
      </c>
      <c r="C8" s="17">
        <v>4.0919615508813699E-2</v>
      </c>
      <c r="D8" s="17">
        <v>4.4426851775194197E-2</v>
      </c>
      <c r="E8" s="17">
        <v>4.2845465420164E-2</v>
      </c>
      <c r="F8" s="17">
        <v>4.1952362131759798E-2</v>
      </c>
      <c r="G8" s="17">
        <v>2.98082491257513E-2</v>
      </c>
      <c r="H8" s="17">
        <v>4.4402012009365902E-2</v>
      </c>
      <c r="I8" s="17">
        <v>3.7692683515362799E-2</v>
      </c>
      <c r="J8" s="17">
        <v>5.36381855101851E-2</v>
      </c>
      <c r="K8" s="17">
        <v>3.8282442726994902E-2</v>
      </c>
    </row>
    <row r="9" spans="2:12" x14ac:dyDescent="0.3">
      <c r="B9" s="18" t="s">
        <v>220</v>
      </c>
      <c r="C9" s="17">
        <v>0.132051875669915</v>
      </c>
      <c r="D9" s="17">
        <v>0.13421230495466299</v>
      </c>
      <c r="E9" s="17">
        <v>0.17838396943071999</v>
      </c>
      <c r="F9" s="17">
        <v>0.18095601673699599</v>
      </c>
      <c r="G9" s="17">
        <v>0.14373346041927501</v>
      </c>
      <c r="H9" s="17">
        <v>0.23145809949257001</v>
      </c>
      <c r="I9" s="17">
        <v>0.11872827238200501</v>
      </c>
      <c r="J9" s="17">
        <v>0.20260501045937601</v>
      </c>
      <c r="K9" s="17">
        <v>0.263417465479586</v>
      </c>
    </row>
    <row r="10" spans="2:12" x14ac:dyDescent="0.3">
      <c r="B10" s="18" t="s">
        <v>298</v>
      </c>
      <c r="C10" s="17">
        <v>0.334706595746113</v>
      </c>
      <c r="D10" s="17">
        <v>0.35724121693746602</v>
      </c>
      <c r="E10" s="17">
        <v>0.36602567836796801</v>
      </c>
      <c r="F10" s="17">
        <v>0.23083969544455901</v>
      </c>
      <c r="G10" s="17">
        <v>0.14923349302059</v>
      </c>
      <c r="H10" s="17">
        <v>0.45896164386244398</v>
      </c>
      <c r="I10" s="17">
        <v>0.357597645706973</v>
      </c>
      <c r="J10" s="17">
        <v>0.40544600546218301</v>
      </c>
      <c r="K10" s="17">
        <v>0.19435941196832701</v>
      </c>
    </row>
    <row r="11" spans="2:12" x14ac:dyDescent="0.3">
      <c r="B11" s="18" t="s">
        <v>299</v>
      </c>
      <c r="C11" s="17">
        <v>0.34925389844595001</v>
      </c>
      <c r="D11" s="17">
        <v>0.39908236263262198</v>
      </c>
      <c r="E11" s="17">
        <v>0.304225153215196</v>
      </c>
      <c r="F11" s="17">
        <v>0.176897387989917</v>
      </c>
      <c r="G11" s="17">
        <v>0.100368187999836</v>
      </c>
      <c r="H11" s="17">
        <v>0.21075338254800699</v>
      </c>
      <c r="I11" s="17">
        <v>0.44401211343295999</v>
      </c>
      <c r="J11" s="17">
        <v>0.23555893695420699</v>
      </c>
      <c r="K11" s="17">
        <v>9.5267542685940704E-2</v>
      </c>
    </row>
    <row r="12" spans="2:12" x14ac:dyDescent="0.3">
      <c r="B12" s="18" t="s">
        <v>223</v>
      </c>
      <c r="C12" s="17">
        <v>0.110248095454414</v>
      </c>
      <c r="D12" s="17">
        <v>3.3048202378124003E-2</v>
      </c>
      <c r="E12" s="17">
        <v>7.5071097951685803E-2</v>
      </c>
      <c r="F12" s="17">
        <v>0.32826099280633703</v>
      </c>
      <c r="G12" s="17">
        <v>0.53164776924489598</v>
      </c>
      <c r="H12" s="17">
        <v>2.4431200598043899E-2</v>
      </c>
      <c r="I12" s="17">
        <v>1.12182147198631E-2</v>
      </c>
      <c r="J12" s="17">
        <v>6.7102463134388293E-2</v>
      </c>
      <c r="K12" s="17">
        <v>0.35776685666734098</v>
      </c>
    </row>
    <row r="13" spans="2:12" x14ac:dyDescent="0.3">
      <c r="B13" s="18" t="s">
        <v>118</v>
      </c>
      <c r="C13" s="17">
        <v>1.47689627858093E-2</v>
      </c>
      <c r="D13" s="17">
        <v>1.0332766600408499E-2</v>
      </c>
      <c r="E13" s="17">
        <v>1.9811219614271399E-2</v>
      </c>
      <c r="F13" s="17">
        <v>1.9087953276355599E-2</v>
      </c>
      <c r="G13" s="17">
        <v>1.62060869122422E-2</v>
      </c>
      <c r="H13" s="17">
        <v>1.3438491666391401E-2</v>
      </c>
      <c r="I13" s="17">
        <v>8.7366507278663595E-3</v>
      </c>
      <c r="J13" s="17">
        <v>1.3090109173981001E-2</v>
      </c>
      <c r="K13" s="17">
        <v>1.9665533008076198E-2</v>
      </c>
    </row>
    <row r="14" spans="2:12" x14ac:dyDescent="0.3">
      <c r="B14" s="16"/>
      <c r="C14" s="16"/>
      <c r="D14" s="16"/>
      <c r="E14" s="16"/>
      <c r="F14" s="16"/>
      <c r="G14" s="16"/>
      <c r="H14" s="16"/>
      <c r="I14" s="16"/>
      <c r="J14" s="16"/>
      <c r="K14" s="16"/>
    </row>
    <row r="15" spans="2:12" x14ac:dyDescent="0.3">
      <c r="B15" t="s">
        <v>111</v>
      </c>
    </row>
    <row r="16" spans="2:12" x14ac:dyDescent="0.3">
      <c r="B16" t="s">
        <v>112</v>
      </c>
    </row>
    <row r="20" spans="2:2" x14ac:dyDescent="0.3">
      <c r="B20"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301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296</v>
      </c>
      <c r="C9" s="17">
        <v>1.8050956388985E-2</v>
      </c>
      <c r="D9" s="17">
        <v>2.21067507643695E-2</v>
      </c>
      <c r="E9" s="17">
        <v>1.42303088010707E-2</v>
      </c>
      <c r="F9" s="17"/>
      <c r="G9" s="17">
        <v>4.6792083478928402E-2</v>
      </c>
      <c r="H9" s="17">
        <v>1.9752102663551398E-2</v>
      </c>
      <c r="I9" s="17">
        <v>1.0788985998850699E-2</v>
      </c>
      <c r="J9" s="17">
        <v>1.08236312297753E-2</v>
      </c>
      <c r="K9" s="17">
        <v>1.8690828872390399E-2</v>
      </c>
      <c r="L9" s="17">
        <v>8.9518142143273204E-3</v>
      </c>
      <c r="M9" s="17"/>
      <c r="N9" s="17">
        <v>1.6550263914558799E-2</v>
      </c>
      <c r="O9" s="17">
        <v>1.51710008361024E-2</v>
      </c>
      <c r="P9" s="17">
        <v>1.2825366072695301E-2</v>
      </c>
      <c r="Q9" s="17">
        <v>2.74371257825335E-2</v>
      </c>
      <c r="R9" s="17"/>
      <c r="S9" s="17">
        <v>2.6976828354559699E-2</v>
      </c>
      <c r="T9" s="17">
        <v>2.8746566828558601E-2</v>
      </c>
      <c r="U9" s="17">
        <v>1.1584068486478701E-2</v>
      </c>
      <c r="V9" s="17">
        <v>2.63330129023285E-2</v>
      </c>
      <c r="W9" s="17">
        <v>6.3726740094826196E-3</v>
      </c>
      <c r="X9" s="17">
        <v>5.0925479608208701E-3</v>
      </c>
      <c r="Y9" s="17">
        <v>1.7496857529362E-2</v>
      </c>
      <c r="Z9" s="17">
        <v>1.30852983020265E-2</v>
      </c>
      <c r="AA9" s="17">
        <v>2.3561705516174199E-2</v>
      </c>
      <c r="AB9" s="17">
        <v>1.4857843232957E-2</v>
      </c>
      <c r="AC9" s="17">
        <v>9.4273251530591594E-3</v>
      </c>
      <c r="AD9" s="17">
        <v>0</v>
      </c>
      <c r="AE9" s="17"/>
      <c r="AF9" s="17">
        <v>1.5740020380744998E-2</v>
      </c>
      <c r="AG9" s="17">
        <v>2.3502635828189899E-2</v>
      </c>
      <c r="AH9" s="17">
        <v>3.3450023625686501E-3</v>
      </c>
      <c r="AI9" s="17"/>
      <c r="AJ9" s="17">
        <v>1.40628385291865E-2</v>
      </c>
      <c r="AK9" s="17">
        <v>1.9578433776759298E-2</v>
      </c>
      <c r="AL9" s="17">
        <v>1.0857507160108901E-2</v>
      </c>
      <c r="AM9" s="17">
        <v>3.11247976066929E-2</v>
      </c>
      <c r="AN9" s="17">
        <v>1.9332436418056299E-2</v>
      </c>
      <c r="AO9" s="17"/>
      <c r="AP9" s="17">
        <v>1.2008279565955999E-2</v>
      </c>
      <c r="AQ9" s="17">
        <v>2.2594338748186001E-2</v>
      </c>
      <c r="AR9" s="17">
        <v>9.7515645770752495E-3</v>
      </c>
      <c r="AS9" s="17">
        <v>2.5421067517743499E-2</v>
      </c>
      <c r="AT9" s="17">
        <v>3.20894786679045E-2</v>
      </c>
      <c r="AU9" s="17">
        <v>1.10162634634284E-2</v>
      </c>
      <c r="AV9" s="17"/>
      <c r="AW9" s="17">
        <v>0</v>
      </c>
      <c r="AX9" s="17">
        <v>7.8221839478480201E-2</v>
      </c>
      <c r="AY9" s="17">
        <v>6.4202328675028097E-3</v>
      </c>
      <c r="AZ9" s="17">
        <v>2.98278456372611E-2</v>
      </c>
      <c r="BA9" s="17">
        <v>1.28743063509811E-2</v>
      </c>
      <c r="BB9" s="17">
        <v>1.35449838578334E-2</v>
      </c>
      <c r="BC9" s="17">
        <v>5.0912767481796403E-3</v>
      </c>
      <c r="BD9" s="17">
        <v>1.2353340627611399E-2</v>
      </c>
      <c r="BE9" s="17">
        <v>0</v>
      </c>
      <c r="BF9" s="17">
        <v>9.4273452219250601E-3</v>
      </c>
      <c r="BG9" s="17">
        <v>6.6740590131268603E-3</v>
      </c>
      <c r="BH9" s="17">
        <v>5.7526535430738303E-2</v>
      </c>
      <c r="BI9" s="17">
        <v>2.20631305417089E-2</v>
      </c>
      <c r="BJ9" s="17">
        <v>0</v>
      </c>
      <c r="BK9" s="17">
        <v>0</v>
      </c>
      <c r="BL9" s="17">
        <v>3.6767522103558103E-2</v>
      </c>
      <c r="BM9" s="17"/>
      <c r="BN9" s="17">
        <v>1.9145592673810202E-2</v>
      </c>
      <c r="BO9" s="17">
        <v>1.68003980228566E-2</v>
      </c>
      <c r="BP9" s="17"/>
      <c r="BQ9" s="17">
        <v>9.4622535314234507E-3</v>
      </c>
      <c r="BR9" s="17">
        <v>4.2158786997504298E-2</v>
      </c>
      <c r="BS9" s="17"/>
      <c r="BT9" s="17">
        <v>2.2987716848067101E-2</v>
      </c>
      <c r="BU9" s="17"/>
      <c r="BV9" s="17">
        <v>1.12482540920861E-2</v>
      </c>
      <c r="BW9" s="17">
        <v>2.2668818682661001E-2</v>
      </c>
      <c r="BX9" s="17">
        <v>1.9856647458790601E-2</v>
      </c>
      <c r="BY9" s="17"/>
      <c r="BZ9" s="17">
        <v>3.7851734156482103E-2</v>
      </c>
      <c r="CA9" s="17">
        <v>2.3593081222588699E-2</v>
      </c>
      <c r="CB9" s="17">
        <v>2.1702812961185699E-2</v>
      </c>
      <c r="CC9" s="17">
        <v>1.4278365155059E-2</v>
      </c>
      <c r="CD9" s="17">
        <v>1.37220996628107E-2</v>
      </c>
      <c r="CE9" s="17">
        <v>7.34760524116739E-3</v>
      </c>
      <c r="CF9" s="17">
        <v>2.45119385622923E-2</v>
      </c>
      <c r="CG9" s="17"/>
      <c r="CH9" s="17">
        <v>5.4954101707244303E-2</v>
      </c>
      <c r="CI9" s="17">
        <v>5.3423623168262898E-3</v>
      </c>
      <c r="CJ9" s="17">
        <v>9.15454183919584E-3</v>
      </c>
      <c r="CK9" s="17">
        <v>5.07085432272543E-2</v>
      </c>
      <c r="CL9" s="17">
        <v>0</v>
      </c>
    </row>
    <row r="10" spans="2:90" x14ac:dyDescent="0.3">
      <c r="B10" s="18" t="s">
        <v>297</v>
      </c>
      <c r="C10" s="17">
        <v>4.0919615508813699E-2</v>
      </c>
      <c r="D10" s="17">
        <v>5.08078344753293E-2</v>
      </c>
      <c r="E10" s="17">
        <v>3.1580205263316501E-2</v>
      </c>
      <c r="F10" s="17"/>
      <c r="G10" s="17">
        <v>5.6053412522577499E-2</v>
      </c>
      <c r="H10" s="17">
        <v>7.06253599928231E-2</v>
      </c>
      <c r="I10" s="17">
        <v>6.2823710962202697E-2</v>
      </c>
      <c r="J10" s="17">
        <v>1.04232692395087E-2</v>
      </c>
      <c r="K10" s="17">
        <v>2.98498387215336E-2</v>
      </c>
      <c r="L10" s="17">
        <v>2.0837717467205499E-2</v>
      </c>
      <c r="M10" s="17"/>
      <c r="N10" s="17">
        <v>4.4814011802617598E-2</v>
      </c>
      <c r="O10" s="17">
        <v>3.2354043465086302E-2</v>
      </c>
      <c r="P10" s="17">
        <v>3.9418851067053798E-2</v>
      </c>
      <c r="Q10" s="17">
        <v>4.50114889730572E-2</v>
      </c>
      <c r="R10" s="17"/>
      <c r="S10" s="17">
        <v>4.8077503575521499E-2</v>
      </c>
      <c r="T10" s="17">
        <v>4.2272650794102702E-2</v>
      </c>
      <c r="U10" s="17">
        <v>2.87849030322785E-2</v>
      </c>
      <c r="V10" s="17">
        <v>1.6808339089613201E-2</v>
      </c>
      <c r="W10" s="17">
        <v>3.6542991583875098E-2</v>
      </c>
      <c r="X10" s="17">
        <v>4.9874011937218701E-2</v>
      </c>
      <c r="Y10" s="17">
        <v>3.7138309670057303E-2</v>
      </c>
      <c r="Z10" s="17">
        <v>3.5444331082622703E-2</v>
      </c>
      <c r="AA10" s="17">
        <v>5.5268109955497698E-2</v>
      </c>
      <c r="AB10" s="17">
        <v>4.75646941512025E-2</v>
      </c>
      <c r="AC10" s="17">
        <v>4.97052315053138E-2</v>
      </c>
      <c r="AD10" s="17">
        <v>1.9512139861373099E-2</v>
      </c>
      <c r="AE10" s="17"/>
      <c r="AF10" s="17">
        <v>3.7464029322193899E-2</v>
      </c>
      <c r="AG10" s="17">
        <v>5.1498594451132397E-2</v>
      </c>
      <c r="AH10" s="17">
        <v>3.0011732008566699E-2</v>
      </c>
      <c r="AI10" s="17"/>
      <c r="AJ10" s="17">
        <v>3.0857348606646198E-2</v>
      </c>
      <c r="AK10" s="17">
        <v>6.4480193909450104E-2</v>
      </c>
      <c r="AL10" s="17">
        <v>3.6379643151596502E-2</v>
      </c>
      <c r="AM10" s="17">
        <v>2.39816794783193E-2</v>
      </c>
      <c r="AN10" s="17">
        <v>6.8831980885732294E-2</v>
      </c>
      <c r="AO10" s="17"/>
      <c r="AP10" s="17">
        <v>7.4253680847072998E-2</v>
      </c>
      <c r="AQ10" s="17">
        <v>3.3941223412390802E-2</v>
      </c>
      <c r="AR10" s="17">
        <v>2.1355590159535899E-2</v>
      </c>
      <c r="AS10" s="17">
        <v>3.7958137312573803E-2</v>
      </c>
      <c r="AT10" s="17">
        <v>4.32178033501152E-2</v>
      </c>
      <c r="AU10" s="17">
        <v>2.7540885210878999E-2</v>
      </c>
      <c r="AV10" s="17"/>
      <c r="AW10" s="17">
        <v>4.7033378847753701E-2</v>
      </c>
      <c r="AX10" s="17">
        <v>7.3124961961666096E-2</v>
      </c>
      <c r="AY10" s="17">
        <v>4.7503550976485599E-2</v>
      </c>
      <c r="AZ10" s="17">
        <v>3.1594620940462601E-2</v>
      </c>
      <c r="BA10" s="17">
        <v>3.7133347485565397E-2</v>
      </c>
      <c r="BB10" s="17">
        <v>4.5440261218054001E-2</v>
      </c>
      <c r="BC10" s="17">
        <v>5.13530739110407E-2</v>
      </c>
      <c r="BD10" s="17">
        <v>1.4225612798484199E-2</v>
      </c>
      <c r="BE10" s="17">
        <v>5.9578027623145902E-2</v>
      </c>
      <c r="BF10" s="17">
        <v>3.2707747983306598E-2</v>
      </c>
      <c r="BG10" s="17">
        <v>6.3924158269237197E-2</v>
      </c>
      <c r="BH10" s="17">
        <v>4.0245602211660202E-2</v>
      </c>
      <c r="BI10" s="17">
        <v>1.6031055739193799E-2</v>
      </c>
      <c r="BJ10" s="17">
        <v>0</v>
      </c>
      <c r="BK10" s="17">
        <v>4.5255501636052999E-2</v>
      </c>
      <c r="BL10" s="17">
        <v>3.9393902211182399E-2</v>
      </c>
      <c r="BM10" s="17"/>
      <c r="BN10" s="17">
        <v>4.6179920105999403E-2</v>
      </c>
      <c r="BO10" s="17">
        <v>3.4245319970250897E-2</v>
      </c>
      <c r="BP10" s="17"/>
      <c r="BQ10" s="17">
        <v>7.4029216593416297E-2</v>
      </c>
      <c r="BR10" s="17">
        <v>5.25691943840998E-2</v>
      </c>
      <c r="BS10" s="17"/>
      <c r="BT10" s="17">
        <v>9.3667472966742799E-2</v>
      </c>
      <c r="BU10" s="17"/>
      <c r="BV10" s="17">
        <v>3.87322958460148E-2</v>
      </c>
      <c r="BW10" s="17">
        <v>6.8733435410049407E-2</v>
      </c>
      <c r="BX10" s="17">
        <v>3.1134684450871399E-2</v>
      </c>
      <c r="BY10" s="17"/>
      <c r="BZ10" s="17">
        <v>2.8768693864567801E-2</v>
      </c>
      <c r="CA10" s="17">
        <v>5.2794002536905298E-2</v>
      </c>
      <c r="CB10" s="17">
        <v>4.93929794513615E-2</v>
      </c>
      <c r="CC10" s="17">
        <v>5.36091348816084E-2</v>
      </c>
      <c r="CD10" s="17">
        <v>4.8325315064287798E-2</v>
      </c>
      <c r="CE10" s="17">
        <v>2.85464604511672E-2</v>
      </c>
      <c r="CF10" s="17">
        <v>3.2097760007970801E-2</v>
      </c>
      <c r="CG10" s="17"/>
      <c r="CH10" s="17">
        <v>0.121348244909861</v>
      </c>
      <c r="CI10" s="17">
        <v>4.4907040747279497E-2</v>
      </c>
      <c r="CJ10" s="17">
        <v>2.1456587364770401E-2</v>
      </c>
      <c r="CK10" s="17">
        <v>2.38473640101204E-2</v>
      </c>
      <c r="CL10" s="17">
        <v>5.2762747375669501E-2</v>
      </c>
    </row>
    <row r="11" spans="2:90" x14ac:dyDescent="0.3">
      <c r="B11" s="18" t="s">
        <v>220</v>
      </c>
      <c r="C11" s="17">
        <v>0.132051875669915</v>
      </c>
      <c r="D11" s="17">
        <v>0.138937630559193</v>
      </c>
      <c r="E11" s="17">
        <v>0.12533783407708499</v>
      </c>
      <c r="F11" s="17"/>
      <c r="G11" s="17">
        <v>0.26531319747524101</v>
      </c>
      <c r="H11" s="17">
        <v>0.19500374441197599</v>
      </c>
      <c r="I11" s="17">
        <v>0.142745537100333</v>
      </c>
      <c r="J11" s="17">
        <v>0.10208242449044699</v>
      </c>
      <c r="K11" s="17">
        <v>5.6594067731474199E-2</v>
      </c>
      <c r="L11" s="17">
        <v>5.8278270740663801E-2</v>
      </c>
      <c r="M11" s="17"/>
      <c r="N11" s="17">
        <v>0.15618627201463101</v>
      </c>
      <c r="O11" s="17">
        <v>0.113865814714916</v>
      </c>
      <c r="P11" s="17">
        <v>0.13452794860209299</v>
      </c>
      <c r="Q11" s="17">
        <v>0.122219392111025</v>
      </c>
      <c r="R11" s="17"/>
      <c r="S11" s="17">
        <v>0.19028396405782699</v>
      </c>
      <c r="T11" s="17">
        <v>0.102837684207653</v>
      </c>
      <c r="U11" s="17">
        <v>9.3890793618426796E-2</v>
      </c>
      <c r="V11" s="17">
        <v>0.13878041767839</v>
      </c>
      <c r="W11" s="17">
        <v>0.143892796305259</v>
      </c>
      <c r="X11" s="17">
        <v>0.12728531972153001</v>
      </c>
      <c r="Y11" s="17">
        <v>0.126246132357965</v>
      </c>
      <c r="Z11" s="17">
        <v>0.121441143431398</v>
      </c>
      <c r="AA11" s="17">
        <v>0.118208551791658</v>
      </c>
      <c r="AB11" s="17">
        <v>0.114924367460222</v>
      </c>
      <c r="AC11" s="17">
        <v>0.173237990568026</v>
      </c>
      <c r="AD11" s="17">
        <v>0.118021497338401</v>
      </c>
      <c r="AE11" s="17"/>
      <c r="AF11" s="17">
        <v>0.106280220130897</v>
      </c>
      <c r="AG11" s="17">
        <v>0.114027889223777</v>
      </c>
      <c r="AH11" s="17">
        <v>0.17173385071803099</v>
      </c>
      <c r="AI11" s="17"/>
      <c r="AJ11" s="17">
        <v>0.12191902270980901</v>
      </c>
      <c r="AK11" s="17">
        <v>0.13346336609607801</v>
      </c>
      <c r="AL11" s="17">
        <v>7.2426036225531704E-2</v>
      </c>
      <c r="AM11" s="17">
        <v>0.110089360457409</v>
      </c>
      <c r="AN11" s="17">
        <v>0.18407667305884601</v>
      </c>
      <c r="AO11" s="17"/>
      <c r="AP11" s="17">
        <v>0.13397534632469399</v>
      </c>
      <c r="AQ11" s="17">
        <v>0.137461243552433</v>
      </c>
      <c r="AR11" s="17">
        <v>0.101826180932327</v>
      </c>
      <c r="AS11" s="17">
        <v>0.115456380718229</v>
      </c>
      <c r="AT11" s="17">
        <v>0.179538829365396</v>
      </c>
      <c r="AU11" s="17">
        <v>0.11346025914624799</v>
      </c>
      <c r="AV11" s="17"/>
      <c r="AW11" s="17">
        <v>0.25862235556797503</v>
      </c>
      <c r="AX11" s="17">
        <v>0.15265792233827799</v>
      </c>
      <c r="AY11" s="17">
        <v>0.146644631013712</v>
      </c>
      <c r="AZ11" s="17">
        <v>8.5214200769137993E-2</v>
      </c>
      <c r="BA11" s="17">
        <v>0.166144043605089</v>
      </c>
      <c r="BB11" s="17">
        <v>9.4122124999470605E-2</v>
      </c>
      <c r="BC11" s="17">
        <v>9.2767489071167303E-2</v>
      </c>
      <c r="BD11" s="17">
        <v>0.108497031631275</v>
      </c>
      <c r="BE11" s="17">
        <v>0.14244164835093201</v>
      </c>
      <c r="BF11" s="17">
        <v>0.120743803919189</v>
      </c>
      <c r="BG11" s="17">
        <v>0.156318934217583</v>
      </c>
      <c r="BH11" s="17">
        <v>0.165138348794136</v>
      </c>
      <c r="BI11" s="17">
        <v>0.15118769471475699</v>
      </c>
      <c r="BJ11" s="17">
        <v>0.109861687742159</v>
      </c>
      <c r="BK11" s="17">
        <v>0.122286438851149</v>
      </c>
      <c r="BL11" s="17">
        <v>0.14802021864712001</v>
      </c>
      <c r="BM11" s="17"/>
      <c r="BN11" s="17">
        <v>0.11900042013801999</v>
      </c>
      <c r="BO11" s="17">
        <v>0.15089092527078601</v>
      </c>
      <c r="BP11" s="17"/>
      <c r="BQ11" s="17">
        <v>0.124410594619071</v>
      </c>
      <c r="BR11" s="17">
        <v>0.14210017569074801</v>
      </c>
      <c r="BS11" s="17"/>
      <c r="BT11" s="17">
        <v>0.141852542905267</v>
      </c>
      <c r="BU11" s="17"/>
      <c r="BV11" s="17">
        <v>0.12747181655662099</v>
      </c>
      <c r="BW11" s="17">
        <v>0.15809264412474799</v>
      </c>
      <c r="BX11" s="17">
        <v>0.11924990113577499</v>
      </c>
      <c r="BY11" s="17"/>
      <c r="BZ11" s="17">
        <v>0.108588987032399</v>
      </c>
      <c r="CA11" s="17">
        <v>0.10221809609296501</v>
      </c>
      <c r="CB11" s="17">
        <v>0.113353574896845</v>
      </c>
      <c r="CC11" s="17">
        <v>0.154505314310699</v>
      </c>
      <c r="CD11" s="17">
        <v>0.10189188730295699</v>
      </c>
      <c r="CE11" s="17">
        <v>0.16633769065391399</v>
      </c>
      <c r="CF11" s="17">
        <v>0.16721816916015</v>
      </c>
      <c r="CG11" s="17"/>
      <c r="CH11" s="17">
        <v>0.236937594565514</v>
      </c>
      <c r="CI11" s="17">
        <v>0.126824523396529</v>
      </c>
      <c r="CJ11" s="17">
        <v>0.119606212774423</v>
      </c>
      <c r="CK11" s="17">
        <v>0.126403691538751</v>
      </c>
      <c r="CL11" s="17">
        <v>6.0343111340894103E-2</v>
      </c>
    </row>
    <row r="12" spans="2:90" x14ac:dyDescent="0.3">
      <c r="B12" s="18" t="s">
        <v>298</v>
      </c>
      <c r="C12" s="17">
        <v>0.334706595746113</v>
      </c>
      <c r="D12" s="17">
        <v>0.33256538914449602</v>
      </c>
      <c r="E12" s="17">
        <v>0.33848074801787897</v>
      </c>
      <c r="F12" s="17"/>
      <c r="G12" s="17">
        <v>0.27127582684893198</v>
      </c>
      <c r="H12" s="17">
        <v>0.360974507251412</v>
      </c>
      <c r="I12" s="17">
        <v>0.30530822518260298</v>
      </c>
      <c r="J12" s="17">
        <v>0.331461098555839</v>
      </c>
      <c r="K12" s="17">
        <v>0.32699108561290902</v>
      </c>
      <c r="L12" s="17">
        <v>0.387265502198895</v>
      </c>
      <c r="M12" s="17"/>
      <c r="N12" s="17">
        <v>0.37271614921080698</v>
      </c>
      <c r="O12" s="17">
        <v>0.360394541831625</v>
      </c>
      <c r="P12" s="17">
        <v>0.32076628625391901</v>
      </c>
      <c r="Q12" s="17">
        <v>0.28062056575335698</v>
      </c>
      <c r="R12" s="17"/>
      <c r="S12" s="17">
        <v>0.357792442369054</v>
      </c>
      <c r="T12" s="17">
        <v>0.347092014334694</v>
      </c>
      <c r="U12" s="17">
        <v>0.38314433568390099</v>
      </c>
      <c r="V12" s="17">
        <v>0.32042734083323798</v>
      </c>
      <c r="W12" s="17">
        <v>0.29265328911865102</v>
      </c>
      <c r="X12" s="17">
        <v>0.35946046332957399</v>
      </c>
      <c r="Y12" s="17">
        <v>0.347244175706513</v>
      </c>
      <c r="Z12" s="17">
        <v>0.28451626105550099</v>
      </c>
      <c r="AA12" s="17">
        <v>0.30208763570458902</v>
      </c>
      <c r="AB12" s="17">
        <v>0.35332197877661398</v>
      </c>
      <c r="AC12" s="17">
        <v>0.32121737578811999</v>
      </c>
      <c r="AD12" s="17">
        <v>0.23048666849649099</v>
      </c>
      <c r="AE12" s="17"/>
      <c r="AF12" s="17">
        <v>0.3274518507584</v>
      </c>
      <c r="AG12" s="17">
        <v>0.34405535199890902</v>
      </c>
      <c r="AH12" s="17">
        <v>0.35012716110143399</v>
      </c>
      <c r="AI12" s="17"/>
      <c r="AJ12" s="17">
        <v>0.395462235583386</v>
      </c>
      <c r="AK12" s="17">
        <v>0.35751532068480202</v>
      </c>
      <c r="AL12" s="17">
        <v>0.33583909264503198</v>
      </c>
      <c r="AM12" s="17">
        <v>0.277218819584026</v>
      </c>
      <c r="AN12" s="17">
        <v>0.33096761506883998</v>
      </c>
      <c r="AO12" s="17"/>
      <c r="AP12" s="17">
        <v>0.384309844089956</v>
      </c>
      <c r="AQ12" s="17">
        <v>0.40299296757852798</v>
      </c>
      <c r="AR12" s="17">
        <v>0.35746414084570999</v>
      </c>
      <c r="AS12" s="17">
        <v>0.28445815964113602</v>
      </c>
      <c r="AT12" s="17">
        <v>0.25702052742922599</v>
      </c>
      <c r="AU12" s="17">
        <v>0.29198822908063199</v>
      </c>
      <c r="AV12" s="17"/>
      <c r="AW12" s="17">
        <v>0.25154918568289097</v>
      </c>
      <c r="AX12" s="17">
        <v>0.26145863320553198</v>
      </c>
      <c r="AY12" s="17">
        <v>0.295610236401672</v>
      </c>
      <c r="AZ12" s="17">
        <v>0.27906979580994001</v>
      </c>
      <c r="BA12" s="17">
        <v>0.27805444755581699</v>
      </c>
      <c r="BB12" s="17">
        <v>0.29572519531109498</v>
      </c>
      <c r="BC12" s="17">
        <v>0.35022808514577802</v>
      </c>
      <c r="BD12" s="17">
        <v>0.41165043128262702</v>
      </c>
      <c r="BE12" s="17">
        <v>0.36571312824368601</v>
      </c>
      <c r="BF12" s="17">
        <v>0.42068902626785498</v>
      </c>
      <c r="BG12" s="17">
        <v>0.33701620292380802</v>
      </c>
      <c r="BH12" s="17">
        <v>0.30543143625247399</v>
      </c>
      <c r="BI12" s="17">
        <v>0.349062717920053</v>
      </c>
      <c r="BJ12" s="17">
        <v>0.468616639856756</v>
      </c>
      <c r="BK12" s="17">
        <v>0.48662877818890299</v>
      </c>
      <c r="BL12" s="17">
        <v>0.39975125237521703</v>
      </c>
      <c r="BM12" s="17"/>
      <c r="BN12" s="17">
        <v>0.36108301892191302</v>
      </c>
      <c r="BO12" s="17">
        <v>0.29979216831218802</v>
      </c>
      <c r="BP12" s="17"/>
      <c r="BQ12" s="17">
        <v>0.404177996009494</v>
      </c>
      <c r="BR12" s="17">
        <v>0.27097133312309901</v>
      </c>
      <c r="BS12" s="17"/>
      <c r="BT12" s="17">
        <v>0.38282487166888102</v>
      </c>
      <c r="BU12" s="17"/>
      <c r="BV12" s="17">
        <v>0.30939821465213602</v>
      </c>
      <c r="BW12" s="17">
        <v>0.33239357229935201</v>
      </c>
      <c r="BX12" s="17">
        <v>0.35387992050362899</v>
      </c>
      <c r="BY12" s="17"/>
      <c r="BZ12" s="17">
        <v>0.24096134196194099</v>
      </c>
      <c r="CA12" s="17">
        <v>0.24918669009271299</v>
      </c>
      <c r="CB12" s="17">
        <v>0.30485174411398003</v>
      </c>
      <c r="CC12" s="17">
        <v>0.31044339606037502</v>
      </c>
      <c r="CD12" s="17">
        <v>0.39066134159176602</v>
      </c>
      <c r="CE12" s="17">
        <v>0.40189847388741501</v>
      </c>
      <c r="CF12" s="17">
        <v>0.45222025598085303</v>
      </c>
      <c r="CG12" s="17"/>
      <c r="CH12" s="17">
        <v>0.32556883782342699</v>
      </c>
      <c r="CI12" s="17">
        <v>0.42201413506558499</v>
      </c>
      <c r="CJ12" s="17">
        <v>0.30966144412720598</v>
      </c>
      <c r="CK12" s="17">
        <v>0.23615318054331999</v>
      </c>
      <c r="CL12" s="17">
        <v>0.16087213818476401</v>
      </c>
    </row>
    <row r="13" spans="2:90" x14ac:dyDescent="0.3">
      <c r="B13" s="18" t="s">
        <v>299</v>
      </c>
      <c r="C13" s="17">
        <v>0.34925389844595001</v>
      </c>
      <c r="D13" s="17">
        <v>0.32725897507427099</v>
      </c>
      <c r="E13" s="17">
        <v>0.36955510275199599</v>
      </c>
      <c r="F13" s="17"/>
      <c r="G13" s="17">
        <v>0.17895753856834801</v>
      </c>
      <c r="H13" s="17">
        <v>0.26463305424302602</v>
      </c>
      <c r="I13" s="17">
        <v>0.33249771117339999</v>
      </c>
      <c r="J13" s="17">
        <v>0.40512569871537402</v>
      </c>
      <c r="K13" s="17">
        <v>0.49052691533465798</v>
      </c>
      <c r="L13" s="17">
        <v>0.40512601109225199</v>
      </c>
      <c r="M13" s="17"/>
      <c r="N13" s="17">
        <v>0.31383769264790301</v>
      </c>
      <c r="O13" s="17">
        <v>0.356099268812063</v>
      </c>
      <c r="P13" s="17">
        <v>0.39274914194001298</v>
      </c>
      <c r="Q13" s="17">
        <v>0.34368469727769801</v>
      </c>
      <c r="R13" s="17"/>
      <c r="S13" s="17">
        <v>0.30844670690941101</v>
      </c>
      <c r="T13" s="17">
        <v>0.34812956836422299</v>
      </c>
      <c r="U13" s="17">
        <v>0.32728781035386301</v>
      </c>
      <c r="V13" s="17">
        <v>0.29836790859051998</v>
      </c>
      <c r="W13" s="17">
        <v>0.41957526957449598</v>
      </c>
      <c r="X13" s="17">
        <v>0.36157691681732701</v>
      </c>
      <c r="Y13" s="17">
        <v>0.39708466602492998</v>
      </c>
      <c r="Z13" s="17">
        <v>0.43613031238357602</v>
      </c>
      <c r="AA13" s="17">
        <v>0.38656116839131299</v>
      </c>
      <c r="AB13" s="17">
        <v>0.32256507172965099</v>
      </c>
      <c r="AC13" s="17">
        <v>0.29332365742969801</v>
      </c>
      <c r="AD13" s="17">
        <v>0.34794888071008201</v>
      </c>
      <c r="AE13" s="17"/>
      <c r="AF13" s="17">
        <v>0.39348370498602098</v>
      </c>
      <c r="AG13" s="17">
        <v>0.365652548020026</v>
      </c>
      <c r="AH13" s="17">
        <v>0.311871226399491</v>
      </c>
      <c r="AI13" s="17"/>
      <c r="AJ13" s="17">
        <v>0.33663912446434202</v>
      </c>
      <c r="AK13" s="17">
        <v>0.34472567172176499</v>
      </c>
      <c r="AL13" s="17">
        <v>0.38202564009575002</v>
      </c>
      <c r="AM13" s="17">
        <v>0.414267343835653</v>
      </c>
      <c r="AN13" s="17">
        <v>0.21959726461269199</v>
      </c>
      <c r="AO13" s="17"/>
      <c r="AP13" s="17">
        <v>0.32603060039939702</v>
      </c>
      <c r="AQ13" s="17">
        <v>0.31401682383028201</v>
      </c>
      <c r="AR13" s="17">
        <v>0.36639506415400103</v>
      </c>
      <c r="AS13" s="17">
        <v>0.406331173841745</v>
      </c>
      <c r="AT13" s="17">
        <v>0.277825151028884</v>
      </c>
      <c r="AU13" s="17">
        <v>0.39849646272406503</v>
      </c>
      <c r="AV13" s="17"/>
      <c r="AW13" s="17">
        <v>0.29503032292435899</v>
      </c>
      <c r="AX13" s="17">
        <v>0.28024204239684603</v>
      </c>
      <c r="AY13" s="17">
        <v>0.31023344799494601</v>
      </c>
      <c r="AZ13" s="17">
        <v>0.42222904113918203</v>
      </c>
      <c r="BA13" s="17">
        <v>0.349520420065697</v>
      </c>
      <c r="BB13" s="17">
        <v>0.36383848809045799</v>
      </c>
      <c r="BC13" s="17">
        <v>0.40150222736598601</v>
      </c>
      <c r="BD13" s="17">
        <v>0.35212576207767199</v>
      </c>
      <c r="BE13" s="17">
        <v>0.339015724469512</v>
      </c>
      <c r="BF13" s="17">
        <v>0.35459645389463101</v>
      </c>
      <c r="BG13" s="17">
        <v>0.35814928907976301</v>
      </c>
      <c r="BH13" s="17">
        <v>0.35366349913609602</v>
      </c>
      <c r="BI13" s="17">
        <v>0.332799126705138</v>
      </c>
      <c r="BJ13" s="17">
        <v>0.35645241975769898</v>
      </c>
      <c r="BK13" s="17">
        <v>0.30479871861617702</v>
      </c>
      <c r="BL13" s="17">
        <v>0.305483055303165</v>
      </c>
      <c r="BM13" s="17"/>
      <c r="BN13" s="17">
        <v>0.37147056236460202</v>
      </c>
      <c r="BO13" s="17">
        <v>0.31473666629991498</v>
      </c>
      <c r="BP13" s="17"/>
      <c r="BQ13" s="17">
        <v>0.31700797215380999</v>
      </c>
      <c r="BR13" s="17">
        <v>0.37669034080985297</v>
      </c>
      <c r="BS13" s="17"/>
      <c r="BT13" s="17">
        <v>0.31660918647081499</v>
      </c>
      <c r="BU13" s="17"/>
      <c r="BV13" s="17">
        <v>0.321748667996966</v>
      </c>
      <c r="BW13" s="17">
        <v>0.28664462822030701</v>
      </c>
      <c r="BX13" s="17">
        <v>0.38037581553163802</v>
      </c>
      <c r="BY13" s="17"/>
      <c r="BZ13" s="17">
        <v>0.44416791323473798</v>
      </c>
      <c r="CA13" s="17">
        <v>0.413268119855703</v>
      </c>
      <c r="CB13" s="17">
        <v>0.36857663083451297</v>
      </c>
      <c r="CC13" s="17">
        <v>0.36921716964196999</v>
      </c>
      <c r="CD13" s="17">
        <v>0.33003898498860601</v>
      </c>
      <c r="CE13" s="17">
        <v>0.30420118605435598</v>
      </c>
      <c r="CF13" s="17">
        <v>0.26115433962659301</v>
      </c>
      <c r="CG13" s="17"/>
      <c r="CH13" s="17">
        <v>0.20575155737658099</v>
      </c>
      <c r="CI13" s="17">
        <v>0.29749047761473602</v>
      </c>
      <c r="CJ13" s="17">
        <v>0.39525673147252999</v>
      </c>
      <c r="CK13" s="17">
        <v>0.40564691060407099</v>
      </c>
      <c r="CL13" s="17">
        <v>0.53838046385170002</v>
      </c>
    </row>
    <row r="14" spans="2:90" x14ac:dyDescent="0.3">
      <c r="B14" s="18" t="s">
        <v>223</v>
      </c>
      <c r="C14" s="17">
        <v>0.110248095454414</v>
      </c>
      <c r="D14" s="17">
        <v>0.115370276982626</v>
      </c>
      <c r="E14" s="17">
        <v>0.104155159350378</v>
      </c>
      <c r="F14" s="17"/>
      <c r="G14" s="17">
        <v>0.14583474028948001</v>
      </c>
      <c r="H14" s="17">
        <v>6.5943275907679705E-2</v>
      </c>
      <c r="I14" s="17">
        <v>0.122084482678313</v>
      </c>
      <c r="J14" s="17">
        <v>0.13245674969631299</v>
      </c>
      <c r="K14" s="17">
        <v>7.3793756675051905E-2</v>
      </c>
      <c r="L14" s="17">
        <v>0.119540684286657</v>
      </c>
      <c r="M14" s="17"/>
      <c r="N14" s="17">
        <v>8.6545920672865803E-2</v>
      </c>
      <c r="O14" s="17">
        <v>0.107467407579713</v>
      </c>
      <c r="P14" s="17">
        <v>9.1110031420450294E-2</v>
      </c>
      <c r="Q14" s="17">
        <v>0.15471586423036701</v>
      </c>
      <c r="R14" s="17"/>
      <c r="S14" s="17">
        <v>5.6661970990930503E-2</v>
      </c>
      <c r="T14" s="17">
        <v>0.120400842603529</v>
      </c>
      <c r="U14" s="17">
        <v>0.15530808882505201</v>
      </c>
      <c r="V14" s="17">
        <v>0.17298891862274501</v>
      </c>
      <c r="W14" s="17">
        <v>8.6771603190254995E-2</v>
      </c>
      <c r="X14" s="17">
        <v>9.2562270873963598E-2</v>
      </c>
      <c r="Y14" s="17">
        <v>6.3848900611547799E-2</v>
      </c>
      <c r="Z14" s="17">
        <v>9.9416666482042407E-2</v>
      </c>
      <c r="AA14" s="17">
        <v>9.9325734692624804E-2</v>
      </c>
      <c r="AB14" s="17">
        <v>0.11500412906711301</v>
      </c>
      <c r="AC14" s="17">
        <v>0.117974164735864</v>
      </c>
      <c r="AD14" s="17">
        <v>0.267752698678829</v>
      </c>
      <c r="AE14" s="17"/>
      <c r="AF14" s="17">
        <v>0.111880486770477</v>
      </c>
      <c r="AG14" s="17">
        <v>9.0654011948380894E-2</v>
      </c>
      <c r="AH14" s="17">
        <v>0.111743667821428</v>
      </c>
      <c r="AI14" s="17"/>
      <c r="AJ14" s="17">
        <v>9.6190125711660704E-2</v>
      </c>
      <c r="AK14" s="17">
        <v>7.0258908824260696E-2</v>
      </c>
      <c r="AL14" s="17">
        <v>0.149645737206097</v>
      </c>
      <c r="AM14" s="17">
        <v>0.123887831312464</v>
      </c>
      <c r="AN14" s="17">
        <v>0.16851618187009901</v>
      </c>
      <c r="AO14" s="17"/>
      <c r="AP14" s="17">
        <v>5.8787316843009099E-2</v>
      </c>
      <c r="AQ14" s="17">
        <v>8.0266325915186704E-2</v>
      </c>
      <c r="AR14" s="17">
        <v>0.12570272139434099</v>
      </c>
      <c r="AS14" s="17">
        <v>0.119559629769802</v>
      </c>
      <c r="AT14" s="17">
        <v>0.191009938083013</v>
      </c>
      <c r="AU14" s="17">
        <v>0.121668300375643</v>
      </c>
      <c r="AV14" s="17"/>
      <c r="AW14" s="17">
        <v>0.14776475697702199</v>
      </c>
      <c r="AX14" s="17">
        <v>0.110388359349432</v>
      </c>
      <c r="AY14" s="17">
        <v>0.18612505518750799</v>
      </c>
      <c r="AZ14" s="17">
        <v>0.14455345601450501</v>
      </c>
      <c r="BA14" s="17">
        <v>0.136867297657184</v>
      </c>
      <c r="BB14" s="17">
        <v>0.160159634200157</v>
      </c>
      <c r="BC14" s="17">
        <v>9.2955070839068094E-2</v>
      </c>
      <c r="BD14" s="17">
        <v>0.10114782158233</v>
      </c>
      <c r="BE14" s="17">
        <v>9.3251471312724696E-2</v>
      </c>
      <c r="BF14" s="17">
        <v>5.2494924949234897E-2</v>
      </c>
      <c r="BG14" s="17">
        <v>7.1147282461316699E-2</v>
      </c>
      <c r="BH14" s="17">
        <v>6.7775656638416296E-2</v>
      </c>
      <c r="BI14" s="17">
        <v>0.12885627437914901</v>
      </c>
      <c r="BJ14" s="17">
        <v>6.5069252643385603E-2</v>
      </c>
      <c r="BK14" s="17">
        <v>4.1030562707717599E-2</v>
      </c>
      <c r="BL14" s="17">
        <v>4.1147845030166497E-2</v>
      </c>
      <c r="BM14" s="17"/>
      <c r="BN14" s="17">
        <v>7.5600687838462993E-2</v>
      </c>
      <c r="BO14" s="17">
        <v>0.15853559341776599</v>
      </c>
      <c r="BP14" s="17"/>
      <c r="BQ14" s="17">
        <v>6.1438160297460097E-2</v>
      </c>
      <c r="BR14" s="17">
        <v>0.10147837755042299</v>
      </c>
      <c r="BS14" s="17"/>
      <c r="BT14" s="17">
        <v>3.7758856961458302E-2</v>
      </c>
      <c r="BU14" s="17"/>
      <c r="BV14" s="17">
        <v>0.163275537161718</v>
      </c>
      <c r="BW14" s="17">
        <v>0.11639206749148</v>
      </c>
      <c r="BX14" s="17">
        <v>8.5961798058656294E-2</v>
      </c>
      <c r="BY14" s="17"/>
      <c r="BZ14" s="17">
        <v>0.12925323903878999</v>
      </c>
      <c r="CA14" s="17">
        <v>0.146572400060551</v>
      </c>
      <c r="CB14" s="17">
        <v>0.120263809032104</v>
      </c>
      <c r="CC14" s="17">
        <v>8.5807375955126303E-2</v>
      </c>
      <c r="CD14" s="17">
        <v>0.10923284804051001</v>
      </c>
      <c r="CE14" s="17">
        <v>8.7820074347817495E-2</v>
      </c>
      <c r="CF14" s="17">
        <v>4.8785170594466402E-2</v>
      </c>
      <c r="CG14" s="17"/>
      <c r="CH14" s="17">
        <v>3.5518887045665498E-2</v>
      </c>
      <c r="CI14" s="17">
        <v>9.3266248834556698E-2</v>
      </c>
      <c r="CJ14" s="17">
        <v>0.12771487819194699</v>
      </c>
      <c r="CK14" s="17">
        <v>0.136556135437087</v>
      </c>
      <c r="CL14" s="17">
        <v>0.18764153924697299</v>
      </c>
    </row>
    <row r="15" spans="2:90" x14ac:dyDescent="0.3">
      <c r="B15" s="18" t="s">
        <v>118</v>
      </c>
      <c r="C15" s="19">
        <v>1.47689627858093E-2</v>
      </c>
      <c r="D15" s="19">
        <v>1.2953142999715299E-2</v>
      </c>
      <c r="E15" s="19">
        <v>1.66606417382749E-2</v>
      </c>
      <c r="F15" s="19"/>
      <c r="G15" s="19">
        <v>3.5773200816493898E-2</v>
      </c>
      <c r="H15" s="19">
        <v>2.3067955529531801E-2</v>
      </c>
      <c r="I15" s="19">
        <v>2.37513469042979E-2</v>
      </c>
      <c r="J15" s="19">
        <v>7.6271280727430099E-3</v>
      </c>
      <c r="K15" s="19">
        <v>3.5535070519821699E-3</v>
      </c>
      <c r="L15" s="19">
        <v>0</v>
      </c>
      <c r="M15" s="19"/>
      <c r="N15" s="19">
        <v>9.3496897366174402E-3</v>
      </c>
      <c r="O15" s="19">
        <v>1.46479227604948E-2</v>
      </c>
      <c r="P15" s="19">
        <v>8.6023746437753797E-3</v>
      </c>
      <c r="Q15" s="19">
        <v>2.6310865871962501E-2</v>
      </c>
      <c r="R15" s="19"/>
      <c r="S15" s="19">
        <v>1.17605837426971E-2</v>
      </c>
      <c r="T15" s="19">
        <v>1.0520672867240099E-2</v>
      </c>
      <c r="U15" s="19">
        <v>0</v>
      </c>
      <c r="V15" s="19">
        <v>2.6294062283165599E-2</v>
      </c>
      <c r="W15" s="19">
        <v>1.4191376217980599E-2</v>
      </c>
      <c r="X15" s="19">
        <v>4.1484693595651902E-3</v>
      </c>
      <c r="Y15" s="19">
        <v>1.09409580996242E-2</v>
      </c>
      <c r="Z15" s="19">
        <v>9.9659872628335092E-3</v>
      </c>
      <c r="AA15" s="19">
        <v>1.4987093948142899E-2</v>
      </c>
      <c r="AB15" s="19">
        <v>3.1761915582241701E-2</v>
      </c>
      <c r="AC15" s="19">
        <v>3.51142548199187E-2</v>
      </c>
      <c r="AD15" s="19">
        <v>1.6278114914823599E-2</v>
      </c>
      <c r="AE15" s="19"/>
      <c r="AF15" s="19">
        <v>7.6996876512661202E-3</v>
      </c>
      <c r="AG15" s="19">
        <v>1.06089685295851E-2</v>
      </c>
      <c r="AH15" s="19">
        <v>2.1167359588481101E-2</v>
      </c>
      <c r="AI15" s="19"/>
      <c r="AJ15" s="19">
        <v>4.8693043949701699E-3</v>
      </c>
      <c r="AK15" s="19">
        <v>9.9781049868842998E-3</v>
      </c>
      <c r="AL15" s="19">
        <v>1.2826343515883999E-2</v>
      </c>
      <c r="AM15" s="19">
        <v>1.94301677254347E-2</v>
      </c>
      <c r="AN15" s="19">
        <v>8.6778480857348499E-3</v>
      </c>
      <c r="AO15" s="19"/>
      <c r="AP15" s="19">
        <v>1.06349319299156E-2</v>
      </c>
      <c r="AQ15" s="19">
        <v>8.7270769629932098E-3</v>
      </c>
      <c r="AR15" s="19">
        <v>1.7504737937010101E-2</v>
      </c>
      <c r="AS15" s="19">
        <v>1.0815451198770599E-2</v>
      </c>
      <c r="AT15" s="19">
        <v>1.9298272075460601E-2</v>
      </c>
      <c r="AU15" s="19">
        <v>3.5829599999104601E-2</v>
      </c>
      <c r="AV15" s="19"/>
      <c r="AW15" s="19">
        <v>0</v>
      </c>
      <c r="AX15" s="19">
        <v>4.3906241269765098E-2</v>
      </c>
      <c r="AY15" s="19">
        <v>7.46284555817438E-3</v>
      </c>
      <c r="AZ15" s="19">
        <v>7.5110396895113202E-3</v>
      </c>
      <c r="BA15" s="19">
        <v>1.9406137279666998E-2</v>
      </c>
      <c r="BB15" s="19">
        <v>2.7169312322932099E-2</v>
      </c>
      <c r="BC15" s="19">
        <v>6.1027769187802696E-3</v>
      </c>
      <c r="BD15" s="19">
        <v>0</v>
      </c>
      <c r="BE15" s="19">
        <v>0</v>
      </c>
      <c r="BF15" s="19">
        <v>9.3406977638587595E-3</v>
      </c>
      <c r="BG15" s="19">
        <v>6.7700740351658703E-3</v>
      </c>
      <c r="BH15" s="19">
        <v>1.02189215364798E-2</v>
      </c>
      <c r="BI15" s="19">
        <v>0</v>
      </c>
      <c r="BJ15" s="19">
        <v>0</v>
      </c>
      <c r="BK15" s="19">
        <v>0</v>
      </c>
      <c r="BL15" s="19">
        <v>2.94362043295898E-2</v>
      </c>
      <c r="BM15" s="19"/>
      <c r="BN15" s="19">
        <v>7.5197979571926697E-3</v>
      </c>
      <c r="BO15" s="19">
        <v>2.4998928706237201E-2</v>
      </c>
      <c r="BP15" s="19"/>
      <c r="BQ15" s="19">
        <v>9.4738067953249391E-3</v>
      </c>
      <c r="BR15" s="19">
        <v>1.4031791444271901E-2</v>
      </c>
      <c r="BS15" s="19"/>
      <c r="BT15" s="19">
        <v>4.2993521787688801E-3</v>
      </c>
      <c r="BU15" s="19"/>
      <c r="BV15" s="19">
        <v>2.81252136944584E-2</v>
      </c>
      <c r="BW15" s="19">
        <v>1.50748337714025E-2</v>
      </c>
      <c r="BX15" s="19">
        <v>9.5412328606394106E-3</v>
      </c>
      <c r="BY15" s="19"/>
      <c r="BZ15" s="19">
        <v>1.0408090711082301E-2</v>
      </c>
      <c r="CA15" s="19">
        <v>1.23676101385742E-2</v>
      </c>
      <c r="CB15" s="19">
        <v>2.1858448710010799E-2</v>
      </c>
      <c r="CC15" s="19">
        <v>1.21392439951619E-2</v>
      </c>
      <c r="CD15" s="19">
        <v>6.1275233490630096E-3</v>
      </c>
      <c r="CE15" s="19">
        <v>3.8485093641633899E-3</v>
      </c>
      <c r="CF15" s="19">
        <v>1.40123660676739E-2</v>
      </c>
      <c r="CG15" s="19"/>
      <c r="CH15" s="19">
        <v>1.99207765717072E-2</v>
      </c>
      <c r="CI15" s="19">
        <v>1.0155212024487501E-2</v>
      </c>
      <c r="CJ15" s="19">
        <v>1.7149604229927499E-2</v>
      </c>
      <c r="CK15" s="19">
        <v>2.0684174639396501E-2</v>
      </c>
      <c r="CL15" s="19">
        <v>0</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302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296</v>
      </c>
      <c r="C9" s="17">
        <v>2.1656294721522799E-2</v>
      </c>
      <c r="D9" s="17">
        <v>2.2371192067712601E-2</v>
      </c>
      <c r="E9" s="17">
        <v>2.1129293591289001E-2</v>
      </c>
      <c r="F9" s="17"/>
      <c r="G9" s="17">
        <v>5.5032762814341302E-2</v>
      </c>
      <c r="H9" s="17">
        <v>2.0479021861728799E-2</v>
      </c>
      <c r="I9" s="17">
        <v>1.6754340896298101E-2</v>
      </c>
      <c r="J9" s="17">
        <v>1.59301330373041E-2</v>
      </c>
      <c r="K9" s="17">
        <v>2.1814219076779301E-2</v>
      </c>
      <c r="L9" s="17">
        <v>9.0019226025987095E-3</v>
      </c>
      <c r="M9" s="17"/>
      <c r="N9" s="17">
        <v>1.7071226454242201E-2</v>
      </c>
      <c r="O9" s="17">
        <v>1.16607773611493E-2</v>
      </c>
      <c r="P9" s="17">
        <v>1.27305804887764E-2</v>
      </c>
      <c r="Q9" s="17">
        <v>4.5045536805750998E-2</v>
      </c>
      <c r="R9" s="17"/>
      <c r="S9" s="17">
        <v>2.76059489483239E-2</v>
      </c>
      <c r="T9" s="17">
        <v>3.0845422024458499E-2</v>
      </c>
      <c r="U9" s="17">
        <v>1.6761245056362301E-2</v>
      </c>
      <c r="V9" s="17">
        <v>1.5659501317360099E-2</v>
      </c>
      <c r="W9" s="17">
        <v>0</v>
      </c>
      <c r="X9" s="17">
        <v>1.6137823430312E-2</v>
      </c>
      <c r="Y9" s="17">
        <v>1.1633769775429501E-2</v>
      </c>
      <c r="Z9" s="17">
        <v>2.2561736628055801E-2</v>
      </c>
      <c r="AA9" s="17">
        <v>2.84045519334136E-2</v>
      </c>
      <c r="AB9" s="17">
        <v>3.5383009611076301E-2</v>
      </c>
      <c r="AC9" s="17">
        <v>2.8516924499360299E-2</v>
      </c>
      <c r="AD9" s="17">
        <v>0</v>
      </c>
      <c r="AE9" s="17"/>
      <c r="AF9" s="17">
        <v>2.1020162198879599E-2</v>
      </c>
      <c r="AG9" s="17">
        <v>2.3469216011513298E-2</v>
      </c>
      <c r="AH9" s="17">
        <v>1.8896448146559702E-2</v>
      </c>
      <c r="AI9" s="17"/>
      <c r="AJ9" s="17">
        <v>7.5313171227150699E-3</v>
      </c>
      <c r="AK9" s="17">
        <v>2.86355830625598E-2</v>
      </c>
      <c r="AL9" s="17">
        <v>1.14032247845204E-2</v>
      </c>
      <c r="AM9" s="17">
        <v>3.45693697704441E-2</v>
      </c>
      <c r="AN9" s="17">
        <v>8.7618786546960203E-3</v>
      </c>
      <c r="AO9" s="17"/>
      <c r="AP9" s="17">
        <v>2.6604570250354301E-2</v>
      </c>
      <c r="AQ9" s="17">
        <v>2.2717987019790602E-2</v>
      </c>
      <c r="AR9" s="17">
        <v>1.49857425931215E-2</v>
      </c>
      <c r="AS9" s="17">
        <v>2.0913496199337901E-2</v>
      </c>
      <c r="AT9" s="17">
        <v>1.3849390584984E-2</v>
      </c>
      <c r="AU9" s="17">
        <v>1.6023253011901099E-2</v>
      </c>
      <c r="AV9" s="17"/>
      <c r="AW9" s="17">
        <v>4.7033378847753701E-2</v>
      </c>
      <c r="AX9" s="17">
        <v>0.11605386807804199</v>
      </c>
      <c r="AY9" s="17">
        <v>1.232228099313E-2</v>
      </c>
      <c r="AZ9" s="17">
        <v>3.0950639150380901E-2</v>
      </c>
      <c r="BA9" s="17">
        <v>1.72453130522775E-2</v>
      </c>
      <c r="BB9" s="17">
        <v>1.7887458908144801E-2</v>
      </c>
      <c r="BC9" s="17">
        <v>4.8912898699886697E-3</v>
      </c>
      <c r="BD9" s="17">
        <v>1.2619529004012701E-2</v>
      </c>
      <c r="BE9" s="17">
        <v>1.7010857724329E-2</v>
      </c>
      <c r="BF9" s="17">
        <v>2.0474256662823501E-2</v>
      </c>
      <c r="BG9" s="17">
        <v>6.6740590131268603E-3</v>
      </c>
      <c r="BH9" s="17">
        <v>4.85190399968745E-2</v>
      </c>
      <c r="BI9" s="17">
        <v>1.15628706678782E-2</v>
      </c>
      <c r="BJ9" s="17">
        <v>0</v>
      </c>
      <c r="BK9" s="17">
        <v>0</v>
      </c>
      <c r="BL9" s="17">
        <v>2.8486559804433501E-2</v>
      </c>
      <c r="BM9" s="17"/>
      <c r="BN9" s="17">
        <v>2.03946939174427E-2</v>
      </c>
      <c r="BO9" s="17">
        <v>2.3713504761947401E-2</v>
      </c>
      <c r="BP9" s="17"/>
      <c r="BQ9" s="17">
        <v>2.8083689169707399E-2</v>
      </c>
      <c r="BR9" s="17">
        <v>3.2985251713540997E-2</v>
      </c>
      <c r="BS9" s="17"/>
      <c r="BT9" s="17">
        <v>3.8572818944535903E-2</v>
      </c>
      <c r="BU9" s="17"/>
      <c r="BV9" s="17">
        <v>1.96616574292355E-2</v>
      </c>
      <c r="BW9" s="17">
        <v>3.7584289217210902E-2</v>
      </c>
      <c r="BX9" s="17">
        <v>1.7807019096684799E-2</v>
      </c>
      <c r="BY9" s="17"/>
      <c r="BZ9" s="17">
        <v>6.5505193164173595E-2</v>
      </c>
      <c r="CA9" s="17">
        <v>2.8209744788453301E-2</v>
      </c>
      <c r="CB9" s="17">
        <v>2.4428915022558902E-2</v>
      </c>
      <c r="CC9" s="17">
        <v>2.04135302690393E-2</v>
      </c>
      <c r="CD9" s="17">
        <v>1.09507079854113E-2</v>
      </c>
      <c r="CE9" s="17">
        <v>7.3243024929649904E-3</v>
      </c>
      <c r="CF9" s="17">
        <v>2.01829565299168E-2</v>
      </c>
      <c r="CG9" s="17"/>
      <c r="CH9" s="17">
        <v>6.1723747890181202E-2</v>
      </c>
      <c r="CI9" s="17">
        <v>4.3559729458717E-3</v>
      </c>
      <c r="CJ9" s="17">
        <v>1.35243739344091E-2</v>
      </c>
      <c r="CK9" s="17">
        <v>5.3588427227405297E-2</v>
      </c>
      <c r="CL9" s="17">
        <v>3.4392294693603498E-2</v>
      </c>
    </row>
    <row r="10" spans="2:90" x14ac:dyDescent="0.3">
      <c r="B10" s="18" t="s">
        <v>297</v>
      </c>
      <c r="C10" s="17">
        <v>4.4426851775194197E-2</v>
      </c>
      <c r="D10" s="17">
        <v>4.8017888881830902E-2</v>
      </c>
      <c r="E10" s="17">
        <v>4.1269494764856501E-2</v>
      </c>
      <c r="F10" s="17"/>
      <c r="G10" s="17">
        <v>6.5676402655703306E-2</v>
      </c>
      <c r="H10" s="17">
        <v>6.1897073510720803E-2</v>
      </c>
      <c r="I10" s="17">
        <v>4.7820849956738298E-2</v>
      </c>
      <c r="J10" s="17">
        <v>3.8750795634577603E-2</v>
      </c>
      <c r="K10" s="17">
        <v>2.63724342787417E-2</v>
      </c>
      <c r="L10" s="17">
        <v>2.99758321265946E-2</v>
      </c>
      <c r="M10" s="17"/>
      <c r="N10" s="17">
        <v>4.0949558544169901E-2</v>
      </c>
      <c r="O10" s="17">
        <v>4.6947726475595301E-2</v>
      </c>
      <c r="P10" s="17">
        <v>3.8156919559049603E-2</v>
      </c>
      <c r="Q10" s="17">
        <v>4.9189614830919499E-2</v>
      </c>
      <c r="R10" s="17"/>
      <c r="S10" s="17">
        <v>4.8248874974440199E-2</v>
      </c>
      <c r="T10" s="17">
        <v>4.7308971911210099E-2</v>
      </c>
      <c r="U10" s="17">
        <v>1.72906191267394E-2</v>
      </c>
      <c r="V10" s="17">
        <v>4.8236888953268199E-2</v>
      </c>
      <c r="W10" s="17">
        <v>2.48642941733139E-2</v>
      </c>
      <c r="X10" s="17">
        <v>6.5564202402229793E-2</v>
      </c>
      <c r="Y10" s="17">
        <v>5.3793964343069801E-2</v>
      </c>
      <c r="Z10" s="17">
        <v>4.8183540947233899E-2</v>
      </c>
      <c r="AA10" s="17">
        <v>4.0351320815845901E-2</v>
      </c>
      <c r="AB10" s="17">
        <v>4.1231522656910997E-2</v>
      </c>
      <c r="AC10" s="17">
        <v>4.3089181899314301E-2</v>
      </c>
      <c r="AD10" s="17">
        <v>5.3995341994010002E-2</v>
      </c>
      <c r="AE10" s="17"/>
      <c r="AF10" s="17">
        <v>4.8508412079571198E-2</v>
      </c>
      <c r="AG10" s="17">
        <v>5.1673663201957799E-2</v>
      </c>
      <c r="AH10" s="17">
        <v>2.32663379632909E-2</v>
      </c>
      <c r="AI10" s="17"/>
      <c r="AJ10" s="17">
        <v>2.2506627220085802E-2</v>
      </c>
      <c r="AK10" s="17">
        <v>5.44610910452627E-2</v>
      </c>
      <c r="AL10" s="17">
        <v>4.81521602765815E-2</v>
      </c>
      <c r="AM10" s="17">
        <v>5.5189993885829798E-2</v>
      </c>
      <c r="AN10" s="17">
        <v>6.8343745199128406E-2</v>
      </c>
      <c r="AO10" s="17"/>
      <c r="AP10" s="17">
        <v>5.1054974025568002E-2</v>
      </c>
      <c r="AQ10" s="17">
        <v>3.2650175920306501E-2</v>
      </c>
      <c r="AR10" s="17">
        <v>3.0914201739564301E-2</v>
      </c>
      <c r="AS10" s="17">
        <v>6.0536800817154297E-2</v>
      </c>
      <c r="AT10" s="17">
        <v>5.5986748238897502E-2</v>
      </c>
      <c r="AU10" s="17">
        <v>3.2967670127445399E-2</v>
      </c>
      <c r="AV10" s="17"/>
      <c r="AW10" s="17">
        <v>4.8533099071081998E-2</v>
      </c>
      <c r="AX10" s="17">
        <v>5.5620112858440901E-2</v>
      </c>
      <c r="AY10" s="17">
        <v>6.7868760516941698E-2</v>
      </c>
      <c r="AZ10" s="17">
        <v>3.8589981577973997E-2</v>
      </c>
      <c r="BA10" s="17">
        <v>3.40311180098542E-2</v>
      </c>
      <c r="BB10" s="17">
        <v>4.0783490214812999E-2</v>
      </c>
      <c r="BC10" s="17">
        <v>4.1745066607246799E-2</v>
      </c>
      <c r="BD10" s="17">
        <v>3.1751149902388899E-2</v>
      </c>
      <c r="BE10" s="17">
        <v>5.1332526271168903E-2</v>
      </c>
      <c r="BF10" s="17">
        <v>5.0248311713269003E-2</v>
      </c>
      <c r="BG10" s="17">
        <v>3.8464598309047603E-2</v>
      </c>
      <c r="BH10" s="17">
        <v>5.9211490156970997E-2</v>
      </c>
      <c r="BI10" s="17">
        <v>2.4735117159602599E-2</v>
      </c>
      <c r="BJ10" s="17">
        <v>0</v>
      </c>
      <c r="BK10" s="17">
        <v>6.6434695169856395E-2</v>
      </c>
      <c r="BL10" s="17">
        <v>7.6107055982076899E-2</v>
      </c>
      <c r="BM10" s="17"/>
      <c r="BN10" s="17">
        <v>4.8809661960560399E-2</v>
      </c>
      <c r="BO10" s="17">
        <v>3.9015811374511301E-2</v>
      </c>
      <c r="BP10" s="17"/>
      <c r="BQ10" s="17">
        <v>4.9699590943551697E-2</v>
      </c>
      <c r="BR10" s="17">
        <v>6.5790734644068899E-2</v>
      </c>
      <c r="BS10" s="17"/>
      <c r="BT10" s="17">
        <v>9.3025932909907794E-2</v>
      </c>
      <c r="BU10" s="17"/>
      <c r="BV10" s="17">
        <v>5.1659847530141703E-2</v>
      </c>
      <c r="BW10" s="17">
        <v>4.84284792240183E-2</v>
      </c>
      <c r="BX10" s="17">
        <v>3.8470966202932798E-2</v>
      </c>
      <c r="BY10" s="17"/>
      <c r="BZ10" s="17">
        <v>2.8366603029900701E-2</v>
      </c>
      <c r="CA10" s="17">
        <v>4.9945674062773802E-2</v>
      </c>
      <c r="CB10" s="17">
        <v>6.7194820906178301E-2</v>
      </c>
      <c r="CC10" s="17">
        <v>6.0710913613252503E-2</v>
      </c>
      <c r="CD10" s="17">
        <v>4.7711605935717001E-2</v>
      </c>
      <c r="CE10" s="17">
        <v>1.6808781785674E-2</v>
      </c>
      <c r="CF10" s="17">
        <v>4.1610092816478303E-2</v>
      </c>
      <c r="CG10" s="17"/>
      <c r="CH10" s="17">
        <v>0.107530841222299</v>
      </c>
      <c r="CI10" s="17">
        <v>5.1322173013563802E-2</v>
      </c>
      <c r="CJ10" s="17">
        <v>2.1586532976598301E-2</v>
      </c>
      <c r="CK10" s="17">
        <v>4.68070593251231E-2</v>
      </c>
      <c r="CL10" s="17">
        <v>2.6632933367013899E-2</v>
      </c>
    </row>
    <row r="11" spans="2:90" x14ac:dyDescent="0.3">
      <c r="B11" s="18" t="s">
        <v>220</v>
      </c>
      <c r="C11" s="17">
        <v>0.13421230495466299</v>
      </c>
      <c r="D11" s="17">
        <v>0.14280601417466801</v>
      </c>
      <c r="E11" s="17">
        <v>0.12687755494938499</v>
      </c>
      <c r="F11" s="17"/>
      <c r="G11" s="17">
        <v>0.23373522804449201</v>
      </c>
      <c r="H11" s="17">
        <v>0.20224109933759299</v>
      </c>
      <c r="I11" s="17">
        <v>0.15785062186597901</v>
      </c>
      <c r="J11" s="17">
        <v>8.8230977986179002E-2</v>
      </c>
      <c r="K11" s="17">
        <v>5.7984482691355199E-2</v>
      </c>
      <c r="L11" s="17">
        <v>8.1615976542282004E-2</v>
      </c>
      <c r="M11" s="17"/>
      <c r="N11" s="17">
        <v>0.174723228993728</v>
      </c>
      <c r="O11" s="17">
        <v>0.12574852781366899</v>
      </c>
      <c r="P11" s="17">
        <v>0.117160488484341</v>
      </c>
      <c r="Q11" s="17">
        <v>0.113840340909375</v>
      </c>
      <c r="R11" s="17"/>
      <c r="S11" s="17">
        <v>0.186752968132679</v>
      </c>
      <c r="T11" s="17">
        <v>0.101719731378088</v>
      </c>
      <c r="U11" s="17">
        <v>0.116752970798881</v>
      </c>
      <c r="V11" s="17">
        <v>0.15363295416613801</v>
      </c>
      <c r="W11" s="17">
        <v>0.111432681353048</v>
      </c>
      <c r="X11" s="17">
        <v>0.12148670892817</v>
      </c>
      <c r="Y11" s="17">
        <v>0.14860325724759699</v>
      </c>
      <c r="Z11" s="17">
        <v>0.13264979979866001</v>
      </c>
      <c r="AA11" s="17">
        <v>0.127602896899844</v>
      </c>
      <c r="AB11" s="17">
        <v>0.122089279789064</v>
      </c>
      <c r="AC11" s="17">
        <v>0.16323696064068599</v>
      </c>
      <c r="AD11" s="17">
        <v>8.5160299158982003E-2</v>
      </c>
      <c r="AE11" s="17"/>
      <c r="AF11" s="17">
        <v>9.9103446919221794E-2</v>
      </c>
      <c r="AG11" s="17">
        <v>0.13410623778754399</v>
      </c>
      <c r="AH11" s="17">
        <v>0.15498453097189699</v>
      </c>
      <c r="AI11" s="17"/>
      <c r="AJ11" s="17">
        <v>0.13327319728551801</v>
      </c>
      <c r="AK11" s="17">
        <v>0.14999222498279099</v>
      </c>
      <c r="AL11" s="17">
        <v>0.120538966784124</v>
      </c>
      <c r="AM11" s="17">
        <v>7.3037686957615394E-2</v>
      </c>
      <c r="AN11" s="17">
        <v>0.15035840431339001</v>
      </c>
      <c r="AO11" s="17"/>
      <c r="AP11" s="17">
        <v>0.16473793825116001</v>
      </c>
      <c r="AQ11" s="17">
        <v>0.144860340489251</v>
      </c>
      <c r="AR11" s="17">
        <v>0.137835404313815</v>
      </c>
      <c r="AS11" s="17">
        <v>8.306482497954E-2</v>
      </c>
      <c r="AT11" s="17">
        <v>0.146010862251126</v>
      </c>
      <c r="AU11" s="17">
        <v>0.12441030433123899</v>
      </c>
      <c r="AV11" s="17"/>
      <c r="AW11" s="17">
        <v>0.16059384259030399</v>
      </c>
      <c r="AX11" s="17">
        <v>0.109957962594666</v>
      </c>
      <c r="AY11" s="17">
        <v>0.146001987239401</v>
      </c>
      <c r="AZ11" s="17">
        <v>0.131450047565459</v>
      </c>
      <c r="BA11" s="17">
        <v>0.168447060352098</v>
      </c>
      <c r="BB11" s="17">
        <v>9.5290263178877399E-2</v>
      </c>
      <c r="BC11" s="17">
        <v>0.10905420408341</v>
      </c>
      <c r="BD11" s="17">
        <v>5.2191877576383203E-2</v>
      </c>
      <c r="BE11" s="17">
        <v>0.144656724727595</v>
      </c>
      <c r="BF11" s="17">
        <v>0.118928045239308</v>
      </c>
      <c r="BG11" s="17">
        <v>0.19471199151865201</v>
      </c>
      <c r="BH11" s="17">
        <v>0.16280276887876</v>
      </c>
      <c r="BI11" s="17">
        <v>0.166045142408588</v>
      </c>
      <c r="BJ11" s="17">
        <v>0.16535167484920901</v>
      </c>
      <c r="BK11" s="17">
        <v>0.16833729726137101</v>
      </c>
      <c r="BL11" s="17">
        <v>0.122773044151194</v>
      </c>
      <c r="BM11" s="17"/>
      <c r="BN11" s="17">
        <v>0.120245182175404</v>
      </c>
      <c r="BO11" s="17">
        <v>0.154347814935928</v>
      </c>
      <c r="BP11" s="17"/>
      <c r="BQ11" s="17">
        <v>0.15640122711076801</v>
      </c>
      <c r="BR11" s="17">
        <v>0.13278240944094899</v>
      </c>
      <c r="BS11" s="17"/>
      <c r="BT11" s="17">
        <v>0.146449359793761</v>
      </c>
      <c r="BU11" s="17"/>
      <c r="BV11" s="17">
        <v>0.14414851889904701</v>
      </c>
      <c r="BW11" s="17">
        <v>0.14934574341784301</v>
      </c>
      <c r="BX11" s="17">
        <v>0.124137190474223</v>
      </c>
      <c r="BY11" s="17"/>
      <c r="BZ11" s="17">
        <v>7.7957360548975396E-2</v>
      </c>
      <c r="CA11" s="17">
        <v>0.11219064122755699</v>
      </c>
      <c r="CB11" s="17">
        <v>0.109208069589022</v>
      </c>
      <c r="CC11" s="17">
        <v>0.12759092331695901</v>
      </c>
      <c r="CD11" s="17">
        <v>0.13622235702680299</v>
      </c>
      <c r="CE11" s="17">
        <v>0.19390312153664499</v>
      </c>
      <c r="CF11" s="17">
        <v>0.148959837928623</v>
      </c>
      <c r="CG11" s="17"/>
      <c r="CH11" s="17">
        <v>0.26468441469563497</v>
      </c>
      <c r="CI11" s="17">
        <v>0.144563014005892</v>
      </c>
      <c r="CJ11" s="17">
        <v>0.117764468635978</v>
      </c>
      <c r="CK11" s="17">
        <v>9.1136387857879197E-2</v>
      </c>
      <c r="CL11" s="17">
        <v>3.8145178204085299E-2</v>
      </c>
    </row>
    <row r="12" spans="2:90" x14ac:dyDescent="0.3">
      <c r="B12" s="18" t="s">
        <v>298</v>
      </c>
      <c r="C12" s="17">
        <v>0.35724121693746602</v>
      </c>
      <c r="D12" s="17">
        <v>0.37494248370945898</v>
      </c>
      <c r="E12" s="17">
        <v>0.33966343032963903</v>
      </c>
      <c r="F12" s="17"/>
      <c r="G12" s="17">
        <v>0.29467015655502599</v>
      </c>
      <c r="H12" s="17">
        <v>0.36363130125943399</v>
      </c>
      <c r="I12" s="17">
        <v>0.32941994094244698</v>
      </c>
      <c r="J12" s="17">
        <v>0.35582039869691501</v>
      </c>
      <c r="K12" s="17">
        <v>0.35280126946517198</v>
      </c>
      <c r="L12" s="17">
        <v>0.42049988092000701</v>
      </c>
      <c r="M12" s="17"/>
      <c r="N12" s="17">
        <v>0.37858122218499002</v>
      </c>
      <c r="O12" s="17">
        <v>0.37800580912189202</v>
      </c>
      <c r="P12" s="17">
        <v>0.38515765723998902</v>
      </c>
      <c r="Q12" s="17">
        <v>0.289626807664706</v>
      </c>
      <c r="R12" s="17"/>
      <c r="S12" s="17">
        <v>0.34803562840984198</v>
      </c>
      <c r="T12" s="17">
        <v>0.34980696614850598</v>
      </c>
      <c r="U12" s="17">
        <v>0.43668932283871198</v>
      </c>
      <c r="V12" s="17">
        <v>0.350041397411055</v>
      </c>
      <c r="W12" s="17">
        <v>0.40260231345363801</v>
      </c>
      <c r="X12" s="17">
        <v>0.38487288702869599</v>
      </c>
      <c r="Y12" s="17">
        <v>0.32602091078411899</v>
      </c>
      <c r="Z12" s="17">
        <v>0.31377129577055901</v>
      </c>
      <c r="AA12" s="17">
        <v>0.31008978201819698</v>
      </c>
      <c r="AB12" s="17">
        <v>0.36061241817731698</v>
      </c>
      <c r="AC12" s="17">
        <v>0.34632482125441699</v>
      </c>
      <c r="AD12" s="17">
        <v>0.37663899269277301</v>
      </c>
      <c r="AE12" s="17"/>
      <c r="AF12" s="17">
        <v>0.352211047163147</v>
      </c>
      <c r="AG12" s="17">
        <v>0.37092902122430499</v>
      </c>
      <c r="AH12" s="17">
        <v>0.35123434296060402</v>
      </c>
      <c r="AI12" s="17"/>
      <c r="AJ12" s="17">
        <v>0.41986839863396802</v>
      </c>
      <c r="AK12" s="17">
        <v>0.347596185615547</v>
      </c>
      <c r="AL12" s="17">
        <v>0.35604411122621099</v>
      </c>
      <c r="AM12" s="17">
        <v>0.305578455128309</v>
      </c>
      <c r="AN12" s="17">
        <v>0.37940701337077798</v>
      </c>
      <c r="AO12" s="17"/>
      <c r="AP12" s="17">
        <v>0.39321169878871198</v>
      </c>
      <c r="AQ12" s="17">
        <v>0.410353115584215</v>
      </c>
      <c r="AR12" s="17">
        <v>0.33007781420474103</v>
      </c>
      <c r="AS12" s="17">
        <v>0.31354894768830099</v>
      </c>
      <c r="AT12" s="17">
        <v>0.35357442928437499</v>
      </c>
      <c r="AU12" s="17">
        <v>0.31267589145551899</v>
      </c>
      <c r="AV12" s="17"/>
      <c r="AW12" s="17">
        <v>0.297680644340793</v>
      </c>
      <c r="AX12" s="17">
        <v>0.247966610628334</v>
      </c>
      <c r="AY12" s="17">
        <v>0.29786779852269701</v>
      </c>
      <c r="AZ12" s="17">
        <v>0.30661397032141902</v>
      </c>
      <c r="BA12" s="17">
        <v>0.32125249446929999</v>
      </c>
      <c r="BB12" s="17">
        <v>0.35300046293351101</v>
      </c>
      <c r="BC12" s="17">
        <v>0.37578213745813599</v>
      </c>
      <c r="BD12" s="17">
        <v>0.469988503296634</v>
      </c>
      <c r="BE12" s="17">
        <v>0.35848862303302698</v>
      </c>
      <c r="BF12" s="17">
        <v>0.40682789390258001</v>
      </c>
      <c r="BG12" s="17">
        <v>0.35368869598251901</v>
      </c>
      <c r="BH12" s="17">
        <v>0.34415636334015598</v>
      </c>
      <c r="BI12" s="17">
        <v>0.40039336432263201</v>
      </c>
      <c r="BJ12" s="17">
        <v>0.44321298544080101</v>
      </c>
      <c r="BK12" s="17">
        <v>0.35629715119386801</v>
      </c>
      <c r="BL12" s="17">
        <v>0.42271070588773801</v>
      </c>
      <c r="BM12" s="17"/>
      <c r="BN12" s="17">
        <v>0.365590500302306</v>
      </c>
      <c r="BO12" s="17">
        <v>0.34632115363341298</v>
      </c>
      <c r="BP12" s="17"/>
      <c r="BQ12" s="17">
        <v>0.39818256041239802</v>
      </c>
      <c r="BR12" s="17">
        <v>0.265015534184526</v>
      </c>
      <c r="BS12" s="17"/>
      <c r="BT12" s="17">
        <v>0.330275562460982</v>
      </c>
      <c r="BU12" s="17"/>
      <c r="BV12" s="17">
        <v>0.33168454464929698</v>
      </c>
      <c r="BW12" s="17">
        <v>0.36270242270054998</v>
      </c>
      <c r="BX12" s="17">
        <v>0.37623983134932099</v>
      </c>
      <c r="BY12" s="17"/>
      <c r="BZ12" s="17">
        <v>0.22690214284697099</v>
      </c>
      <c r="CA12" s="17">
        <v>0.296848292144264</v>
      </c>
      <c r="CB12" s="17">
        <v>0.281139001871126</v>
      </c>
      <c r="CC12" s="17">
        <v>0.34191722472080999</v>
      </c>
      <c r="CD12" s="17">
        <v>0.42657958888173703</v>
      </c>
      <c r="CE12" s="17">
        <v>0.40425962009606498</v>
      </c>
      <c r="CF12" s="17">
        <v>0.50514083728396197</v>
      </c>
      <c r="CG12" s="17"/>
      <c r="CH12" s="17">
        <v>0.34635118096225498</v>
      </c>
      <c r="CI12" s="17">
        <v>0.44679837505423098</v>
      </c>
      <c r="CJ12" s="17">
        <v>0.33139445802870199</v>
      </c>
      <c r="CK12" s="17">
        <v>0.24536469999959701</v>
      </c>
      <c r="CL12" s="17">
        <v>0.22630448474597101</v>
      </c>
    </row>
    <row r="13" spans="2:90" x14ac:dyDescent="0.3">
      <c r="B13" s="18" t="s">
        <v>299</v>
      </c>
      <c r="C13" s="17">
        <v>0.39908236263262198</v>
      </c>
      <c r="D13" s="17">
        <v>0.37622477792403602</v>
      </c>
      <c r="E13" s="17">
        <v>0.421728758416197</v>
      </c>
      <c r="F13" s="17"/>
      <c r="G13" s="17">
        <v>0.20799318557589599</v>
      </c>
      <c r="H13" s="17">
        <v>0.298806843452882</v>
      </c>
      <c r="I13" s="17">
        <v>0.40585593973342099</v>
      </c>
      <c r="J13" s="17">
        <v>0.47377648500567798</v>
      </c>
      <c r="K13" s="17">
        <v>0.52966004758012597</v>
      </c>
      <c r="L13" s="17">
        <v>0.45418660508548903</v>
      </c>
      <c r="M13" s="17"/>
      <c r="N13" s="17">
        <v>0.36392245317905297</v>
      </c>
      <c r="O13" s="17">
        <v>0.380967856908421</v>
      </c>
      <c r="P13" s="17">
        <v>0.42314716229710703</v>
      </c>
      <c r="Q13" s="17">
        <v>0.43674230059866398</v>
      </c>
      <c r="R13" s="17"/>
      <c r="S13" s="17">
        <v>0.336382587756345</v>
      </c>
      <c r="T13" s="17">
        <v>0.45145169960114201</v>
      </c>
      <c r="U13" s="17">
        <v>0.36241046450994802</v>
      </c>
      <c r="V13" s="17">
        <v>0.38688008018978698</v>
      </c>
      <c r="W13" s="17">
        <v>0.42665567835284401</v>
      </c>
      <c r="X13" s="17">
        <v>0.32827811563370501</v>
      </c>
      <c r="Y13" s="17">
        <v>0.42627202687440602</v>
      </c>
      <c r="Z13" s="17">
        <v>0.47117800793096098</v>
      </c>
      <c r="AA13" s="17">
        <v>0.459251481329569</v>
      </c>
      <c r="AB13" s="17">
        <v>0.38997577311053899</v>
      </c>
      <c r="AC13" s="17">
        <v>0.37986645850297601</v>
      </c>
      <c r="AD13" s="17">
        <v>0.41651854777333303</v>
      </c>
      <c r="AE13" s="17"/>
      <c r="AF13" s="17">
        <v>0.45833394841584901</v>
      </c>
      <c r="AG13" s="17">
        <v>0.39973045713177902</v>
      </c>
      <c r="AH13" s="17">
        <v>0.38014832008341198</v>
      </c>
      <c r="AI13" s="17"/>
      <c r="AJ13" s="17">
        <v>0.40664129762964502</v>
      </c>
      <c r="AK13" s="17">
        <v>0.38753956365054598</v>
      </c>
      <c r="AL13" s="17">
        <v>0.43954897941612298</v>
      </c>
      <c r="AM13" s="17">
        <v>0.47060324066922998</v>
      </c>
      <c r="AN13" s="17">
        <v>0.33804566466338198</v>
      </c>
      <c r="AO13" s="17"/>
      <c r="AP13" s="17">
        <v>0.33801837262267997</v>
      </c>
      <c r="AQ13" s="17">
        <v>0.377378015017658</v>
      </c>
      <c r="AR13" s="17">
        <v>0.42748463718806401</v>
      </c>
      <c r="AS13" s="17">
        <v>0.48068154721901502</v>
      </c>
      <c r="AT13" s="17">
        <v>0.33565442727649702</v>
      </c>
      <c r="AU13" s="17">
        <v>0.45747070524112499</v>
      </c>
      <c r="AV13" s="17"/>
      <c r="AW13" s="17">
        <v>0.388520049342931</v>
      </c>
      <c r="AX13" s="17">
        <v>0.426287693375202</v>
      </c>
      <c r="AY13" s="17">
        <v>0.41282616906064601</v>
      </c>
      <c r="AZ13" s="17">
        <v>0.42657353412070598</v>
      </c>
      <c r="BA13" s="17">
        <v>0.41935185853353901</v>
      </c>
      <c r="BB13" s="17">
        <v>0.42781502229944302</v>
      </c>
      <c r="BC13" s="17">
        <v>0.44470010950640598</v>
      </c>
      <c r="BD13" s="17">
        <v>0.41996790452240201</v>
      </c>
      <c r="BE13" s="17">
        <v>0.41106677752134801</v>
      </c>
      <c r="BF13" s="17">
        <v>0.38372651766303101</v>
      </c>
      <c r="BG13" s="17">
        <v>0.37939688031378499</v>
      </c>
      <c r="BH13" s="17">
        <v>0.34562222421426703</v>
      </c>
      <c r="BI13" s="17">
        <v>0.31905930519194697</v>
      </c>
      <c r="BJ13" s="17">
        <v>0.39143533970999</v>
      </c>
      <c r="BK13" s="17">
        <v>0.40893085637490501</v>
      </c>
      <c r="BL13" s="17">
        <v>0.31712568676327402</v>
      </c>
      <c r="BM13" s="17"/>
      <c r="BN13" s="17">
        <v>0.43038047912959698</v>
      </c>
      <c r="BO13" s="17">
        <v>0.35279820073069301</v>
      </c>
      <c r="BP13" s="17"/>
      <c r="BQ13" s="17">
        <v>0.34020037008757797</v>
      </c>
      <c r="BR13" s="17">
        <v>0.457190268607712</v>
      </c>
      <c r="BS13" s="17"/>
      <c r="BT13" s="17">
        <v>0.37947606197435002</v>
      </c>
      <c r="BU13" s="17"/>
      <c r="BV13" s="17">
        <v>0.38727670890462701</v>
      </c>
      <c r="BW13" s="17">
        <v>0.34015244491181101</v>
      </c>
      <c r="BX13" s="17">
        <v>0.41905975641801302</v>
      </c>
      <c r="BY13" s="17"/>
      <c r="BZ13" s="17">
        <v>0.54608730364893099</v>
      </c>
      <c r="CA13" s="17">
        <v>0.48980790927930201</v>
      </c>
      <c r="CB13" s="17">
        <v>0.46282573339296401</v>
      </c>
      <c r="CC13" s="17">
        <v>0.425965420612676</v>
      </c>
      <c r="CD13" s="17">
        <v>0.348964796349651</v>
      </c>
      <c r="CE13" s="17">
        <v>0.33476597943584702</v>
      </c>
      <c r="CF13" s="17">
        <v>0.26497993505275103</v>
      </c>
      <c r="CG13" s="17"/>
      <c r="CH13" s="17">
        <v>0.190863558778256</v>
      </c>
      <c r="CI13" s="17">
        <v>0.31718628638269503</v>
      </c>
      <c r="CJ13" s="17">
        <v>0.46217642723883001</v>
      </c>
      <c r="CK13" s="17">
        <v>0.52185110650663002</v>
      </c>
      <c r="CL13" s="17">
        <v>0.61008127650315103</v>
      </c>
    </row>
    <row r="14" spans="2:90" x14ac:dyDescent="0.3">
      <c r="B14" s="18" t="s">
        <v>223</v>
      </c>
      <c r="C14" s="17">
        <v>3.3048202378124003E-2</v>
      </c>
      <c r="D14" s="17">
        <v>2.8869909766364599E-2</v>
      </c>
      <c r="E14" s="17">
        <v>3.5432677699095701E-2</v>
      </c>
      <c r="F14" s="17"/>
      <c r="G14" s="17">
        <v>0.112263024514488</v>
      </c>
      <c r="H14" s="17">
        <v>3.4421709038380301E-2</v>
      </c>
      <c r="I14" s="17">
        <v>3.3424463581649397E-2</v>
      </c>
      <c r="J14" s="17">
        <v>2.2209317728714002E-2</v>
      </c>
      <c r="K14" s="17">
        <v>7.8140398558438802E-3</v>
      </c>
      <c r="L14" s="17">
        <v>4.7197827230290503E-3</v>
      </c>
      <c r="M14" s="17"/>
      <c r="N14" s="17">
        <v>2.3084554575208499E-2</v>
      </c>
      <c r="O14" s="17">
        <v>4.2118798629277102E-2</v>
      </c>
      <c r="P14" s="17">
        <v>1.3477768894812E-2</v>
      </c>
      <c r="Q14" s="17">
        <v>5.0012692333136897E-2</v>
      </c>
      <c r="R14" s="17"/>
      <c r="S14" s="17">
        <v>4.5403509776087002E-2</v>
      </c>
      <c r="T14" s="17">
        <v>1.8867208936595901E-2</v>
      </c>
      <c r="U14" s="17">
        <v>3.3632926583299097E-2</v>
      </c>
      <c r="V14" s="17">
        <v>2.48702961755543E-2</v>
      </c>
      <c r="W14" s="17">
        <v>1.4077052927352699E-2</v>
      </c>
      <c r="X14" s="17">
        <v>7.7145247297749298E-2</v>
      </c>
      <c r="Y14" s="17">
        <v>2.8072857497021701E-2</v>
      </c>
      <c r="Z14" s="17">
        <v>1.16556189245308E-2</v>
      </c>
      <c r="AA14" s="17">
        <v>2.4419004866105602E-2</v>
      </c>
      <c r="AB14" s="17">
        <v>3.3633209491080403E-2</v>
      </c>
      <c r="AC14" s="17">
        <v>2.8381971408507001E-2</v>
      </c>
      <c r="AD14" s="17">
        <v>5.1408703466078801E-2</v>
      </c>
      <c r="AE14" s="17"/>
      <c r="AF14" s="17">
        <v>1.5512523728390199E-2</v>
      </c>
      <c r="AG14" s="17">
        <v>1.46261646860008E-2</v>
      </c>
      <c r="AH14" s="17">
        <v>5.3907780652573803E-2</v>
      </c>
      <c r="AI14" s="17"/>
      <c r="AJ14" s="17">
        <v>1.0179162108067999E-2</v>
      </c>
      <c r="AK14" s="17">
        <v>2.49361787724292E-2</v>
      </c>
      <c r="AL14" s="17">
        <v>1.7751798786306401E-2</v>
      </c>
      <c r="AM14" s="17">
        <v>4.5395097429460997E-2</v>
      </c>
      <c r="AN14" s="17">
        <v>3.67443182647475E-2</v>
      </c>
      <c r="AO14" s="17"/>
      <c r="AP14" s="17">
        <v>2.39737530820286E-2</v>
      </c>
      <c r="AQ14" s="17">
        <v>9.1034794921929004E-3</v>
      </c>
      <c r="AR14" s="17">
        <v>4.20042828111966E-2</v>
      </c>
      <c r="AS14" s="17">
        <v>3.2479239012785703E-2</v>
      </c>
      <c r="AT14" s="17">
        <v>5.5591740974927702E-2</v>
      </c>
      <c r="AU14" s="17">
        <v>3.4797202188872597E-2</v>
      </c>
      <c r="AV14" s="17"/>
      <c r="AW14" s="17">
        <v>5.7638985807136202E-2</v>
      </c>
      <c r="AX14" s="17">
        <v>2.0425938643792701E-2</v>
      </c>
      <c r="AY14" s="17">
        <v>6.3113003667183504E-2</v>
      </c>
      <c r="AZ14" s="17">
        <v>4.0416159241249798E-2</v>
      </c>
      <c r="BA14" s="17">
        <v>3.1740532336996002E-2</v>
      </c>
      <c r="BB14" s="17">
        <v>6.0481120774408599E-2</v>
      </c>
      <c r="BC14" s="17">
        <v>1.7724415556031398E-2</v>
      </c>
      <c r="BD14" s="17">
        <v>1.34810356981785E-2</v>
      </c>
      <c r="BE14" s="17">
        <v>1.7444490722531701E-2</v>
      </c>
      <c r="BF14" s="17">
        <v>1.0454277055129199E-2</v>
      </c>
      <c r="BG14" s="17">
        <v>2.0293700827703601E-2</v>
      </c>
      <c r="BH14" s="17">
        <v>2.94691918764905E-2</v>
      </c>
      <c r="BI14" s="17">
        <v>5.7633443998685703E-2</v>
      </c>
      <c r="BJ14" s="17">
        <v>0</v>
      </c>
      <c r="BK14" s="17">
        <v>0</v>
      </c>
      <c r="BL14" s="17">
        <v>1.55218533451911E-2</v>
      </c>
      <c r="BM14" s="17"/>
      <c r="BN14" s="17">
        <v>9.6058314990782896E-3</v>
      </c>
      <c r="BO14" s="17">
        <v>6.5916498468868906E-2</v>
      </c>
      <c r="BP14" s="17"/>
      <c r="BQ14" s="17">
        <v>2.4746181689097299E-2</v>
      </c>
      <c r="BR14" s="17">
        <v>2.8294978875869101E-2</v>
      </c>
      <c r="BS14" s="17"/>
      <c r="BT14" s="17">
        <v>7.9009117376942408E-3</v>
      </c>
      <c r="BU14" s="17"/>
      <c r="BV14" s="17">
        <v>4.7882915351081003E-2</v>
      </c>
      <c r="BW14" s="17">
        <v>5.6344551737720898E-2</v>
      </c>
      <c r="BX14" s="17">
        <v>1.62454890125893E-2</v>
      </c>
      <c r="BY14" s="17"/>
      <c r="BZ14" s="17">
        <v>3.98647136564029E-2</v>
      </c>
      <c r="CA14" s="17">
        <v>2.29977384976492E-2</v>
      </c>
      <c r="CB14" s="17">
        <v>3.7098676252359901E-2</v>
      </c>
      <c r="CC14" s="17">
        <v>1.50323123566356E-2</v>
      </c>
      <c r="CD14" s="17">
        <v>2.9570943820681001E-2</v>
      </c>
      <c r="CE14" s="17">
        <v>3.8528671127100601E-2</v>
      </c>
      <c r="CF14" s="17">
        <v>8.1079686640909195E-3</v>
      </c>
      <c r="CG14" s="17"/>
      <c r="CH14" s="17">
        <v>1.1207292337247E-2</v>
      </c>
      <c r="CI14" s="17">
        <v>2.8165050151548601E-2</v>
      </c>
      <c r="CJ14" s="17">
        <v>4.1138257352447201E-2</v>
      </c>
      <c r="CK14" s="17">
        <v>3.1280213637518803E-2</v>
      </c>
      <c r="CL14" s="17">
        <v>6.4443832486176106E-2</v>
      </c>
    </row>
    <row r="15" spans="2:90" x14ac:dyDescent="0.3">
      <c r="B15" s="18" t="s">
        <v>118</v>
      </c>
      <c r="C15" s="19">
        <v>1.0332766600408499E-2</v>
      </c>
      <c r="D15" s="19">
        <v>6.7677334759282002E-3</v>
      </c>
      <c r="E15" s="19">
        <v>1.38987902495373E-2</v>
      </c>
      <c r="F15" s="19"/>
      <c r="G15" s="19">
        <v>3.0629239840053699E-2</v>
      </c>
      <c r="H15" s="19">
        <v>1.8522951539261499E-2</v>
      </c>
      <c r="I15" s="19">
        <v>8.8738430234670002E-3</v>
      </c>
      <c r="J15" s="19">
        <v>5.2818919106318802E-3</v>
      </c>
      <c r="K15" s="19">
        <v>3.5535070519821699E-3</v>
      </c>
      <c r="L15" s="19">
        <v>0</v>
      </c>
      <c r="M15" s="19"/>
      <c r="N15" s="19">
        <v>1.66775606860875E-3</v>
      </c>
      <c r="O15" s="19">
        <v>1.45505036899953E-2</v>
      </c>
      <c r="P15" s="19">
        <v>1.0169423035924999E-2</v>
      </c>
      <c r="Q15" s="19">
        <v>1.5542706857447301E-2</v>
      </c>
      <c r="R15" s="19"/>
      <c r="S15" s="19">
        <v>7.5704820022826696E-3</v>
      </c>
      <c r="T15" s="19">
        <v>0</v>
      </c>
      <c r="U15" s="19">
        <v>1.6462451086058701E-2</v>
      </c>
      <c r="V15" s="19">
        <v>2.0678881786837199E-2</v>
      </c>
      <c r="W15" s="19">
        <v>2.0367979739804198E-2</v>
      </c>
      <c r="X15" s="19">
        <v>6.5150152791373598E-3</v>
      </c>
      <c r="Y15" s="19">
        <v>5.60321347835715E-3</v>
      </c>
      <c r="Z15" s="19">
        <v>0</v>
      </c>
      <c r="AA15" s="19">
        <v>9.8809621370242306E-3</v>
      </c>
      <c r="AB15" s="19">
        <v>1.7074787164011999E-2</v>
      </c>
      <c r="AC15" s="19">
        <v>1.05836817947394E-2</v>
      </c>
      <c r="AD15" s="19">
        <v>1.6278114914823599E-2</v>
      </c>
      <c r="AE15" s="19"/>
      <c r="AF15" s="19">
        <v>5.3104594949409398E-3</v>
      </c>
      <c r="AG15" s="19">
        <v>5.4652399569008201E-3</v>
      </c>
      <c r="AH15" s="19">
        <v>1.75622392216629E-2</v>
      </c>
      <c r="AI15" s="19"/>
      <c r="AJ15" s="19">
        <v>0</v>
      </c>
      <c r="AK15" s="19">
        <v>6.8391728708642402E-3</v>
      </c>
      <c r="AL15" s="19">
        <v>6.5607587261332402E-3</v>
      </c>
      <c r="AM15" s="19">
        <v>1.5626156159110099E-2</v>
      </c>
      <c r="AN15" s="19">
        <v>1.8338975533876801E-2</v>
      </c>
      <c r="AO15" s="19"/>
      <c r="AP15" s="19">
        <v>2.3986929794972199E-3</v>
      </c>
      <c r="AQ15" s="19">
        <v>2.9368864765852301E-3</v>
      </c>
      <c r="AR15" s="19">
        <v>1.6697917149497199E-2</v>
      </c>
      <c r="AS15" s="19">
        <v>8.7751440838657307E-3</v>
      </c>
      <c r="AT15" s="19">
        <v>3.9332401389191897E-2</v>
      </c>
      <c r="AU15" s="19">
        <v>2.16549736438983E-2</v>
      </c>
      <c r="AV15" s="19"/>
      <c r="AW15" s="19">
        <v>0</v>
      </c>
      <c r="AX15" s="19">
        <v>2.36878138215223E-2</v>
      </c>
      <c r="AY15" s="19">
        <v>0</v>
      </c>
      <c r="AZ15" s="19">
        <v>2.5405668022810801E-2</v>
      </c>
      <c r="BA15" s="19">
        <v>7.9316232459349396E-3</v>
      </c>
      <c r="BB15" s="19">
        <v>4.7421816908021696E-3</v>
      </c>
      <c r="BC15" s="19">
        <v>6.1027769187802696E-3</v>
      </c>
      <c r="BD15" s="19">
        <v>0</v>
      </c>
      <c r="BE15" s="19">
        <v>0</v>
      </c>
      <c r="BF15" s="19">
        <v>9.3406977638587595E-3</v>
      </c>
      <c r="BG15" s="19">
        <v>6.7700740351658703E-3</v>
      </c>
      <c r="BH15" s="19">
        <v>1.02189215364798E-2</v>
      </c>
      <c r="BI15" s="19">
        <v>2.05707562506669E-2</v>
      </c>
      <c r="BJ15" s="19">
        <v>0</v>
      </c>
      <c r="BK15" s="19">
        <v>0</v>
      </c>
      <c r="BL15" s="19">
        <v>1.7275094066093101E-2</v>
      </c>
      <c r="BM15" s="19"/>
      <c r="BN15" s="19">
        <v>4.9736510156114704E-3</v>
      </c>
      <c r="BO15" s="19">
        <v>1.78870160946384E-2</v>
      </c>
      <c r="BP15" s="19"/>
      <c r="BQ15" s="19">
        <v>2.6863805868996898E-3</v>
      </c>
      <c r="BR15" s="19">
        <v>1.7940822533334198E-2</v>
      </c>
      <c r="BS15" s="19"/>
      <c r="BT15" s="19">
        <v>4.2993521787688801E-3</v>
      </c>
      <c r="BU15" s="19"/>
      <c r="BV15" s="19">
        <v>1.76858072365704E-2</v>
      </c>
      <c r="BW15" s="19">
        <v>5.44206879084576E-3</v>
      </c>
      <c r="BX15" s="19">
        <v>8.0397474462362492E-3</v>
      </c>
      <c r="BY15" s="19"/>
      <c r="BZ15" s="19">
        <v>1.5316683104645E-2</v>
      </c>
      <c r="CA15" s="19">
        <v>0</v>
      </c>
      <c r="CB15" s="19">
        <v>1.8104782965790999E-2</v>
      </c>
      <c r="CC15" s="19">
        <v>8.3696751106274395E-3</v>
      </c>
      <c r="CD15" s="19">
        <v>0</v>
      </c>
      <c r="CE15" s="19">
        <v>4.4095235257038401E-3</v>
      </c>
      <c r="CF15" s="19">
        <v>1.10183717241778E-2</v>
      </c>
      <c r="CG15" s="19"/>
      <c r="CH15" s="19">
        <v>1.7638964114126798E-2</v>
      </c>
      <c r="CI15" s="19">
        <v>7.6091284461983402E-3</v>
      </c>
      <c r="CJ15" s="19">
        <v>1.24154818330353E-2</v>
      </c>
      <c r="CK15" s="19">
        <v>9.9721054458466307E-3</v>
      </c>
      <c r="CL15" s="19">
        <v>0</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303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296</v>
      </c>
      <c r="C9" s="17">
        <v>1.3637415999994599E-2</v>
      </c>
      <c r="D9" s="17">
        <v>1.39950303254713E-2</v>
      </c>
      <c r="E9" s="17">
        <v>1.3396022661053501E-2</v>
      </c>
      <c r="F9" s="17"/>
      <c r="G9" s="17">
        <v>2.96118238675055E-2</v>
      </c>
      <c r="H9" s="17">
        <v>1.09895209041881E-2</v>
      </c>
      <c r="I9" s="17">
        <v>1.4239959323747E-2</v>
      </c>
      <c r="J9" s="17">
        <v>1.31064372414971E-2</v>
      </c>
      <c r="K9" s="17">
        <v>1.0591187296293301E-2</v>
      </c>
      <c r="L9" s="17">
        <v>7.1699323330615397E-3</v>
      </c>
      <c r="M9" s="17"/>
      <c r="N9" s="17">
        <v>1.17988250544775E-2</v>
      </c>
      <c r="O9" s="17">
        <v>5.8561472742870296E-3</v>
      </c>
      <c r="P9" s="17">
        <v>8.5257878008017807E-3</v>
      </c>
      <c r="Q9" s="17">
        <v>2.8330980951836001E-2</v>
      </c>
      <c r="R9" s="17"/>
      <c r="S9" s="17">
        <v>2.3269759676292402E-2</v>
      </c>
      <c r="T9" s="17">
        <v>2.1400688510359599E-2</v>
      </c>
      <c r="U9" s="17">
        <v>1.14045680650661E-2</v>
      </c>
      <c r="V9" s="17">
        <v>1.15009891566856E-2</v>
      </c>
      <c r="W9" s="17">
        <v>0</v>
      </c>
      <c r="X9" s="17">
        <v>2.0737851700486198E-2</v>
      </c>
      <c r="Y9" s="17">
        <v>2.3129906461413201E-2</v>
      </c>
      <c r="Z9" s="17">
        <v>1.2426300900209301E-2</v>
      </c>
      <c r="AA9" s="17">
        <v>8.7144352071529107E-3</v>
      </c>
      <c r="AB9" s="17">
        <v>0</v>
      </c>
      <c r="AC9" s="17">
        <v>9.4273251530591594E-3</v>
      </c>
      <c r="AD9" s="17">
        <v>0</v>
      </c>
      <c r="AE9" s="17"/>
      <c r="AF9" s="17">
        <v>1.3297851589671301E-2</v>
      </c>
      <c r="AG9" s="17">
        <v>1.0862468016594601E-2</v>
      </c>
      <c r="AH9" s="17">
        <v>1.6002410825482299E-2</v>
      </c>
      <c r="AI9" s="17"/>
      <c r="AJ9" s="17">
        <v>7.5313171227150699E-3</v>
      </c>
      <c r="AK9" s="17">
        <v>1.42764450458379E-2</v>
      </c>
      <c r="AL9" s="17">
        <v>5.5304409539971896E-3</v>
      </c>
      <c r="AM9" s="17">
        <v>2.48668654954914E-2</v>
      </c>
      <c r="AN9" s="17">
        <v>1.7670037233593401E-2</v>
      </c>
      <c r="AO9" s="17"/>
      <c r="AP9" s="17">
        <v>7.5574884852982497E-3</v>
      </c>
      <c r="AQ9" s="17">
        <v>2.1843452232359801E-2</v>
      </c>
      <c r="AR9" s="17">
        <v>1.44495174119442E-2</v>
      </c>
      <c r="AS9" s="17">
        <v>1.5293661096956899E-2</v>
      </c>
      <c r="AT9" s="17">
        <v>2.0316970564993601E-2</v>
      </c>
      <c r="AU9" s="17">
        <v>1.6665907096041498E-2</v>
      </c>
      <c r="AV9" s="17"/>
      <c r="AW9" s="17">
        <v>4.7033378847753701E-2</v>
      </c>
      <c r="AX9" s="17">
        <v>4.4820174677060801E-2</v>
      </c>
      <c r="AY9" s="17">
        <v>5.9554199296509404E-3</v>
      </c>
      <c r="AZ9" s="17">
        <v>2.2973719626238599E-2</v>
      </c>
      <c r="BA9" s="17">
        <v>2.89328729383725E-2</v>
      </c>
      <c r="BB9" s="17">
        <v>8.8721842638698391E-3</v>
      </c>
      <c r="BC9" s="17">
        <v>5.6726113520385096E-3</v>
      </c>
      <c r="BD9" s="17">
        <v>0</v>
      </c>
      <c r="BE9" s="17">
        <v>0</v>
      </c>
      <c r="BF9" s="17">
        <v>0</v>
      </c>
      <c r="BG9" s="17">
        <v>1.29817082411583E-2</v>
      </c>
      <c r="BH9" s="17">
        <v>1.9671131932598802E-2</v>
      </c>
      <c r="BI9" s="17">
        <v>1.15628706678782E-2</v>
      </c>
      <c r="BJ9" s="17">
        <v>0</v>
      </c>
      <c r="BK9" s="17">
        <v>0</v>
      </c>
      <c r="BL9" s="17">
        <v>2.06542359412617E-2</v>
      </c>
      <c r="BM9" s="17"/>
      <c r="BN9" s="17">
        <v>1.64661877338248E-2</v>
      </c>
      <c r="BO9" s="17">
        <v>9.92688659755726E-3</v>
      </c>
      <c r="BP9" s="17"/>
      <c r="BQ9" s="17">
        <v>8.4638970164821505E-3</v>
      </c>
      <c r="BR9" s="17">
        <v>3.1206354684272498E-2</v>
      </c>
      <c r="BS9" s="17"/>
      <c r="BT9" s="17">
        <v>2.2192436300508801E-2</v>
      </c>
      <c r="BU9" s="17"/>
      <c r="BV9" s="17">
        <v>8.7241999549677197E-3</v>
      </c>
      <c r="BW9" s="17">
        <v>2.2469494648595299E-2</v>
      </c>
      <c r="BX9" s="17">
        <v>1.03682875824562E-2</v>
      </c>
      <c r="BY9" s="17"/>
      <c r="BZ9" s="17">
        <v>4.2379196395727202E-2</v>
      </c>
      <c r="CA9" s="17">
        <v>9.9206279715759894E-3</v>
      </c>
      <c r="CB9" s="17">
        <v>1.8624968010849601E-2</v>
      </c>
      <c r="CC9" s="17">
        <v>1.05750432529965E-2</v>
      </c>
      <c r="CD9" s="17">
        <v>8.8608159226554808E-3</v>
      </c>
      <c r="CE9" s="17">
        <v>1.0573037762496599E-2</v>
      </c>
      <c r="CF9" s="17">
        <v>1.13718478380308E-2</v>
      </c>
      <c r="CG9" s="17"/>
      <c r="CH9" s="17">
        <v>2.4173745704678399E-2</v>
      </c>
      <c r="CI9" s="17">
        <v>1.3732733007405999E-3</v>
      </c>
      <c r="CJ9" s="17">
        <v>9.3346409454710001E-3</v>
      </c>
      <c r="CK9" s="17">
        <v>4.6823829513747403E-2</v>
      </c>
      <c r="CL9" s="17">
        <v>1.17005044974946E-2</v>
      </c>
    </row>
    <row r="10" spans="2:90" x14ac:dyDescent="0.3">
      <c r="B10" s="18" t="s">
        <v>297</v>
      </c>
      <c r="C10" s="17">
        <v>4.2845465420164E-2</v>
      </c>
      <c r="D10" s="17">
        <v>4.7260070634974199E-2</v>
      </c>
      <c r="E10" s="17">
        <v>3.8870697597038997E-2</v>
      </c>
      <c r="F10" s="17"/>
      <c r="G10" s="17">
        <v>7.6031154660726602E-2</v>
      </c>
      <c r="H10" s="17">
        <v>4.5374923415156303E-2</v>
      </c>
      <c r="I10" s="17">
        <v>5.5204522030774597E-2</v>
      </c>
      <c r="J10" s="17">
        <v>2.7586033142148799E-2</v>
      </c>
      <c r="K10" s="17">
        <v>2.4606242076305601E-2</v>
      </c>
      <c r="L10" s="17">
        <v>3.3233330131481997E-2</v>
      </c>
      <c r="M10" s="17"/>
      <c r="N10" s="17">
        <v>2.9092356275529901E-2</v>
      </c>
      <c r="O10" s="17">
        <v>4.48197799561868E-2</v>
      </c>
      <c r="P10" s="17">
        <v>5.2491743287447698E-2</v>
      </c>
      <c r="Q10" s="17">
        <v>4.52308087444179E-2</v>
      </c>
      <c r="R10" s="17"/>
      <c r="S10" s="17">
        <v>4.1530663474800701E-2</v>
      </c>
      <c r="T10" s="17">
        <v>4.6544598939897798E-2</v>
      </c>
      <c r="U10" s="17">
        <v>2.3222980859860898E-2</v>
      </c>
      <c r="V10" s="17">
        <v>4.7368275403684303E-2</v>
      </c>
      <c r="W10" s="17">
        <v>6.2737552922377704E-2</v>
      </c>
      <c r="X10" s="17">
        <v>4.4447874827853999E-2</v>
      </c>
      <c r="Y10" s="17">
        <v>3.10200954822329E-2</v>
      </c>
      <c r="Z10" s="17">
        <v>7.0057033407858904E-2</v>
      </c>
      <c r="AA10" s="17">
        <v>5.0037041530756297E-2</v>
      </c>
      <c r="AB10" s="17">
        <v>2.5780280443587902E-2</v>
      </c>
      <c r="AC10" s="17">
        <v>4.4968117274899203E-2</v>
      </c>
      <c r="AD10" s="17">
        <v>3.6880252576256801E-2</v>
      </c>
      <c r="AE10" s="17"/>
      <c r="AF10" s="17">
        <v>4.8339631242094401E-2</v>
      </c>
      <c r="AG10" s="17">
        <v>4.9835865131995102E-2</v>
      </c>
      <c r="AH10" s="17">
        <v>2.9821472898970101E-2</v>
      </c>
      <c r="AI10" s="17"/>
      <c r="AJ10" s="17">
        <v>3.7883368991496601E-2</v>
      </c>
      <c r="AK10" s="17">
        <v>5.07447693812976E-2</v>
      </c>
      <c r="AL10" s="17">
        <v>3.8387879839076697E-2</v>
      </c>
      <c r="AM10" s="17">
        <v>4.9991902583699302E-2</v>
      </c>
      <c r="AN10" s="17">
        <v>5.5202664012556898E-2</v>
      </c>
      <c r="AO10" s="17"/>
      <c r="AP10" s="17">
        <v>6.5516319899651995E-2</v>
      </c>
      <c r="AQ10" s="17">
        <v>3.9745641787358198E-2</v>
      </c>
      <c r="AR10" s="17">
        <v>2.77867403953822E-2</v>
      </c>
      <c r="AS10" s="17">
        <v>4.9627003815179101E-2</v>
      </c>
      <c r="AT10" s="17">
        <v>3.3664247053660501E-2</v>
      </c>
      <c r="AU10" s="17">
        <v>1.8078920215453001E-2</v>
      </c>
      <c r="AV10" s="17"/>
      <c r="AW10" s="17">
        <v>0</v>
      </c>
      <c r="AX10" s="17">
        <v>7.3786395657635007E-2</v>
      </c>
      <c r="AY10" s="17">
        <v>8.59896602278859E-2</v>
      </c>
      <c r="AZ10" s="17">
        <v>2.1843934399534901E-2</v>
      </c>
      <c r="BA10" s="17">
        <v>3.8194730205471199E-2</v>
      </c>
      <c r="BB10" s="17">
        <v>4.6464210761753499E-2</v>
      </c>
      <c r="BC10" s="17">
        <v>3.93364975267987E-2</v>
      </c>
      <c r="BD10" s="17">
        <v>2.6380777524945699E-2</v>
      </c>
      <c r="BE10" s="17">
        <v>3.5098569035708301E-2</v>
      </c>
      <c r="BF10" s="17">
        <v>7.1987146568272001E-2</v>
      </c>
      <c r="BG10" s="17">
        <v>2.6152850457106198E-2</v>
      </c>
      <c r="BH10" s="17">
        <v>7.8600498862668497E-2</v>
      </c>
      <c r="BI10" s="17">
        <v>2.8397207677133701E-2</v>
      </c>
      <c r="BJ10" s="17">
        <v>0</v>
      </c>
      <c r="BK10" s="17">
        <v>2.14550580257458E-2</v>
      </c>
      <c r="BL10" s="17">
        <v>3.3299270196419303E-2</v>
      </c>
      <c r="BM10" s="17"/>
      <c r="BN10" s="17">
        <v>5.4087348225118702E-2</v>
      </c>
      <c r="BO10" s="17">
        <v>2.7934716311268801E-2</v>
      </c>
      <c r="BP10" s="17"/>
      <c r="BQ10" s="17">
        <v>5.8321188615015E-2</v>
      </c>
      <c r="BR10" s="17">
        <v>4.34966634658236E-2</v>
      </c>
      <c r="BS10" s="17"/>
      <c r="BT10" s="17">
        <v>7.8693444579085503E-2</v>
      </c>
      <c r="BU10" s="17"/>
      <c r="BV10" s="17">
        <v>4.7403167384691899E-2</v>
      </c>
      <c r="BW10" s="17">
        <v>6.6117928354385E-2</v>
      </c>
      <c r="BX10" s="17">
        <v>3.38511815844596E-2</v>
      </c>
      <c r="BY10" s="17"/>
      <c r="BZ10" s="17">
        <v>2.3640558844287701E-2</v>
      </c>
      <c r="CA10" s="17">
        <v>6.4733989133903505E-2</v>
      </c>
      <c r="CB10" s="17">
        <v>5.8738913665900998E-2</v>
      </c>
      <c r="CC10" s="17">
        <v>4.26512162606488E-2</v>
      </c>
      <c r="CD10" s="17">
        <v>5.55729976858957E-2</v>
      </c>
      <c r="CE10" s="17">
        <v>2.8576808716705801E-2</v>
      </c>
      <c r="CF10" s="17">
        <v>2.9621244549392599E-2</v>
      </c>
      <c r="CG10" s="17"/>
      <c r="CH10" s="17">
        <v>0.116062999347469</v>
      </c>
      <c r="CI10" s="17">
        <v>4.0450844741216997E-2</v>
      </c>
      <c r="CJ10" s="17">
        <v>2.8102366919041499E-2</v>
      </c>
      <c r="CK10" s="17">
        <v>4.12611951922447E-2</v>
      </c>
      <c r="CL10" s="17">
        <v>2.7663068690277098E-2</v>
      </c>
    </row>
    <row r="11" spans="2:90" x14ac:dyDescent="0.3">
      <c r="B11" s="18" t="s">
        <v>220</v>
      </c>
      <c r="C11" s="17">
        <v>0.17838396943071999</v>
      </c>
      <c r="D11" s="17">
        <v>0.17353897553028999</v>
      </c>
      <c r="E11" s="17">
        <v>0.18453304653915001</v>
      </c>
      <c r="F11" s="17"/>
      <c r="G11" s="17">
        <v>0.23799281924686999</v>
      </c>
      <c r="H11" s="17">
        <v>0.29283737804912302</v>
      </c>
      <c r="I11" s="17">
        <v>0.17898365099458</v>
      </c>
      <c r="J11" s="17">
        <v>0.130473584304027</v>
      </c>
      <c r="K11" s="17">
        <v>0.119054959096171</v>
      </c>
      <c r="L11" s="17">
        <v>0.123468601530081</v>
      </c>
      <c r="M11" s="17"/>
      <c r="N11" s="17">
        <v>0.18535879391035201</v>
      </c>
      <c r="O11" s="17">
        <v>0.184174739794978</v>
      </c>
      <c r="P11" s="17">
        <v>0.14752683215069701</v>
      </c>
      <c r="Q11" s="17">
        <v>0.191958099357349</v>
      </c>
      <c r="R11" s="17"/>
      <c r="S11" s="17">
        <v>0.21433769584295401</v>
      </c>
      <c r="T11" s="17">
        <v>0.101719087334603</v>
      </c>
      <c r="U11" s="17">
        <v>0.13033494754473801</v>
      </c>
      <c r="V11" s="17">
        <v>0.19910873168071799</v>
      </c>
      <c r="W11" s="17">
        <v>0.193910654606745</v>
      </c>
      <c r="X11" s="17">
        <v>0.17747140743971199</v>
      </c>
      <c r="Y11" s="17">
        <v>0.18252870272501701</v>
      </c>
      <c r="Z11" s="17">
        <v>0.15480525745542001</v>
      </c>
      <c r="AA11" s="17">
        <v>0.196069898197125</v>
      </c>
      <c r="AB11" s="17">
        <v>0.20945252898989</v>
      </c>
      <c r="AC11" s="17">
        <v>0.22705606710186199</v>
      </c>
      <c r="AD11" s="17">
        <v>0.156878880545372</v>
      </c>
      <c r="AE11" s="17"/>
      <c r="AF11" s="17">
        <v>0.131567379990505</v>
      </c>
      <c r="AG11" s="17">
        <v>0.17485355982648501</v>
      </c>
      <c r="AH11" s="17">
        <v>0.23811201359898199</v>
      </c>
      <c r="AI11" s="17"/>
      <c r="AJ11" s="17">
        <v>0.160448277362569</v>
      </c>
      <c r="AK11" s="17">
        <v>0.193487145422893</v>
      </c>
      <c r="AL11" s="17">
        <v>0.16908039404787301</v>
      </c>
      <c r="AM11" s="17">
        <v>0.122501632387648</v>
      </c>
      <c r="AN11" s="17">
        <v>0.20541479226842599</v>
      </c>
      <c r="AO11" s="17"/>
      <c r="AP11" s="17">
        <v>0.20982865948722401</v>
      </c>
      <c r="AQ11" s="17">
        <v>0.18205296306289101</v>
      </c>
      <c r="AR11" s="17">
        <v>0.193226363218856</v>
      </c>
      <c r="AS11" s="17">
        <v>0.131176173143602</v>
      </c>
      <c r="AT11" s="17">
        <v>0.21402123421376201</v>
      </c>
      <c r="AU11" s="17">
        <v>0.15121111398893899</v>
      </c>
      <c r="AV11" s="17"/>
      <c r="AW11" s="17">
        <v>0.312827908302173</v>
      </c>
      <c r="AX11" s="17">
        <v>0.22912500741160399</v>
      </c>
      <c r="AY11" s="17">
        <v>0.233149515279438</v>
      </c>
      <c r="AZ11" s="17">
        <v>0.18786961639664601</v>
      </c>
      <c r="BA11" s="17">
        <v>0.19097082481660399</v>
      </c>
      <c r="BB11" s="17">
        <v>0.17534923859839499</v>
      </c>
      <c r="BC11" s="17">
        <v>0.16109909372762299</v>
      </c>
      <c r="BD11" s="17">
        <v>0.17652720414536999</v>
      </c>
      <c r="BE11" s="17">
        <v>0.115442825312863</v>
      </c>
      <c r="BF11" s="17">
        <v>0.15239917128000699</v>
      </c>
      <c r="BG11" s="17">
        <v>0.200757542164544</v>
      </c>
      <c r="BH11" s="17">
        <v>0.14497700647327599</v>
      </c>
      <c r="BI11" s="17">
        <v>0.18696204470955599</v>
      </c>
      <c r="BJ11" s="17">
        <v>0.17882058419353</v>
      </c>
      <c r="BK11" s="17">
        <v>0.171297311576805</v>
      </c>
      <c r="BL11" s="17">
        <v>0.17254191075863401</v>
      </c>
      <c r="BM11" s="17"/>
      <c r="BN11" s="17">
        <v>0.16429395352405099</v>
      </c>
      <c r="BO11" s="17">
        <v>0.196908532989854</v>
      </c>
      <c r="BP11" s="17"/>
      <c r="BQ11" s="17">
        <v>0.208046948988175</v>
      </c>
      <c r="BR11" s="17">
        <v>0.14957817466929199</v>
      </c>
      <c r="BS11" s="17"/>
      <c r="BT11" s="17">
        <v>0.20460222982471199</v>
      </c>
      <c r="BU11" s="17"/>
      <c r="BV11" s="17">
        <v>0.19726381382996899</v>
      </c>
      <c r="BW11" s="17">
        <v>0.19803399305626099</v>
      </c>
      <c r="BX11" s="17">
        <v>0.16468151866522199</v>
      </c>
      <c r="BY11" s="17"/>
      <c r="BZ11" s="17">
        <v>0.18503227321601001</v>
      </c>
      <c r="CA11" s="17">
        <v>0.15932550251899999</v>
      </c>
      <c r="CB11" s="17">
        <v>0.16667126584328401</v>
      </c>
      <c r="CC11" s="17">
        <v>0.1854750926904</v>
      </c>
      <c r="CD11" s="17">
        <v>0.16488619326894</v>
      </c>
      <c r="CE11" s="17">
        <v>0.21170969231456799</v>
      </c>
      <c r="CF11" s="17">
        <v>0.17381773065205899</v>
      </c>
      <c r="CG11" s="17"/>
      <c r="CH11" s="17">
        <v>0.284990273239763</v>
      </c>
      <c r="CI11" s="17">
        <v>0.18968910116961499</v>
      </c>
      <c r="CJ11" s="17">
        <v>0.16337857243194601</v>
      </c>
      <c r="CK11" s="17">
        <v>0.14846776419299099</v>
      </c>
      <c r="CL11" s="17">
        <v>6.7134275774999294E-2</v>
      </c>
    </row>
    <row r="12" spans="2:90" x14ac:dyDescent="0.3">
      <c r="B12" s="18" t="s">
        <v>298</v>
      </c>
      <c r="C12" s="17">
        <v>0.36602567836796801</v>
      </c>
      <c r="D12" s="17">
        <v>0.38592927541822802</v>
      </c>
      <c r="E12" s="17">
        <v>0.34747230291157499</v>
      </c>
      <c r="F12" s="17"/>
      <c r="G12" s="17">
        <v>0.282574259073398</v>
      </c>
      <c r="H12" s="17">
        <v>0.33942639581370099</v>
      </c>
      <c r="I12" s="17">
        <v>0.34384616861983602</v>
      </c>
      <c r="J12" s="17">
        <v>0.38376559501157897</v>
      </c>
      <c r="K12" s="17">
        <v>0.38065327814383698</v>
      </c>
      <c r="L12" s="17">
        <v>0.43714586731285598</v>
      </c>
      <c r="M12" s="17"/>
      <c r="N12" s="17">
        <v>0.42151201611253297</v>
      </c>
      <c r="O12" s="17">
        <v>0.35824005511748003</v>
      </c>
      <c r="P12" s="17">
        <v>0.40037994432367702</v>
      </c>
      <c r="Q12" s="17">
        <v>0.28772138595598901</v>
      </c>
      <c r="R12" s="17"/>
      <c r="S12" s="17">
        <v>0.324438491990442</v>
      </c>
      <c r="T12" s="17">
        <v>0.40751283445603698</v>
      </c>
      <c r="U12" s="17">
        <v>0.49158485015992798</v>
      </c>
      <c r="V12" s="17">
        <v>0.40644893656743902</v>
      </c>
      <c r="W12" s="17">
        <v>0.377813394916793</v>
      </c>
      <c r="X12" s="17">
        <v>0.39901257185345501</v>
      </c>
      <c r="Y12" s="17">
        <v>0.35804027838751901</v>
      </c>
      <c r="Z12" s="17">
        <v>0.35768440894214198</v>
      </c>
      <c r="AA12" s="17">
        <v>0.31852681048440401</v>
      </c>
      <c r="AB12" s="17">
        <v>0.33471811956307701</v>
      </c>
      <c r="AC12" s="17">
        <v>0.36306390914397701</v>
      </c>
      <c r="AD12" s="17">
        <v>0.10397087278190401</v>
      </c>
      <c r="AE12" s="17"/>
      <c r="AF12" s="17">
        <v>0.37912589009825398</v>
      </c>
      <c r="AG12" s="17">
        <v>0.38519175216332302</v>
      </c>
      <c r="AH12" s="17">
        <v>0.33733781770750998</v>
      </c>
      <c r="AI12" s="17"/>
      <c r="AJ12" s="17">
        <v>0.40902124405135099</v>
      </c>
      <c r="AK12" s="17">
        <v>0.39532667338461802</v>
      </c>
      <c r="AL12" s="17">
        <v>0.38336771622782101</v>
      </c>
      <c r="AM12" s="17">
        <v>0.332044870633599</v>
      </c>
      <c r="AN12" s="17">
        <v>0.35525018486156501</v>
      </c>
      <c r="AO12" s="17"/>
      <c r="AP12" s="17">
        <v>0.393845502145866</v>
      </c>
      <c r="AQ12" s="17">
        <v>0.42030716784026501</v>
      </c>
      <c r="AR12" s="17">
        <v>0.34708188471051199</v>
      </c>
      <c r="AS12" s="17">
        <v>0.34681780537664098</v>
      </c>
      <c r="AT12" s="17">
        <v>0.33624227703451398</v>
      </c>
      <c r="AU12" s="17">
        <v>0.33976980060459699</v>
      </c>
      <c r="AV12" s="17"/>
      <c r="AW12" s="17">
        <v>0.244382862946037</v>
      </c>
      <c r="AX12" s="17">
        <v>0.26502932353146003</v>
      </c>
      <c r="AY12" s="17">
        <v>0.26278231110625699</v>
      </c>
      <c r="AZ12" s="17">
        <v>0.35153373269356802</v>
      </c>
      <c r="BA12" s="17">
        <v>0.34275317961263402</v>
      </c>
      <c r="BB12" s="17">
        <v>0.28663043031125102</v>
      </c>
      <c r="BC12" s="17">
        <v>0.376026810541921</v>
      </c>
      <c r="BD12" s="17">
        <v>0.43004330531323498</v>
      </c>
      <c r="BE12" s="17">
        <v>0.38959439735231799</v>
      </c>
      <c r="BF12" s="17">
        <v>0.37233950494714901</v>
      </c>
      <c r="BG12" s="17">
        <v>0.45285010518390101</v>
      </c>
      <c r="BH12" s="17">
        <v>0.37706949578562199</v>
      </c>
      <c r="BI12" s="17">
        <v>0.44270136860523401</v>
      </c>
      <c r="BJ12" s="17">
        <v>0.44607754579749498</v>
      </c>
      <c r="BK12" s="17">
        <v>0.49972729854422698</v>
      </c>
      <c r="BL12" s="17">
        <v>0.46242975115195001</v>
      </c>
      <c r="BM12" s="17"/>
      <c r="BN12" s="17">
        <v>0.39515374643443901</v>
      </c>
      <c r="BO12" s="17">
        <v>0.32544616368457802</v>
      </c>
      <c r="BP12" s="17"/>
      <c r="BQ12" s="17">
        <v>0.41189567196264698</v>
      </c>
      <c r="BR12" s="17">
        <v>0.39043357709785098</v>
      </c>
      <c r="BS12" s="17"/>
      <c r="BT12" s="17">
        <v>0.384526733792729</v>
      </c>
      <c r="BU12" s="17"/>
      <c r="BV12" s="17">
        <v>0.315651394384377</v>
      </c>
      <c r="BW12" s="17">
        <v>0.35798642867177799</v>
      </c>
      <c r="BX12" s="17">
        <v>0.39478621464675201</v>
      </c>
      <c r="BY12" s="17"/>
      <c r="BZ12" s="17">
        <v>0.20522083570761401</v>
      </c>
      <c r="CA12" s="17">
        <v>0.28546595854054702</v>
      </c>
      <c r="CB12" s="17">
        <v>0.31862112320214597</v>
      </c>
      <c r="CC12" s="17">
        <v>0.37759896135016402</v>
      </c>
      <c r="CD12" s="17">
        <v>0.45017520867604299</v>
      </c>
      <c r="CE12" s="17">
        <v>0.36442560729221901</v>
      </c>
      <c r="CF12" s="17">
        <v>0.54034308097266504</v>
      </c>
      <c r="CG12" s="17"/>
      <c r="CH12" s="17">
        <v>0.32577930779678399</v>
      </c>
      <c r="CI12" s="17">
        <v>0.45420601056467003</v>
      </c>
      <c r="CJ12" s="17">
        <v>0.36444441360346602</v>
      </c>
      <c r="CK12" s="17">
        <v>0.22628837046879</v>
      </c>
      <c r="CL12" s="17">
        <v>0.205391881649784</v>
      </c>
    </row>
    <row r="13" spans="2:90" x14ac:dyDescent="0.3">
      <c r="B13" s="18" t="s">
        <v>299</v>
      </c>
      <c r="C13" s="17">
        <v>0.304225153215196</v>
      </c>
      <c r="D13" s="17">
        <v>0.29497659220585398</v>
      </c>
      <c r="E13" s="17">
        <v>0.31265191198546799</v>
      </c>
      <c r="F13" s="17"/>
      <c r="G13" s="17">
        <v>0.19008289922074201</v>
      </c>
      <c r="H13" s="17">
        <v>0.21137001083413801</v>
      </c>
      <c r="I13" s="17">
        <v>0.31413926393826003</v>
      </c>
      <c r="J13" s="17">
        <v>0.33016621889784797</v>
      </c>
      <c r="K13" s="17">
        <v>0.40964763840170199</v>
      </c>
      <c r="L13" s="17">
        <v>0.35602399141347502</v>
      </c>
      <c r="M13" s="17"/>
      <c r="N13" s="17">
        <v>0.28837827624037499</v>
      </c>
      <c r="O13" s="17">
        <v>0.29392965674444199</v>
      </c>
      <c r="P13" s="17">
        <v>0.32249915229756698</v>
      </c>
      <c r="Q13" s="17">
        <v>0.31689376263871299</v>
      </c>
      <c r="R13" s="17"/>
      <c r="S13" s="17">
        <v>0.34756621930815901</v>
      </c>
      <c r="T13" s="17">
        <v>0.362378383144283</v>
      </c>
      <c r="U13" s="17">
        <v>0.291131375180607</v>
      </c>
      <c r="V13" s="17">
        <v>0.27378481030219698</v>
      </c>
      <c r="W13" s="17">
        <v>0.31778550109338</v>
      </c>
      <c r="X13" s="17">
        <v>0.268296172288565</v>
      </c>
      <c r="Y13" s="17">
        <v>0.35946289628835798</v>
      </c>
      <c r="Z13" s="17">
        <v>0.37009539884336901</v>
      </c>
      <c r="AA13" s="17">
        <v>0.37669172287209501</v>
      </c>
      <c r="AB13" s="17">
        <v>0.12206836318238599</v>
      </c>
      <c r="AC13" s="17">
        <v>0.29605640291513302</v>
      </c>
      <c r="AD13" s="17">
        <v>0.10874471808677801</v>
      </c>
      <c r="AE13" s="17"/>
      <c r="AF13" s="17">
        <v>0.37400146102251602</v>
      </c>
      <c r="AG13" s="17">
        <v>0.28618821102707398</v>
      </c>
      <c r="AH13" s="17">
        <v>0.249985739715223</v>
      </c>
      <c r="AI13" s="17"/>
      <c r="AJ13" s="17">
        <v>0.34338428971889601</v>
      </c>
      <c r="AK13" s="17">
        <v>0.27517223108674899</v>
      </c>
      <c r="AL13" s="17">
        <v>0.35002680472226899</v>
      </c>
      <c r="AM13" s="17">
        <v>0.39122413021292601</v>
      </c>
      <c r="AN13" s="17">
        <v>0.25089428582208601</v>
      </c>
      <c r="AO13" s="17"/>
      <c r="AP13" s="17">
        <v>0.25278055537421301</v>
      </c>
      <c r="AQ13" s="17">
        <v>0.29268853934161798</v>
      </c>
      <c r="AR13" s="17">
        <v>0.32751144205702498</v>
      </c>
      <c r="AS13" s="17">
        <v>0.38921168073654799</v>
      </c>
      <c r="AT13" s="17">
        <v>0.233291801922965</v>
      </c>
      <c r="AU13" s="17">
        <v>0.35608686676724499</v>
      </c>
      <c r="AV13" s="17"/>
      <c r="AW13" s="17">
        <v>0.28862145019031099</v>
      </c>
      <c r="AX13" s="17">
        <v>0.25821139721511599</v>
      </c>
      <c r="AY13" s="17">
        <v>0.28162263429739898</v>
      </c>
      <c r="AZ13" s="17">
        <v>0.34440944583570698</v>
      </c>
      <c r="BA13" s="17">
        <v>0.31829984685802798</v>
      </c>
      <c r="BB13" s="17">
        <v>0.35386915155263099</v>
      </c>
      <c r="BC13" s="17">
        <v>0.36022228758101899</v>
      </c>
      <c r="BD13" s="17">
        <v>0.31386594206162099</v>
      </c>
      <c r="BE13" s="17">
        <v>0.34477400236176903</v>
      </c>
      <c r="BF13" s="17">
        <v>0.31328897350762402</v>
      </c>
      <c r="BG13" s="17">
        <v>0.21449508084478699</v>
      </c>
      <c r="BH13" s="17">
        <v>0.28306349714238299</v>
      </c>
      <c r="BI13" s="17">
        <v>0.21394966144010799</v>
      </c>
      <c r="BJ13" s="17">
        <v>0.34382325243251599</v>
      </c>
      <c r="BK13" s="17">
        <v>0.28419213758289003</v>
      </c>
      <c r="BL13" s="17">
        <v>0.245513900370632</v>
      </c>
      <c r="BM13" s="17"/>
      <c r="BN13" s="17">
        <v>0.311305545814759</v>
      </c>
      <c r="BO13" s="17">
        <v>0.29460855049636803</v>
      </c>
      <c r="BP13" s="17"/>
      <c r="BQ13" s="17">
        <v>0.24934480247739901</v>
      </c>
      <c r="BR13" s="17">
        <v>0.30185878994795701</v>
      </c>
      <c r="BS13" s="17"/>
      <c r="BT13" s="17">
        <v>0.276623481319276</v>
      </c>
      <c r="BU13" s="17"/>
      <c r="BV13" s="17">
        <v>0.297510310751537</v>
      </c>
      <c r="BW13" s="17">
        <v>0.25772751943362698</v>
      </c>
      <c r="BX13" s="17">
        <v>0.319867025942148</v>
      </c>
      <c r="BY13" s="17"/>
      <c r="BZ13" s="17">
        <v>0.42135538111988602</v>
      </c>
      <c r="CA13" s="17">
        <v>0.37640460542298398</v>
      </c>
      <c r="CB13" s="17">
        <v>0.344803724596074</v>
      </c>
      <c r="CC13" s="17">
        <v>0.29163827085805999</v>
      </c>
      <c r="CD13" s="17">
        <v>0.25836286024166799</v>
      </c>
      <c r="CE13" s="17">
        <v>0.28693504464445402</v>
      </c>
      <c r="CF13" s="17">
        <v>0.19793811148685</v>
      </c>
      <c r="CG13" s="17"/>
      <c r="CH13" s="17">
        <v>0.20500799482294299</v>
      </c>
      <c r="CI13" s="17">
        <v>0.23791993262531699</v>
      </c>
      <c r="CJ13" s="17">
        <v>0.32225095366415601</v>
      </c>
      <c r="CK13" s="17">
        <v>0.41299354333372201</v>
      </c>
      <c r="CL13" s="17">
        <v>0.57286820319395404</v>
      </c>
    </row>
    <row r="14" spans="2:90" x14ac:dyDescent="0.3">
      <c r="B14" s="18" t="s">
        <v>223</v>
      </c>
      <c r="C14" s="17">
        <v>7.5071097951685803E-2</v>
      </c>
      <c r="D14" s="17">
        <v>7.0150523394309106E-2</v>
      </c>
      <c r="E14" s="17">
        <v>7.7574574080998202E-2</v>
      </c>
      <c r="F14" s="17"/>
      <c r="G14" s="17">
        <v>0.137402854603487</v>
      </c>
      <c r="H14" s="17">
        <v>6.7924104394301604E-2</v>
      </c>
      <c r="I14" s="17">
        <v>6.6461117887234203E-2</v>
      </c>
      <c r="J14" s="17">
        <v>9.8470319365088099E-2</v>
      </c>
      <c r="K14" s="17">
        <v>5.5446694985691901E-2</v>
      </c>
      <c r="L14" s="17">
        <v>4.0725398087735502E-2</v>
      </c>
      <c r="M14" s="17"/>
      <c r="N14" s="17">
        <v>5.1324833044124898E-2</v>
      </c>
      <c r="O14" s="17">
        <v>9.0342606666241401E-2</v>
      </c>
      <c r="P14" s="17">
        <v>5.60218369955542E-2</v>
      </c>
      <c r="Q14" s="17">
        <v>0.100418299140311</v>
      </c>
      <c r="R14" s="17"/>
      <c r="S14" s="17">
        <v>3.4104707665165497E-2</v>
      </c>
      <c r="T14" s="17">
        <v>4.29226138315024E-2</v>
      </c>
      <c r="U14" s="17">
        <v>4.5703499025600898E-2</v>
      </c>
      <c r="V14" s="17">
        <v>4.0344163127191301E-2</v>
      </c>
      <c r="W14" s="17">
        <v>2.1012242711416999E-2</v>
      </c>
      <c r="X14" s="17">
        <v>7.3967314532246697E-2</v>
      </c>
      <c r="Y14" s="17">
        <v>3.3387154762047601E-2</v>
      </c>
      <c r="Z14" s="17">
        <v>2.3311237849061601E-2</v>
      </c>
      <c r="AA14" s="17">
        <v>3.01598789721042E-2</v>
      </c>
      <c r="AB14" s="17">
        <v>0.25766915187761902</v>
      </c>
      <c r="AC14" s="17">
        <v>3.8613234012418701E-2</v>
      </c>
      <c r="AD14" s="17">
        <v>0.57724716109486596</v>
      </c>
      <c r="AE14" s="17"/>
      <c r="AF14" s="17">
        <v>4.4326379146443697E-2</v>
      </c>
      <c r="AG14" s="17">
        <v>7.4941059985283706E-2</v>
      </c>
      <c r="AH14" s="17">
        <v>9.4178678730895499E-2</v>
      </c>
      <c r="AI14" s="17"/>
      <c r="AJ14" s="17">
        <v>3.4213226026335301E-2</v>
      </c>
      <c r="AK14" s="17">
        <v>5.9667162401812801E-2</v>
      </c>
      <c r="AL14" s="17">
        <v>4.04818824358677E-2</v>
      </c>
      <c r="AM14" s="17">
        <v>6.3597886928663E-2</v>
      </c>
      <c r="AN14" s="17">
        <v>8.7692818563689698E-2</v>
      </c>
      <c r="AO14" s="17"/>
      <c r="AP14" s="17">
        <v>5.84963234570577E-2</v>
      </c>
      <c r="AQ14" s="17">
        <v>3.4349697714012299E-2</v>
      </c>
      <c r="AR14" s="17">
        <v>6.73957939683789E-2</v>
      </c>
      <c r="AS14" s="17">
        <v>5.2779801105544699E-2</v>
      </c>
      <c r="AT14" s="17">
        <v>0.120229651820401</v>
      </c>
      <c r="AU14" s="17">
        <v>7.7027705129387905E-2</v>
      </c>
      <c r="AV14" s="17"/>
      <c r="AW14" s="17">
        <v>0.107134399713725</v>
      </c>
      <c r="AX14" s="17">
        <v>9.5126955765281102E-2</v>
      </c>
      <c r="AY14" s="17">
        <v>0.116719670896062</v>
      </c>
      <c r="AZ14" s="17">
        <v>4.5963883025494201E-2</v>
      </c>
      <c r="BA14" s="17">
        <v>6.0196444561076499E-2</v>
      </c>
      <c r="BB14" s="17">
        <v>9.7383312123102098E-2</v>
      </c>
      <c r="BC14" s="17">
        <v>4.0762852980644901E-2</v>
      </c>
      <c r="BD14" s="17">
        <v>3.8907293732705302E-2</v>
      </c>
      <c r="BE14" s="17">
        <v>0.115090205937342</v>
      </c>
      <c r="BF14" s="17">
        <v>7.9482639430882004E-2</v>
      </c>
      <c r="BG14" s="17">
        <v>8.6166746958355606E-2</v>
      </c>
      <c r="BH14" s="17">
        <v>8.6399448266971907E-2</v>
      </c>
      <c r="BI14" s="17">
        <v>0.11642684690009</v>
      </c>
      <c r="BJ14" s="17">
        <v>1.5732025993982001E-2</v>
      </c>
      <c r="BK14" s="17">
        <v>2.33281942703321E-2</v>
      </c>
      <c r="BL14" s="17">
        <v>3.5376108458958597E-2</v>
      </c>
      <c r="BM14" s="17"/>
      <c r="BN14" s="17">
        <v>4.7864087374774003E-2</v>
      </c>
      <c r="BO14" s="17">
        <v>0.112666547544749</v>
      </c>
      <c r="BP14" s="17"/>
      <c r="BQ14" s="17">
        <v>5.5131099009714399E-2</v>
      </c>
      <c r="BR14" s="17">
        <v>6.8202774283109599E-2</v>
      </c>
      <c r="BS14" s="17"/>
      <c r="BT14" s="17">
        <v>2.46701926237697E-2</v>
      </c>
      <c r="BU14" s="17"/>
      <c r="BV14" s="17">
        <v>9.2593828791910193E-2</v>
      </c>
      <c r="BW14" s="17">
        <v>7.5843318407603499E-2</v>
      </c>
      <c r="BX14" s="17">
        <v>6.5977397920326003E-2</v>
      </c>
      <c r="BY14" s="17"/>
      <c r="BZ14" s="17">
        <v>9.6641428217503697E-2</v>
      </c>
      <c r="CA14" s="17">
        <v>8.7901945461923994E-2</v>
      </c>
      <c r="CB14" s="17">
        <v>7.0681555971734894E-2</v>
      </c>
      <c r="CC14" s="17">
        <v>7.9617316941846206E-2</v>
      </c>
      <c r="CD14" s="17">
        <v>5.59155240937253E-2</v>
      </c>
      <c r="CE14" s="17">
        <v>8.1842773223195997E-2</v>
      </c>
      <c r="CF14" s="17">
        <v>3.3339612104270701E-2</v>
      </c>
      <c r="CG14" s="17"/>
      <c r="CH14" s="17">
        <v>2.2969482189383699E-2</v>
      </c>
      <c r="CI14" s="17">
        <v>6.3155619298221902E-2</v>
      </c>
      <c r="CJ14" s="17">
        <v>9.5235121750373505E-2</v>
      </c>
      <c r="CK14" s="17">
        <v>8.4988400392380897E-2</v>
      </c>
      <c r="CL14" s="17">
        <v>8.9139746858293206E-2</v>
      </c>
    </row>
    <row r="15" spans="2:90" x14ac:dyDescent="0.3">
      <c r="B15" s="18" t="s">
        <v>118</v>
      </c>
      <c r="C15" s="19">
        <v>1.9811219614271399E-2</v>
      </c>
      <c r="D15" s="19">
        <v>1.4149532490874001E-2</v>
      </c>
      <c r="E15" s="19">
        <v>2.5501444224716199E-2</v>
      </c>
      <c r="F15" s="19"/>
      <c r="G15" s="19">
        <v>4.6304189327271497E-2</v>
      </c>
      <c r="H15" s="19">
        <v>3.2077666589391499E-2</v>
      </c>
      <c r="I15" s="19">
        <v>2.7125317205568399E-2</v>
      </c>
      <c r="J15" s="19">
        <v>1.6431812037811501E-2</v>
      </c>
      <c r="K15" s="19">
        <v>0</v>
      </c>
      <c r="L15" s="19">
        <v>2.2328791913099701E-3</v>
      </c>
      <c r="M15" s="19"/>
      <c r="N15" s="19">
        <v>1.25348993626078E-2</v>
      </c>
      <c r="O15" s="19">
        <v>2.26370144463841E-2</v>
      </c>
      <c r="P15" s="19">
        <v>1.2554703144254799E-2</v>
      </c>
      <c r="Q15" s="19">
        <v>2.9446663211383801E-2</v>
      </c>
      <c r="R15" s="19"/>
      <c r="S15" s="19">
        <v>1.47524620421865E-2</v>
      </c>
      <c r="T15" s="19">
        <v>1.75217937833167E-2</v>
      </c>
      <c r="U15" s="19">
        <v>6.6177791641988896E-3</v>
      </c>
      <c r="V15" s="19">
        <v>2.1444093762085E-2</v>
      </c>
      <c r="W15" s="19">
        <v>2.6740653749286799E-2</v>
      </c>
      <c r="X15" s="19">
        <v>1.6066807357680301E-2</v>
      </c>
      <c r="Y15" s="19">
        <v>1.24309658934132E-2</v>
      </c>
      <c r="Z15" s="19">
        <v>1.16203626019405E-2</v>
      </c>
      <c r="AA15" s="19">
        <v>1.9800212736362299E-2</v>
      </c>
      <c r="AB15" s="19">
        <v>5.0311555943439598E-2</v>
      </c>
      <c r="AC15" s="19">
        <v>2.08149443986511E-2</v>
      </c>
      <c r="AD15" s="19">
        <v>1.6278114914823599E-2</v>
      </c>
      <c r="AE15" s="19"/>
      <c r="AF15" s="19">
        <v>9.3414069105159803E-3</v>
      </c>
      <c r="AG15" s="19">
        <v>1.8127083849245398E-2</v>
      </c>
      <c r="AH15" s="19">
        <v>3.4561866522936698E-2</v>
      </c>
      <c r="AI15" s="19"/>
      <c r="AJ15" s="19">
        <v>7.5182767266374498E-3</v>
      </c>
      <c r="AK15" s="19">
        <v>1.13255732767924E-2</v>
      </c>
      <c r="AL15" s="19">
        <v>1.3124881773094701E-2</v>
      </c>
      <c r="AM15" s="19">
        <v>1.5772711757973502E-2</v>
      </c>
      <c r="AN15" s="19">
        <v>2.7875217238082499E-2</v>
      </c>
      <c r="AO15" s="19"/>
      <c r="AP15" s="19">
        <v>1.1975151150689201E-2</v>
      </c>
      <c r="AQ15" s="19">
        <v>9.0125380214948706E-3</v>
      </c>
      <c r="AR15" s="19">
        <v>2.2548258237901901E-2</v>
      </c>
      <c r="AS15" s="19">
        <v>1.5093874725528001E-2</v>
      </c>
      <c r="AT15" s="19">
        <v>4.2233817389704401E-2</v>
      </c>
      <c r="AU15" s="19">
        <v>4.1159686198335897E-2</v>
      </c>
      <c r="AV15" s="19"/>
      <c r="AW15" s="19">
        <v>0</v>
      </c>
      <c r="AX15" s="19">
        <v>3.3900745741843499E-2</v>
      </c>
      <c r="AY15" s="19">
        <v>1.3780788263306899E-2</v>
      </c>
      <c r="AZ15" s="19">
        <v>2.5405668022810801E-2</v>
      </c>
      <c r="BA15" s="19">
        <v>2.0652101007814099E-2</v>
      </c>
      <c r="BB15" s="19">
        <v>3.1431472388997302E-2</v>
      </c>
      <c r="BC15" s="19">
        <v>1.68798462899554E-2</v>
      </c>
      <c r="BD15" s="19">
        <v>1.42754772221226E-2</v>
      </c>
      <c r="BE15" s="19">
        <v>0</v>
      </c>
      <c r="BF15" s="19">
        <v>1.0502564266066199E-2</v>
      </c>
      <c r="BG15" s="19">
        <v>6.5959661501483503E-3</v>
      </c>
      <c r="BH15" s="19">
        <v>1.02189215364798E-2</v>
      </c>
      <c r="BI15" s="19">
        <v>0</v>
      </c>
      <c r="BJ15" s="19">
        <v>1.55465915824777E-2</v>
      </c>
      <c r="BK15" s="19">
        <v>0</v>
      </c>
      <c r="BL15" s="19">
        <v>3.0184823122144201E-2</v>
      </c>
      <c r="BM15" s="19"/>
      <c r="BN15" s="19">
        <v>1.0829130893034E-2</v>
      </c>
      <c r="BO15" s="19">
        <v>3.2508602375624598E-2</v>
      </c>
      <c r="BP15" s="19"/>
      <c r="BQ15" s="19">
        <v>8.7963919305684892E-3</v>
      </c>
      <c r="BR15" s="19">
        <v>1.5223665851694001E-2</v>
      </c>
      <c r="BS15" s="19"/>
      <c r="BT15" s="19">
        <v>8.6914815599189107E-3</v>
      </c>
      <c r="BU15" s="19"/>
      <c r="BV15" s="19">
        <v>4.0853284902546999E-2</v>
      </c>
      <c r="BW15" s="19">
        <v>2.1821317427750501E-2</v>
      </c>
      <c r="BX15" s="19">
        <v>1.0468373658635901E-2</v>
      </c>
      <c r="BY15" s="19"/>
      <c r="BZ15" s="19">
        <v>2.5730326498971001E-2</v>
      </c>
      <c r="CA15" s="19">
        <v>1.6247370950064899E-2</v>
      </c>
      <c r="CB15" s="19">
        <v>2.1858448710010799E-2</v>
      </c>
      <c r="CC15" s="19">
        <v>1.24440986458843E-2</v>
      </c>
      <c r="CD15" s="19">
        <v>6.2264001110716198E-3</v>
      </c>
      <c r="CE15" s="19">
        <v>1.59370360463604E-2</v>
      </c>
      <c r="CF15" s="19">
        <v>1.3568372396731801E-2</v>
      </c>
      <c r="CG15" s="19"/>
      <c r="CH15" s="19">
        <v>2.1016196898980401E-2</v>
      </c>
      <c r="CI15" s="19">
        <v>1.3205218300217701E-2</v>
      </c>
      <c r="CJ15" s="19">
        <v>1.7253930685545999E-2</v>
      </c>
      <c r="CK15" s="19">
        <v>3.9176896906124102E-2</v>
      </c>
      <c r="CL15" s="19">
        <v>2.6102319335197001E-2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304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296</v>
      </c>
      <c r="C9" s="17">
        <v>2.2005591614075001E-2</v>
      </c>
      <c r="D9" s="17">
        <v>2.3895534462123402E-2</v>
      </c>
      <c r="E9" s="17">
        <v>2.0332984507788001E-2</v>
      </c>
      <c r="F9" s="17"/>
      <c r="G9" s="17">
        <v>3.2821988565921598E-2</v>
      </c>
      <c r="H9" s="17">
        <v>3.1475980088097801E-2</v>
      </c>
      <c r="I9" s="17">
        <v>1.7162133070961899E-2</v>
      </c>
      <c r="J9" s="17">
        <v>1.6158682911507599E-2</v>
      </c>
      <c r="K9" s="17">
        <v>3.5623804101584403E-2</v>
      </c>
      <c r="L9" s="17">
        <v>6.6596166073849003E-3</v>
      </c>
      <c r="M9" s="17"/>
      <c r="N9" s="17">
        <v>1.7437408545508699E-2</v>
      </c>
      <c r="O9" s="17">
        <v>1.22484307998039E-2</v>
      </c>
      <c r="P9" s="17">
        <v>3.0068375840041899E-2</v>
      </c>
      <c r="Q9" s="17">
        <v>3.0182831684492699E-2</v>
      </c>
      <c r="R9" s="17"/>
      <c r="S9" s="17">
        <v>2.8216408433484101E-2</v>
      </c>
      <c r="T9" s="17">
        <v>1.8620955965220599E-2</v>
      </c>
      <c r="U9" s="17">
        <v>1.6855254064887599E-2</v>
      </c>
      <c r="V9" s="17">
        <v>2.6935225185936901E-2</v>
      </c>
      <c r="W9" s="17">
        <v>3.1257883736629397E-2</v>
      </c>
      <c r="X9" s="17">
        <v>1.08951288522167E-2</v>
      </c>
      <c r="Y9" s="17">
        <v>1.7496857529362E-2</v>
      </c>
      <c r="Z9" s="17">
        <v>1.05844176586074E-2</v>
      </c>
      <c r="AA9" s="17">
        <v>3.6696584977377003E-2</v>
      </c>
      <c r="AB9" s="17">
        <v>2.5751105815814301E-2</v>
      </c>
      <c r="AC9" s="17">
        <v>0</v>
      </c>
      <c r="AD9" s="17">
        <v>1.69119861369483E-2</v>
      </c>
      <c r="AE9" s="17"/>
      <c r="AF9" s="17">
        <v>2.2276095893416101E-2</v>
      </c>
      <c r="AG9" s="17">
        <v>2.6055650310144798E-2</v>
      </c>
      <c r="AH9" s="17">
        <v>1.3778729135316199E-2</v>
      </c>
      <c r="AI9" s="17"/>
      <c r="AJ9" s="17">
        <v>2.2485068226711698E-2</v>
      </c>
      <c r="AK9" s="17">
        <v>2.3839250475696599E-2</v>
      </c>
      <c r="AL9" s="17">
        <v>5.8727838305231697E-3</v>
      </c>
      <c r="AM9" s="17">
        <v>2.3955381436960198E-2</v>
      </c>
      <c r="AN9" s="17">
        <v>3.77253645995018E-2</v>
      </c>
      <c r="AO9" s="17"/>
      <c r="AP9" s="17">
        <v>2.9452861450545799E-2</v>
      </c>
      <c r="AQ9" s="17">
        <v>1.81164628962431E-2</v>
      </c>
      <c r="AR9" s="17">
        <v>2.7835004238552102E-2</v>
      </c>
      <c r="AS9" s="17">
        <v>1.6925586011764301E-2</v>
      </c>
      <c r="AT9" s="17">
        <v>3.4877716494186702E-2</v>
      </c>
      <c r="AU9" s="17">
        <v>1.07975690617403E-2</v>
      </c>
      <c r="AV9" s="17"/>
      <c r="AW9" s="17">
        <v>4.7033378847753701E-2</v>
      </c>
      <c r="AX9" s="17">
        <v>4.04329813593872E-2</v>
      </c>
      <c r="AY9" s="17">
        <v>1.9139754222612201E-2</v>
      </c>
      <c r="AZ9" s="17">
        <v>1.5886405246806502E-2</v>
      </c>
      <c r="BA9" s="17">
        <v>1.8669652910186699E-2</v>
      </c>
      <c r="BB9" s="17">
        <v>2.77374633628318E-2</v>
      </c>
      <c r="BC9" s="17">
        <v>1.1073760387246201E-2</v>
      </c>
      <c r="BD9" s="17">
        <v>1.26794867256709E-2</v>
      </c>
      <c r="BE9" s="17">
        <v>0</v>
      </c>
      <c r="BF9" s="17">
        <v>1.0785975339871899E-2</v>
      </c>
      <c r="BG9" s="17">
        <v>3.8002120278191102E-2</v>
      </c>
      <c r="BH9" s="17">
        <v>2.8818475962455199E-2</v>
      </c>
      <c r="BI9" s="17">
        <v>2.4321977167047901E-2</v>
      </c>
      <c r="BJ9" s="17">
        <v>1.5335386712746099E-2</v>
      </c>
      <c r="BK9" s="17">
        <v>1.8436395206703302E-2</v>
      </c>
      <c r="BL9" s="17">
        <v>5.0763020984652997E-2</v>
      </c>
      <c r="BM9" s="17"/>
      <c r="BN9" s="17">
        <v>3.02360591277363E-2</v>
      </c>
      <c r="BO9" s="17">
        <v>9.9057710068797006E-3</v>
      </c>
      <c r="BP9" s="17"/>
      <c r="BQ9" s="17">
        <v>2.8999053998137202E-2</v>
      </c>
      <c r="BR9" s="17">
        <v>1.96097133451189E-2</v>
      </c>
      <c r="BS9" s="17"/>
      <c r="BT9" s="17">
        <v>3.6839668303409102E-2</v>
      </c>
      <c r="BU9" s="17"/>
      <c r="BV9" s="17">
        <v>2.2852079621190902E-2</v>
      </c>
      <c r="BW9" s="17">
        <v>2.6688181295398E-2</v>
      </c>
      <c r="BX9" s="17">
        <v>2.0115991223889299E-2</v>
      </c>
      <c r="BY9" s="17"/>
      <c r="BZ9" s="17">
        <v>2.80736072706303E-2</v>
      </c>
      <c r="CA9" s="17">
        <v>2.6320427309000301E-2</v>
      </c>
      <c r="CB9" s="17">
        <v>2.5203836503651999E-2</v>
      </c>
      <c r="CC9" s="17">
        <v>2.21558123954263E-2</v>
      </c>
      <c r="CD9" s="17">
        <v>2.0404363768792601E-2</v>
      </c>
      <c r="CE9" s="17">
        <v>1.09266224552193E-2</v>
      </c>
      <c r="CF9" s="17">
        <v>2.8780868487337401E-2</v>
      </c>
      <c r="CG9" s="17"/>
      <c r="CH9" s="17">
        <v>7.8152527917633302E-2</v>
      </c>
      <c r="CI9" s="17">
        <v>1.7715248450882098E-2</v>
      </c>
      <c r="CJ9" s="17">
        <v>9.7532346174147404E-3</v>
      </c>
      <c r="CK9" s="17">
        <v>2.85123737305518E-2</v>
      </c>
      <c r="CL9" s="17">
        <v>1.17005044974946E-2</v>
      </c>
    </row>
    <row r="10" spans="2:90" x14ac:dyDescent="0.3">
      <c r="B10" s="18" t="s">
        <v>297</v>
      </c>
      <c r="C10" s="17">
        <v>4.1952362131759798E-2</v>
      </c>
      <c r="D10" s="17">
        <v>5.2705235040039503E-2</v>
      </c>
      <c r="E10" s="17">
        <v>3.17761100623455E-2</v>
      </c>
      <c r="F10" s="17"/>
      <c r="G10" s="17">
        <v>0.12648943861221601</v>
      </c>
      <c r="H10" s="17">
        <v>6.0440475431375901E-2</v>
      </c>
      <c r="I10" s="17">
        <v>3.8563411183820499E-2</v>
      </c>
      <c r="J10" s="17">
        <v>2.4883988692003301E-2</v>
      </c>
      <c r="K10" s="17">
        <v>1.62324760847644E-2</v>
      </c>
      <c r="L10" s="17">
        <v>4.5706768370465398E-3</v>
      </c>
      <c r="M10" s="17"/>
      <c r="N10" s="17">
        <v>4.2571142748580801E-2</v>
      </c>
      <c r="O10" s="17">
        <v>4.6045673149464797E-2</v>
      </c>
      <c r="P10" s="17">
        <v>3.6112911121553702E-2</v>
      </c>
      <c r="Q10" s="17">
        <v>4.0263800324486197E-2</v>
      </c>
      <c r="R10" s="17"/>
      <c r="S10" s="17">
        <v>5.2905040962310301E-2</v>
      </c>
      <c r="T10" s="17">
        <v>3.8358846846578698E-2</v>
      </c>
      <c r="U10" s="17">
        <v>1.70304613182479E-2</v>
      </c>
      <c r="V10" s="17">
        <v>4.2415033563042298E-2</v>
      </c>
      <c r="W10" s="17">
        <v>4.7582092022561202E-2</v>
      </c>
      <c r="X10" s="17">
        <v>7.9004969566272801E-2</v>
      </c>
      <c r="Y10" s="17">
        <v>1.9483872584419099E-2</v>
      </c>
      <c r="Z10" s="17">
        <v>3.6964514279307102E-2</v>
      </c>
      <c r="AA10" s="17">
        <v>4.6656925123884703E-2</v>
      </c>
      <c r="AB10" s="17">
        <v>3.5233068875579997E-2</v>
      </c>
      <c r="AC10" s="17">
        <v>2.9158935176142001E-2</v>
      </c>
      <c r="AD10" s="17">
        <v>3.7786929971989999E-2</v>
      </c>
      <c r="AE10" s="17"/>
      <c r="AF10" s="17">
        <v>3.0809117802575201E-2</v>
      </c>
      <c r="AG10" s="17">
        <v>4.0997145990157198E-2</v>
      </c>
      <c r="AH10" s="17">
        <v>4.8676479540697301E-2</v>
      </c>
      <c r="AI10" s="17"/>
      <c r="AJ10" s="17">
        <v>4.7244815985695097E-2</v>
      </c>
      <c r="AK10" s="17">
        <v>4.5650973613419202E-2</v>
      </c>
      <c r="AL10" s="17">
        <v>1.1012417494645099E-2</v>
      </c>
      <c r="AM10" s="17">
        <v>4.3792039880940499E-2</v>
      </c>
      <c r="AN10" s="17">
        <v>2.6476895752874999E-2</v>
      </c>
      <c r="AO10" s="17"/>
      <c r="AP10" s="17">
        <v>5.7840297144572901E-2</v>
      </c>
      <c r="AQ10" s="17">
        <v>4.1100530258696401E-2</v>
      </c>
      <c r="AR10" s="17">
        <v>9.3460253893830995E-3</v>
      </c>
      <c r="AS10" s="17">
        <v>5.0160077754742197E-2</v>
      </c>
      <c r="AT10" s="17">
        <v>4.07625978427128E-2</v>
      </c>
      <c r="AU10" s="17">
        <v>2.1645266068270799E-2</v>
      </c>
      <c r="AV10" s="17"/>
      <c r="AW10" s="17">
        <v>0</v>
      </c>
      <c r="AX10" s="17">
        <v>5.6278523721882898E-2</v>
      </c>
      <c r="AY10" s="17">
        <v>8.1006526941376597E-2</v>
      </c>
      <c r="AZ10" s="17">
        <v>3.8025591974480702E-2</v>
      </c>
      <c r="BA10" s="17">
        <v>5.9311899429983897E-2</v>
      </c>
      <c r="BB10" s="17">
        <v>1.41158208350231E-2</v>
      </c>
      <c r="BC10" s="17">
        <v>5.4976769292617397E-2</v>
      </c>
      <c r="BD10" s="17">
        <v>7.6244162480427605E-2</v>
      </c>
      <c r="BE10" s="17">
        <v>2.4612118098423501E-2</v>
      </c>
      <c r="BF10" s="17">
        <v>1.0068340764501501E-2</v>
      </c>
      <c r="BG10" s="17">
        <v>5.2287400719672701E-2</v>
      </c>
      <c r="BH10" s="17">
        <v>4.9830749605287501E-2</v>
      </c>
      <c r="BI10" s="17">
        <v>2.4214415978124602E-2</v>
      </c>
      <c r="BJ10" s="17">
        <v>1.6811706971526601E-2</v>
      </c>
      <c r="BK10" s="17">
        <v>2.2250414799914599E-2</v>
      </c>
      <c r="BL10" s="17">
        <v>3.5652633459560802E-2</v>
      </c>
      <c r="BM10" s="17"/>
      <c r="BN10" s="17">
        <v>3.5723182874282298E-2</v>
      </c>
      <c r="BO10" s="17">
        <v>5.1167379210723E-2</v>
      </c>
      <c r="BP10" s="17"/>
      <c r="BQ10" s="17">
        <v>5.1121969863560199E-2</v>
      </c>
      <c r="BR10" s="17">
        <v>4.7192279032633698E-2</v>
      </c>
      <c r="BS10" s="17"/>
      <c r="BT10" s="17">
        <v>6.0743669333993597E-2</v>
      </c>
      <c r="BU10" s="17"/>
      <c r="BV10" s="17">
        <v>3.5722071096194297E-2</v>
      </c>
      <c r="BW10" s="17">
        <v>7.8092628259387994E-2</v>
      </c>
      <c r="BX10" s="17">
        <v>2.8652033103340399E-2</v>
      </c>
      <c r="BY10" s="17"/>
      <c r="BZ10" s="17">
        <v>5.1192303287919502E-2</v>
      </c>
      <c r="CA10" s="17">
        <v>2.8968489876624301E-2</v>
      </c>
      <c r="CB10" s="17">
        <v>3.1318340103205097E-2</v>
      </c>
      <c r="CC10" s="17">
        <v>6.5942981602407497E-2</v>
      </c>
      <c r="CD10" s="17">
        <v>5.2307575972721301E-2</v>
      </c>
      <c r="CE10" s="17">
        <v>4.62405411141266E-2</v>
      </c>
      <c r="CF10" s="17">
        <v>3.3786126973177198E-2</v>
      </c>
      <c r="CG10" s="17"/>
      <c r="CH10" s="17">
        <v>8.1968304663518204E-2</v>
      </c>
      <c r="CI10" s="17">
        <v>3.7960286195688503E-2</v>
      </c>
      <c r="CJ10" s="17">
        <v>3.3014974485312203E-2</v>
      </c>
      <c r="CK10" s="17">
        <v>4.5328289466944803E-2</v>
      </c>
      <c r="CL10" s="17">
        <v>5.0135052393170801E-2</v>
      </c>
    </row>
    <row r="11" spans="2:90" x14ac:dyDescent="0.3">
      <c r="B11" s="18" t="s">
        <v>220</v>
      </c>
      <c r="C11" s="17">
        <v>0.18095601673699599</v>
      </c>
      <c r="D11" s="17">
        <v>0.19270642804589799</v>
      </c>
      <c r="E11" s="17">
        <v>0.16779660012754499</v>
      </c>
      <c r="F11" s="17"/>
      <c r="G11" s="17">
        <v>0.224029722155308</v>
      </c>
      <c r="H11" s="17">
        <v>0.268430071823682</v>
      </c>
      <c r="I11" s="17">
        <v>0.253180628648634</v>
      </c>
      <c r="J11" s="17">
        <v>0.194156797446074</v>
      </c>
      <c r="K11" s="17">
        <v>0.107443695218299</v>
      </c>
      <c r="L11" s="17">
        <v>6.0328888602291103E-2</v>
      </c>
      <c r="M11" s="17"/>
      <c r="N11" s="17">
        <v>0.22213831780649201</v>
      </c>
      <c r="O11" s="17">
        <v>0.160226550927558</v>
      </c>
      <c r="P11" s="17">
        <v>0.17487984233454801</v>
      </c>
      <c r="Q11" s="17">
        <v>0.16523527533580101</v>
      </c>
      <c r="R11" s="17"/>
      <c r="S11" s="17">
        <v>0.20388082963436399</v>
      </c>
      <c r="T11" s="17">
        <v>0.14417822286825099</v>
      </c>
      <c r="U11" s="17">
        <v>0.15913346123552699</v>
      </c>
      <c r="V11" s="17">
        <v>0.16364736711389</v>
      </c>
      <c r="W11" s="17">
        <v>0.20211050417575999</v>
      </c>
      <c r="X11" s="17">
        <v>0.22894439089586699</v>
      </c>
      <c r="Y11" s="17">
        <v>0.19252035581973201</v>
      </c>
      <c r="Z11" s="17">
        <v>0.188576267680066</v>
      </c>
      <c r="AA11" s="17">
        <v>0.160157271030302</v>
      </c>
      <c r="AB11" s="17">
        <v>0.14003289097365501</v>
      </c>
      <c r="AC11" s="17">
        <v>0.25757810651798102</v>
      </c>
      <c r="AD11" s="17">
        <v>0.18104510171877</v>
      </c>
      <c r="AE11" s="17"/>
      <c r="AF11" s="17">
        <v>0.147030904636517</v>
      </c>
      <c r="AG11" s="17">
        <v>0.20433815907947001</v>
      </c>
      <c r="AH11" s="17">
        <v>0.190252831467255</v>
      </c>
      <c r="AI11" s="17"/>
      <c r="AJ11" s="17">
        <v>0.14668711378350599</v>
      </c>
      <c r="AK11" s="17">
        <v>0.21249276050868501</v>
      </c>
      <c r="AL11" s="17">
        <v>0.163707278091695</v>
      </c>
      <c r="AM11" s="17">
        <v>0.173084782591609</v>
      </c>
      <c r="AN11" s="17">
        <v>0.23976400817482199</v>
      </c>
      <c r="AO11" s="17"/>
      <c r="AP11" s="17">
        <v>0.215246665469182</v>
      </c>
      <c r="AQ11" s="17">
        <v>0.18568704038608</v>
      </c>
      <c r="AR11" s="17">
        <v>0.19521557096719899</v>
      </c>
      <c r="AS11" s="17">
        <v>0.154780940680566</v>
      </c>
      <c r="AT11" s="17">
        <v>0.22620590474081201</v>
      </c>
      <c r="AU11" s="17">
        <v>0.145775258090724</v>
      </c>
      <c r="AV11" s="17"/>
      <c r="AW11" s="17">
        <v>0.111137744166542</v>
      </c>
      <c r="AX11" s="17">
        <v>0.15602666256162501</v>
      </c>
      <c r="AY11" s="17">
        <v>0.18465755468245501</v>
      </c>
      <c r="AZ11" s="17">
        <v>9.7152771155227205E-2</v>
      </c>
      <c r="BA11" s="17">
        <v>0.18532465222549399</v>
      </c>
      <c r="BB11" s="17">
        <v>0.119386132567031</v>
      </c>
      <c r="BC11" s="17">
        <v>0.20590651938228599</v>
      </c>
      <c r="BD11" s="17">
        <v>0.13351209779721701</v>
      </c>
      <c r="BE11" s="17">
        <v>0.22840710794215099</v>
      </c>
      <c r="BF11" s="17">
        <v>0.19155727996299299</v>
      </c>
      <c r="BG11" s="17">
        <v>0.20418202263559099</v>
      </c>
      <c r="BH11" s="17">
        <v>0.20467757691733901</v>
      </c>
      <c r="BI11" s="17">
        <v>0.24424613882325899</v>
      </c>
      <c r="BJ11" s="17">
        <v>0.147359166208854</v>
      </c>
      <c r="BK11" s="17">
        <v>0.33234576816318101</v>
      </c>
      <c r="BL11" s="17">
        <v>0.244571530768944</v>
      </c>
      <c r="BM11" s="17"/>
      <c r="BN11" s="17">
        <v>0.175078108406856</v>
      </c>
      <c r="BO11" s="17">
        <v>0.19046246942237099</v>
      </c>
      <c r="BP11" s="17"/>
      <c r="BQ11" s="17">
        <v>0.219534071412962</v>
      </c>
      <c r="BR11" s="17">
        <v>0.223168412465065</v>
      </c>
      <c r="BS11" s="17"/>
      <c r="BT11" s="17">
        <v>0.236072379477553</v>
      </c>
      <c r="BU11" s="17"/>
      <c r="BV11" s="17">
        <v>0.18641939726706799</v>
      </c>
      <c r="BW11" s="17">
        <v>0.204980930683129</v>
      </c>
      <c r="BX11" s="17">
        <v>0.174903393286931</v>
      </c>
      <c r="BY11" s="17"/>
      <c r="BZ11" s="17">
        <v>0.112793179618343</v>
      </c>
      <c r="CA11" s="17">
        <v>0.188054202736994</v>
      </c>
      <c r="CB11" s="17">
        <v>0.157055052859885</v>
      </c>
      <c r="CC11" s="17">
        <v>0.217430984065071</v>
      </c>
      <c r="CD11" s="17">
        <v>0.19839241726700599</v>
      </c>
      <c r="CE11" s="17">
        <v>0.19717562784804299</v>
      </c>
      <c r="CF11" s="17">
        <v>0.18453259335170299</v>
      </c>
      <c r="CG11" s="17"/>
      <c r="CH11" s="17">
        <v>0.242765964048796</v>
      </c>
      <c r="CI11" s="17">
        <v>0.18483575580738401</v>
      </c>
      <c r="CJ11" s="17">
        <v>0.19958621527211201</v>
      </c>
      <c r="CK11" s="17">
        <v>0.113394290310337</v>
      </c>
      <c r="CL11" s="17">
        <v>8.6153533797253504E-2</v>
      </c>
    </row>
    <row r="12" spans="2:90" x14ac:dyDescent="0.3">
      <c r="B12" s="18" t="s">
        <v>298</v>
      </c>
      <c r="C12" s="17">
        <v>0.23083969544455901</v>
      </c>
      <c r="D12" s="17">
        <v>0.243506498085752</v>
      </c>
      <c r="E12" s="17">
        <v>0.21834833413993701</v>
      </c>
      <c r="F12" s="17"/>
      <c r="G12" s="17">
        <v>0.219126725236298</v>
      </c>
      <c r="H12" s="17">
        <v>0.28981070227428901</v>
      </c>
      <c r="I12" s="17">
        <v>0.31767342150817801</v>
      </c>
      <c r="J12" s="17">
        <v>0.27943261838773198</v>
      </c>
      <c r="K12" s="17">
        <v>0.19349910009812199</v>
      </c>
      <c r="L12" s="17">
        <v>0.104941900480354</v>
      </c>
      <c r="M12" s="17"/>
      <c r="N12" s="17">
        <v>0.20907863193286499</v>
      </c>
      <c r="O12" s="17">
        <v>0.24572904519914801</v>
      </c>
      <c r="P12" s="17">
        <v>0.207201131550831</v>
      </c>
      <c r="Q12" s="17">
        <v>0.26195331004583</v>
      </c>
      <c r="R12" s="17"/>
      <c r="S12" s="17">
        <v>0.213045750252149</v>
      </c>
      <c r="T12" s="17">
        <v>0.26734783845719101</v>
      </c>
      <c r="U12" s="17">
        <v>0.222874807793385</v>
      </c>
      <c r="V12" s="17">
        <v>0.21534281958954499</v>
      </c>
      <c r="W12" s="17">
        <v>0.24942939101282899</v>
      </c>
      <c r="X12" s="17">
        <v>0.22750177577449601</v>
      </c>
      <c r="Y12" s="17">
        <v>0.16257613275560501</v>
      </c>
      <c r="Z12" s="17">
        <v>0.213453871376243</v>
      </c>
      <c r="AA12" s="17">
        <v>0.240205341346861</v>
      </c>
      <c r="AB12" s="17">
        <v>0.29206006712296101</v>
      </c>
      <c r="AC12" s="17">
        <v>0.170050535793625</v>
      </c>
      <c r="AD12" s="17">
        <v>0.278108378263693</v>
      </c>
      <c r="AE12" s="17"/>
      <c r="AF12" s="17">
        <v>0.207954618420746</v>
      </c>
      <c r="AG12" s="17">
        <v>0.21958524086301801</v>
      </c>
      <c r="AH12" s="17">
        <v>0.29069339304156899</v>
      </c>
      <c r="AI12" s="17"/>
      <c r="AJ12" s="17">
        <v>0.183667991416609</v>
      </c>
      <c r="AK12" s="17">
        <v>0.26607177324206099</v>
      </c>
      <c r="AL12" s="17">
        <v>0.236789257657293</v>
      </c>
      <c r="AM12" s="17">
        <v>0.17972703409690099</v>
      </c>
      <c r="AN12" s="17">
        <v>0.21562110772958901</v>
      </c>
      <c r="AO12" s="17"/>
      <c r="AP12" s="17">
        <v>0.27602936599970102</v>
      </c>
      <c r="AQ12" s="17">
        <v>0.20017445820422</v>
      </c>
      <c r="AR12" s="17">
        <v>0.21584293514139399</v>
      </c>
      <c r="AS12" s="17">
        <v>0.200395958800998</v>
      </c>
      <c r="AT12" s="17">
        <v>0.241612987990696</v>
      </c>
      <c r="AU12" s="17">
        <v>0.216496771409842</v>
      </c>
      <c r="AV12" s="17"/>
      <c r="AW12" s="17">
        <v>0.19453333424417099</v>
      </c>
      <c r="AX12" s="17">
        <v>0.15951249685707</v>
      </c>
      <c r="AY12" s="17">
        <v>0.22248526446648401</v>
      </c>
      <c r="AZ12" s="17">
        <v>0.29456435819910498</v>
      </c>
      <c r="BA12" s="17">
        <v>0.21974664716426301</v>
      </c>
      <c r="BB12" s="17">
        <v>0.29986887718609601</v>
      </c>
      <c r="BC12" s="17">
        <v>0.17464335906939901</v>
      </c>
      <c r="BD12" s="17">
        <v>0.17706190762475299</v>
      </c>
      <c r="BE12" s="17">
        <v>0.210952153837868</v>
      </c>
      <c r="BF12" s="17">
        <v>0.232259269178508</v>
      </c>
      <c r="BG12" s="17">
        <v>0.29204037026388402</v>
      </c>
      <c r="BH12" s="17">
        <v>0.21032215254620901</v>
      </c>
      <c r="BI12" s="17">
        <v>0.21671769259017901</v>
      </c>
      <c r="BJ12" s="17">
        <v>0.33625035364482098</v>
      </c>
      <c r="BK12" s="17">
        <v>0.23538278574791699</v>
      </c>
      <c r="BL12" s="17">
        <v>0.234982315083373</v>
      </c>
      <c r="BM12" s="17"/>
      <c r="BN12" s="17">
        <v>0.22953141343911801</v>
      </c>
      <c r="BO12" s="17">
        <v>0.23361733200805301</v>
      </c>
      <c r="BP12" s="17"/>
      <c r="BQ12" s="17">
        <v>0.27819657280024701</v>
      </c>
      <c r="BR12" s="17">
        <v>0.24700594567997899</v>
      </c>
      <c r="BS12" s="17"/>
      <c r="BT12" s="17">
        <v>0.31362109816967099</v>
      </c>
      <c r="BU12" s="17"/>
      <c r="BV12" s="17">
        <v>0.22080302553313599</v>
      </c>
      <c r="BW12" s="17">
        <v>0.25110245857076502</v>
      </c>
      <c r="BX12" s="17">
        <v>0.22781026040113</v>
      </c>
      <c r="BY12" s="17"/>
      <c r="BZ12" s="17">
        <v>0.24938198034088899</v>
      </c>
      <c r="CA12" s="17">
        <v>0.24861068583840601</v>
      </c>
      <c r="CB12" s="17">
        <v>0.26588657483276901</v>
      </c>
      <c r="CC12" s="17">
        <v>0.21589017814932501</v>
      </c>
      <c r="CD12" s="17">
        <v>0.24033978945988399</v>
      </c>
      <c r="CE12" s="17">
        <v>0.182899347474276</v>
      </c>
      <c r="CF12" s="17">
        <v>0.248502812357945</v>
      </c>
      <c r="CG12" s="17"/>
      <c r="CH12" s="17">
        <v>0.17510337671551199</v>
      </c>
      <c r="CI12" s="17">
        <v>0.187982564006139</v>
      </c>
      <c r="CJ12" s="17">
        <v>0.27528589899004702</v>
      </c>
      <c r="CK12" s="17">
        <v>0.27696518247121998</v>
      </c>
      <c r="CL12" s="17">
        <v>0.176409692558746</v>
      </c>
    </row>
    <row r="13" spans="2:90" x14ac:dyDescent="0.3">
      <c r="B13" s="18" t="s">
        <v>299</v>
      </c>
      <c r="C13" s="17">
        <v>0.176897387989917</v>
      </c>
      <c r="D13" s="17">
        <v>0.159719395518193</v>
      </c>
      <c r="E13" s="17">
        <v>0.193171389716668</v>
      </c>
      <c r="F13" s="17"/>
      <c r="G13" s="17">
        <v>0.22702833088150301</v>
      </c>
      <c r="H13" s="17">
        <v>0.21207566916210299</v>
      </c>
      <c r="I13" s="17">
        <v>0.24759310294384901</v>
      </c>
      <c r="J13" s="17">
        <v>0.215942643589633</v>
      </c>
      <c r="K13" s="17">
        <v>0.116400276980761</v>
      </c>
      <c r="L13" s="17">
        <v>6.5853245292323295E-2</v>
      </c>
      <c r="M13" s="17"/>
      <c r="N13" s="17">
        <v>0.17365587271878699</v>
      </c>
      <c r="O13" s="17">
        <v>0.20156506293954499</v>
      </c>
      <c r="P13" s="17">
        <v>0.15029795307211999</v>
      </c>
      <c r="Q13" s="17">
        <v>0.178049664505113</v>
      </c>
      <c r="R13" s="17"/>
      <c r="S13" s="17">
        <v>0.24378809284216699</v>
      </c>
      <c r="T13" s="17">
        <v>0.18244715800344199</v>
      </c>
      <c r="U13" s="17">
        <v>0.143578490708196</v>
      </c>
      <c r="V13" s="17">
        <v>0.14537180026066601</v>
      </c>
      <c r="W13" s="17">
        <v>0.12144719903083299</v>
      </c>
      <c r="X13" s="17">
        <v>0.12702006412786601</v>
      </c>
      <c r="Y13" s="17">
        <v>0.168653354885519</v>
      </c>
      <c r="Z13" s="17">
        <v>0.25571803181450098</v>
      </c>
      <c r="AA13" s="17">
        <v>0.207185901057128</v>
      </c>
      <c r="AB13" s="17">
        <v>0.146793545229115</v>
      </c>
      <c r="AC13" s="17">
        <v>0.18977978699078901</v>
      </c>
      <c r="AD13" s="17">
        <v>0.176117635708675</v>
      </c>
      <c r="AE13" s="17"/>
      <c r="AF13" s="17">
        <v>0.148744734310163</v>
      </c>
      <c r="AG13" s="17">
        <v>0.18402348514278699</v>
      </c>
      <c r="AH13" s="17">
        <v>0.199518237711406</v>
      </c>
      <c r="AI13" s="17"/>
      <c r="AJ13" s="17">
        <v>0.13272739959163299</v>
      </c>
      <c r="AK13" s="17">
        <v>0.17457339311467299</v>
      </c>
      <c r="AL13" s="17">
        <v>0.16704433988651701</v>
      </c>
      <c r="AM13" s="17">
        <v>0.219920369655732</v>
      </c>
      <c r="AN13" s="17">
        <v>0.189931495730326</v>
      </c>
      <c r="AO13" s="17"/>
      <c r="AP13" s="17">
        <v>0.189053133476276</v>
      </c>
      <c r="AQ13" s="17">
        <v>0.159427364275714</v>
      </c>
      <c r="AR13" s="17">
        <v>0.16932658941276699</v>
      </c>
      <c r="AS13" s="17">
        <v>0.19050464656413801</v>
      </c>
      <c r="AT13" s="17">
        <v>0.166244730996844</v>
      </c>
      <c r="AU13" s="17">
        <v>0.144958383149145</v>
      </c>
      <c r="AV13" s="17"/>
      <c r="AW13" s="17">
        <v>0.154135892016459</v>
      </c>
      <c r="AX13" s="17">
        <v>0.28942901194022902</v>
      </c>
      <c r="AY13" s="17">
        <v>0.19761561844349801</v>
      </c>
      <c r="AZ13" s="17">
        <v>0.19998258312098799</v>
      </c>
      <c r="BA13" s="17">
        <v>0.16726093640230999</v>
      </c>
      <c r="BB13" s="17">
        <v>0.186545786121038</v>
      </c>
      <c r="BC13" s="17">
        <v>0.237770688812665</v>
      </c>
      <c r="BD13" s="17">
        <v>0.11605829847476901</v>
      </c>
      <c r="BE13" s="17">
        <v>0.17914168255523499</v>
      </c>
      <c r="BF13" s="17">
        <v>0.108180760024557</v>
      </c>
      <c r="BG13" s="17">
        <v>0.13248086054797001</v>
      </c>
      <c r="BH13" s="17">
        <v>0.18198718656311</v>
      </c>
      <c r="BI13" s="17">
        <v>0.16566266390887199</v>
      </c>
      <c r="BJ13" s="17">
        <v>0.24299309294681801</v>
      </c>
      <c r="BK13" s="17">
        <v>0.12675444274884101</v>
      </c>
      <c r="BL13" s="17">
        <v>0.18792081276134601</v>
      </c>
      <c r="BM13" s="17"/>
      <c r="BN13" s="17">
        <v>0.16538641952586</v>
      </c>
      <c r="BO13" s="17">
        <v>0.19320920879456899</v>
      </c>
      <c r="BP13" s="17"/>
      <c r="BQ13" s="17">
        <v>0.170801793576176</v>
      </c>
      <c r="BR13" s="17">
        <v>0.163716238178095</v>
      </c>
      <c r="BS13" s="17"/>
      <c r="BT13" s="17">
        <v>0.17840314127190601</v>
      </c>
      <c r="BU13" s="17"/>
      <c r="BV13" s="17">
        <v>0.156949308363941</v>
      </c>
      <c r="BW13" s="17">
        <v>0.222005725646853</v>
      </c>
      <c r="BX13" s="17">
        <v>0.16150644254820201</v>
      </c>
      <c r="BY13" s="17"/>
      <c r="BZ13" s="17">
        <v>0.384041245693238</v>
      </c>
      <c r="CA13" s="17">
        <v>0.24889443554881399</v>
      </c>
      <c r="CB13" s="17">
        <v>0.19913302293274099</v>
      </c>
      <c r="CC13" s="17">
        <v>0.14029485380995901</v>
      </c>
      <c r="CD13" s="17">
        <v>0.101774058051243</v>
      </c>
      <c r="CE13" s="17">
        <v>0.135184734783103</v>
      </c>
      <c r="CF13" s="17">
        <v>0.13169671802197799</v>
      </c>
      <c r="CG13" s="17"/>
      <c r="CH13" s="17">
        <v>0.116349201868114</v>
      </c>
      <c r="CI13" s="17">
        <v>0.102336293354319</v>
      </c>
      <c r="CJ13" s="17">
        <v>0.183830623148272</v>
      </c>
      <c r="CK13" s="17">
        <v>0.312471135571598</v>
      </c>
      <c r="CL13" s="17">
        <v>0.424851050943854</v>
      </c>
    </row>
    <row r="14" spans="2:90" x14ac:dyDescent="0.3">
      <c r="B14" s="18" t="s">
        <v>223</v>
      </c>
      <c r="C14" s="17">
        <v>0.32826099280633703</v>
      </c>
      <c r="D14" s="17">
        <v>0.31568513609023602</v>
      </c>
      <c r="E14" s="17">
        <v>0.34219496946432199</v>
      </c>
      <c r="F14" s="17"/>
      <c r="G14" s="17">
        <v>0.109929102365903</v>
      </c>
      <c r="H14" s="17">
        <v>0.103899501584183</v>
      </c>
      <c r="I14" s="17">
        <v>0.117233066996783</v>
      </c>
      <c r="J14" s="17">
        <v>0.26412442708455502</v>
      </c>
      <c r="K14" s="17">
        <v>0.52743890782073699</v>
      </c>
      <c r="L14" s="17">
        <v>0.74786021569848804</v>
      </c>
      <c r="M14" s="17"/>
      <c r="N14" s="17">
        <v>0.31653707413915499</v>
      </c>
      <c r="O14" s="17">
        <v>0.30908884487086102</v>
      </c>
      <c r="P14" s="17">
        <v>0.390893270919976</v>
      </c>
      <c r="Q14" s="17">
        <v>0.30506978009603902</v>
      </c>
      <c r="R14" s="17"/>
      <c r="S14" s="17">
        <v>0.23374260512660699</v>
      </c>
      <c r="T14" s="17">
        <v>0.34210658978223302</v>
      </c>
      <c r="U14" s="17">
        <v>0.42827577640152797</v>
      </c>
      <c r="V14" s="17">
        <v>0.39566601516954097</v>
      </c>
      <c r="W14" s="17">
        <v>0.30546115198555102</v>
      </c>
      <c r="X14" s="17">
        <v>0.30911587245945399</v>
      </c>
      <c r="Y14" s="17">
        <v>0.42707346896904702</v>
      </c>
      <c r="Z14" s="17">
        <v>0.26266559909067899</v>
      </c>
      <c r="AA14" s="17">
        <v>0.28888381325721701</v>
      </c>
      <c r="AB14" s="17">
        <v>0.329363973472451</v>
      </c>
      <c r="AC14" s="17">
        <v>0.34284895372672303</v>
      </c>
      <c r="AD14" s="17">
        <v>0.29375185328510001</v>
      </c>
      <c r="AE14" s="17"/>
      <c r="AF14" s="17">
        <v>0.42985237608035798</v>
      </c>
      <c r="AG14" s="17">
        <v>0.31606468160384599</v>
      </c>
      <c r="AH14" s="17">
        <v>0.22578295855475899</v>
      </c>
      <c r="AI14" s="17"/>
      <c r="AJ14" s="17">
        <v>0.46175483240333998</v>
      </c>
      <c r="AK14" s="17">
        <v>0.26397508035211198</v>
      </c>
      <c r="AL14" s="17">
        <v>0.403686098107082</v>
      </c>
      <c r="AM14" s="17">
        <v>0.336213371939376</v>
      </c>
      <c r="AN14" s="17">
        <v>0.26237760443170799</v>
      </c>
      <c r="AO14" s="17"/>
      <c r="AP14" s="17">
        <v>0.21902231306404499</v>
      </c>
      <c r="AQ14" s="17">
        <v>0.38708901745677299</v>
      </c>
      <c r="AR14" s="17">
        <v>0.36035668409093802</v>
      </c>
      <c r="AS14" s="17">
        <v>0.37253633873086101</v>
      </c>
      <c r="AT14" s="17">
        <v>0.236189657784764</v>
      </c>
      <c r="AU14" s="17">
        <v>0.43722337450578003</v>
      </c>
      <c r="AV14" s="17"/>
      <c r="AW14" s="17">
        <v>0.4425784130505</v>
      </c>
      <c r="AX14" s="17">
        <v>0.265304684802877</v>
      </c>
      <c r="AY14" s="17">
        <v>0.29509528124357398</v>
      </c>
      <c r="AZ14" s="17">
        <v>0.30586391597343099</v>
      </c>
      <c r="BA14" s="17">
        <v>0.33278716742134501</v>
      </c>
      <c r="BB14" s="17">
        <v>0.34280528046866998</v>
      </c>
      <c r="BC14" s="17">
        <v>0.309744986721053</v>
      </c>
      <c r="BD14" s="17">
        <v>0.47777677960063503</v>
      </c>
      <c r="BE14" s="17">
        <v>0.34848663664282897</v>
      </c>
      <c r="BF14" s="17">
        <v>0.42638762062699098</v>
      </c>
      <c r="BG14" s="17">
        <v>0.28100722555469099</v>
      </c>
      <c r="BH14" s="17">
        <v>0.296278708156129</v>
      </c>
      <c r="BI14" s="17">
        <v>0.31298245839395999</v>
      </c>
      <c r="BJ14" s="17">
        <v>0.21942517400560599</v>
      </c>
      <c r="BK14" s="17">
        <v>0.26483019333344299</v>
      </c>
      <c r="BL14" s="17">
        <v>0.22883459287603</v>
      </c>
      <c r="BM14" s="17"/>
      <c r="BN14" s="17">
        <v>0.35266048782742399</v>
      </c>
      <c r="BO14" s="17">
        <v>0.29162937227612301</v>
      </c>
      <c r="BP14" s="17"/>
      <c r="BQ14" s="17">
        <v>0.23638939741266601</v>
      </c>
      <c r="BR14" s="17">
        <v>0.285359621994349</v>
      </c>
      <c r="BS14" s="17"/>
      <c r="BT14" s="17">
        <v>0.15772232664181801</v>
      </c>
      <c r="BU14" s="17"/>
      <c r="BV14" s="17">
        <v>0.34186050376170302</v>
      </c>
      <c r="BW14" s="17">
        <v>0.19444411486543001</v>
      </c>
      <c r="BX14" s="17">
        <v>0.37761892722067097</v>
      </c>
      <c r="BY14" s="17"/>
      <c r="BZ14" s="17">
        <v>0.130551449363494</v>
      </c>
      <c r="CA14" s="17">
        <v>0.25242048964651898</v>
      </c>
      <c r="CB14" s="17">
        <v>0.29287233625048198</v>
      </c>
      <c r="CC14" s="17">
        <v>0.32670002200447501</v>
      </c>
      <c r="CD14" s="17">
        <v>0.38070881583317601</v>
      </c>
      <c r="CE14" s="17">
        <v>0.41385941633034601</v>
      </c>
      <c r="CF14" s="17">
        <v>0.368757458269662</v>
      </c>
      <c r="CG14" s="17"/>
      <c r="CH14" s="17">
        <v>0.28906369673155702</v>
      </c>
      <c r="CI14" s="17">
        <v>0.45897933038341898</v>
      </c>
      <c r="CJ14" s="17">
        <v>0.27474386469456902</v>
      </c>
      <c r="CK14" s="17">
        <v>0.197892350675199</v>
      </c>
      <c r="CL14" s="17">
        <v>0.21085186126671199</v>
      </c>
    </row>
    <row r="15" spans="2:90" x14ac:dyDescent="0.3">
      <c r="B15" s="18" t="s">
        <v>118</v>
      </c>
      <c r="C15" s="19">
        <v>1.9087953276355599E-2</v>
      </c>
      <c r="D15" s="19">
        <v>1.17817727577574E-2</v>
      </c>
      <c r="E15" s="19">
        <v>2.6379611981394199E-2</v>
      </c>
      <c r="F15" s="19"/>
      <c r="G15" s="19">
        <v>6.0574692182850901E-2</v>
      </c>
      <c r="H15" s="19">
        <v>3.3867599636269799E-2</v>
      </c>
      <c r="I15" s="19">
        <v>8.5942356477722408E-3</v>
      </c>
      <c r="J15" s="19">
        <v>5.3008418884951001E-3</v>
      </c>
      <c r="K15" s="19">
        <v>3.3617396957329698E-3</v>
      </c>
      <c r="L15" s="19">
        <v>9.7854564821128701E-3</v>
      </c>
      <c r="M15" s="19"/>
      <c r="N15" s="19">
        <v>1.85815521086111E-2</v>
      </c>
      <c r="O15" s="19">
        <v>2.5096392113618599E-2</v>
      </c>
      <c r="P15" s="19">
        <v>1.05465151609295E-2</v>
      </c>
      <c r="Q15" s="19">
        <v>1.9245338008238098E-2</v>
      </c>
      <c r="R15" s="19"/>
      <c r="S15" s="19">
        <v>2.44212727489194E-2</v>
      </c>
      <c r="T15" s="19">
        <v>6.9403880770840601E-3</v>
      </c>
      <c r="U15" s="19">
        <v>1.22517484782282E-2</v>
      </c>
      <c r="V15" s="19">
        <v>1.0621739117379301E-2</v>
      </c>
      <c r="W15" s="19">
        <v>4.2711778035835597E-2</v>
      </c>
      <c r="X15" s="19">
        <v>1.7517798323828E-2</v>
      </c>
      <c r="Y15" s="19">
        <v>1.21959574563159E-2</v>
      </c>
      <c r="Z15" s="19">
        <v>3.20372981005968E-2</v>
      </c>
      <c r="AA15" s="19">
        <v>2.02141632072305E-2</v>
      </c>
      <c r="AB15" s="19">
        <v>3.0765348510422699E-2</v>
      </c>
      <c r="AC15" s="19">
        <v>1.05836817947394E-2</v>
      </c>
      <c r="AD15" s="19">
        <v>1.6278114914823599E-2</v>
      </c>
      <c r="AE15" s="19"/>
      <c r="AF15" s="19">
        <v>1.3332152856224201E-2</v>
      </c>
      <c r="AG15" s="19">
        <v>8.9356370105780295E-3</v>
      </c>
      <c r="AH15" s="19">
        <v>3.1297370548997297E-2</v>
      </c>
      <c r="AI15" s="19"/>
      <c r="AJ15" s="19">
        <v>5.4327785925055803E-3</v>
      </c>
      <c r="AK15" s="19">
        <v>1.3396768693352001E-2</v>
      </c>
      <c r="AL15" s="19">
        <v>1.1887824932245E-2</v>
      </c>
      <c r="AM15" s="19">
        <v>2.3307020398481999E-2</v>
      </c>
      <c r="AN15" s="19">
        <v>2.8103523581178399E-2</v>
      </c>
      <c r="AO15" s="19"/>
      <c r="AP15" s="19">
        <v>1.3355363395677699E-2</v>
      </c>
      <c r="AQ15" s="19">
        <v>8.4051265222727205E-3</v>
      </c>
      <c r="AR15" s="19">
        <v>2.2077190759766999E-2</v>
      </c>
      <c r="AS15" s="19">
        <v>1.4696451456929801E-2</v>
      </c>
      <c r="AT15" s="19">
        <v>5.4106404149985098E-2</v>
      </c>
      <c r="AU15" s="19">
        <v>2.3103377714497501E-2</v>
      </c>
      <c r="AV15" s="19"/>
      <c r="AW15" s="19">
        <v>5.0581237674573801E-2</v>
      </c>
      <c r="AX15" s="19">
        <v>3.3015638756927999E-2</v>
      </c>
      <c r="AY15" s="19">
        <v>0</v>
      </c>
      <c r="AZ15" s="19">
        <v>4.8524374329961997E-2</v>
      </c>
      <c r="BA15" s="19">
        <v>1.6899044446418099E-2</v>
      </c>
      <c r="BB15" s="19">
        <v>9.5406394593100206E-3</v>
      </c>
      <c r="BC15" s="19">
        <v>5.8839163347323602E-3</v>
      </c>
      <c r="BD15" s="19">
        <v>6.6672672965276698E-3</v>
      </c>
      <c r="BE15" s="19">
        <v>8.4003009234928597E-3</v>
      </c>
      <c r="BF15" s="19">
        <v>2.0760754102576801E-2</v>
      </c>
      <c r="BG15" s="19">
        <v>0</v>
      </c>
      <c r="BH15" s="19">
        <v>2.8085150249469799E-2</v>
      </c>
      <c r="BI15" s="19">
        <v>1.18546531385581E-2</v>
      </c>
      <c r="BJ15" s="19">
        <v>2.1825119509628399E-2</v>
      </c>
      <c r="BK15" s="19">
        <v>0</v>
      </c>
      <c r="BL15" s="19">
        <v>1.7275094066093101E-2</v>
      </c>
      <c r="BM15" s="19"/>
      <c r="BN15" s="19">
        <v>1.13843287987236E-2</v>
      </c>
      <c r="BO15" s="19">
        <v>3.0008467281281301E-2</v>
      </c>
      <c r="BP15" s="19"/>
      <c r="BQ15" s="19">
        <v>1.49571409362525E-2</v>
      </c>
      <c r="BR15" s="19">
        <v>1.39477893047591E-2</v>
      </c>
      <c r="BS15" s="19"/>
      <c r="BT15" s="19">
        <v>1.6597716801648298E-2</v>
      </c>
      <c r="BU15" s="19"/>
      <c r="BV15" s="19">
        <v>3.5393614356766197E-2</v>
      </c>
      <c r="BW15" s="19">
        <v>2.2685960679037099E-2</v>
      </c>
      <c r="BX15" s="19">
        <v>9.3929522158358696E-3</v>
      </c>
      <c r="BY15" s="19"/>
      <c r="BZ15" s="19">
        <v>4.3966234425487201E-2</v>
      </c>
      <c r="CA15" s="19">
        <v>6.7312690436420698E-3</v>
      </c>
      <c r="CB15" s="19">
        <v>2.8530836517266601E-2</v>
      </c>
      <c r="CC15" s="19">
        <v>1.15851679733356E-2</v>
      </c>
      <c r="CD15" s="19">
        <v>6.0729796471776301E-3</v>
      </c>
      <c r="CE15" s="19">
        <v>1.3713709994884599E-2</v>
      </c>
      <c r="CF15" s="19">
        <v>3.9434225381983403E-3</v>
      </c>
      <c r="CG15" s="19"/>
      <c r="CH15" s="19">
        <v>1.6596928054869699E-2</v>
      </c>
      <c r="CI15" s="19">
        <v>1.0190521802167901E-2</v>
      </c>
      <c r="CJ15" s="19">
        <v>2.37851887922736E-2</v>
      </c>
      <c r="CK15" s="19">
        <v>2.5436377774149602E-2</v>
      </c>
      <c r="CL15" s="19">
        <v>3.9898304542769401E-2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CL20"/>
  <sheetViews>
    <sheetView showGridLines="0" topLeftCell="A5" workbookViewId="0">
      <pane xSplit="2" topLeftCell="C1" activePane="topRight" state="frozen"/>
      <selection pane="topRight" activeCell="B20" sqref="B20"/>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305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1188</v>
      </c>
      <c r="D7" s="10">
        <v>563</v>
      </c>
      <c r="E7" s="10">
        <v>624</v>
      </c>
      <c r="F7" s="10"/>
      <c r="G7" s="10">
        <v>51</v>
      </c>
      <c r="H7" s="10">
        <v>196</v>
      </c>
      <c r="I7" s="10">
        <v>218</v>
      </c>
      <c r="J7" s="10">
        <v>209</v>
      </c>
      <c r="K7" s="10">
        <v>186</v>
      </c>
      <c r="L7" s="10">
        <v>328</v>
      </c>
      <c r="M7" s="10"/>
      <c r="N7" s="10">
        <v>368</v>
      </c>
      <c r="O7" s="10">
        <v>228</v>
      </c>
      <c r="P7" s="10">
        <v>304</v>
      </c>
      <c r="Q7" s="10">
        <v>288</v>
      </c>
      <c r="R7" s="10"/>
      <c r="S7" s="10">
        <v>142</v>
      </c>
      <c r="T7" s="10">
        <v>164</v>
      </c>
      <c r="U7" s="10">
        <v>103</v>
      </c>
      <c r="V7" s="10">
        <v>109</v>
      </c>
      <c r="W7" s="10">
        <v>91</v>
      </c>
      <c r="X7" s="10">
        <v>99</v>
      </c>
      <c r="Y7" s="10">
        <v>101</v>
      </c>
      <c r="Z7" s="10">
        <v>56</v>
      </c>
      <c r="AA7" s="10">
        <v>128</v>
      </c>
      <c r="AB7" s="10">
        <v>103</v>
      </c>
      <c r="AC7" s="10">
        <v>61</v>
      </c>
      <c r="AD7" s="10">
        <v>31</v>
      </c>
      <c r="AE7" s="10"/>
      <c r="AF7" s="10">
        <v>497</v>
      </c>
      <c r="AG7" s="10">
        <v>496</v>
      </c>
      <c r="AH7" s="10">
        <v>148</v>
      </c>
      <c r="AI7" s="10"/>
      <c r="AJ7" s="10">
        <v>271</v>
      </c>
      <c r="AK7" s="10">
        <v>430</v>
      </c>
      <c r="AL7" s="10">
        <v>97</v>
      </c>
      <c r="AM7" s="10">
        <v>156</v>
      </c>
      <c r="AN7" s="10">
        <v>46</v>
      </c>
      <c r="AO7" s="10"/>
      <c r="AP7" s="10">
        <v>310</v>
      </c>
      <c r="AQ7" s="10">
        <v>224</v>
      </c>
      <c r="AR7" s="10">
        <v>99</v>
      </c>
      <c r="AS7" s="10">
        <v>295</v>
      </c>
      <c r="AT7" s="10">
        <v>49</v>
      </c>
      <c r="AU7" s="10">
        <v>103</v>
      </c>
      <c r="AV7" s="10"/>
      <c r="AW7" s="10">
        <v>5</v>
      </c>
      <c r="AX7" s="10">
        <v>41</v>
      </c>
      <c r="AY7" s="10">
        <v>67</v>
      </c>
      <c r="AZ7" s="10">
        <v>62</v>
      </c>
      <c r="BA7" s="10">
        <v>119</v>
      </c>
      <c r="BB7" s="10">
        <v>118</v>
      </c>
      <c r="BC7" s="10">
        <v>99</v>
      </c>
      <c r="BD7" s="10">
        <v>97</v>
      </c>
      <c r="BE7" s="10">
        <v>78</v>
      </c>
      <c r="BF7" s="10">
        <v>65</v>
      </c>
      <c r="BG7" s="10">
        <v>95</v>
      </c>
      <c r="BH7" s="10">
        <v>72</v>
      </c>
      <c r="BI7" s="10">
        <v>46</v>
      </c>
      <c r="BJ7" s="10">
        <v>42</v>
      </c>
      <c r="BK7" s="10">
        <v>35</v>
      </c>
      <c r="BL7" s="10">
        <v>105</v>
      </c>
      <c r="BM7" s="10"/>
      <c r="BN7" s="10">
        <v>1183</v>
      </c>
      <c r="BO7" s="10" t="s">
        <v>233</v>
      </c>
      <c r="BP7" s="10"/>
      <c r="BQ7" s="10">
        <v>285</v>
      </c>
      <c r="BR7" s="10">
        <v>109</v>
      </c>
      <c r="BS7" s="10"/>
      <c r="BT7" s="10">
        <v>174</v>
      </c>
      <c r="BU7" s="10"/>
      <c r="BV7" s="10">
        <v>191</v>
      </c>
      <c r="BW7" s="10">
        <v>183</v>
      </c>
      <c r="BX7" s="10">
        <v>772</v>
      </c>
      <c r="BY7" s="10"/>
      <c r="BZ7" s="10">
        <v>97</v>
      </c>
      <c r="CA7" s="10">
        <v>157</v>
      </c>
      <c r="CB7" s="10">
        <v>165</v>
      </c>
      <c r="CC7" s="10">
        <v>147</v>
      </c>
      <c r="CD7" s="10">
        <v>213</v>
      </c>
      <c r="CE7" s="10">
        <v>156</v>
      </c>
      <c r="CF7" s="10">
        <v>169</v>
      </c>
      <c r="CG7" s="10"/>
      <c r="CH7" s="10">
        <v>127</v>
      </c>
      <c r="CI7" s="10">
        <v>469</v>
      </c>
      <c r="CJ7" s="10">
        <v>407</v>
      </c>
      <c r="CK7" s="10">
        <v>150</v>
      </c>
      <c r="CL7" s="10">
        <v>35</v>
      </c>
    </row>
    <row r="8" spans="2:90" ht="30" customHeight="1" x14ac:dyDescent="0.3">
      <c r="B8" s="11" t="s">
        <v>20</v>
      </c>
      <c r="C8" s="11">
        <v>1159</v>
      </c>
      <c r="D8" s="11">
        <v>546</v>
      </c>
      <c r="E8" s="11">
        <v>612</v>
      </c>
      <c r="F8" s="11"/>
      <c r="G8" s="11">
        <v>62</v>
      </c>
      <c r="H8" s="11">
        <v>190</v>
      </c>
      <c r="I8" s="11">
        <v>215</v>
      </c>
      <c r="J8" s="11">
        <v>195</v>
      </c>
      <c r="K8" s="11">
        <v>179</v>
      </c>
      <c r="L8" s="11">
        <v>318</v>
      </c>
      <c r="M8" s="11"/>
      <c r="N8" s="11">
        <v>344</v>
      </c>
      <c r="O8" s="11">
        <v>247</v>
      </c>
      <c r="P8" s="11">
        <v>290</v>
      </c>
      <c r="Q8" s="11">
        <v>279</v>
      </c>
      <c r="R8" s="11"/>
      <c r="S8" s="11">
        <v>148</v>
      </c>
      <c r="T8" s="11">
        <v>157</v>
      </c>
      <c r="U8" s="11">
        <v>98</v>
      </c>
      <c r="V8" s="11">
        <v>105</v>
      </c>
      <c r="W8" s="11">
        <v>84</v>
      </c>
      <c r="X8" s="11">
        <v>98</v>
      </c>
      <c r="Y8" s="11">
        <v>95</v>
      </c>
      <c r="Z8" s="11">
        <v>50</v>
      </c>
      <c r="AA8" s="11">
        <v>144</v>
      </c>
      <c r="AB8" s="11">
        <v>94</v>
      </c>
      <c r="AC8" s="11">
        <v>55</v>
      </c>
      <c r="AD8" s="11">
        <v>32</v>
      </c>
      <c r="AE8" s="11"/>
      <c r="AF8" s="11">
        <v>478</v>
      </c>
      <c r="AG8" s="11">
        <v>487</v>
      </c>
      <c r="AH8" s="11">
        <v>147</v>
      </c>
      <c r="AI8" s="11"/>
      <c r="AJ8" s="11">
        <v>261</v>
      </c>
      <c r="AK8" s="11">
        <v>423</v>
      </c>
      <c r="AL8" s="11">
        <v>94</v>
      </c>
      <c r="AM8" s="11">
        <v>151</v>
      </c>
      <c r="AN8" s="11">
        <v>46</v>
      </c>
      <c r="AO8" s="11"/>
      <c r="AP8" s="11">
        <v>307</v>
      </c>
      <c r="AQ8" s="11">
        <v>217</v>
      </c>
      <c r="AR8" s="11">
        <v>96</v>
      </c>
      <c r="AS8" s="11">
        <v>284</v>
      </c>
      <c r="AT8" s="11">
        <v>49</v>
      </c>
      <c r="AU8" s="11">
        <v>100</v>
      </c>
      <c r="AV8" s="11"/>
      <c r="AW8" s="11">
        <v>5</v>
      </c>
      <c r="AX8" s="11">
        <v>41</v>
      </c>
      <c r="AY8" s="11">
        <v>64</v>
      </c>
      <c r="AZ8" s="11">
        <v>61</v>
      </c>
      <c r="BA8" s="11">
        <v>119</v>
      </c>
      <c r="BB8" s="11">
        <v>116</v>
      </c>
      <c r="BC8" s="11">
        <v>97</v>
      </c>
      <c r="BD8" s="11">
        <v>98</v>
      </c>
      <c r="BE8" s="11">
        <v>76</v>
      </c>
      <c r="BF8" s="11">
        <v>63</v>
      </c>
      <c r="BG8" s="11">
        <v>92</v>
      </c>
      <c r="BH8" s="11">
        <v>69</v>
      </c>
      <c r="BI8" s="11">
        <v>45</v>
      </c>
      <c r="BJ8" s="11">
        <v>40</v>
      </c>
      <c r="BK8" s="11">
        <v>33</v>
      </c>
      <c r="BL8" s="11">
        <v>101</v>
      </c>
      <c r="BM8" s="11"/>
      <c r="BN8" s="11">
        <v>1155</v>
      </c>
      <c r="BO8" s="11" t="s">
        <v>233</v>
      </c>
      <c r="BP8" s="11"/>
      <c r="BQ8" s="11">
        <v>281</v>
      </c>
      <c r="BR8" s="11">
        <v>107</v>
      </c>
      <c r="BS8" s="11"/>
      <c r="BT8" s="11">
        <v>171</v>
      </c>
      <c r="BU8" s="11"/>
      <c r="BV8" s="11">
        <v>190</v>
      </c>
      <c r="BW8" s="11">
        <v>182</v>
      </c>
      <c r="BX8" s="11">
        <v>744</v>
      </c>
      <c r="BY8" s="11"/>
      <c r="BZ8" s="11">
        <v>95</v>
      </c>
      <c r="CA8" s="11">
        <v>153</v>
      </c>
      <c r="CB8" s="11">
        <v>160</v>
      </c>
      <c r="CC8" s="11">
        <v>146</v>
      </c>
      <c r="CD8" s="11">
        <v>208</v>
      </c>
      <c r="CE8" s="11">
        <v>155</v>
      </c>
      <c r="CF8" s="11">
        <v>160</v>
      </c>
      <c r="CG8" s="11"/>
      <c r="CH8" s="11">
        <v>123</v>
      </c>
      <c r="CI8" s="11">
        <v>455</v>
      </c>
      <c r="CJ8" s="11">
        <v>399</v>
      </c>
      <c r="CK8" s="11">
        <v>147</v>
      </c>
      <c r="CL8" s="11">
        <v>36</v>
      </c>
    </row>
    <row r="9" spans="2:90" x14ac:dyDescent="0.3">
      <c r="B9" s="18" t="s">
        <v>296</v>
      </c>
      <c r="C9" s="17">
        <v>2.9002753277410101E-2</v>
      </c>
      <c r="D9" s="17">
        <v>3.0369106518178701E-2</v>
      </c>
      <c r="E9" s="17">
        <v>2.7830112331613199E-2</v>
      </c>
      <c r="F9" s="17"/>
      <c r="G9" s="17">
        <v>0.15848710020619899</v>
      </c>
      <c r="H9" s="17">
        <v>3.6370938802023398E-2</v>
      </c>
      <c r="I9" s="17">
        <v>2.6776467579937499E-2</v>
      </c>
      <c r="J9" s="17">
        <v>3.6314312904642598E-2</v>
      </c>
      <c r="K9" s="17">
        <v>2.23843882200482E-2</v>
      </c>
      <c r="L9" s="17">
        <v>0</v>
      </c>
      <c r="M9" s="17"/>
      <c r="N9" s="17">
        <v>2.6579517834318299E-2</v>
      </c>
      <c r="O9" s="17">
        <v>2.0482452985777E-2</v>
      </c>
      <c r="P9" s="17">
        <v>3.18977024424432E-2</v>
      </c>
      <c r="Q9" s="17">
        <v>3.6536836779003601E-2</v>
      </c>
      <c r="R9" s="17"/>
      <c r="S9" s="17">
        <v>1.9871351814005601E-2</v>
      </c>
      <c r="T9" s="17">
        <v>5.3403707087328597E-2</v>
      </c>
      <c r="U9" s="17">
        <v>0</v>
      </c>
      <c r="V9" s="17">
        <v>1.9169476235835401E-2</v>
      </c>
      <c r="W9" s="17">
        <v>2.2626613513450099E-2</v>
      </c>
      <c r="X9" s="17">
        <v>3.6814657305057397E-2</v>
      </c>
      <c r="Y9" s="17">
        <v>2.8840434394476901E-2</v>
      </c>
      <c r="Z9" s="17">
        <v>3.4301529694440197E-2</v>
      </c>
      <c r="AA9" s="17">
        <v>2.6898723750881499E-2</v>
      </c>
      <c r="AB9" s="17">
        <v>1.01230856074963E-2</v>
      </c>
      <c r="AC9" s="17">
        <v>6.4411706641744795E-2</v>
      </c>
      <c r="AD9" s="17">
        <v>6.1735238303206701E-2</v>
      </c>
      <c r="AE9" s="17"/>
      <c r="AF9" s="17">
        <v>1.9638756366413601E-2</v>
      </c>
      <c r="AG9" s="17">
        <v>3.8820390630722297E-2</v>
      </c>
      <c r="AH9" s="17">
        <v>2.5583628161280601E-2</v>
      </c>
      <c r="AI9" s="17"/>
      <c r="AJ9" s="17">
        <v>2.9913452764898998E-2</v>
      </c>
      <c r="AK9" s="17">
        <v>2.55059662293508E-2</v>
      </c>
      <c r="AL9" s="17">
        <v>1.8906953773805E-2</v>
      </c>
      <c r="AM9" s="17">
        <v>5.0211404986215999E-2</v>
      </c>
      <c r="AN9" s="17">
        <v>4.0508776665284699E-2</v>
      </c>
      <c r="AO9" s="17"/>
      <c r="AP9" s="17">
        <v>1.54351501533362E-2</v>
      </c>
      <c r="AQ9" s="17">
        <v>4.7241230362000099E-2</v>
      </c>
      <c r="AR9" s="17">
        <v>2.7662197513331099E-2</v>
      </c>
      <c r="AS9" s="17">
        <v>3.6050260620178902E-2</v>
      </c>
      <c r="AT9" s="17">
        <v>5.95105232851217E-2</v>
      </c>
      <c r="AU9" s="17">
        <v>0</v>
      </c>
      <c r="AV9" s="17"/>
      <c r="AW9" s="17">
        <v>0</v>
      </c>
      <c r="AX9" s="17">
        <v>2.1984696658955201E-2</v>
      </c>
      <c r="AY9" s="17">
        <v>1.4263086936224099E-2</v>
      </c>
      <c r="AZ9" s="17">
        <v>4.8193384628482001E-2</v>
      </c>
      <c r="BA9" s="17">
        <v>5.1432104489729499E-2</v>
      </c>
      <c r="BB9" s="17">
        <v>1.6173365696102698E-2</v>
      </c>
      <c r="BC9" s="17">
        <v>0</v>
      </c>
      <c r="BD9" s="17">
        <v>3.9049354382815003E-2</v>
      </c>
      <c r="BE9" s="17">
        <v>0</v>
      </c>
      <c r="BF9" s="17">
        <v>3.0750023783603399E-2</v>
      </c>
      <c r="BG9" s="17">
        <v>3.9178478979297097E-2</v>
      </c>
      <c r="BH9" s="17">
        <v>2.95987166055054E-2</v>
      </c>
      <c r="BI9" s="17">
        <v>2.2539161231122901E-2</v>
      </c>
      <c r="BJ9" s="17">
        <v>2.3555219922252402E-2</v>
      </c>
      <c r="BK9" s="17">
        <v>0</v>
      </c>
      <c r="BL9" s="17">
        <v>7.4848987651291596E-2</v>
      </c>
      <c r="BM9" s="17"/>
      <c r="BN9" s="17">
        <v>2.9116433280668302E-2</v>
      </c>
      <c r="BO9" s="17" t="s">
        <v>234</v>
      </c>
      <c r="BP9" s="17"/>
      <c r="BQ9" s="17">
        <v>1.3755419978962799E-2</v>
      </c>
      <c r="BR9" s="17">
        <v>6.4761692422204906E-2</v>
      </c>
      <c r="BS9" s="17"/>
      <c r="BT9" s="17">
        <v>3.1448765599021301E-2</v>
      </c>
      <c r="BU9" s="17"/>
      <c r="BV9" s="17">
        <v>9.5153749506579604E-3</v>
      </c>
      <c r="BW9" s="17">
        <v>5.3589544792904099E-2</v>
      </c>
      <c r="BX9" s="17">
        <v>2.2353759679963801E-2</v>
      </c>
      <c r="BY9" s="17"/>
      <c r="BZ9" s="17">
        <v>3.0185703131207199E-2</v>
      </c>
      <c r="CA9" s="17">
        <v>1.8249134707314599E-2</v>
      </c>
      <c r="CB9" s="17">
        <v>3.9641595562446702E-2</v>
      </c>
      <c r="CC9" s="17">
        <v>4.4428660882389802E-2</v>
      </c>
      <c r="CD9" s="17">
        <v>1.9370596637356598E-2</v>
      </c>
      <c r="CE9" s="17">
        <v>3.3962773002764401E-2</v>
      </c>
      <c r="CF9" s="17">
        <v>3.6188262172905702E-2</v>
      </c>
      <c r="CG9" s="17"/>
      <c r="CH9" s="17">
        <v>6.8504156752565895E-2</v>
      </c>
      <c r="CI9" s="17">
        <v>2.3542886787737E-2</v>
      </c>
      <c r="CJ9" s="17">
        <v>1.72968641046168E-2</v>
      </c>
      <c r="CK9" s="17">
        <v>4.47775252719173E-2</v>
      </c>
      <c r="CL9" s="17">
        <v>2.8117396968107E-2</v>
      </c>
    </row>
    <row r="10" spans="2:90" x14ac:dyDescent="0.3">
      <c r="B10" s="18" t="s">
        <v>297</v>
      </c>
      <c r="C10" s="17">
        <v>2.98082491257513E-2</v>
      </c>
      <c r="D10" s="17">
        <v>3.2840411408274497E-2</v>
      </c>
      <c r="E10" s="17">
        <v>2.71513965341789E-2</v>
      </c>
      <c r="F10" s="17"/>
      <c r="G10" s="17">
        <v>0.11563599266756699</v>
      </c>
      <c r="H10" s="17">
        <v>5.5311615779422202E-2</v>
      </c>
      <c r="I10" s="17">
        <v>5.6779926379693403E-2</v>
      </c>
      <c r="J10" s="17">
        <v>1.43305184444873E-2</v>
      </c>
      <c r="K10" s="17">
        <v>1.0323317698358999E-2</v>
      </c>
      <c r="L10" s="17">
        <v>0</v>
      </c>
      <c r="M10" s="17"/>
      <c r="N10" s="17">
        <v>4.8767923626985697E-2</v>
      </c>
      <c r="O10" s="17">
        <v>2.6420753640697799E-2</v>
      </c>
      <c r="P10" s="17">
        <v>1.6195535195578401E-2</v>
      </c>
      <c r="Q10" s="17">
        <v>2.35373413113137E-2</v>
      </c>
      <c r="R10" s="17"/>
      <c r="S10" s="17">
        <v>6.7863207185821006E-2</v>
      </c>
      <c r="T10" s="17">
        <v>2.9886679498340001E-2</v>
      </c>
      <c r="U10" s="17">
        <v>9.7473818263603094E-3</v>
      </c>
      <c r="V10" s="17">
        <v>1.6079644300348299E-2</v>
      </c>
      <c r="W10" s="17">
        <v>3.8811590035793202E-2</v>
      </c>
      <c r="X10" s="17">
        <v>5.0275184275873797E-2</v>
      </c>
      <c r="Y10" s="17">
        <v>1.15389044026674E-2</v>
      </c>
      <c r="Z10" s="17">
        <v>3.8526414111468399E-2</v>
      </c>
      <c r="AA10" s="17">
        <v>8.1325427315452996E-3</v>
      </c>
      <c r="AB10" s="17">
        <v>3.0681136705218701E-2</v>
      </c>
      <c r="AC10" s="17">
        <v>1.59432608808119E-2</v>
      </c>
      <c r="AD10" s="17">
        <v>3.3174143999295802E-2</v>
      </c>
      <c r="AE10" s="17"/>
      <c r="AF10" s="17">
        <v>2.55716989892486E-2</v>
      </c>
      <c r="AG10" s="17">
        <v>3.3277876826815399E-2</v>
      </c>
      <c r="AH10" s="17">
        <v>2.51023827003936E-2</v>
      </c>
      <c r="AI10" s="17"/>
      <c r="AJ10" s="17">
        <v>2.4399773851695599E-2</v>
      </c>
      <c r="AK10" s="17">
        <v>4.31562338509471E-2</v>
      </c>
      <c r="AL10" s="17">
        <v>2.08044767989705E-2</v>
      </c>
      <c r="AM10" s="17">
        <v>1.8032160500807901E-2</v>
      </c>
      <c r="AN10" s="17">
        <v>7.2986406945387106E-2</v>
      </c>
      <c r="AO10" s="17"/>
      <c r="AP10" s="17">
        <v>6.1186347974443001E-2</v>
      </c>
      <c r="AQ10" s="17">
        <v>2.4542611356602E-2</v>
      </c>
      <c r="AR10" s="17">
        <v>1.9523909724516699E-2</v>
      </c>
      <c r="AS10" s="17">
        <v>2.04268218867905E-2</v>
      </c>
      <c r="AT10" s="17">
        <v>3.8815499361510297E-2</v>
      </c>
      <c r="AU10" s="17">
        <v>0</v>
      </c>
      <c r="AV10" s="17"/>
      <c r="AW10" s="17">
        <v>0</v>
      </c>
      <c r="AX10" s="17">
        <v>9.5226896207232806E-2</v>
      </c>
      <c r="AY10" s="17">
        <v>1.8278713890426099E-2</v>
      </c>
      <c r="AZ10" s="17">
        <v>1.5234067196656501E-2</v>
      </c>
      <c r="BA10" s="17">
        <v>7.7152069124642496E-3</v>
      </c>
      <c r="BB10" s="17">
        <v>2.4200559328414001E-2</v>
      </c>
      <c r="BC10" s="17">
        <v>2.7254498356666101E-2</v>
      </c>
      <c r="BD10" s="17">
        <v>4.1208799327889199E-2</v>
      </c>
      <c r="BE10" s="17">
        <v>2.2740585783540199E-2</v>
      </c>
      <c r="BF10" s="17">
        <v>4.5704253752276602E-2</v>
      </c>
      <c r="BG10" s="17">
        <v>7.9654999644123106E-2</v>
      </c>
      <c r="BH10" s="17">
        <v>1.7491462319345001E-2</v>
      </c>
      <c r="BI10" s="17">
        <v>3.9666471594456201E-2</v>
      </c>
      <c r="BJ10" s="17">
        <v>0</v>
      </c>
      <c r="BK10" s="17">
        <v>0</v>
      </c>
      <c r="BL10" s="17">
        <v>3.2300161393701697E-2</v>
      </c>
      <c r="BM10" s="17"/>
      <c r="BN10" s="17">
        <v>2.99250863730748E-2</v>
      </c>
      <c r="BO10" s="17" t="s">
        <v>234</v>
      </c>
      <c r="BP10" s="17"/>
      <c r="BQ10" s="17">
        <v>5.0987701862722001E-2</v>
      </c>
      <c r="BR10" s="17">
        <v>3.68920779760687E-2</v>
      </c>
      <c r="BS10" s="17"/>
      <c r="BT10" s="17">
        <v>5.0330205267694397E-2</v>
      </c>
      <c r="BU10" s="17"/>
      <c r="BV10" s="17">
        <v>3.7324078581909198E-2</v>
      </c>
      <c r="BW10" s="17">
        <v>4.0670247215630097E-2</v>
      </c>
      <c r="BX10" s="17">
        <v>2.2032997458138699E-2</v>
      </c>
      <c r="BY10" s="17"/>
      <c r="BZ10" s="17">
        <v>6.6746581353582898E-2</v>
      </c>
      <c r="CA10" s="17">
        <v>3.5562743650161502E-2</v>
      </c>
      <c r="CB10" s="17">
        <v>3.59900948917087E-2</v>
      </c>
      <c r="CC10" s="17">
        <v>4.1350857624052599E-2</v>
      </c>
      <c r="CD10" s="17">
        <v>1.8361229653290002E-2</v>
      </c>
      <c r="CE10" s="17">
        <v>4.05504653756791E-2</v>
      </c>
      <c r="CF10" s="17">
        <v>5.2048809036091496E-3</v>
      </c>
      <c r="CG10" s="17"/>
      <c r="CH10" s="17">
        <v>0.10426021848098101</v>
      </c>
      <c r="CI10" s="17">
        <v>2.0692176987753799E-2</v>
      </c>
      <c r="CJ10" s="17">
        <v>1.30493917680601E-2</v>
      </c>
      <c r="CK10" s="17">
        <v>3.5523821464024503E-2</v>
      </c>
      <c r="CL10" s="17">
        <v>5.3006036377249197E-2</v>
      </c>
    </row>
    <row r="11" spans="2:90" x14ac:dyDescent="0.3">
      <c r="B11" s="18" t="s">
        <v>220</v>
      </c>
      <c r="C11" s="17">
        <v>0.14373346041927501</v>
      </c>
      <c r="D11" s="17">
        <v>0.17016557340799901</v>
      </c>
      <c r="E11" s="17">
        <v>0.11881036570491001</v>
      </c>
      <c r="F11" s="17"/>
      <c r="G11" s="17">
        <v>0.17372381395203099</v>
      </c>
      <c r="H11" s="17">
        <v>0.222935381156186</v>
      </c>
      <c r="I11" s="17">
        <v>0.288409891358619</v>
      </c>
      <c r="J11" s="17">
        <v>0.20205380178642099</v>
      </c>
      <c r="K11" s="17">
        <v>5.0641082483605097E-2</v>
      </c>
      <c r="L11" s="17">
        <v>9.1845360255629702E-3</v>
      </c>
      <c r="M11" s="17"/>
      <c r="N11" s="17">
        <v>0.17731169295714999</v>
      </c>
      <c r="O11" s="17">
        <v>0.136275668635985</v>
      </c>
      <c r="P11" s="17">
        <v>0.12627218809639201</v>
      </c>
      <c r="Q11" s="17">
        <v>0.127006360392696</v>
      </c>
      <c r="R11" s="17"/>
      <c r="S11" s="17">
        <v>0.16794650890037199</v>
      </c>
      <c r="T11" s="17">
        <v>0.110345610605179</v>
      </c>
      <c r="U11" s="17">
        <v>0.109065649762645</v>
      </c>
      <c r="V11" s="17">
        <v>0.12635711202088901</v>
      </c>
      <c r="W11" s="17">
        <v>0.165032217225522</v>
      </c>
      <c r="X11" s="17">
        <v>0.25148174654820199</v>
      </c>
      <c r="Y11" s="17">
        <v>0.137386423766334</v>
      </c>
      <c r="Z11" s="17">
        <v>5.5371040361687003E-2</v>
      </c>
      <c r="AA11" s="17">
        <v>0.191448720548197</v>
      </c>
      <c r="AB11" s="17">
        <v>8.0832359369249193E-2</v>
      </c>
      <c r="AC11" s="17">
        <v>0.111948164239836</v>
      </c>
      <c r="AD11" s="17">
        <v>0.152218201461264</v>
      </c>
      <c r="AE11" s="17"/>
      <c r="AF11" s="17">
        <v>9.6246320536080399E-2</v>
      </c>
      <c r="AG11" s="17">
        <v>0.16657766563080301</v>
      </c>
      <c r="AH11" s="17">
        <v>0.2261086310122</v>
      </c>
      <c r="AI11" s="17"/>
      <c r="AJ11" s="17">
        <v>0.106384328168731</v>
      </c>
      <c r="AK11" s="17">
        <v>0.17826646000035901</v>
      </c>
      <c r="AL11" s="17">
        <v>8.9417598357629594E-2</v>
      </c>
      <c r="AM11" s="17">
        <v>0.11457134613582801</v>
      </c>
      <c r="AN11" s="17">
        <v>0.249131148517206</v>
      </c>
      <c r="AO11" s="17"/>
      <c r="AP11" s="17">
        <v>0.19865981251641199</v>
      </c>
      <c r="AQ11" s="17">
        <v>0.124399601661714</v>
      </c>
      <c r="AR11" s="17">
        <v>0.11708561483230399</v>
      </c>
      <c r="AS11" s="17">
        <v>0.112997136077744</v>
      </c>
      <c r="AT11" s="17">
        <v>0.20927350859610599</v>
      </c>
      <c r="AU11" s="17">
        <v>6.8504344699641298E-2</v>
      </c>
      <c r="AV11" s="17"/>
      <c r="AW11" s="17">
        <v>0</v>
      </c>
      <c r="AX11" s="17">
        <v>0.14781185011624101</v>
      </c>
      <c r="AY11" s="17">
        <v>0.102994119478426</v>
      </c>
      <c r="AZ11" s="17">
        <v>6.5111615535835499E-2</v>
      </c>
      <c r="BA11" s="17">
        <v>9.2826750859644105E-2</v>
      </c>
      <c r="BB11" s="17">
        <v>0.161212724881511</v>
      </c>
      <c r="BC11" s="17">
        <v>0.102714500995209</v>
      </c>
      <c r="BD11" s="17">
        <v>0.14361392962608799</v>
      </c>
      <c r="BE11" s="17">
        <v>0.155879318262968</v>
      </c>
      <c r="BF11" s="17">
        <v>0.13770380281154601</v>
      </c>
      <c r="BG11" s="17">
        <v>0.18973666498170599</v>
      </c>
      <c r="BH11" s="17">
        <v>0.19343607507409499</v>
      </c>
      <c r="BI11" s="17">
        <v>0.31662742944023298</v>
      </c>
      <c r="BJ11" s="17">
        <v>0.19686058338326501</v>
      </c>
      <c r="BK11" s="17">
        <v>0.32369679846256899</v>
      </c>
      <c r="BL11" s="17">
        <v>7.9875541899784602E-2</v>
      </c>
      <c r="BM11" s="17"/>
      <c r="BN11" s="17">
        <v>0.14429684211247201</v>
      </c>
      <c r="BO11" s="17" t="s">
        <v>234</v>
      </c>
      <c r="BP11" s="17"/>
      <c r="BQ11" s="17">
        <v>0.19982654110067199</v>
      </c>
      <c r="BR11" s="17">
        <v>0.15391554136583199</v>
      </c>
      <c r="BS11" s="17"/>
      <c r="BT11" s="17">
        <v>0.225581478538049</v>
      </c>
      <c r="BU11" s="17"/>
      <c r="BV11" s="17">
        <v>0.12956271232575101</v>
      </c>
      <c r="BW11" s="17">
        <v>0.159998338878971</v>
      </c>
      <c r="BX11" s="17">
        <v>0.14787646858225101</v>
      </c>
      <c r="BY11" s="17"/>
      <c r="BZ11" s="17">
        <v>0.12596605665299801</v>
      </c>
      <c r="CA11" s="17">
        <v>0.13693524472197999</v>
      </c>
      <c r="CB11" s="17">
        <v>0.110752318756138</v>
      </c>
      <c r="CC11" s="17">
        <v>0.188922322284689</v>
      </c>
      <c r="CD11" s="17">
        <v>0.15137005559911401</v>
      </c>
      <c r="CE11" s="17">
        <v>0.160524162060218</v>
      </c>
      <c r="CF11" s="17">
        <v>0.143120617330905</v>
      </c>
      <c r="CG11" s="17"/>
      <c r="CH11" s="17">
        <v>0.15783875137584599</v>
      </c>
      <c r="CI11" s="17">
        <v>0.142798274981534</v>
      </c>
      <c r="CJ11" s="17">
        <v>0.163332847583088</v>
      </c>
      <c r="CK11" s="17">
        <v>0.101629818056737</v>
      </c>
      <c r="CL11" s="17">
        <v>6.2332853669660002E-2</v>
      </c>
    </row>
    <row r="12" spans="2:90" x14ac:dyDescent="0.3">
      <c r="B12" s="18" t="s">
        <v>298</v>
      </c>
      <c r="C12" s="17">
        <v>0.14923349302059</v>
      </c>
      <c r="D12" s="17">
        <v>0.17627159141148999</v>
      </c>
      <c r="E12" s="17">
        <v>0.125357973470693</v>
      </c>
      <c r="F12" s="17"/>
      <c r="G12" s="17">
        <v>0.26652599997934701</v>
      </c>
      <c r="H12" s="17">
        <v>0.37143244906815498</v>
      </c>
      <c r="I12" s="17">
        <v>0.26058709505898697</v>
      </c>
      <c r="J12" s="17">
        <v>7.3917400072441006E-2</v>
      </c>
      <c r="K12" s="17">
        <v>6.9892991788321895E-2</v>
      </c>
      <c r="L12" s="17">
        <v>8.9927304219636107E-3</v>
      </c>
      <c r="M12" s="17"/>
      <c r="N12" s="17">
        <v>0.22608194983235799</v>
      </c>
      <c r="O12" s="17">
        <v>0.13927880482168001</v>
      </c>
      <c r="P12" s="17">
        <v>0.117140817299903</v>
      </c>
      <c r="Q12" s="17">
        <v>9.6462521879459695E-2</v>
      </c>
      <c r="R12" s="17"/>
      <c r="S12" s="17">
        <v>0.28256299503244697</v>
      </c>
      <c r="T12" s="17">
        <v>0.13488410155969599</v>
      </c>
      <c r="U12" s="17">
        <v>0.10339752635656101</v>
      </c>
      <c r="V12" s="17">
        <v>9.9291611557440401E-2</v>
      </c>
      <c r="W12" s="17">
        <v>9.0958113928723799E-2</v>
      </c>
      <c r="X12" s="17">
        <v>0.15551043836193501</v>
      </c>
      <c r="Y12" s="17">
        <v>0.120746272557854</v>
      </c>
      <c r="Z12" s="17">
        <v>0.17004552018281399</v>
      </c>
      <c r="AA12" s="17">
        <v>0.13214836098436</v>
      </c>
      <c r="AB12" s="17">
        <v>0.13002397722576201</v>
      </c>
      <c r="AC12" s="17">
        <v>0.151298575729792</v>
      </c>
      <c r="AD12" s="17">
        <v>0.22333941333709501</v>
      </c>
      <c r="AE12" s="17"/>
      <c r="AF12" s="17">
        <v>0.12062296094876</v>
      </c>
      <c r="AG12" s="17">
        <v>0.15734971784441801</v>
      </c>
      <c r="AH12" s="17">
        <v>0.18182616525172901</v>
      </c>
      <c r="AI12" s="17"/>
      <c r="AJ12" s="17">
        <v>0.12677155364447601</v>
      </c>
      <c r="AK12" s="17">
        <v>0.20427813763270899</v>
      </c>
      <c r="AL12" s="17">
        <v>0.127549027215661</v>
      </c>
      <c r="AM12" s="17">
        <v>9.8152237732949399E-2</v>
      </c>
      <c r="AN12" s="17">
        <v>0.19742824065488401</v>
      </c>
      <c r="AO12" s="17"/>
      <c r="AP12" s="17">
        <v>0.25003271304361802</v>
      </c>
      <c r="AQ12" s="17">
        <v>0.14718712635213901</v>
      </c>
      <c r="AR12" s="17">
        <v>6.2560444489292003E-2</v>
      </c>
      <c r="AS12" s="17">
        <v>0.109174854441245</v>
      </c>
      <c r="AT12" s="17">
        <v>0.19706345427583699</v>
      </c>
      <c r="AU12" s="17">
        <v>7.9714395673862098E-2</v>
      </c>
      <c r="AV12" s="17"/>
      <c r="AW12" s="17">
        <v>0.208000471492859</v>
      </c>
      <c r="AX12" s="17">
        <v>9.31998410865474E-2</v>
      </c>
      <c r="AY12" s="17">
        <v>3.4134960247831699E-2</v>
      </c>
      <c r="AZ12" s="17">
        <v>0.16373665370181001</v>
      </c>
      <c r="BA12" s="17">
        <v>9.8139408150457894E-2</v>
      </c>
      <c r="BB12" s="17">
        <v>0.103679069037679</v>
      </c>
      <c r="BC12" s="17">
        <v>0.13185235281891799</v>
      </c>
      <c r="BD12" s="17">
        <v>9.0099522312898306E-2</v>
      </c>
      <c r="BE12" s="17">
        <v>0.119950232248903</v>
      </c>
      <c r="BF12" s="17">
        <v>0.108329933021393</v>
      </c>
      <c r="BG12" s="17">
        <v>0.175078549403966</v>
      </c>
      <c r="BH12" s="17">
        <v>0.164359241885291</v>
      </c>
      <c r="BI12" s="17">
        <v>0.17324012699616601</v>
      </c>
      <c r="BJ12" s="17">
        <v>0.14075374884932801</v>
      </c>
      <c r="BK12" s="17">
        <v>0.28620566076328402</v>
      </c>
      <c r="BL12" s="17">
        <v>0.41273354716692601</v>
      </c>
      <c r="BM12" s="17"/>
      <c r="BN12" s="17">
        <v>0.149818432795464</v>
      </c>
      <c r="BO12" s="17" t="s">
        <v>234</v>
      </c>
      <c r="BP12" s="17"/>
      <c r="BQ12" s="17">
        <v>0.25508724944371902</v>
      </c>
      <c r="BR12" s="17">
        <v>9.3470518709156597E-2</v>
      </c>
      <c r="BS12" s="17"/>
      <c r="BT12" s="17">
        <v>0.27308658612014602</v>
      </c>
      <c r="BU12" s="17"/>
      <c r="BV12" s="17">
        <v>9.4850766844390103E-2</v>
      </c>
      <c r="BW12" s="17">
        <v>0.19961505540532401</v>
      </c>
      <c r="BX12" s="17">
        <v>0.15393052770125601</v>
      </c>
      <c r="BY12" s="17"/>
      <c r="BZ12" s="17">
        <v>0.10635909578654699</v>
      </c>
      <c r="CA12" s="17">
        <v>8.73265799474056E-2</v>
      </c>
      <c r="CB12" s="17">
        <v>0.13770820295640099</v>
      </c>
      <c r="CC12" s="17">
        <v>0.16419255547115699</v>
      </c>
      <c r="CD12" s="17">
        <v>0.109248596205862</v>
      </c>
      <c r="CE12" s="17">
        <v>0.15779563739008001</v>
      </c>
      <c r="CF12" s="17">
        <v>0.31044258083669002</v>
      </c>
      <c r="CG12" s="17"/>
      <c r="CH12" s="17">
        <v>0.17207121659534599</v>
      </c>
      <c r="CI12" s="17">
        <v>0.199309683946546</v>
      </c>
      <c r="CJ12" s="17">
        <v>0.103724626589119</v>
      </c>
      <c r="CK12" s="17">
        <v>0.113531481303207</v>
      </c>
      <c r="CL12" s="17">
        <v>8.8123828680535504E-2</v>
      </c>
    </row>
    <row r="13" spans="2:90" x14ac:dyDescent="0.3">
      <c r="B13" s="18" t="s">
        <v>299</v>
      </c>
      <c r="C13" s="17">
        <v>0.100368187999836</v>
      </c>
      <c r="D13" s="17">
        <v>0.10490644455937401</v>
      </c>
      <c r="E13" s="17">
        <v>9.6479710784098102E-2</v>
      </c>
      <c r="F13" s="17"/>
      <c r="G13" s="17">
        <v>0.194197478033446</v>
      </c>
      <c r="H13" s="17">
        <v>0.26216287435526497</v>
      </c>
      <c r="I13" s="17">
        <v>0.16316839477169401</v>
      </c>
      <c r="J13" s="17">
        <v>4.6895219660727697E-2</v>
      </c>
      <c r="K13" s="17">
        <v>3.4859981545096397E-2</v>
      </c>
      <c r="L13" s="17">
        <v>1.24892203222025E-2</v>
      </c>
      <c r="M13" s="17"/>
      <c r="N13" s="17">
        <v>0.171637614665623</v>
      </c>
      <c r="O13" s="17">
        <v>8.3391836575224906E-2</v>
      </c>
      <c r="P13" s="17">
        <v>7.9125424094470403E-2</v>
      </c>
      <c r="Q13" s="17">
        <v>4.94297328281555E-2</v>
      </c>
      <c r="R13" s="17"/>
      <c r="S13" s="17">
        <v>0.172621992132833</v>
      </c>
      <c r="T13" s="17">
        <v>7.5900400883894797E-2</v>
      </c>
      <c r="U13" s="17">
        <v>6.8745042028330705E-2</v>
      </c>
      <c r="V13" s="17">
        <v>9.32009905390183E-2</v>
      </c>
      <c r="W13" s="17">
        <v>8.7948241374283503E-2</v>
      </c>
      <c r="X13" s="17">
        <v>5.2059556632677001E-2</v>
      </c>
      <c r="Y13" s="17">
        <v>2.0693956586233301E-2</v>
      </c>
      <c r="Z13" s="17">
        <v>5.22974344573338E-2</v>
      </c>
      <c r="AA13" s="17">
        <v>0.12985844952449599</v>
      </c>
      <c r="AB13" s="17">
        <v>0.16690029795903499</v>
      </c>
      <c r="AC13" s="17">
        <v>0.12117556746644299</v>
      </c>
      <c r="AD13" s="17">
        <v>0.13233044148432199</v>
      </c>
      <c r="AE13" s="17"/>
      <c r="AF13" s="17">
        <v>7.4325967671220294E-2</v>
      </c>
      <c r="AG13" s="17">
        <v>0.11221480668257</v>
      </c>
      <c r="AH13" s="17">
        <v>0.118667276396706</v>
      </c>
      <c r="AI13" s="17"/>
      <c r="AJ13" s="17">
        <v>9.0926717094378301E-2</v>
      </c>
      <c r="AK13" s="17">
        <v>0.110849688833035</v>
      </c>
      <c r="AL13" s="17">
        <v>7.1637202506285802E-2</v>
      </c>
      <c r="AM13" s="17">
        <v>0.105846037878338</v>
      </c>
      <c r="AN13" s="17">
        <v>4.2756628993415299E-2</v>
      </c>
      <c r="AO13" s="17"/>
      <c r="AP13" s="17">
        <v>0.121394930281032</v>
      </c>
      <c r="AQ13" s="17">
        <v>0.123503544732339</v>
      </c>
      <c r="AR13" s="17">
        <v>0.10838151193973999</v>
      </c>
      <c r="AS13" s="17">
        <v>8.4467301571999595E-2</v>
      </c>
      <c r="AT13" s="17">
        <v>0.117538151817704</v>
      </c>
      <c r="AU13" s="17">
        <v>3.7073573431862503E-2</v>
      </c>
      <c r="AV13" s="17"/>
      <c r="AW13" s="17">
        <v>0.208263845341944</v>
      </c>
      <c r="AX13" s="17">
        <v>0.117564444856831</v>
      </c>
      <c r="AY13" s="17">
        <v>1.28171983751932E-2</v>
      </c>
      <c r="AZ13" s="17">
        <v>5.0985445500938101E-2</v>
      </c>
      <c r="BA13" s="17">
        <v>8.3980574051871495E-2</v>
      </c>
      <c r="BB13" s="17">
        <v>5.6458210257013898E-2</v>
      </c>
      <c r="BC13" s="17">
        <v>0.12531018311358799</v>
      </c>
      <c r="BD13" s="17">
        <v>4.85261586400852E-2</v>
      </c>
      <c r="BE13" s="17">
        <v>0.122556719171188</v>
      </c>
      <c r="BF13" s="17">
        <v>7.95333946721615E-2</v>
      </c>
      <c r="BG13" s="17">
        <v>6.0524233439165499E-2</v>
      </c>
      <c r="BH13" s="17">
        <v>0.11901165985341</v>
      </c>
      <c r="BI13" s="17">
        <v>0.188958865429523</v>
      </c>
      <c r="BJ13" s="17">
        <v>0.213598198582056</v>
      </c>
      <c r="BK13" s="17">
        <v>3.1056672063140899E-2</v>
      </c>
      <c r="BL13" s="17">
        <v>0.26906985835430097</v>
      </c>
      <c r="BM13" s="17"/>
      <c r="BN13" s="17">
        <v>0.100761593957874</v>
      </c>
      <c r="BO13" s="17" t="s">
        <v>234</v>
      </c>
      <c r="BP13" s="17"/>
      <c r="BQ13" s="17">
        <v>0.11826870571570799</v>
      </c>
      <c r="BR13" s="17">
        <v>0.109845855044799</v>
      </c>
      <c r="BS13" s="17"/>
      <c r="BT13" s="17">
        <v>0.15446516936002699</v>
      </c>
      <c r="BU13" s="17"/>
      <c r="BV13" s="17">
        <v>9.5220802644429697E-2</v>
      </c>
      <c r="BW13" s="17">
        <v>9.9872573187919506E-2</v>
      </c>
      <c r="BX13" s="17">
        <v>0.106294145460582</v>
      </c>
      <c r="BY13" s="17"/>
      <c r="BZ13" s="17">
        <v>0.219201942930807</v>
      </c>
      <c r="CA13" s="17">
        <v>8.9117880009836406E-2</v>
      </c>
      <c r="CB13" s="17">
        <v>5.761715458247E-2</v>
      </c>
      <c r="CC13" s="17">
        <v>8.2342516171545199E-2</v>
      </c>
      <c r="CD13" s="17">
        <v>7.0792838951050499E-2</v>
      </c>
      <c r="CE13" s="17">
        <v>0.102786086710002</v>
      </c>
      <c r="CF13" s="17">
        <v>0.16830504796856199</v>
      </c>
      <c r="CG13" s="17"/>
      <c r="CH13" s="17">
        <v>0.219357278969254</v>
      </c>
      <c r="CI13" s="17">
        <v>6.9604589141638903E-2</v>
      </c>
      <c r="CJ13" s="17">
        <v>9.1859237093364104E-2</v>
      </c>
      <c r="CK13" s="17">
        <v>0.101909210770756</v>
      </c>
      <c r="CL13" s="17">
        <v>0.17100928952435801</v>
      </c>
    </row>
    <row r="14" spans="2:90" x14ac:dyDescent="0.3">
      <c r="B14" s="18" t="s">
        <v>223</v>
      </c>
      <c r="C14" s="17">
        <v>0.53164776924489598</v>
      </c>
      <c r="D14" s="17">
        <v>0.46850947736184001</v>
      </c>
      <c r="E14" s="17">
        <v>0.58879090401752598</v>
      </c>
      <c r="F14" s="17"/>
      <c r="G14" s="17">
        <v>7.5720695200975199E-2</v>
      </c>
      <c r="H14" s="17">
        <v>4.7859519160694003E-2</v>
      </c>
      <c r="I14" s="17">
        <v>0.18155062202175401</v>
      </c>
      <c r="J14" s="17">
        <v>0.61265702226563201</v>
      </c>
      <c r="K14" s="17">
        <v>0.79607414300440904</v>
      </c>
      <c r="L14" s="17">
        <v>0.94842037370440202</v>
      </c>
      <c r="M14" s="17"/>
      <c r="N14" s="17">
        <v>0.33951648657545802</v>
      </c>
      <c r="O14" s="17">
        <v>0.58594100540778804</v>
      </c>
      <c r="P14" s="17">
        <v>0.60668570167439295</v>
      </c>
      <c r="Q14" s="17">
        <v>0.64293076578185704</v>
      </c>
      <c r="R14" s="17"/>
      <c r="S14" s="17">
        <v>0.27479851607456002</v>
      </c>
      <c r="T14" s="17">
        <v>0.57779901956773105</v>
      </c>
      <c r="U14" s="17">
        <v>0.69925315733309201</v>
      </c>
      <c r="V14" s="17">
        <v>0.618918608985219</v>
      </c>
      <c r="W14" s="17">
        <v>0.56033819086744796</v>
      </c>
      <c r="X14" s="17">
        <v>0.44622018214755899</v>
      </c>
      <c r="Y14" s="17">
        <v>0.67015796884198198</v>
      </c>
      <c r="Z14" s="17">
        <v>0.61379143331798602</v>
      </c>
      <c r="AA14" s="17">
        <v>0.51151320246052101</v>
      </c>
      <c r="AB14" s="17">
        <v>0.57232502177376399</v>
      </c>
      <c r="AC14" s="17">
        <v>0.51967327529137397</v>
      </c>
      <c r="AD14" s="17">
        <v>0.33614500900594502</v>
      </c>
      <c r="AE14" s="17"/>
      <c r="AF14" s="17">
        <v>0.64571069082210397</v>
      </c>
      <c r="AG14" s="17">
        <v>0.47810189461673802</v>
      </c>
      <c r="AH14" s="17">
        <v>0.39816857606425499</v>
      </c>
      <c r="AI14" s="17"/>
      <c r="AJ14" s="17">
        <v>0.61459581906435101</v>
      </c>
      <c r="AK14" s="17">
        <v>0.43155096933860698</v>
      </c>
      <c r="AL14" s="17">
        <v>0.67168474134764899</v>
      </c>
      <c r="AM14" s="17">
        <v>0.58219938890372602</v>
      </c>
      <c r="AN14" s="17">
        <v>0.35447949867482098</v>
      </c>
      <c r="AO14" s="17"/>
      <c r="AP14" s="17">
        <v>0.33815213356427598</v>
      </c>
      <c r="AQ14" s="17">
        <v>0.52862584522008405</v>
      </c>
      <c r="AR14" s="17">
        <v>0.66478632150081696</v>
      </c>
      <c r="AS14" s="17">
        <v>0.61737215236142495</v>
      </c>
      <c r="AT14" s="17">
        <v>0.31780033804409502</v>
      </c>
      <c r="AU14" s="17">
        <v>0.78742343156331196</v>
      </c>
      <c r="AV14" s="17"/>
      <c r="AW14" s="17">
        <v>0.39521634312856302</v>
      </c>
      <c r="AX14" s="17">
        <v>0.47410890004018602</v>
      </c>
      <c r="AY14" s="17">
        <v>0.78605279768971703</v>
      </c>
      <c r="AZ14" s="17">
        <v>0.65673883343627804</v>
      </c>
      <c r="BA14" s="17">
        <v>0.634109930067288</v>
      </c>
      <c r="BB14" s="17">
        <v>0.62950346946748703</v>
      </c>
      <c r="BC14" s="17">
        <v>0.59255713258377596</v>
      </c>
      <c r="BD14" s="17">
        <v>0.618394403297999</v>
      </c>
      <c r="BE14" s="17">
        <v>0.56705759234423303</v>
      </c>
      <c r="BF14" s="17">
        <v>0.58368740363767302</v>
      </c>
      <c r="BG14" s="17">
        <v>0.44551440042864299</v>
      </c>
      <c r="BH14" s="17">
        <v>0.46367320164798498</v>
      </c>
      <c r="BI14" s="17">
        <v>0.25896794530849898</v>
      </c>
      <c r="BJ14" s="17">
        <v>0.42523224926309799</v>
      </c>
      <c r="BK14" s="17">
        <v>0.35904086871100499</v>
      </c>
      <c r="BL14" s="17">
        <v>0.115048258180649</v>
      </c>
      <c r="BM14" s="17"/>
      <c r="BN14" s="17">
        <v>0.52981200273648899</v>
      </c>
      <c r="BO14" s="17" t="s">
        <v>234</v>
      </c>
      <c r="BP14" s="17"/>
      <c r="BQ14" s="17">
        <v>0.35243822301216698</v>
      </c>
      <c r="BR14" s="17">
        <v>0.54111431448193903</v>
      </c>
      <c r="BS14" s="17"/>
      <c r="BT14" s="17">
        <v>0.26508779511506197</v>
      </c>
      <c r="BU14" s="17"/>
      <c r="BV14" s="17">
        <v>0.58778898465834695</v>
      </c>
      <c r="BW14" s="17">
        <v>0.43063108890894602</v>
      </c>
      <c r="BX14" s="17">
        <v>0.54041911345044402</v>
      </c>
      <c r="BY14" s="17"/>
      <c r="BZ14" s="17">
        <v>0.44034564768710599</v>
      </c>
      <c r="CA14" s="17">
        <v>0.60841973039262598</v>
      </c>
      <c r="CB14" s="17">
        <v>0.58848976075656201</v>
      </c>
      <c r="CC14" s="17">
        <v>0.47876308756616598</v>
      </c>
      <c r="CD14" s="17">
        <v>0.612435784237926</v>
      </c>
      <c r="CE14" s="17">
        <v>0.49172062531119398</v>
      </c>
      <c r="CF14" s="17">
        <v>0.32675194200192598</v>
      </c>
      <c r="CG14" s="17"/>
      <c r="CH14" s="17">
        <v>0.27189377587617902</v>
      </c>
      <c r="CI14" s="17">
        <v>0.52790721924210404</v>
      </c>
      <c r="CJ14" s="17">
        <v>0.59398702385768198</v>
      </c>
      <c r="CK14" s="17">
        <v>0.58174506700281003</v>
      </c>
      <c r="CL14" s="17">
        <v>0.570950450638115</v>
      </c>
    </row>
    <row r="15" spans="2:90" x14ac:dyDescent="0.3">
      <c r="B15" s="18" t="s">
        <v>118</v>
      </c>
      <c r="C15" s="19">
        <v>1.62060869122422E-2</v>
      </c>
      <c r="D15" s="19">
        <v>1.6937395332843701E-2</v>
      </c>
      <c r="E15" s="19">
        <v>1.55795371569812E-2</v>
      </c>
      <c r="F15" s="19"/>
      <c r="G15" s="19">
        <v>1.5708919960434501E-2</v>
      </c>
      <c r="H15" s="19">
        <v>3.9272216782553397E-3</v>
      </c>
      <c r="I15" s="19">
        <v>2.2727602829314599E-2</v>
      </c>
      <c r="J15" s="19">
        <v>1.3831724865647901E-2</v>
      </c>
      <c r="K15" s="19">
        <v>1.5824095260160799E-2</v>
      </c>
      <c r="L15" s="19">
        <v>2.0913139525868998E-2</v>
      </c>
      <c r="M15" s="19"/>
      <c r="N15" s="19">
        <v>1.01048145081066E-2</v>
      </c>
      <c r="O15" s="19">
        <v>8.2094779328472593E-3</v>
      </c>
      <c r="P15" s="19">
        <v>2.2682631196821301E-2</v>
      </c>
      <c r="Q15" s="19">
        <v>2.40964410275149E-2</v>
      </c>
      <c r="R15" s="19"/>
      <c r="S15" s="19">
        <v>1.43354288599617E-2</v>
      </c>
      <c r="T15" s="19">
        <v>1.77804807978309E-2</v>
      </c>
      <c r="U15" s="19">
        <v>9.7912426930107706E-3</v>
      </c>
      <c r="V15" s="19">
        <v>2.6982556361250298E-2</v>
      </c>
      <c r="W15" s="19">
        <v>3.4285033054779798E-2</v>
      </c>
      <c r="X15" s="19">
        <v>7.6382347286957598E-3</v>
      </c>
      <c r="Y15" s="19">
        <v>1.0636039450452099E-2</v>
      </c>
      <c r="Z15" s="19">
        <v>3.56666278742701E-2</v>
      </c>
      <c r="AA15" s="19">
        <v>0</v>
      </c>
      <c r="AB15" s="19">
        <v>9.1141213594759501E-3</v>
      </c>
      <c r="AC15" s="19">
        <v>1.55494497499989E-2</v>
      </c>
      <c r="AD15" s="19">
        <v>6.1057552408872201E-2</v>
      </c>
      <c r="AE15" s="19"/>
      <c r="AF15" s="19">
        <v>1.78836046661731E-2</v>
      </c>
      <c r="AG15" s="19">
        <v>1.3657647767933699E-2</v>
      </c>
      <c r="AH15" s="19">
        <v>2.4543340413435401E-2</v>
      </c>
      <c r="AI15" s="19"/>
      <c r="AJ15" s="19">
        <v>7.0083554114696899E-3</v>
      </c>
      <c r="AK15" s="19">
        <v>6.3925441149920298E-3</v>
      </c>
      <c r="AL15" s="19">
        <v>0</v>
      </c>
      <c r="AM15" s="19">
        <v>3.0987423862134499E-2</v>
      </c>
      <c r="AN15" s="19">
        <v>4.2709299549001198E-2</v>
      </c>
      <c r="AO15" s="19"/>
      <c r="AP15" s="19">
        <v>1.51389124668827E-2</v>
      </c>
      <c r="AQ15" s="19">
        <v>4.5000403151221804E-3</v>
      </c>
      <c r="AR15" s="19">
        <v>0</v>
      </c>
      <c r="AS15" s="19">
        <v>1.9511473040616099E-2</v>
      </c>
      <c r="AT15" s="19">
        <v>5.9998524619626702E-2</v>
      </c>
      <c r="AU15" s="19">
        <v>2.7284254631322301E-2</v>
      </c>
      <c r="AV15" s="19"/>
      <c r="AW15" s="19">
        <v>0.18851934003663301</v>
      </c>
      <c r="AX15" s="19">
        <v>5.0103371034005903E-2</v>
      </c>
      <c r="AY15" s="19">
        <v>3.1459123382182097E-2</v>
      </c>
      <c r="AZ15" s="19">
        <v>0</v>
      </c>
      <c r="BA15" s="19">
        <v>3.1796025468545E-2</v>
      </c>
      <c r="BB15" s="19">
        <v>8.7726013317930805E-3</v>
      </c>
      <c r="BC15" s="19">
        <v>2.0311332131843801E-2</v>
      </c>
      <c r="BD15" s="19">
        <v>1.9107832412225498E-2</v>
      </c>
      <c r="BE15" s="19">
        <v>1.1815552189168001E-2</v>
      </c>
      <c r="BF15" s="19">
        <v>1.42911883213471E-2</v>
      </c>
      <c r="BG15" s="19">
        <v>1.03126731230985E-2</v>
      </c>
      <c r="BH15" s="19">
        <v>1.2429642614368601E-2</v>
      </c>
      <c r="BI15" s="19">
        <v>0</v>
      </c>
      <c r="BJ15" s="19">
        <v>0</v>
      </c>
      <c r="BK15" s="19">
        <v>0</v>
      </c>
      <c r="BL15" s="19">
        <v>1.6123645353346799E-2</v>
      </c>
      <c r="BM15" s="19"/>
      <c r="BN15" s="19">
        <v>1.6269608743958199E-2</v>
      </c>
      <c r="BO15" s="19" t="s">
        <v>234</v>
      </c>
      <c r="BP15" s="19"/>
      <c r="BQ15" s="19">
        <v>9.6361588860492103E-3</v>
      </c>
      <c r="BR15" s="19">
        <v>0</v>
      </c>
      <c r="BS15" s="19"/>
      <c r="BT15" s="19">
        <v>0</v>
      </c>
      <c r="BU15" s="19"/>
      <c r="BV15" s="19">
        <v>4.5737279994514699E-2</v>
      </c>
      <c r="BW15" s="19">
        <v>1.5623151610306E-2</v>
      </c>
      <c r="BX15" s="19">
        <v>7.09298766736478E-3</v>
      </c>
      <c r="BY15" s="19"/>
      <c r="BZ15" s="19">
        <v>1.1194972457752399E-2</v>
      </c>
      <c r="CA15" s="19">
        <v>2.43886865706755E-2</v>
      </c>
      <c r="CB15" s="19">
        <v>2.9800872494273201E-2</v>
      </c>
      <c r="CC15" s="19">
        <v>0</v>
      </c>
      <c r="CD15" s="19">
        <v>1.8420898715401299E-2</v>
      </c>
      <c r="CE15" s="19">
        <v>1.26602501500627E-2</v>
      </c>
      <c r="CF15" s="19">
        <v>9.98666878540172E-3</v>
      </c>
      <c r="CG15" s="19"/>
      <c r="CH15" s="19">
        <v>6.07460194982796E-3</v>
      </c>
      <c r="CI15" s="19">
        <v>1.61451689126853E-2</v>
      </c>
      <c r="CJ15" s="19">
        <v>1.6750009004070102E-2</v>
      </c>
      <c r="CK15" s="19">
        <v>2.0883076130548801E-2</v>
      </c>
      <c r="CL15" s="19">
        <v>2.64601441419752E-2</v>
      </c>
    </row>
    <row r="16" spans="2:90" x14ac:dyDescent="0.3">
      <c r="B16" s="16" t="s">
        <v>803</v>
      </c>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124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530</v>
      </c>
      <c r="D7" s="10">
        <v>250</v>
      </c>
      <c r="E7" s="10">
        <v>277</v>
      </c>
      <c r="F7" s="10"/>
      <c r="G7" s="10">
        <v>66</v>
      </c>
      <c r="H7" s="10">
        <v>85</v>
      </c>
      <c r="I7" s="10">
        <v>91</v>
      </c>
      <c r="J7" s="10">
        <v>84</v>
      </c>
      <c r="K7" s="10">
        <v>80</v>
      </c>
      <c r="L7" s="10">
        <v>124</v>
      </c>
      <c r="M7" s="10"/>
      <c r="N7" s="10">
        <v>152</v>
      </c>
      <c r="O7" s="10">
        <v>118</v>
      </c>
      <c r="P7" s="10">
        <v>126</v>
      </c>
      <c r="Q7" s="10">
        <v>130</v>
      </c>
      <c r="R7" s="10"/>
      <c r="S7" s="10">
        <v>72</v>
      </c>
      <c r="T7" s="10">
        <v>69</v>
      </c>
      <c r="U7" s="10">
        <v>51</v>
      </c>
      <c r="V7" s="10">
        <v>53</v>
      </c>
      <c r="W7" s="10">
        <v>33</v>
      </c>
      <c r="X7" s="10">
        <v>42</v>
      </c>
      <c r="Y7" s="10">
        <v>44</v>
      </c>
      <c r="Z7" s="10">
        <v>22</v>
      </c>
      <c r="AA7" s="10">
        <v>53</v>
      </c>
      <c r="AB7" s="10">
        <v>56</v>
      </c>
      <c r="AC7" s="10">
        <v>22</v>
      </c>
      <c r="AD7" s="10">
        <v>13</v>
      </c>
      <c r="AE7" s="10"/>
      <c r="AF7" s="10">
        <v>202</v>
      </c>
      <c r="AG7" s="10">
        <v>199</v>
      </c>
      <c r="AH7" s="10">
        <v>71</v>
      </c>
      <c r="AI7" s="10"/>
      <c r="AJ7" s="10">
        <v>97</v>
      </c>
      <c r="AK7" s="10">
        <v>173</v>
      </c>
      <c r="AL7" s="10">
        <v>52</v>
      </c>
      <c r="AM7" s="10">
        <v>69</v>
      </c>
      <c r="AN7" s="10">
        <v>28</v>
      </c>
      <c r="AO7" s="10"/>
      <c r="AP7" s="10">
        <v>119</v>
      </c>
      <c r="AQ7" s="10">
        <v>79</v>
      </c>
      <c r="AR7" s="10">
        <v>63</v>
      </c>
      <c r="AS7" s="10">
        <v>128</v>
      </c>
      <c r="AT7" s="10">
        <v>41</v>
      </c>
      <c r="AU7" s="10">
        <v>42</v>
      </c>
      <c r="AV7" s="10"/>
      <c r="AW7" s="10">
        <v>7</v>
      </c>
      <c r="AX7" s="10">
        <v>20</v>
      </c>
      <c r="AY7" s="10">
        <v>47</v>
      </c>
      <c r="AZ7" s="10">
        <v>32</v>
      </c>
      <c r="BA7" s="10">
        <v>62</v>
      </c>
      <c r="BB7" s="10">
        <v>63</v>
      </c>
      <c r="BC7" s="10">
        <v>44</v>
      </c>
      <c r="BD7" s="10">
        <v>28</v>
      </c>
      <c r="BE7" s="10">
        <v>28</v>
      </c>
      <c r="BF7" s="10">
        <v>33</v>
      </c>
      <c r="BG7" s="10">
        <v>36</v>
      </c>
      <c r="BH7" s="10">
        <v>25</v>
      </c>
      <c r="BI7" s="10">
        <v>17</v>
      </c>
      <c r="BJ7" s="10">
        <v>17</v>
      </c>
      <c r="BK7" s="10">
        <v>13</v>
      </c>
      <c r="BL7" s="10">
        <v>41</v>
      </c>
      <c r="BM7" s="10"/>
      <c r="BN7" s="10">
        <v>312</v>
      </c>
      <c r="BO7" s="10">
        <v>217</v>
      </c>
      <c r="BP7" s="10"/>
      <c r="BQ7" s="10">
        <v>104</v>
      </c>
      <c r="BR7" s="10">
        <v>56</v>
      </c>
      <c r="BS7" s="10"/>
      <c r="BT7" s="10">
        <v>68</v>
      </c>
      <c r="BU7" s="10"/>
      <c r="BV7" s="10">
        <v>116</v>
      </c>
      <c r="BW7" s="10">
        <v>87</v>
      </c>
      <c r="BX7" s="10">
        <v>312</v>
      </c>
      <c r="BY7" s="10"/>
      <c r="BZ7" s="10">
        <v>45</v>
      </c>
      <c r="CA7" s="10">
        <v>77</v>
      </c>
      <c r="CB7" s="10">
        <v>83</v>
      </c>
      <c r="CC7" s="10">
        <v>77</v>
      </c>
      <c r="CD7" s="10">
        <v>86</v>
      </c>
      <c r="CE7" s="10">
        <v>65</v>
      </c>
      <c r="CF7" s="10">
        <v>57</v>
      </c>
      <c r="CG7" s="10"/>
      <c r="CH7" s="10">
        <v>50</v>
      </c>
      <c r="CI7" s="10">
        <v>193</v>
      </c>
      <c r="CJ7" s="10">
        <v>185</v>
      </c>
      <c r="CK7" s="10">
        <v>88</v>
      </c>
      <c r="CL7" s="10">
        <v>14</v>
      </c>
    </row>
    <row r="8" spans="2:90" ht="30" customHeight="1" x14ac:dyDescent="0.3">
      <c r="B8" s="11" t="s">
        <v>20</v>
      </c>
      <c r="C8" s="11">
        <v>529</v>
      </c>
      <c r="D8" s="11">
        <v>253</v>
      </c>
      <c r="E8" s="11">
        <v>272</v>
      </c>
      <c r="F8" s="11"/>
      <c r="G8" s="11">
        <v>79</v>
      </c>
      <c r="H8" s="11">
        <v>86</v>
      </c>
      <c r="I8" s="11">
        <v>92</v>
      </c>
      <c r="J8" s="11">
        <v>78</v>
      </c>
      <c r="K8" s="11">
        <v>77</v>
      </c>
      <c r="L8" s="11">
        <v>118</v>
      </c>
      <c r="M8" s="11"/>
      <c r="N8" s="11">
        <v>146</v>
      </c>
      <c r="O8" s="11">
        <v>130</v>
      </c>
      <c r="P8" s="11">
        <v>119</v>
      </c>
      <c r="Q8" s="11">
        <v>129</v>
      </c>
      <c r="R8" s="11"/>
      <c r="S8" s="11">
        <v>77</v>
      </c>
      <c r="T8" s="11">
        <v>67</v>
      </c>
      <c r="U8" s="11">
        <v>50</v>
      </c>
      <c r="V8" s="11">
        <v>55</v>
      </c>
      <c r="W8" s="11">
        <v>31</v>
      </c>
      <c r="X8" s="11">
        <v>43</v>
      </c>
      <c r="Y8" s="11">
        <v>41</v>
      </c>
      <c r="Z8" s="11">
        <v>19</v>
      </c>
      <c r="AA8" s="11">
        <v>60</v>
      </c>
      <c r="AB8" s="11">
        <v>52</v>
      </c>
      <c r="AC8" s="11">
        <v>21</v>
      </c>
      <c r="AD8" s="11">
        <v>13</v>
      </c>
      <c r="AE8" s="11"/>
      <c r="AF8" s="11">
        <v>194</v>
      </c>
      <c r="AG8" s="11">
        <v>194</v>
      </c>
      <c r="AH8" s="11">
        <v>71</v>
      </c>
      <c r="AI8" s="11"/>
      <c r="AJ8" s="11">
        <v>96</v>
      </c>
      <c r="AK8" s="11">
        <v>172</v>
      </c>
      <c r="AL8" s="11">
        <v>52</v>
      </c>
      <c r="AM8" s="11">
        <v>66</v>
      </c>
      <c r="AN8" s="11">
        <v>31</v>
      </c>
      <c r="AO8" s="11"/>
      <c r="AP8" s="11">
        <v>121</v>
      </c>
      <c r="AQ8" s="11">
        <v>76</v>
      </c>
      <c r="AR8" s="11">
        <v>64</v>
      </c>
      <c r="AS8" s="11">
        <v>123</v>
      </c>
      <c r="AT8" s="11">
        <v>44</v>
      </c>
      <c r="AU8" s="11">
        <v>42</v>
      </c>
      <c r="AV8" s="11"/>
      <c r="AW8" s="11">
        <v>7</v>
      </c>
      <c r="AX8" s="11">
        <v>20</v>
      </c>
      <c r="AY8" s="11">
        <v>48</v>
      </c>
      <c r="AZ8" s="11">
        <v>32</v>
      </c>
      <c r="BA8" s="11">
        <v>62</v>
      </c>
      <c r="BB8" s="11">
        <v>64</v>
      </c>
      <c r="BC8" s="11">
        <v>44</v>
      </c>
      <c r="BD8" s="11">
        <v>29</v>
      </c>
      <c r="BE8" s="11">
        <v>27</v>
      </c>
      <c r="BF8" s="11">
        <v>32</v>
      </c>
      <c r="BG8" s="11">
        <v>37</v>
      </c>
      <c r="BH8" s="11">
        <v>25</v>
      </c>
      <c r="BI8" s="11">
        <v>17</v>
      </c>
      <c r="BJ8" s="11">
        <v>16</v>
      </c>
      <c r="BK8" s="11">
        <v>13</v>
      </c>
      <c r="BL8" s="11">
        <v>38</v>
      </c>
      <c r="BM8" s="11"/>
      <c r="BN8" s="11">
        <v>301</v>
      </c>
      <c r="BO8" s="11">
        <v>226</v>
      </c>
      <c r="BP8" s="11"/>
      <c r="BQ8" s="11">
        <v>105</v>
      </c>
      <c r="BR8" s="11">
        <v>55</v>
      </c>
      <c r="BS8" s="11"/>
      <c r="BT8" s="11">
        <v>65</v>
      </c>
      <c r="BU8" s="11"/>
      <c r="BV8" s="11">
        <v>117</v>
      </c>
      <c r="BW8" s="11">
        <v>92</v>
      </c>
      <c r="BX8" s="11">
        <v>304</v>
      </c>
      <c r="BY8" s="11"/>
      <c r="BZ8" s="11">
        <v>46</v>
      </c>
      <c r="CA8" s="11">
        <v>77</v>
      </c>
      <c r="CB8" s="11">
        <v>84</v>
      </c>
      <c r="CC8" s="11">
        <v>77</v>
      </c>
      <c r="CD8" s="11">
        <v>87</v>
      </c>
      <c r="CE8" s="11">
        <v>65</v>
      </c>
      <c r="CF8" s="11">
        <v>54</v>
      </c>
      <c r="CG8" s="11"/>
      <c r="CH8" s="11">
        <v>48</v>
      </c>
      <c r="CI8" s="11">
        <v>190</v>
      </c>
      <c r="CJ8" s="11">
        <v>185</v>
      </c>
      <c r="CK8" s="11">
        <v>91</v>
      </c>
      <c r="CL8" s="11">
        <v>16</v>
      </c>
    </row>
    <row r="9" spans="2:90" x14ac:dyDescent="0.3">
      <c r="B9" s="18" t="s">
        <v>113</v>
      </c>
      <c r="C9" s="17">
        <v>0.26474313596210902</v>
      </c>
      <c r="D9" s="17">
        <v>0.35833619678540601</v>
      </c>
      <c r="E9" s="17">
        <v>0.180710764925478</v>
      </c>
      <c r="F9" s="17"/>
      <c r="G9" s="17">
        <v>0.123584191818255</v>
      </c>
      <c r="H9" s="17">
        <v>0.28405585047565102</v>
      </c>
      <c r="I9" s="17">
        <v>0.157652965443599</v>
      </c>
      <c r="J9" s="17">
        <v>0.18653172292105999</v>
      </c>
      <c r="K9" s="17">
        <v>0.28948856231092202</v>
      </c>
      <c r="L9" s="17">
        <v>0.46474201530609999</v>
      </c>
      <c r="M9" s="17"/>
      <c r="N9" s="17">
        <v>0.39819273581300202</v>
      </c>
      <c r="O9" s="17">
        <v>0.23061312793156499</v>
      </c>
      <c r="P9" s="17">
        <v>0.27536201252847597</v>
      </c>
      <c r="Q9" s="17">
        <v>0.13889694871254901</v>
      </c>
      <c r="R9" s="17"/>
      <c r="S9" s="17">
        <v>0.28315514644383</v>
      </c>
      <c r="T9" s="17">
        <v>0.26710979974658</v>
      </c>
      <c r="U9" s="17">
        <v>0.260943068475471</v>
      </c>
      <c r="V9" s="17">
        <v>0.25663860852800102</v>
      </c>
      <c r="W9" s="17">
        <v>0.256168670740199</v>
      </c>
      <c r="X9" s="17">
        <v>0.244083431717384</v>
      </c>
      <c r="Y9" s="17">
        <v>0.361401367608088</v>
      </c>
      <c r="Z9" s="17">
        <v>0.26837870767517102</v>
      </c>
      <c r="AA9" s="17">
        <v>0.117805169982448</v>
      </c>
      <c r="AB9" s="17">
        <v>0.322918707833242</v>
      </c>
      <c r="AC9" s="17">
        <v>0.37114230434123402</v>
      </c>
      <c r="AD9" s="17">
        <v>0.23911960652518399</v>
      </c>
      <c r="AE9" s="17"/>
      <c r="AF9" s="17">
        <v>0.26212334584556501</v>
      </c>
      <c r="AG9" s="17">
        <v>0.32035123041520303</v>
      </c>
      <c r="AH9" s="17">
        <v>0.17845595777700499</v>
      </c>
      <c r="AI9" s="17"/>
      <c r="AJ9" s="17">
        <v>0.362305781436286</v>
      </c>
      <c r="AK9" s="17">
        <v>0.29304781724965301</v>
      </c>
      <c r="AL9" s="17">
        <v>0.40631959513474702</v>
      </c>
      <c r="AM9" s="17">
        <v>0.27229859427309999</v>
      </c>
      <c r="AN9" s="17">
        <v>6.0729629604362997E-2</v>
      </c>
      <c r="AO9" s="17"/>
      <c r="AP9" s="17">
        <v>0.36839701023079902</v>
      </c>
      <c r="AQ9" s="17">
        <v>0.37705680685544801</v>
      </c>
      <c r="AR9" s="17">
        <v>0.29761066862638202</v>
      </c>
      <c r="AS9" s="17">
        <v>0.226598810487181</v>
      </c>
      <c r="AT9" s="17">
        <v>8.2859155773427298E-2</v>
      </c>
      <c r="AU9" s="17">
        <v>0.124586443643234</v>
      </c>
      <c r="AV9" s="17"/>
      <c r="AW9" s="17">
        <v>0.28695504684236001</v>
      </c>
      <c r="AX9" s="17">
        <v>0.242222079530652</v>
      </c>
      <c r="AY9" s="17">
        <v>0.1132022175177</v>
      </c>
      <c r="AZ9" s="17">
        <v>0.12399382590956699</v>
      </c>
      <c r="BA9" s="17">
        <v>0.184481452868584</v>
      </c>
      <c r="BB9" s="17">
        <v>0.171041883895442</v>
      </c>
      <c r="BC9" s="17">
        <v>0.234526847403107</v>
      </c>
      <c r="BD9" s="17">
        <v>0.37927772328293502</v>
      </c>
      <c r="BE9" s="17">
        <v>0.23907154743836601</v>
      </c>
      <c r="BF9" s="17">
        <v>0.29519971833216002</v>
      </c>
      <c r="BG9" s="17">
        <v>0.29369954400818199</v>
      </c>
      <c r="BH9" s="17">
        <v>0.28282445012646601</v>
      </c>
      <c r="BI9" s="17">
        <v>0.52366207627461503</v>
      </c>
      <c r="BJ9" s="17">
        <v>0.36812363165436102</v>
      </c>
      <c r="BK9" s="17">
        <v>0.54316003983182304</v>
      </c>
      <c r="BL9" s="17">
        <v>0.55951612003565099</v>
      </c>
      <c r="BM9" s="17"/>
      <c r="BN9" s="17">
        <v>0.29352036111120899</v>
      </c>
      <c r="BO9" s="17">
        <v>0.22411502122959401</v>
      </c>
      <c r="BP9" s="17"/>
      <c r="BQ9" s="17">
        <v>0.37816591195552601</v>
      </c>
      <c r="BR9" s="17">
        <v>0.13488898374977401</v>
      </c>
      <c r="BS9" s="17"/>
      <c r="BT9" s="17">
        <v>0.23024356335894799</v>
      </c>
      <c r="BU9" s="17"/>
      <c r="BV9" s="17">
        <v>0.242395003443517</v>
      </c>
      <c r="BW9" s="17">
        <v>0.13797533847468599</v>
      </c>
      <c r="BX9" s="17">
        <v>0.32211199389485201</v>
      </c>
      <c r="BY9" s="17"/>
      <c r="BZ9" s="17">
        <v>2.1641218955562799E-2</v>
      </c>
      <c r="CA9" s="17">
        <v>0.110215343505447</v>
      </c>
      <c r="CB9" s="17">
        <v>0.12482352240476099</v>
      </c>
      <c r="CC9" s="17">
        <v>0.13697128348572599</v>
      </c>
      <c r="CD9" s="17">
        <v>0.33017766953157501</v>
      </c>
      <c r="CE9" s="17">
        <v>0.51466305602739604</v>
      </c>
      <c r="CF9" s="17">
        <v>0.66664009204821895</v>
      </c>
      <c r="CG9" s="17"/>
      <c r="CH9" s="17">
        <v>0.69578921966824903</v>
      </c>
      <c r="CI9" s="17">
        <v>0.43120182613956598</v>
      </c>
      <c r="CJ9" s="17">
        <v>0.10218138293127001</v>
      </c>
      <c r="CK9" s="17">
        <v>5.3117017826927099E-2</v>
      </c>
      <c r="CL9" s="17">
        <v>6.4682208322085294E-2</v>
      </c>
    </row>
    <row r="10" spans="2:90" x14ac:dyDescent="0.3">
      <c r="B10" s="18" t="s">
        <v>114</v>
      </c>
      <c r="C10" s="17">
        <v>0.28394558243892598</v>
      </c>
      <c r="D10" s="17">
        <v>0.24800245421793199</v>
      </c>
      <c r="E10" s="17">
        <v>0.31645463248926298</v>
      </c>
      <c r="F10" s="17"/>
      <c r="G10" s="17">
        <v>0.220643763734717</v>
      </c>
      <c r="H10" s="17">
        <v>0.306632828102468</v>
      </c>
      <c r="I10" s="17">
        <v>0.36124761007119</v>
      </c>
      <c r="J10" s="17">
        <v>0.17977072827268201</v>
      </c>
      <c r="K10" s="17">
        <v>0.307197690640996</v>
      </c>
      <c r="L10" s="17">
        <v>0.30372091395554601</v>
      </c>
      <c r="M10" s="17"/>
      <c r="N10" s="17">
        <v>0.33442640165370402</v>
      </c>
      <c r="O10" s="17">
        <v>0.24093821636985899</v>
      </c>
      <c r="P10" s="17">
        <v>0.30646875058769202</v>
      </c>
      <c r="Q10" s="17">
        <v>0.25137667588244</v>
      </c>
      <c r="R10" s="17"/>
      <c r="S10" s="17">
        <v>0.41497229837295602</v>
      </c>
      <c r="T10" s="17">
        <v>0.34903920212792</v>
      </c>
      <c r="U10" s="17">
        <v>0.24752026135012201</v>
      </c>
      <c r="V10" s="17">
        <v>0.24593782917829701</v>
      </c>
      <c r="W10" s="17">
        <v>0.27384527301816303</v>
      </c>
      <c r="X10" s="17">
        <v>0.18820296047256099</v>
      </c>
      <c r="Y10" s="17">
        <v>0.28686628461740699</v>
      </c>
      <c r="Z10" s="17">
        <v>0.402552779796708</v>
      </c>
      <c r="AA10" s="17">
        <v>0.26312524389986502</v>
      </c>
      <c r="AB10" s="17">
        <v>0.196710792142471</v>
      </c>
      <c r="AC10" s="17">
        <v>0.13696100273633899</v>
      </c>
      <c r="AD10" s="17">
        <v>0.30894793490912797</v>
      </c>
      <c r="AE10" s="17"/>
      <c r="AF10" s="17">
        <v>0.29844585156247999</v>
      </c>
      <c r="AG10" s="17">
        <v>0.35854056478576202</v>
      </c>
      <c r="AH10" s="17">
        <v>0.197464276973845</v>
      </c>
      <c r="AI10" s="17"/>
      <c r="AJ10" s="17">
        <v>0.325393095576758</v>
      </c>
      <c r="AK10" s="17">
        <v>0.32721091633056898</v>
      </c>
      <c r="AL10" s="17">
        <v>0.192985622137609</v>
      </c>
      <c r="AM10" s="17">
        <v>0.31663668796613498</v>
      </c>
      <c r="AN10" s="17">
        <v>0.21128412406246699</v>
      </c>
      <c r="AO10" s="17"/>
      <c r="AP10" s="17">
        <v>0.31788125289373298</v>
      </c>
      <c r="AQ10" s="17">
        <v>0.32721898857878601</v>
      </c>
      <c r="AR10" s="17">
        <v>0.21534454071186501</v>
      </c>
      <c r="AS10" s="17">
        <v>0.27301939966706701</v>
      </c>
      <c r="AT10" s="17">
        <v>0.274395518142102</v>
      </c>
      <c r="AU10" s="17">
        <v>0.34987873871208103</v>
      </c>
      <c r="AV10" s="17"/>
      <c r="AW10" s="17">
        <v>0.13189895800308599</v>
      </c>
      <c r="AX10" s="17">
        <v>0.143760452473877</v>
      </c>
      <c r="AY10" s="17">
        <v>9.7483777973277203E-2</v>
      </c>
      <c r="AZ10" s="17">
        <v>0.21159978210027899</v>
      </c>
      <c r="BA10" s="17">
        <v>0.31420767486832601</v>
      </c>
      <c r="BB10" s="17">
        <v>0.33288383943417299</v>
      </c>
      <c r="BC10" s="17">
        <v>0.33684425252809902</v>
      </c>
      <c r="BD10" s="17">
        <v>0.224150548804955</v>
      </c>
      <c r="BE10" s="17">
        <v>0.136827812817226</v>
      </c>
      <c r="BF10" s="17">
        <v>0.46209540715354303</v>
      </c>
      <c r="BG10" s="17">
        <v>0.30615905774636498</v>
      </c>
      <c r="BH10" s="17">
        <v>0.44607890879129702</v>
      </c>
      <c r="BI10" s="17">
        <v>0.34050715270951298</v>
      </c>
      <c r="BJ10" s="17">
        <v>0.338348575891879</v>
      </c>
      <c r="BK10" s="17">
        <v>0.37343751369282302</v>
      </c>
      <c r="BL10" s="17">
        <v>0.31109729210061499</v>
      </c>
      <c r="BM10" s="17"/>
      <c r="BN10" s="17">
        <v>0.33088091025046701</v>
      </c>
      <c r="BO10" s="17">
        <v>0.22236820696533599</v>
      </c>
      <c r="BP10" s="17"/>
      <c r="BQ10" s="17">
        <v>0.341701169716779</v>
      </c>
      <c r="BR10" s="17">
        <v>0.29059943151812501</v>
      </c>
      <c r="BS10" s="17"/>
      <c r="BT10" s="17">
        <v>0.38878456247100701</v>
      </c>
      <c r="BU10" s="17"/>
      <c r="BV10" s="17">
        <v>0.29447239906532202</v>
      </c>
      <c r="BW10" s="17">
        <v>0.27439995707628101</v>
      </c>
      <c r="BX10" s="17">
        <v>0.28766956670690103</v>
      </c>
      <c r="BY10" s="17"/>
      <c r="BZ10" s="17">
        <v>0</v>
      </c>
      <c r="CA10" s="17">
        <v>0.17200045439692399</v>
      </c>
      <c r="CB10" s="17">
        <v>0.26005860123164398</v>
      </c>
      <c r="CC10" s="17">
        <v>0.37961113806216701</v>
      </c>
      <c r="CD10" s="17">
        <v>0.41195093266821797</v>
      </c>
      <c r="CE10" s="17">
        <v>0.33543063361962699</v>
      </c>
      <c r="CF10" s="17">
        <v>0.24804616530109</v>
      </c>
      <c r="CG10" s="17"/>
      <c r="CH10" s="17">
        <v>0.23806868266247699</v>
      </c>
      <c r="CI10" s="17">
        <v>0.41249555899430601</v>
      </c>
      <c r="CJ10" s="17">
        <v>0.29684798080878899</v>
      </c>
      <c r="CK10" s="17">
        <v>4.1604785941104401E-2</v>
      </c>
      <c r="CL10" s="17">
        <v>0.11678752570546599</v>
      </c>
    </row>
    <row r="11" spans="2:90" x14ac:dyDescent="0.3">
      <c r="B11" s="18" t="s">
        <v>115</v>
      </c>
      <c r="C11" s="17">
        <v>0.12854404349041201</v>
      </c>
      <c r="D11" s="17">
        <v>0.11334011841502099</v>
      </c>
      <c r="E11" s="17">
        <v>0.14052578410095701</v>
      </c>
      <c r="F11" s="17"/>
      <c r="G11" s="17">
        <v>0.177638607882975</v>
      </c>
      <c r="H11" s="17">
        <v>0.13345534167129899</v>
      </c>
      <c r="I11" s="17">
        <v>9.0727941156627301E-2</v>
      </c>
      <c r="J11" s="17">
        <v>0.18128150694895301</v>
      </c>
      <c r="K11" s="17">
        <v>0.114496413981306</v>
      </c>
      <c r="L11" s="17">
        <v>9.5607077228420198E-2</v>
      </c>
      <c r="M11" s="17"/>
      <c r="N11" s="17">
        <v>6.5074177339268902E-2</v>
      </c>
      <c r="O11" s="17">
        <v>0.18326768238310601</v>
      </c>
      <c r="P11" s="17">
        <v>0.14675224637562501</v>
      </c>
      <c r="Q11" s="17">
        <v>0.124849302313899</v>
      </c>
      <c r="R11" s="17"/>
      <c r="S11" s="17">
        <v>8.8276290613854003E-2</v>
      </c>
      <c r="T11" s="17">
        <v>8.9973175927641993E-2</v>
      </c>
      <c r="U11" s="17">
        <v>0.111792991637453</v>
      </c>
      <c r="V11" s="17">
        <v>0.12224659760783201</v>
      </c>
      <c r="W11" s="17">
        <v>0.124492264275953</v>
      </c>
      <c r="X11" s="17">
        <v>0.32217401583239003</v>
      </c>
      <c r="Y11" s="17">
        <v>0.13406932651578199</v>
      </c>
      <c r="Z11" s="17">
        <v>0</v>
      </c>
      <c r="AA11" s="17">
        <v>0.17105598207139999</v>
      </c>
      <c r="AB11" s="17">
        <v>9.0682694545876394E-2</v>
      </c>
      <c r="AC11" s="17">
        <v>0.181110837951028</v>
      </c>
      <c r="AD11" s="17">
        <v>7.5235759682343098E-2</v>
      </c>
      <c r="AE11" s="17"/>
      <c r="AF11" s="17">
        <v>9.8721226641377793E-2</v>
      </c>
      <c r="AG11" s="17">
        <v>9.8416350992480306E-2</v>
      </c>
      <c r="AH11" s="17">
        <v>0.26619469737789903</v>
      </c>
      <c r="AI11" s="17"/>
      <c r="AJ11" s="17">
        <v>0.13650059397667499</v>
      </c>
      <c r="AK11" s="17">
        <v>8.2709404587770999E-2</v>
      </c>
      <c r="AL11" s="17">
        <v>0.15019706261355001</v>
      </c>
      <c r="AM11" s="17">
        <v>9.9591644464976606E-2</v>
      </c>
      <c r="AN11" s="17">
        <v>0.15460214164735001</v>
      </c>
      <c r="AO11" s="17"/>
      <c r="AP11" s="17">
        <v>8.9734826666929501E-2</v>
      </c>
      <c r="AQ11" s="17">
        <v>0.14438492514479501</v>
      </c>
      <c r="AR11" s="17">
        <v>0.112370874684157</v>
      </c>
      <c r="AS11" s="17">
        <v>0.132229679217929</v>
      </c>
      <c r="AT11" s="17">
        <v>0.15337876644797699</v>
      </c>
      <c r="AU11" s="17">
        <v>0.22222592055180199</v>
      </c>
      <c r="AV11" s="17"/>
      <c r="AW11" s="17">
        <v>0.137862004628623</v>
      </c>
      <c r="AX11" s="17">
        <v>9.8348048743961095E-2</v>
      </c>
      <c r="AY11" s="17">
        <v>0.136675942092958</v>
      </c>
      <c r="AZ11" s="17">
        <v>0.189799147609855</v>
      </c>
      <c r="BA11" s="17">
        <v>0.16278374238701601</v>
      </c>
      <c r="BB11" s="17">
        <v>7.8708782016619697E-2</v>
      </c>
      <c r="BC11" s="17">
        <v>0.18987666966674299</v>
      </c>
      <c r="BD11" s="17">
        <v>0.173461657875984</v>
      </c>
      <c r="BE11" s="17">
        <v>0.114976876009138</v>
      </c>
      <c r="BF11" s="17">
        <v>6.6553823408360996E-2</v>
      </c>
      <c r="BG11" s="17">
        <v>4.9839346468710799E-2</v>
      </c>
      <c r="BH11" s="17">
        <v>0.15493496156803099</v>
      </c>
      <c r="BI11" s="17">
        <v>7.4202511868242393E-2</v>
      </c>
      <c r="BJ11" s="17">
        <v>0.232855610847439</v>
      </c>
      <c r="BK11" s="17">
        <v>8.3402446475353803E-2</v>
      </c>
      <c r="BL11" s="17">
        <v>0.103235242895306</v>
      </c>
      <c r="BM11" s="17"/>
      <c r="BN11" s="17">
        <v>0.121897452434701</v>
      </c>
      <c r="BO11" s="17">
        <v>0.137797370258018</v>
      </c>
      <c r="BP11" s="17"/>
      <c r="BQ11" s="17">
        <v>5.8218791194822303E-2</v>
      </c>
      <c r="BR11" s="17">
        <v>0.10735313494941701</v>
      </c>
      <c r="BS11" s="17"/>
      <c r="BT11" s="17">
        <v>0.159350457257945</v>
      </c>
      <c r="BU11" s="17"/>
      <c r="BV11" s="17">
        <v>9.4803422970031498E-2</v>
      </c>
      <c r="BW11" s="17">
        <v>8.5584132523076006E-2</v>
      </c>
      <c r="BX11" s="17">
        <v>0.15490237282941499</v>
      </c>
      <c r="BY11" s="17"/>
      <c r="BZ11" s="17">
        <v>0.13669993809550399</v>
      </c>
      <c r="CA11" s="17">
        <v>0.14065578362584399</v>
      </c>
      <c r="CB11" s="17">
        <v>0.178163509971031</v>
      </c>
      <c r="CC11" s="17">
        <v>0.16114654544297999</v>
      </c>
      <c r="CD11" s="17">
        <v>9.3765809022955796E-2</v>
      </c>
      <c r="CE11" s="17">
        <v>2.8506863252331101E-2</v>
      </c>
      <c r="CF11" s="17">
        <v>8.5313742650690499E-2</v>
      </c>
      <c r="CG11" s="17"/>
      <c r="CH11" s="17">
        <v>6.6142097669274397E-2</v>
      </c>
      <c r="CI11" s="17">
        <v>8.3511258002097105E-2</v>
      </c>
      <c r="CJ11" s="17">
        <v>0.19866344386371601</v>
      </c>
      <c r="CK11" s="17">
        <v>0.13527945223201099</v>
      </c>
      <c r="CL11" s="17">
        <v>0</v>
      </c>
    </row>
    <row r="12" spans="2:90" x14ac:dyDescent="0.3">
      <c r="B12" s="18" t="s">
        <v>116</v>
      </c>
      <c r="C12" s="17">
        <v>0.14035140427637</v>
      </c>
      <c r="D12" s="17">
        <v>0.12720843131708301</v>
      </c>
      <c r="E12" s="17">
        <v>0.15414906305758999</v>
      </c>
      <c r="F12" s="17"/>
      <c r="G12" s="17">
        <v>0.18196892618208699</v>
      </c>
      <c r="H12" s="17">
        <v>0.149801652411649</v>
      </c>
      <c r="I12" s="17">
        <v>0.16084064322619801</v>
      </c>
      <c r="J12" s="17">
        <v>0.129410830771056</v>
      </c>
      <c r="K12" s="17">
        <v>0.22686557117412201</v>
      </c>
      <c r="L12" s="17">
        <v>4.0397461309354003E-2</v>
      </c>
      <c r="M12" s="17"/>
      <c r="N12" s="17">
        <v>0.118773393409731</v>
      </c>
      <c r="O12" s="17">
        <v>0.16746857991693501</v>
      </c>
      <c r="P12" s="17">
        <v>0.14541143398506101</v>
      </c>
      <c r="Q12" s="17">
        <v>0.128076959664089</v>
      </c>
      <c r="R12" s="17"/>
      <c r="S12" s="17">
        <v>0.115980601883099</v>
      </c>
      <c r="T12" s="17">
        <v>0.12580316169130501</v>
      </c>
      <c r="U12" s="17">
        <v>0.22424017815630101</v>
      </c>
      <c r="V12" s="17">
        <v>0.159065382163701</v>
      </c>
      <c r="W12" s="17">
        <v>0.160915986261262</v>
      </c>
      <c r="X12" s="17">
        <v>8.9736169916929495E-2</v>
      </c>
      <c r="Y12" s="17">
        <v>6.38403661718491E-2</v>
      </c>
      <c r="Z12" s="17">
        <v>9.9215471567910898E-2</v>
      </c>
      <c r="AA12" s="17">
        <v>0.17147101376391699</v>
      </c>
      <c r="AB12" s="17">
        <v>0.18546510289670901</v>
      </c>
      <c r="AC12" s="17">
        <v>9.0691997769225693E-2</v>
      </c>
      <c r="AD12" s="17">
        <v>0.13670053596356599</v>
      </c>
      <c r="AE12" s="17"/>
      <c r="AF12" s="17">
        <v>0.15820101223125299</v>
      </c>
      <c r="AG12" s="17">
        <v>0.121949315480398</v>
      </c>
      <c r="AH12" s="17">
        <v>5.7668235645028702E-2</v>
      </c>
      <c r="AI12" s="17"/>
      <c r="AJ12" s="17">
        <v>6.2283108024790097E-2</v>
      </c>
      <c r="AK12" s="17">
        <v>0.13242430250602499</v>
      </c>
      <c r="AL12" s="17">
        <v>0.169032447289863</v>
      </c>
      <c r="AM12" s="17">
        <v>0.13904115056226199</v>
      </c>
      <c r="AN12" s="17">
        <v>0.38080175627423202</v>
      </c>
      <c r="AO12" s="17"/>
      <c r="AP12" s="17">
        <v>9.6216177820499696E-2</v>
      </c>
      <c r="AQ12" s="17">
        <v>7.7201975091364505E-2</v>
      </c>
      <c r="AR12" s="17">
        <v>0.20449489295919701</v>
      </c>
      <c r="AS12" s="17">
        <v>0.146662187382291</v>
      </c>
      <c r="AT12" s="17">
        <v>0.20136091527177699</v>
      </c>
      <c r="AU12" s="17">
        <v>6.9956244256508301E-2</v>
      </c>
      <c r="AV12" s="17"/>
      <c r="AW12" s="17">
        <v>0.168946413991612</v>
      </c>
      <c r="AX12" s="17">
        <v>0.14311247478773401</v>
      </c>
      <c r="AY12" s="17">
        <v>0.21609472924214801</v>
      </c>
      <c r="AZ12" s="17">
        <v>0.22721005974104</v>
      </c>
      <c r="BA12" s="17">
        <v>9.7311237225280997E-2</v>
      </c>
      <c r="BB12" s="17">
        <v>0.13860108025988699</v>
      </c>
      <c r="BC12" s="17">
        <v>0.106992511098756</v>
      </c>
      <c r="BD12" s="17">
        <v>9.8888817838885507E-2</v>
      </c>
      <c r="BE12" s="17">
        <v>0.32079754639290498</v>
      </c>
      <c r="BF12" s="17">
        <v>9.1269664008486004E-2</v>
      </c>
      <c r="BG12" s="17">
        <v>0.20987358381784901</v>
      </c>
      <c r="BH12" s="17">
        <v>0.116161679514206</v>
      </c>
      <c r="BI12" s="17">
        <v>6.1628259147630503E-2</v>
      </c>
      <c r="BJ12" s="17">
        <v>6.0672181606320597E-2</v>
      </c>
      <c r="BK12" s="17">
        <v>0</v>
      </c>
      <c r="BL12" s="17">
        <v>0</v>
      </c>
      <c r="BM12" s="17"/>
      <c r="BN12" s="17">
        <v>0.106061190219136</v>
      </c>
      <c r="BO12" s="17">
        <v>0.186437883835021</v>
      </c>
      <c r="BP12" s="17"/>
      <c r="BQ12" s="17">
        <v>0.111200147847297</v>
      </c>
      <c r="BR12" s="17">
        <v>0.16264659868055401</v>
      </c>
      <c r="BS12" s="17"/>
      <c r="BT12" s="17">
        <v>9.3626351354894694E-2</v>
      </c>
      <c r="BU12" s="17"/>
      <c r="BV12" s="17">
        <v>0.15053375142337</v>
      </c>
      <c r="BW12" s="17">
        <v>0.19616148534820299</v>
      </c>
      <c r="BX12" s="17">
        <v>0.11618891856048399</v>
      </c>
      <c r="BY12" s="17"/>
      <c r="BZ12" s="17">
        <v>9.3423985865613499E-2</v>
      </c>
      <c r="CA12" s="17">
        <v>0.22602844982811801</v>
      </c>
      <c r="CB12" s="17">
        <v>0.22966182840684299</v>
      </c>
      <c r="CC12" s="17">
        <v>0.24434466249381701</v>
      </c>
      <c r="CD12" s="17">
        <v>0.12204498803415</v>
      </c>
      <c r="CE12" s="17">
        <v>2.73464195612028E-2</v>
      </c>
      <c r="CF12" s="17">
        <v>0</v>
      </c>
      <c r="CG12" s="17"/>
      <c r="CH12" s="17">
        <v>0</v>
      </c>
      <c r="CI12" s="17">
        <v>5.59126819523987E-2</v>
      </c>
      <c r="CJ12" s="17">
        <v>0.25725203155578802</v>
      </c>
      <c r="CK12" s="17">
        <v>0.177708704174528</v>
      </c>
      <c r="CL12" s="17">
        <v>0</v>
      </c>
    </row>
    <row r="13" spans="2:90" x14ac:dyDescent="0.3">
      <c r="B13" s="18" t="s">
        <v>117</v>
      </c>
      <c r="C13" s="17">
        <v>0.17527870691581801</v>
      </c>
      <c r="D13" s="17">
        <v>0.13821226374220899</v>
      </c>
      <c r="E13" s="17">
        <v>0.208159755426712</v>
      </c>
      <c r="F13" s="17"/>
      <c r="G13" s="17">
        <v>0.29616451038196601</v>
      </c>
      <c r="H13" s="17">
        <v>0.11478005440002099</v>
      </c>
      <c r="I13" s="17">
        <v>0.229530840102385</v>
      </c>
      <c r="J13" s="17">
        <v>0.32300521108624902</v>
      </c>
      <c r="K13" s="17">
        <v>5.0800014498633798E-2</v>
      </c>
      <c r="L13" s="17">
        <v>7.8931246736638594E-2</v>
      </c>
      <c r="M13" s="17"/>
      <c r="N13" s="17">
        <v>8.35332917842945E-2</v>
      </c>
      <c r="O13" s="17">
        <v>0.16989404711018599</v>
      </c>
      <c r="P13" s="17">
        <v>0.110989396910268</v>
      </c>
      <c r="Q13" s="17">
        <v>0.34933031808491499</v>
      </c>
      <c r="R13" s="17"/>
      <c r="S13" s="17">
        <v>9.7615662686260596E-2</v>
      </c>
      <c r="T13" s="17">
        <v>0.15361054130881399</v>
      </c>
      <c r="U13" s="17">
        <v>0.155503500380652</v>
      </c>
      <c r="V13" s="17">
        <v>0.19901731177757701</v>
      </c>
      <c r="W13" s="17">
        <v>0.151440253844845</v>
      </c>
      <c r="X13" s="17">
        <v>0.155803422060736</v>
      </c>
      <c r="Y13" s="17">
        <v>0.13312301098197099</v>
      </c>
      <c r="Z13" s="17">
        <v>0.229853040960211</v>
      </c>
      <c r="AA13" s="17">
        <v>0.27654259028236999</v>
      </c>
      <c r="AB13" s="17">
        <v>0.204222702581702</v>
      </c>
      <c r="AC13" s="17">
        <v>0.220093857202174</v>
      </c>
      <c r="AD13" s="17">
        <v>0.23999616291977799</v>
      </c>
      <c r="AE13" s="17"/>
      <c r="AF13" s="17">
        <v>0.173267593855711</v>
      </c>
      <c r="AG13" s="17">
        <v>9.0495159509218395E-2</v>
      </c>
      <c r="AH13" s="17">
        <v>0.30021683222622197</v>
      </c>
      <c r="AI13" s="17"/>
      <c r="AJ13" s="17">
        <v>0.113517420985491</v>
      </c>
      <c r="AK13" s="17">
        <v>0.15901533651722899</v>
      </c>
      <c r="AL13" s="17">
        <v>8.1465272824231494E-2</v>
      </c>
      <c r="AM13" s="17">
        <v>0.12980210330838299</v>
      </c>
      <c r="AN13" s="17">
        <v>0.192582348411587</v>
      </c>
      <c r="AO13" s="17"/>
      <c r="AP13" s="17">
        <v>0.12777073238803899</v>
      </c>
      <c r="AQ13" s="17">
        <v>7.4137304329605497E-2</v>
      </c>
      <c r="AR13" s="17">
        <v>0.17017902301839899</v>
      </c>
      <c r="AS13" s="17">
        <v>0.190694434550116</v>
      </c>
      <c r="AT13" s="17">
        <v>0.28800564436471698</v>
      </c>
      <c r="AU13" s="17">
        <v>0.23335265283637499</v>
      </c>
      <c r="AV13" s="17"/>
      <c r="AW13" s="17">
        <v>0.140003299395102</v>
      </c>
      <c r="AX13" s="17">
        <v>0.32928501419164002</v>
      </c>
      <c r="AY13" s="17">
        <v>0.43654333317391603</v>
      </c>
      <c r="AZ13" s="17">
        <v>0.24739718463926</v>
      </c>
      <c r="BA13" s="17">
        <v>0.22474035015874599</v>
      </c>
      <c r="BB13" s="17">
        <v>0.278764414393879</v>
      </c>
      <c r="BC13" s="17">
        <v>0.110033963899158</v>
      </c>
      <c r="BD13" s="17">
        <v>0.12422125219724101</v>
      </c>
      <c r="BE13" s="17">
        <v>0.18832621734236399</v>
      </c>
      <c r="BF13" s="17">
        <v>8.48813870974503E-2</v>
      </c>
      <c r="BG13" s="17">
        <v>0.14042846795889299</v>
      </c>
      <c r="BH13" s="17">
        <v>0</v>
      </c>
      <c r="BI13" s="17">
        <v>0</v>
      </c>
      <c r="BJ13" s="17">
        <v>0</v>
      </c>
      <c r="BK13" s="17">
        <v>0</v>
      </c>
      <c r="BL13" s="17">
        <v>2.6151344968428001E-2</v>
      </c>
      <c r="BM13" s="17"/>
      <c r="BN13" s="17">
        <v>0.144541801324299</v>
      </c>
      <c r="BO13" s="17">
        <v>0.21674582041662099</v>
      </c>
      <c r="BP13" s="17"/>
      <c r="BQ13" s="17">
        <v>0.110713979285577</v>
      </c>
      <c r="BR13" s="17">
        <v>0.287035976848796</v>
      </c>
      <c r="BS13" s="17"/>
      <c r="BT13" s="17">
        <v>0.113182791572578</v>
      </c>
      <c r="BU13" s="17"/>
      <c r="BV13" s="17">
        <v>0.21779542309776001</v>
      </c>
      <c r="BW13" s="17">
        <v>0.28602256839206203</v>
      </c>
      <c r="BX13" s="17">
        <v>0.11269430931699501</v>
      </c>
      <c r="BY13" s="17"/>
      <c r="BZ13" s="17">
        <v>0.68645917006582502</v>
      </c>
      <c r="CA13" s="17">
        <v>0.35109996864366699</v>
      </c>
      <c r="CB13" s="17">
        <v>0.207292537985721</v>
      </c>
      <c r="CC13" s="17">
        <v>7.7926370515308804E-2</v>
      </c>
      <c r="CD13" s="17">
        <v>4.2060600743101501E-2</v>
      </c>
      <c r="CE13" s="17">
        <v>9.4053027539443404E-2</v>
      </c>
      <c r="CF13" s="17">
        <v>0</v>
      </c>
      <c r="CG13" s="17"/>
      <c r="CH13" s="17">
        <v>0</v>
      </c>
      <c r="CI13" s="17">
        <v>1.6878674911632498E-2</v>
      </c>
      <c r="CJ13" s="17">
        <v>0.13476674301191799</v>
      </c>
      <c r="CK13" s="17">
        <v>0.58286076749804705</v>
      </c>
      <c r="CL13" s="17">
        <v>0.75303645962351795</v>
      </c>
    </row>
    <row r="14" spans="2:90" x14ac:dyDescent="0.3">
      <c r="B14" s="18" t="s">
        <v>118</v>
      </c>
      <c r="C14" s="17">
        <v>7.13712691636608E-3</v>
      </c>
      <c r="D14" s="17">
        <v>1.49005355223486E-2</v>
      </c>
      <c r="E14" s="17">
        <v>0</v>
      </c>
      <c r="F14" s="17"/>
      <c r="G14" s="17">
        <v>0</v>
      </c>
      <c r="H14" s="17">
        <v>1.12742729389117E-2</v>
      </c>
      <c r="I14" s="17">
        <v>0</v>
      </c>
      <c r="J14" s="17">
        <v>0</v>
      </c>
      <c r="K14" s="17">
        <v>1.1151747394020301E-2</v>
      </c>
      <c r="L14" s="17">
        <v>1.66012854639409E-2</v>
      </c>
      <c r="M14" s="17"/>
      <c r="N14" s="17">
        <v>0</v>
      </c>
      <c r="O14" s="17">
        <v>7.8183462883484808E-3</v>
      </c>
      <c r="P14" s="17">
        <v>1.5016159612877901E-2</v>
      </c>
      <c r="Q14" s="17">
        <v>7.4697953421070402E-3</v>
      </c>
      <c r="R14" s="17"/>
      <c r="S14" s="17">
        <v>0</v>
      </c>
      <c r="T14" s="17">
        <v>1.4464119197739701E-2</v>
      </c>
      <c r="U14" s="17">
        <v>0</v>
      </c>
      <c r="V14" s="17">
        <v>1.7094270744591699E-2</v>
      </c>
      <c r="W14" s="17">
        <v>3.3137551859578201E-2</v>
      </c>
      <c r="X14" s="17">
        <v>0</v>
      </c>
      <c r="Y14" s="17">
        <v>2.06996441049031E-2</v>
      </c>
      <c r="Z14" s="17">
        <v>0</v>
      </c>
      <c r="AA14" s="17">
        <v>0</v>
      </c>
      <c r="AB14" s="17">
        <v>0</v>
      </c>
      <c r="AC14" s="17">
        <v>0</v>
      </c>
      <c r="AD14" s="17">
        <v>0</v>
      </c>
      <c r="AE14" s="17"/>
      <c r="AF14" s="17">
        <v>9.2409698636125703E-3</v>
      </c>
      <c r="AG14" s="17">
        <v>1.02473788169384E-2</v>
      </c>
      <c r="AH14" s="17">
        <v>0</v>
      </c>
      <c r="AI14" s="17"/>
      <c r="AJ14" s="17">
        <v>0</v>
      </c>
      <c r="AK14" s="17">
        <v>5.5922228087533004E-3</v>
      </c>
      <c r="AL14" s="17">
        <v>0</v>
      </c>
      <c r="AM14" s="17">
        <v>4.2629819425143399E-2</v>
      </c>
      <c r="AN14" s="17">
        <v>0</v>
      </c>
      <c r="AO14" s="17"/>
      <c r="AP14" s="17">
        <v>0</v>
      </c>
      <c r="AQ14" s="17">
        <v>0</v>
      </c>
      <c r="AR14" s="17">
        <v>0</v>
      </c>
      <c r="AS14" s="17">
        <v>3.0795488695416099E-2</v>
      </c>
      <c r="AT14" s="17">
        <v>0</v>
      </c>
      <c r="AU14" s="17">
        <v>0</v>
      </c>
      <c r="AV14" s="17"/>
      <c r="AW14" s="17">
        <v>0.134334277139217</v>
      </c>
      <c r="AX14" s="17">
        <v>4.3271930272135897E-2</v>
      </c>
      <c r="AY14" s="17">
        <v>0</v>
      </c>
      <c r="AZ14" s="17">
        <v>0</v>
      </c>
      <c r="BA14" s="17">
        <v>1.6475542492046798E-2</v>
      </c>
      <c r="BB14" s="17">
        <v>0</v>
      </c>
      <c r="BC14" s="17">
        <v>2.17257554041368E-2</v>
      </c>
      <c r="BD14" s="17">
        <v>0</v>
      </c>
      <c r="BE14" s="17">
        <v>0</v>
      </c>
      <c r="BF14" s="17">
        <v>0</v>
      </c>
      <c r="BG14" s="17">
        <v>0</v>
      </c>
      <c r="BH14" s="17">
        <v>0</v>
      </c>
      <c r="BI14" s="17">
        <v>0</v>
      </c>
      <c r="BJ14" s="17">
        <v>0</v>
      </c>
      <c r="BK14" s="17">
        <v>0</v>
      </c>
      <c r="BL14" s="17">
        <v>0</v>
      </c>
      <c r="BM14" s="17"/>
      <c r="BN14" s="17">
        <v>3.0982846601873299E-3</v>
      </c>
      <c r="BO14" s="17">
        <v>1.25356972954107E-2</v>
      </c>
      <c r="BP14" s="17"/>
      <c r="BQ14" s="17">
        <v>0</v>
      </c>
      <c r="BR14" s="17">
        <v>1.7475874253332899E-2</v>
      </c>
      <c r="BS14" s="17"/>
      <c r="BT14" s="17">
        <v>1.48122739846284E-2</v>
      </c>
      <c r="BU14" s="17"/>
      <c r="BV14" s="17">
        <v>0</v>
      </c>
      <c r="BW14" s="17">
        <v>1.9856518185692801E-2</v>
      </c>
      <c r="BX14" s="17">
        <v>6.4328386913533198E-3</v>
      </c>
      <c r="BY14" s="17"/>
      <c r="BZ14" s="17">
        <v>6.1775687017494203E-2</v>
      </c>
      <c r="CA14" s="17">
        <v>0</v>
      </c>
      <c r="CB14" s="17">
        <v>0</v>
      </c>
      <c r="CC14" s="17">
        <v>0</v>
      </c>
      <c r="CD14" s="17">
        <v>0</v>
      </c>
      <c r="CE14" s="17">
        <v>0</v>
      </c>
      <c r="CF14" s="17">
        <v>0</v>
      </c>
      <c r="CG14" s="17"/>
      <c r="CH14" s="17">
        <v>0</v>
      </c>
      <c r="CI14" s="17">
        <v>0</v>
      </c>
      <c r="CJ14" s="17">
        <v>1.028841782852E-2</v>
      </c>
      <c r="CK14" s="17">
        <v>9.4292723273821499E-3</v>
      </c>
      <c r="CL14" s="17">
        <v>6.5493806348930206E-2</v>
      </c>
    </row>
    <row r="15" spans="2:90" x14ac:dyDescent="0.3">
      <c r="B15" s="18" t="s">
        <v>119</v>
      </c>
      <c r="C15" s="20">
        <v>0.54868871840103495</v>
      </c>
      <c r="D15" s="20">
        <v>0.60633865100333895</v>
      </c>
      <c r="E15" s="20">
        <v>0.49716539741473997</v>
      </c>
      <c r="F15" s="20"/>
      <c r="G15" s="20">
        <v>0.34422795555297198</v>
      </c>
      <c r="H15" s="20">
        <v>0.59068867857811902</v>
      </c>
      <c r="I15" s="20">
        <v>0.51890057551478896</v>
      </c>
      <c r="J15" s="20">
        <v>0.366302451193742</v>
      </c>
      <c r="K15" s="20">
        <v>0.59668625295191702</v>
      </c>
      <c r="L15" s="20">
        <v>0.76846292926164605</v>
      </c>
      <c r="M15" s="20"/>
      <c r="N15" s="20">
        <v>0.73261913746670604</v>
      </c>
      <c r="O15" s="20">
        <v>0.47155134430142398</v>
      </c>
      <c r="P15" s="20">
        <v>0.58183076311616799</v>
      </c>
      <c r="Q15" s="20">
        <v>0.39027362459498899</v>
      </c>
      <c r="R15" s="20"/>
      <c r="S15" s="20">
        <v>0.69812744481678701</v>
      </c>
      <c r="T15" s="20">
        <v>0.61614900187449895</v>
      </c>
      <c r="U15" s="20">
        <v>0.50846332982559295</v>
      </c>
      <c r="V15" s="20">
        <v>0.50257643770629801</v>
      </c>
      <c r="W15" s="20">
        <v>0.53001394375836197</v>
      </c>
      <c r="X15" s="20">
        <v>0.43228639218994402</v>
      </c>
      <c r="Y15" s="20">
        <v>0.64826765222549498</v>
      </c>
      <c r="Z15" s="20">
        <v>0.67093148747187803</v>
      </c>
      <c r="AA15" s="20">
        <v>0.38093041388231302</v>
      </c>
      <c r="AB15" s="20">
        <v>0.51962949997571295</v>
      </c>
      <c r="AC15" s="20">
        <v>0.50810330707757201</v>
      </c>
      <c r="AD15" s="20">
        <v>0.54806754143431202</v>
      </c>
      <c r="AE15" s="20"/>
      <c r="AF15" s="20">
        <v>0.56056919740804501</v>
      </c>
      <c r="AG15" s="20">
        <v>0.67889179520096499</v>
      </c>
      <c r="AH15" s="20">
        <v>0.37592023475085001</v>
      </c>
      <c r="AI15" s="20"/>
      <c r="AJ15" s="20">
        <v>0.687698877013044</v>
      </c>
      <c r="AK15" s="20">
        <v>0.62025873358022099</v>
      </c>
      <c r="AL15" s="20">
        <v>0.59930521727235597</v>
      </c>
      <c r="AM15" s="20">
        <v>0.58893528223923497</v>
      </c>
      <c r="AN15" s="20">
        <v>0.27201375366683</v>
      </c>
      <c r="AO15" s="20"/>
      <c r="AP15" s="20">
        <v>0.686278263124532</v>
      </c>
      <c r="AQ15" s="20">
        <v>0.70427579543423502</v>
      </c>
      <c r="AR15" s="20">
        <v>0.51295520933824701</v>
      </c>
      <c r="AS15" s="20">
        <v>0.49961821015424801</v>
      </c>
      <c r="AT15" s="20">
        <v>0.35725467391552901</v>
      </c>
      <c r="AU15" s="20">
        <v>0.47446518235531498</v>
      </c>
      <c r="AV15" s="20"/>
      <c r="AW15" s="20">
        <v>0.41885400484544499</v>
      </c>
      <c r="AX15" s="20">
        <v>0.38598253200452898</v>
      </c>
      <c r="AY15" s="20">
        <v>0.210685995490977</v>
      </c>
      <c r="AZ15" s="20">
        <v>0.335593608009846</v>
      </c>
      <c r="BA15" s="20">
        <v>0.49868912773690999</v>
      </c>
      <c r="BB15" s="20">
        <v>0.50392572332961505</v>
      </c>
      <c r="BC15" s="20">
        <v>0.57137109993120605</v>
      </c>
      <c r="BD15" s="20">
        <v>0.60342827208788996</v>
      </c>
      <c r="BE15" s="20">
        <v>0.37589936025559201</v>
      </c>
      <c r="BF15" s="20">
        <v>0.75729512548570299</v>
      </c>
      <c r="BG15" s="20">
        <v>0.59985860175454697</v>
      </c>
      <c r="BH15" s="20">
        <v>0.72890335891776303</v>
      </c>
      <c r="BI15" s="20">
        <v>0.86416922898412696</v>
      </c>
      <c r="BJ15" s="20">
        <v>0.70647220754623996</v>
      </c>
      <c r="BK15" s="20">
        <v>0.916597553524646</v>
      </c>
      <c r="BL15" s="20">
        <v>0.87061341213626697</v>
      </c>
      <c r="BM15" s="20"/>
      <c r="BN15" s="20">
        <v>0.624401271361676</v>
      </c>
      <c r="BO15" s="20">
        <v>0.44648322819493003</v>
      </c>
      <c r="BP15" s="20"/>
      <c r="BQ15" s="20">
        <v>0.71986708167230395</v>
      </c>
      <c r="BR15" s="20">
        <v>0.42548841526789899</v>
      </c>
      <c r="BS15" s="20"/>
      <c r="BT15" s="20">
        <v>0.61902812582995503</v>
      </c>
      <c r="BU15" s="20"/>
      <c r="BV15" s="20">
        <v>0.53686740250883902</v>
      </c>
      <c r="BW15" s="20">
        <v>0.41237529555096603</v>
      </c>
      <c r="BX15" s="20">
        <v>0.60978156060175304</v>
      </c>
      <c r="BY15" s="20"/>
      <c r="BZ15" s="20">
        <v>2.1641218955562799E-2</v>
      </c>
      <c r="CA15" s="20">
        <v>0.282215797902371</v>
      </c>
      <c r="CB15" s="20">
        <v>0.384882123636405</v>
      </c>
      <c r="CC15" s="20">
        <v>0.51658242154789302</v>
      </c>
      <c r="CD15" s="20">
        <v>0.74212860219979304</v>
      </c>
      <c r="CE15" s="20">
        <v>0.85009368964702303</v>
      </c>
      <c r="CF15" s="20">
        <v>0.91468625734930997</v>
      </c>
      <c r="CG15" s="20"/>
      <c r="CH15" s="20">
        <v>0.93385790233072496</v>
      </c>
      <c r="CI15" s="20">
        <v>0.84369738513387205</v>
      </c>
      <c r="CJ15" s="20">
        <v>0.39902936374005898</v>
      </c>
      <c r="CK15" s="20">
        <v>9.4721803768031507E-2</v>
      </c>
      <c r="CL15" s="20">
        <v>0.18146973402755101</v>
      </c>
    </row>
    <row r="16" spans="2:90" x14ac:dyDescent="0.3">
      <c r="B16" s="18" t="s">
        <v>120</v>
      </c>
      <c r="C16" s="20">
        <v>0.31563011119218698</v>
      </c>
      <c r="D16" s="20">
        <v>0.265420695059292</v>
      </c>
      <c r="E16" s="20">
        <v>0.36230881848430202</v>
      </c>
      <c r="F16" s="20"/>
      <c r="G16" s="20">
        <v>0.47813343656405299</v>
      </c>
      <c r="H16" s="20">
        <v>0.26458170681166998</v>
      </c>
      <c r="I16" s="20">
        <v>0.39037148332858401</v>
      </c>
      <c r="J16" s="20">
        <v>0.452416041857305</v>
      </c>
      <c r="K16" s="20">
        <v>0.27766558567275601</v>
      </c>
      <c r="L16" s="20">
        <v>0.11932870804599301</v>
      </c>
      <c r="M16" s="20"/>
      <c r="N16" s="20">
        <v>0.202306685194025</v>
      </c>
      <c r="O16" s="20">
        <v>0.337362627027121</v>
      </c>
      <c r="P16" s="20">
        <v>0.256400830895329</v>
      </c>
      <c r="Q16" s="20">
        <v>0.47740727774900499</v>
      </c>
      <c r="R16" s="20"/>
      <c r="S16" s="20">
        <v>0.21359626456935901</v>
      </c>
      <c r="T16" s="20">
        <v>0.27941370300011897</v>
      </c>
      <c r="U16" s="20">
        <v>0.37974367853695401</v>
      </c>
      <c r="V16" s="20">
        <v>0.35808269394127801</v>
      </c>
      <c r="W16" s="20">
        <v>0.31235624010610702</v>
      </c>
      <c r="X16" s="20">
        <v>0.24553959197766601</v>
      </c>
      <c r="Y16" s="20">
        <v>0.19696337715382001</v>
      </c>
      <c r="Z16" s="20">
        <v>0.32906851252812203</v>
      </c>
      <c r="AA16" s="20">
        <v>0.44801360404628698</v>
      </c>
      <c r="AB16" s="20">
        <v>0.38968780547841098</v>
      </c>
      <c r="AC16" s="20">
        <v>0.31078585497139999</v>
      </c>
      <c r="AD16" s="20">
        <v>0.376696698883345</v>
      </c>
      <c r="AE16" s="20"/>
      <c r="AF16" s="20">
        <v>0.33146860608696499</v>
      </c>
      <c r="AG16" s="20">
        <v>0.21244447498961599</v>
      </c>
      <c r="AH16" s="20">
        <v>0.35788506787125002</v>
      </c>
      <c r="AI16" s="20"/>
      <c r="AJ16" s="20">
        <v>0.17580052901028101</v>
      </c>
      <c r="AK16" s="20">
        <v>0.29143963902325398</v>
      </c>
      <c r="AL16" s="20">
        <v>0.25049772011409399</v>
      </c>
      <c r="AM16" s="20">
        <v>0.268843253870645</v>
      </c>
      <c r="AN16" s="20">
        <v>0.57338410468582002</v>
      </c>
      <c r="AO16" s="20"/>
      <c r="AP16" s="20">
        <v>0.223986910208538</v>
      </c>
      <c r="AQ16" s="20">
        <v>0.15133927942097</v>
      </c>
      <c r="AR16" s="20">
        <v>0.37467391597759497</v>
      </c>
      <c r="AS16" s="20">
        <v>0.33735662193240701</v>
      </c>
      <c r="AT16" s="20">
        <v>0.489366559636494</v>
      </c>
      <c r="AU16" s="20">
        <v>0.303308897092883</v>
      </c>
      <c r="AV16" s="20"/>
      <c r="AW16" s="20">
        <v>0.30894971338671401</v>
      </c>
      <c r="AX16" s="20">
        <v>0.472397488979374</v>
      </c>
      <c r="AY16" s="20">
        <v>0.65263806241606503</v>
      </c>
      <c r="AZ16" s="20">
        <v>0.474607244380299</v>
      </c>
      <c r="BA16" s="20">
        <v>0.322051587384027</v>
      </c>
      <c r="BB16" s="20">
        <v>0.41736549465376499</v>
      </c>
      <c r="BC16" s="20">
        <v>0.217026474997914</v>
      </c>
      <c r="BD16" s="20">
        <v>0.22311007003612601</v>
      </c>
      <c r="BE16" s="20">
        <v>0.50912376373527002</v>
      </c>
      <c r="BF16" s="20">
        <v>0.17615105110593601</v>
      </c>
      <c r="BG16" s="20">
        <v>0.35030205177674201</v>
      </c>
      <c r="BH16" s="20">
        <v>0.116161679514206</v>
      </c>
      <c r="BI16" s="20">
        <v>6.1628259147630503E-2</v>
      </c>
      <c r="BJ16" s="20">
        <v>6.0672181606320597E-2</v>
      </c>
      <c r="BK16" s="20">
        <v>0</v>
      </c>
      <c r="BL16" s="20">
        <v>2.6151344968428001E-2</v>
      </c>
      <c r="BM16" s="20"/>
      <c r="BN16" s="20">
        <v>0.25060299154343502</v>
      </c>
      <c r="BO16" s="20">
        <v>0.40318370425164102</v>
      </c>
      <c r="BP16" s="20"/>
      <c r="BQ16" s="20">
        <v>0.22191412713287301</v>
      </c>
      <c r="BR16" s="20">
        <v>0.44968257552935098</v>
      </c>
      <c r="BS16" s="20"/>
      <c r="BT16" s="20">
        <v>0.20680914292747199</v>
      </c>
      <c r="BU16" s="20"/>
      <c r="BV16" s="20">
        <v>0.36832917452113001</v>
      </c>
      <c r="BW16" s="20">
        <v>0.48218405374026502</v>
      </c>
      <c r="BX16" s="20">
        <v>0.228883227877479</v>
      </c>
      <c r="BY16" s="20"/>
      <c r="BZ16" s="20">
        <v>0.77988315593143898</v>
      </c>
      <c r="CA16" s="20">
        <v>0.57712841847178498</v>
      </c>
      <c r="CB16" s="20">
        <v>0.43695436639256402</v>
      </c>
      <c r="CC16" s="20">
        <v>0.32227103300912602</v>
      </c>
      <c r="CD16" s="20">
        <v>0.16410558877725101</v>
      </c>
      <c r="CE16" s="20">
        <v>0.121399447100646</v>
      </c>
      <c r="CF16" s="20">
        <v>0</v>
      </c>
      <c r="CG16" s="20"/>
      <c r="CH16" s="20">
        <v>0</v>
      </c>
      <c r="CI16" s="20">
        <v>7.2791356864031306E-2</v>
      </c>
      <c r="CJ16" s="20">
        <v>0.39201877456770501</v>
      </c>
      <c r="CK16" s="20">
        <v>0.76056947167257505</v>
      </c>
      <c r="CL16" s="20">
        <v>0.75303645962351795</v>
      </c>
    </row>
    <row r="17" spans="2:90" x14ac:dyDescent="0.3">
      <c r="B17" s="18" t="s">
        <v>121</v>
      </c>
      <c r="C17" s="21">
        <v>0.233058607208848</v>
      </c>
      <c r="D17" s="21">
        <v>0.340917955944047</v>
      </c>
      <c r="E17" s="21">
        <v>0.13485657893043801</v>
      </c>
      <c r="F17" s="21"/>
      <c r="G17" s="21">
        <v>-0.13390548101108099</v>
      </c>
      <c r="H17" s="21">
        <v>0.32610697176644898</v>
      </c>
      <c r="I17" s="21">
        <v>0.12852909218620601</v>
      </c>
      <c r="J17" s="21">
        <v>-8.6113590663562403E-2</v>
      </c>
      <c r="K17" s="21">
        <v>0.31902066727916201</v>
      </c>
      <c r="L17" s="21">
        <v>0.64913422121565401</v>
      </c>
      <c r="M17" s="21"/>
      <c r="N17" s="21">
        <v>0.53031245227267998</v>
      </c>
      <c r="O17" s="21">
        <v>0.13418871727430301</v>
      </c>
      <c r="P17" s="21">
        <v>0.32542993222083899</v>
      </c>
      <c r="Q17" s="21">
        <v>-8.7133653154016E-2</v>
      </c>
      <c r="R17" s="21"/>
      <c r="S17" s="21">
        <v>0.48453118024742697</v>
      </c>
      <c r="T17" s="21">
        <v>0.33673529887437997</v>
      </c>
      <c r="U17" s="21">
        <v>0.12871965128863999</v>
      </c>
      <c r="V17" s="21">
        <v>0.14449374376502</v>
      </c>
      <c r="W17" s="21">
        <v>0.21765770365225501</v>
      </c>
      <c r="X17" s="21">
        <v>0.18674680021227799</v>
      </c>
      <c r="Y17" s="21">
        <v>0.45130427507167498</v>
      </c>
      <c r="Z17" s="21">
        <v>0.341862974943757</v>
      </c>
      <c r="AA17" s="21">
        <v>-6.7083190163974002E-2</v>
      </c>
      <c r="AB17" s="21">
        <v>0.129941694497303</v>
      </c>
      <c r="AC17" s="21">
        <v>0.19731745210617199</v>
      </c>
      <c r="AD17" s="21">
        <v>0.17137084255096699</v>
      </c>
      <c r="AE17" s="21"/>
      <c r="AF17" s="21">
        <v>0.22910059132107999</v>
      </c>
      <c r="AG17" s="21">
        <v>0.46644732021134899</v>
      </c>
      <c r="AH17" s="21">
        <v>1.80351668796002E-2</v>
      </c>
      <c r="AI17" s="21"/>
      <c r="AJ17" s="21">
        <v>0.51189834800276202</v>
      </c>
      <c r="AK17" s="21">
        <v>0.32881909455696701</v>
      </c>
      <c r="AL17" s="21">
        <v>0.34880749715826198</v>
      </c>
      <c r="AM17" s="21">
        <v>0.32009202836859102</v>
      </c>
      <c r="AN17" s="21">
        <v>-0.30137035101899001</v>
      </c>
      <c r="AO17" s="21"/>
      <c r="AP17" s="21">
        <v>0.46229135291599399</v>
      </c>
      <c r="AQ17" s="21">
        <v>0.55293651601326499</v>
      </c>
      <c r="AR17" s="21">
        <v>0.13828129336065201</v>
      </c>
      <c r="AS17" s="21">
        <v>0.162261588221841</v>
      </c>
      <c r="AT17" s="21">
        <v>-0.13211188572096499</v>
      </c>
      <c r="AU17" s="21">
        <v>0.17115628526243201</v>
      </c>
      <c r="AV17" s="21"/>
      <c r="AW17" s="21">
        <v>0.109904291458732</v>
      </c>
      <c r="AX17" s="21">
        <v>-8.64149569748449E-2</v>
      </c>
      <c r="AY17" s="21">
        <v>-0.44195206692508698</v>
      </c>
      <c r="AZ17" s="21">
        <v>-0.139013636370453</v>
      </c>
      <c r="BA17" s="21">
        <v>0.17663754035288301</v>
      </c>
      <c r="BB17" s="21">
        <v>8.6560228675849601E-2</v>
      </c>
      <c r="BC17" s="21">
        <v>0.354344624933292</v>
      </c>
      <c r="BD17" s="21">
        <v>0.38031820205176298</v>
      </c>
      <c r="BE17" s="21">
        <v>-0.13322440347967701</v>
      </c>
      <c r="BF17" s="21">
        <v>0.58114407437976601</v>
      </c>
      <c r="BG17" s="21">
        <v>0.24955654997780499</v>
      </c>
      <c r="BH17" s="21">
        <v>0.61274167940355795</v>
      </c>
      <c r="BI17" s="21">
        <v>0.80254096983649703</v>
      </c>
      <c r="BJ17" s="21">
        <v>0.64580002593991903</v>
      </c>
      <c r="BK17" s="21">
        <v>0.916597553524646</v>
      </c>
      <c r="BL17" s="21">
        <v>0.844462067167839</v>
      </c>
      <c r="BM17" s="21"/>
      <c r="BN17" s="21">
        <v>0.37379827981824099</v>
      </c>
      <c r="BO17" s="21">
        <v>4.3299523943288398E-2</v>
      </c>
      <c r="BP17" s="21"/>
      <c r="BQ17" s="21">
        <v>0.497952954539431</v>
      </c>
      <c r="BR17" s="21">
        <v>-2.4194160261451301E-2</v>
      </c>
      <c r="BS17" s="21"/>
      <c r="BT17" s="21">
        <v>0.41221898290248199</v>
      </c>
      <c r="BU17" s="21"/>
      <c r="BV17" s="21">
        <v>0.16853822798770901</v>
      </c>
      <c r="BW17" s="21">
        <v>-6.98087581892987E-2</v>
      </c>
      <c r="BX17" s="21">
        <v>0.38089833272427398</v>
      </c>
      <c r="BY17" s="21"/>
      <c r="BZ17" s="21">
        <v>-0.75824193697587605</v>
      </c>
      <c r="CA17" s="21">
        <v>-0.29491262056941497</v>
      </c>
      <c r="CB17" s="21">
        <v>-5.2072242756158703E-2</v>
      </c>
      <c r="CC17" s="21">
        <v>0.194311388538767</v>
      </c>
      <c r="CD17" s="21">
        <v>0.57802301342254103</v>
      </c>
      <c r="CE17" s="21">
        <v>0.72869424254637605</v>
      </c>
      <c r="CF17" s="21">
        <v>0.91468625734930997</v>
      </c>
      <c r="CG17" s="21"/>
      <c r="CH17" s="21">
        <v>0.93385790233072496</v>
      </c>
      <c r="CI17" s="21">
        <v>0.77090602826984</v>
      </c>
      <c r="CJ17" s="21">
        <v>7.01058917235342E-3</v>
      </c>
      <c r="CK17" s="21">
        <v>-0.66584766790454397</v>
      </c>
      <c r="CL17" s="21">
        <v>-0.571566725595967</v>
      </c>
    </row>
    <row r="18" spans="2:90" x14ac:dyDescent="0.3">
      <c r="B18" s="16" t="s">
        <v>123</v>
      </c>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306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296</v>
      </c>
      <c r="C9" s="17">
        <v>1.65551698231781E-2</v>
      </c>
      <c r="D9" s="17">
        <v>1.8183776230064799E-2</v>
      </c>
      <c r="E9" s="17">
        <v>1.50947618803529E-2</v>
      </c>
      <c r="F9" s="17"/>
      <c r="G9" s="17">
        <v>3.3719604334480499E-2</v>
      </c>
      <c r="H9" s="17">
        <v>1.42035181911945E-2</v>
      </c>
      <c r="I9" s="17">
        <v>1.3516972259857299E-2</v>
      </c>
      <c r="J9" s="17">
        <v>1.8757603098916002E-2</v>
      </c>
      <c r="K9" s="17">
        <v>1.4517186694168399E-2</v>
      </c>
      <c r="L9" s="17">
        <v>9.14147428230286E-3</v>
      </c>
      <c r="M9" s="17"/>
      <c r="N9" s="17">
        <v>1.7122109326683801E-2</v>
      </c>
      <c r="O9" s="17">
        <v>5.6976047786410902E-3</v>
      </c>
      <c r="P9" s="17">
        <v>1.0665641729989499E-2</v>
      </c>
      <c r="Q9" s="17">
        <v>3.25624979748661E-2</v>
      </c>
      <c r="R9" s="17"/>
      <c r="S9" s="17">
        <v>3.4371511744884099E-2</v>
      </c>
      <c r="T9" s="17">
        <v>1.43440988242922E-2</v>
      </c>
      <c r="U9" s="17">
        <v>1.72377637619818E-2</v>
      </c>
      <c r="V9" s="17">
        <v>1.46857495051124E-2</v>
      </c>
      <c r="W9" s="17">
        <v>2.6983108018660499E-2</v>
      </c>
      <c r="X9" s="17">
        <v>5.1567898412412704E-3</v>
      </c>
      <c r="Y9" s="17">
        <v>1.7367424696729899E-2</v>
      </c>
      <c r="Z9" s="17">
        <v>0</v>
      </c>
      <c r="AA9" s="17">
        <v>1.8694924774948499E-2</v>
      </c>
      <c r="AB9" s="17">
        <v>0</v>
      </c>
      <c r="AC9" s="17">
        <v>2.7401769368763301E-2</v>
      </c>
      <c r="AD9" s="17">
        <v>0</v>
      </c>
      <c r="AE9" s="17"/>
      <c r="AF9" s="17">
        <v>1.5783249031327402E-2</v>
      </c>
      <c r="AG9" s="17">
        <v>1.5890429377475E-2</v>
      </c>
      <c r="AH9" s="17">
        <v>1.02345205640269E-2</v>
      </c>
      <c r="AI9" s="17"/>
      <c r="AJ9" s="17">
        <v>1.19845084875014E-2</v>
      </c>
      <c r="AK9" s="17">
        <v>1.9461801210790799E-2</v>
      </c>
      <c r="AL9" s="17">
        <v>5.5304409539971896E-3</v>
      </c>
      <c r="AM9" s="17">
        <v>1.9166312421361801E-2</v>
      </c>
      <c r="AN9" s="17">
        <v>1.7942929093576501E-2</v>
      </c>
      <c r="AO9" s="17"/>
      <c r="AP9" s="17">
        <v>1.36540101604486E-2</v>
      </c>
      <c r="AQ9" s="17">
        <v>2.5733127128937699E-2</v>
      </c>
      <c r="AR9" s="17">
        <v>9.7515645770752495E-3</v>
      </c>
      <c r="AS9" s="17">
        <v>1.87905930012911E-2</v>
      </c>
      <c r="AT9" s="17">
        <v>1.3849390584984E-2</v>
      </c>
      <c r="AU9" s="17">
        <v>2.5734678417152001E-2</v>
      </c>
      <c r="AV9" s="17"/>
      <c r="AW9" s="17">
        <v>9.6528792754342604E-2</v>
      </c>
      <c r="AX9" s="17">
        <v>6.7235551321979503E-2</v>
      </c>
      <c r="AY9" s="17">
        <v>6.4947948166122803E-3</v>
      </c>
      <c r="AZ9" s="17">
        <v>7.7174772910042402E-3</v>
      </c>
      <c r="BA9" s="17">
        <v>2.96515275095511E-2</v>
      </c>
      <c r="BB9" s="17">
        <v>8.8985639229082498E-3</v>
      </c>
      <c r="BC9" s="17">
        <v>1.5794720575956399E-2</v>
      </c>
      <c r="BD9" s="17">
        <v>0</v>
      </c>
      <c r="BE9" s="17">
        <v>0</v>
      </c>
      <c r="BF9" s="17">
        <v>3.0289528901809502E-2</v>
      </c>
      <c r="BG9" s="17">
        <v>6.6740590131268603E-3</v>
      </c>
      <c r="BH9" s="17">
        <v>1.9312088114685801E-2</v>
      </c>
      <c r="BI9" s="17">
        <v>0</v>
      </c>
      <c r="BJ9" s="17">
        <v>0</v>
      </c>
      <c r="BK9" s="17">
        <v>0</v>
      </c>
      <c r="BL9" s="17">
        <v>2.7372776646677401E-2</v>
      </c>
      <c r="BM9" s="17"/>
      <c r="BN9" s="17">
        <v>1.8962445644755799E-2</v>
      </c>
      <c r="BO9" s="17">
        <v>1.3469319082195E-2</v>
      </c>
      <c r="BP9" s="17"/>
      <c r="BQ9" s="17">
        <v>9.1269915934695592E-3</v>
      </c>
      <c r="BR9" s="17">
        <v>3.3489405835490101E-2</v>
      </c>
      <c r="BS9" s="17"/>
      <c r="BT9" s="17">
        <v>3.0769790907514399E-2</v>
      </c>
      <c r="BU9" s="17"/>
      <c r="BV9" s="17">
        <v>1.9362082895957301E-2</v>
      </c>
      <c r="BW9" s="17">
        <v>2.5200809028107701E-2</v>
      </c>
      <c r="BX9" s="17">
        <v>1.20970952699927E-2</v>
      </c>
      <c r="BY9" s="17"/>
      <c r="BZ9" s="17">
        <v>5.7197464883509699E-2</v>
      </c>
      <c r="CA9" s="17">
        <v>2.0723477560374001E-2</v>
      </c>
      <c r="CB9" s="17">
        <v>1.42308386390543E-2</v>
      </c>
      <c r="CC9" s="17">
        <v>1.4249751873239199E-2</v>
      </c>
      <c r="CD9" s="17">
        <v>5.2126761503552398E-3</v>
      </c>
      <c r="CE9" s="17">
        <v>1.4955144065755901E-2</v>
      </c>
      <c r="CF9" s="17">
        <v>1.19400701368646E-2</v>
      </c>
      <c r="CG9" s="17"/>
      <c r="CH9" s="17">
        <v>2.9234487512111201E-2</v>
      </c>
      <c r="CI9" s="17">
        <v>6.6510604374280498E-3</v>
      </c>
      <c r="CJ9" s="17">
        <v>6.8769829679930601E-3</v>
      </c>
      <c r="CK9" s="17">
        <v>4.9936714935694897E-2</v>
      </c>
      <c r="CL9" s="17">
        <v>3.6153676578545402E-2</v>
      </c>
    </row>
    <row r="10" spans="2:90" x14ac:dyDescent="0.3">
      <c r="B10" s="18" t="s">
        <v>297</v>
      </c>
      <c r="C10" s="17">
        <v>4.4402012009365902E-2</v>
      </c>
      <c r="D10" s="17">
        <v>4.5700993561869699E-2</v>
      </c>
      <c r="E10" s="17">
        <v>4.3484489622733498E-2</v>
      </c>
      <c r="F10" s="17"/>
      <c r="G10" s="17">
        <v>6.2247913007184998E-2</v>
      </c>
      <c r="H10" s="17">
        <v>3.9827600398120402E-2</v>
      </c>
      <c r="I10" s="17">
        <v>4.6050771038448603E-2</v>
      </c>
      <c r="J10" s="17">
        <v>4.0663795876566898E-2</v>
      </c>
      <c r="K10" s="17">
        <v>4.4611100348854099E-2</v>
      </c>
      <c r="L10" s="17">
        <v>3.7828119298605398E-2</v>
      </c>
      <c r="M10" s="17"/>
      <c r="N10" s="17">
        <v>3.09879982883755E-2</v>
      </c>
      <c r="O10" s="17">
        <v>6.2449190609456001E-2</v>
      </c>
      <c r="P10" s="17">
        <v>3.1167282915109201E-2</v>
      </c>
      <c r="Q10" s="17">
        <v>5.22199291367395E-2</v>
      </c>
      <c r="R10" s="17"/>
      <c r="S10" s="17">
        <v>5.16795823398346E-2</v>
      </c>
      <c r="T10" s="17">
        <v>5.3027068098903403E-2</v>
      </c>
      <c r="U10" s="17">
        <v>4.0667074863784902E-2</v>
      </c>
      <c r="V10" s="17">
        <v>4.9417500085810098E-2</v>
      </c>
      <c r="W10" s="17">
        <v>1.8993868362113898E-2</v>
      </c>
      <c r="X10" s="17">
        <v>5.3243727930895199E-2</v>
      </c>
      <c r="Y10" s="17">
        <v>3.61029559055773E-2</v>
      </c>
      <c r="Z10" s="17">
        <v>6.0130105488416102E-2</v>
      </c>
      <c r="AA10" s="17">
        <v>4.0892237089674502E-2</v>
      </c>
      <c r="AB10" s="17">
        <v>4.0447280841978697E-2</v>
      </c>
      <c r="AC10" s="17">
        <v>2.8293959788892299E-2</v>
      </c>
      <c r="AD10" s="17">
        <v>5.3271844693704502E-2</v>
      </c>
      <c r="AE10" s="17"/>
      <c r="AF10" s="17">
        <v>4.4987238048698197E-2</v>
      </c>
      <c r="AG10" s="17">
        <v>4.8903802870906898E-2</v>
      </c>
      <c r="AH10" s="17">
        <v>4.40486939624367E-2</v>
      </c>
      <c r="AI10" s="17"/>
      <c r="AJ10" s="17">
        <v>3.6085715926749501E-2</v>
      </c>
      <c r="AK10" s="17">
        <v>3.8343761586498402E-2</v>
      </c>
      <c r="AL10" s="17">
        <v>4.7021679904833899E-2</v>
      </c>
      <c r="AM10" s="17">
        <v>7.5563541077560303E-2</v>
      </c>
      <c r="AN10" s="17">
        <v>7.0380921391829498E-2</v>
      </c>
      <c r="AO10" s="17"/>
      <c r="AP10" s="17">
        <v>4.5078935178132301E-2</v>
      </c>
      <c r="AQ10" s="17">
        <v>4.0352042886503903E-2</v>
      </c>
      <c r="AR10" s="17">
        <v>4.0978834695457399E-2</v>
      </c>
      <c r="AS10" s="17">
        <v>5.5223647803837601E-2</v>
      </c>
      <c r="AT10" s="17">
        <v>4.3495076522232202E-2</v>
      </c>
      <c r="AU10" s="17">
        <v>3.3800971193977403E-2</v>
      </c>
      <c r="AV10" s="17"/>
      <c r="AW10" s="17">
        <v>0</v>
      </c>
      <c r="AX10" s="17">
        <v>8.5758492992593E-2</v>
      </c>
      <c r="AY10" s="17">
        <v>6.7298580316851597E-2</v>
      </c>
      <c r="AZ10" s="17">
        <v>3.7882691646710598E-2</v>
      </c>
      <c r="BA10" s="17">
        <v>4.8417752285494602E-2</v>
      </c>
      <c r="BB10" s="17">
        <v>3.1233517683815801E-2</v>
      </c>
      <c r="BC10" s="17">
        <v>5.7554333672419702E-2</v>
      </c>
      <c r="BD10" s="17">
        <v>3.9798133999396197E-2</v>
      </c>
      <c r="BE10" s="17">
        <v>3.4217913614188397E-2</v>
      </c>
      <c r="BF10" s="17">
        <v>6.9231893693835797E-2</v>
      </c>
      <c r="BG10" s="17">
        <v>3.2539790399491397E-2</v>
      </c>
      <c r="BH10" s="17">
        <v>8.09428019627145E-2</v>
      </c>
      <c r="BI10" s="17">
        <v>4.6020533680067699E-2</v>
      </c>
      <c r="BJ10" s="17">
        <v>0</v>
      </c>
      <c r="BK10" s="17">
        <v>0</v>
      </c>
      <c r="BL10" s="17">
        <v>1.9899407310522199E-2</v>
      </c>
      <c r="BM10" s="17"/>
      <c r="BN10" s="17">
        <v>4.6826320295682497E-2</v>
      </c>
      <c r="BO10" s="17">
        <v>4.1696556172655497E-2</v>
      </c>
      <c r="BP10" s="17"/>
      <c r="BQ10" s="17">
        <v>4.15226855657174E-2</v>
      </c>
      <c r="BR10" s="17">
        <v>4.2734778044878498E-2</v>
      </c>
      <c r="BS10" s="17"/>
      <c r="BT10" s="17">
        <v>5.1959062251161203E-2</v>
      </c>
      <c r="BU10" s="17"/>
      <c r="BV10" s="17">
        <v>3.8569924852179201E-2</v>
      </c>
      <c r="BW10" s="17">
        <v>8.0307164453944799E-2</v>
      </c>
      <c r="BX10" s="17">
        <v>2.9772848336856901E-2</v>
      </c>
      <c r="BY10" s="17"/>
      <c r="BZ10" s="17">
        <v>2.4771251450902899E-2</v>
      </c>
      <c r="CA10" s="17">
        <v>5.17914926772374E-2</v>
      </c>
      <c r="CB10" s="17">
        <v>7.5292045917851894E-2</v>
      </c>
      <c r="CC10" s="17">
        <v>5.9699149711048297E-2</v>
      </c>
      <c r="CD10" s="17">
        <v>5.2887208427841101E-2</v>
      </c>
      <c r="CE10" s="17">
        <v>3.4276227119322898E-2</v>
      </c>
      <c r="CF10" s="17">
        <v>2.41629160705908E-2</v>
      </c>
      <c r="CG10" s="17"/>
      <c r="CH10" s="17">
        <v>8.6449157664099302E-2</v>
      </c>
      <c r="CI10" s="17">
        <v>4.14291886433968E-2</v>
      </c>
      <c r="CJ10" s="17">
        <v>3.3602223208524601E-2</v>
      </c>
      <c r="CK10" s="17">
        <v>5.5093779844092097E-2</v>
      </c>
      <c r="CL10" s="17">
        <v>2.6632933367013899E-2</v>
      </c>
    </row>
    <row r="11" spans="2:90" x14ac:dyDescent="0.3">
      <c r="B11" s="18" t="s">
        <v>220</v>
      </c>
      <c r="C11" s="17">
        <v>0.23145809949257001</v>
      </c>
      <c r="D11" s="17">
        <v>0.243684721781636</v>
      </c>
      <c r="E11" s="17">
        <v>0.22037208473470199</v>
      </c>
      <c r="F11" s="17"/>
      <c r="G11" s="17">
        <v>0.26394479505695401</v>
      </c>
      <c r="H11" s="17">
        <v>0.29784687722020903</v>
      </c>
      <c r="I11" s="17">
        <v>0.23845467193299799</v>
      </c>
      <c r="J11" s="17">
        <v>0.24202662003582601</v>
      </c>
      <c r="K11" s="17">
        <v>0.17972465308034699</v>
      </c>
      <c r="L11" s="17">
        <v>0.176031469616865</v>
      </c>
      <c r="M11" s="17"/>
      <c r="N11" s="17">
        <v>0.21251897679089701</v>
      </c>
      <c r="O11" s="17">
        <v>0.234700029163325</v>
      </c>
      <c r="P11" s="17">
        <v>0.23252975531953099</v>
      </c>
      <c r="Q11" s="17">
        <v>0.24804656448697299</v>
      </c>
      <c r="R11" s="17"/>
      <c r="S11" s="17">
        <v>0.246392567714942</v>
      </c>
      <c r="T11" s="17">
        <v>0.21753244754434301</v>
      </c>
      <c r="U11" s="17">
        <v>0.25118826044266801</v>
      </c>
      <c r="V11" s="17">
        <v>0.19160047746932601</v>
      </c>
      <c r="W11" s="17">
        <v>0.20764830885237001</v>
      </c>
      <c r="X11" s="17">
        <v>0.27619153671983199</v>
      </c>
      <c r="Y11" s="17">
        <v>0.21661360501253199</v>
      </c>
      <c r="Z11" s="17">
        <v>0.19377831316823799</v>
      </c>
      <c r="AA11" s="17">
        <v>0.224874717231941</v>
      </c>
      <c r="AB11" s="17">
        <v>0.273003747744959</v>
      </c>
      <c r="AC11" s="17">
        <v>0.234921899485695</v>
      </c>
      <c r="AD11" s="17">
        <v>0.194054407337618</v>
      </c>
      <c r="AE11" s="17"/>
      <c r="AF11" s="17">
        <v>0.19462713909322801</v>
      </c>
      <c r="AG11" s="17">
        <v>0.23379450374115399</v>
      </c>
      <c r="AH11" s="17">
        <v>0.29346636243768498</v>
      </c>
      <c r="AI11" s="17"/>
      <c r="AJ11" s="17">
        <v>0.20463528389595101</v>
      </c>
      <c r="AK11" s="17">
        <v>0.24579390825358299</v>
      </c>
      <c r="AL11" s="17">
        <v>0.23802781719441399</v>
      </c>
      <c r="AM11" s="17">
        <v>0.16943832311712001</v>
      </c>
      <c r="AN11" s="17">
        <v>0.283539433791757</v>
      </c>
      <c r="AO11" s="17"/>
      <c r="AP11" s="17">
        <v>0.23534489302259101</v>
      </c>
      <c r="AQ11" s="17">
        <v>0.21305130563845301</v>
      </c>
      <c r="AR11" s="17">
        <v>0.20558206972526599</v>
      </c>
      <c r="AS11" s="17">
        <v>0.209363119137806</v>
      </c>
      <c r="AT11" s="17">
        <v>0.30287321408736501</v>
      </c>
      <c r="AU11" s="17">
        <v>0.19963875684409299</v>
      </c>
      <c r="AV11" s="17"/>
      <c r="AW11" s="17">
        <v>0.36160629981638198</v>
      </c>
      <c r="AX11" s="17">
        <v>0.27302380962289502</v>
      </c>
      <c r="AY11" s="17">
        <v>0.27149808718514701</v>
      </c>
      <c r="AZ11" s="17">
        <v>0.20956916130931499</v>
      </c>
      <c r="BA11" s="17">
        <v>0.22728016631188699</v>
      </c>
      <c r="BB11" s="17">
        <v>0.21822846423343001</v>
      </c>
      <c r="BC11" s="17">
        <v>0.19408658363661699</v>
      </c>
      <c r="BD11" s="17">
        <v>0.155910104014889</v>
      </c>
      <c r="BE11" s="17">
        <v>0.289339526300261</v>
      </c>
      <c r="BF11" s="17">
        <v>0.304571880524455</v>
      </c>
      <c r="BG11" s="17">
        <v>0.28326754901446299</v>
      </c>
      <c r="BH11" s="17">
        <v>0.15968454832777301</v>
      </c>
      <c r="BI11" s="17">
        <v>0.26746554422598301</v>
      </c>
      <c r="BJ11" s="17">
        <v>0.22315139423303201</v>
      </c>
      <c r="BK11" s="17">
        <v>0.27267215786988502</v>
      </c>
      <c r="BL11" s="17">
        <v>0.19474137630598001</v>
      </c>
      <c r="BM11" s="17"/>
      <c r="BN11" s="17">
        <v>0.218068627242159</v>
      </c>
      <c r="BO11" s="17">
        <v>0.25223112835066203</v>
      </c>
      <c r="BP11" s="17"/>
      <c r="BQ11" s="17">
        <v>0.23803368945466999</v>
      </c>
      <c r="BR11" s="17">
        <v>0.25319218795984</v>
      </c>
      <c r="BS11" s="17"/>
      <c r="BT11" s="17">
        <v>0.244890074659568</v>
      </c>
      <c r="BU11" s="17"/>
      <c r="BV11" s="17">
        <v>0.27298274786216797</v>
      </c>
      <c r="BW11" s="17">
        <v>0.22391655911655101</v>
      </c>
      <c r="BX11" s="17">
        <v>0.22148231173339999</v>
      </c>
      <c r="BY11" s="17"/>
      <c r="BZ11" s="17">
        <v>0.210425032288103</v>
      </c>
      <c r="CA11" s="17">
        <v>0.20978609817854499</v>
      </c>
      <c r="CB11" s="17">
        <v>0.17187960028851601</v>
      </c>
      <c r="CC11" s="17">
        <v>0.25611305760671299</v>
      </c>
      <c r="CD11" s="17">
        <v>0.25780740286663301</v>
      </c>
      <c r="CE11" s="17">
        <v>0.25891299224950698</v>
      </c>
      <c r="CF11" s="17">
        <v>0.23054700733626499</v>
      </c>
      <c r="CG11" s="17"/>
      <c r="CH11" s="17">
        <v>0.31103065565978999</v>
      </c>
      <c r="CI11" s="17">
        <v>0.22253027771689399</v>
      </c>
      <c r="CJ11" s="17">
        <v>0.25568620939546199</v>
      </c>
      <c r="CK11" s="17">
        <v>0.185464365868031</v>
      </c>
      <c r="CL11" s="17">
        <v>7.6329512479266198E-2</v>
      </c>
    </row>
    <row r="12" spans="2:90" x14ac:dyDescent="0.3">
      <c r="B12" s="18" t="s">
        <v>298</v>
      </c>
      <c r="C12" s="17">
        <v>0.45896164386244398</v>
      </c>
      <c r="D12" s="17">
        <v>0.46999052123693702</v>
      </c>
      <c r="E12" s="17">
        <v>0.44772186423738602</v>
      </c>
      <c r="F12" s="17"/>
      <c r="G12" s="17">
        <v>0.33347672217215701</v>
      </c>
      <c r="H12" s="17">
        <v>0.40942759587190802</v>
      </c>
      <c r="I12" s="17">
        <v>0.39168379430682798</v>
      </c>
      <c r="J12" s="17">
        <v>0.48121252801655201</v>
      </c>
      <c r="K12" s="17">
        <v>0.52817053008787895</v>
      </c>
      <c r="L12" s="17">
        <v>0.57339829769464901</v>
      </c>
      <c r="M12" s="17"/>
      <c r="N12" s="17">
        <v>0.515996443765664</v>
      </c>
      <c r="O12" s="17">
        <v>0.44110275361099599</v>
      </c>
      <c r="P12" s="17">
        <v>0.47730975467735598</v>
      </c>
      <c r="Q12" s="17">
        <v>0.40006585496136898</v>
      </c>
      <c r="R12" s="17"/>
      <c r="S12" s="17">
        <v>0.383306044791484</v>
      </c>
      <c r="T12" s="17">
        <v>0.48186821873746599</v>
      </c>
      <c r="U12" s="17">
        <v>0.49339736839085802</v>
      </c>
      <c r="V12" s="17">
        <v>0.52213416812685198</v>
      </c>
      <c r="W12" s="17">
        <v>0.47955526742439197</v>
      </c>
      <c r="X12" s="17">
        <v>0.483404717240076</v>
      </c>
      <c r="Y12" s="17">
        <v>0.47776136947269898</v>
      </c>
      <c r="Z12" s="17">
        <v>0.47851671255793399</v>
      </c>
      <c r="AA12" s="17">
        <v>0.410194787816824</v>
      </c>
      <c r="AB12" s="17">
        <v>0.45980230448415499</v>
      </c>
      <c r="AC12" s="17">
        <v>0.441395072748346</v>
      </c>
      <c r="AD12" s="17">
        <v>0.44107199817630799</v>
      </c>
      <c r="AE12" s="17"/>
      <c r="AF12" s="17">
        <v>0.492619326840876</v>
      </c>
      <c r="AG12" s="17">
        <v>0.477143606372047</v>
      </c>
      <c r="AH12" s="17">
        <v>0.36445778139878499</v>
      </c>
      <c r="AI12" s="17"/>
      <c r="AJ12" s="17">
        <v>0.50918405141506995</v>
      </c>
      <c r="AK12" s="17">
        <v>0.48588874400434301</v>
      </c>
      <c r="AL12" s="17">
        <v>0.43658546062669701</v>
      </c>
      <c r="AM12" s="17">
        <v>0.45071526023062902</v>
      </c>
      <c r="AN12" s="17">
        <v>0.41240682393480599</v>
      </c>
      <c r="AO12" s="17"/>
      <c r="AP12" s="17">
        <v>0.47873561959671201</v>
      </c>
      <c r="AQ12" s="17">
        <v>0.47993955041258601</v>
      </c>
      <c r="AR12" s="17">
        <v>0.454817458294484</v>
      </c>
      <c r="AS12" s="17">
        <v>0.46053357132960998</v>
      </c>
      <c r="AT12" s="17">
        <v>0.36598333058223798</v>
      </c>
      <c r="AU12" s="17">
        <v>0.53134940895275595</v>
      </c>
      <c r="AV12" s="17"/>
      <c r="AW12" s="17">
        <v>0.25440875571962901</v>
      </c>
      <c r="AX12" s="17">
        <v>0.23477186529025401</v>
      </c>
      <c r="AY12" s="17">
        <v>0.39188124086546999</v>
      </c>
      <c r="AZ12" s="17">
        <v>0.45252983646536299</v>
      </c>
      <c r="BA12" s="17">
        <v>0.41678983760891503</v>
      </c>
      <c r="BB12" s="17">
        <v>0.49449197501237702</v>
      </c>
      <c r="BC12" s="17">
        <v>0.47138363586373999</v>
      </c>
      <c r="BD12" s="17">
        <v>0.57229769630734495</v>
      </c>
      <c r="BE12" s="17">
        <v>0.41445311760896802</v>
      </c>
      <c r="BF12" s="17">
        <v>0.48332967059298798</v>
      </c>
      <c r="BG12" s="17">
        <v>0.45009559945991401</v>
      </c>
      <c r="BH12" s="17">
        <v>0.50398153278223601</v>
      </c>
      <c r="BI12" s="17">
        <v>0.53207566115032201</v>
      </c>
      <c r="BJ12" s="17">
        <v>0.59729185885522695</v>
      </c>
      <c r="BK12" s="17">
        <v>0.55637948791846303</v>
      </c>
      <c r="BL12" s="17">
        <v>0.49755742929687602</v>
      </c>
      <c r="BM12" s="17"/>
      <c r="BN12" s="17">
        <v>0.48140648743532999</v>
      </c>
      <c r="BO12" s="17">
        <v>0.42339375693449299</v>
      </c>
      <c r="BP12" s="17"/>
      <c r="BQ12" s="17">
        <v>0.50043442690801498</v>
      </c>
      <c r="BR12" s="17">
        <v>0.45229058591828802</v>
      </c>
      <c r="BS12" s="17"/>
      <c r="BT12" s="17">
        <v>0.465121996763804</v>
      </c>
      <c r="BU12" s="17"/>
      <c r="BV12" s="17">
        <v>0.43017415387786401</v>
      </c>
      <c r="BW12" s="17">
        <v>0.41304998013072203</v>
      </c>
      <c r="BX12" s="17">
        <v>0.49442952074318702</v>
      </c>
      <c r="BY12" s="17"/>
      <c r="BZ12" s="17">
        <v>0.31909698129395198</v>
      </c>
      <c r="CA12" s="17">
        <v>0.40181069045525902</v>
      </c>
      <c r="CB12" s="17">
        <v>0.46276972486569601</v>
      </c>
      <c r="CC12" s="17">
        <v>0.43571166915186699</v>
      </c>
      <c r="CD12" s="17">
        <v>0.51274167800510895</v>
      </c>
      <c r="CE12" s="17">
        <v>0.50694817298004402</v>
      </c>
      <c r="CF12" s="17">
        <v>0.555969331027243</v>
      </c>
      <c r="CG12" s="17"/>
      <c r="CH12" s="17">
        <v>0.34592659222813599</v>
      </c>
      <c r="CI12" s="17">
        <v>0.55729553919783603</v>
      </c>
      <c r="CJ12" s="17">
        <v>0.45824511595379702</v>
      </c>
      <c r="CK12" s="17">
        <v>0.328351095975629</v>
      </c>
      <c r="CL12" s="17">
        <v>0.33856009371946399</v>
      </c>
    </row>
    <row r="13" spans="2:90" x14ac:dyDescent="0.3">
      <c r="B13" s="18" t="s">
        <v>299</v>
      </c>
      <c r="C13" s="17">
        <v>0.21075338254800699</v>
      </c>
      <c r="D13" s="17">
        <v>0.19792925555822599</v>
      </c>
      <c r="E13" s="17">
        <v>0.223059737828846</v>
      </c>
      <c r="F13" s="17"/>
      <c r="G13" s="17">
        <v>0.21203768728995001</v>
      </c>
      <c r="H13" s="17">
        <v>0.188019485725717</v>
      </c>
      <c r="I13" s="17">
        <v>0.26038509624390599</v>
      </c>
      <c r="J13" s="17">
        <v>0.20088118029138599</v>
      </c>
      <c r="K13" s="17">
        <v>0.22283815136738999</v>
      </c>
      <c r="L13" s="17">
        <v>0.187738912761442</v>
      </c>
      <c r="M13" s="17"/>
      <c r="N13" s="17">
        <v>0.205451698064087</v>
      </c>
      <c r="O13" s="17">
        <v>0.21797359446891401</v>
      </c>
      <c r="P13" s="17">
        <v>0.212181538172099</v>
      </c>
      <c r="Q13" s="17">
        <v>0.20605216707891499</v>
      </c>
      <c r="R13" s="17"/>
      <c r="S13" s="17">
        <v>0.23974143087576699</v>
      </c>
      <c r="T13" s="17">
        <v>0.204696431231222</v>
      </c>
      <c r="U13" s="17">
        <v>0.174429302290451</v>
      </c>
      <c r="V13" s="17">
        <v>0.20067365625032799</v>
      </c>
      <c r="W13" s="17">
        <v>0.21871252660666801</v>
      </c>
      <c r="X13" s="17">
        <v>0.121482354455936</v>
      </c>
      <c r="Y13" s="17">
        <v>0.23016683460119799</v>
      </c>
      <c r="Z13" s="17">
        <v>0.23385751009355901</v>
      </c>
      <c r="AA13" s="17">
        <v>0.26627617036534401</v>
      </c>
      <c r="AB13" s="17">
        <v>0.191371789398362</v>
      </c>
      <c r="AC13" s="17">
        <v>0.20418723154028301</v>
      </c>
      <c r="AD13" s="17">
        <v>0.25971635021199302</v>
      </c>
      <c r="AE13" s="17"/>
      <c r="AF13" s="17">
        <v>0.22369135239419499</v>
      </c>
      <c r="AG13" s="17">
        <v>0.201117360437535</v>
      </c>
      <c r="AH13" s="17">
        <v>0.24103264785781101</v>
      </c>
      <c r="AI13" s="17"/>
      <c r="AJ13" s="17">
        <v>0.21829819660990399</v>
      </c>
      <c r="AK13" s="17">
        <v>0.18728236183437399</v>
      </c>
      <c r="AL13" s="17">
        <v>0.247504031124401</v>
      </c>
      <c r="AM13" s="17">
        <v>0.23431707819261699</v>
      </c>
      <c r="AN13" s="17">
        <v>0.17694158380500699</v>
      </c>
      <c r="AO13" s="17"/>
      <c r="AP13" s="17">
        <v>0.203129436694621</v>
      </c>
      <c r="AQ13" s="17">
        <v>0.22012219169318401</v>
      </c>
      <c r="AR13" s="17">
        <v>0.23970232369070801</v>
      </c>
      <c r="AS13" s="17">
        <v>0.22827295413867099</v>
      </c>
      <c r="AT13" s="17">
        <v>0.19175920542557001</v>
      </c>
      <c r="AU13" s="17">
        <v>0.166993272340063</v>
      </c>
      <c r="AV13" s="17"/>
      <c r="AW13" s="17">
        <v>0.18446712310720101</v>
      </c>
      <c r="AX13" s="17">
        <v>0.25164446630710802</v>
      </c>
      <c r="AY13" s="17">
        <v>0.197562068236984</v>
      </c>
      <c r="AZ13" s="17">
        <v>0.25069827871143602</v>
      </c>
      <c r="BA13" s="17">
        <v>0.23868955612165499</v>
      </c>
      <c r="BB13" s="17">
        <v>0.20348139887254299</v>
      </c>
      <c r="BC13" s="17">
        <v>0.25507794933248701</v>
      </c>
      <c r="BD13" s="17">
        <v>0.21862009656531001</v>
      </c>
      <c r="BE13" s="17">
        <v>0.24617149105226699</v>
      </c>
      <c r="BF13" s="17">
        <v>0.112577026286912</v>
      </c>
      <c r="BG13" s="17">
        <v>0.202541193629247</v>
      </c>
      <c r="BH13" s="17">
        <v>0.21634586407796</v>
      </c>
      <c r="BI13" s="17">
        <v>0.12162668019339</v>
      </c>
      <c r="BJ13" s="17">
        <v>0.179556746911742</v>
      </c>
      <c r="BK13" s="17">
        <v>0.170948354211652</v>
      </c>
      <c r="BL13" s="17">
        <v>0.22759434374561799</v>
      </c>
      <c r="BM13" s="17"/>
      <c r="BN13" s="17">
        <v>0.21600697568000299</v>
      </c>
      <c r="BO13" s="17">
        <v>0.20434488426657099</v>
      </c>
      <c r="BP13" s="17"/>
      <c r="BQ13" s="17">
        <v>0.19073373995775</v>
      </c>
      <c r="BR13" s="17">
        <v>0.185889391646474</v>
      </c>
      <c r="BS13" s="17"/>
      <c r="BT13" s="17">
        <v>0.20295972323918399</v>
      </c>
      <c r="BU13" s="17"/>
      <c r="BV13" s="17">
        <v>0.17882687580982601</v>
      </c>
      <c r="BW13" s="17">
        <v>0.199828990919411</v>
      </c>
      <c r="BX13" s="17">
        <v>0.22377021085309001</v>
      </c>
      <c r="BY13" s="17"/>
      <c r="BZ13" s="17">
        <v>0.32793528337630401</v>
      </c>
      <c r="CA13" s="17">
        <v>0.29242122060106901</v>
      </c>
      <c r="CB13" s="17">
        <v>0.22872118892512</v>
      </c>
      <c r="CC13" s="17">
        <v>0.20649565715962101</v>
      </c>
      <c r="CD13" s="17">
        <v>0.15197008634650999</v>
      </c>
      <c r="CE13" s="17">
        <v>0.168364546535654</v>
      </c>
      <c r="CF13" s="17">
        <v>0.15955327515811699</v>
      </c>
      <c r="CG13" s="17"/>
      <c r="CH13" s="17">
        <v>0.185343200489268</v>
      </c>
      <c r="CI13" s="17">
        <v>0.14688330317502499</v>
      </c>
      <c r="CJ13" s="17">
        <v>0.21476912495919101</v>
      </c>
      <c r="CK13" s="17">
        <v>0.32517211902082099</v>
      </c>
      <c r="CL13" s="17">
        <v>0.38272735005380898</v>
      </c>
    </row>
    <row r="14" spans="2:90" x14ac:dyDescent="0.3">
      <c r="B14" s="18" t="s">
        <v>223</v>
      </c>
      <c r="C14" s="17">
        <v>2.4431200598043899E-2</v>
      </c>
      <c r="D14" s="17">
        <v>1.5268478582092199E-2</v>
      </c>
      <c r="E14" s="17">
        <v>3.2621048566729698E-2</v>
      </c>
      <c r="F14" s="17"/>
      <c r="G14" s="17">
        <v>6.5812471501723799E-2</v>
      </c>
      <c r="H14" s="17">
        <v>3.2657879580589098E-2</v>
      </c>
      <c r="I14" s="17">
        <v>2.3182321163081301E-2</v>
      </c>
      <c r="J14" s="17">
        <v>1.12529793758256E-2</v>
      </c>
      <c r="K14" s="17">
        <v>3.6757498917771398E-3</v>
      </c>
      <c r="L14" s="17">
        <v>1.58617263461363E-2</v>
      </c>
      <c r="M14" s="17"/>
      <c r="N14" s="17">
        <v>1.32108022253566E-2</v>
      </c>
      <c r="O14" s="17">
        <v>2.37457671016881E-2</v>
      </c>
      <c r="P14" s="17">
        <v>2.5976604149990399E-2</v>
      </c>
      <c r="Q14" s="17">
        <v>3.61226268932857E-2</v>
      </c>
      <c r="R14" s="17"/>
      <c r="S14" s="17">
        <v>3.6957121066069E-2</v>
      </c>
      <c r="T14" s="17">
        <v>1.83139673020777E-2</v>
      </c>
      <c r="U14" s="17">
        <v>6.2380209539702703E-3</v>
      </c>
      <c r="V14" s="17">
        <v>5.4676652455473602E-3</v>
      </c>
      <c r="W14" s="17">
        <v>2.0907942572376902E-2</v>
      </c>
      <c r="X14" s="17">
        <v>5.4005858532882998E-2</v>
      </c>
      <c r="Y14" s="17">
        <v>1.6384596832906599E-2</v>
      </c>
      <c r="Z14" s="17">
        <v>3.3717358691853098E-2</v>
      </c>
      <c r="AA14" s="17">
        <v>2.9396089004709001E-2</v>
      </c>
      <c r="AB14" s="17">
        <v>1.49123309757794E-2</v>
      </c>
      <c r="AC14" s="17">
        <v>2.50444817041824E-2</v>
      </c>
      <c r="AD14" s="17">
        <v>3.56072846655534E-2</v>
      </c>
      <c r="AE14" s="17"/>
      <c r="AF14" s="17">
        <v>2.0151830337878499E-2</v>
      </c>
      <c r="AG14" s="17">
        <v>1.15093451374376E-2</v>
      </c>
      <c r="AH14" s="17">
        <v>2.78315603264477E-2</v>
      </c>
      <c r="AI14" s="17"/>
      <c r="AJ14" s="17">
        <v>1.6958872624112602E-2</v>
      </c>
      <c r="AK14" s="17">
        <v>1.93451330158395E-2</v>
      </c>
      <c r="AL14" s="17">
        <v>0</v>
      </c>
      <c r="AM14" s="17">
        <v>3.1668836439674698E-2</v>
      </c>
      <c r="AN14" s="17">
        <v>3.0110459897288899E-2</v>
      </c>
      <c r="AO14" s="17"/>
      <c r="AP14" s="17">
        <v>2.18814192742082E-2</v>
      </c>
      <c r="AQ14" s="17">
        <v>1.44718932907102E-2</v>
      </c>
      <c r="AR14" s="17">
        <v>1.09937518105842E-2</v>
      </c>
      <c r="AS14" s="17">
        <v>1.9047804660868001E-2</v>
      </c>
      <c r="AT14" s="17">
        <v>6.3453919989277893E-2</v>
      </c>
      <c r="AU14" s="17">
        <v>2.6529953511350301E-2</v>
      </c>
      <c r="AV14" s="17"/>
      <c r="AW14" s="17">
        <v>0.10298902860244501</v>
      </c>
      <c r="AX14" s="17">
        <v>5.3872505115726603E-2</v>
      </c>
      <c r="AY14" s="17">
        <v>4.5670935986423598E-2</v>
      </c>
      <c r="AZ14" s="17">
        <v>1.7309519249126701E-2</v>
      </c>
      <c r="BA14" s="17">
        <v>2.6457269574509001E-2</v>
      </c>
      <c r="BB14" s="17">
        <v>2.84784959304233E-2</v>
      </c>
      <c r="BC14" s="17">
        <v>0</v>
      </c>
      <c r="BD14" s="17">
        <v>7.0422434305355301E-3</v>
      </c>
      <c r="BE14" s="17">
        <v>1.5817951424316801E-2</v>
      </c>
      <c r="BF14" s="17">
        <v>0</v>
      </c>
      <c r="BG14" s="17">
        <v>2.4881808483758001E-2</v>
      </c>
      <c r="BH14" s="17">
        <v>9.5142431981511798E-3</v>
      </c>
      <c r="BI14" s="17">
        <v>1.22408244995699E-2</v>
      </c>
      <c r="BJ14" s="17">
        <v>0</v>
      </c>
      <c r="BK14" s="17">
        <v>0</v>
      </c>
      <c r="BL14" s="17">
        <v>2.4484073486494801E-2</v>
      </c>
      <c r="BM14" s="17"/>
      <c r="BN14" s="17">
        <v>1.18046402716468E-2</v>
      </c>
      <c r="BO14" s="17">
        <v>4.2230946033066097E-2</v>
      </c>
      <c r="BP14" s="17"/>
      <c r="BQ14" s="17">
        <v>2.01484665203784E-2</v>
      </c>
      <c r="BR14" s="17">
        <v>1.8878666346048501E-2</v>
      </c>
      <c r="BS14" s="17"/>
      <c r="BT14" s="17">
        <v>0</v>
      </c>
      <c r="BU14" s="17"/>
      <c r="BV14" s="17">
        <v>2.87522974598362E-2</v>
      </c>
      <c r="BW14" s="17">
        <v>4.5718031816591002E-2</v>
      </c>
      <c r="BX14" s="17">
        <v>1.24264584400955E-2</v>
      </c>
      <c r="BY14" s="17"/>
      <c r="BZ14" s="17">
        <v>3.9851059642203902E-2</v>
      </c>
      <c r="CA14" s="17">
        <v>1.72008268675897E-2</v>
      </c>
      <c r="CB14" s="17">
        <v>3.1809220577458101E-2</v>
      </c>
      <c r="CC14" s="17">
        <v>1.6399038825749501E-2</v>
      </c>
      <c r="CD14" s="17">
        <v>1.3318265868956399E-2</v>
      </c>
      <c r="CE14" s="17">
        <v>9.1695180649401208E-3</v>
      </c>
      <c r="CF14" s="17">
        <v>1.0984586493195701E-2</v>
      </c>
      <c r="CG14" s="17"/>
      <c r="CH14" s="17">
        <v>3.1305661069692702E-2</v>
      </c>
      <c r="CI14" s="17">
        <v>1.6030154017545001E-2</v>
      </c>
      <c r="CJ14" s="17">
        <v>1.6332647994356499E-2</v>
      </c>
      <c r="CK14" s="17">
        <v>3.5929628888276499E-2</v>
      </c>
      <c r="CL14" s="17">
        <v>0.115387047951389</v>
      </c>
    </row>
    <row r="15" spans="2:90" x14ac:dyDescent="0.3">
      <c r="B15" s="18" t="s">
        <v>118</v>
      </c>
      <c r="C15" s="19">
        <v>1.3438491666391401E-2</v>
      </c>
      <c r="D15" s="19">
        <v>9.2422530491740301E-3</v>
      </c>
      <c r="E15" s="19">
        <v>1.7646013129249901E-2</v>
      </c>
      <c r="F15" s="19"/>
      <c r="G15" s="19">
        <v>2.87608066375496E-2</v>
      </c>
      <c r="H15" s="19">
        <v>1.8017043012262601E-2</v>
      </c>
      <c r="I15" s="19">
        <v>2.6726373054880199E-2</v>
      </c>
      <c r="J15" s="19">
        <v>5.2052933049279897E-3</v>
      </c>
      <c r="K15" s="19">
        <v>6.4626285295840196E-3</v>
      </c>
      <c r="L15" s="19">
        <v>0</v>
      </c>
      <c r="M15" s="19"/>
      <c r="N15" s="19">
        <v>4.7119715389359502E-3</v>
      </c>
      <c r="O15" s="19">
        <v>1.43310602669802E-2</v>
      </c>
      <c r="P15" s="19">
        <v>1.0169423035924999E-2</v>
      </c>
      <c r="Q15" s="19">
        <v>2.49303594678516E-2</v>
      </c>
      <c r="R15" s="19"/>
      <c r="S15" s="19">
        <v>7.5517414670191203E-3</v>
      </c>
      <c r="T15" s="19">
        <v>1.0217768261695299E-2</v>
      </c>
      <c r="U15" s="19">
        <v>1.6842209296287301E-2</v>
      </c>
      <c r="V15" s="19">
        <v>1.60207833170244E-2</v>
      </c>
      <c r="W15" s="19">
        <v>2.71989781634186E-2</v>
      </c>
      <c r="X15" s="19">
        <v>6.5150152791373598E-3</v>
      </c>
      <c r="Y15" s="19">
        <v>5.60321347835715E-3</v>
      </c>
      <c r="Z15" s="19">
        <v>0</v>
      </c>
      <c r="AA15" s="19">
        <v>9.6710737165587504E-3</v>
      </c>
      <c r="AB15" s="19">
        <v>2.0462546554766099E-2</v>
      </c>
      <c r="AC15" s="19">
        <v>3.8755585363837497E-2</v>
      </c>
      <c r="AD15" s="19">
        <v>1.6278114914823599E-2</v>
      </c>
      <c r="AE15" s="19"/>
      <c r="AF15" s="19">
        <v>8.1398642537961006E-3</v>
      </c>
      <c r="AG15" s="19">
        <v>1.16409520634447E-2</v>
      </c>
      <c r="AH15" s="19">
        <v>1.8928433452808101E-2</v>
      </c>
      <c r="AI15" s="19"/>
      <c r="AJ15" s="19">
        <v>2.85337104071121E-3</v>
      </c>
      <c r="AK15" s="19">
        <v>3.8842900945713198E-3</v>
      </c>
      <c r="AL15" s="19">
        <v>2.5330570195655801E-2</v>
      </c>
      <c r="AM15" s="19">
        <v>1.9130648521036998E-2</v>
      </c>
      <c r="AN15" s="19">
        <v>8.6778480857348499E-3</v>
      </c>
      <c r="AO15" s="19"/>
      <c r="AP15" s="19">
        <v>2.1756860732868801E-3</v>
      </c>
      <c r="AQ15" s="19">
        <v>6.3298889496251802E-3</v>
      </c>
      <c r="AR15" s="19">
        <v>3.8173997206425302E-2</v>
      </c>
      <c r="AS15" s="19">
        <v>8.7683099279168095E-3</v>
      </c>
      <c r="AT15" s="19">
        <v>1.8585862808332899E-2</v>
      </c>
      <c r="AU15" s="19">
        <v>1.5952958740609199E-2</v>
      </c>
      <c r="AV15" s="19"/>
      <c r="AW15" s="19">
        <v>0</v>
      </c>
      <c r="AX15" s="19">
        <v>3.3693309349443902E-2</v>
      </c>
      <c r="AY15" s="19">
        <v>1.9594292592511001E-2</v>
      </c>
      <c r="AZ15" s="19">
        <v>2.42930353270434E-2</v>
      </c>
      <c r="BA15" s="19">
        <v>1.27138905879885E-2</v>
      </c>
      <c r="BB15" s="19">
        <v>1.5187584344502399E-2</v>
      </c>
      <c r="BC15" s="19">
        <v>6.1027769187802696E-3</v>
      </c>
      <c r="BD15" s="19">
        <v>6.3317256825253599E-3</v>
      </c>
      <c r="BE15" s="19">
        <v>0</v>
      </c>
      <c r="BF15" s="19">
        <v>0</v>
      </c>
      <c r="BG15" s="19">
        <v>0</v>
      </c>
      <c r="BH15" s="19">
        <v>1.02189215364798E-2</v>
      </c>
      <c r="BI15" s="19">
        <v>2.05707562506669E-2</v>
      </c>
      <c r="BJ15" s="19">
        <v>0</v>
      </c>
      <c r="BK15" s="19">
        <v>0</v>
      </c>
      <c r="BL15" s="19">
        <v>8.3505932078314395E-3</v>
      </c>
      <c r="BM15" s="19"/>
      <c r="BN15" s="19">
        <v>6.9245034304232303E-3</v>
      </c>
      <c r="BO15" s="19">
        <v>2.2633409160357401E-2</v>
      </c>
      <c r="BP15" s="19"/>
      <c r="BQ15" s="19">
        <v>0</v>
      </c>
      <c r="BR15" s="19">
        <v>1.3524984248981201E-2</v>
      </c>
      <c r="BS15" s="19"/>
      <c r="BT15" s="19">
        <v>4.2993521787688801E-3</v>
      </c>
      <c r="BU15" s="19"/>
      <c r="BV15" s="19">
        <v>3.1331917242169202E-2</v>
      </c>
      <c r="BW15" s="19">
        <v>1.1978464534672001E-2</v>
      </c>
      <c r="BX15" s="19">
        <v>6.0215546233780897E-3</v>
      </c>
      <c r="BY15" s="19"/>
      <c r="BZ15" s="19">
        <v>2.07229270650248E-2</v>
      </c>
      <c r="CA15" s="19">
        <v>6.2661936599253502E-3</v>
      </c>
      <c r="CB15" s="19">
        <v>1.5297380786304901E-2</v>
      </c>
      <c r="CC15" s="19">
        <v>1.13316756717618E-2</v>
      </c>
      <c r="CD15" s="19">
        <v>6.0626823345949496E-3</v>
      </c>
      <c r="CE15" s="19">
        <v>7.3733989847759697E-3</v>
      </c>
      <c r="CF15" s="19">
        <v>6.8428137777239396E-3</v>
      </c>
      <c r="CG15" s="19"/>
      <c r="CH15" s="19">
        <v>1.0710245376903099E-2</v>
      </c>
      <c r="CI15" s="19">
        <v>9.1804768118765798E-3</v>
      </c>
      <c r="CJ15" s="19">
        <v>1.4487695520675799E-2</v>
      </c>
      <c r="CK15" s="19">
        <v>2.0052295467454701E-2</v>
      </c>
      <c r="CL15" s="19">
        <v>2.4209385850512698E-2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307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296</v>
      </c>
      <c r="C9" s="17">
        <v>2.2014419514969501E-2</v>
      </c>
      <c r="D9" s="17">
        <v>2.55872616524194E-2</v>
      </c>
      <c r="E9" s="17">
        <v>1.7738611457997499E-2</v>
      </c>
      <c r="F9" s="17"/>
      <c r="G9" s="17">
        <v>3.9800108411421099E-2</v>
      </c>
      <c r="H9" s="17">
        <v>1.38359322855066E-2</v>
      </c>
      <c r="I9" s="17">
        <v>2.5678772174849901E-2</v>
      </c>
      <c r="J9" s="17">
        <v>3.2661002215427101E-2</v>
      </c>
      <c r="K9" s="17">
        <v>1.26814701386709E-2</v>
      </c>
      <c r="L9" s="17">
        <v>1.14997925896716E-2</v>
      </c>
      <c r="M9" s="17"/>
      <c r="N9" s="17">
        <v>1.81000525999407E-2</v>
      </c>
      <c r="O9" s="17">
        <v>1.3717108202166499E-2</v>
      </c>
      <c r="P9" s="17">
        <v>1.6438215370529301E-2</v>
      </c>
      <c r="Q9" s="17">
        <v>3.9973920034317198E-2</v>
      </c>
      <c r="R9" s="17"/>
      <c r="S9" s="17">
        <v>3.3623311665247603E-2</v>
      </c>
      <c r="T9" s="17">
        <v>2.13940434734366E-2</v>
      </c>
      <c r="U9" s="17">
        <v>3.0041334509155099E-2</v>
      </c>
      <c r="V9" s="17">
        <v>3.1561146901738002E-2</v>
      </c>
      <c r="W9" s="17">
        <v>1.1536498929987E-2</v>
      </c>
      <c r="X9" s="17">
        <v>9.57928218722587E-3</v>
      </c>
      <c r="Y9" s="17">
        <v>2.3837382746867801E-2</v>
      </c>
      <c r="Z9" s="17">
        <v>1.09061177035249E-2</v>
      </c>
      <c r="AA9" s="17">
        <v>2.3332532514344299E-2</v>
      </c>
      <c r="AB9" s="17">
        <v>1.98973073123207E-2</v>
      </c>
      <c r="AC9" s="17">
        <v>1.8112852231070498E-2</v>
      </c>
      <c r="AD9" s="17">
        <v>0</v>
      </c>
      <c r="AE9" s="17"/>
      <c r="AF9" s="17">
        <v>1.9559120116101902E-2</v>
      </c>
      <c r="AG9" s="17">
        <v>2.1745646583369301E-2</v>
      </c>
      <c r="AH9" s="17">
        <v>1.9733714134120301E-2</v>
      </c>
      <c r="AI9" s="17"/>
      <c r="AJ9" s="17">
        <v>2.1064179389514399E-2</v>
      </c>
      <c r="AK9" s="17">
        <v>1.6678677144872499E-2</v>
      </c>
      <c r="AL9" s="17">
        <v>1.1795207870570701E-2</v>
      </c>
      <c r="AM9" s="17">
        <v>2.5994088097258099E-2</v>
      </c>
      <c r="AN9" s="17">
        <v>1.95672126499025E-2</v>
      </c>
      <c r="AO9" s="17"/>
      <c r="AP9" s="17">
        <v>1.8062376560610001E-2</v>
      </c>
      <c r="AQ9" s="17">
        <v>3.04182503021652E-2</v>
      </c>
      <c r="AR9" s="17">
        <v>1.5335101485067001E-2</v>
      </c>
      <c r="AS9" s="17">
        <v>2.0538591535878899E-2</v>
      </c>
      <c r="AT9" s="17">
        <v>2.1048462956673699E-2</v>
      </c>
      <c r="AU9" s="17">
        <v>2.0848513608460101E-2</v>
      </c>
      <c r="AV9" s="17"/>
      <c r="AW9" s="17">
        <v>9.7614616522327502E-2</v>
      </c>
      <c r="AX9" s="17">
        <v>5.4049135150684199E-2</v>
      </c>
      <c r="AY9" s="17">
        <v>2.5056252379954999E-2</v>
      </c>
      <c r="AZ9" s="17">
        <v>3.1849004602799699E-2</v>
      </c>
      <c r="BA9" s="17">
        <v>1.20893676233454E-2</v>
      </c>
      <c r="BB9" s="17">
        <v>2.2753111049480301E-2</v>
      </c>
      <c r="BC9" s="17">
        <v>9.2167759829300897E-3</v>
      </c>
      <c r="BD9" s="17">
        <v>2.5605592215437099E-2</v>
      </c>
      <c r="BE9" s="17">
        <v>8.4003009234928597E-3</v>
      </c>
      <c r="BF9" s="17">
        <v>0</v>
      </c>
      <c r="BG9" s="17">
        <v>2.7208621219198099E-2</v>
      </c>
      <c r="BH9" s="17">
        <v>2.7575462948694399E-2</v>
      </c>
      <c r="BI9" s="17">
        <v>2.20631305417089E-2</v>
      </c>
      <c r="BJ9" s="17">
        <v>0</v>
      </c>
      <c r="BK9" s="17">
        <v>0</v>
      </c>
      <c r="BL9" s="17">
        <v>3.5114172269619E-2</v>
      </c>
      <c r="BM9" s="17"/>
      <c r="BN9" s="17">
        <v>2.1420233873294201E-2</v>
      </c>
      <c r="BO9" s="17">
        <v>2.3154696683438399E-2</v>
      </c>
      <c r="BP9" s="17"/>
      <c r="BQ9" s="17">
        <v>1.39554819024157E-2</v>
      </c>
      <c r="BR9" s="17">
        <v>2.2929157247410601E-2</v>
      </c>
      <c r="BS9" s="17"/>
      <c r="BT9" s="17">
        <v>1.92537735707549E-2</v>
      </c>
      <c r="BU9" s="17"/>
      <c r="BV9" s="17">
        <v>1.9884724600692499E-2</v>
      </c>
      <c r="BW9" s="17">
        <v>2.8225000049020801E-2</v>
      </c>
      <c r="BX9" s="17">
        <v>2.1023435893620501E-2</v>
      </c>
      <c r="BY9" s="17"/>
      <c r="BZ9" s="17">
        <v>6.5999816040446593E-2</v>
      </c>
      <c r="CA9" s="17">
        <v>1.56832746147791E-2</v>
      </c>
      <c r="CB9" s="17">
        <v>2.9411885851206299E-2</v>
      </c>
      <c r="CC9" s="17">
        <v>2.32999804466111E-2</v>
      </c>
      <c r="CD9" s="17">
        <v>1.69757482055777E-2</v>
      </c>
      <c r="CE9" s="17">
        <v>3.6737880459316598E-3</v>
      </c>
      <c r="CF9" s="17">
        <v>2.0463514518081601E-2</v>
      </c>
      <c r="CG9" s="17"/>
      <c r="CH9" s="17">
        <v>5.0300045814884002E-2</v>
      </c>
      <c r="CI9" s="17">
        <v>5.1091222153678397E-3</v>
      </c>
      <c r="CJ9" s="17">
        <v>7.8193616810555092E-3</v>
      </c>
      <c r="CK9" s="17">
        <v>6.50017461352492E-2</v>
      </c>
      <c r="CL9" s="17">
        <v>7.2538895198452399E-2</v>
      </c>
    </row>
    <row r="10" spans="2:90" x14ac:dyDescent="0.3">
      <c r="B10" s="18" t="s">
        <v>297</v>
      </c>
      <c r="C10" s="17">
        <v>3.7692683515362799E-2</v>
      </c>
      <c r="D10" s="17">
        <v>3.7086258613755099E-2</v>
      </c>
      <c r="E10" s="17">
        <v>3.8584134584296603E-2</v>
      </c>
      <c r="F10" s="17"/>
      <c r="G10" s="17">
        <v>8.7434821884439407E-2</v>
      </c>
      <c r="H10" s="17">
        <v>5.3886666031834597E-2</v>
      </c>
      <c r="I10" s="17">
        <v>3.5474568583289998E-2</v>
      </c>
      <c r="J10" s="17">
        <v>1.33394667187582E-2</v>
      </c>
      <c r="K10" s="17">
        <v>4.6037315475245102E-2</v>
      </c>
      <c r="L10" s="17">
        <v>7.4034799774705101E-3</v>
      </c>
      <c r="M10" s="17"/>
      <c r="N10" s="17">
        <v>2.3307519812247698E-2</v>
      </c>
      <c r="O10" s="17">
        <v>3.03941116202683E-2</v>
      </c>
      <c r="P10" s="17">
        <v>4.2065260872016903E-2</v>
      </c>
      <c r="Q10" s="17">
        <v>5.7304866375727001E-2</v>
      </c>
      <c r="R10" s="17"/>
      <c r="S10" s="17">
        <v>5.59810136879711E-2</v>
      </c>
      <c r="T10" s="17">
        <v>9.6375593878595695E-3</v>
      </c>
      <c r="U10" s="17">
        <v>4.6255507302122002E-2</v>
      </c>
      <c r="V10" s="17">
        <v>4.3179856821138202E-2</v>
      </c>
      <c r="W10" s="17">
        <v>1.2765411786873401E-2</v>
      </c>
      <c r="X10" s="17">
        <v>5.3042386385967803E-2</v>
      </c>
      <c r="Y10" s="17">
        <v>1.2592039906826001E-2</v>
      </c>
      <c r="Z10" s="17">
        <v>7.2760617898737695E-2</v>
      </c>
      <c r="AA10" s="17">
        <v>5.5045871007289797E-2</v>
      </c>
      <c r="AB10" s="17">
        <v>3.5410725454165598E-2</v>
      </c>
      <c r="AC10" s="17">
        <v>3.3338978272136499E-2</v>
      </c>
      <c r="AD10" s="17">
        <v>1.7269093917870199E-2</v>
      </c>
      <c r="AE10" s="17"/>
      <c r="AF10" s="17">
        <v>3.37652642723918E-2</v>
      </c>
      <c r="AG10" s="17">
        <v>4.06773004077065E-2</v>
      </c>
      <c r="AH10" s="17">
        <v>3.9094504838662503E-2</v>
      </c>
      <c r="AI10" s="17"/>
      <c r="AJ10" s="17">
        <v>3.0232390414776999E-2</v>
      </c>
      <c r="AK10" s="17">
        <v>4.6629281202163197E-2</v>
      </c>
      <c r="AL10" s="17">
        <v>1.8729471937905199E-2</v>
      </c>
      <c r="AM10" s="17">
        <v>4.6470876552708797E-2</v>
      </c>
      <c r="AN10" s="17">
        <v>4.8328630114100102E-2</v>
      </c>
      <c r="AO10" s="17"/>
      <c r="AP10" s="17">
        <v>5.1188708213984198E-2</v>
      </c>
      <c r="AQ10" s="17">
        <v>3.4271192424002998E-2</v>
      </c>
      <c r="AR10" s="17">
        <v>1.56578313586818E-2</v>
      </c>
      <c r="AS10" s="17">
        <v>4.4126529343319398E-2</v>
      </c>
      <c r="AT10" s="17">
        <v>5.7961614363703499E-2</v>
      </c>
      <c r="AU10" s="17">
        <v>1.10292914815045E-2</v>
      </c>
      <c r="AV10" s="17"/>
      <c r="AW10" s="17">
        <v>9.8028512977670901E-2</v>
      </c>
      <c r="AX10" s="17">
        <v>7.5782615245046397E-2</v>
      </c>
      <c r="AY10" s="17">
        <v>6.1483863064294202E-2</v>
      </c>
      <c r="AZ10" s="17">
        <v>2.9142219429027699E-2</v>
      </c>
      <c r="BA10" s="17">
        <v>4.9022434320789197E-2</v>
      </c>
      <c r="BB10" s="17">
        <v>4.0826571240510597E-2</v>
      </c>
      <c r="BC10" s="17">
        <v>4.6156038722826899E-2</v>
      </c>
      <c r="BD10" s="17">
        <v>6.8147134328956603E-3</v>
      </c>
      <c r="BE10" s="17">
        <v>3.2021595186369399E-2</v>
      </c>
      <c r="BF10" s="17">
        <v>4.1902466438870203E-2</v>
      </c>
      <c r="BG10" s="17">
        <v>2.5609388580853099E-2</v>
      </c>
      <c r="BH10" s="17">
        <v>6.1202043926317798E-2</v>
      </c>
      <c r="BI10" s="17">
        <v>1.23661519379399E-2</v>
      </c>
      <c r="BJ10" s="17">
        <v>0</v>
      </c>
      <c r="BK10" s="17">
        <v>0</v>
      </c>
      <c r="BL10" s="17">
        <v>3.7806347949446699E-2</v>
      </c>
      <c r="BM10" s="17"/>
      <c r="BN10" s="17">
        <v>4.1156354524925297E-2</v>
      </c>
      <c r="BO10" s="17">
        <v>3.3453881376258099E-2</v>
      </c>
      <c r="BP10" s="17"/>
      <c r="BQ10" s="17">
        <v>4.8771108398667301E-2</v>
      </c>
      <c r="BR10" s="17">
        <v>4.6040872309829402E-2</v>
      </c>
      <c r="BS10" s="17"/>
      <c r="BT10" s="17">
        <v>8.0653808256700599E-2</v>
      </c>
      <c r="BU10" s="17"/>
      <c r="BV10" s="17">
        <v>4.0515856788383098E-2</v>
      </c>
      <c r="BW10" s="17">
        <v>5.8272548107802899E-2</v>
      </c>
      <c r="BX10" s="17">
        <v>2.64976903193214E-2</v>
      </c>
      <c r="BY10" s="17"/>
      <c r="BZ10" s="17">
        <v>4.3725240212396599E-2</v>
      </c>
      <c r="CA10" s="17">
        <v>4.7269568353301698E-2</v>
      </c>
      <c r="CB10" s="17">
        <v>7.0251595605969802E-2</v>
      </c>
      <c r="CC10" s="17">
        <v>3.9888712499308802E-2</v>
      </c>
      <c r="CD10" s="17">
        <v>2.0916729749941E-2</v>
      </c>
      <c r="CE10" s="17">
        <v>2.8411601657501E-2</v>
      </c>
      <c r="CF10" s="17">
        <v>2.9001023254244699E-2</v>
      </c>
      <c r="CG10" s="17"/>
      <c r="CH10" s="17">
        <v>7.6455285353582494E-2</v>
      </c>
      <c r="CI10" s="17">
        <v>2.4875330786058698E-2</v>
      </c>
      <c r="CJ10" s="17">
        <v>3.91456846555579E-2</v>
      </c>
      <c r="CK10" s="17">
        <v>3.1324224392291197E-2</v>
      </c>
      <c r="CL10" s="17">
        <v>7.3530314254520696E-2</v>
      </c>
    </row>
    <row r="11" spans="2:90" x14ac:dyDescent="0.3">
      <c r="B11" s="18" t="s">
        <v>220</v>
      </c>
      <c r="C11" s="17">
        <v>0.11872827238200501</v>
      </c>
      <c r="D11" s="17">
        <v>0.115127797527704</v>
      </c>
      <c r="E11" s="17">
        <v>0.12318818627596299</v>
      </c>
      <c r="F11" s="17"/>
      <c r="G11" s="17">
        <v>0.20498640834183601</v>
      </c>
      <c r="H11" s="17">
        <v>0.21362707095979599</v>
      </c>
      <c r="I11" s="17">
        <v>0.113114431536239</v>
      </c>
      <c r="J11" s="17">
        <v>8.3213715604474103E-2</v>
      </c>
      <c r="K11" s="17">
        <v>6.6046549257731402E-2</v>
      </c>
      <c r="L11" s="17">
        <v>5.2654119154941198E-2</v>
      </c>
      <c r="M11" s="17"/>
      <c r="N11" s="17">
        <v>0.13084347144824199</v>
      </c>
      <c r="O11" s="17">
        <v>9.8452047317606095E-2</v>
      </c>
      <c r="P11" s="17">
        <v>0.140241406658066</v>
      </c>
      <c r="Q11" s="17">
        <v>0.107136223819378</v>
      </c>
      <c r="R11" s="17"/>
      <c r="S11" s="17">
        <v>0.184983418666609</v>
      </c>
      <c r="T11" s="17">
        <v>8.9953997367531999E-2</v>
      </c>
      <c r="U11" s="17">
        <v>8.6079363101980597E-2</v>
      </c>
      <c r="V11" s="17">
        <v>0.12258890132471401</v>
      </c>
      <c r="W11" s="17">
        <v>0.13180923294251701</v>
      </c>
      <c r="X11" s="17">
        <v>0.124515829036069</v>
      </c>
      <c r="Y11" s="17">
        <v>9.7641124834078899E-2</v>
      </c>
      <c r="Z11" s="17">
        <v>6.3664900724356002E-2</v>
      </c>
      <c r="AA11" s="17">
        <v>0.14116638457365799</v>
      </c>
      <c r="AB11" s="17">
        <v>8.7697800147663499E-2</v>
      </c>
      <c r="AC11" s="17">
        <v>0.13814426784543701</v>
      </c>
      <c r="AD11" s="17">
        <v>6.8939360536004093E-2</v>
      </c>
      <c r="AE11" s="17"/>
      <c r="AF11" s="17">
        <v>8.7525496508611897E-2</v>
      </c>
      <c r="AG11" s="17">
        <v>0.10496518918591601</v>
      </c>
      <c r="AH11" s="17">
        <v>0.179644038870586</v>
      </c>
      <c r="AI11" s="17"/>
      <c r="AJ11" s="17">
        <v>0.105452300625985</v>
      </c>
      <c r="AK11" s="17">
        <v>0.121950367676061</v>
      </c>
      <c r="AL11" s="17">
        <v>0.102549012523811</v>
      </c>
      <c r="AM11" s="17">
        <v>0.10714812547090601</v>
      </c>
      <c r="AN11" s="17">
        <v>0.15506544070296999</v>
      </c>
      <c r="AO11" s="17"/>
      <c r="AP11" s="17">
        <v>0.120512032578137</v>
      </c>
      <c r="AQ11" s="17">
        <v>0.116044628614604</v>
      </c>
      <c r="AR11" s="17">
        <v>0.123336377028911</v>
      </c>
      <c r="AS11" s="17">
        <v>0.105699071893524</v>
      </c>
      <c r="AT11" s="17">
        <v>0.17308386027251099</v>
      </c>
      <c r="AU11" s="17">
        <v>0.10423612556325799</v>
      </c>
      <c r="AV11" s="17"/>
      <c r="AW11" s="17">
        <v>4.76532522633972E-2</v>
      </c>
      <c r="AX11" s="17">
        <v>0.14003602381564101</v>
      </c>
      <c r="AY11" s="17">
        <v>0.14037019145507801</v>
      </c>
      <c r="AZ11" s="17">
        <v>0.118491240464831</v>
      </c>
      <c r="BA11" s="17">
        <v>0.14675337412950001</v>
      </c>
      <c r="BB11" s="17">
        <v>8.9078493334042802E-2</v>
      </c>
      <c r="BC11" s="17">
        <v>0.120428083026937</v>
      </c>
      <c r="BD11" s="17">
        <v>0.103995182723419</v>
      </c>
      <c r="BE11" s="17">
        <v>8.6333747990622905E-2</v>
      </c>
      <c r="BF11" s="17">
        <v>0.11254893442986599</v>
      </c>
      <c r="BG11" s="17">
        <v>0.14111267444297501</v>
      </c>
      <c r="BH11" s="17">
        <v>0.122310404464885</v>
      </c>
      <c r="BI11" s="17">
        <v>0.11697318103755799</v>
      </c>
      <c r="BJ11" s="17">
        <v>0.110682691953504</v>
      </c>
      <c r="BK11" s="17">
        <v>0.17012043681469899</v>
      </c>
      <c r="BL11" s="17">
        <v>0.112327806548476</v>
      </c>
      <c r="BM11" s="17"/>
      <c r="BN11" s="17">
        <v>0.105391656876962</v>
      </c>
      <c r="BO11" s="17">
        <v>0.13652851890159201</v>
      </c>
      <c r="BP11" s="17"/>
      <c r="BQ11" s="17">
        <v>0.11966666267659</v>
      </c>
      <c r="BR11" s="17">
        <v>0.14424005307205001</v>
      </c>
      <c r="BS11" s="17"/>
      <c r="BT11" s="17">
        <v>0.14993357274899299</v>
      </c>
      <c r="BU11" s="17"/>
      <c r="BV11" s="17">
        <v>0.133474461268968</v>
      </c>
      <c r="BW11" s="17">
        <v>0.129662061755107</v>
      </c>
      <c r="BX11" s="17">
        <v>0.11088604665376001</v>
      </c>
      <c r="BY11" s="17"/>
      <c r="BZ11" s="17">
        <v>7.5713795795987499E-2</v>
      </c>
      <c r="CA11" s="17">
        <v>0.108825858294478</v>
      </c>
      <c r="CB11" s="17">
        <v>9.5363708098895703E-2</v>
      </c>
      <c r="CC11" s="17">
        <v>0.129413997479596</v>
      </c>
      <c r="CD11" s="17">
        <v>0.130266405228573</v>
      </c>
      <c r="CE11" s="17">
        <v>0.14993604699957899</v>
      </c>
      <c r="CF11" s="17">
        <v>0.121832961837596</v>
      </c>
      <c r="CG11" s="17"/>
      <c r="CH11" s="17">
        <v>0.23148935297836601</v>
      </c>
      <c r="CI11" s="17">
        <v>0.12928879396390799</v>
      </c>
      <c r="CJ11" s="17">
        <v>9.9270982593867005E-2</v>
      </c>
      <c r="CK11" s="17">
        <v>8.6018384492913796E-2</v>
      </c>
      <c r="CL11" s="17">
        <v>5.1274509130882301E-2</v>
      </c>
    </row>
    <row r="12" spans="2:90" x14ac:dyDescent="0.3">
      <c r="B12" s="18" t="s">
        <v>298</v>
      </c>
      <c r="C12" s="17">
        <v>0.357597645706973</v>
      </c>
      <c r="D12" s="17">
        <v>0.41150965341317502</v>
      </c>
      <c r="E12" s="17">
        <v>0.30463383836309199</v>
      </c>
      <c r="F12" s="17"/>
      <c r="G12" s="17">
        <v>0.28721634669013502</v>
      </c>
      <c r="H12" s="17">
        <v>0.32646540566278698</v>
      </c>
      <c r="I12" s="17">
        <v>0.36582055764723498</v>
      </c>
      <c r="J12" s="17">
        <v>0.31939261265742402</v>
      </c>
      <c r="K12" s="17">
        <v>0.36108061306206402</v>
      </c>
      <c r="L12" s="17">
        <v>0.45172726854373402</v>
      </c>
      <c r="M12" s="17"/>
      <c r="N12" s="17">
        <v>0.39328811836490701</v>
      </c>
      <c r="O12" s="17">
        <v>0.36481382323573902</v>
      </c>
      <c r="P12" s="17">
        <v>0.34923074375198099</v>
      </c>
      <c r="Q12" s="17">
        <v>0.32024087410806301</v>
      </c>
      <c r="R12" s="17"/>
      <c r="S12" s="17">
        <v>0.30904492679072099</v>
      </c>
      <c r="T12" s="17">
        <v>0.38477449832894201</v>
      </c>
      <c r="U12" s="17">
        <v>0.38067027365470302</v>
      </c>
      <c r="V12" s="17">
        <v>0.37548796412621699</v>
      </c>
      <c r="W12" s="17">
        <v>0.35672351208448499</v>
      </c>
      <c r="X12" s="17">
        <v>0.36752249906993201</v>
      </c>
      <c r="Y12" s="17">
        <v>0.41875449416085597</v>
      </c>
      <c r="Z12" s="17">
        <v>0.354774274287741</v>
      </c>
      <c r="AA12" s="17">
        <v>0.32234816004446498</v>
      </c>
      <c r="AB12" s="17">
        <v>0.36768552105121899</v>
      </c>
      <c r="AC12" s="17">
        <v>0.311943701548895</v>
      </c>
      <c r="AD12" s="17">
        <v>0.34015781123851402</v>
      </c>
      <c r="AE12" s="17"/>
      <c r="AF12" s="17">
        <v>0.36414898396850698</v>
      </c>
      <c r="AG12" s="17">
        <v>0.37290432071406199</v>
      </c>
      <c r="AH12" s="17">
        <v>0.319799794094701</v>
      </c>
      <c r="AI12" s="17"/>
      <c r="AJ12" s="17">
        <v>0.38894847403272997</v>
      </c>
      <c r="AK12" s="17">
        <v>0.36570041937541098</v>
      </c>
      <c r="AL12" s="17">
        <v>0.43254321839146498</v>
      </c>
      <c r="AM12" s="17">
        <v>0.29510440318050002</v>
      </c>
      <c r="AN12" s="17">
        <v>0.40627911060591698</v>
      </c>
      <c r="AO12" s="17"/>
      <c r="AP12" s="17">
        <v>0.41520215075296102</v>
      </c>
      <c r="AQ12" s="17">
        <v>0.38717606226379397</v>
      </c>
      <c r="AR12" s="17">
        <v>0.34453540785607201</v>
      </c>
      <c r="AS12" s="17">
        <v>0.29656423700337597</v>
      </c>
      <c r="AT12" s="17">
        <v>0.30590956620686499</v>
      </c>
      <c r="AU12" s="17">
        <v>0.36784280414822201</v>
      </c>
      <c r="AV12" s="17"/>
      <c r="AW12" s="17">
        <v>0.25284877719662502</v>
      </c>
      <c r="AX12" s="17">
        <v>0.227929504796308</v>
      </c>
      <c r="AY12" s="17">
        <v>0.36502328707810699</v>
      </c>
      <c r="AZ12" s="17">
        <v>0.29315027111959602</v>
      </c>
      <c r="BA12" s="17">
        <v>0.31629017304232998</v>
      </c>
      <c r="BB12" s="17">
        <v>0.331833802737933</v>
      </c>
      <c r="BC12" s="17">
        <v>0.32878685094459997</v>
      </c>
      <c r="BD12" s="17">
        <v>0.43373102698567101</v>
      </c>
      <c r="BE12" s="17">
        <v>0.40027418452304903</v>
      </c>
      <c r="BF12" s="17">
        <v>0.41117543654920202</v>
      </c>
      <c r="BG12" s="17">
        <v>0.39552918696344702</v>
      </c>
      <c r="BH12" s="17">
        <v>0.35877367822928702</v>
      </c>
      <c r="BI12" s="17">
        <v>0.40217829690534401</v>
      </c>
      <c r="BJ12" s="17">
        <v>0.42154205067532802</v>
      </c>
      <c r="BK12" s="17">
        <v>0.37784989028975602</v>
      </c>
      <c r="BL12" s="17">
        <v>0.40259435550505701</v>
      </c>
      <c r="BM12" s="17"/>
      <c r="BN12" s="17">
        <v>0.35928783996847802</v>
      </c>
      <c r="BO12" s="17">
        <v>0.35601407015136499</v>
      </c>
      <c r="BP12" s="17"/>
      <c r="BQ12" s="17">
        <v>0.42909220297654199</v>
      </c>
      <c r="BR12" s="17">
        <v>0.24813915192254299</v>
      </c>
      <c r="BS12" s="17"/>
      <c r="BT12" s="17">
        <v>0.33565995801861598</v>
      </c>
      <c r="BU12" s="17"/>
      <c r="BV12" s="17">
        <v>0.37553074807555198</v>
      </c>
      <c r="BW12" s="17">
        <v>0.34338128324440498</v>
      </c>
      <c r="BX12" s="17">
        <v>0.35934470323629097</v>
      </c>
      <c r="BY12" s="17"/>
      <c r="BZ12" s="17">
        <v>0.21384589503253301</v>
      </c>
      <c r="CA12" s="17">
        <v>0.26216374966877498</v>
      </c>
      <c r="CB12" s="17">
        <v>0.29164401665812001</v>
      </c>
      <c r="CC12" s="17">
        <v>0.35707075618974599</v>
      </c>
      <c r="CD12" s="17">
        <v>0.42359892680723699</v>
      </c>
      <c r="CE12" s="17">
        <v>0.43003041543752601</v>
      </c>
      <c r="CF12" s="17">
        <v>0.46176135011282798</v>
      </c>
      <c r="CG12" s="17"/>
      <c r="CH12" s="17">
        <v>0.328685917279739</v>
      </c>
      <c r="CI12" s="17">
        <v>0.47545047005810098</v>
      </c>
      <c r="CJ12" s="17">
        <v>0.32587719245667601</v>
      </c>
      <c r="CK12" s="17">
        <v>0.22167351503116201</v>
      </c>
      <c r="CL12" s="17">
        <v>0.15567873857766101</v>
      </c>
    </row>
    <row r="13" spans="2:90" x14ac:dyDescent="0.3">
      <c r="B13" s="18" t="s">
        <v>299</v>
      </c>
      <c r="C13" s="17">
        <v>0.44401211343295999</v>
      </c>
      <c r="D13" s="17">
        <v>0.38941170575242801</v>
      </c>
      <c r="E13" s="17">
        <v>0.49703462238187901</v>
      </c>
      <c r="F13" s="17"/>
      <c r="G13" s="17">
        <v>0.32640234025329101</v>
      </c>
      <c r="H13" s="17">
        <v>0.37141600744567099</v>
      </c>
      <c r="I13" s="17">
        <v>0.43067270905085903</v>
      </c>
      <c r="J13" s="17">
        <v>0.53947140197036803</v>
      </c>
      <c r="K13" s="17">
        <v>0.51048643308109498</v>
      </c>
      <c r="L13" s="17">
        <v>0.47030502970973498</v>
      </c>
      <c r="M13" s="17"/>
      <c r="N13" s="17">
        <v>0.41383445812780101</v>
      </c>
      <c r="O13" s="17">
        <v>0.47063253424023199</v>
      </c>
      <c r="P13" s="17">
        <v>0.43907183108716302</v>
      </c>
      <c r="Q13" s="17">
        <v>0.453723510064027</v>
      </c>
      <c r="R13" s="17"/>
      <c r="S13" s="17">
        <v>0.39123406484048001</v>
      </c>
      <c r="T13" s="17">
        <v>0.480854312410396</v>
      </c>
      <c r="U13" s="17">
        <v>0.43376363883869101</v>
      </c>
      <c r="V13" s="17">
        <v>0.41622631737920701</v>
      </c>
      <c r="W13" s="17">
        <v>0.472973968038157</v>
      </c>
      <c r="X13" s="17">
        <v>0.40243321840893198</v>
      </c>
      <c r="Y13" s="17">
        <v>0.42880389009603398</v>
      </c>
      <c r="Z13" s="17">
        <v>0.48627372678370001</v>
      </c>
      <c r="AA13" s="17">
        <v>0.44872899116658399</v>
      </c>
      <c r="AB13" s="17">
        <v>0.45506603231940301</v>
      </c>
      <c r="AC13" s="17">
        <v>0.48907324275845099</v>
      </c>
      <c r="AD13" s="17">
        <v>0.55735561939278799</v>
      </c>
      <c r="AE13" s="17"/>
      <c r="AF13" s="17">
        <v>0.47886068015966998</v>
      </c>
      <c r="AG13" s="17">
        <v>0.44276362221736398</v>
      </c>
      <c r="AH13" s="17">
        <v>0.42066108375450401</v>
      </c>
      <c r="AI13" s="17"/>
      <c r="AJ13" s="17">
        <v>0.445402990091262</v>
      </c>
      <c r="AK13" s="17">
        <v>0.431150549897934</v>
      </c>
      <c r="AL13" s="17">
        <v>0.42249190002317599</v>
      </c>
      <c r="AM13" s="17">
        <v>0.50027169557708895</v>
      </c>
      <c r="AN13" s="17">
        <v>0.351216926150071</v>
      </c>
      <c r="AO13" s="17"/>
      <c r="AP13" s="17">
        <v>0.38146139482793501</v>
      </c>
      <c r="AQ13" s="17">
        <v>0.415175806399599</v>
      </c>
      <c r="AR13" s="17">
        <v>0.48360025334829998</v>
      </c>
      <c r="AS13" s="17">
        <v>0.51502245233625399</v>
      </c>
      <c r="AT13" s="17">
        <v>0.40284617955651902</v>
      </c>
      <c r="AU13" s="17">
        <v>0.471335949597952</v>
      </c>
      <c r="AV13" s="17"/>
      <c r="AW13" s="17">
        <v>0.50385484103997902</v>
      </c>
      <c r="AX13" s="17">
        <v>0.47851490717079798</v>
      </c>
      <c r="AY13" s="17">
        <v>0.38895963279154699</v>
      </c>
      <c r="AZ13" s="17">
        <v>0.48796094692595199</v>
      </c>
      <c r="BA13" s="17">
        <v>0.46316759264284402</v>
      </c>
      <c r="BB13" s="17">
        <v>0.48004973734914702</v>
      </c>
      <c r="BC13" s="17">
        <v>0.48930947440392603</v>
      </c>
      <c r="BD13" s="17">
        <v>0.40322466679284302</v>
      </c>
      <c r="BE13" s="17">
        <v>0.47297017137646602</v>
      </c>
      <c r="BF13" s="17">
        <v>0.43437316258206199</v>
      </c>
      <c r="BG13" s="17">
        <v>0.41054012879352703</v>
      </c>
      <c r="BH13" s="17">
        <v>0.42018982401749799</v>
      </c>
      <c r="BI13" s="17">
        <v>0.39941364293748899</v>
      </c>
      <c r="BJ13" s="17">
        <v>0.46777525737116799</v>
      </c>
      <c r="BK13" s="17">
        <v>0.45202967289554502</v>
      </c>
      <c r="BL13" s="17">
        <v>0.40380672451957</v>
      </c>
      <c r="BM13" s="17"/>
      <c r="BN13" s="17">
        <v>0.46269248566226301</v>
      </c>
      <c r="BO13" s="17">
        <v>0.416921530159718</v>
      </c>
      <c r="BP13" s="17"/>
      <c r="BQ13" s="17">
        <v>0.37331328673348202</v>
      </c>
      <c r="BR13" s="17">
        <v>0.51402076555834497</v>
      </c>
      <c r="BS13" s="17"/>
      <c r="BT13" s="17">
        <v>0.40580740584501601</v>
      </c>
      <c r="BU13" s="17"/>
      <c r="BV13" s="17">
        <v>0.39538554111359298</v>
      </c>
      <c r="BW13" s="17">
        <v>0.41133862203256499</v>
      </c>
      <c r="BX13" s="17">
        <v>0.47522769210746701</v>
      </c>
      <c r="BY13" s="17"/>
      <c r="BZ13" s="17">
        <v>0.59094790146433296</v>
      </c>
      <c r="CA13" s="17">
        <v>0.54575789080151804</v>
      </c>
      <c r="CB13" s="17">
        <v>0.494882575766521</v>
      </c>
      <c r="CC13" s="17">
        <v>0.435305233127119</v>
      </c>
      <c r="CD13" s="17">
        <v>0.39680300185283401</v>
      </c>
      <c r="CE13" s="17">
        <v>0.38395641425669302</v>
      </c>
      <c r="CF13" s="17">
        <v>0.34576415063280602</v>
      </c>
      <c r="CG13" s="17"/>
      <c r="CH13" s="17">
        <v>0.30397049926400999</v>
      </c>
      <c r="CI13" s="17">
        <v>0.34575386104468298</v>
      </c>
      <c r="CJ13" s="17">
        <v>0.50683985391412101</v>
      </c>
      <c r="CK13" s="17">
        <v>0.57568821160768802</v>
      </c>
      <c r="CL13" s="17">
        <v>0.60776951604712803</v>
      </c>
    </row>
    <row r="14" spans="2:90" x14ac:dyDescent="0.3">
      <c r="B14" s="18" t="s">
        <v>223</v>
      </c>
      <c r="C14" s="17">
        <v>1.12182147198631E-2</v>
      </c>
      <c r="D14" s="17">
        <v>9.7061504264836299E-3</v>
      </c>
      <c r="E14" s="17">
        <v>1.2784885844148299E-2</v>
      </c>
      <c r="F14" s="17"/>
      <c r="G14" s="17">
        <v>2.9604886610049199E-2</v>
      </c>
      <c r="H14" s="17">
        <v>3.25470761398958E-3</v>
      </c>
      <c r="I14" s="17">
        <v>2.0365117984059398E-2</v>
      </c>
      <c r="J14" s="17">
        <v>9.1603918943217507E-3</v>
      </c>
      <c r="K14" s="17">
        <v>3.6676189851934998E-3</v>
      </c>
      <c r="L14" s="17">
        <v>4.7552876239238297E-3</v>
      </c>
      <c r="M14" s="17"/>
      <c r="N14" s="17">
        <v>1.1650618787948E-2</v>
      </c>
      <c r="O14" s="17">
        <v>1.3898327065549399E-2</v>
      </c>
      <c r="P14" s="17">
        <v>4.7483531928961802E-3</v>
      </c>
      <c r="Q14" s="17">
        <v>1.3775786810574699E-2</v>
      </c>
      <c r="R14" s="17"/>
      <c r="S14" s="17">
        <v>2.1373463448570801E-2</v>
      </c>
      <c r="T14" s="17">
        <v>7.1486490957987396E-3</v>
      </c>
      <c r="U14" s="17">
        <v>1.29654524612603E-2</v>
      </c>
      <c r="V14" s="17">
        <v>5.7241695384351197E-3</v>
      </c>
      <c r="W14" s="17">
        <v>0</v>
      </c>
      <c r="X14" s="17">
        <v>4.2906784911873497E-2</v>
      </c>
      <c r="Y14" s="17">
        <v>1.15433158402816E-2</v>
      </c>
      <c r="Z14" s="17">
        <v>0</v>
      </c>
      <c r="AA14" s="17">
        <v>4.8131187882194098E-3</v>
      </c>
      <c r="AB14" s="17">
        <v>4.7739332879734404E-3</v>
      </c>
      <c r="AC14" s="17">
        <v>0</v>
      </c>
      <c r="AD14" s="17">
        <v>0</v>
      </c>
      <c r="AE14" s="17"/>
      <c r="AF14" s="17">
        <v>9.8244321823242903E-3</v>
      </c>
      <c r="AG14" s="17">
        <v>1.14345097984236E-2</v>
      </c>
      <c r="AH14" s="17">
        <v>3.4686864812077198E-3</v>
      </c>
      <c r="AI14" s="17"/>
      <c r="AJ14" s="17">
        <v>7.1469163663502597E-3</v>
      </c>
      <c r="AK14" s="17">
        <v>1.2437878184801699E-2</v>
      </c>
      <c r="AL14" s="17">
        <v>1.1891189253073199E-2</v>
      </c>
      <c r="AM14" s="17">
        <v>1.2779561870977001E-2</v>
      </c>
      <c r="AN14" s="17">
        <v>1.9542679777039999E-2</v>
      </c>
      <c r="AO14" s="17"/>
      <c r="AP14" s="17">
        <v>1.3573337066373399E-2</v>
      </c>
      <c r="AQ14" s="17">
        <v>1.1892943366174099E-2</v>
      </c>
      <c r="AR14" s="17">
        <v>1.14618994351183E-2</v>
      </c>
      <c r="AS14" s="17">
        <v>6.8111671682977003E-3</v>
      </c>
      <c r="AT14" s="17">
        <v>2.0564453835394899E-2</v>
      </c>
      <c r="AU14" s="17">
        <v>1.03000361418994E-2</v>
      </c>
      <c r="AV14" s="17"/>
      <c r="AW14" s="17">
        <v>0</v>
      </c>
      <c r="AX14" s="17">
        <v>0</v>
      </c>
      <c r="AY14" s="17">
        <v>1.9106773231018101E-2</v>
      </c>
      <c r="AZ14" s="17">
        <v>3.1895277768282097E-2</v>
      </c>
      <c r="BA14" s="17">
        <v>4.5416790615698498E-3</v>
      </c>
      <c r="BB14" s="17">
        <v>2.30681961521279E-2</v>
      </c>
      <c r="BC14" s="17">
        <v>0</v>
      </c>
      <c r="BD14" s="17">
        <v>1.9395584058146901E-2</v>
      </c>
      <c r="BE14" s="17">
        <v>0</v>
      </c>
      <c r="BF14" s="17">
        <v>0</v>
      </c>
      <c r="BG14" s="17">
        <v>0</v>
      </c>
      <c r="BH14" s="17">
        <v>9.9485864133175908E-3</v>
      </c>
      <c r="BI14" s="17">
        <v>2.6434840389293002E-2</v>
      </c>
      <c r="BJ14" s="17">
        <v>0</v>
      </c>
      <c r="BK14" s="17">
        <v>0</v>
      </c>
      <c r="BL14" s="17">
        <v>0</v>
      </c>
      <c r="BM14" s="17"/>
      <c r="BN14" s="17">
        <v>5.9506732584455402E-3</v>
      </c>
      <c r="BO14" s="17">
        <v>1.86587854451776E-2</v>
      </c>
      <c r="BP14" s="17"/>
      <c r="BQ14" s="17">
        <v>1.5201257312302799E-2</v>
      </c>
      <c r="BR14" s="17">
        <v>5.6434177903858102E-3</v>
      </c>
      <c r="BS14" s="17"/>
      <c r="BT14" s="17">
        <v>0</v>
      </c>
      <c r="BU14" s="17"/>
      <c r="BV14" s="17">
        <v>2.0076443728319199E-2</v>
      </c>
      <c r="BW14" s="17">
        <v>1.0292668023196399E-2</v>
      </c>
      <c r="BX14" s="17">
        <v>3.6329321991214899E-3</v>
      </c>
      <c r="BY14" s="17"/>
      <c r="BZ14" s="17">
        <v>0</v>
      </c>
      <c r="CA14" s="17">
        <v>1.70594054138694E-2</v>
      </c>
      <c r="CB14" s="17">
        <v>7.3555306943244598E-3</v>
      </c>
      <c r="CC14" s="17">
        <v>6.9585393258996698E-3</v>
      </c>
      <c r="CD14" s="17">
        <v>1.1439188155838401E-2</v>
      </c>
      <c r="CE14" s="17">
        <v>3.9917336027691904E-3</v>
      </c>
      <c r="CF14" s="17">
        <v>4.72160606580914E-3</v>
      </c>
      <c r="CG14" s="17"/>
      <c r="CH14" s="17">
        <v>5.4447048858436804E-3</v>
      </c>
      <c r="CI14" s="17">
        <v>1.09329268582741E-2</v>
      </c>
      <c r="CJ14" s="17">
        <v>1.3326339103513499E-2</v>
      </c>
      <c r="CK14" s="17">
        <v>3.4017584854917401E-3</v>
      </c>
      <c r="CL14" s="17">
        <v>3.9208026791355703E-2</v>
      </c>
    </row>
    <row r="15" spans="2:90" x14ac:dyDescent="0.3">
      <c r="B15" s="18" t="s">
        <v>118</v>
      </c>
      <c r="C15" s="19">
        <v>8.7366507278663595E-3</v>
      </c>
      <c r="D15" s="19">
        <v>1.15711726140354E-2</v>
      </c>
      <c r="E15" s="19">
        <v>6.0357210926237602E-3</v>
      </c>
      <c r="F15" s="19"/>
      <c r="G15" s="19">
        <v>2.4555087808828601E-2</v>
      </c>
      <c r="H15" s="19">
        <v>1.7514210000414501E-2</v>
      </c>
      <c r="I15" s="19">
        <v>8.8738430234670002E-3</v>
      </c>
      <c r="J15" s="19">
        <v>2.7614089392261698E-3</v>
      </c>
      <c r="K15" s="19">
        <v>0</v>
      </c>
      <c r="L15" s="19">
        <v>1.65502240052339E-3</v>
      </c>
      <c r="M15" s="19"/>
      <c r="N15" s="19">
        <v>8.9757608589144094E-3</v>
      </c>
      <c r="O15" s="19">
        <v>8.0920483184387694E-3</v>
      </c>
      <c r="P15" s="19">
        <v>8.2041890673476697E-3</v>
      </c>
      <c r="Q15" s="19">
        <v>7.8448187879120307E-3</v>
      </c>
      <c r="R15" s="19"/>
      <c r="S15" s="19">
        <v>3.7598009004010998E-3</v>
      </c>
      <c r="T15" s="19">
        <v>6.2369399360353798E-3</v>
      </c>
      <c r="U15" s="19">
        <v>1.0224430132088401E-2</v>
      </c>
      <c r="V15" s="19">
        <v>5.2316439085509699E-3</v>
      </c>
      <c r="W15" s="19">
        <v>1.4191376217980599E-2</v>
      </c>
      <c r="X15" s="19">
        <v>0</v>
      </c>
      <c r="Y15" s="19">
        <v>6.8277524150561E-3</v>
      </c>
      <c r="Z15" s="19">
        <v>1.16203626019405E-2</v>
      </c>
      <c r="AA15" s="19">
        <v>4.5649419054400401E-3</v>
      </c>
      <c r="AB15" s="19">
        <v>2.9468680427255301E-2</v>
      </c>
      <c r="AC15" s="19">
        <v>9.3869573440096207E-3</v>
      </c>
      <c r="AD15" s="19">
        <v>1.6278114914823599E-2</v>
      </c>
      <c r="AE15" s="19"/>
      <c r="AF15" s="19">
        <v>6.3160227923935103E-3</v>
      </c>
      <c r="AG15" s="19">
        <v>5.5094110931584199E-3</v>
      </c>
      <c r="AH15" s="19">
        <v>1.7598177826218399E-2</v>
      </c>
      <c r="AI15" s="19"/>
      <c r="AJ15" s="19">
        <v>1.7527490793814301E-3</v>
      </c>
      <c r="AK15" s="19">
        <v>5.4528265187562099E-3</v>
      </c>
      <c r="AL15" s="19">
        <v>0</v>
      </c>
      <c r="AM15" s="19">
        <v>1.2231249250562E-2</v>
      </c>
      <c r="AN15" s="19">
        <v>0</v>
      </c>
      <c r="AO15" s="19"/>
      <c r="AP15" s="19">
        <v>0</v>
      </c>
      <c r="AQ15" s="19">
        <v>5.0211166296596603E-3</v>
      </c>
      <c r="AR15" s="19">
        <v>6.0731294878503296E-3</v>
      </c>
      <c r="AS15" s="19">
        <v>1.1237950719350199E-2</v>
      </c>
      <c r="AT15" s="19">
        <v>1.8585862808332899E-2</v>
      </c>
      <c r="AU15" s="19">
        <v>1.4407279458704E-2</v>
      </c>
      <c r="AV15" s="19"/>
      <c r="AW15" s="19">
        <v>0</v>
      </c>
      <c r="AX15" s="19">
        <v>2.36878138215223E-2</v>
      </c>
      <c r="AY15" s="19">
        <v>0</v>
      </c>
      <c r="AZ15" s="19">
        <v>7.5110396895113202E-3</v>
      </c>
      <c r="BA15" s="19">
        <v>8.1353791796215207E-3</v>
      </c>
      <c r="BB15" s="19">
        <v>1.23900881367575E-2</v>
      </c>
      <c r="BC15" s="19">
        <v>6.1027769187802696E-3</v>
      </c>
      <c r="BD15" s="19">
        <v>7.2332337915870697E-3</v>
      </c>
      <c r="BE15" s="19">
        <v>0</v>
      </c>
      <c r="BF15" s="19">
        <v>0</v>
      </c>
      <c r="BG15" s="19">
        <v>0</v>
      </c>
      <c r="BH15" s="19">
        <v>0</v>
      </c>
      <c r="BI15" s="19">
        <v>2.05707562506669E-2</v>
      </c>
      <c r="BJ15" s="19">
        <v>0</v>
      </c>
      <c r="BK15" s="19">
        <v>0</v>
      </c>
      <c r="BL15" s="19">
        <v>8.3505932078314395E-3</v>
      </c>
      <c r="BM15" s="19"/>
      <c r="BN15" s="19">
        <v>4.1007558356315902E-3</v>
      </c>
      <c r="BO15" s="19">
        <v>1.52685172824511E-2</v>
      </c>
      <c r="BP15" s="19"/>
      <c r="BQ15" s="19">
        <v>0</v>
      </c>
      <c r="BR15" s="19">
        <v>1.89865820994361E-2</v>
      </c>
      <c r="BS15" s="19"/>
      <c r="BT15" s="19">
        <v>8.6914815599189107E-3</v>
      </c>
      <c r="BU15" s="19"/>
      <c r="BV15" s="19">
        <v>1.51322244244926E-2</v>
      </c>
      <c r="BW15" s="19">
        <v>1.8827816787902501E-2</v>
      </c>
      <c r="BX15" s="19">
        <v>3.38749959041922E-3</v>
      </c>
      <c r="BY15" s="19"/>
      <c r="BZ15" s="19">
        <v>9.76735145430291E-3</v>
      </c>
      <c r="CA15" s="19">
        <v>3.2402528532782999E-3</v>
      </c>
      <c r="CB15" s="19">
        <v>1.10906873249625E-2</v>
      </c>
      <c r="CC15" s="19">
        <v>8.0627809317203002E-3</v>
      </c>
      <c r="CD15" s="19">
        <v>0</v>
      </c>
      <c r="CE15" s="19">
        <v>0</v>
      </c>
      <c r="CF15" s="19">
        <v>1.6455393578634299E-2</v>
      </c>
      <c r="CG15" s="19"/>
      <c r="CH15" s="19">
        <v>3.6541944235743799E-3</v>
      </c>
      <c r="CI15" s="19">
        <v>8.5894950736080302E-3</v>
      </c>
      <c r="CJ15" s="19">
        <v>7.72058559520833E-3</v>
      </c>
      <c r="CK15" s="19">
        <v>1.6892159855202999E-2</v>
      </c>
      <c r="CL15" s="19">
        <v>0</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308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296</v>
      </c>
      <c r="C9" s="17">
        <v>2.2559289305680099E-2</v>
      </c>
      <c r="D9" s="17">
        <v>2.6160820364052598E-2</v>
      </c>
      <c r="E9" s="17">
        <v>1.9218332003556101E-2</v>
      </c>
      <c r="F9" s="17"/>
      <c r="G9" s="17">
        <v>4.6296558566458798E-2</v>
      </c>
      <c r="H9" s="17">
        <v>2.4283559016114599E-2</v>
      </c>
      <c r="I9" s="17">
        <v>1.69695783977163E-2</v>
      </c>
      <c r="J9" s="17">
        <v>2.1757716303582201E-2</v>
      </c>
      <c r="K9" s="17">
        <v>1.7189751749398002E-2</v>
      </c>
      <c r="L9" s="17">
        <v>1.42115145185232E-2</v>
      </c>
      <c r="M9" s="17"/>
      <c r="N9" s="17">
        <v>2.0527575310366902E-2</v>
      </c>
      <c r="O9" s="17">
        <v>1.18263959881362E-2</v>
      </c>
      <c r="P9" s="17">
        <v>1.98434062910526E-2</v>
      </c>
      <c r="Q9" s="17">
        <v>3.8505790202167399E-2</v>
      </c>
      <c r="R9" s="17"/>
      <c r="S9" s="17">
        <v>4.1111109047340402E-2</v>
      </c>
      <c r="T9" s="17">
        <v>2.2484896715283101E-2</v>
      </c>
      <c r="U9" s="17">
        <v>2.26996197613809E-2</v>
      </c>
      <c r="V9" s="17">
        <v>4.1585121606744404E-3</v>
      </c>
      <c r="W9" s="17">
        <v>2.0839561202446202E-2</v>
      </c>
      <c r="X9" s="17">
        <v>0</v>
      </c>
      <c r="Y9" s="17">
        <v>2.28123398944058E-2</v>
      </c>
      <c r="Z9" s="17">
        <v>0</v>
      </c>
      <c r="AA9" s="17">
        <v>4.8204263106137901E-2</v>
      </c>
      <c r="AB9" s="17">
        <v>2.4185158949188199E-2</v>
      </c>
      <c r="AC9" s="17">
        <v>1.8112852231070498E-2</v>
      </c>
      <c r="AD9" s="17">
        <v>0</v>
      </c>
      <c r="AE9" s="17"/>
      <c r="AF9" s="17">
        <v>2.18164867971074E-2</v>
      </c>
      <c r="AG9" s="17">
        <v>2.74198821459695E-2</v>
      </c>
      <c r="AH9" s="17">
        <v>3.3659233342103801E-3</v>
      </c>
      <c r="AI9" s="17"/>
      <c r="AJ9" s="17">
        <v>2.5299638248319899E-2</v>
      </c>
      <c r="AK9" s="17">
        <v>1.7935369529303202E-2</v>
      </c>
      <c r="AL9" s="17">
        <v>1.0857507160108901E-2</v>
      </c>
      <c r="AM9" s="17">
        <v>3.9365410023815398E-2</v>
      </c>
      <c r="AN9" s="17">
        <v>3.7177628931121198E-2</v>
      </c>
      <c r="AO9" s="17"/>
      <c r="AP9" s="17">
        <v>1.7229283892466401E-2</v>
      </c>
      <c r="AQ9" s="17">
        <v>3.8412716178884497E-2</v>
      </c>
      <c r="AR9" s="17">
        <v>1.5794847195767799E-2</v>
      </c>
      <c r="AS9" s="17">
        <v>2.34057932466918E-2</v>
      </c>
      <c r="AT9" s="17">
        <v>3.9873042176222E-2</v>
      </c>
      <c r="AU9" s="17">
        <v>1.53270874863271E-2</v>
      </c>
      <c r="AV9" s="17"/>
      <c r="AW9" s="17">
        <v>0.14689424030576401</v>
      </c>
      <c r="AX9" s="17">
        <v>6.2313449802377498E-2</v>
      </c>
      <c r="AY9" s="17">
        <v>7.0771920992289301E-3</v>
      </c>
      <c r="AZ9" s="17">
        <v>2.2740531257828999E-2</v>
      </c>
      <c r="BA9" s="17">
        <v>2.6655604236702001E-2</v>
      </c>
      <c r="BB9" s="17">
        <v>2.2920179480832699E-2</v>
      </c>
      <c r="BC9" s="17">
        <v>0</v>
      </c>
      <c r="BD9" s="17">
        <v>1.9203936999291099E-2</v>
      </c>
      <c r="BE9" s="17">
        <v>3.3998810751090902E-2</v>
      </c>
      <c r="BF9" s="17">
        <v>1.06662742524167E-2</v>
      </c>
      <c r="BG9" s="17">
        <v>1.3257449035757001E-2</v>
      </c>
      <c r="BH9" s="17">
        <v>2.6385049827507799E-2</v>
      </c>
      <c r="BI9" s="17">
        <v>0</v>
      </c>
      <c r="BJ9" s="17">
        <v>0</v>
      </c>
      <c r="BK9" s="17">
        <v>0</v>
      </c>
      <c r="BL9" s="17">
        <v>6.01190930715182E-2</v>
      </c>
      <c r="BM9" s="17"/>
      <c r="BN9" s="17">
        <v>2.45851282792862E-2</v>
      </c>
      <c r="BO9" s="17">
        <v>2.0087538767327998E-2</v>
      </c>
      <c r="BP9" s="17"/>
      <c r="BQ9" s="17">
        <v>1.3131066324433401E-2</v>
      </c>
      <c r="BR9" s="17">
        <v>1.9210579460048099E-2</v>
      </c>
      <c r="BS9" s="17"/>
      <c r="BT9" s="17">
        <v>1.92537735707549E-2</v>
      </c>
      <c r="BU9" s="17"/>
      <c r="BV9" s="17">
        <v>2.68279394790161E-2</v>
      </c>
      <c r="BW9" s="17">
        <v>2.0462700783171601E-2</v>
      </c>
      <c r="BX9" s="17">
        <v>2.0113395705785402E-2</v>
      </c>
      <c r="BY9" s="17"/>
      <c r="BZ9" s="17">
        <v>6.6404843400520205E-2</v>
      </c>
      <c r="CA9" s="17">
        <v>2.7546718187306599E-2</v>
      </c>
      <c r="CB9" s="17">
        <v>1.37573662536635E-2</v>
      </c>
      <c r="CC9" s="17">
        <v>2.16244414530808E-2</v>
      </c>
      <c r="CD9" s="17">
        <v>8.4166612860470998E-3</v>
      </c>
      <c r="CE9" s="17">
        <v>1.6662123354804201E-2</v>
      </c>
      <c r="CF9" s="17">
        <v>3.2456351856638803E-2</v>
      </c>
      <c r="CG9" s="17"/>
      <c r="CH9" s="17">
        <v>8.0740719080556106E-2</v>
      </c>
      <c r="CI9" s="17">
        <v>1.2870486683088001E-3</v>
      </c>
      <c r="CJ9" s="17">
        <v>1.23484362242695E-2</v>
      </c>
      <c r="CK9" s="17">
        <v>4.98248588845061E-2</v>
      </c>
      <c r="CL9" s="17">
        <v>6.5285842138755407E-2</v>
      </c>
    </row>
    <row r="10" spans="2:90" x14ac:dyDescent="0.3">
      <c r="B10" s="18" t="s">
        <v>297</v>
      </c>
      <c r="C10" s="17">
        <v>5.36381855101851E-2</v>
      </c>
      <c r="D10" s="17">
        <v>5.2183726570194697E-2</v>
      </c>
      <c r="E10" s="17">
        <v>5.5484822586318698E-2</v>
      </c>
      <c r="F10" s="17"/>
      <c r="G10" s="17">
        <v>7.8593713067376295E-2</v>
      </c>
      <c r="H10" s="17">
        <v>7.2497733584934707E-2</v>
      </c>
      <c r="I10" s="17">
        <v>7.6947685422675702E-2</v>
      </c>
      <c r="J10" s="17">
        <v>2.63152893118123E-2</v>
      </c>
      <c r="K10" s="17">
        <v>3.9610097406480402E-2</v>
      </c>
      <c r="L10" s="17">
        <v>3.4151047591651197E-2</v>
      </c>
      <c r="M10" s="17"/>
      <c r="N10" s="17">
        <v>5.1681334483162901E-2</v>
      </c>
      <c r="O10" s="17">
        <v>6.6509905136466901E-2</v>
      </c>
      <c r="P10" s="17">
        <v>4.1297261053793201E-2</v>
      </c>
      <c r="Q10" s="17">
        <v>5.37832213219612E-2</v>
      </c>
      <c r="R10" s="17"/>
      <c r="S10" s="17">
        <v>2.55992781656161E-2</v>
      </c>
      <c r="T10" s="17">
        <v>5.4408263259890101E-2</v>
      </c>
      <c r="U10" s="17">
        <v>5.8080454143436697E-2</v>
      </c>
      <c r="V10" s="17">
        <v>3.9937011405695E-2</v>
      </c>
      <c r="W10" s="17">
        <v>6.9823864302176505E-2</v>
      </c>
      <c r="X10" s="17">
        <v>4.8164686910492201E-2</v>
      </c>
      <c r="Y10" s="17">
        <v>7.9048953871813807E-2</v>
      </c>
      <c r="Z10" s="17">
        <v>7.12151252143403E-2</v>
      </c>
      <c r="AA10" s="17">
        <v>7.16855058916233E-2</v>
      </c>
      <c r="AB10" s="17">
        <v>5.1599067880887098E-2</v>
      </c>
      <c r="AC10" s="17">
        <v>2.3673464083860601E-2</v>
      </c>
      <c r="AD10" s="17">
        <v>8.7907000474326299E-2</v>
      </c>
      <c r="AE10" s="17"/>
      <c r="AF10" s="17">
        <v>4.58873760102032E-2</v>
      </c>
      <c r="AG10" s="17">
        <v>5.7590921269745798E-2</v>
      </c>
      <c r="AH10" s="17">
        <v>3.6358225445584799E-2</v>
      </c>
      <c r="AI10" s="17"/>
      <c r="AJ10" s="17">
        <v>4.14092373272609E-2</v>
      </c>
      <c r="AK10" s="17">
        <v>6.2962615701599306E-2</v>
      </c>
      <c r="AL10" s="17">
        <v>4.7564198006372599E-2</v>
      </c>
      <c r="AM10" s="17">
        <v>5.1549319377182198E-2</v>
      </c>
      <c r="AN10" s="17">
        <v>4.8561407981561E-2</v>
      </c>
      <c r="AO10" s="17"/>
      <c r="AP10" s="17">
        <v>6.2528601923890398E-2</v>
      </c>
      <c r="AQ10" s="17">
        <v>5.4777991226608397E-2</v>
      </c>
      <c r="AR10" s="17">
        <v>3.5474748794760202E-2</v>
      </c>
      <c r="AS10" s="17">
        <v>4.4100162830124599E-2</v>
      </c>
      <c r="AT10" s="17">
        <v>8.2494789123390699E-2</v>
      </c>
      <c r="AU10" s="17">
        <v>3.8370678880942297E-2</v>
      </c>
      <c r="AV10" s="17"/>
      <c r="AW10" s="17">
        <v>4.8533099071081998E-2</v>
      </c>
      <c r="AX10" s="17">
        <v>8.5457694890236705E-2</v>
      </c>
      <c r="AY10" s="17">
        <v>7.2558746222538106E-2</v>
      </c>
      <c r="AZ10" s="17">
        <v>7.2752101230649499E-2</v>
      </c>
      <c r="BA10" s="17">
        <v>6.7741618263154099E-2</v>
      </c>
      <c r="BB10" s="17">
        <v>3.3062674649717502E-2</v>
      </c>
      <c r="BC10" s="17">
        <v>4.0688897686939299E-2</v>
      </c>
      <c r="BD10" s="17">
        <v>5.73764608900212E-2</v>
      </c>
      <c r="BE10" s="17">
        <v>2.5288495308860601E-2</v>
      </c>
      <c r="BF10" s="17">
        <v>6.0192030412224602E-2</v>
      </c>
      <c r="BG10" s="17">
        <v>5.99953581397452E-2</v>
      </c>
      <c r="BH10" s="17">
        <v>5.0198091923653002E-2</v>
      </c>
      <c r="BI10" s="17">
        <v>9.5083771302710701E-2</v>
      </c>
      <c r="BJ10" s="17">
        <v>4.3344739494778801E-2</v>
      </c>
      <c r="BK10" s="17">
        <v>3.9442553527488898E-2</v>
      </c>
      <c r="BL10" s="17">
        <v>2.0005287877699E-2</v>
      </c>
      <c r="BM10" s="17"/>
      <c r="BN10" s="17">
        <v>5.0737936877365497E-2</v>
      </c>
      <c r="BO10" s="17">
        <v>5.84233250823969E-2</v>
      </c>
      <c r="BP10" s="17"/>
      <c r="BQ10" s="17">
        <v>6.5310699125059907E-2</v>
      </c>
      <c r="BR10" s="17">
        <v>7.6451447687683902E-2</v>
      </c>
      <c r="BS10" s="17"/>
      <c r="BT10" s="17">
        <v>7.7338918805029896E-2</v>
      </c>
      <c r="BU10" s="17"/>
      <c r="BV10" s="17">
        <v>6.5870608926601196E-2</v>
      </c>
      <c r="BW10" s="17">
        <v>7.8765763043811707E-2</v>
      </c>
      <c r="BX10" s="17">
        <v>4.1933025935661401E-2</v>
      </c>
      <c r="BY10" s="17"/>
      <c r="BZ10" s="17">
        <v>2.4144583326649101E-2</v>
      </c>
      <c r="CA10" s="17">
        <v>5.50251530305923E-2</v>
      </c>
      <c r="CB10" s="17">
        <v>7.6028379829601797E-2</v>
      </c>
      <c r="CC10" s="17">
        <v>5.2172359271989002E-2</v>
      </c>
      <c r="CD10" s="17">
        <v>7.4589198159183301E-2</v>
      </c>
      <c r="CE10" s="17">
        <v>5.0610120080647997E-2</v>
      </c>
      <c r="CF10" s="17">
        <v>4.0567189508496297E-2</v>
      </c>
      <c r="CG10" s="17"/>
      <c r="CH10" s="17">
        <v>6.5147768563060607E-2</v>
      </c>
      <c r="CI10" s="17">
        <v>6.3143746461548703E-2</v>
      </c>
      <c r="CJ10" s="17">
        <v>4.6932852293791703E-2</v>
      </c>
      <c r="CK10" s="17">
        <v>5.0629506929437303E-2</v>
      </c>
      <c r="CL10" s="17">
        <v>1.04811218407849E-2</v>
      </c>
    </row>
    <row r="11" spans="2:90" x14ac:dyDescent="0.3">
      <c r="B11" s="18" t="s">
        <v>220</v>
      </c>
      <c r="C11" s="17">
        <v>0.20260501045937601</v>
      </c>
      <c r="D11" s="17">
        <v>0.224997973283321</v>
      </c>
      <c r="E11" s="17">
        <v>0.18032333339201401</v>
      </c>
      <c r="F11" s="17"/>
      <c r="G11" s="17">
        <v>0.23654191467909999</v>
      </c>
      <c r="H11" s="17">
        <v>0.23161906568690399</v>
      </c>
      <c r="I11" s="17">
        <v>0.17124347567541801</v>
      </c>
      <c r="J11" s="17">
        <v>0.15907175028852699</v>
      </c>
      <c r="K11" s="17">
        <v>0.18597842563186401</v>
      </c>
      <c r="L11" s="17">
        <v>0.228523785933269</v>
      </c>
      <c r="M11" s="17"/>
      <c r="N11" s="17">
        <v>0.199939427859817</v>
      </c>
      <c r="O11" s="17">
        <v>0.170244598234671</v>
      </c>
      <c r="P11" s="17">
        <v>0.25343807649174399</v>
      </c>
      <c r="Q11" s="17">
        <v>0.19452725824009801</v>
      </c>
      <c r="R11" s="17"/>
      <c r="S11" s="17">
        <v>0.257547955171742</v>
      </c>
      <c r="T11" s="17">
        <v>0.15879276656414501</v>
      </c>
      <c r="U11" s="17">
        <v>0.24203887449966599</v>
      </c>
      <c r="V11" s="17">
        <v>0.23257440061429199</v>
      </c>
      <c r="W11" s="17">
        <v>0.193028037987649</v>
      </c>
      <c r="X11" s="17">
        <v>0.20728489722325599</v>
      </c>
      <c r="Y11" s="17">
        <v>0.22184859757542399</v>
      </c>
      <c r="Z11" s="17">
        <v>0.13240489508939199</v>
      </c>
      <c r="AA11" s="17">
        <v>0.192216642551509</v>
      </c>
      <c r="AB11" s="17">
        <v>0.15728132315506099</v>
      </c>
      <c r="AC11" s="17">
        <v>0.228773255093603</v>
      </c>
      <c r="AD11" s="17">
        <v>0.122003848331181</v>
      </c>
      <c r="AE11" s="17"/>
      <c r="AF11" s="17">
        <v>0.192592581089856</v>
      </c>
      <c r="AG11" s="17">
        <v>0.20118217092652199</v>
      </c>
      <c r="AH11" s="17">
        <v>0.24419885249232801</v>
      </c>
      <c r="AI11" s="17"/>
      <c r="AJ11" s="17">
        <v>0.22039299783087099</v>
      </c>
      <c r="AK11" s="17">
        <v>0.207165655868258</v>
      </c>
      <c r="AL11" s="17">
        <v>0.20934859978495901</v>
      </c>
      <c r="AM11" s="17">
        <v>0.177716660312632</v>
      </c>
      <c r="AN11" s="17">
        <v>0.23101908786070899</v>
      </c>
      <c r="AO11" s="17"/>
      <c r="AP11" s="17">
        <v>0.20741166828733601</v>
      </c>
      <c r="AQ11" s="17">
        <v>0.209725455691362</v>
      </c>
      <c r="AR11" s="17">
        <v>0.18894153958725099</v>
      </c>
      <c r="AS11" s="17">
        <v>0.19251455760687</v>
      </c>
      <c r="AT11" s="17">
        <v>0.225664860115455</v>
      </c>
      <c r="AU11" s="17">
        <v>0.19455223831073801</v>
      </c>
      <c r="AV11" s="17"/>
      <c r="AW11" s="17">
        <v>0.14417748176821099</v>
      </c>
      <c r="AX11" s="17">
        <v>0.15837063432129</v>
      </c>
      <c r="AY11" s="17">
        <v>0.19578098141895001</v>
      </c>
      <c r="AZ11" s="17">
        <v>0.144216148431205</v>
      </c>
      <c r="BA11" s="17">
        <v>0.21372778774100201</v>
      </c>
      <c r="BB11" s="17">
        <v>0.213313302007022</v>
      </c>
      <c r="BC11" s="17">
        <v>0.22559744163846401</v>
      </c>
      <c r="BD11" s="17">
        <v>0.21694986224816601</v>
      </c>
      <c r="BE11" s="17">
        <v>0.201106239234391</v>
      </c>
      <c r="BF11" s="17">
        <v>0.223471016813937</v>
      </c>
      <c r="BG11" s="17">
        <v>0.216125189277208</v>
      </c>
      <c r="BH11" s="17">
        <v>0.20776537225214001</v>
      </c>
      <c r="BI11" s="17">
        <v>0.173584493183849</v>
      </c>
      <c r="BJ11" s="17">
        <v>0.19755675502013001</v>
      </c>
      <c r="BK11" s="17">
        <v>0.27234027907687602</v>
      </c>
      <c r="BL11" s="17">
        <v>0.185159667597558</v>
      </c>
      <c r="BM11" s="17"/>
      <c r="BN11" s="17">
        <v>0.20713104766194401</v>
      </c>
      <c r="BO11" s="17">
        <v>0.193807480544509</v>
      </c>
      <c r="BP11" s="17"/>
      <c r="BQ11" s="17">
        <v>0.20665944161413399</v>
      </c>
      <c r="BR11" s="17">
        <v>0.221160084429639</v>
      </c>
      <c r="BS11" s="17"/>
      <c r="BT11" s="17">
        <v>0.177599954048999</v>
      </c>
      <c r="BU11" s="17"/>
      <c r="BV11" s="17">
        <v>0.19286709179233699</v>
      </c>
      <c r="BW11" s="17">
        <v>0.225659541520771</v>
      </c>
      <c r="BX11" s="17">
        <v>0.19920400035702199</v>
      </c>
      <c r="BY11" s="17"/>
      <c r="BZ11" s="17">
        <v>9.5682620856679598E-2</v>
      </c>
      <c r="CA11" s="17">
        <v>0.173154178518443</v>
      </c>
      <c r="CB11" s="17">
        <v>0.195155661795411</v>
      </c>
      <c r="CC11" s="17">
        <v>0.193715246779539</v>
      </c>
      <c r="CD11" s="17">
        <v>0.22923193808916301</v>
      </c>
      <c r="CE11" s="17">
        <v>0.26719444684555199</v>
      </c>
      <c r="CF11" s="17">
        <v>0.21318640802498501</v>
      </c>
      <c r="CG11" s="17"/>
      <c r="CH11" s="17">
        <v>0.29246680771374101</v>
      </c>
      <c r="CI11" s="17">
        <v>0.23811744642029301</v>
      </c>
      <c r="CJ11" s="17">
        <v>0.18713572571336601</v>
      </c>
      <c r="CK11" s="17">
        <v>0.118710493347115</v>
      </c>
      <c r="CL11" s="17">
        <v>0.122640444666934</v>
      </c>
    </row>
    <row r="12" spans="2:90" x14ac:dyDescent="0.3">
      <c r="B12" s="18" t="s">
        <v>298</v>
      </c>
      <c r="C12" s="17">
        <v>0.40544600546218301</v>
      </c>
      <c r="D12" s="17">
        <v>0.41477736041392599</v>
      </c>
      <c r="E12" s="17">
        <v>0.397430922442299</v>
      </c>
      <c r="F12" s="17"/>
      <c r="G12" s="17">
        <v>0.32379587693351902</v>
      </c>
      <c r="H12" s="17">
        <v>0.39440777841140701</v>
      </c>
      <c r="I12" s="17">
        <v>0.390797079678883</v>
      </c>
      <c r="J12" s="17">
        <v>0.43958637437508802</v>
      </c>
      <c r="K12" s="17">
        <v>0.436982634579132</v>
      </c>
      <c r="L12" s="17">
        <v>0.431835353405291</v>
      </c>
      <c r="M12" s="17"/>
      <c r="N12" s="17">
        <v>0.444028510049432</v>
      </c>
      <c r="O12" s="17">
        <v>0.40469575067376501</v>
      </c>
      <c r="P12" s="17">
        <v>0.37927903210807201</v>
      </c>
      <c r="Q12" s="17">
        <v>0.38732114498583498</v>
      </c>
      <c r="R12" s="17"/>
      <c r="S12" s="17">
        <v>0.380976497129146</v>
      </c>
      <c r="T12" s="17">
        <v>0.42620972069469698</v>
      </c>
      <c r="U12" s="17">
        <v>0.33736439613482599</v>
      </c>
      <c r="V12" s="17">
        <v>0.45007180872903002</v>
      </c>
      <c r="W12" s="17">
        <v>0.420757214139859</v>
      </c>
      <c r="X12" s="17">
        <v>0.46627469546967698</v>
      </c>
      <c r="Y12" s="17">
        <v>0.378134125740477</v>
      </c>
      <c r="Z12" s="17">
        <v>0.35878307562743</v>
      </c>
      <c r="AA12" s="17">
        <v>0.35753346891591697</v>
      </c>
      <c r="AB12" s="17">
        <v>0.44626752939369302</v>
      </c>
      <c r="AC12" s="17">
        <v>0.39095539306847799</v>
      </c>
      <c r="AD12" s="17">
        <v>0.47238339512403998</v>
      </c>
      <c r="AE12" s="17"/>
      <c r="AF12" s="17">
        <v>0.41538393807185697</v>
      </c>
      <c r="AG12" s="17">
        <v>0.410035039496499</v>
      </c>
      <c r="AH12" s="17">
        <v>0.39001788478976401</v>
      </c>
      <c r="AI12" s="17"/>
      <c r="AJ12" s="17">
        <v>0.41407479887156801</v>
      </c>
      <c r="AK12" s="17">
        <v>0.41244445049514</v>
      </c>
      <c r="AL12" s="17">
        <v>0.45725429624606501</v>
      </c>
      <c r="AM12" s="17">
        <v>0.376890374735671</v>
      </c>
      <c r="AN12" s="17">
        <v>0.41598516254245499</v>
      </c>
      <c r="AO12" s="17"/>
      <c r="AP12" s="17">
        <v>0.42608010128912499</v>
      </c>
      <c r="AQ12" s="17">
        <v>0.42055626476108598</v>
      </c>
      <c r="AR12" s="17">
        <v>0.43412016497040701</v>
      </c>
      <c r="AS12" s="17">
        <v>0.36950874629838398</v>
      </c>
      <c r="AT12" s="17">
        <v>0.34816858635401698</v>
      </c>
      <c r="AU12" s="17">
        <v>0.44184695522562101</v>
      </c>
      <c r="AV12" s="17"/>
      <c r="AW12" s="17">
        <v>0.26112378933935498</v>
      </c>
      <c r="AX12" s="17">
        <v>0.29108971971206798</v>
      </c>
      <c r="AY12" s="17">
        <v>0.41314639841727302</v>
      </c>
      <c r="AZ12" s="17">
        <v>0.40826074900804499</v>
      </c>
      <c r="BA12" s="17">
        <v>0.37018254236049603</v>
      </c>
      <c r="BB12" s="17">
        <v>0.36344683820130302</v>
      </c>
      <c r="BC12" s="17">
        <v>0.41007833355557399</v>
      </c>
      <c r="BD12" s="17">
        <v>0.43627899189710601</v>
      </c>
      <c r="BE12" s="17">
        <v>0.42955873560848501</v>
      </c>
      <c r="BF12" s="17">
        <v>0.47299063886937198</v>
      </c>
      <c r="BG12" s="17">
        <v>0.43061219943922302</v>
      </c>
      <c r="BH12" s="17">
        <v>0.40442586484262799</v>
      </c>
      <c r="BI12" s="17">
        <v>0.46849694261935299</v>
      </c>
      <c r="BJ12" s="17">
        <v>0.47924769837459402</v>
      </c>
      <c r="BK12" s="17">
        <v>0.50349375419080999</v>
      </c>
      <c r="BL12" s="17">
        <v>0.44619219613463401</v>
      </c>
      <c r="BM12" s="17"/>
      <c r="BN12" s="17">
        <v>0.41278671151535701</v>
      </c>
      <c r="BO12" s="17">
        <v>0.39666019972440503</v>
      </c>
      <c r="BP12" s="17"/>
      <c r="BQ12" s="17">
        <v>0.43867739425709201</v>
      </c>
      <c r="BR12" s="17">
        <v>0.35121993780623001</v>
      </c>
      <c r="BS12" s="17"/>
      <c r="BT12" s="17">
        <v>0.43289134733505902</v>
      </c>
      <c r="BU12" s="17"/>
      <c r="BV12" s="17">
        <v>0.38340076232068498</v>
      </c>
      <c r="BW12" s="17">
        <v>0.38053705175964597</v>
      </c>
      <c r="BX12" s="17">
        <v>0.43083555416715702</v>
      </c>
      <c r="BY12" s="17"/>
      <c r="BZ12" s="17">
        <v>0.33167265443840199</v>
      </c>
      <c r="CA12" s="17">
        <v>0.355441488938396</v>
      </c>
      <c r="CB12" s="17">
        <v>0.34542855005917</v>
      </c>
      <c r="CC12" s="17">
        <v>0.46742467841329999</v>
      </c>
      <c r="CD12" s="17">
        <v>0.42224228364319299</v>
      </c>
      <c r="CE12" s="17">
        <v>0.42337657033338499</v>
      </c>
      <c r="CF12" s="17">
        <v>0.481973583769715</v>
      </c>
      <c r="CG12" s="17"/>
      <c r="CH12" s="17">
        <v>0.34676476479477297</v>
      </c>
      <c r="CI12" s="17">
        <v>0.45042969674267902</v>
      </c>
      <c r="CJ12" s="17">
        <v>0.43162678395575299</v>
      </c>
      <c r="CK12" s="17">
        <v>0.31979166084518901</v>
      </c>
      <c r="CL12" s="17">
        <v>0.22465141868243199</v>
      </c>
    </row>
    <row r="13" spans="2:90" x14ac:dyDescent="0.3">
      <c r="B13" s="18" t="s">
        <v>299</v>
      </c>
      <c r="C13" s="17">
        <v>0.23555893695420699</v>
      </c>
      <c r="D13" s="17">
        <v>0.22530086812664701</v>
      </c>
      <c r="E13" s="17">
        <v>0.244595542004762</v>
      </c>
      <c r="F13" s="17"/>
      <c r="G13" s="17">
        <v>0.26430509498249599</v>
      </c>
      <c r="H13" s="17">
        <v>0.20920687521203099</v>
      </c>
      <c r="I13" s="17">
        <v>0.27033049928115599</v>
      </c>
      <c r="J13" s="17">
        <v>0.26554230362827502</v>
      </c>
      <c r="K13" s="17">
        <v>0.25295327493632103</v>
      </c>
      <c r="L13" s="17">
        <v>0.17351535744125901</v>
      </c>
      <c r="M13" s="17"/>
      <c r="N13" s="17">
        <v>0.23807645871171601</v>
      </c>
      <c r="O13" s="17">
        <v>0.27645111985193299</v>
      </c>
      <c r="P13" s="17">
        <v>0.222757347295195</v>
      </c>
      <c r="Q13" s="17">
        <v>0.20210644396431601</v>
      </c>
      <c r="R13" s="17"/>
      <c r="S13" s="17">
        <v>0.22924181944654601</v>
      </c>
      <c r="T13" s="17">
        <v>0.25084160283352303</v>
      </c>
      <c r="U13" s="17">
        <v>0.246097787527709</v>
      </c>
      <c r="V13" s="17">
        <v>0.18227099857255699</v>
      </c>
      <c r="W13" s="17">
        <v>0.22055886696687901</v>
      </c>
      <c r="X13" s="17">
        <v>0.17748186646519401</v>
      </c>
      <c r="Y13" s="17">
        <v>0.219595745272124</v>
      </c>
      <c r="Z13" s="17">
        <v>0.351907212383127</v>
      </c>
      <c r="AA13" s="17">
        <v>0.270286879930139</v>
      </c>
      <c r="AB13" s="17">
        <v>0.225106738556831</v>
      </c>
      <c r="AC13" s="17">
        <v>0.27416445182613502</v>
      </c>
      <c r="AD13" s="17">
        <v>0.26622067700146301</v>
      </c>
      <c r="AE13" s="17"/>
      <c r="AF13" s="17">
        <v>0.23615568041597601</v>
      </c>
      <c r="AG13" s="17">
        <v>0.239541104216526</v>
      </c>
      <c r="AH13" s="17">
        <v>0.21287459049565299</v>
      </c>
      <c r="AI13" s="17"/>
      <c r="AJ13" s="17">
        <v>0.22857685534264399</v>
      </c>
      <c r="AK13" s="17">
        <v>0.22938500184359101</v>
      </c>
      <c r="AL13" s="17">
        <v>0.21595057587274</v>
      </c>
      <c r="AM13" s="17">
        <v>0.28341148869965099</v>
      </c>
      <c r="AN13" s="17">
        <v>0.19865816510652601</v>
      </c>
      <c r="AO13" s="17"/>
      <c r="AP13" s="17">
        <v>0.22674062094172201</v>
      </c>
      <c r="AQ13" s="17">
        <v>0.21396190862262601</v>
      </c>
      <c r="AR13" s="17">
        <v>0.23990354496963701</v>
      </c>
      <c r="AS13" s="17">
        <v>0.28112593026132798</v>
      </c>
      <c r="AT13" s="17">
        <v>0.24015242915375401</v>
      </c>
      <c r="AU13" s="17">
        <v>0.21927742745370099</v>
      </c>
      <c r="AV13" s="17"/>
      <c r="AW13" s="17">
        <v>0.253532491278537</v>
      </c>
      <c r="AX13" s="17">
        <v>0.238684754495749</v>
      </c>
      <c r="AY13" s="17">
        <v>0.16829279138457301</v>
      </c>
      <c r="AZ13" s="17">
        <v>0.202618857052658</v>
      </c>
      <c r="BA13" s="17">
        <v>0.22467056446984701</v>
      </c>
      <c r="BB13" s="17">
        <v>0.246757939194237</v>
      </c>
      <c r="BC13" s="17">
        <v>0.27971635542522</v>
      </c>
      <c r="BD13" s="17">
        <v>0.22406932649339001</v>
      </c>
      <c r="BE13" s="17">
        <v>0.27653521828448901</v>
      </c>
      <c r="BF13" s="17">
        <v>0.18044382676034201</v>
      </c>
      <c r="BG13" s="17">
        <v>0.234668169094881</v>
      </c>
      <c r="BH13" s="17">
        <v>0.28218358170479702</v>
      </c>
      <c r="BI13" s="17">
        <v>0.25059396839451797</v>
      </c>
      <c r="BJ13" s="17">
        <v>0.24613517177687</v>
      </c>
      <c r="BK13" s="17">
        <v>0.18472341320482399</v>
      </c>
      <c r="BL13" s="17">
        <v>0.26898234802986498</v>
      </c>
      <c r="BM13" s="17"/>
      <c r="BN13" s="17">
        <v>0.22982198066638501</v>
      </c>
      <c r="BO13" s="17">
        <v>0.244744055803226</v>
      </c>
      <c r="BP13" s="17"/>
      <c r="BQ13" s="17">
        <v>0.21554982307864801</v>
      </c>
      <c r="BR13" s="17">
        <v>0.248972585362983</v>
      </c>
      <c r="BS13" s="17"/>
      <c r="BT13" s="17">
        <v>0.25696117456780698</v>
      </c>
      <c r="BU13" s="17"/>
      <c r="BV13" s="17">
        <v>0.17525750434962101</v>
      </c>
      <c r="BW13" s="17">
        <v>0.22259329451192</v>
      </c>
      <c r="BX13" s="17">
        <v>0.26432561925647302</v>
      </c>
      <c r="BY13" s="17"/>
      <c r="BZ13" s="17">
        <v>0.352888720188206</v>
      </c>
      <c r="CA13" s="17">
        <v>0.287978228704589</v>
      </c>
      <c r="CB13" s="17">
        <v>0.25310018612638802</v>
      </c>
      <c r="CC13" s="17">
        <v>0.21688766272512799</v>
      </c>
      <c r="CD13" s="17">
        <v>0.20341469960595401</v>
      </c>
      <c r="CE13" s="17">
        <v>0.21339431200547801</v>
      </c>
      <c r="CF13" s="17">
        <v>0.19602209933288101</v>
      </c>
      <c r="CG13" s="17"/>
      <c r="CH13" s="17">
        <v>0.16311027583777399</v>
      </c>
      <c r="CI13" s="17">
        <v>0.19378329798917601</v>
      </c>
      <c r="CJ13" s="17">
        <v>0.24593798910883499</v>
      </c>
      <c r="CK13" s="17">
        <v>0.330297512856701</v>
      </c>
      <c r="CL13" s="17">
        <v>0.33558374767245303</v>
      </c>
    </row>
    <row r="14" spans="2:90" x14ac:dyDescent="0.3">
      <c r="B14" s="18" t="s">
        <v>223</v>
      </c>
      <c r="C14" s="17">
        <v>6.7102463134388293E-2</v>
      </c>
      <c r="D14" s="17">
        <v>4.8038346825422899E-2</v>
      </c>
      <c r="E14" s="17">
        <v>8.5307223891108105E-2</v>
      </c>
      <c r="F14" s="17"/>
      <c r="G14" s="17">
        <v>2.90922760244606E-2</v>
      </c>
      <c r="H14" s="17">
        <v>4.1221491442460102E-2</v>
      </c>
      <c r="I14" s="17">
        <v>5.2412888401121897E-2</v>
      </c>
      <c r="J14" s="17">
        <v>8.2488056204547702E-2</v>
      </c>
      <c r="K14" s="17">
        <v>6.7285815696804793E-2</v>
      </c>
      <c r="L14" s="17">
        <v>0.112915853626362</v>
      </c>
      <c r="M14" s="17"/>
      <c r="N14" s="17">
        <v>3.6108211658282298E-2</v>
      </c>
      <c r="O14" s="17">
        <v>5.9640247040579103E-2</v>
      </c>
      <c r="P14" s="17">
        <v>7.4420935688843004E-2</v>
      </c>
      <c r="Q14" s="17">
        <v>0.102490815314428</v>
      </c>
      <c r="R14" s="17"/>
      <c r="S14" s="17">
        <v>5.3762757296913502E-2</v>
      </c>
      <c r="T14" s="17">
        <v>7.6897692281506502E-2</v>
      </c>
      <c r="U14" s="17">
        <v>8.7705140408724097E-2</v>
      </c>
      <c r="V14" s="17">
        <v>8.6080092340656694E-2</v>
      </c>
      <c r="W14" s="17">
        <v>4.66432598863935E-2</v>
      </c>
      <c r="X14" s="17">
        <v>8.9667612066958904E-2</v>
      </c>
      <c r="Y14" s="17">
        <v>7.1732485230699194E-2</v>
      </c>
      <c r="Z14" s="17">
        <v>7.4069329083769703E-2</v>
      </c>
      <c r="AA14" s="17">
        <v>5.0018078284039903E-2</v>
      </c>
      <c r="AB14" s="17">
        <v>6.6091501637084202E-2</v>
      </c>
      <c r="AC14" s="17">
        <v>4.5649772467854198E-2</v>
      </c>
      <c r="AD14" s="17">
        <v>3.52069641541655E-2</v>
      </c>
      <c r="AE14" s="17"/>
      <c r="AF14" s="17">
        <v>8.1512380666351802E-2</v>
      </c>
      <c r="AG14" s="17">
        <v>5.24747350346806E-2</v>
      </c>
      <c r="AH14" s="17">
        <v>9.4747834082129806E-2</v>
      </c>
      <c r="AI14" s="17"/>
      <c r="AJ14" s="17">
        <v>5.9657068824881698E-2</v>
      </c>
      <c r="AK14" s="17">
        <v>6.2655144403955101E-2</v>
      </c>
      <c r="AL14" s="17">
        <v>5.3084719296943701E-2</v>
      </c>
      <c r="AM14" s="17">
        <v>5.8184466315756099E-2</v>
      </c>
      <c r="AN14" s="17">
        <v>6.8598547577627594E-2</v>
      </c>
      <c r="AO14" s="17"/>
      <c r="AP14" s="17">
        <v>5.5419147547623199E-2</v>
      </c>
      <c r="AQ14" s="17">
        <v>5.0266813082599303E-2</v>
      </c>
      <c r="AR14" s="17">
        <v>7.4397847523278507E-2</v>
      </c>
      <c r="AS14" s="17">
        <v>7.3675653040972705E-2</v>
      </c>
      <c r="AT14" s="17">
        <v>5.7439032909700899E-2</v>
      </c>
      <c r="AU14" s="17">
        <v>5.9890393759257497E-2</v>
      </c>
      <c r="AV14" s="17"/>
      <c r="AW14" s="17">
        <v>9.5157660562477001E-2</v>
      </c>
      <c r="AX14" s="17">
        <v>0.11959481780023901</v>
      </c>
      <c r="AY14" s="17">
        <v>0.12235882711462399</v>
      </c>
      <c r="AZ14" s="17">
        <v>0.13449578292693001</v>
      </c>
      <c r="BA14" s="17">
        <v>8.0774783690988602E-2</v>
      </c>
      <c r="BB14" s="17">
        <v>0.102732347245891</v>
      </c>
      <c r="BC14" s="17">
        <v>3.7816194775022502E-2</v>
      </c>
      <c r="BD14" s="17">
        <v>3.8888187680438897E-2</v>
      </c>
      <c r="BE14" s="17">
        <v>2.5266216805868699E-2</v>
      </c>
      <c r="BF14" s="17">
        <v>5.22362128917074E-2</v>
      </c>
      <c r="BG14" s="17">
        <v>4.5341635013185701E-2</v>
      </c>
      <c r="BH14" s="17">
        <v>1.8482156820979499E-2</v>
      </c>
      <c r="BI14" s="17">
        <v>1.22408244995699E-2</v>
      </c>
      <c r="BJ14" s="17">
        <v>3.3715635333627703E-2</v>
      </c>
      <c r="BK14" s="17">
        <v>0</v>
      </c>
      <c r="BL14" s="17">
        <v>1.1190814080894101E-2</v>
      </c>
      <c r="BM14" s="17"/>
      <c r="BN14" s="17">
        <v>6.4322048324204198E-2</v>
      </c>
      <c r="BO14" s="17">
        <v>6.95779069707822E-2</v>
      </c>
      <c r="BP14" s="17"/>
      <c r="BQ14" s="17">
        <v>5.7967055351218398E-2</v>
      </c>
      <c r="BR14" s="17">
        <v>6.2951181787694502E-2</v>
      </c>
      <c r="BS14" s="17"/>
      <c r="BT14" s="17">
        <v>2.3394809013355101E-2</v>
      </c>
      <c r="BU14" s="17"/>
      <c r="BV14" s="17">
        <v>0.129105406823912</v>
      </c>
      <c r="BW14" s="17">
        <v>5.2796593157745597E-2</v>
      </c>
      <c r="BX14" s="17">
        <v>3.7865005137479701E-2</v>
      </c>
      <c r="BY14" s="17"/>
      <c r="BZ14" s="17">
        <v>0.10470657282385799</v>
      </c>
      <c r="CA14" s="17">
        <v>9.7828291814026205E-2</v>
      </c>
      <c r="CB14" s="17">
        <v>9.8182132627364999E-2</v>
      </c>
      <c r="CC14" s="17">
        <v>3.2950371883780603E-2</v>
      </c>
      <c r="CD14" s="17">
        <v>5.8547123468422703E-2</v>
      </c>
      <c r="CE14" s="17">
        <v>2.4258800215032201E-2</v>
      </c>
      <c r="CF14" s="17">
        <v>2.5083218519291E-2</v>
      </c>
      <c r="CG14" s="17"/>
      <c r="CH14" s="17">
        <v>5.17696640100943E-2</v>
      </c>
      <c r="CI14" s="17">
        <v>4.6783227255052302E-2</v>
      </c>
      <c r="CJ14" s="17">
        <v>6.3859143628009304E-2</v>
      </c>
      <c r="CK14" s="17">
        <v>9.7239818053486402E-2</v>
      </c>
      <c r="CL14" s="17">
        <v>0.205757618081781</v>
      </c>
    </row>
    <row r="15" spans="2:90" x14ac:dyDescent="0.3">
      <c r="B15" s="18" t="s">
        <v>118</v>
      </c>
      <c r="C15" s="19">
        <v>1.3090109173981001E-2</v>
      </c>
      <c r="D15" s="19">
        <v>8.5409044164356292E-3</v>
      </c>
      <c r="E15" s="19">
        <v>1.7639823679941598E-2</v>
      </c>
      <c r="F15" s="19"/>
      <c r="G15" s="19">
        <v>2.1374565746589799E-2</v>
      </c>
      <c r="H15" s="19">
        <v>2.6763496646149298E-2</v>
      </c>
      <c r="I15" s="19">
        <v>2.1298793143030001E-2</v>
      </c>
      <c r="J15" s="19">
        <v>5.2385098881672504E-3</v>
      </c>
      <c r="K15" s="19">
        <v>0</v>
      </c>
      <c r="L15" s="19">
        <v>4.8470874836441897E-3</v>
      </c>
      <c r="M15" s="19"/>
      <c r="N15" s="19">
        <v>9.6384819272224698E-3</v>
      </c>
      <c r="O15" s="19">
        <v>1.06319830744493E-2</v>
      </c>
      <c r="P15" s="19">
        <v>8.9639410712992595E-3</v>
      </c>
      <c r="Q15" s="19">
        <v>2.1265325971194699E-2</v>
      </c>
      <c r="R15" s="19"/>
      <c r="S15" s="19">
        <v>1.17605837426971E-2</v>
      </c>
      <c r="T15" s="19">
        <v>1.0365057650954501E-2</v>
      </c>
      <c r="U15" s="19">
        <v>6.0137275242579096E-3</v>
      </c>
      <c r="V15" s="19">
        <v>4.9071761770943401E-3</v>
      </c>
      <c r="W15" s="19">
        <v>2.8349195514597199E-2</v>
      </c>
      <c r="X15" s="19">
        <v>1.11262418644215E-2</v>
      </c>
      <c r="Y15" s="19">
        <v>6.8277524150561E-3</v>
      </c>
      <c r="Z15" s="19">
        <v>1.16203626019405E-2</v>
      </c>
      <c r="AA15" s="19">
        <v>1.0055161320634101E-2</v>
      </c>
      <c r="AB15" s="19">
        <v>2.9468680427255301E-2</v>
      </c>
      <c r="AC15" s="19">
        <v>1.8670811228998399E-2</v>
      </c>
      <c r="AD15" s="19">
        <v>1.6278114914823599E-2</v>
      </c>
      <c r="AE15" s="19"/>
      <c r="AF15" s="19">
        <v>6.6515569486489097E-3</v>
      </c>
      <c r="AG15" s="19">
        <v>1.1756146910057601E-2</v>
      </c>
      <c r="AH15" s="19">
        <v>1.8436689360330799E-2</v>
      </c>
      <c r="AI15" s="19"/>
      <c r="AJ15" s="19">
        <v>1.0589403554454599E-2</v>
      </c>
      <c r="AK15" s="19">
        <v>7.4517621581538102E-3</v>
      </c>
      <c r="AL15" s="19">
        <v>5.9401036328103202E-3</v>
      </c>
      <c r="AM15" s="19">
        <v>1.2882280535293E-2</v>
      </c>
      <c r="AN15" s="19">
        <v>0</v>
      </c>
      <c r="AO15" s="19"/>
      <c r="AP15" s="19">
        <v>4.5905761178375503E-3</v>
      </c>
      <c r="AQ15" s="19">
        <v>1.22988504368346E-2</v>
      </c>
      <c r="AR15" s="19">
        <v>1.13673069588986E-2</v>
      </c>
      <c r="AS15" s="19">
        <v>1.5669156715629001E-2</v>
      </c>
      <c r="AT15" s="19">
        <v>6.2072601674606504E-3</v>
      </c>
      <c r="AU15" s="19">
        <v>3.0735218883413198E-2</v>
      </c>
      <c r="AV15" s="19"/>
      <c r="AW15" s="19">
        <v>5.0581237674573801E-2</v>
      </c>
      <c r="AX15" s="19">
        <v>4.4488928978039202E-2</v>
      </c>
      <c r="AY15" s="19">
        <v>2.07850633428136E-2</v>
      </c>
      <c r="AZ15" s="19">
        <v>1.49158300926842E-2</v>
      </c>
      <c r="BA15" s="19">
        <v>1.6247099237811299E-2</v>
      </c>
      <c r="BB15" s="19">
        <v>1.7766719220997901E-2</v>
      </c>
      <c r="BC15" s="19">
        <v>6.1027769187802696E-3</v>
      </c>
      <c r="BD15" s="19">
        <v>7.2332337915870697E-3</v>
      </c>
      <c r="BE15" s="19">
        <v>8.2462840068143299E-3</v>
      </c>
      <c r="BF15" s="19">
        <v>0</v>
      </c>
      <c r="BG15" s="19">
        <v>0</v>
      </c>
      <c r="BH15" s="19">
        <v>1.0559882628294799E-2</v>
      </c>
      <c r="BI15" s="19">
        <v>0</v>
      </c>
      <c r="BJ15" s="19">
        <v>0</v>
      </c>
      <c r="BK15" s="19">
        <v>0</v>
      </c>
      <c r="BL15" s="19">
        <v>8.3505932078314395E-3</v>
      </c>
      <c r="BM15" s="19"/>
      <c r="BN15" s="19">
        <v>1.06151466754589E-2</v>
      </c>
      <c r="BO15" s="19">
        <v>1.6699493107352002E-2</v>
      </c>
      <c r="BP15" s="19"/>
      <c r="BQ15" s="19">
        <v>2.7045202494143401E-3</v>
      </c>
      <c r="BR15" s="19">
        <v>2.0034183465721899E-2</v>
      </c>
      <c r="BS15" s="19"/>
      <c r="BT15" s="19">
        <v>1.25600226589953E-2</v>
      </c>
      <c r="BU15" s="19"/>
      <c r="BV15" s="19">
        <v>2.6670686307827499E-2</v>
      </c>
      <c r="BW15" s="19">
        <v>1.9185055222933199E-2</v>
      </c>
      <c r="BX15" s="19">
        <v>5.7233994404211402E-3</v>
      </c>
      <c r="BY15" s="19"/>
      <c r="BZ15" s="19">
        <v>2.4500004965685399E-2</v>
      </c>
      <c r="CA15" s="19">
        <v>3.0259408066470499E-3</v>
      </c>
      <c r="CB15" s="19">
        <v>1.8347723308400499E-2</v>
      </c>
      <c r="CC15" s="19">
        <v>1.5225239473182901E-2</v>
      </c>
      <c r="CD15" s="19">
        <v>3.55809574803745E-3</v>
      </c>
      <c r="CE15" s="19">
        <v>4.50362716510091E-3</v>
      </c>
      <c r="CF15" s="19">
        <v>1.0711148987993999E-2</v>
      </c>
      <c r="CG15" s="19"/>
      <c r="CH15" s="19">
        <v>0</v>
      </c>
      <c r="CI15" s="19">
        <v>6.4555364629421304E-3</v>
      </c>
      <c r="CJ15" s="19">
        <v>1.2159069075975699E-2</v>
      </c>
      <c r="CK15" s="19">
        <v>3.3506149083565098E-2</v>
      </c>
      <c r="CL15" s="19">
        <v>3.5599806916858899E-2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309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296</v>
      </c>
      <c r="C9" s="17">
        <v>3.12407474637349E-2</v>
      </c>
      <c r="D9" s="17">
        <v>3.2921295653877997E-2</v>
      </c>
      <c r="E9" s="17">
        <v>2.9845989503636299E-2</v>
      </c>
      <c r="F9" s="17"/>
      <c r="G9" s="17">
        <v>5.78860160615342E-2</v>
      </c>
      <c r="H9" s="17">
        <v>3.63057517275771E-2</v>
      </c>
      <c r="I9" s="17">
        <v>1.92610758056284E-2</v>
      </c>
      <c r="J9" s="17">
        <v>8.1183803082195295E-3</v>
      </c>
      <c r="K9" s="17">
        <v>6.4924892258687902E-2</v>
      </c>
      <c r="L9" s="17">
        <v>1.53842196844848E-2</v>
      </c>
      <c r="M9" s="17"/>
      <c r="N9" s="17">
        <v>3.06492304176284E-2</v>
      </c>
      <c r="O9" s="17">
        <v>3.24994425957792E-2</v>
      </c>
      <c r="P9" s="17">
        <v>3.3933209646329801E-2</v>
      </c>
      <c r="Q9" s="17">
        <v>2.8514918046329302E-2</v>
      </c>
      <c r="R9" s="17"/>
      <c r="S9" s="17">
        <v>4.4943193933983799E-2</v>
      </c>
      <c r="T9" s="17">
        <v>3.4681925662341399E-2</v>
      </c>
      <c r="U9" s="17">
        <v>1.7640720864469901E-2</v>
      </c>
      <c r="V9" s="17">
        <v>4.12529955192623E-2</v>
      </c>
      <c r="W9" s="17">
        <v>3.9574675091058303E-2</v>
      </c>
      <c r="X9" s="17">
        <v>1.15309451824528E-2</v>
      </c>
      <c r="Y9" s="17">
        <v>3.9485102352735099E-2</v>
      </c>
      <c r="Z9" s="17">
        <v>1.0570724712027101E-2</v>
      </c>
      <c r="AA9" s="17">
        <v>4.5118664967620202E-2</v>
      </c>
      <c r="AB9" s="17">
        <v>2.1260960061450802E-2</v>
      </c>
      <c r="AC9" s="17">
        <v>2.0689022686745301E-2</v>
      </c>
      <c r="AD9" s="17">
        <v>0</v>
      </c>
      <c r="AE9" s="17"/>
      <c r="AF9" s="17">
        <v>2.79864848159673E-2</v>
      </c>
      <c r="AG9" s="17">
        <v>4.2223231155537E-2</v>
      </c>
      <c r="AH9" s="17">
        <v>1.95020744746058E-2</v>
      </c>
      <c r="AI9" s="17"/>
      <c r="AJ9" s="17">
        <v>3.2997387693064401E-2</v>
      </c>
      <c r="AK9" s="17">
        <v>3.2398260923475301E-2</v>
      </c>
      <c r="AL9" s="17">
        <v>3.9104166319804803E-2</v>
      </c>
      <c r="AM9" s="17">
        <v>4.2860356065817402E-2</v>
      </c>
      <c r="AN9" s="17">
        <v>2.08845334968954E-2</v>
      </c>
      <c r="AO9" s="17"/>
      <c r="AP9" s="17">
        <v>3.0347536095883001E-2</v>
      </c>
      <c r="AQ9" s="17">
        <v>4.6077636011680197E-2</v>
      </c>
      <c r="AR9" s="17">
        <v>5.0130451956620699E-2</v>
      </c>
      <c r="AS9" s="17">
        <v>3.1875375955699101E-2</v>
      </c>
      <c r="AT9" s="17">
        <v>2.2650787536729701E-2</v>
      </c>
      <c r="AU9" s="17">
        <v>2.09436652974067E-2</v>
      </c>
      <c r="AV9" s="17"/>
      <c r="AW9" s="17">
        <v>9.6528792754342604E-2</v>
      </c>
      <c r="AX9" s="17">
        <v>5.5658650968467997E-2</v>
      </c>
      <c r="AY9" s="17">
        <v>1.4163918808991999E-2</v>
      </c>
      <c r="AZ9" s="17">
        <v>4.7385490939432298E-2</v>
      </c>
      <c r="BA9" s="17">
        <v>3.7922430433625101E-2</v>
      </c>
      <c r="BB9" s="17">
        <v>4.07866796582219E-2</v>
      </c>
      <c r="BC9" s="17">
        <v>2.2403850800941399E-2</v>
      </c>
      <c r="BD9" s="17">
        <v>1.9059862141687402E-2</v>
      </c>
      <c r="BE9" s="17">
        <v>9.1130009563281499E-3</v>
      </c>
      <c r="BF9" s="17">
        <v>2.0200866504831001E-2</v>
      </c>
      <c r="BG9" s="17">
        <v>2.66438676632656E-2</v>
      </c>
      <c r="BH9" s="17">
        <v>4.6125988334711099E-2</v>
      </c>
      <c r="BI9" s="17">
        <v>4.8574248009839102E-2</v>
      </c>
      <c r="BJ9" s="17">
        <v>0</v>
      </c>
      <c r="BK9" s="17">
        <v>0</v>
      </c>
      <c r="BL9" s="17">
        <v>5.67195938540246E-2</v>
      </c>
      <c r="BM9" s="17"/>
      <c r="BN9" s="17">
        <v>3.6010491121595802E-2</v>
      </c>
      <c r="BO9" s="17">
        <v>2.3946339929914899E-2</v>
      </c>
      <c r="BP9" s="17"/>
      <c r="BQ9" s="17">
        <v>2.1009109149657701E-2</v>
      </c>
      <c r="BR9" s="17">
        <v>5.8467702641902299E-2</v>
      </c>
      <c r="BS9" s="17"/>
      <c r="BT9" s="17">
        <v>4.5851487712285401E-2</v>
      </c>
      <c r="BU9" s="17"/>
      <c r="BV9" s="17">
        <v>2.0964326028028699E-2</v>
      </c>
      <c r="BW9" s="17">
        <v>4.6191168902340603E-2</v>
      </c>
      <c r="BX9" s="17">
        <v>2.93355687132771E-2</v>
      </c>
      <c r="BY9" s="17"/>
      <c r="BZ9" s="17">
        <v>2.9882701409472998E-2</v>
      </c>
      <c r="CA9" s="17">
        <v>4.81559518714001E-2</v>
      </c>
      <c r="CB9" s="17">
        <v>2.4208375279253701E-2</v>
      </c>
      <c r="CC9" s="17">
        <v>2.0882806503094799E-2</v>
      </c>
      <c r="CD9" s="17">
        <v>4.6010018445676898E-2</v>
      </c>
      <c r="CE9" s="17">
        <v>2.0042756192929698E-2</v>
      </c>
      <c r="CF9" s="17">
        <v>3.6051005469719698E-2</v>
      </c>
      <c r="CG9" s="17"/>
      <c r="CH9" s="17">
        <v>7.1083162441259506E-2</v>
      </c>
      <c r="CI9" s="17">
        <v>2.4153198013679499E-2</v>
      </c>
      <c r="CJ9" s="17">
        <v>2.2879825222648899E-2</v>
      </c>
      <c r="CK9" s="17">
        <v>4.4444491171581703E-2</v>
      </c>
      <c r="CL9" s="17">
        <v>2.4880364443928701E-2</v>
      </c>
    </row>
    <row r="10" spans="2:90" x14ac:dyDescent="0.3">
      <c r="B10" s="18" t="s">
        <v>297</v>
      </c>
      <c r="C10" s="17">
        <v>3.8282442726994902E-2</v>
      </c>
      <c r="D10" s="17">
        <v>4.0512394780025898E-2</v>
      </c>
      <c r="E10" s="17">
        <v>3.64065706548172E-2</v>
      </c>
      <c r="F10" s="17"/>
      <c r="G10" s="17">
        <v>9.4118647560859997E-2</v>
      </c>
      <c r="H10" s="17">
        <v>6.1458474500631001E-2</v>
      </c>
      <c r="I10" s="17">
        <v>5.0925652114575899E-2</v>
      </c>
      <c r="J10" s="17">
        <v>1.8855204981895499E-2</v>
      </c>
      <c r="K10" s="17">
        <v>7.3288753944396904E-3</v>
      </c>
      <c r="L10" s="17">
        <v>8.4337709336635893E-3</v>
      </c>
      <c r="M10" s="17"/>
      <c r="N10" s="17">
        <v>4.4227933291736903E-2</v>
      </c>
      <c r="O10" s="17">
        <v>3.6968734201751799E-2</v>
      </c>
      <c r="P10" s="17">
        <v>2.6383430213301501E-2</v>
      </c>
      <c r="Q10" s="17">
        <v>4.1759888810463601E-2</v>
      </c>
      <c r="R10" s="17"/>
      <c r="S10" s="17">
        <v>7.6552216453113706E-2</v>
      </c>
      <c r="T10" s="17">
        <v>1.6766273127565502E-2</v>
      </c>
      <c r="U10" s="17">
        <v>1.1287578163297399E-2</v>
      </c>
      <c r="V10" s="17">
        <v>3.2485961078474603E-2</v>
      </c>
      <c r="W10" s="17">
        <v>5.2599430370286401E-2</v>
      </c>
      <c r="X10" s="17">
        <v>7.3045874044152498E-2</v>
      </c>
      <c r="Y10" s="17">
        <v>2.9402291684383599E-2</v>
      </c>
      <c r="Z10" s="17">
        <v>4.65500907876195E-2</v>
      </c>
      <c r="AA10" s="17">
        <v>2.54332490661782E-2</v>
      </c>
      <c r="AB10" s="17">
        <v>2.1978492259338001E-2</v>
      </c>
      <c r="AC10" s="17">
        <v>3.4509278632308099E-2</v>
      </c>
      <c r="AD10" s="17">
        <v>1.9512139861373099E-2</v>
      </c>
      <c r="AE10" s="17"/>
      <c r="AF10" s="17">
        <v>3.3218549160284098E-2</v>
      </c>
      <c r="AG10" s="17">
        <v>3.6931032494356399E-2</v>
      </c>
      <c r="AH10" s="17">
        <v>5.7876504562716598E-2</v>
      </c>
      <c r="AI10" s="17"/>
      <c r="AJ10" s="17">
        <v>4.1615186213070102E-2</v>
      </c>
      <c r="AK10" s="17">
        <v>4.35021786975636E-2</v>
      </c>
      <c r="AL10" s="17">
        <v>1.2730068896935599E-2</v>
      </c>
      <c r="AM10" s="17">
        <v>4.6864726750923603E-2</v>
      </c>
      <c r="AN10" s="17">
        <v>6.62566897862438E-2</v>
      </c>
      <c r="AO10" s="17"/>
      <c r="AP10" s="17">
        <v>5.4401051271325003E-2</v>
      </c>
      <c r="AQ10" s="17">
        <v>5.1282890453156003E-2</v>
      </c>
      <c r="AR10" s="17">
        <v>1.2295233184337799E-2</v>
      </c>
      <c r="AS10" s="17">
        <v>3.9141097011734599E-2</v>
      </c>
      <c r="AT10" s="17">
        <v>4.1248257752757499E-2</v>
      </c>
      <c r="AU10" s="17">
        <v>1.6461698418763701E-2</v>
      </c>
      <c r="AV10" s="17"/>
      <c r="AW10" s="17">
        <v>0</v>
      </c>
      <c r="AX10" s="17">
        <v>6.6601215477665898E-2</v>
      </c>
      <c r="AY10" s="17">
        <v>4.9722684098124401E-2</v>
      </c>
      <c r="AZ10" s="17">
        <v>1.6647861892440399E-2</v>
      </c>
      <c r="BA10" s="17">
        <v>3.3336253095681903E-2</v>
      </c>
      <c r="BB10" s="17">
        <v>3.2887886864216898E-2</v>
      </c>
      <c r="BC10" s="17">
        <v>3.3849250842239199E-2</v>
      </c>
      <c r="BD10" s="17">
        <v>4.4584493508343301E-2</v>
      </c>
      <c r="BE10" s="17">
        <v>4.98213284853921E-2</v>
      </c>
      <c r="BF10" s="17">
        <v>1.0088662396978599E-2</v>
      </c>
      <c r="BG10" s="17">
        <v>4.9848535702333899E-2</v>
      </c>
      <c r="BH10" s="17">
        <v>6.5304995824305698E-2</v>
      </c>
      <c r="BI10" s="17">
        <v>3.2824827551197998E-2</v>
      </c>
      <c r="BJ10" s="17">
        <v>1.8088440116868301E-2</v>
      </c>
      <c r="BK10" s="17">
        <v>5.2568680249270201E-2</v>
      </c>
      <c r="BL10" s="17">
        <v>5.8788583751703601E-2</v>
      </c>
      <c r="BM10" s="17"/>
      <c r="BN10" s="17">
        <v>4.0941187977250798E-2</v>
      </c>
      <c r="BO10" s="17">
        <v>3.5164312993162798E-2</v>
      </c>
      <c r="BP10" s="17"/>
      <c r="BQ10" s="17">
        <v>4.9926426252617298E-2</v>
      </c>
      <c r="BR10" s="17">
        <v>3.79110852087867E-2</v>
      </c>
      <c r="BS10" s="17"/>
      <c r="BT10" s="17">
        <v>6.6849724084678694E-2</v>
      </c>
      <c r="BU10" s="17"/>
      <c r="BV10" s="17">
        <v>3.5639604516058201E-2</v>
      </c>
      <c r="BW10" s="17">
        <v>4.9983486501207798E-2</v>
      </c>
      <c r="BX10" s="17">
        <v>2.9007014600916599E-2</v>
      </c>
      <c r="BY10" s="17"/>
      <c r="BZ10" s="17">
        <v>2.8919912935843499E-2</v>
      </c>
      <c r="CA10" s="17">
        <v>3.4872060185407699E-2</v>
      </c>
      <c r="CB10" s="17">
        <v>4.62876990786803E-2</v>
      </c>
      <c r="CC10" s="17">
        <v>5.1684681996760698E-2</v>
      </c>
      <c r="CD10" s="17">
        <v>3.7623785152663403E-2</v>
      </c>
      <c r="CE10" s="17">
        <v>4.7057295856361099E-2</v>
      </c>
      <c r="CF10" s="17">
        <v>4.4698898645043797E-2</v>
      </c>
      <c r="CG10" s="17"/>
      <c r="CH10" s="17">
        <v>0.10900930147825</v>
      </c>
      <c r="CI10" s="17">
        <v>3.32716063273946E-2</v>
      </c>
      <c r="CJ10" s="17">
        <v>2.2682750056054201E-2</v>
      </c>
      <c r="CK10" s="17">
        <v>4.6188903109394899E-2</v>
      </c>
      <c r="CL10" s="17">
        <v>2.4298999665490401E-2</v>
      </c>
    </row>
    <row r="11" spans="2:90" x14ac:dyDescent="0.3">
      <c r="B11" s="18" t="s">
        <v>220</v>
      </c>
      <c r="C11" s="17">
        <v>0.263417465479586</v>
      </c>
      <c r="D11" s="17">
        <v>0.29911508445847401</v>
      </c>
      <c r="E11" s="17">
        <v>0.22765738482829301</v>
      </c>
      <c r="F11" s="17"/>
      <c r="G11" s="17">
        <v>0.31698747515567999</v>
      </c>
      <c r="H11" s="17">
        <v>0.31116487992867198</v>
      </c>
      <c r="I11" s="17">
        <v>0.29646138890424201</v>
      </c>
      <c r="J11" s="17">
        <v>0.230962287545627</v>
      </c>
      <c r="K11" s="17">
        <v>0.24145451273511301</v>
      </c>
      <c r="L11" s="17">
        <v>0.20283690632469001</v>
      </c>
      <c r="M11" s="17"/>
      <c r="N11" s="17">
        <v>0.26719091332398898</v>
      </c>
      <c r="O11" s="17">
        <v>0.26219270665539202</v>
      </c>
      <c r="P11" s="17">
        <v>0.27335208470274203</v>
      </c>
      <c r="Q11" s="17">
        <v>0.25451269810124999</v>
      </c>
      <c r="R11" s="17"/>
      <c r="S11" s="17">
        <v>0.266029777699619</v>
      </c>
      <c r="T11" s="17">
        <v>0.24209556443393601</v>
      </c>
      <c r="U11" s="17">
        <v>0.20053852883538301</v>
      </c>
      <c r="V11" s="17">
        <v>0.24380631740765299</v>
      </c>
      <c r="W11" s="17">
        <v>0.27941324353078401</v>
      </c>
      <c r="X11" s="17">
        <v>0.27233741910710701</v>
      </c>
      <c r="Y11" s="17">
        <v>0.28218368499233498</v>
      </c>
      <c r="Z11" s="17">
        <v>0.27106039900262802</v>
      </c>
      <c r="AA11" s="17">
        <v>0.26751030647764601</v>
      </c>
      <c r="AB11" s="17">
        <v>0.255529549555706</v>
      </c>
      <c r="AC11" s="17">
        <v>0.318380273762852</v>
      </c>
      <c r="AD11" s="17">
        <v>0.36312028022042497</v>
      </c>
      <c r="AE11" s="17"/>
      <c r="AF11" s="17">
        <v>0.21206076055318099</v>
      </c>
      <c r="AG11" s="17">
        <v>0.285906860625252</v>
      </c>
      <c r="AH11" s="17">
        <v>0.27588932219866102</v>
      </c>
      <c r="AI11" s="17"/>
      <c r="AJ11" s="17">
        <v>0.24092443338733199</v>
      </c>
      <c r="AK11" s="17">
        <v>0.314144361235207</v>
      </c>
      <c r="AL11" s="17">
        <v>0.26322314084147402</v>
      </c>
      <c r="AM11" s="17">
        <v>0.21972884640644</v>
      </c>
      <c r="AN11" s="17">
        <v>0.222887715831348</v>
      </c>
      <c r="AO11" s="17"/>
      <c r="AP11" s="17">
        <v>0.301322699930477</v>
      </c>
      <c r="AQ11" s="17">
        <v>0.257752971034719</v>
      </c>
      <c r="AR11" s="17">
        <v>0.28034071487097101</v>
      </c>
      <c r="AS11" s="17">
        <v>0.229165637905685</v>
      </c>
      <c r="AT11" s="17">
        <v>0.25171956238332999</v>
      </c>
      <c r="AU11" s="17">
        <v>0.18470660222601701</v>
      </c>
      <c r="AV11" s="17"/>
      <c r="AW11" s="17">
        <v>0.26304276857482001</v>
      </c>
      <c r="AX11" s="17">
        <v>0.26334631667367903</v>
      </c>
      <c r="AY11" s="17">
        <v>0.251449364548751</v>
      </c>
      <c r="AZ11" s="17">
        <v>0.28684553397738599</v>
      </c>
      <c r="BA11" s="17">
        <v>0.23977003881817299</v>
      </c>
      <c r="BB11" s="17">
        <v>0.224228366168883</v>
      </c>
      <c r="BC11" s="17">
        <v>0.27990878315046802</v>
      </c>
      <c r="BD11" s="17">
        <v>0.25886380847256701</v>
      </c>
      <c r="BE11" s="17">
        <v>0.194609774283624</v>
      </c>
      <c r="BF11" s="17">
        <v>0.29529630287109299</v>
      </c>
      <c r="BG11" s="17">
        <v>0.34054185613661803</v>
      </c>
      <c r="BH11" s="17">
        <v>0.262271744769909</v>
      </c>
      <c r="BI11" s="17">
        <v>0.33326170481709799</v>
      </c>
      <c r="BJ11" s="17">
        <v>0.35814265377048599</v>
      </c>
      <c r="BK11" s="17">
        <v>0.29646315658230898</v>
      </c>
      <c r="BL11" s="17">
        <v>0.21596048460155101</v>
      </c>
      <c r="BM11" s="17"/>
      <c r="BN11" s="17">
        <v>0.264180876155727</v>
      </c>
      <c r="BO11" s="17">
        <v>0.26494413566927499</v>
      </c>
      <c r="BP11" s="17"/>
      <c r="BQ11" s="17">
        <v>0.31529531439811098</v>
      </c>
      <c r="BR11" s="17">
        <v>0.31976751807303699</v>
      </c>
      <c r="BS11" s="17"/>
      <c r="BT11" s="17">
        <v>0.32548223836025397</v>
      </c>
      <c r="BU11" s="17"/>
      <c r="BV11" s="17">
        <v>0.27950951805844199</v>
      </c>
      <c r="BW11" s="17">
        <v>0.25713071948270999</v>
      </c>
      <c r="BX11" s="17">
        <v>0.26675870326649298</v>
      </c>
      <c r="BY11" s="17"/>
      <c r="BZ11" s="17">
        <v>0.223758896877643</v>
      </c>
      <c r="CA11" s="17">
        <v>0.26339156626275101</v>
      </c>
      <c r="CB11" s="17">
        <v>0.28396510037091099</v>
      </c>
      <c r="CC11" s="17">
        <v>0.26070433565016199</v>
      </c>
      <c r="CD11" s="17">
        <v>0.28471724043529401</v>
      </c>
      <c r="CE11" s="17">
        <v>0.32127836808413901</v>
      </c>
      <c r="CF11" s="17">
        <v>0.22244462519380601</v>
      </c>
      <c r="CG11" s="17"/>
      <c r="CH11" s="17">
        <v>0.26933782376068</v>
      </c>
      <c r="CI11" s="17">
        <v>0.27833507390185702</v>
      </c>
      <c r="CJ11" s="17">
        <v>0.27874170338083398</v>
      </c>
      <c r="CK11" s="17">
        <v>0.21444673529129701</v>
      </c>
      <c r="CL11" s="17">
        <v>0.16055558599948</v>
      </c>
    </row>
    <row r="12" spans="2:90" x14ac:dyDescent="0.3">
      <c r="B12" s="18" t="s">
        <v>298</v>
      </c>
      <c r="C12" s="17">
        <v>0.19435941196832701</v>
      </c>
      <c r="D12" s="17">
        <v>0.20270848909085601</v>
      </c>
      <c r="E12" s="17">
        <v>0.186633409241304</v>
      </c>
      <c r="F12" s="17"/>
      <c r="G12" s="17">
        <v>0.240862863736615</v>
      </c>
      <c r="H12" s="17">
        <v>0.26250621353618497</v>
      </c>
      <c r="I12" s="17">
        <v>0.27963516657080401</v>
      </c>
      <c r="J12" s="17">
        <v>0.197302740351255</v>
      </c>
      <c r="K12" s="17">
        <v>0.19824817970389599</v>
      </c>
      <c r="L12" s="17">
        <v>3.2962905227427397E-2</v>
      </c>
      <c r="M12" s="17"/>
      <c r="N12" s="17">
        <v>0.242520117493529</v>
      </c>
      <c r="O12" s="17">
        <v>0.209405804331835</v>
      </c>
      <c r="P12" s="17">
        <v>0.16615947921132099</v>
      </c>
      <c r="Q12" s="17">
        <v>0.15358355108468699</v>
      </c>
      <c r="R12" s="17"/>
      <c r="S12" s="17">
        <v>0.24135199491734999</v>
      </c>
      <c r="T12" s="17">
        <v>0.17099329249942699</v>
      </c>
      <c r="U12" s="17">
        <v>0.196075619026821</v>
      </c>
      <c r="V12" s="17">
        <v>0.25039955298150701</v>
      </c>
      <c r="W12" s="17">
        <v>0.177031157911474</v>
      </c>
      <c r="X12" s="17">
        <v>0.24386763950295501</v>
      </c>
      <c r="Y12" s="17">
        <v>0.15991536993644601</v>
      </c>
      <c r="Z12" s="17">
        <v>0.236489653720347</v>
      </c>
      <c r="AA12" s="17">
        <v>0.21803263719694899</v>
      </c>
      <c r="AB12" s="17">
        <v>0.13340111261176399</v>
      </c>
      <c r="AC12" s="17">
        <v>7.7250204146534399E-2</v>
      </c>
      <c r="AD12" s="17">
        <v>0.12167829991266201</v>
      </c>
      <c r="AE12" s="17"/>
      <c r="AF12" s="17">
        <v>0.174520596495818</v>
      </c>
      <c r="AG12" s="17">
        <v>0.181477602288349</v>
      </c>
      <c r="AH12" s="17">
        <v>0.23261994886332699</v>
      </c>
      <c r="AI12" s="17"/>
      <c r="AJ12" s="17">
        <v>0.17444727213636399</v>
      </c>
      <c r="AK12" s="17">
        <v>0.21831571607049399</v>
      </c>
      <c r="AL12" s="17">
        <v>0.15449695897043</v>
      </c>
      <c r="AM12" s="17">
        <v>0.19412556908183501</v>
      </c>
      <c r="AN12" s="17">
        <v>0.2562654601712</v>
      </c>
      <c r="AO12" s="17"/>
      <c r="AP12" s="17">
        <v>0.24730359622174</v>
      </c>
      <c r="AQ12" s="17">
        <v>0.17054235548950999</v>
      </c>
      <c r="AR12" s="17">
        <v>0.17562746307836399</v>
      </c>
      <c r="AS12" s="17">
        <v>0.19458004609009899</v>
      </c>
      <c r="AT12" s="17">
        <v>0.23567272420337401</v>
      </c>
      <c r="AU12" s="17">
        <v>0.171073932708173</v>
      </c>
      <c r="AV12" s="17"/>
      <c r="AW12" s="17">
        <v>0.14870426844610499</v>
      </c>
      <c r="AX12" s="17">
        <v>0.13868945988292899</v>
      </c>
      <c r="AY12" s="17">
        <v>0.15257377053347099</v>
      </c>
      <c r="AZ12" s="17">
        <v>0.139454572873669</v>
      </c>
      <c r="BA12" s="17">
        <v>0.18053878986518601</v>
      </c>
      <c r="BB12" s="17">
        <v>0.16659763746960099</v>
      </c>
      <c r="BC12" s="17">
        <v>0.208144915023665</v>
      </c>
      <c r="BD12" s="17">
        <v>0.17763086001692099</v>
      </c>
      <c r="BE12" s="17">
        <v>0.22506459396696599</v>
      </c>
      <c r="BF12" s="17">
        <v>0.27754780151826303</v>
      </c>
      <c r="BG12" s="17">
        <v>0.163087977972939</v>
      </c>
      <c r="BH12" s="17">
        <v>0.18564116584950999</v>
      </c>
      <c r="BI12" s="17">
        <v>0.27605339404368001</v>
      </c>
      <c r="BJ12" s="17">
        <v>0.29622840992928501</v>
      </c>
      <c r="BK12" s="17">
        <v>0.244615897568003</v>
      </c>
      <c r="BL12" s="17">
        <v>0.31107372116930498</v>
      </c>
      <c r="BM12" s="17"/>
      <c r="BN12" s="17">
        <v>0.18695671002571801</v>
      </c>
      <c r="BO12" s="17">
        <v>0.20279954836519501</v>
      </c>
      <c r="BP12" s="17"/>
      <c r="BQ12" s="17">
        <v>0.245874733303624</v>
      </c>
      <c r="BR12" s="17">
        <v>0.17975461333127099</v>
      </c>
      <c r="BS12" s="17"/>
      <c r="BT12" s="17">
        <v>0.25994848475419602</v>
      </c>
      <c r="BU12" s="17"/>
      <c r="BV12" s="17">
        <v>0.160886785456891</v>
      </c>
      <c r="BW12" s="17">
        <v>0.22986490914396601</v>
      </c>
      <c r="BX12" s="17">
        <v>0.19668044602337401</v>
      </c>
      <c r="BY12" s="17"/>
      <c r="BZ12" s="17">
        <v>0.185241882580753</v>
      </c>
      <c r="CA12" s="17">
        <v>0.14642762171513499</v>
      </c>
      <c r="CB12" s="17">
        <v>0.14761071090915101</v>
      </c>
      <c r="CC12" s="17">
        <v>0.216234380011077</v>
      </c>
      <c r="CD12" s="17">
        <v>0.206151363861521</v>
      </c>
      <c r="CE12" s="17">
        <v>0.19308115602432499</v>
      </c>
      <c r="CF12" s="17">
        <v>0.30654595490256897</v>
      </c>
      <c r="CG12" s="17"/>
      <c r="CH12" s="17">
        <v>0.15334838957858801</v>
      </c>
      <c r="CI12" s="17">
        <v>0.21437399418695</v>
      </c>
      <c r="CJ12" s="17">
        <v>0.188443355049142</v>
      </c>
      <c r="CK12" s="17">
        <v>0.18556280152775101</v>
      </c>
      <c r="CL12" s="17">
        <v>0.19751947222992799</v>
      </c>
    </row>
    <row r="13" spans="2:90" x14ac:dyDescent="0.3">
      <c r="B13" s="18" t="s">
        <v>299</v>
      </c>
      <c r="C13" s="17">
        <v>9.5267542685940704E-2</v>
      </c>
      <c r="D13" s="17">
        <v>9.0411122966878393E-2</v>
      </c>
      <c r="E13" s="17">
        <v>0.100768920994714</v>
      </c>
      <c r="F13" s="17"/>
      <c r="G13" s="17">
        <v>0.124561015885439</v>
      </c>
      <c r="H13" s="17">
        <v>0.13990036643393799</v>
      </c>
      <c r="I13" s="17">
        <v>0.13457173629819699</v>
      </c>
      <c r="J13" s="17">
        <v>0.10731547931273799</v>
      </c>
      <c r="K13" s="17">
        <v>7.2052035639245102E-2</v>
      </c>
      <c r="L13" s="17">
        <v>1.2951105992961599E-2</v>
      </c>
      <c r="M13" s="17"/>
      <c r="N13" s="17">
        <v>0.109861639472752</v>
      </c>
      <c r="O13" s="17">
        <v>9.0080205644103198E-2</v>
      </c>
      <c r="P13" s="17">
        <v>8.9210496869638403E-2</v>
      </c>
      <c r="Q13" s="17">
        <v>8.9343336656185199E-2</v>
      </c>
      <c r="R13" s="17"/>
      <c r="S13" s="17">
        <v>0.116737349197215</v>
      </c>
      <c r="T13" s="17">
        <v>0.109550833294791</v>
      </c>
      <c r="U13" s="17">
        <v>7.1926993415964896E-2</v>
      </c>
      <c r="V13" s="17">
        <v>6.03616924988526E-2</v>
      </c>
      <c r="W13" s="17">
        <v>9.9495130066920595E-2</v>
      </c>
      <c r="X13" s="17">
        <v>5.04307378809302E-2</v>
      </c>
      <c r="Y13" s="17">
        <v>9.7448224294605507E-2</v>
      </c>
      <c r="Z13" s="17">
        <v>0.188080051106255</v>
      </c>
      <c r="AA13" s="17">
        <v>0.13265405616523801</v>
      </c>
      <c r="AB13" s="17">
        <v>6.1024708788125902E-2</v>
      </c>
      <c r="AC13" s="17">
        <v>7.7336429970159201E-2</v>
      </c>
      <c r="AD13" s="17">
        <v>8.9559803785766195E-2</v>
      </c>
      <c r="AE13" s="17"/>
      <c r="AF13" s="17">
        <v>9.5328480601842805E-2</v>
      </c>
      <c r="AG13" s="17">
        <v>9.1691801364580203E-2</v>
      </c>
      <c r="AH13" s="17">
        <v>9.4107613078315402E-2</v>
      </c>
      <c r="AI13" s="17"/>
      <c r="AJ13" s="17">
        <v>6.7085624983360695E-2</v>
      </c>
      <c r="AK13" s="17">
        <v>0.10424710596532299</v>
      </c>
      <c r="AL13" s="17">
        <v>6.7711204556189702E-2</v>
      </c>
      <c r="AM13" s="17">
        <v>0.14213313501930899</v>
      </c>
      <c r="AN13" s="17">
        <v>8.7206557237713006E-2</v>
      </c>
      <c r="AO13" s="17"/>
      <c r="AP13" s="17">
        <v>0.123728787908109</v>
      </c>
      <c r="AQ13" s="17">
        <v>8.0865300297864304E-2</v>
      </c>
      <c r="AR13" s="17">
        <v>6.5667533671467201E-2</v>
      </c>
      <c r="AS13" s="17">
        <v>0.10876531113968201</v>
      </c>
      <c r="AT13" s="17">
        <v>0.106125049035805</v>
      </c>
      <c r="AU13" s="17">
        <v>6.2966640922676495E-2</v>
      </c>
      <c r="AV13" s="17"/>
      <c r="AW13" s="17">
        <v>0</v>
      </c>
      <c r="AX13" s="17">
        <v>7.2439325859472006E-2</v>
      </c>
      <c r="AY13" s="17">
        <v>8.1709213395637206E-2</v>
      </c>
      <c r="AZ13" s="17">
        <v>6.6512627463578597E-2</v>
      </c>
      <c r="BA13" s="17">
        <v>9.9168297202925207E-2</v>
      </c>
      <c r="BB13" s="17">
        <v>9.9829837443358202E-2</v>
      </c>
      <c r="BC13" s="17">
        <v>0.120435890645406</v>
      </c>
      <c r="BD13" s="17">
        <v>0.114891319987693</v>
      </c>
      <c r="BE13" s="17">
        <v>9.2583437464153095E-2</v>
      </c>
      <c r="BF13" s="17">
        <v>6.2766263084254301E-2</v>
      </c>
      <c r="BG13" s="17">
        <v>6.4811244272795096E-2</v>
      </c>
      <c r="BH13" s="17">
        <v>0.117359492759985</v>
      </c>
      <c r="BI13" s="17">
        <v>6.28721872502742E-2</v>
      </c>
      <c r="BJ13" s="17">
        <v>0.13382533954737599</v>
      </c>
      <c r="BK13" s="17">
        <v>8.2165173206283207E-2</v>
      </c>
      <c r="BL13" s="17">
        <v>0.17596637313872701</v>
      </c>
      <c r="BM13" s="17"/>
      <c r="BN13" s="17">
        <v>9.2568107834313698E-2</v>
      </c>
      <c r="BO13" s="17">
        <v>9.9329602511896195E-2</v>
      </c>
      <c r="BP13" s="17"/>
      <c r="BQ13" s="17">
        <v>0.11752912745182301</v>
      </c>
      <c r="BR13" s="17">
        <v>8.9589579125310501E-2</v>
      </c>
      <c r="BS13" s="17"/>
      <c r="BT13" s="17">
        <v>0.12606574552803601</v>
      </c>
      <c r="BU13" s="17"/>
      <c r="BV13" s="17">
        <v>6.0975108638977801E-2</v>
      </c>
      <c r="BW13" s="17">
        <v>0.110747584230404</v>
      </c>
      <c r="BX13" s="17">
        <v>0.104032134001242</v>
      </c>
      <c r="BY13" s="17"/>
      <c r="BZ13" s="17">
        <v>0.181263945913719</v>
      </c>
      <c r="CA13" s="17">
        <v>0.103072193385168</v>
      </c>
      <c r="CB13" s="17">
        <v>9.7209768156614001E-2</v>
      </c>
      <c r="CC13" s="17">
        <v>9.6734076957021395E-2</v>
      </c>
      <c r="CD13" s="17">
        <v>5.6768093554724501E-2</v>
      </c>
      <c r="CE13" s="17">
        <v>8.3401712541783204E-2</v>
      </c>
      <c r="CF13" s="17">
        <v>0.11144710665977101</v>
      </c>
      <c r="CG13" s="17"/>
      <c r="CH13" s="17">
        <v>0.141829521030443</v>
      </c>
      <c r="CI13" s="17">
        <v>5.5236177367461503E-2</v>
      </c>
      <c r="CJ13" s="17">
        <v>9.1142479775738097E-2</v>
      </c>
      <c r="CK13" s="17">
        <v>0.158905650553267</v>
      </c>
      <c r="CL13" s="17">
        <v>0.142658656176337</v>
      </c>
    </row>
    <row r="14" spans="2:90" x14ac:dyDescent="0.3">
      <c r="B14" s="18" t="s">
        <v>223</v>
      </c>
      <c r="C14" s="17">
        <v>0.35776685666734098</v>
      </c>
      <c r="D14" s="17">
        <v>0.32008262307616397</v>
      </c>
      <c r="E14" s="17">
        <v>0.39453127125586401</v>
      </c>
      <c r="F14" s="17"/>
      <c r="G14" s="17">
        <v>0.13567268762662099</v>
      </c>
      <c r="H14" s="17">
        <v>0.16883847009219899</v>
      </c>
      <c r="I14" s="17">
        <v>0.186657742706307</v>
      </c>
      <c r="J14" s="17">
        <v>0.415866995408538</v>
      </c>
      <c r="K14" s="17">
        <v>0.40249789982860401</v>
      </c>
      <c r="L14" s="17">
        <v>0.72261500806193202</v>
      </c>
      <c r="M14" s="17"/>
      <c r="N14" s="17">
        <v>0.28677156462019499</v>
      </c>
      <c r="O14" s="17">
        <v>0.35032832256908097</v>
      </c>
      <c r="P14" s="17">
        <v>0.38969419567218699</v>
      </c>
      <c r="Q14" s="17">
        <v>0.411692591395033</v>
      </c>
      <c r="R14" s="17"/>
      <c r="S14" s="17">
        <v>0.236167337797901</v>
      </c>
      <c r="T14" s="17">
        <v>0.40474135705942699</v>
      </c>
      <c r="U14" s="17">
        <v>0.49695943497422701</v>
      </c>
      <c r="V14" s="17">
        <v>0.36109621115704499</v>
      </c>
      <c r="W14" s="17">
        <v>0.30890086777030801</v>
      </c>
      <c r="X14" s="17">
        <v>0.32856430627695898</v>
      </c>
      <c r="Y14" s="17">
        <v>0.374012131197617</v>
      </c>
      <c r="Z14" s="17">
        <v>0.23724023553048401</v>
      </c>
      <c r="AA14" s="17">
        <v>0.29620653264848801</v>
      </c>
      <c r="AB14" s="17">
        <v>0.471504267775334</v>
      </c>
      <c r="AC14" s="17">
        <v>0.45160228638820499</v>
      </c>
      <c r="AD14" s="17">
        <v>0.38985136130495002</v>
      </c>
      <c r="AE14" s="17"/>
      <c r="AF14" s="17">
        <v>0.44074587836073498</v>
      </c>
      <c r="AG14" s="17">
        <v>0.34391687002197902</v>
      </c>
      <c r="AH14" s="17">
        <v>0.288952608726115</v>
      </c>
      <c r="AI14" s="17"/>
      <c r="AJ14" s="17">
        <v>0.435368764592303</v>
      </c>
      <c r="AK14" s="17">
        <v>0.274697856924428</v>
      </c>
      <c r="AL14" s="17">
        <v>0.45152639648840798</v>
      </c>
      <c r="AM14" s="17">
        <v>0.33401743892775998</v>
      </c>
      <c r="AN14" s="17">
        <v>0.318409239626192</v>
      </c>
      <c r="AO14" s="17"/>
      <c r="AP14" s="17">
        <v>0.230741200064456</v>
      </c>
      <c r="AQ14" s="17">
        <v>0.38478073993623002</v>
      </c>
      <c r="AR14" s="17">
        <v>0.38914354315821298</v>
      </c>
      <c r="AS14" s="17">
        <v>0.38068913770541202</v>
      </c>
      <c r="AT14" s="17">
        <v>0.31567109299117702</v>
      </c>
      <c r="AU14" s="17">
        <v>0.50165862846383003</v>
      </c>
      <c r="AV14" s="17"/>
      <c r="AW14" s="17">
        <v>0.44114293255015902</v>
      </c>
      <c r="AX14" s="17">
        <v>0.360036460460537</v>
      </c>
      <c r="AY14" s="17">
        <v>0.44291820305684998</v>
      </c>
      <c r="AZ14" s="17">
        <v>0.43591297311666199</v>
      </c>
      <c r="BA14" s="17">
        <v>0.39266859072933202</v>
      </c>
      <c r="BB14" s="17">
        <v>0.40399656573012199</v>
      </c>
      <c r="BC14" s="17">
        <v>0.32915453261849997</v>
      </c>
      <c r="BD14" s="17">
        <v>0.37919049949464401</v>
      </c>
      <c r="BE14" s="17">
        <v>0.411495869516532</v>
      </c>
      <c r="BF14" s="17">
        <v>0.33410010362458098</v>
      </c>
      <c r="BG14" s="17">
        <v>0.33451072587187303</v>
      </c>
      <c r="BH14" s="17">
        <v>0.31414926843172303</v>
      </c>
      <c r="BI14" s="17">
        <v>0.234558985189353</v>
      </c>
      <c r="BJ14" s="17">
        <v>0.19371515663598299</v>
      </c>
      <c r="BK14" s="17">
        <v>0.28171746526318397</v>
      </c>
      <c r="BL14" s="17">
        <v>0.15854325646144601</v>
      </c>
      <c r="BM14" s="17"/>
      <c r="BN14" s="17">
        <v>0.36288538163739897</v>
      </c>
      <c r="BO14" s="17">
        <v>0.350628980873056</v>
      </c>
      <c r="BP14" s="17"/>
      <c r="BQ14" s="17">
        <v>0.239188961062891</v>
      </c>
      <c r="BR14" s="17">
        <v>0.29915414774309801</v>
      </c>
      <c r="BS14" s="17"/>
      <c r="BT14" s="17">
        <v>0.16700493660342999</v>
      </c>
      <c r="BU14" s="17"/>
      <c r="BV14" s="17">
        <v>0.39371281536590702</v>
      </c>
      <c r="BW14" s="17">
        <v>0.28584120950546699</v>
      </c>
      <c r="BX14" s="17">
        <v>0.364606599937355</v>
      </c>
      <c r="BY14" s="17"/>
      <c r="BZ14" s="17">
        <v>0.311589864780902</v>
      </c>
      <c r="CA14" s="17">
        <v>0.39413373239977501</v>
      </c>
      <c r="CB14" s="17">
        <v>0.38307419678023802</v>
      </c>
      <c r="CC14" s="17">
        <v>0.34121737924450601</v>
      </c>
      <c r="CD14" s="17">
        <v>0.36301340106725699</v>
      </c>
      <c r="CE14" s="17">
        <v>0.31943722272943798</v>
      </c>
      <c r="CF14" s="17">
        <v>0.25969154109626102</v>
      </c>
      <c r="CG14" s="17"/>
      <c r="CH14" s="17">
        <v>0.21670828318513499</v>
      </c>
      <c r="CI14" s="17">
        <v>0.38781431219064499</v>
      </c>
      <c r="CJ14" s="17">
        <v>0.37212970143997198</v>
      </c>
      <c r="CK14" s="17">
        <v>0.33032604839235202</v>
      </c>
      <c r="CL14" s="17">
        <v>0.39896999689858997</v>
      </c>
    </row>
    <row r="15" spans="2:90" x14ac:dyDescent="0.3">
      <c r="B15" s="18" t="s">
        <v>118</v>
      </c>
      <c r="C15" s="19">
        <v>1.9665533008076198E-2</v>
      </c>
      <c r="D15" s="19">
        <v>1.4248989973723E-2</v>
      </c>
      <c r="E15" s="19">
        <v>2.4156453521372301E-2</v>
      </c>
      <c r="F15" s="19"/>
      <c r="G15" s="19">
        <v>2.9911293973251901E-2</v>
      </c>
      <c r="H15" s="19">
        <v>1.9825843780798599E-2</v>
      </c>
      <c r="I15" s="19">
        <v>3.2487237600246403E-2</v>
      </c>
      <c r="J15" s="19">
        <v>2.1578912091726798E-2</v>
      </c>
      <c r="K15" s="19">
        <v>1.3493604440014E-2</v>
      </c>
      <c r="L15" s="19">
        <v>4.8160837748409003E-3</v>
      </c>
      <c r="M15" s="19"/>
      <c r="N15" s="19">
        <v>1.8778601380170099E-2</v>
      </c>
      <c r="O15" s="19">
        <v>1.8524784002057901E-2</v>
      </c>
      <c r="P15" s="19">
        <v>2.1267103684480398E-2</v>
      </c>
      <c r="Q15" s="19">
        <v>2.0593015906051101E-2</v>
      </c>
      <c r="R15" s="19"/>
      <c r="S15" s="19">
        <v>1.8218130000817401E-2</v>
      </c>
      <c r="T15" s="19">
        <v>2.1170753922512799E-2</v>
      </c>
      <c r="U15" s="19">
        <v>5.5711247198357797E-3</v>
      </c>
      <c r="V15" s="19">
        <v>1.05972693572056E-2</v>
      </c>
      <c r="W15" s="19">
        <v>4.2985495259168699E-2</v>
      </c>
      <c r="X15" s="19">
        <v>2.0223078005443498E-2</v>
      </c>
      <c r="Y15" s="19">
        <v>1.7553195541878001E-2</v>
      </c>
      <c r="Z15" s="19">
        <v>1.00088451406391E-2</v>
      </c>
      <c r="AA15" s="19">
        <v>1.5044553477881299E-2</v>
      </c>
      <c r="AB15" s="19">
        <v>3.5300908948281501E-2</v>
      </c>
      <c r="AC15" s="19">
        <v>2.02325044131966E-2</v>
      </c>
      <c r="AD15" s="19">
        <v>1.6278114914823599E-2</v>
      </c>
      <c r="AE15" s="19"/>
      <c r="AF15" s="19">
        <v>1.61392500121725E-2</v>
      </c>
      <c r="AG15" s="19">
        <v>1.78526020499465E-2</v>
      </c>
      <c r="AH15" s="19">
        <v>3.1051928096258698E-2</v>
      </c>
      <c r="AI15" s="19"/>
      <c r="AJ15" s="19">
        <v>7.5613309945061604E-3</v>
      </c>
      <c r="AK15" s="19">
        <v>1.2694520183508E-2</v>
      </c>
      <c r="AL15" s="19">
        <v>1.12080639267579E-2</v>
      </c>
      <c r="AM15" s="19">
        <v>2.02699277479154E-2</v>
      </c>
      <c r="AN15" s="19">
        <v>2.8089803850407599E-2</v>
      </c>
      <c r="AO15" s="19"/>
      <c r="AP15" s="19">
        <v>1.215512850801E-2</v>
      </c>
      <c r="AQ15" s="19">
        <v>8.6981067768412499E-3</v>
      </c>
      <c r="AR15" s="19">
        <v>2.6795060080025399E-2</v>
      </c>
      <c r="AS15" s="19">
        <v>1.5783394191688199E-2</v>
      </c>
      <c r="AT15" s="19">
        <v>2.6912526096826601E-2</v>
      </c>
      <c r="AU15" s="19">
        <v>4.2188831963133201E-2</v>
      </c>
      <c r="AV15" s="19"/>
      <c r="AW15" s="19">
        <v>5.0581237674573801E-2</v>
      </c>
      <c r="AX15" s="19">
        <v>4.3228570677249202E-2</v>
      </c>
      <c r="AY15" s="19">
        <v>7.46284555817438E-3</v>
      </c>
      <c r="AZ15" s="19">
        <v>7.2409397368307597E-3</v>
      </c>
      <c r="BA15" s="19">
        <v>1.65955998550768E-2</v>
      </c>
      <c r="BB15" s="19">
        <v>3.1673026665597001E-2</v>
      </c>
      <c r="BC15" s="19">
        <v>6.1027769187802696E-3</v>
      </c>
      <c r="BD15" s="19">
        <v>5.7791563781442604E-3</v>
      </c>
      <c r="BE15" s="19">
        <v>1.7311995327005499E-2</v>
      </c>
      <c r="BF15" s="19">
        <v>0</v>
      </c>
      <c r="BG15" s="19">
        <v>2.0555792380176099E-2</v>
      </c>
      <c r="BH15" s="19">
        <v>9.1473440298564194E-3</v>
      </c>
      <c r="BI15" s="19">
        <v>1.18546531385581E-2</v>
      </c>
      <c r="BJ15" s="19">
        <v>0</v>
      </c>
      <c r="BK15" s="19">
        <v>4.2469627130949997E-2</v>
      </c>
      <c r="BL15" s="19">
        <v>2.2947987023242099E-2</v>
      </c>
      <c r="BM15" s="19"/>
      <c r="BN15" s="19">
        <v>1.64572452479958E-2</v>
      </c>
      <c r="BO15" s="19">
        <v>2.3187079657499499E-2</v>
      </c>
      <c r="BP15" s="19"/>
      <c r="BQ15" s="19">
        <v>1.11763283812763E-2</v>
      </c>
      <c r="BR15" s="19">
        <v>1.5355353876594299E-2</v>
      </c>
      <c r="BS15" s="19"/>
      <c r="BT15" s="19">
        <v>8.7973829571194196E-3</v>
      </c>
      <c r="BU15" s="19"/>
      <c r="BV15" s="19">
        <v>4.8311841935694502E-2</v>
      </c>
      <c r="BW15" s="19">
        <v>2.0240922233905299E-2</v>
      </c>
      <c r="BX15" s="19">
        <v>9.5795334573422503E-3</v>
      </c>
      <c r="BY15" s="19"/>
      <c r="BZ15" s="19">
        <v>3.9342795501667201E-2</v>
      </c>
      <c r="CA15" s="19">
        <v>9.9468741803626706E-3</v>
      </c>
      <c r="CB15" s="19">
        <v>1.76441494251522E-2</v>
      </c>
      <c r="CC15" s="19">
        <v>1.2542339637377499E-2</v>
      </c>
      <c r="CD15" s="19">
        <v>5.7160974828636604E-3</v>
      </c>
      <c r="CE15" s="19">
        <v>1.5701488571023801E-2</v>
      </c>
      <c r="CF15" s="19">
        <v>1.9120868032830501E-2</v>
      </c>
      <c r="CG15" s="19"/>
      <c r="CH15" s="19">
        <v>3.86835185256445E-2</v>
      </c>
      <c r="CI15" s="19">
        <v>6.8156380120128297E-3</v>
      </c>
      <c r="CJ15" s="19">
        <v>2.3980185075610502E-2</v>
      </c>
      <c r="CK15" s="19">
        <v>2.0125369954356501E-2</v>
      </c>
      <c r="CL15" s="19">
        <v>5.11169245862459E-2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2" width="20.6640625" customWidth="1"/>
  </cols>
  <sheetData>
    <row r="2" spans="2:12" ht="40.049999999999997" customHeight="1" x14ac:dyDescent="0.3">
      <c r="D2" s="32" t="s">
        <v>314</v>
      </c>
      <c r="E2" s="28"/>
      <c r="F2" s="28"/>
      <c r="G2" s="28"/>
      <c r="H2" s="28"/>
      <c r="I2" s="28"/>
      <c r="J2" s="28"/>
      <c r="K2" s="28"/>
      <c r="L2" s="28"/>
    </row>
    <row r="6" spans="2:12" ht="49.95" customHeight="1" x14ac:dyDescent="0.3">
      <c r="B6" s="23" t="s">
        <v>15</v>
      </c>
      <c r="C6" s="23" t="s">
        <v>287</v>
      </c>
      <c r="D6" s="23" t="s">
        <v>288</v>
      </c>
      <c r="E6" s="23" t="s">
        <v>289</v>
      </c>
      <c r="F6" s="23" t="s">
        <v>290</v>
      </c>
      <c r="G6" s="23" t="s">
        <v>291</v>
      </c>
      <c r="H6" s="23" t="s">
        <v>292</v>
      </c>
      <c r="I6" s="23" t="s">
        <v>293</v>
      </c>
      <c r="J6" s="23" t="s">
        <v>294</v>
      </c>
      <c r="K6" s="23" t="s">
        <v>295</v>
      </c>
    </row>
    <row r="7" spans="2:12" x14ac:dyDescent="0.3">
      <c r="B7" s="18" t="s">
        <v>310</v>
      </c>
      <c r="C7" s="17">
        <v>6.0816781910911798E-2</v>
      </c>
      <c r="D7" s="17">
        <v>7.1057488909564898E-2</v>
      </c>
      <c r="E7" s="17">
        <v>6.2891082582362604E-2</v>
      </c>
      <c r="F7" s="17">
        <v>4.2769402404805201E-2</v>
      </c>
      <c r="G7" s="17">
        <v>2.2639646185256601E-2</v>
      </c>
      <c r="H7" s="17">
        <v>4.4027198410305703E-2</v>
      </c>
      <c r="I7" s="17">
        <v>7.5957043140143496E-2</v>
      </c>
      <c r="J7" s="17">
        <v>6.24949783360794E-2</v>
      </c>
      <c r="K7" s="17">
        <v>2.5183083238912999E-2</v>
      </c>
    </row>
    <row r="8" spans="2:12" x14ac:dyDescent="0.3">
      <c r="B8" s="18" t="s">
        <v>311</v>
      </c>
      <c r="C8" s="17">
        <v>0.135110629248614</v>
      </c>
      <c r="D8" s="17">
        <v>0.14688718664783601</v>
      </c>
      <c r="E8" s="17">
        <v>0.170525185524703</v>
      </c>
      <c r="F8" s="17">
        <v>0.10437117533035301</v>
      </c>
      <c r="G8" s="17">
        <v>5.6690109984218397E-2</v>
      </c>
      <c r="H8" s="17">
        <v>0.14604786075328599</v>
      </c>
      <c r="I8" s="17">
        <v>0.22321002811833199</v>
      </c>
      <c r="J8" s="17">
        <v>0.201950082486727</v>
      </c>
      <c r="K8" s="17">
        <v>6.5593121218571304E-2</v>
      </c>
    </row>
    <row r="9" spans="2:12" x14ac:dyDescent="0.3">
      <c r="B9" s="18" t="s">
        <v>220</v>
      </c>
      <c r="C9" s="17">
        <v>0.50070201375076695</v>
      </c>
      <c r="D9" s="17">
        <v>0.54811207158796804</v>
      </c>
      <c r="E9" s="17">
        <v>0.50795727049064499</v>
      </c>
      <c r="F9" s="17">
        <v>0.35953101898023299</v>
      </c>
      <c r="G9" s="17">
        <v>0.22016103785090901</v>
      </c>
      <c r="H9" s="17">
        <v>0.52820428097642202</v>
      </c>
      <c r="I9" s="17">
        <v>0.46035257838552202</v>
      </c>
      <c r="J9" s="17">
        <v>0.46907113550951801</v>
      </c>
      <c r="K9" s="17">
        <v>0.45712565624576101</v>
      </c>
    </row>
    <row r="10" spans="2:12" x14ac:dyDescent="0.3">
      <c r="B10" s="18" t="s">
        <v>312</v>
      </c>
      <c r="C10" s="17">
        <v>0.105816134699995</v>
      </c>
      <c r="D10" s="17">
        <v>0.113117454038825</v>
      </c>
      <c r="E10" s="17">
        <v>0.107962189309044</v>
      </c>
      <c r="F10" s="17">
        <v>9.0108079442839106E-2</v>
      </c>
      <c r="G10" s="17">
        <v>9.6685352263084806E-2</v>
      </c>
      <c r="H10" s="17">
        <v>0.16319808885923701</v>
      </c>
      <c r="I10" s="17">
        <v>0.13372863652228301</v>
      </c>
      <c r="J10" s="17">
        <v>0.118066743225739</v>
      </c>
      <c r="K10" s="17">
        <v>0.106391216689428</v>
      </c>
    </row>
    <row r="11" spans="2:12" x14ac:dyDescent="0.3">
      <c r="B11" s="18" t="s">
        <v>313</v>
      </c>
      <c r="C11" s="17">
        <v>6.07088028307253E-2</v>
      </c>
      <c r="D11" s="17">
        <v>5.9192460395552399E-2</v>
      </c>
      <c r="E11" s="17">
        <v>5.9460734690395402E-2</v>
      </c>
      <c r="F11" s="17">
        <v>5.7064386630134301E-2</v>
      </c>
      <c r="G11" s="17">
        <v>7.0811476862687406E-2</v>
      </c>
      <c r="H11" s="17">
        <v>6.9685895017546504E-2</v>
      </c>
      <c r="I11" s="17">
        <v>7.7304718702425695E-2</v>
      </c>
      <c r="J11" s="17">
        <v>6.0394010731139501E-2</v>
      </c>
      <c r="K11" s="17">
        <v>4.9250398976935297E-2</v>
      </c>
    </row>
    <row r="12" spans="2:12" x14ac:dyDescent="0.3">
      <c r="B12" s="18" t="s">
        <v>223</v>
      </c>
      <c r="C12" s="17">
        <v>0.107819734394155</v>
      </c>
      <c r="D12" s="17">
        <v>3.5917892713963902E-2</v>
      </c>
      <c r="E12" s="17">
        <v>6.3162792468459794E-2</v>
      </c>
      <c r="F12" s="17">
        <v>0.31845941248708298</v>
      </c>
      <c r="G12" s="17">
        <v>0.51448973830947098</v>
      </c>
      <c r="H12" s="17">
        <v>2.63964886796055E-2</v>
      </c>
      <c r="I12" s="17">
        <v>1.0255061457666701E-2</v>
      </c>
      <c r="J12" s="17">
        <v>6.7328137061342899E-2</v>
      </c>
      <c r="K12" s="17">
        <v>0.26749448444075302</v>
      </c>
    </row>
    <row r="13" spans="2:12" x14ac:dyDescent="0.3">
      <c r="B13" s="18" t="s">
        <v>118</v>
      </c>
      <c r="C13" s="17">
        <v>2.9025903164832601E-2</v>
      </c>
      <c r="D13" s="17">
        <v>2.5715445706290099E-2</v>
      </c>
      <c r="E13" s="17">
        <v>2.8040744934389902E-2</v>
      </c>
      <c r="F13" s="17">
        <v>2.76965247245523E-2</v>
      </c>
      <c r="G13" s="17">
        <v>1.8522638544372302E-2</v>
      </c>
      <c r="H13" s="17">
        <v>2.24401873035978E-2</v>
      </c>
      <c r="I13" s="17">
        <v>1.9191933673626701E-2</v>
      </c>
      <c r="J13" s="17">
        <v>2.0694912649454798E-2</v>
      </c>
      <c r="K13" s="17">
        <v>2.8962039189638199E-2</v>
      </c>
    </row>
    <row r="14" spans="2:12" x14ac:dyDescent="0.3">
      <c r="B14" s="16"/>
      <c r="C14" s="16"/>
      <c r="D14" s="16"/>
      <c r="E14" s="16"/>
      <c r="F14" s="16"/>
      <c r="G14" s="16"/>
      <c r="H14" s="16"/>
      <c r="I14" s="16"/>
      <c r="J14" s="16"/>
      <c r="K14" s="16"/>
    </row>
    <row r="15" spans="2:12" x14ac:dyDescent="0.3">
      <c r="B15" t="s">
        <v>111</v>
      </c>
    </row>
    <row r="16" spans="2:12" x14ac:dyDescent="0.3">
      <c r="B16" t="s">
        <v>112</v>
      </c>
    </row>
    <row r="20" spans="2:2" x14ac:dyDescent="0.3">
      <c r="B20"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315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310</v>
      </c>
      <c r="C9" s="17">
        <v>6.0816781910911798E-2</v>
      </c>
      <c r="D9" s="17">
        <v>5.7980217243125097E-2</v>
      </c>
      <c r="E9" s="17">
        <v>6.3131509818968007E-2</v>
      </c>
      <c r="F9" s="17"/>
      <c r="G9" s="17">
        <v>4.5321150443427098E-2</v>
      </c>
      <c r="H9" s="17">
        <v>2.9386120413147799E-2</v>
      </c>
      <c r="I9" s="17">
        <v>8.9626872250963302E-2</v>
      </c>
      <c r="J9" s="17">
        <v>6.20217919569492E-2</v>
      </c>
      <c r="K9" s="17">
        <v>7.5772136417201E-2</v>
      </c>
      <c r="L9" s="17">
        <v>6.2188312240955702E-2</v>
      </c>
      <c r="M9" s="17"/>
      <c r="N9" s="17">
        <v>3.43497196514203E-2</v>
      </c>
      <c r="O9" s="17">
        <v>4.8674801962680599E-2</v>
      </c>
      <c r="P9" s="17">
        <v>6.8081674841659098E-2</v>
      </c>
      <c r="Q9" s="17">
        <v>9.6166712252958905E-2</v>
      </c>
      <c r="R9" s="17"/>
      <c r="S9" s="17">
        <v>4.0240403318295002E-2</v>
      </c>
      <c r="T9" s="17">
        <v>7.0012581568059298E-2</v>
      </c>
      <c r="U9" s="17">
        <v>7.0787998755161202E-2</v>
      </c>
      <c r="V9" s="17">
        <v>3.2739667441430198E-2</v>
      </c>
      <c r="W9" s="17">
        <v>5.1543288064473898E-2</v>
      </c>
      <c r="X9" s="17">
        <v>7.2216821616250398E-2</v>
      </c>
      <c r="Y9" s="17">
        <v>6.9114427595216105E-2</v>
      </c>
      <c r="Z9" s="17">
        <v>8.3459330439395296E-2</v>
      </c>
      <c r="AA9" s="17">
        <v>8.3014416192517995E-2</v>
      </c>
      <c r="AB9" s="17">
        <v>4.5399570541394998E-2</v>
      </c>
      <c r="AC9" s="17">
        <v>6.5375007563321694E-2</v>
      </c>
      <c r="AD9" s="17">
        <v>6.6844189889701797E-2</v>
      </c>
      <c r="AE9" s="17"/>
      <c r="AF9" s="17">
        <v>8.7291815321384497E-2</v>
      </c>
      <c r="AG9" s="17">
        <v>5.45967487753262E-2</v>
      </c>
      <c r="AH9" s="17">
        <v>3.3878622969978803E-2</v>
      </c>
      <c r="AI9" s="17"/>
      <c r="AJ9" s="17">
        <v>6.3991731729445805E-2</v>
      </c>
      <c r="AK9" s="17">
        <v>4.95734339580364E-2</v>
      </c>
      <c r="AL9" s="17">
        <v>4.2774255637537499E-2</v>
      </c>
      <c r="AM9" s="17">
        <v>0.106256896032591</v>
      </c>
      <c r="AN9" s="17">
        <v>5.73589293694673E-2</v>
      </c>
      <c r="AO9" s="17"/>
      <c r="AP9" s="17">
        <v>4.4570674213959403E-2</v>
      </c>
      <c r="AQ9" s="17">
        <v>4.59499518322532E-2</v>
      </c>
      <c r="AR9" s="17">
        <v>5.4228127181080298E-2</v>
      </c>
      <c r="AS9" s="17">
        <v>0.10199576155022599</v>
      </c>
      <c r="AT9" s="17">
        <v>3.3154657630698497E-2</v>
      </c>
      <c r="AU9" s="17">
        <v>3.8737105730081101E-2</v>
      </c>
      <c r="AV9" s="17"/>
      <c r="AW9" s="17">
        <v>9.6528792754342604E-2</v>
      </c>
      <c r="AX9" s="17">
        <v>0.143421786522618</v>
      </c>
      <c r="AY9" s="17">
        <v>6.5451937466304705E-2</v>
      </c>
      <c r="AZ9" s="17">
        <v>7.3514154717576802E-2</v>
      </c>
      <c r="BA9" s="17">
        <v>9.4122435499940496E-2</v>
      </c>
      <c r="BB9" s="17">
        <v>4.2160709881955097E-2</v>
      </c>
      <c r="BC9" s="17">
        <v>6.3953805072401906E-2</v>
      </c>
      <c r="BD9" s="17">
        <v>7.8581436725791806E-2</v>
      </c>
      <c r="BE9" s="17">
        <v>3.4555078111876199E-2</v>
      </c>
      <c r="BF9" s="17">
        <v>2.1336505122803402E-2</v>
      </c>
      <c r="BG9" s="17">
        <v>6.29030142958623E-2</v>
      </c>
      <c r="BH9" s="17">
        <v>7.4728410704965401E-2</v>
      </c>
      <c r="BI9" s="17">
        <v>3.5026465227095301E-2</v>
      </c>
      <c r="BJ9" s="17">
        <v>3.3038565398639697E-2</v>
      </c>
      <c r="BK9" s="17">
        <v>2.0141768729958199E-2</v>
      </c>
      <c r="BL9" s="17">
        <v>4.5164822627876598E-2</v>
      </c>
      <c r="BM9" s="17"/>
      <c r="BN9" s="17">
        <v>6.7040689400185594E-2</v>
      </c>
      <c r="BO9" s="17">
        <v>5.3099748889545897E-2</v>
      </c>
      <c r="BP9" s="17"/>
      <c r="BQ9" s="17">
        <v>3.8220274054646897E-2</v>
      </c>
      <c r="BR9" s="17">
        <v>6.4567753890907603E-2</v>
      </c>
      <c r="BS9" s="17"/>
      <c r="BT9" s="17">
        <v>4.5046042528932698E-2</v>
      </c>
      <c r="BU9" s="17"/>
      <c r="BV9" s="17">
        <v>5.5327683079751597E-2</v>
      </c>
      <c r="BW9" s="17">
        <v>4.6559127261798297E-2</v>
      </c>
      <c r="BX9" s="17">
        <v>6.8569205065953195E-2</v>
      </c>
      <c r="BY9" s="17"/>
      <c r="BZ9" s="17">
        <v>0.12181874248348599</v>
      </c>
      <c r="CA9" s="17">
        <v>7.9640950351851897E-2</v>
      </c>
      <c r="CB9" s="17">
        <v>7.2885046614067195E-2</v>
      </c>
      <c r="CC9" s="17">
        <v>8.2644711768859902E-2</v>
      </c>
      <c r="CD9" s="17">
        <v>4.9807781278743302E-2</v>
      </c>
      <c r="CE9" s="17">
        <v>1.6903482025066901E-2</v>
      </c>
      <c r="CF9" s="17">
        <v>4.0294499256453398E-2</v>
      </c>
      <c r="CG9" s="17"/>
      <c r="CH9" s="17">
        <v>4.7146126992949101E-2</v>
      </c>
      <c r="CI9" s="17">
        <v>2.9333361959360201E-2</v>
      </c>
      <c r="CJ9" s="17">
        <v>5.5981269804594003E-2</v>
      </c>
      <c r="CK9" s="17">
        <v>0.113635173386961</v>
      </c>
      <c r="CL9" s="17">
        <v>0.22520694102928299</v>
      </c>
    </row>
    <row r="10" spans="2:90" x14ac:dyDescent="0.3">
      <c r="B10" s="18" t="s">
        <v>311</v>
      </c>
      <c r="C10" s="17">
        <v>0.135110629248614</v>
      </c>
      <c r="D10" s="17">
        <v>0.13159309185615001</v>
      </c>
      <c r="E10" s="17">
        <v>0.138660782053182</v>
      </c>
      <c r="F10" s="17"/>
      <c r="G10" s="17">
        <v>0.108683236535376</v>
      </c>
      <c r="H10" s="17">
        <v>0.110835927354869</v>
      </c>
      <c r="I10" s="17">
        <v>0.139835051393328</v>
      </c>
      <c r="J10" s="17">
        <v>0.14003449610034199</v>
      </c>
      <c r="K10" s="17">
        <v>0.17730772757124</v>
      </c>
      <c r="L10" s="17">
        <v>0.13632854967738001</v>
      </c>
      <c r="M10" s="17"/>
      <c r="N10" s="17">
        <v>0.110144670711502</v>
      </c>
      <c r="O10" s="17">
        <v>0.12101570105581</v>
      </c>
      <c r="P10" s="17">
        <v>0.175038092836801</v>
      </c>
      <c r="Q10" s="17">
        <v>0.142869406350634</v>
      </c>
      <c r="R10" s="17"/>
      <c r="S10" s="17">
        <v>0.14833889198852501</v>
      </c>
      <c r="T10" s="17">
        <v>0.12589086656201801</v>
      </c>
      <c r="U10" s="17">
        <v>0.1296985179532</v>
      </c>
      <c r="V10" s="17">
        <v>0.11330264147980799</v>
      </c>
      <c r="W10" s="17">
        <v>0.19848045216709101</v>
      </c>
      <c r="X10" s="17">
        <v>0.125637676409185</v>
      </c>
      <c r="Y10" s="17">
        <v>0.15358845344222599</v>
      </c>
      <c r="Z10" s="17">
        <v>0.13704435065550599</v>
      </c>
      <c r="AA10" s="17">
        <v>0.131171425268748</v>
      </c>
      <c r="AB10" s="17">
        <v>0.14346347673780499</v>
      </c>
      <c r="AC10" s="17">
        <v>9.9607342909469002E-2</v>
      </c>
      <c r="AD10" s="17">
        <v>7.04478610801062E-2</v>
      </c>
      <c r="AE10" s="17"/>
      <c r="AF10" s="17">
        <v>0.16373661217917199</v>
      </c>
      <c r="AG10" s="17">
        <v>0.117081441301933</v>
      </c>
      <c r="AH10" s="17">
        <v>0.121121853748656</v>
      </c>
      <c r="AI10" s="17"/>
      <c r="AJ10" s="17">
        <v>0.14200853320878301</v>
      </c>
      <c r="AK10" s="17">
        <v>0.122695161762002</v>
      </c>
      <c r="AL10" s="17">
        <v>0.117613049420823</v>
      </c>
      <c r="AM10" s="17">
        <v>0.17279935546123301</v>
      </c>
      <c r="AN10" s="17">
        <v>0.13571326288296001</v>
      </c>
      <c r="AO10" s="17"/>
      <c r="AP10" s="17">
        <v>0.107364841179695</v>
      </c>
      <c r="AQ10" s="17">
        <v>0.159642511788747</v>
      </c>
      <c r="AR10" s="17">
        <v>0.10535589702534</v>
      </c>
      <c r="AS10" s="17">
        <v>0.16819393052064599</v>
      </c>
      <c r="AT10" s="17">
        <v>0.12859542653134801</v>
      </c>
      <c r="AU10" s="17">
        <v>0.145032362639579</v>
      </c>
      <c r="AV10" s="17"/>
      <c r="AW10" s="17">
        <v>0.146675958258279</v>
      </c>
      <c r="AX10" s="17">
        <v>0.106947341323685</v>
      </c>
      <c r="AY10" s="17">
        <v>0.14616774464055299</v>
      </c>
      <c r="AZ10" s="17">
        <v>0.14201923014568299</v>
      </c>
      <c r="BA10" s="17">
        <v>0.14036717285120401</v>
      </c>
      <c r="BB10" s="17">
        <v>0.126711163106874</v>
      </c>
      <c r="BC10" s="17">
        <v>0.15522794159355299</v>
      </c>
      <c r="BD10" s="17">
        <v>0.12276410483117101</v>
      </c>
      <c r="BE10" s="17">
        <v>0.17755076411717799</v>
      </c>
      <c r="BF10" s="17">
        <v>0.13370604642890599</v>
      </c>
      <c r="BG10" s="17">
        <v>0.12695513209093401</v>
      </c>
      <c r="BH10" s="17">
        <v>0.113196419702515</v>
      </c>
      <c r="BI10" s="17">
        <v>8.8541738198311098E-2</v>
      </c>
      <c r="BJ10" s="17">
        <v>0.12950426075642299</v>
      </c>
      <c r="BK10" s="17">
        <v>0.25410178024698199</v>
      </c>
      <c r="BL10" s="17">
        <v>7.2991950745642104E-2</v>
      </c>
      <c r="BM10" s="17"/>
      <c r="BN10" s="17">
        <v>0.15575411200355499</v>
      </c>
      <c r="BO10" s="17">
        <v>0.10611959205733799</v>
      </c>
      <c r="BP10" s="17"/>
      <c r="BQ10" s="17">
        <v>0.109047537351339</v>
      </c>
      <c r="BR10" s="17">
        <v>0.143799412597828</v>
      </c>
      <c r="BS10" s="17"/>
      <c r="BT10" s="17">
        <v>0.13800221679312499</v>
      </c>
      <c r="BU10" s="17"/>
      <c r="BV10" s="17">
        <v>0.108350410296399</v>
      </c>
      <c r="BW10" s="17">
        <v>0.14287889839330001</v>
      </c>
      <c r="BX10" s="17">
        <v>0.14164433910291299</v>
      </c>
      <c r="BY10" s="17"/>
      <c r="BZ10" s="17">
        <v>0.14126898182469799</v>
      </c>
      <c r="CA10" s="17">
        <v>0.17767479113427001</v>
      </c>
      <c r="CB10" s="17">
        <v>0.156546924390701</v>
      </c>
      <c r="CC10" s="17">
        <v>0.154765724821321</v>
      </c>
      <c r="CD10" s="17">
        <v>0.12879048990449901</v>
      </c>
      <c r="CE10" s="17">
        <v>8.9731152048004401E-2</v>
      </c>
      <c r="CF10" s="17">
        <v>8.9626778478473904E-2</v>
      </c>
      <c r="CG10" s="17"/>
      <c r="CH10" s="17">
        <v>0.10658636545896601</v>
      </c>
      <c r="CI10" s="17">
        <v>0.116026914642695</v>
      </c>
      <c r="CJ10" s="17">
        <v>0.14338445992169599</v>
      </c>
      <c r="CK10" s="17">
        <v>0.18686190314685</v>
      </c>
      <c r="CL10" s="17">
        <v>0.103876661009964</v>
      </c>
    </row>
    <row r="11" spans="2:90" x14ac:dyDescent="0.3">
      <c r="B11" s="18" t="s">
        <v>220</v>
      </c>
      <c r="C11" s="17">
        <v>0.50070201375076695</v>
      </c>
      <c r="D11" s="17">
        <v>0.48377650687405299</v>
      </c>
      <c r="E11" s="17">
        <v>0.51928295570057104</v>
      </c>
      <c r="F11" s="17"/>
      <c r="G11" s="17">
        <v>0.34773315647377201</v>
      </c>
      <c r="H11" s="17">
        <v>0.40782497802059298</v>
      </c>
      <c r="I11" s="17">
        <v>0.43645373608561899</v>
      </c>
      <c r="J11" s="17">
        <v>0.55418381377787695</v>
      </c>
      <c r="K11" s="17">
        <v>0.59938078862133903</v>
      </c>
      <c r="L11" s="17">
        <v>0.621210398314752</v>
      </c>
      <c r="M11" s="17"/>
      <c r="N11" s="17">
        <v>0.49695727510492499</v>
      </c>
      <c r="O11" s="17">
        <v>0.54882575661400901</v>
      </c>
      <c r="P11" s="17">
        <v>0.51052040431952095</v>
      </c>
      <c r="Q11" s="17">
        <v>0.44492584160107801</v>
      </c>
      <c r="R11" s="17"/>
      <c r="S11" s="17">
        <v>0.429006524232732</v>
      </c>
      <c r="T11" s="17">
        <v>0.54521118930174495</v>
      </c>
      <c r="U11" s="17">
        <v>0.485491337878037</v>
      </c>
      <c r="V11" s="17">
        <v>0.56062499819314304</v>
      </c>
      <c r="W11" s="17">
        <v>0.51656391900007004</v>
      </c>
      <c r="X11" s="17">
        <v>0.54288905792249098</v>
      </c>
      <c r="Y11" s="17">
        <v>0.48742482317432601</v>
      </c>
      <c r="Z11" s="17">
        <v>0.57542754065815604</v>
      </c>
      <c r="AA11" s="17">
        <v>0.440514275471936</v>
      </c>
      <c r="AB11" s="17">
        <v>0.52841740832805695</v>
      </c>
      <c r="AC11" s="17">
        <v>0.499279680278992</v>
      </c>
      <c r="AD11" s="17">
        <v>0.41676477717405203</v>
      </c>
      <c r="AE11" s="17"/>
      <c r="AF11" s="17">
        <v>0.51771817054835301</v>
      </c>
      <c r="AG11" s="17">
        <v>0.53434635095225103</v>
      </c>
      <c r="AH11" s="17">
        <v>0.46719665037178398</v>
      </c>
      <c r="AI11" s="17"/>
      <c r="AJ11" s="17">
        <v>0.52706171223843501</v>
      </c>
      <c r="AK11" s="17">
        <v>0.50058476391722995</v>
      </c>
      <c r="AL11" s="17">
        <v>0.56482770276982897</v>
      </c>
      <c r="AM11" s="17">
        <v>0.47991496963360902</v>
      </c>
      <c r="AN11" s="17">
        <v>0.41377093501069401</v>
      </c>
      <c r="AO11" s="17"/>
      <c r="AP11" s="17">
        <v>0.47318416740928898</v>
      </c>
      <c r="AQ11" s="17">
        <v>0.50793016845818295</v>
      </c>
      <c r="AR11" s="17">
        <v>0.57807551237149002</v>
      </c>
      <c r="AS11" s="17">
        <v>0.494387729863077</v>
      </c>
      <c r="AT11" s="17">
        <v>0.415432281426242</v>
      </c>
      <c r="AU11" s="17">
        <v>0.57095778585019696</v>
      </c>
      <c r="AV11" s="17"/>
      <c r="AW11" s="17">
        <v>0.45618864840815898</v>
      </c>
      <c r="AX11" s="17">
        <v>0.29977017393958599</v>
      </c>
      <c r="AY11" s="17">
        <v>0.46316813260906797</v>
      </c>
      <c r="AZ11" s="17">
        <v>0.47712385906992599</v>
      </c>
      <c r="BA11" s="17">
        <v>0.49595812085393798</v>
      </c>
      <c r="BB11" s="17">
        <v>0.52461231123549101</v>
      </c>
      <c r="BC11" s="17">
        <v>0.473536816080462</v>
      </c>
      <c r="BD11" s="17">
        <v>0.55162303625295805</v>
      </c>
      <c r="BE11" s="17">
        <v>0.51404040149874797</v>
      </c>
      <c r="BF11" s="17">
        <v>0.62162032220039498</v>
      </c>
      <c r="BG11" s="17">
        <v>0.55780696038065103</v>
      </c>
      <c r="BH11" s="17">
        <v>0.48309284815697601</v>
      </c>
      <c r="BI11" s="17">
        <v>0.57655556826072896</v>
      </c>
      <c r="BJ11" s="17">
        <v>0.47988452371241902</v>
      </c>
      <c r="BK11" s="17">
        <v>0.54536432236856502</v>
      </c>
      <c r="BL11" s="17">
        <v>0.40281710451269198</v>
      </c>
      <c r="BM11" s="17"/>
      <c r="BN11" s="17">
        <v>0.50566373666409503</v>
      </c>
      <c r="BO11" s="17">
        <v>0.49598243054152202</v>
      </c>
      <c r="BP11" s="17"/>
      <c r="BQ11" s="17">
        <v>0.487536651252514</v>
      </c>
      <c r="BR11" s="17">
        <v>0.493199984137078</v>
      </c>
      <c r="BS11" s="17"/>
      <c r="BT11" s="17">
        <v>0.41032401473580499</v>
      </c>
      <c r="BU11" s="17"/>
      <c r="BV11" s="17">
        <v>0.51926113375327099</v>
      </c>
      <c r="BW11" s="17">
        <v>0.39496187781238401</v>
      </c>
      <c r="BX11" s="17">
        <v>0.52792022625639701</v>
      </c>
      <c r="BY11" s="17"/>
      <c r="BZ11" s="17">
        <v>0.405516837391378</v>
      </c>
      <c r="CA11" s="17">
        <v>0.47914594760478002</v>
      </c>
      <c r="CB11" s="17">
        <v>0.52981405927213998</v>
      </c>
      <c r="CC11" s="17">
        <v>0.44604384630944199</v>
      </c>
      <c r="CD11" s="17">
        <v>0.51102619816941297</v>
      </c>
      <c r="CE11" s="17">
        <v>0.58994407824318296</v>
      </c>
      <c r="CF11" s="17">
        <v>0.51834403316423405</v>
      </c>
      <c r="CG11" s="17"/>
      <c r="CH11" s="17">
        <v>0.399067087285852</v>
      </c>
      <c r="CI11" s="17">
        <v>0.57344393607231903</v>
      </c>
      <c r="CJ11" s="17">
        <v>0.51377243620186497</v>
      </c>
      <c r="CK11" s="17">
        <v>0.40301490968637399</v>
      </c>
      <c r="CL11" s="17">
        <v>0.33469044312248297</v>
      </c>
    </row>
    <row r="12" spans="2:90" x14ac:dyDescent="0.3">
      <c r="B12" s="18" t="s">
        <v>312</v>
      </c>
      <c r="C12" s="17">
        <v>0.105816134699995</v>
      </c>
      <c r="D12" s="17">
        <v>0.115819383813768</v>
      </c>
      <c r="E12" s="17">
        <v>9.4740267808777007E-2</v>
      </c>
      <c r="F12" s="17"/>
      <c r="G12" s="17">
        <v>0.15134762074689301</v>
      </c>
      <c r="H12" s="17">
        <v>0.22132180686694</v>
      </c>
      <c r="I12" s="17">
        <v>0.139045244930699</v>
      </c>
      <c r="J12" s="17">
        <v>5.4896983782259101E-2</v>
      </c>
      <c r="K12" s="17">
        <v>4.88973979991685E-2</v>
      </c>
      <c r="L12" s="17">
        <v>3.3498786840556398E-2</v>
      </c>
      <c r="M12" s="17"/>
      <c r="N12" s="17">
        <v>0.15673625229153301</v>
      </c>
      <c r="O12" s="17">
        <v>8.9040765147849199E-2</v>
      </c>
      <c r="P12" s="17">
        <v>9.5624482169032299E-2</v>
      </c>
      <c r="Q12" s="17">
        <v>7.8363897105689695E-2</v>
      </c>
      <c r="R12" s="17"/>
      <c r="S12" s="17">
        <v>0.15566004107855699</v>
      </c>
      <c r="T12" s="17">
        <v>7.5245683224245602E-2</v>
      </c>
      <c r="U12" s="17">
        <v>9.1421581663164803E-2</v>
      </c>
      <c r="V12" s="17">
        <v>7.8344509229321194E-2</v>
      </c>
      <c r="W12" s="17">
        <v>0.102172482659143</v>
      </c>
      <c r="X12" s="17">
        <v>0.10272675030789701</v>
      </c>
      <c r="Y12" s="17">
        <v>0.14138099055311901</v>
      </c>
      <c r="Z12" s="17">
        <v>3.0712509665541E-2</v>
      </c>
      <c r="AA12" s="17">
        <v>0.127482136952562</v>
      </c>
      <c r="AB12" s="17">
        <v>8.0311248426734802E-2</v>
      </c>
      <c r="AC12" s="17">
        <v>0.11662358777691099</v>
      </c>
      <c r="AD12" s="17">
        <v>0.12792605028578999</v>
      </c>
      <c r="AE12" s="17"/>
      <c r="AF12" s="17">
        <v>5.9091989496779997E-2</v>
      </c>
      <c r="AG12" s="17">
        <v>0.10905103534206</v>
      </c>
      <c r="AH12" s="17">
        <v>0.16621440251943101</v>
      </c>
      <c r="AI12" s="17"/>
      <c r="AJ12" s="17">
        <v>0.12115622432210001</v>
      </c>
      <c r="AK12" s="17">
        <v>0.12820657334103799</v>
      </c>
      <c r="AL12" s="17">
        <v>0.101717508512358</v>
      </c>
      <c r="AM12" s="17">
        <v>6.0298658289510497E-2</v>
      </c>
      <c r="AN12" s="17">
        <v>0.14066842643632499</v>
      </c>
      <c r="AO12" s="17"/>
      <c r="AP12" s="17">
        <v>0.16329384074351799</v>
      </c>
      <c r="AQ12" s="17">
        <v>0.13724172885288499</v>
      </c>
      <c r="AR12" s="17">
        <v>7.9227191771025093E-2</v>
      </c>
      <c r="AS12" s="17">
        <v>6.0366843126170598E-2</v>
      </c>
      <c r="AT12" s="17">
        <v>0.118082250174491</v>
      </c>
      <c r="AU12" s="17">
        <v>4.9503313803419102E-2</v>
      </c>
      <c r="AV12" s="17"/>
      <c r="AW12" s="17">
        <v>4.4621620120488099E-2</v>
      </c>
      <c r="AX12" s="17">
        <v>0.10274884650116101</v>
      </c>
      <c r="AY12" s="17">
        <v>8.6115256923527797E-2</v>
      </c>
      <c r="AZ12" s="17">
        <v>8.6070004723011198E-2</v>
      </c>
      <c r="BA12" s="17">
        <v>7.4524293204865102E-2</v>
      </c>
      <c r="BB12" s="17">
        <v>7.9520599759411004E-2</v>
      </c>
      <c r="BC12" s="17">
        <v>0.124500876404842</v>
      </c>
      <c r="BD12" s="17">
        <v>9.8897349472020002E-2</v>
      </c>
      <c r="BE12" s="17">
        <v>0.106521878287458</v>
      </c>
      <c r="BF12" s="17">
        <v>0.10032135024173</v>
      </c>
      <c r="BG12" s="17">
        <v>0.112410356258398</v>
      </c>
      <c r="BH12" s="17">
        <v>0.15398842190536699</v>
      </c>
      <c r="BI12" s="17">
        <v>0.109307104285072</v>
      </c>
      <c r="BJ12" s="17">
        <v>0.16789434360151501</v>
      </c>
      <c r="BK12" s="17">
        <v>6.5144589379374798E-2</v>
      </c>
      <c r="BL12" s="17">
        <v>0.236464648810784</v>
      </c>
      <c r="BM12" s="17"/>
      <c r="BN12" s="17">
        <v>0.11760932509473999</v>
      </c>
      <c r="BO12" s="17">
        <v>8.8495431211266004E-2</v>
      </c>
      <c r="BP12" s="17"/>
      <c r="BQ12" s="17">
        <v>0.16241506009142601</v>
      </c>
      <c r="BR12" s="17">
        <v>7.8414510310049701E-2</v>
      </c>
      <c r="BS12" s="17"/>
      <c r="BT12" s="17">
        <v>0.181311094448492</v>
      </c>
      <c r="BU12" s="17"/>
      <c r="BV12" s="17">
        <v>7.8677953090761102E-2</v>
      </c>
      <c r="BW12" s="17">
        <v>0.180522872763378</v>
      </c>
      <c r="BX12" s="17">
        <v>9.4264412680041598E-2</v>
      </c>
      <c r="BY12" s="17"/>
      <c r="BZ12" s="17">
        <v>9.5893931520583398E-2</v>
      </c>
      <c r="CA12" s="17">
        <v>5.21665634726627E-2</v>
      </c>
      <c r="CB12" s="17">
        <v>7.0027985225903006E-2</v>
      </c>
      <c r="CC12" s="17">
        <v>0.11417842279311601</v>
      </c>
      <c r="CD12" s="17">
        <v>0.122278476749559</v>
      </c>
      <c r="CE12" s="17">
        <v>0.15331523793226601</v>
      </c>
      <c r="CF12" s="17">
        <v>0.17880500000055899</v>
      </c>
      <c r="CG12" s="17"/>
      <c r="CH12" s="17">
        <v>0.194760322396764</v>
      </c>
      <c r="CI12" s="17">
        <v>0.121162382433494</v>
      </c>
      <c r="CJ12" s="17">
        <v>8.9086472563048399E-2</v>
      </c>
      <c r="CK12" s="17">
        <v>6.4156191795068901E-2</v>
      </c>
      <c r="CL12" s="17">
        <v>6.2109791159829002E-2</v>
      </c>
    </row>
    <row r="13" spans="2:90" x14ac:dyDescent="0.3">
      <c r="B13" s="18" t="s">
        <v>313</v>
      </c>
      <c r="C13" s="17">
        <v>6.07088028307253E-2</v>
      </c>
      <c r="D13" s="17">
        <v>7.8631327192731901E-2</v>
      </c>
      <c r="E13" s="17">
        <v>4.3674315379855902E-2</v>
      </c>
      <c r="F13" s="17"/>
      <c r="G13" s="17">
        <v>0.12778412757103599</v>
      </c>
      <c r="H13" s="17">
        <v>0.12640251952267401</v>
      </c>
      <c r="I13" s="17">
        <v>6.3929078091598507E-2</v>
      </c>
      <c r="J13" s="17">
        <v>3.68030783203094E-2</v>
      </c>
      <c r="K13" s="17">
        <v>6.5621578291685601E-3</v>
      </c>
      <c r="L13" s="17">
        <v>1.5565159164658299E-2</v>
      </c>
      <c r="M13" s="17"/>
      <c r="N13" s="17">
        <v>0.100100575760453</v>
      </c>
      <c r="O13" s="17">
        <v>4.5939491808541698E-2</v>
      </c>
      <c r="P13" s="17">
        <v>4.45227807759003E-2</v>
      </c>
      <c r="Q13" s="17">
        <v>4.6566702601852597E-2</v>
      </c>
      <c r="R13" s="17"/>
      <c r="S13" s="17">
        <v>0.12709586831759101</v>
      </c>
      <c r="T13" s="17">
        <v>4.1850907974209497E-2</v>
      </c>
      <c r="U13" s="17">
        <v>2.3810729167848099E-2</v>
      </c>
      <c r="V13" s="17">
        <v>4.0643301147228902E-2</v>
      </c>
      <c r="W13" s="17">
        <v>1.3598070440780201E-2</v>
      </c>
      <c r="X13" s="17">
        <v>4.8215304263438799E-2</v>
      </c>
      <c r="Y13" s="17">
        <v>5.0218112569827299E-2</v>
      </c>
      <c r="Z13" s="17">
        <v>8.7170547041338101E-2</v>
      </c>
      <c r="AA13" s="17">
        <v>0.103664811104351</v>
      </c>
      <c r="AB13" s="17">
        <v>3.6743539454839901E-2</v>
      </c>
      <c r="AC13" s="17">
        <v>6.68654850496051E-2</v>
      </c>
      <c r="AD13" s="17">
        <v>3.3947931541783501E-2</v>
      </c>
      <c r="AE13" s="17"/>
      <c r="AF13" s="17">
        <v>4.2875722685027699E-2</v>
      </c>
      <c r="AG13" s="17">
        <v>6.9603578823785095E-2</v>
      </c>
      <c r="AH13" s="17">
        <v>7.8672860362746094E-2</v>
      </c>
      <c r="AI13" s="17"/>
      <c r="AJ13" s="17">
        <v>5.51688497127878E-2</v>
      </c>
      <c r="AK13" s="17">
        <v>9.0741437179126E-2</v>
      </c>
      <c r="AL13" s="17">
        <v>1.7458019970391099E-2</v>
      </c>
      <c r="AM13" s="17">
        <v>4.1839427305169402E-2</v>
      </c>
      <c r="AN13" s="17">
        <v>5.8312695281839001E-2</v>
      </c>
      <c r="AO13" s="17"/>
      <c r="AP13" s="17">
        <v>0.12461348011224101</v>
      </c>
      <c r="AQ13" s="17">
        <v>6.2592515427955797E-2</v>
      </c>
      <c r="AR13" s="17">
        <v>3.3584999312063699E-2</v>
      </c>
      <c r="AS13" s="17">
        <v>3.4109209290250103E-2</v>
      </c>
      <c r="AT13" s="17">
        <v>4.94431537190421E-2</v>
      </c>
      <c r="AU13" s="17">
        <v>2.55170283603872E-2</v>
      </c>
      <c r="AV13" s="17"/>
      <c r="AW13" s="17">
        <v>0</v>
      </c>
      <c r="AX13" s="17">
        <v>9.5803386354094494E-2</v>
      </c>
      <c r="AY13" s="17">
        <v>1.35018280384866E-2</v>
      </c>
      <c r="AZ13" s="17">
        <v>3.6217364301499702E-2</v>
      </c>
      <c r="BA13" s="17">
        <v>4.0309622738348198E-2</v>
      </c>
      <c r="BB13" s="17">
        <v>5.3891917945206001E-2</v>
      </c>
      <c r="BC13" s="17">
        <v>7.7271760723957902E-2</v>
      </c>
      <c r="BD13" s="17">
        <v>3.88392227036682E-2</v>
      </c>
      <c r="BE13" s="17">
        <v>4.4396302233015598E-2</v>
      </c>
      <c r="BF13" s="17">
        <v>5.8877089696712903E-2</v>
      </c>
      <c r="BG13" s="17">
        <v>5.05853942888553E-2</v>
      </c>
      <c r="BH13" s="17">
        <v>5.8277477612375402E-2</v>
      </c>
      <c r="BI13" s="17">
        <v>7.4342274106290906E-2</v>
      </c>
      <c r="BJ13" s="17">
        <v>0.12262747819233</v>
      </c>
      <c r="BK13" s="17">
        <v>9.4358745297360394E-2</v>
      </c>
      <c r="BL13" s="17">
        <v>0.186721672222283</v>
      </c>
      <c r="BM13" s="17"/>
      <c r="BN13" s="17">
        <v>6.0394417456874398E-2</v>
      </c>
      <c r="BO13" s="17">
        <v>5.9865621011363598E-2</v>
      </c>
      <c r="BP13" s="17"/>
      <c r="BQ13" s="17">
        <v>0.118003190073701</v>
      </c>
      <c r="BR13" s="17">
        <v>4.7559994026404401E-2</v>
      </c>
      <c r="BS13" s="17"/>
      <c r="BT13" s="17">
        <v>0.147849833133995</v>
      </c>
      <c r="BU13" s="17"/>
      <c r="BV13" s="17">
        <v>3.93310153511367E-2</v>
      </c>
      <c r="BW13" s="17">
        <v>7.3773804356855904E-2</v>
      </c>
      <c r="BX13" s="17">
        <v>6.2821236138498604E-2</v>
      </c>
      <c r="BY13" s="17"/>
      <c r="BZ13" s="17">
        <v>3.8435217496515198E-2</v>
      </c>
      <c r="CA13" s="17">
        <v>5.5628534522763201E-2</v>
      </c>
      <c r="CB13" s="17">
        <v>2.8356261825586399E-2</v>
      </c>
      <c r="CC13" s="17">
        <v>9.1402923664768695E-2</v>
      </c>
      <c r="CD13" s="17">
        <v>6.81898759231747E-2</v>
      </c>
      <c r="CE13" s="17">
        <v>5.76140261271628E-2</v>
      </c>
      <c r="CF13" s="17">
        <v>0.10579512074323399</v>
      </c>
      <c r="CG13" s="17"/>
      <c r="CH13" s="17">
        <v>0.186274121815863</v>
      </c>
      <c r="CI13" s="17">
        <v>4.7626429697930003E-2</v>
      </c>
      <c r="CJ13" s="17">
        <v>4.2752689013476099E-2</v>
      </c>
      <c r="CK13" s="17">
        <v>4.99612796604628E-2</v>
      </c>
      <c r="CL13" s="17">
        <v>8.2161205441227694E-2</v>
      </c>
    </row>
    <row r="14" spans="2:90" x14ac:dyDescent="0.3">
      <c r="B14" s="18" t="s">
        <v>223</v>
      </c>
      <c r="C14" s="17">
        <v>0.107819734394155</v>
      </c>
      <c r="D14" s="17">
        <v>0.108652698228335</v>
      </c>
      <c r="E14" s="17">
        <v>0.105899411631135</v>
      </c>
      <c r="F14" s="17"/>
      <c r="G14" s="17">
        <v>0.13811381328111899</v>
      </c>
      <c r="H14" s="17">
        <v>6.8206562720927802E-2</v>
      </c>
      <c r="I14" s="17">
        <v>0.104234176812109</v>
      </c>
      <c r="J14" s="17">
        <v>0.12222174476483701</v>
      </c>
      <c r="K14" s="17">
        <v>8.4773677017476207E-2</v>
      </c>
      <c r="L14" s="17">
        <v>0.12676570251671401</v>
      </c>
      <c r="M14" s="17"/>
      <c r="N14" s="17">
        <v>7.9238200827769098E-2</v>
      </c>
      <c r="O14" s="17">
        <v>0.10456905961179901</v>
      </c>
      <c r="P14" s="17">
        <v>9.0595963834790696E-2</v>
      </c>
      <c r="Q14" s="17">
        <v>0.15632643648205599</v>
      </c>
      <c r="R14" s="17"/>
      <c r="S14" s="17">
        <v>7.5657443350701903E-2</v>
      </c>
      <c r="T14" s="17">
        <v>0.12412275589692399</v>
      </c>
      <c r="U14" s="17">
        <v>0.15022192062711001</v>
      </c>
      <c r="V14" s="17">
        <v>0.16384833149792</v>
      </c>
      <c r="W14" s="17">
        <v>8.1392145176948399E-2</v>
      </c>
      <c r="X14" s="17">
        <v>7.6348389760443197E-2</v>
      </c>
      <c r="Y14" s="17">
        <v>6.9051297045894799E-2</v>
      </c>
      <c r="Z14" s="17">
        <v>8.6185721540063195E-2</v>
      </c>
      <c r="AA14" s="17">
        <v>9.4500161160250895E-2</v>
      </c>
      <c r="AB14" s="17">
        <v>9.97795331068356E-2</v>
      </c>
      <c r="AC14" s="17">
        <v>0.107855838443407</v>
      </c>
      <c r="AD14" s="17">
        <v>0.267791075113744</v>
      </c>
      <c r="AE14" s="17"/>
      <c r="AF14" s="17">
        <v>0.110452618097276</v>
      </c>
      <c r="AG14" s="17">
        <v>9.0756883153673404E-2</v>
      </c>
      <c r="AH14" s="17">
        <v>9.0647711840704095E-2</v>
      </c>
      <c r="AI14" s="17"/>
      <c r="AJ14" s="17">
        <v>8.3862787887004006E-2</v>
      </c>
      <c r="AK14" s="17">
        <v>8.0297977622851804E-2</v>
      </c>
      <c r="AL14" s="17">
        <v>0.14372163875681601</v>
      </c>
      <c r="AM14" s="17">
        <v>0.116491173791236</v>
      </c>
      <c r="AN14" s="17">
        <v>0.15806503305903</v>
      </c>
      <c r="AO14" s="17"/>
      <c r="AP14" s="17">
        <v>6.4625629351966501E-2</v>
      </c>
      <c r="AQ14" s="17">
        <v>7.2511133680133899E-2</v>
      </c>
      <c r="AR14" s="17">
        <v>0.12020539480390401</v>
      </c>
      <c r="AS14" s="17">
        <v>0.112584377392606</v>
      </c>
      <c r="AT14" s="17">
        <v>0.18439467449108499</v>
      </c>
      <c r="AU14" s="17">
        <v>0.13371810709305701</v>
      </c>
      <c r="AV14" s="17"/>
      <c r="AW14" s="17">
        <v>0.20540374278415799</v>
      </c>
      <c r="AX14" s="17">
        <v>0.174535828848632</v>
      </c>
      <c r="AY14" s="17">
        <v>0.16322435852567199</v>
      </c>
      <c r="AZ14" s="17">
        <v>0.135944820520355</v>
      </c>
      <c r="BA14" s="17">
        <v>0.141630244935739</v>
      </c>
      <c r="BB14" s="17">
        <v>0.14712499018852501</v>
      </c>
      <c r="BC14" s="17">
        <v>8.7209117803044398E-2</v>
      </c>
      <c r="BD14" s="17">
        <v>9.5336877545681806E-2</v>
      </c>
      <c r="BE14" s="17">
        <v>9.8665693266065599E-2</v>
      </c>
      <c r="BF14" s="17">
        <v>5.2494924949234897E-2</v>
      </c>
      <c r="BG14" s="17">
        <v>7.7914963959193506E-2</v>
      </c>
      <c r="BH14" s="17">
        <v>7.8675232065995498E-2</v>
      </c>
      <c r="BI14" s="17">
        <v>9.5656093671834794E-2</v>
      </c>
      <c r="BJ14" s="17">
        <v>4.9337226649403598E-2</v>
      </c>
      <c r="BK14" s="17">
        <v>2.08887939777594E-2</v>
      </c>
      <c r="BL14" s="17">
        <v>3.8564707014628698E-2</v>
      </c>
      <c r="BM14" s="17"/>
      <c r="BN14" s="17">
        <v>7.6635362700556806E-2</v>
      </c>
      <c r="BO14" s="17">
        <v>0.15128733867998301</v>
      </c>
      <c r="BP14" s="17"/>
      <c r="BQ14" s="17">
        <v>6.2186312641001898E-2</v>
      </c>
      <c r="BR14" s="17">
        <v>0.129609921531737</v>
      </c>
      <c r="BS14" s="17"/>
      <c r="BT14" s="17">
        <v>6.0625665258334099E-2</v>
      </c>
      <c r="BU14" s="17"/>
      <c r="BV14" s="17">
        <v>0.156785222277701</v>
      </c>
      <c r="BW14" s="17">
        <v>0.113315847629991</v>
      </c>
      <c r="BX14" s="17">
        <v>8.7952280254832996E-2</v>
      </c>
      <c r="BY14" s="17"/>
      <c r="BZ14" s="17">
        <v>0.130945091031061</v>
      </c>
      <c r="CA14" s="17">
        <v>0.12709740975221201</v>
      </c>
      <c r="CB14" s="17">
        <v>0.124711502657605</v>
      </c>
      <c r="CC14" s="17">
        <v>8.7562471837077605E-2</v>
      </c>
      <c r="CD14" s="17">
        <v>0.106896691365129</v>
      </c>
      <c r="CE14" s="17">
        <v>8.4071212281279006E-2</v>
      </c>
      <c r="CF14" s="17">
        <v>5.0610095528002899E-2</v>
      </c>
      <c r="CG14" s="17"/>
      <c r="CH14" s="17">
        <v>5.0048748627951903E-2</v>
      </c>
      <c r="CI14" s="17">
        <v>8.66001655627711E-2</v>
      </c>
      <c r="CJ14" s="17">
        <v>0.12612506852869601</v>
      </c>
      <c r="CK14" s="17">
        <v>0.14276674643730899</v>
      </c>
      <c r="CL14" s="17">
        <v>0.14154139021724699</v>
      </c>
    </row>
    <row r="15" spans="2:90" x14ac:dyDescent="0.3">
      <c r="B15" s="18" t="s">
        <v>118</v>
      </c>
      <c r="C15" s="19">
        <v>2.9025903164832601E-2</v>
      </c>
      <c r="D15" s="19">
        <v>2.35467747918367E-2</v>
      </c>
      <c r="E15" s="19">
        <v>3.4610757607510999E-2</v>
      </c>
      <c r="F15" s="19"/>
      <c r="G15" s="19">
        <v>8.1016894948377896E-2</v>
      </c>
      <c r="H15" s="19">
        <v>3.6022085100847902E-2</v>
      </c>
      <c r="I15" s="19">
        <v>2.6875840435683099E-2</v>
      </c>
      <c r="J15" s="19">
        <v>2.98380912974264E-2</v>
      </c>
      <c r="K15" s="19">
        <v>7.3061145444063202E-3</v>
      </c>
      <c r="L15" s="19">
        <v>4.4430912449833198E-3</v>
      </c>
      <c r="M15" s="19"/>
      <c r="N15" s="19">
        <v>2.2473305652397701E-2</v>
      </c>
      <c r="O15" s="19">
        <v>4.19344237993102E-2</v>
      </c>
      <c r="P15" s="19">
        <v>1.5616601222295899E-2</v>
      </c>
      <c r="Q15" s="19">
        <v>3.47810036057302E-2</v>
      </c>
      <c r="R15" s="19"/>
      <c r="S15" s="19">
        <v>2.4000827713598301E-2</v>
      </c>
      <c r="T15" s="19">
        <v>1.76660154727999E-2</v>
      </c>
      <c r="U15" s="19">
        <v>4.85679139554787E-2</v>
      </c>
      <c r="V15" s="19">
        <v>1.04965510111493E-2</v>
      </c>
      <c r="W15" s="19">
        <v>3.62496424914939E-2</v>
      </c>
      <c r="X15" s="19">
        <v>3.1965999720295499E-2</v>
      </c>
      <c r="Y15" s="19">
        <v>2.9221895619390401E-2</v>
      </c>
      <c r="Z15" s="19">
        <v>0</v>
      </c>
      <c r="AA15" s="19">
        <v>1.9652773849633199E-2</v>
      </c>
      <c r="AB15" s="19">
        <v>6.5885223404333407E-2</v>
      </c>
      <c r="AC15" s="19">
        <v>4.4393057978294598E-2</v>
      </c>
      <c r="AD15" s="19">
        <v>1.6278114914823599E-2</v>
      </c>
      <c r="AE15" s="19"/>
      <c r="AF15" s="19">
        <v>1.8833071672006998E-2</v>
      </c>
      <c r="AG15" s="19">
        <v>2.4563961650972001E-2</v>
      </c>
      <c r="AH15" s="19">
        <v>4.2267898186700903E-2</v>
      </c>
      <c r="AI15" s="19"/>
      <c r="AJ15" s="19">
        <v>6.7501609014444103E-3</v>
      </c>
      <c r="AK15" s="19">
        <v>2.7900652219715501E-2</v>
      </c>
      <c r="AL15" s="19">
        <v>1.1887824932245E-2</v>
      </c>
      <c r="AM15" s="19">
        <v>2.2399519486651798E-2</v>
      </c>
      <c r="AN15" s="19">
        <v>3.6110717959683701E-2</v>
      </c>
      <c r="AO15" s="19"/>
      <c r="AP15" s="19">
        <v>2.23473669893311E-2</v>
      </c>
      <c r="AQ15" s="19">
        <v>1.41319899598428E-2</v>
      </c>
      <c r="AR15" s="19">
        <v>2.9322877535098098E-2</v>
      </c>
      <c r="AS15" s="19">
        <v>2.8362148257024201E-2</v>
      </c>
      <c r="AT15" s="19">
        <v>7.0897556027092606E-2</v>
      </c>
      <c r="AU15" s="19">
        <v>3.6534296523279698E-2</v>
      </c>
      <c r="AV15" s="19"/>
      <c r="AW15" s="19">
        <v>5.0581237674573801E-2</v>
      </c>
      <c r="AX15" s="19">
        <v>7.6772636510224299E-2</v>
      </c>
      <c r="AY15" s="19">
        <v>6.2370741796388199E-2</v>
      </c>
      <c r="AZ15" s="19">
        <v>4.9110566521948201E-2</v>
      </c>
      <c r="BA15" s="19">
        <v>1.30881099159644E-2</v>
      </c>
      <c r="BB15" s="19">
        <v>2.59783078825374E-2</v>
      </c>
      <c r="BC15" s="19">
        <v>1.82996823217393E-2</v>
      </c>
      <c r="BD15" s="19">
        <v>1.39579724687086E-2</v>
      </c>
      <c r="BE15" s="19">
        <v>2.4269882485657798E-2</v>
      </c>
      <c r="BF15" s="19">
        <v>1.1643761360217501E-2</v>
      </c>
      <c r="BG15" s="19">
        <v>1.14241787261057E-2</v>
      </c>
      <c r="BH15" s="19">
        <v>3.8041189851806198E-2</v>
      </c>
      <c r="BI15" s="19">
        <v>2.05707562506669E-2</v>
      </c>
      <c r="BJ15" s="19">
        <v>1.77136016892693E-2</v>
      </c>
      <c r="BK15" s="19">
        <v>0</v>
      </c>
      <c r="BL15" s="19">
        <v>1.7275094066093101E-2</v>
      </c>
      <c r="BM15" s="19"/>
      <c r="BN15" s="19">
        <v>1.6902356679993399E-2</v>
      </c>
      <c r="BO15" s="19">
        <v>4.51498376089811E-2</v>
      </c>
      <c r="BP15" s="19"/>
      <c r="BQ15" s="19">
        <v>2.2590974535371601E-2</v>
      </c>
      <c r="BR15" s="19">
        <v>4.2848423505995201E-2</v>
      </c>
      <c r="BS15" s="19"/>
      <c r="BT15" s="19">
        <v>1.6841133101317001E-2</v>
      </c>
      <c r="BU15" s="19"/>
      <c r="BV15" s="19">
        <v>4.2266582150979302E-2</v>
      </c>
      <c r="BW15" s="19">
        <v>4.7987571782292501E-2</v>
      </c>
      <c r="BX15" s="19">
        <v>1.68283005013635E-2</v>
      </c>
      <c r="BY15" s="19"/>
      <c r="BZ15" s="19">
        <v>6.6121198252276803E-2</v>
      </c>
      <c r="CA15" s="19">
        <v>2.8645803161459499E-2</v>
      </c>
      <c r="CB15" s="19">
        <v>1.7658220013996799E-2</v>
      </c>
      <c r="CC15" s="19">
        <v>2.3401898805415901E-2</v>
      </c>
      <c r="CD15" s="19">
        <v>1.30104866094807E-2</v>
      </c>
      <c r="CE15" s="19">
        <v>8.4208113430383705E-3</v>
      </c>
      <c r="CF15" s="19">
        <v>1.6524472829042899E-2</v>
      </c>
      <c r="CG15" s="19"/>
      <c r="CH15" s="19">
        <v>1.6117227421654699E-2</v>
      </c>
      <c r="CI15" s="19">
        <v>2.5806809631430901E-2</v>
      </c>
      <c r="CJ15" s="19">
        <v>2.8897603966624101E-2</v>
      </c>
      <c r="CK15" s="19">
        <v>3.9603795886974803E-2</v>
      </c>
      <c r="CL15" s="19">
        <v>5.0413568019967603E-2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316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310</v>
      </c>
      <c r="C9" s="17">
        <v>7.1057488909564898E-2</v>
      </c>
      <c r="D9" s="17">
        <v>6.9981134603442005E-2</v>
      </c>
      <c r="E9" s="17">
        <v>7.1733137155645804E-2</v>
      </c>
      <c r="F9" s="17"/>
      <c r="G9" s="17">
        <v>6.5345602204693307E-2</v>
      </c>
      <c r="H9" s="17">
        <v>3.61026375303104E-2</v>
      </c>
      <c r="I9" s="17">
        <v>0.11016678495032101</v>
      </c>
      <c r="J9" s="17">
        <v>7.0534433266662602E-2</v>
      </c>
      <c r="K9" s="17">
        <v>9.6472645165169194E-2</v>
      </c>
      <c r="L9" s="17">
        <v>5.4761547017957199E-2</v>
      </c>
      <c r="M9" s="17"/>
      <c r="N9" s="17">
        <v>3.5959459360438699E-2</v>
      </c>
      <c r="O9" s="17">
        <v>6.3767625145961696E-2</v>
      </c>
      <c r="P9" s="17">
        <v>7.8462621049239206E-2</v>
      </c>
      <c r="Q9" s="17">
        <v>0.110654101956325</v>
      </c>
      <c r="R9" s="17"/>
      <c r="S9" s="17">
        <v>3.28968538653557E-2</v>
      </c>
      <c r="T9" s="17">
        <v>8.1176092980119297E-2</v>
      </c>
      <c r="U9" s="17">
        <v>7.0485040793570694E-2</v>
      </c>
      <c r="V9" s="17">
        <v>4.9342464120870497E-2</v>
      </c>
      <c r="W9" s="17">
        <v>7.0754671539549494E-2</v>
      </c>
      <c r="X9" s="17">
        <v>8.1359251530659496E-2</v>
      </c>
      <c r="Y9" s="17">
        <v>8.6931106558608306E-2</v>
      </c>
      <c r="Z9" s="17">
        <v>7.6175042420504005E-2</v>
      </c>
      <c r="AA9" s="17">
        <v>8.3046642208146795E-2</v>
      </c>
      <c r="AB9" s="17">
        <v>7.54634438122809E-2</v>
      </c>
      <c r="AC9" s="17">
        <v>9.3221325358150198E-2</v>
      </c>
      <c r="AD9" s="17">
        <v>9.8765987954989906E-2</v>
      </c>
      <c r="AE9" s="17"/>
      <c r="AF9" s="17">
        <v>9.3668385194699999E-2</v>
      </c>
      <c r="AG9" s="17">
        <v>6.9220333661078604E-2</v>
      </c>
      <c r="AH9" s="17">
        <v>4.20031613686166E-2</v>
      </c>
      <c r="AI9" s="17"/>
      <c r="AJ9" s="17">
        <v>7.0767396495836896E-2</v>
      </c>
      <c r="AK9" s="17">
        <v>6.8476062366881404E-2</v>
      </c>
      <c r="AL9" s="17">
        <v>4.17947760434026E-2</v>
      </c>
      <c r="AM9" s="17">
        <v>0.11000510028353901</v>
      </c>
      <c r="AN9" s="17">
        <v>7.6593941149094805E-2</v>
      </c>
      <c r="AO9" s="17"/>
      <c r="AP9" s="17">
        <v>5.0525081757025601E-2</v>
      </c>
      <c r="AQ9" s="17">
        <v>5.6648621248062102E-2</v>
      </c>
      <c r="AR9" s="17">
        <v>6.4307754959115906E-2</v>
      </c>
      <c r="AS9" s="17">
        <v>0.110219890904476</v>
      </c>
      <c r="AT9" s="17">
        <v>8.8635878236334398E-2</v>
      </c>
      <c r="AU9" s="17">
        <v>4.8432222822950399E-2</v>
      </c>
      <c r="AV9" s="17"/>
      <c r="AW9" s="17">
        <v>4.7033378847753701E-2</v>
      </c>
      <c r="AX9" s="17">
        <v>0.13859074907911201</v>
      </c>
      <c r="AY9" s="17">
        <v>8.5831731355045099E-2</v>
      </c>
      <c r="AZ9" s="17">
        <v>0.107599267671826</v>
      </c>
      <c r="BA9" s="17">
        <v>0.11403069695693099</v>
      </c>
      <c r="BB9" s="17">
        <v>4.2034017734193199E-2</v>
      </c>
      <c r="BC9" s="17">
        <v>9.1752767140472605E-2</v>
      </c>
      <c r="BD9" s="17">
        <v>8.3232352897056702E-2</v>
      </c>
      <c r="BE9" s="17">
        <v>4.3532621856361899E-2</v>
      </c>
      <c r="BF9" s="17">
        <v>3.0751396287762502E-2</v>
      </c>
      <c r="BG9" s="17">
        <v>4.9397232961957499E-2</v>
      </c>
      <c r="BH9" s="17">
        <v>7.3851562698585393E-2</v>
      </c>
      <c r="BI9" s="17">
        <v>3.5026465227095301E-2</v>
      </c>
      <c r="BJ9" s="17">
        <v>3.3038565398639697E-2</v>
      </c>
      <c r="BK9" s="17">
        <v>6.1967971698726497E-2</v>
      </c>
      <c r="BL9" s="17">
        <v>4.5164822627876598E-2</v>
      </c>
      <c r="BM9" s="17"/>
      <c r="BN9" s="17">
        <v>7.6707842355460201E-2</v>
      </c>
      <c r="BO9" s="17">
        <v>6.3231971089293904E-2</v>
      </c>
      <c r="BP9" s="17"/>
      <c r="BQ9" s="17">
        <v>4.5015814694002801E-2</v>
      </c>
      <c r="BR9" s="17">
        <v>0.11552971140754099</v>
      </c>
      <c r="BS9" s="17"/>
      <c r="BT9" s="17">
        <v>6.1088693288481398E-2</v>
      </c>
      <c r="BU9" s="17"/>
      <c r="BV9" s="17">
        <v>7.0179564040744102E-2</v>
      </c>
      <c r="BW9" s="17">
        <v>4.3802436918860599E-2</v>
      </c>
      <c r="BX9" s="17">
        <v>7.8948103247645299E-2</v>
      </c>
      <c r="BY9" s="17"/>
      <c r="BZ9" s="17">
        <v>0.171523691621213</v>
      </c>
      <c r="CA9" s="17">
        <v>0.10403003965713201</v>
      </c>
      <c r="CB9" s="17">
        <v>7.7284568525749497E-2</v>
      </c>
      <c r="CC9" s="17">
        <v>8.1491287873189003E-2</v>
      </c>
      <c r="CD9" s="17">
        <v>4.8465123332313502E-2</v>
      </c>
      <c r="CE9" s="17">
        <v>2.7367832522099299E-2</v>
      </c>
      <c r="CF9" s="17">
        <v>3.5475085921956098E-2</v>
      </c>
      <c r="CG9" s="17"/>
      <c r="CH9" s="17">
        <v>7.5053373887915997E-2</v>
      </c>
      <c r="CI9" s="17">
        <v>2.6100275395838101E-2</v>
      </c>
      <c r="CJ9" s="17">
        <v>6.8074302329615394E-2</v>
      </c>
      <c r="CK9" s="17">
        <v>0.133343426056626</v>
      </c>
      <c r="CL9" s="17">
        <v>0.26344174364748801</v>
      </c>
    </row>
    <row r="10" spans="2:90" x14ac:dyDescent="0.3">
      <c r="B10" s="18" t="s">
        <v>311</v>
      </c>
      <c r="C10" s="17">
        <v>0.14688718664783601</v>
      </c>
      <c r="D10" s="17">
        <v>0.153594975343471</v>
      </c>
      <c r="E10" s="17">
        <v>0.140388906026121</v>
      </c>
      <c r="F10" s="17"/>
      <c r="G10" s="17">
        <v>0.13770257355019699</v>
      </c>
      <c r="H10" s="17">
        <v>0.13907011863614699</v>
      </c>
      <c r="I10" s="17">
        <v>0.14356961437774901</v>
      </c>
      <c r="J10" s="17">
        <v>0.144663172735531</v>
      </c>
      <c r="K10" s="17">
        <v>0.14489092717570801</v>
      </c>
      <c r="L10" s="17">
        <v>0.16523608928693301</v>
      </c>
      <c r="M10" s="17"/>
      <c r="N10" s="17">
        <v>0.116345481636371</v>
      </c>
      <c r="O10" s="17">
        <v>0.11985745742285001</v>
      </c>
      <c r="P10" s="17">
        <v>0.19899784915844801</v>
      </c>
      <c r="Q10" s="17">
        <v>0.161565985485943</v>
      </c>
      <c r="R10" s="17"/>
      <c r="S10" s="17">
        <v>0.163513952975437</v>
      </c>
      <c r="T10" s="17">
        <v>0.130619507321378</v>
      </c>
      <c r="U10" s="17">
        <v>0.123899781131259</v>
      </c>
      <c r="V10" s="17">
        <v>0.15455513334961399</v>
      </c>
      <c r="W10" s="17">
        <v>0.18571964056464699</v>
      </c>
      <c r="X10" s="17">
        <v>0.13982575312496301</v>
      </c>
      <c r="Y10" s="17">
        <v>0.177540625308237</v>
      </c>
      <c r="Z10" s="17">
        <v>0.15451934656522101</v>
      </c>
      <c r="AA10" s="17">
        <v>0.120931272986904</v>
      </c>
      <c r="AB10" s="17">
        <v>0.143583761266902</v>
      </c>
      <c r="AC10" s="17">
        <v>0.16254131420378801</v>
      </c>
      <c r="AD10" s="17">
        <v>9.6157479745590801E-2</v>
      </c>
      <c r="AE10" s="17"/>
      <c r="AF10" s="17">
        <v>0.18003986538869499</v>
      </c>
      <c r="AG10" s="17">
        <v>0.122076769045511</v>
      </c>
      <c r="AH10" s="17">
        <v>0.15090928078045701</v>
      </c>
      <c r="AI10" s="17"/>
      <c r="AJ10" s="17">
        <v>0.167089612047328</v>
      </c>
      <c r="AK10" s="17">
        <v>0.12326129974717399</v>
      </c>
      <c r="AL10" s="17">
        <v>0.13325891132803799</v>
      </c>
      <c r="AM10" s="17">
        <v>0.18472412938662999</v>
      </c>
      <c r="AN10" s="17">
        <v>0.13280311814965801</v>
      </c>
      <c r="AO10" s="17"/>
      <c r="AP10" s="17">
        <v>0.111413542192339</v>
      </c>
      <c r="AQ10" s="17">
        <v>0.15440098022634099</v>
      </c>
      <c r="AR10" s="17">
        <v>0.111767085688594</v>
      </c>
      <c r="AS10" s="17">
        <v>0.19649111271049899</v>
      </c>
      <c r="AT10" s="17">
        <v>0.120141098828148</v>
      </c>
      <c r="AU10" s="17">
        <v>0.16417488735147501</v>
      </c>
      <c r="AV10" s="17"/>
      <c r="AW10" s="17">
        <v>0.34374743421378801</v>
      </c>
      <c r="AX10" s="17">
        <v>0.148660899207332</v>
      </c>
      <c r="AY10" s="17">
        <v>0.18857471852302901</v>
      </c>
      <c r="AZ10" s="17">
        <v>0.150745426203472</v>
      </c>
      <c r="BA10" s="17">
        <v>0.150006711748359</v>
      </c>
      <c r="BB10" s="17">
        <v>0.136228569507264</v>
      </c>
      <c r="BC10" s="17">
        <v>0.164815988637352</v>
      </c>
      <c r="BD10" s="17">
        <v>0.165583073206098</v>
      </c>
      <c r="BE10" s="17">
        <v>0.18221485135725399</v>
      </c>
      <c r="BF10" s="17">
        <v>0.113467545435097</v>
      </c>
      <c r="BG10" s="17">
        <v>0.14014310820485201</v>
      </c>
      <c r="BH10" s="17">
        <v>7.1747505902875097E-2</v>
      </c>
      <c r="BI10" s="17">
        <v>8.7729647286473894E-2</v>
      </c>
      <c r="BJ10" s="17">
        <v>0.13060508219775399</v>
      </c>
      <c r="BK10" s="17">
        <v>0.209412171989699</v>
      </c>
      <c r="BL10" s="17">
        <v>6.3197897957277593E-2</v>
      </c>
      <c r="BM10" s="17"/>
      <c r="BN10" s="17">
        <v>0.151952368684039</v>
      </c>
      <c r="BO10" s="17">
        <v>0.14082316727924499</v>
      </c>
      <c r="BP10" s="17"/>
      <c r="BQ10" s="17">
        <v>0.10623809730230301</v>
      </c>
      <c r="BR10" s="17">
        <v>0.14361085276961799</v>
      </c>
      <c r="BS10" s="17"/>
      <c r="BT10" s="17">
        <v>0.130030299855521</v>
      </c>
      <c r="BU10" s="17"/>
      <c r="BV10" s="17">
        <v>0.14264280511247901</v>
      </c>
      <c r="BW10" s="17">
        <v>0.16696345681740099</v>
      </c>
      <c r="BX10" s="17">
        <v>0.13944851304315301</v>
      </c>
      <c r="BY10" s="17"/>
      <c r="BZ10" s="17">
        <v>0.162658001024691</v>
      </c>
      <c r="CA10" s="17">
        <v>0.18676106566944001</v>
      </c>
      <c r="CB10" s="17">
        <v>0.18391835321550201</v>
      </c>
      <c r="CC10" s="17">
        <v>0.18880751296238699</v>
      </c>
      <c r="CD10" s="17">
        <v>0.127687606502389</v>
      </c>
      <c r="CE10" s="17">
        <v>9.26561428648143E-2</v>
      </c>
      <c r="CF10" s="17">
        <v>7.1922433403635397E-2</v>
      </c>
      <c r="CG10" s="17"/>
      <c r="CH10" s="17">
        <v>0.12377839887695501</v>
      </c>
      <c r="CI10" s="17">
        <v>0.124783453956555</v>
      </c>
      <c r="CJ10" s="17">
        <v>0.159577244430187</v>
      </c>
      <c r="CK10" s="17">
        <v>0.19956590376184599</v>
      </c>
      <c r="CL10" s="17">
        <v>8.6173130594356107E-2</v>
      </c>
    </row>
    <row r="11" spans="2:90" x14ac:dyDescent="0.3">
      <c r="B11" s="18" t="s">
        <v>220</v>
      </c>
      <c r="C11" s="17">
        <v>0.54811207158796804</v>
      </c>
      <c r="D11" s="17">
        <v>0.53649436811423201</v>
      </c>
      <c r="E11" s="17">
        <v>0.56188150452816599</v>
      </c>
      <c r="F11" s="17"/>
      <c r="G11" s="17">
        <v>0.35629190835716901</v>
      </c>
      <c r="H11" s="17">
        <v>0.40762178486822198</v>
      </c>
      <c r="I11" s="17">
        <v>0.47231212795248301</v>
      </c>
      <c r="J11" s="17">
        <v>0.62548851073670597</v>
      </c>
      <c r="K11" s="17">
        <v>0.65948266265908395</v>
      </c>
      <c r="L11" s="17">
        <v>0.71488169377607702</v>
      </c>
      <c r="M11" s="17"/>
      <c r="N11" s="17">
        <v>0.53255196816977901</v>
      </c>
      <c r="O11" s="17">
        <v>0.59694394698367603</v>
      </c>
      <c r="P11" s="17">
        <v>0.54715743612566603</v>
      </c>
      <c r="Q11" s="17">
        <v>0.51662308455613304</v>
      </c>
      <c r="R11" s="17"/>
      <c r="S11" s="17">
        <v>0.46161121925870302</v>
      </c>
      <c r="T11" s="17">
        <v>0.61830389601208302</v>
      </c>
      <c r="U11" s="17">
        <v>0.61398725964351397</v>
      </c>
      <c r="V11" s="17">
        <v>0.63090195485868195</v>
      </c>
      <c r="W11" s="17">
        <v>0.54986303664703096</v>
      </c>
      <c r="X11" s="17">
        <v>0.55169677249430604</v>
      </c>
      <c r="Y11" s="17">
        <v>0.492806160425174</v>
      </c>
      <c r="Z11" s="17">
        <v>0.58482231883505997</v>
      </c>
      <c r="AA11" s="17">
        <v>0.53010771800140499</v>
      </c>
      <c r="AB11" s="17">
        <v>0.54979627330990499</v>
      </c>
      <c r="AC11" s="17">
        <v>0.487932949771061</v>
      </c>
      <c r="AD11" s="17">
        <v>0.46910965646980801</v>
      </c>
      <c r="AE11" s="17"/>
      <c r="AF11" s="17">
        <v>0.56217897149129403</v>
      </c>
      <c r="AG11" s="17">
        <v>0.58992111208152498</v>
      </c>
      <c r="AH11" s="17">
        <v>0.49515226185141897</v>
      </c>
      <c r="AI11" s="17"/>
      <c r="AJ11" s="17">
        <v>0.56765078607439901</v>
      </c>
      <c r="AK11" s="17">
        <v>0.52235663182164704</v>
      </c>
      <c r="AL11" s="17">
        <v>0.67534405912676898</v>
      </c>
      <c r="AM11" s="17">
        <v>0.52126963629685696</v>
      </c>
      <c r="AN11" s="17">
        <v>0.51378498790129001</v>
      </c>
      <c r="AO11" s="17"/>
      <c r="AP11" s="17">
        <v>0.50503406186824396</v>
      </c>
      <c r="AQ11" s="17">
        <v>0.55763826533543304</v>
      </c>
      <c r="AR11" s="17">
        <v>0.64639252909454803</v>
      </c>
      <c r="AS11" s="17">
        <v>0.51721202147599099</v>
      </c>
      <c r="AT11" s="17">
        <v>0.52052730390870505</v>
      </c>
      <c r="AU11" s="17">
        <v>0.64322600198135305</v>
      </c>
      <c r="AV11" s="17"/>
      <c r="AW11" s="17">
        <v>0.50695858101083402</v>
      </c>
      <c r="AX11" s="17">
        <v>0.431852537546421</v>
      </c>
      <c r="AY11" s="17">
        <v>0.52700956340625404</v>
      </c>
      <c r="AZ11" s="17">
        <v>0.52101570934910701</v>
      </c>
      <c r="BA11" s="17">
        <v>0.54603388195903402</v>
      </c>
      <c r="BB11" s="17">
        <v>0.59140668641366601</v>
      </c>
      <c r="BC11" s="17">
        <v>0.53904412494295895</v>
      </c>
      <c r="BD11" s="17">
        <v>0.58179277714811195</v>
      </c>
      <c r="BE11" s="17">
        <v>0.56394690144979598</v>
      </c>
      <c r="BF11" s="17">
        <v>0.67855864755973005</v>
      </c>
      <c r="BG11" s="17">
        <v>0.57446871811198397</v>
      </c>
      <c r="BH11" s="17">
        <v>0.61003179978174604</v>
      </c>
      <c r="BI11" s="17">
        <v>0.59221541788552101</v>
      </c>
      <c r="BJ11" s="17">
        <v>0.47853144134986902</v>
      </c>
      <c r="BK11" s="17">
        <v>0.52022994531060496</v>
      </c>
      <c r="BL11" s="17">
        <v>0.425759877437273</v>
      </c>
      <c r="BM11" s="17"/>
      <c r="BN11" s="17">
        <v>0.544136530988648</v>
      </c>
      <c r="BO11" s="17">
        <v>0.55172674036233504</v>
      </c>
      <c r="BP11" s="17"/>
      <c r="BQ11" s="17">
        <v>0.51505265289103497</v>
      </c>
      <c r="BR11" s="17">
        <v>0.52453379401272604</v>
      </c>
      <c r="BS11" s="17"/>
      <c r="BT11" s="17">
        <v>0.41033782408439201</v>
      </c>
      <c r="BU11" s="17"/>
      <c r="BV11" s="17">
        <v>0.56132629430094305</v>
      </c>
      <c r="BW11" s="17">
        <v>0.48142294358822402</v>
      </c>
      <c r="BX11" s="17">
        <v>0.56994483781197303</v>
      </c>
      <c r="BY11" s="17"/>
      <c r="BZ11" s="17">
        <v>0.44317560558485602</v>
      </c>
      <c r="CA11" s="17">
        <v>0.53979639419621905</v>
      </c>
      <c r="CB11" s="17">
        <v>0.56581983707155703</v>
      </c>
      <c r="CC11" s="17">
        <v>0.484634083136744</v>
      </c>
      <c r="CD11" s="17">
        <v>0.58978857242943605</v>
      </c>
      <c r="CE11" s="17">
        <v>0.63237528202336102</v>
      </c>
      <c r="CF11" s="17">
        <v>0.55048859274746698</v>
      </c>
      <c r="CG11" s="17"/>
      <c r="CH11" s="17">
        <v>0.42470299184596799</v>
      </c>
      <c r="CI11" s="17">
        <v>0.613206488694513</v>
      </c>
      <c r="CJ11" s="17">
        <v>0.565632385111005</v>
      </c>
      <c r="CK11" s="17">
        <v>0.46397701249441797</v>
      </c>
      <c r="CL11" s="17">
        <v>0.41262810272906603</v>
      </c>
    </row>
    <row r="12" spans="2:90" x14ac:dyDescent="0.3">
      <c r="B12" s="18" t="s">
        <v>312</v>
      </c>
      <c r="C12" s="17">
        <v>0.113117454038825</v>
      </c>
      <c r="D12" s="17">
        <v>0.124982283343092</v>
      </c>
      <c r="E12" s="17">
        <v>0.10138725730595601</v>
      </c>
      <c r="F12" s="17"/>
      <c r="G12" s="17">
        <v>0.16315404396347999</v>
      </c>
      <c r="H12" s="17">
        <v>0.224404402450846</v>
      </c>
      <c r="I12" s="17">
        <v>0.14602287742845499</v>
      </c>
      <c r="J12" s="17">
        <v>6.7781034004002802E-2</v>
      </c>
      <c r="K12" s="17">
        <v>5.3639733829895897E-2</v>
      </c>
      <c r="L12" s="17">
        <v>3.8704461254823803E-2</v>
      </c>
      <c r="M12" s="17"/>
      <c r="N12" s="17">
        <v>0.18242100315646601</v>
      </c>
      <c r="O12" s="17">
        <v>9.2728670685869E-2</v>
      </c>
      <c r="P12" s="17">
        <v>9.3013858028031304E-2</v>
      </c>
      <c r="Q12" s="17">
        <v>7.8394124240262E-2</v>
      </c>
      <c r="R12" s="17"/>
      <c r="S12" s="17">
        <v>0.16545414435042299</v>
      </c>
      <c r="T12" s="17">
        <v>7.5655942273698804E-2</v>
      </c>
      <c r="U12" s="17">
        <v>8.0832631616078898E-2</v>
      </c>
      <c r="V12" s="17">
        <v>8.9602165798584002E-2</v>
      </c>
      <c r="W12" s="17">
        <v>9.6984991016873801E-2</v>
      </c>
      <c r="X12" s="17">
        <v>0.10049771567514</v>
      </c>
      <c r="Y12" s="17">
        <v>0.13904468008162499</v>
      </c>
      <c r="Z12" s="17">
        <v>7.6407666287066606E-2</v>
      </c>
      <c r="AA12" s="17">
        <v>0.13916629333581099</v>
      </c>
      <c r="AB12" s="17">
        <v>8.88482341661435E-2</v>
      </c>
      <c r="AC12" s="17">
        <v>0.116743378601598</v>
      </c>
      <c r="AD12" s="17">
        <v>0.213733535205688</v>
      </c>
      <c r="AE12" s="17"/>
      <c r="AF12" s="17">
        <v>7.7459227379558598E-2</v>
      </c>
      <c r="AG12" s="17">
        <v>0.112452331170592</v>
      </c>
      <c r="AH12" s="17">
        <v>0.172683194805971</v>
      </c>
      <c r="AI12" s="17"/>
      <c r="AJ12" s="17">
        <v>0.12328068180927999</v>
      </c>
      <c r="AK12" s="17">
        <v>0.147141692447113</v>
      </c>
      <c r="AL12" s="17">
        <v>7.9662704886443197E-2</v>
      </c>
      <c r="AM12" s="17">
        <v>7.1901973545101694E-2</v>
      </c>
      <c r="AN12" s="17">
        <v>0.15356717031569</v>
      </c>
      <c r="AO12" s="17"/>
      <c r="AP12" s="17">
        <v>0.184984426114566</v>
      </c>
      <c r="AQ12" s="17">
        <v>0.150733223475465</v>
      </c>
      <c r="AR12" s="17">
        <v>7.2796430685032096E-2</v>
      </c>
      <c r="AS12" s="17">
        <v>6.8413185804413704E-2</v>
      </c>
      <c r="AT12" s="17">
        <v>9.7029002470656406E-2</v>
      </c>
      <c r="AU12" s="17">
        <v>3.6429038279053402E-2</v>
      </c>
      <c r="AV12" s="17"/>
      <c r="AW12" s="17">
        <v>4.4621620120488099E-2</v>
      </c>
      <c r="AX12" s="17">
        <v>6.7213621440870897E-2</v>
      </c>
      <c r="AY12" s="17">
        <v>7.6231065987504107E-2</v>
      </c>
      <c r="AZ12" s="17">
        <v>0.100152469106102</v>
      </c>
      <c r="BA12" s="17">
        <v>8.7632953203191505E-2</v>
      </c>
      <c r="BB12" s="17">
        <v>9.4470001189681393E-2</v>
      </c>
      <c r="BC12" s="17">
        <v>0.110084120192892</v>
      </c>
      <c r="BD12" s="17">
        <v>8.9437468893223696E-2</v>
      </c>
      <c r="BE12" s="17">
        <v>0.12574773044541299</v>
      </c>
      <c r="BF12" s="17">
        <v>9.7654492164130094E-2</v>
      </c>
      <c r="BG12" s="17">
        <v>0.13728324951773399</v>
      </c>
      <c r="BH12" s="17">
        <v>0.117366271083374</v>
      </c>
      <c r="BI12" s="17">
        <v>0.14133037713164701</v>
      </c>
      <c r="BJ12" s="17">
        <v>0.21677367724111399</v>
      </c>
      <c r="BK12" s="17">
        <v>0.14396804814537201</v>
      </c>
      <c r="BL12" s="17">
        <v>0.26800442540851099</v>
      </c>
      <c r="BM12" s="17"/>
      <c r="BN12" s="17">
        <v>0.131182722669059</v>
      </c>
      <c r="BO12" s="17">
        <v>8.8476431720915197E-2</v>
      </c>
      <c r="BP12" s="17"/>
      <c r="BQ12" s="17">
        <v>0.18415262218814499</v>
      </c>
      <c r="BR12" s="17">
        <v>8.6138648443288196E-2</v>
      </c>
      <c r="BS12" s="17"/>
      <c r="BT12" s="17">
        <v>0.225582366665142</v>
      </c>
      <c r="BU12" s="17"/>
      <c r="BV12" s="17">
        <v>8.5718336288550301E-2</v>
      </c>
      <c r="BW12" s="17">
        <v>0.14997662349695801</v>
      </c>
      <c r="BX12" s="17">
        <v>0.11161170496358799</v>
      </c>
      <c r="BY12" s="17"/>
      <c r="BZ12" s="17">
        <v>6.6941881288716906E-2</v>
      </c>
      <c r="CA12" s="17">
        <v>5.6969446993247998E-2</v>
      </c>
      <c r="CB12" s="17">
        <v>8.3360479188566705E-2</v>
      </c>
      <c r="CC12" s="17">
        <v>0.14064186724018499</v>
      </c>
      <c r="CD12" s="17">
        <v>0.13781523020431499</v>
      </c>
      <c r="CE12" s="17">
        <v>0.122289533972849</v>
      </c>
      <c r="CF12" s="17">
        <v>0.211005276980025</v>
      </c>
      <c r="CG12" s="17"/>
      <c r="CH12" s="17">
        <v>0.179192360848766</v>
      </c>
      <c r="CI12" s="17">
        <v>0.13075944566316</v>
      </c>
      <c r="CJ12" s="17">
        <v>0.101189892769111</v>
      </c>
      <c r="CK12" s="17">
        <v>6.8419503495420003E-2</v>
      </c>
      <c r="CL12" s="17">
        <v>7.1758374447999998E-2</v>
      </c>
    </row>
    <row r="13" spans="2:90" x14ac:dyDescent="0.3">
      <c r="B13" s="18" t="s">
        <v>313</v>
      </c>
      <c r="C13" s="17">
        <v>5.9192460395552399E-2</v>
      </c>
      <c r="D13" s="17">
        <v>6.51919901268634E-2</v>
      </c>
      <c r="E13" s="17">
        <v>5.2839755527020499E-2</v>
      </c>
      <c r="F13" s="17"/>
      <c r="G13" s="17">
        <v>9.3848012516620505E-2</v>
      </c>
      <c r="H13" s="17">
        <v>0.12660247873689601</v>
      </c>
      <c r="I13" s="17">
        <v>7.5893657661270403E-2</v>
      </c>
      <c r="J13" s="17">
        <v>3.09657979673485E-2</v>
      </c>
      <c r="K13" s="17">
        <v>2.2537570135294401E-2</v>
      </c>
      <c r="L13" s="17">
        <v>1.49177634602282E-2</v>
      </c>
      <c r="M13" s="17"/>
      <c r="N13" s="17">
        <v>9.3095782887800696E-2</v>
      </c>
      <c r="O13" s="17">
        <v>4.5978928557766301E-2</v>
      </c>
      <c r="P13" s="17">
        <v>4.6007113100075499E-2</v>
      </c>
      <c r="Q13" s="17">
        <v>4.66962537323002E-2</v>
      </c>
      <c r="R13" s="17"/>
      <c r="S13" s="17">
        <v>0.11004906046646799</v>
      </c>
      <c r="T13" s="17">
        <v>4.8623670047304599E-2</v>
      </c>
      <c r="U13" s="17">
        <v>4.0798580476732099E-2</v>
      </c>
      <c r="V13" s="17">
        <v>2.4411858060252201E-2</v>
      </c>
      <c r="W13" s="17">
        <v>4.0394981414405999E-2</v>
      </c>
      <c r="X13" s="17">
        <v>3.8414407651943198E-2</v>
      </c>
      <c r="Y13" s="17">
        <v>2.9128910816132201E-2</v>
      </c>
      <c r="Z13" s="17">
        <v>8.5513889264093298E-2</v>
      </c>
      <c r="AA13" s="17">
        <v>7.7183594121730897E-2</v>
      </c>
      <c r="AB13" s="17">
        <v>5.7724526606910298E-2</v>
      </c>
      <c r="AC13" s="17">
        <v>9.2343163517288204E-2</v>
      </c>
      <c r="AD13" s="17">
        <v>5.4546522243020902E-2</v>
      </c>
      <c r="AE13" s="17"/>
      <c r="AF13" s="17">
        <v>5.12917308130032E-2</v>
      </c>
      <c r="AG13" s="17">
        <v>6.2018915636616698E-2</v>
      </c>
      <c r="AH13" s="17">
        <v>5.8253317159489303E-2</v>
      </c>
      <c r="AI13" s="17"/>
      <c r="AJ13" s="17">
        <v>4.8942316456801499E-2</v>
      </c>
      <c r="AK13" s="17">
        <v>8.2824760774982104E-2</v>
      </c>
      <c r="AL13" s="17">
        <v>4.5759696626986597E-2</v>
      </c>
      <c r="AM13" s="17">
        <v>4.7528294346481099E-2</v>
      </c>
      <c r="AN13" s="17">
        <v>3.9407830962327701E-2</v>
      </c>
      <c r="AO13" s="17"/>
      <c r="AP13" s="17">
        <v>9.9595900734882503E-2</v>
      </c>
      <c r="AQ13" s="17">
        <v>5.4114761309879897E-2</v>
      </c>
      <c r="AR13" s="17">
        <v>3.4900449737804803E-2</v>
      </c>
      <c r="AS13" s="17">
        <v>5.0996297512746001E-2</v>
      </c>
      <c r="AT13" s="17">
        <v>4.7895998939248903E-2</v>
      </c>
      <c r="AU13" s="17">
        <v>1.9566661849506901E-2</v>
      </c>
      <c r="AV13" s="17"/>
      <c r="AW13" s="17">
        <v>0</v>
      </c>
      <c r="AX13" s="17">
        <v>8.7365727696127896E-2</v>
      </c>
      <c r="AY13" s="17">
        <v>2.50071579025401E-2</v>
      </c>
      <c r="AZ13" s="17">
        <v>3.9322551216219297E-2</v>
      </c>
      <c r="BA13" s="17">
        <v>4.4272282717070198E-2</v>
      </c>
      <c r="BB13" s="17">
        <v>6.39404173506673E-2</v>
      </c>
      <c r="BC13" s="17">
        <v>6.4671540344390405E-2</v>
      </c>
      <c r="BD13" s="17">
        <v>5.3048079554295503E-2</v>
      </c>
      <c r="BE13" s="17">
        <v>3.6127400795489401E-2</v>
      </c>
      <c r="BF13" s="17">
        <v>4.9237353652233397E-2</v>
      </c>
      <c r="BG13" s="17">
        <v>5.8848390028799401E-2</v>
      </c>
      <c r="BH13" s="17">
        <v>5.85992656425657E-2</v>
      </c>
      <c r="BI13" s="17">
        <v>5.4524197307936201E-2</v>
      </c>
      <c r="BJ13" s="17">
        <v>9.0688933504044195E-2</v>
      </c>
      <c r="BK13" s="17">
        <v>6.4421862855596895E-2</v>
      </c>
      <c r="BL13" s="17">
        <v>0.165076029157778</v>
      </c>
      <c r="BM13" s="17"/>
      <c r="BN13" s="17">
        <v>6.9028404027502793E-2</v>
      </c>
      <c r="BO13" s="17">
        <v>4.5352656293160702E-2</v>
      </c>
      <c r="BP13" s="17"/>
      <c r="BQ13" s="17">
        <v>0.10349264461173301</v>
      </c>
      <c r="BR13" s="17">
        <v>4.5422013472994301E-2</v>
      </c>
      <c r="BS13" s="17"/>
      <c r="BT13" s="17">
        <v>0.141000756243223</v>
      </c>
      <c r="BU13" s="17"/>
      <c r="BV13" s="17">
        <v>4.7170804614139E-2</v>
      </c>
      <c r="BW13" s="17">
        <v>6.4279562931050693E-2</v>
      </c>
      <c r="BX13" s="17">
        <v>6.7045080169563495E-2</v>
      </c>
      <c r="BY13" s="17"/>
      <c r="BZ13" s="17">
        <v>6.2166178929829702E-2</v>
      </c>
      <c r="CA13" s="17">
        <v>6.0615573374473902E-2</v>
      </c>
      <c r="CB13" s="17">
        <v>3.1656681280762503E-2</v>
      </c>
      <c r="CC13" s="17">
        <v>5.88854644529056E-2</v>
      </c>
      <c r="CD13" s="17">
        <v>5.2967135309582802E-2</v>
      </c>
      <c r="CE13" s="17">
        <v>7.7977923477757796E-2</v>
      </c>
      <c r="CF13" s="17">
        <v>0.10107376306647101</v>
      </c>
      <c r="CG13" s="17"/>
      <c r="CH13" s="17">
        <v>0.16849260347328901</v>
      </c>
      <c r="CI13" s="17">
        <v>5.2787112626223501E-2</v>
      </c>
      <c r="CJ13" s="17">
        <v>3.5025537329911399E-2</v>
      </c>
      <c r="CK13" s="17">
        <v>6.1690938429317901E-2</v>
      </c>
      <c r="CL13" s="17">
        <v>6.3724354230595706E-2</v>
      </c>
    </row>
    <row r="14" spans="2:90" x14ac:dyDescent="0.3">
      <c r="B14" s="18" t="s">
        <v>223</v>
      </c>
      <c r="C14" s="17">
        <v>3.5917892713963902E-2</v>
      </c>
      <c r="D14" s="17">
        <v>2.9096633617804599E-2</v>
      </c>
      <c r="E14" s="17">
        <v>4.0908093761307197E-2</v>
      </c>
      <c r="F14" s="17"/>
      <c r="G14" s="17">
        <v>0.11203174415548001</v>
      </c>
      <c r="H14" s="17">
        <v>3.9084553796520399E-2</v>
      </c>
      <c r="I14" s="17">
        <v>3.1459060827615903E-2</v>
      </c>
      <c r="J14" s="17">
        <v>2.46510480153996E-2</v>
      </c>
      <c r="K14" s="17">
        <v>1.5670346490441599E-2</v>
      </c>
      <c r="L14" s="17">
        <v>9.1460834180382301E-3</v>
      </c>
      <c r="M14" s="17"/>
      <c r="N14" s="17">
        <v>1.84453393128199E-2</v>
      </c>
      <c r="O14" s="17">
        <v>4.6466991781946201E-2</v>
      </c>
      <c r="P14" s="17">
        <v>1.6724900676996699E-2</v>
      </c>
      <c r="Q14" s="17">
        <v>5.8721452391240603E-2</v>
      </c>
      <c r="R14" s="17"/>
      <c r="S14" s="17">
        <v>4.5132799969892501E-2</v>
      </c>
      <c r="T14" s="17">
        <v>2.1178492041941901E-2</v>
      </c>
      <c r="U14" s="17">
        <v>3.4772638456815198E-2</v>
      </c>
      <c r="V14" s="17">
        <v>3.5074692304519497E-2</v>
      </c>
      <c r="W14" s="17">
        <v>4.1828183235251899E-2</v>
      </c>
      <c r="X14" s="17">
        <v>5.6416639294860502E-2</v>
      </c>
      <c r="Y14" s="17">
        <v>5.6418680848876197E-2</v>
      </c>
      <c r="Z14" s="17">
        <v>1.16556189245308E-2</v>
      </c>
      <c r="AA14" s="17">
        <v>3.0204718519268502E-2</v>
      </c>
      <c r="AB14" s="17">
        <v>2.3472470721497499E-2</v>
      </c>
      <c r="AC14" s="17">
        <v>1.9009778845041399E-2</v>
      </c>
      <c r="AD14" s="17">
        <v>5.1408703466078801E-2</v>
      </c>
      <c r="AE14" s="17"/>
      <c r="AF14" s="17">
        <v>1.9597612587342099E-2</v>
      </c>
      <c r="AG14" s="17">
        <v>2.11404322453853E-2</v>
      </c>
      <c r="AH14" s="17">
        <v>5.6090743437691999E-2</v>
      </c>
      <c r="AI14" s="17"/>
      <c r="AJ14" s="17">
        <v>1.7321638377737401E-2</v>
      </c>
      <c r="AK14" s="17">
        <v>3.2176631419455197E-2</v>
      </c>
      <c r="AL14" s="17">
        <v>1.7619093262226999E-2</v>
      </c>
      <c r="AM14" s="17">
        <v>3.75480687012563E-2</v>
      </c>
      <c r="AN14" s="17">
        <v>4.66269443009351E-2</v>
      </c>
      <c r="AO14" s="17"/>
      <c r="AP14" s="17">
        <v>2.8007242774570801E-2</v>
      </c>
      <c r="AQ14" s="17">
        <v>1.1842726074055201E-2</v>
      </c>
      <c r="AR14" s="17">
        <v>3.6506734059734897E-2</v>
      </c>
      <c r="AS14" s="17">
        <v>3.8502219487729701E-2</v>
      </c>
      <c r="AT14" s="17">
        <v>5.4209307823819497E-2</v>
      </c>
      <c r="AU14" s="17">
        <v>4.5303051753430003E-2</v>
      </c>
      <c r="AV14" s="17"/>
      <c r="AW14" s="17">
        <v>5.7638985807136202E-2</v>
      </c>
      <c r="AX14" s="17">
        <v>8.1979010738096797E-2</v>
      </c>
      <c r="AY14" s="17">
        <v>4.1107608390986698E-2</v>
      </c>
      <c r="AZ14" s="17">
        <v>4.0416159241249798E-2</v>
      </c>
      <c r="BA14" s="17">
        <v>4.4935363499449398E-2</v>
      </c>
      <c r="BB14" s="17">
        <v>4.5941999921990599E-2</v>
      </c>
      <c r="BC14" s="17">
        <v>2.37475424072012E-2</v>
      </c>
      <c r="BD14" s="17">
        <v>0</v>
      </c>
      <c r="BE14" s="17">
        <v>3.2913979830611298E-2</v>
      </c>
      <c r="BF14" s="17">
        <v>1.9828000634979699E-2</v>
      </c>
      <c r="BG14" s="17">
        <v>3.3247706710610198E-2</v>
      </c>
      <c r="BH14" s="17">
        <v>1.94628296114688E-2</v>
      </c>
      <c r="BI14" s="17">
        <v>5.7633443998685703E-2</v>
      </c>
      <c r="BJ14" s="17">
        <v>3.26486986193096E-2</v>
      </c>
      <c r="BK14" s="17">
        <v>0</v>
      </c>
      <c r="BL14" s="17">
        <v>1.55218533451911E-2</v>
      </c>
      <c r="BM14" s="17"/>
      <c r="BN14" s="17">
        <v>1.2563569991900199E-2</v>
      </c>
      <c r="BO14" s="17">
        <v>6.8706163741152099E-2</v>
      </c>
      <c r="BP14" s="17"/>
      <c r="BQ14" s="17">
        <v>2.5593607194827499E-2</v>
      </c>
      <c r="BR14" s="17">
        <v>5.1653377425864497E-2</v>
      </c>
      <c r="BS14" s="17"/>
      <c r="BT14" s="17">
        <v>1.5632197679823798E-2</v>
      </c>
      <c r="BU14" s="17"/>
      <c r="BV14" s="17">
        <v>6.0107466563567601E-2</v>
      </c>
      <c r="BW14" s="17">
        <v>4.8237960086874102E-2</v>
      </c>
      <c r="BX14" s="17">
        <v>1.6744266533518001E-2</v>
      </c>
      <c r="BY14" s="17"/>
      <c r="BZ14" s="17">
        <v>4.7956653238081202E-2</v>
      </c>
      <c r="CA14" s="17">
        <v>2.3181676948028002E-2</v>
      </c>
      <c r="CB14" s="17">
        <v>4.02374604270134E-2</v>
      </c>
      <c r="CC14" s="17">
        <v>3.7084043085169098E-2</v>
      </c>
      <c r="CD14" s="17">
        <v>2.43992020908427E-2</v>
      </c>
      <c r="CE14" s="17">
        <v>4.3467867057795803E-2</v>
      </c>
      <c r="CF14" s="17">
        <v>8.1079686640909195E-3</v>
      </c>
      <c r="CG14" s="17"/>
      <c r="CH14" s="17">
        <v>1.6404307665176001E-2</v>
      </c>
      <c r="CI14" s="17">
        <v>2.6524495982848E-2</v>
      </c>
      <c r="CJ14" s="17">
        <v>4.5567876400717397E-2</v>
      </c>
      <c r="CK14" s="17">
        <v>4.0479785143852899E-2</v>
      </c>
      <c r="CL14" s="17">
        <v>6.4443832486176106E-2</v>
      </c>
    </row>
    <row r="15" spans="2:90" x14ac:dyDescent="0.3">
      <c r="B15" s="18" t="s">
        <v>118</v>
      </c>
      <c r="C15" s="19">
        <v>2.5715445706290099E-2</v>
      </c>
      <c r="D15" s="19">
        <v>2.0658614851094902E-2</v>
      </c>
      <c r="E15" s="19">
        <v>3.08613456957837E-2</v>
      </c>
      <c r="F15" s="19"/>
      <c r="G15" s="19">
        <v>7.1626115252359804E-2</v>
      </c>
      <c r="H15" s="19">
        <v>2.71140239810591E-2</v>
      </c>
      <c r="I15" s="19">
        <v>2.0575876802106801E-2</v>
      </c>
      <c r="J15" s="19">
        <v>3.5916003274348997E-2</v>
      </c>
      <c r="K15" s="19">
        <v>7.3061145444063202E-3</v>
      </c>
      <c r="L15" s="19">
        <v>2.3523617859431199E-3</v>
      </c>
      <c r="M15" s="19"/>
      <c r="N15" s="19">
        <v>2.11809654763251E-2</v>
      </c>
      <c r="O15" s="19">
        <v>3.4256379421931202E-2</v>
      </c>
      <c r="P15" s="19">
        <v>1.96362218615438E-2</v>
      </c>
      <c r="Q15" s="19">
        <v>2.73449976377966E-2</v>
      </c>
      <c r="R15" s="19"/>
      <c r="S15" s="19">
        <v>2.1341969113721201E-2</v>
      </c>
      <c r="T15" s="19">
        <v>2.4442399323474001E-2</v>
      </c>
      <c r="U15" s="19">
        <v>3.5224067882029898E-2</v>
      </c>
      <c r="V15" s="19">
        <v>1.6111731507477699E-2</v>
      </c>
      <c r="W15" s="19">
        <v>1.4454495582240901E-2</v>
      </c>
      <c r="X15" s="19">
        <v>3.1789460228128799E-2</v>
      </c>
      <c r="Y15" s="19">
        <v>1.8129835961347401E-2</v>
      </c>
      <c r="Z15" s="19">
        <v>1.09061177035249E-2</v>
      </c>
      <c r="AA15" s="19">
        <v>1.93597608267339E-2</v>
      </c>
      <c r="AB15" s="19">
        <v>6.1111290116359997E-2</v>
      </c>
      <c r="AC15" s="19">
        <v>2.8208089703072699E-2</v>
      </c>
      <c r="AD15" s="19">
        <v>1.6278114914823599E-2</v>
      </c>
      <c r="AE15" s="19"/>
      <c r="AF15" s="19">
        <v>1.5764207145407098E-2</v>
      </c>
      <c r="AG15" s="19">
        <v>2.3170106159291898E-2</v>
      </c>
      <c r="AH15" s="19">
        <v>2.4908040596354899E-2</v>
      </c>
      <c r="AI15" s="19"/>
      <c r="AJ15" s="19">
        <v>4.94756873861693E-3</v>
      </c>
      <c r="AK15" s="19">
        <v>2.37629214227475E-2</v>
      </c>
      <c r="AL15" s="19">
        <v>6.5607587261332402E-3</v>
      </c>
      <c r="AM15" s="19">
        <v>2.7022797440135499E-2</v>
      </c>
      <c r="AN15" s="19">
        <v>3.7216007221004398E-2</v>
      </c>
      <c r="AO15" s="19"/>
      <c r="AP15" s="19">
        <v>2.04397445583725E-2</v>
      </c>
      <c r="AQ15" s="19">
        <v>1.46214223307634E-2</v>
      </c>
      <c r="AR15" s="19">
        <v>3.3329015775169897E-2</v>
      </c>
      <c r="AS15" s="19">
        <v>1.8165272104144502E-2</v>
      </c>
      <c r="AT15" s="19">
        <v>7.1561409793087796E-2</v>
      </c>
      <c r="AU15" s="19">
        <v>4.2868135962231199E-2</v>
      </c>
      <c r="AV15" s="19"/>
      <c r="AW15" s="19">
        <v>0</v>
      </c>
      <c r="AX15" s="19">
        <v>4.4337454292038898E-2</v>
      </c>
      <c r="AY15" s="19">
        <v>5.62381544346406E-2</v>
      </c>
      <c r="AZ15" s="19">
        <v>4.07484172120239E-2</v>
      </c>
      <c r="BA15" s="19">
        <v>1.30881099159644E-2</v>
      </c>
      <c r="BB15" s="19">
        <v>2.59783078825374E-2</v>
      </c>
      <c r="BC15" s="19">
        <v>5.8839163347323602E-3</v>
      </c>
      <c r="BD15" s="19">
        <v>2.6906248301214599E-2</v>
      </c>
      <c r="BE15" s="19">
        <v>1.5516514265075E-2</v>
      </c>
      <c r="BF15" s="19">
        <v>1.0502564266066199E-2</v>
      </c>
      <c r="BG15" s="19">
        <v>6.6115944640630303E-3</v>
      </c>
      <c r="BH15" s="19">
        <v>4.8940765279385401E-2</v>
      </c>
      <c r="BI15" s="19">
        <v>3.1540451162641099E-2</v>
      </c>
      <c r="BJ15" s="19">
        <v>1.77136016892693E-2</v>
      </c>
      <c r="BK15" s="19">
        <v>0</v>
      </c>
      <c r="BL15" s="19">
        <v>1.7275094066093101E-2</v>
      </c>
      <c r="BM15" s="19"/>
      <c r="BN15" s="19">
        <v>1.4428561283391501E-2</v>
      </c>
      <c r="BO15" s="19">
        <v>4.16828695138977E-2</v>
      </c>
      <c r="BP15" s="19"/>
      <c r="BQ15" s="19">
        <v>2.0454561117954601E-2</v>
      </c>
      <c r="BR15" s="19">
        <v>3.3111602467967398E-2</v>
      </c>
      <c r="BS15" s="19"/>
      <c r="BT15" s="19">
        <v>1.63278621834166E-2</v>
      </c>
      <c r="BU15" s="19"/>
      <c r="BV15" s="19">
        <v>3.2854729079576601E-2</v>
      </c>
      <c r="BW15" s="19">
        <v>4.53170161606316E-2</v>
      </c>
      <c r="BX15" s="19">
        <v>1.6257494230559302E-2</v>
      </c>
      <c r="BY15" s="19"/>
      <c r="BZ15" s="19">
        <v>4.5577988312611999E-2</v>
      </c>
      <c r="CA15" s="19">
        <v>2.8645803161459499E-2</v>
      </c>
      <c r="CB15" s="19">
        <v>1.7722620290848898E-2</v>
      </c>
      <c r="CC15" s="19">
        <v>8.4557412494209293E-3</v>
      </c>
      <c r="CD15" s="19">
        <v>1.8877130131119999E-2</v>
      </c>
      <c r="CE15" s="19">
        <v>3.8654180813228801E-3</v>
      </c>
      <c r="CF15" s="19">
        <v>2.1926879216354202E-2</v>
      </c>
      <c r="CG15" s="19"/>
      <c r="CH15" s="19">
        <v>1.2375963401930401E-2</v>
      </c>
      <c r="CI15" s="19">
        <v>2.5838727680862001E-2</v>
      </c>
      <c r="CJ15" s="19">
        <v>2.49327616294533E-2</v>
      </c>
      <c r="CK15" s="19">
        <v>3.2523430618520199E-2</v>
      </c>
      <c r="CL15" s="19">
        <v>3.7830461864317502E-2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317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310</v>
      </c>
      <c r="C9" s="17">
        <v>6.2891082582362604E-2</v>
      </c>
      <c r="D9" s="17">
        <v>6.1487795917465997E-2</v>
      </c>
      <c r="E9" s="17">
        <v>6.4761056735325104E-2</v>
      </c>
      <c r="F9" s="17"/>
      <c r="G9" s="17">
        <v>3.7457261657187102E-2</v>
      </c>
      <c r="H9" s="17">
        <v>3.22662371034022E-2</v>
      </c>
      <c r="I9" s="17">
        <v>9.0193957706679997E-2</v>
      </c>
      <c r="J9" s="17">
        <v>6.6090895184703E-2</v>
      </c>
      <c r="K9" s="17">
        <v>9.1801973200674097E-2</v>
      </c>
      <c r="L9" s="17">
        <v>6.0460033814707798E-2</v>
      </c>
      <c r="M9" s="17"/>
      <c r="N9" s="17">
        <v>4.0274042695243997E-2</v>
      </c>
      <c r="O9" s="17">
        <v>4.2609673774307702E-2</v>
      </c>
      <c r="P9" s="17">
        <v>8.41923690325318E-2</v>
      </c>
      <c r="Q9" s="17">
        <v>9.0208132673112298E-2</v>
      </c>
      <c r="R9" s="17"/>
      <c r="S9" s="17">
        <v>7.2400740291066606E-2</v>
      </c>
      <c r="T9" s="17">
        <v>7.4416531372323694E-2</v>
      </c>
      <c r="U9" s="17">
        <v>6.5026553906248494E-2</v>
      </c>
      <c r="V9" s="17">
        <v>4.4317585494696797E-2</v>
      </c>
      <c r="W9" s="17">
        <v>4.99172001740519E-2</v>
      </c>
      <c r="X9" s="17">
        <v>6.0562209251456701E-2</v>
      </c>
      <c r="Y9" s="17">
        <v>9.1539191770258904E-2</v>
      </c>
      <c r="Z9" s="17">
        <v>5.49133780448533E-2</v>
      </c>
      <c r="AA9" s="17">
        <v>8.1846781783812397E-2</v>
      </c>
      <c r="AB9" s="17">
        <v>1.45184836944896E-2</v>
      </c>
      <c r="AC9" s="17">
        <v>8.1629496211365199E-2</v>
      </c>
      <c r="AD9" s="17">
        <v>3.3818227705464499E-2</v>
      </c>
      <c r="AE9" s="17"/>
      <c r="AF9" s="17">
        <v>8.90830162154745E-2</v>
      </c>
      <c r="AG9" s="17">
        <v>5.6631280493110198E-2</v>
      </c>
      <c r="AH9" s="17">
        <v>4.0089647769836E-2</v>
      </c>
      <c r="AI9" s="17"/>
      <c r="AJ9" s="17">
        <v>5.5798069322468197E-2</v>
      </c>
      <c r="AK9" s="17">
        <v>5.7993186265000697E-2</v>
      </c>
      <c r="AL9" s="17">
        <v>6.0503772200765298E-2</v>
      </c>
      <c r="AM9" s="17">
        <v>0.104467765258676</v>
      </c>
      <c r="AN9" s="17">
        <v>6.7230136157499204E-2</v>
      </c>
      <c r="AO9" s="17"/>
      <c r="AP9" s="17">
        <v>3.64608732646855E-2</v>
      </c>
      <c r="AQ9" s="17">
        <v>5.0267651278223101E-2</v>
      </c>
      <c r="AR9" s="17">
        <v>6.8723524960151106E-2</v>
      </c>
      <c r="AS9" s="17">
        <v>0.104059886768834</v>
      </c>
      <c r="AT9" s="17">
        <v>3.99658017536531E-2</v>
      </c>
      <c r="AU9" s="17">
        <v>6.21512974305466E-2</v>
      </c>
      <c r="AV9" s="17"/>
      <c r="AW9" s="17">
        <v>9.6347406553655701E-2</v>
      </c>
      <c r="AX9" s="17">
        <v>8.4306469767535905E-2</v>
      </c>
      <c r="AY9" s="17">
        <v>8.5508047787127298E-2</v>
      </c>
      <c r="AZ9" s="17">
        <v>9.9830990674463396E-2</v>
      </c>
      <c r="BA9" s="17">
        <v>8.0291510320755502E-2</v>
      </c>
      <c r="BB9" s="17">
        <v>6.6279660301371293E-2</v>
      </c>
      <c r="BC9" s="17">
        <v>5.8195167125570602E-2</v>
      </c>
      <c r="BD9" s="17">
        <v>5.8602644941161103E-2</v>
      </c>
      <c r="BE9" s="17">
        <v>4.5457929223724297E-2</v>
      </c>
      <c r="BF9" s="17">
        <v>4.0915656486974497E-2</v>
      </c>
      <c r="BG9" s="17">
        <v>4.31294027800459E-2</v>
      </c>
      <c r="BH9" s="17">
        <v>3.7820489451613502E-2</v>
      </c>
      <c r="BI9" s="17">
        <v>2.27981643346554E-2</v>
      </c>
      <c r="BJ9" s="17">
        <v>6.6181278367972898E-2</v>
      </c>
      <c r="BK9" s="17">
        <v>2.0141768729958199E-2</v>
      </c>
      <c r="BL9" s="17">
        <v>6.7689457039046302E-2</v>
      </c>
      <c r="BM9" s="17"/>
      <c r="BN9" s="17">
        <v>6.7021799804650395E-2</v>
      </c>
      <c r="BO9" s="17">
        <v>5.5814109669015302E-2</v>
      </c>
      <c r="BP9" s="17"/>
      <c r="BQ9" s="17">
        <v>2.6737855357574E-2</v>
      </c>
      <c r="BR9" s="17">
        <v>0.10868768832989401</v>
      </c>
      <c r="BS9" s="17"/>
      <c r="BT9" s="17">
        <v>6.3391267502425894E-2</v>
      </c>
      <c r="BU9" s="17"/>
      <c r="BV9" s="17">
        <v>5.7380791244986198E-2</v>
      </c>
      <c r="BW9" s="17">
        <v>4.6744389851241901E-2</v>
      </c>
      <c r="BX9" s="17">
        <v>6.8909556869665906E-2</v>
      </c>
      <c r="BY9" s="17"/>
      <c r="BZ9" s="17">
        <v>0.136658434509873</v>
      </c>
      <c r="CA9" s="17">
        <v>8.4831068868507803E-2</v>
      </c>
      <c r="CB9" s="17">
        <v>7.45236017003056E-2</v>
      </c>
      <c r="CC9" s="17">
        <v>8.4157981932130699E-2</v>
      </c>
      <c r="CD9" s="17">
        <v>3.4899400031908501E-2</v>
      </c>
      <c r="CE9" s="17">
        <v>8.47910492892677E-3</v>
      </c>
      <c r="CF9" s="17">
        <v>4.8918931926047002E-2</v>
      </c>
      <c r="CG9" s="17"/>
      <c r="CH9" s="17">
        <v>6.4364518630405196E-2</v>
      </c>
      <c r="CI9" s="17">
        <v>2.6077399800534602E-2</v>
      </c>
      <c r="CJ9" s="17">
        <v>5.6282103759657101E-2</v>
      </c>
      <c r="CK9" s="17">
        <v>0.13136627359527001</v>
      </c>
      <c r="CL9" s="17">
        <v>0.19481904454448101</v>
      </c>
    </row>
    <row r="10" spans="2:90" x14ac:dyDescent="0.3">
      <c r="B10" s="18" t="s">
        <v>311</v>
      </c>
      <c r="C10" s="17">
        <v>0.170525185524703</v>
      </c>
      <c r="D10" s="17">
        <v>0.17578306298091001</v>
      </c>
      <c r="E10" s="17">
        <v>0.16673840490543901</v>
      </c>
      <c r="F10" s="17"/>
      <c r="G10" s="17">
        <v>0.104267280680463</v>
      </c>
      <c r="H10" s="17">
        <v>9.7705495528750505E-2</v>
      </c>
      <c r="I10" s="17">
        <v>0.163836162417344</v>
      </c>
      <c r="J10" s="17">
        <v>0.191241838902138</v>
      </c>
      <c r="K10" s="17">
        <v>0.24184882962478599</v>
      </c>
      <c r="L10" s="17">
        <v>0.21485453568701801</v>
      </c>
      <c r="M10" s="17"/>
      <c r="N10" s="17">
        <v>0.15238305939956401</v>
      </c>
      <c r="O10" s="17">
        <v>0.166512717762208</v>
      </c>
      <c r="P10" s="17">
        <v>0.199757594053355</v>
      </c>
      <c r="Q10" s="17">
        <v>0.17022807137510601</v>
      </c>
      <c r="R10" s="17"/>
      <c r="S10" s="17">
        <v>0.14638320795749801</v>
      </c>
      <c r="T10" s="17">
        <v>0.21411576660392401</v>
      </c>
      <c r="U10" s="17">
        <v>0.181331965034146</v>
      </c>
      <c r="V10" s="17">
        <v>0.18916534304659899</v>
      </c>
      <c r="W10" s="17">
        <v>0.19780474075660501</v>
      </c>
      <c r="X10" s="17">
        <v>0.15215936529242299</v>
      </c>
      <c r="Y10" s="17">
        <v>0.21406505163558601</v>
      </c>
      <c r="Z10" s="17">
        <v>0.179009269472056</v>
      </c>
      <c r="AA10" s="17">
        <v>0.205753697175107</v>
      </c>
      <c r="AB10" s="17">
        <v>8.7331753777592599E-2</v>
      </c>
      <c r="AC10" s="17">
        <v>0.13507466369613499</v>
      </c>
      <c r="AD10" s="17">
        <v>5.2182568934560303E-2</v>
      </c>
      <c r="AE10" s="17"/>
      <c r="AF10" s="17">
        <v>0.22020391369092299</v>
      </c>
      <c r="AG10" s="17">
        <v>0.155997672426154</v>
      </c>
      <c r="AH10" s="17">
        <v>0.128314713418726</v>
      </c>
      <c r="AI10" s="17"/>
      <c r="AJ10" s="17">
        <v>0.180259423337257</v>
      </c>
      <c r="AK10" s="17">
        <v>0.152224916191353</v>
      </c>
      <c r="AL10" s="17">
        <v>0.19103869253422801</v>
      </c>
      <c r="AM10" s="17">
        <v>0.23210389650003299</v>
      </c>
      <c r="AN10" s="17">
        <v>0.165701676018156</v>
      </c>
      <c r="AO10" s="17"/>
      <c r="AP10" s="17">
        <v>0.131324384771662</v>
      </c>
      <c r="AQ10" s="17">
        <v>0.17370624599186399</v>
      </c>
      <c r="AR10" s="17">
        <v>0.19944124879185701</v>
      </c>
      <c r="AS10" s="17">
        <v>0.21867766960052201</v>
      </c>
      <c r="AT10" s="17">
        <v>0.13719243122205499</v>
      </c>
      <c r="AU10" s="17">
        <v>0.19149647643211201</v>
      </c>
      <c r="AV10" s="17"/>
      <c r="AW10" s="17">
        <v>0.19570264739062601</v>
      </c>
      <c r="AX10" s="17">
        <v>0.17086653385961501</v>
      </c>
      <c r="AY10" s="17">
        <v>0.16417846625445801</v>
      </c>
      <c r="AZ10" s="17">
        <v>0.19497933859779201</v>
      </c>
      <c r="BA10" s="17">
        <v>0.17126825699752499</v>
      </c>
      <c r="BB10" s="17">
        <v>0.147623612951058</v>
      </c>
      <c r="BC10" s="17">
        <v>0.228837337828566</v>
      </c>
      <c r="BD10" s="17">
        <v>0.17228458538435601</v>
      </c>
      <c r="BE10" s="17">
        <v>0.17539038400990101</v>
      </c>
      <c r="BF10" s="17">
        <v>0.122728124728572</v>
      </c>
      <c r="BG10" s="17">
        <v>0.21008127820276401</v>
      </c>
      <c r="BH10" s="17">
        <v>0.219255688398273</v>
      </c>
      <c r="BI10" s="17">
        <v>8.1286623210264503E-2</v>
      </c>
      <c r="BJ10" s="17">
        <v>0.146150447560633</v>
      </c>
      <c r="BK10" s="17">
        <v>0.168315871309351</v>
      </c>
      <c r="BL10" s="17">
        <v>9.7749011277340106E-2</v>
      </c>
      <c r="BM10" s="17"/>
      <c r="BN10" s="17">
        <v>0.17868186708915901</v>
      </c>
      <c r="BO10" s="17">
        <v>0.15921057549888701</v>
      </c>
      <c r="BP10" s="17"/>
      <c r="BQ10" s="17">
        <v>0.13621320756736999</v>
      </c>
      <c r="BR10" s="17">
        <v>0.17656926392387301</v>
      </c>
      <c r="BS10" s="17"/>
      <c r="BT10" s="17">
        <v>0.13173590693123599</v>
      </c>
      <c r="BU10" s="17"/>
      <c r="BV10" s="17">
        <v>0.17262005291736701</v>
      </c>
      <c r="BW10" s="17">
        <v>0.160847352872764</v>
      </c>
      <c r="BX10" s="17">
        <v>0.17474870573724799</v>
      </c>
      <c r="BY10" s="17"/>
      <c r="BZ10" s="17">
        <v>0.18850786217463</v>
      </c>
      <c r="CA10" s="17">
        <v>0.188696135803575</v>
      </c>
      <c r="CB10" s="17">
        <v>0.20401014838484299</v>
      </c>
      <c r="CC10" s="17">
        <v>0.16462564063929699</v>
      </c>
      <c r="CD10" s="17">
        <v>0.17620301251214501</v>
      </c>
      <c r="CE10" s="17">
        <v>0.187897019391813</v>
      </c>
      <c r="CF10" s="17">
        <v>0.102183123403607</v>
      </c>
      <c r="CG10" s="17"/>
      <c r="CH10" s="17">
        <v>0.100084380960987</v>
      </c>
      <c r="CI10" s="17">
        <v>0.154958536677477</v>
      </c>
      <c r="CJ10" s="17">
        <v>0.187349842208997</v>
      </c>
      <c r="CK10" s="17">
        <v>0.22144498177813299</v>
      </c>
      <c r="CL10" s="17">
        <v>0.133790557364174</v>
      </c>
    </row>
    <row r="11" spans="2:90" x14ac:dyDescent="0.3">
      <c r="B11" s="18" t="s">
        <v>220</v>
      </c>
      <c r="C11" s="17">
        <v>0.50795727049064499</v>
      </c>
      <c r="D11" s="17">
        <v>0.49242735083118999</v>
      </c>
      <c r="E11" s="17">
        <v>0.52427324484478899</v>
      </c>
      <c r="F11" s="17"/>
      <c r="G11" s="17">
        <v>0.40525392561016399</v>
      </c>
      <c r="H11" s="17">
        <v>0.44278002023334101</v>
      </c>
      <c r="I11" s="17">
        <v>0.45697391770753598</v>
      </c>
      <c r="J11" s="17">
        <v>0.52329305696582196</v>
      </c>
      <c r="K11" s="17">
        <v>0.55711804365522899</v>
      </c>
      <c r="L11" s="17">
        <v>0.62575867030301502</v>
      </c>
      <c r="M11" s="17"/>
      <c r="N11" s="17">
        <v>0.47664549489546498</v>
      </c>
      <c r="O11" s="17">
        <v>0.55184211571807695</v>
      </c>
      <c r="P11" s="17">
        <v>0.53545674695315404</v>
      </c>
      <c r="Q11" s="17">
        <v>0.47314243687547097</v>
      </c>
      <c r="R11" s="17"/>
      <c r="S11" s="17">
        <v>0.43744322731500401</v>
      </c>
      <c r="T11" s="17">
        <v>0.51543229791814904</v>
      </c>
      <c r="U11" s="17">
        <v>0.58725566099490201</v>
      </c>
      <c r="V11" s="17">
        <v>0.57441179912421603</v>
      </c>
      <c r="W11" s="17">
        <v>0.55701108827646395</v>
      </c>
      <c r="X11" s="17">
        <v>0.54505960352378502</v>
      </c>
      <c r="Y11" s="17">
        <v>0.50708594006974606</v>
      </c>
      <c r="Z11" s="17">
        <v>0.54932143504032305</v>
      </c>
      <c r="AA11" s="17">
        <v>0.48239813663174602</v>
      </c>
      <c r="AB11" s="17">
        <v>0.48261354213927499</v>
      </c>
      <c r="AC11" s="17">
        <v>0.52410139105187703</v>
      </c>
      <c r="AD11" s="17">
        <v>0.25952478319276101</v>
      </c>
      <c r="AE11" s="17"/>
      <c r="AF11" s="17">
        <v>0.50839414232101399</v>
      </c>
      <c r="AG11" s="17">
        <v>0.53222804835982995</v>
      </c>
      <c r="AH11" s="17">
        <v>0.48503934454567998</v>
      </c>
      <c r="AI11" s="17"/>
      <c r="AJ11" s="17">
        <v>0.56961843865727302</v>
      </c>
      <c r="AK11" s="17">
        <v>0.49549284625071599</v>
      </c>
      <c r="AL11" s="17">
        <v>0.57662268180785903</v>
      </c>
      <c r="AM11" s="17">
        <v>0.44478999322978502</v>
      </c>
      <c r="AN11" s="17">
        <v>0.45970004407996801</v>
      </c>
      <c r="AO11" s="17"/>
      <c r="AP11" s="17">
        <v>0.482751591833608</v>
      </c>
      <c r="AQ11" s="17">
        <v>0.53175101722908802</v>
      </c>
      <c r="AR11" s="17">
        <v>0.54468114682413904</v>
      </c>
      <c r="AS11" s="17">
        <v>0.50043737547116796</v>
      </c>
      <c r="AT11" s="17">
        <v>0.50030493620167105</v>
      </c>
      <c r="AU11" s="17">
        <v>0.57251624744851803</v>
      </c>
      <c r="AV11" s="17"/>
      <c r="AW11" s="17">
        <v>0.50582847867008396</v>
      </c>
      <c r="AX11" s="17">
        <v>0.44299124607118201</v>
      </c>
      <c r="AY11" s="17">
        <v>0.50718204697672398</v>
      </c>
      <c r="AZ11" s="17">
        <v>0.50578471509881595</v>
      </c>
      <c r="BA11" s="17">
        <v>0.53006193063933404</v>
      </c>
      <c r="BB11" s="17">
        <v>0.54527072700063395</v>
      </c>
      <c r="BC11" s="17">
        <v>0.48450175375358001</v>
      </c>
      <c r="BD11" s="17">
        <v>0.56991128529705504</v>
      </c>
      <c r="BE11" s="17">
        <v>0.52395655522984397</v>
      </c>
      <c r="BF11" s="17">
        <v>0.62036812124388097</v>
      </c>
      <c r="BG11" s="17">
        <v>0.50879864171043798</v>
      </c>
      <c r="BH11" s="17">
        <v>0.44568663678849502</v>
      </c>
      <c r="BI11" s="17">
        <v>0.62536713005484301</v>
      </c>
      <c r="BJ11" s="17">
        <v>0.46540392980018902</v>
      </c>
      <c r="BK11" s="17">
        <v>0.57540643238426603</v>
      </c>
      <c r="BL11" s="17">
        <v>0.33485396853914801</v>
      </c>
      <c r="BM11" s="17"/>
      <c r="BN11" s="17">
        <v>0.51052738162424605</v>
      </c>
      <c r="BO11" s="17">
        <v>0.506239044718783</v>
      </c>
      <c r="BP11" s="17"/>
      <c r="BQ11" s="17">
        <v>0.48545572695335099</v>
      </c>
      <c r="BR11" s="17">
        <v>0.50274475264473595</v>
      </c>
      <c r="BS11" s="17"/>
      <c r="BT11" s="17">
        <v>0.42260144116382498</v>
      </c>
      <c r="BU11" s="17"/>
      <c r="BV11" s="17">
        <v>0.53850201995377101</v>
      </c>
      <c r="BW11" s="17">
        <v>0.43733942919667201</v>
      </c>
      <c r="BX11" s="17">
        <v>0.52741472398464995</v>
      </c>
      <c r="BY11" s="17"/>
      <c r="BZ11" s="17">
        <v>0.39811825296542003</v>
      </c>
      <c r="CA11" s="17">
        <v>0.53186079697741695</v>
      </c>
      <c r="CB11" s="17">
        <v>0.51718891778180598</v>
      </c>
      <c r="CC11" s="17">
        <v>0.479089011325464</v>
      </c>
      <c r="CD11" s="17">
        <v>0.548706222613904</v>
      </c>
      <c r="CE11" s="17">
        <v>0.57052005372649695</v>
      </c>
      <c r="CF11" s="17">
        <v>0.44771855675313799</v>
      </c>
      <c r="CG11" s="17"/>
      <c r="CH11" s="17">
        <v>0.39933776918070002</v>
      </c>
      <c r="CI11" s="17">
        <v>0.57075236725324097</v>
      </c>
      <c r="CJ11" s="17">
        <v>0.522607948005129</v>
      </c>
      <c r="CK11" s="17">
        <v>0.42338379654012698</v>
      </c>
      <c r="CL11" s="17">
        <v>0.38577453357308999</v>
      </c>
    </row>
    <row r="12" spans="2:90" x14ac:dyDescent="0.3">
      <c r="B12" s="18" t="s">
        <v>312</v>
      </c>
      <c r="C12" s="17">
        <v>0.107962189309044</v>
      </c>
      <c r="D12" s="17">
        <v>0.115677413771081</v>
      </c>
      <c r="E12" s="17">
        <v>9.9139426346083095E-2</v>
      </c>
      <c r="F12" s="17"/>
      <c r="G12" s="17">
        <v>0.14931780721885499</v>
      </c>
      <c r="H12" s="17">
        <v>0.216892055733241</v>
      </c>
      <c r="I12" s="17">
        <v>0.14210083000683099</v>
      </c>
      <c r="J12" s="17">
        <v>6.6428873843085406E-2</v>
      </c>
      <c r="K12" s="17">
        <v>5.2307579704848402E-2</v>
      </c>
      <c r="L12" s="17">
        <v>3.45805736156116E-2</v>
      </c>
      <c r="M12" s="17"/>
      <c r="N12" s="17">
        <v>0.16301840074219801</v>
      </c>
      <c r="O12" s="17">
        <v>0.105266641416719</v>
      </c>
      <c r="P12" s="17">
        <v>7.0588244724138605E-2</v>
      </c>
      <c r="Q12" s="17">
        <v>8.3047365247881796E-2</v>
      </c>
      <c r="R12" s="17"/>
      <c r="S12" s="17">
        <v>0.173775627163896</v>
      </c>
      <c r="T12" s="17">
        <v>9.7688978447961095E-2</v>
      </c>
      <c r="U12" s="17">
        <v>6.90380020331188E-2</v>
      </c>
      <c r="V12" s="17">
        <v>8.9351846187341794E-2</v>
      </c>
      <c r="W12" s="17">
        <v>0.11027520747123699</v>
      </c>
      <c r="X12" s="17">
        <v>0.10733386673760401</v>
      </c>
      <c r="Y12" s="17">
        <v>8.53342910620907E-2</v>
      </c>
      <c r="Z12" s="17">
        <v>8.5782165184830506E-2</v>
      </c>
      <c r="AA12" s="17">
        <v>0.109287663982171</v>
      </c>
      <c r="AB12" s="17">
        <v>8.4975786674283793E-2</v>
      </c>
      <c r="AC12" s="17">
        <v>0.14594556131097</v>
      </c>
      <c r="AD12" s="17">
        <v>9.1232480044032505E-2</v>
      </c>
      <c r="AE12" s="17"/>
      <c r="AF12" s="17">
        <v>8.4868345515561106E-2</v>
      </c>
      <c r="AG12" s="17">
        <v>0.10378546204957501</v>
      </c>
      <c r="AH12" s="17">
        <v>0.157076168639015</v>
      </c>
      <c r="AI12" s="17"/>
      <c r="AJ12" s="17">
        <v>0.109825095063875</v>
      </c>
      <c r="AK12" s="17">
        <v>0.14042545190280001</v>
      </c>
      <c r="AL12" s="17">
        <v>7.8524733430706303E-2</v>
      </c>
      <c r="AM12" s="17">
        <v>0.10886680872521599</v>
      </c>
      <c r="AN12" s="17">
        <v>0.11890558052849499</v>
      </c>
      <c r="AO12" s="17"/>
      <c r="AP12" s="17">
        <v>0.172453818071304</v>
      </c>
      <c r="AQ12" s="17">
        <v>0.13760342249527699</v>
      </c>
      <c r="AR12" s="17">
        <v>7.1060580488602795E-2</v>
      </c>
      <c r="AS12" s="17">
        <v>8.3766245068693193E-2</v>
      </c>
      <c r="AT12" s="17">
        <v>8.1305226598860997E-2</v>
      </c>
      <c r="AU12" s="17">
        <v>3.4292790491292503E-2</v>
      </c>
      <c r="AV12" s="17"/>
      <c r="AW12" s="17">
        <v>9.4987067671909203E-2</v>
      </c>
      <c r="AX12" s="17">
        <v>8.9769590605455002E-2</v>
      </c>
      <c r="AY12" s="17">
        <v>7.6650036470885904E-2</v>
      </c>
      <c r="AZ12" s="17">
        <v>7.4569824784514904E-2</v>
      </c>
      <c r="BA12" s="17">
        <v>7.8440528081586705E-2</v>
      </c>
      <c r="BB12" s="17">
        <v>7.0057129892836495E-2</v>
      </c>
      <c r="BC12" s="17">
        <v>0.12700468776375701</v>
      </c>
      <c r="BD12" s="17">
        <v>8.7935725941982207E-2</v>
      </c>
      <c r="BE12" s="17">
        <v>0.10868354377155499</v>
      </c>
      <c r="BF12" s="17">
        <v>0.12640012615322499</v>
      </c>
      <c r="BG12" s="17">
        <v>0.113650419746344</v>
      </c>
      <c r="BH12" s="17">
        <v>0.14974151575762201</v>
      </c>
      <c r="BI12" s="17">
        <v>0.11315233400272499</v>
      </c>
      <c r="BJ12" s="17">
        <v>0.18022625799252301</v>
      </c>
      <c r="BK12" s="17">
        <v>0.114273304971134</v>
      </c>
      <c r="BL12" s="17">
        <v>0.25857722854026199</v>
      </c>
      <c r="BM12" s="17"/>
      <c r="BN12" s="17">
        <v>0.11818373523060099</v>
      </c>
      <c r="BO12" s="17">
        <v>9.5405718195766195E-2</v>
      </c>
      <c r="BP12" s="17"/>
      <c r="BQ12" s="17">
        <v>0.17863868079956</v>
      </c>
      <c r="BR12" s="17">
        <v>9.3570563273008195E-2</v>
      </c>
      <c r="BS12" s="17"/>
      <c r="BT12" s="17">
        <v>0.197934639715386</v>
      </c>
      <c r="BU12" s="17"/>
      <c r="BV12" s="17">
        <v>6.6451482183292901E-2</v>
      </c>
      <c r="BW12" s="17">
        <v>0.167346398672931</v>
      </c>
      <c r="BX12" s="17">
        <v>0.103957575773789</v>
      </c>
      <c r="BY12" s="17"/>
      <c r="BZ12" s="17">
        <v>9.0627518278053001E-2</v>
      </c>
      <c r="CA12" s="17">
        <v>4.4490055376735602E-2</v>
      </c>
      <c r="CB12" s="17">
        <v>7.4837937599247298E-2</v>
      </c>
      <c r="CC12" s="17">
        <v>0.114986759162874</v>
      </c>
      <c r="CD12" s="17">
        <v>0.12991598912755001</v>
      </c>
      <c r="CE12" s="17">
        <v>0.10146381873113</v>
      </c>
      <c r="CF12" s="17">
        <v>0.23754793420974701</v>
      </c>
      <c r="CG12" s="17"/>
      <c r="CH12" s="17">
        <v>0.21316824972901299</v>
      </c>
      <c r="CI12" s="17">
        <v>0.123606210403883</v>
      </c>
      <c r="CJ12" s="17">
        <v>8.8508501109585094E-2</v>
      </c>
      <c r="CK12" s="17">
        <v>5.28133932403934E-2</v>
      </c>
      <c r="CL12" s="17">
        <v>9.9519643087937301E-2</v>
      </c>
    </row>
    <row r="13" spans="2:90" x14ac:dyDescent="0.3">
      <c r="B13" s="18" t="s">
        <v>313</v>
      </c>
      <c r="C13" s="17">
        <v>5.9460734690395402E-2</v>
      </c>
      <c r="D13" s="17">
        <v>7.4820870248129903E-2</v>
      </c>
      <c r="E13" s="17">
        <v>4.4920582661888003E-2</v>
      </c>
      <c r="F13" s="17"/>
      <c r="G13" s="17">
        <v>0.12949185470184199</v>
      </c>
      <c r="H13" s="17">
        <v>0.12911032932657099</v>
      </c>
      <c r="I13" s="17">
        <v>6.5729796741893096E-2</v>
      </c>
      <c r="J13" s="17">
        <v>2.47670950989991E-2</v>
      </c>
      <c r="K13" s="17">
        <v>5.9695570457174302E-3</v>
      </c>
      <c r="L13" s="17">
        <v>1.4941406148543101E-2</v>
      </c>
      <c r="M13" s="17"/>
      <c r="N13" s="17">
        <v>0.102729057485514</v>
      </c>
      <c r="O13" s="17">
        <v>4.0625218130358499E-2</v>
      </c>
      <c r="P13" s="17">
        <v>4.2675587865965703E-2</v>
      </c>
      <c r="Q13" s="17">
        <v>4.5875184170772597E-2</v>
      </c>
      <c r="R13" s="17"/>
      <c r="S13" s="17">
        <v>0.107484237385227</v>
      </c>
      <c r="T13" s="17">
        <v>3.49022922261506E-2</v>
      </c>
      <c r="U13" s="17">
        <v>2.7887660789399599E-2</v>
      </c>
      <c r="V13" s="17">
        <v>3.0535008489014699E-2</v>
      </c>
      <c r="W13" s="17">
        <v>3.70489304665488E-2</v>
      </c>
      <c r="X13" s="17">
        <v>5.4423572515037398E-2</v>
      </c>
      <c r="Y13" s="17">
        <v>5.1676754622149601E-2</v>
      </c>
      <c r="Z13" s="17">
        <v>9.8623462118409305E-2</v>
      </c>
      <c r="AA13" s="17">
        <v>7.6687674092622796E-2</v>
      </c>
      <c r="AB13" s="17">
        <v>6.6554417728554097E-2</v>
      </c>
      <c r="AC13" s="17">
        <v>6.7186623788200506E-2</v>
      </c>
      <c r="AD13" s="17">
        <v>5.0697509333221001E-2</v>
      </c>
      <c r="AE13" s="17"/>
      <c r="AF13" s="17">
        <v>4.5991202284894402E-2</v>
      </c>
      <c r="AG13" s="17">
        <v>6.0066797304184197E-2</v>
      </c>
      <c r="AH13" s="17">
        <v>7.6842817842929997E-2</v>
      </c>
      <c r="AI13" s="17"/>
      <c r="AJ13" s="17">
        <v>4.6245914507214297E-2</v>
      </c>
      <c r="AK13" s="17">
        <v>8.5911435391683597E-2</v>
      </c>
      <c r="AL13" s="17">
        <v>2.8839247732663699E-2</v>
      </c>
      <c r="AM13" s="17">
        <v>4.48091623821259E-2</v>
      </c>
      <c r="AN13" s="17">
        <v>5.6726973300648798E-2</v>
      </c>
      <c r="AO13" s="17"/>
      <c r="AP13" s="17">
        <v>0.118608264225882</v>
      </c>
      <c r="AQ13" s="17">
        <v>6.3991242401908094E-2</v>
      </c>
      <c r="AR13" s="17">
        <v>1.4733269459507901E-2</v>
      </c>
      <c r="AS13" s="17">
        <v>3.0994739200647301E-2</v>
      </c>
      <c r="AT13" s="17">
        <v>6.1787908699869103E-2</v>
      </c>
      <c r="AU13" s="17">
        <v>2.7055418209513901E-2</v>
      </c>
      <c r="AV13" s="17"/>
      <c r="AW13" s="17">
        <v>4.9495413906588903E-2</v>
      </c>
      <c r="AX13" s="17">
        <v>9.5805103251640003E-2</v>
      </c>
      <c r="AY13" s="17">
        <v>2.17296121233574E-2</v>
      </c>
      <c r="AZ13" s="17">
        <v>4.6094920562841001E-2</v>
      </c>
      <c r="BA13" s="17">
        <v>5.4215638388057298E-2</v>
      </c>
      <c r="BB13" s="17">
        <v>5.3409363790729802E-2</v>
      </c>
      <c r="BC13" s="17">
        <v>4.8707368608122199E-2</v>
      </c>
      <c r="BD13" s="17">
        <v>6.6352812052148394E-2</v>
      </c>
      <c r="BE13" s="17">
        <v>4.8803296171620401E-2</v>
      </c>
      <c r="BF13" s="17">
        <v>1.94460297203242E-2</v>
      </c>
      <c r="BG13" s="17">
        <v>4.1200476421227698E-2</v>
      </c>
      <c r="BH13" s="17">
        <v>3.1400106668364902E-2</v>
      </c>
      <c r="BI13" s="17">
        <v>6.5826626846510097E-2</v>
      </c>
      <c r="BJ13" s="17">
        <v>9.2705931589994503E-2</v>
      </c>
      <c r="BK13" s="17">
        <v>7.8312099190912698E-2</v>
      </c>
      <c r="BL13" s="17">
        <v>0.19842417421571901</v>
      </c>
      <c r="BM13" s="17"/>
      <c r="BN13" s="17">
        <v>6.40033924550346E-2</v>
      </c>
      <c r="BO13" s="17">
        <v>5.4046913891251699E-2</v>
      </c>
      <c r="BP13" s="17"/>
      <c r="BQ13" s="17">
        <v>0.119900068527122</v>
      </c>
      <c r="BR13" s="17">
        <v>3.1228295918597802E-2</v>
      </c>
      <c r="BS13" s="17"/>
      <c r="BT13" s="17">
        <v>0.14908035165147901</v>
      </c>
      <c r="BU13" s="17"/>
      <c r="BV13" s="17">
        <v>4.7220573351526199E-2</v>
      </c>
      <c r="BW13" s="17">
        <v>6.6545971538967505E-2</v>
      </c>
      <c r="BX13" s="17">
        <v>5.9879063753112999E-2</v>
      </c>
      <c r="BY13" s="17"/>
      <c r="BZ13" s="17">
        <v>4.68720981505341E-2</v>
      </c>
      <c r="CA13" s="17">
        <v>4.7800314913936499E-2</v>
      </c>
      <c r="CB13" s="17">
        <v>4.0890258665429703E-2</v>
      </c>
      <c r="CC13" s="17">
        <v>7.8674927410973705E-2</v>
      </c>
      <c r="CD13" s="17">
        <v>5.2181758021343297E-2</v>
      </c>
      <c r="CE13" s="17">
        <v>6.5920515654764006E-2</v>
      </c>
      <c r="CF13" s="17">
        <v>0.116576866668642</v>
      </c>
      <c r="CG13" s="17"/>
      <c r="CH13" s="17">
        <v>0.18432281464006101</v>
      </c>
      <c r="CI13" s="17">
        <v>5.4161007308076103E-2</v>
      </c>
      <c r="CJ13" s="17">
        <v>3.41112800817625E-2</v>
      </c>
      <c r="CK13" s="17">
        <v>6.0292734508460601E-2</v>
      </c>
      <c r="CL13" s="17">
        <v>3.2964888235513003E-2</v>
      </c>
    </row>
    <row r="14" spans="2:90" x14ac:dyDescent="0.3">
      <c r="B14" s="18" t="s">
        <v>223</v>
      </c>
      <c r="C14" s="17">
        <v>6.3162792468459794E-2</v>
      </c>
      <c r="D14" s="17">
        <v>5.7243118097445297E-2</v>
      </c>
      <c r="E14" s="17">
        <v>6.6548293969100503E-2</v>
      </c>
      <c r="F14" s="17"/>
      <c r="G14" s="17">
        <v>0.106396297540024</v>
      </c>
      <c r="H14" s="17">
        <v>5.8746918771069898E-2</v>
      </c>
      <c r="I14" s="17">
        <v>5.1608309448884997E-2</v>
      </c>
      <c r="J14" s="17">
        <v>9.3359077519488701E-2</v>
      </c>
      <c r="K14" s="17">
        <v>4.4401439648185402E-2</v>
      </c>
      <c r="L14" s="17">
        <v>3.5588043030736802E-2</v>
      </c>
      <c r="M14" s="17"/>
      <c r="N14" s="17">
        <v>3.8872186584787902E-2</v>
      </c>
      <c r="O14" s="17">
        <v>6.9529376108978802E-2</v>
      </c>
      <c r="P14" s="17">
        <v>4.6566888939298903E-2</v>
      </c>
      <c r="Q14" s="17">
        <v>9.6062067865616399E-2</v>
      </c>
      <c r="R14" s="17"/>
      <c r="S14" s="17">
        <v>4.1794978594228198E-2</v>
      </c>
      <c r="T14" s="17">
        <v>3.4951932396818298E-2</v>
      </c>
      <c r="U14" s="17">
        <v>4.0929754893334003E-2</v>
      </c>
      <c r="V14" s="17">
        <v>4.5710570815151799E-2</v>
      </c>
      <c r="W14" s="17">
        <v>3.5135689460340201E-2</v>
      </c>
      <c r="X14" s="17">
        <v>6.0418645339661702E-2</v>
      </c>
      <c r="Y14" s="17">
        <v>3.9173838427198002E-2</v>
      </c>
      <c r="Z14" s="17">
        <v>1.16556189245308E-2</v>
      </c>
      <c r="AA14" s="17">
        <v>1.9287637521469E-2</v>
      </c>
      <c r="AB14" s="17">
        <v>0.17200294192491</v>
      </c>
      <c r="AC14" s="17">
        <v>1.8995014064497402E-2</v>
      </c>
      <c r="AD14" s="17">
        <v>0.51254443078996104</v>
      </c>
      <c r="AE14" s="17"/>
      <c r="AF14" s="17">
        <v>3.2955422064997297E-2</v>
      </c>
      <c r="AG14" s="17">
        <v>6.8542011715421E-2</v>
      </c>
      <c r="AH14" s="17">
        <v>7.4598968913551E-2</v>
      </c>
      <c r="AI14" s="17"/>
      <c r="AJ14" s="17">
        <v>2.4330003726143402E-2</v>
      </c>
      <c r="AK14" s="17">
        <v>4.2357626394445499E-2</v>
      </c>
      <c r="AL14" s="17">
        <v>4.5993161460399203E-2</v>
      </c>
      <c r="AM14" s="17">
        <v>3.8734695400642498E-2</v>
      </c>
      <c r="AN14" s="17">
        <v>0.103848369042164</v>
      </c>
      <c r="AO14" s="17"/>
      <c r="AP14" s="17">
        <v>3.4239151147761299E-2</v>
      </c>
      <c r="AQ14" s="17">
        <v>2.2955880052112101E-2</v>
      </c>
      <c r="AR14" s="17">
        <v>7.3439379620180198E-2</v>
      </c>
      <c r="AS14" s="17">
        <v>3.7879219239357498E-2</v>
      </c>
      <c r="AT14" s="17">
        <v>0.116252415124559</v>
      </c>
      <c r="AU14" s="17">
        <v>8.1534275936798295E-2</v>
      </c>
      <c r="AV14" s="17"/>
      <c r="AW14" s="17">
        <v>5.7638985807136202E-2</v>
      </c>
      <c r="AX14" s="17">
        <v>0.105647870441231</v>
      </c>
      <c r="AY14" s="17">
        <v>6.3881716519758602E-2</v>
      </c>
      <c r="AZ14" s="17">
        <v>6.3371283222224906E-2</v>
      </c>
      <c r="BA14" s="17">
        <v>5.2229873401520903E-2</v>
      </c>
      <c r="BB14" s="17">
        <v>8.0649518688326594E-2</v>
      </c>
      <c r="BC14" s="17">
        <v>4.6869768585672399E-2</v>
      </c>
      <c r="BD14" s="17">
        <v>3.8371365574361702E-2</v>
      </c>
      <c r="BE14" s="17">
        <v>7.3438409107697597E-2</v>
      </c>
      <c r="BF14" s="17">
        <v>7.01419416670232E-2</v>
      </c>
      <c r="BG14" s="17">
        <v>7.1715602413074897E-2</v>
      </c>
      <c r="BH14" s="17">
        <v>7.6779372013191904E-2</v>
      </c>
      <c r="BI14" s="17">
        <v>7.0998365300335195E-2</v>
      </c>
      <c r="BJ14" s="17">
        <v>1.5732025993982001E-2</v>
      </c>
      <c r="BK14" s="17">
        <v>2.0222329144046699E-2</v>
      </c>
      <c r="BL14" s="17">
        <v>2.54310663223919E-2</v>
      </c>
      <c r="BM14" s="17"/>
      <c r="BN14" s="17">
        <v>4.4975346249172099E-2</v>
      </c>
      <c r="BO14" s="17">
        <v>8.7267521170001805E-2</v>
      </c>
      <c r="BP14" s="17"/>
      <c r="BQ14" s="17">
        <v>3.0861236185897398E-2</v>
      </c>
      <c r="BR14" s="17">
        <v>5.5801771599862403E-2</v>
      </c>
      <c r="BS14" s="17"/>
      <c r="BT14" s="17">
        <v>2.36292644692233E-2</v>
      </c>
      <c r="BU14" s="17"/>
      <c r="BV14" s="17">
        <v>8.1298307486219107E-2</v>
      </c>
      <c r="BW14" s="17">
        <v>6.3277730270948698E-2</v>
      </c>
      <c r="BX14" s="17">
        <v>5.3014545964421497E-2</v>
      </c>
      <c r="BY14" s="17"/>
      <c r="BZ14" s="17">
        <v>0.103278613672731</v>
      </c>
      <c r="CA14" s="17">
        <v>6.0747232477979599E-2</v>
      </c>
      <c r="CB14" s="17">
        <v>6.3210675154128995E-2</v>
      </c>
      <c r="CC14" s="17">
        <v>7.0314792930561795E-2</v>
      </c>
      <c r="CD14" s="17">
        <v>3.9235305357763803E-2</v>
      </c>
      <c r="CE14" s="17">
        <v>6.1854069485546802E-2</v>
      </c>
      <c r="CF14" s="17">
        <v>2.6716957073632301E-2</v>
      </c>
      <c r="CG14" s="17"/>
      <c r="CH14" s="17">
        <v>2.4263127662480798E-2</v>
      </c>
      <c r="CI14" s="17">
        <v>4.4706801321441503E-2</v>
      </c>
      <c r="CJ14" s="17">
        <v>8.1262367261936197E-2</v>
      </c>
      <c r="CK14" s="17">
        <v>7.1847831412223603E-2</v>
      </c>
      <c r="CL14" s="17">
        <v>0.12959953434982999</v>
      </c>
    </row>
    <row r="15" spans="2:90" x14ac:dyDescent="0.3">
      <c r="B15" s="18" t="s">
        <v>118</v>
      </c>
      <c r="C15" s="19">
        <v>2.8040744934389902E-2</v>
      </c>
      <c r="D15" s="19">
        <v>2.2560388153777599E-2</v>
      </c>
      <c r="E15" s="19">
        <v>3.3618990537374702E-2</v>
      </c>
      <c r="F15" s="19"/>
      <c r="G15" s="19">
        <v>6.7815572591465201E-2</v>
      </c>
      <c r="H15" s="19">
        <v>2.2498943303623301E-2</v>
      </c>
      <c r="I15" s="19">
        <v>2.95570259708311E-2</v>
      </c>
      <c r="J15" s="19">
        <v>3.4819162485763701E-2</v>
      </c>
      <c r="K15" s="19">
        <v>6.5525771205595896E-3</v>
      </c>
      <c r="L15" s="19">
        <v>1.38167374003678E-2</v>
      </c>
      <c r="M15" s="19"/>
      <c r="N15" s="19">
        <v>2.60777581972279E-2</v>
      </c>
      <c r="O15" s="19">
        <v>2.36142570893502E-2</v>
      </c>
      <c r="P15" s="19">
        <v>2.0762568431555498E-2</v>
      </c>
      <c r="Q15" s="19">
        <v>4.1436741792039898E-2</v>
      </c>
      <c r="R15" s="19"/>
      <c r="S15" s="19">
        <v>2.0717981293080698E-2</v>
      </c>
      <c r="T15" s="19">
        <v>2.8492201034673099E-2</v>
      </c>
      <c r="U15" s="19">
        <v>2.8530402348851399E-2</v>
      </c>
      <c r="V15" s="19">
        <v>2.6507846842979601E-2</v>
      </c>
      <c r="W15" s="19">
        <v>1.28071433947542E-2</v>
      </c>
      <c r="X15" s="19">
        <v>2.00427373400325E-2</v>
      </c>
      <c r="Y15" s="19">
        <v>1.1124932412970299E-2</v>
      </c>
      <c r="Z15" s="19">
        <v>2.0694671214997198E-2</v>
      </c>
      <c r="AA15" s="19">
        <v>2.4738408813071901E-2</v>
      </c>
      <c r="AB15" s="19">
        <v>9.2003074060894904E-2</v>
      </c>
      <c r="AC15" s="19">
        <v>2.7067249876954799E-2</v>
      </c>
      <c r="AD15" s="19">
        <v>0</v>
      </c>
      <c r="AE15" s="19"/>
      <c r="AF15" s="19">
        <v>1.85039579071355E-2</v>
      </c>
      <c r="AG15" s="19">
        <v>2.2748727651725899E-2</v>
      </c>
      <c r="AH15" s="19">
        <v>3.8038338870262603E-2</v>
      </c>
      <c r="AI15" s="19"/>
      <c r="AJ15" s="19">
        <v>1.3923055385769999E-2</v>
      </c>
      <c r="AK15" s="19">
        <v>2.5594537604000999E-2</v>
      </c>
      <c r="AL15" s="19">
        <v>1.84777108333786E-2</v>
      </c>
      <c r="AM15" s="19">
        <v>2.6227678503520799E-2</v>
      </c>
      <c r="AN15" s="19">
        <v>2.7887220873070499E-2</v>
      </c>
      <c r="AO15" s="19"/>
      <c r="AP15" s="19">
        <v>2.4161916685097901E-2</v>
      </c>
      <c r="AQ15" s="19">
        <v>1.9724540551527898E-2</v>
      </c>
      <c r="AR15" s="19">
        <v>2.7920849855561099E-2</v>
      </c>
      <c r="AS15" s="19">
        <v>2.41848646507783E-2</v>
      </c>
      <c r="AT15" s="19">
        <v>6.3191280399331098E-2</v>
      </c>
      <c r="AU15" s="19">
        <v>3.0953494051218201E-2</v>
      </c>
      <c r="AV15" s="19"/>
      <c r="AW15" s="19">
        <v>0</v>
      </c>
      <c r="AX15" s="19">
        <v>1.0613186003341501E-2</v>
      </c>
      <c r="AY15" s="19">
        <v>8.0870073867688103E-2</v>
      </c>
      <c r="AZ15" s="19">
        <v>1.5368927059348E-2</v>
      </c>
      <c r="BA15" s="19">
        <v>3.3492262171221102E-2</v>
      </c>
      <c r="BB15" s="19">
        <v>3.67099873750431E-2</v>
      </c>
      <c r="BC15" s="19">
        <v>5.8839163347323602E-3</v>
      </c>
      <c r="BD15" s="19">
        <v>6.5415808089352703E-3</v>
      </c>
      <c r="BE15" s="19">
        <v>2.4269882485657798E-2</v>
      </c>
      <c r="BF15" s="19">
        <v>0</v>
      </c>
      <c r="BG15" s="19">
        <v>1.14241787261057E-2</v>
      </c>
      <c r="BH15" s="19">
        <v>3.9316190922439202E-2</v>
      </c>
      <c r="BI15" s="19">
        <v>2.05707562506669E-2</v>
      </c>
      <c r="BJ15" s="19">
        <v>3.3600128694706202E-2</v>
      </c>
      <c r="BK15" s="19">
        <v>2.33281942703321E-2</v>
      </c>
      <c r="BL15" s="19">
        <v>1.7275094066093101E-2</v>
      </c>
      <c r="BM15" s="19"/>
      <c r="BN15" s="19">
        <v>1.66064775471363E-2</v>
      </c>
      <c r="BO15" s="19">
        <v>4.2016116856295298E-2</v>
      </c>
      <c r="BP15" s="19"/>
      <c r="BQ15" s="19">
        <v>2.2193224609126899E-2</v>
      </c>
      <c r="BR15" s="19">
        <v>3.1397664310028502E-2</v>
      </c>
      <c r="BS15" s="19"/>
      <c r="BT15" s="19">
        <v>1.1627128566424699E-2</v>
      </c>
      <c r="BU15" s="19"/>
      <c r="BV15" s="19">
        <v>3.65267728628378E-2</v>
      </c>
      <c r="BW15" s="19">
        <v>5.78987275964747E-2</v>
      </c>
      <c r="BX15" s="19">
        <v>1.2075827917112701E-2</v>
      </c>
      <c r="BY15" s="19"/>
      <c r="BZ15" s="19">
        <v>3.5937220248759401E-2</v>
      </c>
      <c r="CA15" s="19">
        <v>4.1574395581848E-2</v>
      </c>
      <c r="CB15" s="19">
        <v>2.53384607142399E-2</v>
      </c>
      <c r="CC15" s="19">
        <v>8.1508865986984896E-3</v>
      </c>
      <c r="CD15" s="19">
        <v>1.8858312335385499E-2</v>
      </c>
      <c r="CE15" s="19">
        <v>3.8654180813228801E-3</v>
      </c>
      <c r="CF15" s="19">
        <v>2.0337629965186999E-2</v>
      </c>
      <c r="CG15" s="19"/>
      <c r="CH15" s="19">
        <v>1.44591391963529E-2</v>
      </c>
      <c r="CI15" s="19">
        <v>2.5737677235347301E-2</v>
      </c>
      <c r="CJ15" s="19">
        <v>2.9877957572932601E-2</v>
      </c>
      <c r="CK15" s="19">
        <v>3.88509889253911E-2</v>
      </c>
      <c r="CL15" s="19">
        <v>2.3531798844974899E-2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318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310</v>
      </c>
      <c r="C9" s="17">
        <v>4.2769402404805201E-2</v>
      </c>
      <c r="D9" s="17">
        <v>3.7015232903864201E-2</v>
      </c>
      <c r="E9" s="17">
        <v>4.7792450816495198E-2</v>
      </c>
      <c r="F9" s="17"/>
      <c r="G9" s="17">
        <v>6.4661006174945704E-2</v>
      </c>
      <c r="H9" s="17">
        <v>4.1907316243081999E-2</v>
      </c>
      <c r="I9" s="17">
        <v>5.5850991857395803E-2</v>
      </c>
      <c r="J9" s="17">
        <v>2.9452639082607701E-2</v>
      </c>
      <c r="K9" s="17">
        <v>5.4876492370536697E-2</v>
      </c>
      <c r="L9" s="17">
        <v>2.0906358554862298E-2</v>
      </c>
      <c r="M9" s="17"/>
      <c r="N9" s="17">
        <v>2.6145606470480798E-2</v>
      </c>
      <c r="O9" s="17">
        <v>4.3962794006573103E-2</v>
      </c>
      <c r="P9" s="17">
        <v>3.1404219746554399E-2</v>
      </c>
      <c r="Q9" s="17">
        <v>6.9880168702680601E-2</v>
      </c>
      <c r="R9" s="17"/>
      <c r="S9" s="17">
        <v>3.8614820206593001E-2</v>
      </c>
      <c r="T9" s="17">
        <v>5.6881513509656499E-2</v>
      </c>
      <c r="U9" s="17">
        <v>3.9952589863068599E-2</v>
      </c>
      <c r="V9" s="17">
        <v>1.15226838718603E-2</v>
      </c>
      <c r="W9" s="17">
        <v>4.0185121021386098E-2</v>
      </c>
      <c r="X9" s="17">
        <v>4.4530993945479901E-2</v>
      </c>
      <c r="Y9" s="17">
        <v>5.7810349435810301E-2</v>
      </c>
      <c r="Z9" s="17">
        <v>8.6265391632115704E-2</v>
      </c>
      <c r="AA9" s="17">
        <v>4.4996813740722098E-2</v>
      </c>
      <c r="AB9" s="17">
        <v>2.15952566318315E-2</v>
      </c>
      <c r="AC9" s="17">
        <v>4.7504044589576799E-2</v>
      </c>
      <c r="AD9" s="17">
        <v>5.2166074631347703E-2</v>
      </c>
      <c r="AE9" s="17"/>
      <c r="AF9" s="17">
        <v>5.5236899523662501E-2</v>
      </c>
      <c r="AG9" s="17">
        <v>3.7921118559822498E-2</v>
      </c>
      <c r="AH9" s="17">
        <v>2.0250930596205401E-2</v>
      </c>
      <c r="AI9" s="17"/>
      <c r="AJ9" s="17">
        <v>2.4359045528330299E-2</v>
      </c>
      <c r="AK9" s="17">
        <v>3.5982496812133599E-2</v>
      </c>
      <c r="AL9" s="17">
        <v>3.6323713220539199E-2</v>
      </c>
      <c r="AM9" s="17">
        <v>7.4282789689576995E-2</v>
      </c>
      <c r="AN9" s="17">
        <v>5.7401468061363502E-2</v>
      </c>
      <c r="AO9" s="17"/>
      <c r="AP9" s="17">
        <v>4.0806134843765003E-2</v>
      </c>
      <c r="AQ9" s="17">
        <v>2.4322183637666601E-2</v>
      </c>
      <c r="AR9" s="17">
        <v>2.7280536736411901E-2</v>
      </c>
      <c r="AS9" s="17">
        <v>6.2908243365622896E-2</v>
      </c>
      <c r="AT9" s="17">
        <v>6.6879010702643807E-2</v>
      </c>
      <c r="AU9" s="17">
        <v>1.5377034071536301E-2</v>
      </c>
      <c r="AV9" s="17"/>
      <c r="AW9" s="17">
        <v>4.7033378847753701E-2</v>
      </c>
      <c r="AX9" s="17">
        <v>0.117779100031812</v>
      </c>
      <c r="AY9" s="17">
        <v>3.9573206769802298E-2</v>
      </c>
      <c r="AZ9" s="17">
        <v>0.11074441899873599</v>
      </c>
      <c r="BA9" s="17">
        <v>5.8363348867898797E-2</v>
      </c>
      <c r="BB9" s="17">
        <v>3.42411531865544E-2</v>
      </c>
      <c r="BC9" s="17">
        <v>3.2881958679013099E-2</v>
      </c>
      <c r="BD9" s="17">
        <v>1.9168054060506999E-2</v>
      </c>
      <c r="BE9" s="17">
        <v>2.6903716257776499E-2</v>
      </c>
      <c r="BF9" s="17">
        <v>1.9345204230483099E-2</v>
      </c>
      <c r="BG9" s="17">
        <v>3.6089820737344999E-2</v>
      </c>
      <c r="BH9" s="17">
        <v>1.8494725315372999E-2</v>
      </c>
      <c r="BI9" s="17">
        <v>2.3896291218737899E-2</v>
      </c>
      <c r="BJ9" s="17">
        <v>3.5674347675602402E-2</v>
      </c>
      <c r="BK9" s="17">
        <v>2.0141768729958199E-2</v>
      </c>
      <c r="BL9" s="17">
        <v>5.3969069582762298E-2</v>
      </c>
      <c r="BM9" s="17"/>
      <c r="BN9" s="17">
        <v>3.7280287397212897E-2</v>
      </c>
      <c r="BO9" s="17">
        <v>4.9924293501031697E-2</v>
      </c>
      <c r="BP9" s="17"/>
      <c r="BQ9" s="17">
        <v>3.1697613087457603E-2</v>
      </c>
      <c r="BR9" s="17">
        <v>4.02596652989256E-2</v>
      </c>
      <c r="BS9" s="17"/>
      <c r="BT9" s="17">
        <v>3.8338196495463099E-2</v>
      </c>
      <c r="BU9" s="17"/>
      <c r="BV9" s="17">
        <v>3.5977590943650203E-2</v>
      </c>
      <c r="BW9" s="17">
        <v>4.2880219138634601E-2</v>
      </c>
      <c r="BX9" s="17">
        <v>4.2958824064215903E-2</v>
      </c>
      <c r="BY9" s="17"/>
      <c r="BZ9" s="17">
        <v>0.11958771273</v>
      </c>
      <c r="CA9" s="17">
        <v>6.2856395474724297E-2</v>
      </c>
      <c r="CB9" s="17">
        <v>4.2913808411343297E-2</v>
      </c>
      <c r="CC9" s="17">
        <v>4.0854745049368403E-2</v>
      </c>
      <c r="CD9" s="17">
        <v>2.3598124798114701E-2</v>
      </c>
      <c r="CE9" s="17">
        <v>1.68818108154726E-2</v>
      </c>
      <c r="CF9" s="17">
        <v>2.4971843741052799E-2</v>
      </c>
      <c r="CG9" s="17"/>
      <c r="CH9" s="17">
        <v>4.8055621532167997E-2</v>
      </c>
      <c r="CI9" s="17">
        <v>1.2780545335354899E-2</v>
      </c>
      <c r="CJ9" s="17">
        <v>2.7966856864306999E-2</v>
      </c>
      <c r="CK9" s="17">
        <v>0.111863470682054</v>
      </c>
      <c r="CL9" s="17">
        <v>0.17487769241332299</v>
      </c>
    </row>
    <row r="10" spans="2:90" x14ac:dyDescent="0.3">
      <c r="B10" s="18" t="s">
        <v>311</v>
      </c>
      <c r="C10" s="17">
        <v>0.10437117533035301</v>
      </c>
      <c r="D10" s="17">
        <v>0.11378582996785799</v>
      </c>
      <c r="E10" s="17">
        <v>9.5038992909141598E-2</v>
      </c>
      <c r="F10" s="17"/>
      <c r="G10" s="17">
        <v>0.13567654222365999</v>
      </c>
      <c r="H10" s="17">
        <v>9.4962562434080397E-2</v>
      </c>
      <c r="I10" s="17">
        <v>0.16084097699334099</v>
      </c>
      <c r="J10" s="17">
        <v>0.104411002231972</v>
      </c>
      <c r="K10" s="17">
        <v>9.4904629133764795E-2</v>
      </c>
      <c r="L10" s="17">
        <v>5.1338475628609298E-2</v>
      </c>
      <c r="M10" s="17"/>
      <c r="N10" s="17">
        <v>7.1530280172475896E-2</v>
      </c>
      <c r="O10" s="17">
        <v>0.109090123059134</v>
      </c>
      <c r="P10" s="17">
        <v>0.10295255174225799</v>
      </c>
      <c r="Q10" s="17">
        <v>0.137167493078898</v>
      </c>
      <c r="R10" s="17"/>
      <c r="S10" s="17">
        <v>0.109885317475082</v>
      </c>
      <c r="T10" s="17">
        <v>7.1289922148302196E-2</v>
      </c>
      <c r="U10" s="17">
        <v>0.107856518619744</v>
      </c>
      <c r="V10" s="17">
        <v>8.9249792431733699E-2</v>
      </c>
      <c r="W10" s="17">
        <v>0.107756363346712</v>
      </c>
      <c r="X10" s="17">
        <v>0.15030627826576701</v>
      </c>
      <c r="Y10" s="17">
        <v>0.103657025812259</v>
      </c>
      <c r="Z10" s="17">
        <v>0.11280955427429901</v>
      </c>
      <c r="AA10" s="17">
        <v>9.4010421438875003E-2</v>
      </c>
      <c r="AB10" s="17">
        <v>0.12954013565355599</v>
      </c>
      <c r="AC10" s="17">
        <v>8.0543637816197597E-2</v>
      </c>
      <c r="AD10" s="17">
        <v>0.10582815607986799</v>
      </c>
      <c r="AE10" s="17"/>
      <c r="AF10" s="17">
        <v>0.10837564306319999</v>
      </c>
      <c r="AG10" s="17">
        <v>8.8741088670777499E-2</v>
      </c>
      <c r="AH10" s="17">
        <v>0.11572309452799</v>
      </c>
      <c r="AI10" s="17"/>
      <c r="AJ10" s="17">
        <v>9.5238999136336405E-2</v>
      </c>
      <c r="AK10" s="17">
        <v>0.103864077881149</v>
      </c>
      <c r="AL10" s="17">
        <v>9.8957471497057206E-2</v>
      </c>
      <c r="AM10" s="17">
        <v>0.13039605252238801</v>
      </c>
      <c r="AN10" s="17">
        <v>0.11379559557483</v>
      </c>
      <c r="AO10" s="17"/>
      <c r="AP10" s="17">
        <v>9.4218789521985299E-2</v>
      </c>
      <c r="AQ10" s="17">
        <v>0.106354899270135</v>
      </c>
      <c r="AR10" s="17">
        <v>0.104272986112461</v>
      </c>
      <c r="AS10" s="17">
        <v>0.132820368724303</v>
      </c>
      <c r="AT10" s="17">
        <v>9.1051779846973296E-2</v>
      </c>
      <c r="AU10" s="17">
        <v>9.0065403593119403E-2</v>
      </c>
      <c r="AV10" s="17"/>
      <c r="AW10" s="17">
        <v>0.10046521077538299</v>
      </c>
      <c r="AX10" s="17">
        <v>0.144377784312298</v>
      </c>
      <c r="AY10" s="17">
        <v>8.3654810825089701E-2</v>
      </c>
      <c r="AZ10" s="17">
        <v>0.12500064867208199</v>
      </c>
      <c r="BA10" s="17">
        <v>0.117393335952081</v>
      </c>
      <c r="BB10" s="17">
        <v>0.147535975138056</v>
      </c>
      <c r="BC10" s="17">
        <v>0.144706887083277</v>
      </c>
      <c r="BD10" s="17">
        <v>0.108216140309009</v>
      </c>
      <c r="BE10" s="17">
        <v>0.111633187615333</v>
      </c>
      <c r="BF10" s="17">
        <v>0.108118563057334</v>
      </c>
      <c r="BG10" s="17">
        <v>9.7102918086542395E-2</v>
      </c>
      <c r="BH10" s="17">
        <v>6.7802762461533203E-2</v>
      </c>
      <c r="BI10" s="17">
        <v>7.51762060895734E-2</v>
      </c>
      <c r="BJ10" s="17">
        <v>6.4212140575693105E-2</v>
      </c>
      <c r="BK10" s="17">
        <v>8.5868436050082195E-2</v>
      </c>
      <c r="BL10" s="17">
        <v>2.6508596631414302E-2</v>
      </c>
      <c r="BM10" s="17"/>
      <c r="BN10" s="17">
        <v>0.102831501073255</v>
      </c>
      <c r="BO10" s="17">
        <v>0.106815981869632</v>
      </c>
      <c r="BP10" s="17"/>
      <c r="BQ10" s="17">
        <v>8.5164431960564599E-2</v>
      </c>
      <c r="BR10" s="17">
        <v>0.12549138005389299</v>
      </c>
      <c r="BS10" s="17"/>
      <c r="BT10" s="17">
        <v>0.120073441695094</v>
      </c>
      <c r="BU10" s="17"/>
      <c r="BV10" s="17">
        <v>0.123973123971958</v>
      </c>
      <c r="BW10" s="17">
        <v>0.11439536448859799</v>
      </c>
      <c r="BX10" s="17">
        <v>8.8166722300925093E-2</v>
      </c>
      <c r="BY10" s="17"/>
      <c r="BZ10" s="17">
        <v>0.175160641986077</v>
      </c>
      <c r="CA10" s="17">
        <v>0.18622359511276401</v>
      </c>
      <c r="CB10" s="17">
        <v>0.116118593607712</v>
      </c>
      <c r="CC10" s="17">
        <v>0.10549553551588001</v>
      </c>
      <c r="CD10" s="17">
        <v>6.9970900927865995E-2</v>
      </c>
      <c r="CE10" s="17">
        <v>5.7264071405326099E-2</v>
      </c>
      <c r="CF10" s="17">
        <v>7.6444870159564998E-2</v>
      </c>
      <c r="CG10" s="17"/>
      <c r="CH10" s="17">
        <v>7.6532154598756105E-2</v>
      </c>
      <c r="CI10" s="17">
        <v>6.1275490235947097E-2</v>
      </c>
      <c r="CJ10" s="17">
        <v>0.12705556644266</v>
      </c>
      <c r="CK10" s="17">
        <v>0.16040744127352</v>
      </c>
      <c r="CL10" s="17">
        <v>0.145461476467724</v>
      </c>
    </row>
    <row r="11" spans="2:90" x14ac:dyDescent="0.3">
      <c r="B11" s="18" t="s">
        <v>220</v>
      </c>
      <c r="C11" s="17">
        <v>0.35953101898023299</v>
      </c>
      <c r="D11" s="17">
        <v>0.35352691853285101</v>
      </c>
      <c r="E11" s="17">
        <v>0.36317852095412101</v>
      </c>
      <c r="F11" s="17"/>
      <c r="G11" s="17">
        <v>0.312247115411868</v>
      </c>
      <c r="H11" s="17">
        <v>0.44442204507403499</v>
      </c>
      <c r="I11" s="17">
        <v>0.43234950575509701</v>
      </c>
      <c r="J11" s="17">
        <v>0.51392351838967798</v>
      </c>
      <c r="K11" s="17">
        <v>0.33340952944604302</v>
      </c>
      <c r="L11" s="17">
        <v>0.154163652488781</v>
      </c>
      <c r="M11" s="17"/>
      <c r="N11" s="17">
        <v>0.352788435941081</v>
      </c>
      <c r="O11" s="17">
        <v>0.39725795115053902</v>
      </c>
      <c r="P11" s="17">
        <v>0.35012621040296099</v>
      </c>
      <c r="Q11" s="17">
        <v>0.337676199494505</v>
      </c>
      <c r="R11" s="17"/>
      <c r="S11" s="17">
        <v>0.311590821624468</v>
      </c>
      <c r="T11" s="17">
        <v>0.41442328957818803</v>
      </c>
      <c r="U11" s="17">
        <v>0.33485688317148199</v>
      </c>
      <c r="V11" s="17">
        <v>0.41796782166402602</v>
      </c>
      <c r="W11" s="17">
        <v>0.39421068220833999</v>
      </c>
      <c r="X11" s="17">
        <v>0.33157772717273498</v>
      </c>
      <c r="Y11" s="17">
        <v>0.26104392198811899</v>
      </c>
      <c r="Z11" s="17">
        <v>0.37426504118397702</v>
      </c>
      <c r="AA11" s="17">
        <v>0.39120845480329303</v>
      </c>
      <c r="AB11" s="17">
        <v>0.35578176357982899</v>
      </c>
      <c r="AC11" s="17">
        <v>0.358837286348555</v>
      </c>
      <c r="AD11" s="17">
        <v>0.37743712227271198</v>
      </c>
      <c r="AE11" s="17"/>
      <c r="AF11" s="17">
        <v>0.31025960999241398</v>
      </c>
      <c r="AG11" s="17">
        <v>0.37022645718314001</v>
      </c>
      <c r="AH11" s="17">
        <v>0.44947645515128498</v>
      </c>
      <c r="AI11" s="17"/>
      <c r="AJ11" s="17">
        <v>0.28896789729288502</v>
      </c>
      <c r="AK11" s="17">
        <v>0.37380559662357199</v>
      </c>
      <c r="AL11" s="17">
        <v>0.40481444633733699</v>
      </c>
      <c r="AM11" s="17">
        <v>0.346705547156204</v>
      </c>
      <c r="AN11" s="17">
        <v>0.388269846532245</v>
      </c>
      <c r="AO11" s="17"/>
      <c r="AP11" s="17">
        <v>0.37955047045816198</v>
      </c>
      <c r="AQ11" s="17">
        <v>0.30560492417452401</v>
      </c>
      <c r="AR11" s="17">
        <v>0.41010192552055702</v>
      </c>
      <c r="AS11" s="17">
        <v>0.33039219196283698</v>
      </c>
      <c r="AT11" s="17">
        <v>0.382095618454736</v>
      </c>
      <c r="AU11" s="17">
        <v>0.34372718189893697</v>
      </c>
      <c r="AV11" s="17"/>
      <c r="AW11" s="17">
        <v>0.30633966807333801</v>
      </c>
      <c r="AX11" s="17">
        <v>0.249254663998184</v>
      </c>
      <c r="AY11" s="17">
        <v>0.42475626561739699</v>
      </c>
      <c r="AZ11" s="17">
        <v>0.30848704398314802</v>
      </c>
      <c r="BA11" s="17">
        <v>0.34110810995135599</v>
      </c>
      <c r="BB11" s="17">
        <v>0.33805543837153601</v>
      </c>
      <c r="BC11" s="17">
        <v>0.35670073247570999</v>
      </c>
      <c r="BD11" s="17">
        <v>0.31853998888930102</v>
      </c>
      <c r="BE11" s="17">
        <v>0.368679953684864</v>
      </c>
      <c r="BF11" s="17">
        <v>0.38831227022284598</v>
      </c>
      <c r="BG11" s="17">
        <v>0.44450133365696998</v>
      </c>
      <c r="BH11" s="17">
        <v>0.36844681119844302</v>
      </c>
      <c r="BI11" s="17">
        <v>0.39283950730171102</v>
      </c>
      <c r="BJ11" s="17">
        <v>0.49040426885812799</v>
      </c>
      <c r="BK11" s="17">
        <v>0.39281552370259598</v>
      </c>
      <c r="BL11" s="17">
        <v>0.32179054436242999</v>
      </c>
      <c r="BM11" s="17"/>
      <c r="BN11" s="17">
        <v>0.348843096116494</v>
      </c>
      <c r="BO11" s="17">
        <v>0.37485025811338102</v>
      </c>
      <c r="BP11" s="17"/>
      <c r="BQ11" s="17">
        <v>0.37257526844307698</v>
      </c>
      <c r="BR11" s="17">
        <v>0.39226108610441701</v>
      </c>
      <c r="BS11" s="17"/>
      <c r="BT11" s="17">
        <v>0.34925582763927399</v>
      </c>
      <c r="BU11" s="17"/>
      <c r="BV11" s="17">
        <v>0.37618218164536299</v>
      </c>
      <c r="BW11" s="17">
        <v>0.38228843868575502</v>
      </c>
      <c r="BX11" s="17">
        <v>0.34578411344891702</v>
      </c>
      <c r="BY11" s="17"/>
      <c r="BZ11" s="17">
        <v>0.38598170340917598</v>
      </c>
      <c r="CA11" s="17">
        <v>0.39945941840036697</v>
      </c>
      <c r="CB11" s="17">
        <v>0.40755437978696402</v>
      </c>
      <c r="CC11" s="17">
        <v>0.342405774457546</v>
      </c>
      <c r="CD11" s="17">
        <v>0.35635122640703898</v>
      </c>
      <c r="CE11" s="17">
        <v>0.333332870078004</v>
      </c>
      <c r="CF11" s="17">
        <v>0.277701040850865</v>
      </c>
      <c r="CG11" s="17"/>
      <c r="CH11" s="17">
        <v>0.22166348906571001</v>
      </c>
      <c r="CI11" s="17">
        <v>0.32411916636869198</v>
      </c>
      <c r="CJ11" s="17">
        <v>0.442026702146534</v>
      </c>
      <c r="CK11" s="17">
        <v>0.35817622389924902</v>
      </c>
      <c r="CL11" s="17">
        <v>0.27247646519815499</v>
      </c>
    </row>
    <row r="12" spans="2:90" x14ac:dyDescent="0.3">
      <c r="B12" s="18" t="s">
        <v>312</v>
      </c>
      <c r="C12" s="17">
        <v>9.0108079442839106E-2</v>
      </c>
      <c r="D12" s="17">
        <v>0.107683431505756</v>
      </c>
      <c r="E12" s="17">
        <v>7.36459328822201E-2</v>
      </c>
      <c r="F12" s="17"/>
      <c r="G12" s="17">
        <v>0.174290289290951</v>
      </c>
      <c r="H12" s="17">
        <v>0.17113574635385401</v>
      </c>
      <c r="I12" s="17">
        <v>0.11490396909647201</v>
      </c>
      <c r="J12" s="17">
        <v>6.7889215182252605E-2</v>
      </c>
      <c r="K12" s="17">
        <v>2.3656718280609002E-2</v>
      </c>
      <c r="L12" s="17">
        <v>1.0289397704406201E-2</v>
      </c>
      <c r="M12" s="17"/>
      <c r="N12" s="17">
        <v>0.12397839666579499</v>
      </c>
      <c r="O12" s="17">
        <v>8.4772585572802706E-2</v>
      </c>
      <c r="P12" s="17">
        <v>8.4779825002607695E-2</v>
      </c>
      <c r="Q12" s="17">
        <v>6.4724064815421797E-2</v>
      </c>
      <c r="R12" s="17"/>
      <c r="S12" s="17">
        <v>0.13884518398783699</v>
      </c>
      <c r="T12" s="17">
        <v>6.0294890412174201E-2</v>
      </c>
      <c r="U12" s="17">
        <v>6.0711828189522497E-2</v>
      </c>
      <c r="V12" s="17">
        <v>3.53309554863145E-2</v>
      </c>
      <c r="W12" s="17">
        <v>0.10931627241175799</v>
      </c>
      <c r="X12" s="17">
        <v>9.2283589552715706E-2</v>
      </c>
      <c r="Y12" s="17">
        <v>9.5449392758307702E-2</v>
      </c>
      <c r="Z12" s="17">
        <v>6.6549249457828405E-2</v>
      </c>
      <c r="AA12" s="17">
        <v>0.115056848818042</v>
      </c>
      <c r="AB12" s="17">
        <v>7.2626110085494994E-2</v>
      </c>
      <c r="AC12" s="17">
        <v>0.135010245077128</v>
      </c>
      <c r="AD12" s="17">
        <v>8.5810268888601396E-2</v>
      </c>
      <c r="AE12" s="17"/>
      <c r="AF12" s="17">
        <v>5.6544052632035303E-2</v>
      </c>
      <c r="AG12" s="17">
        <v>9.6031913173716704E-2</v>
      </c>
      <c r="AH12" s="17">
        <v>0.12092700513341501</v>
      </c>
      <c r="AI12" s="17"/>
      <c r="AJ12" s="17">
        <v>9.2007441326787107E-2</v>
      </c>
      <c r="AK12" s="17">
        <v>0.13345018994423199</v>
      </c>
      <c r="AL12" s="17">
        <v>4.8278326061398397E-2</v>
      </c>
      <c r="AM12" s="17">
        <v>5.2518516913925999E-2</v>
      </c>
      <c r="AN12" s="17">
        <v>6.8392848272588805E-2</v>
      </c>
      <c r="AO12" s="17"/>
      <c r="AP12" s="17">
        <v>0.14584515852389299</v>
      </c>
      <c r="AQ12" s="17">
        <v>0.11813894180071501</v>
      </c>
      <c r="AR12" s="17">
        <v>5.133423969927E-2</v>
      </c>
      <c r="AS12" s="17">
        <v>5.9081595883421399E-2</v>
      </c>
      <c r="AT12" s="17">
        <v>8.7192901933929201E-2</v>
      </c>
      <c r="AU12" s="17">
        <v>4.8568880731981803E-2</v>
      </c>
      <c r="AV12" s="17"/>
      <c r="AW12" s="17">
        <v>4.4621620120488099E-2</v>
      </c>
      <c r="AX12" s="17">
        <v>8.26069951056351E-2</v>
      </c>
      <c r="AY12" s="17">
        <v>6.9350431912620497E-2</v>
      </c>
      <c r="AZ12" s="17">
        <v>9.2820314104422999E-2</v>
      </c>
      <c r="BA12" s="17">
        <v>7.5512900623168996E-2</v>
      </c>
      <c r="BB12" s="17">
        <v>5.9870568110845603E-2</v>
      </c>
      <c r="BC12" s="17">
        <v>9.8756199698615904E-2</v>
      </c>
      <c r="BD12" s="17">
        <v>3.28315890567119E-2</v>
      </c>
      <c r="BE12" s="17">
        <v>0.107309886365947</v>
      </c>
      <c r="BF12" s="17">
        <v>9.7729249451164804E-2</v>
      </c>
      <c r="BG12" s="17">
        <v>0.107471850735949</v>
      </c>
      <c r="BH12" s="17">
        <v>0.10915120585937101</v>
      </c>
      <c r="BI12" s="17">
        <v>0.11125361107117999</v>
      </c>
      <c r="BJ12" s="17">
        <v>9.4057786020135495E-2</v>
      </c>
      <c r="BK12" s="17">
        <v>0.16855493049019901</v>
      </c>
      <c r="BL12" s="17">
        <v>0.17812619254225001</v>
      </c>
      <c r="BM12" s="17"/>
      <c r="BN12" s="17">
        <v>8.3894376964211606E-2</v>
      </c>
      <c r="BO12" s="17">
        <v>9.8891552189607004E-2</v>
      </c>
      <c r="BP12" s="17"/>
      <c r="BQ12" s="17">
        <v>0.158612442993567</v>
      </c>
      <c r="BR12" s="17">
        <v>0.105050356157241</v>
      </c>
      <c r="BS12" s="17"/>
      <c r="BT12" s="17">
        <v>0.193348482889561</v>
      </c>
      <c r="BU12" s="17"/>
      <c r="BV12" s="17">
        <v>6.6130188021355105E-2</v>
      </c>
      <c r="BW12" s="17">
        <v>0.128958238054346</v>
      </c>
      <c r="BX12" s="17">
        <v>8.5545135058613303E-2</v>
      </c>
      <c r="BY12" s="17"/>
      <c r="BZ12" s="17">
        <v>7.1896823164991297E-2</v>
      </c>
      <c r="CA12" s="17">
        <v>3.90786721144155E-2</v>
      </c>
      <c r="CB12" s="17">
        <v>5.7700383413362602E-2</v>
      </c>
      <c r="CC12" s="17">
        <v>0.13678232897606801</v>
      </c>
      <c r="CD12" s="17">
        <v>0.101360109808559</v>
      </c>
      <c r="CE12" s="17">
        <v>0.106999645814847</v>
      </c>
      <c r="CF12" s="17">
        <v>0.13308003601978799</v>
      </c>
      <c r="CG12" s="17"/>
      <c r="CH12" s="17">
        <v>0.18203093473241599</v>
      </c>
      <c r="CI12" s="17">
        <v>8.5021196411183705E-2</v>
      </c>
      <c r="CJ12" s="17">
        <v>8.5473349093044201E-2</v>
      </c>
      <c r="CK12" s="17">
        <v>5.70583089943184E-2</v>
      </c>
      <c r="CL12" s="17">
        <v>8.4186052977824E-2</v>
      </c>
    </row>
    <row r="13" spans="2:90" x14ac:dyDescent="0.3">
      <c r="B13" s="18" t="s">
        <v>313</v>
      </c>
      <c r="C13" s="17">
        <v>5.7064386630134301E-2</v>
      </c>
      <c r="D13" s="17">
        <v>6.3860717839538506E-2</v>
      </c>
      <c r="E13" s="17">
        <v>5.0874665758150799E-2</v>
      </c>
      <c r="F13" s="17"/>
      <c r="G13" s="17">
        <v>0.114156091378812</v>
      </c>
      <c r="H13" s="17">
        <v>0.12993259466485399</v>
      </c>
      <c r="I13" s="17">
        <v>8.0267546459567907E-2</v>
      </c>
      <c r="J13" s="17">
        <v>2.2549687176286599E-2</v>
      </c>
      <c r="K13" s="17">
        <v>7.2664400886597799E-3</v>
      </c>
      <c r="L13" s="17">
        <v>2.0216545145120501E-3</v>
      </c>
      <c r="M13" s="17"/>
      <c r="N13" s="17">
        <v>8.5238068030132702E-2</v>
      </c>
      <c r="O13" s="17">
        <v>4.7805262461304503E-2</v>
      </c>
      <c r="P13" s="17">
        <v>4.7537523100917203E-2</v>
      </c>
      <c r="Q13" s="17">
        <v>4.3399311451988297E-2</v>
      </c>
      <c r="R13" s="17"/>
      <c r="S13" s="17">
        <v>0.11845329034725401</v>
      </c>
      <c r="T13" s="17">
        <v>4.5996358636603597E-2</v>
      </c>
      <c r="U13" s="17">
        <v>2.8908877089735701E-2</v>
      </c>
      <c r="V13" s="17">
        <v>4.0043321058040302E-2</v>
      </c>
      <c r="W13" s="17">
        <v>2.7650095430849599E-2</v>
      </c>
      <c r="X13" s="17">
        <v>4.4446320995013E-2</v>
      </c>
      <c r="Y13" s="17">
        <v>5.8973382923331798E-2</v>
      </c>
      <c r="Z13" s="17">
        <v>0.109212756999091</v>
      </c>
      <c r="AA13" s="17">
        <v>5.6539731490629401E-2</v>
      </c>
      <c r="AB13" s="17">
        <v>4.5734304225958797E-2</v>
      </c>
      <c r="AC13" s="17">
        <v>4.3682751787582803E-2</v>
      </c>
      <c r="AD13" s="17">
        <v>3.3947931541783501E-2</v>
      </c>
      <c r="AE13" s="17"/>
      <c r="AF13" s="17">
        <v>3.8352964793715499E-2</v>
      </c>
      <c r="AG13" s="17">
        <v>6.8486405745406403E-2</v>
      </c>
      <c r="AH13" s="17">
        <v>6.9811097498122004E-2</v>
      </c>
      <c r="AI13" s="17"/>
      <c r="AJ13" s="17">
        <v>3.4498845346088901E-2</v>
      </c>
      <c r="AK13" s="17">
        <v>7.7246683971110994E-2</v>
      </c>
      <c r="AL13" s="17">
        <v>3.6298624176266697E-2</v>
      </c>
      <c r="AM13" s="17">
        <v>5.1187352008422997E-2</v>
      </c>
      <c r="AN13" s="17">
        <v>6.7064045355545596E-2</v>
      </c>
      <c r="AO13" s="17"/>
      <c r="AP13" s="17">
        <v>0.104042001675565</v>
      </c>
      <c r="AQ13" s="17">
        <v>5.2940670601328302E-2</v>
      </c>
      <c r="AR13" s="17">
        <v>3.9363708402385997E-2</v>
      </c>
      <c r="AS13" s="17">
        <v>4.03692335031813E-2</v>
      </c>
      <c r="AT13" s="17">
        <v>4.9903243603053898E-2</v>
      </c>
      <c r="AU13" s="17">
        <v>9.1781759732667799E-3</v>
      </c>
      <c r="AV13" s="17"/>
      <c r="AW13" s="17">
        <v>0</v>
      </c>
      <c r="AX13" s="17">
        <v>0.14363351518812401</v>
      </c>
      <c r="AY13" s="17">
        <v>3.2011942025672098E-2</v>
      </c>
      <c r="AZ13" s="17">
        <v>3.9616639775356101E-2</v>
      </c>
      <c r="BA13" s="17">
        <v>5.0379355606303397E-2</v>
      </c>
      <c r="BB13" s="17">
        <v>4.18186880851696E-2</v>
      </c>
      <c r="BC13" s="17">
        <v>5.0617283426375503E-2</v>
      </c>
      <c r="BD13" s="17">
        <v>4.9028863307254901E-2</v>
      </c>
      <c r="BE13" s="17">
        <v>4.5303393359313902E-2</v>
      </c>
      <c r="BF13" s="17">
        <v>9.3737235798505899E-3</v>
      </c>
      <c r="BG13" s="17">
        <v>4.5849590542214297E-2</v>
      </c>
      <c r="BH13" s="17">
        <v>6.0700732273677102E-2</v>
      </c>
      <c r="BI13" s="17">
        <v>5.24056477141552E-2</v>
      </c>
      <c r="BJ13" s="17">
        <v>9.6226282864835005E-2</v>
      </c>
      <c r="BK13" s="17">
        <v>6.2545843942846194E-2</v>
      </c>
      <c r="BL13" s="17">
        <v>0.183890781491685</v>
      </c>
      <c r="BM13" s="17"/>
      <c r="BN13" s="17">
        <v>6.08024098959997E-2</v>
      </c>
      <c r="BO13" s="17">
        <v>5.2727521346958399E-2</v>
      </c>
      <c r="BP13" s="17"/>
      <c r="BQ13" s="17">
        <v>9.9299040522136298E-2</v>
      </c>
      <c r="BR13" s="17">
        <v>4.6095942511175797E-2</v>
      </c>
      <c r="BS13" s="17"/>
      <c r="BT13" s="17">
        <v>0.11907026407540799</v>
      </c>
      <c r="BU13" s="17"/>
      <c r="BV13" s="17">
        <v>5.07442371686724E-2</v>
      </c>
      <c r="BW13" s="17">
        <v>7.3206615837232106E-2</v>
      </c>
      <c r="BX13" s="17">
        <v>5.4456495288220899E-2</v>
      </c>
      <c r="BY13" s="17"/>
      <c r="BZ13" s="17">
        <v>6.4583092839809897E-2</v>
      </c>
      <c r="CA13" s="17">
        <v>4.3739649192078699E-2</v>
      </c>
      <c r="CB13" s="17">
        <v>5.0519662035754601E-2</v>
      </c>
      <c r="CC13" s="17">
        <v>5.5614016657788798E-2</v>
      </c>
      <c r="CD13" s="17">
        <v>3.6322830861739402E-2</v>
      </c>
      <c r="CE13" s="17">
        <v>7.0420368624423094E-2</v>
      </c>
      <c r="CF13" s="17">
        <v>0.11488045932381601</v>
      </c>
      <c r="CG13" s="17"/>
      <c r="CH13" s="17">
        <v>0.18069347664656699</v>
      </c>
      <c r="CI13" s="17">
        <v>5.5153403748397799E-2</v>
      </c>
      <c r="CJ13" s="17">
        <v>2.4083958775219901E-2</v>
      </c>
      <c r="CK13" s="17">
        <v>5.0993707186199597E-2</v>
      </c>
      <c r="CL13" s="17">
        <v>9.9372714612910196E-2</v>
      </c>
    </row>
    <row r="14" spans="2:90" x14ac:dyDescent="0.3">
      <c r="B14" s="18" t="s">
        <v>223</v>
      </c>
      <c r="C14" s="17">
        <v>0.31845941248708298</v>
      </c>
      <c r="D14" s="17">
        <v>0.301683291422779</v>
      </c>
      <c r="E14" s="17">
        <v>0.336420620532285</v>
      </c>
      <c r="F14" s="17"/>
      <c r="G14" s="17">
        <v>0.12857005069329899</v>
      </c>
      <c r="H14" s="17">
        <v>9.6919933076820605E-2</v>
      </c>
      <c r="I14" s="17">
        <v>0.12029123123057101</v>
      </c>
      <c r="J14" s="17">
        <v>0.23529887192163099</v>
      </c>
      <c r="K14" s="17">
        <v>0.47933361355982701</v>
      </c>
      <c r="L14" s="17">
        <v>0.74746301324916598</v>
      </c>
      <c r="M14" s="17"/>
      <c r="N14" s="17">
        <v>0.31569656969376098</v>
      </c>
      <c r="O14" s="17">
        <v>0.29718541265878501</v>
      </c>
      <c r="P14" s="17">
        <v>0.35457109124104902</v>
      </c>
      <c r="Q14" s="17">
        <v>0.30861989709660098</v>
      </c>
      <c r="R14" s="17"/>
      <c r="S14" s="17">
        <v>0.25046787619120597</v>
      </c>
      <c r="T14" s="17">
        <v>0.32675883498170899</v>
      </c>
      <c r="U14" s="17">
        <v>0.399858849436731</v>
      </c>
      <c r="V14" s="17">
        <v>0.39562652810105498</v>
      </c>
      <c r="W14" s="17">
        <v>0.299955662438736</v>
      </c>
      <c r="X14" s="17">
        <v>0.31647498778202299</v>
      </c>
      <c r="Y14" s="17">
        <v>0.41075533192132402</v>
      </c>
      <c r="Z14" s="17">
        <v>0.21924922621767001</v>
      </c>
      <c r="AA14" s="17">
        <v>0.27300886898573801</v>
      </c>
      <c r="AB14" s="17">
        <v>0.29460390431094802</v>
      </c>
      <c r="AC14" s="17">
        <v>0.31720621981414898</v>
      </c>
      <c r="AD14" s="17">
        <v>0.32853233167086299</v>
      </c>
      <c r="AE14" s="17"/>
      <c r="AF14" s="17">
        <v>0.41466296437715999</v>
      </c>
      <c r="AG14" s="17">
        <v>0.31373289876354599</v>
      </c>
      <c r="AH14" s="17">
        <v>0.191197670897712</v>
      </c>
      <c r="AI14" s="17"/>
      <c r="AJ14" s="17">
        <v>0.44563927521283497</v>
      </c>
      <c r="AK14" s="17">
        <v>0.25506664230807602</v>
      </c>
      <c r="AL14" s="17">
        <v>0.369562447714883</v>
      </c>
      <c r="AM14" s="17">
        <v>0.32641143380863402</v>
      </c>
      <c r="AN14" s="17">
        <v>0.28747427771207101</v>
      </c>
      <c r="AO14" s="17"/>
      <c r="AP14" s="17">
        <v>0.21371605057697299</v>
      </c>
      <c r="AQ14" s="17">
        <v>0.37546880519989101</v>
      </c>
      <c r="AR14" s="17">
        <v>0.35105611169758499</v>
      </c>
      <c r="AS14" s="17">
        <v>0.34554717891465703</v>
      </c>
      <c r="AT14" s="17">
        <v>0.26407670401104599</v>
      </c>
      <c r="AU14" s="17">
        <v>0.462464151799518</v>
      </c>
      <c r="AV14" s="17"/>
      <c r="AW14" s="17">
        <v>0.35611342780656602</v>
      </c>
      <c r="AX14" s="17">
        <v>0.21965425434442001</v>
      </c>
      <c r="AY14" s="17">
        <v>0.28862671758929698</v>
      </c>
      <c r="AZ14" s="17">
        <v>0.29750911035930799</v>
      </c>
      <c r="BA14" s="17">
        <v>0.33166975292275802</v>
      </c>
      <c r="BB14" s="17">
        <v>0.347041757186484</v>
      </c>
      <c r="BC14" s="17">
        <v>0.31023416171822799</v>
      </c>
      <c r="BD14" s="17">
        <v>0.45882478499713802</v>
      </c>
      <c r="BE14" s="17">
        <v>0.33215159206973499</v>
      </c>
      <c r="BF14" s="17">
        <v>0.36778029169446202</v>
      </c>
      <c r="BG14" s="17">
        <v>0.25622603674781302</v>
      </c>
      <c r="BH14" s="17">
        <v>0.32991084982977398</v>
      </c>
      <c r="BI14" s="17">
        <v>0.31200332721541801</v>
      </c>
      <c r="BJ14" s="17">
        <v>0.21942517400560599</v>
      </c>
      <c r="BK14" s="17">
        <v>0.25036311243280801</v>
      </c>
      <c r="BL14" s="17">
        <v>0.218439721323366</v>
      </c>
      <c r="BM14" s="17"/>
      <c r="BN14" s="17">
        <v>0.34821889061405398</v>
      </c>
      <c r="BO14" s="17">
        <v>0.27547384972071698</v>
      </c>
      <c r="BP14" s="17"/>
      <c r="BQ14" s="17">
        <v>0.23482358610411899</v>
      </c>
      <c r="BR14" s="17">
        <v>0.26734525206173598</v>
      </c>
      <c r="BS14" s="17"/>
      <c r="BT14" s="17">
        <v>0.15913820576495</v>
      </c>
      <c r="BU14" s="17"/>
      <c r="BV14" s="17">
        <v>0.31432727191322002</v>
      </c>
      <c r="BW14" s="17">
        <v>0.20828768084576799</v>
      </c>
      <c r="BX14" s="17">
        <v>0.36474763495791901</v>
      </c>
      <c r="BY14" s="17"/>
      <c r="BZ14" s="17">
        <v>0.14422982546601101</v>
      </c>
      <c r="CA14" s="17">
        <v>0.23647015865030699</v>
      </c>
      <c r="CB14" s="17">
        <v>0.29576758502302802</v>
      </c>
      <c r="CC14" s="17">
        <v>0.29270898417602198</v>
      </c>
      <c r="CD14" s="17">
        <v>0.39938632058720103</v>
      </c>
      <c r="CE14" s="17">
        <v>0.40298015710379598</v>
      </c>
      <c r="CF14" s="17">
        <v>0.35542209747770098</v>
      </c>
      <c r="CG14" s="17"/>
      <c r="CH14" s="17">
        <v>0.27032289614341198</v>
      </c>
      <c r="CI14" s="17">
        <v>0.44060511307167399</v>
      </c>
      <c r="CJ14" s="17">
        <v>0.26463108165521698</v>
      </c>
      <c r="CK14" s="17">
        <v>0.218265398381503</v>
      </c>
      <c r="CL14" s="17">
        <v>0.18751069332943901</v>
      </c>
    </row>
    <row r="15" spans="2:90" x14ac:dyDescent="0.3">
      <c r="B15" s="18" t="s">
        <v>118</v>
      </c>
      <c r="C15" s="19">
        <v>2.76965247245523E-2</v>
      </c>
      <c r="D15" s="19">
        <v>2.2444577827353401E-2</v>
      </c>
      <c r="E15" s="19">
        <v>3.3048816147586799E-2</v>
      </c>
      <c r="F15" s="19"/>
      <c r="G15" s="19">
        <v>7.0398904826464798E-2</v>
      </c>
      <c r="H15" s="19">
        <v>2.0719802153273799E-2</v>
      </c>
      <c r="I15" s="19">
        <v>3.5495778607556303E-2</v>
      </c>
      <c r="J15" s="19">
        <v>2.6475066015572198E-2</v>
      </c>
      <c r="K15" s="19">
        <v>6.5525771205595896E-3</v>
      </c>
      <c r="L15" s="19">
        <v>1.38174478596629E-2</v>
      </c>
      <c r="M15" s="19"/>
      <c r="N15" s="19">
        <v>2.46226430262728E-2</v>
      </c>
      <c r="O15" s="19">
        <v>1.99258710908621E-2</v>
      </c>
      <c r="P15" s="19">
        <v>2.8628578763652501E-2</v>
      </c>
      <c r="Q15" s="19">
        <v>3.8532865359905501E-2</v>
      </c>
      <c r="R15" s="19"/>
      <c r="S15" s="19">
        <v>3.2142690167560398E-2</v>
      </c>
      <c r="T15" s="19">
        <v>2.4355190733366502E-2</v>
      </c>
      <c r="U15" s="19">
        <v>2.7854453629716901E-2</v>
      </c>
      <c r="V15" s="19">
        <v>1.0258897386969499E-2</v>
      </c>
      <c r="W15" s="19">
        <v>2.0925803142218698E-2</v>
      </c>
      <c r="X15" s="19">
        <v>2.0380102286267202E-2</v>
      </c>
      <c r="Y15" s="19">
        <v>1.23105951608473E-2</v>
      </c>
      <c r="Z15" s="19">
        <v>3.1648780235019297E-2</v>
      </c>
      <c r="AA15" s="19">
        <v>2.51788607227004E-2</v>
      </c>
      <c r="AB15" s="19">
        <v>8.0118525512382105E-2</v>
      </c>
      <c r="AC15" s="19">
        <v>1.7215814566810501E-2</v>
      </c>
      <c r="AD15" s="19">
        <v>1.6278114914823599E-2</v>
      </c>
      <c r="AE15" s="19"/>
      <c r="AF15" s="19">
        <v>1.6567865617812299E-2</v>
      </c>
      <c r="AG15" s="19">
        <v>2.4860117903591099E-2</v>
      </c>
      <c r="AH15" s="19">
        <v>3.2613746195269501E-2</v>
      </c>
      <c r="AI15" s="19"/>
      <c r="AJ15" s="19">
        <v>1.9288496156738E-2</v>
      </c>
      <c r="AK15" s="19">
        <v>2.0584312459725501E-2</v>
      </c>
      <c r="AL15" s="19">
        <v>5.7649709925189502E-3</v>
      </c>
      <c r="AM15" s="19">
        <v>1.84983079008488E-2</v>
      </c>
      <c r="AN15" s="19">
        <v>1.7601918491355902E-2</v>
      </c>
      <c r="AO15" s="19"/>
      <c r="AP15" s="19">
        <v>2.1821394399656701E-2</v>
      </c>
      <c r="AQ15" s="19">
        <v>1.7169575315741301E-2</v>
      </c>
      <c r="AR15" s="19">
        <v>1.65904918313299E-2</v>
      </c>
      <c r="AS15" s="19">
        <v>2.8881187645977701E-2</v>
      </c>
      <c r="AT15" s="19">
        <v>5.8800741447618203E-2</v>
      </c>
      <c r="AU15" s="19">
        <v>3.0619171931639998E-2</v>
      </c>
      <c r="AV15" s="19"/>
      <c r="AW15" s="19">
        <v>0.14542669437647199</v>
      </c>
      <c r="AX15" s="19">
        <v>4.2693687019526E-2</v>
      </c>
      <c r="AY15" s="19">
        <v>6.2026625260122002E-2</v>
      </c>
      <c r="AZ15" s="19">
        <v>2.5821824106946702E-2</v>
      </c>
      <c r="BA15" s="19">
        <v>2.55731960764328E-2</v>
      </c>
      <c r="BB15" s="19">
        <v>3.1436419921354597E-2</v>
      </c>
      <c r="BC15" s="19">
        <v>6.1027769187802696E-3</v>
      </c>
      <c r="BD15" s="19">
        <v>1.3390579380078199E-2</v>
      </c>
      <c r="BE15" s="19">
        <v>8.0182706470299705E-3</v>
      </c>
      <c r="BF15" s="19">
        <v>9.3406977638587595E-3</v>
      </c>
      <c r="BG15" s="19">
        <v>1.2758449493166299E-2</v>
      </c>
      <c r="BH15" s="19">
        <v>4.5492913061828601E-2</v>
      </c>
      <c r="BI15" s="19">
        <v>3.2425409389225002E-2</v>
      </c>
      <c r="BJ15" s="19">
        <v>0</v>
      </c>
      <c r="BK15" s="19">
        <v>1.9710384651510999E-2</v>
      </c>
      <c r="BL15" s="19">
        <v>1.7275094066093101E-2</v>
      </c>
      <c r="BM15" s="19"/>
      <c r="BN15" s="19">
        <v>1.8129437938772999E-2</v>
      </c>
      <c r="BO15" s="19">
        <v>4.1316543258672803E-2</v>
      </c>
      <c r="BP15" s="19"/>
      <c r="BQ15" s="19">
        <v>1.7827616889077701E-2</v>
      </c>
      <c r="BR15" s="19">
        <v>2.34963178126123E-2</v>
      </c>
      <c r="BS15" s="19"/>
      <c r="BT15" s="19">
        <v>2.07755814402504E-2</v>
      </c>
      <c r="BU15" s="19"/>
      <c r="BV15" s="19">
        <v>3.2665406335781501E-2</v>
      </c>
      <c r="BW15" s="19">
        <v>4.9983442949665599E-2</v>
      </c>
      <c r="BX15" s="19">
        <v>1.83410748811891E-2</v>
      </c>
      <c r="BY15" s="19"/>
      <c r="BZ15" s="19">
        <v>3.8560200403933501E-2</v>
      </c>
      <c r="CA15" s="19">
        <v>3.2172111055343698E-2</v>
      </c>
      <c r="CB15" s="19">
        <v>2.9425587721835199E-2</v>
      </c>
      <c r="CC15" s="19">
        <v>2.6138615167326702E-2</v>
      </c>
      <c r="CD15" s="19">
        <v>1.30104866094807E-2</v>
      </c>
      <c r="CE15" s="19">
        <v>1.21210761581309E-2</v>
      </c>
      <c r="CF15" s="19">
        <v>1.7499652427212801E-2</v>
      </c>
      <c r="CG15" s="19"/>
      <c r="CH15" s="19">
        <v>2.0701427280971199E-2</v>
      </c>
      <c r="CI15" s="19">
        <v>2.1045084828750098E-2</v>
      </c>
      <c r="CJ15" s="19">
        <v>2.87624850230183E-2</v>
      </c>
      <c r="CK15" s="19">
        <v>4.3235449583156497E-2</v>
      </c>
      <c r="CL15" s="19">
        <v>3.6114905000624899E-2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CL20"/>
  <sheetViews>
    <sheetView showGridLines="0" topLeftCell="A2" workbookViewId="0">
      <pane xSplit="2" topLeftCell="C1" activePane="topRight" state="frozen"/>
      <selection pane="topRight" activeCell="B20" sqref="B20"/>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319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1188</v>
      </c>
      <c r="D7" s="10">
        <v>563</v>
      </c>
      <c r="E7" s="10">
        <v>624</v>
      </c>
      <c r="F7" s="10"/>
      <c r="G7" s="10">
        <v>51</v>
      </c>
      <c r="H7" s="10">
        <v>196</v>
      </c>
      <c r="I7" s="10">
        <v>218</v>
      </c>
      <c r="J7" s="10">
        <v>209</v>
      </c>
      <c r="K7" s="10">
        <v>186</v>
      </c>
      <c r="L7" s="10">
        <v>328</v>
      </c>
      <c r="M7" s="10"/>
      <c r="N7" s="10">
        <v>368</v>
      </c>
      <c r="O7" s="10">
        <v>228</v>
      </c>
      <c r="P7" s="10">
        <v>304</v>
      </c>
      <c r="Q7" s="10">
        <v>288</v>
      </c>
      <c r="R7" s="10"/>
      <c r="S7" s="10">
        <v>142</v>
      </c>
      <c r="T7" s="10">
        <v>164</v>
      </c>
      <c r="U7" s="10">
        <v>103</v>
      </c>
      <c r="V7" s="10">
        <v>109</v>
      </c>
      <c r="W7" s="10">
        <v>91</v>
      </c>
      <c r="X7" s="10">
        <v>99</v>
      </c>
      <c r="Y7" s="10">
        <v>101</v>
      </c>
      <c r="Z7" s="10">
        <v>56</v>
      </c>
      <c r="AA7" s="10">
        <v>128</v>
      </c>
      <c r="AB7" s="10">
        <v>103</v>
      </c>
      <c r="AC7" s="10">
        <v>61</v>
      </c>
      <c r="AD7" s="10">
        <v>31</v>
      </c>
      <c r="AE7" s="10"/>
      <c r="AF7" s="10">
        <v>497</v>
      </c>
      <c r="AG7" s="10">
        <v>496</v>
      </c>
      <c r="AH7" s="10">
        <v>148</v>
      </c>
      <c r="AI7" s="10"/>
      <c r="AJ7" s="10">
        <v>271</v>
      </c>
      <c r="AK7" s="10">
        <v>430</v>
      </c>
      <c r="AL7" s="10">
        <v>97</v>
      </c>
      <c r="AM7" s="10">
        <v>156</v>
      </c>
      <c r="AN7" s="10">
        <v>46</v>
      </c>
      <c r="AO7" s="10"/>
      <c r="AP7" s="10">
        <v>310</v>
      </c>
      <c r="AQ7" s="10">
        <v>224</v>
      </c>
      <c r="AR7" s="10">
        <v>99</v>
      </c>
      <c r="AS7" s="10">
        <v>295</v>
      </c>
      <c r="AT7" s="10">
        <v>49</v>
      </c>
      <c r="AU7" s="10">
        <v>103</v>
      </c>
      <c r="AV7" s="10"/>
      <c r="AW7" s="10">
        <v>5</v>
      </c>
      <c r="AX7" s="10">
        <v>41</v>
      </c>
      <c r="AY7" s="10">
        <v>67</v>
      </c>
      <c r="AZ7" s="10">
        <v>62</v>
      </c>
      <c r="BA7" s="10">
        <v>119</v>
      </c>
      <c r="BB7" s="10">
        <v>118</v>
      </c>
      <c r="BC7" s="10">
        <v>99</v>
      </c>
      <c r="BD7" s="10">
        <v>97</v>
      </c>
      <c r="BE7" s="10">
        <v>78</v>
      </c>
      <c r="BF7" s="10">
        <v>65</v>
      </c>
      <c r="BG7" s="10">
        <v>95</v>
      </c>
      <c r="BH7" s="10">
        <v>72</v>
      </c>
      <c r="BI7" s="10">
        <v>46</v>
      </c>
      <c r="BJ7" s="10">
        <v>42</v>
      </c>
      <c r="BK7" s="10">
        <v>35</v>
      </c>
      <c r="BL7" s="10">
        <v>105</v>
      </c>
      <c r="BM7" s="10"/>
      <c r="BN7" s="10">
        <v>1183</v>
      </c>
      <c r="BO7" s="10" t="s">
        <v>233</v>
      </c>
      <c r="BP7" s="10"/>
      <c r="BQ7" s="10">
        <v>285</v>
      </c>
      <c r="BR7" s="10">
        <v>109</v>
      </c>
      <c r="BS7" s="10"/>
      <c r="BT7" s="10">
        <v>174</v>
      </c>
      <c r="BU7" s="10"/>
      <c r="BV7" s="10">
        <v>191</v>
      </c>
      <c r="BW7" s="10">
        <v>183</v>
      </c>
      <c r="BX7" s="10">
        <v>772</v>
      </c>
      <c r="BY7" s="10"/>
      <c r="BZ7" s="10">
        <v>97</v>
      </c>
      <c r="CA7" s="10">
        <v>157</v>
      </c>
      <c r="CB7" s="10">
        <v>165</v>
      </c>
      <c r="CC7" s="10">
        <v>147</v>
      </c>
      <c r="CD7" s="10">
        <v>213</v>
      </c>
      <c r="CE7" s="10">
        <v>156</v>
      </c>
      <c r="CF7" s="10">
        <v>169</v>
      </c>
      <c r="CG7" s="10"/>
      <c r="CH7" s="10">
        <v>127</v>
      </c>
      <c r="CI7" s="10">
        <v>469</v>
      </c>
      <c r="CJ7" s="10">
        <v>407</v>
      </c>
      <c r="CK7" s="10">
        <v>150</v>
      </c>
      <c r="CL7" s="10">
        <v>35</v>
      </c>
    </row>
    <row r="8" spans="2:90" ht="30" customHeight="1" x14ac:dyDescent="0.3">
      <c r="B8" s="11" t="s">
        <v>20</v>
      </c>
      <c r="C8" s="11">
        <v>1159</v>
      </c>
      <c r="D8" s="11">
        <v>546</v>
      </c>
      <c r="E8" s="11">
        <v>612</v>
      </c>
      <c r="F8" s="11"/>
      <c r="G8" s="11">
        <v>62</v>
      </c>
      <c r="H8" s="11">
        <v>190</v>
      </c>
      <c r="I8" s="11">
        <v>215</v>
      </c>
      <c r="J8" s="11">
        <v>195</v>
      </c>
      <c r="K8" s="11">
        <v>179</v>
      </c>
      <c r="L8" s="11">
        <v>318</v>
      </c>
      <c r="M8" s="11"/>
      <c r="N8" s="11">
        <v>344</v>
      </c>
      <c r="O8" s="11">
        <v>247</v>
      </c>
      <c r="P8" s="11">
        <v>290</v>
      </c>
      <c r="Q8" s="11">
        <v>279</v>
      </c>
      <c r="R8" s="11"/>
      <c r="S8" s="11">
        <v>148</v>
      </c>
      <c r="T8" s="11">
        <v>157</v>
      </c>
      <c r="U8" s="11">
        <v>98</v>
      </c>
      <c r="V8" s="11">
        <v>105</v>
      </c>
      <c r="W8" s="11">
        <v>84</v>
      </c>
      <c r="X8" s="11">
        <v>98</v>
      </c>
      <c r="Y8" s="11">
        <v>95</v>
      </c>
      <c r="Z8" s="11">
        <v>50</v>
      </c>
      <c r="AA8" s="11">
        <v>144</v>
      </c>
      <c r="AB8" s="11">
        <v>94</v>
      </c>
      <c r="AC8" s="11">
        <v>55</v>
      </c>
      <c r="AD8" s="11">
        <v>32</v>
      </c>
      <c r="AE8" s="11"/>
      <c r="AF8" s="11">
        <v>478</v>
      </c>
      <c r="AG8" s="11">
        <v>487</v>
      </c>
      <c r="AH8" s="11">
        <v>147</v>
      </c>
      <c r="AI8" s="11"/>
      <c r="AJ8" s="11">
        <v>261</v>
      </c>
      <c r="AK8" s="11">
        <v>423</v>
      </c>
      <c r="AL8" s="11">
        <v>94</v>
      </c>
      <c r="AM8" s="11">
        <v>151</v>
      </c>
      <c r="AN8" s="11">
        <v>46</v>
      </c>
      <c r="AO8" s="11"/>
      <c r="AP8" s="11">
        <v>307</v>
      </c>
      <c r="AQ8" s="11">
        <v>217</v>
      </c>
      <c r="AR8" s="11">
        <v>96</v>
      </c>
      <c r="AS8" s="11">
        <v>284</v>
      </c>
      <c r="AT8" s="11">
        <v>49</v>
      </c>
      <c r="AU8" s="11">
        <v>100</v>
      </c>
      <c r="AV8" s="11"/>
      <c r="AW8" s="11">
        <v>5</v>
      </c>
      <c r="AX8" s="11">
        <v>41</v>
      </c>
      <c r="AY8" s="11">
        <v>64</v>
      </c>
      <c r="AZ8" s="11">
        <v>61</v>
      </c>
      <c r="BA8" s="11">
        <v>119</v>
      </c>
      <c r="BB8" s="11">
        <v>116</v>
      </c>
      <c r="BC8" s="11">
        <v>97</v>
      </c>
      <c r="BD8" s="11">
        <v>98</v>
      </c>
      <c r="BE8" s="11">
        <v>76</v>
      </c>
      <c r="BF8" s="11">
        <v>63</v>
      </c>
      <c r="BG8" s="11">
        <v>92</v>
      </c>
      <c r="BH8" s="11">
        <v>69</v>
      </c>
      <c r="BI8" s="11">
        <v>45</v>
      </c>
      <c r="BJ8" s="11">
        <v>40</v>
      </c>
      <c r="BK8" s="11">
        <v>33</v>
      </c>
      <c r="BL8" s="11">
        <v>101</v>
      </c>
      <c r="BM8" s="11"/>
      <c r="BN8" s="11">
        <v>1155</v>
      </c>
      <c r="BO8" s="11" t="s">
        <v>233</v>
      </c>
      <c r="BP8" s="11"/>
      <c r="BQ8" s="11">
        <v>281</v>
      </c>
      <c r="BR8" s="11">
        <v>107</v>
      </c>
      <c r="BS8" s="11"/>
      <c r="BT8" s="11">
        <v>171</v>
      </c>
      <c r="BU8" s="11"/>
      <c r="BV8" s="11">
        <v>190</v>
      </c>
      <c r="BW8" s="11">
        <v>182</v>
      </c>
      <c r="BX8" s="11">
        <v>744</v>
      </c>
      <c r="BY8" s="11"/>
      <c r="BZ8" s="11">
        <v>95</v>
      </c>
      <c r="CA8" s="11">
        <v>153</v>
      </c>
      <c r="CB8" s="11">
        <v>160</v>
      </c>
      <c r="CC8" s="11">
        <v>146</v>
      </c>
      <c r="CD8" s="11">
        <v>208</v>
      </c>
      <c r="CE8" s="11">
        <v>155</v>
      </c>
      <c r="CF8" s="11">
        <v>160</v>
      </c>
      <c r="CG8" s="11"/>
      <c r="CH8" s="11">
        <v>123</v>
      </c>
      <c r="CI8" s="11">
        <v>455</v>
      </c>
      <c r="CJ8" s="11">
        <v>399</v>
      </c>
      <c r="CK8" s="11">
        <v>147</v>
      </c>
      <c r="CL8" s="11">
        <v>36</v>
      </c>
    </row>
    <row r="9" spans="2:90" x14ac:dyDescent="0.3">
      <c r="B9" s="18" t="s">
        <v>310</v>
      </c>
      <c r="C9" s="17">
        <v>2.2639646185256601E-2</v>
      </c>
      <c r="D9" s="17">
        <v>3.2037498102130101E-2</v>
      </c>
      <c r="E9" s="17">
        <v>1.4294874264995001E-2</v>
      </c>
      <c r="F9" s="17"/>
      <c r="G9" s="17">
        <v>7.3242095263850102E-2</v>
      </c>
      <c r="H9" s="17">
        <v>2.69618363579502E-2</v>
      </c>
      <c r="I9" s="17">
        <v>4.18628751593502E-2</v>
      </c>
      <c r="J9" s="17">
        <v>1.8674454297431899E-2</v>
      </c>
      <c r="K9" s="17">
        <v>1.07590619212387E-2</v>
      </c>
      <c r="L9" s="17">
        <v>6.2780093419044503E-3</v>
      </c>
      <c r="M9" s="17"/>
      <c r="N9" s="17">
        <v>2.2673690153593499E-2</v>
      </c>
      <c r="O9" s="17">
        <v>1.32446963977879E-2</v>
      </c>
      <c r="P9" s="17">
        <v>1.9272660279870499E-2</v>
      </c>
      <c r="Q9" s="17">
        <v>3.4424758100095897E-2</v>
      </c>
      <c r="R9" s="17"/>
      <c r="S9" s="17">
        <v>2.7597901909704799E-2</v>
      </c>
      <c r="T9" s="17">
        <v>2.3776803018294299E-2</v>
      </c>
      <c r="U9" s="17">
        <v>0</v>
      </c>
      <c r="V9" s="17">
        <v>9.0837720294538894E-3</v>
      </c>
      <c r="W9" s="17">
        <v>2.1629239446072899E-2</v>
      </c>
      <c r="X9" s="17">
        <v>3.7131304220627097E-2</v>
      </c>
      <c r="Y9" s="17">
        <v>1.9661075727541499E-2</v>
      </c>
      <c r="Z9" s="17">
        <v>1.75957873740153E-2</v>
      </c>
      <c r="AA9" s="17">
        <v>4.5184629028030297E-2</v>
      </c>
      <c r="AB9" s="17">
        <v>9.1687032539057994E-3</v>
      </c>
      <c r="AC9" s="17">
        <v>3.4612641522869497E-2</v>
      </c>
      <c r="AD9" s="17">
        <v>0</v>
      </c>
      <c r="AE9" s="17"/>
      <c r="AF9" s="17">
        <v>3.1496971909697899E-2</v>
      </c>
      <c r="AG9" s="17">
        <v>1.76062560054887E-2</v>
      </c>
      <c r="AH9" s="17">
        <v>1.7938744466274099E-2</v>
      </c>
      <c r="AI9" s="17"/>
      <c r="AJ9" s="17">
        <v>1.50988315192381E-2</v>
      </c>
      <c r="AK9" s="17">
        <v>2.2985582710062499E-2</v>
      </c>
      <c r="AL9" s="17">
        <v>2.02482347533888E-2</v>
      </c>
      <c r="AM9" s="17">
        <v>4.6249403949457202E-2</v>
      </c>
      <c r="AN9" s="17">
        <v>0</v>
      </c>
      <c r="AO9" s="17"/>
      <c r="AP9" s="17">
        <v>1.92851306758988E-2</v>
      </c>
      <c r="AQ9" s="17">
        <v>2.62390415452399E-2</v>
      </c>
      <c r="AR9" s="17">
        <v>1.0385474360820501E-2</v>
      </c>
      <c r="AS9" s="17">
        <v>3.7566400062093303E-2</v>
      </c>
      <c r="AT9" s="17">
        <v>0</v>
      </c>
      <c r="AU9" s="17">
        <v>0</v>
      </c>
      <c r="AV9" s="17"/>
      <c r="AW9" s="17">
        <v>0</v>
      </c>
      <c r="AX9" s="17">
        <v>4.8768620164667598E-2</v>
      </c>
      <c r="AY9" s="17">
        <v>0</v>
      </c>
      <c r="AZ9" s="17">
        <v>6.3911031633492599E-2</v>
      </c>
      <c r="BA9" s="17">
        <v>3.9607342075756502E-2</v>
      </c>
      <c r="BB9" s="17">
        <v>0</v>
      </c>
      <c r="BC9" s="17">
        <v>1.7801777038477299E-2</v>
      </c>
      <c r="BD9" s="17">
        <v>0</v>
      </c>
      <c r="BE9" s="17">
        <v>1.15102158195187E-2</v>
      </c>
      <c r="BF9" s="17">
        <v>1.6502450749229298E-2</v>
      </c>
      <c r="BG9" s="17">
        <v>3.3949743494521803E-2</v>
      </c>
      <c r="BH9" s="17">
        <v>4.4139126645827101E-2</v>
      </c>
      <c r="BI9" s="17">
        <v>2.1273495637420099E-2</v>
      </c>
      <c r="BJ9" s="17">
        <v>0</v>
      </c>
      <c r="BK9" s="17">
        <v>2.7600609326157099E-2</v>
      </c>
      <c r="BL9" s="17">
        <v>3.9462830706753001E-2</v>
      </c>
      <c r="BM9" s="17"/>
      <c r="BN9" s="17">
        <v>2.2728385175913399E-2</v>
      </c>
      <c r="BO9" s="17" t="s">
        <v>234</v>
      </c>
      <c r="BP9" s="17"/>
      <c r="BQ9" s="17">
        <v>1.7961979087759799E-2</v>
      </c>
      <c r="BR9" s="17">
        <v>3.3810678082972799E-2</v>
      </c>
      <c r="BS9" s="17"/>
      <c r="BT9" s="17">
        <v>2.22448247140224E-2</v>
      </c>
      <c r="BU9" s="17"/>
      <c r="BV9" s="17">
        <v>1.53630433739834E-2</v>
      </c>
      <c r="BW9" s="17">
        <v>9.5734664544134592E-3</v>
      </c>
      <c r="BX9" s="17">
        <v>2.4187218713083498E-2</v>
      </c>
      <c r="BY9" s="17"/>
      <c r="BZ9" s="17">
        <v>8.3986871171032096E-2</v>
      </c>
      <c r="CA9" s="17">
        <v>6.7805476311003201E-3</v>
      </c>
      <c r="CB9" s="17">
        <v>3.169191128078E-2</v>
      </c>
      <c r="CC9" s="17">
        <v>2.6360158201074901E-2</v>
      </c>
      <c r="CD9" s="17">
        <v>4.7337135423781403E-3</v>
      </c>
      <c r="CE9" s="17">
        <v>2.3141323247201601E-2</v>
      </c>
      <c r="CF9" s="17">
        <v>1.7721259257675301E-2</v>
      </c>
      <c r="CG9" s="17"/>
      <c r="CH9" s="17">
        <v>4.4397574135222898E-2</v>
      </c>
      <c r="CI9" s="17">
        <v>1.0392094378644899E-2</v>
      </c>
      <c r="CJ9" s="17">
        <v>1.2040909049544199E-2</v>
      </c>
      <c r="CK9" s="17">
        <v>6.2215342515849197E-2</v>
      </c>
      <c r="CL9" s="17">
        <v>5.8622266078721501E-2</v>
      </c>
    </row>
    <row r="10" spans="2:90" x14ac:dyDescent="0.3">
      <c r="B10" s="18" t="s">
        <v>311</v>
      </c>
      <c r="C10" s="17">
        <v>5.6690109984218397E-2</v>
      </c>
      <c r="D10" s="17">
        <v>5.7432150733150701E-2</v>
      </c>
      <c r="E10" s="17">
        <v>5.6117925132401401E-2</v>
      </c>
      <c r="F10" s="17"/>
      <c r="G10" s="17">
        <v>0.167908388448021</v>
      </c>
      <c r="H10" s="17">
        <v>6.8018406592174702E-2</v>
      </c>
      <c r="I10" s="17">
        <v>9.9544621264002903E-2</v>
      </c>
      <c r="J10" s="17">
        <v>4.7479888613414997E-2</v>
      </c>
      <c r="K10" s="17">
        <v>5.8093647074114102E-2</v>
      </c>
      <c r="L10" s="17">
        <v>4.0300531694616596E-3</v>
      </c>
      <c r="M10" s="17"/>
      <c r="N10" s="17">
        <v>4.0115079512820701E-2</v>
      </c>
      <c r="O10" s="17">
        <v>5.70700404218401E-2</v>
      </c>
      <c r="P10" s="17">
        <v>5.1303331747765697E-2</v>
      </c>
      <c r="Q10" s="17">
        <v>8.2439517998924502E-2</v>
      </c>
      <c r="R10" s="17"/>
      <c r="S10" s="17">
        <v>9.5257504345878194E-2</v>
      </c>
      <c r="T10" s="17">
        <v>5.3794843024140497E-2</v>
      </c>
      <c r="U10" s="17">
        <v>3.8905509861431702E-2</v>
      </c>
      <c r="V10" s="17">
        <v>7.4806600607052104E-2</v>
      </c>
      <c r="W10" s="17">
        <v>5.0027332518975398E-2</v>
      </c>
      <c r="X10" s="17">
        <v>7.0440954867201394E-2</v>
      </c>
      <c r="Y10" s="17">
        <v>0</v>
      </c>
      <c r="Z10" s="17">
        <v>3.3654960249818802E-2</v>
      </c>
      <c r="AA10" s="17">
        <v>3.9762902350306398E-2</v>
      </c>
      <c r="AB10" s="17">
        <v>8.2597708043211204E-2</v>
      </c>
      <c r="AC10" s="17">
        <v>5.9040735930067298E-2</v>
      </c>
      <c r="AD10" s="17">
        <v>6.2312057430367399E-2</v>
      </c>
      <c r="AE10" s="17"/>
      <c r="AF10" s="17">
        <v>5.11376097692266E-2</v>
      </c>
      <c r="AG10" s="17">
        <v>5.20928706906605E-2</v>
      </c>
      <c r="AH10" s="17">
        <v>8.71076527965816E-2</v>
      </c>
      <c r="AI10" s="17"/>
      <c r="AJ10" s="17">
        <v>4.3855336562930503E-2</v>
      </c>
      <c r="AK10" s="17">
        <v>5.2962030166479698E-2</v>
      </c>
      <c r="AL10" s="17">
        <v>6.4823958620454106E-2</v>
      </c>
      <c r="AM10" s="17">
        <v>7.1889632448628796E-2</v>
      </c>
      <c r="AN10" s="17">
        <v>0.102975331059183</v>
      </c>
      <c r="AO10" s="17"/>
      <c r="AP10" s="17">
        <v>5.8338600374193202E-2</v>
      </c>
      <c r="AQ10" s="17">
        <v>3.5914348814139102E-2</v>
      </c>
      <c r="AR10" s="17">
        <v>6.05557723095793E-2</v>
      </c>
      <c r="AS10" s="17">
        <v>6.3804499589744199E-2</v>
      </c>
      <c r="AT10" s="17">
        <v>9.95699424619714E-2</v>
      </c>
      <c r="AU10" s="17">
        <v>3.9719625374805598E-2</v>
      </c>
      <c r="AV10" s="17"/>
      <c r="AW10" s="17">
        <v>0.41626431683480403</v>
      </c>
      <c r="AX10" s="17">
        <v>6.9393928043044506E-2</v>
      </c>
      <c r="AY10" s="17">
        <v>1.48797847219542E-2</v>
      </c>
      <c r="AZ10" s="17">
        <v>6.7040562642613793E-2</v>
      </c>
      <c r="BA10" s="17">
        <v>7.3577260091742494E-2</v>
      </c>
      <c r="BB10" s="17">
        <v>7.1691719759254105E-2</v>
      </c>
      <c r="BC10" s="17">
        <v>9.08496076241746E-2</v>
      </c>
      <c r="BD10" s="17">
        <v>1.9600340687554001E-2</v>
      </c>
      <c r="BE10" s="17">
        <v>5.4098163133353201E-2</v>
      </c>
      <c r="BF10" s="17">
        <v>2.98103447997644E-2</v>
      </c>
      <c r="BG10" s="17">
        <v>8.0501695065943998E-2</v>
      </c>
      <c r="BH10" s="17">
        <v>7.57153730162613E-2</v>
      </c>
      <c r="BI10" s="17">
        <v>2.4295879369109E-2</v>
      </c>
      <c r="BJ10" s="17">
        <v>4.5008782395782397E-2</v>
      </c>
      <c r="BK10" s="17">
        <v>5.8626577080547297E-2</v>
      </c>
      <c r="BL10" s="17">
        <v>3.5743255710030501E-2</v>
      </c>
      <c r="BM10" s="17"/>
      <c r="BN10" s="17">
        <v>5.60201939179358E-2</v>
      </c>
      <c r="BO10" s="17" t="s">
        <v>234</v>
      </c>
      <c r="BP10" s="17"/>
      <c r="BQ10" s="17">
        <v>5.3380851541618597E-2</v>
      </c>
      <c r="BR10" s="17">
        <v>5.9489985319767499E-2</v>
      </c>
      <c r="BS10" s="17"/>
      <c r="BT10" s="17">
        <v>6.3739886574363594E-2</v>
      </c>
      <c r="BU10" s="17"/>
      <c r="BV10" s="17">
        <v>6.9171437157695206E-2</v>
      </c>
      <c r="BW10" s="17">
        <v>6.7641032391912395E-2</v>
      </c>
      <c r="BX10" s="17">
        <v>4.7520244173111598E-2</v>
      </c>
      <c r="BY10" s="17"/>
      <c r="BZ10" s="17">
        <v>0.17507911715375199</v>
      </c>
      <c r="CA10" s="17">
        <v>8.2051279710063096E-2</v>
      </c>
      <c r="CB10" s="17">
        <v>5.8672146941579503E-2</v>
      </c>
      <c r="CC10" s="17">
        <v>4.8961350211803999E-2</v>
      </c>
      <c r="CD10" s="17">
        <v>1.4823211048162199E-2</v>
      </c>
      <c r="CE10" s="17">
        <v>4.86077382403029E-2</v>
      </c>
      <c r="CF10" s="17">
        <v>4.0183025715607099E-2</v>
      </c>
      <c r="CG10" s="17"/>
      <c r="CH10" s="17">
        <v>9.1364090711973406E-2</v>
      </c>
      <c r="CI10" s="17">
        <v>3.4983407393476197E-2</v>
      </c>
      <c r="CJ10" s="17">
        <v>5.4475978382875802E-2</v>
      </c>
      <c r="CK10" s="17">
        <v>8.7200230642079296E-2</v>
      </c>
      <c r="CL10" s="17">
        <v>0.112476013075774</v>
      </c>
    </row>
    <row r="11" spans="2:90" x14ac:dyDescent="0.3">
      <c r="B11" s="18" t="s">
        <v>220</v>
      </c>
      <c r="C11" s="17">
        <v>0.22016103785090901</v>
      </c>
      <c r="D11" s="17">
        <v>0.24288967589202301</v>
      </c>
      <c r="E11" s="17">
        <v>0.19866121390189301</v>
      </c>
      <c r="F11" s="17"/>
      <c r="G11" s="17">
        <v>0.19289794762646101</v>
      </c>
      <c r="H11" s="17">
        <v>0.34037650145542803</v>
      </c>
      <c r="I11" s="17">
        <v>0.39650459570329499</v>
      </c>
      <c r="J11" s="17">
        <v>0.28864930217959101</v>
      </c>
      <c r="K11" s="17">
        <v>0.14217894610076501</v>
      </c>
      <c r="L11" s="17">
        <v>3.60860082243772E-2</v>
      </c>
      <c r="M11" s="17"/>
      <c r="N11" s="17">
        <v>0.26240846952110097</v>
      </c>
      <c r="O11" s="17">
        <v>0.22607890167532499</v>
      </c>
      <c r="P11" s="17">
        <v>0.219293138294399</v>
      </c>
      <c r="Q11" s="17">
        <v>0.163609726055818</v>
      </c>
      <c r="R11" s="17"/>
      <c r="S11" s="17">
        <v>0.267624103686878</v>
      </c>
      <c r="T11" s="17">
        <v>0.21588337869837401</v>
      </c>
      <c r="U11" s="17">
        <v>0.145789861802887</v>
      </c>
      <c r="V11" s="17">
        <v>0.21853629215725101</v>
      </c>
      <c r="W11" s="17">
        <v>0.288753325249752</v>
      </c>
      <c r="X11" s="17">
        <v>0.312717055831152</v>
      </c>
      <c r="Y11" s="17">
        <v>0.18695826753921799</v>
      </c>
      <c r="Z11" s="17">
        <v>0.159039157483606</v>
      </c>
      <c r="AA11" s="17">
        <v>0.20205032148291499</v>
      </c>
      <c r="AB11" s="17">
        <v>0.17037918031219901</v>
      </c>
      <c r="AC11" s="17">
        <v>0.17706214690997299</v>
      </c>
      <c r="AD11" s="17">
        <v>0.28471117584794903</v>
      </c>
      <c r="AE11" s="17"/>
      <c r="AF11" s="17">
        <v>0.190531475106266</v>
      </c>
      <c r="AG11" s="17">
        <v>0.24490456134168101</v>
      </c>
      <c r="AH11" s="17">
        <v>0.24114525239755399</v>
      </c>
      <c r="AI11" s="17"/>
      <c r="AJ11" s="17">
        <v>0.20791754932319001</v>
      </c>
      <c r="AK11" s="17">
        <v>0.25302430589427999</v>
      </c>
      <c r="AL11" s="17">
        <v>0.19734807714803099</v>
      </c>
      <c r="AM11" s="17">
        <v>0.21484064961368801</v>
      </c>
      <c r="AN11" s="17">
        <v>0.23459485554040499</v>
      </c>
      <c r="AO11" s="17"/>
      <c r="AP11" s="17">
        <v>0.27873290126046002</v>
      </c>
      <c r="AQ11" s="17">
        <v>0.23274627166672601</v>
      </c>
      <c r="AR11" s="17">
        <v>0.15479138734592901</v>
      </c>
      <c r="AS11" s="17">
        <v>0.189011806464147</v>
      </c>
      <c r="AT11" s="17">
        <v>0.27486232112831599</v>
      </c>
      <c r="AU11" s="17">
        <v>0.166549866910331</v>
      </c>
      <c r="AV11" s="17"/>
      <c r="AW11" s="17">
        <v>0</v>
      </c>
      <c r="AX11" s="17">
        <v>0.16740099483236301</v>
      </c>
      <c r="AY11" s="17">
        <v>0.172689258585802</v>
      </c>
      <c r="AZ11" s="17">
        <v>0.110668648991187</v>
      </c>
      <c r="BA11" s="17">
        <v>0.20232320353611399</v>
      </c>
      <c r="BB11" s="17">
        <v>0.25720903228744002</v>
      </c>
      <c r="BC11" s="17">
        <v>0.145347580873397</v>
      </c>
      <c r="BD11" s="17">
        <v>0.243763150324459</v>
      </c>
      <c r="BE11" s="17">
        <v>0.22207634806302601</v>
      </c>
      <c r="BF11" s="17">
        <v>0.21973318097326899</v>
      </c>
      <c r="BG11" s="17">
        <v>0.23548183721135599</v>
      </c>
      <c r="BH11" s="17">
        <v>0.26137474763539598</v>
      </c>
      <c r="BI11" s="17">
        <v>0.33800169765668903</v>
      </c>
      <c r="BJ11" s="17">
        <v>0.282853324873446</v>
      </c>
      <c r="BK11" s="17">
        <v>0.40734816758655801</v>
      </c>
      <c r="BL11" s="17">
        <v>0.22148563246564201</v>
      </c>
      <c r="BM11" s="17"/>
      <c r="BN11" s="17">
        <v>0.22102398721509001</v>
      </c>
      <c r="BO11" s="17" t="s">
        <v>234</v>
      </c>
      <c r="BP11" s="17"/>
      <c r="BQ11" s="17">
        <v>0.28331759436161702</v>
      </c>
      <c r="BR11" s="17">
        <v>0.187920832096205</v>
      </c>
      <c r="BS11" s="17"/>
      <c r="BT11" s="17">
        <v>0.25983129544494699</v>
      </c>
      <c r="BU11" s="17"/>
      <c r="BV11" s="17">
        <v>0.182235278156994</v>
      </c>
      <c r="BW11" s="17">
        <v>0.22077024898566799</v>
      </c>
      <c r="BX11" s="17">
        <v>0.237131088808545</v>
      </c>
      <c r="BY11" s="17"/>
      <c r="BZ11" s="17">
        <v>0.20258141510219499</v>
      </c>
      <c r="CA11" s="17">
        <v>0.21541555760247399</v>
      </c>
      <c r="CB11" s="17">
        <v>0.21089649365219301</v>
      </c>
      <c r="CC11" s="17">
        <v>0.30192946645362401</v>
      </c>
      <c r="CD11" s="17">
        <v>0.15481003333919899</v>
      </c>
      <c r="CE11" s="17">
        <v>0.25281462643831898</v>
      </c>
      <c r="CF11" s="17">
        <v>0.23703296968745</v>
      </c>
      <c r="CG11" s="17"/>
      <c r="CH11" s="17">
        <v>0.22165066051833601</v>
      </c>
      <c r="CI11" s="17">
        <v>0.219433706599756</v>
      </c>
      <c r="CJ11" s="17">
        <v>0.229603705864177</v>
      </c>
      <c r="CK11" s="17">
        <v>0.21389293273626001</v>
      </c>
      <c r="CL11" s="17">
        <v>0.14500483745859599</v>
      </c>
    </row>
    <row r="12" spans="2:90" x14ac:dyDescent="0.3">
      <c r="B12" s="18" t="s">
        <v>312</v>
      </c>
      <c r="C12" s="17">
        <v>9.6685352263084806E-2</v>
      </c>
      <c r="D12" s="17">
        <v>0.12340416723065301</v>
      </c>
      <c r="E12" s="17">
        <v>7.3011565404954598E-2</v>
      </c>
      <c r="F12" s="17"/>
      <c r="G12" s="17">
        <v>0.298760427884457</v>
      </c>
      <c r="H12" s="17">
        <v>0.28870223883662099</v>
      </c>
      <c r="I12" s="17">
        <v>0.13726033929807099</v>
      </c>
      <c r="J12" s="17">
        <v>2.3407432299498401E-2</v>
      </c>
      <c r="K12" s="17">
        <v>1.6212408966092998E-2</v>
      </c>
      <c r="L12" s="17">
        <v>5.1863737785379296E-3</v>
      </c>
      <c r="M12" s="17"/>
      <c r="N12" s="17">
        <v>0.18107039229375499</v>
      </c>
      <c r="O12" s="17">
        <v>0.101112257258821</v>
      </c>
      <c r="P12" s="17">
        <v>5.3639703932352699E-2</v>
      </c>
      <c r="Q12" s="17">
        <v>3.3247857460411603E-2</v>
      </c>
      <c r="R12" s="17"/>
      <c r="S12" s="17">
        <v>0.18531205952494501</v>
      </c>
      <c r="T12" s="17">
        <v>7.9371576440376401E-2</v>
      </c>
      <c r="U12" s="17">
        <v>9.42483007882782E-2</v>
      </c>
      <c r="V12" s="17">
        <v>5.2993242739547301E-2</v>
      </c>
      <c r="W12" s="17">
        <v>7.8938756249910799E-2</v>
      </c>
      <c r="X12" s="17">
        <v>9.7230616883633103E-2</v>
      </c>
      <c r="Y12" s="17">
        <v>4.0214266985934798E-2</v>
      </c>
      <c r="Z12" s="17">
        <v>6.8467485455716501E-2</v>
      </c>
      <c r="AA12" s="17">
        <v>0.116509875752825</v>
      </c>
      <c r="AB12" s="17">
        <v>9.5888661202827699E-2</v>
      </c>
      <c r="AC12" s="17">
        <v>7.2271102643193294E-2</v>
      </c>
      <c r="AD12" s="17">
        <v>0.13358708507898301</v>
      </c>
      <c r="AE12" s="17"/>
      <c r="AF12" s="17">
        <v>4.0310169643914102E-2</v>
      </c>
      <c r="AG12" s="17">
        <v>0.113045188017122</v>
      </c>
      <c r="AH12" s="17">
        <v>0.17288193876849201</v>
      </c>
      <c r="AI12" s="17"/>
      <c r="AJ12" s="17">
        <v>7.5711684983394298E-2</v>
      </c>
      <c r="AK12" s="17">
        <v>0.140687322235165</v>
      </c>
      <c r="AL12" s="17">
        <v>0.102159046271264</v>
      </c>
      <c r="AM12" s="17">
        <v>5.7524273563120801E-2</v>
      </c>
      <c r="AN12" s="17">
        <v>0.11660166772389099</v>
      </c>
      <c r="AO12" s="17"/>
      <c r="AP12" s="17">
        <v>0.16605384962942099</v>
      </c>
      <c r="AQ12" s="17">
        <v>0.120693038239903</v>
      </c>
      <c r="AR12" s="17">
        <v>7.7573900932570106E-2</v>
      </c>
      <c r="AS12" s="17">
        <v>5.3604200605844601E-2</v>
      </c>
      <c r="AT12" s="17">
        <v>0.146775886485636</v>
      </c>
      <c r="AU12" s="17">
        <v>2.08673601853165E-2</v>
      </c>
      <c r="AV12" s="17"/>
      <c r="AW12" s="17">
        <v>0</v>
      </c>
      <c r="AX12" s="17">
        <v>7.1048297543810104E-2</v>
      </c>
      <c r="AY12" s="17">
        <v>3.0833799877774602E-2</v>
      </c>
      <c r="AZ12" s="17">
        <v>8.5196658017402394E-2</v>
      </c>
      <c r="BA12" s="17">
        <v>3.34893013123495E-2</v>
      </c>
      <c r="BB12" s="17">
        <v>1.5418884934248899E-2</v>
      </c>
      <c r="BC12" s="17">
        <v>0.105177243133194</v>
      </c>
      <c r="BD12" s="17">
        <v>7.1148189716157606E-2</v>
      </c>
      <c r="BE12" s="17">
        <v>6.3077480329718993E-2</v>
      </c>
      <c r="BF12" s="17">
        <v>8.5168063017379905E-2</v>
      </c>
      <c r="BG12" s="17">
        <v>0.120186019974064</v>
      </c>
      <c r="BH12" s="17">
        <v>8.4957521283590201E-2</v>
      </c>
      <c r="BI12" s="17">
        <v>0.22133404917525801</v>
      </c>
      <c r="BJ12" s="17">
        <v>0.15184911689080999</v>
      </c>
      <c r="BK12" s="17">
        <v>8.9751403094333701E-2</v>
      </c>
      <c r="BL12" s="17">
        <v>0.32762940091505999</v>
      </c>
      <c r="BM12" s="17"/>
      <c r="BN12" s="17">
        <v>9.7064322875121595E-2</v>
      </c>
      <c r="BO12" s="17" t="s">
        <v>234</v>
      </c>
      <c r="BP12" s="17"/>
      <c r="BQ12" s="17">
        <v>0.17144793568134001</v>
      </c>
      <c r="BR12" s="17">
        <v>0.10654853442354199</v>
      </c>
      <c r="BS12" s="17"/>
      <c r="BT12" s="17">
        <v>0.185135810451722</v>
      </c>
      <c r="BU12" s="17"/>
      <c r="BV12" s="17">
        <v>5.1028299212156597E-2</v>
      </c>
      <c r="BW12" s="17">
        <v>0.144881321960874</v>
      </c>
      <c r="BX12" s="17">
        <v>9.7103657218577194E-2</v>
      </c>
      <c r="BY12" s="17"/>
      <c r="BZ12" s="17">
        <v>5.1435624944028799E-2</v>
      </c>
      <c r="CA12" s="17">
        <v>3.9788898839161202E-2</v>
      </c>
      <c r="CB12" s="17">
        <v>3.7990971431760903E-2</v>
      </c>
      <c r="CC12" s="17">
        <v>9.79874240507317E-2</v>
      </c>
      <c r="CD12" s="17">
        <v>0.122086648858464</v>
      </c>
      <c r="CE12" s="17">
        <v>0.13518959013026399</v>
      </c>
      <c r="CF12" s="17">
        <v>0.20221905553496</v>
      </c>
      <c r="CG12" s="17"/>
      <c r="CH12" s="17">
        <v>0.12877208062222401</v>
      </c>
      <c r="CI12" s="17">
        <v>0.13211910856782599</v>
      </c>
      <c r="CJ12" s="17">
        <v>7.5047896155906096E-2</v>
      </c>
      <c r="CK12" s="17">
        <v>3.49949930518186E-2</v>
      </c>
      <c r="CL12" s="17">
        <v>3.1094581834044101E-2</v>
      </c>
    </row>
    <row r="13" spans="2:90" x14ac:dyDescent="0.3">
      <c r="B13" s="18" t="s">
        <v>313</v>
      </c>
      <c r="C13" s="17">
        <v>7.0811476862687406E-2</v>
      </c>
      <c r="D13" s="17">
        <v>8.6259289381984502E-2</v>
      </c>
      <c r="E13" s="17">
        <v>5.7147734520975803E-2</v>
      </c>
      <c r="F13" s="17"/>
      <c r="G13" s="17">
        <v>0.19554057643380099</v>
      </c>
      <c r="H13" s="17">
        <v>0.20592529886379299</v>
      </c>
      <c r="I13" s="17">
        <v>0.11841362334818401</v>
      </c>
      <c r="J13" s="17">
        <v>1.8937703524127599E-2</v>
      </c>
      <c r="K13" s="17">
        <v>5.2489199385387601E-3</v>
      </c>
      <c r="L13" s="17">
        <v>2.1811578108363798E-3</v>
      </c>
      <c r="M13" s="17"/>
      <c r="N13" s="17">
        <v>0.14590015632619899</v>
      </c>
      <c r="O13" s="17">
        <v>3.9079542273514602E-2</v>
      </c>
      <c r="P13" s="17">
        <v>4.6996987537704801E-2</v>
      </c>
      <c r="Q13" s="17">
        <v>3.0903572403778699E-2</v>
      </c>
      <c r="R13" s="17"/>
      <c r="S13" s="17">
        <v>0.143262946178638</v>
      </c>
      <c r="T13" s="17">
        <v>5.1788307839050599E-2</v>
      </c>
      <c r="U13" s="17">
        <v>3.0145848315239199E-2</v>
      </c>
      <c r="V13" s="17">
        <v>4.5994214726134103E-2</v>
      </c>
      <c r="W13" s="17">
        <v>2.0892106957182199E-2</v>
      </c>
      <c r="X13" s="17">
        <v>7.1276253207323004E-2</v>
      </c>
      <c r="Y13" s="17">
        <v>6.0261166919867597E-2</v>
      </c>
      <c r="Z13" s="17">
        <v>8.6319698630835301E-2</v>
      </c>
      <c r="AA13" s="17">
        <v>7.64538106806045E-2</v>
      </c>
      <c r="AB13" s="17">
        <v>7.9785738985258703E-2</v>
      </c>
      <c r="AC13" s="17">
        <v>0.103681830200494</v>
      </c>
      <c r="AD13" s="17">
        <v>6.3572938476350302E-2</v>
      </c>
      <c r="AE13" s="17"/>
      <c r="AF13" s="17">
        <v>4.9805711184856501E-2</v>
      </c>
      <c r="AG13" s="17">
        <v>8.2582102939256496E-2</v>
      </c>
      <c r="AH13" s="17">
        <v>7.9931558245814396E-2</v>
      </c>
      <c r="AI13" s="17"/>
      <c r="AJ13" s="17">
        <v>6.6520656272837098E-2</v>
      </c>
      <c r="AK13" s="17">
        <v>9.6488669798735799E-2</v>
      </c>
      <c r="AL13" s="17">
        <v>1.8823249065998499E-2</v>
      </c>
      <c r="AM13" s="17">
        <v>4.2094168656891598E-2</v>
      </c>
      <c r="AN13" s="17">
        <v>0.121582203722785</v>
      </c>
      <c r="AO13" s="17"/>
      <c r="AP13" s="17">
        <v>0.13610959542491399</v>
      </c>
      <c r="AQ13" s="17">
        <v>9.4024130985170304E-2</v>
      </c>
      <c r="AR13" s="17">
        <v>4.5131996048091497E-2</v>
      </c>
      <c r="AS13" s="17">
        <v>3.4692015794431201E-2</v>
      </c>
      <c r="AT13" s="17">
        <v>7.9665082087333194E-2</v>
      </c>
      <c r="AU13" s="17">
        <v>8.6301785880004908E-3</v>
      </c>
      <c r="AV13" s="17"/>
      <c r="AW13" s="17">
        <v>0</v>
      </c>
      <c r="AX13" s="17">
        <v>4.7449066764975997E-2</v>
      </c>
      <c r="AY13" s="17">
        <v>0</v>
      </c>
      <c r="AZ13" s="17">
        <v>3.2359273775502101E-2</v>
      </c>
      <c r="BA13" s="17">
        <v>3.1452808964697203E-2</v>
      </c>
      <c r="BB13" s="17">
        <v>5.9527226391744098E-2</v>
      </c>
      <c r="BC13" s="17">
        <v>2.7890810405144201E-2</v>
      </c>
      <c r="BD13" s="17">
        <v>2.00409513009134E-2</v>
      </c>
      <c r="BE13" s="17">
        <v>3.89895483720685E-2</v>
      </c>
      <c r="BF13" s="17">
        <v>7.6515709843440596E-2</v>
      </c>
      <c r="BG13" s="17">
        <v>7.2398576356408298E-2</v>
      </c>
      <c r="BH13" s="17">
        <v>4.5375264520104597E-2</v>
      </c>
      <c r="BI13" s="17">
        <v>0.11358777162190201</v>
      </c>
      <c r="BJ13" s="17">
        <v>0.117142378448059</v>
      </c>
      <c r="BK13" s="17">
        <v>0.142198134459736</v>
      </c>
      <c r="BL13" s="17">
        <v>0.28917330763822902</v>
      </c>
      <c r="BM13" s="17"/>
      <c r="BN13" s="17">
        <v>7.1089031508740297E-2</v>
      </c>
      <c r="BO13" s="17" t="s">
        <v>234</v>
      </c>
      <c r="BP13" s="17"/>
      <c r="BQ13" s="17">
        <v>0.12526532033177601</v>
      </c>
      <c r="BR13" s="17">
        <v>5.29327570534949E-2</v>
      </c>
      <c r="BS13" s="17"/>
      <c r="BT13" s="17">
        <v>0.16359626590211401</v>
      </c>
      <c r="BU13" s="17"/>
      <c r="BV13" s="17">
        <v>4.5755406660105101E-2</v>
      </c>
      <c r="BW13" s="17">
        <v>7.9025853607519098E-2</v>
      </c>
      <c r="BX13" s="17">
        <v>7.5662877051158095E-2</v>
      </c>
      <c r="BY13" s="17"/>
      <c r="BZ13" s="17">
        <v>1.9128502515585899E-2</v>
      </c>
      <c r="CA13" s="17">
        <v>5.1989570163031601E-2</v>
      </c>
      <c r="CB13" s="17">
        <v>4.2505051133540098E-2</v>
      </c>
      <c r="CC13" s="17">
        <v>5.0513165072567499E-2</v>
      </c>
      <c r="CD13" s="17">
        <v>8.0499568985279005E-2</v>
      </c>
      <c r="CE13" s="17">
        <v>6.8711194416870305E-2</v>
      </c>
      <c r="CF13" s="17">
        <v>0.185679900031574</v>
      </c>
      <c r="CG13" s="17"/>
      <c r="CH13" s="17">
        <v>0.23818753026640499</v>
      </c>
      <c r="CI13" s="17">
        <v>6.7580735295987196E-2</v>
      </c>
      <c r="CJ13" s="17">
        <v>4.56835468087535E-2</v>
      </c>
      <c r="CK13" s="17">
        <v>1.3252423222746E-2</v>
      </c>
      <c r="CL13" s="17">
        <v>5.37613987837584E-2</v>
      </c>
    </row>
    <row r="14" spans="2:90" x14ac:dyDescent="0.3">
      <c r="B14" s="18" t="s">
        <v>223</v>
      </c>
      <c r="C14" s="17">
        <v>0.51448973830947098</v>
      </c>
      <c r="D14" s="17">
        <v>0.45439819982385099</v>
      </c>
      <c r="E14" s="17">
        <v>0.56888883615570096</v>
      </c>
      <c r="F14" s="17"/>
      <c r="G14" s="17">
        <v>4.0284156104442602E-2</v>
      </c>
      <c r="H14" s="17">
        <v>5.38152997639115E-2</v>
      </c>
      <c r="I14" s="17">
        <v>0.18231683393054601</v>
      </c>
      <c r="J14" s="17">
        <v>0.55971236543582703</v>
      </c>
      <c r="K14" s="17">
        <v>0.76750701599925097</v>
      </c>
      <c r="L14" s="17">
        <v>0.937308978206432</v>
      </c>
      <c r="M14" s="17"/>
      <c r="N14" s="17">
        <v>0.34225335002759899</v>
      </c>
      <c r="O14" s="17">
        <v>0.54279009912157505</v>
      </c>
      <c r="P14" s="17">
        <v>0.58368705673555898</v>
      </c>
      <c r="Q14" s="17">
        <v>0.63029459310233305</v>
      </c>
      <c r="R14" s="17"/>
      <c r="S14" s="17">
        <v>0.25365181998558201</v>
      </c>
      <c r="T14" s="17">
        <v>0.56320135704416097</v>
      </c>
      <c r="U14" s="17">
        <v>0.65167604697464399</v>
      </c>
      <c r="V14" s="17">
        <v>0.58959752386298003</v>
      </c>
      <c r="W14" s="17">
        <v>0.52888903059753301</v>
      </c>
      <c r="X14" s="17">
        <v>0.40067574249055199</v>
      </c>
      <c r="Y14" s="17">
        <v>0.67124044364979996</v>
      </c>
      <c r="Z14" s="17">
        <v>0.59818326245836595</v>
      </c>
      <c r="AA14" s="17">
        <v>0.51222700902947504</v>
      </c>
      <c r="AB14" s="17">
        <v>0.54247983033823999</v>
      </c>
      <c r="AC14" s="17">
        <v>0.55333154279340302</v>
      </c>
      <c r="AD14" s="17">
        <v>0.39475919075747801</v>
      </c>
      <c r="AE14" s="17"/>
      <c r="AF14" s="17">
        <v>0.62062509505348995</v>
      </c>
      <c r="AG14" s="17">
        <v>0.47155354180989101</v>
      </c>
      <c r="AH14" s="17">
        <v>0.38044598786599398</v>
      </c>
      <c r="AI14" s="17"/>
      <c r="AJ14" s="17">
        <v>0.58755048686876199</v>
      </c>
      <c r="AK14" s="17">
        <v>0.42174727783430099</v>
      </c>
      <c r="AL14" s="17">
        <v>0.59659743414086397</v>
      </c>
      <c r="AM14" s="17">
        <v>0.547988916200839</v>
      </c>
      <c r="AN14" s="17">
        <v>0.40309309877616301</v>
      </c>
      <c r="AO14" s="17"/>
      <c r="AP14" s="17">
        <v>0.325336005552747</v>
      </c>
      <c r="AQ14" s="17">
        <v>0.48119969022241899</v>
      </c>
      <c r="AR14" s="17">
        <v>0.64224769503761403</v>
      </c>
      <c r="AS14" s="17">
        <v>0.59728781820647603</v>
      </c>
      <c r="AT14" s="17">
        <v>0.36055861961454999</v>
      </c>
      <c r="AU14" s="17">
        <v>0.74614601439311401</v>
      </c>
      <c r="AV14" s="17"/>
      <c r="AW14" s="17">
        <v>0.39521634312856302</v>
      </c>
      <c r="AX14" s="17">
        <v>0.49935305634079702</v>
      </c>
      <c r="AY14" s="17">
        <v>0.76501781815424097</v>
      </c>
      <c r="AZ14" s="17">
        <v>0.60620130078272905</v>
      </c>
      <c r="BA14" s="17">
        <v>0.59550199606323595</v>
      </c>
      <c r="BB14" s="17">
        <v>0.58863107331434406</v>
      </c>
      <c r="BC14" s="17">
        <v>0.59313033278448501</v>
      </c>
      <c r="BD14" s="17">
        <v>0.62509419393710197</v>
      </c>
      <c r="BE14" s="17">
        <v>0.58490931853466399</v>
      </c>
      <c r="BF14" s="17">
        <v>0.57227025061691705</v>
      </c>
      <c r="BG14" s="17">
        <v>0.44691407546136402</v>
      </c>
      <c r="BH14" s="17">
        <v>0.473053897136266</v>
      </c>
      <c r="BI14" s="17">
        <v>0.28150710653962202</v>
      </c>
      <c r="BJ14" s="17">
        <v>0.37763546699655898</v>
      </c>
      <c r="BK14" s="17">
        <v>0.24765818285581401</v>
      </c>
      <c r="BL14" s="17">
        <v>8.6505572564286204E-2</v>
      </c>
      <c r="BM14" s="17"/>
      <c r="BN14" s="17">
        <v>0.51347883891051505</v>
      </c>
      <c r="BO14" s="17" t="s">
        <v>234</v>
      </c>
      <c r="BP14" s="17"/>
      <c r="BQ14" s="17">
        <v>0.33789207369229302</v>
      </c>
      <c r="BR14" s="17">
        <v>0.53959360219320496</v>
      </c>
      <c r="BS14" s="17"/>
      <c r="BT14" s="17">
        <v>0.28116538247494499</v>
      </c>
      <c r="BU14" s="17"/>
      <c r="BV14" s="17">
        <v>0.59921201156273296</v>
      </c>
      <c r="BW14" s="17">
        <v>0.46806152023967801</v>
      </c>
      <c r="BX14" s="17">
        <v>0.50288776649253197</v>
      </c>
      <c r="BY14" s="17"/>
      <c r="BZ14" s="17">
        <v>0.41406907253971798</v>
      </c>
      <c r="CA14" s="17">
        <v>0.57358167618399303</v>
      </c>
      <c r="CB14" s="17">
        <v>0.588493631769064</v>
      </c>
      <c r="CC14" s="17">
        <v>0.44587425067103098</v>
      </c>
      <c r="CD14" s="17">
        <v>0.618357414949541</v>
      </c>
      <c r="CE14" s="17">
        <v>0.47153552752704297</v>
      </c>
      <c r="CF14" s="17">
        <v>0.311607757285081</v>
      </c>
      <c r="CG14" s="17"/>
      <c r="CH14" s="17">
        <v>0.26837653085970697</v>
      </c>
      <c r="CI14" s="17">
        <v>0.52482675455577499</v>
      </c>
      <c r="CJ14" s="17">
        <v>0.56333992586019499</v>
      </c>
      <c r="CK14" s="17">
        <v>0.54166478539809704</v>
      </c>
      <c r="CL14" s="17">
        <v>0.57258075862713098</v>
      </c>
    </row>
    <row r="15" spans="2:90" x14ac:dyDescent="0.3">
      <c r="B15" s="18" t="s">
        <v>118</v>
      </c>
      <c r="C15" s="19">
        <v>1.8522638544372302E-2</v>
      </c>
      <c r="D15" s="19">
        <v>3.5790188362074399E-3</v>
      </c>
      <c r="E15" s="19">
        <v>3.1877850619079301E-2</v>
      </c>
      <c r="F15" s="19"/>
      <c r="G15" s="19">
        <v>3.1366408238967601E-2</v>
      </c>
      <c r="H15" s="19">
        <v>1.62004181301212E-2</v>
      </c>
      <c r="I15" s="19">
        <v>2.4097111296550899E-2</v>
      </c>
      <c r="J15" s="19">
        <v>4.3138853650109901E-2</v>
      </c>
      <c r="K15" s="19">
        <v>0</v>
      </c>
      <c r="L15" s="19">
        <v>8.9294194684509005E-3</v>
      </c>
      <c r="M15" s="19"/>
      <c r="N15" s="19">
        <v>5.5788621649317301E-3</v>
      </c>
      <c r="O15" s="19">
        <v>2.0624462851135599E-2</v>
      </c>
      <c r="P15" s="19">
        <v>2.5807121472348E-2</v>
      </c>
      <c r="Q15" s="19">
        <v>2.5079974878638601E-2</v>
      </c>
      <c r="R15" s="19"/>
      <c r="S15" s="19">
        <v>2.72936643683739E-2</v>
      </c>
      <c r="T15" s="19">
        <v>1.21837339356033E-2</v>
      </c>
      <c r="U15" s="19">
        <v>3.9234432257520303E-2</v>
      </c>
      <c r="V15" s="19">
        <v>8.9883538775817496E-3</v>
      </c>
      <c r="W15" s="19">
        <v>1.0870208980574E-2</v>
      </c>
      <c r="X15" s="19">
        <v>1.05280724995121E-2</v>
      </c>
      <c r="Y15" s="19">
        <v>2.1664779177637698E-2</v>
      </c>
      <c r="Z15" s="19">
        <v>3.6739648347642401E-2</v>
      </c>
      <c r="AA15" s="19">
        <v>7.8114516758433896E-3</v>
      </c>
      <c r="AB15" s="19">
        <v>1.9700177864357599E-2</v>
      </c>
      <c r="AC15" s="19">
        <v>0</v>
      </c>
      <c r="AD15" s="19">
        <v>6.1057552408872201E-2</v>
      </c>
      <c r="AE15" s="19"/>
      <c r="AF15" s="19">
        <v>1.6092967332549599E-2</v>
      </c>
      <c r="AG15" s="19">
        <v>1.8215479195899699E-2</v>
      </c>
      <c r="AH15" s="19">
        <v>2.0548865459289301E-2</v>
      </c>
      <c r="AI15" s="19"/>
      <c r="AJ15" s="19">
        <v>3.3454544696477802E-3</v>
      </c>
      <c r="AK15" s="19">
        <v>1.2104811360976299E-2</v>
      </c>
      <c r="AL15" s="19">
        <v>0</v>
      </c>
      <c r="AM15" s="19">
        <v>1.9412955567374102E-2</v>
      </c>
      <c r="AN15" s="19">
        <v>2.1152843177572898E-2</v>
      </c>
      <c r="AO15" s="19"/>
      <c r="AP15" s="19">
        <v>1.61439170823666E-2</v>
      </c>
      <c r="AQ15" s="19">
        <v>9.1834785264027392E-3</v>
      </c>
      <c r="AR15" s="19">
        <v>9.3137739653962898E-3</v>
      </c>
      <c r="AS15" s="19">
        <v>2.4033259277264699E-2</v>
      </c>
      <c r="AT15" s="19">
        <v>3.8568148222193503E-2</v>
      </c>
      <c r="AU15" s="19">
        <v>1.8086954548432399E-2</v>
      </c>
      <c r="AV15" s="19"/>
      <c r="AW15" s="19">
        <v>0.18851934003663301</v>
      </c>
      <c r="AX15" s="19">
        <v>9.6586036310342002E-2</v>
      </c>
      <c r="AY15" s="19">
        <v>1.6579338660227899E-2</v>
      </c>
      <c r="AZ15" s="19">
        <v>3.4622524157073398E-2</v>
      </c>
      <c r="BA15" s="19">
        <v>2.4048087956104101E-2</v>
      </c>
      <c r="BB15" s="19">
        <v>7.52206331296863E-3</v>
      </c>
      <c r="BC15" s="19">
        <v>1.98026481411279E-2</v>
      </c>
      <c r="BD15" s="19">
        <v>2.0353174033813599E-2</v>
      </c>
      <c r="BE15" s="19">
        <v>2.5338925747650301E-2</v>
      </c>
      <c r="BF15" s="19">
        <v>0</v>
      </c>
      <c r="BG15" s="19">
        <v>1.05680524363419E-2</v>
      </c>
      <c r="BH15" s="19">
        <v>1.53840697625546E-2</v>
      </c>
      <c r="BI15" s="19">
        <v>0</v>
      </c>
      <c r="BJ15" s="19">
        <v>2.5510930395344002E-2</v>
      </c>
      <c r="BK15" s="19">
        <v>2.6816925596853398E-2</v>
      </c>
      <c r="BL15" s="19">
        <v>0</v>
      </c>
      <c r="BM15" s="19"/>
      <c r="BN15" s="19">
        <v>1.85952403966839E-2</v>
      </c>
      <c r="BO15" s="19" t="s">
        <v>234</v>
      </c>
      <c r="BP15" s="19"/>
      <c r="BQ15" s="19">
        <v>1.0734245303596301E-2</v>
      </c>
      <c r="BR15" s="19">
        <v>1.97036108308121E-2</v>
      </c>
      <c r="BS15" s="19"/>
      <c r="BT15" s="19">
        <v>2.42865344378859E-2</v>
      </c>
      <c r="BU15" s="19"/>
      <c r="BV15" s="19">
        <v>3.7234523876333199E-2</v>
      </c>
      <c r="BW15" s="19">
        <v>1.0046556359935E-2</v>
      </c>
      <c r="BX15" s="19">
        <v>1.55071475429927E-2</v>
      </c>
      <c r="BY15" s="19"/>
      <c r="BZ15" s="19">
        <v>5.3719396573688502E-2</v>
      </c>
      <c r="CA15" s="19">
        <v>3.0392469870176301E-2</v>
      </c>
      <c r="CB15" s="19">
        <v>2.9749793791082401E-2</v>
      </c>
      <c r="CC15" s="19">
        <v>2.8374185339167499E-2</v>
      </c>
      <c r="CD15" s="19">
        <v>4.6894092769767699E-3</v>
      </c>
      <c r="CE15" s="19">
        <v>0</v>
      </c>
      <c r="CF15" s="19">
        <v>5.5560324876531703E-3</v>
      </c>
      <c r="CG15" s="19"/>
      <c r="CH15" s="19">
        <v>7.251532886132E-3</v>
      </c>
      <c r="CI15" s="19">
        <v>1.06641932085352E-2</v>
      </c>
      <c r="CJ15" s="19">
        <v>1.9808037878548301E-2</v>
      </c>
      <c r="CK15" s="19">
        <v>4.6779292433149502E-2</v>
      </c>
      <c r="CL15" s="19">
        <v>2.64601441419752E-2</v>
      </c>
    </row>
    <row r="16" spans="2:90" x14ac:dyDescent="0.3">
      <c r="B16" s="16" t="s">
        <v>803</v>
      </c>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125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492</v>
      </c>
      <c r="D7" s="10">
        <v>232</v>
      </c>
      <c r="E7" s="10">
        <v>258</v>
      </c>
      <c r="F7" s="10"/>
      <c r="G7" s="10">
        <v>64</v>
      </c>
      <c r="H7" s="10">
        <v>90</v>
      </c>
      <c r="I7" s="10">
        <v>92</v>
      </c>
      <c r="J7" s="10">
        <v>86</v>
      </c>
      <c r="K7" s="10">
        <v>61</v>
      </c>
      <c r="L7" s="10">
        <v>99</v>
      </c>
      <c r="M7" s="10"/>
      <c r="N7" s="10">
        <v>123</v>
      </c>
      <c r="O7" s="10">
        <v>122</v>
      </c>
      <c r="P7" s="10">
        <v>107</v>
      </c>
      <c r="Q7" s="10">
        <v>140</v>
      </c>
      <c r="R7" s="10"/>
      <c r="S7" s="10">
        <v>62</v>
      </c>
      <c r="T7" s="10">
        <v>68</v>
      </c>
      <c r="U7" s="10">
        <v>47</v>
      </c>
      <c r="V7" s="10">
        <v>29</v>
      </c>
      <c r="W7" s="10">
        <v>39</v>
      </c>
      <c r="X7" s="10">
        <v>41</v>
      </c>
      <c r="Y7" s="10">
        <v>44</v>
      </c>
      <c r="Z7" s="10">
        <v>29</v>
      </c>
      <c r="AA7" s="10">
        <v>53</v>
      </c>
      <c r="AB7" s="10">
        <v>42</v>
      </c>
      <c r="AC7" s="10">
        <v>27</v>
      </c>
      <c r="AD7" s="10">
        <v>11</v>
      </c>
      <c r="AE7" s="10"/>
      <c r="AF7" s="10">
        <v>176</v>
      </c>
      <c r="AG7" s="10">
        <v>189</v>
      </c>
      <c r="AH7" s="10">
        <v>77</v>
      </c>
      <c r="AI7" s="10"/>
      <c r="AJ7" s="10">
        <v>90</v>
      </c>
      <c r="AK7" s="10">
        <v>168</v>
      </c>
      <c r="AL7" s="10">
        <v>42</v>
      </c>
      <c r="AM7" s="10">
        <v>53</v>
      </c>
      <c r="AN7" s="10">
        <v>30</v>
      </c>
      <c r="AO7" s="10"/>
      <c r="AP7" s="10">
        <v>110</v>
      </c>
      <c r="AQ7" s="10">
        <v>80</v>
      </c>
      <c r="AR7" s="10">
        <v>52</v>
      </c>
      <c r="AS7" s="10">
        <v>112</v>
      </c>
      <c r="AT7" s="10">
        <v>37</v>
      </c>
      <c r="AU7" s="10">
        <v>45</v>
      </c>
      <c r="AV7" s="10"/>
      <c r="AW7" s="10">
        <v>5</v>
      </c>
      <c r="AX7" s="10">
        <v>29</v>
      </c>
      <c r="AY7" s="10">
        <v>31</v>
      </c>
      <c r="AZ7" s="10">
        <v>30</v>
      </c>
      <c r="BA7" s="10">
        <v>58</v>
      </c>
      <c r="BB7" s="10">
        <v>39</v>
      </c>
      <c r="BC7" s="10">
        <v>47</v>
      </c>
      <c r="BD7" s="10">
        <v>41</v>
      </c>
      <c r="BE7" s="10">
        <v>30</v>
      </c>
      <c r="BF7" s="10">
        <v>27</v>
      </c>
      <c r="BG7" s="10">
        <v>39</v>
      </c>
      <c r="BH7" s="10">
        <v>26</v>
      </c>
      <c r="BI7" s="10">
        <v>21</v>
      </c>
      <c r="BJ7" s="10">
        <v>7</v>
      </c>
      <c r="BK7" s="10">
        <v>9</v>
      </c>
      <c r="BL7" s="10">
        <v>31</v>
      </c>
      <c r="BM7" s="10"/>
      <c r="BN7" s="10">
        <v>286</v>
      </c>
      <c r="BO7" s="10">
        <v>201</v>
      </c>
      <c r="BP7" s="10"/>
      <c r="BQ7" s="10">
        <v>98</v>
      </c>
      <c r="BR7" s="10">
        <v>54</v>
      </c>
      <c r="BS7" s="10"/>
      <c r="BT7" s="10">
        <v>54</v>
      </c>
      <c r="BU7" s="10"/>
      <c r="BV7" s="10">
        <v>102</v>
      </c>
      <c r="BW7" s="10">
        <v>101</v>
      </c>
      <c r="BX7" s="10">
        <v>260</v>
      </c>
      <c r="BY7" s="10"/>
      <c r="BZ7" s="10">
        <v>53</v>
      </c>
      <c r="CA7" s="10">
        <v>70</v>
      </c>
      <c r="CB7" s="10">
        <v>60</v>
      </c>
      <c r="CC7" s="10">
        <v>73</v>
      </c>
      <c r="CD7" s="10">
        <v>80</v>
      </c>
      <c r="CE7" s="10">
        <v>54</v>
      </c>
      <c r="CF7" s="10">
        <v>59</v>
      </c>
      <c r="CG7" s="10"/>
      <c r="CH7" s="10">
        <v>43</v>
      </c>
      <c r="CI7" s="10">
        <v>175</v>
      </c>
      <c r="CJ7" s="10">
        <v>187</v>
      </c>
      <c r="CK7" s="10">
        <v>68</v>
      </c>
      <c r="CL7" s="10">
        <v>19</v>
      </c>
    </row>
    <row r="8" spans="2:90" ht="30" customHeight="1" x14ac:dyDescent="0.3">
      <c r="B8" s="11" t="s">
        <v>20</v>
      </c>
      <c r="C8" s="11">
        <v>495</v>
      </c>
      <c r="D8" s="11">
        <v>239</v>
      </c>
      <c r="E8" s="11">
        <v>255</v>
      </c>
      <c r="F8" s="11"/>
      <c r="G8" s="11">
        <v>79</v>
      </c>
      <c r="H8" s="11">
        <v>91</v>
      </c>
      <c r="I8" s="11">
        <v>90</v>
      </c>
      <c r="J8" s="11">
        <v>80</v>
      </c>
      <c r="K8" s="11">
        <v>57</v>
      </c>
      <c r="L8" s="11">
        <v>97</v>
      </c>
      <c r="M8" s="11"/>
      <c r="N8" s="11">
        <v>119</v>
      </c>
      <c r="O8" s="11">
        <v>135</v>
      </c>
      <c r="P8" s="11">
        <v>104</v>
      </c>
      <c r="Q8" s="11">
        <v>137</v>
      </c>
      <c r="R8" s="11"/>
      <c r="S8" s="11">
        <v>69</v>
      </c>
      <c r="T8" s="11">
        <v>65</v>
      </c>
      <c r="U8" s="11">
        <v>45</v>
      </c>
      <c r="V8" s="11">
        <v>30</v>
      </c>
      <c r="W8" s="11">
        <v>38</v>
      </c>
      <c r="X8" s="11">
        <v>43</v>
      </c>
      <c r="Y8" s="11">
        <v>43</v>
      </c>
      <c r="Z8" s="11">
        <v>27</v>
      </c>
      <c r="AA8" s="11">
        <v>59</v>
      </c>
      <c r="AB8" s="11">
        <v>39</v>
      </c>
      <c r="AC8" s="11">
        <v>25</v>
      </c>
      <c r="AD8" s="11">
        <v>11</v>
      </c>
      <c r="AE8" s="11"/>
      <c r="AF8" s="11">
        <v>171</v>
      </c>
      <c r="AG8" s="11">
        <v>189</v>
      </c>
      <c r="AH8" s="11">
        <v>78</v>
      </c>
      <c r="AI8" s="11"/>
      <c r="AJ8" s="11">
        <v>91</v>
      </c>
      <c r="AK8" s="11">
        <v>170</v>
      </c>
      <c r="AL8" s="11">
        <v>41</v>
      </c>
      <c r="AM8" s="11">
        <v>53</v>
      </c>
      <c r="AN8" s="11">
        <v>30</v>
      </c>
      <c r="AO8" s="11"/>
      <c r="AP8" s="11">
        <v>111</v>
      </c>
      <c r="AQ8" s="11">
        <v>84</v>
      </c>
      <c r="AR8" s="11">
        <v>49</v>
      </c>
      <c r="AS8" s="11">
        <v>112</v>
      </c>
      <c r="AT8" s="11">
        <v>37</v>
      </c>
      <c r="AU8" s="11">
        <v>46</v>
      </c>
      <c r="AV8" s="11"/>
      <c r="AW8" s="11">
        <v>5</v>
      </c>
      <c r="AX8" s="11">
        <v>30</v>
      </c>
      <c r="AY8" s="11">
        <v>31</v>
      </c>
      <c r="AZ8" s="11">
        <v>31</v>
      </c>
      <c r="BA8" s="11">
        <v>59</v>
      </c>
      <c r="BB8" s="11">
        <v>42</v>
      </c>
      <c r="BC8" s="11">
        <v>47</v>
      </c>
      <c r="BD8" s="11">
        <v>41</v>
      </c>
      <c r="BE8" s="11">
        <v>29</v>
      </c>
      <c r="BF8" s="11">
        <v>26</v>
      </c>
      <c r="BG8" s="11">
        <v>38</v>
      </c>
      <c r="BH8" s="11">
        <v>27</v>
      </c>
      <c r="BI8" s="11">
        <v>21</v>
      </c>
      <c r="BJ8" s="11">
        <v>7</v>
      </c>
      <c r="BK8" s="11">
        <v>8</v>
      </c>
      <c r="BL8" s="11">
        <v>30</v>
      </c>
      <c r="BM8" s="11"/>
      <c r="BN8" s="11">
        <v>279</v>
      </c>
      <c r="BO8" s="11">
        <v>211</v>
      </c>
      <c r="BP8" s="11"/>
      <c r="BQ8" s="11">
        <v>99</v>
      </c>
      <c r="BR8" s="11">
        <v>56</v>
      </c>
      <c r="BS8" s="11"/>
      <c r="BT8" s="11">
        <v>55</v>
      </c>
      <c r="BU8" s="11"/>
      <c r="BV8" s="11">
        <v>105</v>
      </c>
      <c r="BW8" s="11">
        <v>106</v>
      </c>
      <c r="BX8" s="11">
        <v>254</v>
      </c>
      <c r="BY8" s="11"/>
      <c r="BZ8" s="11">
        <v>56</v>
      </c>
      <c r="CA8" s="11">
        <v>69</v>
      </c>
      <c r="CB8" s="11">
        <v>59</v>
      </c>
      <c r="CC8" s="11">
        <v>75</v>
      </c>
      <c r="CD8" s="11">
        <v>81</v>
      </c>
      <c r="CE8" s="11">
        <v>54</v>
      </c>
      <c r="CF8" s="11">
        <v>59</v>
      </c>
      <c r="CG8" s="11"/>
      <c r="CH8" s="11">
        <v>46</v>
      </c>
      <c r="CI8" s="11">
        <v>174</v>
      </c>
      <c r="CJ8" s="11">
        <v>187</v>
      </c>
      <c r="CK8" s="11">
        <v>69</v>
      </c>
      <c r="CL8" s="11">
        <v>19</v>
      </c>
    </row>
    <row r="9" spans="2:90" x14ac:dyDescent="0.3">
      <c r="B9" s="18" t="s">
        <v>113</v>
      </c>
      <c r="C9" s="17">
        <v>0.18514436735492601</v>
      </c>
      <c r="D9" s="17">
        <v>0.21290322277603099</v>
      </c>
      <c r="E9" s="17">
        <v>0.15672751040204599</v>
      </c>
      <c r="F9" s="17"/>
      <c r="G9" s="17">
        <v>0.171883759534536</v>
      </c>
      <c r="H9" s="17">
        <v>0.15158145218941299</v>
      </c>
      <c r="I9" s="17">
        <v>0.150617613176561</v>
      </c>
      <c r="J9" s="17">
        <v>0.103781314703943</v>
      </c>
      <c r="K9" s="17">
        <v>0.22366946045236499</v>
      </c>
      <c r="L9" s="17">
        <v>0.30390330879384497</v>
      </c>
      <c r="M9" s="17"/>
      <c r="N9" s="17">
        <v>0.233997087661899</v>
      </c>
      <c r="O9" s="17">
        <v>0.19580541368823901</v>
      </c>
      <c r="P9" s="17">
        <v>0.22699550445914499</v>
      </c>
      <c r="Q9" s="17">
        <v>0.10075449329135699</v>
      </c>
      <c r="R9" s="17"/>
      <c r="S9" s="17">
        <v>0.19183763401725201</v>
      </c>
      <c r="T9" s="17">
        <v>0.23921289425232001</v>
      </c>
      <c r="U9" s="17">
        <v>0.21332842034907501</v>
      </c>
      <c r="V9" s="17">
        <v>0.22696947670428499</v>
      </c>
      <c r="W9" s="17">
        <v>0.15106193950493599</v>
      </c>
      <c r="X9" s="17">
        <v>0.19048122058039599</v>
      </c>
      <c r="Y9" s="17">
        <v>0.14503029916583701</v>
      </c>
      <c r="Z9" s="17">
        <v>0.19153685713527599</v>
      </c>
      <c r="AA9" s="17">
        <v>0.17341318426433699</v>
      </c>
      <c r="AB9" s="17">
        <v>0.206739541295517</v>
      </c>
      <c r="AC9" s="17">
        <v>0.107135141290922</v>
      </c>
      <c r="AD9" s="17">
        <v>0</v>
      </c>
      <c r="AE9" s="17"/>
      <c r="AF9" s="17">
        <v>0.226288842286023</v>
      </c>
      <c r="AG9" s="17">
        <v>0.207532962777567</v>
      </c>
      <c r="AH9" s="17">
        <v>0.12615507608849999</v>
      </c>
      <c r="AI9" s="17"/>
      <c r="AJ9" s="17">
        <v>0.32420650917258498</v>
      </c>
      <c r="AK9" s="17">
        <v>0.16923864949320999</v>
      </c>
      <c r="AL9" s="17">
        <v>0.221256432635067</v>
      </c>
      <c r="AM9" s="17">
        <v>0.17818087919914799</v>
      </c>
      <c r="AN9" s="17">
        <v>0.126150736938175</v>
      </c>
      <c r="AO9" s="17"/>
      <c r="AP9" s="17">
        <v>0.172396683052679</v>
      </c>
      <c r="AQ9" s="17">
        <v>0.28332552953490597</v>
      </c>
      <c r="AR9" s="17">
        <v>0.15905032617977199</v>
      </c>
      <c r="AS9" s="17">
        <v>0.16757962699130899</v>
      </c>
      <c r="AT9" s="17">
        <v>0.12664236292960099</v>
      </c>
      <c r="AU9" s="17">
        <v>0.27738765078422001</v>
      </c>
      <c r="AV9" s="17"/>
      <c r="AW9" s="17">
        <v>0</v>
      </c>
      <c r="AX9" s="17">
        <v>5.8464044306409099E-2</v>
      </c>
      <c r="AY9" s="17">
        <v>6.4893497576551995E-2</v>
      </c>
      <c r="AZ9" s="17">
        <v>0.133304913455281</v>
      </c>
      <c r="BA9" s="17">
        <v>0.13674661241654901</v>
      </c>
      <c r="BB9" s="17">
        <v>0.22171857653190699</v>
      </c>
      <c r="BC9" s="17">
        <v>0.115303033199782</v>
      </c>
      <c r="BD9" s="17">
        <v>0.27091560318587798</v>
      </c>
      <c r="BE9" s="17">
        <v>0.13811071722308599</v>
      </c>
      <c r="BF9" s="17">
        <v>0.295145609463831</v>
      </c>
      <c r="BG9" s="17">
        <v>0.22022327185450999</v>
      </c>
      <c r="BH9" s="17">
        <v>0.29798186103258201</v>
      </c>
      <c r="BI9" s="17">
        <v>0.307081924870519</v>
      </c>
      <c r="BJ9" s="17">
        <v>0.27062139849404399</v>
      </c>
      <c r="BK9" s="17">
        <v>0.46337336282594699</v>
      </c>
      <c r="BL9" s="17">
        <v>0.31116462286375102</v>
      </c>
      <c r="BM9" s="17"/>
      <c r="BN9" s="17">
        <v>0.20804362652832001</v>
      </c>
      <c r="BO9" s="17">
        <v>0.150167823081609</v>
      </c>
      <c r="BP9" s="17"/>
      <c r="BQ9" s="17">
        <v>0.193312644477659</v>
      </c>
      <c r="BR9" s="17">
        <v>0.104414278275693</v>
      </c>
      <c r="BS9" s="17"/>
      <c r="BT9" s="17">
        <v>0.15761819222103299</v>
      </c>
      <c r="BU9" s="17"/>
      <c r="BV9" s="17">
        <v>0.16015065237286699</v>
      </c>
      <c r="BW9" s="17">
        <v>0.12655373843061299</v>
      </c>
      <c r="BX9" s="17">
        <v>0.23481648769065999</v>
      </c>
      <c r="BY9" s="17"/>
      <c r="BZ9" s="17">
        <v>4.87918611465573E-2</v>
      </c>
      <c r="CA9" s="17">
        <v>5.5223608919630698E-2</v>
      </c>
      <c r="CB9" s="17">
        <v>6.1267229710930897E-2</v>
      </c>
      <c r="CC9" s="17">
        <v>0.10229137976346001</v>
      </c>
      <c r="CD9" s="17">
        <v>0.27307114677496402</v>
      </c>
      <c r="CE9" s="17">
        <v>0.34070128206364603</v>
      </c>
      <c r="CF9" s="17">
        <v>0.50731032997928804</v>
      </c>
      <c r="CG9" s="17"/>
      <c r="CH9" s="17">
        <v>0.67288144217444901</v>
      </c>
      <c r="CI9" s="17">
        <v>0.27652173975452898</v>
      </c>
      <c r="CJ9" s="17">
        <v>5.6434589670388099E-2</v>
      </c>
      <c r="CK9" s="17">
        <v>2.7675821379267499E-2</v>
      </c>
      <c r="CL9" s="17">
        <v>0</v>
      </c>
    </row>
    <row r="10" spans="2:90" x14ac:dyDescent="0.3">
      <c r="B10" s="18" t="s">
        <v>114</v>
      </c>
      <c r="C10" s="17">
        <v>0.27220819005054703</v>
      </c>
      <c r="D10" s="17">
        <v>0.27879342502073601</v>
      </c>
      <c r="E10" s="17">
        <v>0.26808396711434002</v>
      </c>
      <c r="F10" s="17"/>
      <c r="G10" s="17">
        <v>0.26251797035269597</v>
      </c>
      <c r="H10" s="17">
        <v>0.29996657465740501</v>
      </c>
      <c r="I10" s="17">
        <v>0.236507886295757</v>
      </c>
      <c r="J10" s="17">
        <v>0.212577957165339</v>
      </c>
      <c r="K10" s="17">
        <v>0.25996905279952898</v>
      </c>
      <c r="L10" s="17">
        <v>0.34356624069670799</v>
      </c>
      <c r="M10" s="17"/>
      <c r="N10" s="17">
        <v>0.40688262816257997</v>
      </c>
      <c r="O10" s="17">
        <v>0.26946795788470002</v>
      </c>
      <c r="P10" s="17">
        <v>0.27751600252532299</v>
      </c>
      <c r="Q10" s="17">
        <v>0.15432364224247999</v>
      </c>
      <c r="R10" s="17"/>
      <c r="S10" s="17">
        <v>0.20082407913658701</v>
      </c>
      <c r="T10" s="17">
        <v>0.26684034348005098</v>
      </c>
      <c r="U10" s="17">
        <v>0.32799738437807802</v>
      </c>
      <c r="V10" s="17">
        <v>0.21365060196189301</v>
      </c>
      <c r="W10" s="17">
        <v>0.45543753941165399</v>
      </c>
      <c r="X10" s="17">
        <v>0.20535181703132199</v>
      </c>
      <c r="Y10" s="17">
        <v>0.40627790729185898</v>
      </c>
      <c r="Z10" s="17">
        <v>0.192393078818031</v>
      </c>
      <c r="AA10" s="17">
        <v>0.26358297792424801</v>
      </c>
      <c r="AB10" s="17">
        <v>0.24714523539967001</v>
      </c>
      <c r="AC10" s="17">
        <v>0.295919587084227</v>
      </c>
      <c r="AD10" s="17">
        <v>8.6375631640770098E-2</v>
      </c>
      <c r="AE10" s="17"/>
      <c r="AF10" s="17">
        <v>0.31854768021542701</v>
      </c>
      <c r="AG10" s="17">
        <v>0.27041773248006301</v>
      </c>
      <c r="AH10" s="17">
        <v>0.240580788283246</v>
      </c>
      <c r="AI10" s="17"/>
      <c r="AJ10" s="17">
        <v>0.30654204454172601</v>
      </c>
      <c r="AK10" s="17">
        <v>0.30664903922017001</v>
      </c>
      <c r="AL10" s="17">
        <v>0.27920761128701999</v>
      </c>
      <c r="AM10" s="17">
        <v>0.33266964717900799</v>
      </c>
      <c r="AN10" s="17">
        <v>0.18316964697627999</v>
      </c>
      <c r="AO10" s="17"/>
      <c r="AP10" s="17">
        <v>0.31264555927801402</v>
      </c>
      <c r="AQ10" s="17">
        <v>0.30377834097619899</v>
      </c>
      <c r="AR10" s="17">
        <v>0.31203672071336502</v>
      </c>
      <c r="AS10" s="17">
        <v>0.292770974362068</v>
      </c>
      <c r="AT10" s="17">
        <v>0.243271501466166</v>
      </c>
      <c r="AU10" s="17">
        <v>0.19321820337876899</v>
      </c>
      <c r="AV10" s="17"/>
      <c r="AW10" s="17">
        <v>0</v>
      </c>
      <c r="AX10" s="17">
        <v>9.7317255715915998E-2</v>
      </c>
      <c r="AY10" s="17">
        <v>0.18384593903070801</v>
      </c>
      <c r="AZ10" s="17">
        <v>0.18969416992208901</v>
      </c>
      <c r="BA10" s="17">
        <v>0.29124324247409</v>
      </c>
      <c r="BB10" s="17">
        <v>0.185519820459741</v>
      </c>
      <c r="BC10" s="17">
        <v>0.27062214658178202</v>
      </c>
      <c r="BD10" s="17">
        <v>0.24893949700144599</v>
      </c>
      <c r="BE10" s="17">
        <v>0.368100464285263</v>
      </c>
      <c r="BF10" s="17">
        <v>0.29241096550066098</v>
      </c>
      <c r="BG10" s="17">
        <v>0.30906743803122899</v>
      </c>
      <c r="BH10" s="17">
        <v>0.37852533440038899</v>
      </c>
      <c r="BI10" s="17">
        <v>0.36329278409551702</v>
      </c>
      <c r="BJ10" s="17">
        <v>0.41946761228766799</v>
      </c>
      <c r="BK10" s="17">
        <v>0.17327257808221799</v>
      </c>
      <c r="BL10" s="17">
        <v>0.508937879368485</v>
      </c>
      <c r="BM10" s="17"/>
      <c r="BN10" s="17">
        <v>0.30333705270558198</v>
      </c>
      <c r="BO10" s="17">
        <v>0.23273739780967101</v>
      </c>
      <c r="BP10" s="17"/>
      <c r="BQ10" s="17">
        <v>0.34153325870958601</v>
      </c>
      <c r="BR10" s="17">
        <v>0.29925013142720203</v>
      </c>
      <c r="BS10" s="17"/>
      <c r="BT10" s="17">
        <v>0.39430547204751798</v>
      </c>
      <c r="BU10" s="17"/>
      <c r="BV10" s="17">
        <v>0.22204898625865899</v>
      </c>
      <c r="BW10" s="17">
        <v>0.23485385224873101</v>
      </c>
      <c r="BX10" s="17">
        <v>0.31150700785402402</v>
      </c>
      <c r="BY10" s="17"/>
      <c r="BZ10" s="17">
        <v>5.8584585279802801E-2</v>
      </c>
      <c r="CA10" s="17">
        <v>8.6962931852225395E-2</v>
      </c>
      <c r="CB10" s="17">
        <v>0.25309672759658502</v>
      </c>
      <c r="CC10" s="17">
        <v>0.36159921217380903</v>
      </c>
      <c r="CD10" s="17">
        <v>0.40620197359972499</v>
      </c>
      <c r="CE10" s="17">
        <v>0.28605110314476001</v>
      </c>
      <c r="CF10" s="17">
        <v>0.36076292213976702</v>
      </c>
      <c r="CG10" s="17"/>
      <c r="CH10" s="17">
        <v>0.23047416371770901</v>
      </c>
      <c r="CI10" s="17">
        <v>0.46585240229328301</v>
      </c>
      <c r="CJ10" s="17">
        <v>0.22541662900958601</v>
      </c>
      <c r="CK10" s="17">
        <v>1.4784966194509801E-2</v>
      </c>
      <c r="CL10" s="17">
        <v>0</v>
      </c>
    </row>
    <row r="11" spans="2:90" x14ac:dyDescent="0.3">
      <c r="B11" s="18" t="s">
        <v>115</v>
      </c>
      <c r="C11" s="17">
        <v>0.15784816809138399</v>
      </c>
      <c r="D11" s="17">
        <v>0.16514191088836899</v>
      </c>
      <c r="E11" s="17">
        <v>0.15220006117382801</v>
      </c>
      <c r="F11" s="17"/>
      <c r="G11" s="17">
        <v>0.122216313173511</v>
      </c>
      <c r="H11" s="17">
        <v>0.15194820470780601</v>
      </c>
      <c r="I11" s="17">
        <v>0.14258649533835899</v>
      </c>
      <c r="J11" s="17">
        <v>0.21696399263800101</v>
      </c>
      <c r="K11" s="17">
        <v>0.163481928723302</v>
      </c>
      <c r="L11" s="17">
        <v>0.154672173074168</v>
      </c>
      <c r="M11" s="17"/>
      <c r="N11" s="17">
        <v>0.16511312645211801</v>
      </c>
      <c r="O11" s="17">
        <v>9.5773945026068896E-2</v>
      </c>
      <c r="P11" s="17">
        <v>0.233976807528576</v>
      </c>
      <c r="Q11" s="17">
        <v>0.15473203641359101</v>
      </c>
      <c r="R11" s="17"/>
      <c r="S11" s="17">
        <v>0.159003583452725</v>
      </c>
      <c r="T11" s="17">
        <v>0.197756872328848</v>
      </c>
      <c r="U11" s="17">
        <v>0.14160401747941301</v>
      </c>
      <c r="V11" s="17">
        <v>0.22841374719542201</v>
      </c>
      <c r="W11" s="17">
        <v>9.5210320478450503E-2</v>
      </c>
      <c r="X11" s="17">
        <v>0.131241158977351</v>
      </c>
      <c r="Y11" s="17">
        <v>0.109764281048062</v>
      </c>
      <c r="Z11" s="17">
        <v>0.15789975717541599</v>
      </c>
      <c r="AA11" s="17">
        <v>0.197192447399512</v>
      </c>
      <c r="AB11" s="17">
        <v>0.185846377422765</v>
      </c>
      <c r="AC11" s="17">
        <v>6.8495434766515498E-2</v>
      </c>
      <c r="AD11" s="17">
        <v>0.18473123919625101</v>
      </c>
      <c r="AE11" s="17"/>
      <c r="AF11" s="17">
        <v>0.141175606131592</v>
      </c>
      <c r="AG11" s="17">
        <v>0.180723268820457</v>
      </c>
      <c r="AH11" s="17">
        <v>0.207376094657264</v>
      </c>
      <c r="AI11" s="17"/>
      <c r="AJ11" s="17">
        <v>0.18406906143455701</v>
      </c>
      <c r="AK11" s="17">
        <v>0.17771133167070399</v>
      </c>
      <c r="AL11" s="17">
        <v>0.21937243051761099</v>
      </c>
      <c r="AM11" s="17">
        <v>0.1046903989794</v>
      </c>
      <c r="AN11" s="17">
        <v>0.136539896689123</v>
      </c>
      <c r="AO11" s="17"/>
      <c r="AP11" s="17">
        <v>0.20094958585515699</v>
      </c>
      <c r="AQ11" s="17">
        <v>0.14390909944746699</v>
      </c>
      <c r="AR11" s="17">
        <v>0.15404393892739601</v>
      </c>
      <c r="AS11" s="17">
        <v>0.15764287605108501</v>
      </c>
      <c r="AT11" s="17">
        <v>0.13484406221234399</v>
      </c>
      <c r="AU11" s="17">
        <v>0.125114708237723</v>
      </c>
      <c r="AV11" s="17"/>
      <c r="AW11" s="17">
        <v>0.18218790933951701</v>
      </c>
      <c r="AX11" s="17">
        <v>0.16136029093968501</v>
      </c>
      <c r="AY11" s="17">
        <v>0.217804366727291</v>
      </c>
      <c r="AZ11" s="17">
        <v>2.7138447434733599E-2</v>
      </c>
      <c r="BA11" s="17">
        <v>0.159635967811743</v>
      </c>
      <c r="BB11" s="17">
        <v>0.157399300817785</v>
      </c>
      <c r="BC11" s="17">
        <v>9.6886257671281797E-2</v>
      </c>
      <c r="BD11" s="17">
        <v>0.23551060005767599</v>
      </c>
      <c r="BE11" s="17">
        <v>0.28948748205056801</v>
      </c>
      <c r="BF11" s="17">
        <v>0.15172445984991301</v>
      </c>
      <c r="BG11" s="17">
        <v>0.12836616836967499</v>
      </c>
      <c r="BH11" s="17">
        <v>7.5535467281441601E-2</v>
      </c>
      <c r="BI11" s="17">
        <v>0.14542446197718101</v>
      </c>
      <c r="BJ11" s="17">
        <v>0.167171341117518</v>
      </c>
      <c r="BK11" s="17">
        <v>0.111208493509117</v>
      </c>
      <c r="BL11" s="17">
        <v>0.15082481183237401</v>
      </c>
      <c r="BM11" s="17"/>
      <c r="BN11" s="17">
        <v>0.17848650446963299</v>
      </c>
      <c r="BO11" s="17">
        <v>0.12981157673785901</v>
      </c>
      <c r="BP11" s="17"/>
      <c r="BQ11" s="17">
        <v>0.18710510207138101</v>
      </c>
      <c r="BR11" s="17">
        <v>0.16319566949032399</v>
      </c>
      <c r="BS11" s="17"/>
      <c r="BT11" s="17">
        <v>0.13816667641241201</v>
      </c>
      <c r="BU11" s="17"/>
      <c r="BV11" s="17">
        <v>0.12715609230763</v>
      </c>
      <c r="BW11" s="17">
        <v>0.184208797289446</v>
      </c>
      <c r="BX11" s="17">
        <v>0.150384078622333</v>
      </c>
      <c r="BY11" s="17"/>
      <c r="BZ11" s="17">
        <v>5.1140608230712301E-2</v>
      </c>
      <c r="CA11" s="17">
        <v>0.12299271359938201</v>
      </c>
      <c r="CB11" s="17">
        <v>0.23045536147464399</v>
      </c>
      <c r="CC11" s="17">
        <v>0.20661442505819899</v>
      </c>
      <c r="CD11" s="17">
        <v>0.11525840049937</v>
      </c>
      <c r="CE11" s="17">
        <v>0.211394275135068</v>
      </c>
      <c r="CF11" s="17">
        <v>0.13192674788094499</v>
      </c>
      <c r="CG11" s="17"/>
      <c r="CH11" s="17">
        <v>3.6171736036347102E-2</v>
      </c>
      <c r="CI11" s="17">
        <v>0.16346742182833701</v>
      </c>
      <c r="CJ11" s="17">
        <v>0.229421860187833</v>
      </c>
      <c r="CK11" s="17">
        <v>5.90878770314886E-2</v>
      </c>
      <c r="CL11" s="17">
        <v>5.70593755308011E-2</v>
      </c>
    </row>
    <row r="12" spans="2:90" x14ac:dyDescent="0.3">
      <c r="B12" s="18" t="s">
        <v>116</v>
      </c>
      <c r="C12" s="17">
        <v>0.131523936383595</v>
      </c>
      <c r="D12" s="17">
        <v>0.14981787629457799</v>
      </c>
      <c r="E12" s="17">
        <v>0.11536947243307299</v>
      </c>
      <c r="F12" s="17"/>
      <c r="G12" s="17">
        <v>8.9885625087306201E-2</v>
      </c>
      <c r="H12" s="17">
        <v>0.176803927203489</v>
      </c>
      <c r="I12" s="17">
        <v>0.19102652469185899</v>
      </c>
      <c r="J12" s="17">
        <v>0.14411191088185199</v>
      </c>
      <c r="K12" s="17">
        <v>0.107466797555984</v>
      </c>
      <c r="L12" s="17">
        <v>7.1401780721135594E-2</v>
      </c>
      <c r="M12" s="17"/>
      <c r="N12" s="17">
        <v>8.7811228332058996E-2</v>
      </c>
      <c r="O12" s="17">
        <v>0.16324112303966301</v>
      </c>
      <c r="P12" s="17">
        <v>7.5057744684725494E-2</v>
      </c>
      <c r="Q12" s="17">
        <v>0.181028724077929</v>
      </c>
      <c r="R12" s="17"/>
      <c r="S12" s="17">
        <v>0.16605023444011999</v>
      </c>
      <c r="T12" s="17">
        <v>6.9483472568940399E-2</v>
      </c>
      <c r="U12" s="17">
        <v>8.7818834123140593E-2</v>
      </c>
      <c r="V12" s="17">
        <v>9.5910215189001599E-2</v>
      </c>
      <c r="W12" s="17">
        <v>0.12636581944177799</v>
      </c>
      <c r="X12" s="17">
        <v>0.21003677894103401</v>
      </c>
      <c r="Y12" s="17">
        <v>0.106283399343063</v>
      </c>
      <c r="Z12" s="17">
        <v>0.13730277319105999</v>
      </c>
      <c r="AA12" s="17">
        <v>0.19601866949956101</v>
      </c>
      <c r="AB12" s="17">
        <v>9.8994986026254395E-2</v>
      </c>
      <c r="AC12" s="17">
        <v>0.14449346634053001</v>
      </c>
      <c r="AD12" s="17">
        <v>8.8827008696227797E-2</v>
      </c>
      <c r="AE12" s="17"/>
      <c r="AF12" s="17">
        <v>0.112494194523101</v>
      </c>
      <c r="AG12" s="17">
        <v>0.12979555878791599</v>
      </c>
      <c r="AH12" s="17">
        <v>0.133511013633904</v>
      </c>
      <c r="AI12" s="17"/>
      <c r="AJ12" s="17">
        <v>0.123006115073794</v>
      </c>
      <c r="AK12" s="17">
        <v>0.12180776691484101</v>
      </c>
      <c r="AL12" s="17">
        <v>0.13870472517551999</v>
      </c>
      <c r="AM12" s="17">
        <v>5.8562324399426401E-2</v>
      </c>
      <c r="AN12" s="17">
        <v>0.25225195846843101</v>
      </c>
      <c r="AO12" s="17"/>
      <c r="AP12" s="17">
        <v>0.12947692688951901</v>
      </c>
      <c r="AQ12" s="17">
        <v>0.15243609201431699</v>
      </c>
      <c r="AR12" s="17">
        <v>0.14918755948242499</v>
      </c>
      <c r="AS12" s="17">
        <v>0.124465286151951</v>
      </c>
      <c r="AT12" s="17">
        <v>0.14865330093688001</v>
      </c>
      <c r="AU12" s="17">
        <v>0.10136197215779</v>
      </c>
      <c r="AV12" s="17"/>
      <c r="AW12" s="17">
        <v>0.21804288898719801</v>
      </c>
      <c r="AX12" s="17">
        <v>0.18814846699520801</v>
      </c>
      <c r="AY12" s="17">
        <v>0.18705721936247399</v>
      </c>
      <c r="AZ12" s="17">
        <v>0.16902579971517101</v>
      </c>
      <c r="BA12" s="17">
        <v>0.116687980493742</v>
      </c>
      <c r="BB12" s="17">
        <v>0.171020923474652</v>
      </c>
      <c r="BC12" s="17">
        <v>0.23960653576586299</v>
      </c>
      <c r="BD12" s="17">
        <v>7.2262752892375395E-2</v>
      </c>
      <c r="BE12" s="17">
        <v>6.9214220983526198E-2</v>
      </c>
      <c r="BF12" s="17">
        <v>8.52224524652231E-2</v>
      </c>
      <c r="BG12" s="17">
        <v>0.12961682770577401</v>
      </c>
      <c r="BH12" s="17">
        <v>0.105908219419985</v>
      </c>
      <c r="BI12" s="17">
        <v>5.8825594200464702E-2</v>
      </c>
      <c r="BJ12" s="17">
        <v>0.142739648100769</v>
      </c>
      <c r="BK12" s="17">
        <v>0</v>
      </c>
      <c r="BL12" s="17">
        <v>2.9072685935389801E-2</v>
      </c>
      <c r="BM12" s="17"/>
      <c r="BN12" s="17">
        <v>0.11943973894644801</v>
      </c>
      <c r="BO12" s="17">
        <v>0.150485365730402</v>
      </c>
      <c r="BP12" s="17"/>
      <c r="BQ12" s="17">
        <v>0.113651935906951</v>
      </c>
      <c r="BR12" s="17">
        <v>0.100879108606531</v>
      </c>
      <c r="BS12" s="17"/>
      <c r="BT12" s="17">
        <v>8.6184398027363204E-2</v>
      </c>
      <c r="BU12" s="17"/>
      <c r="BV12" s="17">
        <v>0.124381224717279</v>
      </c>
      <c r="BW12" s="17">
        <v>0.17129292120078399</v>
      </c>
      <c r="BX12" s="17">
        <v>0.12162840073091601</v>
      </c>
      <c r="BY12" s="17"/>
      <c r="BZ12" s="17">
        <v>0.12893947139342801</v>
      </c>
      <c r="CA12" s="17">
        <v>0.17648328059218299</v>
      </c>
      <c r="CB12" s="17">
        <v>0.18886638280523399</v>
      </c>
      <c r="CC12" s="17">
        <v>0.21150957284622901</v>
      </c>
      <c r="CD12" s="17">
        <v>0.103190406828363</v>
      </c>
      <c r="CE12" s="17">
        <v>9.6240891886865201E-2</v>
      </c>
      <c r="CF12" s="17">
        <v>0</v>
      </c>
      <c r="CG12" s="17"/>
      <c r="CH12" s="17">
        <v>0</v>
      </c>
      <c r="CI12" s="17">
        <v>7.2137347823320097E-2</v>
      </c>
      <c r="CJ12" s="17">
        <v>0.21163082760776999</v>
      </c>
      <c r="CK12" s="17">
        <v>0.17269561181614901</v>
      </c>
      <c r="CL12" s="17">
        <v>5.3945795024853402E-2</v>
      </c>
    </row>
    <row r="13" spans="2:90" x14ac:dyDescent="0.3">
      <c r="B13" s="18" t="s">
        <v>117</v>
      </c>
      <c r="C13" s="17">
        <v>0.24135211537489601</v>
      </c>
      <c r="D13" s="17">
        <v>0.185722031191454</v>
      </c>
      <c r="E13" s="17">
        <v>0.29157494696886099</v>
      </c>
      <c r="F13" s="17"/>
      <c r="G13" s="17">
        <v>0.30381762100912402</v>
      </c>
      <c r="H13" s="17">
        <v>0.21969984124188699</v>
      </c>
      <c r="I13" s="17">
        <v>0.26911892690362399</v>
      </c>
      <c r="J13" s="17">
        <v>0.30945009082036201</v>
      </c>
      <c r="K13" s="17">
        <v>0.24541276046882099</v>
      </c>
      <c r="L13" s="17">
        <v>0.126456496714142</v>
      </c>
      <c r="M13" s="17"/>
      <c r="N13" s="17">
        <v>0.10619592939134399</v>
      </c>
      <c r="O13" s="17">
        <v>0.26747014111730799</v>
      </c>
      <c r="P13" s="17">
        <v>0.150073563627104</v>
      </c>
      <c r="Q13" s="17">
        <v>0.40182256517398102</v>
      </c>
      <c r="R13" s="17"/>
      <c r="S13" s="17">
        <v>0.240107895239415</v>
      </c>
      <c r="T13" s="17">
        <v>0.22670641736984101</v>
      </c>
      <c r="U13" s="17">
        <v>0.22925134367029301</v>
      </c>
      <c r="V13" s="17">
        <v>0.23505595894939799</v>
      </c>
      <c r="W13" s="17">
        <v>0.147661410409067</v>
      </c>
      <c r="X13" s="17">
        <v>0.26288902446989698</v>
      </c>
      <c r="Y13" s="17">
        <v>0.232644113151179</v>
      </c>
      <c r="Z13" s="17">
        <v>0.32086753368021897</v>
      </c>
      <c r="AA13" s="17">
        <v>0.13509846694851901</v>
      </c>
      <c r="AB13" s="17">
        <v>0.26127385985579399</v>
      </c>
      <c r="AC13" s="17">
        <v>0.38395637051780601</v>
      </c>
      <c r="AD13" s="17">
        <v>0.64006612046675104</v>
      </c>
      <c r="AE13" s="17"/>
      <c r="AF13" s="17">
        <v>0.19613930476438499</v>
      </c>
      <c r="AG13" s="17">
        <v>0.20188540025639901</v>
      </c>
      <c r="AH13" s="17">
        <v>0.27896621613815997</v>
      </c>
      <c r="AI13" s="17"/>
      <c r="AJ13" s="17">
        <v>6.2176269777337402E-2</v>
      </c>
      <c r="AK13" s="17">
        <v>0.21391405108954401</v>
      </c>
      <c r="AL13" s="17">
        <v>0.14145880038478201</v>
      </c>
      <c r="AM13" s="17">
        <v>0.32589675024301801</v>
      </c>
      <c r="AN13" s="17">
        <v>0.30188776092799202</v>
      </c>
      <c r="AO13" s="17"/>
      <c r="AP13" s="17">
        <v>0.16809100125382501</v>
      </c>
      <c r="AQ13" s="17">
        <v>0.11655093802711</v>
      </c>
      <c r="AR13" s="17">
        <v>0.22568145469704301</v>
      </c>
      <c r="AS13" s="17">
        <v>0.25754123644358701</v>
      </c>
      <c r="AT13" s="17">
        <v>0.31925823452836899</v>
      </c>
      <c r="AU13" s="17">
        <v>0.25840556583706498</v>
      </c>
      <c r="AV13" s="17"/>
      <c r="AW13" s="17">
        <v>0.36821205920155903</v>
      </c>
      <c r="AX13" s="17">
        <v>0.49470994204278101</v>
      </c>
      <c r="AY13" s="17">
        <v>0.34639897730297597</v>
      </c>
      <c r="AZ13" s="17">
        <v>0.48083666947272602</v>
      </c>
      <c r="BA13" s="17">
        <v>0.28025083262635297</v>
      </c>
      <c r="BB13" s="17">
        <v>0.22121450630450601</v>
      </c>
      <c r="BC13" s="17">
        <v>0.27758202678129101</v>
      </c>
      <c r="BD13" s="17">
        <v>0.17237154686262501</v>
      </c>
      <c r="BE13" s="17">
        <v>0.135087115457557</v>
      </c>
      <c r="BF13" s="17">
        <v>0.175496512720373</v>
      </c>
      <c r="BG13" s="17">
        <v>0.21272629403881199</v>
      </c>
      <c r="BH13" s="17">
        <v>0.14204911786560201</v>
      </c>
      <c r="BI13" s="17">
        <v>0.12537523485631899</v>
      </c>
      <c r="BJ13" s="17">
        <v>0</v>
      </c>
      <c r="BK13" s="17">
        <v>0.252145565582718</v>
      </c>
      <c r="BL13" s="17">
        <v>0</v>
      </c>
      <c r="BM13" s="17"/>
      <c r="BN13" s="17">
        <v>0.18740487045021401</v>
      </c>
      <c r="BO13" s="17">
        <v>0.31319934781662501</v>
      </c>
      <c r="BP13" s="17"/>
      <c r="BQ13" s="17">
        <v>0.145962208908166</v>
      </c>
      <c r="BR13" s="17">
        <v>0.332260812200251</v>
      </c>
      <c r="BS13" s="17"/>
      <c r="BT13" s="17">
        <v>0.19057686128015999</v>
      </c>
      <c r="BU13" s="17"/>
      <c r="BV13" s="17">
        <v>0.356229053951928</v>
      </c>
      <c r="BW13" s="17">
        <v>0.255444245548754</v>
      </c>
      <c r="BX13" s="17">
        <v>0.174072664796114</v>
      </c>
      <c r="BY13" s="17"/>
      <c r="BZ13" s="17">
        <v>0.71254347394950002</v>
      </c>
      <c r="CA13" s="17">
        <v>0.558337465036578</v>
      </c>
      <c r="CB13" s="17">
        <v>0.26631429841260701</v>
      </c>
      <c r="CC13" s="17">
        <v>0.10320463120832001</v>
      </c>
      <c r="CD13" s="17">
        <v>0.102278072297578</v>
      </c>
      <c r="CE13" s="17">
        <v>3.2191569237996299E-2</v>
      </c>
      <c r="CF13" s="17">
        <v>0</v>
      </c>
      <c r="CG13" s="17"/>
      <c r="CH13" s="17">
        <v>2.1216756699409599E-2</v>
      </c>
      <c r="CI13" s="17">
        <v>1.6211014181042399E-2</v>
      </c>
      <c r="CJ13" s="17">
        <v>0.26065687805614102</v>
      </c>
      <c r="CK13" s="17">
        <v>0.72575572357858498</v>
      </c>
      <c r="CL13" s="17">
        <v>0.88899482944434605</v>
      </c>
    </row>
    <row r="14" spans="2:90" x14ac:dyDescent="0.3">
      <c r="B14" s="18" t="s">
        <v>118</v>
      </c>
      <c r="C14" s="17">
        <v>1.1923222744651201E-2</v>
      </c>
      <c r="D14" s="17">
        <v>7.62153382883312E-3</v>
      </c>
      <c r="E14" s="17">
        <v>1.6044041907853201E-2</v>
      </c>
      <c r="F14" s="17"/>
      <c r="G14" s="17">
        <v>4.9678710842826102E-2</v>
      </c>
      <c r="H14" s="17">
        <v>0</v>
      </c>
      <c r="I14" s="17">
        <v>1.014255359384E-2</v>
      </c>
      <c r="J14" s="17">
        <v>1.31147337905039E-2</v>
      </c>
      <c r="K14" s="17">
        <v>0</v>
      </c>
      <c r="L14" s="17">
        <v>0</v>
      </c>
      <c r="M14" s="17"/>
      <c r="N14" s="17">
        <v>0</v>
      </c>
      <c r="O14" s="17">
        <v>8.2414192440219605E-3</v>
      </c>
      <c r="P14" s="17">
        <v>3.6380377175126599E-2</v>
      </c>
      <c r="Q14" s="17">
        <v>7.33853880066156E-3</v>
      </c>
      <c r="R14" s="17"/>
      <c r="S14" s="17">
        <v>4.2176573713901301E-2</v>
      </c>
      <c r="T14" s="17">
        <v>0</v>
      </c>
      <c r="U14" s="17">
        <v>0</v>
      </c>
      <c r="V14" s="17">
        <v>0</v>
      </c>
      <c r="W14" s="17">
        <v>2.4262970754113499E-2</v>
      </c>
      <c r="X14" s="17">
        <v>0</v>
      </c>
      <c r="Y14" s="17">
        <v>0</v>
      </c>
      <c r="Z14" s="17">
        <v>0</v>
      </c>
      <c r="AA14" s="17">
        <v>3.46942539638233E-2</v>
      </c>
      <c r="AB14" s="17">
        <v>0</v>
      </c>
      <c r="AC14" s="17">
        <v>0</v>
      </c>
      <c r="AD14" s="17">
        <v>0</v>
      </c>
      <c r="AE14" s="17"/>
      <c r="AF14" s="17">
        <v>5.3543720794727301E-3</v>
      </c>
      <c r="AG14" s="17">
        <v>9.6450768775973098E-3</v>
      </c>
      <c r="AH14" s="17">
        <v>1.34108111989256E-2</v>
      </c>
      <c r="AI14" s="17"/>
      <c r="AJ14" s="17">
        <v>0</v>
      </c>
      <c r="AK14" s="17">
        <v>1.0679161611530799E-2</v>
      </c>
      <c r="AL14" s="17">
        <v>0</v>
      </c>
      <c r="AM14" s="17">
        <v>0</v>
      </c>
      <c r="AN14" s="17">
        <v>0</v>
      </c>
      <c r="AO14" s="17"/>
      <c r="AP14" s="17">
        <v>1.64402436708063E-2</v>
      </c>
      <c r="AQ14" s="17">
        <v>0</v>
      </c>
      <c r="AR14" s="17">
        <v>0</v>
      </c>
      <c r="AS14" s="17">
        <v>0</v>
      </c>
      <c r="AT14" s="17">
        <v>2.73305379266395E-2</v>
      </c>
      <c r="AU14" s="17">
        <v>4.4511899604433698E-2</v>
      </c>
      <c r="AV14" s="17"/>
      <c r="AW14" s="17">
        <v>0.23155714247172601</v>
      </c>
      <c r="AX14" s="17">
        <v>0</v>
      </c>
      <c r="AY14" s="17">
        <v>0</v>
      </c>
      <c r="AZ14" s="17">
        <v>0</v>
      </c>
      <c r="BA14" s="17">
        <v>1.5435364177521799E-2</v>
      </c>
      <c r="BB14" s="17">
        <v>4.3126872411409403E-2</v>
      </c>
      <c r="BC14" s="17">
        <v>0</v>
      </c>
      <c r="BD14" s="17">
        <v>0</v>
      </c>
      <c r="BE14" s="17">
        <v>0</v>
      </c>
      <c r="BF14" s="17">
        <v>0</v>
      </c>
      <c r="BG14" s="17">
        <v>0</v>
      </c>
      <c r="BH14" s="17">
        <v>0</v>
      </c>
      <c r="BI14" s="17">
        <v>0</v>
      </c>
      <c r="BJ14" s="17">
        <v>0</v>
      </c>
      <c r="BK14" s="17">
        <v>0</v>
      </c>
      <c r="BL14" s="17">
        <v>0</v>
      </c>
      <c r="BM14" s="17"/>
      <c r="BN14" s="17">
        <v>3.2882068998031401E-3</v>
      </c>
      <c r="BO14" s="17">
        <v>2.35984888238348E-2</v>
      </c>
      <c r="BP14" s="17"/>
      <c r="BQ14" s="17">
        <v>1.8434849926257098E-2</v>
      </c>
      <c r="BR14" s="17">
        <v>0</v>
      </c>
      <c r="BS14" s="17"/>
      <c r="BT14" s="17">
        <v>3.3148400011513597E-2</v>
      </c>
      <c r="BU14" s="17"/>
      <c r="BV14" s="17">
        <v>1.00339903916356E-2</v>
      </c>
      <c r="BW14" s="17">
        <v>2.7646445281671799E-2</v>
      </c>
      <c r="BX14" s="17">
        <v>7.5913603059533704E-3</v>
      </c>
      <c r="BY14" s="17"/>
      <c r="BZ14" s="17">
        <v>0</v>
      </c>
      <c r="CA14" s="17">
        <v>0</v>
      </c>
      <c r="CB14" s="17">
        <v>0</v>
      </c>
      <c r="CC14" s="17">
        <v>1.47807789499838E-2</v>
      </c>
      <c r="CD14" s="17">
        <v>0</v>
      </c>
      <c r="CE14" s="17">
        <v>3.3420878531665199E-2</v>
      </c>
      <c r="CF14" s="17">
        <v>0</v>
      </c>
      <c r="CG14" s="17"/>
      <c r="CH14" s="17">
        <v>3.9255901372085997E-2</v>
      </c>
      <c r="CI14" s="17">
        <v>5.8100741194883898E-3</v>
      </c>
      <c r="CJ14" s="17">
        <v>1.64392154682825E-2</v>
      </c>
      <c r="CK14" s="17">
        <v>0</v>
      </c>
      <c r="CL14" s="17">
        <v>0</v>
      </c>
    </row>
    <row r="15" spans="2:90" x14ac:dyDescent="0.3">
      <c r="B15" s="18" t="s">
        <v>119</v>
      </c>
      <c r="C15" s="20">
        <v>0.45735255740547398</v>
      </c>
      <c r="D15" s="20">
        <v>0.49169664779676597</v>
      </c>
      <c r="E15" s="20">
        <v>0.42481147751638498</v>
      </c>
      <c r="F15" s="20"/>
      <c r="G15" s="20">
        <v>0.43440172988723202</v>
      </c>
      <c r="H15" s="20">
        <v>0.451548026846818</v>
      </c>
      <c r="I15" s="20">
        <v>0.387125499472318</v>
      </c>
      <c r="J15" s="20">
        <v>0.31635927186928098</v>
      </c>
      <c r="K15" s="20">
        <v>0.483638513251894</v>
      </c>
      <c r="L15" s="20">
        <v>0.64746954949055402</v>
      </c>
      <c r="M15" s="20"/>
      <c r="N15" s="20">
        <v>0.640879715824479</v>
      </c>
      <c r="O15" s="20">
        <v>0.46527337157293902</v>
      </c>
      <c r="P15" s="20">
        <v>0.50451150698446801</v>
      </c>
      <c r="Q15" s="20">
        <v>0.25507813553383701</v>
      </c>
      <c r="R15" s="20"/>
      <c r="S15" s="20">
        <v>0.39266171315383902</v>
      </c>
      <c r="T15" s="20">
        <v>0.50605323773237099</v>
      </c>
      <c r="U15" s="20">
        <v>0.54132580472715297</v>
      </c>
      <c r="V15" s="20">
        <v>0.44062007866617797</v>
      </c>
      <c r="W15" s="20">
        <v>0.60649947891659095</v>
      </c>
      <c r="X15" s="20">
        <v>0.39583303761171801</v>
      </c>
      <c r="Y15" s="20">
        <v>0.55130820645769596</v>
      </c>
      <c r="Z15" s="20">
        <v>0.38392993595330599</v>
      </c>
      <c r="AA15" s="20">
        <v>0.436996162188584</v>
      </c>
      <c r="AB15" s="20">
        <v>0.45388477669518701</v>
      </c>
      <c r="AC15" s="20">
        <v>0.403054728375149</v>
      </c>
      <c r="AD15" s="20">
        <v>8.6375631640770098E-2</v>
      </c>
      <c r="AE15" s="20"/>
      <c r="AF15" s="20">
        <v>0.54483652250144998</v>
      </c>
      <c r="AG15" s="20">
        <v>0.47795069525763101</v>
      </c>
      <c r="AH15" s="20">
        <v>0.36673586437174599</v>
      </c>
      <c r="AI15" s="20"/>
      <c r="AJ15" s="20">
        <v>0.63074855371431104</v>
      </c>
      <c r="AK15" s="20">
        <v>0.47588768871338</v>
      </c>
      <c r="AL15" s="20">
        <v>0.50046404392208699</v>
      </c>
      <c r="AM15" s="20">
        <v>0.51085052637815598</v>
      </c>
      <c r="AN15" s="20">
        <v>0.30932038391445399</v>
      </c>
      <c r="AO15" s="20"/>
      <c r="AP15" s="20">
        <v>0.48504224233069299</v>
      </c>
      <c r="AQ15" s="20">
        <v>0.58710387051110502</v>
      </c>
      <c r="AR15" s="20">
        <v>0.47108704689313702</v>
      </c>
      <c r="AS15" s="20">
        <v>0.46035060135337702</v>
      </c>
      <c r="AT15" s="20">
        <v>0.36991386439576701</v>
      </c>
      <c r="AU15" s="20">
        <v>0.470605854162989</v>
      </c>
      <c r="AV15" s="20"/>
      <c r="AW15" s="20">
        <v>0</v>
      </c>
      <c r="AX15" s="20">
        <v>0.15578130002232499</v>
      </c>
      <c r="AY15" s="20">
        <v>0.24873943660726</v>
      </c>
      <c r="AZ15" s="20">
        <v>0.32299908337736999</v>
      </c>
      <c r="BA15" s="20">
        <v>0.42798985489064001</v>
      </c>
      <c r="BB15" s="20">
        <v>0.40723839699164699</v>
      </c>
      <c r="BC15" s="20">
        <v>0.38592517978156399</v>
      </c>
      <c r="BD15" s="20">
        <v>0.51985510018732395</v>
      </c>
      <c r="BE15" s="20">
        <v>0.50621118150834898</v>
      </c>
      <c r="BF15" s="20">
        <v>0.58755657496449198</v>
      </c>
      <c r="BG15" s="20">
        <v>0.52929070988573901</v>
      </c>
      <c r="BH15" s="20">
        <v>0.676507195432972</v>
      </c>
      <c r="BI15" s="20">
        <v>0.67037470896603502</v>
      </c>
      <c r="BJ15" s="20">
        <v>0.69008901078171203</v>
      </c>
      <c r="BK15" s="20">
        <v>0.63664594090816495</v>
      </c>
      <c r="BL15" s="20">
        <v>0.82010250223223602</v>
      </c>
      <c r="BM15" s="20"/>
      <c r="BN15" s="20">
        <v>0.51138067923390196</v>
      </c>
      <c r="BO15" s="20">
        <v>0.38290522089127998</v>
      </c>
      <c r="BP15" s="20"/>
      <c r="BQ15" s="20">
        <v>0.53484590318724501</v>
      </c>
      <c r="BR15" s="20">
        <v>0.40366440970289402</v>
      </c>
      <c r="BS15" s="20"/>
      <c r="BT15" s="20">
        <v>0.55192366426855199</v>
      </c>
      <c r="BU15" s="20"/>
      <c r="BV15" s="20">
        <v>0.38219963863152601</v>
      </c>
      <c r="BW15" s="20">
        <v>0.36140759067934403</v>
      </c>
      <c r="BX15" s="20">
        <v>0.54632349554468396</v>
      </c>
      <c r="BY15" s="20"/>
      <c r="BZ15" s="20">
        <v>0.10737644642636</v>
      </c>
      <c r="CA15" s="20">
        <v>0.142186540771856</v>
      </c>
      <c r="CB15" s="20">
        <v>0.31436395730751499</v>
      </c>
      <c r="CC15" s="20">
        <v>0.463890591937269</v>
      </c>
      <c r="CD15" s="20">
        <v>0.67927312037468901</v>
      </c>
      <c r="CE15" s="20">
        <v>0.62675238520840604</v>
      </c>
      <c r="CF15" s="20">
        <v>0.86807325211905495</v>
      </c>
      <c r="CG15" s="20"/>
      <c r="CH15" s="20">
        <v>0.90335560589215702</v>
      </c>
      <c r="CI15" s="20">
        <v>0.74237414204781205</v>
      </c>
      <c r="CJ15" s="20">
        <v>0.28185121867997398</v>
      </c>
      <c r="CK15" s="20">
        <v>4.2460787573777303E-2</v>
      </c>
      <c r="CL15" s="20">
        <v>0</v>
      </c>
    </row>
    <row r="16" spans="2:90" x14ac:dyDescent="0.3">
      <c r="B16" s="18" t="s">
        <v>120</v>
      </c>
      <c r="C16" s="20">
        <v>0.37287605175849098</v>
      </c>
      <c r="D16" s="20">
        <v>0.33553990748603202</v>
      </c>
      <c r="E16" s="20">
        <v>0.40694441940193299</v>
      </c>
      <c r="F16" s="20"/>
      <c r="G16" s="20">
        <v>0.39370324609642998</v>
      </c>
      <c r="H16" s="20">
        <v>0.39650376844537599</v>
      </c>
      <c r="I16" s="20">
        <v>0.46014545159548298</v>
      </c>
      <c r="J16" s="20">
        <v>0.453562001702214</v>
      </c>
      <c r="K16" s="20">
        <v>0.35287955802480397</v>
      </c>
      <c r="L16" s="20">
        <v>0.19785827743527801</v>
      </c>
      <c r="M16" s="20"/>
      <c r="N16" s="20">
        <v>0.19400715772340299</v>
      </c>
      <c r="O16" s="20">
        <v>0.43071126415696998</v>
      </c>
      <c r="P16" s="20">
        <v>0.22513130831183001</v>
      </c>
      <c r="Q16" s="20">
        <v>0.58285128925190999</v>
      </c>
      <c r="R16" s="20"/>
      <c r="S16" s="20">
        <v>0.40615812967953502</v>
      </c>
      <c r="T16" s="20">
        <v>0.29618988993878198</v>
      </c>
      <c r="U16" s="20">
        <v>0.31707017779343299</v>
      </c>
      <c r="V16" s="20">
        <v>0.33096617413839902</v>
      </c>
      <c r="W16" s="20">
        <v>0.27402722985084499</v>
      </c>
      <c r="X16" s="20">
        <v>0.47292580341093099</v>
      </c>
      <c r="Y16" s="20">
        <v>0.33892751249424202</v>
      </c>
      <c r="Z16" s="20">
        <v>0.45817030687127802</v>
      </c>
      <c r="AA16" s="20">
        <v>0.33111713644808</v>
      </c>
      <c r="AB16" s="20">
        <v>0.36026884588204799</v>
      </c>
      <c r="AC16" s="20">
        <v>0.52844983685833602</v>
      </c>
      <c r="AD16" s="20">
        <v>0.72889312916297899</v>
      </c>
      <c r="AE16" s="20"/>
      <c r="AF16" s="20">
        <v>0.30863349928748501</v>
      </c>
      <c r="AG16" s="20">
        <v>0.33168095904431499</v>
      </c>
      <c r="AH16" s="20">
        <v>0.41247722977206402</v>
      </c>
      <c r="AI16" s="20"/>
      <c r="AJ16" s="20">
        <v>0.185182384851131</v>
      </c>
      <c r="AK16" s="20">
        <v>0.335721818004385</v>
      </c>
      <c r="AL16" s="20">
        <v>0.280163525560302</v>
      </c>
      <c r="AM16" s="20">
        <v>0.384459074642444</v>
      </c>
      <c r="AN16" s="20">
        <v>0.55413971939642304</v>
      </c>
      <c r="AO16" s="20"/>
      <c r="AP16" s="20">
        <v>0.29756792814334299</v>
      </c>
      <c r="AQ16" s="20">
        <v>0.26898703004142699</v>
      </c>
      <c r="AR16" s="20">
        <v>0.374869014179468</v>
      </c>
      <c r="AS16" s="20">
        <v>0.38200652259553802</v>
      </c>
      <c r="AT16" s="20">
        <v>0.46791153546524999</v>
      </c>
      <c r="AU16" s="20">
        <v>0.359767537994855</v>
      </c>
      <c r="AV16" s="20"/>
      <c r="AW16" s="20">
        <v>0.58625494818875701</v>
      </c>
      <c r="AX16" s="20">
        <v>0.682858409037989</v>
      </c>
      <c r="AY16" s="20">
        <v>0.53345619666544997</v>
      </c>
      <c r="AZ16" s="20">
        <v>0.64986246918789603</v>
      </c>
      <c r="BA16" s="20">
        <v>0.39693881312009599</v>
      </c>
      <c r="BB16" s="20">
        <v>0.39223542977915798</v>
      </c>
      <c r="BC16" s="20">
        <v>0.51718856254715395</v>
      </c>
      <c r="BD16" s="20">
        <v>0.24463429975500001</v>
      </c>
      <c r="BE16" s="20">
        <v>0.204301336441083</v>
      </c>
      <c r="BF16" s="20">
        <v>0.26071896518559601</v>
      </c>
      <c r="BG16" s="20">
        <v>0.34234312174458598</v>
      </c>
      <c r="BH16" s="20">
        <v>0.247957337285587</v>
      </c>
      <c r="BI16" s="20">
        <v>0.18420082905678301</v>
      </c>
      <c r="BJ16" s="20">
        <v>0.142739648100769</v>
      </c>
      <c r="BK16" s="20">
        <v>0.252145565582718</v>
      </c>
      <c r="BL16" s="20">
        <v>2.9072685935389801E-2</v>
      </c>
      <c r="BM16" s="20"/>
      <c r="BN16" s="20">
        <v>0.30684460939666203</v>
      </c>
      <c r="BO16" s="20">
        <v>0.46368471354702701</v>
      </c>
      <c r="BP16" s="20"/>
      <c r="BQ16" s="20">
        <v>0.25961414481511602</v>
      </c>
      <c r="BR16" s="20">
        <v>0.43313992080678199</v>
      </c>
      <c r="BS16" s="20"/>
      <c r="BT16" s="20">
        <v>0.27676125930752299</v>
      </c>
      <c r="BU16" s="20"/>
      <c r="BV16" s="20">
        <v>0.48061027866920802</v>
      </c>
      <c r="BW16" s="20">
        <v>0.42673716674953799</v>
      </c>
      <c r="BX16" s="20">
        <v>0.29570106552703002</v>
      </c>
      <c r="BY16" s="20"/>
      <c r="BZ16" s="20">
        <v>0.841482945342928</v>
      </c>
      <c r="CA16" s="20">
        <v>0.73482074562876198</v>
      </c>
      <c r="CB16" s="20">
        <v>0.455180681217841</v>
      </c>
      <c r="CC16" s="20">
        <v>0.31471420405454797</v>
      </c>
      <c r="CD16" s="20">
        <v>0.20546847912594099</v>
      </c>
      <c r="CE16" s="20">
        <v>0.12843246112486101</v>
      </c>
      <c r="CF16" s="20">
        <v>0</v>
      </c>
      <c r="CG16" s="20"/>
      <c r="CH16" s="20">
        <v>2.1216756699409599E-2</v>
      </c>
      <c r="CI16" s="20">
        <v>8.8348362004362496E-2</v>
      </c>
      <c r="CJ16" s="20">
        <v>0.47228770566391098</v>
      </c>
      <c r="CK16" s="20">
        <v>0.89845133539473399</v>
      </c>
      <c r="CL16" s="20">
        <v>0.94294062446919902</v>
      </c>
    </row>
    <row r="17" spans="2:90" x14ac:dyDescent="0.3">
      <c r="B17" s="18" t="s">
        <v>121</v>
      </c>
      <c r="C17" s="21">
        <v>8.44765056469821E-2</v>
      </c>
      <c r="D17" s="21">
        <v>0.15615674031073501</v>
      </c>
      <c r="E17" s="21">
        <v>1.7867058114452002E-2</v>
      </c>
      <c r="F17" s="21"/>
      <c r="G17" s="21">
        <v>4.0698483790801702E-2</v>
      </c>
      <c r="H17" s="21">
        <v>5.5044258401441601E-2</v>
      </c>
      <c r="I17" s="21">
        <v>-7.3019952123164797E-2</v>
      </c>
      <c r="J17" s="21">
        <v>-0.137202729832932</v>
      </c>
      <c r="K17" s="21">
        <v>0.13075895522709</v>
      </c>
      <c r="L17" s="21">
        <v>0.44961127205527601</v>
      </c>
      <c r="M17" s="21"/>
      <c r="N17" s="21">
        <v>0.44687255810107601</v>
      </c>
      <c r="O17" s="21">
        <v>3.45621074159684E-2</v>
      </c>
      <c r="P17" s="21">
        <v>0.27938019867263802</v>
      </c>
      <c r="Q17" s="21">
        <v>-0.32777315371807297</v>
      </c>
      <c r="R17" s="21"/>
      <c r="S17" s="21">
        <v>-1.34964165256958E-2</v>
      </c>
      <c r="T17" s="21">
        <v>0.20986334779358901</v>
      </c>
      <c r="U17" s="21">
        <v>0.22425562693372</v>
      </c>
      <c r="V17" s="21">
        <v>0.109653904527779</v>
      </c>
      <c r="W17" s="21">
        <v>0.33247224906574602</v>
      </c>
      <c r="X17" s="21">
        <v>-7.70927657992133E-2</v>
      </c>
      <c r="Y17" s="21">
        <v>0.21238069396345399</v>
      </c>
      <c r="Z17" s="21">
        <v>-7.4240370917972004E-2</v>
      </c>
      <c r="AA17" s="21">
        <v>0.10587902574050399</v>
      </c>
      <c r="AB17" s="21">
        <v>9.3615930813138501E-2</v>
      </c>
      <c r="AC17" s="21">
        <v>-0.125395108483187</v>
      </c>
      <c r="AD17" s="21">
        <v>-0.64251749752220899</v>
      </c>
      <c r="AE17" s="21"/>
      <c r="AF17" s="21">
        <v>0.236203023213964</v>
      </c>
      <c r="AG17" s="21">
        <v>0.14626973621331599</v>
      </c>
      <c r="AH17" s="21">
        <v>-4.5741365400317702E-2</v>
      </c>
      <c r="AI17" s="21"/>
      <c r="AJ17" s="21">
        <v>0.44556616886318001</v>
      </c>
      <c r="AK17" s="21">
        <v>0.140165870708995</v>
      </c>
      <c r="AL17" s="21">
        <v>0.22030051836178399</v>
      </c>
      <c r="AM17" s="21">
        <v>0.12639145173571101</v>
      </c>
      <c r="AN17" s="21">
        <v>-0.24481933548196899</v>
      </c>
      <c r="AO17" s="21"/>
      <c r="AP17" s="21">
        <v>0.18747431418735</v>
      </c>
      <c r="AQ17" s="21">
        <v>0.31811684046967798</v>
      </c>
      <c r="AR17" s="21">
        <v>9.6218032713669202E-2</v>
      </c>
      <c r="AS17" s="21">
        <v>7.8344078757838997E-2</v>
      </c>
      <c r="AT17" s="21">
        <v>-9.7997671069482498E-2</v>
      </c>
      <c r="AU17" s="21">
        <v>0.110838316168133</v>
      </c>
      <c r="AV17" s="21"/>
      <c r="AW17" s="21">
        <v>-0.58625494818875701</v>
      </c>
      <c r="AX17" s="21">
        <v>-0.52707710901566396</v>
      </c>
      <c r="AY17" s="21">
        <v>-0.28471676005819002</v>
      </c>
      <c r="AZ17" s="21">
        <v>-0.32686338581052699</v>
      </c>
      <c r="BA17" s="21">
        <v>3.1051041770544002E-2</v>
      </c>
      <c r="BB17" s="21">
        <v>1.5002967212489299E-2</v>
      </c>
      <c r="BC17" s="21">
        <v>-0.13126338276558999</v>
      </c>
      <c r="BD17" s="21">
        <v>0.275220800432324</v>
      </c>
      <c r="BE17" s="21">
        <v>0.30190984506726598</v>
      </c>
      <c r="BF17" s="21">
        <v>0.32683760977889598</v>
      </c>
      <c r="BG17" s="21">
        <v>0.186947588141153</v>
      </c>
      <c r="BH17" s="21">
        <v>0.428549858147385</v>
      </c>
      <c r="BI17" s="21">
        <v>0.48617387990925198</v>
      </c>
      <c r="BJ17" s="21">
        <v>0.54734936268094303</v>
      </c>
      <c r="BK17" s="21">
        <v>0.38450037532544801</v>
      </c>
      <c r="BL17" s="21">
        <v>0.79102981629684599</v>
      </c>
      <c r="BM17" s="21"/>
      <c r="BN17" s="21">
        <v>0.20453606983723999</v>
      </c>
      <c r="BO17" s="21">
        <v>-8.0779492655747007E-2</v>
      </c>
      <c r="BP17" s="21"/>
      <c r="BQ17" s="21">
        <v>0.27523175837212799</v>
      </c>
      <c r="BR17" s="21">
        <v>-2.9475511103887599E-2</v>
      </c>
      <c r="BS17" s="21"/>
      <c r="BT17" s="21">
        <v>0.27516240496102901</v>
      </c>
      <c r="BU17" s="21"/>
      <c r="BV17" s="21">
        <v>-9.8410640037681602E-2</v>
      </c>
      <c r="BW17" s="21">
        <v>-6.5329576070193199E-2</v>
      </c>
      <c r="BX17" s="21">
        <v>0.250622430017653</v>
      </c>
      <c r="BY17" s="21"/>
      <c r="BZ17" s="21">
        <v>-0.73410649891656798</v>
      </c>
      <c r="CA17" s="21">
        <v>-0.59263420485690599</v>
      </c>
      <c r="CB17" s="21">
        <v>-0.14081672391032499</v>
      </c>
      <c r="CC17" s="21">
        <v>0.14917638788272</v>
      </c>
      <c r="CD17" s="21">
        <v>0.47380464124874799</v>
      </c>
      <c r="CE17" s="21">
        <v>0.49831992408354397</v>
      </c>
      <c r="CF17" s="21">
        <v>0.86807325211905495</v>
      </c>
      <c r="CG17" s="21"/>
      <c r="CH17" s="21">
        <v>0.88213884919274799</v>
      </c>
      <c r="CI17" s="21">
        <v>0.65402578004345002</v>
      </c>
      <c r="CJ17" s="21">
        <v>-0.190436486983937</v>
      </c>
      <c r="CK17" s="21">
        <v>-0.85599054782095696</v>
      </c>
      <c r="CL17" s="21">
        <v>-0.94294062446919902</v>
      </c>
    </row>
    <row r="18" spans="2:90" x14ac:dyDescent="0.3">
      <c r="B18" s="16" t="s">
        <v>123</v>
      </c>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320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310</v>
      </c>
      <c r="C9" s="17">
        <v>4.4027198410305703E-2</v>
      </c>
      <c r="D9" s="17">
        <v>4.0301829761520198E-2</v>
      </c>
      <c r="E9" s="17">
        <v>4.8017014676096197E-2</v>
      </c>
      <c r="F9" s="17"/>
      <c r="G9" s="17">
        <v>3.2684082183334899E-2</v>
      </c>
      <c r="H9" s="17">
        <v>2.5240486180010901E-2</v>
      </c>
      <c r="I9" s="17">
        <v>6.9462521188335194E-2</v>
      </c>
      <c r="J9" s="17">
        <v>4.7159992687066998E-2</v>
      </c>
      <c r="K9" s="17">
        <v>6.0771309805826103E-2</v>
      </c>
      <c r="L9" s="17">
        <v>3.2308774978270602E-2</v>
      </c>
      <c r="M9" s="17"/>
      <c r="N9" s="17">
        <v>2.9760080477379498E-2</v>
      </c>
      <c r="O9" s="17">
        <v>3.8590889901878998E-2</v>
      </c>
      <c r="P9" s="17">
        <v>4.24265686294907E-2</v>
      </c>
      <c r="Q9" s="17">
        <v>6.6898865964967497E-2</v>
      </c>
      <c r="R9" s="17"/>
      <c r="S9" s="17">
        <v>1.8060622060979699E-2</v>
      </c>
      <c r="T9" s="17">
        <v>5.8272188604685499E-2</v>
      </c>
      <c r="U9" s="17">
        <v>5.3586495146697999E-2</v>
      </c>
      <c r="V9" s="17">
        <v>1.7724569683517599E-2</v>
      </c>
      <c r="W9" s="17">
        <v>6.5090506146293095E-2</v>
      </c>
      <c r="X9" s="17">
        <v>5.6063413701718898E-2</v>
      </c>
      <c r="Y9" s="17">
        <v>5.86665923047342E-2</v>
      </c>
      <c r="Z9" s="17">
        <v>3.1568394286471603E-2</v>
      </c>
      <c r="AA9" s="17">
        <v>6.2629538244748206E-2</v>
      </c>
      <c r="AB9" s="17">
        <v>1.3943174333729101E-2</v>
      </c>
      <c r="AC9" s="17">
        <v>5.5681671075980002E-2</v>
      </c>
      <c r="AD9" s="17">
        <v>5.1720184840161901E-2</v>
      </c>
      <c r="AE9" s="17"/>
      <c r="AF9" s="17">
        <v>6.4778155865373305E-2</v>
      </c>
      <c r="AG9" s="17">
        <v>3.5188528875919799E-2</v>
      </c>
      <c r="AH9" s="17">
        <v>2.71235241944318E-2</v>
      </c>
      <c r="AI9" s="17"/>
      <c r="AJ9" s="17">
        <v>3.4463628826259599E-2</v>
      </c>
      <c r="AK9" s="17">
        <v>3.6546224921001798E-2</v>
      </c>
      <c r="AL9" s="17">
        <v>3.6807899927707E-2</v>
      </c>
      <c r="AM9" s="17">
        <v>9.16557714067191E-2</v>
      </c>
      <c r="AN9" s="17">
        <v>4.5999088145156602E-2</v>
      </c>
      <c r="AO9" s="17"/>
      <c r="AP9" s="17">
        <v>2.9911918639090498E-2</v>
      </c>
      <c r="AQ9" s="17">
        <v>3.7867132183642502E-2</v>
      </c>
      <c r="AR9" s="17">
        <v>4.4024165808035497E-2</v>
      </c>
      <c r="AS9" s="17">
        <v>7.3314607873688403E-2</v>
      </c>
      <c r="AT9" s="17">
        <v>1.9570260699011601E-2</v>
      </c>
      <c r="AU9" s="17">
        <v>2.0363276394526598E-2</v>
      </c>
      <c r="AV9" s="17"/>
      <c r="AW9" s="17">
        <v>4.7033378847753701E-2</v>
      </c>
      <c r="AX9" s="17">
        <v>0.122008029079434</v>
      </c>
      <c r="AY9" s="17">
        <v>3.3218649058839901E-2</v>
      </c>
      <c r="AZ9" s="17">
        <v>8.5709032014366998E-2</v>
      </c>
      <c r="BA9" s="17">
        <v>6.3839152169074306E-2</v>
      </c>
      <c r="BB9" s="17">
        <v>2.8740305190035401E-2</v>
      </c>
      <c r="BC9" s="17">
        <v>5.2656665454381697E-2</v>
      </c>
      <c r="BD9" s="17">
        <v>4.46913616046919E-2</v>
      </c>
      <c r="BE9" s="17">
        <v>2.5989660938831101E-2</v>
      </c>
      <c r="BF9" s="17">
        <v>4.0770547532296003E-2</v>
      </c>
      <c r="BG9" s="17">
        <v>3.5205539054087902E-2</v>
      </c>
      <c r="BH9" s="17">
        <v>2.7603537711189799E-2</v>
      </c>
      <c r="BI9" s="17">
        <v>1.2042630764478601E-2</v>
      </c>
      <c r="BJ9" s="17">
        <v>1.7152038393202802E-2</v>
      </c>
      <c r="BK9" s="17">
        <v>5.8447737217288E-2</v>
      </c>
      <c r="BL9" s="17">
        <v>3.9717445202923099E-2</v>
      </c>
      <c r="BM9" s="17"/>
      <c r="BN9" s="17">
        <v>4.7426288888126999E-2</v>
      </c>
      <c r="BO9" s="17">
        <v>3.8920032622955202E-2</v>
      </c>
      <c r="BP9" s="17"/>
      <c r="BQ9" s="17">
        <v>2.4120017574245201E-2</v>
      </c>
      <c r="BR9" s="17">
        <v>5.5393485730283999E-2</v>
      </c>
      <c r="BS9" s="17"/>
      <c r="BT9" s="17">
        <v>3.8650526808664598E-2</v>
      </c>
      <c r="BU9" s="17"/>
      <c r="BV9" s="17">
        <v>3.3824071451771999E-2</v>
      </c>
      <c r="BW9" s="17">
        <v>3.1071698649301E-2</v>
      </c>
      <c r="BX9" s="17">
        <v>5.0985970047677603E-2</v>
      </c>
      <c r="BY9" s="17"/>
      <c r="BZ9" s="17">
        <v>0.122315825086699</v>
      </c>
      <c r="CA9" s="17">
        <v>7.7200089926949406E-2</v>
      </c>
      <c r="CB9" s="17">
        <v>5.1735938618138001E-2</v>
      </c>
      <c r="CC9" s="17">
        <v>4.0413349755179503E-2</v>
      </c>
      <c r="CD9" s="17">
        <v>1.9891875839230501E-2</v>
      </c>
      <c r="CE9" s="17">
        <v>1.21517584194719E-2</v>
      </c>
      <c r="CF9" s="17">
        <v>2.3772464803860398E-2</v>
      </c>
      <c r="CG9" s="17"/>
      <c r="CH9" s="17">
        <v>4.5879655653737403E-2</v>
      </c>
      <c r="CI9" s="17">
        <v>1.2554933492476701E-2</v>
      </c>
      <c r="CJ9" s="17">
        <v>3.6457017350516402E-2</v>
      </c>
      <c r="CK9" s="17">
        <v>9.25054126563013E-2</v>
      </c>
      <c r="CL9" s="17">
        <v>0.21244184594077101</v>
      </c>
    </row>
    <row r="10" spans="2:90" x14ac:dyDescent="0.3">
      <c r="B10" s="18" t="s">
        <v>311</v>
      </c>
      <c r="C10" s="17">
        <v>0.14604786075328599</v>
      </c>
      <c r="D10" s="17">
        <v>0.13500981560830899</v>
      </c>
      <c r="E10" s="17">
        <v>0.157993093206238</v>
      </c>
      <c r="F10" s="17"/>
      <c r="G10" s="17">
        <v>0.156557214527271</v>
      </c>
      <c r="H10" s="17">
        <v>0.113365426597936</v>
      </c>
      <c r="I10" s="17">
        <v>0.14306413855222699</v>
      </c>
      <c r="J10" s="17">
        <v>0.17304724111254199</v>
      </c>
      <c r="K10" s="17">
        <v>0.173674867564139</v>
      </c>
      <c r="L10" s="17">
        <v>0.12776558536993801</v>
      </c>
      <c r="M10" s="17"/>
      <c r="N10" s="17">
        <v>0.109109841310707</v>
      </c>
      <c r="O10" s="17">
        <v>0.130958637247547</v>
      </c>
      <c r="P10" s="17">
        <v>0.159371750498568</v>
      </c>
      <c r="Q10" s="17">
        <v>0.18728942675445001</v>
      </c>
      <c r="R10" s="17"/>
      <c r="S10" s="17">
        <v>0.17261428175969001</v>
      </c>
      <c r="T10" s="17">
        <v>0.13610712017782201</v>
      </c>
      <c r="U10" s="17">
        <v>0.112775129923773</v>
      </c>
      <c r="V10" s="17">
        <v>0.144905040135377</v>
      </c>
      <c r="W10" s="17">
        <v>0.14470282722504901</v>
      </c>
      <c r="X10" s="17">
        <v>0.107667304752477</v>
      </c>
      <c r="Y10" s="17">
        <v>0.17592569996447599</v>
      </c>
      <c r="Z10" s="17">
        <v>0.17554097584032</v>
      </c>
      <c r="AA10" s="17">
        <v>0.13198356510609799</v>
      </c>
      <c r="AB10" s="17">
        <v>0.13746861748223099</v>
      </c>
      <c r="AC10" s="17">
        <v>0.22661429876518399</v>
      </c>
      <c r="AD10" s="17">
        <v>9.9578299780396506E-2</v>
      </c>
      <c r="AE10" s="17"/>
      <c r="AF10" s="17">
        <v>0.16054732096631599</v>
      </c>
      <c r="AG10" s="17">
        <v>0.13362503631675099</v>
      </c>
      <c r="AH10" s="17">
        <v>0.14938273926547299</v>
      </c>
      <c r="AI10" s="17"/>
      <c r="AJ10" s="17">
        <v>0.153355460345731</v>
      </c>
      <c r="AK10" s="17">
        <v>0.122202820932114</v>
      </c>
      <c r="AL10" s="17">
        <v>0.13721408434099999</v>
      </c>
      <c r="AM10" s="17">
        <v>0.162848795949421</v>
      </c>
      <c r="AN10" s="17">
        <v>0.117971273062215</v>
      </c>
      <c r="AO10" s="17"/>
      <c r="AP10" s="17">
        <v>0.108276334911341</v>
      </c>
      <c r="AQ10" s="17">
        <v>0.14119418263002501</v>
      </c>
      <c r="AR10" s="17">
        <v>0.133476131846545</v>
      </c>
      <c r="AS10" s="17">
        <v>0.19442814057034299</v>
      </c>
      <c r="AT10" s="17">
        <v>0.17221606892723801</v>
      </c>
      <c r="AU10" s="17">
        <v>0.13902276474667799</v>
      </c>
      <c r="AV10" s="17"/>
      <c r="AW10" s="17">
        <v>0.33786417812694902</v>
      </c>
      <c r="AX10" s="17">
        <v>0.17567605867277</v>
      </c>
      <c r="AY10" s="17">
        <v>0.142855756274576</v>
      </c>
      <c r="AZ10" s="17">
        <v>0.182576227470228</v>
      </c>
      <c r="BA10" s="17">
        <v>0.199776914403482</v>
      </c>
      <c r="BB10" s="17">
        <v>0.150332431022205</v>
      </c>
      <c r="BC10" s="17">
        <v>0.18304368299381901</v>
      </c>
      <c r="BD10" s="17">
        <v>0.11787305203953</v>
      </c>
      <c r="BE10" s="17">
        <v>0.150137532140212</v>
      </c>
      <c r="BF10" s="17">
        <v>9.4344114813343302E-2</v>
      </c>
      <c r="BG10" s="17">
        <v>0.15164313088429901</v>
      </c>
      <c r="BH10" s="17">
        <v>0.12849290988805701</v>
      </c>
      <c r="BI10" s="17">
        <v>7.0427309651233894E-2</v>
      </c>
      <c r="BJ10" s="17">
        <v>0.173553216250104</v>
      </c>
      <c r="BK10" s="17">
        <v>0.142812115170494</v>
      </c>
      <c r="BL10" s="17">
        <v>4.1467282067413798E-2</v>
      </c>
      <c r="BM10" s="17"/>
      <c r="BN10" s="17">
        <v>0.142205655779815</v>
      </c>
      <c r="BO10" s="17">
        <v>0.15109653348403701</v>
      </c>
      <c r="BP10" s="17"/>
      <c r="BQ10" s="17">
        <v>0.103351059173767</v>
      </c>
      <c r="BR10" s="17">
        <v>0.16540398759320599</v>
      </c>
      <c r="BS10" s="17"/>
      <c r="BT10" s="17">
        <v>0.138696894873098</v>
      </c>
      <c r="BU10" s="17"/>
      <c r="BV10" s="17">
        <v>0.168788569524987</v>
      </c>
      <c r="BW10" s="17">
        <v>0.15543320571571301</v>
      </c>
      <c r="BX10" s="17">
        <v>0.134032721619392</v>
      </c>
      <c r="BY10" s="17"/>
      <c r="BZ10" s="17">
        <v>0.181092989177777</v>
      </c>
      <c r="CA10" s="17">
        <v>0.194730638804263</v>
      </c>
      <c r="CB10" s="17">
        <v>0.172851760583632</v>
      </c>
      <c r="CC10" s="17">
        <v>0.19338415379818799</v>
      </c>
      <c r="CD10" s="17">
        <v>0.119894981047456</v>
      </c>
      <c r="CE10" s="17">
        <v>9.6507139435975803E-2</v>
      </c>
      <c r="CF10" s="17">
        <v>8.2171359127843402E-2</v>
      </c>
      <c r="CG10" s="17"/>
      <c r="CH10" s="17">
        <v>0.13662114217910201</v>
      </c>
      <c r="CI10" s="17">
        <v>0.100337817254687</v>
      </c>
      <c r="CJ10" s="17">
        <v>0.16199276442785401</v>
      </c>
      <c r="CK10" s="17">
        <v>0.219631281718215</v>
      </c>
      <c r="CL10" s="17">
        <v>0.15973091745749801</v>
      </c>
    </row>
    <row r="11" spans="2:90" x14ac:dyDescent="0.3">
      <c r="B11" s="18" t="s">
        <v>220</v>
      </c>
      <c r="C11" s="17">
        <v>0.52820428097642202</v>
      </c>
      <c r="D11" s="17">
        <v>0.51580274913962998</v>
      </c>
      <c r="E11" s="17">
        <v>0.53872286929242397</v>
      </c>
      <c r="F11" s="17"/>
      <c r="G11" s="17">
        <v>0.37178960202162098</v>
      </c>
      <c r="H11" s="17">
        <v>0.39587893870718799</v>
      </c>
      <c r="I11" s="17">
        <v>0.50262691814035798</v>
      </c>
      <c r="J11" s="17">
        <v>0.57338311156261801</v>
      </c>
      <c r="K11" s="17">
        <v>0.60403780793848805</v>
      </c>
      <c r="L11" s="17">
        <v>0.67362895818509305</v>
      </c>
      <c r="M11" s="17"/>
      <c r="N11" s="17">
        <v>0.48356397037207299</v>
      </c>
      <c r="O11" s="17">
        <v>0.57224277609400398</v>
      </c>
      <c r="P11" s="17">
        <v>0.55801277036991004</v>
      </c>
      <c r="Q11" s="17">
        <v>0.50549993989613695</v>
      </c>
      <c r="R11" s="17"/>
      <c r="S11" s="17">
        <v>0.45427939939904899</v>
      </c>
      <c r="T11" s="17">
        <v>0.569674164774153</v>
      </c>
      <c r="U11" s="17">
        <v>0.57696316264574399</v>
      </c>
      <c r="V11" s="17">
        <v>0.59448542436490204</v>
      </c>
      <c r="W11" s="17">
        <v>0.48562195750838</v>
      </c>
      <c r="X11" s="17">
        <v>0.55179032342849799</v>
      </c>
      <c r="Y11" s="17">
        <v>0.52164334710844495</v>
      </c>
      <c r="Z11" s="17">
        <v>0.518770138159526</v>
      </c>
      <c r="AA11" s="17">
        <v>0.51696237497673903</v>
      </c>
      <c r="AB11" s="17">
        <v>0.57610941160688101</v>
      </c>
      <c r="AC11" s="17">
        <v>0.47398987471015802</v>
      </c>
      <c r="AD11" s="17">
        <v>0.41186711960103201</v>
      </c>
      <c r="AE11" s="17"/>
      <c r="AF11" s="17">
        <v>0.55808227890254103</v>
      </c>
      <c r="AG11" s="17">
        <v>0.54497514518694001</v>
      </c>
      <c r="AH11" s="17">
        <v>0.477875468488483</v>
      </c>
      <c r="AI11" s="17"/>
      <c r="AJ11" s="17">
        <v>0.52547996296991695</v>
      </c>
      <c r="AK11" s="17">
        <v>0.53104097300105901</v>
      </c>
      <c r="AL11" s="17">
        <v>0.60647798179776602</v>
      </c>
      <c r="AM11" s="17">
        <v>0.52316181937519401</v>
      </c>
      <c r="AN11" s="17">
        <v>0.55262908557038004</v>
      </c>
      <c r="AO11" s="17"/>
      <c r="AP11" s="17">
        <v>0.48496150403112298</v>
      </c>
      <c r="AQ11" s="17">
        <v>0.53458477031302098</v>
      </c>
      <c r="AR11" s="17">
        <v>0.57873526743389603</v>
      </c>
      <c r="AS11" s="17">
        <v>0.52487120764284501</v>
      </c>
      <c r="AT11" s="17">
        <v>0.52862766702981701</v>
      </c>
      <c r="AU11" s="17">
        <v>0.59675260937186803</v>
      </c>
      <c r="AV11" s="17"/>
      <c r="AW11" s="17">
        <v>0.41712634675094301</v>
      </c>
      <c r="AX11" s="17">
        <v>0.39798774171790202</v>
      </c>
      <c r="AY11" s="17">
        <v>0.55728193725714703</v>
      </c>
      <c r="AZ11" s="17">
        <v>0.52712271328956595</v>
      </c>
      <c r="BA11" s="17">
        <v>0.55204620154547401</v>
      </c>
      <c r="BB11" s="17">
        <v>0.54577539452673196</v>
      </c>
      <c r="BC11" s="17">
        <v>0.47209844770374498</v>
      </c>
      <c r="BD11" s="17">
        <v>0.58562172268747503</v>
      </c>
      <c r="BE11" s="17">
        <v>0.58365403550864303</v>
      </c>
      <c r="BF11" s="17">
        <v>0.61182837081391195</v>
      </c>
      <c r="BG11" s="17">
        <v>0.46371603587459798</v>
      </c>
      <c r="BH11" s="17">
        <v>0.56934384155718398</v>
      </c>
      <c r="BI11" s="17">
        <v>0.60585646600885901</v>
      </c>
      <c r="BJ11" s="17">
        <v>0.46020077464300402</v>
      </c>
      <c r="BK11" s="17">
        <v>0.55068603109103997</v>
      </c>
      <c r="BL11" s="17">
        <v>0.38730815445391198</v>
      </c>
      <c r="BM11" s="17"/>
      <c r="BN11" s="17">
        <v>0.51460869426056099</v>
      </c>
      <c r="BO11" s="17">
        <v>0.54664644797295103</v>
      </c>
      <c r="BP11" s="17"/>
      <c r="BQ11" s="17">
        <v>0.50059961167928302</v>
      </c>
      <c r="BR11" s="17">
        <v>0.57672935102185097</v>
      </c>
      <c r="BS11" s="17"/>
      <c r="BT11" s="17">
        <v>0.44514744906773002</v>
      </c>
      <c r="BU11" s="17"/>
      <c r="BV11" s="17">
        <v>0.55798214321523298</v>
      </c>
      <c r="BW11" s="17">
        <v>0.45461686420855801</v>
      </c>
      <c r="BX11" s="17">
        <v>0.54380585831010197</v>
      </c>
      <c r="BY11" s="17"/>
      <c r="BZ11" s="17">
        <v>0.45241347119945402</v>
      </c>
      <c r="CA11" s="17">
        <v>0.51556804066376305</v>
      </c>
      <c r="CB11" s="17">
        <v>0.538116171318474</v>
      </c>
      <c r="CC11" s="17">
        <v>0.48307955291730698</v>
      </c>
      <c r="CD11" s="17">
        <v>0.60683354630684505</v>
      </c>
      <c r="CE11" s="17">
        <v>0.56320726282554101</v>
      </c>
      <c r="CF11" s="17">
        <v>0.462299445378902</v>
      </c>
      <c r="CG11" s="17"/>
      <c r="CH11" s="17">
        <v>0.37117777362653398</v>
      </c>
      <c r="CI11" s="17">
        <v>0.58204661885357101</v>
      </c>
      <c r="CJ11" s="17">
        <v>0.55043632991448299</v>
      </c>
      <c r="CK11" s="17">
        <v>0.51084232884742997</v>
      </c>
      <c r="CL11" s="17">
        <v>0.275070141860558</v>
      </c>
    </row>
    <row r="12" spans="2:90" x14ac:dyDescent="0.3">
      <c r="B12" s="18" t="s">
        <v>312</v>
      </c>
      <c r="C12" s="17">
        <v>0.16319808885923701</v>
      </c>
      <c r="D12" s="17">
        <v>0.185227492366176</v>
      </c>
      <c r="E12" s="17">
        <v>0.14082389940207299</v>
      </c>
      <c r="F12" s="17"/>
      <c r="G12" s="17">
        <v>0.180057519817335</v>
      </c>
      <c r="H12" s="17">
        <v>0.259798715597505</v>
      </c>
      <c r="I12" s="17">
        <v>0.16311907515896301</v>
      </c>
      <c r="J12" s="17">
        <v>0.123373136752606</v>
      </c>
      <c r="K12" s="17">
        <v>0.132038880642116</v>
      </c>
      <c r="L12" s="17">
        <v>0.126364295555598</v>
      </c>
      <c r="M12" s="17"/>
      <c r="N12" s="17">
        <v>0.22551761226030301</v>
      </c>
      <c r="O12" s="17">
        <v>0.16172337246631399</v>
      </c>
      <c r="P12" s="17">
        <v>0.13443455767170401</v>
      </c>
      <c r="Q12" s="17">
        <v>0.124492286582363</v>
      </c>
      <c r="R12" s="17"/>
      <c r="S12" s="17">
        <v>0.163193823038988</v>
      </c>
      <c r="T12" s="17">
        <v>0.137199212389714</v>
      </c>
      <c r="U12" s="17">
        <v>0.16271927933710201</v>
      </c>
      <c r="V12" s="17">
        <v>0.160299096327775</v>
      </c>
      <c r="W12" s="17">
        <v>0.216446168564179</v>
      </c>
      <c r="X12" s="17">
        <v>0.15866684002217499</v>
      </c>
      <c r="Y12" s="17">
        <v>0.14642359935225999</v>
      </c>
      <c r="Z12" s="17">
        <v>0.17721193852106401</v>
      </c>
      <c r="AA12" s="17">
        <v>0.17160417520110299</v>
      </c>
      <c r="AB12" s="17">
        <v>0.13449356842520899</v>
      </c>
      <c r="AC12" s="17">
        <v>0.14816466294485101</v>
      </c>
      <c r="AD12" s="17">
        <v>0.28189890157914899</v>
      </c>
      <c r="AE12" s="17"/>
      <c r="AF12" s="17">
        <v>0.131699190767187</v>
      </c>
      <c r="AG12" s="17">
        <v>0.171167065640486</v>
      </c>
      <c r="AH12" s="17">
        <v>0.199745404868722</v>
      </c>
      <c r="AI12" s="17"/>
      <c r="AJ12" s="17">
        <v>0.191351553715323</v>
      </c>
      <c r="AK12" s="17">
        <v>0.17553800796476399</v>
      </c>
      <c r="AL12" s="17">
        <v>0.15694696510728301</v>
      </c>
      <c r="AM12" s="17">
        <v>0.120647493886957</v>
      </c>
      <c r="AN12" s="17">
        <v>0.19796089290845401</v>
      </c>
      <c r="AO12" s="17"/>
      <c r="AP12" s="17">
        <v>0.21266620196786801</v>
      </c>
      <c r="AQ12" s="17">
        <v>0.180103516978464</v>
      </c>
      <c r="AR12" s="17">
        <v>0.15276741954904699</v>
      </c>
      <c r="AS12" s="17">
        <v>0.122962820696657</v>
      </c>
      <c r="AT12" s="17">
        <v>0.16906185113146699</v>
      </c>
      <c r="AU12" s="17">
        <v>0.117021818697431</v>
      </c>
      <c r="AV12" s="17"/>
      <c r="AW12" s="17">
        <v>0.140337110467218</v>
      </c>
      <c r="AX12" s="17">
        <v>0.107735811500188</v>
      </c>
      <c r="AY12" s="17">
        <v>0.14523228036729599</v>
      </c>
      <c r="AZ12" s="17">
        <v>0.109180061414325</v>
      </c>
      <c r="BA12" s="17">
        <v>8.1466748065482195E-2</v>
      </c>
      <c r="BB12" s="17">
        <v>0.16438471237149199</v>
      </c>
      <c r="BC12" s="17">
        <v>0.17358786175796301</v>
      </c>
      <c r="BD12" s="17">
        <v>0.16419937690469899</v>
      </c>
      <c r="BE12" s="17">
        <v>0.17235136691988501</v>
      </c>
      <c r="BF12" s="17">
        <v>0.194176307055904</v>
      </c>
      <c r="BG12" s="17">
        <v>0.263075115385141</v>
      </c>
      <c r="BH12" s="17">
        <v>0.137849435583389</v>
      </c>
      <c r="BI12" s="17">
        <v>0.216419000380838</v>
      </c>
      <c r="BJ12" s="17">
        <v>0.2685540435721</v>
      </c>
      <c r="BK12" s="17">
        <v>0.173405755875329</v>
      </c>
      <c r="BL12" s="17">
        <v>0.26768522069328898</v>
      </c>
      <c r="BM12" s="17"/>
      <c r="BN12" s="17">
        <v>0.18667894026683801</v>
      </c>
      <c r="BO12" s="17">
        <v>0.13115822757539999</v>
      </c>
      <c r="BP12" s="17"/>
      <c r="BQ12" s="17">
        <v>0.207756833961734</v>
      </c>
      <c r="BR12" s="17">
        <v>0.112228037727054</v>
      </c>
      <c r="BS12" s="17"/>
      <c r="BT12" s="17">
        <v>0.190347586378631</v>
      </c>
      <c r="BU12" s="17"/>
      <c r="BV12" s="17">
        <v>0.138365005884138</v>
      </c>
      <c r="BW12" s="17">
        <v>0.21272071425320899</v>
      </c>
      <c r="BX12" s="17">
        <v>0.160850975033661</v>
      </c>
      <c r="BY12" s="17"/>
      <c r="BZ12" s="17">
        <v>0.121976842902166</v>
      </c>
      <c r="CA12" s="17">
        <v>0.116386536163313</v>
      </c>
      <c r="CB12" s="17">
        <v>0.123294644404744</v>
      </c>
      <c r="CC12" s="17">
        <v>0.181215650997405</v>
      </c>
      <c r="CD12" s="17">
        <v>0.16594833808158399</v>
      </c>
      <c r="CE12" s="17">
        <v>0.242884703801064</v>
      </c>
      <c r="CF12" s="17">
        <v>0.25063875776708699</v>
      </c>
      <c r="CG12" s="17"/>
      <c r="CH12" s="17">
        <v>0.22681958179939701</v>
      </c>
      <c r="CI12" s="17">
        <v>0.189150442357433</v>
      </c>
      <c r="CJ12" s="17">
        <v>0.16845650178864099</v>
      </c>
      <c r="CK12" s="17">
        <v>6.2548937974921795E-2</v>
      </c>
      <c r="CL12" s="17">
        <v>0.11119578102637601</v>
      </c>
    </row>
    <row r="13" spans="2:90" x14ac:dyDescent="0.3">
      <c r="B13" s="18" t="s">
        <v>313</v>
      </c>
      <c r="C13" s="17">
        <v>6.9685895017546504E-2</v>
      </c>
      <c r="D13" s="17">
        <v>8.8875110547844E-2</v>
      </c>
      <c r="E13" s="17">
        <v>5.1484628730515201E-2</v>
      </c>
      <c r="F13" s="17"/>
      <c r="G13" s="17">
        <v>0.130895233547065</v>
      </c>
      <c r="H13" s="17">
        <v>0.13882703105111399</v>
      </c>
      <c r="I13" s="17">
        <v>8.1064794766242995E-2</v>
      </c>
      <c r="J13" s="17">
        <v>4.7380385932193299E-2</v>
      </c>
      <c r="K13" s="17">
        <v>1.9033428552489701E-2</v>
      </c>
      <c r="L13" s="17">
        <v>1.5298900823242499E-2</v>
      </c>
      <c r="M13" s="17"/>
      <c r="N13" s="17">
        <v>0.11437173102400899</v>
      </c>
      <c r="O13" s="17">
        <v>3.7046687551546602E-2</v>
      </c>
      <c r="P13" s="17">
        <v>6.1115518789590297E-2</v>
      </c>
      <c r="Q13" s="17">
        <v>6.1773749894859301E-2</v>
      </c>
      <c r="R13" s="17"/>
      <c r="S13" s="17">
        <v>0.13718631928847699</v>
      </c>
      <c r="T13" s="17">
        <v>7.0740335474597696E-2</v>
      </c>
      <c r="U13" s="17">
        <v>4.0038909803355699E-2</v>
      </c>
      <c r="V13" s="17">
        <v>4.5320930014410399E-2</v>
      </c>
      <c r="W13" s="17">
        <v>2.5277774909379599E-2</v>
      </c>
      <c r="X13" s="17">
        <v>4.9874466450041899E-2</v>
      </c>
      <c r="Y13" s="17">
        <v>3.9795953851540798E-2</v>
      </c>
      <c r="Z13" s="17">
        <v>6.1676144742771603E-2</v>
      </c>
      <c r="AA13" s="17">
        <v>8.8418093125220906E-2</v>
      </c>
      <c r="AB13" s="17">
        <v>6.0586960267942802E-2</v>
      </c>
      <c r="AC13" s="17">
        <v>7.5578853365078302E-2</v>
      </c>
      <c r="AD13" s="17">
        <v>0.10305009461888399</v>
      </c>
      <c r="AE13" s="17"/>
      <c r="AF13" s="17">
        <v>4.6182383312081403E-2</v>
      </c>
      <c r="AG13" s="17">
        <v>7.9305976956142901E-2</v>
      </c>
      <c r="AH13" s="17">
        <v>8.4117158759587293E-2</v>
      </c>
      <c r="AI13" s="17"/>
      <c r="AJ13" s="17">
        <v>6.8800585358910898E-2</v>
      </c>
      <c r="AK13" s="17">
        <v>9.0721134841613094E-2</v>
      </c>
      <c r="AL13" s="17">
        <v>3.6693978532750103E-2</v>
      </c>
      <c r="AM13" s="17">
        <v>5.5278133872372702E-2</v>
      </c>
      <c r="AN13" s="17">
        <v>2.0237345268426899E-2</v>
      </c>
      <c r="AO13" s="17"/>
      <c r="AP13" s="17">
        <v>0.12527754493245999</v>
      </c>
      <c r="AQ13" s="17">
        <v>7.3722800630723104E-2</v>
      </c>
      <c r="AR13" s="17">
        <v>5.1817038187845797E-2</v>
      </c>
      <c r="AS13" s="17">
        <v>3.8836441864716201E-2</v>
      </c>
      <c r="AT13" s="17">
        <v>2.8172807402555702E-2</v>
      </c>
      <c r="AU13" s="17">
        <v>4.8038903844337601E-2</v>
      </c>
      <c r="AV13" s="17"/>
      <c r="AW13" s="17">
        <v>0</v>
      </c>
      <c r="AX13" s="17">
        <v>8.6289045594661398E-2</v>
      </c>
      <c r="AY13" s="17">
        <v>4.56444441650753E-2</v>
      </c>
      <c r="AZ13" s="17">
        <v>3.1070918643607798E-2</v>
      </c>
      <c r="BA13" s="17">
        <v>6.6480554582254894E-2</v>
      </c>
      <c r="BB13" s="17">
        <v>4.7891139546986101E-2</v>
      </c>
      <c r="BC13" s="17">
        <v>7.4254428125197905E-2</v>
      </c>
      <c r="BD13" s="17">
        <v>7.4581951948784003E-2</v>
      </c>
      <c r="BE13" s="17">
        <v>4.3597522006770702E-2</v>
      </c>
      <c r="BF13" s="17">
        <v>4.9539962020686099E-2</v>
      </c>
      <c r="BG13" s="17">
        <v>5.2224866673855598E-2</v>
      </c>
      <c r="BH13" s="17">
        <v>6.8609282171986696E-2</v>
      </c>
      <c r="BI13" s="17">
        <v>8.3013768695020404E-2</v>
      </c>
      <c r="BJ13" s="17">
        <v>6.2826325452319906E-2</v>
      </c>
      <c r="BK13" s="17">
        <v>7.4648360645849302E-2</v>
      </c>
      <c r="BL13" s="17">
        <v>0.238661199814171</v>
      </c>
      <c r="BM13" s="17"/>
      <c r="BN13" s="17">
        <v>7.8645886378931801E-2</v>
      </c>
      <c r="BO13" s="17">
        <v>5.7208552482891299E-2</v>
      </c>
      <c r="BP13" s="17"/>
      <c r="BQ13" s="17">
        <v>0.12499309868510899</v>
      </c>
      <c r="BR13" s="17">
        <v>3.2207933266582299E-2</v>
      </c>
      <c r="BS13" s="17"/>
      <c r="BT13" s="17">
        <v>0.14701591823812399</v>
      </c>
      <c r="BU13" s="17"/>
      <c r="BV13" s="17">
        <v>3.8820717462273002E-2</v>
      </c>
      <c r="BW13" s="17">
        <v>7.1195893358997106E-2</v>
      </c>
      <c r="BX13" s="17">
        <v>8.0407913069451595E-2</v>
      </c>
      <c r="BY13" s="17"/>
      <c r="BZ13" s="17">
        <v>6.08071717227101E-2</v>
      </c>
      <c r="CA13" s="17">
        <v>4.4171172136898702E-2</v>
      </c>
      <c r="CB13" s="17">
        <v>5.9813382057963202E-2</v>
      </c>
      <c r="CC13" s="17">
        <v>5.96762623053919E-2</v>
      </c>
      <c r="CD13" s="17">
        <v>6.2638518878586097E-2</v>
      </c>
      <c r="CE13" s="17">
        <v>7.7729288588758799E-2</v>
      </c>
      <c r="CF13" s="17">
        <v>0.14944264261543899</v>
      </c>
      <c r="CG13" s="17"/>
      <c r="CH13" s="17">
        <v>0.18565601572238699</v>
      </c>
      <c r="CI13" s="17">
        <v>7.6477806691110706E-2</v>
      </c>
      <c r="CJ13" s="17">
        <v>3.0541309644549899E-2</v>
      </c>
      <c r="CK13" s="17">
        <v>5.2613521716035602E-2</v>
      </c>
      <c r="CL13" s="17">
        <v>0.149612711788043</v>
      </c>
    </row>
    <row r="14" spans="2:90" x14ac:dyDescent="0.3">
      <c r="B14" s="18" t="s">
        <v>223</v>
      </c>
      <c r="C14" s="17">
        <v>2.63964886796055E-2</v>
      </c>
      <c r="D14" s="17">
        <v>1.86333997112209E-2</v>
      </c>
      <c r="E14" s="17">
        <v>3.41926200163137E-2</v>
      </c>
      <c r="F14" s="17"/>
      <c r="G14" s="17">
        <v>5.9560666375276801E-2</v>
      </c>
      <c r="H14" s="17">
        <v>3.5801679322470602E-2</v>
      </c>
      <c r="I14" s="17">
        <v>2.6140907837396098E-2</v>
      </c>
      <c r="J14" s="17">
        <v>1.6771519250439799E-2</v>
      </c>
      <c r="K14" s="17">
        <v>6.9460350717638402E-3</v>
      </c>
      <c r="L14" s="17">
        <v>1.7749983374803699E-2</v>
      </c>
      <c r="M14" s="17"/>
      <c r="N14" s="17">
        <v>1.27652342188886E-2</v>
      </c>
      <c r="O14" s="17">
        <v>2.9681372565103999E-2</v>
      </c>
      <c r="P14" s="17">
        <v>3.0477776731932301E-2</v>
      </c>
      <c r="Q14" s="17">
        <v>3.4353702915859499E-2</v>
      </c>
      <c r="R14" s="17"/>
      <c r="S14" s="17">
        <v>3.7119958757973498E-2</v>
      </c>
      <c r="T14" s="17">
        <v>6.9822906635696397E-3</v>
      </c>
      <c r="U14" s="17">
        <v>2.9642543671079099E-2</v>
      </c>
      <c r="V14" s="17">
        <v>2.7039305281095799E-2</v>
      </c>
      <c r="W14" s="17">
        <v>4.1672778709030502E-2</v>
      </c>
      <c r="X14" s="17">
        <v>4.3661904262623501E-2</v>
      </c>
      <c r="Y14" s="17">
        <v>3.3926125277511501E-2</v>
      </c>
      <c r="Z14" s="17">
        <v>3.5232408449846001E-2</v>
      </c>
      <c r="AA14" s="17">
        <v>1.38556113075761E-2</v>
      </c>
      <c r="AB14" s="17">
        <v>1.6286977767647402E-2</v>
      </c>
      <c r="AC14" s="17">
        <v>9.3869573440096207E-3</v>
      </c>
      <c r="AD14" s="17">
        <v>3.56072846655534E-2</v>
      </c>
      <c r="AE14" s="17"/>
      <c r="AF14" s="17">
        <v>2.1533924552248E-2</v>
      </c>
      <c r="AG14" s="17">
        <v>2.0325781662952399E-2</v>
      </c>
      <c r="AH14" s="17">
        <v>2.9999315914710601E-2</v>
      </c>
      <c r="AI14" s="17"/>
      <c r="AJ14" s="17">
        <v>2.1204612728686401E-2</v>
      </c>
      <c r="AK14" s="17">
        <v>2.4164100531820699E-2</v>
      </c>
      <c r="AL14" s="17">
        <v>1.3378216214519E-2</v>
      </c>
      <c r="AM14" s="17">
        <v>2.4171306770851098E-2</v>
      </c>
      <c r="AN14" s="17">
        <v>4.7600396554011402E-2</v>
      </c>
      <c r="AO14" s="17"/>
      <c r="AP14" s="17">
        <v>2.25653113311645E-2</v>
      </c>
      <c r="AQ14" s="17">
        <v>1.74345371944374E-2</v>
      </c>
      <c r="AR14" s="17">
        <v>2.1880231473087298E-2</v>
      </c>
      <c r="AS14" s="17">
        <v>2.3254321369750999E-2</v>
      </c>
      <c r="AT14" s="17">
        <v>3.5599719637059699E-2</v>
      </c>
      <c r="AU14" s="17">
        <v>4.8181455013519003E-2</v>
      </c>
      <c r="AV14" s="17"/>
      <c r="AW14" s="17">
        <v>5.7638985807136202E-2</v>
      </c>
      <c r="AX14" s="17">
        <v>5.57620881083273E-2</v>
      </c>
      <c r="AY14" s="17">
        <v>1.9782883268465098E-2</v>
      </c>
      <c r="AZ14" s="17">
        <v>3.9618346158190799E-2</v>
      </c>
      <c r="BA14" s="17">
        <v>1.8357476521146401E-2</v>
      </c>
      <c r="BB14" s="17">
        <v>4.1370435563378903E-2</v>
      </c>
      <c r="BC14" s="17">
        <v>3.8474997630160199E-2</v>
      </c>
      <c r="BD14" s="17">
        <v>5.7993010232323802E-3</v>
      </c>
      <c r="BE14" s="17">
        <v>0</v>
      </c>
      <c r="BF14" s="17">
        <v>0</v>
      </c>
      <c r="BG14" s="17">
        <v>2.7523717663955099E-2</v>
      </c>
      <c r="BH14" s="17">
        <v>3.8013354997485503E-2</v>
      </c>
      <c r="BI14" s="17">
        <v>1.22408244995699E-2</v>
      </c>
      <c r="BJ14" s="17">
        <v>0</v>
      </c>
      <c r="BK14" s="17">
        <v>0</v>
      </c>
      <c r="BL14" s="17">
        <v>7.8856037021974093E-3</v>
      </c>
      <c r="BM14" s="17"/>
      <c r="BN14" s="17">
        <v>1.7676324381741298E-2</v>
      </c>
      <c r="BO14" s="17">
        <v>3.88275076416928E-2</v>
      </c>
      <c r="BP14" s="17"/>
      <c r="BQ14" s="17">
        <v>2.0878312327509699E-2</v>
      </c>
      <c r="BR14" s="17">
        <v>3.4062577899419702E-2</v>
      </c>
      <c r="BS14" s="17"/>
      <c r="BT14" s="17">
        <v>2.75998437112033E-2</v>
      </c>
      <c r="BU14" s="17"/>
      <c r="BV14" s="17">
        <v>3.5675093716029102E-2</v>
      </c>
      <c r="BW14" s="17">
        <v>3.4737680302554301E-2</v>
      </c>
      <c r="BX14" s="17">
        <v>1.6383077862407901E-2</v>
      </c>
      <c r="BY14" s="17"/>
      <c r="BZ14" s="17">
        <v>2.9495048489403101E-2</v>
      </c>
      <c r="CA14" s="17">
        <v>2.6582973169669299E-2</v>
      </c>
      <c r="CB14" s="17">
        <v>3.6465482726200003E-2</v>
      </c>
      <c r="CC14" s="17">
        <v>2.2791236990245298E-2</v>
      </c>
      <c r="CD14" s="17">
        <v>8.9462803900393906E-3</v>
      </c>
      <c r="CE14" s="17">
        <v>7.51984692918876E-3</v>
      </c>
      <c r="CF14" s="17">
        <v>2.4961914195578298E-2</v>
      </c>
      <c r="CG14" s="17"/>
      <c r="CH14" s="17">
        <v>2.14698676169125E-2</v>
      </c>
      <c r="CI14" s="17">
        <v>1.7589352882352301E-2</v>
      </c>
      <c r="CJ14" s="17">
        <v>3.1138263884382102E-2</v>
      </c>
      <c r="CK14" s="17">
        <v>2.9056478396380699E-2</v>
      </c>
      <c r="CL14" s="17">
        <v>6.6367474609697594E-2</v>
      </c>
    </row>
    <row r="15" spans="2:90" x14ac:dyDescent="0.3">
      <c r="B15" s="18" t="s">
        <v>118</v>
      </c>
      <c r="C15" s="19">
        <v>2.24401873035978E-2</v>
      </c>
      <c r="D15" s="19">
        <v>1.6149602865300001E-2</v>
      </c>
      <c r="E15" s="19">
        <v>2.87658746763398E-2</v>
      </c>
      <c r="F15" s="19"/>
      <c r="G15" s="19">
        <v>6.8455681528097403E-2</v>
      </c>
      <c r="H15" s="19">
        <v>3.1087722543776501E-2</v>
      </c>
      <c r="I15" s="19">
        <v>1.45216443564779E-2</v>
      </c>
      <c r="J15" s="19">
        <v>1.8884612702534099E-2</v>
      </c>
      <c r="K15" s="19">
        <v>3.4976704251768599E-3</v>
      </c>
      <c r="L15" s="19">
        <v>6.8835017130536103E-3</v>
      </c>
      <c r="M15" s="19"/>
      <c r="N15" s="19">
        <v>2.49115303366403E-2</v>
      </c>
      <c r="O15" s="19">
        <v>2.9756264173605999E-2</v>
      </c>
      <c r="P15" s="19">
        <v>1.41610573088047E-2</v>
      </c>
      <c r="Q15" s="19">
        <v>1.96920279913636E-2</v>
      </c>
      <c r="R15" s="19"/>
      <c r="S15" s="19">
        <v>1.75455956948436E-2</v>
      </c>
      <c r="T15" s="19">
        <v>2.10246879154573E-2</v>
      </c>
      <c r="U15" s="19">
        <v>2.4274479472248499E-2</v>
      </c>
      <c r="V15" s="19">
        <v>1.0225634192922099E-2</v>
      </c>
      <c r="W15" s="19">
        <v>2.1187986937689401E-2</v>
      </c>
      <c r="X15" s="19">
        <v>3.2275747382465698E-2</v>
      </c>
      <c r="Y15" s="19">
        <v>2.3618682141033302E-2</v>
      </c>
      <c r="Z15" s="19">
        <v>0</v>
      </c>
      <c r="AA15" s="19">
        <v>1.4546642038514499E-2</v>
      </c>
      <c r="AB15" s="19">
        <v>6.1111290116359997E-2</v>
      </c>
      <c r="AC15" s="19">
        <v>1.05836817947394E-2</v>
      </c>
      <c r="AD15" s="19">
        <v>1.6278114914823599E-2</v>
      </c>
      <c r="AE15" s="19"/>
      <c r="AF15" s="19">
        <v>1.71767456342529E-2</v>
      </c>
      <c r="AG15" s="19">
        <v>1.54124653608083E-2</v>
      </c>
      <c r="AH15" s="19">
        <v>3.1756388508593102E-2</v>
      </c>
      <c r="AI15" s="19"/>
      <c r="AJ15" s="19">
        <v>5.3441960551726701E-3</v>
      </c>
      <c r="AK15" s="19">
        <v>1.9786737807627401E-2</v>
      </c>
      <c r="AL15" s="19">
        <v>1.2480874078974901E-2</v>
      </c>
      <c r="AM15" s="19">
        <v>2.2236678738484401E-2</v>
      </c>
      <c r="AN15" s="19">
        <v>1.7601918491355902E-2</v>
      </c>
      <c r="AO15" s="19"/>
      <c r="AP15" s="19">
        <v>1.6341184186952101E-2</v>
      </c>
      <c r="AQ15" s="19">
        <v>1.50930600696862E-2</v>
      </c>
      <c r="AR15" s="19">
        <v>1.7299745701542898E-2</v>
      </c>
      <c r="AS15" s="19">
        <v>2.23324599819992E-2</v>
      </c>
      <c r="AT15" s="19">
        <v>4.6751625172850697E-2</v>
      </c>
      <c r="AU15" s="19">
        <v>3.0619171931639998E-2</v>
      </c>
      <c r="AV15" s="19"/>
      <c r="AW15" s="19">
        <v>0</v>
      </c>
      <c r="AX15" s="19">
        <v>5.4541225326718297E-2</v>
      </c>
      <c r="AY15" s="19">
        <v>5.5984049608601399E-2</v>
      </c>
      <c r="AZ15" s="19">
        <v>2.4722701009715301E-2</v>
      </c>
      <c r="BA15" s="19">
        <v>1.8032952713086099E-2</v>
      </c>
      <c r="BB15" s="19">
        <v>2.1505581779171199E-2</v>
      </c>
      <c r="BC15" s="19">
        <v>5.8839163347323602E-3</v>
      </c>
      <c r="BD15" s="19">
        <v>7.2332337915870697E-3</v>
      </c>
      <c r="BE15" s="19">
        <v>2.4269882485657798E-2</v>
      </c>
      <c r="BF15" s="19">
        <v>9.3406977638587595E-3</v>
      </c>
      <c r="BG15" s="19">
        <v>6.6115944640630303E-3</v>
      </c>
      <c r="BH15" s="19">
        <v>3.0087638090707799E-2</v>
      </c>
      <c r="BI15" s="19">
        <v>0</v>
      </c>
      <c r="BJ15" s="19">
        <v>1.77136016892693E-2</v>
      </c>
      <c r="BK15" s="19">
        <v>0</v>
      </c>
      <c r="BL15" s="19">
        <v>1.7275094066093101E-2</v>
      </c>
      <c r="BM15" s="19"/>
      <c r="BN15" s="19">
        <v>1.27582100439866E-2</v>
      </c>
      <c r="BO15" s="19">
        <v>3.6142698220072503E-2</v>
      </c>
      <c r="BP15" s="19"/>
      <c r="BQ15" s="19">
        <v>1.8301066598353E-2</v>
      </c>
      <c r="BR15" s="19">
        <v>2.3974626761603501E-2</v>
      </c>
      <c r="BS15" s="19"/>
      <c r="BT15" s="19">
        <v>1.2541780922548099E-2</v>
      </c>
      <c r="BU15" s="19"/>
      <c r="BV15" s="19">
        <v>2.6544398745568101E-2</v>
      </c>
      <c r="BW15" s="19">
        <v>4.0223943511668497E-2</v>
      </c>
      <c r="BX15" s="19">
        <v>1.35334840573076E-2</v>
      </c>
      <c r="BY15" s="19"/>
      <c r="BZ15" s="19">
        <v>3.1898651421791303E-2</v>
      </c>
      <c r="CA15" s="19">
        <v>2.5360549135143601E-2</v>
      </c>
      <c r="CB15" s="19">
        <v>1.7722620290848898E-2</v>
      </c>
      <c r="CC15" s="19">
        <v>1.9439793236282799E-2</v>
      </c>
      <c r="CD15" s="19">
        <v>1.5846459456258701E-2</v>
      </c>
      <c r="CE15" s="19">
        <v>0</v>
      </c>
      <c r="CF15" s="19">
        <v>6.7134161112904897E-3</v>
      </c>
      <c r="CG15" s="19"/>
      <c r="CH15" s="19">
        <v>1.2375963401930401E-2</v>
      </c>
      <c r="CI15" s="19">
        <v>2.18430284683689E-2</v>
      </c>
      <c r="CJ15" s="19">
        <v>2.0977812989574001E-2</v>
      </c>
      <c r="CK15" s="19">
        <v>3.2802038690716198E-2</v>
      </c>
      <c r="CL15" s="19">
        <v>2.5581127317056401E-2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321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310</v>
      </c>
      <c r="C9" s="17">
        <v>7.5957043140143496E-2</v>
      </c>
      <c r="D9" s="17">
        <v>6.4807345528639301E-2</v>
      </c>
      <c r="E9" s="17">
        <v>8.6497213444425805E-2</v>
      </c>
      <c r="F9" s="17"/>
      <c r="G9" s="17">
        <v>4.46870834995532E-2</v>
      </c>
      <c r="H9" s="17">
        <v>4.0123294441520303E-2</v>
      </c>
      <c r="I9" s="17">
        <v>0.121446962370462</v>
      </c>
      <c r="J9" s="17">
        <v>9.0515731851041198E-2</v>
      </c>
      <c r="K9" s="17">
        <v>9.6533057519770593E-2</v>
      </c>
      <c r="L9" s="17">
        <v>6.3137379396640006E-2</v>
      </c>
      <c r="M9" s="17"/>
      <c r="N9" s="17">
        <v>3.5739570880305098E-2</v>
      </c>
      <c r="O9" s="17">
        <v>6.2420039381557997E-2</v>
      </c>
      <c r="P9" s="17">
        <v>7.8979608707407098E-2</v>
      </c>
      <c r="Q9" s="17">
        <v>0.13146260086987099</v>
      </c>
      <c r="R9" s="17"/>
      <c r="S9" s="17">
        <v>4.8398664054082101E-2</v>
      </c>
      <c r="T9" s="17">
        <v>8.1702815957052102E-2</v>
      </c>
      <c r="U9" s="17">
        <v>8.3085185889144597E-2</v>
      </c>
      <c r="V9" s="17">
        <v>3.9556103001411998E-2</v>
      </c>
      <c r="W9" s="17">
        <v>8.2310873227458406E-2</v>
      </c>
      <c r="X9" s="17">
        <v>7.2084673062365906E-2</v>
      </c>
      <c r="Y9" s="17">
        <v>9.2554744433091196E-2</v>
      </c>
      <c r="Z9" s="17">
        <v>5.2419102341386102E-2</v>
      </c>
      <c r="AA9" s="17">
        <v>0.12298413057476799</v>
      </c>
      <c r="AB9" s="17">
        <v>6.1367959707370801E-2</v>
      </c>
      <c r="AC9" s="17">
        <v>9.1516551027409396E-2</v>
      </c>
      <c r="AD9" s="17">
        <v>9.8765987954989906E-2</v>
      </c>
      <c r="AE9" s="17"/>
      <c r="AF9" s="17">
        <v>0.101159663875005</v>
      </c>
      <c r="AG9" s="17">
        <v>6.4964804131066298E-2</v>
      </c>
      <c r="AH9" s="17">
        <v>7.1715243617841595E-2</v>
      </c>
      <c r="AI9" s="17"/>
      <c r="AJ9" s="17">
        <v>6.3257861584096603E-2</v>
      </c>
      <c r="AK9" s="17">
        <v>5.9797945298763498E-2</v>
      </c>
      <c r="AL9" s="17">
        <v>4.2060318128841999E-2</v>
      </c>
      <c r="AM9" s="17">
        <v>0.115172827378564</v>
      </c>
      <c r="AN9" s="17">
        <v>9.9185002333625399E-2</v>
      </c>
      <c r="AO9" s="17"/>
      <c r="AP9" s="17">
        <v>4.4892438211708498E-2</v>
      </c>
      <c r="AQ9" s="17">
        <v>6.1329449905755999E-2</v>
      </c>
      <c r="AR9" s="17">
        <v>6.0263451257810297E-2</v>
      </c>
      <c r="AS9" s="17">
        <v>0.112564266812792</v>
      </c>
      <c r="AT9" s="17">
        <v>6.9119285766112107E-2</v>
      </c>
      <c r="AU9" s="17">
        <v>6.0526650605850101E-2</v>
      </c>
      <c r="AV9" s="17"/>
      <c r="AW9" s="17">
        <v>0.19095803064199901</v>
      </c>
      <c r="AX9" s="17">
        <v>0.15189328563792101</v>
      </c>
      <c r="AY9" s="17">
        <v>9.4232609594307903E-2</v>
      </c>
      <c r="AZ9" s="17">
        <v>0.12995958639107999</v>
      </c>
      <c r="BA9" s="17">
        <v>8.7683356721917793E-2</v>
      </c>
      <c r="BB9" s="17">
        <v>8.9841530205450201E-2</v>
      </c>
      <c r="BC9" s="17">
        <v>7.9905629399733794E-2</v>
      </c>
      <c r="BD9" s="17">
        <v>7.0904971269419206E-2</v>
      </c>
      <c r="BE9" s="17">
        <v>5.4062885174112701E-2</v>
      </c>
      <c r="BF9" s="17">
        <v>5.2026454657066998E-2</v>
      </c>
      <c r="BG9" s="17">
        <v>7.5057939596562706E-2</v>
      </c>
      <c r="BH9" s="17">
        <v>3.7073325463885101E-2</v>
      </c>
      <c r="BI9" s="17">
        <v>2.5981861159509199E-2</v>
      </c>
      <c r="BJ9" s="17">
        <v>0</v>
      </c>
      <c r="BK9" s="17">
        <v>6.0286901639789801E-2</v>
      </c>
      <c r="BL9" s="17">
        <v>5.3445784927001201E-2</v>
      </c>
      <c r="BM9" s="17"/>
      <c r="BN9" s="17">
        <v>8.62685479818672E-2</v>
      </c>
      <c r="BO9" s="17">
        <v>6.1762561021569302E-2</v>
      </c>
      <c r="BP9" s="17"/>
      <c r="BQ9" s="17">
        <v>3.1440953581871899E-2</v>
      </c>
      <c r="BR9" s="17">
        <v>9.4294119139657503E-2</v>
      </c>
      <c r="BS9" s="17"/>
      <c r="BT9" s="17">
        <v>6.9184769234500898E-2</v>
      </c>
      <c r="BU9" s="17"/>
      <c r="BV9" s="17">
        <v>5.8474482969233597E-2</v>
      </c>
      <c r="BW9" s="17">
        <v>5.9035601385007602E-2</v>
      </c>
      <c r="BX9" s="17">
        <v>9.1431676608616397E-2</v>
      </c>
      <c r="BY9" s="17"/>
      <c r="BZ9" s="17">
        <v>0.199455792367384</v>
      </c>
      <c r="CA9" s="17">
        <v>0.14113419064866001</v>
      </c>
      <c r="CB9" s="17">
        <v>8.3868982383851501E-2</v>
      </c>
      <c r="CC9" s="17">
        <v>8.0550813647790501E-2</v>
      </c>
      <c r="CD9" s="17">
        <v>3.4297179271063301E-2</v>
      </c>
      <c r="CE9" s="17">
        <v>2.8232851826877601E-2</v>
      </c>
      <c r="CF9" s="17">
        <v>2.4683732696993199E-2</v>
      </c>
      <c r="CG9" s="17"/>
      <c r="CH9" s="17">
        <v>3.13512677820613E-2</v>
      </c>
      <c r="CI9" s="17">
        <v>3.3044710199281603E-2</v>
      </c>
      <c r="CJ9" s="17">
        <v>5.7400205224788198E-2</v>
      </c>
      <c r="CK9" s="17">
        <v>0.18476632962064601</v>
      </c>
      <c r="CL9" s="17">
        <v>0.32980753658956202</v>
      </c>
    </row>
    <row r="10" spans="2:90" x14ac:dyDescent="0.3">
      <c r="B10" s="18" t="s">
        <v>311</v>
      </c>
      <c r="C10" s="17">
        <v>0.22321002811833199</v>
      </c>
      <c r="D10" s="17">
        <v>0.21123493449421299</v>
      </c>
      <c r="E10" s="17">
        <v>0.232661973861154</v>
      </c>
      <c r="F10" s="17"/>
      <c r="G10" s="17">
        <v>0.21326262548393801</v>
      </c>
      <c r="H10" s="17">
        <v>0.17430208453815599</v>
      </c>
      <c r="I10" s="17">
        <v>0.213223608627258</v>
      </c>
      <c r="J10" s="17">
        <v>0.24811509442436899</v>
      </c>
      <c r="K10" s="17">
        <v>0.26231762136958298</v>
      </c>
      <c r="L10" s="17">
        <v>0.23150678346177</v>
      </c>
      <c r="M10" s="17"/>
      <c r="N10" s="17">
        <v>0.16087344953992699</v>
      </c>
      <c r="O10" s="17">
        <v>0.24869062957402699</v>
      </c>
      <c r="P10" s="17">
        <v>0.26007886287175502</v>
      </c>
      <c r="Q10" s="17">
        <v>0.22977183262443601</v>
      </c>
      <c r="R10" s="17"/>
      <c r="S10" s="17">
        <v>0.20547985735161001</v>
      </c>
      <c r="T10" s="17">
        <v>0.22425498339870001</v>
      </c>
      <c r="U10" s="17">
        <v>0.24342971286158699</v>
      </c>
      <c r="V10" s="17">
        <v>0.224124646529475</v>
      </c>
      <c r="W10" s="17">
        <v>0.19134828056095099</v>
      </c>
      <c r="X10" s="17">
        <v>0.22052772102630799</v>
      </c>
      <c r="Y10" s="17">
        <v>0.24367488245476199</v>
      </c>
      <c r="Z10" s="17">
        <v>0.30461773254650898</v>
      </c>
      <c r="AA10" s="17">
        <v>0.170864233674627</v>
      </c>
      <c r="AB10" s="17">
        <v>0.23939661355804001</v>
      </c>
      <c r="AC10" s="17">
        <v>0.23371880728925001</v>
      </c>
      <c r="AD10" s="17">
        <v>0.29103425779495601</v>
      </c>
      <c r="AE10" s="17"/>
      <c r="AF10" s="17">
        <v>0.25735384074470402</v>
      </c>
      <c r="AG10" s="17">
        <v>0.19905465120232099</v>
      </c>
      <c r="AH10" s="17">
        <v>0.218135188828635</v>
      </c>
      <c r="AI10" s="17"/>
      <c r="AJ10" s="17">
        <v>0.20471231393672401</v>
      </c>
      <c r="AK10" s="17">
        <v>0.19651765412670399</v>
      </c>
      <c r="AL10" s="17">
        <v>0.23587407189437601</v>
      </c>
      <c r="AM10" s="17">
        <v>0.26509116375944602</v>
      </c>
      <c r="AN10" s="17">
        <v>0.271422933874923</v>
      </c>
      <c r="AO10" s="17"/>
      <c r="AP10" s="17">
        <v>0.18227269981861699</v>
      </c>
      <c r="AQ10" s="17">
        <v>0.21061639635865301</v>
      </c>
      <c r="AR10" s="17">
        <v>0.206162999501043</v>
      </c>
      <c r="AS10" s="17">
        <v>0.25955010901037501</v>
      </c>
      <c r="AT10" s="17">
        <v>0.23969648118543899</v>
      </c>
      <c r="AU10" s="17">
        <v>0.266866228168328</v>
      </c>
      <c r="AV10" s="17"/>
      <c r="AW10" s="17">
        <v>0.25972036445651597</v>
      </c>
      <c r="AX10" s="17">
        <v>0.191679351420486</v>
      </c>
      <c r="AY10" s="17">
        <v>0.21394424402220699</v>
      </c>
      <c r="AZ10" s="17">
        <v>0.22339613871997499</v>
      </c>
      <c r="BA10" s="17">
        <v>0.26549381225885799</v>
      </c>
      <c r="BB10" s="17">
        <v>0.255217588195296</v>
      </c>
      <c r="BC10" s="17">
        <v>0.23099403612293201</v>
      </c>
      <c r="BD10" s="17">
        <v>0.23895003307655199</v>
      </c>
      <c r="BE10" s="17">
        <v>0.20705312976169901</v>
      </c>
      <c r="BF10" s="17">
        <v>0.26088608592117601</v>
      </c>
      <c r="BG10" s="17">
        <v>0.23039248224308101</v>
      </c>
      <c r="BH10" s="17">
        <v>0.21398806329387399</v>
      </c>
      <c r="BI10" s="17">
        <v>0.14511302144586899</v>
      </c>
      <c r="BJ10" s="17">
        <v>0.204443664614852</v>
      </c>
      <c r="BK10" s="17">
        <v>0.21400921391287001</v>
      </c>
      <c r="BL10" s="17">
        <v>9.6378759447889206E-2</v>
      </c>
      <c r="BM10" s="17"/>
      <c r="BN10" s="17">
        <v>0.20791711133013699</v>
      </c>
      <c r="BO10" s="17">
        <v>0.24382594679734901</v>
      </c>
      <c r="BP10" s="17"/>
      <c r="BQ10" s="17">
        <v>0.177781016192534</v>
      </c>
      <c r="BR10" s="17">
        <v>0.21310319595824501</v>
      </c>
      <c r="BS10" s="17"/>
      <c r="BT10" s="17">
        <v>0.1870170759815</v>
      </c>
      <c r="BU10" s="17"/>
      <c r="BV10" s="17">
        <v>0.23418229213816399</v>
      </c>
      <c r="BW10" s="17">
        <v>0.23374364147455601</v>
      </c>
      <c r="BX10" s="17">
        <v>0.211348805343711</v>
      </c>
      <c r="BY10" s="17"/>
      <c r="BZ10" s="17">
        <v>0.26053135607176697</v>
      </c>
      <c r="CA10" s="17">
        <v>0.28190086037359702</v>
      </c>
      <c r="CB10" s="17">
        <v>0.25246194611824102</v>
      </c>
      <c r="CC10" s="17">
        <v>0.23290629765568299</v>
      </c>
      <c r="CD10" s="17">
        <v>0.20414481858653799</v>
      </c>
      <c r="CE10" s="17">
        <v>0.18306886217868801</v>
      </c>
      <c r="CF10" s="17">
        <v>0.13937053623699699</v>
      </c>
      <c r="CG10" s="17"/>
      <c r="CH10" s="17">
        <v>0.15571343447932001</v>
      </c>
      <c r="CI10" s="17">
        <v>0.16668695473592199</v>
      </c>
      <c r="CJ10" s="17">
        <v>0.25657677640861698</v>
      </c>
      <c r="CK10" s="17">
        <v>0.32228347200169799</v>
      </c>
      <c r="CL10" s="17">
        <v>0.21962799011763001</v>
      </c>
    </row>
    <row r="11" spans="2:90" x14ac:dyDescent="0.3">
      <c r="B11" s="18" t="s">
        <v>220</v>
      </c>
      <c r="C11" s="17">
        <v>0.46035257838552202</v>
      </c>
      <c r="D11" s="17">
        <v>0.459221791022768</v>
      </c>
      <c r="E11" s="17">
        <v>0.46319056105223799</v>
      </c>
      <c r="F11" s="17"/>
      <c r="G11" s="17">
        <v>0.293654060386566</v>
      </c>
      <c r="H11" s="17">
        <v>0.35215566687733502</v>
      </c>
      <c r="I11" s="17">
        <v>0.35420714324925301</v>
      </c>
      <c r="J11" s="17">
        <v>0.53243579372784</v>
      </c>
      <c r="K11" s="17">
        <v>0.55223826823873201</v>
      </c>
      <c r="L11" s="17">
        <v>0.62626515825533702</v>
      </c>
      <c r="M11" s="17"/>
      <c r="N11" s="17">
        <v>0.47160151181603499</v>
      </c>
      <c r="O11" s="17">
        <v>0.45878548063424601</v>
      </c>
      <c r="P11" s="17">
        <v>0.46692730062170401</v>
      </c>
      <c r="Q11" s="17">
        <v>0.444505435706053</v>
      </c>
      <c r="R11" s="17"/>
      <c r="S11" s="17">
        <v>0.358132385514357</v>
      </c>
      <c r="T11" s="17">
        <v>0.47585319238553297</v>
      </c>
      <c r="U11" s="17">
        <v>0.48190985386398399</v>
      </c>
      <c r="V11" s="17">
        <v>0.56282153981278404</v>
      </c>
      <c r="W11" s="17">
        <v>0.54721837217790703</v>
      </c>
      <c r="X11" s="17">
        <v>0.45385621149520999</v>
      </c>
      <c r="Y11" s="17">
        <v>0.44592234774336498</v>
      </c>
      <c r="Z11" s="17">
        <v>0.44891839221322899</v>
      </c>
      <c r="AA11" s="17">
        <v>0.481883183124382</v>
      </c>
      <c r="AB11" s="17">
        <v>0.46902399685429202</v>
      </c>
      <c r="AC11" s="17">
        <v>0.42798259211269202</v>
      </c>
      <c r="AD11" s="17">
        <v>0.325934154454673</v>
      </c>
      <c r="AE11" s="17"/>
      <c r="AF11" s="17">
        <v>0.491041413841521</v>
      </c>
      <c r="AG11" s="17">
        <v>0.476463342746414</v>
      </c>
      <c r="AH11" s="17">
        <v>0.396860203620364</v>
      </c>
      <c r="AI11" s="17"/>
      <c r="AJ11" s="17">
        <v>0.52918162956300696</v>
      </c>
      <c r="AK11" s="17">
        <v>0.42627024702732702</v>
      </c>
      <c r="AL11" s="17">
        <v>0.571779495264365</v>
      </c>
      <c r="AM11" s="17">
        <v>0.444253320950525</v>
      </c>
      <c r="AN11" s="17">
        <v>0.37920215368666998</v>
      </c>
      <c r="AO11" s="17"/>
      <c r="AP11" s="17">
        <v>0.40912577216441798</v>
      </c>
      <c r="AQ11" s="17">
        <v>0.48795051309873599</v>
      </c>
      <c r="AR11" s="17">
        <v>0.55953085789141699</v>
      </c>
      <c r="AS11" s="17">
        <v>0.462303471221929</v>
      </c>
      <c r="AT11" s="17">
        <v>0.39728139667238099</v>
      </c>
      <c r="AU11" s="17">
        <v>0.51441200162983802</v>
      </c>
      <c r="AV11" s="17"/>
      <c r="AW11" s="17">
        <v>0.344792942038114</v>
      </c>
      <c r="AX11" s="17">
        <v>0.27620803041516001</v>
      </c>
      <c r="AY11" s="17">
        <v>0.51813575451423399</v>
      </c>
      <c r="AZ11" s="17">
        <v>0.45827295277699998</v>
      </c>
      <c r="BA11" s="17">
        <v>0.44002397377251801</v>
      </c>
      <c r="BB11" s="17">
        <v>0.463591914180423</v>
      </c>
      <c r="BC11" s="17">
        <v>0.476609363780236</v>
      </c>
      <c r="BD11" s="17">
        <v>0.53896426058448899</v>
      </c>
      <c r="BE11" s="17">
        <v>0.511472829055998</v>
      </c>
      <c r="BF11" s="17">
        <v>0.45889166543631998</v>
      </c>
      <c r="BG11" s="17">
        <v>0.46223822706293999</v>
      </c>
      <c r="BH11" s="17">
        <v>0.49440744232445</v>
      </c>
      <c r="BI11" s="17">
        <v>0.54362031051114401</v>
      </c>
      <c r="BJ11" s="17">
        <v>0.46435330111036799</v>
      </c>
      <c r="BK11" s="17">
        <v>0.50203160238740496</v>
      </c>
      <c r="BL11" s="17">
        <v>0.30017956225508102</v>
      </c>
      <c r="BM11" s="17"/>
      <c r="BN11" s="17">
        <v>0.46475805368718698</v>
      </c>
      <c r="BO11" s="17">
        <v>0.45320350236804002</v>
      </c>
      <c r="BP11" s="17"/>
      <c r="BQ11" s="17">
        <v>0.42802717216414898</v>
      </c>
      <c r="BR11" s="17">
        <v>0.44408178673013199</v>
      </c>
      <c r="BS11" s="17"/>
      <c r="BT11" s="17">
        <v>0.32336688941257202</v>
      </c>
      <c r="BU11" s="17"/>
      <c r="BV11" s="17">
        <v>0.467802414880156</v>
      </c>
      <c r="BW11" s="17">
        <v>0.38808728358417499</v>
      </c>
      <c r="BX11" s="17">
        <v>0.48231223257797201</v>
      </c>
      <c r="BY11" s="17"/>
      <c r="BZ11" s="17">
        <v>0.32916177076386799</v>
      </c>
      <c r="CA11" s="17">
        <v>0.41548721153903601</v>
      </c>
      <c r="CB11" s="17">
        <v>0.48446535475339197</v>
      </c>
      <c r="CC11" s="17">
        <v>0.43496636123451099</v>
      </c>
      <c r="CD11" s="17">
        <v>0.51190967481375105</v>
      </c>
      <c r="CE11" s="17">
        <v>0.51050913698020595</v>
      </c>
      <c r="CF11" s="17">
        <v>0.43679109900892399</v>
      </c>
      <c r="CG11" s="17"/>
      <c r="CH11" s="17">
        <v>0.33683670198175297</v>
      </c>
      <c r="CI11" s="17">
        <v>0.53456168846393903</v>
      </c>
      <c r="CJ11" s="17">
        <v>0.49339226135145697</v>
      </c>
      <c r="CK11" s="17">
        <v>0.34188375666659399</v>
      </c>
      <c r="CL11" s="17">
        <v>0.23170664067670199</v>
      </c>
    </row>
    <row r="12" spans="2:90" x14ac:dyDescent="0.3">
      <c r="B12" s="18" t="s">
        <v>312</v>
      </c>
      <c r="C12" s="17">
        <v>0.13372863652228301</v>
      </c>
      <c r="D12" s="17">
        <v>0.15130006821542999</v>
      </c>
      <c r="E12" s="17">
        <v>0.117616102221278</v>
      </c>
      <c r="F12" s="17"/>
      <c r="G12" s="17">
        <v>0.223718834876939</v>
      </c>
      <c r="H12" s="17">
        <v>0.22794964167262199</v>
      </c>
      <c r="I12" s="17">
        <v>0.18204329448332501</v>
      </c>
      <c r="J12" s="17">
        <v>6.3659150150273403E-2</v>
      </c>
      <c r="K12" s="17">
        <v>6.4306380059555301E-2</v>
      </c>
      <c r="L12" s="17">
        <v>6.0845013672797203E-2</v>
      </c>
      <c r="M12" s="17"/>
      <c r="N12" s="17">
        <v>0.177639910639077</v>
      </c>
      <c r="O12" s="17">
        <v>0.14733776441513599</v>
      </c>
      <c r="P12" s="17">
        <v>0.116691098122658</v>
      </c>
      <c r="Q12" s="17">
        <v>8.8596328428490606E-2</v>
      </c>
      <c r="R12" s="17"/>
      <c r="S12" s="17">
        <v>0.213005148525205</v>
      </c>
      <c r="T12" s="17">
        <v>0.14158416377321101</v>
      </c>
      <c r="U12" s="17">
        <v>0.109233091024974</v>
      </c>
      <c r="V12" s="17">
        <v>0.106986940651388</v>
      </c>
      <c r="W12" s="17">
        <v>0.13826935211944899</v>
      </c>
      <c r="X12" s="17">
        <v>0.14392197388149899</v>
      </c>
      <c r="Y12" s="17">
        <v>7.7571303654470999E-2</v>
      </c>
      <c r="Z12" s="17">
        <v>9.6190567651870298E-2</v>
      </c>
      <c r="AA12" s="17">
        <v>0.104854197486744</v>
      </c>
      <c r="AB12" s="17">
        <v>0.110146176193125</v>
      </c>
      <c r="AC12" s="17">
        <v>0.15069241184638901</v>
      </c>
      <c r="AD12" s="17">
        <v>0.18127800299963301</v>
      </c>
      <c r="AE12" s="17"/>
      <c r="AF12" s="17">
        <v>7.9076817563972807E-2</v>
      </c>
      <c r="AG12" s="17">
        <v>0.147139852920536</v>
      </c>
      <c r="AH12" s="17">
        <v>0.17027481723954399</v>
      </c>
      <c r="AI12" s="17"/>
      <c r="AJ12" s="17">
        <v>0.137507435403594</v>
      </c>
      <c r="AK12" s="17">
        <v>0.19146142314682599</v>
      </c>
      <c r="AL12" s="17">
        <v>7.7653186231918706E-2</v>
      </c>
      <c r="AM12" s="17">
        <v>6.6184484587035297E-2</v>
      </c>
      <c r="AN12" s="17">
        <v>0.14712911179361801</v>
      </c>
      <c r="AO12" s="17"/>
      <c r="AP12" s="17">
        <v>0.21372809295487799</v>
      </c>
      <c r="AQ12" s="17">
        <v>0.144828971426856</v>
      </c>
      <c r="AR12" s="17">
        <v>9.2612836133673299E-2</v>
      </c>
      <c r="AS12" s="17">
        <v>8.1823636744564304E-2</v>
      </c>
      <c r="AT12" s="17">
        <v>0.15479033418892699</v>
      </c>
      <c r="AU12" s="17">
        <v>0.108482107787223</v>
      </c>
      <c r="AV12" s="17"/>
      <c r="AW12" s="17">
        <v>0.15416321531195001</v>
      </c>
      <c r="AX12" s="17">
        <v>0.12955526171154799</v>
      </c>
      <c r="AY12" s="17">
        <v>6.3460123569534094E-2</v>
      </c>
      <c r="AZ12" s="17">
        <v>9.2845650425480097E-2</v>
      </c>
      <c r="BA12" s="17">
        <v>0.141605015725282</v>
      </c>
      <c r="BB12" s="17">
        <v>0.10411098311485301</v>
      </c>
      <c r="BC12" s="17">
        <v>0.130804908257242</v>
      </c>
      <c r="BD12" s="17">
        <v>8.81087434136653E-2</v>
      </c>
      <c r="BE12" s="17">
        <v>0.115625016706511</v>
      </c>
      <c r="BF12" s="17">
        <v>0.152036100399109</v>
      </c>
      <c r="BG12" s="17">
        <v>0.15804793246771601</v>
      </c>
      <c r="BH12" s="17">
        <v>0.117514234476778</v>
      </c>
      <c r="BI12" s="17">
        <v>0.19267371295063701</v>
      </c>
      <c r="BJ12" s="17">
        <v>0.26818757213182698</v>
      </c>
      <c r="BK12" s="17">
        <v>0.121448881656329</v>
      </c>
      <c r="BL12" s="17">
        <v>0.28059876268960698</v>
      </c>
      <c r="BM12" s="17"/>
      <c r="BN12" s="17">
        <v>0.142381807904496</v>
      </c>
      <c r="BO12" s="17">
        <v>0.122856650815423</v>
      </c>
      <c r="BP12" s="17"/>
      <c r="BQ12" s="17">
        <v>0.21737031212388799</v>
      </c>
      <c r="BR12" s="17">
        <v>0.15690765296463899</v>
      </c>
      <c r="BS12" s="17"/>
      <c r="BT12" s="17">
        <v>0.25507361424528402</v>
      </c>
      <c r="BU12" s="17"/>
      <c r="BV12" s="17">
        <v>0.11712367134849901</v>
      </c>
      <c r="BW12" s="17">
        <v>0.186326373213686</v>
      </c>
      <c r="BX12" s="17">
        <v>0.12702659081055601</v>
      </c>
      <c r="BY12" s="17"/>
      <c r="BZ12" s="17">
        <v>7.61065118967066E-2</v>
      </c>
      <c r="CA12" s="17">
        <v>5.9514654964180097E-2</v>
      </c>
      <c r="CB12" s="17">
        <v>9.5879394810994001E-2</v>
      </c>
      <c r="CC12" s="17">
        <v>0.15293205678090399</v>
      </c>
      <c r="CD12" s="17">
        <v>0.15390812314267299</v>
      </c>
      <c r="CE12" s="17">
        <v>0.20429080111728701</v>
      </c>
      <c r="CF12" s="17">
        <v>0.223740669510507</v>
      </c>
      <c r="CG12" s="17"/>
      <c r="CH12" s="17">
        <v>0.26952276000936398</v>
      </c>
      <c r="CI12" s="17">
        <v>0.16130910235927601</v>
      </c>
      <c r="CJ12" s="17">
        <v>0.107464384375655</v>
      </c>
      <c r="CK12" s="17">
        <v>6.7217075701751797E-2</v>
      </c>
      <c r="CL12" s="17">
        <v>4.6398130653239E-2</v>
      </c>
    </row>
    <row r="13" spans="2:90" x14ac:dyDescent="0.3">
      <c r="B13" s="18" t="s">
        <v>313</v>
      </c>
      <c r="C13" s="17">
        <v>7.7304718702425695E-2</v>
      </c>
      <c r="D13" s="17">
        <v>8.5784704937057504E-2</v>
      </c>
      <c r="E13" s="17">
        <v>6.8598649283057297E-2</v>
      </c>
      <c r="F13" s="17"/>
      <c r="G13" s="17">
        <v>0.13783176672051101</v>
      </c>
      <c r="H13" s="17">
        <v>0.17483688641415199</v>
      </c>
      <c r="I13" s="17">
        <v>9.3801337891688596E-2</v>
      </c>
      <c r="J13" s="17">
        <v>4.3550720755215197E-2</v>
      </c>
      <c r="K13" s="17">
        <v>1.40353052570267E-2</v>
      </c>
      <c r="L13" s="17">
        <v>1.37398938294444E-2</v>
      </c>
      <c r="M13" s="17"/>
      <c r="N13" s="17">
        <v>0.124204584639227</v>
      </c>
      <c r="O13" s="17">
        <v>4.9285863947094499E-2</v>
      </c>
      <c r="P13" s="17">
        <v>5.7189475159813097E-2</v>
      </c>
      <c r="Q13" s="17">
        <v>7.2445594674905495E-2</v>
      </c>
      <c r="R13" s="17"/>
      <c r="S13" s="17">
        <v>0.140188091788188</v>
      </c>
      <c r="T13" s="17">
        <v>4.8744899320150401E-2</v>
      </c>
      <c r="U13" s="17">
        <v>4.7193974847260498E-2</v>
      </c>
      <c r="V13" s="17">
        <v>5.5554956557955698E-2</v>
      </c>
      <c r="W13" s="17">
        <v>2.7469500728713601E-2</v>
      </c>
      <c r="X13" s="17">
        <v>6.0821482220374298E-2</v>
      </c>
      <c r="Y13" s="17">
        <v>0.11260761639858401</v>
      </c>
      <c r="Z13" s="17">
        <v>9.7854205247005097E-2</v>
      </c>
      <c r="AA13" s="17">
        <v>9.5712725984181804E-2</v>
      </c>
      <c r="AB13" s="17">
        <v>6.4393326424442995E-2</v>
      </c>
      <c r="AC13" s="17">
        <v>6.59035096603236E-2</v>
      </c>
      <c r="AD13" s="17">
        <v>8.6709481880925102E-2</v>
      </c>
      <c r="AE13" s="17"/>
      <c r="AF13" s="17">
        <v>4.8811750140991803E-2</v>
      </c>
      <c r="AG13" s="17">
        <v>8.4554347684621903E-2</v>
      </c>
      <c r="AH13" s="17">
        <v>0.107659866781924</v>
      </c>
      <c r="AI13" s="17"/>
      <c r="AJ13" s="17">
        <v>5.3282647564831601E-2</v>
      </c>
      <c r="AK13" s="17">
        <v>9.6136255355603994E-2</v>
      </c>
      <c r="AL13" s="17">
        <v>5.9508046707403797E-2</v>
      </c>
      <c r="AM13" s="17">
        <v>7.4291829184974303E-2</v>
      </c>
      <c r="AN13" s="17">
        <v>8.5458879819807695E-2</v>
      </c>
      <c r="AO13" s="17"/>
      <c r="AP13" s="17">
        <v>0.12144841540196601</v>
      </c>
      <c r="AQ13" s="17">
        <v>7.7435984572720398E-2</v>
      </c>
      <c r="AR13" s="17">
        <v>6.3659042036379204E-2</v>
      </c>
      <c r="AS13" s="17">
        <v>6.1475432349495297E-2</v>
      </c>
      <c r="AT13" s="17">
        <v>7.0006878932353397E-2</v>
      </c>
      <c r="AU13" s="17">
        <v>1.44716591090501E-2</v>
      </c>
      <c r="AV13" s="17"/>
      <c r="AW13" s="17">
        <v>0</v>
      </c>
      <c r="AX13" s="17">
        <v>0.18515125328024801</v>
      </c>
      <c r="AY13" s="17">
        <v>5.3989113865076703E-2</v>
      </c>
      <c r="AZ13" s="17">
        <v>4.5188603674283498E-2</v>
      </c>
      <c r="BA13" s="17">
        <v>5.6338230065955099E-2</v>
      </c>
      <c r="BB13" s="17">
        <v>6.0686871505971698E-2</v>
      </c>
      <c r="BC13" s="17">
        <v>6.5268491991420499E-2</v>
      </c>
      <c r="BD13" s="17">
        <v>4.4386925345737502E-2</v>
      </c>
      <c r="BE13" s="17">
        <v>8.7516256816021903E-2</v>
      </c>
      <c r="BF13" s="17">
        <v>7.6159693586328597E-2</v>
      </c>
      <c r="BG13" s="17">
        <v>5.4591998943166201E-2</v>
      </c>
      <c r="BH13" s="17">
        <v>9.7673687492759995E-2</v>
      </c>
      <c r="BI13" s="17">
        <v>5.9799513182604201E-2</v>
      </c>
      <c r="BJ13" s="17">
        <v>6.30154621429527E-2</v>
      </c>
      <c r="BK13" s="17">
        <v>0.102223400403607</v>
      </c>
      <c r="BL13" s="17">
        <v>0.24563381930798101</v>
      </c>
      <c r="BM13" s="17"/>
      <c r="BN13" s="17">
        <v>8.0142079541499003E-2</v>
      </c>
      <c r="BO13" s="17">
        <v>7.3397161922606799E-2</v>
      </c>
      <c r="BP13" s="17"/>
      <c r="BQ13" s="17">
        <v>0.11828270820691</v>
      </c>
      <c r="BR13" s="17">
        <v>6.5733509019567496E-2</v>
      </c>
      <c r="BS13" s="17"/>
      <c r="BT13" s="17">
        <v>0.146140566328994</v>
      </c>
      <c r="BU13" s="17"/>
      <c r="BV13" s="17">
        <v>6.96823077586365E-2</v>
      </c>
      <c r="BW13" s="17">
        <v>9.7867206427786499E-2</v>
      </c>
      <c r="BX13" s="17">
        <v>7.1852098905204095E-2</v>
      </c>
      <c r="BY13" s="17"/>
      <c r="BZ13" s="17">
        <v>9.2834286653022402E-2</v>
      </c>
      <c r="CA13" s="17">
        <v>6.97904508874055E-2</v>
      </c>
      <c r="CB13" s="17">
        <v>6.5079626268349594E-2</v>
      </c>
      <c r="CC13" s="17">
        <v>6.5719984382651198E-2</v>
      </c>
      <c r="CD13" s="17">
        <v>6.5590802943306395E-2</v>
      </c>
      <c r="CE13" s="17">
        <v>6.9906614294172997E-2</v>
      </c>
      <c r="CF13" s="17">
        <v>0.16185773265756501</v>
      </c>
      <c r="CG13" s="17"/>
      <c r="CH13" s="17">
        <v>0.18875516745972801</v>
      </c>
      <c r="CI13" s="17">
        <v>7.2184676590396596E-2</v>
      </c>
      <c r="CJ13" s="17">
        <v>5.4865266330480097E-2</v>
      </c>
      <c r="CK13" s="17">
        <v>5.4283058320658398E-2</v>
      </c>
      <c r="CL13" s="17">
        <v>0.14859413150950401</v>
      </c>
    </row>
    <row r="14" spans="2:90" x14ac:dyDescent="0.3">
      <c r="B14" s="18" t="s">
        <v>223</v>
      </c>
      <c r="C14" s="17">
        <v>1.0255061457666701E-2</v>
      </c>
      <c r="D14" s="17">
        <v>1.1649402836409899E-2</v>
      </c>
      <c r="E14" s="17">
        <v>8.9736602403590604E-3</v>
      </c>
      <c r="F14" s="17"/>
      <c r="G14" s="17">
        <v>2.97674243710431E-2</v>
      </c>
      <c r="H14" s="17">
        <v>9.5422095794588796E-3</v>
      </c>
      <c r="I14" s="17">
        <v>1.7648981969385399E-2</v>
      </c>
      <c r="J14" s="17">
        <v>5.62202821997905E-3</v>
      </c>
      <c r="K14" s="17">
        <v>3.6676189851934998E-3</v>
      </c>
      <c r="L14" s="17">
        <v>0</v>
      </c>
      <c r="M14" s="17"/>
      <c r="N14" s="17">
        <v>1.2363701194943901E-2</v>
      </c>
      <c r="O14" s="17">
        <v>1.5307551333332701E-2</v>
      </c>
      <c r="P14" s="17">
        <v>2.3471848817227998E-3</v>
      </c>
      <c r="Q14" s="17">
        <v>9.7989453313478796E-3</v>
      </c>
      <c r="R14" s="17"/>
      <c r="S14" s="17">
        <v>1.7486307635631401E-2</v>
      </c>
      <c r="T14" s="17">
        <v>7.1486490957987396E-3</v>
      </c>
      <c r="U14" s="17">
        <v>6.6177791641988896E-3</v>
      </c>
      <c r="V14" s="17">
        <v>5.7241695384351197E-3</v>
      </c>
      <c r="W14" s="17">
        <v>0</v>
      </c>
      <c r="X14" s="17">
        <v>2.2230185695072999E-2</v>
      </c>
      <c r="Y14" s="17">
        <v>2.2237533468026201E-2</v>
      </c>
      <c r="Z14" s="17">
        <v>0</v>
      </c>
      <c r="AA14" s="17">
        <v>1.38205670182716E-2</v>
      </c>
      <c r="AB14" s="17">
        <v>0</v>
      </c>
      <c r="AC14" s="17">
        <v>1.05836817947394E-2</v>
      </c>
      <c r="AD14" s="17">
        <v>0</v>
      </c>
      <c r="AE14" s="17"/>
      <c r="AF14" s="17">
        <v>9.7757047211604192E-3</v>
      </c>
      <c r="AG14" s="17">
        <v>1.12780191186662E-2</v>
      </c>
      <c r="AH14" s="17">
        <v>1.34399754384652E-2</v>
      </c>
      <c r="AI14" s="17"/>
      <c r="AJ14" s="17">
        <v>9.3166474177923293E-3</v>
      </c>
      <c r="AK14" s="17">
        <v>1.37004260101533E-2</v>
      </c>
      <c r="AL14" s="17">
        <v>6.5641230469614701E-3</v>
      </c>
      <c r="AM14" s="17">
        <v>8.7064686542931008E-3</v>
      </c>
      <c r="AN14" s="17">
        <v>0</v>
      </c>
      <c r="AO14" s="17"/>
      <c r="AP14" s="17">
        <v>1.4379725292558401E-2</v>
      </c>
      <c r="AQ14" s="17">
        <v>8.8971648841534006E-3</v>
      </c>
      <c r="AR14" s="17">
        <v>5.8503410884046996E-3</v>
      </c>
      <c r="AS14" s="17">
        <v>6.2217780998311302E-3</v>
      </c>
      <c r="AT14" s="17">
        <v>1.8781369651204E-2</v>
      </c>
      <c r="AU14" s="17">
        <v>5.0634541617013496E-3</v>
      </c>
      <c r="AV14" s="17"/>
      <c r="AW14" s="17">
        <v>0</v>
      </c>
      <c r="AX14" s="17">
        <v>3.2146955450516497E-2</v>
      </c>
      <c r="AY14" s="17">
        <v>0</v>
      </c>
      <c r="AZ14" s="17">
        <v>2.5614367002465301E-2</v>
      </c>
      <c r="BA14" s="17">
        <v>4.8148056384045004E-3</v>
      </c>
      <c r="BB14" s="17">
        <v>5.0455310188354504E-3</v>
      </c>
      <c r="BC14" s="17">
        <v>1.6417570448435101E-2</v>
      </c>
      <c r="BD14" s="17">
        <v>1.2353340627611399E-2</v>
      </c>
      <c r="BE14" s="17">
        <v>0</v>
      </c>
      <c r="BF14" s="17">
        <v>0</v>
      </c>
      <c r="BG14" s="17">
        <v>1.3059825222472E-2</v>
      </c>
      <c r="BH14" s="17">
        <v>9.9485864133175908E-3</v>
      </c>
      <c r="BI14" s="17">
        <v>1.22408244995699E-2</v>
      </c>
      <c r="BJ14" s="17">
        <v>0</v>
      </c>
      <c r="BK14" s="17">
        <v>0</v>
      </c>
      <c r="BL14" s="17">
        <v>6.4882173063476696E-3</v>
      </c>
      <c r="BM14" s="17"/>
      <c r="BN14" s="17">
        <v>8.5122648727911192E-3</v>
      </c>
      <c r="BO14" s="17">
        <v>1.2811732259205601E-2</v>
      </c>
      <c r="BP14" s="17"/>
      <c r="BQ14" s="17">
        <v>1.36841839321726E-2</v>
      </c>
      <c r="BR14" s="17">
        <v>1.3356204732796299E-2</v>
      </c>
      <c r="BS14" s="17"/>
      <c r="BT14" s="17">
        <v>1.15283157496321E-2</v>
      </c>
      <c r="BU14" s="17"/>
      <c r="BV14" s="17">
        <v>2.0182657191144902E-2</v>
      </c>
      <c r="BW14" s="17">
        <v>0</v>
      </c>
      <c r="BX14" s="17">
        <v>7.0543085524162902E-3</v>
      </c>
      <c r="BY14" s="17"/>
      <c r="BZ14" s="17">
        <v>1.04552402230641E-2</v>
      </c>
      <c r="CA14" s="17">
        <v>3.5718295986984601E-3</v>
      </c>
      <c r="CB14" s="17">
        <v>4.1518524703447798E-3</v>
      </c>
      <c r="CC14" s="17">
        <v>2.85431685842964E-2</v>
      </c>
      <c r="CD14" s="17">
        <v>1.1548656904594E-2</v>
      </c>
      <c r="CE14" s="17">
        <v>3.9917336027691904E-3</v>
      </c>
      <c r="CF14" s="17">
        <v>0</v>
      </c>
      <c r="CG14" s="17"/>
      <c r="CH14" s="17">
        <v>5.4447048858436804E-3</v>
      </c>
      <c r="CI14" s="17">
        <v>1.3361930305356999E-2</v>
      </c>
      <c r="CJ14" s="17">
        <v>9.4721540465440707E-3</v>
      </c>
      <c r="CK14" s="17">
        <v>7.1271607098659503E-3</v>
      </c>
      <c r="CL14" s="17">
        <v>1.2583106155650101E-2</v>
      </c>
    </row>
    <row r="15" spans="2:90" x14ac:dyDescent="0.3">
      <c r="B15" s="18" t="s">
        <v>118</v>
      </c>
      <c r="C15" s="19">
        <v>1.9191933673626701E-2</v>
      </c>
      <c r="D15" s="19">
        <v>1.6001752965482601E-2</v>
      </c>
      <c r="E15" s="19">
        <v>2.2461839897487901E-2</v>
      </c>
      <c r="F15" s="19"/>
      <c r="G15" s="19">
        <v>5.7078204661449798E-2</v>
      </c>
      <c r="H15" s="19">
        <v>2.1090216476756001E-2</v>
      </c>
      <c r="I15" s="19">
        <v>1.7628671408628501E-2</v>
      </c>
      <c r="J15" s="19">
        <v>1.61014808712816E-2</v>
      </c>
      <c r="K15" s="19">
        <v>6.9017485701385797E-3</v>
      </c>
      <c r="L15" s="19">
        <v>4.5057713840118401E-3</v>
      </c>
      <c r="M15" s="19"/>
      <c r="N15" s="19">
        <v>1.7577271290486099E-2</v>
      </c>
      <c r="O15" s="19">
        <v>1.8172670714605699E-2</v>
      </c>
      <c r="P15" s="19">
        <v>1.77864696349396E-2</v>
      </c>
      <c r="Q15" s="19">
        <v>2.3419262364896901E-2</v>
      </c>
      <c r="R15" s="19"/>
      <c r="S15" s="19">
        <v>1.73095451309263E-2</v>
      </c>
      <c r="T15" s="19">
        <v>2.07112960695554E-2</v>
      </c>
      <c r="U15" s="19">
        <v>2.8530402348851399E-2</v>
      </c>
      <c r="V15" s="19">
        <v>5.2316439085509699E-3</v>
      </c>
      <c r="W15" s="19">
        <v>1.33836211855219E-2</v>
      </c>
      <c r="X15" s="19">
        <v>2.6557752619169799E-2</v>
      </c>
      <c r="Y15" s="19">
        <v>5.4315718477003696E-3</v>
      </c>
      <c r="Z15" s="19">
        <v>0</v>
      </c>
      <c r="AA15" s="19">
        <v>9.8809621370242306E-3</v>
      </c>
      <c r="AB15" s="19">
        <v>5.56719272627288E-2</v>
      </c>
      <c r="AC15" s="19">
        <v>1.96024462691958E-2</v>
      </c>
      <c r="AD15" s="19">
        <v>1.6278114914823599E-2</v>
      </c>
      <c r="AE15" s="19"/>
      <c r="AF15" s="19">
        <v>1.27808091126448E-2</v>
      </c>
      <c r="AG15" s="19">
        <v>1.6544982196374802E-2</v>
      </c>
      <c r="AH15" s="19">
        <v>2.1914704473225299E-2</v>
      </c>
      <c r="AI15" s="19"/>
      <c r="AJ15" s="19">
        <v>2.74146452995481E-3</v>
      </c>
      <c r="AK15" s="19">
        <v>1.6116049034621899E-2</v>
      </c>
      <c r="AL15" s="19">
        <v>6.5607587261332402E-3</v>
      </c>
      <c r="AM15" s="19">
        <v>2.6299905485162499E-2</v>
      </c>
      <c r="AN15" s="19">
        <v>1.7601918491355902E-2</v>
      </c>
      <c r="AO15" s="19"/>
      <c r="AP15" s="19">
        <v>1.4152856155854401E-2</v>
      </c>
      <c r="AQ15" s="19">
        <v>8.9415197531254806E-3</v>
      </c>
      <c r="AR15" s="19">
        <v>1.19204720912731E-2</v>
      </c>
      <c r="AS15" s="19">
        <v>1.6061305761012602E-2</v>
      </c>
      <c r="AT15" s="19">
        <v>5.0324253603583197E-2</v>
      </c>
      <c r="AU15" s="19">
        <v>3.0177898538008899E-2</v>
      </c>
      <c r="AV15" s="19"/>
      <c r="AW15" s="19">
        <v>5.0365447551421E-2</v>
      </c>
      <c r="AX15" s="19">
        <v>3.3365862084120297E-2</v>
      </c>
      <c r="AY15" s="19">
        <v>5.62381544346406E-2</v>
      </c>
      <c r="AZ15" s="19">
        <v>2.4722701009715301E-2</v>
      </c>
      <c r="BA15" s="19">
        <v>4.0408058170643404E-3</v>
      </c>
      <c r="BB15" s="19">
        <v>2.1505581779171199E-2</v>
      </c>
      <c r="BC15" s="19">
        <v>0</v>
      </c>
      <c r="BD15" s="19">
        <v>6.3317256825253599E-3</v>
      </c>
      <c r="BE15" s="19">
        <v>2.4269882485657798E-2</v>
      </c>
      <c r="BF15" s="19">
        <v>0</v>
      </c>
      <c r="BG15" s="19">
        <v>6.6115944640630303E-3</v>
      </c>
      <c r="BH15" s="19">
        <v>2.9394660534935401E-2</v>
      </c>
      <c r="BI15" s="19">
        <v>2.05707562506669E-2</v>
      </c>
      <c r="BJ15" s="19">
        <v>0</v>
      </c>
      <c r="BK15" s="19">
        <v>0</v>
      </c>
      <c r="BL15" s="19">
        <v>1.7275094066093101E-2</v>
      </c>
      <c r="BM15" s="19"/>
      <c r="BN15" s="19">
        <v>1.0020134682023001E-2</v>
      </c>
      <c r="BO15" s="19">
        <v>3.21424448158062E-2</v>
      </c>
      <c r="BP15" s="19"/>
      <c r="BQ15" s="19">
        <v>1.34136537984737E-2</v>
      </c>
      <c r="BR15" s="19">
        <v>1.2523531454963099E-2</v>
      </c>
      <c r="BS15" s="19"/>
      <c r="BT15" s="19">
        <v>7.6887690475169503E-3</v>
      </c>
      <c r="BU15" s="19"/>
      <c r="BV15" s="19">
        <v>3.2552173714166403E-2</v>
      </c>
      <c r="BW15" s="19">
        <v>3.4939893914789397E-2</v>
      </c>
      <c r="BX15" s="19">
        <v>8.9742872015238905E-3</v>
      </c>
      <c r="BY15" s="19"/>
      <c r="BZ15" s="19">
        <v>3.1455042024188397E-2</v>
      </c>
      <c r="CA15" s="19">
        <v>2.8600801988421898E-2</v>
      </c>
      <c r="CB15" s="19">
        <v>1.4092843194826499E-2</v>
      </c>
      <c r="CC15" s="19">
        <v>4.3813177141640404E-3</v>
      </c>
      <c r="CD15" s="19">
        <v>1.8600744338073998E-2</v>
      </c>
      <c r="CE15" s="19">
        <v>0</v>
      </c>
      <c r="CF15" s="19">
        <v>1.35562298890144E-2</v>
      </c>
      <c r="CG15" s="19"/>
      <c r="CH15" s="19">
        <v>1.2375963401930401E-2</v>
      </c>
      <c r="CI15" s="19">
        <v>1.8850937345827799E-2</v>
      </c>
      <c r="CJ15" s="19">
        <v>2.0828952262458001E-2</v>
      </c>
      <c r="CK15" s="19">
        <v>2.2439146978785698E-2</v>
      </c>
      <c r="CL15" s="19">
        <v>1.1282464297713801E-2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322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310</v>
      </c>
      <c r="C9" s="17">
        <v>6.24949783360794E-2</v>
      </c>
      <c r="D9" s="17">
        <v>6.6559395254972301E-2</v>
      </c>
      <c r="E9" s="17">
        <v>5.8078663061440397E-2</v>
      </c>
      <c r="F9" s="17"/>
      <c r="G9" s="17">
        <v>7.4061301805116497E-2</v>
      </c>
      <c r="H9" s="17">
        <v>6.4577538119135802E-2</v>
      </c>
      <c r="I9" s="17">
        <v>8.1345683865993501E-2</v>
      </c>
      <c r="J9" s="17">
        <v>5.2701703552480501E-2</v>
      </c>
      <c r="K9" s="17">
        <v>7.5625969170029797E-2</v>
      </c>
      <c r="L9" s="17">
        <v>3.6814366332328402E-2</v>
      </c>
      <c r="M9" s="17"/>
      <c r="N9" s="17">
        <v>4.2289430067770202E-2</v>
      </c>
      <c r="O9" s="17">
        <v>5.9924193029326098E-2</v>
      </c>
      <c r="P9" s="17">
        <v>7.1649669508932701E-2</v>
      </c>
      <c r="Q9" s="17">
        <v>7.7451674437329004E-2</v>
      </c>
      <c r="R9" s="17"/>
      <c r="S9" s="17">
        <v>5.9193671594376197E-2</v>
      </c>
      <c r="T9" s="17">
        <v>6.2539777729023693E-2</v>
      </c>
      <c r="U9" s="17">
        <v>5.3210754931174803E-2</v>
      </c>
      <c r="V9" s="17">
        <v>3.3762811980823801E-2</v>
      </c>
      <c r="W9" s="17">
        <v>4.0192961427408101E-2</v>
      </c>
      <c r="X9" s="17">
        <v>6.3742592127526101E-2</v>
      </c>
      <c r="Y9" s="17">
        <v>6.3823180006111202E-2</v>
      </c>
      <c r="Z9" s="17">
        <v>7.4272475350685194E-2</v>
      </c>
      <c r="AA9" s="17">
        <v>9.8863838210261207E-2</v>
      </c>
      <c r="AB9" s="17">
        <v>4.09324027258142E-2</v>
      </c>
      <c r="AC9" s="17">
        <v>0.100659808406784</v>
      </c>
      <c r="AD9" s="17">
        <v>8.4899895364331998E-2</v>
      </c>
      <c r="AE9" s="17"/>
      <c r="AF9" s="17">
        <v>7.2335298538542703E-2</v>
      </c>
      <c r="AG9" s="17">
        <v>6.1048175897754603E-2</v>
      </c>
      <c r="AH9" s="17">
        <v>3.8017021119588199E-2</v>
      </c>
      <c r="AI9" s="17"/>
      <c r="AJ9" s="17">
        <v>5.40128113353818E-2</v>
      </c>
      <c r="AK9" s="17">
        <v>6.2913843975799896E-2</v>
      </c>
      <c r="AL9" s="17">
        <v>5.0113837923036697E-2</v>
      </c>
      <c r="AM9" s="17">
        <v>9.1560454682913697E-2</v>
      </c>
      <c r="AN9" s="17">
        <v>5.1365970953963599E-2</v>
      </c>
      <c r="AO9" s="17"/>
      <c r="AP9" s="17">
        <v>5.26351744019425E-2</v>
      </c>
      <c r="AQ9" s="17">
        <v>5.6002240485219901E-2</v>
      </c>
      <c r="AR9" s="17">
        <v>3.8485889319508602E-2</v>
      </c>
      <c r="AS9" s="17">
        <v>9.5050297064278297E-2</v>
      </c>
      <c r="AT9" s="17">
        <v>7.9206636842554107E-2</v>
      </c>
      <c r="AU9" s="17">
        <v>3.2082014191721998E-2</v>
      </c>
      <c r="AV9" s="17"/>
      <c r="AW9" s="17">
        <v>0.10060646825628999</v>
      </c>
      <c r="AX9" s="17">
        <v>0.13928126452615799</v>
      </c>
      <c r="AY9" s="17">
        <v>7.2934582718982094E-2</v>
      </c>
      <c r="AZ9" s="17">
        <v>8.5352360146247405E-2</v>
      </c>
      <c r="BA9" s="17">
        <v>7.5152286442050895E-2</v>
      </c>
      <c r="BB9" s="17">
        <v>4.7659053833259399E-2</v>
      </c>
      <c r="BC9" s="17">
        <v>8.5364532904981694E-2</v>
      </c>
      <c r="BD9" s="17">
        <v>4.59645141696121E-2</v>
      </c>
      <c r="BE9" s="17">
        <v>7.9263377808109797E-2</v>
      </c>
      <c r="BF9" s="17">
        <v>5.2005288221246601E-2</v>
      </c>
      <c r="BG9" s="17">
        <v>4.24218690128325E-2</v>
      </c>
      <c r="BH9" s="17">
        <v>3.7073325463885101E-2</v>
      </c>
      <c r="BI9" s="17">
        <v>1.2042630764478601E-2</v>
      </c>
      <c r="BJ9" s="17">
        <v>6.8477547306367001E-2</v>
      </c>
      <c r="BK9" s="17">
        <v>3.9304113128578302E-2</v>
      </c>
      <c r="BL9" s="17">
        <v>4.6319712820318999E-2</v>
      </c>
      <c r="BM9" s="17"/>
      <c r="BN9" s="17">
        <v>6.0928999596221799E-2</v>
      </c>
      <c r="BO9" s="17">
        <v>6.45156328127309E-2</v>
      </c>
      <c r="BP9" s="17"/>
      <c r="BQ9" s="17">
        <v>4.7230527376781302E-2</v>
      </c>
      <c r="BR9" s="17">
        <v>0.100932695447201</v>
      </c>
      <c r="BS9" s="17"/>
      <c r="BT9" s="17">
        <v>8.29951637774307E-2</v>
      </c>
      <c r="BU9" s="17"/>
      <c r="BV9" s="17">
        <v>6.0673223361947401E-2</v>
      </c>
      <c r="BW9" s="17">
        <v>5.12998927720087E-2</v>
      </c>
      <c r="BX9" s="17">
        <v>6.5981060224790999E-2</v>
      </c>
      <c r="BY9" s="17"/>
      <c r="BZ9" s="17">
        <v>0.13045227551809199</v>
      </c>
      <c r="CA9" s="17">
        <v>0.10758396871477</v>
      </c>
      <c r="CB9" s="17">
        <v>6.2207823899854603E-2</v>
      </c>
      <c r="CC9" s="17">
        <v>8.1158220432666794E-2</v>
      </c>
      <c r="CD9" s="17">
        <v>2.7780293476100601E-2</v>
      </c>
      <c r="CE9" s="17">
        <v>4.0639215733859403E-2</v>
      </c>
      <c r="CF9" s="17">
        <v>2.50548419425605E-2</v>
      </c>
      <c r="CG9" s="17"/>
      <c r="CH9" s="17">
        <v>7.5391420184545102E-2</v>
      </c>
      <c r="CI9" s="17">
        <v>2.9136851677025701E-2</v>
      </c>
      <c r="CJ9" s="17">
        <v>5.0268443819655902E-2</v>
      </c>
      <c r="CK9" s="17">
        <v>0.12922970159241801</v>
      </c>
      <c r="CL9" s="17">
        <v>0.19281582415460999</v>
      </c>
    </row>
    <row r="10" spans="2:90" x14ac:dyDescent="0.3">
      <c r="B10" s="18" t="s">
        <v>311</v>
      </c>
      <c r="C10" s="17">
        <v>0.201950082486727</v>
      </c>
      <c r="D10" s="17">
        <v>0.18846045049916399</v>
      </c>
      <c r="E10" s="17">
        <v>0.21462489059203199</v>
      </c>
      <c r="F10" s="17"/>
      <c r="G10" s="17">
        <v>0.183650370682888</v>
      </c>
      <c r="H10" s="17">
        <v>0.21041611913501099</v>
      </c>
      <c r="I10" s="17">
        <v>0.21696549447594701</v>
      </c>
      <c r="J10" s="17">
        <v>0.20327046251591299</v>
      </c>
      <c r="K10" s="17">
        <v>0.20421437460476799</v>
      </c>
      <c r="L10" s="17">
        <v>0.19230350445856501</v>
      </c>
      <c r="M10" s="17"/>
      <c r="N10" s="17">
        <v>0.18570681098877601</v>
      </c>
      <c r="O10" s="17">
        <v>0.213526069057521</v>
      </c>
      <c r="P10" s="17">
        <v>0.22572617718086499</v>
      </c>
      <c r="Q10" s="17">
        <v>0.18854099259505999</v>
      </c>
      <c r="R10" s="17"/>
      <c r="S10" s="17">
        <v>0.201597230522821</v>
      </c>
      <c r="T10" s="17">
        <v>0.19221915891791999</v>
      </c>
      <c r="U10" s="17">
        <v>0.240198970428599</v>
      </c>
      <c r="V10" s="17">
        <v>0.159059966558069</v>
      </c>
      <c r="W10" s="17">
        <v>0.22721186157832099</v>
      </c>
      <c r="X10" s="17">
        <v>0.210631537845587</v>
      </c>
      <c r="Y10" s="17">
        <v>0.185550888472997</v>
      </c>
      <c r="Z10" s="17">
        <v>0.19189978688457099</v>
      </c>
      <c r="AA10" s="17">
        <v>0.192739131739806</v>
      </c>
      <c r="AB10" s="17">
        <v>0.210145873591911</v>
      </c>
      <c r="AC10" s="17">
        <v>0.24037887156624599</v>
      </c>
      <c r="AD10" s="17">
        <v>0.190034841049567</v>
      </c>
      <c r="AE10" s="17"/>
      <c r="AF10" s="17">
        <v>0.21354700336858301</v>
      </c>
      <c r="AG10" s="17">
        <v>0.19635860345529699</v>
      </c>
      <c r="AH10" s="17">
        <v>0.161978959694731</v>
      </c>
      <c r="AI10" s="17"/>
      <c r="AJ10" s="17">
        <v>0.20358276752625001</v>
      </c>
      <c r="AK10" s="17">
        <v>0.18743444924179201</v>
      </c>
      <c r="AL10" s="17">
        <v>0.22748840305877499</v>
      </c>
      <c r="AM10" s="17">
        <v>0.22395659186366701</v>
      </c>
      <c r="AN10" s="17">
        <v>0.19704747493972799</v>
      </c>
      <c r="AO10" s="17"/>
      <c r="AP10" s="17">
        <v>0.16523445336053999</v>
      </c>
      <c r="AQ10" s="17">
        <v>0.17248995847917101</v>
      </c>
      <c r="AR10" s="17">
        <v>0.218962903211747</v>
      </c>
      <c r="AS10" s="17">
        <v>0.24505123537194701</v>
      </c>
      <c r="AT10" s="17">
        <v>0.21360586132300999</v>
      </c>
      <c r="AU10" s="17">
        <v>0.23012003004392101</v>
      </c>
      <c r="AV10" s="17"/>
      <c r="AW10" s="17">
        <v>0.31136294031214301</v>
      </c>
      <c r="AX10" s="17">
        <v>0.155856247908392</v>
      </c>
      <c r="AY10" s="17">
        <v>0.18752356527233399</v>
      </c>
      <c r="AZ10" s="17">
        <v>0.196680603212255</v>
      </c>
      <c r="BA10" s="17">
        <v>0.18730761783821401</v>
      </c>
      <c r="BB10" s="17">
        <v>0.21630828193498899</v>
      </c>
      <c r="BC10" s="17">
        <v>0.22249020252307899</v>
      </c>
      <c r="BD10" s="17">
        <v>0.19727477027676901</v>
      </c>
      <c r="BE10" s="17">
        <v>0.208483726176558</v>
      </c>
      <c r="BF10" s="17">
        <v>0.18632262137653499</v>
      </c>
      <c r="BG10" s="17">
        <v>0.29237787004232402</v>
      </c>
      <c r="BH10" s="17">
        <v>0.173685773196527</v>
      </c>
      <c r="BI10" s="17">
        <v>0.22699945666754501</v>
      </c>
      <c r="BJ10" s="17">
        <v>0.16170725388631399</v>
      </c>
      <c r="BK10" s="17">
        <v>0.31126520942917801</v>
      </c>
      <c r="BL10" s="17">
        <v>0.118302837383891</v>
      </c>
      <c r="BM10" s="17"/>
      <c r="BN10" s="17">
        <v>0.194812351589781</v>
      </c>
      <c r="BO10" s="17">
        <v>0.21354480315659299</v>
      </c>
      <c r="BP10" s="17"/>
      <c r="BQ10" s="17">
        <v>0.15806155004283501</v>
      </c>
      <c r="BR10" s="17">
        <v>0.22796119835126999</v>
      </c>
      <c r="BS10" s="17"/>
      <c r="BT10" s="17">
        <v>0.19168954786974399</v>
      </c>
      <c r="BU10" s="17"/>
      <c r="BV10" s="17">
        <v>0.20583266096278</v>
      </c>
      <c r="BW10" s="17">
        <v>0.19355721034471801</v>
      </c>
      <c r="BX10" s="17">
        <v>0.19934316501099</v>
      </c>
      <c r="BY10" s="17"/>
      <c r="BZ10" s="17">
        <v>0.267365792443368</v>
      </c>
      <c r="CA10" s="17">
        <v>0.225734426136249</v>
      </c>
      <c r="CB10" s="17">
        <v>0.220917582523151</v>
      </c>
      <c r="CC10" s="17">
        <v>0.24263834381322899</v>
      </c>
      <c r="CD10" s="17">
        <v>0.18995913561248101</v>
      </c>
      <c r="CE10" s="17">
        <v>0.14025521065403401</v>
      </c>
      <c r="CF10" s="17">
        <v>0.14200045750569801</v>
      </c>
      <c r="CG10" s="17"/>
      <c r="CH10" s="17">
        <v>0.103769157913261</v>
      </c>
      <c r="CI10" s="17">
        <v>0.18031361183279099</v>
      </c>
      <c r="CJ10" s="17">
        <v>0.24134609932339399</v>
      </c>
      <c r="CK10" s="17">
        <v>0.234600464004353</v>
      </c>
      <c r="CL10" s="17">
        <v>0.153305286413535</v>
      </c>
    </row>
    <row r="11" spans="2:90" x14ac:dyDescent="0.3">
      <c r="B11" s="18" t="s">
        <v>220</v>
      </c>
      <c r="C11" s="17">
        <v>0.46907113550951801</v>
      </c>
      <c r="D11" s="17">
        <v>0.46498262675506102</v>
      </c>
      <c r="E11" s="17">
        <v>0.473897139822338</v>
      </c>
      <c r="F11" s="17"/>
      <c r="G11" s="17">
        <v>0.36623386867228203</v>
      </c>
      <c r="H11" s="17">
        <v>0.34715996080234302</v>
      </c>
      <c r="I11" s="17">
        <v>0.378593051415965</v>
      </c>
      <c r="J11" s="17">
        <v>0.52277593555622404</v>
      </c>
      <c r="K11" s="17">
        <v>0.58020664865649196</v>
      </c>
      <c r="L11" s="17">
        <v>0.592940281033568</v>
      </c>
      <c r="M11" s="17"/>
      <c r="N11" s="17">
        <v>0.45347343916493499</v>
      </c>
      <c r="O11" s="17">
        <v>0.48529270317094497</v>
      </c>
      <c r="P11" s="17">
        <v>0.48626491987718201</v>
      </c>
      <c r="Q11" s="17">
        <v>0.454859828944082</v>
      </c>
      <c r="R11" s="17"/>
      <c r="S11" s="17">
        <v>0.34673251138571298</v>
      </c>
      <c r="T11" s="17">
        <v>0.49307958800163498</v>
      </c>
      <c r="U11" s="17">
        <v>0.50559949986001396</v>
      </c>
      <c r="V11" s="17">
        <v>0.58381561255718295</v>
      </c>
      <c r="W11" s="17">
        <v>0.45852105060323101</v>
      </c>
      <c r="X11" s="17">
        <v>0.464912877333296</v>
      </c>
      <c r="Y11" s="17">
        <v>0.49517517499478497</v>
      </c>
      <c r="Z11" s="17">
        <v>0.48528809089918401</v>
      </c>
      <c r="AA11" s="17">
        <v>0.430151234947314</v>
      </c>
      <c r="AB11" s="17">
        <v>0.50756255706228803</v>
      </c>
      <c r="AC11" s="17">
        <v>0.417055474904933</v>
      </c>
      <c r="AD11" s="17">
        <v>0.55636025817907098</v>
      </c>
      <c r="AE11" s="17"/>
      <c r="AF11" s="17">
        <v>0.50570075834890005</v>
      </c>
      <c r="AG11" s="17">
        <v>0.480040457619479</v>
      </c>
      <c r="AH11" s="17">
        <v>0.43624267856196602</v>
      </c>
      <c r="AI11" s="17"/>
      <c r="AJ11" s="17">
        <v>0.48139358246598302</v>
      </c>
      <c r="AK11" s="17">
        <v>0.45091607415950102</v>
      </c>
      <c r="AL11" s="17">
        <v>0.56784401346008695</v>
      </c>
      <c r="AM11" s="17">
        <v>0.48268547618045998</v>
      </c>
      <c r="AN11" s="17">
        <v>0.43089446833311201</v>
      </c>
      <c r="AO11" s="17"/>
      <c r="AP11" s="17">
        <v>0.42758219302248002</v>
      </c>
      <c r="AQ11" s="17">
        <v>0.48329014240795598</v>
      </c>
      <c r="AR11" s="17">
        <v>0.53312032538292298</v>
      </c>
      <c r="AS11" s="17">
        <v>0.47328451654232101</v>
      </c>
      <c r="AT11" s="17">
        <v>0.424736083952857</v>
      </c>
      <c r="AU11" s="17">
        <v>0.51648089661333296</v>
      </c>
      <c r="AV11" s="17"/>
      <c r="AW11" s="17">
        <v>0.38569333392277999</v>
      </c>
      <c r="AX11" s="17">
        <v>0.31230413810724</v>
      </c>
      <c r="AY11" s="17">
        <v>0.46108281540240997</v>
      </c>
      <c r="AZ11" s="17">
        <v>0.41450030945642902</v>
      </c>
      <c r="BA11" s="17">
        <v>0.51584568802713804</v>
      </c>
      <c r="BB11" s="17">
        <v>0.49079920612772499</v>
      </c>
      <c r="BC11" s="17">
        <v>0.45805946357226501</v>
      </c>
      <c r="BD11" s="17">
        <v>0.58814107330771104</v>
      </c>
      <c r="BE11" s="17">
        <v>0.47115080618661298</v>
      </c>
      <c r="BF11" s="17">
        <v>0.58796732392116902</v>
      </c>
      <c r="BG11" s="17">
        <v>0.40957707441955399</v>
      </c>
      <c r="BH11" s="17">
        <v>0.55262179262689404</v>
      </c>
      <c r="BI11" s="17">
        <v>0.57170774267187796</v>
      </c>
      <c r="BJ11" s="17">
        <v>0.41893266187032102</v>
      </c>
      <c r="BK11" s="17">
        <v>0.37987104185364701</v>
      </c>
      <c r="BL11" s="17">
        <v>0.35552720377052299</v>
      </c>
      <c r="BM11" s="17"/>
      <c r="BN11" s="17">
        <v>0.47374843392231097</v>
      </c>
      <c r="BO11" s="17">
        <v>0.461813590887377</v>
      </c>
      <c r="BP11" s="17"/>
      <c r="BQ11" s="17">
        <v>0.43714075400427699</v>
      </c>
      <c r="BR11" s="17">
        <v>0.48081285632488902</v>
      </c>
      <c r="BS11" s="17"/>
      <c r="BT11" s="17">
        <v>0.38008873762376499</v>
      </c>
      <c r="BU11" s="17"/>
      <c r="BV11" s="17">
        <v>0.461057136807978</v>
      </c>
      <c r="BW11" s="17">
        <v>0.40799491283568601</v>
      </c>
      <c r="BX11" s="17">
        <v>0.50627591467660604</v>
      </c>
      <c r="BY11" s="17"/>
      <c r="BZ11" s="17">
        <v>0.29563967433953903</v>
      </c>
      <c r="CA11" s="17">
        <v>0.43907930392101102</v>
      </c>
      <c r="CB11" s="17">
        <v>0.52301171718446005</v>
      </c>
      <c r="CC11" s="17">
        <v>0.43118753322384201</v>
      </c>
      <c r="CD11" s="17">
        <v>0.49654517925601799</v>
      </c>
      <c r="CE11" s="17">
        <v>0.55877096836495199</v>
      </c>
      <c r="CF11" s="17">
        <v>0.48410014903381998</v>
      </c>
      <c r="CG11" s="17"/>
      <c r="CH11" s="17">
        <v>0.42575472843645101</v>
      </c>
      <c r="CI11" s="17">
        <v>0.52744874146587195</v>
      </c>
      <c r="CJ11" s="17">
        <v>0.47268432665079801</v>
      </c>
      <c r="CK11" s="17">
        <v>0.39008073813051902</v>
      </c>
      <c r="CL11" s="17">
        <v>0.30774195224133499</v>
      </c>
    </row>
    <row r="12" spans="2:90" x14ac:dyDescent="0.3">
      <c r="B12" s="18" t="s">
        <v>312</v>
      </c>
      <c r="C12" s="17">
        <v>0.118066743225739</v>
      </c>
      <c r="D12" s="17">
        <v>0.14271504203961</v>
      </c>
      <c r="E12" s="17">
        <v>9.3882463404848099E-2</v>
      </c>
      <c r="F12" s="17"/>
      <c r="G12" s="17">
        <v>0.17753182529886499</v>
      </c>
      <c r="H12" s="17">
        <v>0.19233903700888499</v>
      </c>
      <c r="I12" s="17">
        <v>0.16352936400170601</v>
      </c>
      <c r="J12" s="17">
        <v>9.1063459249890399E-2</v>
      </c>
      <c r="K12" s="17">
        <v>4.4283397242296102E-2</v>
      </c>
      <c r="L12" s="17">
        <v>5.20651932226599E-2</v>
      </c>
      <c r="M12" s="17"/>
      <c r="N12" s="17">
        <v>0.18496476858698799</v>
      </c>
      <c r="O12" s="17">
        <v>9.9094128951791094E-2</v>
      </c>
      <c r="P12" s="17">
        <v>8.3885058454567105E-2</v>
      </c>
      <c r="Q12" s="17">
        <v>9.69047955335577E-2</v>
      </c>
      <c r="R12" s="17"/>
      <c r="S12" s="17">
        <v>0.211083373938901</v>
      </c>
      <c r="T12" s="17">
        <v>0.107393202074336</v>
      </c>
      <c r="U12" s="17">
        <v>9.3272315449638904E-2</v>
      </c>
      <c r="V12" s="17">
        <v>9.6694105432252597E-2</v>
      </c>
      <c r="W12" s="17">
        <v>0.126225227489241</v>
      </c>
      <c r="X12" s="17">
        <v>0.11512929228839</v>
      </c>
      <c r="Y12" s="17">
        <v>0.110953822318532</v>
      </c>
      <c r="Z12" s="17">
        <v>0.10666985172764901</v>
      </c>
      <c r="AA12" s="17">
        <v>0.10317012845765799</v>
      </c>
      <c r="AB12" s="17">
        <v>8.4935207946301494E-2</v>
      </c>
      <c r="AC12" s="17">
        <v>8.9553331476354997E-2</v>
      </c>
      <c r="AD12" s="17">
        <v>8.4829203683419896E-2</v>
      </c>
      <c r="AE12" s="17"/>
      <c r="AF12" s="17">
        <v>7.2941194664928599E-2</v>
      </c>
      <c r="AG12" s="17">
        <v>0.125828208708441</v>
      </c>
      <c r="AH12" s="17">
        <v>0.17731277239409901</v>
      </c>
      <c r="AI12" s="17"/>
      <c r="AJ12" s="17">
        <v>0.13302624280994199</v>
      </c>
      <c r="AK12" s="17">
        <v>0.142725047085276</v>
      </c>
      <c r="AL12" s="17">
        <v>5.8898142259045001E-2</v>
      </c>
      <c r="AM12" s="17">
        <v>8.6990561967919405E-2</v>
      </c>
      <c r="AN12" s="17">
        <v>0.15038567275169601</v>
      </c>
      <c r="AO12" s="17"/>
      <c r="AP12" s="17">
        <v>0.18307857342707201</v>
      </c>
      <c r="AQ12" s="17">
        <v>0.15218293596353</v>
      </c>
      <c r="AR12" s="17">
        <v>7.5776601043408998E-2</v>
      </c>
      <c r="AS12" s="17">
        <v>7.7487170980009595E-2</v>
      </c>
      <c r="AT12" s="17">
        <v>0.11593816591221</v>
      </c>
      <c r="AU12" s="17">
        <v>6.2940461363340403E-2</v>
      </c>
      <c r="AV12" s="17"/>
      <c r="AW12" s="17">
        <v>0.151756019834213</v>
      </c>
      <c r="AX12" s="17">
        <v>0.111344136081301</v>
      </c>
      <c r="AY12" s="17">
        <v>8.0795379028886505E-2</v>
      </c>
      <c r="AZ12" s="17">
        <v>0.13244763393592299</v>
      </c>
      <c r="BA12" s="17">
        <v>6.7796187527171495E-2</v>
      </c>
      <c r="BB12" s="17">
        <v>6.6279614410635401E-2</v>
      </c>
      <c r="BC12" s="17">
        <v>0.14743550043552001</v>
      </c>
      <c r="BD12" s="17">
        <v>7.0270909943382198E-2</v>
      </c>
      <c r="BE12" s="17">
        <v>0.14403057810557701</v>
      </c>
      <c r="BF12" s="17">
        <v>0.103045597546923</v>
      </c>
      <c r="BG12" s="17">
        <v>0.18231323031111499</v>
      </c>
      <c r="BH12" s="17">
        <v>0.100873035223229</v>
      </c>
      <c r="BI12" s="17">
        <v>9.6261455308605595E-2</v>
      </c>
      <c r="BJ12" s="17">
        <v>0.21671409432205199</v>
      </c>
      <c r="BK12" s="17">
        <v>0.20576634900320401</v>
      </c>
      <c r="BL12" s="17">
        <v>0.24438849961734599</v>
      </c>
      <c r="BM12" s="17"/>
      <c r="BN12" s="17">
        <v>0.130833534633082</v>
      </c>
      <c r="BO12" s="17">
        <v>0.102140228628983</v>
      </c>
      <c r="BP12" s="17"/>
      <c r="BQ12" s="17">
        <v>0.182867385334367</v>
      </c>
      <c r="BR12" s="17">
        <v>8.6335644128030298E-2</v>
      </c>
      <c r="BS12" s="17"/>
      <c r="BT12" s="17">
        <v>0.191400907444565</v>
      </c>
      <c r="BU12" s="17"/>
      <c r="BV12" s="17">
        <v>8.2901904546370794E-2</v>
      </c>
      <c r="BW12" s="17">
        <v>0.18582077630501501</v>
      </c>
      <c r="BX12" s="17">
        <v>0.11137128631413</v>
      </c>
      <c r="BY12" s="17"/>
      <c r="BZ12" s="17">
        <v>8.4249269973458801E-2</v>
      </c>
      <c r="CA12" s="17">
        <v>6.1942002023067898E-2</v>
      </c>
      <c r="CB12" s="17">
        <v>8.4689225000135301E-2</v>
      </c>
      <c r="CC12" s="17">
        <v>0.12896272221907201</v>
      </c>
      <c r="CD12" s="17">
        <v>0.13442526627926699</v>
      </c>
      <c r="CE12" s="17">
        <v>0.16564514717356499</v>
      </c>
      <c r="CF12" s="17">
        <v>0.204816964052008</v>
      </c>
      <c r="CG12" s="17"/>
      <c r="CH12" s="17">
        <v>0.180738647316881</v>
      </c>
      <c r="CI12" s="17">
        <v>0.13374861028579699</v>
      </c>
      <c r="CJ12" s="17">
        <v>0.109979381369011</v>
      </c>
      <c r="CK12" s="17">
        <v>7.0730699242318604E-2</v>
      </c>
      <c r="CL12" s="17">
        <v>7.8246834093609594E-2</v>
      </c>
    </row>
    <row r="13" spans="2:90" x14ac:dyDescent="0.3">
      <c r="B13" s="18" t="s">
        <v>313</v>
      </c>
      <c r="C13" s="17">
        <v>6.0394010731139501E-2</v>
      </c>
      <c r="D13" s="17">
        <v>6.6227538832096894E-2</v>
      </c>
      <c r="E13" s="17">
        <v>5.51716336894056E-2</v>
      </c>
      <c r="F13" s="17"/>
      <c r="G13" s="17">
        <v>0.108644595177501</v>
      </c>
      <c r="H13" s="17">
        <v>0.13221880888444101</v>
      </c>
      <c r="I13" s="17">
        <v>7.6422238791917299E-2</v>
      </c>
      <c r="J13" s="17">
        <v>3.1537865853908997E-2</v>
      </c>
      <c r="K13" s="17">
        <v>1.31589730237396E-2</v>
      </c>
      <c r="L13" s="17">
        <v>1.1640248577374199E-2</v>
      </c>
      <c r="M13" s="17"/>
      <c r="N13" s="17">
        <v>8.8749652235315002E-2</v>
      </c>
      <c r="O13" s="17">
        <v>5.8955072126635498E-2</v>
      </c>
      <c r="P13" s="17">
        <v>4.5833531104186399E-2</v>
      </c>
      <c r="Q13" s="17">
        <v>4.2878308351938003E-2</v>
      </c>
      <c r="R13" s="17"/>
      <c r="S13" s="17">
        <v>0.11103421609672701</v>
      </c>
      <c r="T13" s="17">
        <v>6.6645611102876506E-2</v>
      </c>
      <c r="U13" s="17">
        <v>1.2074913117446099E-2</v>
      </c>
      <c r="V13" s="17">
        <v>3.00479380817807E-2</v>
      </c>
      <c r="W13" s="17">
        <v>5.3880103039732202E-2</v>
      </c>
      <c r="X13" s="17">
        <v>5.5591247319474797E-2</v>
      </c>
      <c r="Y13" s="17">
        <v>3.9169934209766201E-2</v>
      </c>
      <c r="Z13" s="17">
        <v>7.7690425294060603E-2</v>
      </c>
      <c r="AA13" s="17">
        <v>7.1350184728487906E-2</v>
      </c>
      <c r="AB13" s="17">
        <v>4.7958559081157502E-2</v>
      </c>
      <c r="AC13" s="17">
        <v>8.5643547645051998E-2</v>
      </c>
      <c r="AD13" s="17">
        <v>3.3947931541783501E-2</v>
      </c>
      <c r="AE13" s="17"/>
      <c r="AF13" s="17">
        <v>4.1501494498165502E-2</v>
      </c>
      <c r="AG13" s="17">
        <v>6.7601265765398696E-2</v>
      </c>
      <c r="AH13" s="17">
        <v>7.1476106139147705E-2</v>
      </c>
      <c r="AI13" s="17"/>
      <c r="AJ13" s="17">
        <v>5.71602419295901E-2</v>
      </c>
      <c r="AK13" s="17">
        <v>7.9235341157757599E-2</v>
      </c>
      <c r="AL13" s="17">
        <v>3.5351272491804198E-2</v>
      </c>
      <c r="AM13" s="17">
        <v>3.8620893960587203E-2</v>
      </c>
      <c r="AN13" s="17">
        <v>4.8971258014589299E-2</v>
      </c>
      <c r="AO13" s="17"/>
      <c r="AP13" s="17">
        <v>0.100798742667094</v>
      </c>
      <c r="AQ13" s="17">
        <v>7.8019625439882001E-2</v>
      </c>
      <c r="AR13" s="17">
        <v>4.2317198304981402E-2</v>
      </c>
      <c r="AS13" s="17">
        <v>2.04542618005807E-2</v>
      </c>
      <c r="AT13" s="17">
        <v>5.5597669873995399E-2</v>
      </c>
      <c r="AU13" s="17">
        <v>4.0151535722790198E-2</v>
      </c>
      <c r="AV13" s="17"/>
      <c r="AW13" s="17">
        <v>0</v>
      </c>
      <c r="AX13" s="17">
        <v>8.5955447414463398E-2</v>
      </c>
      <c r="AY13" s="17">
        <v>1.44448318087284E-2</v>
      </c>
      <c r="AZ13" s="17">
        <v>2.3173489865613E-2</v>
      </c>
      <c r="BA13" s="17">
        <v>4.5523919083268902E-2</v>
      </c>
      <c r="BB13" s="17">
        <v>6.7700038655133896E-2</v>
      </c>
      <c r="BC13" s="17">
        <v>4.2849854735028697E-2</v>
      </c>
      <c r="BD13" s="17">
        <v>6.5512403815348397E-2</v>
      </c>
      <c r="BE13" s="17">
        <v>4.6875863273221498E-2</v>
      </c>
      <c r="BF13" s="17">
        <v>9.3737235798505899E-3</v>
      </c>
      <c r="BG13" s="17">
        <v>4.66541374627642E-2</v>
      </c>
      <c r="BH13" s="17">
        <v>7.8299572369732395E-2</v>
      </c>
      <c r="BI13" s="17">
        <v>6.6851174297244298E-2</v>
      </c>
      <c r="BJ13" s="17">
        <v>0.11682964081785201</v>
      </c>
      <c r="BK13" s="17">
        <v>6.3793286585392003E-2</v>
      </c>
      <c r="BL13" s="17">
        <v>0.18302563614235301</v>
      </c>
      <c r="BM13" s="17"/>
      <c r="BN13" s="17">
        <v>6.24237283917458E-2</v>
      </c>
      <c r="BO13" s="17">
        <v>5.7357030796508203E-2</v>
      </c>
      <c r="BP13" s="17"/>
      <c r="BQ13" s="17">
        <v>9.99463724524602E-2</v>
      </c>
      <c r="BR13" s="17">
        <v>3.8745108173207199E-2</v>
      </c>
      <c r="BS13" s="17"/>
      <c r="BT13" s="17">
        <v>0.12760623937825299</v>
      </c>
      <c r="BU13" s="17"/>
      <c r="BV13" s="17">
        <v>3.5083377310473E-2</v>
      </c>
      <c r="BW13" s="17">
        <v>7.9454000507512196E-2</v>
      </c>
      <c r="BX13" s="17">
        <v>6.4613604779561601E-2</v>
      </c>
      <c r="BY13" s="17"/>
      <c r="BZ13" s="17">
        <v>6.7107934001025701E-2</v>
      </c>
      <c r="CA13" s="17">
        <v>4.9177232425778698E-2</v>
      </c>
      <c r="CB13" s="17">
        <v>3.5684219055694501E-2</v>
      </c>
      <c r="CC13" s="17">
        <v>4.9006178444495799E-2</v>
      </c>
      <c r="CD13" s="17">
        <v>7.8504886196899298E-2</v>
      </c>
      <c r="CE13" s="17">
        <v>4.7639351973804103E-2</v>
      </c>
      <c r="CF13" s="17">
        <v>0.103258829382523</v>
      </c>
      <c r="CG13" s="17"/>
      <c r="CH13" s="17">
        <v>0.17847616806830299</v>
      </c>
      <c r="CI13" s="17">
        <v>6.1155605758926701E-2</v>
      </c>
      <c r="CJ13" s="17">
        <v>3.29962324029177E-2</v>
      </c>
      <c r="CK13" s="17">
        <v>4.9127342717780201E-2</v>
      </c>
      <c r="CL13" s="17">
        <v>6.0328589651725301E-2</v>
      </c>
    </row>
    <row r="14" spans="2:90" x14ac:dyDescent="0.3">
      <c r="B14" s="18" t="s">
        <v>223</v>
      </c>
      <c r="C14" s="17">
        <v>6.7328137061342899E-2</v>
      </c>
      <c r="D14" s="17">
        <v>5.2624144982824202E-2</v>
      </c>
      <c r="E14" s="17">
        <v>8.1273526607563595E-2</v>
      </c>
      <c r="F14" s="17"/>
      <c r="G14" s="17">
        <v>4.4449271093750499E-2</v>
      </c>
      <c r="H14" s="17">
        <v>3.45810378331666E-2</v>
      </c>
      <c r="I14" s="17">
        <v>5.6314147231181E-2</v>
      </c>
      <c r="J14" s="17">
        <v>8.2558624559280397E-2</v>
      </c>
      <c r="K14" s="17">
        <v>7.5954416492875196E-2</v>
      </c>
      <c r="L14" s="17">
        <v>0.10015213953682001</v>
      </c>
      <c r="M14" s="17"/>
      <c r="N14" s="17">
        <v>2.8509594840922501E-2</v>
      </c>
      <c r="O14" s="17">
        <v>5.7124965401714203E-2</v>
      </c>
      <c r="P14" s="17">
        <v>7.25603414045074E-2</v>
      </c>
      <c r="Q14" s="17">
        <v>0.113503459330017</v>
      </c>
      <c r="R14" s="17"/>
      <c r="S14" s="17">
        <v>5.62782507829825E-2</v>
      </c>
      <c r="T14" s="17">
        <v>5.3907248241209703E-2</v>
      </c>
      <c r="U14" s="17">
        <v>6.4372121535104396E-2</v>
      </c>
      <c r="V14" s="17">
        <v>8.6010394609191299E-2</v>
      </c>
      <c r="W14" s="17">
        <v>6.5586653643212603E-2</v>
      </c>
      <c r="X14" s="17">
        <v>7.5020597900584796E-2</v>
      </c>
      <c r="Y14" s="17">
        <v>9.9895428150107504E-2</v>
      </c>
      <c r="Z14" s="17">
        <v>6.4179369843849102E-2</v>
      </c>
      <c r="AA14" s="17">
        <v>8.3757689709167901E-2</v>
      </c>
      <c r="AB14" s="17">
        <v>5.7059243040530103E-2</v>
      </c>
      <c r="AC14" s="17">
        <v>4.58940216019788E-2</v>
      </c>
      <c r="AD14" s="17">
        <v>3.3649755267002902E-2</v>
      </c>
      <c r="AE14" s="17"/>
      <c r="AF14" s="17">
        <v>7.8099152666773697E-2</v>
      </c>
      <c r="AG14" s="17">
        <v>4.8616015340139401E-2</v>
      </c>
      <c r="AH14" s="17">
        <v>0.102945806957717</v>
      </c>
      <c r="AI14" s="17"/>
      <c r="AJ14" s="17">
        <v>5.2804861285594203E-2</v>
      </c>
      <c r="AK14" s="17">
        <v>5.9915154854980703E-2</v>
      </c>
      <c r="AL14" s="17">
        <v>4.7477987291368803E-2</v>
      </c>
      <c r="AM14" s="17">
        <v>5.7687713443604002E-2</v>
      </c>
      <c r="AN14" s="17">
        <v>9.3902285132962698E-2</v>
      </c>
      <c r="AO14" s="17"/>
      <c r="AP14" s="17">
        <v>5.2636482559221397E-2</v>
      </c>
      <c r="AQ14" s="17">
        <v>4.22416240833434E-2</v>
      </c>
      <c r="AR14" s="17">
        <v>6.9085049148682895E-2</v>
      </c>
      <c r="AS14" s="17">
        <v>7.08853645638792E-2</v>
      </c>
      <c r="AT14" s="17">
        <v>6.4163956922522303E-2</v>
      </c>
      <c r="AU14" s="17">
        <v>7.5213328440118798E-2</v>
      </c>
      <c r="AV14" s="17"/>
      <c r="AW14" s="17">
        <v>5.0581237674573801E-2</v>
      </c>
      <c r="AX14" s="17">
        <v>0.161892903878326</v>
      </c>
      <c r="AY14" s="17">
        <v>0.128935908480768</v>
      </c>
      <c r="AZ14" s="17">
        <v>0.13120877214524099</v>
      </c>
      <c r="BA14" s="17">
        <v>8.1538989975036794E-2</v>
      </c>
      <c r="BB14" s="17">
        <v>8.4371592174845703E-2</v>
      </c>
      <c r="BC14" s="17">
        <v>4.3800445829125102E-2</v>
      </c>
      <c r="BD14" s="17">
        <v>2.61115898100551E-2</v>
      </c>
      <c r="BE14" s="17">
        <v>1.7679481957448701E-2</v>
      </c>
      <c r="BF14" s="17">
        <v>5.19447475904165E-2</v>
      </c>
      <c r="BG14" s="17">
        <v>2.0044224287347701E-2</v>
      </c>
      <c r="BH14" s="17">
        <v>3.67597787397657E-2</v>
      </c>
      <c r="BI14" s="17">
        <v>2.6137540290248201E-2</v>
      </c>
      <c r="BJ14" s="17">
        <v>1.7338801797094301E-2</v>
      </c>
      <c r="BK14" s="17">
        <v>0</v>
      </c>
      <c r="BL14" s="17">
        <v>3.5161016199474898E-2</v>
      </c>
      <c r="BM14" s="17"/>
      <c r="BN14" s="17">
        <v>6.3334588560676697E-2</v>
      </c>
      <c r="BO14" s="17">
        <v>7.1318336367471993E-2</v>
      </c>
      <c r="BP14" s="17"/>
      <c r="BQ14" s="17">
        <v>5.4556074051447002E-2</v>
      </c>
      <c r="BR14" s="17">
        <v>6.0867720652534603E-2</v>
      </c>
      <c r="BS14" s="17"/>
      <c r="BT14" s="17">
        <v>2.21564308432626E-2</v>
      </c>
      <c r="BU14" s="17"/>
      <c r="BV14" s="17">
        <v>0.134121990151713</v>
      </c>
      <c r="BW14" s="17">
        <v>4.3403521815393399E-2</v>
      </c>
      <c r="BX14" s="17">
        <v>3.8046208897475099E-2</v>
      </c>
      <c r="BY14" s="17"/>
      <c r="BZ14" s="17">
        <v>0.12476699657017901</v>
      </c>
      <c r="CA14" s="17">
        <v>9.0621318047069799E-2</v>
      </c>
      <c r="CB14" s="17">
        <v>5.8700621082146603E-2</v>
      </c>
      <c r="CC14" s="17">
        <v>5.0585742778736703E-2</v>
      </c>
      <c r="CD14" s="17">
        <v>5.9774752569753301E-2</v>
      </c>
      <c r="CE14" s="17">
        <v>4.35117939593846E-2</v>
      </c>
      <c r="CF14" s="17">
        <v>3.00576090953967E-2</v>
      </c>
      <c r="CG14" s="17"/>
      <c r="CH14" s="17">
        <v>2.9676540460293801E-2</v>
      </c>
      <c r="CI14" s="17">
        <v>5.0115839402232902E-2</v>
      </c>
      <c r="CJ14" s="17">
        <v>6.9781784450693399E-2</v>
      </c>
      <c r="CK14" s="17">
        <v>9.7274381171732302E-2</v>
      </c>
      <c r="CL14" s="17">
        <v>0.180038619716405</v>
      </c>
    </row>
    <row r="15" spans="2:90" x14ac:dyDescent="0.3">
      <c r="B15" s="18" t="s">
        <v>118</v>
      </c>
      <c r="C15" s="19">
        <v>2.0694912649454798E-2</v>
      </c>
      <c r="D15" s="19">
        <v>1.8430801636271699E-2</v>
      </c>
      <c r="E15" s="19">
        <v>2.3071682822372399E-2</v>
      </c>
      <c r="F15" s="19"/>
      <c r="G15" s="19">
        <v>4.5428767269597103E-2</v>
      </c>
      <c r="H15" s="19">
        <v>1.8707498217018299E-2</v>
      </c>
      <c r="I15" s="19">
        <v>2.6830020217291101E-2</v>
      </c>
      <c r="J15" s="19">
        <v>1.6091948712302101E-2</v>
      </c>
      <c r="K15" s="19">
        <v>6.5562208097991702E-3</v>
      </c>
      <c r="L15" s="19">
        <v>1.40842668386854E-2</v>
      </c>
      <c r="M15" s="19"/>
      <c r="N15" s="19">
        <v>1.6306304115294101E-2</v>
      </c>
      <c r="O15" s="19">
        <v>2.6082868262067301E-2</v>
      </c>
      <c r="P15" s="19">
        <v>1.40803024697587E-2</v>
      </c>
      <c r="Q15" s="19">
        <v>2.5860940808015199E-2</v>
      </c>
      <c r="R15" s="19"/>
      <c r="S15" s="19">
        <v>1.40807456784789E-2</v>
      </c>
      <c r="T15" s="19">
        <v>2.4215413932999499E-2</v>
      </c>
      <c r="U15" s="19">
        <v>3.1271424678023199E-2</v>
      </c>
      <c r="V15" s="19">
        <v>1.06091707806996E-2</v>
      </c>
      <c r="W15" s="19">
        <v>2.8382142218854E-2</v>
      </c>
      <c r="X15" s="19">
        <v>1.49718551851415E-2</v>
      </c>
      <c r="Y15" s="19">
        <v>5.4315718477003696E-3</v>
      </c>
      <c r="Z15" s="19">
        <v>0</v>
      </c>
      <c r="AA15" s="19">
        <v>1.9967792207305199E-2</v>
      </c>
      <c r="AB15" s="19">
        <v>5.1406156551997803E-2</v>
      </c>
      <c r="AC15" s="19">
        <v>2.08149443986511E-2</v>
      </c>
      <c r="AD15" s="19">
        <v>1.6278114914823599E-2</v>
      </c>
      <c r="AE15" s="19"/>
      <c r="AF15" s="19">
        <v>1.5875097914106601E-2</v>
      </c>
      <c r="AG15" s="19">
        <v>2.0507273213489999E-2</v>
      </c>
      <c r="AH15" s="19">
        <v>1.2026655132750899E-2</v>
      </c>
      <c r="AI15" s="19"/>
      <c r="AJ15" s="19">
        <v>1.8019492647260001E-2</v>
      </c>
      <c r="AK15" s="19">
        <v>1.6860089524892999E-2</v>
      </c>
      <c r="AL15" s="19">
        <v>1.2826343515883999E-2</v>
      </c>
      <c r="AM15" s="19">
        <v>1.84983079008488E-2</v>
      </c>
      <c r="AN15" s="19">
        <v>2.7432869873948801E-2</v>
      </c>
      <c r="AO15" s="19"/>
      <c r="AP15" s="19">
        <v>1.80343805616512E-2</v>
      </c>
      <c r="AQ15" s="19">
        <v>1.57734731408978E-2</v>
      </c>
      <c r="AR15" s="19">
        <v>2.22520335887482E-2</v>
      </c>
      <c r="AS15" s="19">
        <v>1.7787153676984E-2</v>
      </c>
      <c r="AT15" s="19">
        <v>4.6751625172850697E-2</v>
      </c>
      <c r="AU15" s="19">
        <v>4.3011733624774499E-2</v>
      </c>
      <c r="AV15" s="19"/>
      <c r="AW15" s="19">
        <v>0</v>
      </c>
      <c r="AX15" s="19">
        <v>3.3365862084120297E-2</v>
      </c>
      <c r="AY15" s="19">
        <v>5.42829172878911E-2</v>
      </c>
      <c r="AZ15" s="19">
        <v>1.6636831238291801E-2</v>
      </c>
      <c r="BA15" s="19">
        <v>2.6835311107119401E-2</v>
      </c>
      <c r="BB15" s="19">
        <v>2.6882212863411501E-2</v>
      </c>
      <c r="BC15" s="19">
        <v>0</v>
      </c>
      <c r="BD15" s="19">
        <v>6.7247386771215204E-3</v>
      </c>
      <c r="BE15" s="19">
        <v>3.2516166492472201E-2</v>
      </c>
      <c r="BF15" s="19">
        <v>9.3406977638587595E-3</v>
      </c>
      <c r="BG15" s="19">
        <v>6.6115944640630303E-3</v>
      </c>
      <c r="BH15" s="19">
        <v>2.06867223799665E-2</v>
      </c>
      <c r="BI15" s="19">
        <v>0</v>
      </c>
      <c r="BJ15" s="19">
        <v>0</v>
      </c>
      <c r="BK15" s="19">
        <v>0</v>
      </c>
      <c r="BL15" s="19">
        <v>1.7275094066093101E-2</v>
      </c>
      <c r="BM15" s="19"/>
      <c r="BN15" s="19">
        <v>1.3918363306181099E-2</v>
      </c>
      <c r="BO15" s="19">
        <v>2.93103773503362E-2</v>
      </c>
      <c r="BP15" s="19"/>
      <c r="BQ15" s="19">
        <v>2.0197336737832899E-2</v>
      </c>
      <c r="BR15" s="19">
        <v>4.3447769228679598E-3</v>
      </c>
      <c r="BS15" s="19"/>
      <c r="BT15" s="19">
        <v>4.0629730629807301E-3</v>
      </c>
      <c r="BU15" s="19"/>
      <c r="BV15" s="19">
        <v>2.0329706858737601E-2</v>
      </c>
      <c r="BW15" s="19">
        <v>3.8469685419666499E-2</v>
      </c>
      <c r="BX15" s="19">
        <v>1.43687600964468E-2</v>
      </c>
      <c r="BY15" s="19"/>
      <c r="BZ15" s="19">
        <v>3.04180571543381E-2</v>
      </c>
      <c r="CA15" s="19">
        <v>2.5861748732053699E-2</v>
      </c>
      <c r="CB15" s="19">
        <v>1.4788811254558601E-2</v>
      </c>
      <c r="CC15" s="19">
        <v>1.6461259087957099E-2</v>
      </c>
      <c r="CD15" s="19">
        <v>1.30104866094807E-2</v>
      </c>
      <c r="CE15" s="19">
        <v>3.5383121404020299E-3</v>
      </c>
      <c r="CF15" s="19">
        <v>1.0711148987993999E-2</v>
      </c>
      <c r="CG15" s="19"/>
      <c r="CH15" s="19">
        <v>6.1933376202659802E-3</v>
      </c>
      <c r="CI15" s="19">
        <v>1.80807395773552E-2</v>
      </c>
      <c r="CJ15" s="19">
        <v>2.2943731983529999E-2</v>
      </c>
      <c r="CK15" s="19">
        <v>2.8956673140879598E-2</v>
      </c>
      <c r="CL15" s="19">
        <v>2.7522893728779699E-2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323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310</v>
      </c>
      <c r="C9" s="17">
        <v>2.5183083238912999E-2</v>
      </c>
      <c r="D9" s="17">
        <v>3.2167839255057999E-2</v>
      </c>
      <c r="E9" s="17">
        <v>1.8556490724237401E-2</v>
      </c>
      <c r="F9" s="17"/>
      <c r="G9" s="17">
        <v>4.6746545372881199E-2</v>
      </c>
      <c r="H9" s="17">
        <v>1.5511271259014499E-2</v>
      </c>
      <c r="I9" s="17">
        <v>2.9659811700169399E-2</v>
      </c>
      <c r="J9" s="17">
        <v>3.01966480156113E-2</v>
      </c>
      <c r="K9" s="17">
        <v>2.70361553005912E-2</v>
      </c>
      <c r="L9" s="17">
        <v>9.7823081206983107E-3</v>
      </c>
      <c r="M9" s="17"/>
      <c r="N9" s="17">
        <v>1.32065278942684E-2</v>
      </c>
      <c r="O9" s="17">
        <v>2.0476772104387898E-2</v>
      </c>
      <c r="P9" s="17">
        <v>2.5774390084926099E-2</v>
      </c>
      <c r="Q9" s="17">
        <v>4.2710441665974597E-2</v>
      </c>
      <c r="R9" s="17"/>
      <c r="S9" s="17">
        <v>2.73867705491629E-2</v>
      </c>
      <c r="T9" s="17">
        <v>3.72988279658397E-2</v>
      </c>
      <c r="U9" s="17">
        <v>2.37168619217402E-2</v>
      </c>
      <c r="V9" s="17">
        <v>5.2601015963236204E-3</v>
      </c>
      <c r="W9" s="17">
        <v>2.67052019024272E-2</v>
      </c>
      <c r="X9" s="17">
        <v>2.8603174105616601E-2</v>
      </c>
      <c r="Y9" s="17">
        <v>2.9828475005969E-2</v>
      </c>
      <c r="Z9" s="17">
        <v>4.1931974921908699E-2</v>
      </c>
      <c r="AA9" s="17">
        <v>3.8775816204285898E-2</v>
      </c>
      <c r="AB9" s="17">
        <v>9.6849993887694E-3</v>
      </c>
      <c r="AC9" s="17">
        <v>9.4273251530591594E-3</v>
      </c>
      <c r="AD9" s="17">
        <v>0</v>
      </c>
      <c r="AE9" s="17"/>
      <c r="AF9" s="17">
        <v>2.87362168705276E-2</v>
      </c>
      <c r="AG9" s="17">
        <v>2.2543291476506199E-2</v>
      </c>
      <c r="AH9" s="17">
        <v>2.26317554605149E-2</v>
      </c>
      <c r="AI9" s="17"/>
      <c r="AJ9" s="17">
        <v>2.47733083167949E-2</v>
      </c>
      <c r="AK9" s="17">
        <v>1.72275497946019E-2</v>
      </c>
      <c r="AL9" s="17">
        <v>1.8503030670607601E-2</v>
      </c>
      <c r="AM9" s="17">
        <v>5.1301451736820602E-2</v>
      </c>
      <c r="AN9" s="17">
        <v>2.6920030604295399E-2</v>
      </c>
      <c r="AO9" s="17"/>
      <c r="AP9" s="17">
        <v>1.6455763345671202E-2</v>
      </c>
      <c r="AQ9" s="17">
        <v>2.3335307469032798E-2</v>
      </c>
      <c r="AR9" s="17">
        <v>2.2309596776719901E-2</v>
      </c>
      <c r="AS9" s="17">
        <v>3.6650750133622699E-2</v>
      </c>
      <c r="AT9" s="17">
        <v>2.6383176970540101E-2</v>
      </c>
      <c r="AU9" s="17">
        <v>2.64780946760972E-2</v>
      </c>
      <c r="AV9" s="17"/>
      <c r="AW9" s="17">
        <v>4.7033378847753701E-2</v>
      </c>
      <c r="AX9" s="17">
        <v>0.107131695340132</v>
      </c>
      <c r="AY9" s="17">
        <v>1.3371528016101201E-2</v>
      </c>
      <c r="AZ9" s="17">
        <v>3.4941560199218603E-2</v>
      </c>
      <c r="BA9" s="17">
        <v>3.9533484723998598E-2</v>
      </c>
      <c r="BB9" s="17">
        <v>1.9184731645261799E-2</v>
      </c>
      <c r="BC9" s="17">
        <v>2.18804673154975E-2</v>
      </c>
      <c r="BD9" s="17">
        <v>1.43514829870029E-2</v>
      </c>
      <c r="BE9" s="17">
        <v>0</v>
      </c>
      <c r="BF9" s="17">
        <v>2.04428982474033E-2</v>
      </c>
      <c r="BG9" s="17">
        <v>2.17412547189927E-2</v>
      </c>
      <c r="BH9" s="17">
        <v>9.0249375626776807E-3</v>
      </c>
      <c r="BI9" s="17">
        <v>0</v>
      </c>
      <c r="BJ9" s="17">
        <v>1.60068066534889E-2</v>
      </c>
      <c r="BK9" s="17">
        <v>2.0141768729958199E-2</v>
      </c>
      <c r="BL9" s="17">
        <v>5.3969069582762298E-2</v>
      </c>
      <c r="BM9" s="17"/>
      <c r="BN9" s="17">
        <v>2.19543860791056E-2</v>
      </c>
      <c r="BO9" s="17">
        <v>2.89597948962028E-2</v>
      </c>
      <c r="BP9" s="17"/>
      <c r="BQ9" s="17">
        <v>1.37066375642306E-2</v>
      </c>
      <c r="BR9" s="17">
        <v>2.12472084886083E-2</v>
      </c>
      <c r="BS9" s="17"/>
      <c r="BT9" s="17">
        <v>2.0217357710097101E-2</v>
      </c>
      <c r="BU9" s="17"/>
      <c r="BV9" s="17">
        <v>2.21366906317714E-2</v>
      </c>
      <c r="BW9" s="17">
        <v>2.1316902034664E-2</v>
      </c>
      <c r="BX9" s="17">
        <v>2.64009499984031E-2</v>
      </c>
      <c r="BY9" s="17"/>
      <c r="BZ9" s="17">
        <v>5.3298945478514E-2</v>
      </c>
      <c r="CA9" s="17">
        <v>2.1140624711191099E-2</v>
      </c>
      <c r="CB9" s="17">
        <v>4.35359096518688E-2</v>
      </c>
      <c r="CC9" s="17">
        <v>3.3004036890215097E-2</v>
      </c>
      <c r="CD9" s="17">
        <v>1.3156179291645099E-2</v>
      </c>
      <c r="CE9" s="17">
        <v>8.47910492892677E-3</v>
      </c>
      <c r="CF9" s="17">
        <v>2.4971843741052799E-2</v>
      </c>
      <c r="CG9" s="17"/>
      <c r="CH9" s="17">
        <v>4.5443960325888898E-2</v>
      </c>
      <c r="CI9" s="17">
        <v>1.09100423947542E-2</v>
      </c>
      <c r="CJ9" s="17">
        <v>1.09752154298171E-2</v>
      </c>
      <c r="CK9" s="17">
        <v>6.1101845228308103E-2</v>
      </c>
      <c r="CL9" s="17">
        <v>9.8667591425120105E-2</v>
      </c>
    </row>
    <row r="10" spans="2:90" x14ac:dyDescent="0.3">
      <c r="B10" s="18" t="s">
        <v>311</v>
      </c>
      <c r="C10" s="17">
        <v>6.5593121218571304E-2</v>
      </c>
      <c r="D10" s="17">
        <v>5.5162491699769001E-2</v>
      </c>
      <c r="E10" s="17">
        <v>7.6306958844443398E-2</v>
      </c>
      <c r="F10" s="17"/>
      <c r="G10" s="17">
        <v>7.9965344205982197E-2</v>
      </c>
      <c r="H10" s="17">
        <v>8.7323876562354297E-2</v>
      </c>
      <c r="I10" s="17">
        <v>9.9806795080823907E-2</v>
      </c>
      <c r="J10" s="17">
        <v>6.2709007569829806E-2</v>
      </c>
      <c r="K10" s="17">
        <v>4.2858284316992498E-2</v>
      </c>
      <c r="L10" s="17">
        <v>2.7866050954877101E-2</v>
      </c>
      <c r="M10" s="17"/>
      <c r="N10" s="17">
        <v>5.22705073705396E-2</v>
      </c>
      <c r="O10" s="17">
        <v>7.0496914059033702E-2</v>
      </c>
      <c r="P10" s="17">
        <v>7.1887080700844194E-2</v>
      </c>
      <c r="Q10" s="17">
        <v>6.9982008846134994E-2</v>
      </c>
      <c r="R10" s="17"/>
      <c r="S10" s="17">
        <v>4.7031757867358102E-2</v>
      </c>
      <c r="T10" s="17">
        <v>4.7065080293786497E-2</v>
      </c>
      <c r="U10" s="17">
        <v>7.0618351109146202E-2</v>
      </c>
      <c r="V10" s="17">
        <v>5.95958103825939E-2</v>
      </c>
      <c r="W10" s="17">
        <v>0.102323792712794</v>
      </c>
      <c r="X10" s="17">
        <v>8.6782641757832499E-2</v>
      </c>
      <c r="Y10" s="17">
        <v>6.2606681373180401E-2</v>
      </c>
      <c r="Z10" s="17">
        <v>0.158041730598247</v>
      </c>
      <c r="AA10" s="17">
        <v>7.5255881988808906E-2</v>
      </c>
      <c r="AB10" s="17">
        <v>4.77069842938595E-2</v>
      </c>
      <c r="AC10" s="17">
        <v>4.9696852194009003E-2</v>
      </c>
      <c r="AD10" s="17">
        <v>1.7712522685118099E-2</v>
      </c>
      <c r="AE10" s="17"/>
      <c r="AF10" s="17">
        <v>6.9359667459942195E-2</v>
      </c>
      <c r="AG10" s="17">
        <v>6.5665774304373398E-2</v>
      </c>
      <c r="AH10" s="17">
        <v>6.8497935484452502E-2</v>
      </c>
      <c r="AI10" s="17"/>
      <c r="AJ10" s="17">
        <v>5.9167935995817302E-2</v>
      </c>
      <c r="AK10" s="17">
        <v>6.8472934106210095E-2</v>
      </c>
      <c r="AL10" s="17">
        <v>6.5139152745029794E-2</v>
      </c>
      <c r="AM10" s="17">
        <v>8.2061054973721098E-2</v>
      </c>
      <c r="AN10" s="17">
        <v>0.118421691597032</v>
      </c>
      <c r="AO10" s="17"/>
      <c r="AP10" s="17">
        <v>7.8648693493691704E-2</v>
      </c>
      <c r="AQ10" s="17">
        <v>5.7542587146784598E-2</v>
      </c>
      <c r="AR10" s="17">
        <v>5.1510685247799698E-2</v>
      </c>
      <c r="AS10" s="17">
        <v>8.2920078627529703E-2</v>
      </c>
      <c r="AT10" s="17">
        <v>7.99338251749417E-2</v>
      </c>
      <c r="AU10" s="17">
        <v>6.3051609644363807E-2</v>
      </c>
      <c r="AV10" s="17"/>
      <c r="AW10" s="17">
        <v>5.0099763223961501E-2</v>
      </c>
      <c r="AX10" s="17">
        <v>4.5158700665337698E-2</v>
      </c>
      <c r="AY10" s="17">
        <v>7.3653811791572002E-2</v>
      </c>
      <c r="AZ10" s="17">
        <v>8.5093959258849702E-2</v>
      </c>
      <c r="BA10" s="17">
        <v>8.1968585241440295E-2</v>
      </c>
      <c r="BB10" s="17">
        <v>4.3595956112666603E-2</v>
      </c>
      <c r="BC10" s="17">
        <v>7.9841668806321403E-2</v>
      </c>
      <c r="BD10" s="17">
        <v>7.6208393555035697E-2</v>
      </c>
      <c r="BE10" s="17">
        <v>0.11190222061987801</v>
      </c>
      <c r="BF10" s="17">
        <v>5.8740406108699697E-2</v>
      </c>
      <c r="BG10" s="17">
        <v>5.8612237420909097E-2</v>
      </c>
      <c r="BH10" s="17">
        <v>6.6275271339200595E-2</v>
      </c>
      <c r="BI10" s="17">
        <v>4.9397317149218599E-2</v>
      </c>
      <c r="BJ10" s="17">
        <v>3.2205850963401499E-2</v>
      </c>
      <c r="BK10" s="17">
        <v>8.4670441022499696E-2</v>
      </c>
      <c r="BL10" s="17">
        <v>4.0784546246989198E-2</v>
      </c>
      <c r="BM10" s="17"/>
      <c r="BN10" s="17">
        <v>6.08973689480286E-2</v>
      </c>
      <c r="BO10" s="17">
        <v>7.1850474214891005E-2</v>
      </c>
      <c r="BP10" s="17"/>
      <c r="BQ10" s="17">
        <v>7.87394041788851E-2</v>
      </c>
      <c r="BR10" s="17">
        <v>5.6759280174665999E-2</v>
      </c>
      <c r="BS10" s="17"/>
      <c r="BT10" s="17">
        <v>7.6769440082319299E-2</v>
      </c>
      <c r="BU10" s="17"/>
      <c r="BV10" s="17">
        <v>6.06828127317635E-2</v>
      </c>
      <c r="BW10" s="17">
        <v>7.5335678642590206E-2</v>
      </c>
      <c r="BX10" s="17">
        <v>5.6261709606872601E-2</v>
      </c>
      <c r="BY10" s="17"/>
      <c r="BZ10" s="17">
        <v>0.10293710827231101</v>
      </c>
      <c r="CA10" s="17">
        <v>6.7342177897343897E-2</v>
      </c>
      <c r="CB10" s="17">
        <v>8.9087599892999497E-2</v>
      </c>
      <c r="CC10" s="17">
        <v>0.105175998741627</v>
      </c>
      <c r="CD10" s="17">
        <v>5.1979670189089E-2</v>
      </c>
      <c r="CE10" s="17">
        <v>3.9821033868574003E-2</v>
      </c>
      <c r="CF10" s="17">
        <v>2.9442091240661401E-2</v>
      </c>
      <c r="CG10" s="17"/>
      <c r="CH10" s="17">
        <v>6.99080847475054E-2</v>
      </c>
      <c r="CI10" s="17">
        <v>5.5384865882259701E-2</v>
      </c>
      <c r="CJ10" s="17">
        <v>6.1139679051575302E-2</v>
      </c>
      <c r="CK10" s="17">
        <v>9.5439874458495E-2</v>
      </c>
      <c r="CL10" s="17">
        <v>7.4232218607125797E-2</v>
      </c>
    </row>
    <row r="11" spans="2:90" x14ac:dyDescent="0.3">
      <c r="B11" s="18" t="s">
        <v>220</v>
      </c>
      <c r="C11" s="17">
        <v>0.45712565624576101</v>
      </c>
      <c r="D11" s="17">
        <v>0.46569103668679301</v>
      </c>
      <c r="E11" s="17">
        <v>0.44742460282950702</v>
      </c>
      <c r="F11" s="17"/>
      <c r="G11" s="17">
        <v>0.38077972102565699</v>
      </c>
      <c r="H11" s="17">
        <v>0.44670504510431902</v>
      </c>
      <c r="I11" s="17">
        <v>0.46498799848758299</v>
      </c>
      <c r="J11" s="17">
        <v>0.48881584087438801</v>
      </c>
      <c r="K11" s="17">
        <v>0.54102107024238399</v>
      </c>
      <c r="L11" s="17">
        <v>0.42791989002294201</v>
      </c>
      <c r="M11" s="17"/>
      <c r="N11" s="17">
        <v>0.46021894325187901</v>
      </c>
      <c r="O11" s="17">
        <v>0.52584841144528005</v>
      </c>
      <c r="P11" s="17">
        <v>0.43576328715882201</v>
      </c>
      <c r="Q11" s="17">
        <v>0.40399270416807398</v>
      </c>
      <c r="R11" s="17"/>
      <c r="S11" s="17">
        <v>0.40427261137298198</v>
      </c>
      <c r="T11" s="17">
        <v>0.49835903155436201</v>
      </c>
      <c r="U11" s="17">
        <v>0.431020290375983</v>
      </c>
      <c r="V11" s="17">
        <v>0.55005413484333698</v>
      </c>
      <c r="W11" s="17">
        <v>0.48768845064217198</v>
      </c>
      <c r="X11" s="17">
        <v>0.50741913467367705</v>
      </c>
      <c r="Y11" s="17">
        <v>0.434044221203231</v>
      </c>
      <c r="Z11" s="17">
        <v>0.43086227580029302</v>
      </c>
      <c r="AA11" s="17">
        <v>0.44730809941532002</v>
      </c>
      <c r="AB11" s="17">
        <v>0.41587722292365098</v>
      </c>
      <c r="AC11" s="17">
        <v>0.38631512247213101</v>
      </c>
      <c r="AD11" s="17">
        <v>0.46841888063313702</v>
      </c>
      <c r="AE11" s="17"/>
      <c r="AF11" s="17">
        <v>0.467905988736254</v>
      </c>
      <c r="AG11" s="17">
        <v>0.458039983533025</v>
      </c>
      <c r="AH11" s="17">
        <v>0.43788506013983503</v>
      </c>
      <c r="AI11" s="17"/>
      <c r="AJ11" s="17">
        <v>0.45956839509621</v>
      </c>
      <c r="AK11" s="17">
        <v>0.46148581087903201</v>
      </c>
      <c r="AL11" s="17">
        <v>0.48734425340867199</v>
      </c>
      <c r="AM11" s="17">
        <v>0.471627609926001</v>
      </c>
      <c r="AN11" s="17">
        <v>0.424782366594951</v>
      </c>
      <c r="AO11" s="17"/>
      <c r="AP11" s="17">
        <v>0.46269990357721102</v>
      </c>
      <c r="AQ11" s="17">
        <v>0.44724315088492</v>
      </c>
      <c r="AR11" s="17">
        <v>0.472491163538792</v>
      </c>
      <c r="AS11" s="17">
        <v>0.46470619642154298</v>
      </c>
      <c r="AT11" s="17">
        <v>0.444559781346273</v>
      </c>
      <c r="AU11" s="17">
        <v>0.42138241356967199</v>
      </c>
      <c r="AV11" s="17"/>
      <c r="AW11" s="17">
        <v>0.41057378016192603</v>
      </c>
      <c r="AX11" s="17">
        <v>0.33548982293683999</v>
      </c>
      <c r="AY11" s="17">
        <v>0.40609176097517902</v>
      </c>
      <c r="AZ11" s="17">
        <v>0.51061479227640005</v>
      </c>
      <c r="BA11" s="17">
        <v>0.45027081720282902</v>
      </c>
      <c r="BB11" s="17">
        <v>0.44504693878654</v>
      </c>
      <c r="BC11" s="17">
        <v>0.44185901013222001</v>
      </c>
      <c r="BD11" s="17">
        <v>0.51307581253521894</v>
      </c>
      <c r="BE11" s="17">
        <v>0.42917892208028402</v>
      </c>
      <c r="BF11" s="17">
        <v>0.48689136454029203</v>
      </c>
      <c r="BG11" s="17">
        <v>0.49292934895382501</v>
      </c>
      <c r="BH11" s="17">
        <v>0.53817620510820596</v>
      </c>
      <c r="BI11" s="17">
        <v>0.57436181942814302</v>
      </c>
      <c r="BJ11" s="17">
        <v>0.50849764546507104</v>
      </c>
      <c r="BK11" s="17">
        <v>0.47519718012449302</v>
      </c>
      <c r="BL11" s="17">
        <v>0.37657886867793799</v>
      </c>
      <c r="BM11" s="17"/>
      <c r="BN11" s="17">
        <v>0.45910539707086501</v>
      </c>
      <c r="BO11" s="17">
        <v>0.45672043240780402</v>
      </c>
      <c r="BP11" s="17"/>
      <c r="BQ11" s="17">
        <v>0.46244723993373099</v>
      </c>
      <c r="BR11" s="17">
        <v>0.47718511719998502</v>
      </c>
      <c r="BS11" s="17"/>
      <c r="BT11" s="17">
        <v>0.43371212874842102</v>
      </c>
      <c r="BU11" s="17"/>
      <c r="BV11" s="17">
        <v>0.46426478860798998</v>
      </c>
      <c r="BW11" s="17">
        <v>0.42114922946072197</v>
      </c>
      <c r="BX11" s="17">
        <v>0.47670267708854402</v>
      </c>
      <c r="BY11" s="17"/>
      <c r="BZ11" s="17">
        <v>0.44111402146539203</v>
      </c>
      <c r="CA11" s="17">
        <v>0.46635222469982202</v>
      </c>
      <c r="CB11" s="17">
        <v>0.462700578575788</v>
      </c>
      <c r="CC11" s="17">
        <v>0.40571359656804601</v>
      </c>
      <c r="CD11" s="17">
        <v>0.48989914752952501</v>
      </c>
      <c r="CE11" s="17">
        <v>0.51851926994049002</v>
      </c>
      <c r="CF11" s="17">
        <v>0.43999292973270199</v>
      </c>
      <c r="CG11" s="17"/>
      <c r="CH11" s="17">
        <v>0.35818649533579899</v>
      </c>
      <c r="CI11" s="17">
        <v>0.489943348397818</v>
      </c>
      <c r="CJ11" s="17">
        <v>0.46410886708131799</v>
      </c>
      <c r="CK11" s="17">
        <v>0.454401952558109</v>
      </c>
      <c r="CL11" s="17">
        <v>0.34049569112330502</v>
      </c>
    </row>
    <row r="12" spans="2:90" x14ac:dyDescent="0.3">
      <c r="B12" s="18" t="s">
        <v>312</v>
      </c>
      <c r="C12" s="17">
        <v>0.106391216689428</v>
      </c>
      <c r="D12" s="17">
        <v>0.118772400407424</v>
      </c>
      <c r="E12" s="17">
        <v>9.5134420320587804E-2</v>
      </c>
      <c r="F12" s="17"/>
      <c r="G12" s="17">
        <v>0.20442687650876201</v>
      </c>
      <c r="H12" s="17">
        <v>0.210697035168778</v>
      </c>
      <c r="I12" s="17">
        <v>0.13259077763572799</v>
      </c>
      <c r="J12" s="17">
        <v>5.6069045380142402E-2</v>
      </c>
      <c r="K12" s="17">
        <v>4.7060521249324798E-2</v>
      </c>
      <c r="L12" s="17">
        <v>1.52354040681959E-2</v>
      </c>
      <c r="M12" s="17"/>
      <c r="N12" s="17">
        <v>0.178256844021764</v>
      </c>
      <c r="O12" s="17">
        <v>7.8829376276653707E-2</v>
      </c>
      <c r="P12" s="17">
        <v>8.7096480632747497E-2</v>
      </c>
      <c r="Q12" s="17">
        <v>7.5572540670404004E-2</v>
      </c>
      <c r="R12" s="17"/>
      <c r="S12" s="17">
        <v>0.190117236142891</v>
      </c>
      <c r="T12" s="17">
        <v>8.04984364452664E-2</v>
      </c>
      <c r="U12" s="17">
        <v>5.6961851041655999E-2</v>
      </c>
      <c r="V12" s="17">
        <v>9.3050536431310199E-2</v>
      </c>
      <c r="W12" s="17">
        <v>0.1071261297166</v>
      </c>
      <c r="X12" s="17">
        <v>8.4620966980548204E-2</v>
      </c>
      <c r="Y12" s="17">
        <v>8.9524062884441896E-2</v>
      </c>
      <c r="Z12" s="17">
        <v>8.8064815314763401E-2</v>
      </c>
      <c r="AA12" s="17">
        <v>0.12157291127981799</v>
      </c>
      <c r="AB12" s="17">
        <v>8.7223413441108996E-2</v>
      </c>
      <c r="AC12" s="17">
        <v>0.132234948829525</v>
      </c>
      <c r="AD12" s="17">
        <v>9.0272972289789394E-2</v>
      </c>
      <c r="AE12" s="17"/>
      <c r="AF12" s="17">
        <v>6.5995050315809795E-2</v>
      </c>
      <c r="AG12" s="17">
        <v>0.111746096806083</v>
      </c>
      <c r="AH12" s="17">
        <v>0.13701866419693401</v>
      </c>
      <c r="AI12" s="17"/>
      <c r="AJ12" s="17">
        <v>0.107641300352407</v>
      </c>
      <c r="AK12" s="17">
        <v>0.14755216804144</v>
      </c>
      <c r="AL12" s="17">
        <v>8.7700678055318407E-2</v>
      </c>
      <c r="AM12" s="17">
        <v>7.2125448078950202E-2</v>
      </c>
      <c r="AN12" s="17">
        <v>0.107620149242223</v>
      </c>
      <c r="AO12" s="17"/>
      <c r="AP12" s="17">
        <v>0.156907370324677</v>
      </c>
      <c r="AQ12" s="17">
        <v>0.13707415651164301</v>
      </c>
      <c r="AR12" s="17">
        <v>0.108062439487169</v>
      </c>
      <c r="AS12" s="17">
        <v>6.5805418827817194E-2</v>
      </c>
      <c r="AT12" s="17">
        <v>0.13044121882191001</v>
      </c>
      <c r="AU12" s="17">
        <v>3.0187561467274301E-2</v>
      </c>
      <c r="AV12" s="17"/>
      <c r="AW12" s="17">
        <v>4.4621620120488099E-2</v>
      </c>
      <c r="AX12" s="17">
        <v>9.9464413924152006E-2</v>
      </c>
      <c r="AY12" s="17">
        <v>4.6465866405695798E-2</v>
      </c>
      <c r="AZ12" s="17">
        <v>7.3659055776350499E-2</v>
      </c>
      <c r="BA12" s="17">
        <v>6.6943348481612694E-2</v>
      </c>
      <c r="BB12" s="17">
        <v>9.3275665743587796E-2</v>
      </c>
      <c r="BC12" s="17">
        <v>0.14625212724843301</v>
      </c>
      <c r="BD12" s="17">
        <v>9.26372867480241E-2</v>
      </c>
      <c r="BE12" s="17">
        <v>0.10432185089849901</v>
      </c>
      <c r="BF12" s="17">
        <v>0.119136551323667</v>
      </c>
      <c r="BG12" s="17">
        <v>0.13187584694104701</v>
      </c>
      <c r="BH12" s="17">
        <v>8.8667455768869002E-2</v>
      </c>
      <c r="BI12" s="17">
        <v>0.110500091360016</v>
      </c>
      <c r="BJ12" s="17">
        <v>0.16295208804143799</v>
      </c>
      <c r="BK12" s="17">
        <v>8.2553880444294306E-2</v>
      </c>
      <c r="BL12" s="17">
        <v>0.27740756544760298</v>
      </c>
      <c r="BM12" s="17"/>
      <c r="BN12" s="17">
        <v>0.11503826852320501</v>
      </c>
      <c r="BO12" s="17">
        <v>9.4754753255073904E-2</v>
      </c>
      <c r="BP12" s="17"/>
      <c r="BQ12" s="17">
        <v>0.164765945394059</v>
      </c>
      <c r="BR12" s="17">
        <v>0.14066438341352899</v>
      </c>
      <c r="BS12" s="17"/>
      <c r="BT12" s="17">
        <v>0.22200398161364299</v>
      </c>
      <c r="BU12" s="17"/>
      <c r="BV12" s="17">
        <v>9.2250416353653497E-2</v>
      </c>
      <c r="BW12" s="17">
        <v>0.12973368395125001</v>
      </c>
      <c r="BX12" s="17">
        <v>0.10508592658564</v>
      </c>
      <c r="BY12" s="17"/>
      <c r="BZ12" s="17">
        <v>9.0861019254377104E-2</v>
      </c>
      <c r="CA12" s="17">
        <v>7.0926794235100704E-2</v>
      </c>
      <c r="CB12" s="17">
        <v>6.8513215795835095E-2</v>
      </c>
      <c r="CC12" s="17">
        <v>0.15259127000483499</v>
      </c>
      <c r="CD12" s="17">
        <v>0.103843514744722</v>
      </c>
      <c r="CE12" s="17">
        <v>9.6984569584427097E-2</v>
      </c>
      <c r="CF12" s="17">
        <v>0.19774529544956701</v>
      </c>
      <c r="CG12" s="17"/>
      <c r="CH12" s="17">
        <v>0.15843954848800501</v>
      </c>
      <c r="CI12" s="17">
        <v>0.10787009807205</v>
      </c>
      <c r="CJ12" s="17">
        <v>0.106974793353451</v>
      </c>
      <c r="CK12" s="17">
        <v>7.1134829173188502E-2</v>
      </c>
      <c r="CL12" s="17">
        <v>9.76660584661143E-2</v>
      </c>
    </row>
    <row r="13" spans="2:90" x14ac:dyDescent="0.3">
      <c r="B13" s="18" t="s">
        <v>313</v>
      </c>
      <c r="C13" s="17">
        <v>4.9250398976935297E-2</v>
      </c>
      <c r="D13" s="17">
        <v>5.7261421353630798E-2</v>
      </c>
      <c r="E13" s="17">
        <v>4.0780262035692599E-2</v>
      </c>
      <c r="F13" s="17"/>
      <c r="G13" s="17">
        <v>9.7337506788087905E-2</v>
      </c>
      <c r="H13" s="17">
        <v>8.6952609429154198E-2</v>
      </c>
      <c r="I13" s="17">
        <v>7.8379147173185407E-2</v>
      </c>
      <c r="J13" s="17">
        <v>1.9926110590145599E-2</v>
      </c>
      <c r="K13" s="17">
        <v>1.54909978260767E-2</v>
      </c>
      <c r="L13" s="17">
        <v>9.0970154961564197E-3</v>
      </c>
      <c r="M13" s="17"/>
      <c r="N13" s="17">
        <v>7.2038043218140793E-2</v>
      </c>
      <c r="O13" s="17">
        <v>4.2266199161868898E-2</v>
      </c>
      <c r="P13" s="17">
        <v>4.0910205362999698E-2</v>
      </c>
      <c r="Q13" s="17">
        <v>3.7907690974781999E-2</v>
      </c>
      <c r="R13" s="17"/>
      <c r="S13" s="17">
        <v>9.54460217057847E-2</v>
      </c>
      <c r="T13" s="17">
        <v>2.1856187182324599E-2</v>
      </c>
      <c r="U13" s="17">
        <v>2.4706959132608401E-2</v>
      </c>
      <c r="V13" s="17">
        <v>3.6234439911593599E-2</v>
      </c>
      <c r="W13" s="17">
        <v>3.1839784207095399E-2</v>
      </c>
      <c r="X13" s="17">
        <v>3.18162502593686E-2</v>
      </c>
      <c r="Y13" s="17">
        <v>5.7779199157342302E-2</v>
      </c>
      <c r="Z13" s="17">
        <v>8.8074453050386303E-2</v>
      </c>
      <c r="AA13" s="17">
        <v>4.9220965292453699E-2</v>
      </c>
      <c r="AB13" s="17">
        <v>5.2571837597537398E-2</v>
      </c>
      <c r="AC13" s="17">
        <v>5.7359780533937803E-2</v>
      </c>
      <c r="AD13" s="17">
        <v>5.1614201208547601E-2</v>
      </c>
      <c r="AE13" s="17"/>
      <c r="AF13" s="17">
        <v>2.8324055473550599E-2</v>
      </c>
      <c r="AG13" s="17">
        <v>6.5264902450308304E-2</v>
      </c>
      <c r="AH13" s="17">
        <v>5.0946996464656898E-2</v>
      </c>
      <c r="AI13" s="17"/>
      <c r="AJ13" s="17">
        <v>3.5389673802120401E-2</v>
      </c>
      <c r="AK13" s="17">
        <v>7.5391651831317699E-2</v>
      </c>
      <c r="AL13" s="17">
        <v>1.83320095051384E-2</v>
      </c>
      <c r="AM13" s="17">
        <v>4.8407734065147499E-2</v>
      </c>
      <c r="AN13" s="17">
        <v>2.9583302293926798E-2</v>
      </c>
      <c r="AO13" s="17"/>
      <c r="AP13" s="17">
        <v>0.10327370775041</v>
      </c>
      <c r="AQ13" s="17">
        <v>4.4884202884762699E-2</v>
      </c>
      <c r="AR13" s="17">
        <v>2.6368071073738598E-2</v>
      </c>
      <c r="AS13" s="17">
        <v>3.0110871609511401E-2</v>
      </c>
      <c r="AT13" s="17">
        <v>3.9670173562314802E-2</v>
      </c>
      <c r="AU13" s="17">
        <v>1.02230179102043E-2</v>
      </c>
      <c r="AV13" s="17"/>
      <c r="AW13" s="17">
        <v>0</v>
      </c>
      <c r="AX13" s="17">
        <v>6.6247454828741698E-2</v>
      </c>
      <c r="AY13" s="17">
        <v>4.8906376327182997E-2</v>
      </c>
      <c r="AZ13" s="17">
        <v>1.66314794088065E-2</v>
      </c>
      <c r="BA13" s="17">
        <v>4.9952247865827103E-2</v>
      </c>
      <c r="BB13" s="17">
        <v>4.32083138132607E-2</v>
      </c>
      <c r="BC13" s="17">
        <v>4.9715192587015601E-2</v>
      </c>
      <c r="BD13" s="17">
        <v>6.4989143267857796E-3</v>
      </c>
      <c r="BE13" s="17">
        <v>2.3380233425946299E-2</v>
      </c>
      <c r="BF13" s="17">
        <v>4.01767928913263E-2</v>
      </c>
      <c r="BG13" s="17">
        <v>2.6880454250138599E-2</v>
      </c>
      <c r="BH13" s="17">
        <v>9.5973778630604106E-2</v>
      </c>
      <c r="BI13" s="17">
        <v>5.24056477141552E-2</v>
      </c>
      <c r="BJ13" s="17">
        <v>0.11887375919311199</v>
      </c>
      <c r="BK13" s="17">
        <v>6.1277411598309198E-2</v>
      </c>
      <c r="BL13" s="17">
        <v>0.148384200164556</v>
      </c>
      <c r="BM13" s="17"/>
      <c r="BN13" s="17">
        <v>5.30574737874661E-2</v>
      </c>
      <c r="BO13" s="17">
        <v>4.3596109260745301E-2</v>
      </c>
      <c r="BP13" s="17"/>
      <c r="BQ13" s="17">
        <v>9.2377318011781798E-2</v>
      </c>
      <c r="BR13" s="17">
        <v>3.8651935996368403E-2</v>
      </c>
      <c r="BS13" s="17"/>
      <c r="BT13" s="17">
        <v>0.109876849253982</v>
      </c>
      <c r="BU13" s="17"/>
      <c r="BV13" s="17">
        <v>2.3905702235884101E-2</v>
      </c>
      <c r="BW13" s="17">
        <v>7.4684010559532304E-2</v>
      </c>
      <c r="BX13" s="17">
        <v>5.2740811294040298E-2</v>
      </c>
      <c r="BY13" s="17"/>
      <c r="BZ13" s="17">
        <v>2.83449012077206E-2</v>
      </c>
      <c r="CA13" s="17">
        <v>4.00328872683011E-2</v>
      </c>
      <c r="CB13" s="17">
        <v>3.6083857513567803E-2</v>
      </c>
      <c r="CC13" s="17">
        <v>5.3036193742762E-2</v>
      </c>
      <c r="CD13" s="17">
        <v>2.9074350523300398E-2</v>
      </c>
      <c r="CE13" s="17">
        <v>7.6827774453175998E-2</v>
      </c>
      <c r="CF13" s="17">
        <v>0.107906963853331</v>
      </c>
      <c r="CG13" s="17"/>
      <c r="CH13" s="17">
        <v>0.16988416850215701</v>
      </c>
      <c r="CI13" s="17">
        <v>4.0149651534981901E-2</v>
      </c>
      <c r="CJ13" s="17">
        <v>3.2873018769470901E-2</v>
      </c>
      <c r="CK13" s="17">
        <v>3.7407455373216603E-2</v>
      </c>
      <c r="CL13" s="17">
        <v>3.54686061823766E-2</v>
      </c>
    </row>
    <row r="14" spans="2:90" x14ac:dyDescent="0.3">
      <c r="B14" s="18" t="s">
        <v>223</v>
      </c>
      <c r="C14" s="17">
        <v>0.26749448444075302</v>
      </c>
      <c r="D14" s="17">
        <v>0.24382459545698701</v>
      </c>
      <c r="E14" s="17">
        <v>0.29080562432322798</v>
      </c>
      <c r="F14" s="17"/>
      <c r="G14" s="17">
        <v>0.13006069386468599</v>
      </c>
      <c r="H14" s="17">
        <v>0.12953720476571301</v>
      </c>
      <c r="I14" s="17">
        <v>0.152420108214182</v>
      </c>
      <c r="J14" s="17">
        <v>0.315414538615019</v>
      </c>
      <c r="K14" s="17">
        <v>0.30951148077604401</v>
      </c>
      <c r="L14" s="17">
        <v>0.4986566502773</v>
      </c>
      <c r="M14" s="17"/>
      <c r="N14" s="17">
        <v>0.20103411445571101</v>
      </c>
      <c r="O14" s="17">
        <v>0.23209857235172099</v>
      </c>
      <c r="P14" s="17">
        <v>0.29873642194355299</v>
      </c>
      <c r="Q14" s="17">
        <v>0.34475517131014799</v>
      </c>
      <c r="R14" s="17"/>
      <c r="S14" s="17">
        <v>0.211219788317032</v>
      </c>
      <c r="T14" s="17">
        <v>0.29413830986028799</v>
      </c>
      <c r="U14" s="17">
        <v>0.36977453820140099</v>
      </c>
      <c r="V14" s="17">
        <v>0.25018979633851302</v>
      </c>
      <c r="W14" s="17">
        <v>0.19657172156540401</v>
      </c>
      <c r="X14" s="17">
        <v>0.224664113987567</v>
      </c>
      <c r="Y14" s="17">
        <v>0.30843596792901901</v>
      </c>
      <c r="Z14" s="17">
        <v>0.172109787470238</v>
      </c>
      <c r="AA14" s="17">
        <v>0.24340086492139601</v>
      </c>
      <c r="AB14" s="17">
        <v>0.31513059659190501</v>
      </c>
      <c r="AC14" s="17">
        <v>0.32532989825728098</v>
      </c>
      <c r="AD14" s="17">
        <v>0.35570330826858498</v>
      </c>
      <c r="AE14" s="17"/>
      <c r="AF14" s="17">
        <v>0.32039778158346099</v>
      </c>
      <c r="AG14" s="17">
        <v>0.250850369552574</v>
      </c>
      <c r="AH14" s="17">
        <v>0.245266527290007</v>
      </c>
      <c r="AI14" s="17"/>
      <c r="AJ14" s="17">
        <v>0.298345788730835</v>
      </c>
      <c r="AK14" s="17">
        <v>0.21009888759725101</v>
      </c>
      <c r="AL14" s="17">
        <v>0.305212052962342</v>
      </c>
      <c r="AM14" s="17">
        <v>0.24383691383447201</v>
      </c>
      <c r="AN14" s="17">
        <v>0.236169358270021</v>
      </c>
      <c r="AO14" s="17"/>
      <c r="AP14" s="17">
        <v>0.16191513862648199</v>
      </c>
      <c r="AQ14" s="17">
        <v>0.27528041536763798</v>
      </c>
      <c r="AR14" s="17">
        <v>0.282263176024458</v>
      </c>
      <c r="AS14" s="17">
        <v>0.28578441301809698</v>
      </c>
      <c r="AT14" s="17">
        <v>0.22578094561419801</v>
      </c>
      <c r="AU14" s="17">
        <v>0.407238088209813</v>
      </c>
      <c r="AV14" s="17"/>
      <c r="AW14" s="17">
        <v>0.44767145764587102</v>
      </c>
      <c r="AX14" s="17">
        <v>0.293179905614461</v>
      </c>
      <c r="AY14" s="17">
        <v>0.36070170554358999</v>
      </c>
      <c r="AZ14" s="17">
        <v>0.263960325973707</v>
      </c>
      <c r="BA14" s="17">
        <v>0.29913605284164901</v>
      </c>
      <c r="BB14" s="17">
        <v>0.31638837250123703</v>
      </c>
      <c r="BC14" s="17">
        <v>0.25434875699173098</v>
      </c>
      <c r="BD14" s="17">
        <v>0.27824932990970502</v>
      </c>
      <c r="BE14" s="17">
        <v>0.30641173452495701</v>
      </c>
      <c r="BF14" s="17">
        <v>0.264109422622545</v>
      </c>
      <c r="BG14" s="17">
        <v>0.24063587552255</v>
      </c>
      <c r="BH14" s="17">
        <v>0.14261769908888799</v>
      </c>
      <c r="BI14" s="17">
        <v>0.190510776297934</v>
      </c>
      <c r="BJ14" s="17">
        <v>0.16146384968348801</v>
      </c>
      <c r="BK14" s="17">
        <v>0.23326125464391201</v>
      </c>
      <c r="BL14" s="17">
        <v>8.5600655814058693E-2</v>
      </c>
      <c r="BM14" s="17"/>
      <c r="BN14" s="17">
        <v>0.26843247101191697</v>
      </c>
      <c r="BO14" s="17">
        <v>0.26564306716011299</v>
      </c>
      <c r="BP14" s="17"/>
      <c r="BQ14" s="17">
        <v>0.170319959923733</v>
      </c>
      <c r="BR14" s="17">
        <v>0.24013466848088599</v>
      </c>
      <c r="BS14" s="17"/>
      <c r="BT14" s="17">
        <v>0.116615057763211</v>
      </c>
      <c r="BU14" s="17"/>
      <c r="BV14" s="17">
        <v>0.30591683998524599</v>
      </c>
      <c r="BW14" s="17">
        <v>0.22487669359140899</v>
      </c>
      <c r="BX14" s="17">
        <v>0.26150841543723302</v>
      </c>
      <c r="BY14" s="17"/>
      <c r="BZ14" s="17">
        <v>0.24060928386581101</v>
      </c>
      <c r="CA14" s="17">
        <v>0.304421855337347</v>
      </c>
      <c r="CB14" s="17">
        <v>0.275242899919451</v>
      </c>
      <c r="CC14" s="17">
        <v>0.23020434623396599</v>
      </c>
      <c r="CD14" s="17">
        <v>0.29063567160357701</v>
      </c>
      <c r="CE14" s="17">
        <v>0.24676268413046701</v>
      </c>
      <c r="CF14" s="17">
        <v>0.177943902889867</v>
      </c>
      <c r="CG14" s="17"/>
      <c r="CH14" s="17">
        <v>0.17349195171081</v>
      </c>
      <c r="CI14" s="17">
        <v>0.27367082165045897</v>
      </c>
      <c r="CJ14" s="17">
        <v>0.28758462746540903</v>
      </c>
      <c r="CK14" s="17">
        <v>0.24543368877442101</v>
      </c>
      <c r="CL14" s="17">
        <v>0.34173559773246298</v>
      </c>
    </row>
    <row r="15" spans="2:90" x14ac:dyDescent="0.3">
      <c r="B15" s="18" t="s">
        <v>118</v>
      </c>
      <c r="C15" s="19">
        <v>2.8962039189638199E-2</v>
      </c>
      <c r="D15" s="19">
        <v>2.71202151403384E-2</v>
      </c>
      <c r="E15" s="19">
        <v>3.0991640922303099E-2</v>
      </c>
      <c r="F15" s="19"/>
      <c r="G15" s="19">
        <v>6.0683312233943701E-2</v>
      </c>
      <c r="H15" s="19">
        <v>2.3272957710667699E-2</v>
      </c>
      <c r="I15" s="19">
        <v>4.2155361708329099E-2</v>
      </c>
      <c r="J15" s="19">
        <v>2.6868808954864199E-2</v>
      </c>
      <c r="K15" s="19">
        <v>1.7021490288586301E-2</v>
      </c>
      <c r="L15" s="19">
        <v>1.1442681059830101E-2</v>
      </c>
      <c r="M15" s="19"/>
      <c r="N15" s="19">
        <v>2.2975019787698399E-2</v>
      </c>
      <c r="O15" s="19">
        <v>2.9983754601055401E-2</v>
      </c>
      <c r="P15" s="19">
        <v>3.9832134116106997E-2</v>
      </c>
      <c r="Q15" s="19">
        <v>2.5079442364482198E-2</v>
      </c>
      <c r="R15" s="19"/>
      <c r="S15" s="19">
        <v>2.4525814044788999E-2</v>
      </c>
      <c r="T15" s="19">
        <v>2.0784126698132802E-2</v>
      </c>
      <c r="U15" s="19">
        <v>2.3201148217464201E-2</v>
      </c>
      <c r="V15" s="19">
        <v>5.6151804963284297E-3</v>
      </c>
      <c r="W15" s="19">
        <v>4.7744919253509099E-2</v>
      </c>
      <c r="X15" s="19">
        <v>3.6093718235390398E-2</v>
      </c>
      <c r="Y15" s="19">
        <v>1.7781392446815598E-2</v>
      </c>
      <c r="Z15" s="19">
        <v>2.0914962844164098E-2</v>
      </c>
      <c r="AA15" s="19">
        <v>2.44654608979171E-2</v>
      </c>
      <c r="AB15" s="19">
        <v>7.1804945763169495E-2</v>
      </c>
      <c r="AC15" s="19">
        <v>3.9636072560056503E-2</v>
      </c>
      <c r="AD15" s="19">
        <v>1.6278114914823599E-2</v>
      </c>
      <c r="AE15" s="19"/>
      <c r="AF15" s="19">
        <v>1.9281239560454601E-2</v>
      </c>
      <c r="AG15" s="19">
        <v>2.58895818771301E-2</v>
      </c>
      <c r="AH15" s="19">
        <v>3.7753060963599601E-2</v>
      </c>
      <c r="AI15" s="19"/>
      <c r="AJ15" s="19">
        <v>1.5113597705816099E-2</v>
      </c>
      <c r="AK15" s="19">
        <v>1.9770997750147901E-2</v>
      </c>
      <c r="AL15" s="19">
        <v>1.77688226528912E-2</v>
      </c>
      <c r="AM15" s="19">
        <v>3.06397873848872E-2</v>
      </c>
      <c r="AN15" s="19">
        <v>5.6503101397550701E-2</v>
      </c>
      <c r="AO15" s="19"/>
      <c r="AP15" s="19">
        <v>2.00994228818583E-2</v>
      </c>
      <c r="AQ15" s="19">
        <v>1.4640179735218899E-2</v>
      </c>
      <c r="AR15" s="19">
        <v>3.6994867851322701E-2</v>
      </c>
      <c r="AS15" s="19">
        <v>3.4022271361878603E-2</v>
      </c>
      <c r="AT15" s="19">
        <v>5.32308785098227E-2</v>
      </c>
      <c r="AU15" s="19">
        <v>4.1439214522575402E-2</v>
      </c>
      <c r="AV15" s="19"/>
      <c r="AW15" s="19">
        <v>0</v>
      </c>
      <c r="AX15" s="19">
        <v>5.3328006690335203E-2</v>
      </c>
      <c r="AY15" s="19">
        <v>5.0808950940679498E-2</v>
      </c>
      <c r="AZ15" s="19">
        <v>1.5098827106667399E-2</v>
      </c>
      <c r="BA15" s="19">
        <v>1.2195463642642901E-2</v>
      </c>
      <c r="BB15" s="19">
        <v>3.9300021397446698E-2</v>
      </c>
      <c r="BC15" s="19">
        <v>6.1027769187802696E-3</v>
      </c>
      <c r="BD15" s="19">
        <v>1.89787799382275E-2</v>
      </c>
      <c r="BE15" s="19">
        <v>2.4805038450435399E-2</v>
      </c>
      <c r="BF15" s="19">
        <v>1.0502564266066199E-2</v>
      </c>
      <c r="BG15" s="19">
        <v>2.7324982192538198E-2</v>
      </c>
      <c r="BH15" s="19">
        <v>5.9264652501554403E-2</v>
      </c>
      <c r="BI15" s="19">
        <v>2.2824348050532399E-2</v>
      </c>
      <c r="BJ15" s="19">
        <v>0</v>
      </c>
      <c r="BK15" s="19">
        <v>4.28980634365329E-2</v>
      </c>
      <c r="BL15" s="19">
        <v>1.7275094066093101E-2</v>
      </c>
      <c r="BM15" s="19"/>
      <c r="BN15" s="19">
        <v>2.1514634579411902E-2</v>
      </c>
      <c r="BO15" s="19">
        <v>3.84753688051701E-2</v>
      </c>
      <c r="BP15" s="19"/>
      <c r="BQ15" s="19">
        <v>1.7643494993579801E-2</v>
      </c>
      <c r="BR15" s="19">
        <v>2.53574062459569E-2</v>
      </c>
      <c r="BS15" s="19"/>
      <c r="BT15" s="19">
        <v>2.0805184828326499E-2</v>
      </c>
      <c r="BU15" s="19"/>
      <c r="BV15" s="19">
        <v>3.0842749453691299E-2</v>
      </c>
      <c r="BW15" s="19">
        <v>5.2903801759833301E-2</v>
      </c>
      <c r="BX15" s="19">
        <v>2.12995099892665E-2</v>
      </c>
      <c r="BY15" s="19"/>
      <c r="BZ15" s="19">
        <v>4.2834720455874303E-2</v>
      </c>
      <c r="CA15" s="19">
        <v>2.9783435850894002E-2</v>
      </c>
      <c r="CB15" s="19">
        <v>2.4835938650489098E-2</v>
      </c>
      <c r="CC15" s="19">
        <v>2.02745578185494E-2</v>
      </c>
      <c r="CD15" s="19">
        <v>2.1411466118141001E-2</v>
      </c>
      <c r="CE15" s="19">
        <v>1.26055630939394E-2</v>
      </c>
      <c r="CF15" s="19">
        <v>2.1996973092817802E-2</v>
      </c>
      <c r="CG15" s="19"/>
      <c r="CH15" s="19">
        <v>2.46457908898342E-2</v>
      </c>
      <c r="CI15" s="19">
        <v>2.2071172067677301E-2</v>
      </c>
      <c r="CJ15" s="19">
        <v>3.6343798848958601E-2</v>
      </c>
      <c r="CK15" s="19">
        <v>3.5080354434262197E-2</v>
      </c>
      <c r="CL15" s="19">
        <v>1.1734236463495E-2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2" width="20.6640625" customWidth="1"/>
  </cols>
  <sheetData>
    <row r="2" spans="2:12" ht="40.049999999999997" customHeight="1" x14ac:dyDescent="0.3">
      <c r="D2" s="32" t="s">
        <v>326</v>
      </c>
      <c r="E2" s="28"/>
      <c r="F2" s="28"/>
      <c r="G2" s="28"/>
      <c r="H2" s="28"/>
      <c r="I2" s="28"/>
      <c r="J2" s="28"/>
      <c r="K2" s="28"/>
      <c r="L2" s="28"/>
    </row>
    <row r="6" spans="2:12" ht="49.95" customHeight="1" x14ac:dyDescent="0.3">
      <c r="B6" s="23" t="s">
        <v>15</v>
      </c>
      <c r="C6" s="23" t="s">
        <v>287</v>
      </c>
      <c r="D6" s="23" t="s">
        <v>288</v>
      </c>
      <c r="E6" s="23" t="s">
        <v>289</v>
      </c>
      <c r="F6" s="23" t="s">
        <v>290</v>
      </c>
      <c r="G6" s="23" t="s">
        <v>291</v>
      </c>
      <c r="H6" s="23" t="s">
        <v>292</v>
      </c>
      <c r="I6" s="23" t="s">
        <v>293</v>
      </c>
      <c r="J6" s="23" t="s">
        <v>294</v>
      </c>
      <c r="K6" s="23" t="s">
        <v>295</v>
      </c>
    </row>
    <row r="7" spans="2:12" x14ac:dyDescent="0.3">
      <c r="B7" s="18" t="s">
        <v>194</v>
      </c>
      <c r="C7" s="17">
        <v>4.2462430744994603E-2</v>
      </c>
      <c r="D7" s="17">
        <v>5.54699499205751E-2</v>
      </c>
      <c r="E7" s="17">
        <v>3.8425664412691199E-2</v>
      </c>
      <c r="F7" s="17">
        <v>4.6720367057349103E-2</v>
      </c>
      <c r="G7" s="17">
        <v>2.5436031902303601E-2</v>
      </c>
      <c r="H7" s="17">
        <v>4.2370346030506302E-2</v>
      </c>
      <c r="I7" s="17">
        <v>7.4945462163913595E-2</v>
      </c>
      <c r="J7" s="17">
        <v>5.27274086385369E-2</v>
      </c>
      <c r="K7" s="17">
        <v>2.4338948060906501E-2</v>
      </c>
    </row>
    <row r="8" spans="2:12" x14ac:dyDescent="0.3">
      <c r="B8" s="18" t="s">
        <v>195</v>
      </c>
      <c r="C8" s="17">
        <v>6.1070286139487097E-2</v>
      </c>
      <c r="D8" s="17">
        <v>5.76643514747932E-2</v>
      </c>
      <c r="E8" s="17">
        <v>4.2614582895392598E-2</v>
      </c>
      <c r="F8" s="17">
        <v>3.5359456034613601E-2</v>
      </c>
      <c r="G8" s="17">
        <v>2.93814274436845E-2</v>
      </c>
      <c r="H8" s="17">
        <v>4.6859733425719002E-2</v>
      </c>
      <c r="I8" s="17">
        <v>0.10431578537860201</v>
      </c>
      <c r="J8" s="17">
        <v>6.5078639676307601E-2</v>
      </c>
      <c r="K8" s="17">
        <v>2.5938141405268601E-2</v>
      </c>
    </row>
    <row r="9" spans="2:12" x14ac:dyDescent="0.3">
      <c r="B9" s="18" t="s">
        <v>196</v>
      </c>
      <c r="C9" s="17">
        <v>4.2587710693970798E-2</v>
      </c>
      <c r="D9" s="17">
        <v>4.62149635542329E-2</v>
      </c>
      <c r="E9" s="17">
        <v>4.6221136383226301E-2</v>
      </c>
      <c r="F9" s="17">
        <v>4.0284755385280799E-2</v>
      </c>
      <c r="G9" s="17">
        <v>4.1593601070364201E-2</v>
      </c>
      <c r="H9" s="17">
        <v>4.39479805193062E-2</v>
      </c>
      <c r="I9" s="17">
        <v>0.12900457349435199</v>
      </c>
      <c r="J9" s="17">
        <v>6.0568523042316198E-2</v>
      </c>
      <c r="K9" s="17">
        <v>3.2495038441769201E-2</v>
      </c>
    </row>
    <row r="10" spans="2:12" x14ac:dyDescent="0.3">
      <c r="B10" s="18" t="s">
        <v>197</v>
      </c>
      <c r="C10" s="17">
        <v>9.9905460994197698E-2</v>
      </c>
      <c r="D10" s="17">
        <v>0.108504067704749</v>
      </c>
      <c r="E10" s="17">
        <v>9.2618421155873099E-2</v>
      </c>
      <c r="F10" s="17">
        <v>7.6066099495170597E-2</v>
      </c>
      <c r="G10" s="17">
        <v>6.1974640931169001E-2</v>
      </c>
      <c r="H10" s="17">
        <v>7.7615593506249594E-2</v>
      </c>
      <c r="I10" s="17">
        <v>0.127070335885485</v>
      </c>
      <c r="J10" s="17">
        <v>0.12302448900978299</v>
      </c>
      <c r="K10" s="17">
        <v>6.2014053025263201E-2</v>
      </c>
    </row>
    <row r="11" spans="2:12" x14ac:dyDescent="0.3">
      <c r="B11" s="18" t="s">
        <v>198</v>
      </c>
      <c r="C11" s="17">
        <v>0.133411206125158</v>
      </c>
      <c r="D11" s="17">
        <v>0.166369726073854</v>
      </c>
      <c r="E11" s="17">
        <v>0.13541108099854199</v>
      </c>
      <c r="F11" s="17">
        <v>0.13773233394046699</v>
      </c>
      <c r="G11" s="17">
        <v>6.5952402412779595E-2</v>
      </c>
      <c r="H11" s="17">
        <v>0.153785626133048</v>
      </c>
      <c r="I11" s="17">
        <v>0.108759362641449</v>
      </c>
      <c r="J11" s="17">
        <v>9.8881847580274601E-2</v>
      </c>
      <c r="K11" s="17">
        <v>7.9889158660067794E-2</v>
      </c>
    </row>
    <row r="12" spans="2:12" x14ac:dyDescent="0.3">
      <c r="B12" s="18" t="s">
        <v>199</v>
      </c>
      <c r="C12" s="17">
        <v>0.14534528381963999</v>
      </c>
      <c r="D12" s="17">
        <v>0.15131807083075099</v>
      </c>
      <c r="E12" s="17">
        <v>0.13297516319430899</v>
      </c>
      <c r="F12" s="17">
        <v>9.3853118598735699E-2</v>
      </c>
      <c r="G12" s="17">
        <v>6.3225362352524003E-2</v>
      </c>
      <c r="H12" s="17">
        <v>0.115745403152704</v>
      </c>
      <c r="I12" s="17">
        <v>8.6413037370544399E-2</v>
      </c>
      <c r="J12" s="17">
        <v>0.124746170483652</v>
      </c>
      <c r="K12" s="17">
        <v>8.0448696309454296E-2</v>
      </c>
    </row>
    <row r="13" spans="2:12" x14ac:dyDescent="0.3">
      <c r="B13" s="18" t="s">
        <v>200</v>
      </c>
      <c r="C13" s="17">
        <v>3.76397826401575E-2</v>
      </c>
      <c r="D13" s="17">
        <v>4.1567888383481702E-2</v>
      </c>
      <c r="E13" s="17">
        <v>5.8269744273396998E-2</v>
      </c>
      <c r="F13" s="17">
        <v>4.2991563005700999E-2</v>
      </c>
      <c r="G13" s="17">
        <v>2.11492298127972E-2</v>
      </c>
      <c r="H13" s="17">
        <v>6.97822497967929E-2</v>
      </c>
      <c r="I13" s="17">
        <v>1.93713838558013E-2</v>
      </c>
      <c r="J13" s="17">
        <v>3.0943753289995699E-2</v>
      </c>
      <c r="K13" s="17">
        <v>2.9734867254925999E-2</v>
      </c>
    </row>
    <row r="14" spans="2:12" x14ac:dyDescent="0.3">
      <c r="B14" s="18" t="s">
        <v>201</v>
      </c>
      <c r="C14" s="17">
        <v>0.14046635425725301</v>
      </c>
      <c r="D14" s="17">
        <v>0.140480389962678</v>
      </c>
      <c r="E14" s="17">
        <v>0.167798566282884</v>
      </c>
      <c r="F14" s="17">
        <v>0.113023317072312</v>
      </c>
      <c r="G14" s="17">
        <v>0.116241704626548</v>
      </c>
      <c r="H14" s="17">
        <v>0.17709326362057901</v>
      </c>
      <c r="I14" s="17">
        <v>0.139380914886056</v>
      </c>
      <c r="J14" s="17">
        <v>0.16972385442049301</v>
      </c>
      <c r="K14" s="17">
        <v>0.190183935376698</v>
      </c>
    </row>
    <row r="15" spans="2:12" x14ac:dyDescent="0.3">
      <c r="B15" s="18" t="s">
        <v>151</v>
      </c>
      <c r="C15" s="17">
        <v>1.0506036276174E-2</v>
      </c>
      <c r="D15" s="17">
        <v>9.8174738191785307E-3</v>
      </c>
      <c r="E15" s="17">
        <v>1.01066193814066E-2</v>
      </c>
      <c r="F15" s="17">
        <v>1.04491427270977E-2</v>
      </c>
      <c r="G15" s="17">
        <v>4.7132182480641603E-3</v>
      </c>
      <c r="H15" s="17">
        <v>9.1595313471788797E-3</v>
      </c>
      <c r="I15" s="17">
        <v>8.3583692935142798E-3</v>
      </c>
      <c r="J15" s="17">
        <v>5.5179922885838896E-3</v>
      </c>
      <c r="K15" s="17">
        <v>9.1056390439412105E-3</v>
      </c>
    </row>
    <row r="16" spans="2:12" ht="28.8" x14ac:dyDescent="0.3">
      <c r="B16" s="18" t="s">
        <v>324</v>
      </c>
      <c r="C16" s="17">
        <v>0.178051073202173</v>
      </c>
      <c r="D16" s="17">
        <v>0.17839166352512201</v>
      </c>
      <c r="E16" s="17">
        <v>0.195524178953871</v>
      </c>
      <c r="F16" s="17">
        <v>0.123926236985241</v>
      </c>
      <c r="G16" s="17">
        <v>0.10629592116949001</v>
      </c>
      <c r="H16" s="17">
        <v>0.22535645255664899</v>
      </c>
      <c r="I16" s="17">
        <v>0.18940602699127199</v>
      </c>
      <c r="J16" s="17">
        <v>0.20336379745699701</v>
      </c>
      <c r="K16" s="17">
        <v>0.169484105485571</v>
      </c>
    </row>
    <row r="17" spans="2:11" ht="28.8" x14ac:dyDescent="0.3">
      <c r="B17" s="18" t="s">
        <v>325</v>
      </c>
      <c r="C17" s="17">
        <v>9.4129206984504193E-2</v>
      </c>
      <c r="D17" s="17">
        <v>3.1009101379215701E-2</v>
      </c>
      <c r="E17" s="17">
        <v>6.5360692209787602E-2</v>
      </c>
      <c r="F17" s="17">
        <v>0.26900277501971198</v>
      </c>
      <c r="G17" s="17">
        <v>0.454862150198932</v>
      </c>
      <c r="H17" s="17">
        <v>2.5071556553054999E-2</v>
      </c>
      <c r="I17" s="17">
        <v>3.3200191720608699E-3</v>
      </c>
      <c r="J17" s="17">
        <v>4.9414333480528802E-2</v>
      </c>
      <c r="K17" s="17">
        <v>0.28375935935837998</v>
      </c>
    </row>
    <row r="18" spans="2:11" x14ac:dyDescent="0.3">
      <c r="B18" s="18" t="s">
        <v>202</v>
      </c>
      <c r="C18" s="17">
        <v>1.44251681222901E-2</v>
      </c>
      <c r="D18" s="17">
        <v>1.31923533713689E-2</v>
      </c>
      <c r="E18" s="17">
        <v>1.46741498586188E-2</v>
      </c>
      <c r="F18" s="17">
        <v>1.0590834678320799E-2</v>
      </c>
      <c r="G18" s="17">
        <v>9.1743098313444606E-3</v>
      </c>
      <c r="H18" s="17">
        <v>1.32122633582117E-2</v>
      </c>
      <c r="I18" s="17">
        <v>9.6547288669498205E-3</v>
      </c>
      <c r="J18" s="17">
        <v>1.60091906325316E-2</v>
      </c>
      <c r="K18" s="17">
        <v>1.26080575777543E-2</v>
      </c>
    </row>
    <row r="19" spans="2:11" x14ac:dyDescent="0.3">
      <c r="B19" s="16"/>
      <c r="C19" s="16"/>
      <c r="D19" s="16"/>
      <c r="E19" s="16"/>
      <c r="F19" s="16"/>
      <c r="G19" s="16"/>
      <c r="H19" s="16"/>
      <c r="I19" s="16"/>
      <c r="J19" s="16"/>
      <c r="K19" s="16"/>
    </row>
    <row r="20" spans="2:11" x14ac:dyDescent="0.3">
      <c r="B20" t="s">
        <v>111</v>
      </c>
    </row>
    <row r="21" spans="2:11" x14ac:dyDescent="0.3">
      <c r="B21" t="s">
        <v>112</v>
      </c>
    </row>
    <row r="25" spans="2:11" x14ac:dyDescent="0.3">
      <c r="B25" s="8" t="str">
        <f>HYPERLINK("#'Contents'!A1", "Return to Contents")</f>
        <v>Return to Contents</v>
      </c>
    </row>
  </sheetData>
  <mergeCells count="1">
    <mergeCell ref="D2:L2"/>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327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4.2462430744994603E-2</v>
      </c>
      <c r="D9" s="17">
        <v>3.76757491281152E-2</v>
      </c>
      <c r="E9" s="17">
        <v>4.7477066845151503E-2</v>
      </c>
      <c r="F9" s="17"/>
      <c r="G9" s="17">
        <v>5.9069410058951201E-2</v>
      </c>
      <c r="H9" s="17">
        <v>4.5664580941504801E-2</v>
      </c>
      <c r="I9" s="17">
        <v>6.0554286111072698E-2</v>
      </c>
      <c r="J9" s="17">
        <v>4.1286084756676798E-2</v>
      </c>
      <c r="K9" s="17">
        <v>3.7342268597164503E-2</v>
      </c>
      <c r="L9" s="17">
        <v>1.8388711579434301E-2</v>
      </c>
      <c r="M9" s="17"/>
      <c r="N9" s="17">
        <v>2.8494932590742799E-2</v>
      </c>
      <c r="O9" s="17">
        <v>4.10196095638816E-2</v>
      </c>
      <c r="P9" s="17">
        <v>3.9483130686915301E-2</v>
      </c>
      <c r="Q9" s="17">
        <v>6.2063450499833202E-2</v>
      </c>
      <c r="R9" s="17"/>
      <c r="S9" s="17">
        <v>5.8716946865382799E-2</v>
      </c>
      <c r="T9" s="17">
        <v>2.52681885208632E-2</v>
      </c>
      <c r="U9" s="17">
        <v>3.5299800295369298E-2</v>
      </c>
      <c r="V9" s="17">
        <v>4.3863843841886699E-2</v>
      </c>
      <c r="W9" s="17">
        <v>2.8076269761746299E-2</v>
      </c>
      <c r="X9" s="17">
        <v>4.2725952897617103E-2</v>
      </c>
      <c r="Y9" s="17">
        <v>4.0181972710800297E-2</v>
      </c>
      <c r="Z9" s="17">
        <v>5.32568027852472E-2</v>
      </c>
      <c r="AA9" s="17">
        <v>6.2044434786823303E-2</v>
      </c>
      <c r="AB9" s="17">
        <v>1.5467104992696899E-2</v>
      </c>
      <c r="AC9" s="17">
        <v>8.3969304339466797E-2</v>
      </c>
      <c r="AD9" s="17">
        <v>2.0184241908547101E-2</v>
      </c>
      <c r="AE9" s="17"/>
      <c r="AF9" s="17">
        <v>3.7119493994714599E-2</v>
      </c>
      <c r="AG9" s="17">
        <v>4.5888156462768503E-2</v>
      </c>
      <c r="AH9" s="17">
        <v>5.10316462511975E-2</v>
      </c>
      <c r="AI9" s="17"/>
      <c r="AJ9" s="17">
        <v>1.9081475171245602E-2</v>
      </c>
      <c r="AK9" s="17">
        <v>4.3242215885712601E-2</v>
      </c>
      <c r="AL9" s="17">
        <v>2.1858825656912301E-2</v>
      </c>
      <c r="AM9" s="17">
        <v>7.5545653325335402E-2</v>
      </c>
      <c r="AN9" s="17">
        <v>2.0090508181650299E-2</v>
      </c>
      <c r="AO9" s="17"/>
      <c r="AP9" s="17">
        <v>3.7538568065427901E-2</v>
      </c>
      <c r="AQ9" s="17">
        <v>3.0110106011505301E-2</v>
      </c>
      <c r="AR9" s="17">
        <v>2.95198415415363E-2</v>
      </c>
      <c r="AS9" s="17">
        <v>5.1688195545045203E-2</v>
      </c>
      <c r="AT9" s="17">
        <v>3.08826047775588E-2</v>
      </c>
      <c r="AU9" s="17">
        <v>5.0511941971159699E-2</v>
      </c>
      <c r="AV9" s="17"/>
      <c r="AW9" s="17">
        <v>0.10061764392240299</v>
      </c>
      <c r="AX9" s="17">
        <v>0.133345145153621</v>
      </c>
      <c r="AY9" s="17">
        <v>3.7851533210910802E-2</v>
      </c>
      <c r="AZ9" s="17">
        <v>6.4425133993052497E-2</v>
      </c>
      <c r="BA9" s="17">
        <v>5.9879710252973797E-2</v>
      </c>
      <c r="BB9" s="17">
        <v>4.3903185725979697E-2</v>
      </c>
      <c r="BC9" s="17">
        <v>5.8915947370159601E-2</v>
      </c>
      <c r="BD9" s="17">
        <v>1.76975267638643E-2</v>
      </c>
      <c r="BE9" s="17">
        <v>3.3014157791336103E-2</v>
      </c>
      <c r="BF9" s="17">
        <v>1.0072306140473599E-2</v>
      </c>
      <c r="BG9" s="17">
        <v>5.3994484346764099E-2</v>
      </c>
      <c r="BH9" s="17">
        <v>1.0287150552008101E-2</v>
      </c>
      <c r="BI9" s="17">
        <v>3.9170490542198899E-2</v>
      </c>
      <c r="BJ9" s="17">
        <v>1.5907967488131398E-2</v>
      </c>
      <c r="BK9" s="17">
        <v>0</v>
      </c>
      <c r="BL9" s="17">
        <v>2.0316239337256299E-2</v>
      </c>
      <c r="BM9" s="17"/>
      <c r="BN9" s="17">
        <v>4.0204458560283998E-2</v>
      </c>
      <c r="BO9" s="17">
        <v>4.3952184827887798E-2</v>
      </c>
      <c r="BP9" s="17"/>
      <c r="BQ9" s="17">
        <v>3.3564569631458298E-2</v>
      </c>
      <c r="BR9" s="17">
        <v>4.3579915097308401E-2</v>
      </c>
      <c r="BS9" s="17"/>
      <c r="BT9" s="17">
        <v>4.3139382721426499E-2</v>
      </c>
      <c r="BU9" s="17"/>
      <c r="BV9" s="17">
        <v>5.3016349250449998E-2</v>
      </c>
      <c r="BW9" s="17">
        <v>5.5914980066687103E-2</v>
      </c>
      <c r="BX9" s="17">
        <v>3.13768770565898E-2</v>
      </c>
      <c r="BY9" s="17"/>
      <c r="BZ9" s="17">
        <v>0.17246673725300299</v>
      </c>
      <c r="CA9" s="17">
        <v>6.95544725949893E-2</v>
      </c>
      <c r="CB9" s="17">
        <v>3.86550362634785E-2</v>
      </c>
      <c r="CC9" s="17">
        <v>1.8710374315807701E-2</v>
      </c>
      <c r="CD9" s="17">
        <v>2.01570051647613E-2</v>
      </c>
      <c r="CE9" s="17">
        <v>4.2267798625987996E-3</v>
      </c>
      <c r="CF9" s="17">
        <v>2.1123648793698602E-2</v>
      </c>
      <c r="CG9" s="17"/>
      <c r="CH9" s="17">
        <v>3.8734040293832199E-2</v>
      </c>
      <c r="CI9" s="17">
        <v>7.0980323982872701E-3</v>
      </c>
      <c r="CJ9" s="17">
        <v>2.6023228481088099E-2</v>
      </c>
      <c r="CK9" s="17">
        <v>0.108991635255443</v>
      </c>
      <c r="CL9" s="17">
        <v>0.27183801870501201</v>
      </c>
    </row>
    <row r="10" spans="2:90" x14ac:dyDescent="0.3">
      <c r="B10" s="18" t="s">
        <v>195</v>
      </c>
      <c r="C10" s="17">
        <v>6.1070286139487097E-2</v>
      </c>
      <c r="D10" s="17">
        <v>6.7731146718835303E-2</v>
      </c>
      <c r="E10" s="17">
        <v>5.5044715878585199E-2</v>
      </c>
      <c r="F10" s="17"/>
      <c r="G10" s="17">
        <v>9.8277501876055606E-2</v>
      </c>
      <c r="H10" s="17">
        <v>8.7298970089081995E-2</v>
      </c>
      <c r="I10" s="17">
        <v>9.4161555825437906E-2</v>
      </c>
      <c r="J10" s="17">
        <v>4.74210569273225E-2</v>
      </c>
      <c r="K10" s="17">
        <v>3.8219934152511799E-2</v>
      </c>
      <c r="L10" s="17">
        <v>1.42332048881592E-2</v>
      </c>
      <c r="M10" s="17"/>
      <c r="N10" s="17">
        <v>5.38139701803243E-2</v>
      </c>
      <c r="O10" s="17">
        <v>5.1598712945379398E-2</v>
      </c>
      <c r="P10" s="17">
        <v>5.8121998753999697E-2</v>
      </c>
      <c r="Q10" s="17">
        <v>8.1929283479572096E-2</v>
      </c>
      <c r="R10" s="17"/>
      <c r="S10" s="17">
        <v>0.100521109530474</v>
      </c>
      <c r="T10" s="17">
        <v>4.4329336460300503E-2</v>
      </c>
      <c r="U10" s="17">
        <v>2.9201402522284401E-2</v>
      </c>
      <c r="V10" s="17">
        <v>7.4778201750104703E-2</v>
      </c>
      <c r="W10" s="17">
        <v>5.6201753060291203E-2</v>
      </c>
      <c r="X10" s="17">
        <v>4.8561290805543902E-2</v>
      </c>
      <c r="Y10" s="17">
        <v>5.5312531732802102E-2</v>
      </c>
      <c r="Z10" s="17">
        <v>4.6497204931821599E-2</v>
      </c>
      <c r="AA10" s="17">
        <v>7.3618783381649705E-2</v>
      </c>
      <c r="AB10" s="17">
        <v>7.7343163468265794E-2</v>
      </c>
      <c r="AC10" s="17">
        <v>1.88194706717426E-2</v>
      </c>
      <c r="AD10" s="17">
        <v>5.2044534810639802E-2</v>
      </c>
      <c r="AE10" s="17"/>
      <c r="AF10" s="17">
        <v>5.0044830697127902E-2</v>
      </c>
      <c r="AG10" s="17">
        <v>6.6911635836578304E-2</v>
      </c>
      <c r="AH10" s="17">
        <v>7.4176010786827395E-2</v>
      </c>
      <c r="AI10" s="17"/>
      <c r="AJ10" s="17">
        <v>4.11675115403023E-2</v>
      </c>
      <c r="AK10" s="17">
        <v>7.9079728984342401E-2</v>
      </c>
      <c r="AL10" s="17">
        <v>4.0834961761325297E-2</v>
      </c>
      <c r="AM10" s="17">
        <v>7.2599863978789106E-2</v>
      </c>
      <c r="AN10" s="17">
        <v>6.1773273116705399E-2</v>
      </c>
      <c r="AO10" s="17"/>
      <c r="AP10" s="17">
        <v>9.5735747482227795E-2</v>
      </c>
      <c r="AQ10" s="17">
        <v>4.6199950550500503E-2</v>
      </c>
      <c r="AR10" s="17">
        <v>4.0092503566974802E-2</v>
      </c>
      <c r="AS10" s="17">
        <v>5.2585592610687897E-2</v>
      </c>
      <c r="AT10" s="17">
        <v>5.0250495699021902E-2</v>
      </c>
      <c r="AU10" s="17">
        <v>4.3937629874301401E-2</v>
      </c>
      <c r="AV10" s="17"/>
      <c r="AW10" s="17">
        <v>9.47213833444496E-2</v>
      </c>
      <c r="AX10" s="17">
        <v>8.7532093085444795E-2</v>
      </c>
      <c r="AY10" s="17">
        <v>0.107144248066788</v>
      </c>
      <c r="AZ10" s="17">
        <v>9.8729261446674293E-2</v>
      </c>
      <c r="BA10" s="17">
        <v>3.8990967660131597E-2</v>
      </c>
      <c r="BB10" s="17">
        <v>7.0785762702415794E-2</v>
      </c>
      <c r="BC10" s="17">
        <v>6.2749953649988893E-2</v>
      </c>
      <c r="BD10" s="17">
        <v>4.9992912136650802E-2</v>
      </c>
      <c r="BE10" s="17">
        <v>8.0433410684190507E-2</v>
      </c>
      <c r="BF10" s="17">
        <v>2.0382096686657001E-2</v>
      </c>
      <c r="BG10" s="17">
        <v>5.4161618726634803E-2</v>
      </c>
      <c r="BH10" s="17">
        <v>7.7308456460056199E-2</v>
      </c>
      <c r="BI10" s="17">
        <v>3.00030689048442E-2</v>
      </c>
      <c r="BJ10" s="17">
        <v>5.2193688405639801E-2</v>
      </c>
      <c r="BK10" s="17">
        <v>1.8436395206703302E-2</v>
      </c>
      <c r="BL10" s="17">
        <v>7.2618849579289907E-2</v>
      </c>
      <c r="BM10" s="17"/>
      <c r="BN10" s="17">
        <v>6.0012492856631801E-2</v>
      </c>
      <c r="BO10" s="17">
        <v>6.3417620484987405E-2</v>
      </c>
      <c r="BP10" s="17"/>
      <c r="BQ10" s="17">
        <v>9.3405448428712304E-2</v>
      </c>
      <c r="BR10" s="17">
        <v>4.7292041821004299E-2</v>
      </c>
      <c r="BS10" s="17"/>
      <c r="BT10" s="17">
        <v>0.106311089114229</v>
      </c>
      <c r="BU10" s="17"/>
      <c r="BV10" s="17">
        <v>6.2207256810512299E-2</v>
      </c>
      <c r="BW10" s="17">
        <v>9.2664924424030501E-2</v>
      </c>
      <c r="BX10" s="17">
        <v>4.6612839130505998E-2</v>
      </c>
      <c r="BY10" s="17"/>
      <c r="BZ10" s="17">
        <v>0.113052169360468</v>
      </c>
      <c r="CA10" s="17">
        <v>9.3731568390056294E-2</v>
      </c>
      <c r="CB10" s="17">
        <v>6.5503092221183903E-2</v>
      </c>
      <c r="CC10" s="17">
        <v>7.3581492539654805E-2</v>
      </c>
      <c r="CD10" s="17">
        <v>1.87061858992103E-2</v>
      </c>
      <c r="CE10" s="17">
        <v>5.1975352639873303E-2</v>
      </c>
      <c r="CF10" s="17">
        <v>6.2553178470512602E-2</v>
      </c>
      <c r="CG10" s="17"/>
      <c r="CH10" s="17">
        <v>7.7125308674147006E-2</v>
      </c>
      <c r="CI10" s="17">
        <v>4.52711823124511E-2</v>
      </c>
      <c r="CJ10" s="17">
        <v>4.46103572302496E-2</v>
      </c>
      <c r="CK10" s="17">
        <v>0.11324157667164</v>
      </c>
      <c r="CL10" s="17">
        <v>0.1161941456754</v>
      </c>
    </row>
    <row r="11" spans="2:90" x14ac:dyDescent="0.3">
      <c r="B11" s="18" t="s">
        <v>196</v>
      </c>
      <c r="C11" s="17">
        <v>4.2587710693970798E-2</v>
      </c>
      <c r="D11" s="17">
        <v>4.3623265729570301E-2</v>
      </c>
      <c r="E11" s="17">
        <v>4.0806134316142599E-2</v>
      </c>
      <c r="F11" s="17"/>
      <c r="G11" s="17">
        <v>7.2146488696848199E-2</v>
      </c>
      <c r="H11" s="17">
        <v>8.48258729371211E-2</v>
      </c>
      <c r="I11" s="17">
        <v>4.0156102343733603E-2</v>
      </c>
      <c r="J11" s="17">
        <v>2.9354234854591699E-2</v>
      </c>
      <c r="K11" s="17">
        <v>2.1168842855235601E-2</v>
      </c>
      <c r="L11" s="17">
        <v>1.5542312970872101E-2</v>
      </c>
      <c r="M11" s="17"/>
      <c r="N11" s="17">
        <v>4.6889058791528902E-2</v>
      </c>
      <c r="O11" s="17">
        <v>3.8727528119104099E-2</v>
      </c>
      <c r="P11" s="17">
        <v>3.8481410112725802E-2</v>
      </c>
      <c r="Q11" s="17">
        <v>4.5997148575949998E-2</v>
      </c>
      <c r="R11" s="17"/>
      <c r="S11" s="17">
        <v>3.6237324231196202E-2</v>
      </c>
      <c r="T11" s="17">
        <v>5.4797260608159003E-2</v>
      </c>
      <c r="U11" s="17">
        <v>3.97336365966263E-2</v>
      </c>
      <c r="V11" s="17">
        <v>3.80543102971133E-2</v>
      </c>
      <c r="W11" s="17">
        <v>5.3054582951114197E-2</v>
      </c>
      <c r="X11" s="17">
        <v>6.7697599580264695E-2</v>
      </c>
      <c r="Y11" s="17">
        <v>2.2488429855458299E-2</v>
      </c>
      <c r="Z11" s="17">
        <v>4.2468289059527299E-2</v>
      </c>
      <c r="AA11" s="17">
        <v>4.3241537762231802E-2</v>
      </c>
      <c r="AB11" s="17">
        <v>4.7971962259779503E-2</v>
      </c>
      <c r="AC11" s="17">
        <v>2.81114681668885E-2</v>
      </c>
      <c r="AD11" s="17">
        <v>0</v>
      </c>
      <c r="AE11" s="17"/>
      <c r="AF11" s="17">
        <v>3.79347842160659E-2</v>
      </c>
      <c r="AG11" s="17">
        <v>4.91091853627744E-2</v>
      </c>
      <c r="AH11" s="17">
        <v>2.98918200546739E-2</v>
      </c>
      <c r="AI11" s="17"/>
      <c r="AJ11" s="17">
        <v>2.79807922202196E-2</v>
      </c>
      <c r="AK11" s="17">
        <v>5.7054920437032502E-2</v>
      </c>
      <c r="AL11" s="17">
        <v>3.7428317133445597E-2</v>
      </c>
      <c r="AM11" s="17">
        <v>4.4253690776394898E-2</v>
      </c>
      <c r="AN11" s="17">
        <v>4.7512343963279503E-2</v>
      </c>
      <c r="AO11" s="17"/>
      <c r="AP11" s="17">
        <v>4.4505438776767402E-2</v>
      </c>
      <c r="AQ11" s="17">
        <v>3.0778759851312999E-2</v>
      </c>
      <c r="AR11" s="17">
        <v>4.4082748156742999E-2</v>
      </c>
      <c r="AS11" s="17">
        <v>5.3466052042855899E-2</v>
      </c>
      <c r="AT11" s="17">
        <v>4.7409715454915999E-2</v>
      </c>
      <c r="AU11" s="17">
        <v>2.2163234029802401E-2</v>
      </c>
      <c r="AV11" s="17"/>
      <c r="AW11" s="17">
        <v>0</v>
      </c>
      <c r="AX11" s="17">
        <v>2.3788044183441999E-2</v>
      </c>
      <c r="AY11" s="17">
        <v>6.7670501687643006E-2</v>
      </c>
      <c r="AZ11" s="17">
        <v>6.3671672614949298E-2</v>
      </c>
      <c r="BA11" s="17">
        <v>4.48302867380901E-2</v>
      </c>
      <c r="BB11" s="17">
        <v>5.3789993991788999E-2</v>
      </c>
      <c r="BC11" s="17">
        <v>4.0238936506669598E-2</v>
      </c>
      <c r="BD11" s="17">
        <v>4.5195628851679603E-2</v>
      </c>
      <c r="BE11" s="17">
        <v>3.4881112175107601E-2</v>
      </c>
      <c r="BF11" s="17">
        <v>6.8584704526904003E-2</v>
      </c>
      <c r="BG11" s="17">
        <v>2.9349563421340499E-2</v>
      </c>
      <c r="BH11" s="17">
        <v>2.8110212116379301E-2</v>
      </c>
      <c r="BI11" s="17">
        <v>3.6464811159244603E-2</v>
      </c>
      <c r="BJ11" s="17">
        <v>1.5965041426834199E-2</v>
      </c>
      <c r="BK11" s="17">
        <v>4.3705472825660403E-2</v>
      </c>
      <c r="BL11" s="17">
        <v>3.3809878099243199E-2</v>
      </c>
      <c r="BM11" s="17"/>
      <c r="BN11" s="17">
        <v>4.7973641829869497E-2</v>
      </c>
      <c r="BO11" s="17">
        <v>3.4531451651675302E-2</v>
      </c>
      <c r="BP11" s="17"/>
      <c r="BQ11" s="17">
        <v>4.7637084760036703E-2</v>
      </c>
      <c r="BR11" s="17">
        <v>7.9114864933825094E-2</v>
      </c>
      <c r="BS11" s="17"/>
      <c r="BT11" s="17">
        <v>7.2140264199763104E-2</v>
      </c>
      <c r="BU11" s="17"/>
      <c r="BV11" s="17">
        <v>5.5493433386856597E-2</v>
      </c>
      <c r="BW11" s="17">
        <v>4.7796977062605599E-2</v>
      </c>
      <c r="BX11" s="17">
        <v>3.6565894808731597E-2</v>
      </c>
      <c r="BY11" s="17"/>
      <c r="BZ11" s="17">
        <v>3.9560186612842697E-2</v>
      </c>
      <c r="CA11" s="17">
        <v>3.6181828628550697E-2</v>
      </c>
      <c r="CB11" s="17">
        <v>4.2858641338809497E-2</v>
      </c>
      <c r="CC11" s="17">
        <v>8.6150761474155305E-2</v>
      </c>
      <c r="CD11" s="17">
        <v>5.7225644837444203E-2</v>
      </c>
      <c r="CE11" s="17">
        <v>1.9059461037422901E-2</v>
      </c>
      <c r="CF11" s="17">
        <v>2.3514897564129202E-2</v>
      </c>
      <c r="CG11" s="17"/>
      <c r="CH11" s="17">
        <v>7.9975834199404502E-2</v>
      </c>
      <c r="CI11" s="17">
        <v>3.0252041672985199E-2</v>
      </c>
      <c r="CJ11" s="17">
        <v>3.5038684685841301E-2</v>
      </c>
      <c r="CK11" s="17">
        <v>5.8298060580053497E-2</v>
      </c>
      <c r="CL11" s="17">
        <v>7.3810304544150607E-2</v>
      </c>
    </row>
    <row r="12" spans="2:90" x14ac:dyDescent="0.3">
      <c r="B12" s="18" t="s">
        <v>197</v>
      </c>
      <c r="C12" s="17">
        <v>9.9905460994197698E-2</v>
      </c>
      <c r="D12" s="17">
        <v>8.5750279074905206E-2</v>
      </c>
      <c r="E12" s="17">
        <v>0.112614946265164</v>
      </c>
      <c r="F12" s="17"/>
      <c r="G12" s="17">
        <v>0.14893852341105701</v>
      </c>
      <c r="H12" s="17">
        <v>0.135303174999756</v>
      </c>
      <c r="I12" s="17">
        <v>0.11377262129004601</v>
      </c>
      <c r="J12" s="17">
        <v>0.116574150889366</v>
      </c>
      <c r="K12" s="17">
        <v>7.7686997348859504E-2</v>
      </c>
      <c r="L12" s="17">
        <v>2.8431504504159998E-2</v>
      </c>
      <c r="M12" s="17"/>
      <c r="N12" s="17">
        <v>0.103569609815807</v>
      </c>
      <c r="O12" s="17">
        <v>9.2339907378156894E-2</v>
      </c>
      <c r="P12" s="17">
        <v>0.10702232504392301</v>
      </c>
      <c r="Q12" s="17">
        <v>9.8544767464136998E-2</v>
      </c>
      <c r="R12" s="17"/>
      <c r="S12" s="17">
        <v>0.13130502327508201</v>
      </c>
      <c r="T12" s="17">
        <v>8.6865879988520703E-2</v>
      </c>
      <c r="U12" s="17">
        <v>8.7789522481954596E-2</v>
      </c>
      <c r="V12" s="17">
        <v>5.84405269383063E-2</v>
      </c>
      <c r="W12" s="17">
        <v>0.108918430399789</v>
      </c>
      <c r="X12" s="17">
        <v>6.22602978626536E-2</v>
      </c>
      <c r="Y12" s="17">
        <v>9.74863027992251E-2</v>
      </c>
      <c r="Z12" s="17">
        <v>0.132248912012186</v>
      </c>
      <c r="AA12" s="17">
        <v>0.108806725579285</v>
      </c>
      <c r="AB12" s="17">
        <v>0.111404018923494</v>
      </c>
      <c r="AC12" s="17">
        <v>0.109067645978122</v>
      </c>
      <c r="AD12" s="17">
        <v>0.13896476527885099</v>
      </c>
      <c r="AE12" s="17"/>
      <c r="AF12" s="17">
        <v>8.6920081373539404E-2</v>
      </c>
      <c r="AG12" s="17">
        <v>8.7441357271166406E-2</v>
      </c>
      <c r="AH12" s="17">
        <v>0.13484607330237799</v>
      </c>
      <c r="AI12" s="17"/>
      <c r="AJ12" s="17">
        <v>9.9431372109807598E-2</v>
      </c>
      <c r="AK12" s="17">
        <v>0.110306463338501</v>
      </c>
      <c r="AL12" s="17">
        <v>6.1776620440583602E-2</v>
      </c>
      <c r="AM12" s="17">
        <v>9.6915371920987994E-2</v>
      </c>
      <c r="AN12" s="17">
        <v>9.2116267054820802E-2</v>
      </c>
      <c r="AO12" s="17"/>
      <c r="AP12" s="17">
        <v>9.8953303742051496E-2</v>
      </c>
      <c r="AQ12" s="17">
        <v>9.4176560083092706E-2</v>
      </c>
      <c r="AR12" s="17">
        <v>0.10848288711604701</v>
      </c>
      <c r="AS12" s="17">
        <v>0.105258867176937</v>
      </c>
      <c r="AT12" s="17">
        <v>0.14326142599734901</v>
      </c>
      <c r="AU12" s="17">
        <v>5.2675793160806297E-2</v>
      </c>
      <c r="AV12" s="17"/>
      <c r="AW12" s="17">
        <v>5.0365447551421E-2</v>
      </c>
      <c r="AX12" s="17">
        <v>0.139974608705804</v>
      </c>
      <c r="AY12" s="17">
        <v>7.6386675406678803E-2</v>
      </c>
      <c r="AZ12" s="17">
        <v>6.9399881469211597E-2</v>
      </c>
      <c r="BA12" s="17">
        <v>8.4986700536759094E-2</v>
      </c>
      <c r="BB12" s="17">
        <v>9.2883507244032604E-2</v>
      </c>
      <c r="BC12" s="17">
        <v>0.11685500560379899</v>
      </c>
      <c r="BD12" s="17">
        <v>7.5086639115525794E-2</v>
      </c>
      <c r="BE12" s="17">
        <v>0.16792830550274099</v>
      </c>
      <c r="BF12" s="17">
        <v>0.10920289004493</v>
      </c>
      <c r="BG12" s="17">
        <v>9.5808992854518896E-2</v>
      </c>
      <c r="BH12" s="17">
        <v>0.101189333338341</v>
      </c>
      <c r="BI12" s="17">
        <v>5.32713913347172E-2</v>
      </c>
      <c r="BJ12" s="17">
        <v>0.102264071009568</v>
      </c>
      <c r="BK12" s="17">
        <v>0.14632181087501001</v>
      </c>
      <c r="BL12" s="17">
        <v>0.119307569033926</v>
      </c>
      <c r="BM12" s="17"/>
      <c r="BN12" s="17">
        <v>9.7902486472898398E-2</v>
      </c>
      <c r="BO12" s="17">
        <v>0.10288248444451099</v>
      </c>
      <c r="BP12" s="17"/>
      <c r="BQ12" s="17">
        <v>9.9288922360662196E-2</v>
      </c>
      <c r="BR12" s="17">
        <v>0.12797744269629799</v>
      </c>
      <c r="BS12" s="17"/>
      <c r="BT12" s="17">
        <v>0.13057781446958999</v>
      </c>
      <c r="BU12" s="17"/>
      <c r="BV12" s="17">
        <v>9.93571671631856E-2</v>
      </c>
      <c r="BW12" s="17">
        <v>0.112873566773004</v>
      </c>
      <c r="BX12" s="17">
        <v>9.3760310625164697E-2</v>
      </c>
      <c r="BY12" s="17"/>
      <c r="BZ12" s="17">
        <v>0.179587283711271</v>
      </c>
      <c r="CA12" s="17">
        <v>0.12659769252022399</v>
      </c>
      <c r="CB12" s="17">
        <v>0.10131916324273001</v>
      </c>
      <c r="CC12" s="17">
        <v>0.12973695504267699</v>
      </c>
      <c r="CD12" s="17">
        <v>6.9079064447923499E-2</v>
      </c>
      <c r="CE12" s="17">
        <v>9.1365815419855306E-2</v>
      </c>
      <c r="CF12" s="17">
        <v>6.3074198447761701E-2</v>
      </c>
      <c r="CG12" s="17"/>
      <c r="CH12" s="17">
        <v>8.26324374479247E-2</v>
      </c>
      <c r="CI12" s="17">
        <v>5.7615461666437703E-2</v>
      </c>
      <c r="CJ12" s="17">
        <v>0.128394492890815</v>
      </c>
      <c r="CK12" s="17">
        <v>0.14259978405767301</v>
      </c>
      <c r="CL12" s="17">
        <v>0.10634393092472701</v>
      </c>
    </row>
    <row r="13" spans="2:90" x14ac:dyDescent="0.3">
      <c r="B13" s="18" t="s">
        <v>198</v>
      </c>
      <c r="C13" s="17">
        <v>0.133411206125158</v>
      </c>
      <c r="D13" s="17">
        <v>0.13850529746180401</v>
      </c>
      <c r="E13" s="17">
        <v>0.12853172164280999</v>
      </c>
      <c r="F13" s="17"/>
      <c r="G13" s="17">
        <v>0.13382118921623301</v>
      </c>
      <c r="H13" s="17">
        <v>0.147956704919563</v>
      </c>
      <c r="I13" s="17">
        <v>0.166405876992331</v>
      </c>
      <c r="J13" s="17">
        <v>0.14495033055957199</v>
      </c>
      <c r="K13" s="17">
        <v>0.13295136350693901</v>
      </c>
      <c r="L13" s="17">
        <v>8.5179290889257103E-2</v>
      </c>
      <c r="M13" s="17"/>
      <c r="N13" s="17">
        <v>0.13147047940993101</v>
      </c>
      <c r="O13" s="17">
        <v>0.15909287142946099</v>
      </c>
      <c r="P13" s="17">
        <v>0.13162071900493499</v>
      </c>
      <c r="Q13" s="17">
        <v>0.109424581689091</v>
      </c>
      <c r="R13" s="17"/>
      <c r="S13" s="17">
        <v>0.15489750418704801</v>
      </c>
      <c r="T13" s="17">
        <v>0.10605591697027</v>
      </c>
      <c r="U13" s="17">
        <v>0.105197398339809</v>
      </c>
      <c r="V13" s="17">
        <v>0.14768781264377501</v>
      </c>
      <c r="W13" s="17">
        <v>0.192983894895988</v>
      </c>
      <c r="X13" s="17">
        <v>0.12755915265565301</v>
      </c>
      <c r="Y13" s="17">
        <v>0.116973792318861</v>
      </c>
      <c r="Z13" s="17">
        <v>0.19390816611383599</v>
      </c>
      <c r="AA13" s="17">
        <v>0.14421815053304299</v>
      </c>
      <c r="AB13" s="17">
        <v>0.103426641725646</v>
      </c>
      <c r="AC13" s="17">
        <v>0.145993358937</v>
      </c>
      <c r="AD13" s="17">
        <v>5.5108789668519599E-2</v>
      </c>
      <c r="AE13" s="17"/>
      <c r="AF13" s="17">
        <v>0.136366502589855</v>
      </c>
      <c r="AG13" s="17">
        <v>0.12051467968891701</v>
      </c>
      <c r="AH13" s="17">
        <v>0.15456567260944001</v>
      </c>
      <c r="AI13" s="17"/>
      <c r="AJ13" s="17">
        <v>0.12618930089529701</v>
      </c>
      <c r="AK13" s="17">
        <v>0.149281120002906</v>
      </c>
      <c r="AL13" s="17">
        <v>9.9217810921923999E-2</v>
      </c>
      <c r="AM13" s="17">
        <v>0.15119902586428899</v>
      </c>
      <c r="AN13" s="17">
        <v>0.141476361148795</v>
      </c>
      <c r="AO13" s="17"/>
      <c r="AP13" s="17">
        <v>0.15958471219843301</v>
      </c>
      <c r="AQ13" s="17">
        <v>0.13251435267853401</v>
      </c>
      <c r="AR13" s="17">
        <v>0.14771509469103</v>
      </c>
      <c r="AS13" s="17">
        <v>0.140255291595623</v>
      </c>
      <c r="AT13" s="17">
        <v>8.2332750789450806E-2</v>
      </c>
      <c r="AU13" s="17">
        <v>0.119548925650898</v>
      </c>
      <c r="AV13" s="17"/>
      <c r="AW13" s="17">
        <v>9.5566477918835699E-2</v>
      </c>
      <c r="AX13" s="17">
        <v>0.13732967952292599</v>
      </c>
      <c r="AY13" s="17">
        <v>0.11572410593603299</v>
      </c>
      <c r="AZ13" s="17">
        <v>0.141098326487194</v>
      </c>
      <c r="BA13" s="17">
        <v>0.10410608280139499</v>
      </c>
      <c r="BB13" s="17">
        <v>0.165460100567414</v>
      </c>
      <c r="BC13" s="17">
        <v>0.17698386194051099</v>
      </c>
      <c r="BD13" s="17">
        <v>0.168359406152293</v>
      </c>
      <c r="BE13" s="17">
        <v>0.114044541047853</v>
      </c>
      <c r="BF13" s="17">
        <v>9.8682712434571204E-2</v>
      </c>
      <c r="BG13" s="17">
        <v>0.151117650287381</v>
      </c>
      <c r="BH13" s="17">
        <v>0.15007736005144601</v>
      </c>
      <c r="BI13" s="17">
        <v>0.111436093280862</v>
      </c>
      <c r="BJ13" s="17">
        <v>0.16446841262112699</v>
      </c>
      <c r="BK13" s="17">
        <v>7.8759415074548894E-2</v>
      </c>
      <c r="BL13" s="17">
        <v>9.3574601028324295E-2</v>
      </c>
      <c r="BM13" s="17"/>
      <c r="BN13" s="17">
        <v>0.13677855444345899</v>
      </c>
      <c r="BO13" s="17">
        <v>0.12958524048852199</v>
      </c>
      <c r="BP13" s="17"/>
      <c r="BQ13" s="17">
        <v>0.15917003967082499</v>
      </c>
      <c r="BR13" s="17">
        <v>0.13720894057726199</v>
      </c>
      <c r="BS13" s="17"/>
      <c r="BT13" s="17">
        <v>0.16661673099375701</v>
      </c>
      <c r="BU13" s="17"/>
      <c r="BV13" s="17">
        <v>0.12663559123901</v>
      </c>
      <c r="BW13" s="17">
        <v>0.15432399107765199</v>
      </c>
      <c r="BX13" s="17">
        <v>0.13168940040423399</v>
      </c>
      <c r="BY13" s="17"/>
      <c r="BZ13" s="17">
        <v>0.141304482936912</v>
      </c>
      <c r="CA13" s="17">
        <v>0.18519184909873501</v>
      </c>
      <c r="CB13" s="17">
        <v>0.16134179058784401</v>
      </c>
      <c r="CC13" s="17">
        <v>0.12890229041561899</v>
      </c>
      <c r="CD13" s="17">
        <v>0.12678695172347901</v>
      </c>
      <c r="CE13" s="17">
        <v>0.12524079400302199</v>
      </c>
      <c r="CF13" s="17">
        <v>0.10308895783305699</v>
      </c>
      <c r="CG13" s="17"/>
      <c r="CH13" s="17">
        <v>0.13866551415251599</v>
      </c>
      <c r="CI13" s="17">
        <v>9.4791657723344899E-2</v>
      </c>
      <c r="CJ13" s="17">
        <v>0.167843231062618</v>
      </c>
      <c r="CK13" s="17">
        <v>0.141747123643165</v>
      </c>
      <c r="CL13" s="17">
        <v>0.13020584631777599</v>
      </c>
    </row>
    <row r="14" spans="2:90" x14ac:dyDescent="0.3">
      <c r="B14" s="18" t="s">
        <v>199</v>
      </c>
      <c r="C14" s="17">
        <v>0.14534528381963999</v>
      </c>
      <c r="D14" s="17">
        <v>0.126780585288613</v>
      </c>
      <c r="E14" s="17">
        <v>0.161698181764692</v>
      </c>
      <c r="F14" s="17"/>
      <c r="G14" s="17">
        <v>7.8142115710362697E-2</v>
      </c>
      <c r="H14" s="17">
        <v>0.15886088611704599</v>
      </c>
      <c r="I14" s="17">
        <v>0.105211079489803</v>
      </c>
      <c r="J14" s="17">
        <v>0.19140297199520201</v>
      </c>
      <c r="K14" s="17">
        <v>0.20348836623852201</v>
      </c>
      <c r="L14" s="17">
        <v>0.135425422803644</v>
      </c>
      <c r="M14" s="17"/>
      <c r="N14" s="17">
        <v>0.138672459686698</v>
      </c>
      <c r="O14" s="17">
        <v>0.15788830455630501</v>
      </c>
      <c r="P14" s="17">
        <v>0.139308541278821</v>
      </c>
      <c r="Q14" s="17">
        <v>0.144222537352762</v>
      </c>
      <c r="R14" s="17"/>
      <c r="S14" s="17">
        <v>0.126636851382291</v>
      </c>
      <c r="T14" s="17">
        <v>0.15448804328577401</v>
      </c>
      <c r="U14" s="17">
        <v>0.13784837842318601</v>
      </c>
      <c r="V14" s="17">
        <v>0.146998747527293</v>
      </c>
      <c r="W14" s="17">
        <v>0.10818795473421</v>
      </c>
      <c r="X14" s="17">
        <v>0.155268703782768</v>
      </c>
      <c r="Y14" s="17">
        <v>0.18579885550868599</v>
      </c>
      <c r="Z14" s="17">
        <v>0.12759537111092101</v>
      </c>
      <c r="AA14" s="17">
        <v>0.145677530092539</v>
      </c>
      <c r="AB14" s="17">
        <v>0.13548941982606399</v>
      </c>
      <c r="AC14" s="17">
        <v>0.17731246129310099</v>
      </c>
      <c r="AD14" s="17">
        <v>0.15600449493667001</v>
      </c>
      <c r="AE14" s="17"/>
      <c r="AF14" s="17">
        <v>0.14107620490711401</v>
      </c>
      <c r="AG14" s="17">
        <v>0.16313789653574301</v>
      </c>
      <c r="AH14" s="17">
        <v>0.166817516757299</v>
      </c>
      <c r="AI14" s="17"/>
      <c r="AJ14" s="17">
        <v>0.15930015913127599</v>
      </c>
      <c r="AK14" s="17">
        <v>0.15871768243443099</v>
      </c>
      <c r="AL14" s="17">
        <v>0.121338601675758</v>
      </c>
      <c r="AM14" s="17">
        <v>0.116294071369412</v>
      </c>
      <c r="AN14" s="17">
        <v>0.14534294107904899</v>
      </c>
      <c r="AO14" s="17"/>
      <c r="AP14" s="17">
        <v>0.16607776454517101</v>
      </c>
      <c r="AQ14" s="17">
        <v>0.16552769740696899</v>
      </c>
      <c r="AR14" s="17">
        <v>0.13377737222964001</v>
      </c>
      <c r="AS14" s="17">
        <v>0.143910507181504</v>
      </c>
      <c r="AT14" s="17">
        <v>0.113491134209036</v>
      </c>
      <c r="AU14" s="17">
        <v>0.14461853117589801</v>
      </c>
      <c r="AV14" s="17"/>
      <c r="AW14" s="17">
        <v>0.24978861457085599</v>
      </c>
      <c r="AX14" s="17">
        <v>8.5579188369594994E-2</v>
      </c>
      <c r="AY14" s="17">
        <v>0.13999295354506999</v>
      </c>
      <c r="AZ14" s="17">
        <v>0.14888822645063701</v>
      </c>
      <c r="BA14" s="17">
        <v>0.167667838352446</v>
      </c>
      <c r="BB14" s="17">
        <v>0.13199965627853499</v>
      </c>
      <c r="BC14" s="17">
        <v>0.15483092082039901</v>
      </c>
      <c r="BD14" s="17">
        <v>0.13691001650892501</v>
      </c>
      <c r="BE14" s="17">
        <v>0.118592612945622</v>
      </c>
      <c r="BF14" s="17">
        <v>0.172582137567246</v>
      </c>
      <c r="BG14" s="17">
        <v>0.14917097750750799</v>
      </c>
      <c r="BH14" s="17">
        <v>0.14844257537584599</v>
      </c>
      <c r="BI14" s="17">
        <v>9.6679716686478498E-2</v>
      </c>
      <c r="BJ14" s="17">
        <v>0.210636437088974</v>
      </c>
      <c r="BK14" s="17">
        <v>0.14247795890531301</v>
      </c>
      <c r="BL14" s="17">
        <v>0.176628878379605</v>
      </c>
      <c r="BM14" s="17"/>
      <c r="BN14" s="17">
        <v>0.16082617756255699</v>
      </c>
      <c r="BO14" s="17">
        <v>0.124907045171047</v>
      </c>
      <c r="BP14" s="17"/>
      <c r="BQ14" s="17">
        <v>0.16716448430297701</v>
      </c>
      <c r="BR14" s="17">
        <v>0.14771388782330999</v>
      </c>
      <c r="BS14" s="17"/>
      <c r="BT14" s="17">
        <v>0.158099568531825</v>
      </c>
      <c r="BU14" s="17"/>
      <c r="BV14" s="17">
        <v>0.123889323374284</v>
      </c>
      <c r="BW14" s="17">
        <v>0.121022765444738</v>
      </c>
      <c r="BX14" s="17">
        <v>0.16371901682669601</v>
      </c>
      <c r="BY14" s="17"/>
      <c r="BZ14" s="17">
        <v>9.4252426657374003E-2</v>
      </c>
      <c r="CA14" s="17">
        <v>0.14305349326345401</v>
      </c>
      <c r="CB14" s="17">
        <v>0.16192510231982199</v>
      </c>
      <c r="CC14" s="17">
        <v>0.19585630536622201</v>
      </c>
      <c r="CD14" s="17">
        <v>0.17758926221058</v>
      </c>
      <c r="CE14" s="17">
        <v>0.12872995035976001</v>
      </c>
      <c r="CF14" s="17">
        <v>0.107503570969365</v>
      </c>
      <c r="CG14" s="17"/>
      <c r="CH14" s="17">
        <v>8.1620013308523698E-2</v>
      </c>
      <c r="CI14" s="17">
        <v>0.15329540835000999</v>
      </c>
      <c r="CJ14" s="17">
        <v>0.16952691895531499</v>
      </c>
      <c r="CK14" s="17">
        <v>0.12859682642543699</v>
      </c>
      <c r="CL14" s="17">
        <v>7.0347155459883098E-2</v>
      </c>
    </row>
    <row r="15" spans="2:90" x14ac:dyDescent="0.3">
      <c r="B15" s="18" t="s">
        <v>200</v>
      </c>
      <c r="C15" s="17">
        <v>3.76397826401575E-2</v>
      </c>
      <c r="D15" s="17">
        <v>3.4116079552587102E-2</v>
      </c>
      <c r="E15" s="17">
        <v>4.1381877507354697E-2</v>
      </c>
      <c r="F15" s="17"/>
      <c r="G15" s="17">
        <v>1.7829502628489102E-2</v>
      </c>
      <c r="H15" s="17">
        <v>3.7031805231815498E-2</v>
      </c>
      <c r="I15" s="17">
        <v>2.6396607453739999E-2</v>
      </c>
      <c r="J15" s="17">
        <v>1.8092295566672498E-2</v>
      </c>
      <c r="K15" s="17">
        <v>6.3572870229458803E-2</v>
      </c>
      <c r="L15" s="17">
        <v>5.8973340321127103E-2</v>
      </c>
      <c r="M15" s="17"/>
      <c r="N15" s="17">
        <v>4.4910212124331501E-2</v>
      </c>
      <c r="O15" s="17">
        <v>3.1989592690697503E-2</v>
      </c>
      <c r="P15" s="17">
        <v>5.4902628680987699E-2</v>
      </c>
      <c r="Q15" s="17">
        <v>2.0852250134228499E-2</v>
      </c>
      <c r="R15" s="17"/>
      <c r="S15" s="17">
        <v>6.4398767810791999E-2</v>
      </c>
      <c r="T15" s="17">
        <v>5.3516675060058902E-2</v>
      </c>
      <c r="U15" s="17">
        <v>2.9475975471516602E-2</v>
      </c>
      <c r="V15" s="17">
        <v>2.22076080965108E-2</v>
      </c>
      <c r="W15" s="17">
        <v>2.6282261842722102E-2</v>
      </c>
      <c r="X15" s="17">
        <v>5.3858194680513803E-2</v>
      </c>
      <c r="Y15" s="17">
        <v>3.1542130733667198E-2</v>
      </c>
      <c r="Z15" s="17">
        <v>2.1092031880285501E-2</v>
      </c>
      <c r="AA15" s="17">
        <v>3.0462806191713002E-2</v>
      </c>
      <c r="AB15" s="17">
        <v>2.0230336579207701E-2</v>
      </c>
      <c r="AC15" s="17">
        <v>8.9783640024868605E-3</v>
      </c>
      <c r="AD15" s="17">
        <v>5.3919055689932202E-2</v>
      </c>
      <c r="AE15" s="17"/>
      <c r="AF15" s="17">
        <v>4.0550349343737697E-2</v>
      </c>
      <c r="AG15" s="17">
        <v>4.2304409131792398E-2</v>
      </c>
      <c r="AH15" s="17">
        <v>3.2725791052419802E-2</v>
      </c>
      <c r="AI15" s="17"/>
      <c r="AJ15" s="17">
        <v>5.7024871199161199E-2</v>
      </c>
      <c r="AK15" s="17">
        <v>2.74766847391269E-2</v>
      </c>
      <c r="AL15" s="17">
        <v>7.0138519265766905E-2</v>
      </c>
      <c r="AM15" s="17">
        <v>2.2879435503957799E-2</v>
      </c>
      <c r="AN15" s="17">
        <v>2.8384711843731501E-2</v>
      </c>
      <c r="AO15" s="17"/>
      <c r="AP15" s="17">
        <v>2.5320123289170899E-2</v>
      </c>
      <c r="AQ15" s="17">
        <v>5.6130596622784003E-2</v>
      </c>
      <c r="AR15" s="17">
        <v>4.5729092478939103E-2</v>
      </c>
      <c r="AS15" s="17">
        <v>3.5819965446032498E-2</v>
      </c>
      <c r="AT15" s="17">
        <v>4.0083318701632002E-2</v>
      </c>
      <c r="AU15" s="17">
        <v>3.3390526085820597E-2</v>
      </c>
      <c r="AV15" s="17"/>
      <c r="AW15" s="17">
        <v>0</v>
      </c>
      <c r="AX15" s="17">
        <v>4.6365846494783897E-2</v>
      </c>
      <c r="AY15" s="17">
        <v>2.7963637159472001E-2</v>
      </c>
      <c r="AZ15" s="17">
        <v>4.9346362791359399E-2</v>
      </c>
      <c r="BA15" s="17">
        <v>4.7482863208248002E-2</v>
      </c>
      <c r="BB15" s="17">
        <v>1.3080223622313E-2</v>
      </c>
      <c r="BC15" s="17">
        <v>3.31482460198817E-2</v>
      </c>
      <c r="BD15" s="17">
        <v>2.4960583140298798E-2</v>
      </c>
      <c r="BE15" s="17">
        <v>6.02822880524728E-2</v>
      </c>
      <c r="BF15" s="17">
        <v>7.0898201831664398E-2</v>
      </c>
      <c r="BG15" s="17">
        <v>1.2775915580916199E-2</v>
      </c>
      <c r="BH15" s="17">
        <v>4.6971377930853903E-2</v>
      </c>
      <c r="BI15" s="17">
        <v>0.100242425552137</v>
      </c>
      <c r="BJ15" s="17">
        <v>1.8088440116868301E-2</v>
      </c>
      <c r="BK15" s="17">
        <v>6.27323912164168E-2</v>
      </c>
      <c r="BL15" s="17">
        <v>2.1936280178980701E-2</v>
      </c>
      <c r="BM15" s="17"/>
      <c r="BN15" s="17">
        <v>4.1463025690640497E-2</v>
      </c>
      <c r="BO15" s="17">
        <v>3.0497506383235101E-2</v>
      </c>
      <c r="BP15" s="17"/>
      <c r="BQ15" s="17">
        <v>2.5941872286697101E-2</v>
      </c>
      <c r="BR15" s="17">
        <v>3.3514528663462002E-2</v>
      </c>
      <c r="BS15" s="17"/>
      <c r="BT15" s="17">
        <v>4.0532005874441598E-2</v>
      </c>
      <c r="BU15" s="17"/>
      <c r="BV15" s="17">
        <v>3.6708805861621001E-2</v>
      </c>
      <c r="BW15" s="17">
        <v>4.14375103744824E-2</v>
      </c>
      <c r="BX15" s="17">
        <v>3.53616263326475E-2</v>
      </c>
      <c r="BY15" s="17"/>
      <c r="BZ15" s="17">
        <v>5.7515005098150197E-3</v>
      </c>
      <c r="CA15" s="17">
        <v>2.3404072675392198E-2</v>
      </c>
      <c r="CB15" s="17">
        <v>4.44013284257073E-2</v>
      </c>
      <c r="CC15" s="17">
        <v>3.1387821632346602E-2</v>
      </c>
      <c r="CD15" s="17">
        <v>5.1511044967357297E-2</v>
      </c>
      <c r="CE15" s="17">
        <v>5.7684687496606803E-2</v>
      </c>
      <c r="CF15" s="17">
        <v>3.9362148165708502E-2</v>
      </c>
      <c r="CG15" s="17"/>
      <c r="CH15" s="17">
        <v>2.56898021889112E-2</v>
      </c>
      <c r="CI15" s="17">
        <v>5.5599048844267397E-2</v>
      </c>
      <c r="CJ15" s="17">
        <v>3.5556136784267098E-2</v>
      </c>
      <c r="CK15" s="17">
        <v>1.6933972754079301E-2</v>
      </c>
      <c r="CL15" s="17">
        <v>0</v>
      </c>
    </row>
    <row r="16" spans="2:90" x14ac:dyDescent="0.3">
      <c r="B16" s="18" t="s">
        <v>201</v>
      </c>
      <c r="C16" s="17">
        <v>0.14046635425725301</v>
      </c>
      <c r="D16" s="17">
        <v>0.15404050946955899</v>
      </c>
      <c r="E16" s="17">
        <v>0.12831377808896299</v>
      </c>
      <c r="F16" s="17"/>
      <c r="G16" s="17">
        <v>0.115083779798461</v>
      </c>
      <c r="H16" s="17">
        <v>9.9441835248209001E-2</v>
      </c>
      <c r="I16" s="17">
        <v>0.12827800795616401</v>
      </c>
      <c r="J16" s="17">
        <v>0.120130087721792</v>
      </c>
      <c r="K16" s="17">
        <v>0.16497271567101701</v>
      </c>
      <c r="L16" s="17">
        <v>0.20089385038882701</v>
      </c>
      <c r="M16" s="17"/>
      <c r="N16" s="17">
        <v>0.18532497530678499</v>
      </c>
      <c r="O16" s="17">
        <v>0.12463470786312</v>
      </c>
      <c r="P16" s="17">
        <v>0.13228612915190199</v>
      </c>
      <c r="Q16" s="17">
        <v>0.117145271358248</v>
      </c>
      <c r="R16" s="17"/>
      <c r="S16" s="17">
        <v>7.8882513714073801E-2</v>
      </c>
      <c r="T16" s="17">
        <v>0.16223787731353501</v>
      </c>
      <c r="U16" s="17">
        <v>0.15265130948292299</v>
      </c>
      <c r="V16" s="17">
        <v>0.12363410408150501</v>
      </c>
      <c r="W16" s="17">
        <v>0.16058888027840701</v>
      </c>
      <c r="X16" s="17">
        <v>0.15955626569506001</v>
      </c>
      <c r="Y16" s="17">
        <v>0.15336741913905799</v>
      </c>
      <c r="Z16" s="17">
        <v>0.144490019847239</v>
      </c>
      <c r="AA16" s="17">
        <v>0.15221212661908001</v>
      </c>
      <c r="AB16" s="17">
        <v>0.131953727394274</v>
      </c>
      <c r="AC16" s="17">
        <v>0.122068437713673</v>
      </c>
      <c r="AD16" s="17">
        <v>0.22113208924939301</v>
      </c>
      <c r="AE16" s="17"/>
      <c r="AF16" s="17">
        <v>0.150799852482109</v>
      </c>
      <c r="AG16" s="17">
        <v>0.143485268907136</v>
      </c>
      <c r="AH16" s="17">
        <v>0.113625790582858</v>
      </c>
      <c r="AI16" s="17"/>
      <c r="AJ16" s="17">
        <v>0.14786372517066801</v>
      </c>
      <c r="AK16" s="17">
        <v>0.145543718469515</v>
      </c>
      <c r="AL16" s="17">
        <v>0.14608268155402299</v>
      </c>
      <c r="AM16" s="17">
        <v>0.13688698558492199</v>
      </c>
      <c r="AN16" s="17">
        <v>9.2605586617811306E-2</v>
      </c>
      <c r="AO16" s="17"/>
      <c r="AP16" s="17">
        <v>0.146182032129341</v>
      </c>
      <c r="AQ16" s="17">
        <v>0.149633842976686</v>
      </c>
      <c r="AR16" s="17">
        <v>0.119854895647156</v>
      </c>
      <c r="AS16" s="17">
        <v>0.145249780910641</v>
      </c>
      <c r="AT16" s="17">
        <v>0.10676744859963699</v>
      </c>
      <c r="AU16" s="17">
        <v>0.15040976640220699</v>
      </c>
      <c r="AV16" s="17"/>
      <c r="AW16" s="17">
        <v>4.9495413906588903E-2</v>
      </c>
      <c r="AX16" s="17">
        <v>7.6752030607098995E-2</v>
      </c>
      <c r="AY16" s="17">
        <v>0.129115019577037</v>
      </c>
      <c r="AZ16" s="17">
        <v>8.60884673611583E-2</v>
      </c>
      <c r="BA16" s="17">
        <v>0.141212553253935</v>
      </c>
      <c r="BB16" s="17">
        <v>0.105634946861103</v>
      </c>
      <c r="BC16" s="17">
        <v>9.9685209598036006E-2</v>
      </c>
      <c r="BD16" s="17">
        <v>0.17842440188518099</v>
      </c>
      <c r="BE16" s="17">
        <v>0.15682318457000399</v>
      </c>
      <c r="BF16" s="17">
        <v>0.206236786893115</v>
      </c>
      <c r="BG16" s="17">
        <v>0.15583300244618301</v>
      </c>
      <c r="BH16" s="17">
        <v>0.16759837369112901</v>
      </c>
      <c r="BI16" s="17">
        <v>0.109771554114166</v>
      </c>
      <c r="BJ16" s="17">
        <v>0.171777241123792</v>
      </c>
      <c r="BK16" s="17">
        <v>0.141126601844966</v>
      </c>
      <c r="BL16" s="17">
        <v>0.24144782815636801</v>
      </c>
      <c r="BM16" s="17"/>
      <c r="BN16" s="17">
        <v>0.14382367156133899</v>
      </c>
      <c r="BO16" s="17">
        <v>0.13583561510686701</v>
      </c>
      <c r="BP16" s="17"/>
      <c r="BQ16" s="17">
        <v>0.142393699156727</v>
      </c>
      <c r="BR16" s="17">
        <v>0.16306437677319099</v>
      </c>
      <c r="BS16" s="17"/>
      <c r="BT16" s="17">
        <v>0.11325345933044401</v>
      </c>
      <c r="BU16" s="17"/>
      <c r="BV16" s="17">
        <v>0.103272528305506</v>
      </c>
      <c r="BW16" s="17">
        <v>0.113342173130561</v>
      </c>
      <c r="BX16" s="17">
        <v>0.16892004827427601</v>
      </c>
      <c r="BY16" s="17"/>
      <c r="BZ16" s="17">
        <v>6.6046327004092797E-2</v>
      </c>
      <c r="CA16" s="17">
        <v>7.3797206687727906E-2</v>
      </c>
      <c r="CB16" s="17">
        <v>9.8801794840635102E-2</v>
      </c>
      <c r="CC16" s="17">
        <v>8.9899904006316395E-2</v>
      </c>
      <c r="CD16" s="17">
        <v>0.171017210712954</v>
      </c>
      <c r="CE16" s="17">
        <v>0.21843209756360099</v>
      </c>
      <c r="CF16" s="17">
        <v>0.25178491092857802</v>
      </c>
      <c r="CG16" s="17"/>
      <c r="CH16" s="17">
        <v>0.22565005228533799</v>
      </c>
      <c r="CI16" s="17">
        <v>0.19486706500833101</v>
      </c>
      <c r="CJ16" s="17">
        <v>0.106604434821676</v>
      </c>
      <c r="CK16" s="17">
        <v>7.0154981608055195E-2</v>
      </c>
      <c r="CL16" s="17">
        <v>1.2402036280312801E-2</v>
      </c>
    </row>
    <row r="17" spans="2:90" x14ac:dyDescent="0.3">
      <c r="B17" s="18" t="s">
        <v>151</v>
      </c>
      <c r="C17" s="17">
        <v>1.0506036276174E-2</v>
      </c>
      <c r="D17" s="17">
        <v>1.31116529762505E-2</v>
      </c>
      <c r="E17" s="17">
        <v>8.04284219045962E-3</v>
      </c>
      <c r="F17" s="17"/>
      <c r="G17" s="17">
        <v>1.8975714832418101E-2</v>
      </c>
      <c r="H17" s="17">
        <v>1.1769548664428101E-2</v>
      </c>
      <c r="I17" s="17">
        <v>9.4576967739744902E-3</v>
      </c>
      <c r="J17" s="17">
        <v>5.3653821546647803E-3</v>
      </c>
      <c r="K17" s="17">
        <v>6.3214299275963304E-3</v>
      </c>
      <c r="L17" s="17">
        <v>1.1685220190102799E-2</v>
      </c>
      <c r="M17" s="17"/>
      <c r="N17" s="17">
        <v>1.0285753616129999E-2</v>
      </c>
      <c r="O17" s="17">
        <v>8.19099750046943E-3</v>
      </c>
      <c r="P17" s="17">
        <v>1.2880903407683501E-2</v>
      </c>
      <c r="Q17" s="17">
        <v>1.11616885199163E-2</v>
      </c>
      <c r="R17" s="17"/>
      <c r="S17" s="17">
        <v>1.4040216137588201E-2</v>
      </c>
      <c r="T17" s="17">
        <v>1.1095357708394401E-2</v>
      </c>
      <c r="U17" s="17">
        <v>5.48332861627116E-3</v>
      </c>
      <c r="V17" s="17">
        <v>5.1893701473952501E-3</v>
      </c>
      <c r="W17" s="17">
        <v>7.67312600376644E-3</v>
      </c>
      <c r="X17" s="17">
        <v>1.68957715660603E-2</v>
      </c>
      <c r="Y17" s="17">
        <v>5.87051169859093E-3</v>
      </c>
      <c r="Z17" s="17">
        <v>9.9659872628335092E-3</v>
      </c>
      <c r="AA17" s="17">
        <v>9.5954185993323005E-3</v>
      </c>
      <c r="AB17" s="17">
        <v>2.4545878677909999E-2</v>
      </c>
      <c r="AC17" s="17">
        <v>0</v>
      </c>
      <c r="AD17" s="17">
        <v>0</v>
      </c>
      <c r="AE17" s="17"/>
      <c r="AF17" s="17">
        <v>9.3213019955933705E-3</v>
      </c>
      <c r="AG17" s="17">
        <v>7.7165513062251497E-3</v>
      </c>
      <c r="AH17" s="17">
        <v>1.2365247170665099E-2</v>
      </c>
      <c r="AI17" s="17"/>
      <c r="AJ17" s="17">
        <v>1.4740815499481599E-2</v>
      </c>
      <c r="AK17" s="17">
        <v>7.2316281620004403E-3</v>
      </c>
      <c r="AL17" s="17">
        <v>0</v>
      </c>
      <c r="AM17" s="17">
        <v>3.8256387746162298E-3</v>
      </c>
      <c r="AN17" s="17">
        <v>2.8189212420221502E-2</v>
      </c>
      <c r="AO17" s="17"/>
      <c r="AP17" s="17">
        <v>8.4688873310685107E-3</v>
      </c>
      <c r="AQ17" s="17">
        <v>8.1224675257021393E-3</v>
      </c>
      <c r="AR17" s="17">
        <v>0</v>
      </c>
      <c r="AS17" s="17">
        <v>6.7220115102763003E-3</v>
      </c>
      <c r="AT17" s="17">
        <v>2.0466181005483201E-2</v>
      </c>
      <c r="AU17" s="17">
        <v>2.7154922061256099E-2</v>
      </c>
      <c r="AV17" s="17"/>
      <c r="AW17" s="17">
        <v>0</v>
      </c>
      <c r="AX17" s="17">
        <v>2.06811181924734E-2</v>
      </c>
      <c r="AY17" s="17">
        <v>7.1903090771976803E-3</v>
      </c>
      <c r="AZ17" s="17">
        <v>1.7091033064000401E-2</v>
      </c>
      <c r="BA17" s="17">
        <v>1.27214607236899E-2</v>
      </c>
      <c r="BB17" s="17">
        <v>4.4757359771220098E-3</v>
      </c>
      <c r="BC17" s="17">
        <v>1.24289440855745E-2</v>
      </c>
      <c r="BD17" s="17">
        <v>0</v>
      </c>
      <c r="BE17" s="17">
        <v>0</v>
      </c>
      <c r="BF17" s="17">
        <v>0</v>
      </c>
      <c r="BG17" s="17">
        <v>0</v>
      </c>
      <c r="BH17" s="17">
        <v>0</v>
      </c>
      <c r="BI17" s="17">
        <v>0</v>
      </c>
      <c r="BJ17" s="17">
        <v>0</v>
      </c>
      <c r="BK17" s="17">
        <v>0</v>
      </c>
      <c r="BL17" s="17">
        <v>0</v>
      </c>
      <c r="BM17" s="17"/>
      <c r="BN17" s="17">
        <v>7.8112909565967899E-3</v>
      </c>
      <c r="BO17" s="17">
        <v>1.43815981504237E-2</v>
      </c>
      <c r="BP17" s="17"/>
      <c r="BQ17" s="17">
        <v>9.4846046214684294E-3</v>
      </c>
      <c r="BR17" s="17">
        <v>0</v>
      </c>
      <c r="BS17" s="17"/>
      <c r="BT17" s="17">
        <v>0</v>
      </c>
      <c r="BU17" s="17"/>
      <c r="BV17" s="17">
        <v>9.0529111092506592E-3</v>
      </c>
      <c r="BW17" s="17">
        <v>1.9727299174484101E-2</v>
      </c>
      <c r="BX17" s="17">
        <v>5.9287202137371601E-3</v>
      </c>
      <c r="BY17" s="17"/>
      <c r="BZ17" s="17">
        <v>1.00624348748548E-2</v>
      </c>
      <c r="CA17" s="17">
        <v>1.6686828794682699E-2</v>
      </c>
      <c r="CB17" s="17">
        <v>1.0690847878903099E-2</v>
      </c>
      <c r="CC17" s="17">
        <v>8.0172724344951592E-3</v>
      </c>
      <c r="CD17" s="17">
        <v>0</v>
      </c>
      <c r="CE17" s="17">
        <v>0</v>
      </c>
      <c r="CF17" s="17">
        <v>0</v>
      </c>
      <c r="CG17" s="17"/>
      <c r="CH17" s="17">
        <v>0</v>
      </c>
      <c r="CI17" s="17">
        <v>5.6465438215671203E-3</v>
      </c>
      <c r="CJ17" s="17">
        <v>1.70679332422367E-2</v>
      </c>
      <c r="CK17" s="17">
        <v>9.4121881648119594E-3</v>
      </c>
      <c r="CL17" s="17">
        <v>2.53313071342035E-2</v>
      </c>
    </row>
    <row r="18" spans="2:90" ht="28.8" x14ac:dyDescent="0.3">
      <c r="B18" s="18" t="s">
        <v>324</v>
      </c>
      <c r="C18" s="17">
        <v>0.178051073202173</v>
      </c>
      <c r="D18" s="17">
        <v>0.20826317460156399</v>
      </c>
      <c r="E18" s="17">
        <v>0.14993612599912401</v>
      </c>
      <c r="F18" s="17"/>
      <c r="G18" s="17">
        <v>0.119886688148655</v>
      </c>
      <c r="H18" s="17">
        <v>0.12756886071214399</v>
      </c>
      <c r="I18" s="17">
        <v>0.12706724713349299</v>
      </c>
      <c r="J18" s="17">
        <v>0.15471113044145501</v>
      </c>
      <c r="K18" s="17">
        <v>0.17446480091629399</v>
      </c>
      <c r="L18" s="17">
        <v>0.32103332195748202</v>
      </c>
      <c r="M18" s="17"/>
      <c r="N18" s="17">
        <v>0.17676778549922301</v>
      </c>
      <c r="O18" s="17">
        <v>0.18456488524278</v>
      </c>
      <c r="P18" s="17">
        <v>0.18730511667196201</v>
      </c>
      <c r="Q18" s="17">
        <v>0.164475762779456</v>
      </c>
      <c r="R18" s="17"/>
      <c r="S18" s="17">
        <v>0.15016000642229099</v>
      </c>
      <c r="T18" s="17">
        <v>0.214953641465984</v>
      </c>
      <c r="U18" s="17">
        <v>0.22264940442081901</v>
      </c>
      <c r="V18" s="17">
        <v>0.18468200674340701</v>
      </c>
      <c r="W18" s="17">
        <v>0.164319579413084</v>
      </c>
      <c r="X18" s="17">
        <v>0.17125017992129701</v>
      </c>
      <c r="Y18" s="17">
        <v>0.223941052755597</v>
      </c>
      <c r="Z18" s="17">
        <v>0.12986648681232901</v>
      </c>
      <c r="AA18" s="17">
        <v>0.13619837508666299</v>
      </c>
      <c r="AB18" s="17">
        <v>0.22373393374772901</v>
      </c>
      <c r="AC18" s="17">
        <v>0.16971206598286501</v>
      </c>
      <c r="AD18" s="17">
        <v>3.4621579180703299E-2</v>
      </c>
      <c r="AE18" s="17"/>
      <c r="AF18" s="17">
        <v>0.20850246550770099</v>
      </c>
      <c r="AG18" s="17">
        <v>0.186620424812552</v>
      </c>
      <c r="AH18" s="17">
        <v>0.113339445493618</v>
      </c>
      <c r="AI18" s="17"/>
      <c r="AJ18" s="17">
        <v>0.22083087142159299</v>
      </c>
      <c r="AK18" s="17">
        <v>0.15853398071066199</v>
      </c>
      <c r="AL18" s="17">
        <v>0.28108156337332901</v>
      </c>
      <c r="AM18" s="17">
        <v>0.15912693704028699</v>
      </c>
      <c r="AN18" s="17">
        <v>0.17677620865944901</v>
      </c>
      <c r="AO18" s="17"/>
      <c r="AP18" s="17">
        <v>0.16715621314581899</v>
      </c>
      <c r="AQ18" s="17">
        <v>0.206817708135695</v>
      </c>
      <c r="AR18" s="17">
        <v>0.21417000072900599</v>
      </c>
      <c r="AS18" s="17">
        <v>0.159027414060748</v>
      </c>
      <c r="AT18" s="17">
        <v>0.13617078651328399</v>
      </c>
      <c r="AU18" s="17">
        <v>0.226443947441716</v>
      </c>
      <c r="AV18" s="17"/>
      <c r="AW18" s="17">
        <v>0.154041276001287</v>
      </c>
      <c r="AX18" s="17">
        <v>0.11477927650375599</v>
      </c>
      <c r="AY18" s="17">
        <v>0.135094501252423</v>
      </c>
      <c r="AZ18" s="17">
        <v>0.115585687283043</v>
      </c>
      <c r="BA18" s="17">
        <v>0.175941983724901</v>
      </c>
      <c r="BB18" s="17">
        <v>0.167732005171499</v>
      </c>
      <c r="BC18" s="17">
        <v>0.14059109044156401</v>
      </c>
      <c r="BD18" s="17">
        <v>0.219720154506437</v>
      </c>
      <c r="BE18" s="17">
        <v>0.15852411526072399</v>
      </c>
      <c r="BF18" s="17">
        <v>0.15910021919075601</v>
      </c>
      <c r="BG18" s="17">
        <v>0.24989542652681301</v>
      </c>
      <c r="BH18" s="17">
        <v>0.181630623548652</v>
      </c>
      <c r="BI18" s="17">
        <v>0.29410417404620098</v>
      </c>
      <c r="BJ18" s="17">
        <v>0.16799328355583101</v>
      </c>
      <c r="BK18" s="17">
        <v>0.30381860435296798</v>
      </c>
      <c r="BL18" s="17">
        <v>0.179905901017685</v>
      </c>
      <c r="BM18" s="17"/>
      <c r="BN18" s="17">
        <v>0.182067755722743</v>
      </c>
      <c r="BO18" s="17">
        <v>0.17318048373290201</v>
      </c>
      <c r="BP18" s="17"/>
      <c r="BQ18" s="17">
        <v>0.17868534777570999</v>
      </c>
      <c r="BR18" s="17">
        <v>0.10450716648111701</v>
      </c>
      <c r="BS18" s="17"/>
      <c r="BT18" s="17">
        <v>0.13855130295579901</v>
      </c>
      <c r="BU18" s="17"/>
      <c r="BV18" s="17">
        <v>0.172088890613488</v>
      </c>
      <c r="BW18" s="17">
        <v>0.133087859659796</v>
      </c>
      <c r="BX18" s="17">
        <v>0.19903519458003999</v>
      </c>
      <c r="BY18" s="17"/>
      <c r="BZ18" s="17">
        <v>5.1441049175253398E-2</v>
      </c>
      <c r="CA18" s="17">
        <v>8.73151218278818E-2</v>
      </c>
      <c r="CB18" s="17">
        <v>0.14185673469096099</v>
      </c>
      <c r="CC18" s="17">
        <v>0.141445855047518</v>
      </c>
      <c r="CD18" s="17">
        <v>0.22142255317416401</v>
      </c>
      <c r="CE18" s="17">
        <v>0.238114701170099</v>
      </c>
      <c r="CF18" s="17">
        <v>0.28582863833771399</v>
      </c>
      <c r="CG18" s="17"/>
      <c r="CH18" s="17">
        <v>0.23101861558094</v>
      </c>
      <c r="CI18" s="17">
        <v>0.26531758721673498</v>
      </c>
      <c r="CJ18" s="17">
        <v>0.14567114274705301</v>
      </c>
      <c r="CK18" s="17">
        <v>4.8670159929924697E-2</v>
      </c>
      <c r="CL18" s="17">
        <v>4.0599193878892298E-2</v>
      </c>
    </row>
    <row r="19" spans="2:90" ht="28.8" x14ac:dyDescent="0.3">
      <c r="B19" s="18" t="s">
        <v>325</v>
      </c>
      <c r="C19" s="17">
        <v>9.4129206984504193E-2</v>
      </c>
      <c r="D19" s="17">
        <v>8.3488508368868106E-2</v>
      </c>
      <c r="E19" s="17">
        <v>0.10427216702634901</v>
      </c>
      <c r="F19" s="17"/>
      <c r="G19" s="17">
        <v>0.13115166298762701</v>
      </c>
      <c r="H19" s="17">
        <v>5.22816989174925E-2</v>
      </c>
      <c r="I19" s="17">
        <v>0.102162104294567</v>
      </c>
      <c r="J19" s="17">
        <v>0.11691035273110401</v>
      </c>
      <c r="K19" s="17">
        <v>5.8862031680488397E-2</v>
      </c>
      <c r="L19" s="17">
        <v>0.10231386224734</v>
      </c>
      <c r="M19" s="17"/>
      <c r="N19" s="17">
        <v>7.6069798447534503E-2</v>
      </c>
      <c r="O19" s="17">
        <v>9.3670139098881999E-2</v>
      </c>
      <c r="P19" s="17">
        <v>7.6042309875740302E-2</v>
      </c>
      <c r="Q19" s="17">
        <v>0.12901801642126101</v>
      </c>
      <c r="R19" s="17"/>
      <c r="S19" s="17">
        <v>7.6651994976762103E-2</v>
      </c>
      <c r="T19" s="17">
        <v>7.4877041753040899E-2</v>
      </c>
      <c r="U19" s="17">
        <v>0.14304007777403999</v>
      </c>
      <c r="V19" s="17">
        <v>0.14370962167169901</v>
      </c>
      <c r="W19" s="17">
        <v>8.7160643896974102E-2</v>
      </c>
      <c r="X19" s="17">
        <v>7.7505157936585897E-2</v>
      </c>
      <c r="Y19" s="17">
        <v>4.2532296422113397E-2</v>
      </c>
      <c r="Z19" s="17">
        <v>8.6990365581833096E-2</v>
      </c>
      <c r="AA19" s="17">
        <v>7.8752299384892199E-2</v>
      </c>
      <c r="AB19" s="17">
        <v>8.1487523165254205E-2</v>
      </c>
      <c r="AC19" s="17">
        <v>0.12637438361928299</v>
      </c>
      <c r="AD19" s="17">
        <v>0.234617230464575</v>
      </c>
      <c r="AE19" s="17"/>
      <c r="AF19" s="17">
        <v>8.6628783903069703E-2</v>
      </c>
      <c r="AG19" s="17">
        <v>7.4459863962960199E-2</v>
      </c>
      <c r="AH19" s="17">
        <v>9.6944657846840296E-2</v>
      </c>
      <c r="AI19" s="17"/>
      <c r="AJ19" s="17">
        <v>7.1545102598278204E-2</v>
      </c>
      <c r="AK19" s="17">
        <v>5.7447577688014999E-2</v>
      </c>
      <c r="AL19" s="17">
        <v>0.107566892161449</v>
      </c>
      <c r="AM19" s="17">
        <v>0.10435855111951101</v>
      </c>
      <c r="AN19" s="17">
        <v>0.165732585914486</v>
      </c>
      <c r="AO19" s="17"/>
      <c r="AP19" s="17">
        <v>4.2075763007323998E-2</v>
      </c>
      <c r="AQ19" s="17">
        <v>6.5440999461010299E-2</v>
      </c>
      <c r="AR19" s="17">
        <v>0.105310865230706</v>
      </c>
      <c r="AS19" s="17">
        <v>9.0657380858000694E-2</v>
      </c>
      <c r="AT19" s="17">
        <v>0.222224371624343</v>
      </c>
      <c r="AU19" s="17">
        <v>9.9502492345323004E-2</v>
      </c>
      <c r="AV19" s="17"/>
      <c r="AW19" s="17">
        <v>0.20540374278415799</v>
      </c>
      <c r="AX19" s="17">
        <v>9.9920449269622597E-2</v>
      </c>
      <c r="AY19" s="17">
        <v>0.13547618935974301</v>
      </c>
      <c r="AZ19" s="17">
        <v>0.13721454396206501</v>
      </c>
      <c r="BA19" s="17">
        <v>0.10573062150069901</v>
      </c>
      <c r="BB19" s="17">
        <v>0.12993792039296301</v>
      </c>
      <c r="BC19" s="17">
        <v>9.2354096640939701E-2</v>
      </c>
      <c r="BD19" s="17">
        <v>6.9877916338621907E-2</v>
      </c>
      <c r="BE19" s="17">
        <v>7.5476271969949299E-2</v>
      </c>
      <c r="BF19" s="17">
        <v>8.4257944683682404E-2</v>
      </c>
      <c r="BG19" s="17">
        <v>3.4167396377039701E-2</v>
      </c>
      <c r="BH19" s="17">
        <v>7.7916736091802399E-2</v>
      </c>
      <c r="BI19" s="17">
        <v>0.12885627437914901</v>
      </c>
      <c r="BJ19" s="17">
        <v>4.91612851552541E-2</v>
      </c>
      <c r="BK19" s="17">
        <v>4.1030562707717599E-2</v>
      </c>
      <c r="BL19" s="17">
        <v>3.2103381981490299E-2</v>
      </c>
      <c r="BM19" s="17"/>
      <c r="BN19" s="17">
        <v>6.2945685808454596E-2</v>
      </c>
      <c r="BO19" s="17">
        <v>0.137397050540146</v>
      </c>
      <c r="BP19" s="17"/>
      <c r="BQ19" s="17">
        <v>3.8318670660572103E-2</v>
      </c>
      <c r="BR19" s="17">
        <v>0.110565237282767</v>
      </c>
      <c r="BS19" s="17"/>
      <c r="BT19" s="17">
        <v>2.6386252427574201E-2</v>
      </c>
      <c r="BU19" s="17"/>
      <c r="BV19" s="17">
        <v>0.13978659809848801</v>
      </c>
      <c r="BW19" s="17">
        <v>9.9657544395321998E-2</v>
      </c>
      <c r="BX19" s="17">
        <v>7.3537779464150604E-2</v>
      </c>
      <c r="BY19" s="17"/>
      <c r="BZ19" s="17">
        <v>0.110460229008034</v>
      </c>
      <c r="CA19" s="17">
        <v>0.12804729489578001</v>
      </c>
      <c r="CB19" s="17">
        <v>0.113820872773656</v>
      </c>
      <c r="CC19" s="17">
        <v>8.0615183391398101E-2</v>
      </c>
      <c r="CD19" s="17">
        <v>8.3698799680189895E-2</v>
      </c>
      <c r="CE19" s="17">
        <v>6.51703604471605E-2</v>
      </c>
      <c r="CF19" s="17">
        <v>4.2165850489475902E-2</v>
      </c>
      <c r="CG19" s="17"/>
      <c r="CH19" s="17">
        <v>1.8888381868461899E-2</v>
      </c>
      <c r="CI19" s="17">
        <v>7.9126986482715905E-2</v>
      </c>
      <c r="CJ19" s="17">
        <v>0.108703559375404</v>
      </c>
      <c r="CK19" s="17">
        <v>0.13397601885424401</v>
      </c>
      <c r="CL19" s="17">
        <v>0.12799145304907</v>
      </c>
    </row>
    <row r="20" spans="2:90" x14ac:dyDescent="0.3">
      <c r="B20" s="18" t="s">
        <v>202</v>
      </c>
      <c r="C20" s="19">
        <v>1.44251681222901E-2</v>
      </c>
      <c r="D20" s="19">
        <v>6.9137516293285703E-3</v>
      </c>
      <c r="E20" s="19">
        <v>2.18804424752044E-2</v>
      </c>
      <c r="F20" s="19"/>
      <c r="G20" s="19">
        <v>6.6774226348420597E-3</v>
      </c>
      <c r="H20" s="19">
        <v>1.19960612218378E-2</v>
      </c>
      <c r="I20" s="19">
        <v>2.6376814335636899E-2</v>
      </c>
      <c r="J20" s="19">
        <v>1.38019214015814E-2</v>
      </c>
      <c r="K20" s="19">
        <v>2.09483788759132E-2</v>
      </c>
      <c r="L20" s="19">
        <v>7.8999572595934795E-3</v>
      </c>
      <c r="M20" s="19"/>
      <c r="N20" s="19">
        <v>3.7309645309630199E-3</v>
      </c>
      <c r="O20" s="19">
        <v>1.6282743611763101E-2</v>
      </c>
      <c r="P20" s="19">
        <v>2.25447873304047E-2</v>
      </c>
      <c r="Q20" s="19">
        <v>1.5165241725544501E-2</v>
      </c>
      <c r="R20" s="19"/>
      <c r="S20" s="19">
        <v>7.5517414670191203E-3</v>
      </c>
      <c r="T20" s="19">
        <v>1.1514780865100001E-2</v>
      </c>
      <c r="U20" s="19">
        <v>1.1629765575202001E-2</v>
      </c>
      <c r="V20" s="19">
        <v>1.07538462610059E-2</v>
      </c>
      <c r="W20" s="19">
        <v>6.5526227619075398E-3</v>
      </c>
      <c r="X20" s="19">
        <v>1.6861432615983302E-2</v>
      </c>
      <c r="Y20" s="19">
        <v>2.4504704325141E-2</v>
      </c>
      <c r="Z20" s="19">
        <v>1.16203626019405E-2</v>
      </c>
      <c r="AA20" s="19">
        <v>1.5171811982747E-2</v>
      </c>
      <c r="AB20" s="19">
        <v>2.69462892396794E-2</v>
      </c>
      <c r="AC20" s="19">
        <v>9.5930392953716796E-3</v>
      </c>
      <c r="AD20" s="19">
        <v>3.3403218812170198E-2</v>
      </c>
      <c r="AE20" s="19"/>
      <c r="AF20" s="19">
        <v>1.4735348989372499E-2</v>
      </c>
      <c r="AG20" s="19">
        <v>1.24105707213874E-2</v>
      </c>
      <c r="AH20" s="19">
        <v>1.9670328091782801E-2</v>
      </c>
      <c r="AI20" s="19"/>
      <c r="AJ20" s="19">
        <v>1.4844003042669999E-2</v>
      </c>
      <c r="AK20" s="19">
        <v>6.0842791477546199E-3</v>
      </c>
      <c r="AL20" s="19">
        <v>1.2675206055482099E-2</v>
      </c>
      <c r="AM20" s="19">
        <v>1.6114774741497698E-2</v>
      </c>
      <c r="AN20" s="19">
        <v>0</v>
      </c>
      <c r="AO20" s="19"/>
      <c r="AP20" s="19">
        <v>8.4014462871982703E-3</v>
      </c>
      <c r="AQ20" s="19">
        <v>1.4546958696208499E-2</v>
      </c>
      <c r="AR20" s="19">
        <v>1.1264698612222001E-2</v>
      </c>
      <c r="AS20" s="19">
        <v>1.5358941061649299E-2</v>
      </c>
      <c r="AT20" s="19">
        <v>6.6597666282872904E-3</v>
      </c>
      <c r="AU20" s="19">
        <v>2.9642289800810798E-2</v>
      </c>
      <c r="AV20" s="19"/>
      <c r="AW20" s="19">
        <v>0</v>
      </c>
      <c r="AX20" s="19">
        <v>3.3952519911432E-2</v>
      </c>
      <c r="AY20" s="19">
        <v>2.0390325721004701E-2</v>
      </c>
      <c r="AZ20" s="19">
        <v>8.4614030766545206E-3</v>
      </c>
      <c r="BA20" s="19">
        <v>1.6448931246731E-2</v>
      </c>
      <c r="BB20" s="19">
        <v>2.03169614648342E-2</v>
      </c>
      <c r="BC20" s="19">
        <v>1.1217787322476599E-2</v>
      </c>
      <c r="BD20" s="19">
        <v>1.37748146005223E-2</v>
      </c>
      <c r="BE20" s="19">
        <v>0</v>
      </c>
      <c r="BF20" s="19">
        <v>0</v>
      </c>
      <c r="BG20" s="19">
        <v>1.3724971924901699E-2</v>
      </c>
      <c r="BH20" s="19">
        <v>1.04678008434867E-2</v>
      </c>
      <c r="BI20" s="19">
        <v>0</v>
      </c>
      <c r="BJ20" s="19">
        <v>3.1544132007978801E-2</v>
      </c>
      <c r="BK20" s="19">
        <v>2.1590786990696501E-2</v>
      </c>
      <c r="BL20" s="19">
        <v>8.3505932078314395E-3</v>
      </c>
      <c r="BM20" s="19"/>
      <c r="BN20" s="19">
        <v>1.8190758534527299E-2</v>
      </c>
      <c r="BO20" s="19">
        <v>9.4317190177960995E-3</v>
      </c>
      <c r="BP20" s="19"/>
      <c r="BQ20" s="19">
        <v>4.9452563441536902E-3</v>
      </c>
      <c r="BR20" s="19">
        <v>5.4615978504549004E-3</v>
      </c>
      <c r="BS20" s="19"/>
      <c r="BT20" s="19">
        <v>4.3921293811500298E-3</v>
      </c>
      <c r="BU20" s="19"/>
      <c r="BV20" s="19">
        <v>1.8491144787348202E-2</v>
      </c>
      <c r="BW20" s="19">
        <v>8.1504084166377291E-3</v>
      </c>
      <c r="BX20" s="19">
        <v>1.34922922832256E-2</v>
      </c>
      <c r="BY20" s="19"/>
      <c r="BZ20" s="19">
        <v>1.60151728960784E-2</v>
      </c>
      <c r="CA20" s="19">
        <v>1.6438570622525801E-2</v>
      </c>
      <c r="CB20" s="19">
        <v>1.88255954162692E-2</v>
      </c>
      <c r="CC20" s="19">
        <v>1.5695784333789799E-2</v>
      </c>
      <c r="CD20" s="19">
        <v>2.8062771819362198E-3</v>
      </c>
      <c r="CE20" s="19">
        <v>0</v>
      </c>
      <c r="CF20" s="19">
        <v>0</v>
      </c>
      <c r="CG20" s="19"/>
      <c r="CH20" s="19">
        <v>0</v>
      </c>
      <c r="CI20" s="19">
        <v>1.11189845028684E-2</v>
      </c>
      <c r="CJ20" s="19">
        <v>1.49598797234356E-2</v>
      </c>
      <c r="CK20" s="19">
        <v>2.7377672055473999E-2</v>
      </c>
      <c r="CL20" s="19">
        <v>2.4936608030571902E-2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328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5.54699499205751E-2</v>
      </c>
      <c r="D9" s="17">
        <v>5.2708812212824099E-2</v>
      </c>
      <c r="E9" s="17">
        <v>5.8608127795978501E-2</v>
      </c>
      <c r="F9" s="17"/>
      <c r="G9" s="17">
        <v>6.5029874004450802E-2</v>
      </c>
      <c r="H9" s="17">
        <v>5.8491383102806098E-2</v>
      </c>
      <c r="I9" s="17">
        <v>7.64393808488322E-2</v>
      </c>
      <c r="J9" s="17">
        <v>6.9011015001536904E-2</v>
      </c>
      <c r="K9" s="17">
        <v>4.4494704273538799E-2</v>
      </c>
      <c r="L9" s="17">
        <v>2.5850921810818901E-2</v>
      </c>
      <c r="M9" s="17"/>
      <c r="N9" s="17">
        <v>2.42040973916543E-2</v>
      </c>
      <c r="O9" s="17">
        <v>5.5586685426249401E-2</v>
      </c>
      <c r="P9" s="17">
        <v>5.4244052544579403E-2</v>
      </c>
      <c r="Q9" s="17">
        <v>9.0686856681943706E-2</v>
      </c>
      <c r="R9" s="17"/>
      <c r="S9" s="17">
        <v>5.5822187005551402E-2</v>
      </c>
      <c r="T9" s="17">
        <v>3.2759962770733099E-2</v>
      </c>
      <c r="U9" s="17">
        <v>3.5299800295369298E-2</v>
      </c>
      <c r="V9" s="17">
        <v>5.9702328112200602E-2</v>
      </c>
      <c r="W9" s="17">
        <v>5.3775503020871897E-2</v>
      </c>
      <c r="X9" s="17">
        <v>7.41937249135112E-2</v>
      </c>
      <c r="Y9" s="17">
        <v>4.0181972710800297E-2</v>
      </c>
      <c r="Z9" s="17">
        <v>3.1592338720077197E-2</v>
      </c>
      <c r="AA9" s="17">
        <v>7.6632710959153305E-2</v>
      </c>
      <c r="AB9" s="17">
        <v>5.6043279478748098E-2</v>
      </c>
      <c r="AC9" s="17">
        <v>0.102150551702669</v>
      </c>
      <c r="AD9" s="17">
        <v>5.6621065717555999E-2</v>
      </c>
      <c r="AE9" s="17"/>
      <c r="AF9" s="17">
        <v>4.5271861281135702E-2</v>
      </c>
      <c r="AG9" s="17">
        <v>6.5829206282830593E-2</v>
      </c>
      <c r="AH9" s="17">
        <v>6.3902002306829395E-2</v>
      </c>
      <c r="AI9" s="17"/>
      <c r="AJ9" s="17">
        <v>2.5350471048278998E-2</v>
      </c>
      <c r="AK9" s="17">
        <v>5.71086696499465E-2</v>
      </c>
      <c r="AL9" s="17">
        <v>4.6267681150207199E-2</v>
      </c>
      <c r="AM9" s="17">
        <v>9.6609316767131595E-2</v>
      </c>
      <c r="AN9" s="17">
        <v>9.2851741864438102E-3</v>
      </c>
      <c r="AO9" s="17"/>
      <c r="AP9" s="17">
        <v>4.5727028013209103E-2</v>
      </c>
      <c r="AQ9" s="17">
        <v>4.3620052343278697E-2</v>
      </c>
      <c r="AR9" s="17">
        <v>5.1526746458183899E-2</v>
      </c>
      <c r="AS9" s="17">
        <v>6.9485329923337696E-2</v>
      </c>
      <c r="AT9" s="17">
        <v>2.9072801167337001E-2</v>
      </c>
      <c r="AU9" s="17">
        <v>6.5810955577051494E-2</v>
      </c>
      <c r="AV9" s="17"/>
      <c r="AW9" s="17">
        <v>0.195046881810059</v>
      </c>
      <c r="AX9" s="17">
        <v>0.13225520486049699</v>
      </c>
      <c r="AY9" s="17">
        <v>0.10853896459941199</v>
      </c>
      <c r="AZ9" s="17">
        <v>8.5512079885373293E-2</v>
      </c>
      <c r="BA9" s="17">
        <v>6.3479252836800296E-2</v>
      </c>
      <c r="BB9" s="17">
        <v>6.2836300840269005E-2</v>
      </c>
      <c r="BC9" s="17">
        <v>6.9402714784643896E-2</v>
      </c>
      <c r="BD9" s="17">
        <v>3.6587620534642297E-2</v>
      </c>
      <c r="BE9" s="17">
        <v>3.3689995631296599E-2</v>
      </c>
      <c r="BF9" s="17">
        <v>1.0072306140473599E-2</v>
      </c>
      <c r="BG9" s="17">
        <v>4.6498149461629598E-2</v>
      </c>
      <c r="BH9" s="17">
        <v>1.0287150552008101E-2</v>
      </c>
      <c r="BI9" s="17">
        <v>3.9170490542198899E-2</v>
      </c>
      <c r="BJ9" s="17">
        <v>1.5907967488131398E-2</v>
      </c>
      <c r="BK9" s="17">
        <v>0</v>
      </c>
      <c r="BL9" s="17">
        <v>3.6056952764400102E-2</v>
      </c>
      <c r="BM9" s="17"/>
      <c r="BN9" s="17">
        <v>4.5609358085513099E-2</v>
      </c>
      <c r="BO9" s="17">
        <v>6.76524669783619E-2</v>
      </c>
      <c r="BP9" s="17"/>
      <c r="BQ9" s="17">
        <v>4.2735113768764203E-2</v>
      </c>
      <c r="BR9" s="17">
        <v>7.1813817147322698E-2</v>
      </c>
      <c r="BS9" s="17"/>
      <c r="BT9" s="17">
        <v>4.6363247433611199E-2</v>
      </c>
      <c r="BU9" s="17"/>
      <c r="BV9" s="17">
        <v>6.5877112143226793E-2</v>
      </c>
      <c r="BW9" s="17">
        <v>5.8477898160575997E-2</v>
      </c>
      <c r="BX9" s="17">
        <v>4.8238552656258898E-2</v>
      </c>
      <c r="BY9" s="17"/>
      <c r="BZ9" s="17">
        <v>0.19267977561532401</v>
      </c>
      <c r="CA9" s="17">
        <v>0.10300503927178099</v>
      </c>
      <c r="CB9" s="17">
        <v>5.7529643201128702E-2</v>
      </c>
      <c r="CC9" s="17">
        <v>3.8072679576546399E-2</v>
      </c>
      <c r="CD9" s="17">
        <v>1.36565057218233E-2</v>
      </c>
      <c r="CE9" s="17">
        <v>1.2759146097926E-2</v>
      </c>
      <c r="CF9" s="17">
        <v>2.6470106079908001E-2</v>
      </c>
      <c r="CG9" s="17"/>
      <c r="CH9" s="17">
        <v>2.9246676288786098E-2</v>
      </c>
      <c r="CI9" s="17">
        <v>1.1650469472046499E-2</v>
      </c>
      <c r="CJ9" s="17">
        <v>3.89204620765006E-2</v>
      </c>
      <c r="CK9" s="17">
        <v>0.15037714119839601</v>
      </c>
      <c r="CL9" s="17">
        <v>0.30862918275670298</v>
      </c>
    </row>
    <row r="10" spans="2:90" x14ac:dyDescent="0.3">
      <c r="B10" s="18" t="s">
        <v>195</v>
      </c>
      <c r="C10" s="17">
        <v>5.76643514747932E-2</v>
      </c>
      <c r="D10" s="17">
        <v>5.2752541405378398E-2</v>
      </c>
      <c r="E10" s="17">
        <v>6.2921781794661305E-2</v>
      </c>
      <c r="F10" s="17"/>
      <c r="G10" s="17">
        <v>7.1902538235962807E-2</v>
      </c>
      <c r="H10" s="17">
        <v>5.90705556425139E-2</v>
      </c>
      <c r="I10" s="17">
        <v>9.0173815667221199E-2</v>
      </c>
      <c r="J10" s="17">
        <v>5.8006458975490102E-2</v>
      </c>
      <c r="K10" s="17">
        <v>4.9115598851205797E-2</v>
      </c>
      <c r="L10" s="17">
        <v>2.5892843401406299E-2</v>
      </c>
      <c r="M10" s="17"/>
      <c r="N10" s="17">
        <v>4.8579651584371601E-2</v>
      </c>
      <c r="O10" s="17">
        <v>4.2198184800602001E-2</v>
      </c>
      <c r="P10" s="17">
        <v>7.0034076761305797E-2</v>
      </c>
      <c r="Q10" s="17">
        <v>7.3202824227094801E-2</v>
      </c>
      <c r="R10" s="17"/>
      <c r="S10" s="17">
        <v>0.102645077183029</v>
      </c>
      <c r="T10" s="17">
        <v>4.72187297602688E-2</v>
      </c>
      <c r="U10" s="17">
        <v>3.5169080613065597E-2</v>
      </c>
      <c r="V10" s="17">
        <v>4.8694941862275201E-2</v>
      </c>
      <c r="W10" s="17">
        <v>3.1376862131817701E-2</v>
      </c>
      <c r="X10" s="17">
        <v>2.0638440674716801E-2</v>
      </c>
      <c r="Y10" s="17">
        <v>6.8715824900623002E-2</v>
      </c>
      <c r="Z10" s="17">
        <v>6.7221538556300101E-2</v>
      </c>
      <c r="AA10" s="17">
        <v>7.0842493693874103E-2</v>
      </c>
      <c r="AB10" s="17">
        <v>6.5927219147679406E-2</v>
      </c>
      <c r="AC10" s="17">
        <v>1.88194706717426E-2</v>
      </c>
      <c r="AD10" s="17">
        <v>0.100956806931691</v>
      </c>
      <c r="AE10" s="17"/>
      <c r="AF10" s="17">
        <v>5.8390031646571701E-2</v>
      </c>
      <c r="AG10" s="17">
        <v>5.45690521176364E-2</v>
      </c>
      <c r="AH10" s="17">
        <v>6.8043350915353906E-2</v>
      </c>
      <c r="AI10" s="17"/>
      <c r="AJ10" s="17">
        <v>5.4036314948581701E-2</v>
      </c>
      <c r="AK10" s="17">
        <v>5.9056241569475802E-2</v>
      </c>
      <c r="AL10" s="17">
        <v>2.9527481011590102E-2</v>
      </c>
      <c r="AM10" s="17">
        <v>6.7249280692369101E-2</v>
      </c>
      <c r="AN10" s="17">
        <v>6.0511097188529497E-2</v>
      </c>
      <c r="AO10" s="17"/>
      <c r="AP10" s="17">
        <v>6.1230143577328401E-2</v>
      </c>
      <c r="AQ10" s="17">
        <v>5.2247229469369702E-2</v>
      </c>
      <c r="AR10" s="17">
        <v>4.0391849103621501E-2</v>
      </c>
      <c r="AS10" s="17">
        <v>5.6514200209235102E-2</v>
      </c>
      <c r="AT10" s="17">
        <v>4.2946018323769201E-2</v>
      </c>
      <c r="AU10" s="17">
        <v>4.4175861487404301E-2</v>
      </c>
      <c r="AV10" s="17"/>
      <c r="AW10" s="17">
        <v>0.148056902433815</v>
      </c>
      <c r="AX10" s="17">
        <v>0.103383081560221</v>
      </c>
      <c r="AY10" s="17">
        <v>6.7259535674693199E-2</v>
      </c>
      <c r="AZ10" s="17">
        <v>0.100912881598061</v>
      </c>
      <c r="BA10" s="17">
        <v>6.8925414106389901E-2</v>
      </c>
      <c r="BB10" s="17">
        <v>8.0808135492793198E-2</v>
      </c>
      <c r="BC10" s="17">
        <v>6.9423198506312206E-2</v>
      </c>
      <c r="BD10" s="17">
        <v>2.6123340610301998E-2</v>
      </c>
      <c r="BE10" s="17">
        <v>3.8075120784669098E-2</v>
      </c>
      <c r="BF10" s="17">
        <v>3.9109134801026901E-2</v>
      </c>
      <c r="BG10" s="17">
        <v>4.7779679531122103E-2</v>
      </c>
      <c r="BH10" s="17">
        <v>5.6953467442210803E-2</v>
      </c>
      <c r="BI10" s="17">
        <v>3.3831590669584501E-2</v>
      </c>
      <c r="BJ10" s="17">
        <v>4.9001388909286903E-2</v>
      </c>
      <c r="BK10" s="17">
        <v>0</v>
      </c>
      <c r="BL10" s="17">
        <v>4.04268533858443E-2</v>
      </c>
      <c r="BM10" s="17"/>
      <c r="BN10" s="17">
        <v>6.16970090981563E-2</v>
      </c>
      <c r="BO10" s="17">
        <v>5.2929110219605197E-2</v>
      </c>
      <c r="BP10" s="17"/>
      <c r="BQ10" s="17">
        <v>6.3961634365640702E-2</v>
      </c>
      <c r="BR10" s="17">
        <v>4.11234375568202E-2</v>
      </c>
      <c r="BS10" s="17"/>
      <c r="BT10" s="17">
        <v>8.0712587177755604E-2</v>
      </c>
      <c r="BU10" s="17"/>
      <c r="BV10" s="17">
        <v>7.3199341393209494E-2</v>
      </c>
      <c r="BW10" s="17">
        <v>7.7222750582123106E-2</v>
      </c>
      <c r="BX10" s="17">
        <v>4.3257735591249402E-2</v>
      </c>
      <c r="BY10" s="17"/>
      <c r="BZ10" s="17">
        <v>0.13406580298127299</v>
      </c>
      <c r="CA10" s="17">
        <v>0.100170363229309</v>
      </c>
      <c r="CB10" s="17">
        <v>7.8737631009795306E-2</v>
      </c>
      <c r="CC10" s="17">
        <v>3.2115219555032902E-2</v>
      </c>
      <c r="CD10" s="17">
        <v>2.5352635157803699E-2</v>
      </c>
      <c r="CE10" s="17">
        <v>3.6981558428004997E-2</v>
      </c>
      <c r="CF10" s="17">
        <v>3.7960581643150297E-2</v>
      </c>
      <c r="CG10" s="17"/>
      <c r="CH10" s="17">
        <v>6.7501891132564495E-2</v>
      </c>
      <c r="CI10" s="17">
        <v>2.7300272758432199E-2</v>
      </c>
      <c r="CJ10" s="17">
        <v>4.5872797592269497E-2</v>
      </c>
      <c r="CK10" s="17">
        <v>0.12484798085096099</v>
      </c>
      <c r="CL10" s="17">
        <v>0.16184561876682901</v>
      </c>
    </row>
    <row r="11" spans="2:90" x14ac:dyDescent="0.3">
      <c r="B11" s="18" t="s">
        <v>196</v>
      </c>
      <c r="C11" s="17">
        <v>4.62149635542329E-2</v>
      </c>
      <c r="D11" s="17">
        <v>4.5419815280352702E-2</v>
      </c>
      <c r="E11" s="17">
        <v>4.7358410692814303E-2</v>
      </c>
      <c r="F11" s="17"/>
      <c r="G11" s="17">
        <v>5.4992815044321498E-2</v>
      </c>
      <c r="H11" s="17">
        <v>9.5913839608353896E-2</v>
      </c>
      <c r="I11" s="17">
        <v>5.8894983993489497E-2</v>
      </c>
      <c r="J11" s="17">
        <v>2.6524048903495301E-2</v>
      </c>
      <c r="K11" s="17">
        <v>3.1039080516189799E-2</v>
      </c>
      <c r="L11" s="17">
        <v>1.5557899061258E-2</v>
      </c>
      <c r="M11" s="17"/>
      <c r="N11" s="17">
        <v>5.0792157738286998E-2</v>
      </c>
      <c r="O11" s="17">
        <v>3.5628880577380298E-2</v>
      </c>
      <c r="P11" s="17">
        <v>4.2840020721400703E-2</v>
      </c>
      <c r="Q11" s="17">
        <v>5.5701201682230202E-2</v>
      </c>
      <c r="R11" s="17"/>
      <c r="S11" s="17">
        <v>5.0733835819870697E-2</v>
      </c>
      <c r="T11" s="17">
        <v>4.50972328648424E-2</v>
      </c>
      <c r="U11" s="17">
        <v>4.5220894809449297E-2</v>
      </c>
      <c r="V11" s="17">
        <v>4.4171603390366E-2</v>
      </c>
      <c r="W11" s="17">
        <v>9.2664039070453799E-2</v>
      </c>
      <c r="X11" s="17">
        <v>4.0118499520673402E-2</v>
      </c>
      <c r="Y11" s="17">
        <v>2.8413425831526899E-2</v>
      </c>
      <c r="Z11" s="17">
        <v>6.4707471588004897E-2</v>
      </c>
      <c r="AA11" s="17">
        <v>4.6761307529257903E-2</v>
      </c>
      <c r="AB11" s="17">
        <v>2.9386187907182199E-2</v>
      </c>
      <c r="AC11" s="17">
        <v>3.6172181459448401E-2</v>
      </c>
      <c r="AD11" s="17">
        <v>3.6637243758719802E-2</v>
      </c>
      <c r="AE11" s="17"/>
      <c r="AF11" s="17">
        <v>4.4293091795663903E-2</v>
      </c>
      <c r="AG11" s="17">
        <v>4.1262134980087302E-2</v>
      </c>
      <c r="AH11" s="17">
        <v>4.3901303482224097E-2</v>
      </c>
      <c r="AI11" s="17"/>
      <c r="AJ11" s="17">
        <v>3.06753692901825E-2</v>
      </c>
      <c r="AK11" s="17">
        <v>5.9764367057888103E-2</v>
      </c>
      <c r="AL11" s="17">
        <v>5.6028072686102902E-2</v>
      </c>
      <c r="AM11" s="17">
        <v>3.6872122923443301E-2</v>
      </c>
      <c r="AN11" s="17">
        <v>7.6590716710628698E-2</v>
      </c>
      <c r="AO11" s="17"/>
      <c r="AP11" s="17">
        <v>5.72119863941822E-2</v>
      </c>
      <c r="AQ11" s="17">
        <v>2.30628187460062E-2</v>
      </c>
      <c r="AR11" s="17">
        <v>4.8178623222155499E-2</v>
      </c>
      <c r="AS11" s="17">
        <v>5.68569611149259E-2</v>
      </c>
      <c r="AT11" s="17">
        <v>6.9944278744134405E-2</v>
      </c>
      <c r="AU11" s="17">
        <v>1.6763615688676001E-2</v>
      </c>
      <c r="AV11" s="17"/>
      <c r="AW11" s="17">
        <v>4.7033378847753701E-2</v>
      </c>
      <c r="AX11" s="17">
        <v>5.8918423561716303E-2</v>
      </c>
      <c r="AY11" s="17">
        <v>3.33029396235517E-2</v>
      </c>
      <c r="AZ11" s="17">
        <v>6.2742812249554594E-2</v>
      </c>
      <c r="BA11" s="17">
        <v>5.4890816065438101E-2</v>
      </c>
      <c r="BB11" s="17">
        <v>4.85687039526266E-2</v>
      </c>
      <c r="BC11" s="17">
        <v>5.8158279218302397E-2</v>
      </c>
      <c r="BD11" s="17">
        <v>2.08544716943285E-2</v>
      </c>
      <c r="BE11" s="17">
        <v>6.5535634814239394E-2</v>
      </c>
      <c r="BF11" s="17">
        <v>5.0219985373496999E-2</v>
      </c>
      <c r="BG11" s="17">
        <v>5.0552243353215301E-2</v>
      </c>
      <c r="BH11" s="17">
        <v>3.66791550370505E-2</v>
      </c>
      <c r="BI11" s="17">
        <v>2.2922258372176599E-2</v>
      </c>
      <c r="BJ11" s="17">
        <v>3.6071795632327798E-2</v>
      </c>
      <c r="BK11" s="17">
        <v>6.2375079515476203E-2</v>
      </c>
      <c r="BL11" s="17">
        <v>2.0297935290046101E-2</v>
      </c>
      <c r="BM11" s="17"/>
      <c r="BN11" s="17">
        <v>5.1592584971582797E-2</v>
      </c>
      <c r="BO11" s="17">
        <v>3.82228000533208E-2</v>
      </c>
      <c r="BP11" s="17"/>
      <c r="BQ11" s="17">
        <v>5.9190419409504702E-2</v>
      </c>
      <c r="BR11" s="17">
        <v>7.4025644613104194E-2</v>
      </c>
      <c r="BS11" s="17"/>
      <c r="BT11" s="17">
        <v>8.5172593301840793E-2</v>
      </c>
      <c r="BU11" s="17"/>
      <c r="BV11" s="17">
        <v>7.0535221232984294E-2</v>
      </c>
      <c r="BW11" s="17">
        <v>5.7498835011429703E-2</v>
      </c>
      <c r="BX11" s="17">
        <v>3.1956526693306897E-2</v>
      </c>
      <c r="BY11" s="17"/>
      <c r="BZ11" s="17">
        <v>3.9619023762802401E-2</v>
      </c>
      <c r="CA11" s="17">
        <v>6.5323199526862094E-2</v>
      </c>
      <c r="CB11" s="17">
        <v>4.6604959929634301E-2</v>
      </c>
      <c r="CC11" s="17">
        <v>8.0210383625835796E-2</v>
      </c>
      <c r="CD11" s="17">
        <v>4.9137901807236199E-2</v>
      </c>
      <c r="CE11" s="17">
        <v>3.5146337053841098E-2</v>
      </c>
      <c r="CF11" s="17">
        <v>1.6218912027078099E-2</v>
      </c>
      <c r="CG11" s="17"/>
      <c r="CH11" s="17">
        <v>5.5686226651042801E-2</v>
      </c>
      <c r="CI11" s="17">
        <v>3.8875150383379797E-2</v>
      </c>
      <c r="CJ11" s="17">
        <v>4.5969811003701497E-2</v>
      </c>
      <c r="CK11" s="17">
        <v>5.4973027343260199E-2</v>
      </c>
      <c r="CL11" s="17">
        <v>5.9297432618062099E-2</v>
      </c>
    </row>
    <row r="12" spans="2:90" x14ac:dyDescent="0.3">
      <c r="B12" s="18" t="s">
        <v>197</v>
      </c>
      <c r="C12" s="17">
        <v>0.108504067704749</v>
      </c>
      <c r="D12" s="17">
        <v>9.2116678559689802E-2</v>
      </c>
      <c r="E12" s="17">
        <v>0.12235613650527299</v>
      </c>
      <c r="F12" s="17"/>
      <c r="G12" s="17">
        <v>0.169270393928378</v>
      </c>
      <c r="H12" s="17">
        <v>0.14679002767633001</v>
      </c>
      <c r="I12" s="17">
        <v>0.12784584392607301</v>
      </c>
      <c r="J12" s="17">
        <v>0.121104567765826</v>
      </c>
      <c r="K12" s="17">
        <v>6.8031785586397803E-2</v>
      </c>
      <c r="L12" s="17">
        <v>3.7939472834154199E-2</v>
      </c>
      <c r="M12" s="17"/>
      <c r="N12" s="17">
        <v>0.11377938566112999</v>
      </c>
      <c r="O12" s="17">
        <v>0.105015340238512</v>
      </c>
      <c r="P12" s="17">
        <v>0.100565087380336</v>
      </c>
      <c r="Q12" s="17">
        <v>0.114509917420255</v>
      </c>
      <c r="R12" s="17"/>
      <c r="S12" s="17">
        <v>0.14353061887744101</v>
      </c>
      <c r="T12" s="17">
        <v>0.122812640388115</v>
      </c>
      <c r="U12" s="17">
        <v>8.9909626214637606E-2</v>
      </c>
      <c r="V12" s="17">
        <v>5.2423513417782203E-2</v>
      </c>
      <c r="W12" s="17">
        <v>9.8371902377205805E-2</v>
      </c>
      <c r="X12" s="17">
        <v>0.105073923008093</v>
      </c>
      <c r="Y12" s="17">
        <v>7.7682543257438702E-2</v>
      </c>
      <c r="Z12" s="17">
        <v>0.14322187797827199</v>
      </c>
      <c r="AA12" s="17">
        <v>0.12622089073762599</v>
      </c>
      <c r="AB12" s="17">
        <v>0.10653109611596</v>
      </c>
      <c r="AC12" s="17">
        <v>0.116037845113899</v>
      </c>
      <c r="AD12" s="17">
        <v>9.7998010958427598E-2</v>
      </c>
      <c r="AE12" s="17"/>
      <c r="AF12" s="17">
        <v>8.7052533614219899E-2</v>
      </c>
      <c r="AG12" s="17">
        <v>0.101358904506741</v>
      </c>
      <c r="AH12" s="17">
        <v>0.121983602493694</v>
      </c>
      <c r="AI12" s="17"/>
      <c r="AJ12" s="17">
        <v>7.3538985951475594E-2</v>
      </c>
      <c r="AK12" s="17">
        <v>0.13338906863401701</v>
      </c>
      <c r="AL12" s="17">
        <v>8.8921983784187197E-2</v>
      </c>
      <c r="AM12" s="17">
        <v>0.113649076506611</v>
      </c>
      <c r="AN12" s="17">
        <v>0.116571878833975</v>
      </c>
      <c r="AO12" s="17"/>
      <c r="AP12" s="17">
        <v>0.125871243489039</v>
      </c>
      <c r="AQ12" s="17">
        <v>8.4309507392584998E-2</v>
      </c>
      <c r="AR12" s="17">
        <v>0.13690474011870701</v>
      </c>
      <c r="AS12" s="17">
        <v>9.9620122414403295E-2</v>
      </c>
      <c r="AT12" s="17">
        <v>0.16735459226968299</v>
      </c>
      <c r="AU12" s="17">
        <v>5.9850213289406998E-2</v>
      </c>
      <c r="AV12" s="17"/>
      <c r="AW12" s="17">
        <v>0.10464047810987</v>
      </c>
      <c r="AX12" s="17">
        <v>0.16933319375147901</v>
      </c>
      <c r="AY12" s="17">
        <v>0.12905357303064899</v>
      </c>
      <c r="AZ12" s="17">
        <v>7.3979517589841906E-2</v>
      </c>
      <c r="BA12" s="17">
        <v>8.53910774358939E-2</v>
      </c>
      <c r="BB12" s="17">
        <v>0.124552303930696</v>
      </c>
      <c r="BC12" s="17">
        <v>0.15124373859597601</v>
      </c>
      <c r="BD12" s="17">
        <v>8.9709709410353902E-2</v>
      </c>
      <c r="BE12" s="17">
        <v>0.14069533517254501</v>
      </c>
      <c r="BF12" s="17">
        <v>0.10833703605053301</v>
      </c>
      <c r="BG12" s="17">
        <v>9.3441076653746499E-2</v>
      </c>
      <c r="BH12" s="17">
        <v>8.5322294762287906E-2</v>
      </c>
      <c r="BI12" s="17">
        <v>5.9102737104511999E-2</v>
      </c>
      <c r="BJ12" s="17">
        <v>0.127014849126353</v>
      </c>
      <c r="BK12" s="17">
        <v>0.128658058702881</v>
      </c>
      <c r="BL12" s="17">
        <v>0.122463780505234</v>
      </c>
      <c r="BM12" s="17"/>
      <c r="BN12" s="17">
        <v>0.10582245350085601</v>
      </c>
      <c r="BO12" s="17">
        <v>0.112543452623037</v>
      </c>
      <c r="BP12" s="17"/>
      <c r="BQ12" s="17">
        <v>0.118467010511323</v>
      </c>
      <c r="BR12" s="17">
        <v>0.16175810363666401</v>
      </c>
      <c r="BS12" s="17"/>
      <c r="BT12" s="17">
        <v>0.16798781907407101</v>
      </c>
      <c r="BU12" s="17"/>
      <c r="BV12" s="17">
        <v>8.8783084839476903E-2</v>
      </c>
      <c r="BW12" s="17">
        <v>0.14106738632639099</v>
      </c>
      <c r="BX12" s="17">
        <v>0.10608529618920801</v>
      </c>
      <c r="BY12" s="17"/>
      <c r="BZ12" s="17">
        <v>0.153993677973225</v>
      </c>
      <c r="CA12" s="17">
        <v>0.15092356398693299</v>
      </c>
      <c r="CB12" s="17">
        <v>0.10897302043872199</v>
      </c>
      <c r="CC12" s="17">
        <v>0.13518823832111099</v>
      </c>
      <c r="CD12" s="17">
        <v>9.3603778411097294E-2</v>
      </c>
      <c r="CE12" s="17">
        <v>7.7060263385590994E-2</v>
      </c>
      <c r="CF12" s="17">
        <v>8.6895509069390406E-2</v>
      </c>
      <c r="CG12" s="17"/>
      <c r="CH12" s="17">
        <v>0.11287743024317599</v>
      </c>
      <c r="CI12" s="17">
        <v>8.0466351408792006E-2</v>
      </c>
      <c r="CJ12" s="17">
        <v>0.126382428957792</v>
      </c>
      <c r="CK12" s="17">
        <v>0.13781713086012501</v>
      </c>
      <c r="CL12" s="17">
        <v>7.9330786762003599E-2</v>
      </c>
    </row>
    <row r="13" spans="2:90" x14ac:dyDescent="0.3">
      <c r="B13" s="18" t="s">
        <v>198</v>
      </c>
      <c r="C13" s="17">
        <v>0.166369726073854</v>
      </c>
      <c r="D13" s="17">
        <v>0.16446285990751899</v>
      </c>
      <c r="E13" s="17">
        <v>0.16859355730276401</v>
      </c>
      <c r="F13" s="17"/>
      <c r="G13" s="17">
        <v>0.125378314474244</v>
      </c>
      <c r="H13" s="17">
        <v>0.19568966303124999</v>
      </c>
      <c r="I13" s="17">
        <v>0.226376927464567</v>
      </c>
      <c r="J13" s="17">
        <v>0.203096048693022</v>
      </c>
      <c r="K13" s="17">
        <v>0.13753630505852199</v>
      </c>
      <c r="L13" s="17">
        <v>0.110039532135772</v>
      </c>
      <c r="M13" s="17"/>
      <c r="N13" s="17">
        <v>0.164435269002315</v>
      </c>
      <c r="O13" s="17">
        <v>0.19429588431528</v>
      </c>
      <c r="P13" s="17">
        <v>0.14680435379494899</v>
      </c>
      <c r="Q13" s="17">
        <v>0.15601804343228801</v>
      </c>
      <c r="R13" s="17"/>
      <c r="S13" s="17">
        <v>0.17208854323241499</v>
      </c>
      <c r="T13" s="17">
        <v>0.141268043494227</v>
      </c>
      <c r="U13" s="17">
        <v>0.149012648226579</v>
      </c>
      <c r="V13" s="17">
        <v>0.19523468590826101</v>
      </c>
      <c r="W13" s="17">
        <v>0.21533657301057199</v>
      </c>
      <c r="X13" s="17">
        <v>0.15336887082474801</v>
      </c>
      <c r="Y13" s="17">
        <v>0.118845845428364</v>
      </c>
      <c r="Z13" s="17">
        <v>0.19842728653219799</v>
      </c>
      <c r="AA13" s="17">
        <v>0.18462267545863301</v>
      </c>
      <c r="AB13" s="17">
        <v>0.13744531001073099</v>
      </c>
      <c r="AC13" s="17">
        <v>0.19304839632364901</v>
      </c>
      <c r="AD13" s="17">
        <v>0.192301115450659</v>
      </c>
      <c r="AE13" s="17"/>
      <c r="AF13" s="17">
        <v>0.16731414684200499</v>
      </c>
      <c r="AG13" s="17">
        <v>0.16064922830672901</v>
      </c>
      <c r="AH13" s="17">
        <v>0.20300830165376499</v>
      </c>
      <c r="AI13" s="17"/>
      <c r="AJ13" s="17">
        <v>0.16604171766710299</v>
      </c>
      <c r="AK13" s="17">
        <v>0.18840865851053501</v>
      </c>
      <c r="AL13" s="17">
        <v>0.10140529785294899</v>
      </c>
      <c r="AM13" s="17">
        <v>0.158827266273633</v>
      </c>
      <c r="AN13" s="17">
        <v>0.19222755186657201</v>
      </c>
      <c r="AO13" s="17"/>
      <c r="AP13" s="17">
        <v>0.19147763160950601</v>
      </c>
      <c r="AQ13" s="17">
        <v>0.168528008168877</v>
      </c>
      <c r="AR13" s="17">
        <v>0.139345705691822</v>
      </c>
      <c r="AS13" s="17">
        <v>0.18397271564786999</v>
      </c>
      <c r="AT13" s="17">
        <v>0.113074034485909</v>
      </c>
      <c r="AU13" s="17">
        <v>0.13345870079252301</v>
      </c>
      <c r="AV13" s="17"/>
      <c r="AW13" s="17">
        <v>4.8533099071081998E-2</v>
      </c>
      <c r="AX13" s="17">
        <v>0.12858898533117799</v>
      </c>
      <c r="AY13" s="17">
        <v>0.14923143950051301</v>
      </c>
      <c r="AZ13" s="17">
        <v>0.16844105689445399</v>
      </c>
      <c r="BA13" s="17">
        <v>0.14432632233991199</v>
      </c>
      <c r="BB13" s="17">
        <v>0.169453094072646</v>
      </c>
      <c r="BC13" s="17">
        <v>0.19240409816006601</v>
      </c>
      <c r="BD13" s="17">
        <v>0.20706578783663199</v>
      </c>
      <c r="BE13" s="17">
        <v>0.17146262721140201</v>
      </c>
      <c r="BF13" s="17">
        <v>0.18343340236924799</v>
      </c>
      <c r="BG13" s="17">
        <v>0.18429632017818201</v>
      </c>
      <c r="BH13" s="17">
        <v>0.22438575663643001</v>
      </c>
      <c r="BI13" s="17">
        <v>0.13476433896235401</v>
      </c>
      <c r="BJ13" s="17">
        <v>0.189249754949258</v>
      </c>
      <c r="BK13" s="17">
        <v>0.15998659814069599</v>
      </c>
      <c r="BL13" s="17">
        <v>0.129562603379521</v>
      </c>
      <c r="BM13" s="17"/>
      <c r="BN13" s="17">
        <v>0.172985186562329</v>
      </c>
      <c r="BO13" s="17">
        <v>0.15853411244113699</v>
      </c>
      <c r="BP13" s="17"/>
      <c r="BQ13" s="17">
        <v>0.191990463919125</v>
      </c>
      <c r="BR13" s="17">
        <v>0.19684571102316101</v>
      </c>
      <c r="BS13" s="17"/>
      <c r="BT13" s="17">
        <v>0.23075519060642799</v>
      </c>
      <c r="BU13" s="17"/>
      <c r="BV13" s="17">
        <v>0.15562435358110299</v>
      </c>
      <c r="BW13" s="17">
        <v>0.19097682408525701</v>
      </c>
      <c r="BX13" s="17">
        <v>0.16526569881355799</v>
      </c>
      <c r="BY13" s="17"/>
      <c r="BZ13" s="17">
        <v>0.19797604446766601</v>
      </c>
      <c r="CA13" s="17">
        <v>0.18833240076100499</v>
      </c>
      <c r="CB13" s="17">
        <v>0.22452902010925599</v>
      </c>
      <c r="CC13" s="17">
        <v>0.152985277146959</v>
      </c>
      <c r="CD13" s="17">
        <v>0.17013166510140601</v>
      </c>
      <c r="CE13" s="17">
        <v>0.162339233538593</v>
      </c>
      <c r="CF13" s="17">
        <v>0.125681662776361</v>
      </c>
      <c r="CG13" s="17"/>
      <c r="CH13" s="17">
        <v>0.14436017817280999</v>
      </c>
      <c r="CI13" s="17">
        <v>0.11402781756818001</v>
      </c>
      <c r="CJ13" s="17">
        <v>0.2143909133095</v>
      </c>
      <c r="CK13" s="17">
        <v>0.19474449754374401</v>
      </c>
      <c r="CL13" s="17">
        <v>0.15410918074055799</v>
      </c>
    </row>
    <row r="14" spans="2:90" x14ac:dyDescent="0.3">
      <c r="B14" s="18" t="s">
        <v>199</v>
      </c>
      <c r="C14" s="17">
        <v>0.15131807083075099</v>
      </c>
      <c r="D14" s="17">
        <v>0.141866151455628</v>
      </c>
      <c r="E14" s="17">
        <v>0.15984372747648301</v>
      </c>
      <c r="F14" s="17"/>
      <c r="G14" s="17">
        <v>0.11565977239404999</v>
      </c>
      <c r="H14" s="17">
        <v>0.125484634299804</v>
      </c>
      <c r="I14" s="17">
        <v>0.119789193728251</v>
      </c>
      <c r="J14" s="17">
        <v>0.185334515285175</v>
      </c>
      <c r="K14" s="17">
        <v>0.232316311614128</v>
      </c>
      <c r="L14" s="17">
        <v>0.139987457960425</v>
      </c>
      <c r="M14" s="17"/>
      <c r="N14" s="17">
        <v>0.15208794890428801</v>
      </c>
      <c r="O14" s="17">
        <v>0.15471303353714499</v>
      </c>
      <c r="P14" s="17">
        <v>0.148539190692493</v>
      </c>
      <c r="Q14" s="17">
        <v>0.14886058457656701</v>
      </c>
      <c r="R14" s="17"/>
      <c r="S14" s="17">
        <v>0.115367747574809</v>
      </c>
      <c r="T14" s="17">
        <v>0.15309744300158401</v>
      </c>
      <c r="U14" s="17">
        <v>0.16152816645043699</v>
      </c>
      <c r="V14" s="17">
        <v>0.152377925617663</v>
      </c>
      <c r="W14" s="17">
        <v>0.110885469665187</v>
      </c>
      <c r="X14" s="17">
        <v>0.172403964106809</v>
      </c>
      <c r="Y14" s="17">
        <v>0.18552881064433999</v>
      </c>
      <c r="Z14" s="17">
        <v>0.12302683774649301</v>
      </c>
      <c r="AA14" s="17">
        <v>0.152546322610735</v>
      </c>
      <c r="AB14" s="17">
        <v>0.159755513542195</v>
      </c>
      <c r="AC14" s="17">
        <v>0.156492601975149</v>
      </c>
      <c r="AD14" s="17">
        <v>0.22064543669872799</v>
      </c>
      <c r="AE14" s="17"/>
      <c r="AF14" s="17">
        <v>0.14317470006285399</v>
      </c>
      <c r="AG14" s="17">
        <v>0.17856575061020599</v>
      </c>
      <c r="AH14" s="17">
        <v>0.16141526004541501</v>
      </c>
      <c r="AI14" s="17"/>
      <c r="AJ14" s="17">
        <v>0.16192022852461299</v>
      </c>
      <c r="AK14" s="17">
        <v>0.146894190917918</v>
      </c>
      <c r="AL14" s="17">
        <v>0.162329496184966</v>
      </c>
      <c r="AM14" s="17">
        <v>0.13107819985223099</v>
      </c>
      <c r="AN14" s="17">
        <v>0.162447234295096</v>
      </c>
      <c r="AO14" s="17"/>
      <c r="AP14" s="17">
        <v>0.14861945146477501</v>
      </c>
      <c r="AQ14" s="17">
        <v>0.16282723240076</v>
      </c>
      <c r="AR14" s="17">
        <v>0.149088993716948</v>
      </c>
      <c r="AS14" s="17">
        <v>0.153109285320809</v>
      </c>
      <c r="AT14" s="17">
        <v>0.17079376054643</v>
      </c>
      <c r="AU14" s="17">
        <v>0.16501538861836501</v>
      </c>
      <c r="AV14" s="17"/>
      <c r="AW14" s="17">
        <v>0.19551358401240701</v>
      </c>
      <c r="AX14" s="17">
        <v>9.8585293841079405E-2</v>
      </c>
      <c r="AY14" s="17">
        <v>0.163422354659053</v>
      </c>
      <c r="AZ14" s="17">
        <v>0.13930442332141599</v>
      </c>
      <c r="BA14" s="17">
        <v>0.16084746926363799</v>
      </c>
      <c r="BB14" s="17">
        <v>0.15233052203217301</v>
      </c>
      <c r="BC14" s="17">
        <v>0.144221057316857</v>
      </c>
      <c r="BD14" s="17">
        <v>0.14472433974094201</v>
      </c>
      <c r="BE14" s="17">
        <v>0.15861919132709401</v>
      </c>
      <c r="BF14" s="17">
        <v>0.16971764054711599</v>
      </c>
      <c r="BG14" s="17">
        <v>0.157674960689907</v>
      </c>
      <c r="BH14" s="17">
        <v>0.19966881052185301</v>
      </c>
      <c r="BI14" s="17">
        <v>0.119805839866559</v>
      </c>
      <c r="BJ14" s="17">
        <v>0.175945089516229</v>
      </c>
      <c r="BK14" s="17">
        <v>0.16595930519976701</v>
      </c>
      <c r="BL14" s="17">
        <v>0.16101803716381399</v>
      </c>
      <c r="BM14" s="17"/>
      <c r="BN14" s="17">
        <v>0.164572441782387</v>
      </c>
      <c r="BO14" s="17">
        <v>0.13404272273092899</v>
      </c>
      <c r="BP14" s="17"/>
      <c r="BQ14" s="17">
        <v>0.14597803117776101</v>
      </c>
      <c r="BR14" s="17">
        <v>0.143492465160247</v>
      </c>
      <c r="BS14" s="17"/>
      <c r="BT14" s="17">
        <v>0.13201150539647599</v>
      </c>
      <c r="BU14" s="17"/>
      <c r="BV14" s="17">
        <v>0.15247059543283001</v>
      </c>
      <c r="BW14" s="17">
        <v>0.10836290877681</v>
      </c>
      <c r="BX14" s="17">
        <v>0.16602798181940501</v>
      </c>
      <c r="BY14" s="17"/>
      <c r="BZ14" s="17">
        <v>0.110609959259188</v>
      </c>
      <c r="CA14" s="17">
        <v>0.14583921971593999</v>
      </c>
      <c r="CB14" s="17">
        <v>0.14534035310814</v>
      </c>
      <c r="CC14" s="17">
        <v>0.25290600148467701</v>
      </c>
      <c r="CD14" s="17">
        <v>0.160138076992828</v>
      </c>
      <c r="CE14" s="17">
        <v>0.134700203572306</v>
      </c>
      <c r="CF14" s="17">
        <v>0.120310666622132</v>
      </c>
      <c r="CG14" s="17"/>
      <c r="CH14" s="17">
        <v>8.7538976173778496E-2</v>
      </c>
      <c r="CI14" s="17">
        <v>0.15840016955799099</v>
      </c>
      <c r="CJ14" s="17">
        <v>0.17716327759633299</v>
      </c>
      <c r="CK14" s="17">
        <v>0.120934499801008</v>
      </c>
      <c r="CL14" s="17">
        <v>0.122587562993691</v>
      </c>
    </row>
    <row r="15" spans="2:90" x14ac:dyDescent="0.3">
      <c r="B15" s="18" t="s">
        <v>200</v>
      </c>
      <c r="C15" s="17">
        <v>4.1567888383481702E-2</v>
      </c>
      <c r="D15" s="17">
        <v>4.3201920201398798E-2</v>
      </c>
      <c r="E15" s="17">
        <v>3.9269100607881698E-2</v>
      </c>
      <c r="F15" s="17"/>
      <c r="G15" s="17">
        <v>3.6088624877884903E-2</v>
      </c>
      <c r="H15" s="17">
        <v>3.8300899725736803E-2</v>
      </c>
      <c r="I15" s="17">
        <v>2.5364582827577101E-2</v>
      </c>
      <c r="J15" s="17">
        <v>3.2022142365568398E-2</v>
      </c>
      <c r="K15" s="17">
        <v>5.5969651430188803E-2</v>
      </c>
      <c r="L15" s="17">
        <v>5.9232606262215E-2</v>
      </c>
      <c r="M15" s="17"/>
      <c r="N15" s="17">
        <v>4.57654434953981E-2</v>
      </c>
      <c r="O15" s="17">
        <v>4.6097840534440201E-2</v>
      </c>
      <c r="P15" s="17">
        <v>4.4222718050591997E-2</v>
      </c>
      <c r="Q15" s="17">
        <v>3.0420262416918701E-2</v>
      </c>
      <c r="R15" s="17"/>
      <c r="S15" s="17">
        <v>4.5555501929277299E-2</v>
      </c>
      <c r="T15" s="17">
        <v>5.6753120963774002E-2</v>
      </c>
      <c r="U15" s="17">
        <v>4.2527531703697399E-2</v>
      </c>
      <c r="V15" s="17">
        <v>4.4176809336050997E-2</v>
      </c>
      <c r="W15" s="17">
        <v>1.94811278887012E-2</v>
      </c>
      <c r="X15" s="17">
        <v>4.0328966089912703E-2</v>
      </c>
      <c r="Y15" s="17">
        <v>6.9313191750262598E-2</v>
      </c>
      <c r="Z15" s="17">
        <v>1.09061177035249E-2</v>
      </c>
      <c r="AA15" s="17">
        <v>4.4856267733327897E-2</v>
      </c>
      <c r="AB15" s="17">
        <v>3.87446451173993E-2</v>
      </c>
      <c r="AC15" s="17">
        <v>0</v>
      </c>
      <c r="AD15" s="17">
        <v>3.4228558298183498E-2</v>
      </c>
      <c r="AE15" s="17"/>
      <c r="AF15" s="17">
        <v>4.3604918426291002E-2</v>
      </c>
      <c r="AG15" s="17">
        <v>4.4205001602614202E-2</v>
      </c>
      <c r="AH15" s="17">
        <v>4.8619309570250097E-2</v>
      </c>
      <c r="AI15" s="17"/>
      <c r="AJ15" s="17">
        <v>6.3182536186056903E-2</v>
      </c>
      <c r="AK15" s="17">
        <v>3.7388034713832001E-2</v>
      </c>
      <c r="AL15" s="17">
        <v>4.9558541914164297E-2</v>
      </c>
      <c r="AM15" s="17">
        <v>2.6516384742495298E-2</v>
      </c>
      <c r="AN15" s="17">
        <v>2.79422220104238E-2</v>
      </c>
      <c r="AO15" s="17"/>
      <c r="AP15" s="17">
        <v>3.4667841262557897E-2</v>
      </c>
      <c r="AQ15" s="17">
        <v>6.1698145184394398E-2</v>
      </c>
      <c r="AR15" s="17">
        <v>3.4687143157642701E-2</v>
      </c>
      <c r="AS15" s="17">
        <v>3.8753246750987298E-2</v>
      </c>
      <c r="AT15" s="17">
        <v>2.6651880497598701E-2</v>
      </c>
      <c r="AU15" s="17">
        <v>5.9369169184509497E-2</v>
      </c>
      <c r="AV15" s="17"/>
      <c r="AW15" s="17">
        <v>0</v>
      </c>
      <c r="AX15" s="17">
        <v>7.6818822932293404E-2</v>
      </c>
      <c r="AY15" s="17">
        <v>3.37004397639128E-2</v>
      </c>
      <c r="AZ15" s="17">
        <v>4.1981803100953501E-2</v>
      </c>
      <c r="BA15" s="17">
        <v>4.6324045860069898E-2</v>
      </c>
      <c r="BB15" s="17">
        <v>2.6504862190526401E-2</v>
      </c>
      <c r="BC15" s="17">
        <v>4.4349272231133899E-2</v>
      </c>
      <c r="BD15" s="17">
        <v>4.5733112548958101E-2</v>
      </c>
      <c r="BE15" s="17">
        <v>5.9109391548409398E-2</v>
      </c>
      <c r="BF15" s="17">
        <v>6.0983590368587602E-2</v>
      </c>
      <c r="BG15" s="17">
        <v>3.7298232809157103E-2</v>
      </c>
      <c r="BH15" s="17">
        <v>1.6055320179530898E-2</v>
      </c>
      <c r="BI15" s="17">
        <v>9.6472754368319993E-2</v>
      </c>
      <c r="BJ15" s="17">
        <v>3.33285653914401E-2</v>
      </c>
      <c r="BK15" s="17">
        <v>1.91623443986201E-2</v>
      </c>
      <c r="BL15" s="17">
        <v>2.78656577424524E-2</v>
      </c>
      <c r="BM15" s="17"/>
      <c r="BN15" s="17">
        <v>4.6664945135304399E-2</v>
      </c>
      <c r="BO15" s="17">
        <v>3.2722638434104702E-2</v>
      </c>
      <c r="BP15" s="17"/>
      <c r="BQ15" s="17">
        <v>3.6829732371224597E-2</v>
      </c>
      <c r="BR15" s="17">
        <v>4.4222471659450598E-2</v>
      </c>
      <c r="BS15" s="17"/>
      <c r="BT15" s="17">
        <v>3.23428934511183E-2</v>
      </c>
      <c r="BU15" s="17"/>
      <c r="BV15" s="17">
        <v>3.1462100426991102E-2</v>
      </c>
      <c r="BW15" s="17">
        <v>4.8798544287176601E-2</v>
      </c>
      <c r="BX15" s="17">
        <v>4.2109558157176E-2</v>
      </c>
      <c r="BY15" s="17"/>
      <c r="BZ15" s="17">
        <v>5.9439106952546804E-3</v>
      </c>
      <c r="CA15" s="17">
        <v>2.4149144489502301E-2</v>
      </c>
      <c r="CB15" s="17">
        <v>5.5760058642856901E-2</v>
      </c>
      <c r="CC15" s="17">
        <v>5.3078502952896699E-2</v>
      </c>
      <c r="CD15" s="17">
        <v>5.2964492003141302E-2</v>
      </c>
      <c r="CE15" s="17">
        <v>4.7561525787493203E-2</v>
      </c>
      <c r="CF15" s="17">
        <v>3.91375637658401E-2</v>
      </c>
      <c r="CG15" s="17"/>
      <c r="CH15" s="17">
        <v>5.2815962175001799E-2</v>
      </c>
      <c r="CI15" s="17">
        <v>5.2169727344213802E-2</v>
      </c>
      <c r="CJ15" s="17">
        <v>3.9934177969629399E-2</v>
      </c>
      <c r="CK15" s="17">
        <v>2.37749361136857E-2</v>
      </c>
      <c r="CL15" s="17">
        <v>0</v>
      </c>
    </row>
    <row r="16" spans="2:90" x14ac:dyDescent="0.3">
      <c r="B16" s="18" t="s">
        <v>201</v>
      </c>
      <c r="C16" s="17">
        <v>0.140480389962678</v>
      </c>
      <c r="D16" s="17">
        <v>0.162225378971245</v>
      </c>
      <c r="E16" s="17">
        <v>0.120342549095492</v>
      </c>
      <c r="F16" s="17"/>
      <c r="G16" s="17">
        <v>9.7576609509815795E-2</v>
      </c>
      <c r="H16" s="17">
        <v>0.112802165551786</v>
      </c>
      <c r="I16" s="17">
        <v>0.112077893910338</v>
      </c>
      <c r="J16" s="17">
        <v>0.108451317988752</v>
      </c>
      <c r="K16" s="17">
        <v>0.16052211903528599</v>
      </c>
      <c r="L16" s="17">
        <v>0.22740574141491299</v>
      </c>
      <c r="M16" s="17"/>
      <c r="N16" s="17">
        <v>0.18915664207913399</v>
      </c>
      <c r="O16" s="17">
        <v>0.13165879078908899</v>
      </c>
      <c r="P16" s="17">
        <v>0.141832853643486</v>
      </c>
      <c r="Q16" s="17">
        <v>9.7378845983839002E-2</v>
      </c>
      <c r="R16" s="17"/>
      <c r="S16" s="17">
        <v>0.118917330625052</v>
      </c>
      <c r="T16" s="17">
        <v>0.13820837701104699</v>
      </c>
      <c r="U16" s="17">
        <v>0.155921727163125</v>
      </c>
      <c r="V16" s="17">
        <v>0.15719539461000701</v>
      </c>
      <c r="W16" s="17">
        <v>0.180025822108836</v>
      </c>
      <c r="X16" s="17">
        <v>0.135480761555793</v>
      </c>
      <c r="Y16" s="17">
        <v>0.14075948646466199</v>
      </c>
      <c r="Z16" s="17">
        <v>0.133297804256684</v>
      </c>
      <c r="AA16" s="17">
        <v>0.12283200218441299</v>
      </c>
      <c r="AB16" s="17">
        <v>0.11764427328806799</v>
      </c>
      <c r="AC16" s="17">
        <v>0.16958140320697099</v>
      </c>
      <c r="AD16" s="17">
        <v>0.17659834264164601</v>
      </c>
      <c r="AE16" s="17"/>
      <c r="AF16" s="17">
        <v>0.15724817725322299</v>
      </c>
      <c r="AG16" s="17">
        <v>0.13846261401336701</v>
      </c>
      <c r="AH16" s="17">
        <v>0.121051519103775</v>
      </c>
      <c r="AI16" s="17"/>
      <c r="AJ16" s="17">
        <v>0.14663128366426101</v>
      </c>
      <c r="AK16" s="17">
        <v>0.14044856186059901</v>
      </c>
      <c r="AL16" s="17">
        <v>0.162203041828167</v>
      </c>
      <c r="AM16" s="17">
        <v>0.12248086420959201</v>
      </c>
      <c r="AN16" s="17">
        <v>0.10444471465619699</v>
      </c>
      <c r="AO16" s="17"/>
      <c r="AP16" s="17">
        <v>0.15325353205417599</v>
      </c>
      <c r="AQ16" s="17">
        <v>0.14231531247734</v>
      </c>
      <c r="AR16" s="17">
        <v>0.11901936156849199</v>
      </c>
      <c r="AS16" s="17">
        <v>0.13936419971739999</v>
      </c>
      <c r="AT16" s="17">
        <v>0.108267392417115</v>
      </c>
      <c r="AU16" s="17">
        <v>0.14897867271532</v>
      </c>
      <c r="AV16" s="17"/>
      <c r="AW16" s="17">
        <v>4.9495413906588903E-2</v>
      </c>
      <c r="AX16" s="17">
        <v>2.92543609066447E-2</v>
      </c>
      <c r="AY16" s="17">
        <v>0.103981005930706</v>
      </c>
      <c r="AZ16" s="17">
        <v>0.11649797985007899</v>
      </c>
      <c r="BA16" s="17">
        <v>0.16010951851354999</v>
      </c>
      <c r="BB16" s="17">
        <v>0.103024719057907</v>
      </c>
      <c r="BC16" s="17">
        <v>9.2380794079923501E-2</v>
      </c>
      <c r="BD16" s="17">
        <v>0.15923269102441501</v>
      </c>
      <c r="BE16" s="17">
        <v>0.142809442883814</v>
      </c>
      <c r="BF16" s="17">
        <v>0.18452998400506601</v>
      </c>
      <c r="BG16" s="17">
        <v>0.15216146601762201</v>
      </c>
      <c r="BH16" s="17">
        <v>0.14167560500045001</v>
      </c>
      <c r="BI16" s="17">
        <v>0.14749304630603699</v>
      </c>
      <c r="BJ16" s="17">
        <v>0.17323594366616701</v>
      </c>
      <c r="BK16" s="17">
        <v>0.18532225049916601</v>
      </c>
      <c r="BL16" s="17">
        <v>0.25936474757086803</v>
      </c>
      <c r="BM16" s="17"/>
      <c r="BN16" s="17">
        <v>0.14283801206425201</v>
      </c>
      <c r="BO16" s="17">
        <v>0.13604913664665899</v>
      </c>
      <c r="BP16" s="17"/>
      <c r="BQ16" s="17">
        <v>0.15149612341947</v>
      </c>
      <c r="BR16" s="17">
        <v>0.129981041249525</v>
      </c>
      <c r="BS16" s="17"/>
      <c r="BT16" s="17">
        <v>0.112093937317798</v>
      </c>
      <c r="BU16" s="17"/>
      <c r="BV16" s="17">
        <v>0.106902142394861</v>
      </c>
      <c r="BW16" s="17">
        <v>0.116357909097794</v>
      </c>
      <c r="BX16" s="17">
        <v>0.167175853439229</v>
      </c>
      <c r="BY16" s="17"/>
      <c r="BZ16" s="17">
        <v>4.57796322811347E-2</v>
      </c>
      <c r="CA16" s="17">
        <v>5.3684843537296703E-2</v>
      </c>
      <c r="CB16" s="17">
        <v>8.1970451615009904E-2</v>
      </c>
      <c r="CC16" s="17">
        <v>8.19335392376387E-2</v>
      </c>
      <c r="CD16" s="17">
        <v>0.19442928947461899</v>
      </c>
      <c r="CE16" s="17">
        <v>0.23508863389753001</v>
      </c>
      <c r="CF16" s="17">
        <v>0.27010167707942101</v>
      </c>
      <c r="CG16" s="17"/>
      <c r="CH16" s="17">
        <v>0.19736657248143499</v>
      </c>
      <c r="CI16" s="17">
        <v>0.217616424992716</v>
      </c>
      <c r="CJ16" s="17">
        <v>9.7136875770067493E-2</v>
      </c>
      <c r="CK16" s="17">
        <v>5.9310181967349399E-2</v>
      </c>
      <c r="CL16" s="17">
        <v>0</v>
      </c>
    </row>
    <row r="17" spans="2:90" x14ac:dyDescent="0.3">
      <c r="B17" s="18" t="s">
        <v>151</v>
      </c>
      <c r="C17" s="17">
        <v>9.8174738191785307E-3</v>
      </c>
      <c r="D17" s="17">
        <v>1.2117739565697E-2</v>
      </c>
      <c r="E17" s="17">
        <v>7.6472417252880197E-3</v>
      </c>
      <c r="F17" s="17"/>
      <c r="G17" s="17">
        <v>2.1374434489848701E-2</v>
      </c>
      <c r="H17" s="17">
        <v>9.3122069011847605E-3</v>
      </c>
      <c r="I17" s="17">
        <v>8.7339299590428795E-3</v>
      </c>
      <c r="J17" s="17">
        <v>3.0201459925536501E-3</v>
      </c>
      <c r="K17" s="17">
        <v>3.12307598048123E-3</v>
      </c>
      <c r="L17" s="17">
        <v>1.3447928620446199E-2</v>
      </c>
      <c r="M17" s="17"/>
      <c r="N17" s="17">
        <v>6.7285202615474798E-3</v>
      </c>
      <c r="O17" s="17">
        <v>6.1212270321152201E-3</v>
      </c>
      <c r="P17" s="17">
        <v>1.6120031060975998E-2</v>
      </c>
      <c r="Q17" s="17">
        <v>1.1535994284686499E-2</v>
      </c>
      <c r="R17" s="17"/>
      <c r="S17" s="17">
        <v>7.7894900219418603E-3</v>
      </c>
      <c r="T17" s="17">
        <v>1.1095357708394401E-2</v>
      </c>
      <c r="U17" s="17">
        <v>5.48332861627116E-3</v>
      </c>
      <c r="V17" s="17">
        <v>1.05389815076484E-2</v>
      </c>
      <c r="W17" s="17">
        <v>0</v>
      </c>
      <c r="X17" s="17">
        <v>1.1714503211292301E-2</v>
      </c>
      <c r="Y17" s="17">
        <v>5.5064212431572002E-3</v>
      </c>
      <c r="Z17" s="17">
        <v>3.3187821360784499E-2</v>
      </c>
      <c r="AA17" s="17">
        <v>4.6457014587939797E-3</v>
      </c>
      <c r="AB17" s="17">
        <v>2.85218058824038E-2</v>
      </c>
      <c r="AC17" s="17">
        <v>0</v>
      </c>
      <c r="AD17" s="17">
        <v>0</v>
      </c>
      <c r="AE17" s="17"/>
      <c r="AF17" s="17">
        <v>1.23732419383821E-2</v>
      </c>
      <c r="AG17" s="17">
        <v>3.5943302608366702E-3</v>
      </c>
      <c r="AH17" s="17">
        <v>1.54111274261066E-2</v>
      </c>
      <c r="AI17" s="17"/>
      <c r="AJ17" s="17">
        <v>1.9356120146717198E-2</v>
      </c>
      <c r="AK17" s="17">
        <v>1.59896746524305E-3</v>
      </c>
      <c r="AL17" s="17">
        <v>0</v>
      </c>
      <c r="AM17" s="17">
        <v>7.4340762761473302E-3</v>
      </c>
      <c r="AN17" s="17">
        <v>8.8676847354645007E-3</v>
      </c>
      <c r="AO17" s="17"/>
      <c r="AP17" s="17">
        <v>5.5507669922483299E-3</v>
      </c>
      <c r="AQ17" s="17">
        <v>1.69134810439555E-2</v>
      </c>
      <c r="AR17" s="17">
        <v>0</v>
      </c>
      <c r="AS17" s="17">
        <v>1.05922245826143E-2</v>
      </c>
      <c r="AT17" s="17">
        <v>7.9240917744438696E-3</v>
      </c>
      <c r="AU17" s="17">
        <v>1.5940785592379499E-2</v>
      </c>
      <c r="AV17" s="17"/>
      <c r="AW17" s="17">
        <v>0</v>
      </c>
      <c r="AX17" s="17">
        <v>1.0212931920321199E-2</v>
      </c>
      <c r="AY17" s="17">
        <v>1.33610310329241E-2</v>
      </c>
      <c r="AZ17" s="17">
        <v>1.6563107176002099E-2</v>
      </c>
      <c r="BA17" s="17">
        <v>1.29948017427326E-2</v>
      </c>
      <c r="BB17" s="17">
        <v>8.2844866786259096E-3</v>
      </c>
      <c r="BC17" s="17">
        <v>1.1415087052764301E-2</v>
      </c>
      <c r="BD17" s="17">
        <v>0</v>
      </c>
      <c r="BE17" s="17">
        <v>1.38461089624697E-2</v>
      </c>
      <c r="BF17" s="17">
        <v>0</v>
      </c>
      <c r="BG17" s="17">
        <v>0</v>
      </c>
      <c r="BH17" s="17">
        <v>0</v>
      </c>
      <c r="BI17" s="17">
        <v>0</v>
      </c>
      <c r="BJ17" s="17">
        <v>1.7338801797094301E-2</v>
      </c>
      <c r="BK17" s="17">
        <v>0</v>
      </c>
      <c r="BL17" s="17">
        <v>0</v>
      </c>
      <c r="BM17" s="17"/>
      <c r="BN17" s="17">
        <v>5.6974777328832804E-3</v>
      </c>
      <c r="BO17" s="17">
        <v>1.56522315619342E-2</v>
      </c>
      <c r="BP17" s="17"/>
      <c r="BQ17" s="17">
        <v>2.54667768919581E-3</v>
      </c>
      <c r="BR17" s="17">
        <v>0</v>
      </c>
      <c r="BS17" s="17"/>
      <c r="BT17" s="17">
        <v>0</v>
      </c>
      <c r="BU17" s="17"/>
      <c r="BV17" s="17">
        <v>1.9963070814481899E-3</v>
      </c>
      <c r="BW17" s="17">
        <v>1.6286515429388599E-2</v>
      </c>
      <c r="BX17" s="17">
        <v>7.7633405762938803E-3</v>
      </c>
      <c r="BY17" s="17"/>
      <c r="BZ17" s="17">
        <v>0</v>
      </c>
      <c r="CA17" s="17">
        <v>9.7891599038105303E-3</v>
      </c>
      <c r="CB17" s="17">
        <v>1.42807360325076E-2</v>
      </c>
      <c r="CC17" s="17">
        <v>8.2487045204877006E-3</v>
      </c>
      <c r="CD17" s="17">
        <v>0</v>
      </c>
      <c r="CE17" s="17">
        <v>7.58387679591856E-3</v>
      </c>
      <c r="CF17" s="17">
        <v>0</v>
      </c>
      <c r="CG17" s="17"/>
      <c r="CH17" s="17">
        <v>9.7092797137092908E-3</v>
      </c>
      <c r="CI17" s="17">
        <v>8.2218262372921198E-3</v>
      </c>
      <c r="CJ17" s="17">
        <v>1.10694054917707E-2</v>
      </c>
      <c r="CK17" s="17">
        <v>9.7373178513469293E-3</v>
      </c>
      <c r="CL17" s="17">
        <v>1.37174472305461E-2</v>
      </c>
    </row>
    <row r="18" spans="2:90" ht="28.8" x14ac:dyDescent="0.3">
      <c r="B18" s="18" t="s">
        <v>324</v>
      </c>
      <c r="C18" s="17">
        <v>0.17839166352512201</v>
      </c>
      <c r="D18" s="17">
        <v>0.200696506064967</v>
      </c>
      <c r="E18" s="17">
        <v>0.15700481506399599</v>
      </c>
      <c r="F18" s="17"/>
      <c r="G18" s="17">
        <v>0.118075817550201</v>
      </c>
      <c r="H18" s="17">
        <v>0.11699094830930901</v>
      </c>
      <c r="I18" s="17">
        <v>0.108812761116843</v>
      </c>
      <c r="J18" s="17">
        <v>0.14912718487361601</v>
      </c>
      <c r="K18" s="17">
        <v>0.201240999339692</v>
      </c>
      <c r="L18" s="17">
        <v>0.33402652483274398</v>
      </c>
      <c r="M18" s="17"/>
      <c r="N18" s="17">
        <v>0.175261479270584</v>
      </c>
      <c r="O18" s="17">
        <v>0.17869134671618001</v>
      </c>
      <c r="P18" s="17">
        <v>0.19829019677120899</v>
      </c>
      <c r="Q18" s="17">
        <v>0.16389382823093401</v>
      </c>
      <c r="R18" s="17"/>
      <c r="S18" s="17">
        <v>0.12959079734406201</v>
      </c>
      <c r="T18" s="17">
        <v>0.22606314084017501</v>
      </c>
      <c r="U18" s="17">
        <v>0.23439894495695901</v>
      </c>
      <c r="V18" s="17">
        <v>0.19907433923404899</v>
      </c>
      <c r="W18" s="17">
        <v>0.17127642151527001</v>
      </c>
      <c r="X18" s="17">
        <v>0.18155525134338299</v>
      </c>
      <c r="Y18" s="17">
        <v>0.22423272495142799</v>
      </c>
      <c r="Z18" s="17">
        <v>0.159479305106659</v>
      </c>
      <c r="AA18" s="17">
        <v>0.121258059993808</v>
      </c>
      <c r="AB18" s="17">
        <v>0.21967277547695799</v>
      </c>
      <c r="AC18" s="17">
        <v>0.15949127623868101</v>
      </c>
      <c r="AD18" s="17">
        <v>1.6326601163486099E-2</v>
      </c>
      <c r="AE18" s="17"/>
      <c r="AF18" s="17">
        <v>0.215713332095163</v>
      </c>
      <c r="AG18" s="17">
        <v>0.18636210090197999</v>
      </c>
      <c r="AH18" s="17">
        <v>9.9221660213233406E-2</v>
      </c>
      <c r="AI18" s="17"/>
      <c r="AJ18" s="17">
        <v>0.242078033055561</v>
      </c>
      <c r="AK18" s="17">
        <v>0.143832419121317</v>
      </c>
      <c r="AL18" s="17">
        <v>0.28572155745572397</v>
      </c>
      <c r="AM18" s="17">
        <v>0.19822708426390001</v>
      </c>
      <c r="AN18" s="17">
        <v>0.18470164386867899</v>
      </c>
      <c r="AO18" s="17"/>
      <c r="AP18" s="17">
        <v>0.14423532645644199</v>
      </c>
      <c r="AQ18" s="17">
        <v>0.21933306945394099</v>
      </c>
      <c r="AR18" s="17">
        <v>0.23325900166712299</v>
      </c>
      <c r="AS18" s="17">
        <v>0.16313946084052899</v>
      </c>
      <c r="AT18" s="17">
        <v>0.169724239344379</v>
      </c>
      <c r="AU18" s="17">
        <v>0.238479759447221</v>
      </c>
      <c r="AV18" s="17"/>
      <c r="AW18" s="17">
        <v>0.154041276001287</v>
      </c>
      <c r="AX18" s="17">
        <v>0.11611414584351901</v>
      </c>
      <c r="AY18" s="17">
        <v>0.139173480688663</v>
      </c>
      <c r="AZ18" s="17">
        <v>0.15444587404541801</v>
      </c>
      <c r="BA18" s="17">
        <v>0.16495931574202399</v>
      </c>
      <c r="BB18" s="17">
        <v>0.17520852466596101</v>
      </c>
      <c r="BC18" s="17">
        <v>0.143639062738396</v>
      </c>
      <c r="BD18" s="17">
        <v>0.25725415914370198</v>
      </c>
      <c r="BE18" s="17">
        <v>0.151149429888397</v>
      </c>
      <c r="BF18" s="17">
        <v>0.16080696877680001</v>
      </c>
      <c r="BG18" s="17">
        <v>0.19625523718246701</v>
      </c>
      <c r="BH18" s="17">
        <v>0.19958948011579999</v>
      </c>
      <c r="BI18" s="17">
        <v>0.26823274355890597</v>
      </c>
      <c r="BJ18" s="17">
        <v>0.135629685521751</v>
      </c>
      <c r="BK18" s="17">
        <v>0.25694557655269801</v>
      </c>
      <c r="BL18" s="17">
        <v>0.172000434065786</v>
      </c>
      <c r="BM18" s="17"/>
      <c r="BN18" s="17">
        <v>0.18153548707165901</v>
      </c>
      <c r="BO18" s="17">
        <v>0.17473199144162899</v>
      </c>
      <c r="BP18" s="17"/>
      <c r="BQ18" s="17">
        <v>0.15735990982305101</v>
      </c>
      <c r="BR18" s="17">
        <v>9.9906347367236498E-2</v>
      </c>
      <c r="BS18" s="17"/>
      <c r="BT18" s="17">
        <v>0.104634534501665</v>
      </c>
      <c r="BU18" s="17"/>
      <c r="BV18" s="17">
        <v>0.181278313320301</v>
      </c>
      <c r="BW18" s="17">
        <v>0.13760585285034799</v>
      </c>
      <c r="BX18" s="17">
        <v>0.19353113843758599</v>
      </c>
      <c r="BY18" s="17"/>
      <c r="BZ18" s="17">
        <v>4.5687476750327603E-2</v>
      </c>
      <c r="CA18" s="17">
        <v>0.12211825609721599</v>
      </c>
      <c r="CB18" s="17">
        <v>0.14039390141751701</v>
      </c>
      <c r="CC18" s="17">
        <v>0.134703402355176</v>
      </c>
      <c r="CD18" s="17">
        <v>0.20339579892701301</v>
      </c>
      <c r="CE18" s="17">
        <v>0.22988734559292201</v>
      </c>
      <c r="CF18" s="17">
        <v>0.261574654435618</v>
      </c>
      <c r="CG18" s="17"/>
      <c r="CH18" s="17">
        <v>0.22721835126786699</v>
      </c>
      <c r="CI18" s="17">
        <v>0.25883763639524798</v>
      </c>
      <c r="CJ18" s="17">
        <v>0.14879972891721899</v>
      </c>
      <c r="CK18" s="17">
        <v>5.8518622379950702E-2</v>
      </c>
      <c r="CL18" s="17">
        <v>5.1680609647672203E-2</v>
      </c>
    </row>
    <row r="19" spans="2:90" ht="28.8" x14ac:dyDescent="0.3">
      <c r="B19" s="18" t="s">
        <v>325</v>
      </c>
      <c r="C19" s="17">
        <v>3.1009101379215701E-2</v>
      </c>
      <c r="D19" s="17">
        <v>2.55348613663148E-2</v>
      </c>
      <c r="E19" s="17">
        <v>3.6604899260380103E-2</v>
      </c>
      <c r="F19" s="17"/>
      <c r="G19" s="17">
        <v>0.114865329820979</v>
      </c>
      <c r="H19" s="17">
        <v>3.2350379981277301E-2</v>
      </c>
      <c r="I19" s="17">
        <v>1.91627988873905E-2</v>
      </c>
      <c r="J19" s="17">
        <v>3.0500632753383099E-2</v>
      </c>
      <c r="K19" s="17">
        <v>3.5812455741991902E-3</v>
      </c>
      <c r="L19" s="17">
        <v>2.71911440625468E-3</v>
      </c>
      <c r="M19" s="17"/>
      <c r="N19" s="17">
        <v>2.7384774572178801E-2</v>
      </c>
      <c r="O19" s="17">
        <v>3.7972478644832698E-2</v>
      </c>
      <c r="P19" s="17">
        <v>1.4508868285565701E-2</v>
      </c>
      <c r="Q19" s="17">
        <v>4.0604929254766102E-2</v>
      </c>
      <c r="R19" s="17"/>
      <c r="S19" s="17">
        <v>5.0407128919531703E-2</v>
      </c>
      <c r="T19" s="17">
        <v>1.4111170331740299E-2</v>
      </c>
      <c r="U19" s="17">
        <v>3.3898485375208398E-2</v>
      </c>
      <c r="V19" s="17">
        <v>2.0040450246362501E-2</v>
      </c>
      <c r="W19" s="17">
        <v>1.4077052927352699E-2</v>
      </c>
      <c r="X19" s="17">
        <v>5.4482224278687597E-2</v>
      </c>
      <c r="Y19" s="17">
        <v>2.3142800907311901E-2</v>
      </c>
      <c r="Z19" s="17">
        <v>2.3311237849061601E-2</v>
      </c>
      <c r="AA19" s="17">
        <v>3.8610297713500899E-2</v>
      </c>
      <c r="AB19" s="17">
        <v>1.3381604792994699E-2</v>
      </c>
      <c r="AC19" s="17">
        <v>3.8613234012418701E-2</v>
      </c>
      <c r="AD19" s="17">
        <v>5.1408703466078801E-2</v>
      </c>
      <c r="AE19" s="17"/>
      <c r="AF19" s="17">
        <v>1.3770546104509399E-2</v>
      </c>
      <c r="AG19" s="17">
        <v>1.42862951081477E-2</v>
      </c>
      <c r="AH19" s="17">
        <v>3.37722346975705E-2</v>
      </c>
      <c r="AI19" s="17"/>
      <c r="AJ19" s="17">
        <v>4.9432427215021302E-3</v>
      </c>
      <c r="AK19" s="17">
        <v>2.7595077775658599E-2</v>
      </c>
      <c r="AL19" s="17">
        <v>1.22118697717227E-2</v>
      </c>
      <c r="AM19" s="17">
        <v>2.59860315849108E-2</v>
      </c>
      <c r="AN19" s="17">
        <v>4.66269443009351E-2</v>
      </c>
      <c r="AO19" s="17"/>
      <c r="AP19" s="17">
        <v>2.3753602399338099E-2</v>
      </c>
      <c r="AQ19" s="17">
        <v>1.05981846232838E-2</v>
      </c>
      <c r="AR19" s="17">
        <v>3.1555691624858197E-2</v>
      </c>
      <c r="AS19" s="17">
        <v>2.0305089879571501E-2</v>
      </c>
      <c r="AT19" s="17">
        <v>8.0484304006683299E-2</v>
      </c>
      <c r="AU19" s="17">
        <v>2.88263428230843E-2</v>
      </c>
      <c r="AV19" s="17"/>
      <c r="AW19" s="17">
        <v>5.7638985807136202E-2</v>
      </c>
      <c r="AX19" s="17">
        <v>4.2583035579619399E-2</v>
      </c>
      <c r="AY19" s="17">
        <v>3.85849097749182E-2</v>
      </c>
      <c r="AZ19" s="17">
        <v>3.1157061212192898E-2</v>
      </c>
      <c r="BA19" s="17">
        <v>2.13030348468214E-2</v>
      </c>
      <c r="BB19" s="17">
        <v>3.3446788779232697E-2</v>
      </c>
      <c r="BC19" s="17">
        <v>1.84511229580905E-2</v>
      </c>
      <c r="BD19" s="17">
        <v>6.1731866467882399E-3</v>
      </c>
      <c r="BE19" s="17">
        <v>2.5007721775663801E-2</v>
      </c>
      <c r="BF19" s="17">
        <v>2.2287387301585401E-2</v>
      </c>
      <c r="BG19" s="17">
        <v>2.7285888228150298E-2</v>
      </c>
      <c r="BH19" s="17">
        <v>1.8915158908892501E-2</v>
      </c>
      <c r="BI19" s="17">
        <v>7.8204200249352498E-2</v>
      </c>
      <c r="BJ19" s="17">
        <v>1.5732025993982001E-2</v>
      </c>
      <c r="BK19" s="17">
        <v>0</v>
      </c>
      <c r="BL19" s="17">
        <v>2.25924049242015E-2</v>
      </c>
      <c r="BM19" s="17"/>
      <c r="BN19" s="17">
        <v>6.5561544905514604E-3</v>
      </c>
      <c r="BO19" s="17">
        <v>6.5244072034078102E-2</v>
      </c>
      <c r="BP19" s="17"/>
      <c r="BQ19" s="17">
        <v>2.4499627200787501E-2</v>
      </c>
      <c r="BR19" s="17">
        <v>3.6830960586468897E-2</v>
      </c>
      <c r="BS19" s="17"/>
      <c r="BT19" s="17">
        <v>7.9256917392359801E-3</v>
      </c>
      <c r="BU19" s="17"/>
      <c r="BV19" s="17">
        <v>5.5896805742456E-2</v>
      </c>
      <c r="BW19" s="17">
        <v>3.65300135694459E-2</v>
      </c>
      <c r="BX19" s="17">
        <v>1.7263570631937401E-2</v>
      </c>
      <c r="BY19" s="17"/>
      <c r="BZ19" s="17">
        <v>5.3262281743527498E-2</v>
      </c>
      <c r="CA19" s="17">
        <v>2.0226238857818699E-2</v>
      </c>
      <c r="CB19" s="17">
        <v>2.7054629079163402E-2</v>
      </c>
      <c r="CC19" s="17">
        <v>2.6890147337117701E-2</v>
      </c>
      <c r="CD19" s="17">
        <v>3.1342821136239901E-2</v>
      </c>
      <c r="CE19" s="17">
        <v>2.0891875849872999E-2</v>
      </c>
      <c r="CF19" s="17">
        <v>1.56486665011011E-2</v>
      </c>
      <c r="CG19" s="17"/>
      <c r="CH19" s="17">
        <v>1.56784556998288E-2</v>
      </c>
      <c r="CI19" s="17">
        <v>2.2893062798381499E-2</v>
      </c>
      <c r="CJ19" s="17">
        <v>4.0950544459369499E-2</v>
      </c>
      <c r="CK19" s="17">
        <v>3.8338994524151203E-2</v>
      </c>
      <c r="CL19" s="17">
        <v>2.3865570453363801E-2</v>
      </c>
    </row>
    <row r="20" spans="2:90" x14ac:dyDescent="0.3">
      <c r="B20" s="18" t="s">
        <v>202</v>
      </c>
      <c r="C20" s="19">
        <v>1.31923533713689E-2</v>
      </c>
      <c r="D20" s="19">
        <v>6.8967350089849597E-3</v>
      </c>
      <c r="E20" s="19">
        <v>1.9449652678987201E-2</v>
      </c>
      <c r="F20" s="19"/>
      <c r="G20" s="19">
        <v>9.7854756698641E-3</v>
      </c>
      <c r="H20" s="19">
        <v>8.8032961696492395E-3</v>
      </c>
      <c r="I20" s="19">
        <v>2.6327887670375302E-2</v>
      </c>
      <c r="J20" s="19">
        <v>1.38019214015814E-2</v>
      </c>
      <c r="K20" s="19">
        <v>1.30291227401702E-2</v>
      </c>
      <c r="L20" s="19">
        <v>7.8999572595934795E-3</v>
      </c>
      <c r="M20" s="19"/>
      <c r="N20" s="19">
        <v>1.82463003911146E-3</v>
      </c>
      <c r="O20" s="19">
        <v>1.2020307388173499E-2</v>
      </c>
      <c r="P20" s="19">
        <v>2.1998550293107402E-2</v>
      </c>
      <c r="Q20" s="19">
        <v>1.71867118084774E-2</v>
      </c>
      <c r="R20" s="19"/>
      <c r="S20" s="19">
        <v>7.5517414670191203E-3</v>
      </c>
      <c r="T20" s="19">
        <v>1.1514780865100001E-2</v>
      </c>
      <c r="U20" s="19">
        <v>1.1629765575202001E-2</v>
      </c>
      <c r="V20" s="19">
        <v>1.6369026757334301E-2</v>
      </c>
      <c r="W20" s="19">
        <v>1.27292262837312E-2</v>
      </c>
      <c r="X20" s="19">
        <v>1.06408704723791E-2</v>
      </c>
      <c r="Y20" s="19">
        <v>1.76769519100849E-2</v>
      </c>
      <c r="Z20" s="19">
        <v>1.16203626019405E-2</v>
      </c>
      <c r="AA20" s="19">
        <v>1.01712699268775E-2</v>
      </c>
      <c r="AB20" s="19">
        <v>2.69462892396794E-2</v>
      </c>
      <c r="AC20" s="19">
        <v>9.5930392953716796E-3</v>
      </c>
      <c r="AD20" s="19">
        <v>1.6278114914823599E-2</v>
      </c>
      <c r="AE20" s="19"/>
      <c r="AF20" s="19">
        <v>1.1793418939980999E-2</v>
      </c>
      <c r="AG20" s="19">
        <v>1.08553813088237E-2</v>
      </c>
      <c r="AH20" s="19">
        <v>1.9670328091782801E-2</v>
      </c>
      <c r="AI20" s="19"/>
      <c r="AJ20" s="19">
        <v>1.2245696795666E-2</v>
      </c>
      <c r="AK20" s="19">
        <v>4.5157427235697298E-3</v>
      </c>
      <c r="AL20" s="19">
        <v>5.8249763602200603E-3</v>
      </c>
      <c r="AM20" s="19">
        <v>1.5070295907535201E-2</v>
      </c>
      <c r="AN20" s="19">
        <v>9.7831373470555708E-3</v>
      </c>
      <c r="AO20" s="19"/>
      <c r="AP20" s="19">
        <v>8.4014462871982703E-3</v>
      </c>
      <c r="AQ20" s="19">
        <v>1.4546958696208499E-2</v>
      </c>
      <c r="AR20" s="19">
        <v>1.60421436704461E-2</v>
      </c>
      <c r="AS20" s="19">
        <v>8.2871635983165996E-3</v>
      </c>
      <c r="AT20" s="19">
        <v>1.37626064225169E-2</v>
      </c>
      <c r="AU20" s="19">
        <v>2.33305347840582E-2</v>
      </c>
      <c r="AV20" s="19"/>
      <c r="AW20" s="19">
        <v>0</v>
      </c>
      <c r="AX20" s="19">
        <v>3.3952519911432E-2</v>
      </c>
      <c r="AY20" s="19">
        <v>2.0390325721004701E-2</v>
      </c>
      <c r="AZ20" s="19">
        <v>8.4614030766545206E-3</v>
      </c>
      <c r="BA20" s="19">
        <v>1.6448931246731E-2</v>
      </c>
      <c r="BB20" s="19">
        <v>1.49815583065441E-2</v>
      </c>
      <c r="BC20" s="19">
        <v>4.9115743575347103E-3</v>
      </c>
      <c r="BD20" s="19">
        <v>6.5415808089352703E-3</v>
      </c>
      <c r="BE20" s="19">
        <v>0</v>
      </c>
      <c r="BF20" s="19">
        <v>1.0502564266066199E-2</v>
      </c>
      <c r="BG20" s="19">
        <v>6.75674589480201E-3</v>
      </c>
      <c r="BH20" s="19">
        <v>1.04678008434867E-2</v>
      </c>
      <c r="BI20" s="19">
        <v>0</v>
      </c>
      <c r="BJ20" s="19">
        <v>3.1544132007978801E-2</v>
      </c>
      <c r="BK20" s="19">
        <v>2.1590786990696501E-2</v>
      </c>
      <c r="BL20" s="19">
        <v>8.3505932078314395E-3</v>
      </c>
      <c r="BM20" s="19"/>
      <c r="BN20" s="19">
        <v>1.44288895045256E-2</v>
      </c>
      <c r="BO20" s="19">
        <v>1.1675264835203999E-2</v>
      </c>
      <c r="BP20" s="19"/>
      <c r="BQ20" s="19">
        <v>4.9452563441536902E-3</v>
      </c>
      <c r="BR20" s="19">
        <v>0</v>
      </c>
      <c r="BS20" s="19"/>
      <c r="BT20" s="19">
        <v>0</v>
      </c>
      <c r="BU20" s="19"/>
      <c r="BV20" s="19">
        <v>1.59746224111126E-2</v>
      </c>
      <c r="BW20" s="19">
        <v>1.0814561823260099E-2</v>
      </c>
      <c r="BX20" s="19">
        <v>1.1324746994791701E-2</v>
      </c>
      <c r="BY20" s="19"/>
      <c r="BZ20" s="19">
        <v>2.0382414470277499E-2</v>
      </c>
      <c r="CA20" s="19">
        <v>1.6438570622525801E-2</v>
      </c>
      <c r="CB20" s="19">
        <v>1.88255954162692E-2</v>
      </c>
      <c r="CC20" s="19">
        <v>3.6679038865215798E-3</v>
      </c>
      <c r="CD20" s="19">
        <v>5.8470352667929796E-3</v>
      </c>
      <c r="CE20" s="19">
        <v>0</v>
      </c>
      <c r="CF20" s="19">
        <v>0</v>
      </c>
      <c r="CG20" s="19"/>
      <c r="CH20" s="19">
        <v>0</v>
      </c>
      <c r="CI20" s="19">
        <v>9.5410910833267897E-3</v>
      </c>
      <c r="CJ20" s="19">
        <v>1.3409576855847E-2</v>
      </c>
      <c r="CK20" s="19">
        <v>2.6625669566021699E-2</v>
      </c>
      <c r="CL20" s="19">
        <v>2.4936608030571902E-2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329</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3.8425664412691199E-2</v>
      </c>
      <c r="D9" s="17">
        <v>3.9353422334312299E-2</v>
      </c>
      <c r="E9" s="17">
        <v>3.78235651877315E-2</v>
      </c>
      <c r="F9" s="17"/>
      <c r="G9" s="17">
        <v>6.12816543558714E-2</v>
      </c>
      <c r="H9" s="17">
        <v>3.3622678996847503E-2</v>
      </c>
      <c r="I9" s="17">
        <v>6.2609815525699095E-2</v>
      </c>
      <c r="J9" s="17">
        <v>3.6075900620937601E-2</v>
      </c>
      <c r="K9" s="17">
        <v>3.4852590954663601E-2</v>
      </c>
      <c r="L9" s="17">
        <v>1.1666914042077399E-2</v>
      </c>
      <c r="M9" s="17"/>
      <c r="N9" s="17">
        <v>2.5540998830299401E-2</v>
      </c>
      <c r="O9" s="17">
        <v>3.9215655727272203E-2</v>
      </c>
      <c r="P9" s="17">
        <v>2.8441252016858602E-2</v>
      </c>
      <c r="Q9" s="17">
        <v>6.0665862478434203E-2</v>
      </c>
      <c r="R9" s="17"/>
      <c r="S9" s="17">
        <v>5.5184866483213697E-2</v>
      </c>
      <c r="T9" s="17">
        <v>1.7897773147784301E-2</v>
      </c>
      <c r="U9" s="17">
        <v>2.4132288456979099E-2</v>
      </c>
      <c r="V9" s="17">
        <v>4.38140577485518E-2</v>
      </c>
      <c r="W9" s="17">
        <v>1.8415122151916302E-2</v>
      </c>
      <c r="X9" s="17">
        <v>3.7237788927397597E-2</v>
      </c>
      <c r="Y9" s="17">
        <v>4.4284883242674898E-2</v>
      </c>
      <c r="Z9" s="17">
        <v>4.2498456423602199E-2</v>
      </c>
      <c r="AA9" s="17">
        <v>6.2692700917430705E-2</v>
      </c>
      <c r="AB9" s="17">
        <v>1.04240651964522E-2</v>
      </c>
      <c r="AC9" s="17">
        <v>8.3323817823127297E-2</v>
      </c>
      <c r="AD9" s="17">
        <v>2.0184241908547101E-2</v>
      </c>
      <c r="AE9" s="17"/>
      <c r="AF9" s="17">
        <v>2.6337825813930699E-2</v>
      </c>
      <c r="AG9" s="17">
        <v>4.7735772549589099E-2</v>
      </c>
      <c r="AH9" s="17">
        <v>4.0413184725392598E-2</v>
      </c>
      <c r="AI9" s="17"/>
      <c r="AJ9" s="17">
        <v>1.37808497596202E-2</v>
      </c>
      <c r="AK9" s="17">
        <v>4.5603145233983997E-2</v>
      </c>
      <c r="AL9" s="17">
        <v>2.1858825656912301E-2</v>
      </c>
      <c r="AM9" s="17">
        <v>5.5971463705021998E-2</v>
      </c>
      <c r="AN9" s="17">
        <v>1.9836039667372601E-2</v>
      </c>
      <c r="AO9" s="17"/>
      <c r="AP9" s="17">
        <v>4.1154988943503099E-2</v>
      </c>
      <c r="AQ9" s="17">
        <v>2.6312707594944001E-2</v>
      </c>
      <c r="AR9" s="17">
        <v>4.0272420613758901E-2</v>
      </c>
      <c r="AS9" s="17">
        <v>3.9685284547600001E-2</v>
      </c>
      <c r="AT9" s="17">
        <v>2.9072801167337001E-2</v>
      </c>
      <c r="AU9" s="17">
        <v>4.5043498929534298E-2</v>
      </c>
      <c r="AV9" s="17"/>
      <c r="AW9" s="17">
        <v>0.195046881810059</v>
      </c>
      <c r="AX9" s="17">
        <v>6.5454405272645802E-2</v>
      </c>
      <c r="AY9" s="17">
        <v>3.4170188206184803E-2</v>
      </c>
      <c r="AZ9" s="17">
        <v>5.7113732658660203E-2</v>
      </c>
      <c r="BA9" s="17">
        <v>4.5833500978714199E-2</v>
      </c>
      <c r="BB9" s="17">
        <v>3.5040235632526999E-2</v>
      </c>
      <c r="BC9" s="17">
        <v>4.7332161308231598E-2</v>
      </c>
      <c r="BD9" s="17">
        <v>5.6237172796537302E-3</v>
      </c>
      <c r="BE9" s="17">
        <v>7.0649669658717495E-2</v>
      </c>
      <c r="BF9" s="17">
        <v>1.0072306140473599E-2</v>
      </c>
      <c r="BG9" s="17">
        <v>3.3434202037600398E-2</v>
      </c>
      <c r="BH9" s="17">
        <v>1.82407023131065E-2</v>
      </c>
      <c r="BI9" s="17">
        <v>3.9170490542198899E-2</v>
      </c>
      <c r="BJ9" s="17">
        <v>1.5907967488131398E-2</v>
      </c>
      <c r="BK9" s="17">
        <v>0</v>
      </c>
      <c r="BL9" s="17">
        <v>5.1574751162426803E-2</v>
      </c>
      <c r="BM9" s="17"/>
      <c r="BN9" s="17">
        <v>3.6791841255507197E-2</v>
      </c>
      <c r="BO9" s="17">
        <v>3.8994514505984297E-2</v>
      </c>
      <c r="BP9" s="17"/>
      <c r="BQ9" s="17">
        <v>3.2909395157033103E-2</v>
      </c>
      <c r="BR9" s="17">
        <v>6.21604744078968E-2</v>
      </c>
      <c r="BS9" s="17"/>
      <c r="BT9" s="17">
        <v>5.7057296631945198E-2</v>
      </c>
      <c r="BU9" s="17"/>
      <c r="BV9" s="17">
        <v>3.7519418326888397E-2</v>
      </c>
      <c r="BW9" s="17">
        <v>5.6799732877457099E-2</v>
      </c>
      <c r="BX9" s="17">
        <v>3.0771126955916401E-2</v>
      </c>
      <c r="BY9" s="17"/>
      <c r="BZ9" s="17">
        <v>0.16896111193431601</v>
      </c>
      <c r="CA9" s="17">
        <v>5.3217050308004103E-2</v>
      </c>
      <c r="CB9" s="17">
        <v>2.9155833048942901E-2</v>
      </c>
      <c r="CC9" s="17">
        <v>1.7887482827316298E-2</v>
      </c>
      <c r="CD9" s="17">
        <v>7.9132594677077794E-3</v>
      </c>
      <c r="CE9" s="17">
        <v>1.2759146097926E-2</v>
      </c>
      <c r="CF9" s="17">
        <v>2.1371045481071101E-2</v>
      </c>
      <c r="CG9" s="17"/>
      <c r="CH9" s="17">
        <v>2.8411127116123501E-2</v>
      </c>
      <c r="CI9" s="17">
        <v>1.0083092628392101E-2</v>
      </c>
      <c r="CJ9" s="17">
        <v>2.5692899061633599E-2</v>
      </c>
      <c r="CK9" s="17">
        <v>9.6128765773147704E-2</v>
      </c>
      <c r="CL9" s="17">
        <v>0.21824684996774599</v>
      </c>
    </row>
    <row r="10" spans="2:90" x14ac:dyDescent="0.3">
      <c r="B10" s="18" t="s">
        <v>195</v>
      </c>
      <c r="C10" s="17">
        <v>4.2614582895392598E-2</v>
      </c>
      <c r="D10" s="17">
        <v>4.68359322944953E-2</v>
      </c>
      <c r="E10" s="17">
        <v>3.88268542465839E-2</v>
      </c>
      <c r="F10" s="17"/>
      <c r="G10" s="17">
        <v>6.3053152988070696E-2</v>
      </c>
      <c r="H10" s="17">
        <v>8.2105800419219693E-2</v>
      </c>
      <c r="I10" s="17">
        <v>5.8805433856075097E-2</v>
      </c>
      <c r="J10" s="17">
        <v>2.46463264963931E-2</v>
      </c>
      <c r="K10" s="17">
        <v>2.1285588599068098E-2</v>
      </c>
      <c r="L10" s="17">
        <v>1.24054728404952E-2</v>
      </c>
      <c r="M10" s="17"/>
      <c r="N10" s="17">
        <v>4.10037335007346E-2</v>
      </c>
      <c r="O10" s="17">
        <v>3.8853632144121797E-2</v>
      </c>
      <c r="P10" s="17">
        <v>4.01092428239858E-2</v>
      </c>
      <c r="Q10" s="17">
        <v>5.0885790514444799E-2</v>
      </c>
      <c r="R10" s="17"/>
      <c r="S10" s="17">
        <v>8.82402602340744E-2</v>
      </c>
      <c r="T10" s="17">
        <v>4.7663349560312498E-2</v>
      </c>
      <c r="U10" s="17">
        <v>3.4985413489982999E-2</v>
      </c>
      <c r="V10" s="17">
        <v>6.4071886397182101E-2</v>
      </c>
      <c r="W10" s="17">
        <v>3.3264255140359598E-2</v>
      </c>
      <c r="X10" s="17">
        <v>2.23022227422928E-2</v>
      </c>
      <c r="Y10" s="17">
        <v>3.06903150585764E-2</v>
      </c>
      <c r="Z10" s="17">
        <v>4.7287747841267103E-2</v>
      </c>
      <c r="AA10" s="17">
        <v>4.4230204567572401E-2</v>
      </c>
      <c r="AB10" s="17">
        <v>5.5288686676830999E-3</v>
      </c>
      <c r="AC10" s="17">
        <v>1.84689413884646E-2</v>
      </c>
      <c r="AD10" s="17">
        <v>1.6820490561760701E-2</v>
      </c>
      <c r="AE10" s="17"/>
      <c r="AF10" s="17">
        <v>4.3647702729568298E-2</v>
      </c>
      <c r="AG10" s="17">
        <v>4.0324199061182599E-2</v>
      </c>
      <c r="AH10" s="17">
        <v>5.6436997732372297E-2</v>
      </c>
      <c r="AI10" s="17"/>
      <c r="AJ10" s="17">
        <v>4.2358598583663497E-2</v>
      </c>
      <c r="AK10" s="17">
        <v>4.8353694726835102E-2</v>
      </c>
      <c r="AL10" s="17">
        <v>3.1435293576452701E-2</v>
      </c>
      <c r="AM10" s="17">
        <v>4.4979866151325799E-2</v>
      </c>
      <c r="AN10" s="17">
        <v>3.9651725812318697E-2</v>
      </c>
      <c r="AO10" s="17"/>
      <c r="AP10" s="17">
        <v>5.9045782302140401E-2</v>
      </c>
      <c r="AQ10" s="17">
        <v>3.6474444337023203E-2</v>
      </c>
      <c r="AR10" s="17">
        <v>1.5203836362644101E-2</v>
      </c>
      <c r="AS10" s="17">
        <v>4.4934718569349601E-2</v>
      </c>
      <c r="AT10" s="17">
        <v>4.9190674257137697E-2</v>
      </c>
      <c r="AU10" s="17">
        <v>2.21178733093071E-2</v>
      </c>
      <c r="AV10" s="17"/>
      <c r="AW10" s="17">
        <v>5.0099763223961501E-2</v>
      </c>
      <c r="AX10" s="17">
        <v>6.5883076708932994E-2</v>
      </c>
      <c r="AY10" s="17">
        <v>5.9799216898369603E-2</v>
      </c>
      <c r="AZ10" s="17">
        <v>4.4257903667937498E-2</v>
      </c>
      <c r="BA10" s="17">
        <v>3.20841077901724E-2</v>
      </c>
      <c r="BB10" s="17">
        <v>5.68692320250824E-2</v>
      </c>
      <c r="BC10" s="17">
        <v>5.7743647499195097E-2</v>
      </c>
      <c r="BD10" s="17">
        <v>5.1027980231574802E-2</v>
      </c>
      <c r="BE10" s="17">
        <v>2.4251091669568601E-2</v>
      </c>
      <c r="BF10" s="17">
        <v>4.8501360477529398E-2</v>
      </c>
      <c r="BG10" s="17">
        <v>4.09824959077673E-2</v>
      </c>
      <c r="BH10" s="17">
        <v>5.6703150137738099E-2</v>
      </c>
      <c r="BI10" s="17">
        <v>0</v>
      </c>
      <c r="BJ10" s="17">
        <v>3.6307161400202903E-2</v>
      </c>
      <c r="BK10" s="17">
        <v>1.7722557741869802E-2</v>
      </c>
      <c r="BL10" s="17">
        <v>4.04268533858443E-2</v>
      </c>
      <c r="BM10" s="17"/>
      <c r="BN10" s="17">
        <v>4.2767842326011697E-2</v>
      </c>
      <c r="BO10" s="17">
        <v>4.1788383004182E-2</v>
      </c>
      <c r="BP10" s="17"/>
      <c r="BQ10" s="17">
        <v>5.7121918337656299E-2</v>
      </c>
      <c r="BR10" s="17">
        <v>3.4485714932630002E-2</v>
      </c>
      <c r="BS10" s="17"/>
      <c r="BT10" s="17">
        <v>6.8868518144438104E-2</v>
      </c>
      <c r="BU10" s="17"/>
      <c r="BV10" s="17">
        <v>4.7120256847528602E-2</v>
      </c>
      <c r="BW10" s="17">
        <v>6.1680786074433197E-2</v>
      </c>
      <c r="BX10" s="17">
        <v>3.1482758570647001E-2</v>
      </c>
      <c r="BY10" s="17"/>
      <c r="BZ10" s="17">
        <v>8.4083126665429303E-2</v>
      </c>
      <c r="CA10" s="17">
        <v>6.3351622508472705E-2</v>
      </c>
      <c r="CB10" s="17">
        <v>4.9730825375599898E-2</v>
      </c>
      <c r="CC10" s="17">
        <v>5.5044093839471703E-2</v>
      </c>
      <c r="CD10" s="17">
        <v>1.75638030383308E-2</v>
      </c>
      <c r="CE10" s="17">
        <v>3.7245519605363299E-2</v>
      </c>
      <c r="CF10" s="17">
        <v>2.6549700777968401E-2</v>
      </c>
      <c r="CG10" s="17"/>
      <c r="CH10" s="17">
        <v>7.8660837547917806E-2</v>
      </c>
      <c r="CI10" s="17">
        <v>2.4707538886316702E-2</v>
      </c>
      <c r="CJ10" s="17">
        <v>3.4686171276567201E-2</v>
      </c>
      <c r="CK10" s="17">
        <v>7.0343196802432395E-2</v>
      </c>
      <c r="CL10" s="17">
        <v>8.5439758500334806E-2</v>
      </c>
    </row>
    <row r="11" spans="2:90" x14ac:dyDescent="0.3">
      <c r="B11" s="18" t="s">
        <v>196</v>
      </c>
      <c r="C11" s="17">
        <v>4.6221136383226301E-2</v>
      </c>
      <c r="D11" s="17">
        <v>4.4805012659036803E-2</v>
      </c>
      <c r="E11" s="17">
        <v>4.68643939108482E-2</v>
      </c>
      <c r="F11" s="17"/>
      <c r="G11" s="17">
        <v>8.3748104149847194E-2</v>
      </c>
      <c r="H11" s="17">
        <v>9.2148494981104806E-2</v>
      </c>
      <c r="I11" s="17">
        <v>4.3861673581768901E-2</v>
      </c>
      <c r="J11" s="17">
        <v>2.73522964286196E-2</v>
      </c>
      <c r="K11" s="17">
        <v>2.4694964854739501E-2</v>
      </c>
      <c r="L11" s="17">
        <v>1.5455217204920499E-2</v>
      </c>
      <c r="M11" s="17"/>
      <c r="N11" s="17">
        <v>3.6620266806366097E-2</v>
      </c>
      <c r="O11" s="17">
        <v>5.5842453418265998E-2</v>
      </c>
      <c r="P11" s="17">
        <v>3.6565254198346303E-2</v>
      </c>
      <c r="Q11" s="17">
        <v>5.5543334391237202E-2</v>
      </c>
      <c r="R11" s="17"/>
      <c r="S11" s="17">
        <v>5.13170118915353E-2</v>
      </c>
      <c r="T11" s="17">
        <v>5.4129025932269099E-2</v>
      </c>
      <c r="U11" s="17">
        <v>4.6456869894070101E-2</v>
      </c>
      <c r="V11" s="17">
        <v>3.9369988256011103E-2</v>
      </c>
      <c r="W11" s="17">
        <v>2.5160947477189301E-2</v>
      </c>
      <c r="X11" s="17">
        <v>6.0820960148722097E-2</v>
      </c>
      <c r="Y11" s="17">
        <v>2.9159428563610899E-2</v>
      </c>
      <c r="Z11" s="17">
        <v>8.9461177158222896E-2</v>
      </c>
      <c r="AA11" s="17">
        <v>4.9455351806907598E-2</v>
      </c>
      <c r="AB11" s="17">
        <v>4.6423439832717503E-2</v>
      </c>
      <c r="AC11" s="17">
        <v>2.7644563055917701E-2</v>
      </c>
      <c r="AD11" s="17">
        <v>1.9512139861373099E-2</v>
      </c>
      <c r="AE11" s="17"/>
      <c r="AF11" s="17">
        <v>4.7884920342585797E-2</v>
      </c>
      <c r="AG11" s="17">
        <v>3.7783012631314998E-2</v>
      </c>
      <c r="AH11" s="17">
        <v>4.98419311827214E-2</v>
      </c>
      <c r="AI11" s="17"/>
      <c r="AJ11" s="17">
        <v>3.9785514537331403E-2</v>
      </c>
      <c r="AK11" s="17">
        <v>5.6071345767054102E-2</v>
      </c>
      <c r="AL11" s="17">
        <v>3.2790265724530303E-2</v>
      </c>
      <c r="AM11" s="17">
        <v>5.3275624292812601E-2</v>
      </c>
      <c r="AN11" s="17">
        <v>5.6204741708948798E-2</v>
      </c>
      <c r="AO11" s="17"/>
      <c r="AP11" s="17">
        <v>4.6372196122725202E-2</v>
      </c>
      <c r="AQ11" s="17">
        <v>6.1764822045630802E-2</v>
      </c>
      <c r="AR11" s="17">
        <v>3.9885472681796201E-2</v>
      </c>
      <c r="AS11" s="17">
        <v>4.8697266908229397E-2</v>
      </c>
      <c r="AT11" s="17">
        <v>2.7690395057965101E-2</v>
      </c>
      <c r="AU11" s="17">
        <v>2.3836541378555402E-2</v>
      </c>
      <c r="AV11" s="17"/>
      <c r="AW11" s="17">
        <v>9.1654998968241905E-2</v>
      </c>
      <c r="AX11" s="17">
        <v>9.0080778871005102E-2</v>
      </c>
      <c r="AY11" s="17">
        <v>5.3018950734129003E-2</v>
      </c>
      <c r="AZ11" s="17">
        <v>5.6682064746140397E-2</v>
      </c>
      <c r="BA11" s="17">
        <v>6.4203027925775397E-2</v>
      </c>
      <c r="BB11" s="17">
        <v>5.0466736049188603E-2</v>
      </c>
      <c r="BC11" s="17">
        <v>5.6345898791626998E-2</v>
      </c>
      <c r="BD11" s="17">
        <v>3.4272485513776201E-2</v>
      </c>
      <c r="BE11" s="17">
        <v>5.1277416815053198E-2</v>
      </c>
      <c r="BF11" s="17">
        <v>7.0032931365956202E-2</v>
      </c>
      <c r="BG11" s="17">
        <v>2.14540551560908E-2</v>
      </c>
      <c r="BH11" s="17">
        <v>3.7131356448091499E-2</v>
      </c>
      <c r="BI11" s="17">
        <v>2.2922258372176599E-2</v>
      </c>
      <c r="BJ11" s="17">
        <v>0</v>
      </c>
      <c r="BK11" s="17">
        <v>4.3705472825660403E-2</v>
      </c>
      <c r="BL11" s="17">
        <v>2.66560069732493E-2</v>
      </c>
      <c r="BM11" s="17"/>
      <c r="BN11" s="17">
        <v>4.62929786439489E-2</v>
      </c>
      <c r="BO11" s="17">
        <v>4.6792329077242997E-2</v>
      </c>
      <c r="BP11" s="17"/>
      <c r="BQ11" s="17">
        <v>4.9256677829723997E-2</v>
      </c>
      <c r="BR11" s="17">
        <v>7.6588478797567E-2</v>
      </c>
      <c r="BS11" s="17"/>
      <c r="BT11" s="17">
        <v>7.9933778423307705E-2</v>
      </c>
      <c r="BU11" s="17"/>
      <c r="BV11" s="17">
        <v>5.5856807120975599E-2</v>
      </c>
      <c r="BW11" s="17">
        <v>4.1359357775464803E-2</v>
      </c>
      <c r="BX11" s="17">
        <v>4.3566498762899399E-2</v>
      </c>
      <c r="BY11" s="17"/>
      <c r="BZ11" s="17">
        <v>6.5403358210148907E-2</v>
      </c>
      <c r="CA11" s="17">
        <v>5.4305246429152597E-2</v>
      </c>
      <c r="CB11" s="17">
        <v>5.8073280437477497E-2</v>
      </c>
      <c r="CC11" s="17">
        <v>7.8237018745706904E-2</v>
      </c>
      <c r="CD11" s="17">
        <v>3.4647050992649898E-2</v>
      </c>
      <c r="CE11" s="17">
        <v>2.7500226141658701E-2</v>
      </c>
      <c r="CF11" s="17">
        <v>2.0523175350775E-2</v>
      </c>
      <c r="CG11" s="17"/>
      <c r="CH11" s="17">
        <v>6.3157857580925403E-2</v>
      </c>
      <c r="CI11" s="17">
        <v>4.0070804050241299E-2</v>
      </c>
      <c r="CJ11" s="17">
        <v>3.43894365573841E-2</v>
      </c>
      <c r="CK11" s="17">
        <v>6.9953810893274904E-2</v>
      </c>
      <c r="CL11" s="17">
        <v>7.8050566644473296E-2</v>
      </c>
    </row>
    <row r="12" spans="2:90" x14ac:dyDescent="0.3">
      <c r="B12" s="18" t="s">
        <v>197</v>
      </c>
      <c r="C12" s="17">
        <v>9.2618421155873099E-2</v>
      </c>
      <c r="D12" s="17">
        <v>8.6895952954226696E-2</v>
      </c>
      <c r="E12" s="17">
        <v>9.6985014757513102E-2</v>
      </c>
      <c r="F12" s="17"/>
      <c r="G12" s="17">
        <v>0.168121889876405</v>
      </c>
      <c r="H12" s="17">
        <v>0.119445299374366</v>
      </c>
      <c r="I12" s="17">
        <v>0.11398171282993801</v>
      </c>
      <c r="J12" s="17">
        <v>9.2373383075247006E-2</v>
      </c>
      <c r="K12" s="17">
        <v>5.7643936621237901E-2</v>
      </c>
      <c r="L12" s="17">
        <v>2.6709157977118099E-2</v>
      </c>
      <c r="M12" s="17"/>
      <c r="N12" s="17">
        <v>0.103743781926566</v>
      </c>
      <c r="O12" s="17">
        <v>7.9928462898485694E-2</v>
      </c>
      <c r="P12" s="17">
        <v>8.5656357194547394E-2</v>
      </c>
      <c r="Q12" s="17">
        <v>0.10085025941376</v>
      </c>
      <c r="R12" s="17"/>
      <c r="S12" s="17">
        <v>0.126605659472663</v>
      </c>
      <c r="T12" s="17">
        <v>7.9473776564106494E-2</v>
      </c>
      <c r="U12" s="17">
        <v>6.9889703634465394E-2</v>
      </c>
      <c r="V12" s="17">
        <v>5.6586659361710603E-2</v>
      </c>
      <c r="W12" s="17">
        <v>0.123851067442799</v>
      </c>
      <c r="X12" s="17">
        <v>9.0138425649238393E-2</v>
      </c>
      <c r="Y12" s="17">
        <v>9.19092041355805E-2</v>
      </c>
      <c r="Z12" s="17">
        <v>8.2441672441991298E-2</v>
      </c>
      <c r="AA12" s="17">
        <v>0.109265647311309</v>
      </c>
      <c r="AB12" s="17">
        <v>9.7347579756981106E-2</v>
      </c>
      <c r="AC12" s="17">
        <v>8.1538232903456201E-2</v>
      </c>
      <c r="AD12" s="17">
        <v>5.2321486708833603E-2</v>
      </c>
      <c r="AE12" s="17"/>
      <c r="AF12" s="17">
        <v>7.2232123278548499E-2</v>
      </c>
      <c r="AG12" s="17">
        <v>8.5206724023776506E-2</v>
      </c>
      <c r="AH12" s="17">
        <v>0.129273868827738</v>
      </c>
      <c r="AI12" s="17"/>
      <c r="AJ12" s="17">
        <v>5.8476175534139703E-2</v>
      </c>
      <c r="AK12" s="17">
        <v>0.13038141384150601</v>
      </c>
      <c r="AL12" s="17">
        <v>7.4126273224327799E-2</v>
      </c>
      <c r="AM12" s="17">
        <v>8.6872879035865394E-2</v>
      </c>
      <c r="AN12" s="17">
        <v>0.126778853797684</v>
      </c>
      <c r="AO12" s="17"/>
      <c r="AP12" s="17">
        <v>0.13000549798217301</v>
      </c>
      <c r="AQ12" s="17">
        <v>6.1380941230680101E-2</v>
      </c>
      <c r="AR12" s="17">
        <v>9.4516696364680103E-2</v>
      </c>
      <c r="AS12" s="17">
        <v>8.6087660172027E-2</v>
      </c>
      <c r="AT12" s="17">
        <v>0.14550661200326501</v>
      </c>
      <c r="AU12" s="17">
        <v>5.8763337408681698E-2</v>
      </c>
      <c r="AV12" s="17"/>
      <c r="AW12" s="17">
        <v>0.10464047810987</v>
      </c>
      <c r="AX12" s="17">
        <v>0.13940741078618599</v>
      </c>
      <c r="AY12" s="17">
        <v>0.13153726898093601</v>
      </c>
      <c r="AZ12" s="17">
        <v>0.107843393902551</v>
      </c>
      <c r="BA12" s="17">
        <v>0.10007587652071399</v>
      </c>
      <c r="BB12" s="17">
        <v>0.10788069876413101</v>
      </c>
      <c r="BC12" s="17">
        <v>0.102238417131057</v>
      </c>
      <c r="BD12" s="17">
        <v>6.2248429823581398E-2</v>
      </c>
      <c r="BE12" s="17">
        <v>0.107471195430474</v>
      </c>
      <c r="BF12" s="17">
        <v>3.0041141385055498E-2</v>
      </c>
      <c r="BG12" s="17">
        <v>7.6239552405896999E-2</v>
      </c>
      <c r="BH12" s="17">
        <v>6.01988797877821E-2</v>
      </c>
      <c r="BI12" s="17">
        <v>5.5077794285550499E-2</v>
      </c>
      <c r="BJ12" s="17">
        <v>6.6490689417515902E-2</v>
      </c>
      <c r="BK12" s="17">
        <v>0.101043595499363</v>
      </c>
      <c r="BL12" s="17">
        <v>0.11426759445284899</v>
      </c>
      <c r="BM12" s="17"/>
      <c r="BN12" s="17">
        <v>8.1023661584614007E-2</v>
      </c>
      <c r="BO12" s="17">
        <v>0.109981667383777</v>
      </c>
      <c r="BP12" s="17"/>
      <c r="BQ12" s="17">
        <v>0.13401555220571501</v>
      </c>
      <c r="BR12" s="17">
        <v>0.11179188865063</v>
      </c>
      <c r="BS12" s="17"/>
      <c r="BT12" s="17">
        <v>0.16653615631051399</v>
      </c>
      <c r="BU12" s="17"/>
      <c r="BV12" s="17">
        <v>9.1176947485593393E-2</v>
      </c>
      <c r="BW12" s="17">
        <v>0.108629676210774</v>
      </c>
      <c r="BX12" s="17">
        <v>8.2179483529099803E-2</v>
      </c>
      <c r="BY12" s="17"/>
      <c r="BZ12" s="17">
        <v>0.14585455136953099</v>
      </c>
      <c r="CA12" s="17">
        <v>0.117637218643138</v>
      </c>
      <c r="CB12" s="17">
        <v>8.0512696173233506E-2</v>
      </c>
      <c r="CC12" s="17">
        <v>0.13036043314246801</v>
      </c>
      <c r="CD12" s="17">
        <v>6.6288354024782295E-2</v>
      </c>
      <c r="CE12" s="17">
        <v>6.3374415589991004E-2</v>
      </c>
      <c r="CF12" s="17">
        <v>9.0766800570718301E-2</v>
      </c>
      <c r="CG12" s="17"/>
      <c r="CH12" s="17">
        <v>9.9569890587200394E-2</v>
      </c>
      <c r="CI12" s="17">
        <v>5.4357845742265702E-2</v>
      </c>
      <c r="CJ12" s="17">
        <v>0.100428109633968</v>
      </c>
      <c r="CK12" s="17">
        <v>0.15275172604099199</v>
      </c>
      <c r="CL12" s="17">
        <v>0.12440179101662199</v>
      </c>
    </row>
    <row r="13" spans="2:90" x14ac:dyDescent="0.3">
      <c r="B13" s="18" t="s">
        <v>198</v>
      </c>
      <c r="C13" s="17">
        <v>0.13541108099854199</v>
      </c>
      <c r="D13" s="17">
        <v>0.13114734293650801</v>
      </c>
      <c r="E13" s="17">
        <v>0.13969287923825499</v>
      </c>
      <c r="F13" s="17"/>
      <c r="G13" s="17">
        <v>0.14303427388037601</v>
      </c>
      <c r="H13" s="17">
        <v>0.16588066446187899</v>
      </c>
      <c r="I13" s="17">
        <v>0.17926930030602201</v>
      </c>
      <c r="J13" s="17">
        <v>0.152644442047281</v>
      </c>
      <c r="K13" s="17">
        <v>0.117972958270419</v>
      </c>
      <c r="L13" s="17">
        <v>6.7248488919462293E-2</v>
      </c>
      <c r="M13" s="17"/>
      <c r="N13" s="17">
        <v>0.13403735311120599</v>
      </c>
      <c r="O13" s="17">
        <v>0.13846385381524301</v>
      </c>
      <c r="P13" s="17">
        <v>0.140006644498882</v>
      </c>
      <c r="Q13" s="17">
        <v>0.12870229643077999</v>
      </c>
      <c r="R13" s="17"/>
      <c r="S13" s="17">
        <v>0.15198362546917699</v>
      </c>
      <c r="T13" s="17">
        <v>0.11438418369153699</v>
      </c>
      <c r="U13" s="17">
        <v>0.113784916298782</v>
      </c>
      <c r="V13" s="17">
        <v>0.14484762719467401</v>
      </c>
      <c r="W13" s="17">
        <v>0.153849769599845</v>
      </c>
      <c r="X13" s="17">
        <v>0.13770035844434</v>
      </c>
      <c r="Y13" s="17">
        <v>0.13726959979401901</v>
      </c>
      <c r="Z13" s="17">
        <v>0.15866760876244901</v>
      </c>
      <c r="AA13" s="17">
        <v>0.17694284990331</v>
      </c>
      <c r="AB13" s="17">
        <v>7.8582890510836806E-2</v>
      </c>
      <c r="AC13" s="17">
        <v>0.190626135740326</v>
      </c>
      <c r="AD13" s="17">
        <v>1.82747901106168E-2</v>
      </c>
      <c r="AE13" s="17"/>
      <c r="AF13" s="17">
        <v>0.14441059411151899</v>
      </c>
      <c r="AG13" s="17">
        <v>0.119194265607817</v>
      </c>
      <c r="AH13" s="17">
        <v>0.138287092549879</v>
      </c>
      <c r="AI13" s="17"/>
      <c r="AJ13" s="17">
        <v>0.13053470128984301</v>
      </c>
      <c r="AK13" s="17">
        <v>0.151526355897454</v>
      </c>
      <c r="AL13" s="17">
        <v>0.102120696547097</v>
      </c>
      <c r="AM13" s="17">
        <v>0.147299677069165</v>
      </c>
      <c r="AN13" s="17">
        <v>0.114976616551814</v>
      </c>
      <c r="AO13" s="17"/>
      <c r="AP13" s="17">
        <v>0.15893640455156999</v>
      </c>
      <c r="AQ13" s="17">
        <v>0.12252920012381099</v>
      </c>
      <c r="AR13" s="17">
        <v>0.15234891487992699</v>
      </c>
      <c r="AS13" s="17">
        <v>0.15320106580745099</v>
      </c>
      <c r="AT13" s="17">
        <v>8.73629860545663E-2</v>
      </c>
      <c r="AU13" s="17">
        <v>9.3582537765663401E-2</v>
      </c>
      <c r="AV13" s="17"/>
      <c r="AW13" s="17">
        <v>0.101868618160448</v>
      </c>
      <c r="AX13" s="17">
        <v>0.17523582186929601</v>
      </c>
      <c r="AY13" s="17">
        <v>0.141893802526003</v>
      </c>
      <c r="AZ13" s="17">
        <v>0.152896511289418</v>
      </c>
      <c r="BA13" s="17">
        <v>0.10186383567316799</v>
      </c>
      <c r="BB13" s="17">
        <v>0.13077218620018999</v>
      </c>
      <c r="BC13" s="17">
        <v>0.17393724535195801</v>
      </c>
      <c r="BD13" s="17">
        <v>0.13248028749794799</v>
      </c>
      <c r="BE13" s="17">
        <v>0.15190800399968499</v>
      </c>
      <c r="BF13" s="17">
        <v>0.12118197762911601</v>
      </c>
      <c r="BG13" s="17">
        <v>0.13529610375618201</v>
      </c>
      <c r="BH13" s="17">
        <v>0.120834600694773</v>
      </c>
      <c r="BI13" s="17">
        <v>0.155630180972057</v>
      </c>
      <c r="BJ13" s="17">
        <v>0.19872527577947099</v>
      </c>
      <c r="BK13" s="17">
        <v>6.24294350081009E-2</v>
      </c>
      <c r="BL13" s="17">
        <v>0.104387246951772</v>
      </c>
      <c r="BM13" s="17"/>
      <c r="BN13" s="17">
        <v>0.143501041484837</v>
      </c>
      <c r="BO13" s="17">
        <v>0.125089173586033</v>
      </c>
      <c r="BP13" s="17"/>
      <c r="BQ13" s="17">
        <v>0.156081917486009</v>
      </c>
      <c r="BR13" s="17">
        <v>0.16146369675806699</v>
      </c>
      <c r="BS13" s="17"/>
      <c r="BT13" s="17">
        <v>0.17721068701741399</v>
      </c>
      <c r="BU13" s="17"/>
      <c r="BV13" s="17">
        <v>0.13903603880489401</v>
      </c>
      <c r="BW13" s="17">
        <v>0.16608478357697201</v>
      </c>
      <c r="BX13" s="17">
        <v>0.123645633379247</v>
      </c>
      <c r="BY13" s="17"/>
      <c r="BZ13" s="17">
        <v>0.16176300505647601</v>
      </c>
      <c r="CA13" s="17">
        <v>0.188692525886197</v>
      </c>
      <c r="CB13" s="17">
        <v>0.14929886744311099</v>
      </c>
      <c r="CC13" s="17">
        <v>0.15477086737631701</v>
      </c>
      <c r="CD13" s="17">
        <v>0.136199649440676</v>
      </c>
      <c r="CE13" s="17">
        <v>0.10157944044796099</v>
      </c>
      <c r="CF13" s="17">
        <v>9.4716475144876397E-2</v>
      </c>
      <c r="CG13" s="17"/>
      <c r="CH13" s="17">
        <v>0.10993740445351199</v>
      </c>
      <c r="CI13" s="17">
        <v>9.2865877058454505E-2</v>
      </c>
      <c r="CJ13" s="17">
        <v>0.16923359648900199</v>
      </c>
      <c r="CK13" s="17">
        <v>0.166856524833631</v>
      </c>
      <c r="CL13" s="17">
        <v>0.15923189920137601</v>
      </c>
    </row>
    <row r="14" spans="2:90" x14ac:dyDescent="0.3">
      <c r="B14" s="18" t="s">
        <v>199</v>
      </c>
      <c r="C14" s="17">
        <v>0.13297516319430899</v>
      </c>
      <c r="D14" s="17">
        <v>0.122825074872791</v>
      </c>
      <c r="E14" s="17">
        <v>0.141945933087578</v>
      </c>
      <c r="F14" s="17"/>
      <c r="G14" s="17">
        <v>9.4228413451421897E-2</v>
      </c>
      <c r="H14" s="17">
        <v>0.122750140322076</v>
      </c>
      <c r="I14" s="17">
        <v>0.133791028712586</v>
      </c>
      <c r="J14" s="17">
        <v>0.14333672750061599</v>
      </c>
      <c r="K14" s="17">
        <v>0.18677700989697499</v>
      </c>
      <c r="L14" s="17">
        <v>0.121900661646048</v>
      </c>
      <c r="M14" s="17"/>
      <c r="N14" s="17">
        <v>0.13517257434883201</v>
      </c>
      <c r="O14" s="17">
        <v>0.15064503521636599</v>
      </c>
      <c r="P14" s="17">
        <v>0.13651434033875101</v>
      </c>
      <c r="Q14" s="17">
        <v>0.110480302555673</v>
      </c>
      <c r="R14" s="17"/>
      <c r="S14" s="17">
        <v>0.139709760676267</v>
      </c>
      <c r="T14" s="17">
        <v>0.14953760429717999</v>
      </c>
      <c r="U14" s="17">
        <v>0.15322767533071299</v>
      </c>
      <c r="V14" s="17">
        <v>0.15410440754721699</v>
      </c>
      <c r="W14" s="17">
        <v>0.160454875877276</v>
      </c>
      <c r="X14" s="17">
        <v>0.13326127230137</v>
      </c>
      <c r="Y14" s="17">
        <v>0.15548737518895001</v>
      </c>
      <c r="Z14" s="17">
        <v>0.120642313242562</v>
      </c>
      <c r="AA14" s="17">
        <v>0.114669698489967</v>
      </c>
      <c r="AB14" s="17">
        <v>6.2134272950166401E-2</v>
      </c>
      <c r="AC14" s="17">
        <v>0.15082568905433</v>
      </c>
      <c r="AD14" s="17">
        <v>5.36236467113149E-2</v>
      </c>
      <c r="AE14" s="17"/>
      <c r="AF14" s="17">
        <v>0.117492526418475</v>
      </c>
      <c r="AG14" s="17">
        <v>0.14553939267641799</v>
      </c>
      <c r="AH14" s="17">
        <v>0.16161314087346301</v>
      </c>
      <c r="AI14" s="17"/>
      <c r="AJ14" s="17">
        <v>0.15195806545580301</v>
      </c>
      <c r="AK14" s="17">
        <v>0.121960357125178</v>
      </c>
      <c r="AL14" s="17">
        <v>0.116211809689156</v>
      </c>
      <c r="AM14" s="17">
        <v>0.13000832652948499</v>
      </c>
      <c r="AN14" s="17">
        <v>0.14889480125868901</v>
      </c>
      <c r="AO14" s="17"/>
      <c r="AP14" s="17">
        <v>0.124260588791116</v>
      </c>
      <c r="AQ14" s="17">
        <v>0.16735067606288201</v>
      </c>
      <c r="AR14" s="17">
        <v>0.13270770506278601</v>
      </c>
      <c r="AS14" s="17">
        <v>0.13122507961520699</v>
      </c>
      <c r="AT14" s="17">
        <v>0.13625471121086999</v>
      </c>
      <c r="AU14" s="17">
        <v>0.14710941694236199</v>
      </c>
      <c r="AV14" s="17"/>
      <c r="AW14" s="17">
        <v>4.6539788786487797E-2</v>
      </c>
      <c r="AX14" s="17">
        <v>8.9355011928704597E-2</v>
      </c>
      <c r="AY14" s="17">
        <v>9.5457067449837202E-2</v>
      </c>
      <c r="AZ14" s="17">
        <v>0.149214503377464</v>
      </c>
      <c r="BA14" s="17">
        <v>0.13200409891648601</v>
      </c>
      <c r="BB14" s="17">
        <v>0.10241760681100701</v>
      </c>
      <c r="BC14" s="17">
        <v>0.146907363426524</v>
      </c>
      <c r="BD14" s="17">
        <v>0.160735549922427</v>
      </c>
      <c r="BE14" s="17">
        <v>0.127145810839731</v>
      </c>
      <c r="BF14" s="17">
        <v>0.15234442893224101</v>
      </c>
      <c r="BG14" s="17">
        <v>0.131282973458444</v>
      </c>
      <c r="BH14" s="17">
        <v>0.18502786156562301</v>
      </c>
      <c r="BI14" s="17">
        <v>6.7055113770167304E-2</v>
      </c>
      <c r="BJ14" s="17">
        <v>0.19625687315774601</v>
      </c>
      <c r="BK14" s="17">
        <v>0.22306084247011801</v>
      </c>
      <c r="BL14" s="17">
        <v>0.178457507519175</v>
      </c>
      <c r="BM14" s="17"/>
      <c r="BN14" s="17">
        <v>0.14404528356153701</v>
      </c>
      <c r="BO14" s="17">
        <v>0.118451593484249</v>
      </c>
      <c r="BP14" s="17"/>
      <c r="BQ14" s="17">
        <v>0.119177526270012</v>
      </c>
      <c r="BR14" s="17">
        <v>0.12983727461028499</v>
      </c>
      <c r="BS14" s="17"/>
      <c r="BT14" s="17">
        <v>0.104667741866675</v>
      </c>
      <c r="BU14" s="17"/>
      <c r="BV14" s="17">
        <v>0.13704209365797601</v>
      </c>
      <c r="BW14" s="17">
        <v>0.113079976449385</v>
      </c>
      <c r="BX14" s="17">
        <v>0.137642088060865</v>
      </c>
      <c r="BY14" s="17"/>
      <c r="BZ14" s="17">
        <v>7.47134131492624E-2</v>
      </c>
      <c r="CA14" s="17">
        <v>0.11960201771967501</v>
      </c>
      <c r="CB14" s="17">
        <v>0.168813460713715</v>
      </c>
      <c r="CC14" s="17">
        <v>0.15153232773018699</v>
      </c>
      <c r="CD14" s="17">
        <v>0.15661981430167099</v>
      </c>
      <c r="CE14" s="17">
        <v>0.16430243492684701</v>
      </c>
      <c r="CF14" s="17">
        <v>0.111580533380869</v>
      </c>
      <c r="CG14" s="17"/>
      <c r="CH14" s="17">
        <v>9.4541398731477697E-2</v>
      </c>
      <c r="CI14" s="17">
        <v>0.12617408158086699</v>
      </c>
      <c r="CJ14" s="17">
        <v>0.16637667305354301</v>
      </c>
      <c r="CK14" s="17">
        <v>0.11913707916185</v>
      </c>
      <c r="CL14" s="17">
        <v>3.69615079624626E-2</v>
      </c>
    </row>
    <row r="15" spans="2:90" x14ac:dyDescent="0.3">
      <c r="B15" s="18" t="s">
        <v>200</v>
      </c>
      <c r="C15" s="17">
        <v>5.8269744273396998E-2</v>
      </c>
      <c r="D15" s="17">
        <v>5.1043770221848202E-2</v>
      </c>
      <c r="E15" s="17">
        <v>6.5793611701910101E-2</v>
      </c>
      <c r="F15" s="17"/>
      <c r="G15" s="17">
        <v>1.7381311084665299E-2</v>
      </c>
      <c r="H15" s="17">
        <v>4.5857202518202002E-2</v>
      </c>
      <c r="I15" s="17">
        <v>4.8426361948216201E-2</v>
      </c>
      <c r="J15" s="17">
        <v>5.3215192644193297E-2</v>
      </c>
      <c r="K15" s="17">
        <v>7.1915133850791998E-2</v>
      </c>
      <c r="L15" s="17">
        <v>9.8583016302493304E-2</v>
      </c>
      <c r="M15" s="17"/>
      <c r="N15" s="17">
        <v>6.1432524855488703E-2</v>
      </c>
      <c r="O15" s="17">
        <v>5.4809743638759401E-2</v>
      </c>
      <c r="P15" s="17">
        <v>7.0892886331052202E-2</v>
      </c>
      <c r="Q15" s="17">
        <v>4.5863898265005802E-2</v>
      </c>
      <c r="R15" s="17"/>
      <c r="S15" s="17">
        <v>6.4086160359500405E-2</v>
      </c>
      <c r="T15" s="17">
        <v>7.6295180609766505E-2</v>
      </c>
      <c r="U15" s="17">
        <v>4.13287032969442E-2</v>
      </c>
      <c r="V15" s="17">
        <v>5.9671019027268998E-2</v>
      </c>
      <c r="W15" s="17">
        <v>7.3862809492507897E-2</v>
      </c>
      <c r="X15" s="17">
        <v>7.0819103987657603E-2</v>
      </c>
      <c r="Y15" s="17">
        <v>7.1893300728659307E-2</v>
      </c>
      <c r="Z15" s="17">
        <v>7.4856798374111203E-2</v>
      </c>
      <c r="AA15" s="17">
        <v>4.1659796190061597E-2</v>
      </c>
      <c r="AB15" s="17">
        <v>3.4583512266680903E-2</v>
      </c>
      <c r="AC15" s="17">
        <v>4.4134590989316297E-2</v>
      </c>
      <c r="AD15" s="17">
        <v>1.69119861369483E-2</v>
      </c>
      <c r="AE15" s="17"/>
      <c r="AF15" s="17">
        <v>6.8046602867171804E-2</v>
      </c>
      <c r="AG15" s="17">
        <v>6.8430257677723497E-2</v>
      </c>
      <c r="AH15" s="17">
        <v>4.0229319913748902E-2</v>
      </c>
      <c r="AI15" s="17"/>
      <c r="AJ15" s="17">
        <v>7.4791147185021806E-2</v>
      </c>
      <c r="AK15" s="17">
        <v>5.0719306182606297E-2</v>
      </c>
      <c r="AL15" s="17">
        <v>9.0706846201753205E-2</v>
      </c>
      <c r="AM15" s="17">
        <v>5.3637033894121298E-2</v>
      </c>
      <c r="AN15" s="17">
        <v>5.0194009196460797E-2</v>
      </c>
      <c r="AO15" s="17"/>
      <c r="AP15" s="17">
        <v>4.8592680473838301E-2</v>
      </c>
      <c r="AQ15" s="17">
        <v>6.8660952419620197E-2</v>
      </c>
      <c r="AR15" s="17">
        <v>5.0006935997396702E-2</v>
      </c>
      <c r="AS15" s="17">
        <v>7.1191015533565702E-2</v>
      </c>
      <c r="AT15" s="17">
        <v>4.3117748955981597E-2</v>
      </c>
      <c r="AU15" s="17">
        <v>7.8746888232908402E-2</v>
      </c>
      <c r="AV15" s="17"/>
      <c r="AW15" s="17">
        <v>5.3573089408536299E-2</v>
      </c>
      <c r="AX15" s="17">
        <v>1.9799496917520799E-2</v>
      </c>
      <c r="AY15" s="17">
        <v>6.7293347325976804E-2</v>
      </c>
      <c r="AZ15" s="17">
        <v>3.6373289863697297E-2</v>
      </c>
      <c r="BA15" s="17">
        <v>7.2151866045161495E-2</v>
      </c>
      <c r="BB15" s="17">
        <v>8.8315159546465599E-2</v>
      </c>
      <c r="BC15" s="17">
        <v>3.5900197894672699E-2</v>
      </c>
      <c r="BD15" s="17">
        <v>5.8544423395601702E-2</v>
      </c>
      <c r="BE15" s="17">
        <v>6.7271801971307998E-2</v>
      </c>
      <c r="BF15" s="17">
        <v>0.110568936123422</v>
      </c>
      <c r="BG15" s="17">
        <v>3.8232860709674001E-2</v>
      </c>
      <c r="BH15" s="17">
        <v>7.9064062900465901E-2</v>
      </c>
      <c r="BI15" s="17">
        <v>6.8083628541408606E-2</v>
      </c>
      <c r="BJ15" s="17">
        <v>5.0962664841883797E-2</v>
      </c>
      <c r="BK15" s="17">
        <v>4.0902041516474398E-2</v>
      </c>
      <c r="BL15" s="17">
        <v>2.0687593507975399E-2</v>
      </c>
      <c r="BM15" s="17"/>
      <c r="BN15" s="17">
        <v>6.8654712331856604E-2</v>
      </c>
      <c r="BO15" s="17">
        <v>4.47666772483232E-2</v>
      </c>
      <c r="BP15" s="17"/>
      <c r="BQ15" s="17">
        <v>4.9931938680477898E-2</v>
      </c>
      <c r="BR15" s="17">
        <v>4.8347162419997203E-2</v>
      </c>
      <c r="BS15" s="17"/>
      <c r="BT15" s="17">
        <v>3.4675514989889099E-2</v>
      </c>
      <c r="BU15" s="17"/>
      <c r="BV15" s="17">
        <v>5.0559594119219502E-2</v>
      </c>
      <c r="BW15" s="17">
        <v>5.5410333884309597E-2</v>
      </c>
      <c r="BX15" s="17">
        <v>6.6235022057258994E-2</v>
      </c>
      <c r="BY15" s="17"/>
      <c r="BZ15" s="17">
        <v>3.63787687997962E-2</v>
      </c>
      <c r="CA15" s="17">
        <v>5.0355263165058999E-2</v>
      </c>
      <c r="CB15" s="17">
        <v>7.9977928872344506E-2</v>
      </c>
      <c r="CC15" s="17">
        <v>8.6527580380062002E-2</v>
      </c>
      <c r="CD15" s="17">
        <v>7.4460532871825899E-2</v>
      </c>
      <c r="CE15" s="17">
        <v>4.1594393579122202E-2</v>
      </c>
      <c r="CF15" s="17">
        <v>3.73790609583603E-2</v>
      </c>
      <c r="CG15" s="17"/>
      <c r="CH15" s="17">
        <v>4.02928771275365E-2</v>
      </c>
      <c r="CI15" s="17">
        <v>5.8515148851436598E-2</v>
      </c>
      <c r="CJ15" s="17">
        <v>6.9473491947072696E-2</v>
      </c>
      <c r="CK15" s="17">
        <v>4.4811940920971599E-2</v>
      </c>
      <c r="CL15" s="17">
        <v>4.9523950433252598E-2</v>
      </c>
    </row>
    <row r="16" spans="2:90" x14ac:dyDescent="0.3">
      <c r="B16" s="18" t="s">
        <v>201</v>
      </c>
      <c r="C16" s="17">
        <v>0.167798566282884</v>
      </c>
      <c r="D16" s="17">
        <v>0.17525149214607499</v>
      </c>
      <c r="E16" s="17">
        <v>0.16184494550259601</v>
      </c>
      <c r="F16" s="17"/>
      <c r="G16" s="17">
        <v>0.10966034782758199</v>
      </c>
      <c r="H16" s="17">
        <v>0.110424747976872</v>
      </c>
      <c r="I16" s="17">
        <v>0.13535095064553901</v>
      </c>
      <c r="J16" s="17">
        <v>0.17209724369236501</v>
      </c>
      <c r="K16" s="17">
        <v>0.20363688991572601</v>
      </c>
      <c r="L16" s="17">
        <v>0.25233641971881698</v>
      </c>
      <c r="M16" s="17"/>
      <c r="N16" s="17">
        <v>0.20391759457428801</v>
      </c>
      <c r="O16" s="17">
        <v>0.160675797061133</v>
      </c>
      <c r="P16" s="17">
        <v>0.16498782227588499</v>
      </c>
      <c r="Q16" s="17">
        <v>0.14040712862591601</v>
      </c>
      <c r="R16" s="17"/>
      <c r="S16" s="17">
        <v>9.2904093127590806E-2</v>
      </c>
      <c r="T16" s="17">
        <v>0.16242251633797999</v>
      </c>
      <c r="U16" s="17">
        <v>0.21099454867718401</v>
      </c>
      <c r="V16" s="17">
        <v>0.170055704795785</v>
      </c>
      <c r="W16" s="17">
        <v>0.19026940448032401</v>
      </c>
      <c r="X16" s="17">
        <v>0.18325879223066899</v>
      </c>
      <c r="Y16" s="17">
        <v>0.16602380059336599</v>
      </c>
      <c r="Z16" s="17">
        <v>0.166261260876536</v>
      </c>
      <c r="AA16" s="17">
        <v>0.17100829730550399</v>
      </c>
      <c r="AB16" s="17">
        <v>0.20161528559463801</v>
      </c>
      <c r="AC16" s="17">
        <v>0.141891582401873</v>
      </c>
      <c r="AD16" s="17">
        <v>0.25784886266995999</v>
      </c>
      <c r="AE16" s="17"/>
      <c r="AF16" s="17">
        <v>0.18647580619525</v>
      </c>
      <c r="AG16" s="17">
        <v>0.16602626491817199</v>
      </c>
      <c r="AH16" s="17">
        <v>0.151359668230756</v>
      </c>
      <c r="AI16" s="17"/>
      <c r="AJ16" s="17">
        <v>0.192803350976336</v>
      </c>
      <c r="AK16" s="17">
        <v>0.16942846352216201</v>
      </c>
      <c r="AL16" s="17">
        <v>0.16742343168225399</v>
      </c>
      <c r="AM16" s="17">
        <v>0.15519453483783699</v>
      </c>
      <c r="AN16" s="17">
        <v>0.110067290221393</v>
      </c>
      <c r="AO16" s="17"/>
      <c r="AP16" s="17">
        <v>0.16345849802491</v>
      </c>
      <c r="AQ16" s="17">
        <v>0.17218669677099099</v>
      </c>
      <c r="AR16" s="17">
        <v>0.14905184548067499</v>
      </c>
      <c r="AS16" s="17">
        <v>0.17589377646375601</v>
      </c>
      <c r="AT16" s="17">
        <v>0.133257789291821</v>
      </c>
      <c r="AU16" s="17">
        <v>0.20411017028888701</v>
      </c>
      <c r="AV16" s="17"/>
      <c r="AW16" s="17">
        <v>9.2993510339646104E-2</v>
      </c>
      <c r="AX16" s="17">
        <v>7.4506221552109203E-2</v>
      </c>
      <c r="AY16" s="17">
        <v>0.15659640549566201</v>
      </c>
      <c r="AZ16" s="17">
        <v>0.172090009893345</v>
      </c>
      <c r="BA16" s="17">
        <v>0.17552149214937801</v>
      </c>
      <c r="BB16" s="17">
        <v>0.16143226475891301</v>
      </c>
      <c r="BC16" s="17">
        <v>0.13941086559597099</v>
      </c>
      <c r="BD16" s="17">
        <v>0.17885062231159199</v>
      </c>
      <c r="BE16" s="17">
        <v>0.14895029917215699</v>
      </c>
      <c r="BF16" s="17">
        <v>0.193764874250341</v>
      </c>
      <c r="BG16" s="17">
        <v>0.205720632127178</v>
      </c>
      <c r="BH16" s="17">
        <v>0.166196769266126</v>
      </c>
      <c r="BI16" s="17">
        <v>0.17392891439403699</v>
      </c>
      <c r="BJ16" s="17">
        <v>0.20063813578120099</v>
      </c>
      <c r="BK16" s="17">
        <v>0.14306370033174701</v>
      </c>
      <c r="BL16" s="17">
        <v>0.23711052490614901</v>
      </c>
      <c r="BM16" s="17"/>
      <c r="BN16" s="17">
        <v>0.173693025056851</v>
      </c>
      <c r="BO16" s="17">
        <v>0.15749721732602101</v>
      </c>
      <c r="BP16" s="17"/>
      <c r="BQ16" s="17">
        <v>0.167853050997154</v>
      </c>
      <c r="BR16" s="17">
        <v>0.18738606268911701</v>
      </c>
      <c r="BS16" s="17"/>
      <c r="BT16" s="17">
        <v>0.15880699216439401</v>
      </c>
      <c r="BU16" s="17"/>
      <c r="BV16" s="17">
        <v>0.107366140607926</v>
      </c>
      <c r="BW16" s="17">
        <v>0.15949431178351101</v>
      </c>
      <c r="BX16" s="17">
        <v>0.19961422396134201</v>
      </c>
      <c r="BY16" s="17"/>
      <c r="BZ16" s="17">
        <v>8.2584568679018602E-2</v>
      </c>
      <c r="CA16" s="17">
        <v>0.100878970057968</v>
      </c>
      <c r="CB16" s="17">
        <v>0.142532980001809</v>
      </c>
      <c r="CC16" s="17">
        <v>9.5016678159529494E-2</v>
      </c>
      <c r="CD16" s="17">
        <v>0.225655293734702</v>
      </c>
      <c r="CE16" s="17">
        <v>0.247113523261803</v>
      </c>
      <c r="CF16" s="17">
        <v>0.25405483523516498</v>
      </c>
      <c r="CG16" s="17"/>
      <c r="CH16" s="17">
        <v>0.21037137540707401</v>
      </c>
      <c r="CI16" s="17">
        <v>0.24049596368722601</v>
      </c>
      <c r="CJ16" s="17">
        <v>0.13344743676207199</v>
      </c>
      <c r="CK16" s="17">
        <v>8.1787888179262094E-2</v>
      </c>
      <c r="CL16" s="17">
        <v>3.9835258067845797E-2</v>
      </c>
    </row>
    <row r="17" spans="2:90" x14ac:dyDescent="0.3">
      <c r="B17" s="18" t="s">
        <v>151</v>
      </c>
      <c r="C17" s="17">
        <v>1.01066193814066E-2</v>
      </c>
      <c r="D17" s="17">
        <v>1.23853410582797E-2</v>
      </c>
      <c r="E17" s="17">
        <v>7.9597344213767594E-3</v>
      </c>
      <c r="F17" s="17"/>
      <c r="G17" s="17">
        <v>1.8207602960544099E-2</v>
      </c>
      <c r="H17" s="17">
        <v>3.3828453112794399E-3</v>
      </c>
      <c r="I17" s="17">
        <v>1.53553896170983E-2</v>
      </c>
      <c r="J17" s="17">
        <v>3.0201459925536501E-3</v>
      </c>
      <c r="K17" s="17">
        <v>6.3214299275963304E-3</v>
      </c>
      <c r="L17" s="17">
        <v>1.42114009622247E-2</v>
      </c>
      <c r="M17" s="17"/>
      <c r="N17" s="17">
        <v>1.26083207851817E-2</v>
      </c>
      <c r="O17" s="17">
        <v>8.1056950825439695E-3</v>
      </c>
      <c r="P17" s="17">
        <v>1.2168563039705701E-2</v>
      </c>
      <c r="Q17" s="17">
        <v>7.7733004648671503E-3</v>
      </c>
      <c r="R17" s="17"/>
      <c r="S17" s="17">
        <v>7.6558713522168797E-3</v>
      </c>
      <c r="T17" s="17">
        <v>1.1095357708394401E-2</v>
      </c>
      <c r="U17" s="17">
        <v>5.48332861627116E-3</v>
      </c>
      <c r="V17" s="17">
        <v>1.60066467531958E-2</v>
      </c>
      <c r="W17" s="17">
        <v>1.53118794598395E-2</v>
      </c>
      <c r="X17" s="17">
        <v>1.0519257844718599E-2</v>
      </c>
      <c r="Y17" s="17">
        <v>0</v>
      </c>
      <c r="Z17" s="17">
        <v>0</v>
      </c>
      <c r="AA17" s="17">
        <v>9.8836741214278108E-3</v>
      </c>
      <c r="AB17" s="17">
        <v>2.3271380243140499E-2</v>
      </c>
      <c r="AC17" s="17">
        <v>0</v>
      </c>
      <c r="AD17" s="17">
        <v>1.7125103897346599E-2</v>
      </c>
      <c r="AE17" s="17"/>
      <c r="AF17" s="17">
        <v>8.2044774234797304E-3</v>
      </c>
      <c r="AG17" s="17">
        <v>9.2288655900012503E-3</v>
      </c>
      <c r="AH17" s="17">
        <v>9.0979298171844705E-3</v>
      </c>
      <c r="AI17" s="17"/>
      <c r="AJ17" s="17">
        <v>2.02742495120866E-2</v>
      </c>
      <c r="AK17" s="17">
        <v>3.1973221693773301E-3</v>
      </c>
      <c r="AL17" s="17">
        <v>0</v>
      </c>
      <c r="AM17" s="17">
        <v>3.8256387746162298E-3</v>
      </c>
      <c r="AN17" s="17">
        <v>9.5261265599365895E-3</v>
      </c>
      <c r="AO17" s="17"/>
      <c r="AP17" s="17">
        <v>7.86601750866338E-3</v>
      </c>
      <c r="AQ17" s="17">
        <v>1.1612688609915E-2</v>
      </c>
      <c r="AR17" s="17">
        <v>0</v>
      </c>
      <c r="AS17" s="17">
        <v>1.12992308341388E-2</v>
      </c>
      <c r="AT17" s="17">
        <v>6.9162425523086402E-3</v>
      </c>
      <c r="AU17" s="17">
        <v>2.20764109357151E-2</v>
      </c>
      <c r="AV17" s="17"/>
      <c r="AW17" s="17">
        <v>0</v>
      </c>
      <c r="AX17" s="17">
        <v>2.06811181924734E-2</v>
      </c>
      <c r="AY17" s="17">
        <v>7.1903090771976803E-3</v>
      </c>
      <c r="AZ17" s="17">
        <v>1.55302989536025E-2</v>
      </c>
      <c r="BA17" s="17">
        <v>3.8647377439379898E-3</v>
      </c>
      <c r="BB17" s="17">
        <v>0</v>
      </c>
      <c r="BC17" s="17">
        <v>1.8510243311471601E-2</v>
      </c>
      <c r="BD17" s="17">
        <v>7.6638620810777804E-3</v>
      </c>
      <c r="BE17" s="17">
        <v>1.38461089624697E-2</v>
      </c>
      <c r="BF17" s="17">
        <v>0</v>
      </c>
      <c r="BG17" s="17">
        <v>6.9682260300997301E-3</v>
      </c>
      <c r="BH17" s="17">
        <v>0</v>
      </c>
      <c r="BI17" s="17">
        <v>0</v>
      </c>
      <c r="BJ17" s="17">
        <v>1.7338801797094301E-2</v>
      </c>
      <c r="BK17" s="17">
        <v>0</v>
      </c>
      <c r="BL17" s="17">
        <v>0</v>
      </c>
      <c r="BM17" s="17"/>
      <c r="BN17" s="17">
        <v>7.0145557399339097E-3</v>
      </c>
      <c r="BO17" s="17">
        <v>1.4525338530687E-2</v>
      </c>
      <c r="BP17" s="17"/>
      <c r="BQ17" s="17">
        <v>2.64694027912259E-3</v>
      </c>
      <c r="BR17" s="17">
        <v>5.3462297168860697E-3</v>
      </c>
      <c r="BS17" s="17"/>
      <c r="BT17" s="17">
        <v>8.9529655955692296E-3</v>
      </c>
      <c r="BU17" s="17"/>
      <c r="BV17" s="17">
        <v>1.9963070814481899E-3</v>
      </c>
      <c r="BW17" s="17">
        <v>2.7450187091732699E-2</v>
      </c>
      <c r="BX17" s="17">
        <v>8.1707308175995395E-3</v>
      </c>
      <c r="BY17" s="17"/>
      <c r="BZ17" s="17">
        <v>4.5380437462627004E-3</v>
      </c>
      <c r="CA17" s="17">
        <v>3.55893208762192E-3</v>
      </c>
      <c r="CB17" s="17">
        <v>1.0128883562162801E-2</v>
      </c>
      <c r="CC17" s="17">
        <v>1.1863791628050799E-2</v>
      </c>
      <c r="CD17" s="17">
        <v>3.4823429236644199E-3</v>
      </c>
      <c r="CE17" s="17">
        <v>8.58605693844741E-3</v>
      </c>
      <c r="CF17" s="17">
        <v>0</v>
      </c>
      <c r="CG17" s="17"/>
      <c r="CH17" s="17">
        <v>1.13479922827622E-2</v>
      </c>
      <c r="CI17" s="17">
        <v>6.86383325582938E-3</v>
      </c>
      <c r="CJ17" s="17">
        <v>1.44653806221068E-2</v>
      </c>
      <c r="CK17" s="17">
        <v>2.8941749686089901E-3</v>
      </c>
      <c r="CL17" s="17">
        <v>2.53313071342035E-2</v>
      </c>
    </row>
    <row r="18" spans="2:90" ht="28.8" x14ac:dyDescent="0.3">
      <c r="B18" s="18" t="s">
        <v>324</v>
      </c>
      <c r="C18" s="17">
        <v>0.195524178953871</v>
      </c>
      <c r="D18" s="17">
        <v>0.225741498369878</v>
      </c>
      <c r="E18" s="17">
        <v>0.16658407245067999</v>
      </c>
      <c r="F18" s="17"/>
      <c r="G18" s="17">
        <v>0.12954966388626901</v>
      </c>
      <c r="H18" s="17">
        <v>0.16148130030546201</v>
      </c>
      <c r="I18" s="17">
        <v>0.117967719726936</v>
      </c>
      <c r="J18" s="17">
        <v>0.17754079653000199</v>
      </c>
      <c r="K18" s="17">
        <v>0.21011641335123099</v>
      </c>
      <c r="L18" s="17">
        <v>0.33548122578092399</v>
      </c>
      <c r="M18" s="17"/>
      <c r="N18" s="17">
        <v>0.19096226100566699</v>
      </c>
      <c r="O18" s="17">
        <v>0.189119228882454</v>
      </c>
      <c r="P18" s="17">
        <v>0.21320696269509701</v>
      </c>
      <c r="Q18" s="17">
        <v>0.19165034662646999</v>
      </c>
      <c r="R18" s="17"/>
      <c r="S18" s="17">
        <v>0.15620592829259</v>
      </c>
      <c r="T18" s="17">
        <v>0.240224744098368</v>
      </c>
      <c r="U18" s="17">
        <v>0.248031184917678</v>
      </c>
      <c r="V18" s="17">
        <v>0.20488587891494101</v>
      </c>
      <c r="W18" s="17">
        <v>0.170197321944736</v>
      </c>
      <c r="X18" s="17">
        <v>0.18239373966814301</v>
      </c>
      <c r="Y18" s="17">
        <v>0.23377599938964899</v>
      </c>
      <c r="Z18" s="17">
        <v>0.18295136442825699</v>
      </c>
      <c r="AA18" s="17">
        <v>0.17164228640930601</v>
      </c>
      <c r="AB18" s="17">
        <v>0.218964264198243</v>
      </c>
      <c r="AC18" s="17">
        <v>0.21334017333539901</v>
      </c>
      <c r="AD18" s="17">
        <v>1.82949780172172E-2</v>
      </c>
      <c r="AE18" s="17"/>
      <c r="AF18" s="17">
        <v>0.229195026250473</v>
      </c>
      <c r="AG18" s="17">
        <v>0.204536695164035</v>
      </c>
      <c r="AH18" s="17">
        <v>0.13136134342519501</v>
      </c>
      <c r="AI18" s="17"/>
      <c r="AJ18" s="17">
        <v>0.231212586245299</v>
      </c>
      <c r="AK18" s="17">
        <v>0.168910313244273</v>
      </c>
      <c r="AL18" s="17">
        <v>0.30085052407274498</v>
      </c>
      <c r="AM18" s="17">
        <v>0.21629727836062501</v>
      </c>
      <c r="AN18" s="17">
        <v>0.22673510793204299</v>
      </c>
      <c r="AO18" s="17"/>
      <c r="AP18" s="17">
        <v>0.176072439707122</v>
      </c>
      <c r="AQ18" s="17">
        <v>0.226085280996735</v>
      </c>
      <c r="AR18" s="17">
        <v>0.24874538464455401</v>
      </c>
      <c r="AS18" s="17">
        <v>0.18627729883628899</v>
      </c>
      <c r="AT18" s="17">
        <v>0.1944893237707</v>
      </c>
      <c r="AU18" s="17">
        <v>0.215492935730797</v>
      </c>
      <c r="AV18" s="17"/>
      <c r="AW18" s="17">
        <v>0.20594388538561301</v>
      </c>
      <c r="AX18" s="17">
        <v>0.149770256263348</v>
      </c>
      <c r="AY18" s="17">
        <v>0.16816205211851801</v>
      </c>
      <c r="AZ18" s="17">
        <v>0.147129861390597</v>
      </c>
      <c r="BA18" s="17">
        <v>0.20116180431719899</v>
      </c>
      <c r="BB18" s="17">
        <v>0.18054006298300501</v>
      </c>
      <c r="BC18" s="17">
        <v>0.15792653559384601</v>
      </c>
      <c r="BD18" s="17">
        <v>0.25826271715289101</v>
      </c>
      <c r="BE18" s="17">
        <v>0.153186678114763</v>
      </c>
      <c r="BF18" s="17">
        <v>0.162123272370156</v>
      </c>
      <c r="BG18" s="17">
        <v>0.229088222547012</v>
      </c>
      <c r="BH18" s="17">
        <v>0.20847004796649701</v>
      </c>
      <c r="BI18" s="17">
        <v>0.28899752084705399</v>
      </c>
      <c r="BJ18" s="17">
        <v>0.17009627233479199</v>
      </c>
      <c r="BK18" s="17">
        <v>0.27973358045373098</v>
      </c>
      <c r="BL18" s="17">
        <v>0.19168455683545499</v>
      </c>
      <c r="BM18" s="17"/>
      <c r="BN18" s="17">
        <v>0.19894508397265101</v>
      </c>
      <c r="BO18" s="17">
        <v>0.19140445064474099</v>
      </c>
      <c r="BP18" s="17"/>
      <c r="BQ18" s="17">
        <v>0.19046147074660899</v>
      </c>
      <c r="BR18" s="17">
        <v>0.11847796453684301</v>
      </c>
      <c r="BS18" s="17"/>
      <c r="BT18" s="17">
        <v>0.139783906816218</v>
      </c>
      <c r="BU18" s="17"/>
      <c r="BV18" s="17">
        <v>0.214494244974168</v>
      </c>
      <c r="BW18" s="17">
        <v>0.14725178685250101</v>
      </c>
      <c r="BX18" s="17">
        <v>0.21052047719889599</v>
      </c>
      <c r="BY18" s="17"/>
      <c r="BZ18" s="17">
        <v>6.9682749214683204E-2</v>
      </c>
      <c r="CA18" s="17">
        <v>0.134284596943894</v>
      </c>
      <c r="CB18" s="17">
        <v>0.146899628180408</v>
      </c>
      <c r="CC18" s="17">
        <v>0.137902911494721</v>
      </c>
      <c r="CD18" s="17">
        <v>0.233056397524919</v>
      </c>
      <c r="CE18" s="17">
        <v>0.250743668017673</v>
      </c>
      <c r="CF18" s="17">
        <v>0.30595088686670402</v>
      </c>
      <c r="CG18" s="17"/>
      <c r="CH18" s="17">
        <v>0.24814056285347899</v>
      </c>
      <c r="CI18" s="17">
        <v>0.285683514842273</v>
      </c>
      <c r="CJ18" s="17">
        <v>0.15464825710574601</v>
      </c>
      <c r="CK18" s="17">
        <v>7.3835177450781303E-2</v>
      </c>
      <c r="CL18" s="17">
        <v>8.0163349342616999E-2</v>
      </c>
    </row>
    <row r="19" spans="2:90" ht="28.8" x14ac:dyDescent="0.3">
      <c r="B19" s="18" t="s">
        <v>325</v>
      </c>
      <c r="C19" s="17">
        <v>6.5360692209787602E-2</v>
      </c>
      <c r="D19" s="17">
        <v>5.7097931676642399E-2</v>
      </c>
      <c r="E19" s="17">
        <v>7.3014474330997794E-2</v>
      </c>
      <c r="F19" s="17"/>
      <c r="G19" s="17">
        <v>0.10822299443340901</v>
      </c>
      <c r="H19" s="17">
        <v>5.4097529163042099E-2</v>
      </c>
      <c r="I19" s="17">
        <v>6.4246977387391893E-2</v>
      </c>
      <c r="J19" s="17">
        <v>9.0164401043668893E-2</v>
      </c>
      <c r="K19" s="17">
        <v>4.7820462711463098E-2</v>
      </c>
      <c r="L19" s="17">
        <v>3.8635099484896199E-2</v>
      </c>
      <c r="M19" s="17"/>
      <c r="N19" s="17">
        <v>5.3135960216258799E-2</v>
      </c>
      <c r="O19" s="17">
        <v>7.2397751973023103E-2</v>
      </c>
      <c r="P19" s="17">
        <v>4.45716078428594E-2</v>
      </c>
      <c r="Q19" s="17">
        <v>8.8268979472638703E-2</v>
      </c>
      <c r="R19" s="17"/>
      <c r="S19" s="17">
        <v>5.1087808120118802E-2</v>
      </c>
      <c r="T19" s="17">
        <v>3.5778125108018498E-2</v>
      </c>
      <c r="U19" s="17">
        <v>4.0055601811727203E-2</v>
      </c>
      <c r="V19" s="17">
        <v>3.0946114095181498E-2</v>
      </c>
      <c r="W19" s="17">
        <v>2.8809924171300499E-2</v>
      </c>
      <c r="X19" s="17">
        <v>5.5002003817991502E-2</v>
      </c>
      <c r="Y19" s="17">
        <v>2.8124021206791899E-2</v>
      </c>
      <c r="Z19" s="17">
        <v>2.3311237849061601E-2</v>
      </c>
      <c r="AA19" s="17">
        <v>3.3377680994455303E-2</v>
      </c>
      <c r="AB19" s="17">
        <v>0.18965860590136999</v>
      </c>
      <c r="AC19" s="17">
        <v>3.8613234012418701E-2</v>
      </c>
      <c r="AD19" s="17">
        <v>0.49280415850125803</v>
      </c>
      <c r="AE19" s="17"/>
      <c r="AF19" s="17">
        <v>4.01256405686371E-2</v>
      </c>
      <c r="AG19" s="17">
        <v>6.3043161459226102E-2</v>
      </c>
      <c r="AH19" s="17">
        <v>7.2125404254325606E-2</v>
      </c>
      <c r="AI19" s="17"/>
      <c r="AJ19" s="17">
        <v>2.89616626166402E-2</v>
      </c>
      <c r="AK19" s="17">
        <v>4.8191413168085603E-2</v>
      </c>
      <c r="AL19" s="17">
        <v>4.4389795908415998E-2</v>
      </c>
      <c r="AM19" s="17">
        <v>4.4717281450532498E-2</v>
      </c>
      <c r="AN19" s="17">
        <v>9.71346872933396E-2</v>
      </c>
      <c r="AO19" s="17"/>
      <c r="AP19" s="17">
        <v>3.62449796505111E-2</v>
      </c>
      <c r="AQ19" s="17">
        <v>3.10946311115597E-2</v>
      </c>
      <c r="AR19" s="17">
        <v>5.0441368412985799E-2</v>
      </c>
      <c r="AS19" s="17">
        <v>4.1083108973655802E-2</v>
      </c>
      <c r="AT19" s="17">
        <v>0.14048094904976099</v>
      </c>
      <c r="AU19" s="17">
        <v>5.9846622935741202E-2</v>
      </c>
      <c r="AV19" s="17"/>
      <c r="AW19" s="17">
        <v>5.7638985807136202E-2</v>
      </c>
      <c r="AX19" s="17">
        <v>7.5248986997394601E-2</v>
      </c>
      <c r="AY19" s="17">
        <v>4.5004866888924501E-2</v>
      </c>
      <c r="AZ19" s="17">
        <v>6.08684302565866E-2</v>
      </c>
      <c r="BA19" s="17">
        <v>5.0941764581265203E-2</v>
      </c>
      <c r="BB19" s="17">
        <v>7.6744707476403898E-2</v>
      </c>
      <c r="BC19" s="17">
        <v>4.0950147707685097E-2</v>
      </c>
      <c r="BD19" s="17">
        <v>4.3748343980941101E-2</v>
      </c>
      <c r="BE19" s="17">
        <v>8.4041923366073204E-2</v>
      </c>
      <c r="BF19" s="17">
        <v>0.101368771325709</v>
      </c>
      <c r="BG19" s="17">
        <v>7.4543929969253103E-2</v>
      </c>
      <c r="BH19" s="17">
        <v>5.7664768076310602E-2</v>
      </c>
      <c r="BI19" s="17">
        <v>0.12913409827535</v>
      </c>
      <c r="BJ19" s="17">
        <v>1.5732025993982001E-2</v>
      </c>
      <c r="BK19" s="17">
        <v>6.67479871622393E-2</v>
      </c>
      <c r="BL19" s="17">
        <v>2.63967710972739E-2</v>
      </c>
      <c r="BM19" s="17"/>
      <c r="BN19" s="17">
        <v>4.1221505184571301E-2</v>
      </c>
      <c r="BO19" s="17">
        <v>9.7720466279536594E-2</v>
      </c>
      <c r="BP19" s="17"/>
      <c r="BQ19" s="17">
        <v>3.6059231767042503E-2</v>
      </c>
      <c r="BR19" s="17">
        <v>6.4115052480081106E-2</v>
      </c>
      <c r="BS19" s="17"/>
      <c r="BT19" s="17">
        <v>3.5064420396355802E-3</v>
      </c>
      <c r="BU19" s="17"/>
      <c r="BV19" s="17">
        <v>9.2817160320164793E-2</v>
      </c>
      <c r="BW19" s="17">
        <v>5.48828751153769E-2</v>
      </c>
      <c r="BX19" s="17">
        <v>5.3868324104469199E-2</v>
      </c>
      <c r="BY19" s="17"/>
      <c r="BZ19" s="17">
        <v>7.5895675290339401E-2</v>
      </c>
      <c r="CA19" s="17">
        <v>9.7722007445145406E-2</v>
      </c>
      <c r="CB19" s="17">
        <v>6.6750779562285506E-2</v>
      </c>
      <c r="CC19" s="17">
        <v>7.3067601514030495E-2</v>
      </c>
      <c r="CD19" s="17">
        <v>4.13072244971351E-2</v>
      </c>
      <c r="CE19" s="17">
        <v>4.5201175393207303E-2</v>
      </c>
      <c r="CF19" s="17">
        <v>3.7107486233493497E-2</v>
      </c>
      <c r="CG19" s="17"/>
      <c r="CH19" s="17">
        <v>1.55686763119918E-2</v>
      </c>
      <c r="CI19" s="17">
        <v>5.0568696968186201E-2</v>
      </c>
      <c r="CJ19" s="17">
        <v>8.3587418268204997E-2</v>
      </c>
      <c r="CK19" s="17">
        <v>8.5676286237893501E-2</v>
      </c>
      <c r="CL19" s="17">
        <v>7.7686338556045897E-2</v>
      </c>
    </row>
    <row r="20" spans="2:90" x14ac:dyDescent="0.3">
      <c r="B20" s="18" t="s">
        <v>202</v>
      </c>
      <c r="C20" s="19">
        <v>1.46741498586188E-2</v>
      </c>
      <c r="D20" s="19">
        <v>6.6172284759069399E-3</v>
      </c>
      <c r="E20" s="19">
        <v>2.2664521163930001E-2</v>
      </c>
      <c r="F20" s="19"/>
      <c r="G20" s="19">
        <v>3.5105911055374E-3</v>
      </c>
      <c r="H20" s="19">
        <v>8.8032961696492395E-3</v>
      </c>
      <c r="I20" s="19">
        <v>2.63336358627301E-2</v>
      </c>
      <c r="J20" s="19">
        <v>2.75331439281233E-2</v>
      </c>
      <c r="K20" s="19">
        <v>1.69626210460894E-2</v>
      </c>
      <c r="L20" s="19">
        <v>5.3669251205240897E-3</v>
      </c>
      <c r="M20" s="19"/>
      <c r="N20" s="19">
        <v>1.82463003911146E-3</v>
      </c>
      <c r="O20" s="19">
        <v>1.1942690142331999E-2</v>
      </c>
      <c r="P20" s="19">
        <v>2.6879066744029501E-2</v>
      </c>
      <c r="Q20" s="19">
        <v>1.89085007607727E-2</v>
      </c>
      <c r="R20" s="19"/>
      <c r="S20" s="19">
        <v>1.50189545210526E-2</v>
      </c>
      <c r="T20" s="19">
        <v>1.1098362944283201E-2</v>
      </c>
      <c r="U20" s="19">
        <v>1.1629765575202001E-2</v>
      </c>
      <c r="V20" s="19">
        <v>1.5640009908281498E-2</v>
      </c>
      <c r="W20" s="19">
        <v>6.5526227619075398E-3</v>
      </c>
      <c r="X20" s="19">
        <v>1.6546074237459799E-2</v>
      </c>
      <c r="Y20" s="19">
        <v>1.13820720981222E-2</v>
      </c>
      <c r="Z20" s="19">
        <v>1.16203626019405E-2</v>
      </c>
      <c r="AA20" s="19">
        <v>1.5171811982747E-2</v>
      </c>
      <c r="AB20" s="19">
        <v>3.1465834881090997E-2</v>
      </c>
      <c r="AC20" s="19">
        <v>9.5930392953716796E-3</v>
      </c>
      <c r="AD20" s="19">
        <v>1.6278114914823599E-2</v>
      </c>
      <c r="AE20" s="19"/>
      <c r="AF20" s="19">
        <v>1.5946754000360799E-2</v>
      </c>
      <c r="AG20" s="19">
        <v>1.2951388640744301E-2</v>
      </c>
      <c r="AH20" s="19">
        <v>1.99601184672237E-2</v>
      </c>
      <c r="AI20" s="19"/>
      <c r="AJ20" s="19">
        <v>1.50630983042157E-2</v>
      </c>
      <c r="AK20" s="19">
        <v>5.65686912148436E-3</v>
      </c>
      <c r="AL20" s="19">
        <v>1.80862377163553E-2</v>
      </c>
      <c r="AM20" s="19">
        <v>7.9203958985926207E-3</v>
      </c>
      <c r="AN20" s="19">
        <v>0</v>
      </c>
      <c r="AO20" s="19"/>
      <c r="AP20" s="19">
        <v>7.9899259417262995E-3</v>
      </c>
      <c r="AQ20" s="19">
        <v>1.4546958696208499E-2</v>
      </c>
      <c r="AR20" s="19">
        <v>2.68194194987969E-2</v>
      </c>
      <c r="AS20" s="19">
        <v>1.0424493738731101E-2</v>
      </c>
      <c r="AT20" s="19">
        <v>6.6597666282872904E-3</v>
      </c>
      <c r="AU20" s="19">
        <v>2.92737661418471E-2</v>
      </c>
      <c r="AV20" s="19"/>
      <c r="AW20" s="19">
        <v>0</v>
      </c>
      <c r="AX20" s="19">
        <v>3.4577414640383802E-2</v>
      </c>
      <c r="AY20" s="19">
        <v>3.9876524298260899E-2</v>
      </c>
      <c r="AZ20" s="19">
        <v>0</v>
      </c>
      <c r="BA20" s="19">
        <v>2.02938873580275E-2</v>
      </c>
      <c r="BB20" s="19">
        <v>9.5211097530869693E-3</v>
      </c>
      <c r="BC20" s="19">
        <v>2.2797276387761401E-2</v>
      </c>
      <c r="BD20" s="19">
        <v>6.5415808089352703E-3</v>
      </c>
      <c r="BE20" s="19">
        <v>0</v>
      </c>
      <c r="BF20" s="19">
        <v>0</v>
      </c>
      <c r="BG20" s="19">
        <v>6.75674589480201E-3</v>
      </c>
      <c r="BH20" s="19">
        <v>1.04678008434867E-2</v>
      </c>
      <c r="BI20" s="19">
        <v>0</v>
      </c>
      <c r="BJ20" s="19">
        <v>3.1544132007978801E-2</v>
      </c>
      <c r="BK20" s="19">
        <v>2.1590786990696501E-2</v>
      </c>
      <c r="BL20" s="19">
        <v>8.3505932078314395E-3</v>
      </c>
      <c r="BM20" s="19"/>
      <c r="BN20" s="19">
        <v>1.6048468857680999E-2</v>
      </c>
      <c r="BO20" s="19">
        <v>1.29881889292225E-2</v>
      </c>
      <c r="BP20" s="19"/>
      <c r="BQ20" s="19">
        <v>4.48438024344409E-3</v>
      </c>
      <c r="BR20" s="19">
        <v>0</v>
      </c>
      <c r="BS20" s="19"/>
      <c r="BT20" s="19">
        <v>0</v>
      </c>
      <c r="BU20" s="19"/>
      <c r="BV20" s="19">
        <v>2.5014990653217599E-2</v>
      </c>
      <c r="BW20" s="19">
        <v>7.8761923080835003E-3</v>
      </c>
      <c r="BX20" s="19">
        <v>1.2303632601759601E-2</v>
      </c>
      <c r="BY20" s="19"/>
      <c r="BZ20" s="19">
        <v>3.0141627884736899E-2</v>
      </c>
      <c r="CA20" s="19">
        <v>1.6394548805672E-2</v>
      </c>
      <c r="CB20" s="19">
        <v>1.8124836628910401E-2</v>
      </c>
      <c r="CC20" s="19">
        <v>7.7892131621400398E-3</v>
      </c>
      <c r="CD20" s="19">
        <v>2.8062771819362198E-3</v>
      </c>
      <c r="CE20" s="19">
        <v>0</v>
      </c>
      <c r="CF20" s="19">
        <v>0</v>
      </c>
      <c r="CG20" s="19"/>
      <c r="CH20" s="19">
        <v>0</v>
      </c>
      <c r="CI20" s="19">
        <v>9.6136024485108402E-3</v>
      </c>
      <c r="CJ20" s="19">
        <v>1.35711292226983E-2</v>
      </c>
      <c r="CK20" s="19">
        <v>3.5823428737154002E-2</v>
      </c>
      <c r="CL20" s="19">
        <v>2.5127423173021E-2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330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4.6720367057349103E-2</v>
      </c>
      <c r="D9" s="17">
        <v>5.3577887959860598E-2</v>
      </c>
      <c r="E9" s="17">
        <v>4.0388848134741501E-2</v>
      </c>
      <c r="F9" s="17"/>
      <c r="G9" s="17">
        <v>8.7712456994468099E-2</v>
      </c>
      <c r="H9" s="17">
        <v>6.0911024742049603E-2</v>
      </c>
      <c r="I9" s="17">
        <v>6.6291725496835693E-2</v>
      </c>
      <c r="J9" s="17">
        <v>3.5874326087739203E-2</v>
      </c>
      <c r="K9" s="17">
        <v>3.6991336100626403E-2</v>
      </c>
      <c r="L9" s="17">
        <v>7.1983589756299399E-3</v>
      </c>
      <c r="M9" s="17"/>
      <c r="N9" s="17">
        <v>3.5085734340994802E-2</v>
      </c>
      <c r="O9" s="17">
        <v>4.5392810017521497E-2</v>
      </c>
      <c r="P9" s="17">
        <v>2.79623379479794E-2</v>
      </c>
      <c r="Q9" s="17">
        <v>7.7614774619738799E-2</v>
      </c>
      <c r="R9" s="17"/>
      <c r="S9" s="17">
        <v>6.1690946311414599E-2</v>
      </c>
      <c r="T9" s="17">
        <v>3.1500965859672901E-2</v>
      </c>
      <c r="U9" s="17">
        <v>2.96350801661786E-2</v>
      </c>
      <c r="V9" s="17">
        <v>6.3811479416929995E-2</v>
      </c>
      <c r="W9" s="17">
        <v>2.6618120544364601E-2</v>
      </c>
      <c r="X9" s="17">
        <v>7.4647323813281999E-2</v>
      </c>
      <c r="Y9" s="17">
        <v>2.95713346905872E-2</v>
      </c>
      <c r="Z9" s="17">
        <v>5.3000544587223503E-2</v>
      </c>
      <c r="AA9" s="17">
        <v>4.33552284621843E-2</v>
      </c>
      <c r="AB9" s="17">
        <v>3.9920513230151798E-2</v>
      </c>
      <c r="AC9" s="17">
        <v>6.6906361704885994E-2</v>
      </c>
      <c r="AD9" s="17">
        <v>3.67333756961414E-2</v>
      </c>
      <c r="AE9" s="17"/>
      <c r="AF9" s="17">
        <v>3.4664387742125803E-2</v>
      </c>
      <c r="AG9" s="17">
        <v>4.7068156736072501E-2</v>
      </c>
      <c r="AH9" s="17">
        <v>6.6429488926155994E-2</v>
      </c>
      <c r="AI9" s="17"/>
      <c r="AJ9" s="17">
        <v>1.92228167948909E-2</v>
      </c>
      <c r="AK9" s="17">
        <v>5.3518603133346297E-2</v>
      </c>
      <c r="AL9" s="17">
        <v>2.7388498303820001E-2</v>
      </c>
      <c r="AM9" s="17">
        <v>7.6771826979929306E-2</v>
      </c>
      <c r="AN9" s="17">
        <v>2.5311743986664501E-2</v>
      </c>
      <c r="AO9" s="17"/>
      <c r="AP9" s="17">
        <v>5.0568907303130101E-2</v>
      </c>
      <c r="AQ9" s="17">
        <v>3.4050763959241302E-2</v>
      </c>
      <c r="AR9" s="17">
        <v>2.8798839412480601E-2</v>
      </c>
      <c r="AS9" s="17">
        <v>5.3811282443306997E-2</v>
      </c>
      <c r="AT9" s="17">
        <v>4.1319749261142298E-2</v>
      </c>
      <c r="AU9" s="17">
        <v>5.4466559004610102E-2</v>
      </c>
      <c r="AV9" s="17"/>
      <c r="AW9" s="17">
        <v>0.10094668522599499</v>
      </c>
      <c r="AX9" s="17">
        <v>0.140217146436867</v>
      </c>
      <c r="AY9" s="17">
        <v>4.8972585262802397E-2</v>
      </c>
      <c r="AZ9" s="17">
        <v>0.10600791573789101</v>
      </c>
      <c r="BA9" s="17">
        <v>5.76570850548212E-2</v>
      </c>
      <c r="BB9" s="17">
        <v>4.3243726697678203E-2</v>
      </c>
      <c r="BC9" s="17">
        <v>4.0672326828919698E-2</v>
      </c>
      <c r="BD9" s="17">
        <v>1.8790183591014701E-2</v>
      </c>
      <c r="BE9" s="17">
        <v>5.1099021206065097E-2</v>
      </c>
      <c r="BF9" s="17">
        <v>2.8841360868871201E-2</v>
      </c>
      <c r="BG9" s="17">
        <v>3.3434202037600398E-2</v>
      </c>
      <c r="BH9" s="17">
        <v>2.96237646252131E-2</v>
      </c>
      <c r="BI9" s="17">
        <v>4.6178640865412499E-2</v>
      </c>
      <c r="BJ9" s="17">
        <v>1.5907967488131398E-2</v>
      </c>
      <c r="BK9" s="17">
        <v>0</v>
      </c>
      <c r="BL9" s="17">
        <v>2.83435332944698E-2</v>
      </c>
      <c r="BM9" s="17"/>
      <c r="BN9" s="17">
        <v>3.6213514592892099E-2</v>
      </c>
      <c r="BO9" s="17">
        <v>5.9668868164420602E-2</v>
      </c>
      <c r="BP9" s="17"/>
      <c r="BQ9" s="17">
        <v>4.8130347552406298E-2</v>
      </c>
      <c r="BR9" s="17">
        <v>6.6223148728542097E-2</v>
      </c>
      <c r="BS9" s="17"/>
      <c r="BT9" s="17">
        <v>5.8314032828567203E-2</v>
      </c>
      <c r="BU9" s="17"/>
      <c r="BV9" s="17">
        <v>5.1769300169451901E-2</v>
      </c>
      <c r="BW9" s="17">
        <v>6.9712050547206098E-2</v>
      </c>
      <c r="BX9" s="17">
        <v>3.4330793396290901E-2</v>
      </c>
      <c r="BY9" s="17"/>
      <c r="BZ9" s="17">
        <v>0.172407896248711</v>
      </c>
      <c r="CA9" s="17">
        <v>6.5573088303156099E-2</v>
      </c>
      <c r="CB9" s="17">
        <v>5.1525144890811003E-2</v>
      </c>
      <c r="CC9" s="17">
        <v>4.6055156123214598E-2</v>
      </c>
      <c r="CD9" s="17">
        <v>1.5779557147296099E-2</v>
      </c>
      <c r="CE9" s="17">
        <v>1.5164748083146299E-2</v>
      </c>
      <c r="CF9" s="17">
        <v>1.51077194521738E-2</v>
      </c>
      <c r="CG9" s="17"/>
      <c r="CH9" s="17">
        <v>4.1781766511543403E-2</v>
      </c>
      <c r="CI9" s="17">
        <v>1.0656345285686099E-2</v>
      </c>
      <c r="CJ9" s="17">
        <v>3.3264509286106102E-2</v>
      </c>
      <c r="CK9" s="17">
        <v>0.112622064851832</v>
      </c>
      <c r="CL9" s="17">
        <v>0.26054687351509498</v>
      </c>
    </row>
    <row r="10" spans="2:90" x14ac:dyDescent="0.3">
      <c r="B10" s="18" t="s">
        <v>195</v>
      </c>
      <c r="C10" s="17">
        <v>3.5359456034613601E-2</v>
      </c>
      <c r="D10" s="17">
        <v>3.5284182876688198E-2</v>
      </c>
      <c r="E10" s="17">
        <v>3.5713315665837901E-2</v>
      </c>
      <c r="F10" s="17"/>
      <c r="G10" s="17">
        <v>5.6665564147435399E-2</v>
      </c>
      <c r="H10" s="17">
        <v>6.7231107548402405E-2</v>
      </c>
      <c r="I10" s="17">
        <v>5.0092290416473298E-2</v>
      </c>
      <c r="J10" s="17">
        <v>2.20060213113988E-2</v>
      </c>
      <c r="K10" s="17">
        <v>1.84578091955627E-2</v>
      </c>
      <c r="L10" s="17">
        <v>5.2777855634100201E-3</v>
      </c>
      <c r="M10" s="17"/>
      <c r="N10" s="17">
        <v>3.5840719006279803E-2</v>
      </c>
      <c r="O10" s="17">
        <v>4.7816779136072997E-2</v>
      </c>
      <c r="P10" s="17">
        <v>2.93899484036611E-2</v>
      </c>
      <c r="Q10" s="17">
        <v>2.7516714447426802E-2</v>
      </c>
      <c r="R10" s="17"/>
      <c r="S10" s="17">
        <v>6.6834559128338494E-2</v>
      </c>
      <c r="T10" s="17">
        <v>4.1081504573786697E-2</v>
      </c>
      <c r="U10" s="17">
        <v>1.16752068660586E-2</v>
      </c>
      <c r="V10" s="17">
        <v>2.7855161501651599E-2</v>
      </c>
      <c r="W10" s="17">
        <v>5.68596659624893E-2</v>
      </c>
      <c r="X10" s="17">
        <v>1.0715930743781601E-2</v>
      </c>
      <c r="Y10" s="17">
        <v>1.2142049680082E-2</v>
      </c>
      <c r="Z10" s="17">
        <v>4.6494782637436498E-2</v>
      </c>
      <c r="AA10" s="17">
        <v>4.4309747439965498E-2</v>
      </c>
      <c r="AB10" s="17">
        <v>2.7290996560700099E-2</v>
      </c>
      <c r="AC10" s="17">
        <v>1.0001241809284901E-2</v>
      </c>
      <c r="AD10" s="17">
        <v>5.3072725142333903E-2</v>
      </c>
      <c r="AE10" s="17"/>
      <c r="AF10" s="17">
        <v>2.7615853279476101E-2</v>
      </c>
      <c r="AG10" s="17">
        <v>4.1014669749655099E-2</v>
      </c>
      <c r="AH10" s="17">
        <v>2.7210056642725099E-2</v>
      </c>
      <c r="AI10" s="17"/>
      <c r="AJ10" s="17">
        <v>2.1155399329086999E-2</v>
      </c>
      <c r="AK10" s="17">
        <v>3.7329329379556797E-2</v>
      </c>
      <c r="AL10" s="17">
        <v>3.5330327654192403E-2</v>
      </c>
      <c r="AM10" s="17">
        <v>4.8011190731892903E-2</v>
      </c>
      <c r="AN10" s="17">
        <v>6.0217496329670599E-2</v>
      </c>
      <c r="AO10" s="17"/>
      <c r="AP10" s="17">
        <v>3.9066781138873498E-2</v>
      </c>
      <c r="AQ10" s="17">
        <v>4.0697107916978302E-2</v>
      </c>
      <c r="AR10" s="17">
        <v>3.4780143735698203E-2</v>
      </c>
      <c r="AS10" s="17">
        <v>2.26316548546786E-2</v>
      </c>
      <c r="AT10" s="17">
        <v>4.2512841642195598E-2</v>
      </c>
      <c r="AU10" s="17">
        <v>3.0234272362190302E-2</v>
      </c>
      <c r="AV10" s="17"/>
      <c r="AW10" s="17">
        <v>5.3335519089365797E-2</v>
      </c>
      <c r="AX10" s="17">
        <v>3.3854084664471297E-2</v>
      </c>
      <c r="AY10" s="17">
        <v>4.0076486517888303E-2</v>
      </c>
      <c r="AZ10" s="17">
        <v>3.8423750474623701E-2</v>
      </c>
      <c r="BA10" s="17">
        <v>1.3990315505826301E-2</v>
      </c>
      <c r="BB10" s="17">
        <v>4.4542134284601902E-2</v>
      </c>
      <c r="BC10" s="17">
        <v>6.4671680488097599E-2</v>
      </c>
      <c r="BD10" s="17">
        <v>5.0886021198593603E-2</v>
      </c>
      <c r="BE10" s="17">
        <v>3.9124620229396202E-2</v>
      </c>
      <c r="BF10" s="17">
        <v>3.9807152733532497E-2</v>
      </c>
      <c r="BG10" s="17">
        <v>2.88883465143293E-2</v>
      </c>
      <c r="BH10" s="17">
        <v>1.02011836549634E-2</v>
      </c>
      <c r="BI10" s="17">
        <v>1.26294244566478E-2</v>
      </c>
      <c r="BJ10" s="17">
        <v>3.5117946517647297E-2</v>
      </c>
      <c r="BK10" s="17">
        <v>3.9177615767615602E-2</v>
      </c>
      <c r="BL10" s="17">
        <v>4.8048689625427597E-2</v>
      </c>
      <c r="BM10" s="17"/>
      <c r="BN10" s="17">
        <v>3.6182936704672902E-2</v>
      </c>
      <c r="BO10" s="17">
        <v>3.4734602657878602E-2</v>
      </c>
      <c r="BP10" s="17"/>
      <c r="BQ10" s="17">
        <v>3.8713711657595198E-2</v>
      </c>
      <c r="BR10" s="17">
        <v>3.35022517727286E-2</v>
      </c>
      <c r="BS10" s="17"/>
      <c r="BT10" s="17">
        <v>3.60337519121234E-2</v>
      </c>
      <c r="BU10" s="17"/>
      <c r="BV10" s="17">
        <v>3.3834141044845903E-2</v>
      </c>
      <c r="BW10" s="17">
        <v>5.0721854535231099E-2</v>
      </c>
      <c r="BX10" s="17">
        <v>2.8289170328345801E-2</v>
      </c>
      <c r="BY10" s="17"/>
      <c r="BZ10" s="17">
        <v>5.9854831476700301E-2</v>
      </c>
      <c r="CA10" s="17">
        <v>6.6058703585752193E-2</v>
      </c>
      <c r="CB10" s="17">
        <v>3.51044952435767E-2</v>
      </c>
      <c r="CC10" s="17">
        <v>4.0203756352024902E-2</v>
      </c>
      <c r="CD10" s="17">
        <v>1.1294184240582201E-2</v>
      </c>
      <c r="CE10" s="17">
        <v>3.8667854456902802E-2</v>
      </c>
      <c r="CF10" s="17">
        <v>2.3603366409540399E-2</v>
      </c>
      <c r="CG10" s="17"/>
      <c r="CH10" s="17">
        <v>6.1293542557000098E-2</v>
      </c>
      <c r="CI10" s="17">
        <v>2.69425734045819E-2</v>
      </c>
      <c r="CJ10" s="17">
        <v>2.2047748736192099E-2</v>
      </c>
      <c r="CK10" s="17">
        <v>6.3707928609495701E-2</v>
      </c>
      <c r="CL10" s="17">
        <v>6.17958314980286E-2</v>
      </c>
    </row>
    <row r="11" spans="2:90" x14ac:dyDescent="0.3">
      <c r="B11" s="18" t="s">
        <v>196</v>
      </c>
      <c r="C11" s="17">
        <v>4.0284755385280799E-2</v>
      </c>
      <c r="D11" s="17">
        <v>3.8393255181491698E-2</v>
      </c>
      <c r="E11" s="17">
        <v>4.0405992379725399E-2</v>
      </c>
      <c r="F11" s="17"/>
      <c r="G11" s="17">
        <v>7.4641631937955893E-2</v>
      </c>
      <c r="H11" s="17">
        <v>7.2464474906183907E-2</v>
      </c>
      <c r="I11" s="17">
        <v>4.9840166477567199E-2</v>
      </c>
      <c r="J11" s="17">
        <v>2.7463946456392899E-2</v>
      </c>
      <c r="K11" s="17">
        <v>2.05919745446119E-2</v>
      </c>
      <c r="L11" s="17">
        <v>6.96133006221295E-3</v>
      </c>
      <c r="M11" s="17"/>
      <c r="N11" s="17">
        <v>2.4483794487830501E-2</v>
      </c>
      <c r="O11" s="17">
        <v>4.2111644411176298E-2</v>
      </c>
      <c r="P11" s="17">
        <v>3.6089267753182899E-2</v>
      </c>
      <c r="Q11" s="17">
        <v>5.9516757093951801E-2</v>
      </c>
      <c r="R11" s="17"/>
      <c r="S11" s="17">
        <v>6.5726769860508294E-2</v>
      </c>
      <c r="T11" s="17">
        <v>1.9190294778425002E-2</v>
      </c>
      <c r="U11" s="17">
        <v>1.7045383945088002E-2</v>
      </c>
      <c r="V11" s="17">
        <v>1.63041757201936E-2</v>
      </c>
      <c r="W11" s="17">
        <v>5.1273817882716601E-2</v>
      </c>
      <c r="X11" s="17">
        <v>4.7612676394662802E-2</v>
      </c>
      <c r="Y11" s="17">
        <v>3.9442857540468501E-2</v>
      </c>
      <c r="Z11" s="17">
        <v>9.0677413301526094E-2</v>
      </c>
      <c r="AA11" s="17">
        <v>3.9523095157817198E-2</v>
      </c>
      <c r="AB11" s="17">
        <v>3.4242205538890701E-2</v>
      </c>
      <c r="AC11" s="17">
        <v>5.3512428818152297E-2</v>
      </c>
      <c r="AD11" s="17">
        <v>3.3130996481878297E-2</v>
      </c>
      <c r="AE11" s="17"/>
      <c r="AF11" s="17">
        <v>3.6695949565884102E-2</v>
      </c>
      <c r="AG11" s="17">
        <v>4.0432297599429103E-2</v>
      </c>
      <c r="AH11" s="17">
        <v>3.7154323663545701E-2</v>
      </c>
      <c r="AI11" s="17"/>
      <c r="AJ11" s="17">
        <v>2.90632400676012E-2</v>
      </c>
      <c r="AK11" s="17">
        <v>4.0277512702427597E-2</v>
      </c>
      <c r="AL11" s="17">
        <v>3.9490092498966498E-2</v>
      </c>
      <c r="AM11" s="17">
        <v>6.2310649282412298E-2</v>
      </c>
      <c r="AN11" s="17">
        <v>9.6880732627421598E-2</v>
      </c>
      <c r="AO11" s="17"/>
      <c r="AP11" s="17">
        <v>3.48550283514584E-2</v>
      </c>
      <c r="AQ11" s="17">
        <v>2.64553705773257E-2</v>
      </c>
      <c r="AR11" s="17">
        <v>3.6045987571197702E-2</v>
      </c>
      <c r="AS11" s="17">
        <v>5.5073185744144E-2</v>
      </c>
      <c r="AT11" s="17">
        <v>9.9040493569737903E-2</v>
      </c>
      <c r="AU11" s="17">
        <v>6.39561149425023E-3</v>
      </c>
      <c r="AV11" s="17"/>
      <c r="AW11" s="17">
        <v>4.4621620120488099E-2</v>
      </c>
      <c r="AX11" s="17">
        <v>7.6764667356167604E-2</v>
      </c>
      <c r="AY11" s="17">
        <v>3.5230828671924001E-2</v>
      </c>
      <c r="AZ11" s="17">
        <v>2.93951440943758E-2</v>
      </c>
      <c r="BA11" s="17">
        <v>7.7087987465442806E-2</v>
      </c>
      <c r="BB11" s="17">
        <v>6.00431088236811E-2</v>
      </c>
      <c r="BC11" s="17">
        <v>5.0583325891573001E-2</v>
      </c>
      <c r="BD11" s="17">
        <v>1.43514829870029E-2</v>
      </c>
      <c r="BE11" s="17">
        <v>3.2519213188322002E-2</v>
      </c>
      <c r="BF11" s="17">
        <v>2.0474256662823501E-2</v>
      </c>
      <c r="BG11" s="17">
        <v>2.93400663486841E-2</v>
      </c>
      <c r="BH11" s="17">
        <v>5.4876777312978103E-2</v>
      </c>
      <c r="BI11" s="17">
        <v>0</v>
      </c>
      <c r="BJ11" s="17">
        <v>0</v>
      </c>
      <c r="BK11" s="17">
        <v>2.2250414799914599E-2</v>
      </c>
      <c r="BL11" s="17">
        <v>4.27920107010787E-2</v>
      </c>
      <c r="BM11" s="17"/>
      <c r="BN11" s="17">
        <v>2.8699901411739701E-2</v>
      </c>
      <c r="BO11" s="17">
        <v>5.6875198537873102E-2</v>
      </c>
      <c r="BP11" s="17"/>
      <c r="BQ11" s="17">
        <v>3.6620347638148601E-2</v>
      </c>
      <c r="BR11" s="17">
        <v>5.4996969859646097E-2</v>
      </c>
      <c r="BS11" s="17"/>
      <c r="BT11" s="17">
        <v>5.7603642493081197E-2</v>
      </c>
      <c r="BU11" s="17"/>
      <c r="BV11" s="17">
        <v>5.8648869352960001E-2</v>
      </c>
      <c r="BW11" s="17">
        <v>6.1093985519038198E-2</v>
      </c>
      <c r="BX11" s="17">
        <v>2.2763623612754601E-2</v>
      </c>
      <c r="BY11" s="17"/>
      <c r="BZ11" s="17">
        <v>7.3611492432337694E-2</v>
      </c>
      <c r="CA11" s="17">
        <v>5.1294125186093699E-2</v>
      </c>
      <c r="CB11" s="17">
        <v>5.7602408884846502E-2</v>
      </c>
      <c r="CC11" s="17">
        <v>2.82940203390647E-2</v>
      </c>
      <c r="CD11" s="17">
        <v>3.3745979060942899E-2</v>
      </c>
      <c r="CE11" s="17">
        <v>2.7649849046410001E-2</v>
      </c>
      <c r="CF11" s="17">
        <v>2.84796307782955E-2</v>
      </c>
      <c r="CG11" s="17"/>
      <c r="CH11" s="17">
        <v>4.89469777173311E-2</v>
      </c>
      <c r="CI11" s="17">
        <v>2.5339921801202502E-2</v>
      </c>
      <c r="CJ11" s="17">
        <v>4.1395641648842497E-2</v>
      </c>
      <c r="CK11" s="17">
        <v>6.2356235305629198E-2</v>
      </c>
      <c r="CL11" s="17">
        <v>6.1537004160981297E-2</v>
      </c>
    </row>
    <row r="12" spans="2:90" x14ac:dyDescent="0.3">
      <c r="B12" s="18" t="s">
        <v>197</v>
      </c>
      <c r="C12" s="17">
        <v>7.6066099495170597E-2</v>
      </c>
      <c r="D12" s="17">
        <v>6.05706079828685E-2</v>
      </c>
      <c r="E12" s="17">
        <v>8.9852682283240906E-2</v>
      </c>
      <c r="F12" s="17"/>
      <c r="G12" s="17">
        <v>0.11105719315493701</v>
      </c>
      <c r="H12" s="17">
        <v>0.12177030824184699</v>
      </c>
      <c r="I12" s="17">
        <v>0.111696645490967</v>
      </c>
      <c r="J12" s="17">
        <v>8.4265239468951106E-2</v>
      </c>
      <c r="K12" s="17">
        <v>3.0624649189919199E-2</v>
      </c>
      <c r="L12" s="17">
        <v>1.01305320665603E-2</v>
      </c>
      <c r="M12" s="17"/>
      <c r="N12" s="17">
        <v>8.6607358012181807E-2</v>
      </c>
      <c r="O12" s="17">
        <v>8.2432589711803103E-2</v>
      </c>
      <c r="P12" s="17">
        <v>7.0211604333737104E-2</v>
      </c>
      <c r="Q12" s="17">
        <v>6.4006822705981098E-2</v>
      </c>
      <c r="R12" s="17"/>
      <c r="S12" s="17">
        <v>7.1723908317353299E-2</v>
      </c>
      <c r="T12" s="17">
        <v>6.8084019806351995E-2</v>
      </c>
      <c r="U12" s="17">
        <v>8.3926028329426902E-2</v>
      </c>
      <c r="V12" s="17">
        <v>7.3643185104651301E-2</v>
      </c>
      <c r="W12" s="17">
        <v>5.3183844443240098E-2</v>
      </c>
      <c r="X12" s="17">
        <v>6.4962872952483597E-2</v>
      </c>
      <c r="Y12" s="17">
        <v>0.103426371451616</v>
      </c>
      <c r="Z12" s="17">
        <v>6.3167498678288997E-2</v>
      </c>
      <c r="AA12" s="17">
        <v>9.3123364892895993E-2</v>
      </c>
      <c r="AB12" s="17">
        <v>8.0982032917822994E-2</v>
      </c>
      <c r="AC12" s="17">
        <v>6.5794512769724894E-2</v>
      </c>
      <c r="AD12" s="17">
        <v>8.7914040257666401E-2</v>
      </c>
      <c r="AE12" s="17"/>
      <c r="AF12" s="17">
        <v>5.3405803974125997E-2</v>
      </c>
      <c r="AG12" s="17">
        <v>7.5317456443739203E-2</v>
      </c>
      <c r="AH12" s="17">
        <v>0.116997596179</v>
      </c>
      <c r="AI12" s="17"/>
      <c r="AJ12" s="17">
        <v>5.5668050322632598E-2</v>
      </c>
      <c r="AK12" s="17">
        <v>9.9559740325704305E-2</v>
      </c>
      <c r="AL12" s="17">
        <v>5.9807047660521397E-2</v>
      </c>
      <c r="AM12" s="17">
        <v>4.13492453007063E-2</v>
      </c>
      <c r="AN12" s="17">
        <v>7.9669832699611101E-2</v>
      </c>
      <c r="AO12" s="17"/>
      <c r="AP12" s="17">
        <v>0.10371483248466599</v>
      </c>
      <c r="AQ12" s="17">
        <v>6.3244056996244594E-2</v>
      </c>
      <c r="AR12" s="17">
        <v>9.1101495884420999E-2</v>
      </c>
      <c r="AS12" s="17">
        <v>4.9358003342563898E-2</v>
      </c>
      <c r="AT12" s="17">
        <v>0.13480876920676399</v>
      </c>
      <c r="AU12" s="17">
        <v>3.3181306848744999E-2</v>
      </c>
      <c r="AV12" s="17"/>
      <c r="AW12" s="17">
        <v>6.1037980942580998E-2</v>
      </c>
      <c r="AX12" s="17">
        <v>9.0681294627363906E-2</v>
      </c>
      <c r="AY12" s="17">
        <v>9.5268065659845594E-2</v>
      </c>
      <c r="AZ12" s="17">
        <v>5.49539208900513E-2</v>
      </c>
      <c r="BA12" s="17">
        <v>6.0037855295855598E-2</v>
      </c>
      <c r="BB12" s="17">
        <v>7.0384050700050105E-2</v>
      </c>
      <c r="BC12" s="17">
        <v>7.9102635409164193E-2</v>
      </c>
      <c r="BD12" s="17">
        <v>5.0027219950302598E-2</v>
      </c>
      <c r="BE12" s="17">
        <v>0.13812931028410499</v>
      </c>
      <c r="BF12" s="17">
        <v>8.9214974345858594E-2</v>
      </c>
      <c r="BG12" s="17">
        <v>6.7147297767036304E-2</v>
      </c>
      <c r="BH12" s="17">
        <v>0.10465006729006</v>
      </c>
      <c r="BI12" s="17">
        <v>7.2226132703010801E-2</v>
      </c>
      <c r="BJ12" s="17">
        <v>4.6856588341676199E-2</v>
      </c>
      <c r="BK12" s="17">
        <v>2.2663858570148201E-2</v>
      </c>
      <c r="BL12" s="17">
        <v>7.5936119579906106E-2</v>
      </c>
      <c r="BM12" s="17"/>
      <c r="BN12" s="17">
        <v>7.5065186116228699E-2</v>
      </c>
      <c r="BO12" s="17">
        <v>7.8552365505916405E-2</v>
      </c>
      <c r="BP12" s="17"/>
      <c r="BQ12" s="17">
        <v>9.8889500544256506E-2</v>
      </c>
      <c r="BR12" s="17">
        <v>0.105281236622808</v>
      </c>
      <c r="BS12" s="17"/>
      <c r="BT12" s="17">
        <v>0.12701843998110601</v>
      </c>
      <c r="BU12" s="17"/>
      <c r="BV12" s="17">
        <v>8.6005449444839802E-2</v>
      </c>
      <c r="BW12" s="17">
        <v>8.6579420114750699E-2</v>
      </c>
      <c r="BX12" s="17">
        <v>6.6190915584464799E-2</v>
      </c>
      <c r="BY12" s="17"/>
      <c r="BZ12" s="17">
        <v>8.3737561166606994E-2</v>
      </c>
      <c r="CA12" s="17">
        <v>8.8774161673838295E-2</v>
      </c>
      <c r="CB12" s="17">
        <v>6.5420675017039506E-2</v>
      </c>
      <c r="CC12" s="17">
        <v>0.13236970265748799</v>
      </c>
      <c r="CD12" s="17">
        <v>8.2505887068957895E-2</v>
      </c>
      <c r="CE12" s="17">
        <v>5.3029758752579599E-2</v>
      </c>
      <c r="CF12" s="17">
        <v>3.7224373162571399E-2</v>
      </c>
      <c r="CG12" s="17"/>
      <c r="CH12" s="17">
        <v>8.1625138664720404E-2</v>
      </c>
      <c r="CI12" s="17">
        <v>4.5150297975879099E-2</v>
      </c>
      <c r="CJ12" s="17">
        <v>8.4067679041696305E-2</v>
      </c>
      <c r="CK12" s="17">
        <v>0.13177465223488899</v>
      </c>
      <c r="CL12" s="17">
        <v>5.8439480222148399E-2</v>
      </c>
    </row>
    <row r="13" spans="2:90" x14ac:dyDescent="0.3">
      <c r="B13" s="18" t="s">
        <v>198</v>
      </c>
      <c r="C13" s="17">
        <v>0.13773233394046699</v>
      </c>
      <c r="D13" s="17">
        <v>0.12732406839108701</v>
      </c>
      <c r="E13" s="17">
        <v>0.14803759461240601</v>
      </c>
      <c r="F13" s="17"/>
      <c r="G13" s="17">
        <v>0.18093955355729199</v>
      </c>
      <c r="H13" s="17">
        <v>0.171273790232365</v>
      </c>
      <c r="I13" s="17">
        <v>0.188668847695807</v>
      </c>
      <c r="J13" s="17">
        <v>0.207789768274421</v>
      </c>
      <c r="K13" s="17">
        <v>6.66389842639942E-2</v>
      </c>
      <c r="L13" s="17">
        <v>3.07416694359611E-2</v>
      </c>
      <c r="M13" s="17"/>
      <c r="N13" s="17">
        <v>0.120958976157184</v>
      </c>
      <c r="O13" s="17">
        <v>0.15325858631324599</v>
      </c>
      <c r="P13" s="17">
        <v>0.126650201656306</v>
      </c>
      <c r="Q13" s="17">
        <v>0.15082736341736699</v>
      </c>
      <c r="R13" s="17"/>
      <c r="S13" s="17">
        <v>0.145278590145901</v>
      </c>
      <c r="T13" s="17">
        <v>0.16184587711092899</v>
      </c>
      <c r="U13" s="17">
        <v>0.13320961816516999</v>
      </c>
      <c r="V13" s="17">
        <v>0.121358332484245</v>
      </c>
      <c r="W13" s="17">
        <v>0.146774407225993</v>
      </c>
      <c r="X13" s="17">
        <v>0.14653395606182101</v>
      </c>
      <c r="Y13" s="17">
        <v>0.13571061958052899</v>
      </c>
      <c r="Z13" s="17">
        <v>0.14392644913536901</v>
      </c>
      <c r="AA13" s="17">
        <v>0.110894121169911</v>
      </c>
      <c r="AB13" s="17">
        <v>0.12468736314775899</v>
      </c>
      <c r="AC13" s="17">
        <v>0.14126984992373101</v>
      </c>
      <c r="AD13" s="17">
        <v>0.14039809907813799</v>
      </c>
      <c r="AE13" s="17"/>
      <c r="AF13" s="17">
        <v>0.124177743663864</v>
      </c>
      <c r="AG13" s="17">
        <v>0.12733379182118501</v>
      </c>
      <c r="AH13" s="17">
        <v>0.16931482846474299</v>
      </c>
      <c r="AI13" s="17"/>
      <c r="AJ13" s="17">
        <v>0.112062559464121</v>
      </c>
      <c r="AK13" s="17">
        <v>0.14845767620714401</v>
      </c>
      <c r="AL13" s="17">
        <v>0.10763764298767201</v>
      </c>
      <c r="AM13" s="17">
        <v>0.1494679839601</v>
      </c>
      <c r="AN13" s="17">
        <v>0.13516288936382601</v>
      </c>
      <c r="AO13" s="17"/>
      <c r="AP13" s="17">
        <v>0.16455850378676201</v>
      </c>
      <c r="AQ13" s="17">
        <v>0.12669148155832</v>
      </c>
      <c r="AR13" s="17">
        <v>0.117253079460354</v>
      </c>
      <c r="AS13" s="17">
        <v>0.147280462558012</v>
      </c>
      <c r="AT13" s="17">
        <v>0.11862731360805299</v>
      </c>
      <c r="AU13" s="17">
        <v>0.103895907201246</v>
      </c>
      <c r="AV13" s="17"/>
      <c r="AW13" s="17">
        <v>0.100814819344937</v>
      </c>
      <c r="AX13" s="17">
        <v>0.12668359551598299</v>
      </c>
      <c r="AY13" s="17">
        <v>0.116898449614836</v>
      </c>
      <c r="AZ13" s="17">
        <v>0.18282504225385701</v>
      </c>
      <c r="BA13" s="17">
        <v>0.153143345049298</v>
      </c>
      <c r="BB13" s="17">
        <v>0.134809733264946</v>
      </c>
      <c r="BC13" s="17">
        <v>0.13790277431002901</v>
      </c>
      <c r="BD13" s="17">
        <v>0.14275421705136401</v>
      </c>
      <c r="BE13" s="17">
        <v>0.13267762263184901</v>
      </c>
      <c r="BF13" s="17">
        <v>0.13957148568639299</v>
      </c>
      <c r="BG13" s="17">
        <v>0.16210206457184101</v>
      </c>
      <c r="BH13" s="17">
        <v>0.149381648337756</v>
      </c>
      <c r="BI13" s="17">
        <v>9.9476057324720896E-2</v>
      </c>
      <c r="BJ13" s="17">
        <v>0.219264412940749</v>
      </c>
      <c r="BK13" s="17">
        <v>0.10707017401270599</v>
      </c>
      <c r="BL13" s="17">
        <v>0.10234592736573001</v>
      </c>
      <c r="BM13" s="17"/>
      <c r="BN13" s="17">
        <v>0.14126930853372999</v>
      </c>
      <c r="BO13" s="17">
        <v>0.133734685216405</v>
      </c>
      <c r="BP13" s="17"/>
      <c r="BQ13" s="17">
        <v>0.15320666945019201</v>
      </c>
      <c r="BR13" s="17">
        <v>0.129273089256353</v>
      </c>
      <c r="BS13" s="17"/>
      <c r="BT13" s="17">
        <v>0.18388156433474201</v>
      </c>
      <c r="BU13" s="17"/>
      <c r="BV13" s="17">
        <v>0.13708060380987699</v>
      </c>
      <c r="BW13" s="17">
        <v>0.15255498004374399</v>
      </c>
      <c r="BX13" s="17">
        <v>0.13516470333143801</v>
      </c>
      <c r="BY13" s="17"/>
      <c r="BZ13" s="17">
        <v>0.23920870883894799</v>
      </c>
      <c r="CA13" s="17">
        <v>0.21541781202476201</v>
      </c>
      <c r="CB13" s="17">
        <v>0.15462358296746201</v>
      </c>
      <c r="CC13" s="17">
        <v>0.12837799011877701</v>
      </c>
      <c r="CD13" s="17">
        <v>0.106470245364129</v>
      </c>
      <c r="CE13" s="17">
        <v>0.117606327123446</v>
      </c>
      <c r="CF13" s="17">
        <v>8.2897934257995701E-2</v>
      </c>
      <c r="CG13" s="17"/>
      <c r="CH13" s="17">
        <v>0.123474355062458</v>
      </c>
      <c r="CI13" s="17">
        <v>0.101626343024035</v>
      </c>
      <c r="CJ13" s="17">
        <v>0.161554427320202</v>
      </c>
      <c r="CK13" s="17">
        <v>0.16801830186740199</v>
      </c>
      <c r="CL13" s="17">
        <v>0.17078271513547499</v>
      </c>
    </row>
    <row r="14" spans="2:90" x14ac:dyDescent="0.3">
      <c r="B14" s="18" t="s">
        <v>199</v>
      </c>
      <c r="C14" s="17">
        <v>9.3853118598735699E-2</v>
      </c>
      <c r="D14" s="17">
        <v>0.100080404181215</v>
      </c>
      <c r="E14" s="17">
        <v>8.7539473411630403E-2</v>
      </c>
      <c r="F14" s="17"/>
      <c r="G14" s="17">
        <v>0.113733977211101</v>
      </c>
      <c r="H14" s="17">
        <v>0.121481701694879</v>
      </c>
      <c r="I14" s="17">
        <v>0.13400916153704401</v>
      </c>
      <c r="J14" s="17">
        <v>0.104617384625808</v>
      </c>
      <c r="K14" s="17">
        <v>7.7737519864575999E-2</v>
      </c>
      <c r="L14" s="17">
        <v>2.7264042352791801E-2</v>
      </c>
      <c r="M14" s="17"/>
      <c r="N14" s="17">
        <v>0.106702361508867</v>
      </c>
      <c r="O14" s="17">
        <v>9.7743045552772495E-2</v>
      </c>
      <c r="P14" s="17">
        <v>9.2568783106929203E-2</v>
      </c>
      <c r="Q14" s="17">
        <v>7.8032636982101E-2</v>
      </c>
      <c r="R14" s="17"/>
      <c r="S14" s="17">
        <v>0.124861411326552</v>
      </c>
      <c r="T14" s="17">
        <v>9.4720524353221702E-2</v>
      </c>
      <c r="U14" s="17">
        <v>4.1205845383277401E-2</v>
      </c>
      <c r="V14" s="17">
        <v>6.2328921434480301E-2</v>
      </c>
      <c r="W14" s="17">
        <v>0.108522488032708</v>
      </c>
      <c r="X14" s="17">
        <v>0.102498563886952</v>
      </c>
      <c r="Y14" s="17">
        <v>6.7177789729878506E-2</v>
      </c>
      <c r="Z14" s="17">
        <v>0.12356610503429701</v>
      </c>
      <c r="AA14" s="17">
        <v>8.2382573326126696E-2</v>
      </c>
      <c r="AB14" s="17">
        <v>0.113818803406611</v>
      </c>
      <c r="AC14" s="17">
        <v>8.2981079285781703E-2</v>
      </c>
      <c r="AD14" s="17">
        <v>0.15165360594053601</v>
      </c>
      <c r="AE14" s="17"/>
      <c r="AF14" s="17">
        <v>7.28134893953961E-2</v>
      </c>
      <c r="AG14" s="17">
        <v>0.10117199586836401</v>
      </c>
      <c r="AH14" s="17">
        <v>0.138304363310293</v>
      </c>
      <c r="AI14" s="17"/>
      <c r="AJ14" s="17">
        <v>8.2028097281413595E-2</v>
      </c>
      <c r="AK14" s="17">
        <v>0.111991724196149</v>
      </c>
      <c r="AL14" s="17">
        <v>7.8956366511536105E-2</v>
      </c>
      <c r="AM14" s="17">
        <v>7.8074940978313301E-2</v>
      </c>
      <c r="AN14" s="17">
        <v>8.9852548545340402E-2</v>
      </c>
      <c r="AO14" s="17"/>
      <c r="AP14" s="17">
        <v>0.12633777815988301</v>
      </c>
      <c r="AQ14" s="17">
        <v>8.7452438502259394E-2</v>
      </c>
      <c r="AR14" s="17">
        <v>6.9561319829649707E-2</v>
      </c>
      <c r="AS14" s="17">
        <v>8.6442648596669794E-2</v>
      </c>
      <c r="AT14" s="17">
        <v>9.0272461307193005E-2</v>
      </c>
      <c r="AU14" s="17">
        <v>7.4435498988458706E-2</v>
      </c>
      <c r="AV14" s="17"/>
      <c r="AW14" s="17">
        <v>5.0036406247829297E-2</v>
      </c>
      <c r="AX14" s="17">
        <v>0.105908930644612</v>
      </c>
      <c r="AY14" s="17">
        <v>8.7718781723733805E-2</v>
      </c>
      <c r="AZ14" s="17">
        <v>5.51340320262831E-2</v>
      </c>
      <c r="BA14" s="17">
        <v>0.102613076213972</v>
      </c>
      <c r="BB14" s="17">
        <v>7.04350407427424E-2</v>
      </c>
      <c r="BC14" s="17">
        <v>8.6768909626091101E-2</v>
      </c>
      <c r="BD14" s="17">
        <v>6.8495591782493204E-2</v>
      </c>
      <c r="BE14" s="17">
        <v>6.7896577668397101E-2</v>
      </c>
      <c r="BF14" s="17">
        <v>9.0472638659558305E-2</v>
      </c>
      <c r="BG14" s="17">
        <v>0.104692410931678</v>
      </c>
      <c r="BH14" s="17">
        <v>9.9325318811795002E-2</v>
      </c>
      <c r="BI14" s="17">
        <v>0.13386502614256299</v>
      </c>
      <c r="BJ14" s="17">
        <v>0.15764987074418901</v>
      </c>
      <c r="BK14" s="17">
        <v>0.19610504268346601</v>
      </c>
      <c r="BL14" s="17">
        <v>0.13160262616878801</v>
      </c>
      <c r="BM14" s="17"/>
      <c r="BN14" s="17">
        <v>9.6248020682485003E-2</v>
      </c>
      <c r="BO14" s="17">
        <v>9.1905596183291693E-2</v>
      </c>
      <c r="BP14" s="17"/>
      <c r="BQ14" s="17">
        <v>0.12297214672932801</v>
      </c>
      <c r="BR14" s="17">
        <v>8.94952294363381E-2</v>
      </c>
      <c r="BS14" s="17"/>
      <c r="BT14" s="17">
        <v>0.107287225846482</v>
      </c>
      <c r="BU14" s="17"/>
      <c r="BV14" s="17">
        <v>8.8749726935916901E-2</v>
      </c>
      <c r="BW14" s="17">
        <v>0.100312350495274</v>
      </c>
      <c r="BX14" s="17">
        <v>9.2685127246544805E-2</v>
      </c>
      <c r="BY14" s="17"/>
      <c r="BZ14" s="17">
        <v>8.6353687838951601E-2</v>
      </c>
      <c r="CA14" s="17">
        <v>8.4503991833717707E-2</v>
      </c>
      <c r="CB14" s="17">
        <v>8.8216868335297405E-2</v>
      </c>
      <c r="CC14" s="17">
        <v>9.6269893316552002E-2</v>
      </c>
      <c r="CD14" s="17">
        <v>0.12213312572023401</v>
      </c>
      <c r="CE14" s="17">
        <v>0.11275422043890999</v>
      </c>
      <c r="CF14" s="17">
        <v>7.3623520099946396E-2</v>
      </c>
      <c r="CG14" s="17"/>
      <c r="CH14" s="17">
        <v>8.7242974215515107E-2</v>
      </c>
      <c r="CI14" s="17">
        <v>8.3797488318236302E-2</v>
      </c>
      <c r="CJ14" s="17">
        <v>0.102897380393687</v>
      </c>
      <c r="CK14" s="17">
        <v>0.108499081786201</v>
      </c>
      <c r="CL14" s="17">
        <v>6.3010133215592401E-2</v>
      </c>
    </row>
    <row r="15" spans="2:90" x14ac:dyDescent="0.3">
      <c r="B15" s="18" t="s">
        <v>200</v>
      </c>
      <c r="C15" s="17">
        <v>4.2991563005700999E-2</v>
      </c>
      <c r="D15" s="17">
        <v>4.8391942035487301E-2</v>
      </c>
      <c r="E15" s="17">
        <v>3.70232003310755E-2</v>
      </c>
      <c r="F15" s="17"/>
      <c r="G15" s="17">
        <v>4.5790688273259703E-2</v>
      </c>
      <c r="H15" s="17">
        <v>7.3039814981430404E-2</v>
      </c>
      <c r="I15" s="17">
        <v>5.52770211190226E-2</v>
      </c>
      <c r="J15" s="17">
        <v>2.4890635255801201E-2</v>
      </c>
      <c r="K15" s="17">
        <v>4.2428858134938498E-2</v>
      </c>
      <c r="L15" s="17">
        <v>2.1591231296182001E-2</v>
      </c>
      <c r="M15" s="17"/>
      <c r="N15" s="17">
        <v>5.4884982888491002E-2</v>
      </c>
      <c r="O15" s="17">
        <v>4.0196051841370803E-2</v>
      </c>
      <c r="P15" s="17">
        <v>4.5128322879020098E-2</v>
      </c>
      <c r="Q15" s="17">
        <v>3.16217639021645E-2</v>
      </c>
      <c r="R15" s="17"/>
      <c r="S15" s="17">
        <v>5.09314221264619E-2</v>
      </c>
      <c r="T15" s="17">
        <v>4.7381018032251102E-2</v>
      </c>
      <c r="U15" s="17">
        <v>5.4865185518796197E-2</v>
      </c>
      <c r="V15" s="17">
        <v>4.40153708391171E-2</v>
      </c>
      <c r="W15" s="17">
        <v>3.2070673733572697E-2</v>
      </c>
      <c r="X15" s="17">
        <v>3.6387175625492298E-2</v>
      </c>
      <c r="Y15" s="17">
        <v>2.2589704699023799E-2</v>
      </c>
      <c r="Z15" s="17">
        <v>2.04314053767467E-2</v>
      </c>
      <c r="AA15" s="17">
        <v>8.0541084570516897E-2</v>
      </c>
      <c r="AB15" s="17">
        <v>1.5880652909620801E-2</v>
      </c>
      <c r="AC15" s="17">
        <v>2.838315760728E-2</v>
      </c>
      <c r="AD15" s="17">
        <v>4.9139800984083402E-2</v>
      </c>
      <c r="AE15" s="17"/>
      <c r="AF15" s="17">
        <v>2.4660314812583298E-2</v>
      </c>
      <c r="AG15" s="17">
        <v>5.3203744125510898E-2</v>
      </c>
      <c r="AH15" s="17">
        <v>4.3074519319601302E-2</v>
      </c>
      <c r="AI15" s="17"/>
      <c r="AJ15" s="17">
        <v>4.3911936965324597E-2</v>
      </c>
      <c r="AK15" s="17">
        <v>5.05589383985783E-2</v>
      </c>
      <c r="AL15" s="17">
        <v>3.2478545752282303E-2</v>
      </c>
      <c r="AM15" s="17">
        <v>3.3996024571672299E-2</v>
      </c>
      <c r="AN15" s="17">
        <v>5.4799509948463998E-2</v>
      </c>
      <c r="AO15" s="17"/>
      <c r="AP15" s="17">
        <v>5.9010700350874003E-2</v>
      </c>
      <c r="AQ15" s="17">
        <v>4.6320539690834599E-2</v>
      </c>
      <c r="AR15" s="17">
        <v>2.8840828341406201E-2</v>
      </c>
      <c r="AS15" s="17">
        <v>4.1722131298822698E-2</v>
      </c>
      <c r="AT15" s="17">
        <v>1.9790023378219401E-2</v>
      </c>
      <c r="AU15" s="17">
        <v>2.1854616521087201E-2</v>
      </c>
      <c r="AV15" s="17"/>
      <c r="AW15" s="17">
        <v>0</v>
      </c>
      <c r="AX15" s="17">
        <v>2.4222284070811399E-2</v>
      </c>
      <c r="AY15" s="17">
        <v>4.0057039921089499E-2</v>
      </c>
      <c r="AZ15" s="17">
        <v>4.8430877880168699E-2</v>
      </c>
      <c r="BA15" s="17">
        <v>1.20957512029573E-2</v>
      </c>
      <c r="BB15" s="17">
        <v>3.7704706739483798E-2</v>
      </c>
      <c r="BC15" s="17">
        <v>5.5329656777747302E-2</v>
      </c>
      <c r="BD15" s="17">
        <v>3.9069756022274103E-2</v>
      </c>
      <c r="BE15" s="17">
        <v>5.2431721128119099E-2</v>
      </c>
      <c r="BF15" s="17">
        <v>3.9306770672174501E-2</v>
      </c>
      <c r="BG15" s="17">
        <v>3.6530482714958602E-2</v>
      </c>
      <c r="BH15" s="17">
        <v>4.5840267976328501E-2</v>
      </c>
      <c r="BI15" s="17">
        <v>9.8156821150060095E-2</v>
      </c>
      <c r="BJ15" s="17">
        <v>7.0670265529067994E-2</v>
      </c>
      <c r="BK15" s="17">
        <v>4.1927729354956797E-2</v>
      </c>
      <c r="BL15" s="17">
        <v>8.3852579283485495E-2</v>
      </c>
      <c r="BM15" s="17"/>
      <c r="BN15" s="17">
        <v>4.6087946710246498E-2</v>
      </c>
      <c r="BO15" s="17">
        <v>3.9337081753493902E-2</v>
      </c>
      <c r="BP15" s="17"/>
      <c r="BQ15" s="17">
        <v>5.9613504384868801E-2</v>
      </c>
      <c r="BR15" s="17">
        <v>4.1063400133896998E-2</v>
      </c>
      <c r="BS15" s="17"/>
      <c r="BT15" s="17">
        <v>5.4672578655331303E-2</v>
      </c>
      <c r="BU15" s="17"/>
      <c r="BV15" s="17">
        <v>2.1450522975925899E-2</v>
      </c>
      <c r="BW15" s="17">
        <v>5.4250666680387298E-2</v>
      </c>
      <c r="BX15" s="17">
        <v>4.8496862809823897E-2</v>
      </c>
      <c r="BY15" s="17"/>
      <c r="BZ15" s="17">
        <v>6.2900648354008402E-3</v>
      </c>
      <c r="CA15" s="17">
        <v>2.1759813985661E-2</v>
      </c>
      <c r="CB15" s="17">
        <v>5.5919737438566298E-2</v>
      </c>
      <c r="CC15" s="17">
        <v>5.56370527601803E-2</v>
      </c>
      <c r="CD15" s="17">
        <v>4.5583749561084699E-2</v>
      </c>
      <c r="CE15" s="17">
        <v>4.70807318935514E-2</v>
      </c>
      <c r="CF15" s="17">
        <v>8.8710953267574402E-2</v>
      </c>
      <c r="CG15" s="17"/>
      <c r="CH15" s="17">
        <v>5.5985928974177201E-2</v>
      </c>
      <c r="CI15" s="17">
        <v>4.7830673984698403E-2</v>
      </c>
      <c r="CJ15" s="17">
        <v>4.7419799308907003E-2</v>
      </c>
      <c r="CK15" s="17">
        <v>2.3906708204398198E-2</v>
      </c>
      <c r="CL15" s="17">
        <v>0</v>
      </c>
    </row>
    <row r="16" spans="2:90" x14ac:dyDescent="0.3">
      <c r="B16" s="18" t="s">
        <v>201</v>
      </c>
      <c r="C16" s="17">
        <v>0.113023317072312</v>
      </c>
      <c r="D16" s="17">
        <v>0.124668540927834</v>
      </c>
      <c r="E16" s="17">
        <v>0.10253834885539299</v>
      </c>
      <c r="F16" s="17"/>
      <c r="G16" s="17">
        <v>8.3417884755737595E-2</v>
      </c>
      <c r="H16" s="17">
        <v>0.113664144061943</v>
      </c>
      <c r="I16" s="17">
        <v>0.11609001361511501</v>
      </c>
      <c r="J16" s="17">
        <v>0.125607707127743</v>
      </c>
      <c r="K16" s="17">
        <v>0.116546162985325</v>
      </c>
      <c r="L16" s="17">
        <v>0.11707812421687699</v>
      </c>
      <c r="M16" s="17"/>
      <c r="N16" s="17">
        <v>0.123152865560176</v>
      </c>
      <c r="O16" s="17">
        <v>8.8255175784572801E-2</v>
      </c>
      <c r="P16" s="17">
        <v>0.12796808161492301</v>
      </c>
      <c r="Q16" s="17">
        <v>0.11346093485603</v>
      </c>
      <c r="R16" s="17"/>
      <c r="S16" s="17">
        <v>0.10226535874682099</v>
      </c>
      <c r="T16" s="17">
        <v>0.118975612060706</v>
      </c>
      <c r="U16" s="17">
        <v>0.12289952337474599</v>
      </c>
      <c r="V16" s="17">
        <v>9.9696168299281296E-2</v>
      </c>
      <c r="W16" s="17">
        <v>0.13006073800748</v>
      </c>
      <c r="X16" s="17">
        <v>9.5641253193163203E-2</v>
      </c>
      <c r="Y16" s="17">
        <v>9.06517353840329E-2</v>
      </c>
      <c r="Z16" s="17">
        <v>6.5592003704715601E-2</v>
      </c>
      <c r="AA16" s="17">
        <v>0.109372475084723</v>
      </c>
      <c r="AB16" s="17">
        <v>0.130470846619338</v>
      </c>
      <c r="AC16" s="17">
        <v>0.15870879580667899</v>
      </c>
      <c r="AD16" s="17">
        <v>0.171408915051081</v>
      </c>
      <c r="AE16" s="17"/>
      <c r="AF16" s="17">
        <v>0.12776946303487999</v>
      </c>
      <c r="AG16" s="17">
        <v>0.104572444200145</v>
      </c>
      <c r="AH16" s="17">
        <v>0.10569070883781199</v>
      </c>
      <c r="AI16" s="17"/>
      <c r="AJ16" s="17">
        <v>0.101220828127999</v>
      </c>
      <c r="AK16" s="17">
        <v>0.113933820648808</v>
      </c>
      <c r="AL16" s="17">
        <v>7.9302197050014803E-2</v>
      </c>
      <c r="AM16" s="17">
        <v>0.11149299211731099</v>
      </c>
      <c r="AN16" s="17">
        <v>8.5145432579360594E-2</v>
      </c>
      <c r="AO16" s="17"/>
      <c r="AP16" s="17">
        <v>0.111592991784385</v>
      </c>
      <c r="AQ16" s="17">
        <v>0.11641113907507</v>
      </c>
      <c r="AR16" s="17">
        <v>5.8958580411467197E-2</v>
      </c>
      <c r="AS16" s="17">
        <v>0.121285740006267</v>
      </c>
      <c r="AT16" s="17">
        <v>0.11815526317934</v>
      </c>
      <c r="AU16" s="17">
        <v>0.14771478025666401</v>
      </c>
      <c r="AV16" s="17"/>
      <c r="AW16" s="17">
        <v>0.19696450120975101</v>
      </c>
      <c r="AX16" s="17">
        <v>8.0123199832434197E-2</v>
      </c>
      <c r="AY16" s="17">
        <v>0.12596530488105201</v>
      </c>
      <c r="AZ16" s="17">
        <v>8.2849867327606005E-2</v>
      </c>
      <c r="BA16" s="17">
        <v>8.3209957560888406E-2</v>
      </c>
      <c r="BB16" s="17">
        <v>0.110881222349052</v>
      </c>
      <c r="BC16" s="17">
        <v>8.25578683108633E-2</v>
      </c>
      <c r="BD16" s="17">
        <v>0.107034148985519</v>
      </c>
      <c r="BE16" s="17">
        <v>0.13339945932139499</v>
      </c>
      <c r="BF16" s="17">
        <v>0.13507707147971901</v>
      </c>
      <c r="BG16" s="17">
        <v>0.111750804819417</v>
      </c>
      <c r="BH16" s="17">
        <v>0.10286885591494301</v>
      </c>
      <c r="BI16" s="17">
        <v>0.13274897801331401</v>
      </c>
      <c r="BJ16" s="17">
        <v>0.111986127436632</v>
      </c>
      <c r="BK16" s="17">
        <v>0.16814099144377401</v>
      </c>
      <c r="BL16" s="17">
        <v>0.19418168389766199</v>
      </c>
      <c r="BM16" s="17"/>
      <c r="BN16" s="17">
        <v>0.11830668532067</v>
      </c>
      <c r="BO16" s="17">
        <v>0.105202691531961</v>
      </c>
      <c r="BP16" s="17"/>
      <c r="BQ16" s="17">
        <v>0.10735400513774</v>
      </c>
      <c r="BR16" s="17">
        <v>0.14324443976429299</v>
      </c>
      <c r="BS16" s="17"/>
      <c r="BT16" s="17">
        <v>0.13975334647181201</v>
      </c>
      <c r="BU16" s="17"/>
      <c r="BV16" s="17">
        <v>8.3825047168265707E-2</v>
      </c>
      <c r="BW16" s="17">
        <v>0.113426335222113</v>
      </c>
      <c r="BX16" s="17">
        <v>0.12658786751404799</v>
      </c>
      <c r="BY16" s="17"/>
      <c r="BZ16" s="17">
        <v>7.4418301019302593E-2</v>
      </c>
      <c r="CA16" s="17">
        <v>9.7039690495799399E-2</v>
      </c>
      <c r="CB16" s="17">
        <v>0.102917254889296</v>
      </c>
      <c r="CC16" s="17">
        <v>9.0245680727036301E-2</v>
      </c>
      <c r="CD16" s="17">
        <v>0.11442201771051599</v>
      </c>
      <c r="CE16" s="17">
        <v>0.13209642078741601</v>
      </c>
      <c r="CF16" s="17">
        <v>0.15350655336647501</v>
      </c>
      <c r="CG16" s="17"/>
      <c r="CH16" s="17">
        <v>0.131107331813897</v>
      </c>
      <c r="CI16" s="17">
        <v>0.121718504024105</v>
      </c>
      <c r="CJ16" s="17">
        <v>0.117855760419264</v>
      </c>
      <c r="CK16" s="17">
        <v>8.0016500412787905E-2</v>
      </c>
      <c r="CL16" s="17">
        <v>7.2434064655730698E-2</v>
      </c>
    </row>
    <row r="17" spans="2:90" x14ac:dyDescent="0.3">
      <c r="B17" s="18" t="s">
        <v>151</v>
      </c>
      <c r="C17" s="17">
        <v>1.04491427270977E-2</v>
      </c>
      <c r="D17" s="17">
        <v>1.1168849104417899E-2</v>
      </c>
      <c r="E17" s="17">
        <v>9.8286024409367408E-3</v>
      </c>
      <c r="F17" s="17"/>
      <c r="G17" s="17">
        <v>2.92590470865319E-2</v>
      </c>
      <c r="H17" s="17">
        <v>8.3344142824189598E-3</v>
      </c>
      <c r="I17" s="17">
        <v>1.15173563832369E-2</v>
      </c>
      <c r="J17" s="17">
        <v>5.2807272335195299E-3</v>
      </c>
      <c r="K17" s="17">
        <v>3.7149714159623098E-3</v>
      </c>
      <c r="L17" s="17">
        <v>7.5189702505315597E-3</v>
      </c>
      <c r="M17" s="17"/>
      <c r="N17" s="17">
        <v>1.6014506485495801E-2</v>
      </c>
      <c r="O17" s="17">
        <v>1.2552786830705299E-2</v>
      </c>
      <c r="P17" s="17">
        <v>4.0639492060038198E-3</v>
      </c>
      <c r="Q17" s="17">
        <v>7.9895597418336503E-3</v>
      </c>
      <c r="R17" s="17"/>
      <c r="S17" s="17">
        <v>1.6515799686488399E-2</v>
      </c>
      <c r="T17" s="17">
        <v>1.5445665746474199E-2</v>
      </c>
      <c r="U17" s="17">
        <v>0</v>
      </c>
      <c r="V17" s="17">
        <v>9.3677575161278497E-3</v>
      </c>
      <c r="W17" s="17">
        <v>7.67312600376644E-3</v>
      </c>
      <c r="X17" s="17">
        <v>1.5549810766704201E-2</v>
      </c>
      <c r="Y17" s="17">
        <v>0</v>
      </c>
      <c r="Z17" s="17">
        <v>0</v>
      </c>
      <c r="AA17" s="17">
        <v>1.0213744338798E-2</v>
      </c>
      <c r="AB17" s="17">
        <v>2.4670273742025999E-2</v>
      </c>
      <c r="AC17" s="17">
        <v>0</v>
      </c>
      <c r="AD17" s="17">
        <v>0</v>
      </c>
      <c r="AE17" s="17"/>
      <c r="AF17" s="17">
        <v>6.8148349420244399E-3</v>
      </c>
      <c r="AG17" s="17">
        <v>6.6396355677240202E-3</v>
      </c>
      <c r="AH17" s="17">
        <v>1.5299336463724699E-2</v>
      </c>
      <c r="AI17" s="17"/>
      <c r="AJ17" s="17">
        <v>1.3332897362669601E-2</v>
      </c>
      <c r="AK17" s="17">
        <v>7.2930746418262398E-3</v>
      </c>
      <c r="AL17" s="17">
        <v>2.2078197772394999E-2</v>
      </c>
      <c r="AM17" s="17">
        <v>6.9564259824079697E-3</v>
      </c>
      <c r="AN17" s="17">
        <v>0</v>
      </c>
      <c r="AO17" s="17"/>
      <c r="AP17" s="17">
        <v>1.03717523534624E-2</v>
      </c>
      <c r="AQ17" s="17">
        <v>6.4128381040127304E-3</v>
      </c>
      <c r="AR17" s="17">
        <v>2.4713555749505799E-2</v>
      </c>
      <c r="AS17" s="17">
        <v>8.2166642745037897E-3</v>
      </c>
      <c r="AT17" s="17">
        <v>0</v>
      </c>
      <c r="AU17" s="17">
        <v>1.67350992676642E-2</v>
      </c>
      <c r="AV17" s="17"/>
      <c r="AW17" s="17">
        <v>0</v>
      </c>
      <c r="AX17" s="17">
        <v>3.4307285203902103E-2</v>
      </c>
      <c r="AY17" s="17">
        <v>2.7347099076488499E-2</v>
      </c>
      <c r="AZ17" s="17">
        <v>8.8827023256935304E-3</v>
      </c>
      <c r="BA17" s="17">
        <v>4.1631069916438397E-3</v>
      </c>
      <c r="BB17" s="17">
        <v>1.7685514056820499E-2</v>
      </c>
      <c r="BC17" s="17">
        <v>6.1868267199542103E-3</v>
      </c>
      <c r="BD17" s="17">
        <v>0</v>
      </c>
      <c r="BE17" s="17">
        <v>9.3957179963443105E-3</v>
      </c>
      <c r="BF17" s="17">
        <v>7.4061120041129299E-3</v>
      </c>
      <c r="BG17" s="17">
        <v>0</v>
      </c>
      <c r="BH17" s="17">
        <v>0</v>
      </c>
      <c r="BI17" s="17">
        <v>0</v>
      </c>
      <c r="BJ17" s="17">
        <v>0</v>
      </c>
      <c r="BK17" s="17">
        <v>0</v>
      </c>
      <c r="BL17" s="17">
        <v>6.0244976977099603E-3</v>
      </c>
      <c r="BM17" s="17"/>
      <c r="BN17" s="17">
        <v>3.9267197774712796E-3</v>
      </c>
      <c r="BO17" s="17">
        <v>1.9612352466661601E-2</v>
      </c>
      <c r="BP17" s="17"/>
      <c r="BQ17" s="17">
        <v>1.1615690049800601E-2</v>
      </c>
      <c r="BR17" s="17">
        <v>0</v>
      </c>
      <c r="BS17" s="17"/>
      <c r="BT17" s="17">
        <v>4.7229538348225802E-3</v>
      </c>
      <c r="BU17" s="17"/>
      <c r="BV17" s="17">
        <v>1.73478396564157E-2</v>
      </c>
      <c r="BW17" s="17">
        <v>1.4306027782209E-2</v>
      </c>
      <c r="BX17" s="17">
        <v>4.4209336627414201E-3</v>
      </c>
      <c r="BY17" s="17"/>
      <c r="BZ17" s="17">
        <v>4.9574734468711698E-3</v>
      </c>
      <c r="CA17" s="17">
        <v>1.6499260322857E-2</v>
      </c>
      <c r="CB17" s="17">
        <v>1.1799541285950199E-2</v>
      </c>
      <c r="CC17" s="17">
        <v>1.7026789244031199E-2</v>
      </c>
      <c r="CD17" s="17">
        <v>0</v>
      </c>
      <c r="CE17" s="17">
        <v>4.48444422691312E-3</v>
      </c>
      <c r="CF17" s="17">
        <v>3.3169792053193599E-3</v>
      </c>
      <c r="CG17" s="17"/>
      <c r="CH17" s="17">
        <v>4.1808218551396504E-3</v>
      </c>
      <c r="CI17" s="17">
        <v>7.8939183925101492E-3</v>
      </c>
      <c r="CJ17" s="17">
        <v>1.3309633181884601E-2</v>
      </c>
      <c r="CK17" s="17">
        <v>1.31476216486844E-2</v>
      </c>
      <c r="CL17" s="17">
        <v>1.26872734833108E-2</v>
      </c>
    </row>
    <row r="18" spans="2:90" ht="28.8" x14ac:dyDescent="0.3">
      <c r="B18" s="18" t="s">
        <v>324</v>
      </c>
      <c r="C18" s="17">
        <v>0.123926236985241</v>
      </c>
      <c r="D18" s="17">
        <v>0.13854124484903399</v>
      </c>
      <c r="E18" s="17">
        <v>0.10966674986395</v>
      </c>
      <c r="F18" s="17"/>
      <c r="G18" s="17">
        <v>0.11721914601207301</v>
      </c>
      <c r="H18" s="17">
        <v>0.115735181399824</v>
      </c>
      <c r="I18" s="17">
        <v>0.105418565584445</v>
      </c>
      <c r="J18" s="17">
        <v>0.14348437916770801</v>
      </c>
      <c r="K18" s="17">
        <v>0.13050196104926701</v>
      </c>
      <c r="L18" s="17">
        <v>0.129943834578997</v>
      </c>
      <c r="M18" s="17"/>
      <c r="N18" s="17">
        <v>0.13258825444811401</v>
      </c>
      <c r="O18" s="17">
        <v>0.113026484204862</v>
      </c>
      <c r="P18" s="17">
        <v>0.118551984661786</v>
      </c>
      <c r="Q18" s="17">
        <v>0.130036819813834</v>
      </c>
      <c r="R18" s="17"/>
      <c r="S18" s="17">
        <v>0.10597318963350801</v>
      </c>
      <c r="T18" s="17">
        <v>0.124247925523105</v>
      </c>
      <c r="U18" s="17">
        <v>0.17071514757934</v>
      </c>
      <c r="V18" s="17">
        <v>0.13260964446401199</v>
      </c>
      <c r="W18" s="17">
        <v>0.132956076908329</v>
      </c>
      <c r="X18" s="17">
        <v>0.13757561064013599</v>
      </c>
      <c r="Y18" s="17">
        <v>0.105424785963787</v>
      </c>
      <c r="Z18" s="17">
        <v>9.8069814956700099E-2</v>
      </c>
      <c r="AA18" s="17">
        <v>0.124005099652867</v>
      </c>
      <c r="AB18" s="17">
        <v>0.13982908834706101</v>
      </c>
      <c r="AC18" s="17">
        <v>0.13187502602978601</v>
      </c>
      <c r="AD18" s="17">
        <v>1.6326601163486099E-2</v>
      </c>
      <c r="AE18" s="17"/>
      <c r="AF18" s="17">
        <v>0.13453580474831101</v>
      </c>
      <c r="AG18" s="17">
        <v>0.13444801384913499</v>
      </c>
      <c r="AH18" s="17">
        <v>8.3014020136121802E-2</v>
      </c>
      <c r="AI18" s="17"/>
      <c r="AJ18" s="17">
        <v>0.13671713082230499</v>
      </c>
      <c r="AK18" s="17">
        <v>0.116161278630757</v>
      </c>
      <c r="AL18" s="17">
        <v>0.18062085037690701</v>
      </c>
      <c r="AM18" s="17">
        <v>0.141011277336407</v>
      </c>
      <c r="AN18" s="17">
        <v>0.138583322206768</v>
      </c>
      <c r="AO18" s="17"/>
      <c r="AP18" s="17">
        <v>0.113082967066511</v>
      </c>
      <c r="AQ18" s="17">
        <v>0.120107489550076</v>
      </c>
      <c r="AR18" s="17">
        <v>0.16956199841016401</v>
      </c>
      <c r="AS18" s="17">
        <v>0.13322582189889301</v>
      </c>
      <c r="AT18" s="17">
        <v>0.107769183074194</v>
      </c>
      <c r="AU18" s="17">
        <v>0.11027432397846</v>
      </c>
      <c r="AV18" s="17"/>
      <c r="AW18" s="17">
        <v>9.7753015487358694E-2</v>
      </c>
      <c r="AX18" s="17">
        <v>0.112666412920102</v>
      </c>
      <c r="AY18" s="17">
        <v>0.12819724889860301</v>
      </c>
      <c r="AZ18" s="17">
        <v>0.12425619822749</v>
      </c>
      <c r="BA18" s="17">
        <v>0.126582569227004</v>
      </c>
      <c r="BB18" s="17">
        <v>0.12004105893695401</v>
      </c>
      <c r="BC18" s="17">
        <v>0.12365301457547299</v>
      </c>
      <c r="BD18" s="17">
        <v>8.6597135868359904E-2</v>
      </c>
      <c r="BE18" s="17">
        <v>8.27685032048288E-2</v>
      </c>
      <c r="BF18" s="17">
        <v>8.3514426126183997E-2</v>
      </c>
      <c r="BG18" s="17">
        <v>0.17705280843384</v>
      </c>
      <c r="BH18" s="17">
        <v>0.112620599249522</v>
      </c>
      <c r="BI18" s="17">
        <v>0.14621824918086901</v>
      </c>
      <c r="BJ18" s="17">
        <v>0.18888292441070201</v>
      </c>
      <c r="BK18" s="17">
        <v>0.173276919913606</v>
      </c>
      <c r="BL18" s="17">
        <v>0.13402039558418499</v>
      </c>
      <c r="BM18" s="17"/>
      <c r="BN18" s="17">
        <v>0.112538244305092</v>
      </c>
      <c r="BO18" s="17">
        <v>0.14027599918460601</v>
      </c>
      <c r="BP18" s="17"/>
      <c r="BQ18" s="17">
        <v>0.124467216442972</v>
      </c>
      <c r="BR18" s="17">
        <v>0.103921405302079</v>
      </c>
      <c r="BS18" s="17"/>
      <c r="BT18" s="17">
        <v>0.11004674824161</v>
      </c>
      <c r="BU18" s="17"/>
      <c r="BV18" s="17">
        <v>0.121270721932559</v>
      </c>
      <c r="BW18" s="17">
        <v>0.12041920174081901</v>
      </c>
      <c r="BX18" s="17">
        <v>0.12827845951352401</v>
      </c>
      <c r="BY18" s="17"/>
      <c r="BZ18" s="17">
        <v>4.9712583712724398E-2</v>
      </c>
      <c r="CA18" s="17">
        <v>0.104353904577716</v>
      </c>
      <c r="CB18" s="17">
        <v>0.13439732449255701</v>
      </c>
      <c r="CC18" s="17">
        <v>9.5240713134978797E-2</v>
      </c>
      <c r="CD18" s="17">
        <v>0.11405251459395099</v>
      </c>
      <c r="CE18" s="17">
        <v>0.13245668880307099</v>
      </c>
      <c r="CF18" s="17">
        <v>0.19678633071293999</v>
      </c>
      <c r="CG18" s="17"/>
      <c r="CH18" s="17">
        <v>0.140356998404286</v>
      </c>
      <c r="CI18" s="17">
        <v>0.145269461305785</v>
      </c>
      <c r="CJ18" s="17">
        <v>0.131065962956081</v>
      </c>
      <c r="CK18" s="17">
        <v>6.4401168861204797E-2</v>
      </c>
      <c r="CL18" s="17">
        <v>5.2200086894257001E-2</v>
      </c>
    </row>
    <row r="19" spans="2:90" ht="28.8" x14ac:dyDescent="0.3">
      <c r="B19" s="18" t="s">
        <v>325</v>
      </c>
      <c r="C19" s="17">
        <v>0.26900277501971198</v>
      </c>
      <c r="D19" s="17">
        <v>0.25332226956024201</v>
      </c>
      <c r="E19" s="17">
        <v>0.28645976097863701</v>
      </c>
      <c r="F19" s="17"/>
      <c r="G19" s="17">
        <v>9.6052265763671096E-2</v>
      </c>
      <c r="H19" s="17">
        <v>6.81649533280414E-2</v>
      </c>
      <c r="I19" s="17">
        <v>9.3990056392887197E-2</v>
      </c>
      <c r="J19" s="17">
        <v>0.20505479061183901</v>
      </c>
      <c r="K19" s="17">
        <v>0.432148714668943</v>
      </c>
      <c r="L19" s="17">
        <v>0.63376108906177697</v>
      </c>
      <c r="M19" s="17"/>
      <c r="N19" s="17">
        <v>0.26177574836795697</v>
      </c>
      <c r="O19" s="17">
        <v>0.26496588160838602</v>
      </c>
      <c r="P19" s="17">
        <v>0.30861060590457401</v>
      </c>
      <c r="Q19" s="17">
        <v>0.24484325309419999</v>
      </c>
      <c r="R19" s="17"/>
      <c r="S19" s="17">
        <v>0.18443824381625201</v>
      </c>
      <c r="T19" s="17">
        <v>0.26977261247131901</v>
      </c>
      <c r="U19" s="17">
        <v>0.32265299097120398</v>
      </c>
      <c r="V19" s="17">
        <v>0.33825595695830402</v>
      </c>
      <c r="W19" s="17">
        <v>0.247454418493432</v>
      </c>
      <c r="X19" s="17">
        <v>0.25660307013419598</v>
      </c>
      <c r="Y19" s="17">
        <v>0.37036773673763601</v>
      </c>
      <c r="Z19" s="17">
        <v>0.262758948770759</v>
      </c>
      <c r="AA19" s="17">
        <v>0.25763376444539998</v>
      </c>
      <c r="AB19" s="17">
        <v>0.251784397311833</v>
      </c>
      <c r="AC19" s="17">
        <v>0.26056754624469503</v>
      </c>
      <c r="AD19" s="17">
        <v>0.24394372528983199</v>
      </c>
      <c r="AE19" s="17"/>
      <c r="AF19" s="17">
        <v>0.34541276672987498</v>
      </c>
      <c r="AG19" s="17">
        <v>0.26082488678492599</v>
      </c>
      <c r="AH19" s="17">
        <v>0.17733405682487799</v>
      </c>
      <c r="AI19" s="17"/>
      <c r="AJ19" s="17">
        <v>0.37646484969743599</v>
      </c>
      <c r="AK19" s="17">
        <v>0.21523683824697801</v>
      </c>
      <c r="AL19" s="17">
        <v>0.33108525707147302</v>
      </c>
      <c r="AM19" s="17">
        <v>0.242637046860255</v>
      </c>
      <c r="AN19" s="17">
        <v>0.234376491712873</v>
      </c>
      <c r="AO19" s="17"/>
      <c r="AP19" s="17">
        <v>0.18289315445509899</v>
      </c>
      <c r="AQ19" s="17">
        <v>0.315249776347859</v>
      </c>
      <c r="AR19" s="17">
        <v>0.32320823754080602</v>
      </c>
      <c r="AS19" s="17">
        <v>0.27469076223622402</v>
      </c>
      <c r="AT19" s="17">
        <v>0.22104413514487301</v>
      </c>
      <c r="AU19" s="17">
        <v>0.38390064978261301</v>
      </c>
      <c r="AV19" s="17"/>
      <c r="AW19" s="17">
        <v>0.29448945233169499</v>
      </c>
      <c r="AX19" s="17">
        <v>0.13999368408690099</v>
      </c>
      <c r="AY19" s="17">
        <v>0.233540513640352</v>
      </c>
      <c r="AZ19" s="17">
        <v>0.25184543835273399</v>
      </c>
      <c r="BA19" s="17">
        <v>0.28910567824032202</v>
      </c>
      <c r="BB19" s="17">
        <v>0.29022970340399001</v>
      </c>
      <c r="BC19" s="17">
        <v>0.26765940670455202</v>
      </c>
      <c r="BD19" s="17">
        <v>0.41545266175413997</v>
      </c>
      <c r="BE19" s="17">
        <v>0.26055823314117799</v>
      </c>
      <c r="BF19" s="17">
        <v>0.32631375076077301</v>
      </c>
      <c r="BG19" s="17">
        <v>0.24230476996581399</v>
      </c>
      <c r="BH19" s="17">
        <v>0.28014371598295401</v>
      </c>
      <c r="BI19" s="17">
        <v>0.258500670163403</v>
      </c>
      <c r="BJ19" s="17">
        <v>0.13837471825313</v>
      </c>
      <c r="BK19" s="17">
        <v>0.229387253453814</v>
      </c>
      <c r="BL19" s="17">
        <v>0.14450134359372599</v>
      </c>
      <c r="BM19" s="17"/>
      <c r="BN19" s="17">
        <v>0.29304206912897601</v>
      </c>
      <c r="BO19" s="17">
        <v>0.23188261202176899</v>
      </c>
      <c r="BP19" s="17"/>
      <c r="BQ19" s="17">
        <v>0.19602411261292299</v>
      </c>
      <c r="BR19" s="17">
        <v>0.22765001662790499</v>
      </c>
      <c r="BS19" s="17"/>
      <c r="BT19" s="17">
        <v>0.120665715400322</v>
      </c>
      <c r="BU19" s="17"/>
      <c r="BV19" s="17">
        <v>0.28609328070770201</v>
      </c>
      <c r="BW19" s="17">
        <v>0.166741038476657</v>
      </c>
      <c r="BX19" s="17">
        <v>0.30340133118146101</v>
      </c>
      <c r="BY19" s="17"/>
      <c r="BZ19" s="17">
        <v>0.149447398983446</v>
      </c>
      <c r="CA19" s="17">
        <v>0.175383074684792</v>
      </c>
      <c r="CB19" s="17">
        <v>0.227223674171844</v>
      </c>
      <c r="CC19" s="17">
        <v>0.26700738910687</v>
      </c>
      <c r="CD19" s="17">
        <v>0.354012739532306</v>
      </c>
      <c r="CE19" s="17">
        <v>0.31900895638765397</v>
      </c>
      <c r="CF19" s="17">
        <v>0.29674263928716799</v>
      </c>
      <c r="CG19" s="17"/>
      <c r="CH19" s="17">
        <v>0.21947962666756901</v>
      </c>
      <c r="CI19" s="17">
        <v>0.37849204129732</v>
      </c>
      <c r="CJ19" s="17">
        <v>0.23030503134070901</v>
      </c>
      <c r="CK19" s="17">
        <v>0.15490434465421399</v>
      </c>
      <c r="CL19" s="17">
        <v>0.174317202672119</v>
      </c>
    </row>
    <row r="20" spans="2:90" x14ac:dyDescent="0.3">
      <c r="B20" s="18" t="s">
        <v>202</v>
      </c>
      <c r="C20" s="19">
        <v>1.0590834678320799E-2</v>
      </c>
      <c r="D20" s="19">
        <v>8.6767469497734898E-3</v>
      </c>
      <c r="E20" s="19">
        <v>1.25454310424256E-2</v>
      </c>
      <c r="F20" s="19"/>
      <c r="G20" s="19">
        <v>3.5105911055374E-3</v>
      </c>
      <c r="H20" s="19">
        <v>5.9290845806141404E-3</v>
      </c>
      <c r="I20" s="19">
        <v>1.71081497905992E-2</v>
      </c>
      <c r="J20" s="19">
        <v>1.36650743786784E-2</v>
      </c>
      <c r="K20" s="19">
        <v>2.3617058586274001E-2</v>
      </c>
      <c r="L20" s="19">
        <v>2.5330321390693899E-3</v>
      </c>
      <c r="M20" s="19"/>
      <c r="N20" s="19">
        <v>1.9046987364287999E-3</v>
      </c>
      <c r="O20" s="19">
        <v>1.2248164587511001E-2</v>
      </c>
      <c r="P20" s="19">
        <v>1.2804912531897999E-2</v>
      </c>
      <c r="Q20" s="19">
        <v>1.45325993253708E-2</v>
      </c>
      <c r="R20" s="19"/>
      <c r="S20" s="19">
        <v>3.7598009004010998E-3</v>
      </c>
      <c r="T20" s="19">
        <v>7.7539796837572299E-3</v>
      </c>
      <c r="U20" s="19">
        <v>1.21699897007135E-2</v>
      </c>
      <c r="V20" s="19">
        <v>1.07538462610059E-2</v>
      </c>
      <c r="W20" s="19">
        <v>6.5526227619075398E-3</v>
      </c>
      <c r="X20" s="19">
        <v>1.1271755787324899E-2</v>
      </c>
      <c r="Y20" s="19">
        <v>2.3495014542358701E-2</v>
      </c>
      <c r="Z20" s="19">
        <v>3.2315033816937601E-2</v>
      </c>
      <c r="AA20" s="19">
        <v>4.6457014587939797E-3</v>
      </c>
      <c r="AB20" s="19">
        <v>1.64228262681855E-2</v>
      </c>
      <c r="AC20" s="19">
        <v>0</v>
      </c>
      <c r="AD20" s="19">
        <v>1.6278114914823599E-2</v>
      </c>
      <c r="AE20" s="19"/>
      <c r="AF20" s="19">
        <v>1.14335881114543E-2</v>
      </c>
      <c r="AG20" s="19">
        <v>7.9729072541146109E-3</v>
      </c>
      <c r="AH20" s="19">
        <v>2.0176701231399901E-2</v>
      </c>
      <c r="AI20" s="19"/>
      <c r="AJ20" s="19">
        <v>9.1521937645196103E-3</v>
      </c>
      <c r="AK20" s="19">
        <v>5.68146348872277E-3</v>
      </c>
      <c r="AL20" s="19">
        <v>5.8249763602200603E-3</v>
      </c>
      <c r="AM20" s="19">
        <v>7.9203958985926207E-3</v>
      </c>
      <c r="AN20" s="19">
        <v>0</v>
      </c>
      <c r="AO20" s="19"/>
      <c r="AP20" s="19">
        <v>3.9466027648960697E-3</v>
      </c>
      <c r="AQ20" s="19">
        <v>1.69069977217788E-2</v>
      </c>
      <c r="AR20" s="19">
        <v>1.71759336528499E-2</v>
      </c>
      <c r="AS20" s="19">
        <v>6.2616427459140202E-3</v>
      </c>
      <c r="AT20" s="19">
        <v>6.6597666282872904E-3</v>
      </c>
      <c r="AU20" s="19">
        <v>1.69113742940111E-2</v>
      </c>
      <c r="AV20" s="19"/>
      <c r="AW20" s="19">
        <v>0</v>
      </c>
      <c r="AX20" s="19">
        <v>3.4577414640383802E-2</v>
      </c>
      <c r="AY20" s="19">
        <v>2.0727596131385501E-2</v>
      </c>
      <c r="AZ20" s="19">
        <v>1.6995110409226102E-2</v>
      </c>
      <c r="BA20" s="19">
        <v>2.0313272191968199E-2</v>
      </c>
      <c r="BB20" s="19">
        <v>0</v>
      </c>
      <c r="BC20" s="19">
        <v>4.9115743575347103E-3</v>
      </c>
      <c r="BD20" s="19">
        <v>6.5415808089352703E-3</v>
      </c>
      <c r="BE20" s="19">
        <v>0</v>
      </c>
      <c r="BF20" s="19">
        <v>0</v>
      </c>
      <c r="BG20" s="19">
        <v>6.75674589480201E-3</v>
      </c>
      <c r="BH20" s="19">
        <v>1.04678008434867E-2</v>
      </c>
      <c r="BI20" s="19">
        <v>0</v>
      </c>
      <c r="BJ20" s="19">
        <v>1.52891783380738E-2</v>
      </c>
      <c r="BK20" s="19">
        <v>0</v>
      </c>
      <c r="BL20" s="19">
        <v>8.3505932078314395E-3</v>
      </c>
      <c r="BM20" s="19"/>
      <c r="BN20" s="19">
        <v>1.2419466715795999E-2</v>
      </c>
      <c r="BO20" s="19">
        <v>8.2179467757225698E-3</v>
      </c>
      <c r="BP20" s="19"/>
      <c r="BQ20" s="19">
        <v>2.3927477997688399E-3</v>
      </c>
      <c r="BR20" s="19">
        <v>5.3488124954105699E-3</v>
      </c>
      <c r="BS20" s="19"/>
      <c r="BT20" s="19">
        <v>0</v>
      </c>
      <c r="BU20" s="19"/>
      <c r="BV20" s="19">
        <v>1.39244968012404E-2</v>
      </c>
      <c r="BW20" s="19">
        <v>9.8820888425699693E-3</v>
      </c>
      <c r="BX20" s="19">
        <v>9.3902118185616393E-3</v>
      </c>
      <c r="BY20" s="19"/>
      <c r="BZ20" s="19">
        <v>0</v>
      </c>
      <c r="CA20" s="19">
        <v>1.33423733258544E-2</v>
      </c>
      <c r="CB20" s="19">
        <v>1.52492923827541E-2</v>
      </c>
      <c r="CC20" s="19">
        <v>3.2718561197829501E-3</v>
      </c>
      <c r="CD20" s="19">
        <v>0</v>
      </c>
      <c r="CE20" s="19">
        <v>0</v>
      </c>
      <c r="CF20" s="19">
        <v>0</v>
      </c>
      <c r="CG20" s="19"/>
      <c r="CH20" s="19">
        <v>4.5245375563626603E-3</v>
      </c>
      <c r="CI20" s="19">
        <v>5.2824311859614101E-3</v>
      </c>
      <c r="CJ20" s="19">
        <v>1.4816426366428199E-2</v>
      </c>
      <c r="CK20" s="19">
        <v>1.6645391563260802E-2</v>
      </c>
      <c r="CL20" s="19">
        <v>1.22493345472611E-2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CL25"/>
  <sheetViews>
    <sheetView showGridLines="0" topLeftCell="A5" workbookViewId="0">
      <pane xSplit="2" topLeftCell="C1" activePane="topRight" state="frozen"/>
      <selection pane="topRight" activeCell="B25" sqref="B25"/>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331</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1188</v>
      </c>
      <c r="D7" s="10">
        <v>563</v>
      </c>
      <c r="E7" s="10">
        <v>624</v>
      </c>
      <c r="F7" s="10"/>
      <c r="G7" s="10">
        <v>51</v>
      </c>
      <c r="H7" s="10">
        <v>196</v>
      </c>
      <c r="I7" s="10">
        <v>218</v>
      </c>
      <c r="J7" s="10">
        <v>209</v>
      </c>
      <c r="K7" s="10">
        <v>186</v>
      </c>
      <c r="L7" s="10">
        <v>328</v>
      </c>
      <c r="M7" s="10"/>
      <c r="N7" s="10">
        <v>368</v>
      </c>
      <c r="O7" s="10">
        <v>228</v>
      </c>
      <c r="P7" s="10">
        <v>304</v>
      </c>
      <c r="Q7" s="10">
        <v>288</v>
      </c>
      <c r="R7" s="10"/>
      <c r="S7" s="10">
        <v>142</v>
      </c>
      <c r="T7" s="10">
        <v>164</v>
      </c>
      <c r="U7" s="10">
        <v>103</v>
      </c>
      <c r="V7" s="10">
        <v>109</v>
      </c>
      <c r="W7" s="10">
        <v>91</v>
      </c>
      <c r="X7" s="10">
        <v>99</v>
      </c>
      <c r="Y7" s="10">
        <v>101</v>
      </c>
      <c r="Z7" s="10">
        <v>56</v>
      </c>
      <c r="AA7" s="10">
        <v>128</v>
      </c>
      <c r="AB7" s="10">
        <v>103</v>
      </c>
      <c r="AC7" s="10">
        <v>61</v>
      </c>
      <c r="AD7" s="10">
        <v>31</v>
      </c>
      <c r="AE7" s="10"/>
      <c r="AF7" s="10">
        <v>497</v>
      </c>
      <c r="AG7" s="10">
        <v>496</v>
      </c>
      <c r="AH7" s="10">
        <v>148</v>
      </c>
      <c r="AI7" s="10"/>
      <c r="AJ7" s="10">
        <v>271</v>
      </c>
      <c r="AK7" s="10">
        <v>430</v>
      </c>
      <c r="AL7" s="10">
        <v>97</v>
      </c>
      <c r="AM7" s="10">
        <v>156</v>
      </c>
      <c r="AN7" s="10">
        <v>46</v>
      </c>
      <c r="AO7" s="10"/>
      <c r="AP7" s="10">
        <v>310</v>
      </c>
      <c r="AQ7" s="10">
        <v>224</v>
      </c>
      <c r="AR7" s="10">
        <v>99</v>
      </c>
      <c r="AS7" s="10">
        <v>295</v>
      </c>
      <c r="AT7" s="10">
        <v>49</v>
      </c>
      <c r="AU7" s="10">
        <v>103</v>
      </c>
      <c r="AV7" s="10"/>
      <c r="AW7" s="10">
        <v>5</v>
      </c>
      <c r="AX7" s="10">
        <v>41</v>
      </c>
      <c r="AY7" s="10">
        <v>67</v>
      </c>
      <c r="AZ7" s="10">
        <v>62</v>
      </c>
      <c r="BA7" s="10">
        <v>119</v>
      </c>
      <c r="BB7" s="10">
        <v>118</v>
      </c>
      <c r="BC7" s="10">
        <v>99</v>
      </c>
      <c r="BD7" s="10">
        <v>97</v>
      </c>
      <c r="BE7" s="10">
        <v>78</v>
      </c>
      <c r="BF7" s="10">
        <v>65</v>
      </c>
      <c r="BG7" s="10">
        <v>95</v>
      </c>
      <c r="BH7" s="10">
        <v>72</v>
      </c>
      <c r="BI7" s="10">
        <v>46</v>
      </c>
      <c r="BJ7" s="10">
        <v>42</v>
      </c>
      <c r="BK7" s="10">
        <v>35</v>
      </c>
      <c r="BL7" s="10">
        <v>105</v>
      </c>
      <c r="BM7" s="10"/>
      <c r="BN7" s="10">
        <v>1183</v>
      </c>
      <c r="BO7" s="10" t="s">
        <v>233</v>
      </c>
      <c r="BP7" s="10"/>
      <c r="BQ7" s="10">
        <v>285</v>
      </c>
      <c r="BR7" s="10">
        <v>109</v>
      </c>
      <c r="BS7" s="10"/>
      <c r="BT7" s="10">
        <v>174</v>
      </c>
      <c r="BU7" s="10"/>
      <c r="BV7" s="10">
        <v>191</v>
      </c>
      <c r="BW7" s="10">
        <v>183</v>
      </c>
      <c r="BX7" s="10">
        <v>772</v>
      </c>
      <c r="BY7" s="10"/>
      <c r="BZ7" s="10">
        <v>97</v>
      </c>
      <c r="CA7" s="10">
        <v>157</v>
      </c>
      <c r="CB7" s="10">
        <v>165</v>
      </c>
      <c r="CC7" s="10">
        <v>147</v>
      </c>
      <c r="CD7" s="10">
        <v>213</v>
      </c>
      <c r="CE7" s="10">
        <v>156</v>
      </c>
      <c r="CF7" s="10">
        <v>169</v>
      </c>
      <c r="CG7" s="10"/>
      <c r="CH7" s="10">
        <v>127</v>
      </c>
      <c r="CI7" s="10">
        <v>469</v>
      </c>
      <c r="CJ7" s="10">
        <v>407</v>
      </c>
      <c r="CK7" s="10">
        <v>150</v>
      </c>
      <c r="CL7" s="10">
        <v>35</v>
      </c>
    </row>
    <row r="8" spans="2:90" ht="30" customHeight="1" x14ac:dyDescent="0.3">
      <c r="B8" s="11" t="s">
        <v>20</v>
      </c>
      <c r="C8" s="11">
        <v>1159</v>
      </c>
      <c r="D8" s="11">
        <v>546</v>
      </c>
      <c r="E8" s="11">
        <v>612</v>
      </c>
      <c r="F8" s="11"/>
      <c r="G8" s="11">
        <v>62</v>
      </c>
      <c r="H8" s="11">
        <v>190</v>
      </c>
      <c r="I8" s="11">
        <v>215</v>
      </c>
      <c r="J8" s="11">
        <v>195</v>
      </c>
      <c r="K8" s="11">
        <v>179</v>
      </c>
      <c r="L8" s="11">
        <v>318</v>
      </c>
      <c r="M8" s="11"/>
      <c r="N8" s="11">
        <v>344</v>
      </c>
      <c r="O8" s="11">
        <v>247</v>
      </c>
      <c r="P8" s="11">
        <v>290</v>
      </c>
      <c r="Q8" s="11">
        <v>279</v>
      </c>
      <c r="R8" s="11"/>
      <c r="S8" s="11">
        <v>148</v>
      </c>
      <c r="T8" s="11">
        <v>157</v>
      </c>
      <c r="U8" s="11">
        <v>98</v>
      </c>
      <c r="V8" s="11">
        <v>105</v>
      </c>
      <c r="W8" s="11">
        <v>84</v>
      </c>
      <c r="X8" s="11">
        <v>98</v>
      </c>
      <c r="Y8" s="11">
        <v>95</v>
      </c>
      <c r="Z8" s="11">
        <v>50</v>
      </c>
      <c r="AA8" s="11">
        <v>144</v>
      </c>
      <c r="AB8" s="11">
        <v>94</v>
      </c>
      <c r="AC8" s="11">
        <v>55</v>
      </c>
      <c r="AD8" s="11">
        <v>32</v>
      </c>
      <c r="AE8" s="11"/>
      <c r="AF8" s="11">
        <v>478</v>
      </c>
      <c r="AG8" s="11">
        <v>487</v>
      </c>
      <c r="AH8" s="11">
        <v>147</v>
      </c>
      <c r="AI8" s="11"/>
      <c r="AJ8" s="11">
        <v>261</v>
      </c>
      <c r="AK8" s="11">
        <v>423</v>
      </c>
      <c r="AL8" s="11">
        <v>94</v>
      </c>
      <c r="AM8" s="11">
        <v>151</v>
      </c>
      <c r="AN8" s="11">
        <v>46</v>
      </c>
      <c r="AO8" s="11"/>
      <c r="AP8" s="11">
        <v>307</v>
      </c>
      <c r="AQ8" s="11">
        <v>217</v>
      </c>
      <c r="AR8" s="11">
        <v>96</v>
      </c>
      <c r="AS8" s="11">
        <v>284</v>
      </c>
      <c r="AT8" s="11">
        <v>49</v>
      </c>
      <c r="AU8" s="11">
        <v>100</v>
      </c>
      <c r="AV8" s="11"/>
      <c r="AW8" s="11">
        <v>5</v>
      </c>
      <c r="AX8" s="11">
        <v>41</v>
      </c>
      <c r="AY8" s="11">
        <v>64</v>
      </c>
      <c r="AZ8" s="11">
        <v>61</v>
      </c>
      <c r="BA8" s="11">
        <v>119</v>
      </c>
      <c r="BB8" s="11">
        <v>116</v>
      </c>
      <c r="BC8" s="11">
        <v>97</v>
      </c>
      <c r="BD8" s="11">
        <v>98</v>
      </c>
      <c r="BE8" s="11">
        <v>76</v>
      </c>
      <c r="BF8" s="11">
        <v>63</v>
      </c>
      <c r="BG8" s="11">
        <v>92</v>
      </c>
      <c r="BH8" s="11">
        <v>69</v>
      </c>
      <c r="BI8" s="11">
        <v>45</v>
      </c>
      <c r="BJ8" s="11">
        <v>40</v>
      </c>
      <c r="BK8" s="11">
        <v>33</v>
      </c>
      <c r="BL8" s="11">
        <v>101</v>
      </c>
      <c r="BM8" s="11"/>
      <c r="BN8" s="11">
        <v>1155</v>
      </c>
      <c r="BO8" s="11" t="s">
        <v>233</v>
      </c>
      <c r="BP8" s="11"/>
      <c r="BQ8" s="11">
        <v>281</v>
      </c>
      <c r="BR8" s="11">
        <v>107</v>
      </c>
      <c r="BS8" s="11"/>
      <c r="BT8" s="11">
        <v>171</v>
      </c>
      <c r="BU8" s="11"/>
      <c r="BV8" s="11">
        <v>190</v>
      </c>
      <c r="BW8" s="11">
        <v>182</v>
      </c>
      <c r="BX8" s="11">
        <v>744</v>
      </c>
      <c r="BY8" s="11"/>
      <c r="BZ8" s="11">
        <v>95</v>
      </c>
      <c r="CA8" s="11">
        <v>153</v>
      </c>
      <c r="CB8" s="11">
        <v>160</v>
      </c>
      <c r="CC8" s="11">
        <v>146</v>
      </c>
      <c r="CD8" s="11">
        <v>208</v>
      </c>
      <c r="CE8" s="11">
        <v>155</v>
      </c>
      <c r="CF8" s="11">
        <v>160</v>
      </c>
      <c r="CG8" s="11"/>
      <c r="CH8" s="11">
        <v>123</v>
      </c>
      <c r="CI8" s="11">
        <v>455</v>
      </c>
      <c r="CJ8" s="11">
        <v>399</v>
      </c>
      <c r="CK8" s="11">
        <v>147</v>
      </c>
      <c r="CL8" s="11">
        <v>36</v>
      </c>
    </row>
    <row r="9" spans="2:90" x14ac:dyDescent="0.3">
      <c r="B9" s="18" t="s">
        <v>194</v>
      </c>
      <c r="C9" s="17">
        <v>2.5436031902303601E-2</v>
      </c>
      <c r="D9" s="17">
        <v>3.4061928590248897E-2</v>
      </c>
      <c r="E9" s="17">
        <v>1.77840666426256E-2</v>
      </c>
      <c r="F9" s="17"/>
      <c r="G9" s="17">
        <v>0.140907504201327</v>
      </c>
      <c r="H9" s="17">
        <v>4.2434122621937902E-2</v>
      </c>
      <c r="I9" s="17">
        <v>3.1686297892577001E-2</v>
      </c>
      <c r="J9" s="17">
        <v>2.4487031662127099E-2</v>
      </c>
      <c r="K9" s="17">
        <v>0</v>
      </c>
      <c r="L9" s="17">
        <v>3.3570037200368898E-3</v>
      </c>
      <c r="M9" s="17"/>
      <c r="N9" s="17">
        <v>2.4655744058207099E-2</v>
      </c>
      <c r="O9" s="17">
        <v>3.4222750871251699E-2</v>
      </c>
      <c r="P9" s="17">
        <v>2.7264949467631101E-2</v>
      </c>
      <c r="Q9" s="17">
        <v>1.67117806219115E-2</v>
      </c>
      <c r="R9" s="17"/>
      <c r="S9" s="17">
        <v>6.3571408627478801E-2</v>
      </c>
      <c r="T9" s="17">
        <v>1.7821829957729698E-2</v>
      </c>
      <c r="U9" s="17">
        <v>9.2256129787380101E-3</v>
      </c>
      <c r="V9" s="17">
        <v>2.5310664186909401E-2</v>
      </c>
      <c r="W9" s="17">
        <v>1.31084928914687E-2</v>
      </c>
      <c r="X9" s="17">
        <v>9.3376359365492396E-3</v>
      </c>
      <c r="Y9" s="17">
        <v>0</v>
      </c>
      <c r="Z9" s="17">
        <v>1.8805022821485499E-2</v>
      </c>
      <c r="AA9" s="17">
        <v>4.1791516057032498E-2</v>
      </c>
      <c r="AB9" s="17">
        <v>1.0068318678713901E-2</v>
      </c>
      <c r="AC9" s="17">
        <v>6.8811242249330898E-2</v>
      </c>
      <c r="AD9" s="17">
        <v>0</v>
      </c>
      <c r="AE9" s="17"/>
      <c r="AF9" s="17">
        <v>1.84839773813451E-2</v>
      </c>
      <c r="AG9" s="17">
        <v>3.00586678171182E-2</v>
      </c>
      <c r="AH9" s="17">
        <v>2.1600562276342401E-2</v>
      </c>
      <c r="AI9" s="17"/>
      <c r="AJ9" s="17">
        <v>2.27724011073192E-2</v>
      </c>
      <c r="AK9" s="17">
        <v>2.3273093719314901E-2</v>
      </c>
      <c r="AL9" s="17">
        <v>2.38610945811372E-2</v>
      </c>
      <c r="AM9" s="17">
        <v>4.3557151969039302E-2</v>
      </c>
      <c r="AN9" s="17">
        <v>0</v>
      </c>
      <c r="AO9" s="17"/>
      <c r="AP9" s="17">
        <v>4.09798129712029E-2</v>
      </c>
      <c r="AQ9" s="17">
        <v>1.85722533968453E-2</v>
      </c>
      <c r="AR9" s="17">
        <v>2.42524511066207E-2</v>
      </c>
      <c r="AS9" s="17">
        <v>2.3741908605198699E-2</v>
      </c>
      <c r="AT9" s="17">
        <v>0</v>
      </c>
      <c r="AU9" s="17">
        <v>0</v>
      </c>
      <c r="AV9" s="17"/>
      <c r="AW9" s="17">
        <v>0</v>
      </c>
      <c r="AX9" s="17">
        <v>9.4213639884582007E-2</v>
      </c>
      <c r="AY9" s="17">
        <v>1.7564247306281301E-2</v>
      </c>
      <c r="AZ9" s="17">
        <v>3.3858185355113403E-2</v>
      </c>
      <c r="BA9" s="17">
        <v>2.5682672198669099E-2</v>
      </c>
      <c r="BB9" s="17">
        <v>2.8262830510954001E-2</v>
      </c>
      <c r="BC9" s="17">
        <v>8.9635082632160204E-3</v>
      </c>
      <c r="BD9" s="17">
        <v>0</v>
      </c>
      <c r="BE9" s="17">
        <v>1.18719813747423E-2</v>
      </c>
      <c r="BF9" s="17">
        <v>4.50936166106682E-2</v>
      </c>
      <c r="BG9" s="17">
        <v>3.1077263811113E-2</v>
      </c>
      <c r="BH9" s="17">
        <v>1.5880419689291599E-2</v>
      </c>
      <c r="BI9" s="17">
        <v>2.1273495637420099E-2</v>
      </c>
      <c r="BJ9" s="17">
        <v>2.2910476279195201E-2</v>
      </c>
      <c r="BK9" s="17">
        <v>0</v>
      </c>
      <c r="BL9" s="17">
        <v>5.6547729213868303E-2</v>
      </c>
      <c r="BM9" s="17"/>
      <c r="BN9" s="17">
        <v>2.5535731684661299E-2</v>
      </c>
      <c r="BO9" s="17" t="s">
        <v>234</v>
      </c>
      <c r="BP9" s="17"/>
      <c r="BQ9" s="17">
        <v>3.1856427138901897E-2</v>
      </c>
      <c r="BR9" s="17">
        <v>8.4598220617010007E-3</v>
      </c>
      <c r="BS9" s="17"/>
      <c r="BT9" s="17">
        <v>2.8592295096259001E-2</v>
      </c>
      <c r="BU9" s="17"/>
      <c r="BV9" s="17">
        <v>2.0668331020516999E-2</v>
      </c>
      <c r="BW9" s="17">
        <v>3.9524325483558297E-2</v>
      </c>
      <c r="BX9" s="17">
        <v>2.07041154822773E-2</v>
      </c>
      <c r="BY9" s="17"/>
      <c r="BZ9" s="17">
        <v>9.5860865075604706E-2</v>
      </c>
      <c r="CA9" s="17">
        <v>3.1328972686752499E-2</v>
      </c>
      <c r="CB9" s="17">
        <v>2.4383594334264399E-2</v>
      </c>
      <c r="CC9" s="17">
        <v>1.31940183849741E-2</v>
      </c>
      <c r="CD9" s="17">
        <v>1.2818889134306601E-2</v>
      </c>
      <c r="CE9" s="17">
        <v>2.7121278526675199E-2</v>
      </c>
      <c r="CF9" s="17">
        <v>1.2002860198793401E-2</v>
      </c>
      <c r="CG9" s="17"/>
      <c r="CH9" s="17">
        <v>5.4065574380889499E-2</v>
      </c>
      <c r="CI9" s="17">
        <v>6.8372089577932397E-3</v>
      </c>
      <c r="CJ9" s="17">
        <v>1.9355406825907601E-2</v>
      </c>
      <c r="CK9" s="17">
        <v>4.72809077916716E-2</v>
      </c>
      <c r="CL9" s="17">
        <v>0.14116882393267499</v>
      </c>
    </row>
    <row r="10" spans="2:90" x14ac:dyDescent="0.3">
      <c r="B10" s="18" t="s">
        <v>195</v>
      </c>
      <c r="C10" s="17">
        <v>2.93814274436845E-2</v>
      </c>
      <c r="D10" s="17">
        <v>3.81921204608947E-2</v>
      </c>
      <c r="E10" s="17">
        <v>2.1570901088776899E-2</v>
      </c>
      <c r="F10" s="17"/>
      <c r="G10" s="17">
        <v>8.6212853626411998E-2</v>
      </c>
      <c r="H10" s="17">
        <v>7.6451466191729794E-2</v>
      </c>
      <c r="I10" s="17">
        <v>4.3725664721751399E-2</v>
      </c>
      <c r="J10" s="17">
        <v>1.48139912726627E-2</v>
      </c>
      <c r="K10" s="17">
        <v>5.2889298206031197E-3</v>
      </c>
      <c r="L10" s="17">
        <v>2.92100562186755E-3</v>
      </c>
      <c r="M10" s="17"/>
      <c r="N10" s="17">
        <v>3.7866411720092898E-2</v>
      </c>
      <c r="O10" s="17">
        <v>2.2339109421382199E-2</v>
      </c>
      <c r="P10" s="17">
        <v>2.04002781687882E-2</v>
      </c>
      <c r="Q10" s="17">
        <v>3.4476958906621599E-2</v>
      </c>
      <c r="R10" s="17"/>
      <c r="S10" s="17">
        <v>5.7229669499659297E-2</v>
      </c>
      <c r="T10" s="17">
        <v>2.38267012475059E-2</v>
      </c>
      <c r="U10" s="17">
        <v>0</v>
      </c>
      <c r="V10" s="17">
        <v>1.85915959240435E-2</v>
      </c>
      <c r="W10" s="17">
        <v>2.20765433593734E-2</v>
      </c>
      <c r="X10" s="17">
        <v>7.7931216897818595E-2</v>
      </c>
      <c r="Y10" s="17">
        <v>1.09038967141529E-2</v>
      </c>
      <c r="Z10" s="17">
        <v>1.75957873740153E-2</v>
      </c>
      <c r="AA10" s="17">
        <v>3.9821449601369102E-2</v>
      </c>
      <c r="AB10" s="17">
        <v>2.9443975075915899E-2</v>
      </c>
      <c r="AC10" s="17">
        <v>0</v>
      </c>
      <c r="AD10" s="17">
        <v>0</v>
      </c>
      <c r="AE10" s="17"/>
      <c r="AF10" s="17">
        <v>2.6891401794014402E-2</v>
      </c>
      <c r="AG10" s="17">
        <v>3.7947542038223502E-2</v>
      </c>
      <c r="AH10" s="17">
        <v>1.8709633055663099E-2</v>
      </c>
      <c r="AI10" s="17"/>
      <c r="AJ10" s="17">
        <v>2.4625686709497399E-2</v>
      </c>
      <c r="AK10" s="17">
        <v>3.6695007492386099E-2</v>
      </c>
      <c r="AL10" s="17">
        <v>2.1511385962117598E-2</v>
      </c>
      <c r="AM10" s="17">
        <v>1.9022118148497101E-2</v>
      </c>
      <c r="AN10" s="17">
        <v>8.9239106883814603E-2</v>
      </c>
      <c r="AO10" s="17"/>
      <c r="AP10" s="17">
        <v>3.9152014327324403E-2</v>
      </c>
      <c r="AQ10" s="17">
        <v>3.2774620494327701E-2</v>
      </c>
      <c r="AR10" s="17">
        <v>3.0217253561075401E-2</v>
      </c>
      <c r="AS10" s="17">
        <v>2.0612099452033201E-2</v>
      </c>
      <c r="AT10" s="17">
        <v>8.1748984219460502E-2</v>
      </c>
      <c r="AU10" s="17">
        <v>1.05647303469798E-2</v>
      </c>
      <c r="AV10" s="17"/>
      <c r="AW10" s="17">
        <v>0</v>
      </c>
      <c r="AX10" s="17">
        <v>0</v>
      </c>
      <c r="AY10" s="17">
        <v>4.8814680069974997E-2</v>
      </c>
      <c r="AZ10" s="17">
        <v>0</v>
      </c>
      <c r="BA10" s="17">
        <v>3.0899371367196799E-2</v>
      </c>
      <c r="BB10" s="17">
        <v>7.5094742764080097E-3</v>
      </c>
      <c r="BC10" s="17">
        <v>3.04176939638473E-2</v>
      </c>
      <c r="BD10" s="17">
        <v>2.0097801523464898E-2</v>
      </c>
      <c r="BE10" s="17">
        <v>7.8569602414072598E-2</v>
      </c>
      <c r="BF10" s="17">
        <v>3.0295653326879699E-2</v>
      </c>
      <c r="BG10" s="17">
        <v>3.4165810275859999E-2</v>
      </c>
      <c r="BH10" s="17">
        <v>3.1529388147981702E-2</v>
      </c>
      <c r="BI10" s="17">
        <v>0</v>
      </c>
      <c r="BJ10" s="17">
        <v>7.8466989170793297E-2</v>
      </c>
      <c r="BK10" s="17">
        <v>0</v>
      </c>
      <c r="BL10" s="17">
        <v>5.1166978037458698E-2</v>
      </c>
      <c r="BM10" s="17"/>
      <c r="BN10" s="17">
        <v>2.9496591708800299E-2</v>
      </c>
      <c r="BO10" s="17" t="s">
        <v>234</v>
      </c>
      <c r="BP10" s="17"/>
      <c r="BQ10" s="17">
        <v>4.2778206676934501E-2</v>
      </c>
      <c r="BR10" s="17">
        <v>3.2878779730982598E-2</v>
      </c>
      <c r="BS10" s="17"/>
      <c r="BT10" s="17">
        <v>3.8735285899698997E-2</v>
      </c>
      <c r="BU10" s="17"/>
      <c r="BV10" s="17">
        <v>4.2874295888868798E-2</v>
      </c>
      <c r="BW10" s="17">
        <v>5.34995764957562E-2</v>
      </c>
      <c r="BX10" s="17">
        <v>1.5681240457039398E-2</v>
      </c>
      <c r="BY10" s="17"/>
      <c r="BZ10" s="17">
        <v>5.2611120491169401E-2</v>
      </c>
      <c r="CA10" s="17">
        <v>1.9635410454848401E-2</v>
      </c>
      <c r="CB10" s="17">
        <v>2.7611139030423601E-2</v>
      </c>
      <c r="CC10" s="17">
        <v>2.5809264915743702E-2</v>
      </c>
      <c r="CD10" s="17">
        <v>2.2203673679665501E-2</v>
      </c>
      <c r="CE10" s="17">
        <v>4.3319015681176402E-2</v>
      </c>
      <c r="CF10" s="17">
        <v>3.4597606453217099E-2</v>
      </c>
      <c r="CG10" s="17"/>
      <c r="CH10" s="17">
        <v>0.112237381583115</v>
      </c>
      <c r="CI10" s="17">
        <v>1.3238868948022601E-2</v>
      </c>
      <c r="CJ10" s="17">
        <v>1.7791003063825601E-2</v>
      </c>
      <c r="CK10" s="17">
        <v>2.76279271011695E-2</v>
      </c>
      <c r="CL10" s="17">
        <v>8.61917928033549E-2</v>
      </c>
    </row>
    <row r="11" spans="2:90" x14ac:dyDescent="0.3">
      <c r="B11" s="18" t="s">
        <v>196</v>
      </c>
      <c r="C11" s="17">
        <v>4.1593601070364201E-2</v>
      </c>
      <c r="D11" s="17">
        <v>4.8069380775668497E-2</v>
      </c>
      <c r="E11" s="17">
        <v>3.5884517998469798E-2</v>
      </c>
      <c r="F11" s="17"/>
      <c r="G11" s="17">
        <v>0.16566779083703201</v>
      </c>
      <c r="H11" s="17">
        <v>8.9411900175357703E-2</v>
      </c>
      <c r="I11" s="17">
        <v>6.7248804995544698E-2</v>
      </c>
      <c r="J11" s="17">
        <v>1.3939003019672099E-2</v>
      </c>
      <c r="K11" s="17">
        <v>2.0913472705575101E-2</v>
      </c>
      <c r="L11" s="17">
        <v>0</v>
      </c>
      <c r="M11" s="17"/>
      <c r="N11" s="17">
        <v>5.4739240271124201E-2</v>
      </c>
      <c r="O11" s="17">
        <v>3.91973344151922E-2</v>
      </c>
      <c r="P11" s="17">
        <v>3.2972695088717599E-2</v>
      </c>
      <c r="Q11" s="17">
        <v>3.64376601956427E-2</v>
      </c>
      <c r="R11" s="17"/>
      <c r="S11" s="17">
        <v>9.0471541116542806E-2</v>
      </c>
      <c r="T11" s="17">
        <v>4.03586961684173E-2</v>
      </c>
      <c r="U11" s="17">
        <v>0</v>
      </c>
      <c r="V11" s="17">
        <v>3.8691687689755998E-2</v>
      </c>
      <c r="W11" s="17">
        <v>3.2043509234884901E-2</v>
      </c>
      <c r="X11" s="17">
        <v>3.1204699091797398E-2</v>
      </c>
      <c r="Y11" s="17">
        <v>2.9059589115347E-2</v>
      </c>
      <c r="Z11" s="17">
        <v>2.0048431020962602E-2</v>
      </c>
      <c r="AA11" s="17">
        <v>4.4967187210011E-2</v>
      </c>
      <c r="AB11" s="17">
        <v>7.0407313970336394E-2</v>
      </c>
      <c r="AC11" s="17">
        <v>1.4962348409678999E-2</v>
      </c>
      <c r="AD11" s="17">
        <v>3.1344153201989702E-2</v>
      </c>
      <c r="AE11" s="17"/>
      <c r="AF11" s="17">
        <v>3.64953788529487E-2</v>
      </c>
      <c r="AG11" s="17">
        <v>4.37895249374044E-2</v>
      </c>
      <c r="AH11" s="17">
        <v>4.4136426108668997E-2</v>
      </c>
      <c r="AI11" s="17"/>
      <c r="AJ11" s="17">
        <v>4.5127516923065998E-2</v>
      </c>
      <c r="AK11" s="17">
        <v>4.8989057581494501E-2</v>
      </c>
      <c r="AL11" s="17">
        <v>9.7506488138269596E-3</v>
      </c>
      <c r="AM11" s="17">
        <v>4.0044620641243901E-2</v>
      </c>
      <c r="AN11" s="17">
        <v>6.98085280934332E-2</v>
      </c>
      <c r="AO11" s="17"/>
      <c r="AP11" s="17">
        <v>4.4114456734998198E-2</v>
      </c>
      <c r="AQ11" s="17">
        <v>5.2396115924880901E-2</v>
      </c>
      <c r="AR11" s="17">
        <v>1.9788972123369698E-2</v>
      </c>
      <c r="AS11" s="17">
        <v>5.09086610433876E-2</v>
      </c>
      <c r="AT11" s="17">
        <v>8.3142340230522499E-2</v>
      </c>
      <c r="AU11" s="17">
        <v>9.1599505773202108E-3</v>
      </c>
      <c r="AV11" s="17"/>
      <c r="AW11" s="17">
        <v>0.41626431683480403</v>
      </c>
      <c r="AX11" s="17">
        <v>2.5293912430881499E-2</v>
      </c>
      <c r="AY11" s="17">
        <v>4.7067569083135703E-2</v>
      </c>
      <c r="AZ11" s="17">
        <v>3.6371174506063503E-2</v>
      </c>
      <c r="BA11" s="17">
        <v>4.3673894400090299E-2</v>
      </c>
      <c r="BB11" s="17">
        <v>1.7142106217246701E-2</v>
      </c>
      <c r="BC11" s="17">
        <v>5.91965024872372E-2</v>
      </c>
      <c r="BD11" s="17">
        <v>2.06232660806485E-2</v>
      </c>
      <c r="BE11" s="17">
        <v>3.8680199789287002E-2</v>
      </c>
      <c r="BF11" s="17">
        <v>4.4745596391415003E-2</v>
      </c>
      <c r="BG11" s="17">
        <v>4.2761014124377099E-2</v>
      </c>
      <c r="BH11" s="17">
        <v>5.7364927419378098E-2</v>
      </c>
      <c r="BI11" s="17">
        <v>3.7568447030570801E-2</v>
      </c>
      <c r="BJ11" s="17">
        <v>4.5982152832614198E-2</v>
      </c>
      <c r="BK11" s="17">
        <v>2.4285523235407801E-2</v>
      </c>
      <c r="BL11" s="17">
        <v>5.8806371695212502E-2</v>
      </c>
      <c r="BM11" s="17"/>
      <c r="BN11" s="17">
        <v>4.17566325129302E-2</v>
      </c>
      <c r="BO11" s="17" t="s">
        <v>234</v>
      </c>
      <c r="BP11" s="17"/>
      <c r="BQ11" s="17">
        <v>4.8200261980732698E-2</v>
      </c>
      <c r="BR11" s="17">
        <v>6.7263018839986199E-2</v>
      </c>
      <c r="BS11" s="17"/>
      <c r="BT11" s="17">
        <v>5.0074563928139498E-2</v>
      </c>
      <c r="BU11" s="17"/>
      <c r="BV11" s="17">
        <v>5.50970342328478E-2</v>
      </c>
      <c r="BW11" s="17">
        <v>4.55589790805895E-2</v>
      </c>
      <c r="BX11" s="17">
        <v>3.6911624330758903E-2</v>
      </c>
      <c r="BY11" s="17"/>
      <c r="BZ11" s="17">
        <v>7.2561019519914602E-2</v>
      </c>
      <c r="CA11" s="17">
        <v>3.5770098642923603E-2</v>
      </c>
      <c r="CB11" s="17">
        <v>4.3556097923569202E-2</v>
      </c>
      <c r="CC11" s="17">
        <v>8.6454805968471701E-2</v>
      </c>
      <c r="CD11" s="17">
        <v>2.8388864230262701E-2</v>
      </c>
      <c r="CE11" s="17">
        <v>2.7305018764084199E-2</v>
      </c>
      <c r="CF11" s="17">
        <v>3.7804062352542203E-2</v>
      </c>
      <c r="CG11" s="17"/>
      <c r="CH11" s="17">
        <v>4.6252869804823502E-2</v>
      </c>
      <c r="CI11" s="17">
        <v>4.2319369925289202E-2</v>
      </c>
      <c r="CJ11" s="17">
        <v>3.8636949008794101E-2</v>
      </c>
      <c r="CK11" s="17">
        <v>4.5468790004046598E-2</v>
      </c>
      <c r="CL11" s="17">
        <v>3.3340070997280799E-2</v>
      </c>
    </row>
    <row r="12" spans="2:90" x14ac:dyDescent="0.3">
      <c r="B12" s="18" t="s">
        <v>197</v>
      </c>
      <c r="C12" s="17">
        <v>6.1974640931169001E-2</v>
      </c>
      <c r="D12" s="17">
        <v>6.2200649254367503E-2</v>
      </c>
      <c r="E12" s="17">
        <v>6.1870973273707303E-2</v>
      </c>
      <c r="F12" s="17"/>
      <c r="G12" s="17">
        <v>5.8719103689619197E-2</v>
      </c>
      <c r="H12" s="17">
        <v>0.16320020212866401</v>
      </c>
      <c r="I12" s="17">
        <v>0.12287018319243399</v>
      </c>
      <c r="J12" s="17">
        <v>3.82655785044589E-2</v>
      </c>
      <c r="K12" s="17">
        <v>1.1187596441307001E-2</v>
      </c>
      <c r="L12" s="17">
        <v>4.0300531694616596E-3</v>
      </c>
      <c r="M12" s="17"/>
      <c r="N12" s="17">
        <v>0.105122585465264</v>
      </c>
      <c r="O12" s="17">
        <v>5.0294258769672903E-2</v>
      </c>
      <c r="P12" s="17">
        <v>4.6026366120919003E-2</v>
      </c>
      <c r="Q12" s="17">
        <v>3.55894697658116E-2</v>
      </c>
      <c r="R12" s="17"/>
      <c r="S12" s="17">
        <v>0.10380691549301101</v>
      </c>
      <c r="T12" s="17">
        <v>3.6668645148315998E-2</v>
      </c>
      <c r="U12" s="17">
        <v>5.0208748019922401E-2</v>
      </c>
      <c r="V12" s="17">
        <v>5.61415183822465E-2</v>
      </c>
      <c r="W12" s="17">
        <v>2.9523564515225299E-2</v>
      </c>
      <c r="X12" s="17">
        <v>0.10187978302735801</v>
      </c>
      <c r="Y12" s="17">
        <v>3.8645767231659099E-2</v>
      </c>
      <c r="Z12" s="17">
        <v>5.1337222855371401E-2</v>
      </c>
      <c r="AA12" s="17">
        <v>8.2775785699464893E-2</v>
      </c>
      <c r="AB12" s="17">
        <v>4.7051603583654497E-2</v>
      </c>
      <c r="AC12" s="17">
        <v>4.8832620690482997E-2</v>
      </c>
      <c r="AD12" s="17">
        <v>6.9068787877697005E-2</v>
      </c>
      <c r="AE12" s="17"/>
      <c r="AF12" s="17">
        <v>5.1722664455061899E-2</v>
      </c>
      <c r="AG12" s="17">
        <v>6.4286561498896999E-2</v>
      </c>
      <c r="AH12" s="17">
        <v>8.8766316417567007E-2</v>
      </c>
      <c r="AI12" s="17"/>
      <c r="AJ12" s="17">
        <v>5.61586551891987E-2</v>
      </c>
      <c r="AK12" s="17">
        <v>7.38769357161701E-2</v>
      </c>
      <c r="AL12" s="17">
        <v>5.4998719540523398E-2</v>
      </c>
      <c r="AM12" s="17">
        <v>9.1650360716101303E-2</v>
      </c>
      <c r="AN12" s="17">
        <v>4.4165028070248503E-2</v>
      </c>
      <c r="AO12" s="17"/>
      <c r="AP12" s="17">
        <v>8.3432910118040896E-2</v>
      </c>
      <c r="AQ12" s="17">
        <v>6.8918129065192804E-2</v>
      </c>
      <c r="AR12" s="17">
        <v>5.2098594892278999E-2</v>
      </c>
      <c r="AS12" s="17">
        <v>6.7865563581347002E-2</v>
      </c>
      <c r="AT12" s="17">
        <v>6.0774396887198198E-2</v>
      </c>
      <c r="AU12" s="17">
        <v>1.8740590060732799E-2</v>
      </c>
      <c r="AV12" s="17"/>
      <c r="AW12" s="17">
        <v>0</v>
      </c>
      <c r="AX12" s="17">
        <v>9.3617012619062495E-2</v>
      </c>
      <c r="AY12" s="17">
        <v>4.4507915063850302E-2</v>
      </c>
      <c r="AZ12" s="17">
        <v>6.5839463764457706E-2</v>
      </c>
      <c r="BA12" s="17">
        <v>1.53924712358367E-2</v>
      </c>
      <c r="BB12" s="17">
        <v>6.0206346459701E-2</v>
      </c>
      <c r="BC12" s="17">
        <v>6.3327192086963496E-2</v>
      </c>
      <c r="BD12" s="17">
        <v>3.9892770809493001E-2</v>
      </c>
      <c r="BE12" s="17">
        <v>4.50360512369615E-2</v>
      </c>
      <c r="BF12" s="17">
        <v>3.04552696002123E-2</v>
      </c>
      <c r="BG12" s="17">
        <v>7.9746628199120595E-2</v>
      </c>
      <c r="BH12" s="17">
        <v>8.8944894143498404E-2</v>
      </c>
      <c r="BI12" s="17">
        <v>8.8160937681506402E-2</v>
      </c>
      <c r="BJ12" s="17">
        <v>0</v>
      </c>
      <c r="BK12" s="17">
        <v>0.11311288549404799</v>
      </c>
      <c r="BL12" s="17">
        <v>0.14654823805019301</v>
      </c>
      <c r="BM12" s="17"/>
      <c r="BN12" s="17">
        <v>6.2217558467845498E-2</v>
      </c>
      <c r="BO12" s="17" t="s">
        <v>234</v>
      </c>
      <c r="BP12" s="17"/>
      <c r="BQ12" s="17">
        <v>8.1245727283414504E-2</v>
      </c>
      <c r="BR12" s="17">
        <v>5.1782363818185399E-2</v>
      </c>
      <c r="BS12" s="17"/>
      <c r="BT12" s="17">
        <v>0.123799584417425</v>
      </c>
      <c r="BU12" s="17"/>
      <c r="BV12" s="17">
        <v>3.7149211794169197E-2</v>
      </c>
      <c r="BW12" s="17">
        <v>9.6003326807652806E-2</v>
      </c>
      <c r="BX12" s="17">
        <v>6.3557793156690801E-2</v>
      </c>
      <c r="BY12" s="17"/>
      <c r="BZ12" s="17">
        <v>0.116954758254845</v>
      </c>
      <c r="CA12" s="17">
        <v>5.5487325399500402E-2</v>
      </c>
      <c r="CB12" s="17">
        <v>6.2624231704539401E-2</v>
      </c>
      <c r="CC12" s="17">
        <v>6.6337535581504098E-2</v>
      </c>
      <c r="CD12" s="17">
        <v>4.4877051714430197E-2</v>
      </c>
      <c r="CE12" s="17">
        <v>6.1050333216516303E-2</v>
      </c>
      <c r="CF12" s="17">
        <v>6.5869606512342499E-2</v>
      </c>
      <c r="CG12" s="17"/>
      <c r="CH12" s="17">
        <v>8.22793757514724E-2</v>
      </c>
      <c r="CI12" s="17">
        <v>6.1934639160542898E-2</v>
      </c>
      <c r="CJ12" s="17">
        <v>4.4179824524829603E-2</v>
      </c>
      <c r="CK12" s="17">
        <v>9.5057778043889804E-2</v>
      </c>
      <c r="CL12" s="17">
        <v>5.4687440510560098E-2</v>
      </c>
    </row>
    <row r="13" spans="2:90" x14ac:dyDescent="0.3">
      <c r="B13" s="18" t="s">
        <v>198</v>
      </c>
      <c r="C13" s="17">
        <v>6.5952402412779595E-2</v>
      </c>
      <c r="D13" s="17">
        <v>6.9800372719724404E-2</v>
      </c>
      <c r="E13" s="17">
        <v>6.26251353292296E-2</v>
      </c>
      <c r="F13" s="17"/>
      <c r="G13" s="17">
        <v>0.188864943929828</v>
      </c>
      <c r="H13" s="17">
        <v>0.124317908084648</v>
      </c>
      <c r="I13" s="17">
        <v>0.113974023666867</v>
      </c>
      <c r="J13" s="17">
        <v>7.0211792859638605E-2</v>
      </c>
      <c r="K13" s="17">
        <v>1.6025051459867701E-2</v>
      </c>
      <c r="L13" s="17">
        <v>0</v>
      </c>
      <c r="M13" s="17"/>
      <c r="N13" s="17">
        <v>8.4784425434400998E-2</v>
      </c>
      <c r="O13" s="17">
        <v>5.5822366505742398E-2</v>
      </c>
      <c r="P13" s="17">
        <v>7.5322760957999904E-2</v>
      </c>
      <c r="Q13" s="17">
        <v>4.1910774732356403E-2</v>
      </c>
      <c r="R13" s="17"/>
      <c r="S13" s="17">
        <v>0.12643712112776601</v>
      </c>
      <c r="T13" s="17">
        <v>7.3367387863700506E-2</v>
      </c>
      <c r="U13" s="17">
        <v>3.9711843136187398E-2</v>
      </c>
      <c r="V13" s="17">
        <v>5.3262880463307301E-2</v>
      </c>
      <c r="W13" s="17">
        <v>4.4784067839589402E-2</v>
      </c>
      <c r="X13" s="17">
        <v>4.8524005008666299E-2</v>
      </c>
      <c r="Y13" s="17">
        <v>4.05803132906239E-2</v>
      </c>
      <c r="Z13" s="17">
        <v>6.6247866336410804E-2</v>
      </c>
      <c r="AA13" s="17">
        <v>5.0450672473194E-2</v>
      </c>
      <c r="AB13" s="17">
        <v>6.7046170408511699E-2</v>
      </c>
      <c r="AC13" s="17">
        <v>9.8152852452055697E-2</v>
      </c>
      <c r="AD13" s="17">
        <v>6.6698425681365803E-2</v>
      </c>
      <c r="AE13" s="17"/>
      <c r="AF13" s="17">
        <v>4.8421551697779598E-2</v>
      </c>
      <c r="AG13" s="17">
        <v>5.51520346627455E-2</v>
      </c>
      <c r="AH13" s="17">
        <v>0.11838564489803099</v>
      </c>
      <c r="AI13" s="17"/>
      <c r="AJ13" s="17">
        <v>5.38988465001152E-2</v>
      </c>
      <c r="AK13" s="17">
        <v>8.0902020571832406E-2</v>
      </c>
      <c r="AL13" s="17">
        <v>8.1615754122320194E-2</v>
      </c>
      <c r="AM13" s="17">
        <v>5.76596218867442E-2</v>
      </c>
      <c r="AN13" s="17">
        <v>8.1094759948971404E-2</v>
      </c>
      <c r="AO13" s="17"/>
      <c r="AP13" s="17">
        <v>0.10099851555697099</v>
      </c>
      <c r="AQ13" s="17">
        <v>7.3389516515269898E-2</v>
      </c>
      <c r="AR13" s="17">
        <v>6.8345731632281997E-2</v>
      </c>
      <c r="AS13" s="17">
        <v>5.33962208922871E-2</v>
      </c>
      <c r="AT13" s="17">
        <v>5.6722747924617102E-2</v>
      </c>
      <c r="AU13" s="17">
        <v>9.3007144799156696E-3</v>
      </c>
      <c r="AV13" s="17"/>
      <c r="AW13" s="17">
        <v>0</v>
      </c>
      <c r="AX13" s="17">
        <v>7.3082335971234494E-2</v>
      </c>
      <c r="AY13" s="17">
        <v>1.6570712941550401E-2</v>
      </c>
      <c r="AZ13" s="17">
        <v>3.2712552818152399E-2</v>
      </c>
      <c r="BA13" s="17">
        <v>5.4284348401406397E-2</v>
      </c>
      <c r="BB13" s="17">
        <v>9.2642090769685603E-2</v>
      </c>
      <c r="BC13" s="17">
        <v>5.0463667091447E-2</v>
      </c>
      <c r="BD13" s="17">
        <v>8.9232012785644493E-2</v>
      </c>
      <c r="BE13" s="17">
        <v>5.0647147677729099E-2</v>
      </c>
      <c r="BF13" s="17">
        <v>7.4992463041140905E-2</v>
      </c>
      <c r="BG13" s="17">
        <v>2.86560317203358E-2</v>
      </c>
      <c r="BH13" s="17">
        <v>0.112340582422776</v>
      </c>
      <c r="BI13" s="17">
        <v>0.11099169966112001</v>
      </c>
      <c r="BJ13" s="17">
        <v>2.1808127535885999E-2</v>
      </c>
      <c r="BK13" s="17">
        <v>5.8261220996522999E-2</v>
      </c>
      <c r="BL13" s="17">
        <v>0.11822431604579001</v>
      </c>
      <c r="BM13" s="17"/>
      <c r="BN13" s="17">
        <v>6.6210911294659197E-2</v>
      </c>
      <c r="BO13" s="17" t="s">
        <v>234</v>
      </c>
      <c r="BP13" s="17"/>
      <c r="BQ13" s="17">
        <v>8.9959038306296105E-2</v>
      </c>
      <c r="BR13" s="17">
        <v>8.3909554110007403E-2</v>
      </c>
      <c r="BS13" s="17"/>
      <c r="BT13" s="17">
        <v>0.115363846777853</v>
      </c>
      <c r="BU13" s="17"/>
      <c r="BV13" s="17">
        <v>6.8008158418445597E-2</v>
      </c>
      <c r="BW13" s="17">
        <v>7.7520778234351204E-2</v>
      </c>
      <c r="BX13" s="17">
        <v>6.4067409024072097E-2</v>
      </c>
      <c r="BY13" s="17"/>
      <c r="BZ13" s="17">
        <v>7.1981487955842902E-2</v>
      </c>
      <c r="CA13" s="17">
        <v>5.0411516376551099E-2</v>
      </c>
      <c r="CB13" s="17">
        <v>8.1644633182326801E-2</v>
      </c>
      <c r="CC13" s="17">
        <v>0.10113641158874</v>
      </c>
      <c r="CD13" s="17">
        <v>4.6904239474018797E-2</v>
      </c>
      <c r="CE13" s="17">
        <v>4.9481653676516801E-2</v>
      </c>
      <c r="CF13" s="17">
        <v>9.1147156733125997E-2</v>
      </c>
      <c r="CG13" s="17"/>
      <c r="CH13" s="17">
        <v>8.1174401475454697E-2</v>
      </c>
      <c r="CI13" s="17">
        <v>6.1011753093446301E-2</v>
      </c>
      <c r="CJ13" s="17">
        <v>7.5158092871509305E-2</v>
      </c>
      <c r="CK13" s="17">
        <v>5.2374998193889702E-2</v>
      </c>
      <c r="CL13" s="17">
        <v>2.9880808812098002E-2</v>
      </c>
    </row>
    <row r="14" spans="2:90" x14ac:dyDescent="0.3">
      <c r="B14" s="18" t="s">
        <v>199</v>
      </c>
      <c r="C14" s="17">
        <v>6.3225362352524003E-2</v>
      </c>
      <c r="D14" s="17">
        <v>8.2107020155970503E-2</v>
      </c>
      <c r="E14" s="17">
        <v>4.4908234890107403E-2</v>
      </c>
      <c r="F14" s="17"/>
      <c r="G14" s="17">
        <v>0.133869271181288</v>
      </c>
      <c r="H14" s="17">
        <v>0.14805397100376</v>
      </c>
      <c r="I14" s="17">
        <v>0.102999625900945</v>
      </c>
      <c r="J14" s="17">
        <v>5.1765858897574998E-2</v>
      </c>
      <c r="K14" s="17">
        <v>1.9601811946243199E-2</v>
      </c>
      <c r="L14" s="17">
        <v>3.3570037200368898E-3</v>
      </c>
      <c r="M14" s="17"/>
      <c r="N14" s="17">
        <v>8.8064897943610193E-2</v>
      </c>
      <c r="O14" s="17">
        <v>7.0286464165020296E-2</v>
      </c>
      <c r="P14" s="17">
        <v>4.6293392854029003E-2</v>
      </c>
      <c r="Q14" s="17">
        <v>4.38811655090297E-2</v>
      </c>
      <c r="R14" s="17"/>
      <c r="S14" s="17">
        <v>7.0364271979445003E-2</v>
      </c>
      <c r="T14" s="17">
        <v>6.1984439966514503E-2</v>
      </c>
      <c r="U14" s="17">
        <v>1.9440756031339299E-2</v>
      </c>
      <c r="V14" s="17">
        <v>6.2108995987090902E-2</v>
      </c>
      <c r="W14" s="17">
        <v>8.5939324062753397E-2</v>
      </c>
      <c r="X14" s="17">
        <v>6.9658909696372895E-2</v>
      </c>
      <c r="Y14" s="17">
        <v>2.0136841458040199E-2</v>
      </c>
      <c r="Z14" s="17">
        <v>8.6476399440394799E-2</v>
      </c>
      <c r="AA14" s="17">
        <v>7.3971979891928705E-2</v>
      </c>
      <c r="AB14" s="17">
        <v>4.9263169061506698E-2</v>
      </c>
      <c r="AC14" s="17">
        <v>7.5574907096699798E-2</v>
      </c>
      <c r="AD14" s="17">
        <v>0.156394788414983</v>
      </c>
      <c r="AE14" s="17"/>
      <c r="AF14" s="17">
        <v>4.1609501389231002E-2</v>
      </c>
      <c r="AG14" s="17">
        <v>7.7752829821612093E-2</v>
      </c>
      <c r="AH14" s="17">
        <v>6.0360916624486297E-2</v>
      </c>
      <c r="AI14" s="17"/>
      <c r="AJ14" s="17">
        <v>5.8965930016755798E-2</v>
      </c>
      <c r="AK14" s="17">
        <v>8.4752378813374996E-2</v>
      </c>
      <c r="AL14" s="17">
        <v>5.6791319818847802E-2</v>
      </c>
      <c r="AM14" s="17">
        <v>3.0803489583649101E-2</v>
      </c>
      <c r="AN14" s="17">
        <v>0.12662869011628899</v>
      </c>
      <c r="AO14" s="17"/>
      <c r="AP14" s="17">
        <v>0.10214484156985</v>
      </c>
      <c r="AQ14" s="17">
        <v>7.8713575868868693E-2</v>
      </c>
      <c r="AR14" s="17">
        <v>4.37602128656693E-2</v>
      </c>
      <c r="AS14" s="17">
        <v>3.5011875542908799E-2</v>
      </c>
      <c r="AT14" s="17">
        <v>8.0863095998975301E-2</v>
      </c>
      <c r="AU14" s="17">
        <v>0</v>
      </c>
      <c r="AV14" s="17"/>
      <c r="AW14" s="17">
        <v>0</v>
      </c>
      <c r="AX14" s="17">
        <v>1.97629522053114E-2</v>
      </c>
      <c r="AY14" s="17">
        <v>1.4428732573108401E-2</v>
      </c>
      <c r="AZ14" s="17">
        <v>8.0788317884055105E-2</v>
      </c>
      <c r="BA14" s="17">
        <v>6.9117364738211506E-2</v>
      </c>
      <c r="BB14" s="17">
        <v>9.6333771961268407E-3</v>
      </c>
      <c r="BC14" s="17">
        <v>6.8028245549071206E-2</v>
      </c>
      <c r="BD14" s="17">
        <v>3.0034028408626599E-2</v>
      </c>
      <c r="BE14" s="17">
        <v>3.5026597697182499E-2</v>
      </c>
      <c r="BF14" s="17">
        <v>9.6074263318082498E-2</v>
      </c>
      <c r="BG14" s="17">
        <v>9.1654907871438193E-2</v>
      </c>
      <c r="BH14" s="17">
        <v>5.9193309280620998E-2</v>
      </c>
      <c r="BI14" s="17">
        <v>9.8590045766178303E-2</v>
      </c>
      <c r="BJ14" s="17">
        <v>0.12124862784872301</v>
      </c>
      <c r="BK14" s="17">
        <v>0.14423331041566101</v>
      </c>
      <c r="BL14" s="17">
        <v>0.123784914485648</v>
      </c>
      <c r="BM14" s="17"/>
      <c r="BN14" s="17">
        <v>6.3473182251879506E-2</v>
      </c>
      <c r="BO14" s="17" t="s">
        <v>234</v>
      </c>
      <c r="BP14" s="17"/>
      <c r="BQ14" s="17">
        <v>0.104382531918034</v>
      </c>
      <c r="BR14" s="17">
        <v>6.1303043016067899E-2</v>
      </c>
      <c r="BS14" s="17"/>
      <c r="BT14" s="17">
        <v>0.13988466114233999</v>
      </c>
      <c r="BU14" s="17"/>
      <c r="BV14" s="17">
        <v>4.6283617052403997E-2</v>
      </c>
      <c r="BW14" s="17">
        <v>8.4211862335335896E-2</v>
      </c>
      <c r="BX14" s="17">
        <v>6.2318068241928197E-2</v>
      </c>
      <c r="BY14" s="17"/>
      <c r="BZ14" s="17">
        <v>1.7102870637801599E-2</v>
      </c>
      <c r="CA14" s="17">
        <v>4.9331531798262898E-2</v>
      </c>
      <c r="CB14" s="17">
        <v>4.7926464494605102E-2</v>
      </c>
      <c r="CC14" s="17">
        <v>0.11435851641282101</v>
      </c>
      <c r="CD14" s="17">
        <v>6.8510403291157193E-2</v>
      </c>
      <c r="CE14" s="17">
        <v>8.7487647899074802E-2</v>
      </c>
      <c r="CF14" s="17">
        <v>7.4138680217033903E-2</v>
      </c>
      <c r="CG14" s="17"/>
      <c r="CH14" s="17">
        <v>7.4039398104367701E-2</v>
      </c>
      <c r="CI14" s="17">
        <v>5.5800865360075801E-2</v>
      </c>
      <c r="CJ14" s="17">
        <v>8.0199430755461598E-2</v>
      </c>
      <c r="CK14" s="17">
        <v>4.65829088074005E-2</v>
      </c>
      <c r="CL14" s="17">
        <v>0</v>
      </c>
    </row>
    <row r="15" spans="2:90" x14ac:dyDescent="0.3">
      <c r="B15" s="18" t="s">
        <v>200</v>
      </c>
      <c r="C15" s="17">
        <v>2.11492298127972E-2</v>
      </c>
      <c r="D15" s="17">
        <v>1.56527720671285E-2</v>
      </c>
      <c r="E15" s="17">
        <v>2.6084091639293601E-2</v>
      </c>
      <c r="F15" s="17"/>
      <c r="G15" s="17">
        <v>0</v>
      </c>
      <c r="H15" s="17">
        <v>3.20207919450484E-2</v>
      </c>
      <c r="I15" s="17">
        <v>5.0292659763980403E-2</v>
      </c>
      <c r="J15" s="17">
        <v>3.3667405235379297E-2</v>
      </c>
      <c r="K15" s="17">
        <v>5.829040686567E-3</v>
      </c>
      <c r="L15" s="17">
        <v>0</v>
      </c>
      <c r="M15" s="17"/>
      <c r="N15" s="17">
        <v>2.9080414196704801E-2</v>
      </c>
      <c r="O15" s="17">
        <v>2.5584790729006199E-2</v>
      </c>
      <c r="P15" s="17">
        <v>2.0653613488853501E-2</v>
      </c>
      <c r="Q15" s="17">
        <v>7.9326606163229695E-3</v>
      </c>
      <c r="R15" s="17"/>
      <c r="S15" s="17">
        <v>3.4144688093293303E-2</v>
      </c>
      <c r="T15" s="17">
        <v>2.5162828525756999E-2</v>
      </c>
      <c r="U15" s="17">
        <v>2.0160640473294099E-2</v>
      </c>
      <c r="V15" s="17">
        <v>9.0825100818970692E-3</v>
      </c>
      <c r="W15" s="17">
        <v>1.11217604169208E-2</v>
      </c>
      <c r="X15" s="17">
        <v>9.5426350821073702E-3</v>
      </c>
      <c r="Y15" s="17">
        <v>6.2182816394099498E-2</v>
      </c>
      <c r="Z15" s="17">
        <v>0</v>
      </c>
      <c r="AA15" s="17">
        <v>2.2325836989227799E-2</v>
      </c>
      <c r="AB15" s="17">
        <v>0</v>
      </c>
      <c r="AC15" s="17">
        <v>1.6022055692466598E-2</v>
      </c>
      <c r="AD15" s="17">
        <v>2.29723312617429E-2</v>
      </c>
      <c r="AE15" s="17"/>
      <c r="AF15" s="17">
        <v>7.3872139748706401E-3</v>
      </c>
      <c r="AG15" s="17">
        <v>3.4665862191208097E-2</v>
      </c>
      <c r="AH15" s="17">
        <v>2.2053658449826801E-2</v>
      </c>
      <c r="AI15" s="17"/>
      <c r="AJ15" s="17">
        <v>1.5140220381515E-2</v>
      </c>
      <c r="AK15" s="17">
        <v>2.89224647455999E-2</v>
      </c>
      <c r="AL15" s="17">
        <v>8.5918106320630894E-3</v>
      </c>
      <c r="AM15" s="17">
        <v>1.77732749965758E-2</v>
      </c>
      <c r="AN15" s="17">
        <v>6.2557091036510595E-2</v>
      </c>
      <c r="AO15" s="17"/>
      <c r="AP15" s="17">
        <v>2.3634078944565099E-2</v>
      </c>
      <c r="AQ15" s="17">
        <v>3.1164510585785302E-2</v>
      </c>
      <c r="AR15" s="17">
        <v>1.9055919397786E-2</v>
      </c>
      <c r="AS15" s="17">
        <v>2.0374629495574101E-2</v>
      </c>
      <c r="AT15" s="17">
        <v>5.86108117340556E-2</v>
      </c>
      <c r="AU15" s="17">
        <v>0</v>
      </c>
      <c r="AV15" s="17"/>
      <c r="AW15" s="17">
        <v>0</v>
      </c>
      <c r="AX15" s="17">
        <v>0</v>
      </c>
      <c r="AY15" s="17">
        <v>0</v>
      </c>
      <c r="AZ15" s="17">
        <v>3.01476178952019E-2</v>
      </c>
      <c r="BA15" s="17">
        <v>0</v>
      </c>
      <c r="BB15" s="17">
        <v>8.0262398759395892E-3</v>
      </c>
      <c r="BC15" s="17">
        <v>1.08452242692187E-2</v>
      </c>
      <c r="BD15" s="17">
        <v>3.3528183577637601E-2</v>
      </c>
      <c r="BE15" s="17">
        <v>1.3981854257756001E-2</v>
      </c>
      <c r="BF15" s="17">
        <v>4.6146973435268898E-2</v>
      </c>
      <c r="BG15" s="17">
        <v>2.00510925195602E-2</v>
      </c>
      <c r="BH15" s="17">
        <v>3.7818493952406801E-2</v>
      </c>
      <c r="BI15" s="17">
        <v>4.1965219219608003E-2</v>
      </c>
      <c r="BJ15" s="17">
        <v>2.5490236317385801E-2</v>
      </c>
      <c r="BK15" s="17">
        <v>6.3616644636983299E-2</v>
      </c>
      <c r="BL15" s="17">
        <v>3.9577165862226399E-2</v>
      </c>
      <c r="BM15" s="17"/>
      <c r="BN15" s="17">
        <v>2.12321269257379E-2</v>
      </c>
      <c r="BO15" s="17" t="s">
        <v>234</v>
      </c>
      <c r="BP15" s="17"/>
      <c r="BQ15" s="17">
        <v>2.5823026760694499E-2</v>
      </c>
      <c r="BR15" s="17">
        <v>4.6618772757682801E-2</v>
      </c>
      <c r="BS15" s="17"/>
      <c r="BT15" s="17">
        <v>2.3306347360894299E-2</v>
      </c>
      <c r="BU15" s="17"/>
      <c r="BV15" s="17">
        <v>5.4193082576971504E-3</v>
      </c>
      <c r="BW15" s="17">
        <v>1.58462549057302E-2</v>
      </c>
      <c r="BX15" s="17">
        <v>2.76936289681445E-2</v>
      </c>
      <c r="BY15" s="17"/>
      <c r="BZ15" s="17">
        <v>1.00609992335952E-2</v>
      </c>
      <c r="CA15" s="17">
        <v>1.88251653486078E-2</v>
      </c>
      <c r="CB15" s="17">
        <v>1.2022282754097301E-2</v>
      </c>
      <c r="CC15" s="17">
        <v>2.8089390567522399E-2</v>
      </c>
      <c r="CD15" s="17">
        <v>2.9403180369882698E-2</v>
      </c>
      <c r="CE15" s="17">
        <v>3.1938914050464999E-2</v>
      </c>
      <c r="CF15" s="17">
        <v>2.2305074780415799E-2</v>
      </c>
      <c r="CG15" s="17"/>
      <c r="CH15" s="17">
        <v>4.7016118365187001E-2</v>
      </c>
      <c r="CI15" s="17">
        <v>1.6862293292952201E-2</v>
      </c>
      <c r="CJ15" s="17">
        <v>1.7539781848496101E-2</v>
      </c>
      <c r="CK15" s="17">
        <v>2.0513646357373301E-2</v>
      </c>
      <c r="CL15" s="17">
        <v>2.9589167886426501E-2</v>
      </c>
    </row>
    <row r="16" spans="2:90" x14ac:dyDescent="0.3">
      <c r="B16" s="18" t="s">
        <v>201</v>
      </c>
      <c r="C16" s="17">
        <v>0.116241704626548</v>
      </c>
      <c r="D16" s="17">
        <v>0.133964020387319</v>
      </c>
      <c r="E16" s="17">
        <v>0.10062142289254</v>
      </c>
      <c r="F16" s="17"/>
      <c r="G16" s="17">
        <v>8.5775855794766404E-2</v>
      </c>
      <c r="H16" s="17">
        <v>0.15782111327887</v>
      </c>
      <c r="I16" s="17">
        <v>0.160038548607849</v>
      </c>
      <c r="J16" s="17">
        <v>0.13171277068332399</v>
      </c>
      <c r="K16" s="17">
        <v>9.0830070180835998E-2</v>
      </c>
      <c r="L16" s="17">
        <v>7.2497089223313896E-2</v>
      </c>
      <c r="M16" s="17"/>
      <c r="N16" s="17">
        <v>0.16492959758551101</v>
      </c>
      <c r="O16" s="17">
        <v>9.2519159036531004E-2</v>
      </c>
      <c r="P16" s="17">
        <v>0.110762343839915</v>
      </c>
      <c r="Q16" s="17">
        <v>8.2793286994268606E-2</v>
      </c>
      <c r="R16" s="17"/>
      <c r="S16" s="17">
        <v>0.127421644377858</v>
      </c>
      <c r="T16" s="17">
        <v>7.8537148600433704E-2</v>
      </c>
      <c r="U16" s="17">
        <v>9.5406261196698497E-2</v>
      </c>
      <c r="V16" s="17">
        <v>9.7199639032742202E-2</v>
      </c>
      <c r="W16" s="17">
        <v>0.178379614559773</v>
      </c>
      <c r="X16" s="17">
        <v>0.150668497700052</v>
      </c>
      <c r="Y16" s="17">
        <v>4.5638348599167301E-2</v>
      </c>
      <c r="Z16" s="17">
        <v>6.9026266076817694E-2</v>
      </c>
      <c r="AA16" s="17">
        <v>0.134654335920738</v>
      </c>
      <c r="AB16" s="17">
        <v>0.11078265017415501</v>
      </c>
      <c r="AC16" s="17">
        <v>0.16928250294681299</v>
      </c>
      <c r="AD16" s="17">
        <v>0.22983962936740801</v>
      </c>
      <c r="AE16" s="17"/>
      <c r="AF16" s="17">
        <v>0.10345960159289801</v>
      </c>
      <c r="AG16" s="17">
        <v>0.11339998457346601</v>
      </c>
      <c r="AH16" s="17">
        <v>0.16370214088734</v>
      </c>
      <c r="AI16" s="17"/>
      <c r="AJ16" s="17">
        <v>8.9647362081154897E-2</v>
      </c>
      <c r="AK16" s="17">
        <v>0.13912377894110201</v>
      </c>
      <c r="AL16" s="17">
        <v>2.6683591562354499E-2</v>
      </c>
      <c r="AM16" s="17">
        <v>0.12281560300253801</v>
      </c>
      <c r="AN16" s="17">
        <v>7.8361511335890893E-2</v>
      </c>
      <c r="AO16" s="17"/>
      <c r="AP16" s="17">
        <v>0.150274645353144</v>
      </c>
      <c r="AQ16" s="17">
        <v>8.1643631383012394E-2</v>
      </c>
      <c r="AR16" s="17">
        <v>2.5554082128185801E-2</v>
      </c>
      <c r="AS16" s="17">
        <v>0.13198415301244901</v>
      </c>
      <c r="AT16" s="17">
        <v>0.13200181957711801</v>
      </c>
      <c r="AU16" s="17">
        <v>0.103054907149196</v>
      </c>
      <c r="AV16" s="17"/>
      <c r="AW16" s="17">
        <v>0.20175124967598301</v>
      </c>
      <c r="AX16" s="17">
        <v>0.11990934341152</v>
      </c>
      <c r="AY16" s="17">
        <v>7.4476666926069704E-2</v>
      </c>
      <c r="AZ16" s="17">
        <v>9.4192329136543199E-2</v>
      </c>
      <c r="BA16" s="17">
        <v>8.4222474678051495E-2</v>
      </c>
      <c r="BB16" s="17">
        <v>6.5682808652583205E-2</v>
      </c>
      <c r="BC16" s="17">
        <v>6.5241940729043199E-2</v>
      </c>
      <c r="BD16" s="17">
        <v>0.121100102777717</v>
      </c>
      <c r="BE16" s="17">
        <v>0.143185419341889</v>
      </c>
      <c r="BF16" s="17">
        <v>3.1369171886820799E-2</v>
      </c>
      <c r="BG16" s="17">
        <v>0.16304522585595599</v>
      </c>
      <c r="BH16" s="17">
        <v>0.11937955995364501</v>
      </c>
      <c r="BI16" s="17">
        <v>0.16930606751014399</v>
      </c>
      <c r="BJ16" s="17">
        <v>0.22928101331603501</v>
      </c>
      <c r="BK16" s="17">
        <v>8.4862979524555807E-2</v>
      </c>
      <c r="BL16" s="17">
        <v>0.18684846895834401</v>
      </c>
      <c r="BM16" s="17"/>
      <c r="BN16" s="17">
        <v>0.116030857174955</v>
      </c>
      <c r="BO16" s="17" t="s">
        <v>234</v>
      </c>
      <c r="BP16" s="17"/>
      <c r="BQ16" s="17">
        <v>0.15246746110359399</v>
      </c>
      <c r="BR16" s="17">
        <v>0.107437601403521</v>
      </c>
      <c r="BS16" s="17"/>
      <c r="BT16" s="17">
        <v>0.17355847745553599</v>
      </c>
      <c r="BU16" s="17"/>
      <c r="BV16" s="17">
        <v>7.3811941497264097E-2</v>
      </c>
      <c r="BW16" s="17">
        <v>9.3879720046004006E-2</v>
      </c>
      <c r="BX16" s="17">
        <v>0.13270254903704801</v>
      </c>
      <c r="BY16" s="17"/>
      <c r="BZ16" s="17">
        <v>0.131265677617633</v>
      </c>
      <c r="CA16" s="17">
        <v>0.131757053880067</v>
      </c>
      <c r="CB16" s="17">
        <v>7.4414828056459895E-2</v>
      </c>
      <c r="CC16" s="17">
        <v>6.4427494965609899E-2</v>
      </c>
      <c r="CD16" s="17">
        <v>8.3007828359978497E-2</v>
      </c>
      <c r="CE16" s="17">
        <v>0.113717827452243</v>
      </c>
      <c r="CF16" s="17">
        <v>0.206334723324818</v>
      </c>
      <c r="CG16" s="17"/>
      <c r="CH16" s="17">
        <v>0.12703214201062701</v>
      </c>
      <c r="CI16" s="17">
        <v>0.140286706598584</v>
      </c>
      <c r="CJ16" s="17">
        <v>0.101610358528537</v>
      </c>
      <c r="CK16" s="17">
        <v>8.0940745298172995E-2</v>
      </c>
      <c r="CL16" s="17">
        <v>8.1861255046534298E-2</v>
      </c>
    </row>
    <row r="17" spans="2:90" x14ac:dyDescent="0.3">
      <c r="B17" s="18" t="s">
        <v>151</v>
      </c>
      <c r="C17" s="17">
        <v>4.7132182480641603E-3</v>
      </c>
      <c r="D17" s="17">
        <v>5.01852237371037E-3</v>
      </c>
      <c r="E17" s="17">
        <v>4.4484070355371901E-3</v>
      </c>
      <c r="F17" s="17"/>
      <c r="G17" s="17">
        <v>1.4101174758652E-2</v>
      </c>
      <c r="H17" s="17">
        <v>1.44134730701861E-2</v>
      </c>
      <c r="I17" s="17">
        <v>4.3475019163269502E-3</v>
      </c>
      <c r="J17" s="17">
        <v>4.6723387994717404E-3</v>
      </c>
      <c r="K17" s="17">
        <v>0</v>
      </c>
      <c r="L17" s="17">
        <v>0</v>
      </c>
      <c r="M17" s="17"/>
      <c r="N17" s="17">
        <v>4.8500170995105299E-3</v>
      </c>
      <c r="O17" s="17">
        <v>0</v>
      </c>
      <c r="P17" s="17">
        <v>0</v>
      </c>
      <c r="Q17" s="17">
        <v>1.3622750609777299E-2</v>
      </c>
      <c r="R17" s="17"/>
      <c r="S17" s="17">
        <v>5.3572317919274E-3</v>
      </c>
      <c r="T17" s="17">
        <v>5.5969482663100097E-3</v>
      </c>
      <c r="U17" s="17">
        <v>0</v>
      </c>
      <c r="V17" s="17">
        <v>0</v>
      </c>
      <c r="W17" s="17">
        <v>0</v>
      </c>
      <c r="X17" s="17">
        <v>1.9650398336913701E-2</v>
      </c>
      <c r="Y17" s="17">
        <v>1.9793543119163499E-2</v>
      </c>
      <c r="Z17" s="17">
        <v>0</v>
      </c>
      <c r="AA17" s="17">
        <v>0</v>
      </c>
      <c r="AB17" s="17">
        <v>0</v>
      </c>
      <c r="AC17" s="17">
        <v>0</v>
      </c>
      <c r="AD17" s="17">
        <v>0</v>
      </c>
      <c r="AE17" s="17"/>
      <c r="AF17" s="17">
        <v>3.5701199268143502E-3</v>
      </c>
      <c r="AG17" s="17">
        <v>3.7296737711193101E-3</v>
      </c>
      <c r="AH17" s="17">
        <v>6.3801504052539296E-3</v>
      </c>
      <c r="AI17" s="17"/>
      <c r="AJ17" s="17">
        <v>0</v>
      </c>
      <c r="AK17" s="17">
        <v>6.4765531708045098E-3</v>
      </c>
      <c r="AL17" s="17">
        <v>0</v>
      </c>
      <c r="AM17" s="17">
        <v>0</v>
      </c>
      <c r="AN17" s="17">
        <v>1.9709925400483299E-2</v>
      </c>
      <c r="AO17" s="17"/>
      <c r="AP17" s="17">
        <v>8.9352290594716995E-3</v>
      </c>
      <c r="AQ17" s="17">
        <v>0</v>
      </c>
      <c r="AR17" s="17">
        <v>0</v>
      </c>
      <c r="AS17" s="17">
        <v>6.5047955393607096E-3</v>
      </c>
      <c r="AT17" s="17">
        <v>0</v>
      </c>
      <c r="AU17" s="17">
        <v>0</v>
      </c>
      <c r="AV17" s="17"/>
      <c r="AW17" s="17">
        <v>0</v>
      </c>
      <c r="AX17" s="17">
        <v>4.5526403682748399E-2</v>
      </c>
      <c r="AY17" s="17">
        <v>0</v>
      </c>
      <c r="AZ17" s="17">
        <v>0</v>
      </c>
      <c r="BA17" s="17">
        <v>0</v>
      </c>
      <c r="BB17" s="17">
        <v>8.0811986683514605E-3</v>
      </c>
      <c r="BC17" s="17">
        <v>0</v>
      </c>
      <c r="BD17" s="17">
        <v>1.0341380346907099E-2</v>
      </c>
      <c r="BE17" s="17">
        <v>1.15671840060496E-2</v>
      </c>
      <c r="BF17" s="17">
        <v>0</v>
      </c>
      <c r="BG17" s="17">
        <v>0</v>
      </c>
      <c r="BH17" s="17">
        <v>0</v>
      </c>
      <c r="BI17" s="17">
        <v>0</v>
      </c>
      <c r="BJ17" s="17">
        <v>0</v>
      </c>
      <c r="BK17" s="17">
        <v>0</v>
      </c>
      <c r="BL17" s="17">
        <v>7.8688346158689894E-3</v>
      </c>
      <c r="BM17" s="17"/>
      <c r="BN17" s="17">
        <v>4.7316923101875597E-3</v>
      </c>
      <c r="BO17" s="17" t="s">
        <v>234</v>
      </c>
      <c r="BP17" s="17"/>
      <c r="BQ17" s="17">
        <v>9.7627946346829208E-3</v>
      </c>
      <c r="BR17" s="17">
        <v>0</v>
      </c>
      <c r="BS17" s="17"/>
      <c r="BT17" s="17">
        <v>0</v>
      </c>
      <c r="BU17" s="17"/>
      <c r="BV17" s="17">
        <v>1.0224004446495299E-2</v>
      </c>
      <c r="BW17" s="17">
        <v>1.4943274833104999E-2</v>
      </c>
      <c r="BX17" s="17">
        <v>1.0660614520987999E-3</v>
      </c>
      <c r="BY17" s="17"/>
      <c r="BZ17" s="17">
        <v>0</v>
      </c>
      <c r="CA17" s="17">
        <v>1.2722413654490301E-2</v>
      </c>
      <c r="CB17" s="17">
        <v>5.6893014963650401E-3</v>
      </c>
      <c r="CC17" s="17">
        <v>5.9884024208378302E-3</v>
      </c>
      <c r="CD17" s="17">
        <v>0</v>
      </c>
      <c r="CE17" s="17">
        <v>0</v>
      </c>
      <c r="CF17" s="17">
        <v>4.9427544382373003E-3</v>
      </c>
      <c r="CG17" s="17"/>
      <c r="CH17" s="17">
        <v>0</v>
      </c>
      <c r="CI17" s="17">
        <v>3.75012933570204E-3</v>
      </c>
      <c r="CJ17" s="17">
        <v>6.9024209212091396E-3</v>
      </c>
      <c r="CK17" s="17">
        <v>6.8431268610644096E-3</v>
      </c>
      <c r="CL17" s="17">
        <v>0</v>
      </c>
    </row>
    <row r="18" spans="2:90" ht="28.8" x14ac:dyDescent="0.3">
      <c r="B18" s="18" t="s">
        <v>324</v>
      </c>
      <c r="C18" s="17">
        <v>0.10629592116949001</v>
      </c>
      <c r="D18" s="17">
        <v>9.9843443946279101E-2</v>
      </c>
      <c r="E18" s="17">
        <v>0.112217782653056</v>
      </c>
      <c r="F18" s="17"/>
      <c r="G18" s="17">
        <v>9.4515093742107995E-2</v>
      </c>
      <c r="H18" s="17">
        <v>0.13128018581247</v>
      </c>
      <c r="I18" s="17">
        <v>0.126075268490731</v>
      </c>
      <c r="J18" s="17">
        <v>0.14035605351664299</v>
      </c>
      <c r="K18" s="17">
        <v>0.108262371718362</v>
      </c>
      <c r="L18" s="17">
        <v>5.8223406633472398E-2</v>
      </c>
      <c r="M18" s="17"/>
      <c r="N18" s="17">
        <v>0.114190439523965</v>
      </c>
      <c r="O18" s="17">
        <v>0.112138215195018</v>
      </c>
      <c r="P18" s="17">
        <v>9.6136842887069293E-2</v>
      </c>
      <c r="Q18" s="17">
        <v>0.101928505609088</v>
      </c>
      <c r="R18" s="17"/>
      <c r="S18" s="17">
        <v>8.9822277035851897E-2</v>
      </c>
      <c r="T18" s="17">
        <v>0.12605081379344901</v>
      </c>
      <c r="U18" s="17">
        <v>0.122019996882968</v>
      </c>
      <c r="V18" s="17">
        <v>8.4694307387041007E-2</v>
      </c>
      <c r="W18" s="17">
        <v>0.11826878668243</v>
      </c>
      <c r="X18" s="17">
        <v>0.119819817988094</v>
      </c>
      <c r="Y18" s="17">
        <v>9.2927081522747104E-2</v>
      </c>
      <c r="Z18" s="17">
        <v>0.14540946600010299</v>
      </c>
      <c r="AA18" s="17">
        <v>9.1508447820312006E-2</v>
      </c>
      <c r="AB18" s="17">
        <v>0.117306571640695</v>
      </c>
      <c r="AC18" s="17">
        <v>0.115239936061956</v>
      </c>
      <c r="AD18" s="17">
        <v>3.4260276225761201E-2</v>
      </c>
      <c r="AE18" s="17"/>
      <c r="AF18" s="17">
        <v>8.5282915381940105E-2</v>
      </c>
      <c r="AG18" s="17">
        <v>0.113800520988322</v>
      </c>
      <c r="AH18" s="17">
        <v>0.15297379029882399</v>
      </c>
      <c r="AI18" s="17"/>
      <c r="AJ18" s="17">
        <v>7.9601105888031307E-2</v>
      </c>
      <c r="AK18" s="17">
        <v>0.111761596797314</v>
      </c>
      <c r="AL18" s="17">
        <v>0.16559967329102099</v>
      </c>
      <c r="AM18" s="17">
        <v>0.108874447285568</v>
      </c>
      <c r="AN18" s="17">
        <v>5.1960730948200702E-2</v>
      </c>
      <c r="AO18" s="17"/>
      <c r="AP18" s="17">
        <v>0.121526885453915</v>
      </c>
      <c r="AQ18" s="17">
        <v>9.1943506973179295E-2</v>
      </c>
      <c r="AR18" s="17">
        <v>0.13154836763650399</v>
      </c>
      <c r="AS18" s="17">
        <v>8.02849104417626E-2</v>
      </c>
      <c r="AT18" s="17">
        <v>0.105548276131433</v>
      </c>
      <c r="AU18" s="17">
        <v>0.12694078955545299</v>
      </c>
      <c r="AV18" s="17"/>
      <c r="AW18" s="17">
        <v>0</v>
      </c>
      <c r="AX18" s="17">
        <v>0.190591607331587</v>
      </c>
      <c r="AY18" s="17">
        <v>5.8488042037899299E-2</v>
      </c>
      <c r="AZ18" s="17">
        <v>4.9476884997374397E-2</v>
      </c>
      <c r="BA18" s="17">
        <v>9.2423606245710097E-2</v>
      </c>
      <c r="BB18" s="17">
        <v>0.13902727257703301</v>
      </c>
      <c r="BC18" s="17">
        <v>5.5253642548190297E-2</v>
      </c>
      <c r="BD18" s="17">
        <v>5.7285733925825102E-2</v>
      </c>
      <c r="BE18" s="17">
        <v>9.1035205012040099E-2</v>
      </c>
      <c r="BF18" s="17">
        <v>4.5232357466474998E-2</v>
      </c>
      <c r="BG18" s="17">
        <v>0.17062475270845601</v>
      </c>
      <c r="BH18" s="17">
        <v>6.9360890535665895E-2</v>
      </c>
      <c r="BI18" s="17">
        <v>0.28148899119297299</v>
      </c>
      <c r="BJ18" s="17">
        <v>0.10503555971754699</v>
      </c>
      <c r="BK18" s="17">
        <v>0.26659844452734899</v>
      </c>
      <c r="BL18" s="17">
        <v>0.12739313025445001</v>
      </c>
      <c r="BM18" s="17"/>
      <c r="BN18" s="17">
        <v>0.10671256163632099</v>
      </c>
      <c r="BO18" s="17" t="s">
        <v>234</v>
      </c>
      <c r="BP18" s="17"/>
      <c r="BQ18" s="17">
        <v>0.11640318333699901</v>
      </c>
      <c r="BR18" s="17">
        <v>9.8406099609822398E-2</v>
      </c>
      <c r="BS18" s="17"/>
      <c r="BT18" s="17">
        <v>9.6335272476625294E-2</v>
      </c>
      <c r="BU18" s="17"/>
      <c r="BV18" s="17">
        <v>0.110123788164896</v>
      </c>
      <c r="BW18" s="17">
        <v>0.105528236777165</v>
      </c>
      <c r="BX18" s="17">
        <v>0.104857916247152</v>
      </c>
      <c r="BY18" s="17"/>
      <c r="BZ18" s="17">
        <v>8.0474488361129401E-2</v>
      </c>
      <c r="CA18" s="17">
        <v>8.3962344536442093E-2</v>
      </c>
      <c r="CB18" s="17">
        <v>9.5470551042497895E-2</v>
      </c>
      <c r="CC18" s="17">
        <v>6.60007084780148E-2</v>
      </c>
      <c r="CD18" s="17">
        <v>9.6158056498109698E-2</v>
      </c>
      <c r="CE18" s="17">
        <v>0.13970448097038601</v>
      </c>
      <c r="CF18" s="17">
        <v>0.19645693302279299</v>
      </c>
      <c r="CG18" s="17"/>
      <c r="CH18" s="17">
        <v>0.15758213132565099</v>
      </c>
      <c r="CI18" s="17">
        <v>0.109757617545247</v>
      </c>
      <c r="CJ18" s="17">
        <v>0.104148181223507</v>
      </c>
      <c r="CK18" s="17">
        <v>6.5925057168139997E-2</v>
      </c>
      <c r="CL18" s="17">
        <v>7.6289333887816294E-2</v>
      </c>
    </row>
    <row r="19" spans="2:90" ht="28.8" x14ac:dyDescent="0.3">
      <c r="B19" s="18" t="s">
        <v>325</v>
      </c>
      <c r="C19" s="17">
        <v>0.454862150198932</v>
      </c>
      <c r="D19" s="17">
        <v>0.40757914997653499</v>
      </c>
      <c r="E19" s="17">
        <v>0.497745076906707</v>
      </c>
      <c r="F19" s="17"/>
      <c r="G19" s="17">
        <v>0</v>
      </c>
      <c r="H19" s="17">
        <v>2.05948656873285E-2</v>
      </c>
      <c r="I19" s="17">
        <v>0.15330827400744801</v>
      </c>
      <c r="J19" s="17">
        <v>0.47125716777562399</v>
      </c>
      <c r="K19" s="17">
        <v>0.70697113930960798</v>
      </c>
      <c r="L19" s="17">
        <v>0.85561443791181102</v>
      </c>
      <c r="M19" s="17"/>
      <c r="N19" s="17">
        <v>0.29171622670161101</v>
      </c>
      <c r="O19" s="17">
        <v>0.49759555089118401</v>
      </c>
      <c r="P19" s="17">
        <v>0.50763260168572999</v>
      </c>
      <c r="Q19" s="17">
        <v>0.56372767787746203</v>
      </c>
      <c r="R19" s="17"/>
      <c r="S19" s="17">
        <v>0.20363434937170199</v>
      </c>
      <c r="T19" s="17">
        <v>0.51062456046186699</v>
      </c>
      <c r="U19" s="17">
        <v>0.64382614128085203</v>
      </c>
      <c r="V19" s="17">
        <v>0.53655702113863701</v>
      </c>
      <c r="W19" s="17">
        <v>0.45388412745700701</v>
      </c>
      <c r="X19" s="17">
        <v>0.351731552806479</v>
      </c>
      <c r="Y19" s="17">
        <v>0.64013180255499902</v>
      </c>
      <c r="Z19" s="17">
        <v>0.507744019989533</v>
      </c>
      <c r="AA19" s="17">
        <v>0.41773278833672201</v>
      </c>
      <c r="AB19" s="17">
        <v>0.48946152415260602</v>
      </c>
      <c r="AC19" s="17">
        <v>0.393121534400516</v>
      </c>
      <c r="AD19" s="17">
        <v>0.35893823089739302</v>
      </c>
      <c r="AE19" s="17"/>
      <c r="AF19" s="17">
        <v>0.56491947502634399</v>
      </c>
      <c r="AG19" s="17">
        <v>0.41713562372170698</v>
      </c>
      <c r="AH19" s="17">
        <v>0.29618666034722801</v>
      </c>
      <c r="AI19" s="17"/>
      <c r="AJ19" s="17">
        <v>0.55076344371756103</v>
      </c>
      <c r="AK19" s="17">
        <v>0.35618825962337702</v>
      </c>
      <c r="AL19" s="17">
        <v>0.55059600167578904</v>
      </c>
      <c r="AM19" s="17">
        <v>0.46081211075124701</v>
      </c>
      <c r="AN19" s="17">
        <v>0.37647462816615801</v>
      </c>
      <c r="AO19" s="17"/>
      <c r="AP19" s="17">
        <v>0.274863991826092</v>
      </c>
      <c r="AQ19" s="17">
        <v>0.46201866686426502</v>
      </c>
      <c r="AR19" s="17">
        <v>0.58537841465622797</v>
      </c>
      <c r="AS19" s="17">
        <v>0.50559528816279098</v>
      </c>
      <c r="AT19" s="17">
        <v>0.32141480352916502</v>
      </c>
      <c r="AU19" s="17">
        <v>0.70323952169757697</v>
      </c>
      <c r="AV19" s="17"/>
      <c r="AW19" s="17">
        <v>0.38198443348921401</v>
      </c>
      <c r="AX19" s="17">
        <v>0.23900621198743999</v>
      </c>
      <c r="AY19" s="17">
        <v>0.66150209533790205</v>
      </c>
      <c r="AZ19" s="17">
        <v>0.57661347364303805</v>
      </c>
      <c r="BA19" s="17">
        <v>0.56859788803854405</v>
      </c>
      <c r="BB19" s="17">
        <v>0.563786254795971</v>
      </c>
      <c r="BC19" s="17">
        <v>0.57942411423650397</v>
      </c>
      <c r="BD19" s="17">
        <v>0.56773158670324098</v>
      </c>
      <c r="BE19" s="17">
        <v>0.48039875719229003</v>
      </c>
      <c r="BF19" s="17">
        <v>0.55559463492303696</v>
      </c>
      <c r="BG19" s="17">
        <v>0.33821727291378301</v>
      </c>
      <c r="BH19" s="17">
        <v>0.40818753445473499</v>
      </c>
      <c r="BI19" s="17">
        <v>0.15065509630047899</v>
      </c>
      <c r="BJ19" s="17">
        <v>0.34977681698182</v>
      </c>
      <c r="BK19" s="17">
        <v>0.24502899116947199</v>
      </c>
      <c r="BL19" s="17">
        <v>8.3233852780941003E-2</v>
      </c>
      <c r="BM19" s="17"/>
      <c r="BN19" s="17">
        <v>0.453391884319162</v>
      </c>
      <c r="BO19" s="17" t="s">
        <v>234</v>
      </c>
      <c r="BP19" s="17"/>
      <c r="BQ19" s="17">
        <v>0.290053554242375</v>
      </c>
      <c r="BR19" s="17">
        <v>0.44194094465204298</v>
      </c>
      <c r="BS19" s="17"/>
      <c r="BT19" s="17">
        <v>0.20443378737286499</v>
      </c>
      <c r="BU19" s="17"/>
      <c r="BV19" s="17">
        <v>0.49349668374077899</v>
      </c>
      <c r="BW19" s="17">
        <v>0.36877600181875603</v>
      </c>
      <c r="BX19" s="17">
        <v>0.46672850822176798</v>
      </c>
      <c r="BY19" s="17"/>
      <c r="BZ19" s="17">
        <v>0.32931400973996</v>
      </c>
      <c r="CA19" s="17">
        <v>0.49812369233318499</v>
      </c>
      <c r="CB19" s="17">
        <v>0.51198402818313704</v>
      </c>
      <c r="CC19" s="17">
        <v>0.42155412239268097</v>
      </c>
      <c r="CD19" s="17">
        <v>0.567727813248188</v>
      </c>
      <c r="CE19" s="17">
        <v>0.41887382976286203</v>
      </c>
      <c r="CF19" s="17">
        <v>0.25440054196668099</v>
      </c>
      <c r="CG19" s="17"/>
      <c r="CH19" s="17">
        <v>0.211339141414156</v>
      </c>
      <c r="CI19" s="17">
        <v>0.48200802624953498</v>
      </c>
      <c r="CJ19" s="17">
        <v>0.48471072653977498</v>
      </c>
      <c r="CK19" s="17">
        <v>0.49698236156477799</v>
      </c>
      <c r="CL19" s="17">
        <v>0.44053116198127901</v>
      </c>
    </row>
    <row r="20" spans="2:90" x14ac:dyDescent="0.3">
      <c r="B20" s="18" t="s">
        <v>202</v>
      </c>
      <c r="C20" s="19">
        <v>9.1743098313444606E-3</v>
      </c>
      <c r="D20" s="19">
        <v>3.51061929215306E-3</v>
      </c>
      <c r="E20" s="19">
        <v>1.4239389649949899E-2</v>
      </c>
      <c r="F20" s="19"/>
      <c r="G20" s="19">
        <v>3.1366408238967601E-2</v>
      </c>
      <c r="H20" s="19">
        <v>0</v>
      </c>
      <c r="I20" s="19">
        <v>2.34331468435445E-2</v>
      </c>
      <c r="J20" s="19">
        <v>4.8510077734229898E-3</v>
      </c>
      <c r="K20" s="19">
        <v>1.5090515731031101E-2</v>
      </c>
      <c r="L20" s="19">
        <v>0</v>
      </c>
      <c r="M20" s="19"/>
      <c r="N20" s="19">
        <v>0</v>
      </c>
      <c r="O20" s="19">
        <v>0</v>
      </c>
      <c r="P20" s="19">
        <v>1.6534155440347701E-2</v>
      </c>
      <c r="Q20" s="19">
        <v>2.0987308561708402E-2</v>
      </c>
      <c r="R20" s="19"/>
      <c r="S20" s="19">
        <v>2.77388814854642E-2</v>
      </c>
      <c r="T20" s="19">
        <v>0</v>
      </c>
      <c r="U20" s="19">
        <v>0</v>
      </c>
      <c r="V20" s="19">
        <v>1.8359179726329201E-2</v>
      </c>
      <c r="W20" s="19">
        <v>1.0870208980574E-2</v>
      </c>
      <c r="X20" s="19">
        <v>1.00508484277925E-2</v>
      </c>
      <c r="Y20" s="19">
        <v>0</v>
      </c>
      <c r="Z20" s="19">
        <v>1.7309518084906401E-2</v>
      </c>
      <c r="AA20" s="19">
        <v>0</v>
      </c>
      <c r="AB20" s="19">
        <v>9.1687032539057994E-3</v>
      </c>
      <c r="AC20" s="19">
        <v>0</v>
      </c>
      <c r="AD20" s="19">
        <v>3.0483377071658699E-2</v>
      </c>
      <c r="AE20" s="19"/>
      <c r="AF20" s="19">
        <v>1.17561985267519E-2</v>
      </c>
      <c r="AG20" s="19">
        <v>8.2811739781766692E-3</v>
      </c>
      <c r="AH20" s="19">
        <v>6.7441002307686302E-3</v>
      </c>
      <c r="AI20" s="19"/>
      <c r="AJ20" s="19">
        <v>3.2988314857858099E-3</v>
      </c>
      <c r="AK20" s="19">
        <v>9.0388528272299599E-3</v>
      </c>
      <c r="AL20" s="19">
        <v>0</v>
      </c>
      <c r="AM20" s="19">
        <v>6.98720101879639E-3</v>
      </c>
      <c r="AN20" s="19">
        <v>0</v>
      </c>
      <c r="AO20" s="19"/>
      <c r="AP20" s="19">
        <v>9.9426180844252206E-3</v>
      </c>
      <c r="AQ20" s="19">
        <v>8.4654729283729496E-3</v>
      </c>
      <c r="AR20" s="19">
        <v>0</v>
      </c>
      <c r="AS20" s="19">
        <v>3.7198942309002998E-3</v>
      </c>
      <c r="AT20" s="19">
        <v>1.9172723767454498E-2</v>
      </c>
      <c r="AU20" s="19">
        <v>1.8998796132825499E-2</v>
      </c>
      <c r="AV20" s="19"/>
      <c r="AW20" s="19">
        <v>0</v>
      </c>
      <c r="AX20" s="19">
        <v>9.8996580475633006E-2</v>
      </c>
      <c r="AY20" s="19">
        <v>1.6579338660227899E-2</v>
      </c>
      <c r="AZ20" s="19">
        <v>0</v>
      </c>
      <c r="BA20" s="19">
        <v>1.5705908696283799E-2</v>
      </c>
      <c r="BB20" s="19">
        <v>0</v>
      </c>
      <c r="BC20" s="19">
        <v>8.8382687752612994E-3</v>
      </c>
      <c r="BD20" s="19">
        <v>1.01331330607942E-2</v>
      </c>
      <c r="BE20" s="19">
        <v>0</v>
      </c>
      <c r="BF20" s="19">
        <v>0</v>
      </c>
      <c r="BG20" s="19">
        <v>0</v>
      </c>
      <c r="BH20" s="19">
        <v>0</v>
      </c>
      <c r="BI20" s="19">
        <v>0</v>
      </c>
      <c r="BJ20" s="19">
        <v>0</v>
      </c>
      <c r="BK20" s="19">
        <v>0</v>
      </c>
      <c r="BL20" s="19">
        <v>0</v>
      </c>
      <c r="BM20" s="19"/>
      <c r="BN20" s="19">
        <v>9.2102697128613603E-3</v>
      </c>
      <c r="BO20" s="19" t="s">
        <v>234</v>
      </c>
      <c r="BP20" s="19"/>
      <c r="BQ20" s="19">
        <v>7.0677866173415602E-3</v>
      </c>
      <c r="BR20" s="19">
        <v>0</v>
      </c>
      <c r="BS20" s="19"/>
      <c r="BT20" s="19">
        <v>5.9158780723633404E-3</v>
      </c>
      <c r="BU20" s="19"/>
      <c r="BV20" s="19">
        <v>3.6843625485615802E-2</v>
      </c>
      <c r="BW20" s="19">
        <v>4.7076631819967596E-3</v>
      </c>
      <c r="BX20" s="19">
        <v>3.71108538102192E-3</v>
      </c>
      <c r="BY20" s="19"/>
      <c r="BZ20" s="19">
        <v>2.1812703112504599E-2</v>
      </c>
      <c r="CA20" s="19">
        <v>1.26444748883689E-2</v>
      </c>
      <c r="CB20" s="19">
        <v>1.2672847797714199E-2</v>
      </c>
      <c r="CC20" s="19">
        <v>6.6493283230801099E-3</v>
      </c>
      <c r="CD20" s="19">
        <v>0</v>
      </c>
      <c r="CE20" s="19">
        <v>0</v>
      </c>
      <c r="CF20" s="19">
        <v>0</v>
      </c>
      <c r="CG20" s="19"/>
      <c r="CH20" s="19">
        <v>6.9814657842562104E-3</v>
      </c>
      <c r="CI20" s="19">
        <v>6.19252153280982E-3</v>
      </c>
      <c r="CJ20" s="19">
        <v>9.7678238881473006E-3</v>
      </c>
      <c r="CK20" s="19">
        <v>1.44017528084034E-2</v>
      </c>
      <c r="CL20" s="19">
        <v>2.64601441419752E-2</v>
      </c>
    </row>
    <row r="21" spans="2:90" x14ac:dyDescent="0.3">
      <c r="B21" s="16" t="s">
        <v>803</v>
      </c>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CL2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126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471</v>
      </c>
      <c r="D7" s="10">
        <v>237</v>
      </c>
      <c r="E7" s="10">
        <v>232</v>
      </c>
      <c r="F7" s="10"/>
      <c r="G7" s="10">
        <v>36</v>
      </c>
      <c r="H7" s="10">
        <v>85</v>
      </c>
      <c r="I7" s="10">
        <v>84</v>
      </c>
      <c r="J7" s="10">
        <v>83</v>
      </c>
      <c r="K7" s="10">
        <v>75</v>
      </c>
      <c r="L7" s="10">
        <v>108</v>
      </c>
      <c r="M7" s="10"/>
      <c r="N7" s="10">
        <v>141</v>
      </c>
      <c r="O7" s="10">
        <v>110</v>
      </c>
      <c r="P7" s="10">
        <v>104</v>
      </c>
      <c r="Q7" s="10">
        <v>115</v>
      </c>
      <c r="R7" s="10"/>
      <c r="S7" s="10">
        <v>62</v>
      </c>
      <c r="T7" s="10">
        <v>67</v>
      </c>
      <c r="U7" s="10">
        <v>28</v>
      </c>
      <c r="V7" s="10">
        <v>47</v>
      </c>
      <c r="W7" s="10">
        <v>38</v>
      </c>
      <c r="X7" s="10">
        <v>39</v>
      </c>
      <c r="Y7" s="10">
        <v>36</v>
      </c>
      <c r="Z7" s="10">
        <v>18</v>
      </c>
      <c r="AA7" s="10">
        <v>43</v>
      </c>
      <c r="AB7" s="10">
        <v>52</v>
      </c>
      <c r="AC7" s="10">
        <v>27</v>
      </c>
      <c r="AD7" s="10">
        <v>14</v>
      </c>
      <c r="AE7" s="10"/>
      <c r="AF7" s="10">
        <v>183</v>
      </c>
      <c r="AG7" s="10">
        <v>197</v>
      </c>
      <c r="AH7" s="10">
        <v>57</v>
      </c>
      <c r="AI7" s="10"/>
      <c r="AJ7" s="10">
        <v>108</v>
      </c>
      <c r="AK7" s="10">
        <v>168</v>
      </c>
      <c r="AL7" s="10">
        <v>29</v>
      </c>
      <c r="AM7" s="10">
        <v>71</v>
      </c>
      <c r="AN7" s="10">
        <v>19</v>
      </c>
      <c r="AO7" s="10"/>
      <c r="AP7" s="10">
        <v>132</v>
      </c>
      <c r="AQ7" s="10">
        <v>83</v>
      </c>
      <c r="AR7" s="10">
        <v>30</v>
      </c>
      <c r="AS7" s="10">
        <v>116</v>
      </c>
      <c r="AT7" s="10">
        <v>24</v>
      </c>
      <c r="AU7" s="10">
        <v>41</v>
      </c>
      <c r="AV7" s="10"/>
      <c r="AW7" s="10">
        <v>3</v>
      </c>
      <c r="AX7" s="10">
        <v>18</v>
      </c>
      <c r="AY7" s="10">
        <v>29</v>
      </c>
      <c r="AZ7" s="10">
        <v>30</v>
      </c>
      <c r="BA7" s="10">
        <v>48</v>
      </c>
      <c r="BB7" s="10">
        <v>49</v>
      </c>
      <c r="BC7" s="10">
        <v>34</v>
      </c>
      <c r="BD7" s="10">
        <v>43</v>
      </c>
      <c r="BE7" s="10">
        <v>30</v>
      </c>
      <c r="BF7" s="10">
        <v>15</v>
      </c>
      <c r="BG7" s="10">
        <v>39</v>
      </c>
      <c r="BH7" s="10">
        <v>31</v>
      </c>
      <c r="BI7" s="10">
        <v>18</v>
      </c>
      <c r="BJ7" s="10">
        <v>18</v>
      </c>
      <c r="BK7" s="10">
        <v>14</v>
      </c>
      <c r="BL7" s="10">
        <v>29</v>
      </c>
      <c r="BM7" s="10"/>
      <c r="BN7" s="10">
        <v>289</v>
      </c>
      <c r="BO7" s="10">
        <v>179</v>
      </c>
      <c r="BP7" s="10"/>
      <c r="BQ7" s="10">
        <v>117</v>
      </c>
      <c r="BR7" s="10">
        <v>38</v>
      </c>
      <c r="BS7" s="10"/>
      <c r="BT7" s="10">
        <v>60</v>
      </c>
      <c r="BU7" s="10"/>
      <c r="BV7" s="10">
        <v>95</v>
      </c>
      <c r="BW7" s="10">
        <v>89</v>
      </c>
      <c r="BX7" s="10">
        <v>270</v>
      </c>
      <c r="BY7" s="10"/>
      <c r="BZ7" s="10">
        <v>45</v>
      </c>
      <c r="CA7" s="10">
        <v>74</v>
      </c>
      <c r="CB7" s="10">
        <v>58</v>
      </c>
      <c r="CC7" s="10">
        <v>53</v>
      </c>
      <c r="CD7" s="10">
        <v>77</v>
      </c>
      <c r="CE7" s="10">
        <v>58</v>
      </c>
      <c r="CF7" s="10">
        <v>66</v>
      </c>
      <c r="CG7" s="10"/>
      <c r="CH7" s="10">
        <v>47</v>
      </c>
      <c r="CI7" s="10">
        <v>182</v>
      </c>
      <c r="CJ7" s="10">
        <v>161</v>
      </c>
      <c r="CK7" s="10">
        <v>58</v>
      </c>
      <c r="CL7" s="10">
        <v>23</v>
      </c>
    </row>
    <row r="8" spans="2:90" ht="30" customHeight="1" x14ac:dyDescent="0.3">
      <c r="B8" s="11" t="s">
        <v>20</v>
      </c>
      <c r="C8" s="11">
        <v>467</v>
      </c>
      <c r="D8" s="11">
        <v>235</v>
      </c>
      <c r="E8" s="11">
        <v>230</v>
      </c>
      <c r="F8" s="11"/>
      <c r="G8" s="11">
        <v>44</v>
      </c>
      <c r="H8" s="11">
        <v>84</v>
      </c>
      <c r="I8" s="11">
        <v>83</v>
      </c>
      <c r="J8" s="11">
        <v>78</v>
      </c>
      <c r="K8" s="11">
        <v>73</v>
      </c>
      <c r="L8" s="11">
        <v>105</v>
      </c>
      <c r="M8" s="11"/>
      <c r="N8" s="11">
        <v>132</v>
      </c>
      <c r="O8" s="11">
        <v>119</v>
      </c>
      <c r="P8" s="11">
        <v>102</v>
      </c>
      <c r="Q8" s="11">
        <v>113</v>
      </c>
      <c r="R8" s="11"/>
      <c r="S8" s="11">
        <v>66</v>
      </c>
      <c r="T8" s="11">
        <v>64</v>
      </c>
      <c r="U8" s="11">
        <v>27</v>
      </c>
      <c r="V8" s="11">
        <v>45</v>
      </c>
      <c r="W8" s="11">
        <v>37</v>
      </c>
      <c r="X8" s="11">
        <v>38</v>
      </c>
      <c r="Y8" s="11">
        <v>35</v>
      </c>
      <c r="Z8" s="11">
        <v>16</v>
      </c>
      <c r="AA8" s="11">
        <v>48</v>
      </c>
      <c r="AB8" s="11">
        <v>52</v>
      </c>
      <c r="AC8" s="11">
        <v>25</v>
      </c>
      <c r="AD8" s="11">
        <v>15</v>
      </c>
      <c r="AE8" s="11"/>
      <c r="AF8" s="11">
        <v>176</v>
      </c>
      <c r="AG8" s="11">
        <v>197</v>
      </c>
      <c r="AH8" s="11">
        <v>58</v>
      </c>
      <c r="AI8" s="11"/>
      <c r="AJ8" s="11">
        <v>104</v>
      </c>
      <c r="AK8" s="11">
        <v>167</v>
      </c>
      <c r="AL8" s="11">
        <v>29</v>
      </c>
      <c r="AM8" s="11">
        <v>70</v>
      </c>
      <c r="AN8" s="11">
        <v>18</v>
      </c>
      <c r="AO8" s="11"/>
      <c r="AP8" s="11">
        <v>134</v>
      </c>
      <c r="AQ8" s="11">
        <v>82</v>
      </c>
      <c r="AR8" s="11">
        <v>30</v>
      </c>
      <c r="AS8" s="11">
        <v>112</v>
      </c>
      <c r="AT8" s="11">
        <v>24</v>
      </c>
      <c r="AU8" s="11">
        <v>39</v>
      </c>
      <c r="AV8" s="11"/>
      <c r="AW8" s="11">
        <v>3</v>
      </c>
      <c r="AX8" s="11">
        <v>19</v>
      </c>
      <c r="AY8" s="11">
        <v>28</v>
      </c>
      <c r="AZ8" s="11">
        <v>31</v>
      </c>
      <c r="BA8" s="11">
        <v>50</v>
      </c>
      <c r="BB8" s="11">
        <v>48</v>
      </c>
      <c r="BC8" s="11">
        <v>35</v>
      </c>
      <c r="BD8" s="11">
        <v>43</v>
      </c>
      <c r="BE8" s="11">
        <v>31</v>
      </c>
      <c r="BF8" s="11">
        <v>15</v>
      </c>
      <c r="BG8" s="11">
        <v>38</v>
      </c>
      <c r="BH8" s="11">
        <v>29</v>
      </c>
      <c r="BI8" s="11">
        <v>17</v>
      </c>
      <c r="BJ8" s="11">
        <v>17</v>
      </c>
      <c r="BK8" s="11">
        <v>13</v>
      </c>
      <c r="BL8" s="11">
        <v>27</v>
      </c>
      <c r="BM8" s="11"/>
      <c r="BN8" s="11">
        <v>283</v>
      </c>
      <c r="BO8" s="11">
        <v>181</v>
      </c>
      <c r="BP8" s="11"/>
      <c r="BQ8" s="11">
        <v>118</v>
      </c>
      <c r="BR8" s="11">
        <v>37</v>
      </c>
      <c r="BS8" s="11"/>
      <c r="BT8" s="11">
        <v>60</v>
      </c>
      <c r="BU8" s="11"/>
      <c r="BV8" s="11">
        <v>95</v>
      </c>
      <c r="BW8" s="11">
        <v>91</v>
      </c>
      <c r="BX8" s="11">
        <v>265</v>
      </c>
      <c r="BY8" s="11"/>
      <c r="BZ8" s="11">
        <v>45</v>
      </c>
      <c r="CA8" s="11">
        <v>74</v>
      </c>
      <c r="CB8" s="11">
        <v>56</v>
      </c>
      <c r="CC8" s="11">
        <v>55</v>
      </c>
      <c r="CD8" s="11">
        <v>75</v>
      </c>
      <c r="CE8" s="11">
        <v>59</v>
      </c>
      <c r="CF8" s="11">
        <v>64</v>
      </c>
      <c r="CG8" s="11"/>
      <c r="CH8" s="11">
        <v>48</v>
      </c>
      <c r="CI8" s="11">
        <v>180</v>
      </c>
      <c r="CJ8" s="11">
        <v>157</v>
      </c>
      <c r="CK8" s="11">
        <v>57</v>
      </c>
      <c r="CL8" s="11">
        <v>25</v>
      </c>
    </row>
    <row r="9" spans="2:90" x14ac:dyDescent="0.3">
      <c r="B9" s="18" t="s">
        <v>113</v>
      </c>
      <c r="C9" s="17">
        <v>0.18894333289548201</v>
      </c>
      <c r="D9" s="17">
        <v>0.23052245749991401</v>
      </c>
      <c r="E9" s="17">
        <v>0.14800466186411401</v>
      </c>
      <c r="F9" s="17"/>
      <c r="G9" s="17">
        <v>0.15122683854212901</v>
      </c>
      <c r="H9" s="17">
        <v>0.116732381149746</v>
      </c>
      <c r="I9" s="17">
        <v>0.211876312354321</v>
      </c>
      <c r="J9" s="17">
        <v>0.15895782350622001</v>
      </c>
      <c r="K9" s="17">
        <v>0.153499825788079</v>
      </c>
      <c r="L9" s="17">
        <v>0.29154137473814801</v>
      </c>
      <c r="M9" s="17"/>
      <c r="N9" s="17">
        <v>0.32228812731339901</v>
      </c>
      <c r="O9" s="17">
        <v>0.17287917090810601</v>
      </c>
      <c r="P9" s="17">
        <v>0.15367247702169301</v>
      </c>
      <c r="Q9" s="17">
        <v>8.3983689699637099E-2</v>
      </c>
      <c r="R9" s="17"/>
      <c r="S9" s="17">
        <v>0.247888808569627</v>
      </c>
      <c r="T9" s="17">
        <v>0.14235401559886199</v>
      </c>
      <c r="U9" s="17">
        <v>0.173541165358297</v>
      </c>
      <c r="V9" s="17">
        <v>0.25770330396531399</v>
      </c>
      <c r="W9" s="17">
        <v>0.11879703447765</v>
      </c>
      <c r="X9" s="17">
        <v>0.28479326599402899</v>
      </c>
      <c r="Y9" s="17">
        <v>0.27240975421848701</v>
      </c>
      <c r="Z9" s="17">
        <v>0</v>
      </c>
      <c r="AA9" s="17">
        <v>0.12625875815054399</v>
      </c>
      <c r="AB9" s="17">
        <v>0.178928588931663</v>
      </c>
      <c r="AC9" s="17">
        <v>0.1701299276722</v>
      </c>
      <c r="AD9" s="17">
        <v>0.14940732820931099</v>
      </c>
      <c r="AE9" s="17"/>
      <c r="AF9" s="17">
        <v>0.220894802089727</v>
      </c>
      <c r="AG9" s="17">
        <v>0.17948228076509601</v>
      </c>
      <c r="AH9" s="17">
        <v>0.21190873604018301</v>
      </c>
      <c r="AI9" s="17"/>
      <c r="AJ9" s="17">
        <v>0.24414337155591001</v>
      </c>
      <c r="AK9" s="17">
        <v>0.18328779972547701</v>
      </c>
      <c r="AL9" s="17">
        <v>0.22957669381103299</v>
      </c>
      <c r="AM9" s="17">
        <v>0.24818798199992201</v>
      </c>
      <c r="AN9" s="17">
        <v>5.50051532577936E-2</v>
      </c>
      <c r="AO9" s="17"/>
      <c r="AP9" s="17">
        <v>0.19113448675908001</v>
      </c>
      <c r="AQ9" s="17">
        <v>0.21368809630090099</v>
      </c>
      <c r="AR9" s="17">
        <v>0.19157430711992501</v>
      </c>
      <c r="AS9" s="17">
        <v>0.24146367987101</v>
      </c>
      <c r="AT9" s="17">
        <v>8.7564562886593394E-2</v>
      </c>
      <c r="AU9" s="17">
        <v>0.17718827704061499</v>
      </c>
      <c r="AV9" s="17"/>
      <c r="AW9" s="17">
        <v>0</v>
      </c>
      <c r="AX9" s="17">
        <v>4.6538501778904097E-2</v>
      </c>
      <c r="AY9" s="17">
        <v>6.2726936387754603E-2</v>
      </c>
      <c r="AZ9" s="17">
        <v>2.9772872301061199E-2</v>
      </c>
      <c r="BA9" s="17">
        <v>0.265288760804888</v>
      </c>
      <c r="BB9" s="17">
        <v>7.7362329454399303E-2</v>
      </c>
      <c r="BC9" s="17">
        <v>0.165025295869655</v>
      </c>
      <c r="BD9" s="17">
        <v>0.20884976176766001</v>
      </c>
      <c r="BE9" s="17">
        <v>0.128735508641801</v>
      </c>
      <c r="BF9" s="17">
        <v>0.121455713846583</v>
      </c>
      <c r="BG9" s="17">
        <v>0.31332863508521203</v>
      </c>
      <c r="BH9" s="17">
        <v>0.21926701786859501</v>
      </c>
      <c r="BI9" s="17">
        <v>0.50100856813177497</v>
      </c>
      <c r="BJ9" s="17">
        <v>0.109729103182605</v>
      </c>
      <c r="BK9" s="17">
        <v>0.444528459061242</v>
      </c>
      <c r="BL9" s="17">
        <v>0.32645172985193499</v>
      </c>
      <c r="BM9" s="17"/>
      <c r="BN9" s="17">
        <v>0.17744969575495301</v>
      </c>
      <c r="BO9" s="17">
        <v>0.20529081650334</v>
      </c>
      <c r="BP9" s="17"/>
      <c r="BQ9" s="17">
        <v>0.21014042896266799</v>
      </c>
      <c r="BR9" s="17">
        <v>0.133269617724739</v>
      </c>
      <c r="BS9" s="17"/>
      <c r="BT9" s="17">
        <v>0.17813150151513299</v>
      </c>
      <c r="BU9" s="17"/>
      <c r="BV9" s="17">
        <v>0.16313797234677899</v>
      </c>
      <c r="BW9" s="17">
        <v>0.106926195275865</v>
      </c>
      <c r="BX9" s="17">
        <v>0.22363923440471001</v>
      </c>
      <c r="BY9" s="17"/>
      <c r="BZ9" s="17">
        <v>4.36854441826924E-2</v>
      </c>
      <c r="CA9" s="17">
        <v>4.7270889503091301E-2</v>
      </c>
      <c r="CB9" s="17">
        <v>3.5180632393303199E-2</v>
      </c>
      <c r="CC9" s="17">
        <v>0.105027118427184</v>
      </c>
      <c r="CD9" s="17">
        <v>0.22754479315055301</v>
      </c>
      <c r="CE9" s="17">
        <v>0.35457667635460199</v>
      </c>
      <c r="CF9" s="17">
        <v>0.51782402852325504</v>
      </c>
      <c r="CG9" s="17"/>
      <c r="CH9" s="17">
        <v>0.73497134660924301</v>
      </c>
      <c r="CI9" s="17">
        <v>0.24096327883323199</v>
      </c>
      <c r="CJ9" s="17">
        <v>5.4946939618866E-2</v>
      </c>
      <c r="CK9" s="17">
        <v>1.6210666331907299E-2</v>
      </c>
      <c r="CL9" s="17">
        <v>0</v>
      </c>
    </row>
    <row r="10" spans="2:90" x14ac:dyDescent="0.3">
      <c r="B10" s="18" t="s">
        <v>114</v>
      </c>
      <c r="C10" s="17">
        <v>0.27822881259071403</v>
      </c>
      <c r="D10" s="17">
        <v>0.29821068138481799</v>
      </c>
      <c r="E10" s="17">
        <v>0.26016923813974702</v>
      </c>
      <c r="F10" s="17"/>
      <c r="G10" s="17">
        <v>0.26671117795828198</v>
      </c>
      <c r="H10" s="17">
        <v>0.32949572842566199</v>
      </c>
      <c r="I10" s="17">
        <v>0.19406265003254999</v>
      </c>
      <c r="J10" s="17">
        <v>0.208638759900763</v>
      </c>
      <c r="K10" s="17">
        <v>0.24258162276836301</v>
      </c>
      <c r="L10" s="17">
        <v>0.38570372252257501</v>
      </c>
      <c r="M10" s="17"/>
      <c r="N10" s="17">
        <v>0.27203783102044898</v>
      </c>
      <c r="O10" s="17">
        <v>0.32349614262092002</v>
      </c>
      <c r="P10" s="17">
        <v>0.30433520620265198</v>
      </c>
      <c r="Q10" s="17">
        <v>0.216158288229442</v>
      </c>
      <c r="R10" s="17"/>
      <c r="S10" s="17">
        <v>0.26445778447680401</v>
      </c>
      <c r="T10" s="17">
        <v>0.34965295688496001</v>
      </c>
      <c r="U10" s="17">
        <v>0.32799130462999498</v>
      </c>
      <c r="V10" s="17">
        <v>0.27963164728975898</v>
      </c>
      <c r="W10" s="17">
        <v>0.37513275320919098</v>
      </c>
      <c r="X10" s="17">
        <v>0.39163457838170901</v>
      </c>
      <c r="Y10" s="17">
        <v>0.240846580766581</v>
      </c>
      <c r="Z10" s="17">
        <v>0.217154209919805</v>
      </c>
      <c r="AA10" s="17">
        <v>0.189038688499403</v>
      </c>
      <c r="AB10" s="17">
        <v>0.23205715444698399</v>
      </c>
      <c r="AC10" s="17">
        <v>0.28020219115987899</v>
      </c>
      <c r="AD10" s="17">
        <v>0</v>
      </c>
      <c r="AE10" s="17"/>
      <c r="AF10" s="17">
        <v>0.281496740016492</v>
      </c>
      <c r="AG10" s="17">
        <v>0.32549486562943902</v>
      </c>
      <c r="AH10" s="17">
        <v>0.19471228307105001</v>
      </c>
      <c r="AI10" s="17"/>
      <c r="AJ10" s="17">
        <v>0.28191782063603199</v>
      </c>
      <c r="AK10" s="17">
        <v>0.30712080429661698</v>
      </c>
      <c r="AL10" s="17">
        <v>0.31192592153776399</v>
      </c>
      <c r="AM10" s="17">
        <v>0.29343165860299802</v>
      </c>
      <c r="AN10" s="17">
        <v>0.36074615562972601</v>
      </c>
      <c r="AO10" s="17"/>
      <c r="AP10" s="17">
        <v>0.33302893574270498</v>
      </c>
      <c r="AQ10" s="17">
        <v>0.274031392970153</v>
      </c>
      <c r="AR10" s="17">
        <v>0.268070661729988</v>
      </c>
      <c r="AS10" s="17">
        <v>0.26562530653946198</v>
      </c>
      <c r="AT10" s="17">
        <v>0.21364173166733699</v>
      </c>
      <c r="AU10" s="17">
        <v>0.38341238041047898</v>
      </c>
      <c r="AV10" s="17"/>
      <c r="AW10" s="17">
        <v>0</v>
      </c>
      <c r="AX10" s="17">
        <v>0.23611813537076101</v>
      </c>
      <c r="AY10" s="17">
        <v>0.279816059846554</v>
      </c>
      <c r="AZ10" s="17">
        <v>0.184169452707555</v>
      </c>
      <c r="BA10" s="17">
        <v>0.25397137243105999</v>
      </c>
      <c r="BB10" s="17">
        <v>0.316912122583555</v>
      </c>
      <c r="BC10" s="17">
        <v>0.36889701126577801</v>
      </c>
      <c r="BD10" s="17">
        <v>0.39226129410715699</v>
      </c>
      <c r="BE10" s="17">
        <v>0.19480009341026699</v>
      </c>
      <c r="BF10" s="17">
        <v>0.138771761960989</v>
      </c>
      <c r="BG10" s="17">
        <v>0.23447696683623201</v>
      </c>
      <c r="BH10" s="17">
        <v>0.32877399796416001</v>
      </c>
      <c r="BI10" s="17">
        <v>0.27930822391042898</v>
      </c>
      <c r="BJ10" s="17">
        <v>0.28033623001116798</v>
      </c>
      <c r="BK10" s="17">
        <v>0.27045787823644801</v>
      </c>
      <c r="BL10" s="17">
        <v>0.42810708072324999</v>
      </c>
      <c r="BM10" s="17"/>
      <c r="BN10" s="17">
        <v>0.30352567674630099</v>
      </c>
      <c r="BO10" s="17">
        <v>0.232818040975659</v>
      </c>
      <c r="BP10" s="17"/>
      <c r="BQ10" s="17">
        <v>0.353810490448071</v>
      </c>
      <c r="BR10" s="17">
        <v>0.18373556257309101</v>
      </c>
      <c r="BS10" s="17"/>
      <c r="BT10" s="17">
        <v>0.34351749825533801</v>
      </c>
      <c r="BU10" s="17"/>
      <c r="BV10" s="17">
        <v>0.24560209940774699</v>
      </c>
      <c r="BW10" s="17">
        <v>0.251258219963095</v>
      </c>
      <c r="BX10" s="17">
        <v>0.30829990711638799</v>
      </c>
      <c r="BY10" s="17"/>
      <c r="BZ10" s="17">
        <v>5.8563955025721301E-2</v>
      </c>
      <c r="CA10" s="17">
        <v>0.100462716062932</v>
      </c>
      <c r="CB10" s="17">
        <v>0.278823057723735</v>
      </c>
      <c r="CC10" s="17">
        <v>0.35825287551843699</v>
      </c>
      <c r="CD10" s="17">
        <v>0.35922479411609298</v>
      </c>
      <c r="CE10" s="17">
        <v>0.41468517619310102</v>
      </c>
      <c r="CF10" s="17">
        <v>0.34236028246187</v>
      </c>
      <c r="CG10" s="17"/>
      <c r="CH10" s="17">
        <v>0.20150207679215901</v>
      </c>
      <c r="CI10" s="17">
        <v>0.47559385720944503</v>
      </c>
      <c r="CJ10" s="17">
        <v>0.22060960022710199</v>
      </c>
      <c r="CK10" s="17">
        <v>0</v>
      </c>
      <c r="CL10" s="17">
        <v>0</v>
      </c>
    </row>
    <row r="11" spans="2:90" x14ac:dyDescent="0.3">
      <c r="B11" s="18" t="s">
        <v>115</v>
      </c>
      <c r="C11" s="17">
        <v>0.15101437116795699</v>
      </c>
      <c r="D11" s="17">
        <v>0.14407648656800201</v>
      </c>
      <c r="E11" s="17">
        <v>0.15501455148351101</v>
      </c>
      <c r="F11" s="17"/>
      <c r="G11" s="17">
        <v>0.14225640153940899</v>
      </c>
      <c r="H11" s="17">
        <v>0.171240774124679</v>
      </c>
      <c r="I11" s="17">
        <v>8.0878170847494796E-2</v>
      </c>
      <c r="J11" s="17">
        <v>0.188392239788747</v>
      </c>
      <c r="K11" s="17">
        <v>0.17488610828665899</v>
      </c>
      <c r="L11" s="17">
        <v>0.149884214492054</v>
      </c>
      <c r="M11" s="17"/>
      <c r="N11" s="17">
        <v>0.18624393688999399</v>
      </c>
      <c r="O11" s="17">
        <v>0.103680327853721</v>
      </c>
      <c r="P11" s="17">
        <v>0.19180141823239499</v>
      </c>
      <c r="Q11" s="17">
        <v>0.124265698650507</v>
      </c>
      <c r="R11" s="17"/>
      <c r="S11" s="17">
        <v>0.18391302414493499</v>
      </c>
      <c r="T11" s="17">
        <v>0.164852417038479</v>
      </c>
      <c r="U11" s="17">
        <v>0.10088556145472299</v>
      </c>
      <c r="V11" s="17">
        <v>0.120562791216153</v>
      </c>
      <c r="W11" s="17">
        <v>0.12896715582767301</v>
      </c>
      <c r="X11" s="17">
        <v>9.93686883566747E-2</v>
      </c>
      <c r="Y11" s="17">
        <v>5.4233686318968903E-2</v>
      </c>
      <c r="Z11" s="17">
        <v>0.11606730004942099</v>
      </c>
      <c r="AA11" s="17">
        <v>0.228913637971291</v>
      </c>
      <c r="AB11" s="17">
        <v>0.15478598577754901</v>
      </c>
      <c r="AC11" s="17">
        <v>0.16961334770570599</v>
      </c>
      <c r="AD11" s="17">
        <v>0.28571094582390499</v>
      </c>
      <c r="AE11" s="17"/>
      <c r="AF11" s="17">
        <v>0.16748533867189899</v>
      </c>
      <c r="AG11" s="17">
        <v>0.13516465686023801</v>
      </c>
      <c r="AH11" s="17">
        <v>0.10035333577205</v>
      </c>
      <c r="AI11" s="17"/>
      <c r="AJ11" s="17">
        <v>0.216183684514172</v>
      </c>
      <c r="AK11" s="17">
        <v>0.15999899353379901</v>
      </c>
      <c r="AL11" s="17">
        <v>3.7689235960132503E-2</v>
      </c>
      <c r="AM11" s="17">
        <v>9.2358681608960602E-2</v>
      </c>
      <c r="AN11" s="17">
        <v>0.14927513647884699</v>
      </c>
      <c r="AO11" s="17"/>
      <c r="AP11" s="17">
        <v>0.133308081182924</v>
      </c>
      <c r="AQ11" s="17">
        <v>0.142495389660247</v>
      </c>
      <c r="AR11" s="17">
        <v>0.14521253882121399</v>
      </c>
      <c r="AS11" s="17">
        <v>0.15188589331466301</v>
      </c>
      <c r="AT11" s="17">
        <v>0.205218238423023</v>
      </c>
      <c r="AU11" s="17">
        <v>0.21882351818663001</v>
      </c>
      <c r="AV11" s="17"/>
      <c r="AW11" s="17">
        <v>0</v>
      </c>
      <c r="AX11" s="17">
        <v>9.2857959913476298E-2</v>
      </c>
      <c r="AY11" s="17">
        <v>0.111066739161197</v>
      </c>
      <c r="AZ11" s="17">
        <v>5.8797419151103897E-2</v>
      </c>
      <c r="BA11" s="17">
        <v>7.42795796664424E-2</v>
      </c>
      <c r="BB11" s="17">
        <v>0.16982582977527899</v>
      </c>
      <c r="BC11" s="17">
        <v>0.111555505718582</v>
      </c>
      <c r="BD11" s="17">
        <v>0.16096975414819401</v>
      </c>
      <c r="BE11" s="17">
        <v>0.19618243929266499</v>
      </c>
      <c r="BF11" s="17">
        <v>0.39427175999160202</v>
      </c>
      <c r="BG11" s="17">
        <v>0.19149978357863401</v>
      </c>
      <c r="BH11" s="17">
        <v>0.15133831031991099</v>
      </c>
      <c r="BI11" s="17">
        <v>5.13827781145356E-2</v>
      </c>
      <c r="BJ11" s="17">
        <v>0.22672318073787201</v>
      </c>
      <c r="BK11" s="17">
        <v>0.217759983353215</v>
      </c>
      <c r="BL11" s="17">
        <v>0.10633041587396</v>
      </c>
      <c r="BM11" s="17"/>
      <c r="BN11" s="17">
        <v>0.19343697551032299</v>
      </c>
      <c r="BO11" s="17">
        <v>8.7045164690083901E-2</v>
      </c>
      <c r="BP11" s="17"/>
      <c r="BQ11" s="17">
        <v>0.125601225661851</v>
      </c>
      <c r="BR11" s="17">
        <v>0.244121485697437</v>
      </c>
      <c r="BS11" s="17"/>
      <c r="BT11" s="17">
        <v>0.18025438949078701</v>
      </c>
      <c r="BU11" s="17"/>
      <c r="BV11" s="17">
        <v>8.0992660223119503E-2</v>
      </c>
      <c r="BW11" s="17">
        <v>0.214268411234113</v>
      </c>
      <c r="BX11" s="17">
        <v>0.15663406714844499</v>
      </c>
      <c r="BY11" s="17"/>
      <c r="BZ11" s="17">
        <v>6.2753873430486204E-2</v>
      </c>
      <c r="CA11" s="17">
        <v>0.156116003458007</v>
      </c>
      <c r="CB11" s="17">
        <v>0.13088803747900399</v>
      </c>
      <c r="CC11" s="17">
        <v>0.221740652195451</v>
      </c>
      <c r="CD11" s="17">
        <v>0.181532948270891</v>
      </c>
      <c r="CE11" s="17">
        <v>9.6315770559851493E-2</v>
      </c>
      <c r="CF11" s="17">
        <v>8.9994059547922306E-2</v>
      </c>
      <c r="CG11" s="17"/>
      <c r="CH11" s="17">
        <v>6.3526576598598006E-2</v>
      </c>
      <c r="CI11" s="17">
        <v>0.167742627858121</v>
      </c>
      <c r="CJ11" s="17">
        <v>0.19424272301468901</v>
      </c>
      <c r="CK11" s="17">
        <v>0.118047418804407</v>
      </c>
      <c r="CL11" s="17">
        <v>0</v>
      </c>
    </row>
    <row r="12" spans="2:90" x14ac:dyDescent="0.3">
      <c r="B12" s="18" t="s">
        <v>116</v>
      </c>
      <c r="C12" s="17">
        <v>0.15393367990253701</v>
      </c>
      <c r="D12" s="17">
        <v>0.15456143494465499</v>
      </c>
      <c r="E12" s="17">
        <v>0.15461701332453701</v>
      </c>
      <c r="F12" s="17"/>
      <c r="G12" s="17">
        <v>0.19803895791450599</v>
      </c>
      <c r="H12" s="17">
        <v>0.20013845901204899</v>
      </c>
      <c r="I12" s="17">
        <v>0.15057229714655801</v>
      </c>
      <c r="J12" s="17">
        <v>0.16192862349406201</v>
      </c>
      <c r="K12" s="17">
        <v>0.18015798892830101</v>
      </c>
      <c r="L12" s="17">
        <v>7.6772690637077895E-2</v>
      </c>
      <c r="M12" s="17"/>
      <c r="N12" s="17">
        <v>9.8494413053029306E-2</v>
      </c>
      <c r="O12" s="17">
        <v>0.19536211815881699</v>
      </c>
      <c r="P12" s="17">
        <v>0.12809939173361001</v>
      </c>
      <c r="Q12" s="17">
        <v>0.19945128384708199</v>
      </c>
      <c r="R12" s="17"/>
      <c r="S12" s="17">
        <v>0.114531270171847</v>
      </c>
      <c r="T12" s="17">
        <v>0.13332653590160201</v>
      </c>
      <c r="U12" s="17">
        <v>0.182894038855406</v>
      </c>
      <c r="V12" s="17">
        <v>0.14754414975205099</v>
      </c>
      <c r="W12" s="17">
        <v>0.196863991562611</v>
      </c>
      <c r="X12" s="17">
        <v>0.102037636605632</v>
      </c>
      <c r="Y12" s="17">
        <v>0.181964233022436</v>
      </c>
      <c r="Z12" s="17">
        <v>0.27656535989201803</v>
      </c>
      <c r="AA12" s="17">
        <v>0.117604176472398</v>
      </c>
      <c r="AB12" s="17">
        <v>0.16914762683184001</v>
      </c>
      <c r="AC12" s="17">
        <v>0.15012719052800599</v>
      </c>
      <c r="AD12" s="17">
        <v>0.28981101044718</v>
      </c>
      <c r="AE12" s="17"/>
      <c r="AF12" s="17">
        <v>0.11623196542662401</v>
      </c>
      <c r="AG12" s="17">
        <v>0.172426285912089</v>
      </c>
      <c r="AH12" s="17">
        <v>0.13248010544879901</v>
      </c>
      <c r="AI12" s="17"/>
      <c r="AJ12" s="17">
        <v>0.15461425608723101</v>
      </c>
      <c r="AK12" s="17">
        <v>0.12973408784555099</v>
      </c>
      <c r="AL12" s="17">
        <v>0.31689441439381599</v>
      </c>
      <c r="AM12" s="17">
        <v>0.10117383837251701</v>
      </c>
      <c r="AN12" s="17">
        <v>0.167122198181437</v>
      </c>
      <c r="AO12" s="17"/>
      <c r="AP12" s="17">
        <v>0.12789648217103999</v>
      </c>
      <c r="AQ12" s="17">
        <v>0.196757709887496</v>
      </c>
      <c r="AR12" s="17">
        <v>0.27326925879638903</v>
      </c>
      <c r="AS12" s="17">
        <v>0.114640388567158</v>
      </c>
      <c r="AT12" s="17">
        <v>0.25944778156941001</v>
      </c>
      <c r="AU12" s="17">
        <v>9.2076697769767804E-2</v>
      </c>
      <c r="AV12" s="17"/>
      <c r="AW12" s="17">
        <v>0.34815130030354702</v>
      </c>
      <c r="AX12" s="17">
        <v>5.5371050607764399E-2</v>
      </c>
      <c r="AY12" s="17">
        <v>0.24637106355333399</v>
      </c>
      <c r="AZ12" s="17">
        <v>0.25064809823224199</v>
      </c>
      <c r="BA12" s="17">
        <v>8.3224294024969905E-2</v>
      </c>
      <c r="BB12" s="17">
        <v>0.15748210736611001</v>
      </c>
      <c r="BC12" s="17">
        <v>0.18063936822281801</v>
      </c>
      <c r="BD12" s="17">
        <v>0.105258250153521</v>
      </c>
      <c r="BE12" s="17">
        <v>0.27273735152585299</v>
      </c>
      <c r="BF12" s="17">
        <v>0.220274698215492</v>
      </c>
      <c r="BG12" s="17">
        <v>5.12134387559115E-2</v>
      </c>
      <c r="BH12" s="17">
        <v>0.20372928879485899</v>
      </c>
      <c r="BI12" s="17">
        <v>0.11095410315869</v>
      </c>
      <c r="BJ12" s="17">
        <v>0.215953848124839</v>
      </c>
      <c r="BK12" s="17">
        <v>6.7253679349095999E-2</v>
      </c>
      <c r="BL12" s="17">
        <v>0.106574447763501</v>
      </c>
      <c r="BM12" s="17"/>
      <c r="BN12" s="17">
        <v>0.138465345296166</v>
      </c>
      <c r="BO12" s="17">
        <v>0.18022098000544201</v>
      </c>
      <c r="BP12" s="17"/>
      <c r="BQ12" s="17">
        <v>0.129260311775061</v>
      </c>
      <c r="BR12" s="17">
        <v>0.13022787623049201</v>
      </c>
      <c r="BS12" s="17"/>
      <c r="BT12" s="17">
        <v>0.137048012578911</v>
      </c>
      <c r="BU12" s="17"/>
      <c r="BV12" s="17">
        <v>0.20093794137366899</v>
      </c>
      <c r="BW12" s="17">
        <v>0.20154556259792</v>
      </c>
      <c r="BX12" s="17">
        <v>0.117362894203327</v>
      </c>
      <c r="BY12" s="17"/>
      <c r="BZ12" s="17">
        <v>0.14364788144976101</v>
      </c>
      <c r="CA12" s="17">
        <v>0.24262258221094801</v>
      </c>
      <c r="CB12" s="17">
        <v>0.29429449094781901</v>
      </c>
      <c r="CC12" s="17">
        <v>0.17973553307958101</v>
      </c>
      <c r="CD12" s="17">
        <v>0.14064847606803399</v>
      </c>
      <c r="CE12" s="17">
        <v>8.40965659424808E-2</v>
      </c>
      <c r="CF12" s="17">
        <v>3.2621594640705201E-2</v>
      </c>
      <c r="CG12" s="17"/>
      <c r="CH12" s="17">
        <v>0</v>
      </c>
      <c r="CI12" s="17">
        <v>7.7750366727025205E-2</v>
      </c>
      <c r="CJ12" s="17">
        <v>0.30717340427110301</v>
      </c>
      <c r="CK12" s="17">
        <v>0.14885880014960901</v>
      </c>
      <c r="CL12" s="17">
        <v>4.5420298513553697E-2</v>
      </c>
    </row>
    <row r="13" spans="2:90" x14ac:dyDescent="0.3">
      <c r="B13" s="18" t="s">
        <v>117</v>
      </c>
      <c r="C13" s="17">
        <v>0.22008207490374401</v>
      </c>
      <c r="D13" s="17">
        <v>0.161662736364693</v>
      </c>
      <c r="E13" s="17">
        <v>0.277573332813568</v>
      </c>
      <c r="F13" s="17"/>
      <c r="G13" s="17">
        <v>0.20512697697573701</v>
      </c>
      <c r="H13" s="17">
        <v>0.182392657287864</v>
      </c>
      <c r="I13" s="17">
        <v>0.35094592111536899</v>
      </c>
      <c r="J13" s="17">
        <v>0.28208255331020798</v>
      </c>
      <c r="K13" s="17">
        <v>0.248874454228599</v>
      </c>
      <c r="L13" s="17">
        <v>8.5950541138831202E-2</v>
      </c>
      <c r="M13" s="17"/>
      <c r="N13" s="17">
        <v>0.100658838890105</v>
      </c>
      <c r="O13" s="17">
        <v>0.20458224045843501</v>
      </c>
      <c r="P13" s="17">
        <v>0.22209150680965001</v>
      </c>
      <c r="Q13" s="17">
        <v>0.36750748645800602</v>
      </c>
      <c r="R13" s="17"/>
      <c r="S13" s="17">
        <v>0.17309261247174201</v>
      </c>
      <c r="T13" s="17">
        <v>0.20981407457609799</v>
      </c>
      <c r="U13" s="17">
        <v>0.21468792970157799</v>
      </c>
      <c r="V13" s="17">
        <v>0.194558107776724</v>
      </c>
      <c r="W13" s="17">
        <v>0.180239064922875</v>
      </c>
      <c r="X13" s="17">
        <v>9.6807743897605505E-2</v>
      </c>
      <c r="Y13" s="17">
        <v>0.250545745673528</v>
      </c>
      <c r="Z13" s="17">
        <v>0.39021313013875603</v>
      </c>
      <c r="AA13" s="17">
        <v>0.33818473890636402</v>
      </c>
      <c r="AB13" s="17">
        <v>0.23398881232809801</v>
      </c>
      <c r="AC13" s="17">
        <v>0.22992734293420999</v>
      </c>
      <c r="AD13" s="17">
        <v>0.27507071551960399</v>
      </c>
      <c r="AE13" s="17"/>
      <c r="AF13" s="17">
        <v>0.213891153795259</v>
      </c>
      <c r="AG13" s="17">
        <v>0.18248621531817999</v>
      </c>
      <c r="AH13" s="17">
        <v>0.33274862497897301</v>
      </c>
      <c r="AI13" s="17"/>
      <c r="AJ13" s="17">
        <v>0.103140867206655</v>
      </c>
      <c r="AK13" s="17">
        <v>0.21351978095265201</v>
      </c>
      <c r="AL13" s="17">
        <v>0.10391373429725501</v>
      </c>
      <c r="AM13" s="17">
        <v>0.26484783941560103</v>
      </c>
      <c r="AN13" s="17">
        <v>0.26785135645219599</v>
      </c>
      <c r="AO13" s="17"/>
      <c r="AP13" s="17">
        <v>0.21463201414425201</v>
      </c>
      <c r="AQ13" s="17">
        <v>0.17302741118120199</v>
      </c>
      <c r="AR13" s="17">
        <v>0.121873233532484</v>
      </c>
      <c r="AS13" s="17">
        <v>0.22638473170770701</v>
      </c>
      <c r="AT13" s="17">
        <v>0.23412768545363699</v>
      </c>
      <c r="AU13" s="17">
        <v>0.10160109995880801</v>
      </c>
      <c r="AV13" s="17"/>
      <c r="AW13" s="17">
        <v>0.65184869969645298</v>
      </c>
      <c r="AX13" s="17">
        <v>0.56911435232909402</v>
      </c>
      <c r="AY13" s="17">
        <v>0.30001920105116098</v>
      </c>
      <c r="AZ13" s="17">
        <v>0.47661215760803699</v>
      </c>
      <c r="BA13" s="17">
        <v>0.32323599307264</v>
      </c>
      <c r="BB13" s="17">
        <v>0.27841761082065702</v>
      </c>
      <c r="BC13" s="17">
        <v>0.17388281892316701</v>
      </c>
      <c r="BD13" s="17">
        <v>0.13266093982346799</v>
      </c>
      <c r="BE13" s="17">
        <v>0.207544607129413</v>
      </c>
      <c r="BF13" s="17">
        <v>0.12522606598533401</v>
      </c>
      <c r="BG13" s="17">
        <v>0.20948117574401001</v>
      </c>
      <c r="BH13" s="17">
        <v>9.6891385052474702E-2</v>
      </c>
      <c r="BI13" s="17">
        <v>0</v>
      </c>
      <c r="BJ13" s="17">
        <v>0.167257637943516</v>
      </c>
      <c r="BK13" s="17">
        <v>0</v>
      </c>
      <c r="BL13" s="17">
        <v>3.2536325787354298E-2</v>
      </c>
      <c r="BM13" s="17"/>
      <c r="BN13" s="17">
        <v>0.18336870129116301</v>
      </c>
      <c r="BO13" s="17">
        <v>0.280414522538176</v>
      </c>
      <c r="BP13" s="17"/>
      <c r="BQ13" s="17">
        <v>0.181187543152349</v>
      </c>
      <c r="BR13" s="17">
        <v>0.30864545777424002</v>
      </c>
      <c r="BS13" s="17"/>
      <c r="BT13" s="17">
        <v>0.161048598159831</v>
      </c>
      <c r="BU13" s="17"/>
      <c r="BV13" s="17">
        <v>0.28779986477594499</v>
      </c>
      <c r="BW13" s="17">
        <v>0.20828053041880901</v>
      </c>
      <c r="BX13" s="17">
        <v>0.19406389712712999</v>
      </c>
      <c r="BY13" s="17"/>
      <c r="BZ13" s="17">
        <v>0.69134884591133905</v>
      </c>
      <c r="CA13" s="17">
        <v>0.45352780876502202</v>
      </c>
      <c r="CB13" s="17">
        <v>0.26081378145613898</v>
      </c>
      <c r="CC13" s="17">
        <v>0.13524382077934699</v>
      </c>
      <c r="CD13" s="17">
        <v>9.1048988394428501E-2</v>
      </c>
      <c r="CE13" s="17">
        <v>5.0325810949964897E-2</v>
      </c>
      <c r="CF13" s="17">
        <v>1.7200034826247001E-2</v>
      </c>
      <c r="CG13" s="17"/>
      <c r="CH13" s="17">
        <v>0</v>
      </c>
      <c r="CI13" s="17">
        <v>3.7949869372176398E-2</v>
      </c>
      <c r="CJ13" s="17">
        <v>0.206037817626781</v>
      </c>
      <c r="CK13" s="17">
        <v>0.71688311471407595</v>
      </c>
      <c r="CL13" s="17">
        <v>0.91487583208891499</v>
      </c>
    </row>
    <row r="14" spans="2:90" x14ac:dyDescent="0.3">
      <c r="B14" s="18" t="s">
        <v>118</v>
      </c>
      <c r="C14" s="17">
        <v>7.79772853956694E-3</v>
      </c>
      <c r="D14" s="17">
        <v>1.0966203237918399E-2</v>
      </c>
      <c r="E14" s="17">
        <v>4.6212023745239098E-3</v>
      </c>
      <c r="F14" s="17"/>
      <c r="G14" s="17">
        <v>3.6639647069937102E-2</v>
      </c>
      <c r="H14" s="17">
        <v>0</v>
      </c>
      <c r="I14" s="17">
        <v>1.16646485037063E-2</v>
      </c>
      <c r="J14" s="17">
        <v>0</v>
      </c>
      <c r="K14" s="17">
        <v>0</v>
      </c>
      <c r="L14" s="17">
        <v>1.01474564713144E-2</v>
      </c>
      <c r="M14" s="17"/>
      <c r="N14" s="17">
        <v>2.0276852833024099E-2</v>
      </c>
      <c r="O14" s="17">
        <v>0</v>
      </c>
      <c r="P14" s="17">
        <v>0</v>
      </c>
      <c r="Q14" s="17">
        <v>8.6335531153252203E-3</v>
      </c>
      <c r="R14" s="17"/>
      <c r="S14" s="17">
        <v>1.6116500165044598E-2</v>
      </c>
      <c r="T14" s="17">
        <v>0</v>
      </c>
      <c r="U14" s="17">
        <v>0</v>
      </c>
      <c r="V14" s="17">
        <v>0</v>
      </c>
      <c r="W14" s="17">
        <v>0</v>
      </c>
      <c r="X14" s="17">
        <v>2.5358086764349901E-2</v>
      </c>
      <c r="Y14" s="17">
        <v>0</v>
      </c>
      <c r="Z14" s="17">
        <v>0</v>
      </c>
      <c r="AA14" s="17">
        <v>0</v>
      </c>
      <c r="AB14" s="17">
        <v>3.10918316838656E-2</v>
      </c>
      <c r="AC14" s="17">
        <v>0</v>
      </c>
      <c r="AD14" s="17">
        <v>0</v>
      </c>
      <c r="AE14" s="17"/>
      <c r="AF14" s="17">
        <v>0</v>
      </c>
      <c r="AG14" s="17">
        <v>4.9456955149575097E-3</v>
      </c>
      <c r="AH14" s="17">
        <v>2.7796914688945198E-2</v>
      </c>
      <c r="AI14" s="17"/>
      <c r="AJ14" s="17">
        <v>0</v>
      </c>
      <c r="AK14" s="17">
        <v>6.3385336459035498E-3</v>
      </c>
      <c r="AL14" s="17">
        <v>0</v>
      </c>
      <c r="AM14" s="17">
        <v>0</v>
      </c>
      <c r="AN14" s="17">
        <v>0</v>
      </c>
      <c r="AO14" s="17"/>
      <c r="AP14" s="17">
        <v>0</v>
      </c>
      <c r="AQ14" s="17">
        <v>0</v>
      </c>
      <c r="AR14" s="17">
        <v>0</v>
      </c>
      <c r="AS14" s="17">
        <v>0</v>
      </c>
      <c r="AT14" s="17">
        <v>0</v>
      </c>
      <c r="AU14" s="17">
        <v>2.6898026633700799E-2</v>
      </c>
      <c r="AV14" s="17"/>
      <c r="AW14" s="17">
        <v>0</v>
      </c>
      <c r="AX14" s="17">
        <v>0</v>
      </c>
      <c r="AY14" s="17">
        <v>0</v>
      </c>
      <c r="AZ14" s="17">
        <v>0</v>
      </c>
      <c r="BA14" s="17">
        <v>0</v>
      </c>
      <c r="BB14" s="17">
        <v>0</v>
      </c>
      <c r="BC14" s="17">
        <v>0</v>
      </c>
      <c r="BD14" s="17">
        <v>0</v>
      </c>
      <c r="BE14" s="17">
        <v>0</v>
      </c>
      <c r="BF14" s="17">
        <v>0</v>
      </c>
      <c r="BG14" s="17">
        <v>0</v>
      </c>
      <c r="BH14" s="17">
        <v>0</v>
      </c>
      <c r="BI14" s="17">
        <v>5.7346326684570202E-2</v>
      </c>
      <c r="BJ14" s="17">
        <v>0</v>
      </c>
      <c r="BK14" s="17">
        <v>0</v>
      </c>
      <c r="BL14" s="17">
        <v>0</v>
      </c>
      <c r="BM14" s="17"/>
      <c r="BN14" s="17">
        <v>3.7536054010931098E-3</v>
      </c>
      <c r="BO14" s="17">
        <v>1.42104752872989E-2</v>
      </c>
      <c r="BP14" s="17"/>
      <c r="BQ14" s="17">
        <v>0</v>
      </c>
      <c r="BR14" s="17">
        <v>0</v>
      </c>
      <c r="BS14" s="17"/>
      <c r="BT14" s="17">
        <v>0</v>
      </c>
      <c r="BU14" s="17"/>
      <c r="BV14" s="17">
        <v>2.15294618727409E-2</v>
      </c>
      <c r="BW14" s="17">
        <v>1.7721080510197999E-2</v>
      </c>
      <c r="BX14" s="17">
        <v>0</v>
      </c>
      <c r="BY14" s="17"/>
      <c r="BZ14" s="17">
        <v>0</v>
      </c>
      <c r="CA14" s="17">
        <v>0</v>
      </c>
      <c r="CB14" s="17">
        <v>0</v>
      </c>
      <c r="CC14" s="17">
        <v>0</v>
      </c>
      <c r="CD14" s="17">
        <v>0</v>
      </c>
      <c r="CE14" s="17">
        <v>0</v>
      </c>
      <c r="CF14" s="17">
        <v>0</v>
      </c>
      <c r="CG14" s="17"/>
      <c r="CH14" s="17">
        <v>0</v>
      </c>
      <c r="CI14" s="17">
        <v>0</v>
      </c>
      <c r="CJ14" s="17">
        <v>1.6989515241459099E-2</v>
      </c>
      <c r="CK14" s="17">
        <v>0</v>
      </c>
      <c r="CL14" s="17">
        <v>3.9703869397531101E-2</v>
      </c>
    </row>
    <row r="15" spans="2:90" x14ac:dyDescent="0.3">
      <c r="B15" s="18" t="s">
        <v>119</v>
      </c>
      <c r="C15" s="20">
        <v>0.46717214548619601</v>
      </c>
      <c r="D15" s="20">
        <v>0.52873313888473195</v>
      </c>
      <c r="E15" s="20">
        <v>0.40817390000386</v>
      </c>
      <c r="F15" s="20"/>
      <c r="G15" s="20">
        <v>0.41793801650041201</v>
      </c>
      <c r="H15" s="20">
        <v>0.44622810957540798</v>
      </c>
      <c r="I15" s="20">
        <v>0.40593896238687199</v>
      </c>
      <c r="J15" s="20">
        <v>0.36759658340698298</v>
      </c>
      <c r="K15" s="20">
        <v>0.39608144855644101</v>
      </c>
      <c r="L15" s="20">
        <v>0.67724509726072302</v>
      </c>
      <c r="M15" s="20"/>
      <c r="N15" s="20">
        <v>0.59432595833384805</v>
      </c>
      <c r="O15" s="20">
        <v>0.49637531352902697</v>
      </c>
      <c r="P15" s="20">
        <v>0.45800768322434499</v>
      </c>
      <c r="Q15" s="20">
        <v>0.30014197792907898</v>
      </c>
      <c r="R15" s="20"/>
      <c r="S15" s="20">
        <v>0.51234659304643104</v>
      </c>
      <c r="T15" s="20">
        <v>0.49200697248382202</v>
      </c>
      <c r="U15" s="20">
        <v>0.50153246998829204</v>
      </c>
      <c r="V15" s="20">
        <v>0.53733495125507302</v>
      </c>
      <c r="W15" s="20">
        <v>0.49392978768684098</v>
      </c>
      <c r="X15" s="20">
        <v>0.676427844375738</v>
      </c>
      <c r="Y15" s="20">
        <v>0.51325633498506795</v>
      </c>
      <c r="Z15" s="20">
        <v>0.217154209919805</v>
      </c>
      <c r="AA15" s="20">
        <v>0.31529744664994702</v>
      </c>
      <c r="AB15" s="20">
        <v>0.41098574337864702</v>
      </c>
      <c r="AC15" s="20">
        <v>0.45033211883207902</v>
      </c>
      <c r="AD15" s="20">
        <v>0.14940732820931099</v>
      </c>
      <c r="AE15" s="20"/>
      <c r="AF15" s="20">
        <v>0.50239154210621795</v>
      </c>
      <c r="AG15" s="20">
        <v>0.50497714639453495</v>
      </c>
      <c r="AH15" s="20">
        <v>0.406621019111233</v>
      </c>
      <c r="AI15" s="20"/>
      <c r="AJ15" s="20">
        <v>0.52606119219194203</v>
      </c>
      <c r="AK15" s="20">
        <v>0.49040860402209402</v>
      </c>
      <c r="AL15" s="20">
        <v>0.54150261534879696</v>
      </c>
      <c r="AM15" s="20">
        <v>0.541619640602921</v>
      </c>
      <c r="AN15" s="20">
        <v>0.41575130888751899</v>
      </c>
      <c r="AO15" s="20"/>
      <c r="AP15" s="20">
        <v>0.52416342250178405</v>
      </c>
      <c r="AQ15" s="20">
        <v>0.48771948927105402</v>
      </c>
      <c r="AR15" s="20">
        <v>0.45964496884991402</v>
      </c>
      <c r="AS15" s="20">
        <v>0.50708898641047195</v>
      </c>
      <c r="AT15" s="20">
        <v>0.301206294553931</v>
      </c>
      <c r="AU15" s="20">
        <v>0.560600657451094</v>
      </c>
      <c r="AV15" s="20"/>
      <c r="AW15" s="20">
        <v>0</v>
      </c>
      <c r="AX15" s="20">
        <v>0.28265663714966499</v>
      </c>
      <c r="AY15" s="20">
        <v>0.34254299623430801</v>
      </c>
      <c r="AZ15" s="20">
        <v>0.21394232500861701</v>
      </c>
      <c r="BA15" s="20">
        <v>0.519260133235948</v>
      </c>
      <c r="BB15" s="20">
        <v>0.39427445203795403</v>
      </c>
      <c r="BC15" s="20">
        <v>0.53392230713543298</v>
      </c>
      <c r="BD15" s="20">
        <v>0.60111105587481795</v>
      </c>
      <c r="BE15" s="20">
        <v>0.32353560205206799</v>
      </c>
      <c r="BF15" s="20">
        <v>0.260227475807572</v>
      </c>
      <c r="BG15" s="20">
        <v>0.54780560192144401</v>
      </c>
      <c r="BH15" s="20">
        <v>0.548041015832755</v>
      </c>
      <c r="BI15" s="20">
        <v>0.78031679204220405</v>
      </c>
      <c r="BJ15" s="20">
        <v>0.39006533319377401</v>
      </c>
      <c r="BK15" s="20">
        <v>0.71498633729768901</v>
      </c>
      <c r="BL15" s="20">
        <v>0.75455881057518503</v>
      </c>
      <c r="BM15" s="20"/>
      <c r="BN15" s="20">
        <v>0.48097537250125399</v>
      </c>
      <c r="BO15" s="20">
        <v>0.43810885747899903</v>
      </c>
      <c r="BP15" s="20"/>
      <c r="BQ15" s="20">
        <v>0.56395091941074005</v>
      </c>
      <c r="BR15" s="20">
        <v>0.31700518029782998</v>
      </c>
      <c r="BS15" s="20"/>
      <c r="BT15" s="20">
        <v>0.52164899977047097</v>
      </c>
      <c r="BU15" s="20"/>
      <c r="BV15" s="20">
        <v>0.40874007175452698</v>
      </c>
      <c r="BW15" s="20">
        <v>0.35818441523896</v>
      </c>
      <c r="BX15" s="20">
        <v>0.531939141521099</v>
      </c>
      <c r="BY15" s="20"/>
      <c r="BZ15" s="20">
        <v>0.102249399208414</v>
      </c>
      <c r="CA15" s="20">
        <v>0.147733605566023</v>
      </c>
      <c r="CB15" s="20">
        <v>0.31400369011703799</v>
      </c>
      <c r="CC15" s="20">
        <v>0.46327999394562103</v>
      </c>
      <c r="CD15" s="20">
        <v>0.58676958726664596</v>
      </c>
      <c r="CE15" s="20">
        <v>0.76926185254770296</v>
      </c>
      <c r="CF15" s="20">
        <v>0.86018431098512504</v>
      </c>
      <c r="CG15" s="20"/>
      <c r="CH15" s="20">
        <v>0.93647342340140205</v>
      </c>
      <c r="CI15" s="20">
        <v>0.71655713604267701</v>
      </c>
      <c r="CJ15" s="20">
        <v>0.27555653984596801</v>
      </c>
      <c r="CK15" s="20">
        <v>1.6210666331907299E-2</v>
      </c>
      <c r="CL15" s="20">
        <v>0</v>
      </c>
    </row>
    <row r="16" spans="2:90" x14ac:dyDescent="0.3">
      <c r="B16" s="18" t="s">
        <v>120</v>
      </c>
      <c r="C16" s="20">
        <v>0.37401575480628002</v>
      </c>
      <c r="D16" s="20">
        <v>0.31622417130934699</v>
      </c>
      <c r="E16" s="20">
        <v>0.43219034613810497</v>
      </c>
      <c r="F16" s="20"/>
      <c r="G16" s="20">
        <v>0.40316593489024299</v>
      </c>
      <c r="H16" s="20">
        <v>0.38253111629991299</v>
      </c>
      <c r="I16" s="20">
        <v>0.501518218261927</v>
      </c>
      <c r="J16" s="20">
        <v>0.44401117680426999</v>
      </c>
      <c r="K16" s="20">
        <v>0.42903244315689998</v>
      </c>
      <c r="L16" s="20">
        <v>0.162723231775909</v>
      </c>
      <c r="M16" s="20"/>
      <c r="N16" s="20">
        <v>0.19915325194313399</v>
      </c>
      <c r="O16" s="20">
        <v>0.39994435861725203</v>
      </c>
      <c r="P16" s="20">
        <v>0.35019089854326002</v>
      </c>
      <c r="Q16" s="20">
        <v>0.56695877030508801</v>
      </c>
      <c r="R16" s="20"/>
      <c r="S16" s="20">
        <v>0.28762388264358901</v>
      </c>
      <c r="T16" s="20">
        <v>0.3431406104777</v>
      </c>
      <c r="U16" s="20">
        <v>0.39758196855698502</v>
      </c>
      <c r="V16" s="20">
        <v>0.34210225752877399</v>
      </c>
      <c r="W16" s="20">
        <v>0.37710305648548598</v>
      </c>
      <c r="X16" s="20">
        <v>0.198845380503238</v>
      </c>
      <c r="Y16" s="20">
        <v>0.43250997869596303</v>
      </c>
      <c r="Z16" s="20">
        <v>0.66677849003077405</v>
      </c>
      <c r="AA16" s="20">
        <v>0.45578891537876198</v>
      </c>
      <c r="AB16" s="20">
        <v>0.40313643915993802</v>
      </c>
      <c r="AC16" s="20">
        <v>0.38005453346221502</v>
      </c>
      <c r="AD16" s="20">
        <v>0.56488172596678399</v>
      </c>
      <c r="AE16" s="20"/>
      <c r="AF16" s="20">
        <v>0.33012311922188298</v>
      </c>
      <c r="AG16" s="20">
        <v>0.35491250123027002</v>
      </c>
      <c r="AH16" s="20">
        <v>0.46522873042777202</v>
      </c>
      <c r="AI16" s="20"/>
      <c r="AJ16" s="20">
        <v>0.257755123293886</v>
      </c>
      <c r="AK16" s="20">
        <v>0.34325386879820302</v>
      </c>
      <c r="AL16" s="20">
        <v>0.42080814869107103</v>
      </c>
      <c r="AM16" s="20">
        <v>0.366021677788119</v>
      </c>
      <c r="AN16" s="20">
        <v>0.43497355463363302</v>
      </c>
      <c r="AO16" s="20"/>
      <c r="AP16" s="20">
        <v>0.34252849631529197</v>
      </c>
      <c r="AQ16" s="20">
        <v>0.36978512106869799</v>
      </c>
      <c r="AR16" s="20">
        <v>0.395142492328873</v>
      </c>
      <c r="AS16" s="20">
        <v>0.34102512027486498</v>
      </c>
      <c r="AT16" s="20">
        <v>0.493575467023047</v>
      </c>
      <c r="AU16" s="20">
        <v>0.19367779772857499</v>
      </c>
      <c r="AV16" s="20"/>
      <c r="AW16" s="20">
        <v>1</v>
      </c>
      <c r="AX16" s="20">
        <v>0.62448540293685795</v>
      </c>
      <c r="AY16" s="20">
        <v>0.54639026460449502</v>
      </c>
      <c r="AZ16" s="20">
        <v>0.72726025584027898</v>
      </c>
      <c r="BA16" s="20">
        <v>0.40646028709761001</v>
      </c>
      <c r="BB16" s="20">
        <v>0.43589971818676598</v>
      </c>
      <c r="BC16" s="20">
        <v>0.35452218714598499</v>
      </c>
      <c r="BD16" s="20">
        <v>0.23791918997698899</v>
      </c>
      <c r="BE16" s="20">
        <v>0.48028195865526602</v>
      </c>
      <c r="BF16" s="20">
        <v>0.34550076420082598</v>
      </c>
      <c r="BG16" s="20">
        <v>0.26069461449992198</v>
      </c>
      <c r="BH16" s="20">
        <v>0.30062067384733299</v>
      </c>
      <c r="BI16" s="20">
        <v>0.11095410315869</v>
      </c>
      <c r="BJ16" s="20">
        <v>0.38321148606835498</v>
      </c>
      <c r="BK16" s="20">
        <v>6.7253679349095999E-2</v>
      </c>
      <c r="BL16" s="20">
        <v>0.13911077355085499</v>
      </c>
      <c r="BM16" s="20"/>
      <c r="BN16" s="20">
        <v>0.32183404658733</v>
      </c>
      <c r="BO16" s="20">
        <v>0.46063550254361801</v>
      </c>
      <c r="BP16" s="20"/>
      <c r="BQ16" s="20">
        <v>0.31044785492741001</v>
      </c>
      <c r="BR16" s="20">
        <v>0.438873334004733</v>
      </c>
      <c r="BS16" s="20"/>
      <c r="BT16" s="20">
        <v>0.298096610738742</v>
      </c>
      <c r="BU16" s="20"/>
      <c r="BV16" s="20">
        <v>0.48873780614961299</v>
      </c>
      <c r="BW16" s="20">
        <v>0.40982609301673001</v>
      </c>
      <c r="BX16" s="20">
        <v>0.31142679133045698</v>
      </c>
      <c r="BY16" s="20"/>
      <c r="BZ16" s="20">
        <v>0.83499672736109998</v>
      </c>
      <c r="CA16" s="20">
        <v>0.69615039097596998</v>
      </c>
      <c r="CB16" s="20">
        <v>0.55510827240395799</v>
      </c>
      <c r="CC16" s="20">
        <v>0.314979353858928</v>
      </c>
      <c r="CD16" s="20">
        <v>0.231697464462463</v>
      </c>
      <c r="CE16" s="20">
        <v>0.13442237689244599</v>
      </c>
      <c r="CF16" s="20">
        <v>4.9821629466952101E-2</v>
      </c>
      <c r="CG16" s="20"/>
      <c r="CH16" s="20">
        <v>0</v>
      </c>
      <c r="CI16" s="20">
        <v>0.11570023609920201</v>
      </c>
      <c r="CJ16" s="20">
        <v>0.51321122189788404</v>
      </c>
      <c r="CK16" s="20">
        <v>0.86574191486368501</v>
      </c>
      <c r="CL16" s="20">
        <v>0.96029613060246899</v>
      </c>
    </row>
    <row r="17" spans="2:90" x14ac:dyDescent="0.3">
      <c r="B17" s="18" t="s">
        <v>121</v>
      </c>
      <c r="C17" s="21">
        <v>9.3156390679915296E-2</v>
      </c>
      <c r="D17" s="21">
        <v>0.21250896757538501</v>
      </c>
      <c r="E17" s="21">
        <v>-2.40164461342448E-2</v>
      </c>
      <c r="F17" s="21"/>
      <c r="G17" s="21">
        <v>1.47720816101691E-2</v>
      </c>
      <c r="H17" s="21">
        <v>6.3696993275494496E-2</v>
      </c>
      <c r="I17" s="21">
        <v>-9.5579255875055502E-2</v>
      </c>
      <c r="J17" s="21">
        <v>-7.6414593397287595E-2</v>
      </c>
      <c r="K17" s="21">
        <v>-3.2950994600458597E-2</v>
      </c>
      <c r="L17" s="21">
        <v>0.51452186548481404</v>
      </c>
      <c r="M17" s="21"/>
      <c r="N17" s="21">
        <v>0.395172706390713</v>
      </c>
      <c r="O17" s="21">
        <v>9.6430954911774794E-2</v>
      </c>
      <c r="P17" s="21">
        <v>0.10781678468108501</v>
      </c>
      <c r="Q17" s="21">
        <v>-0.26681679237600903</v>
      </c>
      <c r="R17" s="21"/>
      <c r="S17" s="21">
        <v>0.224722710402842</v>
      </c>
      <c r="T17" s="21">
        <v>0.14886636200612199</v>
      </c>
      <c r="U17" s="21">
        <v>0.103950501431308</v>
      </c>
      <c r="V17" s="21">
        <v>0.19523269372629801</v>
      </c>
      <c r="W17" s="21">
        <v>0.11682673120135501</v>
      </c>
      <c r="X17" s="21">
        <v>0.47758246387249997</v>
      </c>
      <c r="Y17" s="21">
        <v>8.0746356289104398E-2</v>
      </c>
      <c r="Z17" s="21">
        <v>-0.449624280110969</v>
      </c>
      <c r="AA17" s="21">
        <v>-0.14049146872881499</v>
      </c>
      <c r="AB17" s="21">
        <v>7.8493042187085492E-3</v>
      </c>
      <c r="AC17" s="21">
        <v>7.0277585369863699E-2</v>
      </c>
      <c r="AD17" s="21">
        <v>-0.41547439775747302</v>
      </c>
      <c r="AE17" s="21"/>
      <c r="AF17" s="21">
        <v>0.172268422884335</v>
      </c>
      <c r="AG17" s="21">
        <v>0.15006464516426499</v>
      </c>
      <c r="AH17" s="21">
        <v>-5.86077113165391E-2</v>
      </c>
      <c r="AI17" s="21"/>
      <c r="AJ17" s="21">
        <v>0.26830606889805603</v>
      </c>
      <c r="AK17" s="21">
        <v>0.147154735223891</v>
      </c>
      <c r="AL17" s="21">
        <v>0.120694466657726</v>
      </c>
      <c r="AM17" s="21">
        <v>0.175597962814802</v>
      </c>
      <c r="AN17" s="21">
        <v>-1.92222457461141E-2</v>
      </c>
      <c r="AO17" s="21"/>
      <c r="AP17" s="21">
        <v>0.18163492618649199</v>
      </c>
      <c r="AQ17" s="21">
        <v>0.117934368202356</v>
      </c>
      <c r="AR17" s="21">
        <v>6.45024765210407E-2</v>
      </c>
      <c r="AS17" s="21">
        <v>0.166063866135607</v>
      </c>
      <c r="AT17" s="21">
        <v>-0.192369172469116</v>
      </c>
      <c r="AU17" s="21">
        <v>0.36692285972251798</v>
      </c>
      <c r="AV17" s="21"/>
      <c r="AW17" s="21">
        <v>-1</v>
      </c>
      <c r="AX17" s="21">
        <v>-0.34182876578719301</v>
      </c>
      <c r="AY17" s="21">
        <v>-0.20384726837018699</v>
      </c>
      <c r="AZ17" s="21">
        <v>-0.51331793083166299</v>
      </c>
      <c r="BA17" s="21">
        <v>0.112799846138339</v>
      </c>
      <c r="BB17" s="21">
        <v>-4.1625266148811901E-2</v>
      </c>
      <c r="BC17" s="21">
        <v>0.17940011998944799</v>
      </c>
      <c r="BD17" s="21">
        <v>0.36319186589782898</v>
      </c>
      <c r="BE17" s="21">
        <v>-0.15674635660319799</v>
      </c>
      <c r="BF17" s="21">
        <v>-8.5273288393254598E-2</v>
      </c>
      <c r="BG17" s="21">
        <v>0.28711098742152202</v>
      </c>
      <c r="BH17" s="21">
        <v>0.24742034198542201</v>
      </c>
      <c r="BI17" s="21">
        <v>0.66936268888351502</v>
      </c>
      <c r="BJ17" s="21">
        <v>6.8538471254191401E-3</v>
      </c>
      <c r="BK17" s="21">
        <v>0.64773265794859303</v>
      </c>
      <c r="BL17" s="21">
        <v>0.61544803702433004</v>
      </c>
      <c r="BM17" s="21"/>
      <c r="BN17" s="21">
        <v>0.15914132591392399</v>
      </c>
      <c r="BO17" s="21">
        <v>-2.2526645064618499E-2</v>
      </c>
      <c r="BP17" s="21"/>
      <c r="BQ17" s="21">
        <v>0.25350306448332999</v>
      </c>
      <c r="BR17" s="21">
        <v>-0.121868153706902</v>
      </c>
      <c r="BS17" s="21"/>
      <c r="BT17" s="21">
        <v>0.22355238903173</v>
      </c>
      <c r="BU17" s="21"/>
      <c r="BV17" s="21">
        <v>-7.9997734395086603E-2</v>
      </c>
      <c r="BW17" s="21">
        <v>-5.1641677777769797E-2</v>
      </c>
      <c r="BX17" s="21">
        <v>0.220512350190642</v>
      </c>
      <c r="BY17" s="21"/>
      <c r="BZ17" s="21">
        <v>-0.73274732815268695</v>
      </c>
      <c r="CA17" s="21">
        <v>-0.54841678540994698</v>
      </c>
      <c r="CB17" s="21">
        <v>-0.24110458228692</v>
      </c>
      <c r="CC17" s="21">
        <v>0.148300640086693</v>
      </c>
      <c r="CD17" s="21">
        <v>0.35507212280418299</v>
      </c>
      <c r="CE17" s="21">
        <v>0.634839475655257</v>
      </c>
      <c r="CF17" s="21">
        <v>0.81036268151817303</v>
      </c>
      <c r="CG17" s="21"/>
      <c r="CH17" s="21">
        <v>0.93647342340140205</v>
      </c>
      <c r="CI17" s="21">
        <v>0.60085689994347602</v>
      </c>
      <c r="CJ17" s="21">
        <v>-0.23765468205191501</v>
      </c>
      <c r="CK17" s="21">
        <v>-0.84953124853177797</v>
      </c>
      <c r="CL17" s="21">
        <v>-0.96029613060246899</v>
      </c>
    </row>
    <row r="18" spans="2:90" x14ac:dyDescent="0.3">
      <c r="B18" s="16" t="s">
        <v>123</v>
      </c>
    </row>
    <row r="19" spans="2:90" x14ac:dyDescent="0.3">
      <c r="B19" t="s">
        <v>111</v>
      </c>
    </row>
    <row r="20" spans="2:90" x14ac:dyDescent="0.3">
      <c r="B20" t="s">
        <v>112</v>
      </c>
    </row>
    <row r="22" spans="2:90" x14ac:dyDescent="0.3">
      <c r="B2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332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4.2370346030506302E-2</v>
      </c>
      <c r="D9" s="17">
        <v>4.0895117344242199E-2</v>
      </c>
      <c r="E9" s="17">
        <v>4.4147961082072099E-2</v>
      </c>
      <c r="F9" s="17"/>
      <c r="G9" s="17">
        <v>8.1062710087254394E-2</v>
      </c>
      <c r="H9" s="17">
        <v>5.7744539487969003E-2</v>
      </c>
      <c r="I9" s="17">
        <v>5.5995739214938701E-2</v>
      </c>
      <c r="J9" s="17">
        <v>3.36355963363731E-2</v>
      </c>
      <c r="K9" s="17">
        <v>2.5135892571217299E-2</v>
      </c>
      <c r="L9" s="17">
        <v>1.15989709200562E-2</v>
      </c>
      <c r="M9" s="17"/>
      <c r="N9" s="17">
        <v>3.3265861043503202E-2</v>
      </c>
      <c r="O9" s="17">
        <v>3.90861338725308E-2</v>
      </c>
      <c r="P9" s="17">
        <v>3.1481450455647202E-2</v>
      </c>
      <c r="Q9" s="17">
        <v>6.5599924632655196E-2</v>
      </c>
      <c r="R9" s="17"/>
      <c r="S9" s="17">
        <v>5.7802356579717197E-2</v>
      </c>
      <c r="T9" s="17">
        <v>1.43274203055033E-2</v>
      </c>
      <c r="U9" s="17">
        <v>2.94679522934587E-2</v>
      </c>
      <c r="V9" s="17">
        <v>4.2483683559438302E-2</v>
      </c>
      <c r="W9" s="17">
        <v>3.4413892938719798E-2</v>
      </c>
      <c r="X9" s="17">
        <v>4.2428018926444502E-2</v>
      </c>
      <c r="Y9" s="17">
        <v>3.29934234920456E-2</v>
      </c>
      <c r="Z9" s="17">
        <v>2.30444644681367E-2</v>
      </c>
      <c r="AA9" s="17">
        <v>6.7816733937815996E-2</v>
      </c>
      <c r="AB9" s="17">
        <v>3.18029074453599E-2</v>
      </c>
      <c r="AC9" s="17">
        <v>0.100471557539752</v>
      </c>
      <c r="AD9" s="17">
        <v>3.6462356823370699E-2</v>
      </c>
      <c r="AE9" s="17"/>
      <c r="AF9" s="17">
        <v>3.06626105031589E-2</v>
      </c>
      <c r="AG9" s="17">
        <v>5.3998479964216597E-2</v>
      </c>
      <c r="AH9" s="17">
        <v>4.0781334748429897E-2</v>
      </c>
      <c r="AI9" s="17"/>
      <c r="AJ9" s="17">
        <v>2.6839761694191399E-2</v>
      </c>
      <c r="AK9" s="17">
        <v>4.9943793311342799E-2</v>
      </c>
      <c r="AL9" s="17">
        <v>2.1858825656912301E-2</v>
      </c>
      <c r="AM9" s="17">
        <v>4.7169252273979799E-2</v>
      </c>
      <c r="AN9" s="17">
        <v>5.4109514407598799E-2</v>
      </c>
      <c r="AO9" s="17"/>
      <c r="AP9" s="17">
        <v>5.1103906816536898E-2</v>
      </c>
      <c r="AQ9" s="17">
        <v>3.3214987601968303E-2</v>
      </c>
      <c r="AR9" s="17">
        <v>3.57459574146127E-2</v>
      </c>
      <c r="AS9" s="17">
        <v>3.9166106968286499E-2</v>
      </c>
      <c r="AT9" s="17">
        <v>6.1616564602154901E-2</v>
      </c>
      <c r="AU9" s="17">
        <v>4.5043498929534298E-2</v>
      </c>
      <c r="AV9" s="17"/>
      <c r="AW9" s="17">
        <v>4.4621620120488099E-2</v>
      </c>
      <c r="AX9" s="17">
        <v>0.117769089792744</v>
      </c>
      <c r="AY9" s="17">
        <v>2.75940539793855E-2</v>
      </c>
      <c r="AZ9" s="17">
        <v>4.20719269434775E-2</v>
      </c>
      <c r="BA9" s="17">
        <v>4.7368646267194399E-2</v>
      </c>
      <c r="BB9" s="17">
        <v>2.9716334069707299E-2</v>
      </c>
      <c r="BC9" s="17">
        <v>5.8593536128033898E-2</v>
      </c>
      <c r="BD9" s="17">
        <v>5.6237172796537302E-3</v>
      </c>
      <c r="BE9" s="17">
        <v>4.0026961443866797E-2</v>
      </c>
      <c r="BF9" s="17">
        <v>2.8841360868871201E-2</v>
      </c>
      <c r="BG9" s="17">
        <v>5.9525413004276197E-2</v>
      </c>
      <c r="BH9" s="17">
        <v>4.8454921106018102E-2</v>
      </c>
      <c r="BI9" s="17">
        <v>3.9170490542198899E-2</v>
      </c>
      <c r="BJ9" s="17">
        <v>5.2401892292225798E-2</v>
      </c>
      <c r="BK9" s="17">
        <v>0</v>
      </c>
      <c r="BL9" s="17">
        <v>5.4290850251862602E-2</v>
      </c>
      <c r="BM9" s="17"/>
      <c r="BN9" s="17">
        <v>4.0622821259994099E-2</v>
      </c>
      <c r="BO9" s="17">
        <v>4.3153509748273498E-2</v>
      </c>
      <c r="BP9" s="17"/>
      <c r="BQ9" s="17">
        <v>4.42832361845127E-2</v>
      </c>
      <c r="BR9" s="17">
        <v>5.2136188037484897E-2</v>
      </c>
      <c r="BS9" s="17"/>
      <c r="BT9" s="17">
        <v>7.1677823699362403E-2</v>
      </c>
      <c r="BU9" s="17"/>
      <c r="BV9" s="17">
        <v>3.7889558175075701E-2</v>
      </c>
      <c r="BW9" s="17">
        <v>5.9490594480579501E-2</v>
      </c>
      <c r="BX9" s="17">
        <v>3.5285333535881098E-2</v>
      </c>
      <c r="BY9" s="17"/>
      <c r="BZ9" s="17">
        <v>0.13279451512943199</v>
      </c>
      <c r="CA9" s="17">
        <v>5.8484953627599298E-2</v>
      </c>
      <c r="CB9" s="17">
        <v>4.6190530836131803E-2</v>
      </c>
      <c r="CC9" s="17">
        <v>2.5571123915110201E-2</v>
      </c>
      <c r="CD9" s="17">
        <v>2.2259015267535601E-2</v>
      </c>
      <c r="CE9" s="17">
        <v>2.5064263902064801E-2</v>
      </c>
      <c r="CF9" s="17">
        <v>2.8722521891471901E-2</v>
      </c>
      <c r="CG9" s="17"/>
      <c r="CH9" s="17">
        <v>6.3594811398242093E-2</v>
      </c>
      <c r="CI9" s="17">
        <v>1.55411130636148E-2</v>
      </c>
      <c r="CJ9" s="17">
        <v>3.0533417143286098E-2</v>
      </c>
      <c r="CK9" s="17">
        <v>8.1337578225408005E-2</v>
      </c>
      <c r="CL9" s="17">
        <v>0.19660996395251801</v>
      </c>
    </row>
    <row r="10" spans="2:90" x14ac:dyDescent="0.3">
      <c r="B10" s="18" t="s">
        <v>195</v>
      </c>
      <c r="C10" s="17">
        <v>4.6859733425719002E-2</v>
      </c>
      <c r="D10" s="17">
        <v>5.4915385538517401E-2</v>
      </c>
      <c r="E10" s="17">
        <v>3.7293471567961402E-2</v>
      </c>
      <c r="F10" s="17"/>
      <c r="G10" s="17">
        <v>9.19684052650694E-2</v>
      </c>
      <c r="H10" s="17">
        <v>5.6974058830790902E-2</v>
      </c>
      <c r="I10" s="17">
        <v>7.5203655778620898E-2</v>
      </c>
      <c r="J10" s="17">
        <v>3.7820388204676397E-2</v>
      </c>
      <c r="K10" s="17">
        <v>1.4173533470483101E-2</v>
      </c>
      <c r="L10" s="17">
        <v>1.4683029837517099E-2</v>
      </c>
      <c r="M10" s="17"/>
      <c r="N10" s="17">
        <v>5.0730227973643301E-2</v>
      </c>
      <c r="O10" s="17">
        <v>4.3247308052142497E-2</v>
      </c>
      <c r="P10" s="17">
        <v>4.19175356602094E-2</v>
      </c>
      <c r="Q10" s="17">
        <v>5.1254769208734799E-2</v>
      </c>
      <c r="R10" s="17"/>
      <c r="S10" s="17">
        <v>7.1211596270928906E-2</v>
      </c>
      <c r="T10" s="17">
        <v>5.50875210089527E-2</v>
      </c>
      <c r="U10" s="17">
        <v>3.5337717430454399E-2</v>
      </c>
      <c r="V10" s="17">
        <v>3.2690440399135198E-2</v>
      </c>
      <c r="W10" s="17">
        <v>4.7719301597598199E-2</v>
      </c>
      <c r="X10" s="17">
        <v>3.7714908251593703E-2</v>
      </c>
      <c r="Y10" s="17">
        <v>1.8156737196109399E-2</v>
      </c>
      <c r="Z10" s="17">
        <v>3.4820405252618203E-2</v>
      </c>
      <c r="AA10" s="17">
        <v>5.3123384594313497E-2</v>
      </c>
      <c r="AB10" s="17">
        <v>2.9798827090974998E-2</v>
      </c>
      <c r="AC10" s="17">
        <v>3.3301016201260497E-2</v>
      </c>
      <c r="AD10" s="17">
        <v>0.13899082071503799</v>
      </c>
      <c r="AE10" s="17"/>
      <c r="AF10" s="17">
        <v>4.1598993116181697E-2</v>
      </c>
      <c r="AG10" s="17">
        <v>5.41782389437723E-2</v>
      </c>
      <c r="AH10" s="17">
        <v>3.2093402350720598E-2</v>
      </c>
      <c r="AI10" s="17"/>
      <c r="AJ10" s="17">
        <v>4.0088220545078802E-2</v>
      </c>
      <c r="AK10" s="17">
        <v>5.6394506506092699E-2</v>
      </c>
      <c r="AL10" s="17">
        <v>2.6443164677586999E-2</v>
      </c>
      <c r="AM10" s="17">
        <v>4.9908204619319302E-2</v>
      </c>
      <c r="AN10" s="17">
        <v>5.7634243086044298E-2</v>
      </c>
      <c r="AO10" s="17"/>
      <c r="AP10" s="17">
        <v>6.9898668541854794E-2</v>
      </c>
      <c r="AQ10" s="17">
        <v>5.15079733196111E-2</v>
      </c>
      <c r="AR10" s="17">
        <v>2.69839200820562E-2</v>
      </c>
      <c r="AS10" s="17">
        <v>3.5837189388958697E-2</v>
      </c>
      <c r="AT10" s="17">
        <v>3.9707970215550399E-2</v>
      </c>
      <c r="AU10" s="17">
        <v>2.3166176517069599E-2</v>
      </c>
      <c r="AV10" s="17"/>
      <c r="AW10" s="17">
        <v>0.14499051805760799</v>
      </c>
      <c r="AX10" s="17">
        <v>4.3865362044439297E-2</v>
      </c>
      <c r="AY10" s="17">
        <v>6.4613797344548293E-2</v>
      </c>
      <c r="AZ10" s="17">
        <v>4.7628654756361001E-2</v>
      </c>
      <c r="BA10" s="17">
        <v>2.9448675094484299E-2</v>
      </c>
      <c r="BB10" s="17">
        <v>6.20536514258015E-2</v>
      </c>
      <c r="BC10" s="17">
        <v>8.4956083139499594E-2</v>
      </c>
      <c r="BD10" s="17">
        <v>4.33457823454136E-2</v>
      </c>
      <c r="BE10" s="17">
        <v>4.81677554484665E-2</v>
      </c>
      <c r="BF10" s="17">
        <v>3.9406771659505603E-2</v>
      </c>
      <c r="BG10" s="17">
        <v>2.7294237781986901E-2</v>
      </c>
      <c r="BH10" s="17">
        <v>2.7457031300226701E-2</v>
      </c>
      <c r="BI10" s="17">
        <v>3.6843840434772401E-2</v>
      </c>
      <c r="BJ10" s="17">
        <v>0</v>
      </c>
      <c r="BK10" s="17">
        <v>5.4819725684797302E-2</v>
      </c>
      <c r="BL10" s="17">
        <v>6.4065833211934098E-2</v>
      </c>
      <c r="BM10" s="17"/>
      <c r="BN10" s="17">
        <v>4.7589694047271397E-2</v>
      </c>
      <c r="BO10" s="17">
        <v>4.6530906424766101E-2</v>
      </c>
      <c r="BP10" s="17"/>
      <c r="BQ10" s="17">
        <v>7.3243426166621994E-2</v>
      </c>
      <c r="BR10" s="17">
        <v>3.16029492103444E-2</v>
      </c>
      <c r="BS10" s="17"/>
      <c r="BT10" s="17">
        <v>6.6615957987153002E-2</v>
      </c>
      <c r="BU10" s="17"/>
      <c r="BV10" s="17">
        <v>5.4444004214360901E-2</v>
      </c>
      <c r="BW10" s="17">
        <v>5.8164583625345601E-2</v>
      </c>
      <c r="BX10" s="17">
        <v>3.6990790404868301E-2</v>
      </c>
      <c r="BY10" s="17"/>
      <c r="BZ10" s="17">
        <v>8.3571512652535401E-2</v>
      </c>
      <c r="CA10" s="17">
        <v>8.1305895907170203E-2</v>
      </c>
      <c r="CB10" s="17">
        <v>3.9057830935614997E-2</v>
      </c>
      <c r="CC10" s="17">
        <v>7.3265140205831802E-2</v>
      </c>
      <c r="CD10" s="17">
        <v>1.134162544218E-2</v>
      </c>
      <c r="CE10" s="17">
        <v>4.6543402628291999E-2</v>
      </c>
      <c r="CF10" s="17">
        <v>2.7662374745441299E-2</v>
      </c>
      <c r="CG10" s="17"/>
      <c r="CH10" s="17">
        <v>6.5135701184510994E-2</v>
      </c>
      <c r="CI10" s="17">
        <v>3.1474787635911002E-2</v>
      </c>
      <c r="CJ10" s="17">
        <v>3.4074626454126997E-2</v>
      </c>
      <c r="CK10" s="17">
        <v>8.9356783101420603E-2</v>
      </c>
      <c r="CL10" s="17">
        <v>9.6700213065868901E-2</v>
      </c>
    </row>
    <row r="11" spans="2:90" x14ac:dyDescent="0.3">
      <c r="B11" s="18" t="s">
        <v>196</v>
      </c>
      <c r="C11" s="17">
        <v>4.39479805193062E-2</v>
      </c>
      <c r="D11" s="17">
        <v>4.8947514436800399E-2</v>
      </c>
      <c r="E11" s="17">
        <v>3.94103000920841E-2</v>
      </c>
      <c r="F11" s="17"/>
      <c r="G11" s="17">
        <v>9.9218363970333096E-2</v>
      </c>
      <c r="H11" s="17">
        <v>7.1299804518828003E-2</v>
      </c>
      <c r="I11" s="17">
        <v>4.94604369257894E-2</v>
      </c>
      <c r="J11" s="17">
        <v>2.7941555720903899E-2</v>
      </c>
      <c r="K11" s="17">
        <v>2.41103435849985E-2</v>
      </c>
      <c r="L11" s="17">
        <v>6.6696071015870497E-3</v>
      </c>
      <c r="M11" s="17"/>
      <c r="N11" s="17">
        <v>5.0355382533865102E-2</v>
      </c>
      <c r="O11" s="17">
        <v>2.22046871905573E-2</v>
      </c>
      <c r="P11" s="17">
        <v>4.3405742977864897E-2</v>
      </c>
      <c r="Q11" s="17">
        <v>6.05269884645145E-2</v>
      </c>
      <c r="R11" s="17"/>
      <c r="S11" s="17">
        <v>7.48566333820848E-2</v>
      </c>
      <c r="T11" s="17">
        <v>2.03457860726056E-2</v>
      </c>
      <c r="U11" s="17">
        <v>1.6912048412136799E-2</v>
      </c>
      <c r="V11" s="17">
        <v>5.3312822510898701E-2</v>
      </c>
      <c r="W11" s="17">
        <v>5.2996882200763498E-2</v>
      </c>
      <c r="X11" s="17">
        <v>4.2777110228806502E-2</v>
      </c>
      <c r="Y11" s="17">
        <v>6.2177629798718298E-2</v>
      </c>
      <c r="Z11" s="17">
        <v>3.5484925538183699E-2</v>
      </c>
      <c r="AA11" s="17">
        <v>4.3964884949792303E-2</v>
      </c>
      <c r="AB11" s="17">
        <v>4.8674761782216198E-2</v>
      </c>
      <c r="AC11" s="17">
        <v>9.0551131788017894E-3</v>
      </c>
      <c r="AD11" s="17">
        <v>3.4844111804811603E-2</v>
      </c>
      <c r="AE11" s="17"/>
      <c r="AF11" s="17">
        <v>4.0421452658680003E-2</v>
      </c>
      <c r="AG11" s="17">
        <v>3.1674460780355698E-2</v>
      </c>
      <c r="AH11" s="17">
        <v>6.2163857241241897E-2</v>
      </c>
      <c r="AI11" s="17"/>
      <c r="AJ11" s="17">
        <v>3.2931536695183901E-2</v>
      </c>
      <c r="AK11" s="17">
        <v>5.12504253252061E-2</v>
      </c>
      <c r="AL11" s="17">
        <v>2.84548493741974E-2</v>
      </c>
      <c r="AM11" s="17">
        <v>3.4876601391402799E-2</v>
      </c>
      <c r="AN11" s="17">
        <v>7.9171600895885402E-2</v>
      </c>
      <c r="AO11" s="17"/>
      <c r="AP11" s="17">
        <v>5.0565028225288203E-2</v>
      </c>
      <c r="AQ11" s="17">
        <v>4.0962373571295299E-2</v>
      </c>
      <c r="AR11" s="17">
        <v>2.00213202940299E-2</v>
      </c>
      <c r="AS11" s="17">
        <v>4.61620238296108E-2</v>
      </c>
      <c r="AT11" s="17">
        <v>8.1569089413493098E-2</v>
      </c>
      <c r="AU11" s="17">
        <v>1.9617715210125598E-2</v>
      </c>
      <c r="AV11" s="17"/>
      <c r="AW11" s="17">
        <v>0</v>
      </c>
      <c r="AX11" s="17">
        <v>8.4685266316824895E-2</v>
      </c>
      <c r="AY11" s="17">
        <v>8.1278912641086595E-2</v>
      </c>
      <c r="AZ11" s="17">
        <v>4.38294161108655E-2</v>
      </c>
      <c r="BA11" s="17">
        <v>6.1339345275849298E-2</v>
      </c>
      <c r="BB11" s="17">
        <v>3.1602988829563701E-2</v>
      </c>
      <c r="BC11" s="17">
        <v>3.9692929391073203E-2</v>
      </c>
      <c r="BD11" s="17">
        <v>2.3964526368326099E-2</v>
      </c>
      <c r="BE11" s="17">
        <v>4.9260807060520301E-2</v>
      </c>
      <c r="BF11" s="17">
        <v>1.0088662396978599E-2</v>
      </c>
      <c r="BG11" s="17">
        <v>3.89247471418925E-2</v>
      </c>
      <c r="BH11" s="17">
        <v>1.9629666042887801E-2</v>
      </c>
      <c r="BI11" s="17">
        <v>5.6015564980300199E-2</v>
      </c>
      <c r="BJ11" s="17">
        <v>3.16948495046291E-2</v>
      </c>
      <c r="BK11" s="17">
        <v>4.49142733700627E-2</v>
      </c>
      <c r="BL11" s="17">
        <v>6.0280126041182901E-2</v>
      </c>
      <c r="BM11" s="17"/>
      <c r="BN11" s="17">
        <v>4.4486090822985498E-2</v>
      </c>
      <c r="BO11" s="17">
        <v>4.3841985684393903E-2</v>
      </c>
      <c r="BP11" s="17"/>
      <c r="BQ11" s="17">
        <v>5.2240986078847702E-2</v>
      </c>
      <c r="BR11" s="17">
        <v>4.6982066510553297E-2</v>
      </c>
      <c r="BS11" s="17"/>
      <c r="BT11" s="17">
        <v>5.0407647825470303E-2</v>
      </c>
      <c r="BU11" s="17"/>
      <c r="BV11" s="17">
        <v>4.8720299943728701E-2</v>
      </c>
      <c r="BW11" s="17">
        <v>7.1838624228467401E-2</v>
      </c>
      <c r="BX11" s="17">
        <v>3.06022466107304E-2</v>
      </c>
      <c r="BY11" s="17"/>
      <c r="BZ11" s="17">
        <v>8.3371542363569598E-2</v>
      </c>
      <c r="CA11" s="17">
        <v>3.34143276121876E-2</v>
      </c>
      <c r="CB11" s="17">
        <v>4.6562376295078999E-2</v>
      </c>
      <c r="CC11" s="17">
        <v>6.4783327275368494E-2</v>
      </c>
      <c r="CD11" s="17">
        <v>3.3894987934146303E-2</v>
      </c>
      <c r="CE11" s="17">
        <v>2.9801627949388999E-2</v>
      </c>
      <c r="CF11" s="17">
        <v>4.4550429421721799E-2</v>
      </c>
      <c r="CG11" s="17"/>
      <c r="CH11" s="17">
        <v>6.5359431822509306E-2</v>
      </c>
      <c r="CI11" s="17">
        <v>3.39746618793089E-2</v>
      </c>
      <c r="CJ11" s="17">
        <v>4.2758742067887899E-2</v>
      </c>
      <c r="CK11" s="17">
        <v>4.8331765052156E-2</v>
      </c>
      <c r="CL11" s="17">
        <v>7.8097166919118E-2</v>
      </c>
    </row>
    <row r="12" spans="2:90" x14ac:dyDescent="0.3">
      <c r="B12" s="18" t="s">
        <v>197</v>
      </c>
      <c r="C12" s="17">
        <v>7.7615593506249594E-2</v>
      </c>
      <c r="D12" s="17">
        <v>6.1436985689251399E-2</v>
      </c>
      <c r="E12" s="17">
        <v>9.3083677475833695E-2</v>
      </c>
      <c r="F12" s="17"/>
      <c r="G12" s="17">
        <v>0.117957008576907</v>
      </c>
      <c r="H12" s="17">
        <v>0.10739888218382999</v>
      </c>
      <c r="I12" s="17">
        <v>9.9546361687165894E-2</v>
      </c>
      <c r="J12" s="17">
        <v>6.9574722309222403E-2</v>
      </c>
      <c r="K12" s="17">
        <v>6.7644332669323695E-2</v>
      </c>
      <c r="L12" s="17">
        <v>2.1739975498373702E-2</v>
      </c>
      <c r="M12" s="17"/>
      <c r="N12" s="17">
        <v>8.0591250840394701E-2</v>
      </c>
      <c r="O12" s="17">
        <v>6.7864818979581798E-2</v>
      </c>
      <c r="P12" s="17">
        <v>7.6906650146815206E-2</v>
      </c>
      <c r="Q12" s="17">
        <v>8.59291649500869E-2</v>
      </c>
      <c r="R12" s="17"/>
      <c r="S12" s="17">
        <v>0.127866754320933</v>
      </c>
      <c r="T12" s="17">
        <v>6.4947318219815905E-2</v>
      </c>
      <c r="U12" s="17">
        <v>8.3261512944448501E-2</v>
      </c>
      <c r="V12" s="17">
        <v>6.8112747638223295E-2</v>
      </c>
      <c r="W12" s="17">
        <v>2.68882137621024E-2</v>
      </c>
      <c r="X12" s="17">
        <v>5.44512568284332E-2</v>
      </c>
      <c r="Y12" s="17">
        <v>5.87286169921169E-2</v>
      </c>
      <c r="Z12" s="17">
        <v>0.15987226764535301</v>
      </c>
      <c r="AA12" s="17">
        <v>9.4059735229868796E-2</v>
      </c>
      <c r="AB12" s="17">
        <v>6.2286303227434503E-2</v>
      </c>
      <c r="AC12" s="17">
        <v>7.3091195159244102E-2</v>
      </c>
      <c r="AD12" s="17">
        <v>3.2350759245587203E-2</v>
      </c>
      <c r="AE12" s="17"/>
      <c r="AF12" s="17">
        <v>6.6573666431302803E-2</v>
      </c>
      <c r="AG12" s="17">
        <v>7.4495914346617106E-2</v>
      </c>
      <c r="AH12" s="17">
        <v>9.2489327310130404E-2</v>
      </c>
      <c r="AI12" s="17"/>
      <c r="AJ12" s="17">
        <v>6.7042669195925303E-2</v>
      </c>
      <c r="AK12" s="17">
        <v>8.5970167746153195E-2</v>
      </c>
      <c r="AL12" s="17">
        <v>7.93645700473396E-2</v>
      </c>
      <c r="AM12" s="17">
        <v>9.3314891263279007E-2</v>
      </c>
      <c r="AN12" s="17">
        <v>5.3289082774375003E-2</v>
      </c>
      <c r="AO12" s="17"/>
      <c r="AP12" s="17">
        <v>9.8540173159754704E-2</v>
      </c>
      <c r="AQ12" s="17">
        <v>7.6911044623788297E-2</v>
      </c>
      <c r="AR12" s="17">
        <v>9.3002167759368204E-2</v>
      </c>
      <c r="AS12" s="17">
        <v>7.0846484195252302E-2</v>
      </c>
      <c r="AT12" s="17">
        <v>6.2227842107515703E-2</v>
      </c>
      <c r="AU12" s="17">
        <v>2.27515265388008E-2</v>
      </c>
      <c r="AV12" s="17"/>
      <c r="AW12" s="17">
        <v>0.15474024133383199</v>
      </c>
      <c r="AX12" s="17">
        <v>0.11642776094408901</v>
      </c>
      <c r="AY12" s="17">
        <v>0.117747665794929</v>
      </c>
      <c r="AZ12" s="17">
        <v>6.14255586748612E-2</v>
      </c>
      <c r="BA12" s="17">
        <v>9.0464901686122506E-2</v>
      </c>
      <c r="BB12" s="17">
        <v>9.7029989762714902E-2</v>
      </c>
      <c r="BC12" s="17">
        <v>9.5187814372146906E-2</v>
      </c>
      <c r="BD12" s="17">
        <v>5.0396462675274097E-2</v>
      </c>
      <c r="BE12" s="17">
        <v>6.3372837735363993E-2</v>
      </c>
      <c r="BF12" s="17">
        <v>5.11937696046861E-2</v>
      </c>
      <c r="BG12" s="17">
        <v>5.7178289467693398E-2</v>
      </c>
      <c r="BH12" s="17">
        <v>6.8960420296550196E-2</v>
      </c>
      <c r="BI12" s="17">
        <v>4.38397896864864E-2</v>
      </c>
      <c r="BJ12" s="17">
        <v>4.7968380135116298E-2</v>
      </c>
      <c r="BK12" s="17">
        <v>6.2616647465775305E-2</v>
      </c>
      <c r="BL12" s="17">
        <v>8.2314743973710594E-2</v>
      </c>
      <c r="BM12" s="17"/>
      <c r="BN12" s="17">
        <v>7.3481658442747594E-2</v>
      </c>
      <c r="BO12" s="17">
        <v>8.3220454909692196E-2</v>
      </c>
      <c r="BP12" s="17"/>
      <c r="BQ12" s="17">
        <v>8.8106445209176307E-2</v>
      </c>
      <c r="BR12" s="17">
        <v>8.5819424759165902E-2</v>
      </c>
      <c r="BS12" s="17"/>
      <c r="BT12" s="17">
        <v>0.110630871902622</v>
      </c>
      <c r="BU12" s="17"/>
      <c r="BV12" s="17">
        <v>8.1200820963006001E-2</v>
      </c>
      <c r="BW12" s="17">
        <v>8.5725808312979407E-2</v>
      </c>
      <c r="BX12" s="17">
        <v>7.1015210280587604E-2</v>
      </c>
      <c r="BY12" s="17"/>
      <c r="BZ12" s="17">
        <v>9.5860160432570604E-2</v>
      </c>
      <c r="CA12" s="17">
        <v>0.10834220127529801</v>
      </c>
      <c r="CB12" s="17">
        <v>7.7886261701939394E-2</v>
      </c>
      <c r="CC12" s="17">
        <v>0.105959166622675</v>
      </c>
      <c r="CD12" s="17">
        <v>7.6825330172415995E-2</v>
      </c>
      <c r="CE12" s="17">
        <v>5.3610536496004897E-2</v>
      </c>
      <c r="CF12" s="17">
        <v>4.0789230208763197E-2</v>
      </c>
      <c r="CG12" s="17"/>
      <c r="CH12" s="17">
        <v>0.110090422374769</v>
      </c>
      <c r="CI12" s="17">
        <v>5.53337657159121E-2</v>
      </c>
      <c r="CJ12" s="17">
        <v>6.5385598840969505E-2</v>
      </c>
      <c r="CK12" s="17">
        <v>0.13574248892351001</v>
      </c>
      <c r="CL12" s="17">
        <v>9.0548091684456905E-2</v>
      </c>
    </row>
    <row r="13" spans="2:90" x14ac:dyDescent="0.3">
      <c r="B13" s="18" t="s">
        <v>198</v>
      </c>
      <c r="C13" s="17">
        <v>0.153785626133048</v>
      </c>
      <c r="D13" s="17">
        <v>0.15150489789753599</v>
      </c>
      <c r="E13" s="17">
        <v>0.155243725518286</v>
      </c>
      <c r="F13" s="17"/>
      <c r="G13" s="17">
        <v>0.17742662725278299</v>
      </c>
      <c r="H13" s="17">
        <v>0.21130979965031499</v>
      </c>
      <c r="I13" s="17">
        <v>0.192491163041946</v>
      </c>
      <c r="J13" s="17">
        <v>0.16524563580194801</v>
      </c>
      <c r="K13" s="17">
        <v>0.12538886162315899</v>
      </c>
      <c r="L13" s="17">
        <v>6.9134641198540306E-2</v>
      </c>
      <c r="M13" s="17"/>
      <c r="N13" s="17">
        <v>0.14481054261034701</v>
      </c>
      <c r="O13" s="17">
        <v>0.169098141440962</v>
      </c>
      <c r="P13" s="17">
        <v>0.14477394852245301</v>
      </c>
      <c r="Q13" s="17">
        <v>0.15470360786329901</v>
      </c>
      <c r="R13" s="17"/>
      <c r="S13" s="17">
        <v>0.169799115757893</v>
      </c>
      <c r="T13" s="17">
        <v>0.15772135630391701</v>
      </c>
      <c r="U13" s="17">
        <v>9.1319934851408102E-2</v>
      </c>
      <c r="V13" s="17">
        <v>0.14968308773994801</v>
      </c>
      <c r="W13" s="17">
        <v>0.17922979690086999</v>
      </c>
      <c r="X13" s="17">
        <v>0.14338702927976699</v>
      </c>
      <c r="Y13" s="17">
        <v>0.180985709336106</v>
      </c>
      <c r="Z13" s="17">
        <v>0.17595549105772099</v>
      </c>
      <c r="AA13" s="17">
        <v>0.16684578728915</v>
      </c>
      <c r="AB13" s="17">
        <v>0.15010131429174001</v>
      </c>
      <c r="AC13" s="17">
        <v>0.12588276825890601</v>
      </c>
      <c r="AD13" s="17">
        <v>0.119749469026791</v>
      </c>
      <c r="AE13" s="17"/>
      <c r="AF13" s="17">
        <v>0.149979734477481</v>
      </c>
      <c r="AG13" s="17">
        <v>0.13241696193459501</v>
      </c>
      <c r="AH13" s="17">
        <v>0.20135408734414501</v>
      </c>
      <c r="AI13" s="17"/>
      <c r="AJ13" s="17">
        <v>0.105684932457903</v>
      </c>
      <c r="AK13" s="17">
        <v>0.18247185852324199</v>
      </c>
      <c r="AL13" s="17">
        <v>0.112638239849794</v>
      </c>
      <c r="AM13" s="17">
        <v>0.15892775106274901</v>
      </c>
      <c r="AN13" s="17">
        <v>0.19250222845130099</v>
      </c>
      <c r="AO13" s="17"/>
      <c r="AP13" s="17">
        <v>0.177767842110406</v>
      </c>
      <c r="AQ13" s="17">
        <v>0.14084732495559299</v>
      </c>
      <c r="AR13" s="17">
        <v>0.15538386742666899</v>
      </c>
      <c r="AS13" s="17">
        <v>0.155560760354024</v>
      </c>
      <c r="AT13" s="17">
        <v>0.165364882741245</v>
      </c>
      <c r="AU13" s="17">
        <v>0.10812802498176299</v>
      </c>
      <c r="AV13" s="17"/>
      <c r="AW13" s="17">
        <v>0.150243326222576</v>
      </c>
      <c r="AX13" s="17">
        <v>0.19442266352838999</v>
      </c>
      <c r="AY13" s="17">
        <v>0.11216228543401</v>
      </c>
      <c r="AZ13" s="17">
        <v>0.27573154973229003</v>
      </c>
      <c r="BA13" s="17">
        <v>0.13723370600281501</v>
      </c>
      <c r="BB13" s="17">
        <v>0.17301301061697599</v>
      </c>
      <c r="BC13" s="17">
        <v>0.162908036996077</v>
      </c>
      <c r="BD13" s="17">
        <v>0.16392988560342001</v>
      </c>
      <c r="BE13" s="17">
        <v>0.167559300577373</v>
      </c>
      <c r="BF13" s="17">
        <v>0.158981814410175</v>
      </c>
      <c r="BG13" s="17">
        <v>0.112528345111023</v>
      </c>
      <c r="BH13" s="17">
        <v>0.13893915912591301</v>
      </c>
      <c r="BI13" s="17">
        <v>8.3667526596823694E-2</v>
      </c>
      <c r="BJ13" s="17">
        <v>0.216104924798836</v>
      </c>
      <c r="BK13" s="17">
        <v>0.124738494270676</v>
      </c>
      <c r="BL13" s="17">
        <v>0.13789995709653999</v>
      </c>
      <c r="BM13" s="17"/>
      <c r="BN13" s="17">
        <v>0.16023753522880599</v>
      </c>
      <c r="BO13" s="17">
        <v>0.145993445147199</v>
      </c>
      <c r="BP13" s="17"/>
      <c r="BQ13" s="17">
        <v>0.18352897464576901</v>
      </c>
      <c r="BR13" s="17">
        <v>0.19932242171831999</v>
      </c>
      <c r="BS13" s="17"/>
      <c r="BT13" s="17">
        <v>0.23176414272151799</v>
      </c>
      <c r="BU13" s="17"/>
      <c r="BV13" s="17">
        <v>0.161097759945355</v>
      </c>
      <c r="BW13" s="17">
        <v>0.180206949920999</v>
      </c>
      <c r="BX13" s="17">
        <v>0.14553316318905099</v>
      </c>
      <c r="BY13" s="17"/>
      <c r="BZ13" s="17">
        <v>0.22996592290308601</v>
      </c>
      <c r="CA13" s="17">
        <v>0.21410451383213799</v>
      </c>
      <c r="CB13" s="17">
        <v>0.166607432143909</v>
      </c>
      <c r="CC13" s="17">
        <v>0.14306740779089999</v>
      </c>
      <c r="CD13" s="17">
        <v>0.13997634041302701</v>
      </c>
      <c r="CE13" s="17">
        <v>0.119686852810412</v>
      </c>
      <c r="CF13" s="17">
        <v>0.130732855234102</v>
      </c>
      <c r="CG13" s="17"/>
      <c r="CH13" s="17">
        <v>9.4622620504991303E-2</v>
      </c>
      <c r="CI13" s="17">
        <v>0.111199097774868</v>
      </c>
      <c r="CJ13" s="17">
        <v>0.18969407544022199</v>
      </c>
      <c r="CK13" s="17">
        <v>0.19088064976359001</v>
      </c>
      <c r="CL13" s="17">
        <v>0.219252261869023</v>
      </c>
    </row>
    <row r="14" spans="2:90" x14ac:dyDescent="0.3">
      <c r="B14" s="18" t="s">
        <v>199</v>
      </c>
      <c r="C14" s="17">
        <v>0.115745403152704</v>
      </c>
      <c r="D14" s="17">
        <v>9.6197392731544595E-2</v>
      </c>
      <c r="E14" s="17">
        <v>0.13385600928167801</v>
      </c>
      <c r="F14" s="17"/>
      <c r="G14" s="17">
        <v>9.6801309938202199E-2</v>
      </c>
      <c r="H14" s="17">
        <v>9.5102676832916205E-2</v>
      </c>
      <c r="I14" s="17">
        <v>0.10631332710602499</v>
      </c>
      <c r="J14" s="17">
        <v>0.15174682850568699</v>
      </c>
      <c r="K14" s="17">
        <v>0.154119350269219</v>
      </c>
      <c r="L14" s="17">
        <v>9.7957219190992095E-2</v>
      </c>
      <c r="M14" s="17"/>
      <c r="N14" s="17">
        <v>0.106909305105772</v>
      </c>
      <c r="O14" s="17">
        <v>0.129815667068925</v>
      </c>
      <c r="P14" s="17">
        <v>0.107994405692451</v>
      </c>
      <c r="Q14" s="17">
        <v>0.11864411469880901</v>
      </c>
      <c r="R14" s="17"/>
      <c r="S14" s="17">
        <v>0.121702006067754</v>
      </c>
      <c r="T14" s="17">
        <v>0.102889080098108</v>
      </c>
      <c r="U14" s="17">
        <v>0.107726455804005</v>
      </c>
      <c r="V14" s="17">
        <v>0.12789916644256699</v>
      </c>
      <c r="W14" s="17">
        <v>0.16706447869734201</v>
      </c>
      <c r="X14" s="17">
        <v>0.10762896780303501</v>
      </c>
      <c r="Y14" s="17">
        <v>0.105979553473024</v>
      </c>
      <c r="Z14" s="17">
        <v>8.9655516762643994E-2</v>
      </c>
      <c r="AA14" s="17">
        <v>0.101617535037581</v>
      </c>
      <c r="AB14" s="17">
        <v>0.105042088992438</v>
      </c>
      <c r="AC14" s="17">
        <v>8.9765816245343494E-2</v>
      </c>
      <c r="AD14" s="17">
        <v>0.22157489272648201</v>
      </c>
      <c r="AE14" s="17"/>
      <c r="AF14" s="17">
        <v>0.10299772731924201</v>
      </c>
      <c r="AG14" s="17">
        <v>0.131476791905142</v>
      </c>
      <c r="AH14" s="17">
        <v>0.120006894480978</v>
      </c>
      <c r="AI14" s="17"/>
      <c r="AJ14" s="17">
        <v>0.12940098884606699</v>
      </c>
      <c r="AK14" s="17">
        <v>0.11270345081184199</v>
      </c>
      <c r="AL14" s="17">
        <v>0.10981638016513</v>
      </c>
      <c r="AM14" s="17">
        <v>0.110120721708068</v>
      </c>
      <c r="AN14" s="17">
        <v>0.13486755906161901</v>
      </c>
      <c r="AO14" s="17"/>
      <c r="AP14" s="17">
        <v>0.118766283797184</v>
      </c>
      <c r="AQ14" s="17">
        <v>0.121896461984992</v>
      </c>
      <c r="AR14" s="17">
        <v>0.134046243837286</v>
      </c>
      <c r="AS14" s="17">
        <v>0.115111389006832</v>
      </c>
      <c r="AT14" s="17">
        <v>0.123094286666286</v>
      </c>
      <c r="AU14" s="17">
        <v>0.110892814907723</v>
      </c>
      <c r="AV14" s="17"/>
      <c r="AW14" s="17">
        <v>9.0037885219545005E-2</v>
      </c>
      <c r="AX14" s="17">
        <v>0.121403555729396</v>
      </c>
      <c r="AY14" s="17">
        <v>0.16506438967955001</v>
      </c>
      <c r="AZ14" s="17">
        <v>0.127136021694576</v>
      </c>
      <c r="BA14" s="17">
        <v>0.117269270821885</v>
      </c>
      <c r="BB14" s="17">
        <v>0.12786703067029201</v>
      </c>
      <c r="BC14" s="17">
        <v>0.107496724617439</v>
      </c>
      <c r="BD14" s="17">
        <v>9.82325148678211E-2</v>
      </c>
      <c r="BE14" s="17">
        <v>0.12773803527160499</v>
      </c>
      <c r="BF14" s="17">
        <v>0.116906560512925</v>
      </c>
      <c r="BG14" s="17">
        <v>8.1147559951179796E-2</v>
      </c>
      <c r="BH14" s="17">
        <v>0.157114337935327</v>
      </c>
      <c r="BI14" s="17">
        <v>0.129449399458436</v>
      </c>
      <c r="BJ14" s="17">
        <v>0.14856132421615101</v>
      </c>
      <c r="BK14" s="17">
        <v>4.1651932601375903E-2</v>
      </c>
      <c r="BL14" s="17">
        <v>8.7106736718609398E-2</v>
      </c>
      <c r="BM14" s="17"/>
      <c r="BN14" s="17">
        <v>0.11385747289883801</v>
      </c>
      <c r="BO14" s="17">
        <v>0.118875273189327</v>
      </c>
      <c r="BP14" s="17"/>
      <c r="BQ14" s="17">
        <v>0.112432872328175</v>
      </c>
      <c r="BR14" s="17">
        <v>0.115907294510433</v>
      </c>
      <c r="BS14" s="17"/>
      <c r="BT14" s="17">
        <v>0.10771227334314799</v>
      </c>
      <c r="BU14" s="17"/>
      <c r="BV14" s="17">
        <v>0.12694091466585</v>
      </c>
      <c r="BW14" s="17">
        <v>0.105135289338687</v>
      </c>
      <c r="BX14" s="17">
        <v>0.117486948726542</v>
      </c>
      <c r="BY14" s="17"/>
      <c r="BZ14" s="17">
        <v>0.10602136417687601</v>
      </c>
      <c r="CA14" s="17">
        <v>0.121859984228652</v>
      </c>
      <c r="CB14" s="17">
        <v>0.17199006629730099</v>
      </c>
      <c r="CC14" s="17">
        <v>0.13338154226728099</v>
      </c>
      <c r="CD14" s="17">
        <v>0.107095036894773</v>
      </c>
      <c r="CE14" s="17">
        <v>0.10914197159132</v>
      </c>
      <c r="CF14" s="17">
        <v>7.9348571401174697E-2</v>
      </c>
      <c r="CG14" s="17"/>
      <c r="CH14" s="17">
        <v>8.0099303921264006E-2</v>
      </c>
      <c r="CI14" s="17">
        <v>8.9457483725952497E-2</v>
      </c>
      <c r="CJ14" s="17">
        <v>0.14059957713346599</v>
      </c>
      <c r="CK14" s="17">
        <v>0.15249666437140799</v>
      </c>
      <c r="CL14" s="17">
        <v>7.5008613878188801E-2</v>
      </c>
    </row>
    <row r="15" spans="2:90" x14ac:dyDescent="0.3">
      <c r="B15" s="18" t="s">
        <v>200</v>
      </c>
      <c r="C15" s="17">
        <v>6.97822497967929E-2</v>
      </c>
      <c r="D15" s="17">
        <v>6.6101171096635006E-2</v>
      </c>
      <c r="E15" s="17">
        <v>7.3932942102348895E-2</v>
      </c>
      <c r="F15" s="17"/>
      <c r="G15" s="17">
        <v>2.16998754050866E-2</v>
      </c>
      <c r="H15" s="17">
        <v>4.2887525131878802E-2</v>
      </c>
      <c r="I15" s="17">
        <v>6.3149414976800197E-2</v>
      </c>
      <c r="J15" s="17">
        <v>7.4746454315169297E-2</v>
      </c>
      <c r="K15" s="17">
        <v>9.5374371770681296E-2</v>
      </c>
      <c r="L15" s="17">
        <v>0.10793205418014699</v>
      </c>
      <c r="M15" s="17"/>
      <c r="N15" s="17">
        <v>6.6175702721339102E-2</v>
      </c>
      <c r="O15" s="17">
        <v>6.2313429080185903E-2</v>
      </c>
      <c r="P15" s="17">
        <v>9.6915949580802699E-2</v>
      </c>
      <c r="Q15" s="17">
        <v>5.6180728504361802E-2</v>
      </c>
      <c r="R15" s="17"/>
      <c r="S15" s="17">
        <v>3.8521228861367003E-2</v>
      </c>
      <c r="T15" s="17">
        <v>0.10533347535804199</v>
      </c>
      <c r="U15" s="17">
        <v>7.0221633481516402E-2</v>
      </c>
      <c r="V15" s="17">
        <v>7.43789010206551E-2</v>
      </c>
      <c r="W15" s="17">
        <v>4.7089698697726098E-2</v>
      </c>
      <c r="X15" s="17">
        <v>6.8717987636944505E-2</v>
      </c>
      <c r="Y15" s="17">
        <v>8.9349206512072704E-2</v>
      </c>
      <c r="Z15" s="17">
        <v>4.3237512926383399E-2</v>
      </c>
      <c r="AA15" s="17">
        <v>7.8930752057145295E-2</v>
      </c>
      <c r="AB15" s="17">
        <v>6.7483020473470795E-2</v>
      </c>
      <c r="AC15" s="17">
        <v>5.4523105785661198E-2</v>
      </c>
      <c r="AD15" s="17">
        <v>8.4565249782138696E-2</v>
      </c>
      <c r="AE15" s="17"/>
      <c r="AF15" s="17">
        <v>8.5898174924227202E-2</v>
      </c>
      <c r="AG15" s="17">
        <v>7.05218442677992E-2</v>
      </c>
      <c r="AH15" s="17">
        <v>5.5340638696415603E-2</v>
      </c>
      <c r="AI15" s="17"/>
      <c r="AJ15" s="17">
        <v>8.5595583976021905E-2</v>
      </c>
      <c r="AK15" s="17">
        <v>5.5067509412899701E-2</v>
      </c>
      <c r="AL15" s="17">
        <v>9.9821509973635994E-2</v>
      </c>
      <c r="AM15" s="17">
        <v>8.1971791109546194E-2</v>
      </c>
      <c r="AN15" s="17">
        <v>3.7243813297765001E-2</v>
      </c>
      <c r="AO15" s="17"/>
      <c r="AP15" s="17">
        <v>4.9823120906584299E-2</v>
      </c>
      <c r="AQ15" s="17">
        <v>7.2713408110072902E-2</v>
      </c>
      <c r="AR15" s="17">
        <v>7.5043405977489305E-2</v>
      </c>
      <c r="AS15" s="17">
        <v>8.9652954034205007E-2</v>
      </c>
      <c r="AT15" s="17">
        <v>3.43665338034886E-2</v>
      </c>
      <c r="AU15" s="17">
        <v>0.103517201273707</v>
      </c>
      <c r="AV15" s="17"/>
      <c r="AW15" s="17">
        <v>5.3573089408536299E-2</v>
      </c>
      <c r="AX15" s="17">
        <v>3.2062544158451403E-2</v>
      </c>
      <c r="AY15" s="17">
        <v>6.4947329974858595E-2</v>
      </c>
      <c r="AZ15" s="17">
        <v>5.3781875820935798E-2</v>
      </c>
      <c r="BA15" s="17">
        <v>8.4091820634081799E-2</v>
      </c>
      <c r="BB15" s="17">
        <v>8.6447244923873803E-2</v>
      </c>
      <c r="BC15" s="17">
        <v>4.2904331424262303E-2</v>
      </c>
      <c r="BD15" s="17">
        <v>0.109191008266282</v>
      </c>
      <c r="BE15" s="17">
        <v>7.6810975040925905E-2</v>
      </c>
      <c r="BF15" s="17">
        <v>0.100595008555572</v>
      </c>
      <c r="BG15" s="17">
        <v>9.4700828579514396E-2</v>
      </c>
      <c r="BH15" s="17">
        <v>6.5280735146915694E-2</v>
      </c>
      <c r="BI15" s="17">
        <v>6.7007184856677393E-2</v>
      </c>
      <c r="BJ15" s="17">
        <v>3.55150613392523E-2</v>
      </c>
      <c r="BK15" s="17">
        <v>8.0017538748051897E-2</v>
      </c>
      <c r="BL15" s="17">
        <v>4.2684871319093903E-2</v>
      </c>
      <c r="BM15" s="17"/>
      <c r="BN15" s="17">
        <v>7.7596897124542499E-2</v>
      </c>
      <c r="BO15" s="17">
        <v>5.7731717149255499E-2</v>
      </c>
      <c r="BP15" s="17"/>
      <c r="BQ15" s="17">
        <v>4.9501771035259497E-2</v>
      </c>
      <c r="BR15" s="17">
        <v>5.4892798609029902E-2</v>
      </c>
      <c r="BS15" s="17"/>
      <c r="BT15" s="17">
        <v>5.8461634639851698E-2</v>
      </c>
      <c r="BU15" s="17"/>
      <c r="BV15" s="17">
        <v>6.0494841708655503E-2</v>
      </c>
      <c r="BW15" s="17">
        <v>5.4336389144877102E-2</v>
      </c>
      <c r="BX15" s="17">
        <v>8.0864747844959603E-2</v>
      </c>
      <c r="BY15" s="17"/>
      <c r="BZ15" s="17">
        <v>1.8543681923098299E-2</v>
      </c>
      <c r="CA15" s="17">
        <v>4.6828334890611598E-2</v>
      </c>
      <c r="CB15" s="17">
        <v>0.10468916006284699</v>
      </c>
      <c r="CC15" s="17">
        <v>0.11579408935897</v>
      </c>
      <c r="CD15" s="17">
        <v>9.1643227005706401E-2</v>
      </c>
      <c r="CE15" s="17">
        <v>6.4789247623415494E-2</v>
      </c>
      <c r="CF15" s="17">
        <v>3.9946937608671899E-2</v>
      </c>
      <c r="CG15" s="17"/>
      <c r="CH15" s="17">
        <v>3.9792392058889098E-2</v>
      </c>
      <c r="CI15" s="17">
        <v>6.8690750425917102E-2</v>
      </c>
      <c r="CJ15" s="17">
        <v>9.4417107107078693E-2</v>
      </c>
      <c r="CK15" s="17">
        <v>4.1882128523510601E-2</v>
      </c>
      <c r="CL15" s="17">
        <v>3.5733013630697003E-2</v>
      </c>
    </row>
    <row r="16" spans="2:90" x14ac:dyDescent="0.3">
      <c r="B16" s="18" t="s">
        <v>201</v>
      </c>
      <c r="C16" s="17">
        <v>0.17709326362057901</v>
      </c>
      <c r="D16" s="17">
        <v>0.18869429975633401</v>
      </c>
      <c r="E16" s="17">
        <v>0.16715936368971601</v>
      </c>
      <c r="F16" s="17"/>
      <c r="G16" s="17">
        <v>8.3404717518858099E-2</v>
      </c>
      <c r="H16" s="17">
        <v>0.14933724004326601</v>
      </c>
      <c r="I16" s="17">
        <v>0.14784200074308601</v>
      </c>
      <c r="J16" s="17">
        <v>0.18709593123862001</v>
      </c>
      <c r="K16" s="17">
        <v>0.20512646360669801</v>
      </c>
      <c r="L16" s="17">
        <v>0.25903752203090502</v>
      </c>
      <c r="M16" s="17"/>
      <c r="N16" s="17">
        <v>0.22128547340351601</v>
      </c>
      <c r="O16" s="17">
        <v>0.17302461100816599</v>
      </c>
      <c r="P16" s="17">
        <v>0.170105804003991</v>
      </c>
      <c r="Q16" s="17">
        <v>0.141597219985061</v>
      </c>
      <c r="R16" s="17"/>
      <c r="S16" s="17">
        <v>0.117310193019937</v>
      </c>
      <c r="T16" s="17">
        <v>0.15715872694070199</v>
      </c>
      <c r="U16" s="17">
        <v>0.22367639365909001</v>
      </c>
      <c r="V16" s="17">
        <v>0.198051766824442</v>
      </c>
      <c r="W16" s="17">
        <v>0.23860802227431599</v>
      </c>
      <c r="X16" s="17">
        <v>0.18373775358984901</v>
      </c>
      <c r="Y16" s="17">
        <v>0.17707894236359301</v>
      </c>
      <c r="Z16" s="17">
        <v>0.16729681448081701</v>
      </c>
      <c r="AA16" s="17">
        <v>0.144993473301163</v>
      </c>
      <c r="AB16" s="17">
        <v>0.17740002903253599</v>
      </c>
      <c r="AC16" s="17">
        <v>0.224243718461864</v>
      </c>
      <c r="AD16" s="17">
        <v>0.24504890888552899</v>
      </c>
      <c r="AE16" s="17"/>
      <c r="AF16" s="17">
        <v>0.17760326694865899</v>
      </c>
      <c r="AG16" s="17">
        <v>0.193657913644249</v>
      </c>
      <c r="AH16" s="17">
        <v>0.16644688268762101</v>
      </c>
      <c r="AI16" s="17"/>
      <c r="AJ16" s="17">
        <v>0.191134264983532</v>
      </c>
      <c r="AK16" s="17">
        <v>0.17916849136619101</v>
      </c>
      <c r="AL16" s="17">
        <v>0.17563037436067699</v>
      </c>
      <c r="AM16" s="17">
        <v>0.160559348933736</v>
      </c>
      <c r="AN16" s="17">
        <v>8.4540855912971502E-2</v>
      </c>
      <c r="AO16" s="17"/>
      <c r="AP16" s="17">
        <v>0.17607444267285999</v>
      </c>
      <c r="AQ16" s="17">
        <v>0.174345054387223</v>
      </c>
      <c r="AR16" s="17">
        <v>0.14211550151893901</v>
      </c>
      <c r="AS16" s="17">
        <v>0.17682732243983301</v>
      </c>
      <c r="AT16" s="17">
        <v>0.12890742140425801</v>
      </c>
      <c r="AU16" s="17">
        <v>0.216666823975316</v>
      </c>
      <c r="AV16" s="17"/>
      <c r="AW16" s="17">
        <v>9.9531820154418194E-2</v>
      </c>
      <c r="AX16" s="17">
        <v>6.4831614999325493E-2</v>
      </c>
      <c r="AY16" s="17">
        <v>0.12959879380622499</v>
      </c>
      <c r="AZ16" s="17">
        <v>0.13965271551446701</v>
      </c>
      <c r="BA16" s="17">
        <v>0.18151914459194801</v>
      </c>
      <c r="BB16" s="17">
        <v>0.15294026579421199</v>
      </c>
      <c r="BC16" s="17">
        <v>0.15063004142526201</v>
      </c>
      <c r="BD16" s="17">
        <v>0.22656377887531601</v>
      </c>
      <c r="BE16" s="17">
        <v>0.17659295592018201</v>
      </c>
      <c r="BF16" s="17">
        <v>0.21408344181411201</v>
      </c>
      <c r="BG16" s="17">
        <v>0.19201780238059399</v>
      </c>
      <c r="BH16" s="17">
        <v>0.190409630850506</v>
      </c>
      <c r="BI16" s="17">
        <v>0.197102955107929</v>
      </c>
      <c r="BJ16" s="17">
        <v>0.22099233352066899</v>
      </c>
      <c r="BK16" s="17">
        <v>0.244417050235123</v>
      </c>
      <c r="BL16" s="17">
        <v>0.25931342353148201</v>
      </c>
      <c r="BM16" s="17"/>
      <c r="BN16" s="17">
        <v>0.18613996977418301</v>
      </c>
      <c r="BO16" s="17">
        <v>0.163680287294238</v>
      </c>
      <c r="BP16" s="17"/>
      <c r="BQ16" s="17">
        <v>0.17730085631728201</v>
      </c>
      <c r="BR16" s="17">
        <v>0.184180110938055</v>
      </c>
      <c r="BS16" s="17"/>
      <c r="BT16" s="17">
        <v>0.13398303540977299</v>
      </c>
      <c r="BU16" s="17"/>
      <c r="BV16" s="17">
        <v>0.12629525837945299</v>
      </c>
      <c r="BW16" s="17">
        <v>0.150672433525847</v>
      </c>
      <c r="BX16" s="17">
        <v>0.211981143845867</v>
      </c>
      <c r="BY16" s="17"/>
      <c r="BZ16" s="17">
        <v>0.105731918743548</v>
      </c>
      <c r="CA16" s="17">
        <v>0.12534193763208101</v>
      </c>
      <c r="CB16" s="17">
        <v>0.12429450097291</v>
      </c>
      <c r="CC16" s="17">
        <v>0.115548622673533</v>
      </c>
      <c r="CD16" s="17">
        <v>0.23045869858936499</v>
      </c>
      <c r="CE16" s="17">
        <v>0.26229432366032002</v>
      </c>
      <c r="CF16" s="17">
        <v>0.25742980007750499</v>
      </c>
      <c r="CG16" s="17"/>
      <c r="CH16" s="17">
        <v>0.20594870762954201</v>
      </c>
      <c r="CI16" s="17">
        <v>0.23888267347765399</v>
      </c>
      <c r="CJ16" s="17">
        <v>0.14481312665386301</v>
      </c>
      <c r="CK16" s="17">
        <v>0.123232491324636</v>
      </c>
      <c r="CL16" s="17">
        <v>3.9365961513994498E-2</v>
      </c>
    </row>
    <row r="17" spans="2:90" x14ac:dyDescent="0.3">
      <c r="B17" s="18" t="s">
        <v>151</v>
      </c>
      <c r="C17" s="17">
        <v>9.1595313471788797E-3</v>
      </c>
      <c r="D17" s="17">
        <v>1.08359818046228E-2</v>
      </c>
      <c r="E17" s="17">
        <v>7.5937399484014697E-3</v>
      </c>
      <c r="F17" s="17"/>
      <c r="G17" s="17">
        <v>1.6029833513296701E-2</v>
      </c>
      <c r="H17" s="17">
        <v>9.4732268648438592E-3</v>
      </c>
      <c r="I17" s="17">
        <v>6.2794725911039196E-3</v>
      </c>
      <c r="J17" s="17">
        <v>3.0201459925536501E-3</v>
      </c>
      <c r="K17" s="17">
        <v>9.4773262524296097E-3</v>
      </c>
      <c r="L17" s="17">
        <v>1.1467585703776101E-2</v>
      </c>
      <c r="M17" s="17"/>
      <c r="N17" s="17">
        <v>4.8825249296824301E-3</v>
      </c>
      <c r="O17" s="17">
        <v>1.2385263159855499E-2</v>
      </c>
      <c r="P17" s="17">
        <v>1.26943192512663E-2</v>
      </c>
      <c r="Q17" s="17">
        <v>7.4028166015565298E-3</v>
      </c>
      <c r="R17" s="17"/>
      <c r="S17" s="17">
        <v>4.2088422756780004E-3</v>
      </c>
      <c r="T17" s="17">
        <v>1.49227208841167E-2</v>
      </c>
      <c r="U17" s="17">
        <v>5.48332861627116E-3</v>
      </c>
      <c r="V17" s="17">
        <v>1.05389815076484E-2</v>
      </c>
      <c r="W17" s="17">
        <v>1.4259579950270799E-2</v>
      </c>
      <c r="X17" s="17">
        <v>6.18690826601057E-3</v>
      </c>
      <c r="Y17" s="17">
        <v>0</v>
      </c>
      <c r="Z17" s="17">
        <v>2.1313101610771101E-2</v>
      </c>
      <c r="AA17" s="17">
        <v>9.7313364222327108E-3</v>
      </c>
      <c r="AB17" s="17">
        <v>1.9606416551331898E-2</v>
      </c>
      <c r="AC17" s="17">
        <v>0</v>
      </c>
      <c r="AD17" s="17">
        <v>0</v>
      </c>
      <c r="AE17" s="17"/>
      <c r="AF17" s="17">
        <v>8.0432253371046196E-3</v>
      </c>
      <c r="AG17" s="17">
        <v>5.1453640267771798E-3</v>
      </c>
      <c r="AH17" s="17">
        <v>1.9023003446716799E-2</v>
      </c>
      <c r="AI17" s="17"/>
      <c r="AJ17" s="17">
        <v>1.1900858854688201E-2</v>
      </c>
      <c r="AK17" s="17">
        <v>7.6782306727606903E-3</v>
      </c>
      <c r="AL17" s="17">
        <v>0</v>
      </c>
      <c r="AM17" s="17">
        <v>3.8256387746162298E-3</v>
      </c>
      <c r="AN17" s="17">
        <v>9.6689707698784499E-3</v>
      </c>
      <c r="AO17" s="17"/>
      <c r="AP17" s="17">
        <v>6.9835796825631199E-3</v>
      </c>
      <c r="AQ17" s="17">
        <v>1.1166727266175701E-2</v>
      </c>
      <c r="AR17" s="17">
        <v>0</v>
      </c>
      <c r="AS17" s="17">
        <v>6.7397595480369098E-3</v>
      </c>
      <c r="AT17" s="17">
        <v>7.0199515673983297E-3</v>
      </c>
      <c r="AU17" s="17">
        <v>1.5940785592379499E-2</v>
      </c>
      <c r="AV17" s="17"/>
      <c r="AW17" s="17">
        <v>0</v>
      </c>
      <c r="AX17" s="17">
        <v>1.0212931920321199E-2</v>
      </c>
      <c r="AY17" s="17">
        <v>7.1903090771976803E-3</v>
      </c>
      <c r="AZ17" s="17">
        <v>1.6563107176002099E-2</v>
      </c>
      <c r="BA17" s="17">
        <v>8.0278447355818308E-3</v>
      </c>
      <c r="BB17" s="17">
        <v>1.41492664828602E-2</v>
      </c>
      <c r="BC17" s="17">
        <v>1.2289603638734501E-2</v>
      </c>
      <c r="BD17" s="17">
        <v>0</v>
      </c>
      <c r="BE17" s="17">
        <v>0</v>
      </c>
      <c r="BF17" s="17">
        <v>0</v>
      </c>
      <c r="BG17" s="17">
        <v>0</v>
      </c>
      <c r="BH17" s="17">
        <v>0</v>
      </c>
      <c r="BI17" s="17">
        <v>0</v>
      </c>
      <c r="BJ17" s="17">
        <v>0</v>
      </c>
      <c r="BK17" s="17">
        <v>0</v>
      </c>
      <c r="BL17" s="17">
        <v>0</v>
      </c>
      <c r="BM17" s="17"/>
      <c r="BN17" s="17">
        <v>4.0677036331243704E-3</v>
      </c>
      <c r="BO17" s="17">
        <v>1.5218645477151399E-2</v>
      </c>
      <c r="BP17" s="17"/>
      <c r="BQ17" s="17">
        <v>7.8211563741838307E-3</v>
      </c>
      <c r="BR17" s="17">
        <v>5.3462297168860697E-3</v>
      </c>
      <c r="BS17" s="17"/>
      <c r="BT17" s="17">
        <v>4.2993521787688801E-3</v>
      </c>
      <c r="BU17" s="17"/>
      <c r="BV17" s="17">
        <v>4.2711916798769799E-3</v>
      </c>
      <c r="BW17" s="17">
        <v>1.4979982501711101E-2</v>
      </c>
      <c r="BX17" s="17">
        <v>7.9665254834348602E-3</v>
      </c>
      <c r="BY17" s="17"/>
      <c r="BZ17" s="17">
        <v>5.67608933552577E-3</v>
      </c>
      <c r="CA17" s="17">
        <v>3.55893208762192E-3</v>
      </c>
      <c r="CB17" s="17">
        <v>1.42807360325076E-2</v>
      </c>
      <c r="CC17" s="17">
        <v>8.0316439916579205E-3</v>
      </c>
      <c r="CD17" s="17">
        <v>3.55809574803745E-3</v>
      </c>
      <c r="CE17" s="17">
        <v>7.6001366439701398E-3</v>
      </c>
      <c r="CF17" s="17">
        <v>0</v>
      </c>
      <c r="CG17" s="17"/>
      <c r="CH17" s="17">
        <v>8.9882346344128793E-3</v>
      </c>
      <c r="CI17" s="17">
        <v>8.2703202204112702E-3</v>
      </c>
      <c r="CJ17" s="17">
        <v>1.0857559714287601E-2</v>
      </c>
      <c r="CK17" s="17">
        <v>9.7249444277708302E-3</v>
      </c>
      <c r="CL17" s="17">
        <v>0</v>
      </c>
    </row>
    <row r="18" spans="2:90" ht="28.8" x14ac:dyDescent="0.3">
      <c r="B18" s="18" t="s">
        <v>324</v>
      </c>
      <c r="C18" s="17">
        <v>0.22535645255664899</v>
      </c>
      <c r="D18" s="17">
        <v>0.251531743456611</v>
      </c>
      <c r="E18" s="17">
        <v>0.200559296050448</v>
      </c>
      <c r="F18" s="17"/>
      <c r="G18" s="17">
        <v>0.148256097641248</v>
      </c>
      <c r="H18" s="17">
        <v>0.168896097418647</v>
      </c>
      <c r="I18" s="17">
        <v>0.15020135683800401</v>
      </c>
      <c r="J18" s="17">
        <v>0.21340213459740301</v>
      </c>
      <c r="K18" s="17">
        <v>0.24225886084870399</v>
      </c>
      <c r="L18" s="17">
        <v>0.38261029170351402</v>
      </c>
      <c r="M18" s="17"/>
      <c r="N18" s="17">
        <v>0.223048570259824</v>
      </c>
      <c r="O18" s="17">
        <v>0.23490870792464</v>
      </c>
      <c r="P18" s="17">
        <v>0.23291295923054001</v>
      </c>
      <c r="Q18" s="17">
        <v>0.20978513014931</v>
      </c>
      <c r="R18" s="17"/>
      <c r="S18" s="17">
        <v>0.17629943131109799</v>
      </c>
      <c r="T18" s="17">
        <v>0.27796787013890101</v>
      </c>
      <c r="U18" s="17">
        <v>0.28449259180426401</v>
      </c>
      <c r="V18" s="17">
        <v>0.221572199422616</v>
      </c>
      <c r="W18" s="17">
        <v>0.171553976609189</v>
      </c>
      <c r="X18" s="17">
        <v>0.251686997246233</v>
      </c>
      <c r="Y18" s="17">
        <v>0.24581267086387201</v>
      </c>
      <c r="Z18" s="17">
        <v>0.22604351873090001</v>
      </c>
      <c r="AA18" s="17">
        <v>0.20041945529483701</v>
      </c>
      <c r="AB18" s="17">
        <v>0.25811046526133002</v>
      </c>
      <c r="AC18" s="17">
        <v>0.24388105433020901</v>
      </c>
      <c r="AD18" s="17">
        <v>3.3681042427352703E-2</v>
      </c>
      <c r="AE18" s="17"/>
      <c r="AF18" s="17">
        <v>0.264248557809665</v>
      </c>
      <c r="AG18" s="17">
        <v>0.22790388856933</v>
      </c>
      <c r="AH18" s="17">
        <v>0.15542987059331001</v>
      </c>
      <c r="AI18" s="17"/>
      <c r="AJ18" s="17">
        <v>0.28027523289015399</v>
      </c>
      <c r="AK18" s="17">
        <v>0.192761836367352</v>
      </c>
      <c r="AL18" s="17">
        <v>0.320839161197779</v>
      </c>
      <c r="AM18" s="17">
        <v>0.23184535797213901</v>
      </c>
      <c r="AN18" s="17">
        <v>0.230531547733894</v>
      </c>
      <c r="AO18" s="17"/>
      <c r="AP18" s="17">
        <v>0.18556879498800299</v>
      </c>
      <c r="AQ18" s="17">
        <v>0.25645003757307899</v>
      </c>
      <c r="AR18" s="17">
        <v>0.28954882417833899</v>
      </c>
      <c r="AS18" s="17">
        <v>0.226567760629832</v>
      </c>
      <c r="AT18" s="17">
        <v>0.20876557723346401</v>
      </c>
      <c r="AU18" s="17">
        <v>0.27024580429654399</v>
      </c>
      <c r="AV18" s="17"/>
      <c r="AW18" s="17">
        <v>0.20462251367586101</v>
      </c>
      <c r="AX18" s="17">
        <v>0.147159316015682</v>
      </c>
      <c r="AY18" s="17">
        <v>0.16968823960309501</v>
      </c>
      <c r="AZ18" s="17">
        <v>0.15949619246379201</v>
      </c>
      <c r="BA18" s="17">
        <v>0.20562924291802601</v>
      </c>
      <c r="BB18" s="17">
        <v>0.19561829343199899</v>
      </c>
      <c r="BC18" s="17">
        <v>0.21809919204592201</v>
      </c>
      <c r="BD18" s="17">
        <v>0.27221074290955799</v>
      </c>
      <c r="BE18" s="17">
        <v>0.21800351870430901</v>
      </c>
      <c r="BF18" s="17">
        <v>0.24781085309300299</v>
      </c>
      <c r="BG18" s="17">
        <v>0.30930404766832198</v>
      </c>
      <c r="BH18" s="17">
        <v>0.25346578786014401</v>
      </c>
      <c r="BI18" s="17">
        <v>0.30138441621087902</v>
      </c>
      <c r="BJ18" s="17">
        <v>0.21521710218514101</v>
      </c>
      <c r="BK18" s="17">
        <v>0.301905356363109</v>
      </c>
      <c r="BL18" s="17">
        <v>0.194768363789491</v>
      </c>
      <c r="BM18" s="17"/>
      <c r="BN18" s="17">
        <v>0.224763678150809</v>
      </c>
      <c r="BO18" s="17">
        <v>0.227540654031648</v>
      </c>
      <c r="BP18" s="17"/>
      <c r="BQ18" s="17">
        <v>0.19971065946101901</v>
      </c>
      <c r="BR18" s="17">
        <v>0.167693256725433</v>
      </c>
      <c r="BS18" s="17"/>
      <c r="BT18" s="17">
        <v>0.14921400624888501</v>
      </c>
      <c r="BU18" s="17"/>
      <c r="BV18" s="17">
        <v>0.23211300225703599</v>
      </c>
      <c r="BW18" s="17">
        <v>0.17724861912164699</v>
      </c>
      <c r="BX18" s="17">
        <v>0.23716749603572601</v>
      </c>
      <c r="BY18" s="17"/>
      <c r="BZ18" s="17">
        <v>8.1463941571578796E-2</v>
      </c>
      <c r="CA18" s="17">
        <v>0.15430297794193801</v>
      </c>
      <c r="CB18" s="17">
        <v>0.17952908673749701</v>
      </c>
      <c r="CC18" s="17">
        <v>0.17358093447318099</v>
      </c>
      <c r="CD18" s="17">
        <v>0.25896263696772698</v>
      </c>
      <c r="CE18" s="17">
        <v>0.28146763669481201</v>
      </c>
      <c r="CF18" s="17">
        <v>0.33506528631821297</v>
      </c>
      <c r="CG18" s="17"/>
      <c r="CH18" s="17">
        <v>0.242763009469838</v>
      </c>
      <c r="CI18" s="17">
        <v>0.31485916947254999</v>
      </c>
      <c r="CJ18" s="17">
        <v>0.20891197111666701</v>
      </c>
      <c r="CK18" s="17">
        <v>7.4195613491543397E-2</v>
      </c>
      <c r="CL18" s="17">
        <v>9.2723087183857605E-2</v>
      </c>
    </row>
    <row r="19" spans="2:90" ht="28.8" x14ac:dyDescent="0.3">
      <c r="B19" s="18" t="s">
        <v>325</v>
      </c>
      <c r="C19" s="17">
        <v>2.5071556553054999E-2</v>
      </c>
      <c r="D19" s="17">
        <v>1.9120605845279501E-2</v>
      </c>
      <c r="E19" s="17">
        <v>3.1086177953110201E-2</v>
      </c>
      <c r="F19" s="17"/>
      <c r="G19" s="17">
        <v>6.6175050830962298E-2</v>
      </c>
      <c r="H19" s="17">
        <v>1.8078660415264999E-2</v>
      </c>
      <c r="I19" s="17">
        <v>2.9712771834558699E-2</v>
      </c>
      <c r="J19" s="17">
        <v>1.6585259200213399E-2</v>
      </c>
      <c r="K19" s="17">
        <v>1.6669152217557201E-2</v>
      </c>
      <c r="L19" s="17">
        <v>1.2203486263580299E-2</v>
      </c>
      <c r="M19" s="17"/>
      <c r="N19" s="17">
        <v>1.25834073830614E-2</v>
      </c>
      <c r="O19" s="17">
        <v>3.0292478459520301E-2</v>
      </c>
      <c r="P19" s="17">
        <v>1.6779801678495899E-2</v>
      </c>
      <c r="Q19" s="17">
        <v>4.0661924274539601E-2</v>
      </c>
      <c r="R19" s="17"/>
      <c r="S19" s="17">
        <v>3.2870100685589598E-2</v>
      </c>
      <c r="T19" s="17">
        <v>1.7882743037806799E-2</v>
      </c>
      <c r="U19" s="17">
        <v>2.2710036122903399E-2</v>
      </c>
      <c r="V19" s="17">
        <v>1.05223566734228E-2</v>
      </c>
      <c r="W19" s="17">
        <v>7.0385264636763697E-3</v>
      </c>
      <c r="X19" s="17">
        <v>5.0642191470503702E-2</v>
      </c>
      <c r="Y19" s="17">
        <v>2.8737509972342399E-2</v>
      </c>
      <c r="Z19" s="17">
        <v>1.16556189245308E-2</v>
      </c>
      <c r="AA19" s="17">
        <v>2.8410744866791699E-2</v>
      </c>
      <c r="AB19" s="17">
        <v>1.6844359224803498E-2</v>
      </c>
      <c r="AC19" s="17">
        <v>2.6804658199576899E-2</v>
      </c>
      <c r="AD19" s="17">
        <v>5.2732388562900002E-2</v>
      </c>
      <c r="AE19" s="17"/>
      <c r="AF19" s="17">
        <v>1.47867784135133E-2</v>
      </c>
      <c r="AG19" s="17">
        <v>1.52778760812276E-2</v>
      </c>
      <c r="AH19" s="17">
        <v>3.8258962581982803E-2</v>
      </c>
      <c r="AI19" s="17"/>
      <c r="AJ19" s="17">
        <v>1.6968702136288101E-2</v>
      </c>
      <c r="AK19" s="17">
        <v>2.0991698474281499E-2</v>
      </c>
      <c r="AL19" s="17">
        <v>6.5641230469614701E-3</v>
      </c>
      <c r="AM19" s="17">
        <v>1.18148672473428E-2</v>
      </c>
      <c r="AN19" s="17">
        <v>5.6155281226953999E-2</v>
      </c>
      <c r="AO19" s="17"/>
      <c r="AP19" s="17">
        <v>8.4418443984150392E-3</v>
      </c>
      <c r="AQ19" s="17">
        <v>8.3745343865784996E-3</v>
      </c>
      <c r="AR19" s="17">
        <v>1.6844092898988899E-2</v>
      </c>
      <c r="AS19" s="17">
        <v>2.30050087716159E-2</v>
      </c>
      <c r="AT19" s="17">
        <v>8.0700113616858499E-2</v>
      </c>
      <c r="AU19" s="17">
        <v>3.5085140865341799E-2</v>
      </c>
      <c r="AV19" s="17"/>
      <c r="AW19" s="17">
        <v>5.7638985807136202E-2</v>
      </c>
      <c r="AX19" s="17">
        <v>5.4851020709275403E-2</v>
      </c>
      <c r="AY19" s="17">
        <v>4.5932731595814603E-2</v>
      </c>
      <c r="AZ19" s="17">
        <v>2.47084578344656E-2</v>
      </c>
      <c r="BA19" s="17">
        <v>2.1158470725281198E-2</v>
      </c>
      <c r="BB19" s="17">
        <v>2.4612491694406401E-2</v>
      </c>
      <c r="BC19" s="17">
        <v>1.07630048945153E-2</v>
      </c>
      <c r="BD19" s="17">
        <v>0</v>
      </c>
      <c r="BE19" s="17">
        <v>8.4318870091287992E-3</v>
      </c>
      <c r="BF19" s="17">
        <v>3.2091757084171897E-2</v>
      </c>
      <c r="BG19" s="17">
        <v>1.4174497105313001E-2</v>
      </c>
      <c r="BH19" s="17">
        <v>1.9820509492024799E-2</v>
      </c>
      <c r="BI19" s="17">
        <v>4.5518832125497399E-2</v>
      </c>
      <c r="BJ19" s="17">
        <v>0</v>
      </c>
      <c r="BK19" s="17">
        <v>0</v>
      </c>
      <c r="BL19" s="17">
        <v>8.9245008582616702E-3</v>
      </c>
      <c r="BM19" s="17"/>
      <c r="BN19" s="17">
        <v>1.0474662038398501E-2</v>
      </c>
      <c r="BO19" s="17">
        <v>4.5602883401574298E-2</v>
      </c>
      <c r="BP19" s="17"/>
      <c r="BQ19" s="17">
        <v>9.4543182905731903E-3</v>
      </c>
      <c r="BR19" s="17">
        <v>4.6730307217980598E-2</v>
      </c>
      <c r="BS19" s="17"/>
      <c r="BT19" s="17">
        <v>7.6844177850926201E-3</v>
      </c>
      <c r="BU19" s="17"/>
      <c r="BV19" s="17">
        <v>4.9851962446327301E-2</v>
      </c>
      <c r="BW19" s="17">
        <v>3.7012629746484803E-2</v>
      </c>
      <c r="BX19" s="17">
        <v>1.02159706198491E-2</v>
      </c>
      <c r="BY19" s="17"/>
      <c r="BZ19" s="17">
        <v>4.1201329934529601E-2</v>
      </c>
      <c r="CA19" s="17">
        <v>3.9055005999564102E-2</v>
      </c>
      <c r="CB19" s="17">
        <v>1.4245716422569501E-2</v>
      </c>
      <c r="CC19" s="17">
        <v>2.9682019541586599E-2</v>
      </c>
      <c r="CD19" s="17">
        <v>1.547931289266E-2</v>
      </c>
      <c r="CE19" s="17">
        <v>0</v>
      </c>
      <c r="CF19" s="17">
        <v>1.57519930929357E-2</v>
      </c>
      <c r="CG19" s="17"/>
      <c r="CH19" s="17">
        <v>2.3605365001030599E-2</v>
      </c>
      <c r="CI19" s="17">
        <v>2.28513822999101E-2</v>
      </c>
      <c r="CJ19" s="17">
        <v>2.1654099023706502E-2</v>
      </c>
      <c r="CK19" s="17">
        <v>2.9441769733179302E-2</v>
      </c>
      <c r="CL19" s="17">
        <v>6.3712291755016498E-2</v>
      </c>
    </row>
    <row r="20" spans="2:90" x14ac:dyDescent="0.3">
      <c r="B20" s="18" t="s">
        <v>202</v>
      </c>
      <c r="C20" s="19">
        <v>1.32122633582117E-2</v>
      </c>
      <c r="D20" s="19">
        <v>9.8189044026260192E-3</v>
      </c>
      <c r="E20" s="19">
        <v>1.6633335238059401E-2</v>
      </c>
      <c r="F20" s="19"/>
      <c r="G20" s="19">
        <v>0</v>
      </c>
      <c r="H20" s="19">
        <v>1.1497488621449699E-2</v>
      </c>
      <c r="I20" s="19">
        <v>2.38042992619617E-2</v>
      </c>
      <c r="J20" s="19">
        <v>1.91853477772298E-2</v>
      </c>
      <c r="K20" s="19">
        <v>2.0521511115529901E-2</v>
      </c>
      <c r="L20" s="19">
        <v>4.9656163710116901E-3</v>
      </c>
      <c r="M20" s="19"/>
      <c r="N20" s="19">
        <v>5.3617511950514504E-3</v>
      </c>
      <c r="O20" s="19">
        <v>1.5758753762933099E-2</v>
      </c>
      <c r="P20" s="19">
        <v>2.41114327994645E-2</v>
      </c>
      <c r="Q20" s="19">
        <v>7.7136106670717399E-3</v>
      </c>
      <c r="R20" s="19"/>
      <c r="S20" s="19">
        <v>7.5517414670191203E-3</v>
      </c>
      <c r="T20" s="19">
        <v>1.1415981631528399E-2</v>
      </c>
      <c r="U20" s="19">
        <v>2.9390394580043999E-2</v>
      </c>
      <c r="V20" s="19">
        <v>1.07538462610059E-2</v>
      </c>
      <c r="W20" s="19">
        <v>1.3137629907425801E-2</v>
      </c>
      <c r="X20" s="19">
        <v>1.06408704723791E-2</v>
      </c>
      <c r="Y20" s="19">
        <v>0</v>
      </c>
      <c r="Z20" s="19">
        <v>1.16203626019405E-2</v>
      </c>
      <c r="AA20" s="19">
        <v>1.0086177019308201E-2</v>
      </c>
      <c r="AB20" s="19">
        <v>3.2849506626363503E-2</v>
      </c>
      <c r="AC20" s="19">
        <v>1.89799966393813E-2</v>
      </c>
      <c r="AD20" s="19">
        <v>0</v>
      </c>
      <c r="AE20" s="19"/>
      <c r="AF20" s="19">
        <v>1.71858120607844E-2</v>
      </c>
      <c r="AG20" s="19">
        <v>9.2522655359177693E-3</v>
      </c>
      <c r="AH20" s="19">
        <v>1.6611738518308099E-2</v>
      </c>
      <c r="AI20" s="19"/>
      <c r="AJ20" s="19">
        <v>1.21372477249664E-2</v>
      </c>
      <c r="AK20" s="19">
        <v>5.5980314826368201E-3</v>
      </c>
      <c r="AL20" s="19">
        <v>1.8568801649985801E-2</v>
      </c>
      <c r="AM20" s="19">
        <v>1.5665573643822501E-2</v>
      </c>
      <c r="AN20" s="19">
        <v>1.0285302381714601E-2</v>
      </c>
      <c r="AO20" s="19"/>
      <c r="AP20" s="19">
        <v>6.4663147005503303E-3</v>
      </c>
      <c r="AQ20" s="19">
        <v>1.16100722196233E-2</v>
      </c>
      <c r="AR20" s="19">
        <v>1.1264698612222001E-2</v>
      </c>
      <c r="AS20" s="19">
        <v>1.45232408335125E-2</v>
      </c>
      <c r="AT20" s="19">
        <v>6.6597666282872904E-3</v>
      </c>
      <c r="AU20" s="19">
        <v>2.8944486911695402E-2</v>
      </c>
      <c r="AV20" s="19"/>
      <c r="AW20" s="19">
        <v>0</v>
      </c>
      <c r="AX20" s="19">
        <v>1.2308873841060299E-2</v>
      </c>
      <c r="AY20" s="19">
        <v>1.4181491069299499E-2</v>
      </c>
      <c r="AZ20" s="19">
        <v>7.97452327790623E-3</v>
      </c>
      <c r="BA20" s="19">
        <v>1.6448931246731E-2</v>
      </c>
      <c r="BB20" s="19">
        <v>4.9494322975919703E-3</v>
      </c>
      <c r="BC20" s="19">
        <v>1.64787019270345E-2</v>
      </c>
      <c r="BD20" s="19">
        <v>6.5415808089352703E-3</v>
      </c>
      <c r="BE20" s="19">
        <v>2.4034965788258401E-2</v>
      </c>
      <c r="BF20" s="19">
        <v>0</v>
      </c>
      <c r="BG20" s="19">
        <v>1.32042318082047E-2</v>
      </c>
      <c r="BH20" s="19">
        <v>1.04678008434867E-2</v>
      </c>
      <c r="BI20" s="19">
        <v>0</v>
      </c>
      <c r="BJ20" s="19">
        <v>3.1544132007978801E-2</v>
      </c>
      <c r="BK20" s="19">
        <v>4.4918981261028598E-2</v>
      </c>
      <c r="BL20" s="19">
        <v>8.3505932078314395E-3</v>
      </c>
      <c r="BM20" s="19"/>
      <c r="BN20" s="19">
        <v>1.6681816578300101E-2</v>
      </c>
      <c r="BO20" s="19">
        <v>8.6102375424809592E-3</v>
      </c>
      <c r="BP20" s="19"/>
      <c r="BQ20" s="19">
        <v>2.37529790858001E-3</v>
      </c>
      <c r="BR20" s="19">
        <v>9.3869520463147095E-3</v>
      </c>
      <c r="BS20" s="19"/>
      <c r="BT20" s="19">
        <v>7.5488362583545597E-3</v>
      </c>
      <c r="BU20" s="19"/>
      <c r="BV20" s="19">
        <v>1.6680385621274701E-2</v>
      </c>
      <c r="BW20" s="19">
        <v>5.1880960523749799E-3</v>
      </c>
      <c r="BX20" s="19">
        <v>1.48904234225034E-2</v>
      </c>
      <c r="BY20" s="19"/>
      <c r="BZ20" s="19">
        <v>1.5798020833650301E-2</v>
      </c>
      <c r="CA20" s="19">
        <v>1.34009349651385E-2</v>
      </c>
      <c r="CB20" s="19">
        <v>1.4666301561693599E-2</v>
      </c>
      <c r="CC20" s="19">
        <v>1.1334981883906E-2</v>
      </c>
      <c r="CD20" s="19">
        <v>8.5056926724264691E-3</v>
      </c>
      <c r="CE20" s="19">
        <v>0</v>
      </c>
      <c r="CF20" s="19">
        <v>0</v>
      </c>
      <c r="CG20" s="19"/>
      <c r="CH20" s="19">
        <v>0</v>
      </c>
      <c r="CI20" s="19">
        <v>9.4647943079902101E-3</v>
      </c>
      <c r="CJ20" s="19">
        <v>1.63000993044378E-2</v>
      </c>
      <c r="CK20" s="19">
        <v>2.3377123061866699E-2</v>
      </c>
      <c r="CL20" s="19">
        <v>1.22493345472611E-2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333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7.4945462163913595E-2</v>
      </c>
      <c r="D9" s="17">
        <v>6.6523976142886701E-2</v>
      </c>
      <c r="E9" s="17">
        <v>8.2811325753467502E-2</v>
      </c>
      <c r="F9" s="17"/>
      <c r="G9" s="17">
        <v>0.10425505796263899</v>
      </c>
      <c r="H9" s="17">
        <v>8.5695707464606904E-2</v>
      </c>
      <c r="I9" s="17">
        <v>9.9516503056198594E-2</v>
      </c>
      <c r="J9" s="17">
        <v>8.0808474324777696E-2</v>
      </c>
      <c r="K9" s="17">
        <v>6.0959249056975903E-2</v>
      </c>
      <c r="L9" s="17">
        <v>3.1194582584571699E-2</v>
      </c>
      <c r="M9" s="17"/>
      <c r="N9" s="17">
        <v>5.7143377729940402E-2</v>
      </c>
      <c r="O9" s="17">
        <v>5.7689054229867601E-2</v>
      </c>
      <c r="P9" s="17">
        <v>7.5004861526892605E-2</v>
      </c>
      <c r="Q9" s="17">
        <v>0.112745443801494</v>
      </c>
      <c r="R9" s="17"/>
      <c r="S9" s="17">
        <v>0.115235836334348</v>
      </c>
      <c r="T9" s="17">
        <v>5.7937754613594301E-2</v>
      </c>
      <c r="U9" s="17">
        <v>6.3501214155905303E-2</v>
      </c>
      <c r="V9" s="17">
        <v>5.1419688594255601E-2</v>
      </c>
      <c r="W9" s="17">
        <v>4.2203953258375802E-2</v>
      </c>
      <c r="X9" s="17">
        <v>8.6142970728120605E-2</v>
      </c>
      <c r="Y9" s="17">
        <v>4.6001929491262798E-2</v>
      </c>
      <c r="Z9" s="17">
        <v>0.116048637359717</v>
      </c>
      <c r="AA9" s="17">
        <v>5.8816448601880497E-2</v>
      </c>
      <c r="AB9" s="17">
        <v>7.8289071433852303E-2</v>
      </c>
      <c r="AC9" s="17">
        <v>0.13584311188307199</v>
      </c>
      <c r="AD9" s="17">
        <v>7.4396989039740402E-2</v>
      </c>
      <c r="AE9" s="17"/>
      <c r="AF9" s="17">
        <v>6.7752358969997095E-2</v>
      </c>
      <c r="AG9" s="17">
        <v>7.1301374630952305E-2</v>
      </c>
      <c r="AH9" s="17">
        <v>8.3810011104499593E-2</v>
      </c>
      <c r="AI9" s="17"/>
      <c r="AJ9" s="17">
        <v>4.0016739620354902E-2</v>
      </c>
      <c r="AK9" s="17">
        <v>7.7973669642299501E-2</v>
      </c>
      <c r="AL9" s="17">
        <v>5.0550388339614297E-2</v>
      </c>
      <c r="AM9" s="17">
        <v>9.8104675213940201E-2</v>
      </c>
      <c r="AN9" s="17">
        <v>9.2874529866533204E-2</v>
      </c>
      <c r="AO9" s="17"/>
      <c r="AP9" s="17">
        <v>7.2116135390338107E-2</v>
      </c>
      <c r="AQ9" s="17">
        <v>3.2676482478910897E-2</v>
      </c>
      <c r="AR9" s="17">
        <v>6.6138335815158794E-2</v>
      </c>
      <c r="AS9" s="17">
        <v>8.8248641726349303E-2</v>
      </c>
      <c r="AT9" s="17">
        <v>0.109555297074427</v>
      </c>
      <c r="AU9" s="17">
        <v>7.52680783472469E-2</v>
      </c>
      <c r="AV9" s="17"/>
      <c r="AW9" s="17">
        <v>0.192272642890645</v>
      </c>
      <c r="AX9" s="17">
        <v>0.172479947842409</v>
      </c>
      <c r="AY9" s="17">
        <v>9.6965782017184796E-2</v>
      </c>
      <c r="AZ9" s="17">
        <v>0.11616522792779201</v>
      </c>
      <c r="BA9" s="17">
        <v>8.4623020015695799E-2</v>
      </c>
      <c r="BB9" s="17">
        <v>8.94027444416641E-2</v>
      </c>
      <c r="BC9" s="17">
        <v>7.5935320469580597E-2</v>
      </c>
      <c r="BD9" s="17">
        <v>3.0933009508231999E-2</v>
      </c>
      <c r="BE9" s="17">
        <v>5.8954667891373297E-2</v>
      </c>
      <c r="BF9" s="17">
        <v>3.8972559690090398E-2</v>
      </c>
      <c r="BG9" s="17">
        <v>6.5627666978649704E-2</v>
      </c>
      <c r="BH9" s="17">
        <v>3.6157532271929797E-2</v>
      </c>
      <c r="BI9" s="17">
        <v>7.3079908130396207E-2</v>
      </c>
      <c r="BJ9" s="17">
        <v>6.8101655893771207E-2</v>
      </c>
      <c r="BK9" s="17">
        <v>1.56421099171817E-2</v>
      </c>
      <c r="BL9" s="17">
        <v>6.1493268461317599E-2</v>
      </c>
      <c r="BM9" s="17"/>
      <c r="BN9" s="17">
        <v>6.9208399308197402E-2</v>
      </c>
      <c r="BO9" s="17">
        <v>8.1713244728050194E-2</v>
      </c>
      <c r="BP9" s="17"/>
      <c r="BQ9" s="17">
        <v>6.2927230097433701E-2</v>
      </c>
      <c r="BR9" s="17">
        <v>8.62246819530499E-2</v>
      </c>
      <c r="BS9" s="17"/>
      <c r="BT9" s="17">
        <v>8.6972561892177905E-2</v>
      </c>
      <c r="BU9" s="17"/>
      <c r="BV9" s="17">
        <v>8.9693730064083002E-2</v>
      </c>
      <c r="BW9" s="17">
        <v>9.9237267639419299E-2</v>
      </c>
      <c r="BX9" s="17">
        <v>5.4457280179656599E-2</v>
      </c>
      <c r="BY9" s="17"/>
      <c r="BZ9" s="17">
        <v>0.237013171265921</v>
      </c>
      <c r="CA9" s="17">
        <v>0.140317167578691</v>
      </c>
      <c r="CB9" s="17">
        <v>8.1372453495521399E-2</v>
      </c>
      <c r="CC9" s="17">
        <v>4.8234216759012301E-2</v>
      </c>
      <c r="CD9" s="17">
        <v>1.8228341468012201E-2</v>
      </c>
      <c r="CE9" s="17">
        <v>2.5263279443551698E-2</v>
      </c>
      <c r="CF9" s="17">
        <v>5.0813875084804797E-2</v>
      </c>
      <c r="CG9" s="17"/>
      <c r="CH9" s="17">
        <v>5.7205374480827902E-2</v>
      </c>
      <c r="CI9" s="17">
        <v>2.0664490269488502E-2</v>
      </c>
      <c r="CJ9" s="17">
        <v>6.5822354025987503E-2</v>
      </c>
      <c r="CK9" s="17">
        <v>0.14638824389000399</v>
      </c>
      <c r="CL9" s="17">
        <v>0.42814306275752401</v>
      </c>
    </row>
    <row r="10" spans="2:90" x14ac:dyDescent="0.3">
      <c r="B10" s="18" t="s">
        <v>195</v>
      </c>
      <c r="C10" s="17">
        <v>0.10431578537860201</v>
      </c>
      <c r="D10" s="17">
        <v>9.2040318040405494E-2</v>
      </c>
      <c r="E10" s="17">
        <v>0.11311367765418601</v>
      </c>
      <c r="F10" s="17"/>
      <c r="G10" s="17">
        <v>0.138379595831639</v>
      </c>
      <c r="H10" s="17">
        <v>0.16201584666812399</v>
      </c>
      <c r="I10" s="17">
        <v>0.13342284937392701</v>
      </c>
      <c r="J10" s="17">
        <v>0.113783121246832</v>
      </c>
      <c r="K10" s="17">
        <v>6.9394965299536496E-2</v>
      </c>
      <c r="L10" s="17">
        <v>2.6450748751871998E-2</v>
      </c>
      <c r="M10" s="17"/>
      <c r="N10" s="17">
        <v>8.8357520508660997E-2</v>
      </c>
      <c r="O10" s="17">
        <v>0.10833058204641501</v>
      </c>
      <c r="P10" s="17">
        <v>7.6614828990042294E-2</v>
      </c>
      <c r="Q10" s="17">
        <v>0.14044053546666499</v>
      </c>
      <c r="R10" s="17"/>
      <c r="S10" s="17">
        <v>0.136489914970713</v>
      </c>
      <c r="T10" s="17">
        <v>8.9246131196521902E-2</v>
      </c>
      <c r="U10" s="17">
        <v>6.0530055444649997E-2</v>
      </c>
      <c r="V10" s="17">
        <v>0.14062551536311699</v>
      </c>
      <c r="W10" s="17">
        <v>6.6551527372045505E-2</v>
      </c>
      <c r="X10" s="17">
        <v>5.7577486928724102E-2</v>
      </c>
      <c r="Y10" s="17">
        <v>0.121043144454101</v>
      </c>
      <c r="Z10" s="17">
        <v>0.10246171457460899</v>
      </c>
      <c r="AA10" s="17">
        <v>0.13249601804074199</v>
      </c>
      <c r="AB10" s="17">
        <v>0.102180089899347</v>
      </c>
      <c r="AC10" s="17">
        <v>7.0688859922763497E-2</v>
      </c>
      <c r="AD10" s="17">
        <v>0.171880234697385</v>
      </c>
      <c r="AE10" s="17"/>
      <c r="AF10" s="17">
        <v>8.5722952262141605E-2</v>
      </c>
      <c r="AG10" s="17">
        <v>0.105810660962673</v>
      </c>
      <c r="AH10" s="17">
        <v>0.102602762747577</v>
      </c>
      <c r="AI10" s="17"/>
      <c r="AJ10" s="17">
        <v>8.0568004616253797E-2</v>
      </c>
      <c r="AK10" s="17">
        <v>0.112992131268925</v>
      </c>
      <c r="AL10" s="17">
        <v>6.2878889859861106E-2</v>
      </c>
      <c r="AM10" s="17">
        <v>0.111095669797745</v>
      </c>
      <c r="AN10" s="17">
        <v>8.4897176998483204E-2</v>
      </c>
      <c r="AO10" s="17"/>
      <c r="AP10" s="17">
        <v>0.11598263040149701</v>
      </c>
      <c r="AQ10" s="17">
        <v>9.3082341197345098E-2</v>
      </c>
      <c r="AR10" s="17">
        <v>8.4184661709017505E-2</v>
      </c>
      <c r="AS10" s="17">
        <v>9.72625034387192E-2</v>
      </c>
      <c r="AT10" s="17">
        <v>0.13512213009420401</v>
      </c>
      <c r="AU10" s="17">
        <v>7.9972530451964202E-2</v>
      </c>
      <c r="AV10" s="17"/>
      <c r="AW10" s="17">
        <v>0.300655484011003</v>
      </c>
      <c r="AX10" s="17">
        <v>0.11504324561401599</v>
      </c>
      <c r="AY10" s="17">
        <v>0.13165724113545099</v>
      </c>
      <c r="AZ10" s="17">
        <v>0.17646425380268899</v>
      </c>
      <c r="BA10" s="17">
        <v>7.7771450082129198E-2</v>
      </c>
      <c r="BB10" s="17">
        <v>0.108539490748304</v>
      </c>
      <c r="BC10" s="17">
        <v>0.13332096204867699</v>
      </c>
      <c r="BD10" s="17">
        <v>9.4382830735708398E-2</v>
      </c>
      <c r="BE10" s="17">
        <v>0.109143811659158</v>
      </c>
      <c r="BF10" s="17">
        <v>0.11586347103756001</v>
      </c>
      <c r="BG10" s="17">
        <v>7.9598433685499195E-2</v>
      </c>
      <c r="BH10" s="17">
        <v>5.68037903285184E-2</v>
      </c>
      <c r="BI10" s="17">
        <v>5.8169671695482997E-2</v>
      </c>
      <c r="BJ10" s="17">
        <v>6.44510159122475E-2</v>
      </c>
      <c r="BK10" s="17">
        <v>0.101381637601936</v>
      </c>
      <c r="BL10" s="17">
        <v>0.13090649013541</v>
      </c>
      <c r="BM10" s="17"/>
      <c r="BN10" s="17">
        <v>0.104408421304934</v>
      </c>
      <c r="BO10" s="17">
        <v>0.105700930776977</v>
      </c>
      <c r="BP10" s="17"/>
      <c r="BQ10" s="17">
        <v>0.109843262357329</v>
      </c>
      <c r="BR10" s="17">
        <v>0.12329416844598801</v>
      </c>
      <c r="BS10" s="17"/>
      <c r="BT10" s="17">
        <v>0.12298430026276901</v>
      </c>
      <c r="BU10" s="17"/>
      <c r="BV10" s="17">
        <v>0.10049060934067</v>
      </c>
      <c r="BW10" s="17">
        <v>0.13884777516784699</v>
      </c>
      <c r="BX10" s="17">
        <v>8.9649633947365998E-2</v>
      </c>
      <c r="BY10" s="17"/>
      <c r="BZ10" s="17">
        <v>0.19835483640728599</v>
      </c>
      <c r="CA10" s="17">
        <v>0.16422369328900399</v>
      </c>
      <c r="CB10" s="17">
        <v>0.112993333855993</v>
      </c>
      <c r="CC10" s="17">
        <v>0.10548398337324</v>
      </c>
      <c r="CD10" s="17">
        <v>5.1912521750114397E-2</v>
      </c>
      <c r="CE10" s="17">
        <v>9.20439578883296E-2</v>
      </c>
      <c r="CF10" s="17">
        <v>6.3532065448141203E-2</v>
      </c>
      <c r="CG10" s="17"/>
      <c r="CH10" s="17">
        <v>6.7423263619946702E-2</v>
      </c>
      <c r="CI10" s="17">
        <v>6.4177621074167204E-2</v>
      </c>
      <c r="CJ10" s="17">
        <v>9.6252135366048902E-2</v>
      </c>
      <c r="CK10" s="17">
        <v>0.20907291932161601</v>
      </c>
      <c r="CL10" s="17">
        <v>0.23261616430985799</v>
      </c>
    </row>
    <row r="11" spans="2:90" x14ac:dyDescent="0.3">
      <c r="B11" s="18" t="s">
        <v>196</v>
      </c>
      <c r="C11" s="17">
        <v>0.12900457349435199</v>
      </c>
      <c r="D11" s="17">
        <v>0.107785266680471</v>
      </c>
      <c r="E11" s="17">
        <v>0.149825326246809</v>
      </c>
      <c r="F11" s="17"/>
      <c r="G11" s="17">
        <v>0.13663932941267601</v>
      </c>
      <c r="H11" s="17">
        <v>0.13310224384630101</v>
      </c>
      <c r="I11" s="17">
        <v>0.13776366275120899</v>
      </c>
      <c r="J11" s="17">
        <v>0.14740993694259899</v>
      </c>
      <c r="K11" s="17">
        <v>0.123970605185031</v>
      </c>
      <c r="L11" s="17">
        <v>0.101850262213091</v>
      </c>
      <c r="M11" s="17"/>
      <c r="N11" s="17">
        <v>0.10715310237619501</v>
      </c>
      <c r="O11" s="17">
        <v>0.13754695978103601</v>
      </c>
      <c r="P11" s="17">
        <v>0.128735950532222</v>
      </c>
      <c r="Q11" s="17">
        <v>0.14521989633576399</v>
      </c>
      <c r="R11" s="17"/>
      <c r="S11" s="17">
        <v>8.9947957022310301E-2</v>
      </c>
      <c r="T11" s="17">
        <v>0.130808245409955</v>
      </c>
      <c r="U11" s="17">
        <v>0.15059055983169101</v>
      </c>
      <c r="V11" s="17">
        <v>0.13891150147912601</v>
      </c>
      <c r="W11" s="17">
        <v>0.127858052708475</v>
      </c>
      <c r="X11" s="17">
        <v>0.14804956445836501</v>
      </c>
      <c r="Y11" s="17">
        <v>9.8854813109395104E-2</v>
      </c>
      <c r="Z11" s="17">
        <v>0.125236481008656</v>
      </c>
      <c r="AA11" s="17">
        <v>0.161877859541291</v>
      </c>
      <c r="AB11" s="17">
        <v>0.12582851016796601</v>
      </c>
      <c r="AC11" s="17">
        <v>0.11800059049933501</v>
      </c>
      <c r="AD11" s="17">
        <v>0.15454644949417301</v>
      </c>
      <c r="AE11" s="17"/>
      <c r="AF11" s="17">
        <v>0.138917731838342</v>
      </c>
      <c r="AG11" s="17">
        <v>0.11822403538179301</v>
      </c>
      <c r="AH11" s="17">
        <v>0.15750629604279401</v>
      </c>
      <c r="AI11" s="17"/>
      <c r="AJ11" s="17">
        <v>9.1449399644551593E-2</v>
      </c>
      <c r="AK11" s="17">
        <v>0.13129240557324501</v>
      </c>
      <c r="AL11" s="17">
        <v>0.145593357847278</v>
      </c>
      <c r="AM11" s="17">
        <v>0.135415710292321</v>
      </c>
      <c r="AN11" s="17">
        <v>0.14234601069897701</v>
      </c>
      <c r="AO11" s="17"/>
      <c r="AP11" s="17">
        <v>0.108882940105336</v>
      </c>
      <c r="AQ11" s="17">
        <v>0.102782883559741</v>
      </c>
      <c r="AR11" s="17">
        <v>0.170541227731552</v>
      </c>
      <c r="AS11" s="17">
        <v>0.14734446621189101</v>
      </c>
      <c r="AT11" s="17">
        <v>0.15068217221462099</v>
      </c>
      <c r="AU11" s="17">
        <v>0.11209278468017</v>
      </c>
      <c r="AV11" s="17"/>
      <c r="AW11" s="17">
        <v>9.8340716838249895E-2</v>
      </c>
      <c r="AX11" s="17">
        <v>0.19044195556736401</v>
      </c>
      <c r="AY11" s="17">
        <v>0.16024487655729999</v>
      </c>
      <c r="AZ11" s="17">
        <v>0.13678157851616701</v>
      </c>
      <c r="BA11" s="17">
        <v>0.135894304846642</v>
      </c>
      <c r="BB11" s="17">
        <v>0.17960464604618601</v>
      </c>
      <c r="BC11" s="17">
        <v>0.105605935662086</v>
      </c>
      <c r="BD11" s="17">
        <v>0.150352461957205</v>
      </c>
      <c r="BE11" s="17">
        <v>0.13452379078007101</v>
      </c>
      <c r="BF11" s="17">
        <v>9.8807069649627002E-2</v>
      </c>
      <c r="BG11" s="17">
        <v>0.113487904789923</v>
      </c>
      <c r="BH11" s="17">
        <v>0.124627328448811</v>
      </c>
      <c r="BI11" s="17">
        <v>7.5708410076820304E-2</v>
      </c>
      <c r="BJ11" s="17">
        <v>0.11581319079015399</v>
      </c>
      <c r="BK11" s="17">
        <v>0.106063501356239</v>
      </c>
      <c r="BL11" s="17">
        <v>6.9572185961273306E-2</v>
      </c>
      <c r="BM11" s="17"/>
      <c r="BN11" s="17">
        <v>0.13565947529113601</v>
      </c>
      <c r="BO11" s="17">
        <v>0.119339883184789</v>
      </c>
      <c r="BP11" s="17"/>
      <c r="BQ11" s="17">
        <v>0.11068626753807299</v>
      </c>
      <c r="BR11" s="17">
        <v>0.18023457144888599</v>
      </c>
      <c r="BS11" s="17"/>
      <c r="BT11" s="17">
        <v>0.147889626297183</v>
      </c>
      <c r="BU11" s="17"/>
      <c r="BV11" s="17">
        <v>0.13849986108666401</v>
      </c>
      <c r="BW11" s="17">
        <v>0.14394909764924199</v>
      </c>
      <c r="BX11" s="17">
        <v>0.12363351405851</v>
      </c>
      <c r="BY11" s="17"/>
      <c r="BZ11" s="17">
        <v>0.14061157905935401</v>
      </c>
      <c r="CA11" s="17">
        <v>0.17330617688839101</v>
      </c>
      <c r="CB11" s="17">
        <v>0.16795851403725601</v>
      </c>
      <c r="CC11" s="17">
        <v>0.18957914852700999</v>
      </c>
      <c r="CD11" s="17">
        <v>0.119221870684687</v>
      </c>
      <c r="CE11" s="17">
        <v>8.0381876019393603E-2</v>
      </c>
      <c r="CF11" s="17">
        <v>6.0725460510883601E-2</v>
      </c>
      <c r="CG11" s="17"/>
      <c r="CH11" s="17">
        <v>8.97293239875495E-2</v>
      </c>
      <c r="CI11" s="17">
        <v>9.33840486088333E-2</v>
      </c>
      <c r="CJ11" s="17">
        <v>0.15567850166577599</v>
      </c>
      <c r="CK11" s="17">
        <v>0.19809336983335299</v>
      </c>
      <c r="CL11" s="17">
        <v>4.0683716747883798E-2</v>
      </c>
    </row>
    <row r="12" spans="2:90" x14ac:dyDescent="0.3">
      <c r="B12" s="18" t="s">
        <v>197</v>
      </c>
      <c r="C12" s="17">
        <v>0.127070335885485</v>
      </c>
      <c r="D12" s="17">
        <v>0.12304898838415</v>
      </c>
      <c r="E12" s="17">
        <v>0.132007697326705</v>
      </c>
      <c r="F12" s="17"/>
      <c r="G12" s="17">
        <v>0.18408604272019999</v>
      </c>
      <c r="H12" s="17">
        <v>0.13073831001948699</v>
      </c>
      <c r="I12" s="17">
        <v>0.12641715256806399</v>
      </c>
      <c r="J12" s="17">
        <v>0.12513416456832799</v>
      </c>
      <c r="K12" s="17">
        <v>0.128413438017528</v>
      </c>
      <c r="L12" s="17">
        <v>8.7403365444076703E-2</v>
      </c>
      <c r="M12" s="17"/>
      <c r="N12" s="17">
        <v>0.11798445026662401</v>
      </c>
      <c r="O12" s="17">
        <v>0.143078515466874</v>
      </c>
      <c r="P12" s="17">
        <v>0.12914788461593099</v>
      </c>
      <c r="Q12" s="17">
        <v>0.119690890653199</v>
      </c>
      <c r="R12" s="17"/>
      <c r="S12" s="17">
        <v>0.15410492215719501</v>
      </c>
      <c r="T12" s="17">
        <v>9.0376048349529794E-2</v>
      </c>
      <c r="U12" s="17">
        <v>0.119545271279778</v>
      </c>
      <c r="V12" s="17">
        <v>0.105855271525261</v>
      </c>
      <c r="W12" s="17">
        <v>0.15671442864204799</v>
      </c>
      <c r="X12" s="17">
        <v>9.7853588093470806E-2</v>
      </c>
      <c r="Y12" s="17">
        <v>0.140624663224796</v>
      </c>
      <c r="Z12" s="17">
        <v>0.11327413969198701</v>
      </c>
      <c r="AA12" s="17">
        <v>0.12856884920945399</v>
      </c>
      <c r="AB12" s="17">
        <v>0.128805397688603</v>
      </c>
      <c r="AC12" s="17">
        <v>0.165063492254546</v>
      </c>
      <c r="AD12" s="17">
        <v>0.17047627982070199</v>
      </c>
      <c r="AE12" s="17"/>
      <c r="AF12" s="17">
        <v>0.117670216789309</v>
      </c>
      <c r="AG12" s="17">
        <v>0.120493306218535</v>
      </c>
      <c r="AH12" s="17">
        <v>0.14446528625888999</v>
      </c>
      <c r="AI12" s="17"/>
      <c r="AJ12" s="17">
        <v>0.12053417313555</v>
      </c>
      <c r="AK12" s="17">
        <v>0.12912458590139</v>
      </c>
      <c r="AL12" s="17">
        <v>0.10099570736014001</v>
      </c>
      <c r="AM12" s="17">
        <v>0.122554113207394</v>
      </c>
      <c r="AN12" s="17">
        <v>0.175479135017757</v>
      </c>
      <c r="AO12" s="17"/>
      <c r="AP12" s="17">
        <v>0.12809729470466999</v>
      </c>
      <c r="AQ12" s="17">
        <v>0.11963972586169</v>
      </c>
      <c r="AR12" s="17">
        <v>0.11235523525060299</v>
      </c>
      <c r="AS12" s="17">
        <v>0.120289866071457</v>
      </c>
      <c r="AT12" s="17">
        <v>0.121691733335858</v>
      </c>
      <c r="AU12" s="17">
        <v>0.133670056273265</v>
      </c>
      <c r="AV12" s="17"/>
      <c r="AW12" s="17">
        <v>0.21178932424143901</v>
      </c>
      <c r="AX12" s="17">
        <v>0.174725966706582</v>
      </c>
      <c r="AY12" s="17">
        <v>0.13901531548524201</v>
      </c>
      <c r="AZ12" s="17">
        <v>0.104517723136711</v>
      </c>
      <c r="BA12" s="17">
        <v>0.13299246878475701</v>
      </c>
      <c r="BB12" s="17">
        <v>0.16036735361486501</v>
      </c>
      <c r="BC12" s="17">
        <v>0.166461660668869</v>
      </c>
      <c r="BD12" s="17">
        <v>6.2026314143781597E-2</v>
      </c>
      <c r="BE12" s="17">
        <v>0.126932506781333</v>
      </c>
      <c r="BF12" s="17">
        <v>0.13141140159251499</v>
      </c>
      <c r="BG12" s="17">
        <v>0.12922905896522899</v>
      </c>
      <c r="BH12" s="17">
        <v>0.135735307250166</v>
      </c>
      <c r="BI12" s="17">
        <v>0.102602555384916</v>
      </c>
      <c r="BJ12" s="17">
        <v>9.6695372958219894E-2</v>
      </c>
      <c r="BK12" s="17">
        <v>4.2094694248978097E-2</v>
      </c>
      <c r="BL12" s="17">
        <v>0.114872614060094</v>
      </c>
      <c r="BM12" s="17"/>
      <c r="BN12" s="17">
        <v>0.11932630843856699</v>
      </c>
      <c r="BO12" s="17">
        <v>0.139612992373149</v>
      </c>
      <c r="BP12" s="17"/>
      <c r="BQ12" s="17">
        <v>0.13257236735161401</v>
      </c>
      <c r="BR12" s="17">
        <v>0.111683561940536</v>
      </c>
      <c r="BS12" s="17"/>
      <c r="BT12" s="17">
        <v>0.157198430907555</v>
      </c>
      <c r="BU12" s="17"/>
      <c r="BV12" s="17">
        <v>0.153657827614188</v>
      </c>
      <c r="BW12" s="17">
        <v>0.125130885512133</v>
      </c>
      <c r="BX12" s="17">
        <v>0.11884681219287301</v>
      </c>
      <c r="BY12" s="17"/>
      <c r="BZ12" s="17">
        <v>0.18058085315222</v>
      </c>
      <c r="CA12" s="17">
        <v>0.160740080881907</v>
      </c>
      <c r="CB12" s="17">
        <v>0.18528554300177799</v>
      </c>
      <c r="CC12" s="17">
        <v>0.141009498458493</v>
      </c>
      <c r="CD12" s="17">
        <v>0.11359066864203</v>
      </c>
      <c r="CE12" s="17">
        <v>7.4144452575378397E-2</v>
      </c>
      <c r="CF12" s="17">
        <v>6.7334889526383099E-2</v>
      </c>
      <c r="CG12" s="17"/>
      <c r="CH12" s="17">
        <v>9.4641705024726297E-2</v>
      </c>
      <c r="CI12" s="17">
        <v>7.9848583889096394E-2</v>
      </c>
      <c r="CJ12" s="17">
        <v>0.16127052706483699</v>
      </c>
      <c r="CK12" s="17">
        <v>0.17831421708030801</v>
      </c>
      <c r="CL12" s="17">
        <v>0.13049053354830201</v>
      </c>
    </row>
    <row r="13" spans="2:90" x14ac:dyDescent="0.3">
      <c r="B13" s="18" t="s">
        <v>198</v>
      </c>
      <c r="C13" s="17">
        <v>0.108759362641449</v>
      </c>
      <c r="D13" s="17">
        <v>0.107335075072181</v>
      </c>
      <c r="E13" s="17">
        <v>0.110041780751242</v>
      </c>
      <c r="F13" s="17"/>
      <c r="G13" s="17">
        <v>0.10910506670572501</v>
      </c>
      <c r="H13" s="17">
        <v>0.120707313549777</v>
      </c>
      <c r="I13" s="17">
        <v>0.15748306612565</v>
      </c>
      <c r="J13" s="17">
        <v>0.115968478945009</v>
      </c>
      <c r="K13" s="17">
        <v>8.2596294198002601E-2</v>
      </c>
      <c r="L13" s="17">
        <v>7.0568433457060001E-2</v>
      </c>
      <c r="M13" s="17"/>
      <c r="N13" s="17">
        <v>0.112911812691445</v>
      </c>
      <c r="O13" s="17">
        <v>0.119789450597865</v>
      </c>
      <c r="P13" s="17">
        <v>0.112234992449911</v>
      </c>
      <c r="Q13" s="17">
        <v>9.0862829583761198E-2</v>
      </c>
      <c r="R13" s="17"/>
      <c r="S13" s="17">
        <v>0.128556944903711</v>
      </c>
      <c r="T13" s="17">
        <v>0.12232265078174701</v>
      </c>
      <c r="U13" s="17">
        <v>9.9214778211095395E-2</v>
      </c>
      <c r="V13" s="17">
        <v>6.4308255485442806E-2</v>
      </c>
      <c r="W13" s="17">
        <v>0.124233977217036</v>
      </c>
      <c r="X13" s="17">
        <v>0.147535353113215</v>
      </c>
      <c r="Y13" s="17">
        <v>6.5262479363716805E-2</v>
      </c>
      <c r="Z13" s="17">
        <v>0.11381717953100499</v>
      </c>
      <c r="AA13" s="17">
        <v>9.32814365840927E-2</v>
      </c>
      <c r="AB13" s="17">
        <v>0.12619044043177899</v>
      </c>
      <c r="AC13" s="17">
        <v>9.2052963638689297E-2</v>
      </c>
      <c r="AD13" s="17">
        <v>0.105216734854648</v>
      </c>
      <c r="AE13" s="17"/>
      <c r="AF13" s="17">
        <v>9.51783804349111E-2</v>
      </c>
      <c r="AG13" s="17">
        <v>0.11707251150640199</v>
      </c>
      <c r="AH13" s="17">
        <v>0.10768388034333901</v>
      </c>
      <c r="AI13" s="17"/>
      <c r="AJ13" s="17">
        <v>0.11080672528614501</v>
      </c>
      <c r="AK13" s="17">
        <v>0.122662817477752</v>
      </c>
      <c r="AL13" s="17">
        <v>0.104857373358891</v>
      </c>
      <c r="AM13" s="17">
        <v>0.101530879586649</v>
      </c>
      <c r="AN13" s="17">
        <v>9.71634526077816E-2</v>
      </c>
      <c r="AO13" s="17"/>
      <c r="AP13" s="17">
        <v>0.13138146038676701</v>
      </c>
      <c r="AQ13" s="17">
        <v>0.11444235822227999</v>
      </c>
      <c r="AR13" s="17">
        <v>9.8321747303247206E-2</v>
      </c>
      <c r="AS13" s="17">
        <v>9.6727395817710796E-2</v>
      </c>
      <c r="AT13" s="17">
        <v>0.111210405854671</v>
      </c>
      <c r="AU13" s="17">
        <v>8.13601595020155E-2</v>
      </c>
      <c r="AV13" s="17"/>
      <c r="AW13" s="17">
        <v>5.0365447551421E-2</v>
      </c>
      <c r="AX13" s="17">
        <v>6.2425035404675498E-2</v>
      </c>
      <c r="AY13" s="17">
        <v>0.108183815079076</v>
      </c>
      <c r="AZ13" s="17">
        <v>7.7308684212357801E-2</v>
      </c>
      <c r="BA13" s="17">
        <v>9.5051488578752105E-2</v>
      </c>
      <c r="BB13" s="17">
        <v>0.111969442042178</v>
      </c>
      <c r="BC13" s="17">
        <v>0.106374273944217</v>
      </c>
      <c r="BD13" s="17">
        <v>0.131647024031947</v>
      </c>
      <c r="BE13" s="17">
        <v>0.16116124046900099</v>
      </c>
      <c r="BF13" s="17">
        <v>0.15728663491192499</v>
      </c>
      <c r="BG13" s="17">
        <v>0.13321977731090301</v>
      </c>
      <c r="BH13" s="17">
        <v>0.136835319471594</v>
      </c>
      <c r="BI13" s="17">
        <v>8.6522549347893399E-2</v>
      </c>
      <c r="BJ13" s="17">
        <v>0.150508772556502</v>
      </c>
      <c r="BK13" s="17">
        <v>8.0123399775440099E-2</v>
      </c>
      <c r="BL13" s="17">
        <v>5.5674444091667601E-2</v>
      </c>
      <c r="BM13" s="17"/>
      <c r="BN13" s="17">
        <v>0.10424907987475</v>
      </c>
      <c r="BO13" s="17">
        <v>0.11327979098659199</v>
      </c>
      <c r="BP13" s="17"/>
      <c r="BQ13" s="17">
        <v>0.126831202989065</v>
      </c>
      <c r="BR13" s="17">
        <v>0.110619184362066</v>
      </c>
      <c r="BS13" s="17"/>
      <c r="BT13" s="17">
        <v>0.129794413323225</v>
      </c>
      <c r="BU13" s="17"/>
      <c r="BV13" s="17">
        <v>0.112351877995539</v>
      </c>
      <c r="BW13" s="17">
        <v>0.10605301784933099</v>
      </c>
      <c r="BX13" s="17">
        <v>0.111063170536452</v>
      </c>
      <c r="BY13" s="17"/>
      <c r="BZ13" s="17">
        <v>0.10498895278112499</v>
      </c>
      <c r="CA13" s="17">
        <v>9.8031089053699505E-2</v>
      </c>
      <c r="CB13" s="17">
        <v>9.9446935544501E-2</v>
      </c>
      <c r="CC13" s="17">
        <v>0.139100766543236</v>
      </c>
      <c r="CD13" s="17">
        <v>0.120115979888807</v>
      </c>
      <c r="CE13" s="17">
        <v>0.123699869842936</v>
      </c>
      <c r="CF13" s="17">
        <v>6.5652598214289495E-2</v>
      </c>
      <c r="CG13" s="17"/>
      <c r="CH13" s="17">
        <v>8.1575560188291998E-2</v>
      </c>
      <c r="CI13" s="17">
        <v>9.8445426518423307E-2</v>
      </c>
      <c r="CJ13" s="17">
        <v>0.138705885155741</v>
      </c>
      <c r="CK13" s="17">
        <v>8.3694734927151501E-2</v>
      </c>
      <c r="CL13" s="17">
        <v>9.3651388397577903E-2</v>
      </c>
    </row>
    <row r="14" spans="2:90" x14ac:dyDescent="0.3">
      <c r="B14" s="18" t="s">
        <v>199</v>
      </c>
      <c r="C14" s="17">
        <v>8.6413037370544399E-2</v>
      </c>
      <c r="D14" s="17">
        <v>8.0273161408821306E-2</v>
      </c>
      <c r="E14" s="17">
        <v>9.3098550812027905E-2</v>
      </c>
      <c r="F14" s="17"/>
      <c r="G14" s="17">
        <v>7.5938799337935695E-2</v>
      </c>
      <c r="H14" s="17">
        <v>8.4003937888304306E-2</v>
      </c>
      <c r="I14" s="17">
        <v>8.0129532158914593E-2</v>
      </c>
      <c r="J14" s="17">
        <v>0.113140965601115</v>
      </c>
      <c r="K14" s="17">
        <v>0.11197821803456399</v>
      </c>
      <c r="L14" s="17">
        <v>6.1641809879176203E-2</v>
      </c>
      <c r="M14" s="17"/>
      <c r="N14" s="17">
        <v>8.7349361589654798E-2</v>
      </c>
      <c r="O14" s="17">
        <v>9.2428045073457504E-2</v>
      </c>
      <c r="P14" s="17">
        <v>6.96819924810404E-2</v>
      </c>
      <c r="Q14" s="17">
        <v>9.2685370111540696E-2</v>
      </c>
      <c r="R14" s="17"/>
      <c r="S14" s="17">
        <v>7.6267440856649105E-2</v>
      </c>
      <c r="T14" s="17">
        <v>9.0023608166355407E-2</v>
      </c>
      <c r="U14" s="17">
        <v>7.3097028270785694E-2</v>
      </c>
      <c r="V14" s="17">
        <v>0.10367786461912799</v>
      </c>
      <c r="W14" s="17">
        <v>0.100773192895483</v>
      </c>
      <c r="X14" s="17">
        <v>6.4958865285468903E-2</v>
      </c>
      <c r="Y14" s="17">
        <v>8.0961648516425802E-2</v>
      </c>
      <c r="Z14" s="17">
        <v>0.102257625811483</v>
      </c>
      <c r="AA14" s="17">
        <v>8.6377196409449797E-2</v>
      </c>
      <c r="AB14" s="17">
        <v>7.7677440659173799E-2</v>
      </c>
      <c r="AC14" s="17">
        <v>0.108226995700683</v>
      </c>
      <c r="AD14" s="17">
        <v>0.116193659851864</v>
      </c>
      <c r="AE14" s="17"/>
      <c r="AF14" s="17">
        <v>7.4999468326369806E-2</v>
      </c>
      <c r="AG14" s="17">
        <v>9.2220795687891099E-2</v>
      </c>
      <c r="AH14" s="17">
        <v>0.118431512021183</v>
      </c>
      <c r="AI14" s="17"/>
      <c r="AJ14" s="17">
        <v>9.2705401345994601E-2</v>
      </c>
      <c r="AK14" s="17">
        <v>7.9512804137735593E-2</v>
      </c>
      <c r="AL14" s="17">
        <v>9.0923986482163696E-2</v>
      </c>
      <c r="AM14" s="17">
        <v>7.4653318210138805E-2</v>
      </c>
      <c r="AN14" s="17">
        <v>0.115755225856286</v>
      </c>
      <c r="AO14" s="17"/>
      <c r="AP14" s="17">
        <v>8.2770907850683098E-2</v>
      </c>
      <c r="AQ14" s="17">
        <v>7.8017880583725094E-2</v>
      </c>
      <c r="AR14" s="17">
        <v>8.5441252885172597E-2</v>
      </c>
      <c r="AS14" s="17">
        <v>9.0502397630545406E-2</v>
      </c>
      <c r="AT14" s="17">
        <v>9.5427992130556499E-2</v>
      </c>
      <c r="AU14" s="17">
        <v>0.10813535418720099</v>
      </c>
      <c r="AV14" s="17"/>
      <c r="AW14" s="17">
        <v>5.3573089408536299E-2</v>
      </c>
      <c r="AX14" s="17">
        <v>3.3003922204473603E-2</v>
      </c>
      <c r="AY14" s="17">
        <v>0.10152994294894099</v>
      </c>
      <c r="AZ14" s="17">
        <v>7.6853735913848698E-2</v>
      </c>
      <c r="BA14" s="17">
        <v>0.120171554695502</v>
      </c>
      <c r="BB14" s="17">
        <v>8.8775479562424001E-2</v>
      </c>
      <c r="BC14" s="17">
        <v>5.8472554215756103E-2</v>
      </c>
      <c r="BD14" s="17">
        <v>9.0504629964075198E-2</v>
      </c>
      <c r="BE14" s="17">
        <v>0.110729282071671</v>
      </c>
      <c r="BF14" s="17">
        <v>8.4620167949144606E-2</v>
      </c>
      <c r="BG14" s="17">
        <v>5.9825382096694101E-2</v>
      </c>
      <c r="BH14" s="17">
        <v>0.102911670554081</v>
      </c>
      <c r="BI14" s="17">
        <v>8.0490049539430106E-2</v>
      </c>
      <c r="BJ14" s="17">
        <v>0.110854260020082</v>
      </c>
      <c r="BK14" s="17">
        <v>0.191579651435836</v>
      </c>
      <c r="BL14" s="17">
        <v>7.89601558102863E-2</v>
      </c>
      <c r="BM14" s="17"/>
      <c r="BN14" s="17">
        <v>8.2977845817165996E-2</v>
      </c>
      <c r="BO14" s="17">
        <v>8.9991220531411203E-2</v>
      </c>
      <c r="BP14" s="17"/>
      <c r="BQ14" s="17">
        <v>8.3541017989736899E-2</v>
      </c>
      <c r="BR14" s="17">
        <v>8.9525897313615294E-2</v>
      </c>
      <c r="BS14" s="17"/>
      <c r="BT14" s="17">
        <v>6.0027897121011198E-2</v>
      </c>
      <c r="BU14" s="17"/>
      <c r="BV14" s="17">
        <v>8.2431487896592104E-2</v>
      </c>
      <c r="BW14" s="17">
        <v>7.3322233415010193E-2</v>
      </c>
      <c r="BX14" s="17">
        <v>9.1426207120502506E-2</v>
      </c>
      <c r="BY14" s="17"/>
      <c r="BZ14" s="17">
        <v>5.5645426463628897E-2</v>
      </c>
      <c r="CA14" s="17">
        <v>7.4395452282925698E-2</v>
      </c>
      <c r="CB14" s="17">
        <v>9.0517980383169994E-2</v>
      </c>
      <c r="CC14" s="17">
        <v>0.108389981793169</v>
      </c>
      <c r="CD14" s="17">
        <v>0.10699901948316599</v>
      </c>
      <c r="CE14" s="17">
        <v>0.114493732254329</v>
      </c>
      <c r="CF14" s="17">
        <v>6.7688431740705601E-2</v>
      </c>
      <c r="CG14" s="17"/>
      <c r="CH14" s="17">
        <v>8.3426208259097898E-2</v>
      </c>
      <c r="CI14" s="17">
        <v>8.68032977394049E-2</v>
      </c>
      <c r="CJ14" s="17">
        <v>9.8431333923381797E-2</v>
      </c>
      <c r="CK14" s="17">
        <v>7.49503878031509E-2</v>
      </c>
      <c r="CL14" s="17">
        <v>2.4251386401738999E-2</v>
      </c>
    </row>
    <row r="15" spans="2:90" x14ac:dyDescent="0.3">
      <c r="B15" s="18" t="s">
        <v>200</v>
      </c>
      <c r="C15" s="17">
        <v>1.93713838558013E-2</v>
      </c>
      <c r="D15" s="17">
        <v>2.3439554260984201E-2</v>
      </c>
      <c r="E15" s="17">
        <v>1.45177543975677E-2</v>
      </c>
      <c r="F15" s="17"/>
      <c r="G15" s="17">
        <v>2.6820987185954499E-2</v>
      </c>
      <c r="H15" s="17">
        <v>3.1493544702336701E-2</v>
      </c>
      <c r="I15" s="17">
        <v>2.34063951542435E-2</v>
      </c>
      <c r="J15" s="17">
        <v>8.5875393794363208E-3</v>
      </c>
      <c r="K15" s="17">
        <v>6.8809315150910998E-3</v>
      </c>
      <c r="L15" s="17">
        <v>1.8345758013734802E-2</v>
      </c>
      <c r="M15" s="17"/>
      <c r="N15" s="17">
        <v>2.1640675475572101E-2</v>
      </c>
      <c r="O15" s="17">
        <v>2.7545574599943199E-2</v>
      </c>
      <c r="P15" s="17">
        <v>1.91265975305605E-2</v>
      </c>
      <c r="Q15" s="17">
        <v>8.8494033020388302E-3</v>
      </c>
      <c r="R15" s="17"/>
      <c r="S15" s="17">
        <v>1.78863815760009E-2</v>
      </c>
      <c r="T15" s="17">
        <v>1.8643785103797099E-2</v>
      </c>
      <c r="U15" s="17">
        <v>0</v>
      </c>
      <c r="V15" s="17">
        <v>2.1002847515688001E-2</v>
      </c>
      <c r="W15" s="17">
        <v>1.1536498929987E-2</v>
      </c>
      <c r="X15" s="17">
        <v>2.4024385457932899E-2</v>
      </c>
      <c r="Y15" s="17">
        <v>5.9185914180905103E-2</v>
      </c>
      <c r="Z15" s="17">
        <v>0</v>
      </c>
      <c r="AA15" s="17">
        <v>3.5323823930425602E-2</v>
      </c>
      <c r="AB15" s="17">
        <v>0</v>
      </c>
      <c r="AC15" s="17">
        <v>8.9783640024868605E-3</v>
      </c>
      <c r="AD15" s="17">
        <v>1.69119861369483E-2</v>
      </c>
      <c r="AE15" s="17"/>
      <c r="AF15" s="17">
        <v>1.39189956377104E-2</v>
      </c>
      <c r="AG15" s="17">
        <v>2.5593827359410699E-2</v>
      </c>
      <c r="AH15" s="17">
        <v>2.1229243930324802E-2</v>
      </c>
      <c r="AI15" s="17"/>
      <c r="AJ15" s="17">
        <v>1.9600257644963301E-2</v>
      </c>
      <c r="AK15" s="17">
        <v>2.4046745496076501E-2</v>
      </c>
      <c r="AL15" s="17">
        <v>5.0043283993372904E-3</v>
      </c>
      <c r="AM15" s="17">
        <v>1.39383277934824E-2</v>
      </c>
      <c r="AN15" s="17">
        <v>2.0015952265840301E-2</v>
      </c>
      <c r="AO15" s="17"/>
      <c r="AP15" s="17">
        <v>2.8017501326614298E-2</v>
      </c>
      <c r="AQ15" s="17">
        <v>2.6543869401609601E-2</v>
      </c>
      <c r="AR15" s="17">
        <v>4.8592626345679204E-3</v>
      </c>
      <c r="AS15" s="17">
        <v>2.1296242189819199E-2</v>
      </c>
      <c r="AT15" s="17">
        <v>2.58818991982546E-2</v>
      </c>
      <c r="AU15" s="17">
        <v>5.2453850574044796E-3</v>
      </c>
      <c r="AV15" s="17"/>
      <c r="AW15" s="17">
        <v>0</v>
      </c>
      <c r="AX15" s="17">
        <v>2.3012903458982902E-2</v>
      </c>
      <c r="AY15" s="17">
        <v>1.8386941210717499E-2</v>
      </c>
      <c r="AZ15" s="17">
        <v>2.41061059882084E-2</v>
      </c>
      <c r="BA15" s="17">
        <v>1.4030211992683801E-2</v>
      </c>
      <c r="BB15" s="17">
        <v>9.5222006125809007E-3</v>
      </c>
      <c r="BC15" s="17">
        <v>3.7940198026414997E-2</v>
      </c>
      <c r="BD15" s="17">
        <v>1.4609414481505E-2</v>
      </c>
      <c r="BE15" s="17">
        <v>2.6494347301214399E-2</v>
      </c>
      <c r="BF15" s="17">
        <v>0</v>
      </c>
      <c r="BG15" s="17">
        <v>1.7437615137140799E-2</v>
      </c>
      <c r="BH15" s="17">
        <v>4.5577077331940899E-2</v>
      </c>
      <c r="BI15" s="17">
        <v>2.50787084188973E-2</v>
      </c>
      <c r="BJ15" s="17">
        <v>0</v>
      </c>
      <c r="BK15" s="17">
        <v>0</v>
      </c>
      <c r="BL15" s="17">
        <v>2.0457138345486799E-2</v>
      </c>
      <c r="BM15" s="17"/>
      <c r="BN15" s="17">
        <v>1.6998034937180401E-2</v>
      </c>
      <c r="BO15" s="17">
        <v>2.29314863500698E-2</v>
      </c>
      <c r="BP15" s="17"/>
      <c r="BQ15" s="17">
        <v>2.6984411559490301E-2</v>
      </c>
      <c r="BR15" s="17">
        <v>2.47366249878078E-2</v>
      </c>
      <c r="BS15" s="17"/>
      <c r="BT15" s="17">
        <v>3.6815607715000198E-2</v>
      </c>
      <c r="BU15" s="17"/>
      <c r="BV15" s="17">
        <v>1.46605136512297E-2</v>
      </c>
      <c r="BW15" s="17">
        <v>2.1825415014801001E-2</v>
      </c>
      <c r="BX15" s="17">
        <v>2.1979227432488601E-2</v>
      </c>
      <c r="BY15" s="17"/>
      <c r="BZ15" s="17">
        <v>4.4420340870494701E-3</v>
      </c>
      <c r="CA15" s="17">
        <v>9.8617297595776296E-3</v>
      </c>
      <c r="CB15" s="17">
        <v>1.7421833955391899E-2</v>
      </c>
      <c r="CC15" s="17">
        <v>1.1384505188741401E-2</v>
      </c>
      <c r="CD15" s="17">
        <v>4.8634063392139902E-2</v>
      </c>
      <c r="CE15" s="17">
        <v>1.56728060697899E-2</v>
      </c>
      <c r="CF15" s="17">
        <v>2.3114078095452802E-2</v>
      </c>
      <c r="CG15" s="17"/>
      <c r="CH15" s="17">
        <v>3.0625511324025401E-2</v>
      </c>
      <c r="CI15" s="17">
        <v>2.30217858836313E-2</v>
      </c>
      <c r="CJ15" s="17">
        <v>2.01975566777551E-2</v>
      </c>
      <c r="CK15" s="17">
        <v>6.6466503133667297E-3</v>
      </c>
      <c r="CL15" s="17">
        <v>0</v>
      </c>
    </row>
    <row r="16" spans="2:90" x14ac:dyDescent="0.3">
      <c r="B16" s="18" t="s">
        <v>201</v>
      </c>
      <c r="C16" s="17">
        <v>0.139380914886056</v>
      </c>
      <c r="D16" s="17">
        <v>0.15536963525747499</v>
      </c>
      <c r="E16" s="17">
        <v>0.124859973954919</v>
      </c>
      <c r="F16" s="17"/>
      <c r="G16" s="17">
        <v>7.1075716707511005E-2</v>
      </c>
      <c r="H16" s="17">
        <v>0.10507005449671</v>
      </c>
      <c r="I16" s="17">
        <v>0.11666775553428201</v>
      </c>
      <c r="J16" s="17">
        <v>0.119462274242029</v>
      </c>
      <c r="K16" s="17">
        <v>0.17176585640490899</v>
      </c>
      <c r="L16" s="17">
        <v>0.22583134806559901</v>
      </c>
      <c r="M16" s="17"/>
      <c r="N16" s="17">
        <v>0.18873420037130501</v>
      </c>
      <c r="O16" s="17">
        <v>0.12158440760108</v>
      </c>
      <c r="P16" s="17">
        <v>0.140524103822736</v>
      </c>
      <c r="Q16" s="17">
        <v>0.105038650579346</v>
      </c>
      <c r="R16" s="17"/>
      <c r="S16" s="17">
        <v>0.11689390953597199</v>
      </c>
      <c r="T16" s="17">
        <v>0.14119033592537999</v>
      </c>
      <c r="U16" s="17">
        <v>0.17764714069097501</v>
      </c>
      <c r="V16" s="17">
        <v>0.12747910364360501</v>
      </c>
      <c r="W16" s="17">
        <v>0.15149045253037399</v>
      </c>
      <c r="X16" s="17">
        <v>0.14921597117254801</v>
      </c>
      <c r="Y16" s="17">
        <v>0.17229827333589701</v>
      </c>
      <c r="Z16" s="17">
        <v>0.122092329060782</v>
      </c>
      <c r="AA16" s="17">
        <v>0.1241877420356</v>
      </c>
      <c r="AB16" s="17">
        <v>0.13217653231121099</v>
      </c>
      <c r="AC16" s="17">
        <v>0.13046602303010801</v>
      </c>
      <c r="AD16" s="17">
        <v>0.140418508762363</v>
      </c>
      <c r="AE16" s="17"/>
      <c r="AF16" s="17">
        <v>0.149415848649461</v>
      </c>
      <c r="AG16" s="17">
        <v>0.15128776861749099</v>
      </c>
      <c r="AH16" s="17">
        <v>0.10584347959254101</v>
      </c>
      <c r="AI16" s="17"/>
      <c r="AJ16" s="17">
        <v>0.151755258104595</v>
      </c>
      <c r="AK16" s="17">
        <v>0.14917364182956999</v>
      </c>
      <c r="AL16" s="17">
        <v>0.165639371275449</v>
      </c>
      <c r="AM16" s="17">
        <v>0.14282433698776401</v>
      </c>
      <c r="AN16" s="17">
        <v>8.47245062995923E-2</v>
      </c>
      <c r="AO16" s="17"/>
      <c r="AP16" s="17">
        <v>0.15258835233555701</v>
      </c>
      <c r="AQ16" s="17">
        <v>0.15840358656431</v>
      </c>
      <c r="AR16" s="17">
        <v>0.13636726091418</v>
      </c>
      <c r="AS16" s="17">
        <v>0.14359809236148199</v>
      </c>
      <c r="AT16" s="17">
        <v>7.4427131141260899E-2</v>
      </c>
      <c r="AU16" s="17">
        <v>0.13303055551515799</v>
      </c>
      <c r="AV16" s="17"/>
      <c r="AW16" s="17">
        <v>0</v>
      </c>
      <c r="AX16" s="17">
        <v>4.08563432662023E-2</v>
      </c>
      <c r="AY16" s="17">
        <v>9.4541384562660993E-2</v>
      </c>
      <c r="AZ16" s="17">
        <v>0.13334955284732899</v>
      </c>
      <c r="BA16" s="17">
        <v>0.15264263941237899</v>
      </c>
      <c r="BB16" s="17">
        <v>0.100847694721104</v>
      </c>
      <c r="BC16" s="17">
        <v>0.11837226999893601</v>
      </c>
      <c r="BD16" s="17">
        <v>0.18050379920370399</v>
      </c>
      <c r="BE16" s="17">
        <v>0.15506869852740801</v>
      </c>
      <c r="BF16" s="17">
        <v>0.19145335340425701</v>
      </c>
      <c r="BG16" s="17">
        <v>0.137536386784676</v>
      </c>
      <c r="BH16" s="17">
        <v>0.142384911925347</v>
      </c>
      <c r="BI16" s="17">
        <v>0.15812479235772001</v>
      </c>
      <c r="BJ16" s="17">
        <v>0.14320187757856401</v>
      </c>
      <c r="BK16" s="17">
        <v>0.18532522493296799</v>
      </c>
      <c r="BL16" s="17">
        <v>0.25001526959151299</v>
      </c>
      <c r="BM16" s="17"/>
      <c r="BN16" s="17">
        <v>0.145719256146844</v>
      </c>
      <c r="BO16" s="17">
        <v>0.13040242247211301</v>
      </c>
      <c r="BP16" s="17"/>
      <c r="BQ16" s="17">
        <v>0.153305075476555</v>
      </c>
      <c r="BR16" s="17">
        <v>0.14637072830950201</v>
      </c>
      <c r="BS16" s="17"/>
      <c r="BT16" s="17">
        <v>0.125160020651539</v>
      </c>
      <c r="BU16" s="17"/>
      <c r="BV16" s="17">
        <v>0.103702728483863</v>
      </c>
      <c r="BW16" s="17">
        <v>0.118694891178378</v>
      </c>
      <c r="BX16" s="17">
        <v>0.163779795404216</v>
      </c>
      <c r="BY16" s="17"/>
      <c r="BZ16" s="17">
        <v>2.9323631647483101E-2</v>
      </c>
      <c r="CA16" s="17">
        <v>6.4698934494898205E-2</v>
      </c>
      <c r="CB16" s="17">
        <v>6.7976003014984604E-2</v>
      </c>
      <c r="CC16" s="17">
        <v>9.9920077360492895E-2</v>
      </c>
      <c r="CD16" s="17">
        <v>0.19464341333194199</v>
      </c>
      <c r="CE16" s="17">
        <v>0.22000533926021701</v>
      </c>
      <c r="CF16" s="17">
        <v>0.26638178614307501</v>
      </c>
      <c r="CG16" s="17"/>
      <c r="CH16" s="17">
        <v>0.24784928609732501</v>
      </c>
      <c r="CI16" s="17">
        <v>0.20920833838516301</v>
      </c>
      <c r="CJ16" s="17">
        <v>9.6825581247131795E-2</v>
      </c>
      <c r="CK16" s="17">
        <v>3.7937839612356097E-2</v>
      </c>
      <c r="CL16" s="17">
        <v>1.2583106155650101E-2</v>
      </c>
    </row>
    <row r="17" spans="2:90" x14ac:dyDescent="0.3">
      <c r="B17" s="18" t="s">
        <v>151</v>
      </c>
      <c r="C17" s="17">
        <v>8.3583692935142798E-3</v>
      </c>
      <c r="D17" s="17">
        <v>1.1998119438209E-2</v>
      </c>
      <c r="E17" s="17">
        <v>4.8674894581123996E-3</v>
      </c>
      <c r="F17" s="17"/>
      <c r="G17" s="17">
        <v>1.5994760239982701E-2</v>
      </c>
      <c r="H17" s="17">
        <v>7.8086051833589996E-3</v>
      </c>
      <c r="I17" s="17">
        <v>6.0625079649631796E-3</v>
      </c>
      <c r="J17" s="17">
        <v>2.6444427724090199E-3</v>
      </c>
      <c r="K17" s="17">
        <v>9.7656048751047705E-3</v>
      </c>
      <c r="L17" s="17">
        <v>9.3084748015033799E-3</v>
      </c>
      <c r="M17" s="17"/>
      <c r="N17" s="17">
        <v>1.32205087890192E-2</v>
      </c>
      <c r="O17" s="17">
        <v>9.6401754359800706E-3</v>
      </c>
      <c r="P17" s="17">
        <v>6.3160062619629E-3</v>
      </c>
      <c r="Q17" s="17">
        <v>3.66733130218085E-3</v>
      </c>
      <c r="R17" s="17"/>
      <c r="S17" s="17">
        <v>3.69394960115144E-3</v>
      </c>
      <c r="T17" s="17">
        <v>1.48853343615358E-2</v>
      </c>
      <c r="U17" s="17">
        <v>1.7288728035232501E-2</v>
      </c>
      <c r="V17" s="17">
        <v>1.55587937576272E-2</v>
      </c>
      <c r="W17" s="17">
        <v>7.67312600376644E-3</v>
      </c>
      <c r="X17" s="17">
        <v>1.0519257844718599E-2</v>
      </c>
      <c r="Y17" s="17">
        <v>0</v>
      </c>
      <c r="Z17" s="17">
        <v>0</v>
      </c>
      <c r="AA17" s="17">
        <v>0</v>
      </c>
      <c r="AB17" s="17">
        <v>1.8244371505331699E-2</v>
      </c>
      <c r="AC17" s="17">
        <v>0</v>
      </c>
      <c r="AD17" s="17">
        <v>0</v>
      </c>
      <c r="AE17" s="17"/>
      <c r="AF17" s="17">
        <v>8.8234234516898803E-3</v>
      </c>
      <c r="AG17" s="17">
        <v>7.4201331063783503E-3</v>
      </c>
      <c r="AH17" s="17">
        <v>8.8503092397043594E-3</v>
      </c>
      <c r="AI17" s="17"/>
      <c r="AJ17" s="17">
        <v>1.7275376112989502E-2</v>
      </c>
      <c r="AK17" s="17">
        <v>3.8361988596003101E-3</v>
      </c>
      <c r="AL17" s="17">
        <v>0</v>
      </c>
      <c r="AM17" s="17">
        <v>1.14700480009722E-2</v>
      </c>
      <c r="AN17" s="17">
        <v>0</v>
      </c>
      <c r="AO17" s="17"/>
      <c r="AP17" s="17">
        <v>5.4556008959817702E-3</v>
      </c>
      <c r="AQ17" s="17">
        <v>1.1240513661316801E-2</v>
      </c>
      <c r="AR17" s="17">
        <v>0</v>
      </c>
      <c r="AS17" s="17">
        <v>8.47970347263826E-3</v>
      </c>
      <c r="AT17" s="17">
        <v>0</v>
      </c>
      <c r="AU17" s="17">
        <v>1.7069421387242399E-2</v>
      </c>
      <c r="AV17" s="17"/>
      <c r="AW17" s="17">
        <v>0</v>
      </c>
      <c r="AX17" s="17">
        <v>1.0468186272152199E-2</v>
      </c>
      <c r="AY17" s="17">
        <v>0</v>
      </c>
      <c r="AZ17" s="17">
        <v>0</v>
      </c>
      <c r="BA17" s="17">
        <v>8.0714371558234608E-3</v>
      </c>
      <c r="BB17" s="17">
        <v>0</v>
      </c>
      <c r="BC17" s="17">
        <v>6.1868267199542103E-3</v>
      </c>
      <c r="BD17" s="17">
        <v>1.2353340627611399E-2</v>
      </c>
      <c r="BE17" s="17">
        <v>0</v>
      </c>
      <c r="BF17" s="17">
        <v>1.9394841882595899E-2</v>
      </c>
      <c r="BG17" s="17">
        <v>0</v>
      </c>
      <c r="BH17" s="17">
        <v>0</v>
      </c>
      <c r="BI17" s="17">
        <v>2.0544274635881401E-2</v>
      </c>
      <c r="BJ17" s="17">
        <v>1.7338801797094301E-2</v>
      </c>
      <c r="BK17" s="17">
        <v>0</v>
      </c>
      <c r="BL17" s="17">
        <v>7.8856037021974093E-3</v>
      </c>
      <c r="BM17" s="17"/>
      <c r="BN17" s="17">
        <v>8.9732800146793603E-3</v>
      </c>
      <c r="BO17" s="17">
        <v>7.6300248543695803E-3</v>
      </c>
      <c r="BP17" s="17"/>
      <c r="BQ17" s="17">
        <v>6.1099192193866904E-3</v>
      </c>
      <c r="BR17" s="17">
        <v>0</v>
      </c>
      <c r="BS17" s="17"/>
      <c r="BT17" s="17">
        <v>2.8139705048056702E-3</v>
      </c>
      <c r="BU17" s="17"/>
      <c r="BV17" s="17">
        <v>0</v>
      </c>
      <c r="BW17" s="17">
        <v>9.4305192037511393E-3</v>
      </c>
      <c r="BX17" s="17">
        <v>9.4396961710297295E-3</v>
      </c>
      <c r="BY17" s="17"/>
      <c r="BZ17" s="17">
        <v>4.5380437462627004E-3</v>
      </c>
      <c r="CA17" s="17">
        <v>0</v>
      </c>
      <c r="CB17" s="17">
        <v>3.2709169077265801E-3</v>
      </c>
      <c r="CC17" s="17">
        <v>1.48731163984021E-2</v>
      </c>
      <c r="CD17" s="17">
        <v>2.91092910653674E-3</v>
      </c>
      <c r="CE17" s="17">
        <v>8.0299449668497797E-3</v>
      </c>
      <c r="CF17" s="17">
        <v>6.8340047307301303E-3</v>
      </c>
      <c r="CG17" s="17"/>
      <c r="CH17" s="17">
        <v>1.0169334895826301E-2</v>
      </c>
      <c r="CI17" s="17">
        <v>8.9105689591962994E-3</v>
      </c>
      <c r="CJ17" s="17">
        <v>7.72078426701468E-3</v>
      </c>
      <c r="CK17" s="17">
        <v>6.5800318237444798E-3</v>
      </c>
      <c r="CL17" s="17">
        <v>1.16138599036574E-2</v>
      </c>
    </row>
    <row r="18" spans="2:90" ht="28.8" x14ac:dyDescent="0.3">
      <c r="B18" s="18" t="s">
        <v>324</v>
      </c>
      <c r="C18" s="17">
        <v>0.18940602699127199</v>
      </c>
      <c r="D18" s="17">
        <v>0.223682085472516</v>
      </c>
      <c r="E18" s="17">
        <v>0.15740937544458899</v>
      </c>
      <c r="F18" s="17"/>
      <c r="G18" s="17">
        <v>0.127272774734599</v>
      </c>
      <c r="H18" s="17">
        <v>0.13012135531206701</v>
      </c>
      <c r="I18" s="17">
        <v>0.101895751593719</v>
      </c>
      <c r="J18" s="17">
        <v>0.156468293681717</v>
      </c>
      <c r="K18" s="17">
        <v>0.21794637109652201</v>
      </c>
      <c r="L18" s="17">
        <v>0.35836670610029397</v>
      </c>
      <c r="M18" s="17"/>
      <c r="N18" s="17">
        <v>0.200754210850732</v>
      </c>
      <c r="O18" s="17">
        <v>0.17235209596571699</v>
      </c>
      <c r="P18" s="17">
        <v>0.21888297913931201</v>
      </c>
      <c r="Q18" s="17">
        <v>0.16708119047105299</v>
      </c>
      <c r="R18" s="17"/>
      <c r="S18" s="17">
        <v>0.153770500621279</v>
      </c>
      <c r="T18" s="17">
        <v>0.230680823325013</v>
      </c>
      <c r="U18" s="17">
        <v>0.22054234557871499</v>
      </c>
      <c r="V18" s="17">
        <v>0.22040731175574399</v>
      </c>
      <c r="W18" s="17">
        <v>0.19779134118630301</v>
      </c>
      <c r="X18" s="17">
        <v>0.198388430912386</v>
      </c>
      <c r="Y18" s="17">
        <v>0.2157671343235</v>
      </c>
      <c r="Z18" s="17">
        <v>0.19319153035982101</v>
      </c>
      <c r="AA18" s="17">
        <v>0.16428868143354999</v>
      </c>
      <c r="AB18" s="17">
        <v>0.184368499832156</v>
      </c>
      <c r="AC18" s="17">
        <v>0.161086559772945</v>
      </c>
      <c r="AD18" s="17">
        <v>3.3681042427352703E-2</v>
      </c>
      <c r="AE18" s="17"/>
      <c r="AF18" s="17">
        <v>0.23186452292172299</v>
      </c>
      <c r="AG18" s="17">
        <v>0.18412347272851301</v>
      </c>
      <c r="AH18" s="17">
        <v>0.130155538697283</v>
      </c>
      <c r="AI18" s="17"/>
      <c r="AJ18" s="17">
        <v>0.26357562124887901</v>
      </c>
      <c r="AK18" s="17">
        <v>0.16667177759080901</v>
      </c>
      <c r="AL18" s="17">
        <v>0.26116749767008302</v>
      </c>
      <c r="AM18" s="17">
        <v>0.17628156494757599</v>
      </c>
      <c r="AN18" s="17">
        <v>0.18674401038874899</v>
      </c>
      <c r="AO18" s="17"/>
      <c r="AP18" s="17">
        <v>0.174707176602557</v>
      </c>
      <c r="AQ18" s="17">
        <v>0.249496446439542</v>
      </c>
      <c r="AR18" s="17">
        <v>0.21963983748177601</v>
      </c>
      <c r="AS18" s="17">
        <v>0.175397936728315</v>
      </c>
      <c r="AT18" s="17">
        <v>0.16225232972470299</v>
      </c>
      <c r="AU18" s="17">
        <v>0.22646655186495801</v>
      </c>
      <c r="AV18" s="17"/>
      <c r="AW18" s="17">
        <v>9.3003295058706401E-2</v>
      </c>
      <c r="AX18" s="17">
        <v>0.16616355368268099</v>
      </c>
      <c r="AY18" s="17">
        <v>0.12817076215602399</v>
      </c>
      <c r="AZ18" s="17">
        <v>0.15445313765489699</v>
      </c>
      <c r="BA18" s="17">
        <v>0.15411881137620201</v>
      </c>
      <c r="BB18" s="17">
        <v>0.14158208181930601</v>
      </c>
      <c r="BC18" s="17">
        <v>0.186418423887973</v>
      </c>
      <c r="BD18" s="17">
        <v>0.22614559453729499</v>
      </c>
      <c r="BE18" s="17">
        <v>0.11699165451877</v>
      </c>
      <c r="BF18" s="17">
        <v>0.16219049988228501</v>
      </c>
      <c r="BG18" s="17">
        <v>0.25728102835648398</v>
      </c>
      <c r="BH18" s="17">
        <v>0.20849926157412499</v>
      </c>
      <c r="BI18" s="17">
        <v>0.31967908041256199</v>
      </c>
      <c r="BJ18" s="17">
        <v>0.201490920485387</v>
      </c>
      <c r="BK18" s="17">
        <v>0.27778978073142102</v>
      </c>
      <c r="BL18" s="17">
        <v>0.201812236632922</v>
      </c>
      <c r="BM18" s="17"/>
      <c r="BN18" s="17">
        <v>0.19947170735205899</v>
      </c>
      <c r="BO18" s="17">
        <v>0.17739008109090901</v>
      </c>
      <c r="BP18" s="17"/>
      <c r="BQ18" s="17">
        <v>0.187199245421317</v>
      </c>
      <c r="BR18" s="17">
        <v>0.12731058123854899</v>
      </c>
      <c r="BS18" s="17"/>
      <c r="BT18" s="17">
        <v>0.130343171324734</v>
      </c>
      <c r="BU18" s="17"/>
      <c r="BV18" s="17">
        <v>0.19087646761643901</v>
      </c>
      <c r="BW18" s="17">
        <v>0.15335274937740401</v>
      </c>
      <c r="BX18" s="17">
        <v>0.202633741155062</v>
      </c>
      <c r="BY18" s="17"/>
      <c r="BZ18" s="17">
        <v>4.4501471389669298E-2</v>
      </c>
      <c r="CA18" s="17">
        <v>0.104555472215388</v>
      </c>
      <c r="CB18" s="17">
        <v>0.15574400619585499</v>
      </c>
      <c r="CC18" s="17">
        <v>0.14202470559820399</v>
      </c>
      <c r="CD18" s="17">
        <v>0.21161072837685899</v>
      </c>
      <c r="CE18" s="17">
        <v>0.24626474167922499</v>
      </c>
      <c r="CF18" s="17">
        <v>0.325023646815915</v>
      </c>
      <c r="CG18" s="17"/>
      <c r="CH18" s="17">
        <v>0.23370023769880899</v>
      </c>
      <c r="CI18" s="17">
        <v>0.30039322518162698</v>
      </c>
      <c r="CJ18" s="17">
        <v>0.14457389263112999</v>
      </c>
      <c r="CK18" s="17">
        <v>5.1623532308131902E-2</v>
      </c>
      <c r="CL18" s="17">
        <v>0</v>
      </c>
    </row>
    <row r="19" spans="2:90" ht="28.8" x14ac:dyDescent="0.3">
      <c r="B19" s="18" t="s">
        <v>325</v>
      </c>
      <c r="C19" s="17">
        <v>3.3200191720608699E-3</v>
      </c>
      <c r="D19" s="17">
        <v>1.85293914535936E-3</v>
      </c>
      <c r="E19" s="17">
        <v>4.7801179360464196E-3</v>
      </c>
      <c r="F19" s="17"/>
      <c r="G19" s="17">
        <v>6.9212780556020303E-3</v>
      </c>
      <c r="H19" s="17">
        <v>3.3139962883135198E-3</v>
      </c>
      <c r="I19" s="17">
        <v>5.74555231854055E-3</v>
      </c>
      <c r="J19" s="17">
        <v>0</v>
      </c>
      <c r="K19" s="17">
        <v>3.29934357656565E-3</v>
      </c>
      <c r="L19" s="17">
        <v>1.65502240052339E-3</v>
      </c>
      <c r="M19" s="17"/>
      <c r="N19" s="17">
        <v>2.98690649004616E-3</v>
      </c>
      <c r="O19" s="17">
        <v>2.0402578935157698E-3</v>
      </c>
      <c r="P19" s="17">
        <v>4.1782233957155602E-3</v>
      </c>
      <c r="Q19" s="17">
        <v>4.2854873253070297E-3</v>
      </c>
      <c r="R19" s="17"/>
      <c r="S19" s="17">
        <v>0</v>
      </c>
      <c r="T19" s="17">
        <v>2.6556909642872499E-3</v>
      </c>
      <c r="U19" s="17">
        <v>6.6177791641988896E-3</v>
      </c>
      <c r="V19" s="17">
        <v>0</v>
      </c>
      <c r="W19" s="17">
        <v>6.6208264941978101E-3</v>
      </c>
      <c r="X19" s="17">
        <v>5.09325553267041E-3</v>
      </c>
      <c r="Y19" s="17">
        <v>0</v>
      </c>
      <c r="Z19" s="17">
        <v>0</v>
      </c>
      <c r="AA19" s="17">
        <v>9.6963092500766002E-3</v>
      </c>
      <c r="AB19" s="17">
        <v>5.0638571906941104E-3</v>
      </c>
      <c r="AC19" s="17">
        <v>0</v>
      </c>
      <c r="AD19" s="17">
        <v>0</v>
      </c>
      <c r="AE19" s="17"/>
      <c r="AF19" s="17">
        <v>3.9813003913242596E-3</v>
      </c>
      <c r="AG19" s="17">
        <v>1.17988451305584E-3</v>
      </c>
      <c r="AH19" s="17">
        <v>3.2043413086555298E-3</v>
      </c>
      <c r="AI19" s="17"/>
      <c r="AJ19" s="17">
        <v>1.7527490793814301E-3</v>
      </c>
      <c r="AK19" s="17">
        <v>0</v>
      </c>
      <c r="AL19" s="17">
        <v>6.5641230469614701E-3</v>
      </c>
      <c r="AM19" s="17">
        <v>4.64421778044595E-3</v>
      </c>
      <c r="AN19" s="17">
        <v>0</v>
      </c>
      <c r="AO19" s="17"/>
      <c r="AP19" s="17">
        <v>0</v>
      </c>
      <c r="AQ19" s="17">
        <v>2.0842301530744401E-3</v>
      </c>
      <c r="AR19" s="17">
        <v>1.0886479662503E-2</v>
      </c>
      <c r="AS19" s="17">
        <v>2.4752447687926599E-3</v>
      </c>
      <c r="AT19" s="17">
        <v>7.0891426031565296E-3</v>
      </c>
      <c r="AU19" s="17">
        <v>5.2365819801980804E-3</v>
      </c>
      <c r="AV19" s="17"/>
      <c r="AW19" s="17">
        <v>0</v>
      </c>
      <c r="AX19" s="17">
        <v>0</v>
      </c>
      <c r="AY19" s="17">
        <v>7.9419905742617695E-3</v>
      </c>
      <c r="AZ19" s="17">
        <v>0</v>
      </c>
      <c r="BA19" s="17">
        <v>0</v>
      </c>
      <c r="BB19" s="17">
        <v>9.3888663913881797E-3</v>
      </c>
      <c r="BC19" s="17">
        <v>0</v>
      </c>
      <c r="BD19" s="17">
        <v>0</v>
      </c>
      <c r="BE19" s="17">
        <v>0</v>
      </c>
      <c r="BF19" s="17">
        <v>0</v>
      </c>
      <c r="BG19" s="17">
        <v>0</v>
      </c>
      <c r="BH19" s="17">
        <v>0</v>
      </c>
      <c r="BI19" s="17">
        <v>0</v>
      </c>
      <c r="BJ19" s="17">
        <v>0</v>
      </c>
      <c r="BK19" s="17">
        <v>0</v>
      </c>
      <c r="BL19" s="17">
        <v>0</v>
      </c>
      <c r="BM19" s="17"/>
      <c r="BN19" s="17">
        <v>1.3893774999262599E-3</v>
      </c>
      <c r="BO19" s="17">
        <v>4.9268076676059099E-3</v>
      </c>
      <c r="BP19" s="17"/>
      <c r="BQ19" s="17">
        <v>0</v>
      </c>
      <c r="BR19" s="17">
        <v>0</v>
      </c>
      <c r="BS19" s="17"/>
      <c r="BT19" s="17">
        <v>0</v>
      </c>
      <c r="BU19" s="17"/>
      <c r="BV19" s="17">
        <v>4.4992638363006198E-3</v>
      </c>
      <c r="BW19" s="17">
        <v>2.40265168404343E-3</v>
      </c>
      <c r="BX19" s="17">
        <v>3.4340720774352598E-3</v>
      </c>
      <c r="BY19" s="17"/>
      <c r="BZ19" s="17">
        <v>0</v>
      </c>
      <c r="CA19" s="17">
        <v>3.1599015427984699E-3</v>
      </c>
      <c r="CB19" s="17">
        <v>0</v>
      </c>
      <c r="CC19" s="17">
        <v>0</v>
      </c>
      <c r="CD19" s="17">
        <v>6.5971109116466902E-3</v>
      </c>
      <c r="CE19" s="17">
        <v>0</v>
      </c>
      <c r="CF19" s="17">
        <v>2.8991636896199E-3</v>
      </c>
      <c r="CG19" s="17"/>
      <c r="CH19" s="17">
        <v>3.6541944235743799E-3</v>
      </c>
      <c r="CI19" s="17">
        <v>7.0047965851484902E-3</v>
      </c>
      <c r="CJ19" s="17">
        <v>1.27880584955962E-3</v>
      </c>
      <c r="CK19" s="17">
        <v>0</v>
      </c>
      <c r="CL19" s="17">
        <v>0</v>
      </c>
    </row>
    <row r="20" spans="2:90" x14ac:dyDescent="0.3">
      <c r="B20" s="18" t="s">
        <v>202</v>
      </c>
      <c r="C20" s="19">
        <v>9.6547288669498205E-3</v>
      </c>
      <c r="D20" s="19">
        <v>6.6508806965406503E-3</v>
      </c>
      <c r="E20" s="19">
        <v>1.2666930264327501E-2</v>
      </c>
      <c r="F20" s="19"/>
      <c r="G20" s="19">
        <v>3.5105911055374E-3</v>
      </c>
      <c r="H20" s="19">
        <v>5.9290845806141404E-3</v>
      </c>
      <c r="I20" s="19">
        <v>1.14892714002881E-2</v>
      </c>
      <c r="J20" s="19">
        <v>1.6592308295748301E-2</v>
      </c>
      <c r="K20" s="19">
        <v>1.30291227401702E-2</v>
      </c>
      <c r="L20" s="19">
        <v>7.3834882884986899E-3</v>
      </c>
      <c r="M20" s="19"/>
      <c r="N20" s="19">
        <v>1.7638728608048301E-3</v>
      </c>
      <c r="O20" s="19">
        <v>7.9748813082496494E-3</v>
      </c>
      <c r="P20" s="19">
        <v>1.9551579253674501E-2</v>
      </c>
      <c r="Q20" s="19">
        <v>9.4329710676512007E-3</v>
      </c>
      <c r="R20" s="19"/>
      <c r="S20" s="19">
        <v>7.15224242067059E-3</v>
      </c>
      <c r="T20" s="19">
        <v>1.12295918022831E-2</v>
      </c>
      <c r="U20" s="19">
        <v>1.14250993369732E-2</v>
      </c>
      <c r="V20" s="19">
        <v>1.07538462610059E-2</v>
      </c>
      <c r="W20" s="19">
        <v>6.5526227619075398E-3</v>
      </c>
      <c r="X20" s="19">
        <v>1.06408704723791E-2</v>
      </c>
      <c r="Y20" s="19">
        <v>0</v>
      </c>
      <c r="Z20" s="19">
        <v>1.16203626019405E-2</v>
      </c>
      <c r="AA20" s="19">
        <v>5.0856349634387302E-3</v>
      </c>
      <c r="AB20" s="19">
        <v>2.1175788879887001E-2</v>
      </c>
      <c r="AC20" s="19">
        <v>9.5930392953716796E-3</v>
      </c>
      <c r="AD20" s="19">
        <v>1.6278114914823599E-2</v>
      </c>
      <c r="AE20" s="19"/>
      <c r="AF20" s="19">
        <v>1.1754800327020001E-2</v>
      </c>
      <c r="AG20" s="19">
        <v>5.27222928690399E-3</v>
      </c>
      <c r="AH20" s="19">
        <v>1.62173387132079E-2</v>
      </c>
      <c r="AI20" s="19"/>
      <c r="AJ20" s="19">
        <v>9.9602941603410197E-3</v>
      </c>
      <c r="AK20" s="19">
        <v>2.7132222225974998E-3</v>
      </c>
      <c r="AL20" s="19">
        <v>5.8249763602200603E-3</v>
      </c>
      <c r="AM20" s="19">
        <v>7.4871381815713603E-3</v>
      </c>
      <c r="AN20" s="19">
        <v>0</v>
      </c>
      <c r="AO20" s="19"/>
      <c r="AP20" s="19">
        <v>0</v>
      </c>
      <c r="AQ20" s="19">
        <v>1.15896818764547E-2</v>
      </c>
      <c r="AR20" s="19">
        <v>1.1264698612222001E-2</v>
      </c>
      <c r="AS20" s="19">
        <v>8.3775095822798008E-3</v>
      </c>
      <c r="AT20" s="19">
        <v>6.6597666282872904E-3</v>
      </c>
      <c r="AU20" s="19">
        <v>2.2452540753175501E-2</v>
      </c>
      <c r="AV20" s="19"/>
      <c r="AW20" s="19">
        <v>0</v>
      </c>
      <c r="AX20" s="19">
        <v>1.1378939980461999E-2</v>
      </c>
      <c r="AY20" s="19">
        <v>1.3361948273140601E-2</v>
      </c>
      <c r="AZ20" s="19">
        <v>0</v>
      </c>
      <c r="BA20" s="19">
        <v>2.46326130594339E-2</v>
      </c>
      <c r="BB20" s="19">
        <v>0</v>
      </c>
      <c r="BC20" s="19">
        <v>4.9115743575347103E-3</v>
      </c>
      <c r="BD20" s="19">
        <v>6.5415808089352703E-3</v>
      </c>
      <c r="BE20" s="19">
        <v>0</v>
      </c>
      <c r="BF20" s="19">
        <v>0</v>
      </c>
      <c r="BG20" s="19">
        <v>6.75674589480201E-3</v>
      </c>
      <c r="BH20" s="19">
        <v>1.04678008434867E-2</v>
      </c>
      <c r="BI20" s="19">
        <v>0</v>
      </c>
      <c r="BJ20" s="19">
        <v>3.1544132007978801E-2</v>
      </c>
      <c r="BK20" s="19">
        <v>0</v>
      </c>
      <c r="BL20" s="19">
        <v>8.3505932078314395E-3</v>
      </c>
      <c r="BM20" s="19"/>
      <c r="BN20" s="19">
        <v>1.16188140145604E-2</v>
      </c>
      <c r="BO20" s="19">
        <v>7.0811149839646497E-3</v>
      </c>
      <c r="BP20" s="19"/>
      <c r="BQ20" s="19">
        <v>0</v>
      </c>
      <c r="BR20" s="19">
        <v>0</v>
      </c>
      <c r="BS20" s="19"/>
      <c r="BT20" s="19">
        <v>0</v>
      </c>
      <c r="BU20" s="19"/>
      <c r="BV20" s="19">
        <v>9.1356324144315406E-3</v>
      </c>
      <c r="BW20" s="19">
        <v>7.75349630864127E-3</v>
      </c>
      <c r="BX20" s="19">
        <v>9.6568497244077407E-3</v>
      </c>
      <c r="BY20" s="19"/>
      <c r="BZ20" s="19">
        <v>0</v>
      </c>
      <c r="CA20" s="19">
        <v>6.7103020127203096E-3</v>
      </c>
      <c r="CB20" s="19">
        <v>1.8012479607821898E-2</v>
      </c>
      <c r="CC20" s="19">
        <v>0</v>
      </c>
      <c r="CD20" s="19">
        <v>5.5353529640590699E-3</v>
      </c>
      <c r="CE20" s="19">
        <v>0</v>
      </c>
      <c r="CF20" s="19">
        <v>0</v>
      </c>
      <c r="CG20" s="19"/>
      <c r="CH20" s="19">
        <v>0</v>
      </c>
      <c r="CI20" s="19">
        <v>8.1378169058203293E-3</v>
      </c>
      <c r="CJ20" s="19">
        <v>1.32426421256362E-2</v>
      </c>
      <c r="CK20" s="19">
        <v>6.6980730868179397E-3</v>
      </c>
      <c r="CL20" s="19">
        <v>2.5966781777807198E-2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334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5.27274086385369E-2</v>
      </c>
      <c r="D9" s="17">
        <v>5.6193543582205199E-2</v>
      </c>
      <c r="E9" s="17">
        <v>4.87993481537847E-2</v>
      </c>
      <c r="F9" s="17"/>
      <c r="G9" s="17">
        <v>9.5369719946772805E-2</v>
      </c>
      <c r="H9" s="17">
        <v>5.3869385409297803E-2</v>
      </c>
      <c r="I9" s="17">
        <v>8.0363942040805297E-2</v>
      </c>
      <c r="J9" s="17">
        <v>5.7372883370470702E-2</v>
      </c>
      <c r="K9" s="17">
        <v>2.7782644710697399E-2</v>
      </c>
      <c r="L9" s="17">
        <v>1.3798625995848E-2</v>
      </c>
      <c r="M9" s="17"/>
      <c r="N9" s="17">
        <v>2.9680205224990399E-2</v>
      </c>
      <c r="O9" s="17">
        <v>5.76654007716585E-2</v>
      </c>
      <c r="P9" s="17">
        <v>5.2252195867209097E-2</v>
      </c>
      <c r="Q9" s="17">
        <v>7.3392119409313894E-2</v>
      </c>
      <c r="R9" s="17"/>
      <c r="S9" s="17">
        <v>8.5441032981842899E-2</v>
      </c>
      <c r="T9" s="17">
        <v>2.8003285340424001E-2</v>
      </c>
      <c r="U9" s="17">
        <v>2.9859373595891001E-2</v>
      </c>
      <c r="V9" s="17">
        <v>4.3590173185631798E-2</v>
      </c>
      <c r="W9" s="17">
        <v>2.8605882817595501E-2</v>
      </c>
      <c r="X9" s="17">
        <v>4.32706562133814E-2</v>
      </c>
      <c r="Y9" s="17">
        <v>5.03308441212433E-2</v>
      </c>
      <c r="Z9" s="17">
        <v>7.6546363511175802E-2</v>
      </c>
      <c r="AA9" s="17">
        <v>6.7178334752695301E-2</v>
      </c>
      <c r="AB9" s="17">
        <v>4.6915570419153299E-2</v>
      </c>
      <c r="AC9" s="17">
        <v>9.0653984390319894E-2</v>
      </c>
      <c r="AD9" s="17">
        <v>5.5753226460990901E-2</v>
      </c>
      <c r="AE9" s="17"/>
      <c r="AF9" s="17">
        <v>3.4571729430399101E-2</v>
      </c>
      <c r="AG9" s="17">
        <v>6.2040825770064999E-2</v>
      </c>
      <c r="AH9" s="17">
        <v>5.8750190439002099E-2</v>
      </c>
      <c r="AI9" s="17"/>
      <c r="AJ9" s="17">
        <v>1.9805112816977E-2</v>
      </c>
      <c r="AK9" s="17">
        <v>5.4830466813146898E-2</v>
      </c>
      <c r="AL9" s="17">
        <v>2.5477602576240401E-2</v>
      </c>
      <c r="AM9" s="17">
        <v>8.6567543667166805E-2</v>
      </c>
      <c r="AN9" s="17">
        <v>5.6281701918952098E-2</v>
      </c>
      <c r="AO9" s="17"/>
      <c r="AP9" s="17">
        <v>6.1688589429575197E-2</v>
      </c>
      <c r="AQ9" s="17">
        <v>3.76539468973928E-2</v>
      </c>
      <c r="AR9" s="17">
        <v>4.07178260936659E-2</v>
      </c>
      <c r="AS9" s="17">
        <v>4.9174985055109401E-2</v>
      </c>
      <c r="AT9" s="17">
        <v>6.2201630635048299E-2</v>
      </c>
      <c r="AU9" s="17">
        <v>7.3481377464707898E-2</v>
      </c>
      <c r="AV9" s="17"/>
      <c r="AW9" s="17">
        <v>4.4621620120488099E-2</v>
      </c>
      <c r="AX9" s="17">
        <v>8.9273259858010504E-2</v>
      </c>
      <c r="AY9" s="17">
        <v>5.2623137620109797E-2</v>
      </c>
      <c r="AZ9" s="17">
        <v>6.2040789174305999E-2</v>
      </c>
      <c r="BA9" s="17">
        <v>7.7742131134543202E-2</v>
      </c>
      <c r="BB9" s="17">
        <v>6.2908572226226395E-2</v>
      </c>
      <c r="BC9" s="17">
        <v>4.8330349893015101E-2</v>
      </c>
      <c r="BD9" s="17">
        <v>3.12619584603578E-2</v>
      </c>
      <c r="BE9" s="17">
        <v>4.7888014705584701E-2</v>
      </c>
      <c r="BF9" s="17">
        <v>3.9258614455582298E-2</v>
      </c>
      <c r="BG9" s="17">
        <v>4.0142398996985303E-2</v>
      </c>
      <c r="BH9" s="17">
        <v>3.7409824517781097E-2</v>
      </c>
      <c r="BI9" s="17">
        <v>6.3979889792647696E-2</v>
      </c>
      <c r="BJ9" s="17">
        <v>1.5907967488131398E-2</v>
      </c>
      <c r="BK9" s="17">
        <v>1.56421099171817E-2</v>
      </c>
      <c r="BL9" s="17">
        <v>6.7267797864408105E-2</v>
      </c>
      <c r="BM9" s="17"/>
      <c r="BN9" s="17">
        <v>4.5392394551948399E-2</v>
      </c>
      <c r="BO9" s="17">
        <v>6.2577112198438006E-2</v>
      </c>
      <c r="BP9" s="17"/>
      <c r="BQ9" s="17">
        <v>5.35493587237688E-2</v>
      </c>
      <c r="BR9" s="17">
        <v>5.9570147743880503E-2</v>
      </c>
      <c r="BS9" s="17"/>
      <c r="BT9" s="17">
        <v>5.1810059514899601E-2</v>
      </c>
      <c r="BU9" s="17"/>
      <c r="BV9" s="17">
        <v>3.8818182859292803E-2</v>
      </c>
      <c r="BW9" s="17">
        <v>9.2587576725221402E-2</v>
      </c>
      <c r="BX9" s="17">
        <v>4.44974429945727E-2</v>
      </c>
      <c r="BY9" s="17"/>
      <c r="BZ9" s="17">
        <v>0.17365599317998101</v>
      </c>
      <c r="CA9" s="17">
        <v>9.4310032483958306E-2</v>
      </c>
      <c r="CB9" s="17">
        <v>4.2813549311885503E-2</v>
      </c>
      <c r="CC9" s="17">
        <v>2.604483254655E-2</v>
      </c>
      <c r="CD9" s="17">
        <v>1.02927707581103E-2</v>
      </c>
      <c r="CE9" s="17">
        <v>3.4311325522875198E-2</v>
      </c>
      <c r="CF9" s="17">
        <v>4.60952362122755E-2</v>
      </c>
      <c r="CG9" s="17"/>
      <c r="CH9" s="17">
        <v>4.96365934810932E-2</v>
      </c>
      <c r="CI9" s="17">
        <v>1.8098185292098001E-2</v>
      </c>
      <c r="CJ9" s="17">
        <v>3.7591033948399702E-2</v>
      </c>
      <c r="CK9" s="17">
        <v>0.122724605272704</v>
      </c>
      <c r="CL9" s="17">
        <v>0.24811503195552501</v>
      </c>
    </row>
    <row r="10" spans="2:90" x14ac:dyDescent="0.3">
      <c r="B10" s="18" t="s">
        <v>195</v>
      </c>
      <c r="C10" s="17">
        <v>6.5078639676307601E-2</v>
      </c>
      <c r="D10" s="17">
        <v>6.0567694031641001E-2</v>
      </c>
      <c r="E10" s="17">
        <v>6.6998616929918001E-2</v>
      </c>
      <c r="F10" s="17"/>
      <c r="G10" s="17">
        <v>0.12856490678270699</v>
      </c>
      <c r="H10" s="17">
        <v>9.9523430062701396E-2</v>
      </c>
      <c r="I10" s="17">
        <v>8.8751716794758795E-2</v>
      </c>
      <c r="J10" s="17">
        <v>3.8333836058771102E-2</v>
      </c>
      <c r="K10" s="17">
        <v>3.8715266252037701E-2</v>
      </c>
      <c r="L10" s="17">
        <v>1.4769549012424599E-2</v>
      </c>
      <c r="M10" s="17"/>
      <c r="N10" s="17">
        <v>7.6887945860393603E-2</v>
      </c>
      <c r="O10" s="17">
        <v>5.2957487759736202E-2</v>
      </c>
      <c r="P10" s="17">
        <v>6.0877630885391498E-2</v>
      </c>
      <c r="Q10" s="17">
        <v>6.9277637432033204E-2</v>
      </c>
      <c r="R10" s="17"/>
      <c r="S10" s="17">
        <v>0.106427808272775</v>
      </c>
      <c r="T10" s="17">
        <v>5.5741796087969198E-2</v>
      </c>
      <c r="U10" s="17">
        <v>2.3551601560950899E-2</v>
      </c>
      <c r="V10" s="17">
        <v>8.6138723453461796E-2</v>
      </c>
      <c r="W10" s="17">
        <v>6.5253077127115797E-2</v>
      </c>
      <c r="X10" s="17">
        <v>5.4790629597801302E-2</v>
      </c>
      <c r="Y10" s="17">
        <v>5.47337873342695E-2</v>
      </c>
      <c r="Z10" s="17">
        <v>6.6152651030158299E-2</v>
      </c>
      <c r="AA10" s="17">
        <v>6.6826165938335305E-2</v>
      </c>
      <c r="AB10" s="17">
        <v>5.0419950451931997E-2</v>
      </c>
      <c r="AC10" s="17">
        <v>3.5547851972684202E-2</v>
      </c>
      <c r="AD10" s="17">
        <v>0.102974786173258</v>
      </c>
      <c r="AE10" s="17"/>
      <c r="AF10" s="17">
        <v>4.7512240099066898E-2</v>
      </c>
      <c r="AG10" s="17">
        <v>6.6582418673109198E-2</v>
      </c>
      <c r="AH10" s="17">
        <v>6.3194583098666296E-2</v>
      </c>
      <c r="AI10" s="17"/>
      <c r="AJ10" s="17">
        <v>5.7616080722505403E-2</v>
      </c>
      <c r="AK10" s="17">
        <v>7.1075503763895501E-2</v>
      </c>
      <c r="AL10" s="17">
        <v>4.8981432431166899E-2</v>
      </c>
      <c r="AM10" s="17">
        <v>5.4964008772290102E-2</v>
      </c>
      <c r="AN10" s="17">
        <v>5.2533675357443098E-2</v>
      </c>
      <c r="AO10" s="17"/>
      <c r="AP10" s="17">
        <v>8.7835875804446795E-2</v>
      </c>
      <c r="AQ10" s="17">
        <v>5.4971767439044902E-2</v>
      </c>
      <c r="AR10" s="17">
        <v>4.7400361144187601E-2</v>
      </c>
      <c r="AS10" s="17">
        <v>6.5722633539959704E-2</v>
      </c>
      <c r="AT10" s="17">
        <v>6.3014812120106997E-2</v>
      </c>
      <c r="AU10" s="17">
        <v>3.6556352325875202E-2</v>
      </c>
      <c r="AV10" s="17"/>
      <c r="AW10" s="17">
        <v>9.4117034027076996E-2</v>
      </c>
      <c r="AX10" s="17">
        <v>6.8098350004295399E-2</v>
      </c>
      <c r="AY10" s="17">
        <v>8.8382841446852406E-2</v>
      </c>
      <c r="AZ10" s="17">
        <v>7.1055097256046307E-2</v>
      </c>
      <c r="BA10" s="17">
        <v>5.6593919774967201E-2</v>
      </c>
      <c r="BB10" s="17">
        <v>6.5837525504245306E-2</v>
      </c>
      <c r="BC10" s="17">
        <v>7.3887804856615405E-2</v>
      </c>
      <c r="BD10" s="17">
        <v>6.9169451551353803E-2</v>
      </c>
      <c r="BE10" s="17">
        <v>0.11160529885595299</v>
      </c>
      <c r="BF10" s="17">
        <v>4.87504352013007E-2</v>
      </c>
      <c r="BG10" s="17">
        <v>4.8332931508231099E-2</v>
      </c>
      <c r="BH10" s="17">
        <v>7.6289051569338101E-2</v>
      </c>
      <c r="BI10" s="17">
        <v>4.6994458930490597E-2</v>
      </c>
      <c r="BJ10" s="17">
        <v>6.8235860335515597E-2</v>
      </c>
      <c r="BK10" s="17">
        <v>3.7454318638545897E-2</v>
      </c>
      <c r="BL10" s="17">
        <v>6.1487729880389898E-2</v>
      </c>
      <c r="BM10" s="17"/>
      <c r="BN10" s="17">
        <v>6.3481094625679704E-2</v>
      </c>
      <c r="BO10" s="17">
        <v>6.5924776048299702E-2</v>
      </c>
      <c r="BP10" s="17"/>
      <c r="BQ10" s="17">
        <v>8.4560109770466602E-2</v>
      </c>
      <c r="BR10" s="17">
        <v>5.3619676433887903E-2</v>
      </c>
      <c r="BS10" s="17"/>
      <c r="BT10" s="17">
        <v>0.11597414990225299</v>
      </c>
      <c r="BU10" s="17"/>
      <c r="BV10" s="17">
        <v>5.7510971618118203E-2</v>
      </c>
      <c r="BW10" s="17">
        <v>0.110893261599619</v>
      </c>
      <c r="BX10" s="17">
        <v>5.2341464494589103E-2</v>
      </c>
      <c r="BY10" s="17"/>
      <c r="BZ10" s="17">
        <v>0.102193044231177</v>
      </c>
      <c r="CA10" s="17">
        <v>7.0889312427420303E-2</v>
      </c>
      <c r="CB10" s="17">
        <v>7.3707445699030205E-2</v>
      </c>
      <c r="CC10" s="17">
        <v>0.105581537012821</v>
      </c>
      <c r="CD10" s="17">
        <v>4.87616766457502E-2</v>
      </c>
      <c r="CE10" s="17">
        <v>5.6971415601407303E-2</v>
      </c>
      <c r="CF10" s="17">
        <v>3.9436827567429403E-2</v>
      </c>
      <c r="CG10" s="17"/>
      <c r="CH10" s="17">
        <v>9.1855395148974603E-2</v>
      </c>
      <c r="CI10" s="17">
        <v>4.6671398872081798E-2</v>
      </c>
      <c r="CJ10" s="17">
        <v>5.12040713686839E-2</v>
      </c>
      <c r="CK10" s="17">
        <v>0.10859557790704</v>
      </c>
      <c r="CL10" s="17">
        <v>0.12825917482177701</v>
      </c>
    </row>
    <row r="11" spans="2:90" x14ac:dyDescent="0.3">
      <c r="B11" s="18" t="s">
        <v>196</v>
      </c>
      <c r="C11" s="17">
        <v>6.0568523042316198E-2</v>
      </c>
      <c r="D11" s="17">
        <v>6.4454871130565597E-2</v>
      </c>
      <c r="E11" s="17">
        <v>5.7250513176836298E-2</v>
      </c>
      <c r="F11" s="17"/>
      <c r="G11" s="17">
        <v>0.119626853565042</v>
      </c>
      <c r="H11" s="17">
        <v>0.100992588451932</v>
      </c>
      <c r="I11" s="17">
        <v>7.1527250207274601E-2</v>
      </c>
      <c r="J11" s="17">
        <v>3.24349813278011E-2</v>
      </c>
      <c r="K11" s="17">
        <v>4.3235933837359998E-2</v>
      </c>
      <c r="L11" s="17">
        <v>1.37965041628208E-2</v>
      </c>
      <c r="M11" s="17"/>
      <c r="N11" s="17">
        <v>6.6833660547316806E-2</v>
      </c>
      <c r="O11" s="17">
        <v>5.1733112857974099E-2</v>
      </c>
      <c r="P11" s="17">
        <v>6.0719125826914598E-2</v>
      </c>
      <c r="Q11" s="17">
        <v>6.3459015363249299E-2</v>
      </c>
      <c r="R11" s="17"/>
      <c r="S11" s="17">
        <v>8.1083883800912901E-2</v>
      </c>
      <c r="T11" s="17">
        <v>5.25882811584737E-2</v>
      </c>
      <c r="U11" s="17">
        <v>5.8098314513549701E-2</v>
      </c>
      <c r="V11" s="17">
        <v>4.3859236033710697E-2</v>
      </c>
      <c r="W11" s="17">
        <v>7.4611754551531295E-2</v>
      </c>
      <c r="X11" s="17">
        <v>7.0310242438153703E-2</v>
      </c>
      <c r="Y11" s="17">
        <v>3.5153813128558101E-2</v>
      </c>
      <c r="Z11" s="17">
        <v>0.10225497908105299</v>
      </c>
      <c r="AA11" s="17">
        <v>4.9513881268490198E-2</v>
      </c>
      <c r="AB11" s="17">
        <v>7.0994612703743895E-2</v>
      </c>
      <c r="AC11" s="17">
        <v>4.6291805354973299E-2</v>
      </c>
      <c r="AD11" s="17">
        <v>3.9351971799685803E-2</v>
      </c>
      <c r="AE11" s="17"/>
      <c r="AF11" s="17">
        <v>5.4749732306884603E-2</v>
      </c>
      <c r="AG11" s="17">
        <v>4.8743162083600203E-2</v>
      </c>
      <c r="AH11" s="17">
        <v>9.3397729338109095E-2</v>
      </c>
      <c r="AI11" s="17"/>
      <c r="AJ11" s="17">
        <v>4.6618484647011897E-2</v>
      </c>
      <c r="AK11" s="17">
        <v>6.4071188585561795E-2</v>
      </c>
      <c r="AL11" s="17">
        <v>3.94153925706879E-2</v>
      </c>
      <c r="AM11" s="17">
        <v>8.6539551797659098E-2</v>
      </c>
      <c r="AN11" s="17">
        <v>0.106487017846917</v>
      </c>
      <c r="AO11" s="17"/>
      <c r="AP11" s="17">
        <v>6.1199020489579002E-2</v>
      </c>
      <c r="AQ11" s="17">
        <v>5.3560196618856103E-2</v>
      </c>
      <c r="AR11" s="17">
        <v>4.48460515124149E-2</v>
      </c>
      <c r="AS11" s="17">
        <v>7.5317265388653298E-2</v>
      </c>
      <c r="AT11" s="17">
        <v>9.1240030905000102E-2</v>
      </c>
      <c r="AU11" s="17">
        <v>3.2362063056555902E-2</v>
      </c>
      <c r="AV11" s="17"/>
      <c r="AW11" s="17">
        <v>4.7033378847753701E-2</v>
      </c>
      <c r="AX11" s="17">
        <v>8.6896709558477295E-2</v>
      </c>
      <c r="AY11" s="17">
        <v>8.1048041615025504E-2</v>
      </c>
      <c r="AZ11" s="17">
        <v>6.9649524726577997E-2</v>
      </c>
      <c r="BA11" s="17">
        <v>6.2380485591711103E-2</v>
      </c>
      <c r="BB11" s="17">
        <v>7.4116320855281206E-2</v>
      </c>
      <c r="BC11" s="17">
        <v>6.4252823447528001E-2</v>
      </c>
      <c r="BD11" s="17">
        <v>2.0686468403736401E-2</v>
      </c>
      <c r="BE11" s="17">
        <v>8.5332639238622804E-2</v>
      </c>
      <c r="BF11" s="17">
        <v>2.07771103590817E-2</v>
      </c>
      <c r="BG11" s="17">
        <v>5.1891466644192502E-2</v>
      </c>
      <c r="BH11" s="17">
        <v>6.8587947613726399E-2</v>
      </c>
      <c r="BI11" s="17">
        <v>4.3573958361978901E-2</v>
      </c>
      <c r="BJ11" s="17">
        <v>6.9477675753452095E-2</v>
      </c>
      <c r="BK11" s="17">
        <v>6.6903754712299895E-2</v>
      </c>
      <c r="BL11" s="17">
        <v>4.9547423747325001E-2</v>
      </c>
      <c r="BM11" s="17"/>
      <c r="BN11" s="17">
        <v>6.3469695526707504E-2</v>
      </c>
      <c r="BO11" s="17">
        <v>5.7438713060764902E-2</v>
      </c>
      <c r="BP11" s="17"/>
      <c r="BQ11" s="17">
        <v>6.2115985893788098E-2</v>
      </c>
      <c r="BR11" s="17">
        <v>6.6455824034960101E-2</v>
      </c>
      <c r="BS11" s="17"/>
      <c r="BT11" s="17">
        <v>6.4147554248928498E-2</v>
      </c>
      <c r="BU11" s="17"/>
      <c r="BV11" s="17">
        <v>5.1186139276251701E-2</v>
      </c>
      <c r="BW11" s="17">
        <v>9.2549980087275996E-2</v>
      </c>
      <c r="BX11" s="17">
        <v>5.2064661607319103E-2</v>
      </c>
      <c r="BY11" s="17"/>
      <c r="BZ11" s="17">
        <v>7.9989366012860899E-2</v>
      </c>
      <c r="CA11" s="17">
        <v>7.5583655564180202E-2</v>
      </c>
      <c r="CB11" s="17">
        <v>6.8720988778193895E-2</v>
      </c>
      <c r="CC11" s="17">
        <v>8.6592918577945405E-2</v>
      </c>
      <c r="CD11" s="17">
        <v>3.2843093469770303E-2</v>
      </c>
      <c r="CE11" s="17">
        <v>6.0972330645804498E-2</v>
      </c>
      <c r="CF11" s="17">
        <v>4.2039244665650302E-2</v>
      </c>
      <c r="CG11" s="17"/>
      <c r="CH11" s="17">
        <v>8.5127735257912396E-2</v>
      </c>
      <c r="CI11" s="17">
        <v>4.7338296243805603E-2</v>
      </c>
      <c r="CJ11" s="17">
        <v>5.68495257032312E-2</v>
      </c>
      <c r="CK11" s="17">
        <v>8.2453020011483705E-2</v>
      </c>
      <c r="CL11" s="17">
        <v>7.2113720037797299E-2</v>
      </c>
    </row>
    <row r="12" spans="2:90" x14ac:dyDescent="0.3">
      <c r="B12" s="18" t="s">
        <v>197</v>
      </c>
      <c r="C12" s="17">
        <v>0.12302448900978299</v>
      </c>
      <c r="D12" s="17">
        <v>0.105933052341905</v>
      </c>
      <c r="E12" s="17">
        <v>0.14070320923655799</v>
      </c>
      <c r="F12" s="17"/>
      <c r="G12" s="17">
        <v>0.15070322538447301</v>
      </c>
      <c r="H12" s="17">
        <v>0.14700661709201901</v>
      </c>
      <c r="I12" s="17">
        <v>0.15048914823259299</v>
      </c>
      <c r="J12" s="17">
        <v>0.15112902532782899</v>
      </c>
      <c r="K12" s="17">
        <v>0.109747356290769</v>
      </c>
      <c r="L12" s="17">
        <v>4.8648636353838599E-2</v>
      </c>
      <c r="M12" s="17"/>
      <c r="N12" s="17">
        <v>0.117871426211658</v>
      </c>
      <c r="O12" s="17">
        <v>0.13358497032566699</v>
      </c>
      <c r="P12" s="17">
        <v>0.113300874420732</v>
      </c>
      <c r="Q12" s="17">
        <v>0.12534255519709001</v>
      </c>
      <c r="R12" s="17"/>
      <c r="S12" s="17">
        <v>0.12647487021230899</v>
      </c>
      <c r="T12" s="17">
        <v>9.5147576170645495E-2</v>
      </c>
      <c r="U12" s="17">
        <v>0.12031098238563399</v>
      </c>
      <c r="V12" s="17">
        <v>0.11857728193636</v>
      </c>
      <c r="W12" s="17">
        <v>0.106912950357896</v>
      </c>
      <c r="X12" s="17">
        <v>0.11405593678487801</v>
      </c>
      <c r="Y12" s="17">
        <v>0.125823867378725</v>
      </c>
      <c r="Z12" s="17">
        <v>9.3229890151342504E-2</v>
      </c>
      <c r="AA12" s="17">
        <v>0.154346802726431</v>
      </c>
      <c r="AB12" s="17">
        <v>0.14461148581254901</v>
      </c>
      <c r="AC12" s="17">
        <v>0.13204458616950501</v>
      </c>
      <c r="AD12" s="17">
        <v>0.150304284020843</v>
      </c>
      <c r="AE12" s="17"/>
      <c r="AF12" s="17">
        <v>0.106948562158019</v>
      </c>
      <c r="AG12" s="17">
        <v>0.11943054369716</v>
      </c>
      <c r="AH12" s="17">
        <v>0.13767196322584399</v>
      </c>
      <c r="AI12" s="17"/>
      <c r="AJ12" s="17">
        <v>0.116851268867838</v>
      </c>
      <c r="AK12" s="17">
        <v>0.14481826503169001</v>
      </c>
      <c r="AL12" s="17">
        <v>8.5486829045056598E-2</v>
      </c>
      <c r="AM12" s="17">
        <v>0.109151532029198</v>
      </c>
      <c r="AN12" s="17">
        <v>0.137445839406133</v>
      </c>
      <c r="AO12" s="17"/>
      <c r="AP12" s="17">
        <v>0.14720113378304001</v>
      </c>
      <c r="AQ12" s="17">
        <v>0.12775817929351199</v>
      </c>
      <c r="AR12" s="17">
        <v>0.133851223876541</v>
      </c>
      <c r="AS12" s="17">
        <v>0.110903698786499</v>
      </c>
      <c r="AT12" s="17">
        <v>0.14762599366985499</v>
      </c>
      <c r="AU12" s="17">
        <v>6.4620541763422495E-2</v>
      </c>
      <c r="AV12" s="17"/>
      <c r="AW12" s="17">
        <v>0.31025234637452298</v>
      </c>
      <c r="AX12" s="17">
        <v>0.14088635046499801</v>
      </c>
      <c r="AY12" s="17">
        <v>0.11938957533037101</v>
      </c>
      <c r="AZ12" s="17">
        <v>0.16235775101191999</v>
      </c>
      <c r="BA12" s="17">
        <v>6.9240963533290595E-2</v>
      </c>
      <c r="BB12" s="17">
        <v>0.14022878061504601</v>
      </c>
      <c r="BC12" s="17">
        <v>0.17411883051682001</v>
      </c>
      <c r="BD12" s="17">
        <v>9.0826069548997093E-2</v>
      </c>
      <c r="BE12" s="17">
        <v>0.122447406409978</v>
      </c>
      <c r="BF12" s="17">
        <v>0.11964913886690499</v>
      </c>
      <c r="BG12" s="17">
        <v>0.134552275276344</v>
      </c>
      <c r="BH12" s="17">
        <v>0.13569030993813999</v>
      </c>
      <c r="BI12" s="17">
        <v>8.9955660546625599E-2</v>
      </c>
      <c r="BJ12" s="17">
        <v>9.5462613890204995E-2</v>
      </c>
      <c r="BK12" s="17">
        <v>0.12130525117518701</v>
      </c>
      <c r="BL12" s="17">
        <v>0.100717982623792</v>
      </c>
      <c r="BM12" s="17"/>
      <c r="BN12" s="17">
        <v>0.118024334901861</v>
      </c>
      <c r="BO12" s="17">
        <v>0.12924529616861799</v>
      </c>
      <c r="BP12" s="17"/>
      <c r="BQ12" s="17">
        <v>0.147136226827046</v>
      </c>
      <c r="BR12" s="17">
        <v>0.13781925791513899</v>
      </c>
      <c r="BS12" s="17"/>
      <c r="BT12" s="17">
        <v>0.176687090498963</v>
      </c>
      <c r="BU12" s="17"/>
      <c r="BV12" s="17">
        <v>0.116034123419028</v>
      </c>
      <c r="BW12" s="17">
        <v>0.12793168140682301</v>
      </c>
      <c r="BX12" s="17">
        <v>0.12787557786221301</v>
      </c>
      <c r="BY12" s="17"/>
      <c r="BZ12" s="17">
        <v>0.16937975309023401</v>
      </c>
      <c r="CA12" s="17">
        <v>0.15722357227261899</v>
      </c>
      <c r="CB12" s="17">
        <v>0.13146569241438599</v>
      </c>
      <c r="CC12" s="17">
        <v>0.15579273963233001</v>
      </c>
      <c r="CD12" s="17">
        <v>0.12783071856921899</v>
      </c>
      <c r="CE12" s="17">
        <v>4.9771084225832901E-2</v>
      </c>
      <c r="CF12" s="17">
        <v>8.7939848417590699E-2</v>
      </c>
      <c r="CG12" s="17"/>
      <c r="CH12" s="17">
        <v>8.4245939642662804E-2</v>
      </c>
      <c r="CI12" s="17">
        <v>7.6476569061771305E-2</v>
      </c>
      <c r="CJ12" s="17">
        <v>0.149595984132638</v>
      </c>
      <c r="CK12" s="17">
        <v>0.200355434098342</v>
      </c>
      <c r="CL12" s="17">
        <v>0.103894130807446</v>
      </c>
    </row>
    <row r="13" spans="2:90" x14ac:dyDescent="0.3">
      <c r="B13" s="18" t="s">
        <v>198</v>
      </c>
      <c r="C13" s="17">
        <v>9.8881847580274601E-2</v>
      </c>
      <c r="D13" s="17">
        <v>0.10331349374352</v>
      </c>
      <c r="E13" s="17">
        <v>9.4332242268756902E-2</v>
      </c>
      <c r="F13" s="17"/>
      <c r="G13" s="17">
        <v>0.150939820418201</v>
      </c>
      <c r="H13" s="17">
        <v>0.12785739983399799</v>
      </c>
      <c r="I13" s="17">
        <v>0.122903025231378</v>
      </c>
      <c r="J13" s="17">
        <v>0.10826674407642201</v>
      </c>
      <c r="K13" s="17">
        <v>6.3358190930489597E-2</v>
      </c>
      <c r="L13" s="17">
        <v>3.71676534499817E-2</v>
      </c>
      <c r="M13" s="17"/>
      <c r="N13" s="17">
        <v>8.7707819258569894E-2</v>
      </c>
      <c r="O13" s="17">
        <v>0.130642322333133</v>
      </c>
      <c r="P13" s="17">
        <v>8.7873776007883403E-2</v>
      </c>
      <c r="Q13" s="17">
        <v>8.8635998777112798E-2</v>
      </c>
      <c r="R13" s="17"/>
      <c r="S13" s="17">
        <v>0.117871866596041</v>
      </c>
      <c r="T13" s="17">
        <v>9.2598949693874305E-2</v>
      </c>
      <c r="U13" s="17">
        <v>0.102753177000198</v>
      </c>
      <c r="V13" s="17">
        <v>7.4894996603007094E-2</v>
      </c>
      <c r="W13" s="17">
        <v>0.118302489312319</v>
      </c>
      <c r="X13" s="17">
        <v>0.105253747486241</v>
      </c>
      <c r="Y13" s="17">
        <v>8.8101854275286398E-2</v>
      </c>
      <c r="Z13" s="17">
        <v>0.17060512590649801</v>
      </c>
      <c r="AA13" s="17">
        <v>7.3865028635383995E-2</v>
      </c>
      <c r="AB13" s="17">
        <v>9.3712291192590794E-2</v>
      </c>
      <c r="AC13" s="17">
        <v>7.2493517520735601E-2</v>
      </c>
      <c r="AD13" s="17">
        <v>0.11923453649147001</v>
      </c>
      <c r="AE13" s="17"/>
      <c r="AF13" s="17">
        <v>8.8987398667863496E-2</v>
      </c>
      <c r="AG13" s="17">
        <v>9.3467384908449802E-2</v>
      </c>
      <c r="AH13" s="17">
        <v>0.13109561924260699</v>
      </c>
      <c r="AI13" s="17"/>
      <c r="AJ13" s="17">
        <v>7.5565358153612205E-2</v>
      </c>
      <c r="AK13" s="17">
        <v>0.12744601569619701</v>
      </c>
      <c r="AL13" s="17">
        <v>8.5724848758150202E-2</v>
      </c>
      <c r="AM13" s="17">
        <v>8.9472983832998301E-2</v>
      </c>
      <c r="AN13" s="17">
        <v>0.12622471878619601</v>
      </c>
      <c r="AO13" s="17"/>
      <c r="AP13" s="17">
        <v>0.11667889583018</v>
      </c>
      <c r="AQ13" s="17">
        <v>7.0651316875735795E-2</v>
      </c>
      <c r="AR13" s="17">
        <v>0.14692496133025201</v>
      </c>
      <c r="AS13" s="17">
        <v>9.6884867755179599E-2</v>
      </c>
      <c r="AT13" s="17">
        <v>0.12766216696683899</v>
      </c>
      <c r="AU13" s="17">
        <v>5.4179002324572602E-2</v>
      </c>
      <c r="AV13" s="17"/>
      <c r="AW13" s="17">
        <v>4.8533099071081998E-2</v>
      </c>
      <c r="AX13" s="17">
        <v>9.8734238533587995E-2</v>
      </c>
      <c r="AY13" s="17">
        <v>8.7571446437913994E-2</v>
      </c>
      <c r="AZ13" s="17">
        <v>3.2101769560774103E-2</v>
      </c>
      <c r="BA13" s="17">
        <v>0.112136835175406</v>
      </c>
      <c r="BB13" s="17">
        <v>9.2944033489201494E-2</v>
      </c>
      <c r="BC13" s="17">
        <v>0.12572061304375701</v>
      </c>
      <c r="BD13" s="17">
        <v>7.7527229071968295E-2</v>
      </c>
      <c r="BE13" s="17">
        <v>0.101187197022646</v>
      </c>
      <c r="BF13" s="17">
        <v>0.154828671406569</v>
      </c>
      <c r="BG13" s="17">
        <v>0.112788584797817</v>
      </c>
      <c r="BH13" s="17">
        <v>0.11654750495773999</v>
      </c>
      <c r="BI13" s="17">
        <v>0.10703066550547199</v>
      </c>
      <c r="BJ13" s="17">
        <v>0.15821311026409299</v>
      </c>
      <c r="BK13" s="17">
        <v>4.6525658018192598E-2</v>
      </c>
      <c r="BL13" s="17">
        <v>0.11899890956341699</v>
      </c>
      <c r="BM13" s="17"/>
      <c r="BN13" s="17">
        <v>9.2868620992439296E-2</v>
      </c>
      <c r="BO13" s="17">
        <v>0.107576802219029</v>
      </c>
      <c r="BP13" s="17"/>
      <c r="BQ13" s="17">
        <v>0.11259496206452201</v>
      </c>
      <c r="BR13" s="17">
        <v>0.16970592792046399</v>
      </c>
      <c r="BS13" s="17"/>
      <c r="BT13" s="17">
        <v>0.17270384564402999</v>
      </c>
      <c r="BU13" s="17"/>
      <c r="BV13" s="17">
        <v>9.7765362503402897E-2</v>
      </c>
      <c r="BW13" s="17">
        <v>0.11090594864973</v>
      </c>
      <c r="BX13" s="17">
        <v>9.3719407389952006E-2</v>
      </c>
      <c r="BY13" s="17"/>
      <c r="BZ13" s="17">
        <v>0.102193029570667</v>
      </c>
      <c r="CA13" s="17">
        <v>9.7121717409014305E-2</v>
      </c>
      <c r="CB13" s="17">
        <v>0.13988558972142601</v>
      </c>
      <c r="CC13" s="17">
        <v>9.0837522880798605E-2</v>
      </c>
      <c r="CD13" s="17">
        <v>0.106845419309732</v>
      </c>
      <c r="CE13" s="17">
        <v>0.11394321844136999</v>
      </c>
      <c r="CF13" s="17">
        <v>6.0338239849884297E-2</v>
      </c>
      <c r="CG13" s="17"/>
      <c r="CH13" s="17">
        <v>8.9945686080698903E-2</v>
      </c>
      <c r="CI13" s="17">
        <v>7.5098975785362704E-2</v>
      </c>
      <c r="CJ13" s="17">
        <v>0.13888797064458699</v>
      </c>
      <c r="CK13" s="17">
        <v>8.0804261748297898E-2</v>
      </c>
      <c r="CL13" s="17">
        <v>4.4393575988980402E-2</v>
      </c>
    </row>
    <row r="14" spans="2:90" x14ac:dyDescent="0.3">
      <c r="B14" s="18" t="s">
        <v>199</v>
      </c>
      <c r="C14" s="17">
        <v>0.124746170483652</v>
      </c>
      <c r="D14" s="17">
        <v>0.11723613110804799</v>
      </c>
      <c r="E14" s="17">
        <v>0.132102936486301</v>
      </c>
      <c r="F14" s="17"/>
      <c r="G14" s="17">
        <v>7.2611679840991594E-2</v>
      </c>
      <c r="H14" s="17">
        <v>0.12037028524797699</v>
      </c>
      <c r="I14" s="17">
        <v>0.152658550527104</v>
      </c>
      <c r="J14" s="17">
        <v>0.156871100292686</v>
      </c>
      <c r="K14" s="17">
        <v>0.136766561417762</v>
      </c>
      <c r="L14" s="17">
        <v>0.10596013413232901</v>
      </c>
      <c r="M14" s="17"/>
      <c r="N14" s="17">
        <v>0.12965663250838699</v>
      </c>
      <c r="O14" s="17">
        <v>0.13165737459191401</v>
      </c>
      <c r="P14" s="17">
        <v>0.110922501776211</v>
      </c>
      <c r="Q14" s="17">
        <v>0.125691152723996</v>
      </c>
      <c r="R14" s="17"/>
      <c r="S14" s="17">
        <v>0.12969179760982999</v>
      </c>
      <c r="T14" s="17">
        <v>0.141249289701563</v>
      </c>
      <c r="U14" s="17">
        <v>0.111681908924948</v>
      </c>
      <c r="V14" s="17">
        <v>0.1198658456293</v>
      </c>
      <c r="W14" s="17">
        <v>0.103034737226443</v>
      </c>
      <c r="X14" s="17">
        <v>0.147128255055436</v>
      </c>
      <c r="Y14" s="17">
        <v>0.1085911505679</v>
      </c>
      <c r="Z14" s="17">
        <v>9.7024227955848502E-2</v>
      </c>
      <c r="AA14" s="17">
        <v>0.10818222855976301</v>
      </c>
      <c r="AB14" s="17">
        <v>0.102118790088089</v>
      </c>
      <c r="AC14" s="17">
        <v>0.206839610883636</v>
      </c>
      <c r="AD14" s="17">
        <v>0.13489863625051601</v>
      </c>
      <c r="AE14" s="17"/>
      <c r="AF14" s="17">
        <v>0.11070280105330201</v>
      </c>
      <c r="AG14" s="17">
        <v>0.15554793678196899</v>
      </c>
      <c r="AH14" s="17">
        <v>0.103031327147753</v>
      </c>
      <c r="AI14" s="17"/>
      <c r="AJ14" s="17">
        <v>0.119785959626888</v>
      </c>
      <c r="AK14" s="17">
        <v>0.115859232581949</v>
      </c>
      <c r="AL14" s="17">
        <v>0.160574537860947</v>
      </c>
      <c r="AM14" s="17">
        <v>0.13832710693625699</v>
      </c>
      <c r="AN14" s="17">
        <v>0.12164280619712101</v>
      </c>
      <c r="AO14" s="17"/>
      <c r="AP14" s="17">
        <v>0.11434533273855001</v>
      </c>
      <c r="AQ14" s="17">
        <v>0.12649240274976001</v>
      </c>
      <c r="AR14" s="17">
        <v>0.112616151537206</v>
      </c>
      <c r="AS14" s="17">
        <v>0.12753291723493601</v>
      </c>
      <c r="AT14" s="17">
        <v>0.118213770410814</v>
      </c>
      <c r="AU14" s="17">
        <v>0.152672915337108</v>
      </c>
      <c r="AV14" s="17"/>
      <c r="AW14" s="17">
        <v>0.10113708224019299</v>
      </c>
      <c r="AX14" s="17">
        <v>0.10879796280983001</v>
      </c>
      <c r="AY14" s="17">
        <v>9.8839055119939304E-2</v>
      </c>
      <c r="AZ14" s="17">
        <v>0.123868212157663</v>
      </c>
      <c r="BA14" s="17">
        <v>0.14323302227046</v>
      </c>
      <c r="BB14" s="17">
        <v>0.14961759135988001</v>
      </c>
      <c r="BC14" s="17">
        <v>0.14092711738183999</v>
      </c>
      <c r="BD14" s="17">
        <v>0.10384868916276201</v>
      </c>
      <c r="BE14" s="17">
        <v>0.12101435400836399</v>
      </c>
      <c r="BF14" s="17">
        <v>0.175026278879789</v>
      </c>
      <c r="BG14" s="17">
        <v>0.13078107796100399</v>
      </c>
      <c r="BH14" s="17">
        <v>0.15921295763804999</v>
      </c>
      <c r="BI14" s="17">
        <v>9.4731988828063704E-2</v>
      </c>
      <c r="BJ14" s="17">
        <v>0.105039526512757</v>
      </c>
      <c r="BK14" s="17">
        <v>0.17060721059884101</v>
      </c>
      <c r="BL14" s="17">
        <v>8.46276923157155E-2</v>
      </c>
      <c r="BM14" s="17"/>
      <c r="BN14" s="17">
        <v>0.12629263940071001</v>
      </c>
      <c r="BO14" s="17">
        <v>0.123335211460411</v>
      </c>
      <c r="BP14" s="17"/>
      <c r="BQ14" s="17">
        <v>0.121493934846435</v>
      </c>
      <c r="BR14" s="17">
        <v>0.109775712402575</v>
      </c>
      <c r="BS14" s="17"/>
      <c r="BT14" s="17">
        <v>7.3958973425317098E-2</v>
      </c>
      <c r="BU14" s="17"/>
      <c r="BV14" s="17">
        <v>0.120494117686283</v>
      </c>
      <c r="BW14" s="17">
        <v>9.0939226615630697E-2</v>
      </c>
      <c r="BX14" s="17">
        <v>0.13720824028402701</v>
      </c>
      <c r="BY14" s="17"/>
      <c r="BZ14" s="17">
        <v>9.9348628730780403E-2</v>
      </c>
      <c r="CA14" s="17">
        <v>0.12531132271288001</v>
      </c>
      <c r="CB14" s="17">
        <v>0.1289528714431</v>
      </c>
      <c r="CC14" s="17">
        <v>0.17656221366526201</v>
      </c>
      <c r="CD14" s="17">
        <v>0.14424783128732399</v>
      </c>
      <c r="CE14" s="17">
        <v>0.11465556331104799</v>
      </c>
      <c r="CF14" s="17">
        <v>0.10244914904527</v>
      </c>
      <c r="CG14" s="17"/>
      <c r="CH14" s="17">
        <v>9.8873258041612594E-2</v>
      </c>
      <c r="CI14" s="17">
        <v>0.105672847280565</v>
      </c>
      <c r="CJ14" s="17">
        <v>0.15177467037522099</v>
      </c>
      <c r="CK14" s="17">
        <v>0.129645291495284</v>
      </c>
      <c r="CL14" s="17">
        <v>9.7549507537185401E-2</v>
      </c>
    </row>
    <row r="15" spans="2:90" x14ac:dyDescent="0.3">
      <c r="B15" s="18" t="s">
        <v>200</v>
      </c>
      <c r="C15" s="17">
        <v>3.0943753289995699E-2</v>
      </c>
      <c r="D15" s="17">
        <v>3.0650298655591001E-2</v>
      </c>
      <c r="E15" s="17">
        <v>2.9485915754249699E-2</v>
      </c>
      <c r="F15" s="17"/>
      <c r="G15" s="17">
        <v>2.7274316714065199E-2</v>
      </c>
      <c r="H15" s="17">
        <v>4.6347064219800803E-2</v>
      </c>
      <c r="I15" s="17">
        <v>1.4136940397075699E-2</v>
      </c>
      <c r="J15" s="17">
        <v>3.1054960789054599E-2</v>
      </c>
      <c r="K15" s="17">
        <v>3.78205795668402E-2</v>
      </c>
      <c r="L15" s="17">
        <v>2.9855947815066099E-2</v>
      </c>
      <c r="M15" s="17"/>
      <c r="N15" s="17">
        <v>2.92989058878763E-2</v>
      </c>
      <c r="O15" s="17">
        <v>3.2887453165197103E-2</v>
      </c>
      <c r="P15" s="17">
        <v>4.6885390160535903E-2</v>
      </c>
      <c r="Q15" s="17">
        <v>1.6980135405845899E-2</v>
      </c>
      <c r="R15" s="17"/>
      <c r="S15" s="17">
        <v>4.76955753816352E-2</v>
      </c>
      <c r="T15" s="17">
        <v>2.9285707872186099E-2</v>
      </c>
      <c r="U15" s="17">
        <v>2.33241188153482E-2</v>
      </c>
      <c r="V15" s="17">
        <v>3.5433925092874102E-2</v>
      </c>
      <c r="W15" s="17">
        <v>7.67312600376644E-3</v>
      </c>
      <c r="X15" s="17">
        <v>1.9703660730497102E-2</v>
      </c>
      <c r="Y15" s="17">
        <v>4.2121965053361202E-2</v>
      </c>
      <c r="Z15" s="17">
        <v>2.28061075496367E-2</v>
      </c>
      <c r="AA15" s="17">
        <v>4.0745198906028401E-2</v>
      </c>
      <c r="AB15" s="17">
        <v>3.1214222364228099E-2</v>
      </c>
      <c r="AC15" s="17">
        <v>9.3869573440096207E-3</v>
      </c>
      <c r="AD15" s="17">
        <v>3.4624508822066302E-2</v>
      </c>
      <c r="AE15" s="17"/>
      <c r="AF15" s="17">
        <v>3.00835351905358E-2</v>
      </c>
      <c r="AG15" s="17">
        <v>2.7830082362467801E-2</v>
      </c>
      <c r="AH15" s="17">
        <v>3.1574397898095297E-2</v>
      </c>
      <c r="AI15" s="17"/>
      <c r="AJ15" s="17">
        <v>3.7567986998756603E-2</v>
      </c>
      <c r="AK15" s="17">
        <v>3.1417415770446398E-2</v>
      </c>
      <c r="AL15" s="17">
        <v>3.49931822049604E-2</v>
      </c>
      <c r="AM15" s="17">
        <v>2.4062853228585299E-2</v>
      </c>
      <c r="AN15" s="17">
        <v>1.7993139009868198E-2</v>
      </c>
      <c r="AO15" s="17"/>
      <c r="AP15" s="17">
        <v>3.5579286408595798E-2</v>
      </c>
      <c r="AQ15" s="17">
        <v>4.05663620734232E-2</v>
      </c>
      <c r="AR15" s="17">
        <v>1.44595893116617E-2</v>
      </c>
      <c r="AS15" s="17">
        <v>3.6541299787510202E-2</v>
      </c>
      <c r="AT15" s="17">
        <v>1.91572342353915E-2</v>
      </c>
      <c r="AU15" s="17">
        <v>1.7440323494173401E-2</v>
      </c>
      <c r="AV15" s="17"/>
      <c r="AW15" s="17">
        <v>0</v>
      </c>
      <c r="AX15" s="17">
        <v>2.3012903458982902E-2</v>
      </c>
      <c r="AY15" s="17">
        <v>3.9624713628040903E-2</v>
      </c>
      <c r="AZ15" s="17">
        <v>2.3702714831810801E-2</v>
      </c>
      <c r="BA15" s="17">
        <v>3.1131164410793801E-2</v>
      </c>
      <c r="BB15" s="17">
        <v>3.5506294610254903E-2</v>
      </c>
      <c r="BC15" s="17">
        <v>1.1824387418407601E-2</v>
      </c>
      <c r="BD15" s="17">
        <v>5.7777050493156797E-2</v>
      </c>
      <c r="BE15" s="17">
        <v>4.1886849630914103E-2</v>
      </c>
      <c r="BF15" s="17">
        <v>2.2720681826539701E-2</v>
      </c>
      <c r="BG15" s="17">
        <v>2.77182778429611E-2</v>
      </c>
      <c r="BH15" s="17">
        <v>9.4009157107413002E-3</v>
      </c>
      <c r="BI15" s="17">
        <v>1.27591064991697E-2</v>
      </c>
      <c r="BJ15" s="17">
        <v>7.1339044184159595E-2</v>
      </c>
      <c r="BK15" s="17">
        <v>0</v>
      </c>
      <c r="BL15" s="17">
        <v>3.6148071810818701E-2</v>
      </c>
      <c r="BM15" s="17"/>
      <c r="BN15" s="17">
        <v>2.9491129018166501E-2</v>
      </c>
      <c r="BO15" s="17">
        <v>3.3399606678013199E-2</v>
      </c>
      <c r="BP15" s="17"/>
      <c r="BQ15" s="17">
        <v>3.04924478746352E-2</v>
      </c>
      <c r="BR15" s="17">
        <v>3.2553335822508099E-2</v>
      </c>
      <c r="BS15" s="17"/>
      <c r="BT15" s="17">
        <v>3.5651540274609199E-2</v>
      </c>
      <c r="BU15" s="17"/>
      <c r="BV15" s="17">
        <v>3.3245248320745102E-2</v>
      </c>
      <c r="BW15" s="17">
        <v>3.1826096816934497E-2</v>
      </c>
      <c r="BX15" s="17">
        <v>2.9360240488232402E-2</v>
      </c>
      <c r="BY15" s="17"/>
      <c r="BZ15" s="17">
        <v>3.4995755078175199E-2</v>
      </c>
      <c r="CA15" s="17">
        <v>1.3269117962958699E-2</v>
      </c>
      <c r="CB15" s="17">
        <v>2.1616098757053701E-2</v>
      </c>
      <c r="CC15" s="17">
        <v>3.4737727544940797E-2</v>
      </c>
      <c r="CD15" s="17">
        <v>3.4166124788481099E-2</v>
      </c>
      <c r="CE15" s="17">
        <v>3.2613976603418103E-2</v>
      </c>
      <c r="CF15" s="17">
        <v>3.8074348130015E-2</v>
      </c>
      <c r="CG15" s="17"/>
      <c r="CH15" s="17">
        <v>3.5727255671995799E-2</v>
      </c>
      <c r="CI15" s="17">
        <v>3.7534044845017898E-2</v>
      </c>
      <c r="CJ15" s="17">
        <v>2.8595286489882299E-2</v>
      </c>
      <c r="CK15" s="17">
        <v>2.2513919076400699E-2</v>
      </c>
      <c r="CL15" s="17">
        <v>1.25009189477582E-2</v>
      </c>
    </row>
    <row r="16" spans="2:90" x14ac:dyDescent="0.3">
      <c r="B16" s="18" t="s">
        <v>201</v>
      </c>
      <c r="C16" s="17">
        <v>0.16972385442049301</v>
      </c>
      <c r="D16" s="17">
        <v>0.176428295347268</v>
      </c>
      <c r="E16" s="17">
        <v>0.16451699159969199</v>
      </c>
      <c r="F16" s="17"/>
      <c r="G16" s="17">
        <v>8.3007012191242804E-2</v>
      </c>
      <c r="H16" s="17">
        <v>0.12878533327518099</v>
      </c>
      <c r="I16" s="17">
        <v>0.13670381406307799</v>
      </c>
      <c r="J16" s="17">
        <v>0.17244713508815199</v>
      </c>
      <c r="K16" s="17">
        <v>0.21628875657264099</v>
      </c>
      <c r="L16" s="17">
        <v>0.25437070935929801</v>
      </c>
      <c r="M16" s="17"/>
      <c r="N16" s="17">
        <v>0.21058476486570499</v>
      </c>
      <c r="O16" s="17">
        <v>0.147701430661693</v>
      </c>
      <c r="P16" s="17">
        <v>0.164113445281866</v>
      </c>
      <c r="Q16" s="17">
        <v>0.15283856743212201</v>
      </c>
      <c r="R16" s="17"/>
      <c r="S16" s="17">
        <v>0.112871413914324</v>
      </c>
      <c r="T16" s="17">
        <v>0.17778290609081099</v>
      </c>
      <c r="U16" s="17">
        <v>0.187389671691673</v>
      </c>
      <c r="V16" s="17">
        <v>0.17730309903558</v>
      </c>
      <c r="W16" s="17">
        <v>0.22401498081381399</v>
      </c>
      <c r="X16" s="17">
        <v>0.16663582977322799</v>
      </c>
      <c r="Y16" s="17">
        <v>0.188982253308624</v>
      </c>
      <c r="Z16" s="17">
        <v>0.145269716791393</v>
      </c>
      <c r="AA16" s="17">
        <v>0.17314144208899299</v>
      </c>
      <c r="AB16" s="17">
        <v>0.16041743636896399</v>
      </c>
      <c r="AC16" s="17">
        <v>0.149687130234887</v>
      </c>
      <c r="AD16" s="17">
        <v>0.243639554410985</v>
      </c>
      <c r="AE16" s="17"/>
      <c r="AF16" s="17">
        <v>0.20589740151514899</v>
      </c>
      <c r="AG16" s="17">
        <v>0.16477157537998299</v>
      </c>
      <c r="AH16" s="17">
        <v>0.136005509898948</v>
      </c>
      <c r="AI16" s="17"/>
      <c r="AJ16" s="17">
        <v>0.18176394887116801</v>
      </c>
      <c r="AK16" s="17">
        <v>0.16102032313376599</v>
      </c>
      <c r="AL16" s="17">
        <v>0.18984884839794</v>
      </c>
      <c r="AM16" s="17">
        <v>0.178926568493678</v>
      </c>
      <c r="AN16" s="17">
        <v>7.8200305441192899E-2</v>
      </c>
      <c r="AO16" s="17"/>
      <c r="AP16" s="17">
        <v>0.15779055647328599</v>
      </c>
      <c r="AQ16" s="17">
        <v>0.18988532071908901</v>
      </c>
      <c r="AR16" s="17">
        <v>0.161783355731074</v>
      </c>
      <c r="AS16" s="17">
        <v>0.17738508170793499</v>
      </c>
      <c r="AT16" s="17">
        <v>0.10360099285667999</v>
      </c>
      <c r="AU16" s="17">
        <v>0.19220237599161999</v>
      </c>
      <c r="AV16" s="17"/>
      <c r="AW16" s="17">
        <v>5.3335519089365797E-2</v>
      </c>
      <c r="AX16" s="17">
        <v>7.4236346216646806E-2</v>
      </c>
      <c r="AY16" s="17">
        <v>0.14449875564397199</v>
      </c>
      <c r="AZ16" s="17">
        <v>0.16537559661746101</v>
      </c>
      <c r="BA16" s="17">
        <v>0.16072069449795801</v>
      </c>
      <c r="BB16" s="17">
        <v>0.16022373160116599</v>
      </c>
      <c r="BC16" s="17">
        <v>0.144723145288393</v>
      </c>
      <c r="BD16" s="17">
        <v>0.236462178962938</v>
      </c>
      <c r="BE16" s="17">
        <v>0.19021622995026599</v>
      </c>
      <c r="BF16" s="17">
        <v>0.192700217980424</v>
      </c>
      <c r="BG16" s="17">
        <v>0.14526926979834701</v>
      </c>
      <c r="BH16" s="17">
        <v>0.15959474629418999</v>
      </c>
      <c r="BI16" s="17">
        <v>0.18110529622563601</v>
      </c>
      <c r="BJ16" s="17">
        <v>0.15375214437516799</v>
      </c>
      <c r="BK16" s="17">
        <v>0.24596852478488801</v>
      </c>
      <c r="BL16" s="17">
        <v>0.251593987179076</v>
      </c>
      <c r="BM16" s="17"/>
      <c r="BN16" s="17">
        <v>0.18109886842891901</v>
      </c>
      <c r="BO16" s="17">
        <v>0.15325799643556201</v>
      </c>
      <c r="BP16" s="17"/>
      <c r="BQ16" s="17">
        <v>0.15915776843052801</v>
      </c>
      <c r="BR16" s="17">
        <v>0.16992067186419699</v>
      </c>
      <c r="BS16" s="17"/>
      <c r="BT16" s="17">
        <v>0.14000499215608</v>
      </c>
      <c r="BU16" s="17"/>
      <c r="BV16" s="17">
        <v>0.127759265928066</v>
      </c>
      <c r="BW16" s="17">
        <v>0.14327971018553801</v>
      </c>
      <c r="BX16" s="17">
        <v>0.19680255728116999</v>
      </c>
      <c r="BY16" s="17"/>
      <c r="BZ16" s="17">
        <v>9.7981411427264894E-2</v>
      </c>
      <c r="CA16" s="17">
        <v>0.112959217866689</v>
      </c>
      <c r="CB16" s="17">
        <v>0.11688549972975899</v>
      </c>
      <c r="CC16" s="17">
        <v>0.107351496012995</v>
      </c>
      <c r="CD16" s="17">
        <v>0.20986325376428799</v>
      </c>
      <c r="CE16" s="17">
        <v>0.26097861516954302</v>
      </c>
      <c r="CF16" s="17">
        <v>0.26407769037363299</v>
      </c>
      <c r="CG16" s="17"/>
      <c r="CH16" s="17">
        <v>0.21776722749847399</v>
      </c>
      <c r="CI16" s="17">
        <v>0.24171330533538701</v>
      </c>
      <c r="CJ16" s="17">
        <v>0.13119679201517401</v>
      </c>
      <c r="CK16" s="17">
        <v>8.9446295938062803E-2</v>
      </c>
      <c r="CL16" s="17">
        <v>5.0967811202647803E-2</v>
      </c>
    </row>
    <row r="17" spans="2:90" x14ac:dyDescent="0.3">
      <c r="B17" s="18" t="s">
        <v>151</v>
      </c>
      <c r="C17" s="17">
        <v>5.5179922885838896E-3</v>
      </c>
      <c r="D17" s="17">
        <v>7.5070440184200598E-3</v>
      </c>
      <c r="E17" s="17">
        <v>3.6178283577061199E-3</v>
      </c>
      <c r="F17" s="17"/>
      <c r="G17" s="17">
        <v>1.55280521415461E-2</v>
      </c>
      <c r="H17" s="17">
        <v>5.5723287551182402E-3</v>
      </c>
      <c r="I17" s="17">
        <v>6.0625079649631796E-3</v>
      </c>
      <c r="J17" s="17">
        <v>0</v>
      </c>
      <c r="K17" s="17">
        <v>3.12307598048123E-3</v>
      </c>
      <c r="L17" s="17">
        <v>4.4632385662511697E-3</v>
      </c>
      <c r="M17" s="17"/>
      <c r="N17" s="17">
        <v>7.8894306886149908E-3</v>
      </c>
      <c r="O17" s="17">
        <v>6.1212270321152201E-3</v>
      </c>
      <c r="P17" s="17">
        <v>6.1092597332351398E-3</v>
      </c>
      <c r="Q17" s="17">
        <v>1.87028860115757E-3</v>
      </c>
      <c r="R17" s="17"/>
      <c r="S17" s="17">
        <v>2.8221289970978502E-3</v>
      </c>
      <c r="T17" s="17">
        <v>1.1095357708394401E-2</v>
      </c>
      <c r="U17" s="17">
        <v>5.48332861627116E-3</v>
      </c>
      <c r="V17" s="17">
        <v>5.1893701473952501E-3</v>
      </c>
      <c r="W17" s="17">
        <v>0</v>
      </c>
      <c r="X17" s="17">
        <v>1.1714503211292301E-2</v>
      </c>
      <c r="Y17" s="17">
        <v>0</v>
      </c>
      <c r="Z17" s="17">
        <v>0</v>
      </c>
      <c r="AA17" s="17">
        <v>0</v>
      </c>
      <c r="AB17" s="17">
        <v>1.9129924200041899E-2</v>
      </c>
      <c r="AC17" s="17">
        <v>0</v>
      </c>
      <c r="AD17" s="17">
        <v>0</v>
      </c>
      <c r="AE17" s="17"/>
      <c r="AF17" s="17">
        <v>7.8103725985834904E-3</v>
      </c>
      <c r="AG17" s="17">
        <v>2.4983797675452299E-3</v>
      </c>
      <c r="AH17" s="17">
        <v>5.5487793926650196E-3</v>
      </c>
      <c r="AI17" s="17"/>
      <c r="AJ17" s="17">
        <v>9.8408971406493892E-3</v>
      </c>
      <c r="AK17" s="17">
        <v>2.7375646115721701E-3</v>
      </c>
      <c r="AL17" s="17">
        <v>5.3270662061117103E-3</v>
      </c>
      <c r="AM17" s="17">
        <v>3.8256387746162298E-3</v>
      </c>
      <c r="AN17" s="17">
        <v>0</v>
      </c>
      <c r="AO17" s="17"/>
      <c r="AP17" s="17">
        <v>3.8931923224796499E-3</v>
      </c>
      <c r="AQ17" s="17">
        <v>5.6301357221762204E-3</v>
      </c>
      <c r="AR17" s="17">
        <v>0</v>
      </c>
      <c r="AS17" s="17">
        <v>4.4054363209735901E-3</v>
      </c>
      <c r="AT17" s="17">
        <v>6.0389092327280298E-3</v>
      </c>
      <c r="AU17" s="17">
        <v>1.5940785592379499E-2</v>
      </c>
      <c r="AV17" s="17"/>
      <c r="AW17" s="17">
        <v>0</v>
      </c>
      <c r="AX17" s="17">
        <v>1.0212931920321199E-2</v>
      </c>
      <c r="AY17" s="17">
        <v>0</v>
      </c>
      <c r="AZ17" s="17">
        <v>1.5736828336716E-2</v>
      </c>
      <c r="BA17" s="17">
        <v>3.8647377439379898E-3</v>
      </c>
      <c r="BB17" s="17">
        <v>0</v>
      </c>
      <c r="BC17" s="17">
        <v>6.1868267199542103E-3</v>
      </c>
      <c r="BD17" s="17">
        <v>0</v>
      </c>
      <c r="BE17" s="17">
        <v>0</v>
      </c>
      <c r="BF17" s="17">
        <v>0</v>
      </c>
      <c r="BG17" s="17">
        <v>0</v>
      </c>
      <c r="BH17" s="17">
        <v>0</v>
      </c>
      <c r="BI17" s="17">
        <v>0</v>
      </c>
      <c r="BJ17" s="17">
        <v>1.7338801797094301E-2</v>
      </c>
      <c r="BK17" s="17">
        <v>0</v>
      </c>
      <c r="BL17" s="17">
        <v>6.0244976977099603E-3</v>
      </c>
      <c r="BM17" s="17"/>
      <c r="BN17" s="17">
        <v>3.1665911815237598E-3</v>
      </c>
      <c r="BO17" s="17">
        <v>8.8468227856493605E-3</v>
      </c>
      <c r="BP17" s="17"/>
      <c r="BQ17" s="17">
        <v>4.3601229359367397E-3</v>
      </c>
      <c r="BR17" s="17">
        <v>0</v>
      </c>
      <c r="BS17" s="17"/>
      <c r="BT17" s="17">
        <v>0</v>
      </c>
      <c r="BU17" s="17"/>
      <c r="BV17" s="17">
        <v>1.9963070814481899E-3</v>
      </c>
      <c r="BW17" s="17">
        <v>4.23067843618565E-3</v>
      </c>
      <c r="BX17" s="17">
        <v>6.0215103127951404E-3</v>
      </c>
      <c r="BY17" s="17"/>
      <c r="BZ17" s="17">
        <v>0</v>
      </c>
      <c r="CA17" s="17">
        <v>0</v>
      </c>
      <c r="CB17" s="17">
        <v>1.38945261028828E-2</v>
      </c>
      <c r="CC17" s="17">
        <v>4.0432865951945196E-3</v>
      </c>
      <c r="CD17" s="17">
        <v>0</v>
      </c>
      <c r="CE17" s="17">
        <v>4.0973021279299398E-3</v>
      </c>
      <c r="CF17" s="17">
        <v>3.3169792053193599E-3</v>
      </c>
      <c r="CG17" s="17"/>
      <c r="CH17" s="17">
        <v>5.2455826356590596E-3</v>
      </c>
      <c r="CI17" s="17">
        <v>6.7475569669365803E-3</v>
      </c>
      <c r="CJ17" s="17">
        <v>6.0618855861924899E-3</v>
      </c>
      <c r="CK17" s="17">
        <v>2.8941749686089901E-3</v>
      </c>
      <c r="CL17" s="17">
        <v>0</v>
      </c>
    </row>
    <row r="18" spans="2:90" ht="28.8" x14ac:dyDescent="0.3">
      <c r="B18" s="18" t="s">
        <v>324</v>
      </c>
      <c r="C18" s="17">
        <v>0.20336379745699701</v>
      </c>
      <c r="D18" s="17">
        <v>0.228293502258892</v>
      </c>
      <c r="E18" s="17">
        <v>0.18061200381846701</v>
      </c>
      <c r="F18" s="17"/>
      <c r="G18" s="17">
        <v>0.127204929814726</v>
      </c>
      <c r="H18" s="17">
        <v>0.134400033485812</v>
      </c>
      <c r="I18" s="17">
        <v>0.102450573417127</v>
      </c>
      <c r="J18" s="17">
        <v>0.18999924690748199</v>
      </c>
      <c r="K18" s="17">
        <v>0.24671805554308601</v>
      </c>
      <c r="L18" s="17">
        <v>0.37470111409534801</v>
      </c>
      <c r="M18" s="17"/>
      <c r="N18" s="17">
        <v>0.21755042995447299</v>
      </c>
      <c r="O18" s="17">
        <v>0.210000323633173</v>
      </c>
      <c r="P18" s="17">
        <v>0.21616810302211101</v>
      </c>
      <c r="Q18" s="17">
        <v>0.168199925427232</v>
      </c>
      <c r="R18" s="17"/>
      <c r="S18" s="17">
        <v>0.14543326334839601</v>
      </c>
      <c r="T18" s="17">
        <v>0.24046803751809601</v>
      </c>
      <c r="U18" s="17">
        <v>0.27928281935598098</v>
      </c>
      <c r="V18" s="17">
        <v>0.225534899054225</v>
      </c>
      <c r="W18" s="17">
        <v>0.218883743160663</v>
      </c>
      <c r="X18" s="17">
        <v>0.191846581697319</v>
      </c>
      <c r="Y18" s="17">
        <v>0.22410416620860901</v>
      </c>
      <c r="Z18" s="17">
        <v>0.16066054732964799</v>
      </c>
      <c r="AA18" s="17">
        <v>0.19204400182262199</v>
      </c>
      <c r="AB18" s="17">
        <v>0.208794090773533</v>
      </c>
      <c r="AC18" s="17">
        <v>0.194044407744422</v>
      </c>
      <c r="AD18" s="17">
        <v>8.5194617037107706E-2</v>
      </c>
      <c r="AE18" s="17"/>
      <c r="AF18" s="17">
        <v>0.23892855096831001</v>
      </c>
      <c r="AG18" s="17">
        <v>0.21292950367089999</v>
      </c>
      <c r="AH18" s="17">
        <v>0.13130260014627201</v>
      </c>
      <c r="AI18" s="17"/>
      <c r="AJ18" s="17">
        <v>0.27249802813377899</v>
      </c>
      <c r="AK18" s="17">
        <v>0.17141819780286499</v>
      </c>
      <c r="AL18" s="17">
        <v>0.28953596535183102</v>
      </c>
      <c r="AM18" s="17">
        <v>0.17860922129783699</v>
      </c>
      <c r="AN18" s="17">
        <v>0.236363992124243</v>
      </c>
      <c r="AO18" s="17"/>
      <c r="AP18" s="17">
        <v>0.16643639151571399</v>
      </c>
      <c r="AQ18" s="17">
        <v>0.242040179689329</v>
      </c>
      <c r="AR18" s="17">
        <v>0.234752340457453</v>
      </c>
      <c r="AS18" s="17">
        <v>0.189691760236498</v>
      </c>
      <c r="AT18" s="17">
        <v>0.19378101097401701</v>
      </c>
      <c r="AU18" s="17">
        <v>0.28869895180923</v>
      </c>
      <c r="AV18" s="17"/>
      <c r="AW18" s="17">
        <v>0.155231021992466</v>
      </c>
      <c r="AX18" s="17">
        <v>0.146822378071233</v>
      </c>
      <c r="AY18" s="17">
        <v>0.14769209350853699</v>
      </c>
      <c r="AZ18" s="17">
        <v>0.14614860910732</v>
      </c>
      <c r="BA18" s="17">
        <v>0.214629424801841</v>
      </c>
      <c r="BB18" s="17">
        <v>0.13432663196092101</v>
      </c>
      <c r="BC18" s="17">
        <v>0.194422844600387</v>
      </c>
      <c r="BD18" s="17">
        <v>0.27338449062744702</v>
      </c>
      <c r="BE18" s="17">
        <v>0.15411962435901899</v>
      </c>
      <c r="BF18" s="17">
        <v>0.20358008233900601</v>
      </c>
      <c r="BG18" s="17">
        <v>0.27524528399999998</v>
      </c>
      <c r="BH18" s="17">
        <v>0.216518194789938</v>
      </c>
      <c r="BI18" s="17">
        <v>0.313160678769</v>
      </c>
      <c r="BJ18" s="17">
        <v>0.213689123391445</v>
      </c>
      <c r="BK18" s="17">
        <v>0.276430827756244</v>
      </c>
      <c r="BL18" s="17">
        <v>0.183738411545496</v>
      </c>
      <c r="BM18" s="17"/>
      <c r="BN18" s="17">
        <v>0.207839070653005</v>
      </c>
      <c r="BO18" s="17">
        <v>0.20013043932924299</v>
      </c>
      <c r="BP18" s="17"/>
      <c r="BQ18" s="17">
        <v>0.179877585439736</v>
      </c>
      <c r="BR18" s="17">
        <v>0.134482688063706</v>
      </c>
      <c r="BS18" s="17"/>
      <c r="BT18" s="17">
        <v>0.141478770478243</v>
      </c>
      <c r="BU18" s="17"/>
      <c r="BV18" s="17">
        <v>0.23126809663543599</v>
      </c>
      <c r="BW18" s="17">
        <v>0.13180188149250699</v>
      </c>
      <c r="BX18" s="17">
        <v>0.22015089952817299</v>
      </c>
      <c r="BY18" s="17"/>
      <c r="BZ18" s="17">
        <v>4.4560536511957197E-2</v>
      </c>
      <c r="CA18" s="17">
        <v>0.137277250073045</v>
      </c>
      <c r="CB18" s="17">
        <v>0.19515714222105399</v>
      </c>
      <c r="CC18" s="17">
        <v>0.176659018340838</v>
      </c>
      <c r="CD18" s="17">
        <v>0.23495861021721201</v>
      </c>
      <c r="CE18" s="17">
        <v>0.25599068856076401</v>
      </c>
      <c r="CF18" s="17">
        <v>0.28827348971045502</v>
      </c>
      <c r="CG18" s="17"/>
      <c r="CH18" s="17">
        <v>0.22767236825395201</v>
      </c>
      <c r="CI18" s="17">
        <v>0.287640588527727</v>
      </c>
      <c r="CJ18" s="17">
        <v>0.185909057570006</v>
      </c>
      <c r="CK18" s="17">
        <v>6.06222075713896E-2</v>
      </c>
      <c r="CL18" s="17">
        <v>7.8807598552962002E-2</v>
      </c>
    </row>
    <row r="19" spans="2:90" ht="28.8" x14ac:dyDescent="0.3">
      <c r="B19" s="18" t="s">
        <v>325</v>
      </c>
      <c r="C19" s="17">
        <v>4.9414333480528802E-2</v>
      </c>
      <c r="D19" s="17">
        <v>3.6550114205244302E-2</v>
      </c>
      <c r="E19" s="17">
        <v>6.23782748431135E-2</v>
      </c>
      <c r="F19" s="17"/>
      <c r="G19" s="17">
        <v>9.5062561579149895E-3</v>
      </c>
      <c r="H19" s="17">
        <v>2.61344162828493E-2</v>
      </c>
      <c r="I19" s="17">
        <v>4.8231025447985798E-2</v>
      </c>
      <c r="J19" s="17">
        <v>4.83817384356778E-2</v>
      </c>
      <c r="K19" s="17">
        <v>6.3414456157665097E-2</v>
      </c>
      <c r="L19" s="17">
        <v>8.7361329535412202E-2</v>
      </c>
      <c r="M19" s="17"/>
      <c r="N19" s="17">
        <v>1.9118396338125E-2</v>
      </c>
      <c r="O19" s="17">
        <v>3.3571980654650398E-2</v>
      </c>
      <c r="P19" s="17">
        <v>5.1636720654914203E-2</v>
      </c>
      <c r="Q19" s="17">
        <v>9.7056158574648096E-2</v>
      </c>
      <c r="R19" s="17"/>
      <c r="S19" s="17">
        <v>3.0163060944243699E-2</v>
      </c>
      <c r="T19" s="17">
        <v>5.03502752131125E-2</v>
      </c>
      <c r="U19" s="17">
        <v>5.2781374923284399E-2</v>
      </c>
      <c r="V19" s="17">
        <v>5.88586035674485E-2</v>
      </c>
      <c r="W19" s="17">
        <v>4.61546358669499E-2</v>
      </c>
      <c r="X19" s="17">
        <v>6.4649086539391595E-2</v>
      </c>
      <c r="Y19" s="17">
        <v>6.5156509776664595E-2</v>
      </c>
      <c r="Z19" s="17">
        <v>5.3830028091305201E-2</v>
      </c>
      <c r="AA19" s="17">
        <v>4.9204003284041203E-2</v>
      </c>
      <c r="AB19" s="17">
        <v>5.0184942166294898E-2</v>
      </c>
      <c r="AC19" s="17">
        <v>4.5179430304903297E-2</v>
      </c>
      <c r="AD19" s="17">
        <v>1.7745763618254699E-2</v>
      </c>
      <c r="AE19" s="17"/>
      <c r="AF19" s="17">
        <v>5.9244523810543098E-2</v>
      </c>
      <c r="AG19" s="17">
        <v>3.3097648919676398E-2</v>
      </c>
      <c r="AH19" s="17">
        <v>8.5299160157778706E-2</v>
      </c>
      <c r="AI19" s="17"/>
      <c r="AJ19" s="17">
        <v>4.9544844303454003E-2</v>
      </c>
      <c r="AK19" s="17">
        <v>4.5536320874479397E-2</v>
      </c>
      <c r="AL19" s="17">
        <v>2.3044347244168501E-2</v>
      </c>
      <c r="AM19" s="17">
        <v>4.1632595271121897E-2</v>
      </c>
      <c r="AN19" s="17">
        <v>3.8586745040116999E-2</v>
      </c>
      <c r="AO19" s="17"/>
      <c r="AP19" s="17">
        <v>3.7141451781078201E-2</v>
      </c>
      <c r="AQ19" s="17">
        <v>3.58908576241889E-2</v>
      </c>
      <c r="AR19" s="17">
        <v>4.1209213086014003E-2</v>
      </c>
      <c r="AS19" s="17">
        <v>5.2224227836441303E-2</v>
      </c>
      <c r="AT19" s="17">
        <v>4.0300584369820203E-2</v>
      </c>
      <c r="AU19" s="17">
        <v>4.9114906751916702E-2</v>
      </c>
      <c r="AV19" s="17"/>
      <c r="AW19" s="17">
        <v>0.145738898237051</v>
      </c>
      <c r="AX19" s="17">
        <v>0.108165392039497</v>
      </c>
      <c r="AY19" s="17">
        <v>0.108162747506302</v>
      </c>
      <c r="AZ19" s="17">
        <v>0.110675324591098</v>
      </c>
      <c r="BA19" s="17">
        <v>5.1877689818360301E-2</v>
      </c>
      <c r="BB19" s="17">
        <v>6.4678095335278601E-2</v>
      </c>
      <c r="BC19" s="17">
        <v>1.06936824757481E-2</v>
      </c>
      <c r="BD19" s="17">
        <v>2.63574873198569E-2</v>
      </c>
      <c r="BE19" s="17">
        <v>1.6056101811838801E-2</v>
      </c>
      <c r="BF19" s="17">
        <v>2.2708768684802001E-2</v>
      </c>
      <c r="BG19" s="17">
        <v>2.6521687279316801E-2</v>
      </c>
      <c r="BH19" s="17">
        <v>1.0280746126868599E-2</v>
      </c>
      <c r="BI19" s="17">
        <v>4.6708296540915101E-2</v>
      </c>
      <c r="BJ19" s="17">
        <v>0</v>
      </c>
      <c r="BK19" s="17">
        <v>1.91623443986201E-2</v>
      </c>
      <c r="BL19" s="17">
        <v>3.14969025640204E-2</v>
      </c>
      <c r="BM19" s="17"/>
      <c r="BN19" s="17">
        <v>5.0120109229319899E-2</v>
      </c>
      <c r="BO19" s="17">
        <v>4.5820158670989403E-2</v>
      </c>
      <c r="BP19" s="17"/>
      <c r="BQ19" s="17">
        <v>3.7690471754946497E-2</v>
      </c>
      <c r="BR19" s="17">
        <v>5.2232055597824303E-2</v>
      </c>
      <c r="BS19" s="17"/>
      <c r="BT19" s="17">
        <v>2.3740455248024199E-2</v>
      </c>
      <c r="BU19" s="17"/>
      <c r="BV19" s="17">
        <v>0.103938936738614</v>
      </c>
      <c r="BW19" s="17">
        <v>4.8184410684987203E-2</v>
      </c>
      <c r="BX19" s="17">
        <v>2.4745485248586E-2</v>
      </c>
      <c r="BY19" s="17"/>
      <c r="BZ19" s="17">
        <v>7.9687309270824902E-2</v>
      </c>
      <c r="CA19" s="17">
        <v>9.0978044757607499E-2</v>
      </c>
      <c r="CB19" s="17">
        <v>4.7932518749405399E-2</v>
      </c>
      <c r="CC19" s="17">
        <v>1.7466078503242301E-2</v>
      </c>
      <c r="CD19" s="17">
        <v>4.4508793583568101E-2</v>
      </c>
      <c r="CE19" s="17">
        <v>1.56944797900068E-2</v>
      </c>
      <c r="CF19" s="17">
        <v>2.79589468224779E-2</v>
      </c>
      <c r="CG19" s="17"/>
      <c r="CH19" s="17">
        <v>1.3902958286964501E-2</v>
      </c>
      <c r="CI19" s="17">
        <v>4.2211910053664099E-2</v>
      </c>
      <c r="CJ19" s="17">
        <v>4.6007715461381098E-2</v>
      </c>
      <c r="CK19" s="17">
        <v>7.6771721038876195E-2</v>
      </c>
      <c r="CL19" s="17">
        <v>0.12781446158637699</v>
      </c>
    </row>
    <row r="20" spans="2:90" x14ac:dyDescent="0.3">
      <c r="B20" s="18" t="s">
        <v>202</v>
      </c>
      <c r="C20" s="19">
        <v>1.60091906325316E-2</v>
      </c>
      <c r="D20" s="19">
        <v>1.2871959576699499E-2</v>
      </c>
      <c r="E20" s="19">
        <v>1.9202119374616598E-2</v>
      </c>
      <c r="F20" s="19"/>
      <c r="G20" s="19">
        <v>1.9663227042316399E-2</v>
      </c>
      <c r="H20" s="19">
        <v>9.14111788331394E-3</v>
      </c>
      <c r="I20" s="19">
        <v>2.5721505675855801E-2</v>
      </c>
      <c r="J20" s="19">
        <v>1.3708348325654301E-2</v>
      </c>
      <c r="K20" s="19">
        <v>1.30291227401702E-2</v>
      </c>
      <c r="L20" s="19">
        <v>1.51065575213818E-2</v>
      </c>
      <c r="M20" s="19"/>
      <c r="N20" s="19">
        <v>6.9203826538902502E-3</v>
      </c>
      <c r="O20" s="19">
        <v>1.14769162130893E-2</v>
      </c>
      <c r="P20" s="19">
        <v>2.9140976362996202E-2</v>
      </c>
      <c r="Q20" s="19">
        <v>1.7256445656199101E-2</v>
      </c>
      <c r="R20" s="19"/>
      <c r="S20" s="19">
        <v>1.40232979405931E-2</v>
      </c>
      <c r="T20" s="19">
        <v>2.5688537444451001E-2</v>
      </c>
      <c r="U20" s="19">
        <v>5.48332861627116E-3</v>
      </c>
      <c r="V20" s="19">
        <v>1.07538462610059E-2</v>
      </c>
      <c r="W20" s="19">
        <v>6.5526227619075398E-3</v>
      </c>
      <c r="X20" s="19">
        <v>1.06408704723791E-2</v>
      </c>
      <c r="Y20" s="19">
        <v>1.68997888467592E-2</v>
      </c>
      <c r="Z20" s="19">
        <v>1.16203626019405E-2</v>
      </c>
      <c r="AA20" s="19">
        <v>2.4952912017216E-2</v>
      </c>
      <c r="AB20" s="19">
        <v>2.14866834588796E-2</v>
      </c>
      <c r="AC20" s="19">
        <v>1.7830718079924601E-2</v>
      </c>
      <c r="AD20" s="19">
        <v>1.6278114914823599E-2</v>
      </c>
      <c r="AE20" s="19"/>
      <c r="AF20" s="19">
        <v>1.45631522013437E-2</v>
      </c>
      <c r="AG20" s="19">
        <v>1.30605379850748E-2</v>
      </c>
      <c r="AH20" s="19">
        <v>2.3128140014258398E-2</v>
      </c>
      <c r="AI20" s="19"/>
      <c r="AJ20" s="19">
        <v>1.25420297173612E-2</v>
      </c>
      <c r="AK20" s="19">
        <v>9.7695053344311906E-3</v>
      </c>
      <c r="AL20" s="19">
        <v>1.1589947352738999E-2</v>
      </c>
      <c r="AM20" s="19">
        <v>7.9203958985926207E-3</v>
      </c>
      <c r="AN20" s="19">
        <v>2.82400588718172E-2</v>
      </c>
      <c r="AO20" s="19"/>
      <c r="AP20" s="19">
        <v>1.02102734234747E-2</v>
      </c>
      <c r="AQ20" s="19">
        <v>1.48993342974918E-2</v>
      </c>
      <c r="AR20" s="19">
        <v>2.1438925919529998E-2</v>
      </c>
      <c r="AS20" s="19">
        <v>1.42158263503048E-2</v>
      </c>
      <c r="AT20" s="19">
        <v>2.71628636237006E-2</v>
      </c>
      <c r="AU20" s="19">
        <v>2.2730404088438599E-2</v>
      </c>
      <c r="AV20" s="19"/>
      <c r="AW20" s="19">
        <v>0</v>
      </c>
      <c r="AX20" s="19">
        <v>4.4863177064120303E-2</v>
      </c>
      <c r="AY20" s="19">
        <v>3.2167592142936102E-2</v>
      </c>
      <c r="AZ20" s="19">
        <v>1.72877826283079E-2</v>
      </c>
      <c r="BA20" s="19">
        <v>1.6448931246731E-2</v>
      </c>
      <c r="BB20" s="19">
        <v>1.96124224424989E-2</v>
      </c>
      <c r="BC20" s="19">
        <v>4.9115743575347103E-3</v>
      </c>
      <c r="BD20" s="19">
        <v>1.26989263974264E-2</v>
      </c>
      <c r="BE20" s="19">
        <v>8.2462840068143299E-3</v>
      </c>
      <c r="BF20" s="19">
        <v>0</v>
      </c>
      <c r="BG20" s="19">
        <v>6.75674589480201E-3</v>
      </c>
      <c r="BH20" s="19">
        <v>1.04678008434867E-2</v>
      </c>
      <c r="BI20" s="19">
        <v>0</v>
      </c>
      <c r="BJ20" s="19">
        <v>3.1544132007978801E-2</v>
      </c>
      <c r="BK20" s="19">
        <v>0</v>
      </c>
      <c r="BL20" s="19">
        <v>8.3505932078314395E-3</v>
      </c>
      <c r="BM20" s="19"/>
      <c r="BN20" s="19">
        <v>1.8755451489718598E-2</v>
      </c>
      <c r="BO20" s="19">
        <v>1.2447064944981601E-2</v>
      </c>
      <c r="BP20" s="19"/>
      <c r="BQ20" s="19">
        <v>6.9710254381912702E-3</v>
      </c>
      <c r="BR20" s="19">
        <v>1.38647022008577E-2</v>
      </c>
      <c r="BS20" s="19"/>
      <c r="BT20" s="19">
        <v>3.8425686086526098E-3</v>
      </c>
      <c r="BU20" s="19"/>
      <c r="BV20" s="19">
        <v>1.9983247933314002E-2</v>
      </c>
      <c r="BW20" s="19">
        <v>1.48695472995483E-2</v>
      </c>
      <c r="BX20" s="19">
        <v>1.5212512508371001E-2</v>
      </c>
      <c r="BY20" s="19"/>
      <c r="BZ20" s="19">
        <v>1.60151728960784E-2</v>
      </c>
      <c r="CA20" s="19">
        <v>2.5076756469629001E-2</v>
      </c>
      <c r="CB20" s="19">
        <v>1.89680770718221E-2</v>
      </c>
      <c r="CC20" s="19">
        <v>1.8330628687083399E-2</v>
      </c>
      <c r="CD20" s="19">
        <v>5.6817076065452396E-3</v>
      </c>
      <c r="CE20" s="19">
        <v>0</v>
      </c>
      <c r="CF20" s="19">
        <v>0</v>
      </c>
      <c r="CG20" s="19"/>
      <c r="CH20" s="19">
        <v>0</v>
      </c>
      <c r="CI20" s="19">
        <v>1.47963217355832E-2</v>
      </c>
      <c r="CJ20" s="19">
        <v>1.63260067046044E-2</v>
      </c>
      <c r="CK20" s="19">
        <v>2.3173490873510099E-2</v>
      </c>
      <c r="CL20" s="19">
        <v>3.5584068561544301E-2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CL25"/>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335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194</v>
      </c>
      <c r="C9" s="17">
        <v>2.4338948060906501E-2</v>
      </c>
      <c r="D9" s="17">
        <v>3.4693699194542398E-2</v>
      </c>
      <c r="E9" s="17">
        <v>1.4412159558078799E-2</v>
      </c>
      <c r="F9" s="17"/>
      <c r="G9" s="17">
        <v>8.0598203796133194E-2</v>
      </c>
      <c r="H9" s="17">
        <v>2.76173180934885E-2</v>
      </c>
      <c r="I9" s="17">
        <v>2.7499049185572499E-2</v>
      </c>
      <c r="J9" s="17">
        <v>1.5768973506596302E-2</v>
      </c>
      <c r="K9" s="17">
        <v>0</v>
      </c>
      <c r="L9" s="17">
        <v>4.9819536737174697E-3</v>
      </c>
      <c r="M9" s="17"/>
      <c r="N9" s="17">
        <v>1.41137956406937E-2</v>
      </c>
      <c r="O9" s="17">
        <v>1.41721301961432E-2</v>
      </c>
      <c r="P9" s="17">
        <v>2.38389390386416E-2</v>
      </c>
      <c r="Q9" s="17">
        <v>4.6598216733722199E-2</v>
      </c>
      <c r="R9" s="17"/>
      <c r="S9" s="17">
        <v>3.47840462866532E-2</v>
      </c>
      <c r="T9" s="17">
        <v>1.7348118244198601E-2</v>
      </c>
      <c r="U9" s="17">
        <v>6.2380209539702703E-3</v>
      </c>
      <c r="V9" s="17">
        <v>2.51675247200446E-2</v>
      </c>
      <c r="W9" s="17">
        <v>1.3695622505952101E-2</v>
      </c>
      <c r="X9" s="17">
        <v>2.5608963037219198E-2</v>
      </c>
      <c r="Y9" s="17">
        <v>2.6990538620246401E-2</v>
      </c>
      <c r="Z9" s="17">
        <v>4.1067237914906102E-2</v>
      </c>
      <c r="AA9" s="17">
        <v>2.7658611413534501E-2</v>
      </c>
      <c r="AB9" s="17">
        <v>1.4448825645642E-2</v>
      </c>
      <c r="AC9" s="17">
        <v>3.7154560721856002E-2</v>
      </c>
      <c r="AD9" s="17">
        <v>3.9351971799685803E-2</v>
      </c>
      <c r="AE9" s="17"/>
      <c r="AF9" s="17">
        <v>8.0380557444426608E-3</v>
      </c>
      <c r="AG9" s="17">
        <v>3.0921194665565799E-2</v>
      </c>
      <c r="AH9" s="17">
        <v>3.4453311638556798E-2</v>
      </c>
      <c r="AI9" s="17"/>
      <c r="AJ9" s="17">
        <v>1.3726361879560001E-2</v>
      </c>
      <c r="AK9" s="17">
        <v>3.0798170309680201E-2</v>
      </c>
      <c r="AL9" s="17">
        <v>0</v>
      </c>
      <c r="AM9" s="17">
        <v>2.7302957030064499E-2</v>
      </c>
      <c r="AN9" s="17">
        <v>1.05508654809288E-2</v>
      </c>
      <c r="AO9" s="17"/>
      <c r="AP9" s="17">
        <v>3.83555277549932E-2</v>
      </c>
      <c r="AQ9" s="17">
        <v>2.7327475010921799E-2</v>
      </c>
      <c r="AR9" s="17">
        <v>5.5996642387033902E-3</v>
      </c>
      <c r="AS9" s="17">
        <v>1.6983328120101199E-2</v>
      </c>
      <c r="AT9" s="17">
        <v>6.0351804238819202E-3</v>
      </c>
      <c r="AU9" s="17">
        <v>3.9312978137387197E-2</v>
      </c>
      <c r="AV9" s="17"/>
      <c r="AW9" s="17">
        <v>9.4117034027076996E-2</v>
      </c>
      <c r="AX9" s="17">
        <v>9.4924695287795693E-2</v>
      </c>
      <c r="AY9" s="17">
        <v>1.46502039405346E-2</v>
      </c>
      <c r="AZ9" s="17">
        <v>3.31744476886471E-2</v>
      </c>
      <c r="BA9" s="17">
        <v>2.4656492105525101E-2</v>
      </c>
      <c r="BB9" s="17">
        <v>2.7320670554248298E-2</v>
      </c>
      <c r="BC9" s="17">
        <v>3.0268706766554299E-2</v>
      </c>
      <c r="BD9" s="17">
        <v>1.7140775829310902E-2</v>
      </c>
      <c r="BE9" s="17">
        <v>2.3153756869381599E-2</v>
      </c>
      <c r="BF9" s="17">
        <v>1.0072306140473599E-2</v>
      </c>
      <c r="BG9" s="17">
        <v>1.3489945902777301E-2</v>
      </c>
      <c r="BH9" s="17">
        <v>1.9008067452538101E-2</v>
      </c>
      <c r="BI9" s="17">
        <v>1.2933843887997201E-2</v>
      </c>
      <c r="BJ9" s="17">
        <v>1.5907967488131398E-2</v>
      </c>
      <c r="BK9" s="17">
        <v>0</v>
      </c>
      <c r="BL9" s="17">
        <v>2.8597201636380899E-2</v>
      </c>
      <c r="BM9" s="17"/>
      <c r="BN9" s="17">
        <v>1.9308348858071998E-2</v>
      </c>
      <c r="BO9" s="17">
        <v>3.0592995481869601E-2</v>
      </c>
      <c r="BP9" s="17"/>
      <c r="BQ9" s="17">
        <v>3.4662513154852602E-2</v>
      </c>
      <c r="BR9" s="17">
        <v>2.71148158406983E-2</v>
      </c>
      <c r="BS9" s="17"/>
      <c r="BT9" s="17">
        <v>3.7569616207123097E-2</v>
      </c>
      <c r="BU9" s="17"/>
      <c r="BV9" s="17">
        <v>2.1981700254817799E-2</v>
      </c>
      <c r="BW9" s="17">
        <v>4.4842971261053501E-2</v>
      </c>
      <c r="BX9" s="17">
        <v>1.5343339584888101E-2</v>
      </c>
      <c r="BY9" s="17"/>
      <c r="BZ9" s="17">
        <v>6.7237936236163101E-2</v>
      </c>
      <c r="CA9" s="17">
        <v>4.21709129064613E-2</v>
      </c>
      <c r="CB9" s="17">
        <v>1.08673659152267E-2</v>
      </c>
      <c r="CC9" s="17">
        <v>1.95470594857572E-2</v>
      </c>
      <c r="CD9" s="17">
        <v>1.5779557147296099E-2</v>
      </c>
      <c r="CE9" s="17">
        <v>1.5048808318937399E-2</v>
      </c>
      <c r="CF9" s="17">
        <v>2.6005419237328301E-2</v>
      </c>
      <c r="CG9" s="17"/>
      <c r="CH9" s="17">
        <v>5.2181748628090698E-2</v>
      </c>
      <c r="CI9" s="17">
        <v>7.9865348561554E-3</v>
      </c>
      <c r="CJ9" s="17">
        <v>1.1431298029502299E-2</v>
      </c>
      <c r="CK9" s="17">
        <v>5.1106126284228497E-2</v>
      </c>
      <c r="CL9" s="17">
        <v>0.122442383748411</v>
      </c>
    </row>
    <row r="10" spans="2:90" x14ac:dyDescent="0.3">
      <c r="B10" s="18" t="s">
        <v>195</v>
      </c>
      <c r="C10" s="17">
        <v>2.5938141405268601E-2</v>
      </c>
      <c r="D10" s="17">
        <v>3.6001916776664901E-2</v>
      </c>
      <c r="E10" s="17">
        <v>1.6308401062264801E-2</v>
      </c>
      <c r="F10" s="17"/>
      <c r="G10" s="17">
        <v>2.95384904726517E-2</v>
      </c>
      <c r="H10" s="17">
        <v>5.1576331305572702E-2</v>
      </c>
      <c r="I10" s="17">
        <v>4.5054560302372301E-2</v>
      </c>
      <c r="J10" s="17">
        <v>1.9863115029062899E-2</v>
      </c>
      <c r="K10" s="17">
        <v>6.8942400768408204E-3</v>
      </c>
      <c r="L10" s="17">
        <v>4.6511263417972903E-3</v>
      </c>
      <c r="M10" s="17"/>
      <c r="N10" s="17">
        <v>3.5658956641871298E-2</v>
      </c>
      <c r="O10" s="17">
        <v>1.8384373107500501E-2</v>
      </c>
      <c r="P10" s="17">
        <v>1.8008111667105399E-2</v>
      </c>
      <c r="Q10" s="17">
        <v>3.0537721656930601E-2</v>
      </c>
      <c r="R10" s="17"/>
      <c r="S10" s="17">
        <v>6.3689581822529207E-2</v>
      </c>
      <c r="T10" s="17">
        <v>2.8957824707363598E-2</v>
      </c>
      <c r="U10" s="17">
        <v>5.8081869319189204E-3</v>
      </c>
      <c r="V10" s="17">
        <v>5.0231999429247902E-3</v>
      </c>
      <c r="W10" s="17">
        <v>1.36562624782538E-2</v>
      </c>
      <c r="X10" s="17">
        <v>2.2277676692045199E-2</v>
      </c>
      <c r="Y10" s="17">
        <v>2.35512349211533E-2</v>
      </c>
      <c r="Z10" s="17">
        <v>4.6664837207468501E-2</v>
      </c>
      <c r="AA10" s="17">
        <v>3.3706950889480398E-2</v>
      </c>
      <c r="AB10" s="17">
        <v>4.9247930606452E-3</v>
      </c>
      <c r="AC10" s="17">
        <v>1.7365938562964801E-2</v>
      </c>
      <c r="AD10" s="17">
        <v>1.9512139861373099E-2</v>
      </c>
      <c r="AE10" s="17"/>
      <c r="AF10" s="17">
        <v>2.2330635351552702E-2</v>
      </c>
      <c r="AG10" s="17">
        <v>3.5580749008955602E-2</v>
      </c>
      <c r="AH10" s="17">
        <v>2.16018084591902E-2</v>
      </c>
      <c r="AI10" s="17"/>
      <c r="AJ10" s="17">
        <v>2.19934570511752E-2</v>
      </c>
      <c r="AK10" s="17">
        <v>3.9151518251364197E-2</v>
      </c>
      <c r="AL10" s="17">
        <v>6.1659509573192004E-3</v>
      </c>
      <c r="AM10" s="17">
        <v>2.83749905267917E-2</v>
      </c>
      <c r="AN10" s="17">
        <v>3.1779115345782399E-2</v>
      </c>
      <c r="AO10" s="17"/>
      <c r="AP10" s="17">
        <v>4.9572350677479303E-2</v>
      </c>
      <c r="AQ10" s="17">
        <v>2.1688346655167699E-2</v>
      </c>
      <c r="AR10" s="17">
        <v>1.54027926975708E-2</v>
      </c>
      <c r="AS10" s="17">
        <v>2.5605170120695801E-2</v>
      </c>
      <c r="AT10" s="17">
        <v>1.52126838333249E-2</v>
      </c>
      <c r="AU10" s="17">
        <v>6.03538398619307E-3</v>
      </c>
      <c r="AV10" s="17"/>
      <c r="AW10" s="17">
        <v>9.47213833444496E-2</v>
      </c>
      <c r="AX10" s="17">
        <v>3.3859599075550903E-2</v>
      </c>
      <c r="AY10" s="17">
        <v>4.7524539306228103E-2</v>
      </c>
      <c r="AZ10" s="17">
        <v>7.3406647559970803E-3</v>
      </c>
      <c r="BA10" s="17">
        <v>2.1675640341838099E-2</v>
      </c>
      <c r="BB10" s="17">
        <v>2.8456865010042898E-2</v>
      </c>
      <c r="BC10" s="17">
        <v>2.4404799242544201E-2</v>
      </c>
      <c r="BD10" s="17">
        <v>0</v>
      </c>
      <c r="BE10" s="17">
        <v>3.2374178667007501E-2</v>
      </c>
      <c r="BF10" s="17">
        <v>2.98938345118566E-2</v>
      </c>
      <c r="BG10" s="17">
        <v>3.30055024439906E-2</v>
      </c>
      <c r="BH10" s="17">
        <v>2.0755216622561402E-2</v>
      </c>
      <c r="BI10" s="17">
        <v>1.0150618495718199E-2</v>
      </c>
      <c r="BJ10" s="17">
        <v>1.9155123007000101E-2</v>
      </c>
      <c r="BK10" s="17">
        <v>1.7722557741869802E-2</v>
      </c>
      <c r="BL10" s="17">
        <v>6.0698467384459498E-2</v>
      </c>
      <c r="BM10" s="17"/>
      <c r="BN10" s="17">
        <v>3.0445671570352901E-2</v>
      </c>
      <c r="BO10" s="17">
        <v>2.0086598022829499E-2</v>
      </c>
      <c r="BP10" s="17"/>
      <c r="BQ10" s="17">
        <v>5.04792682769966E-2</v>
      </c>
      <c r="BR10" s="17">
        <v>2.5966442985301499E-2</v>
      </c>
      <c r="BS10" s="17"/>
      <c r="BT10" s="17">
        <v>4.5575589884538102E-2</v>
      </c>
      <c r="BU10" s="17"/>
      <c r="BV10" s="17">
        <v>1.9643562158757101E-2</v>
      </c>
      <c r="BW10" s="17">
        <v>4.1428272127487599E-2</v>
      </c>
      <c r="BX10" s="17">
        <v>2.34617967367147E-2</v>
      </c>
      <c r="BY10" s="17"/>
      <c r="BZ10" s="17">
        <v>3.7882638370529E-2</v>
      </c>
      <c r="CA10" s="17">
        <v>3.68056888021508E-2</v>
      </c>
      <c r="CB10" s="17">
        <v>2.6801132529541801E-2</v>
      </c>
      <c r="CC10" s="17">
        <v>2.18759489368772E-2</v>
      </c>
      <c r="CD10" s="17">
        <v>1.42588938102485E-2</v>
      </c>
      <c r="CE10" s="17">
        <v>3.7838568810843298E-2</v>
      </c>
      <c r="CF10" s="17">
        <v>2.8665170287624699E-2</v>
      </c>
      <c r="CG10" s="17"/>
      <c r="CH10" s="17">
        <v>6.2387557109278999E-2</v>
      </c>
      <c r="CI10" s="17">
        <v>1.6602856679306999E-2</v>
      </c>
      <c r="CJ10" s="17">
        <v>1.9207429311514101E-2</v>
      </c>
      <c r="CK10" s="17">
        <v>4.4535459633660901E-2</v>
      </c>
      <c r="CL10" s="17">
        <v>1.26872734833108E-2</v>
      </c>
    </row>
    <row r="11" spans="2:90" x14ac:dyDescent="0.3">
      <c r="B11" s="18" t="s">
        <v>196</v>
      </c>
      <c r="C11" s="17">
        <v>3.2495038441769201E-2</v>
      </c>
      <c r="D11" s="17">
        <v>2.9298747975471599E-2</v>
      </c>
      <c r="E11" s="17">
        <v>3.4769250299780903E-2</v>
      </c>
      <c r="F11" s="17"/>
      <c r="G11" s="17">
        <v>7.71194302628809E-2</v>
      </c>
      <c r="H11" s="17">
        <v>7.4276198560675202E-2</v>
      </c>
      <c r="I11" s="17">
        <v>3.0531413270590099E-2</v>
      </c>
      <c r="J11" s="17">
        <v>1.13436255770739E-2</v>
      </c>
      <c r="K11" s="17">
        <v>6.8212394400185301E-3</v>
      </c>
      <c r="L11" s="17">
        <v>4.7125404943471E-3</v>
      </c>
      <c r="M11" s="17"/>
      <c r="N11" s="17">
        <v>3.4950726115210301E-2</v>
      </c>
      <c r="O11" s="17">
        <v>2.90517121612268E-2</v>
      </c>
      <c r="P11" s="17">
        <v>3.0622607959986201E-2</v>
      </c>
      <c r="Q11" s="17">
        <v>3.5394669017389503E-2</v>
      </c>
      <c r="R11" s="17"/>
      <c r="S11" s="17">
        <v>6.4877891664440898E-2</v>
      </c>
      <c r="T11" s="17">
        <v>2.8716583620145099E-2</v>
      </c>
      <c r="U11" s="17">
        <v>1.8985652464244999E-2</v>
      </c>
      <c r="V11" s="17">
        <v>2.2135498992949199E-2</v>
      </c>
      <c r="W11" s="17">
        <v>3.7918902644499798E-2</v>
      </c>
      <c r="X11" s="17">
        <v>3.39289096358662E-2</v>
      </c>
      <c r="Y11" s="17">
        <v>5.6626958131574404E-3</v>
      </c>
      <c r="Z11" s="17">
        <v>4.5192846181275101E-2</v>
      </c>
      <c r="AA11" s="17">
        <v>3.9037922794772799E-2</v>
      </c>
      <c r="AB11" s="17">
        <v>2.7102241435524501E-2</v>
      </c>
      <c r="AC11" s="17">
        <v>1.8342739869503102E-2</v>
      </c>
      <c r="AD11" s="17">
        <v>1.7712522685118099E-2</v>
      </c>
      <c r="AE11" s="17"/>
      <c r="AF11" s="17">
        <v>1.9157084667657601E-2</v>
      </c>
      <c r="AG11" s="17">
        <v>3.3270917582524699E-2</v>
      </c>
      <c r="AH11" s="17">
        <v>4.2395444413160698E-2</v>
      </c>
      <c r="AI11" s="17"/>
      <c r="AJ11" s="17">
        <v>3.8105600149818099E-2</v>
      </c>
      <c r="AK11" s="17">
        <v>3.2566214778750498E-2</v>
      </c>
      <c r="AL11" s="17">
        <v>3.9415723842887898E-2</v>
      </c>
      <c r="AM11" s="17">
        <v>3.1932192589459001E-2</v>
      </c>
      <c r="AN11" s="17">
        <v>3.7449594090349002E-2</v>
      </c>
      <c r="AO11" s="17"/>
      <c r="AP11" s="17">
        <v>4.3991199468998897E-2</v>
      </c>
      <c r="AQ11" s="17">
        <v>3.3283532259293397E-2</v>
      </c>
      <c r="AR11" s="17">
        <v>2.3510678109046002E-2</v>
      </c>
      <c r="AS11" s="17">
        <v>2.97573759172024E-2</v>
      </c>
      <c r="AT11" s="17">
        <v>4.3319644001929197E-2</v>
      </c>
      <c r="AU11" s="17">
        <v>9.1676368067335999E-3</v>
      </c>
      <c r="AV11" s="17"/>
      <c r="AW11" s="17">
        <v>0</v>
      </c>
      <c r="AX11" s="17">
        <v>6.83815816286623E-2</v>
      </c>
      <c r="AY11" s="17">
        <v>3.6217037700738801E-2</v>
      </c>
      <c r="AZ11" s="17">
        <v>2.30126724707179E-2</v>
      </c>
      <c r="BA11" s="17">
        <v>3.0954176269691699E-2</v>
      </c>
      <c r="BB11" s="17">
        <v>3.4675047585695701E-2</v>
      </c>
      <c r="BC11" s="17">
        <v>3.9318661023851398E-2</v>
      </c>
      <c r="BD11" s="17">
        <v>1.34015929223138E-2</v>
      </c>
      <c r="BE11" s="17">
        <v>2.4520904090334601E-2</v>
      </c>
      <c r="BF11" s="17">
        <v>4.9569616723289502E-2</v>
      </c>
      <c r="BG11" s="17">
        <v>3.1240214523333101E-2</v>
      </c>
      <c r="BH11" s="17">
        <v>3.7038352689356402E-2</v>
      </c>
      <c r="BI11" s="17">
        <v>0</v>
      </c>
      <c r="BJ11" s="17">
        <v>0</v>
      </c>
      <c r="BK11" s="17">
        <v>1.56421099171817E-2</v>
      </c>
      <c r="BL11" s="17">
        <v>8.4901404077789996E-2</v>
      </c>
      <c r="BM11" s="17"/>
      <c r="BN11" s="17">
        <v>3.4805091173265697E-2</v>
      </c>
      <c r="BO11" s="17">
        <v>2.9774728084317699E-2</v>
      </c>
      <c r="BP11" s="17"/>
      <c r="BQ11" s="17">
        <v>4.0265286986494099E-2</v>
      </c>
      <c r="BR11" s="17">
        <v>2.5366459661896101E-2</v>
      </c>
      <c r="BS11" s="17"/>
      <c r="BT11" s="17">
        <v>4.4499723564178702E-2</v>
      </c>
      <c r="BU11" s="17"/>
      <c r="BV11" s="17">
        <v>3.5589307619270802E-2</v>
      </c>
      <c r="BW11" s="17">
        <v>4.5233365636553599E-2</v>
      </c>
      <c r="BX11" s="17">
        <v>2.42412598632212E-2</v>
      </c>
      <c r="BY11" s="17"/>
      <c r="BZ11" s="17">
        <v>4.88722508365938E-2</v>
      </c>
      <c r="CA11" s="17">
        <v>2.5830411079457299E-2</v>
      </c>
      <c r="CB11" s="17">
        <v>3.2301673832350997E-2</v>
      </c>
      <c r="CC11" s="17">
        <v>4.3938079433477897E-2</v>
      </c>
      <c r="CD11" s="17">
        <v>2.09947413883982E-2</v>
      </c>
      <c r="CE11" s="17">
        <v>2.8503622954787401E-2</v>
      </c>
      <c r="CF11" s="17">
        <v>4.2844205500994402E-2</v>
      </c>
      <c r="CG11" s="17"/>
      <c r="CH11" s="17">
        <v>5.8054660334300602E-2</v>
      </c>
      <c r="CI11" s="17">
        <v>3.5545786485214899E-2</v>
      </c>
      <c r="CJ11" s="17">
        <v>2.20538561133676E-2</v>
      </c>
      <c r="CK11" s="17">
        <v>2.9359988647944799E-2</v>
      </c>
      <c r="CL11" s="17">
        <v>4.9898383800081998E-2</v>
      </c>
    </row>
    <row r="12" spans="2:90" x14ac:dyDescent="0.3">
      <c r="B12" s="18" t="s">
        <v>197</v>
      </c>
      <c r="C12" s="17">
        <v>6.2014053025263201E-2</v>
      </c>
      <c r="D12" s="17">
        <v>5.5712117779691497E-2</v>
      </c>
      <c r="E12" s="17">
        <v>6.7705966937561396E-2</v>
      </c>
      <c r="F12" s="17"/>
      <c r="G12" s="17">
        <v>0.124453639289692</v>
      </c>
      <c r="H12" s="17">
        <v>0.100269703229228</v>
      </c>
      <c r="I12" s="17">
        <v>8.1201468482844902E-2</v>
      </c>
      <c r="J12" s="17">
        <v>4.1914864584321997E-2</v>
      </c>
      <c r="K12" s="17">
        <v>3.6069652699450103E-2</v>
      </c>
      <c r="L12" s="17">
        <v>7.2848766767448798E-3</v>
      </c>
      <c r="M12" s="17"/>
      <c r="N12" s="17">
        <v>7.6731145412669899E-2</v>
      </c>
      <c r="O12" s="17">
        <v>6.1248740975735197E-2</v>
      </c>
      <c r="P12" s="17">
        <v>5.7355349493270702E-2</v>
      </c>
      <c r="Q12" s="17">
        <v>5.16632209774548E-2</v>
      </c>
      <c r="R12" s="17"/>
      <c r="S12" s="17">
        <v>8.9499333991798199E-2</v>
      </c>
      <c r="T12" s="17">
        <v>6.9377068892666705E-2</v>
      </c>
      <c r="U12" s="17">
        <v>3.6334835685221799E-2</v>
      </c>
      <c r="V12" s="17">
        <v>2.67406445064148E-2</v>
      </c>
      <c r="W12" s="17">
        <v>4.6592420332694902E-2</v>
      </c>
      <c r="X12" s="17">
        <v>4.7650942012343503E-2</v>
      </c>
      <c r="Y12" s="17">
        <v>7.5545446051532295E-2</v>
      </c>
      <c r="Z12" s="17">
        <v>9.3519654996600907E-2</v>
      </c>
      <c r="AA12" s="17">
        <v>7.9641857133147503E-2</v>
      </c>
      <c r="AB12" s="17">
        <v>4.8560539764957701E-2</v>
      </c>
      <c r="AC12" s="17">
        <v>6.2884226701481E-2</v>
      </c>
      <c r="AD12" s="17">
        <v>5.05340537810164E-2</v>
      </c>
      <c r="AE12" s="17"/>
      <c r="AF12" s="17">
        <v>5.4566467558635902E-2</v>
      </c>
      <c r="AG12" s="17">
        <v>5.2146713025606299E-2</v>
      </c>
      <c r="AH12" s="17">
        <v>6.4851862523244805E-2</v>
      </c>
      <c r="AI12" s="17"/>
      <c r="AJ12" s="17">
        <v>4.2820795053359603E-2</v>
      </c>
      <c r="AK12" s="17">
        <v>8.4520542399472695E-2</v>
      </c>
      <c r="AL12" s="17">
        <v>3.5415785471380301E-2</v>
      </c>
      <c r="AM12" s="17">
        <v>7.2076533516210795E-2</v>
      </c>
      <c r="AN12" s="17">
        <v>7.6346306742985898E-2</v>
      </c>
      <c r="AO12" s="17"/>
      <c r="AP12" s="17">
        <v>8.7839109973494894E-2</v>
      </c>
      <c r="AQ12" s="17">
        <v>4.6964462898082399E-2</v>
      </c>
      <c r="AR12" s="17">
        <v>5.4772791193684098E-2</v>
      </c>
      <c r="AS12" s="17">
        <v>6.1056147497593298E-2</v>
      </c>
      <c r="AT12" s="17">
        <v>9.8623577851866498E-2</v>
      </c>
      <c r="AU12" s="17">
        <v>3.2717056349362901E-2</v>
      </c>
      <c r="AV12" s="17"/>
      <c r="AW12" s="17">
        <v>0.101308409406203</v>
      </c>
      <c r="AX12" s="17">
        <v>5.75146752580213E-2</v>
      </c>
      <c r="AY12" s="17">
        <v>8.8605247922839206E-2</v>
      </c>
      <c r="AZ12" s="17">
        <v>3.4321526181109702E-2</v>
      </c>
      <c r="BA12" s="17">
        <v>6.7870112239405797E-2</v>
      </c>
      <c r="BB12" s="17">
        <v>5.3825959997749299E-2</v>
      </c>
      <c r="BC12" s="17">
        <v>8.9696967445316397E-2</v>
      </c>
      <c r="BD12" s="17">
        <v>6.5042238293143997E-2</v>
      </c>
      <c r="BE12" s="17">
        <v>4.2597669651051502E-2</v>
      </c>
      <c r="BF12" s="17">
        <v>2.0327649284892699E-2</v>
      </c>
      <c r="BG12" s="17">
        <v>4.5550274507369599E-2</v>
      </c>
      <c r="BH12" s="17">
        <v>7.5479647762611304E-2</v>
      </c>
      <c r="BI12" s="17">
        <v>2.1301059488988E-2</v>
      </c>
      <c r="BJ12" s="17">
        <v>6.54925619545869E-2</v>
      </c>
      <c r="BK12" s="17">
        <v>0.112954613122522</v>
      </c>
      <c r="BL12" s="17">
        <v>7.6467546934071706E-2</v>
      </c>
      <c r="BM12" s="17"/>
      <c r="BN12" s="17">
        <v>5.8013578654501803E-2</v>
      </c>
      <c r="BO12" s="17">
        <v>6.7331981840376198E-2</v>
      </c>
      <c r="BP12" s="17"/>
      <c r="BQ12" s="17">
        <v>8.7228288371644994E-2</v>
      </c>
      <c r="BR12" s="17">
        <v>7.2450538859577904E-2</v>
      </c>
      <c r="BS12" s="17"/>
      <c r="BT12" s="17">
        <v>0.131296327600255</v>
      </c>
      <c r="BU12" s="17"/>
      <c r="BV12" s="17">
        <v>6.6911048258293193E-2</v>
      </c>
      <c r="BW12" s="17">
        <v>8.7445987772786504E-2</v>
      </c>
      <c r="BX12" s="17">
        <v>5.0184242642720402E-2</v>
      </c>
      <c r="BY12" s="17"/>
      <c r="BZ12" s="17">
        <v>8.2922050212955706E-2</v>
      </c>
      <c r="CA12" s="17">
        <v>8.5769763919064698E-2</v>
      </c>
      <c r="CB12" s="17">
        <v>7.1424445082062596E-2</v>
      </c>
      <c r="CC12" s="17">
        <v>8.04625455611057E-2</v>
      </c>
      <c r="CD12" s="17">
        <v>5.4814164389118798E-2</v>
      </c>
      <c r="CE12" s="17">
        <v>3.62313800823146E-2</v>
      </c>
      <c r="CF12" s="17">
        <v>3.9181672543508198E-2</v>
      </c>
      <c r="CG12" s="17"/>
      <c r="CH12" s="17">
        <v>0.10128958631608399</v>
      </c>
      <c r="CI12" s="17">
        <v>3.9046885395972397E-2</v>
      </c>
      <c r="CJ12" s="17">
        <v>6.3407382013868793E-2</v>
      </c>
      <c r="CK12" s="17">
        <v>8.7545425389952705E-2</v>
      </c>
      <c r="CL12" s="17">
        <v>6.6749640733257107E-2</v>
      </c>
    </row>
    <row r="13" spans="2:90" x14ac:dyDescent="0.3">
      <c r="B13" s="18" t="s">
        <v>198</v>
      </c>
      <c r="C13" s="17">
        <v>7.9889158660067794E-2</v>
      </c>
      <c r="D13" s="17">
        <v>9.1529391212240602E-2</v>
      </c>
      <c r="E13" s="17">
        <v>6.8187844122074903E-2</v>
      </c>
      <c r="F13" s="17"/>
      <c r="G13" s="17">
        <v>0.113770218551091</v>
      </c>
      <c r="H13" s="17">
        <v>0.13470755643447399</v>
      </c>
      <c r="I13" s="17">
        <v>0.103813196471219</v>
      </c>
      <c r="J13" s="17">
        <v>7.8112083264461202E-2</v>
      </c>
      <c r="K13" s="17">
        <v>4.2756925521905298E-2</v>
      </c>
      <c r="L13" s="17">
        <v>1.9354134086309701E-2</v>
      </c>
      <c r="M13" s="17"/>
      <c r="N13" s="17">
        <v>8.6053010300777E-2</v>
      </c>
      <c r="O13" s="17">
        <v>8.2684901347265499E-2</v>
      </c>
      <c r="P13" s="17">
        <v>8.5510945328272595E-2</v>
      </c>
      <c r="Q13" s="17">
        <v>6.6194265000652605E-2</v>
      </c>
      <c r="R13" s="17"/>
      <c r="S13" s="17">
        <v>8.4991376289250395E-2</v>
      </c>
      <c r="T13" s="17">
        <v>7.7121424501736896E-2</v>
      </c>
      <c r="U13" s="17">
        <v>6.5039555510458605E-2</v>
      </c>
      <c r="V13" s="17">
        <v>6.1884694142983199E-2</v>
      </c>
      <c r="W13" s="17">
        <v>0.120245967920058</v>
      </c>
      <c r="X13" s="17">
        <v>0.11506816968729799</v>
      </c>
      <c r="Y13" s="17">
        <v>9.1227165999714394E-2</v>
      </c>
      <c r="Z13" s="17">
        <v>9.0786133182146303E-2</v>
      </c>
      <c r="AA13" s="17">
        <v>8.4763107582738001E-2</v>
      </c>
      <c r="AB13" s="17">
        <v>4.9783643274444601E-2</v>
      </c>
      <c r="AC13" s="17">
        <v>5.14901722637955E-2</v>
      </c>
      <c r="AD13" s="17">
        <v>3.6880252576256801E-2</v>
      </c>
      <c r="AE13" s="17"/>
      <c r="AF13" s="17">
        <v>7.2107314543405202E-2</v>
      </c>
      <c r="AG13" s="17">
        <v>8.0900881893191806E-2</v>
      </c>
      <c r="AH13" s="17">
        <v>8.3001075680760303E-2</v>
      </c>
      <c r="AI13" s="17"/>
      <c r="AJ13" s="17">
        <v>6.6786779708669294E-2</v>
      </c>
      <c r="AK13" s="17">
        <v>0.102153394563007</v>
      </c>
      <c r="AL13" s="17">
        <v>4.6740067078935701E-2</v>
      </c>
      <c r="AM13" s="17">
        <v>8.8378882511374698E-2</v>
      </c>
      <c r="AN13" s="17">
        <v>0.105446342023112</v>
      </c>
      <c r="AO13" s="17"/>
      <c r="AP13" s="17">
        <v>0.11892955266965501</v>
      </c>
      <c r="AQ13" s="17">
        <v>6.8312435833509405E-2</v>
      </c>
      <c r="AR13" s="17">
        <v>8.2473145862826794E-2</v>
      </c>
      <c r="AS13" s="17">
        <v>8.3313292052926299E-2</v>
      </c>
      <c r="AT13" s="17">
        <v>7.5177207525480003E-2</v>
      </c>
      <c r="AU13" s="17">
        <v>1.5358660115035601E-2</v>
      </c>
      <c r="AV13" s="17"/>
      <c r="AW13" s="17">
        <v>5.0036406247829297E-2</v>
      </c>
      <c r="AX13" s="17">
        <v>7.3335089400407505E-2</v>
      </c>
      <c r="AY13" s="17">
        <v>5.5779206713764101E-2</v>
      </c>
      <c r="AZ13" s="17">
        <v>6.2144736357394897E-2</v>
      </c>
      <c r="BA13" s="17">
        <v>5.7428058642230703E-2</v>
      </c>
      <c r="BB13" s="17">
        <v>0.101516650293294</v>
      </c>
      <c r="BC13" s="17">
        <v>9.1494779767062204E-2</v>
      </c>
      <c r="BD13" s="17">
        <v>9.1948356458470895E-2</v>
      </c>
      <c r="BE13" s="17">
        <v>0.11101603537542</v>
      </c>
      <c r="BF13" s="17">
        <v>7.8645763503366606E-2</v>
      </c>
      <c r="BG13" s="17">
        <v>8.7887731437611097E-2</v>
      </c>
      <c r="BH13" s="17">
        <v>9.5279433624124693E-2</v>
      </c>
      <c r="BI13" s="17">
        <v>0.12545874466990201</v>
      </c>
      <c r="BJ13" s="17">
        <v>0.141955935273852</v>
      </c>
      <c r="BK13" s="17">
        <v>1.9731760896676099E-2</v>
      </c>
      <c r="BL13" s="17">
        <v>5.8655915185204001E-2</v>
      </c>
      <c r="BM13" s="17"/>
      <c r="BN13" s="17">
        <v>7.5683307628289204E-2</v>
      </c>
      <c r="BO13" s="17">
        <v>8.6858949971065094E-2</v>
      </c>
      <c r="BP13" s="17"/>
      <c r="BQ13" s="17">
        <v>0.11535958154364399</v>
      </c>
      <c r="BR13" s="17">
        <v>9.83069210107851E-2</v>
      </c>
      <c r="BS13" s="17"/>
      <c r="BT13" s="17">
        <v>9.7996374102657102E-2</v>
      </c>
      <c r="BU13" s="17"/>
      <c r="BV13" s="17">
        <v>7.4049369257315395E-2</v>
      </c>
      <c r="BW13" s="17">
        <v>0.10174855988838399</v>
      </c>
      <c r="BX13" s="17">
        <v>7.9460551761817003E-2</v>
      </c>
      <c r="BY13" s="17"/>
      <c r="BZ13" s="17">
        <v>0.101112350290936</v>
      </c>
      <c r="CA13" s="17">
        <v>7.5345421470869603E-2</v>
      </c>
      <c r="CB13" s="17">
        <v>6.4839835454095301E-2</v>
      </c>
      <c r="CC13" s="17">
        <v>9.4437126418557393E-2</v>
      </c>
      <c r="CD13" s="17">
        <v>8.13943720220138E-2</v>
      </c>
      <c r="CE13" s="17">
        <v>0.103645495457443</v>
      </c>
      <c r="CF13" s="17">
        <v>7.8150459577813303E-2</v>
      </c>
      <c r="CG13" s="17"/>
      <c r="CH13" s="17">
        <v>9.1654783443891497E-2</v>
      </c>
      <c r="CI13" s="17">
        <v>7.58668080866262E-2</v>
      </c>
      <c r="CJ13" s="17">
        <v>7.5603750948333895E-2</v>
      </c>
      <c r="CK13" s="17">
        <v>8.7817725068226202E-2</v>
      </c>
      <c r="CL13" s="17">
        <v>9.6932680937155694E-2</v>
      </c>
    </row>
    <row r="14" spans="2:90" x14ac:dyDescent="0.3">
      <c r="B14" s="18" t="s">
        <v>199</v>
      </c>
      <c r="C14" s="17">
        <v>8.0448696309454296E-2</v>
      </c>
      <c r="D14" s="17">
        <v>7.8884311457855003E-2</v>
      </c>
      <c r="E14" s="17">
        <v>8.0626146073472196E-2</v>
      </c>
      <c r="F14" s="17"/>
      <c r="G14" s="17">
        <v>0.12994079383610599</v>
      </c>
      <c r="H14" s="17">
        <v>0.110859873912831</v>
      </c>
      <c r="I14" s="17">
        <v>0.112219038581603</v>
      </c>
      <c r="J14" s="17">
        <v>7.1959910559774604E-2</v>
      </c>
      <c r="K14" s="17">
        <v>8.0249497113217105E-2</v>
      </c>
      <c r="L14" s="17">
        <v>3.73249051868726E-3</v>
      </c>
      <c r="M14" s="17"/>
      <c r="N14" s="17">
        <v>0.103072556786554</v>
      </c>
      <c r="O14" s="17">
        <v>8.2809855785793807E-2</v>
      </c>
      <c r="P14" s="17">
        <v>8.5715415978759896E-2</v>
      </c>
      <c r="Q14" s="17">
        <v>4.9779064832806301E-2</v>
      </c>
      <c r="R14" s="17"/>
      <c r="S14" s="17">
        <v>0.140220627604937</v>
      </c>
      <c r="T14" s="17">
        <v>6.4793311397120898E-2</v>
      </c>
      <c r="U14" s="17">
        <v>5.8647483433539198E-2</v>
      </c>
      <c r="V14" s="17">
        <v>0.123767734102276</v>
      </c>
      <c r="W14" s="17">
        <v>6.9388322478748002E-2</v>
      </c>
      <c r="X14" s="17">
        <v>5.4563024852663899E-2</v>
      </c>
      <c r="Y14" s="17">
        <v>3.5005667323130499E-2</v>
      </c>
      <c r="Z14" s="17">
        <v>0.109843087272377</v>
      </c>
      <c r="AA14" s="17">
        <v>8.76249505071445E-2</v>
      </c>
      <c r="AB14" s="17">
        <v>5.79495685731026E-2</v>
      </c>
      <c r="AC14" s="17">
        <v>6.2912084256064094E-2</v>
      </c>
      <c r="AD14" s="17">
        <v>5.2555071315458501E-2</v>
      </c>
      <c r="AE14" s="17"/>
      <c r="AF14" s="17">
        <v>5.7552499360045202E-2</v>
      </c>
      <c r="AG14" s="17">
        <v>8.6771371286210097E-2</v>
      </c>
      <c r="AH14" s="17">
        <v>0.10566792355195</v>
      </c>
      <c r="AI14" s="17"/>
      <c r="AJ14" s="17">
        <v>4.9141195650216601E-2</v>
      </c>
      <c r="AK14" s="17">
        <v>9.6521957849681206E-2</v>
      </c>
      <c r="AL14" s="17">
        <v>6.0174796506458801E-2</v>
      </c>
      <c r="AM14" s="17">
        <v>9.7467562760565896E-2</v>
      </c>
      <c r="AN14" s="17">
        <v>0.123846702185602</v>
      </c>
      <c r="AO14" s="17"/>
      <c r="AP14" s="17">
        <v>0.120942367677945</v>
      </c>
      <c r="AQ14" s="17">
        <v>6.4294046828501206E-2</v>
      </c>
      <c r="AR14" s="17">
        <v>6.6336028210002895E-2</v>
      </c>
      <c r="AS14" s="17">
        <v>7.3110856258699994E-2</v>
      </c>
      <c r="AT14" s="17">
        <v>0.105021835165251</v>
      </c>
      <c r="AU14" s="17">
        <v>4.6334422965435801E-2</v>
      </c>
      <c r="AV14" s="17"/>
      <c r="AW14" s="17">
        <v>5.7638985807136202E-2</v>
      </c>
      <c r="AX14" s="17">
        <v>9.1594947695739004E-2</v>
      </c>
      <c r="AY14" s="17">
        <v>6.0604460750049098E-2</v>
      </c>
      <c r="AZ14" s="17">
        <v>9.4693127328028301E-2</v>
      </c>
      <c r="BA14" s="17">
        <v>6.3067261341566594E-2</v>
      </c>
      <c r="BB14" s="17">
        <v>6.6207031585624895E-2</v>
      </c>
      <c r="BC14" s="17">
        <v>7.7177669413735994E-2</v>
      </c>
      <c r="BD14" s="17">
        <v>5.9862049823316797E-2</v>
      </c>
      <c r="BE14" s="17">
        <v>4.19434363854852E-2</v>
      </c>
      <c r="BF14" s="17">
        <v>0.119557818586097</v>
      </c>
      <c r="BG14" s="17">
        <v>6.1271931949520402E-2</v>
      </c>
      <c r="BH14" s="17">
        <v>8.76984782338351E-2</v>
      </c>
      <c r="BI14" s="17">
        <v>0.147030242640659</v>
      </c>
      <c r="BJ14" s="17">
        <v>0.105841529846362</v>
      </c>
      <c r="BK14" s="17">
        <v>0.14150251403268699</v>
      </c>
      <c r="BL14" s="17">
        <v>0.131363134147608</v>
      </c>
      <c r="BM14" s="17"/>
      <c r="BN14" s="17">
        <v>8.2808477337339301E-2</v>
      </c>
      <c r="BO14" s="17">
        <v>7.7246587408757894E-2</v>
      </c>
      <c r="BP14" s="17"/>
      <c r="BQ14" s="17">
        <v>0.119892780063993</v>
      </c>
      <c r="BR14" s="17">
        <v>6.4469384782021799E-2</v>
      </c>
      <c r="BS14" s="17"/>
      <c r="BT14" s="17">
        <v>0.11653237573415499</v>
      </c>
      <c r="BU14" s="17"/>
      <c r="BV14" s="17">
        <v>7.1048927087373107E-2</v>
      </c>
      <c r="BW14" s="17">
        <v>7.2145938853640096E-2</v>
      </c>
      <c r="BX14" s="17">
        <v>8.3351318858295498E-2</v>
      </c>
      <c r="BY14" s="17"/>
      <c r="BZ14" s="17">
        <v>4.0152960738681402E-2</v>
      </c>
      <c r="CA14" s="17">
        <v>6.2750701319917807E-2</v>
      </c>
      <c r="CB14" s="17">
        <v>0.100366466511629</v>
      </c>
      <c r="CC14" s="17">
        <v>0.13774353092261099</v>
      </c>
      <c r="CD14" s="17">
        <v>6.7541436961113199E-2</v>
      </c>
      <c r="CE14" s="17">
        <v>7.3837207170396005E-2</v>
      </c>
      <c r="CF14" s="17">
        <v>0.10472765299903</v>
      </c>
      <c r="CG14" s="17"/>
      <c r="CH14" s="17">
        <v>0.106568693443281</v>
      </c>
      <c r="CI14" s="17">
        <v>7.0266931010572201E-2</v>
      </c>
      <c r="CJ14" s="17">
        <v>8.1953979628009099E-2</v>
      </c>
      <c r="CK14" s="17">
        <v>8.9109902412592104E-2</v>
      </c>
      <c r="CL14" s="17">
        <v>6.3423027918308797E-2</v>
      </c>
    </row>
    <row r="15" spans="2:90" x14ac:dyDescent="0.3">
      <c r="B15" s="18" t="s">
        <v>200</v>
      </c>
      <c r="C15" s="17">
        <v>2.9734867254925999E-2</v>
      </c>
      <c r="D15" s="17">
        <v>2.64035417516893E-2</v>
      </c>
      <c r="E15" s="17">
        <v>3.32262886417947E-2</v>
      </c>
      <c r="F15" s="17"/>
      <c r="G15" s="17">
        <v>4.5644147095728803E-2</v>
      </c>
      <c r="H15" s="17">
        <v>4.40505293059964E-2</v>
      </c>
      <c r="I15" s="17">
        <v>3.1208686202161901E-2</v>
      </c>
      <c r="J15" s="17">
        <v>4.6450510960385702E-2</v>
      </c>
      <c r="K15" s="17">
        <v>1.5617095925809199E-2</v>
      </c>
      <c r="L15" s="17">
        <v>2.1659959645322002E-3</v>
      </c>
      <c r="M15" s="17"/>
      <c r="N15" s="17">
        <v>3.2741985184047098E-2</v>
      </c>
      <c r="O15" s="17">
        <v>4.4317297435269999E-2</v>
      </c>
      <c r="P15" s="17">
        <v>2.56965570781271E-2</v>
      </c>
      <c r="Q15" s="17">
        <v>1.52076932282686E-2</v>
      </c>
      <c r="R15" s="17"/>
      <c r="S15" s="17">
        <v>3.8061239631443297E-2</v>
      </c>
      <c r="T15" s="17">
        <v>1.84154643639413E-2</v>
      </c>
      <c r="U15" s="17">
        <v>1.10045742051699E-2</v>
      </c>
      <c r="V15" s="17">
        <v>2.6041717854823E-2</v>
      </c>
      <c r="W15" s="17">
        <v>3.3944205145434003E-2</v>
      </c>
      <c r="X15" s="17">
        <v>6.1266335635584798E-2</v>
      </c>
      <c r="Y15" s="17">
        <v>3.5985837453771298E-2</v>
      </c>
      <c r="Z15" s="17">
        <v>2.1841533101291399E-2</v>
      </c>
      <c r="AA15" s="17">
        <v>3.6005042739400299E-2</v>
      </c>
      <c r="AB15" s="17">
        <v>9.9345330451209302E-3</v>
      </c>
      <c r="AC15" s="17">
        <v>3.36761079934952E-2</v>
      </c>
      <c r="AD15" s="17">
        <v>2.0184241908547101E-2</v>
      </c>
      <c r="AE15" s="17"/>
      <c r="AF15" s="17">
        <v>2.38903542324586E-2</v>
      </c>
      <c r="AG15" s="17">
        <v>2.4304772286476799E-2</v>
      </c>
      <c r="AH15" s="17">
        <v>4.3213463020899602E-2</v>
      </c>
      <c r="AI15" s="17"/>
      <c r="AJ15" s="17">
        <v>3.0791122033824302E-2</v>
      </c>
      <c r="AK15" s="17">
        <v>2.8756208063742499E-2</v>
      </c>
      <c r="AL15" s="17">
        <v>5.4516161208749699E-2</v>
      </c>
      <c r="AM15" s="17">
        <v>1.2335408274101499E-2</v>
      </c>
      <c r="AN15" s="17">
        <v>0</v>
      </c>
      <c r="AO15" s="17"/>
      <c r="AP15" s="17">
        <v>2.9442785005341102E-2</v>
      </c>
      <c r="AQ15" s="17">
        <v>3.7948242952163001E-2</v>
      </c>
      <c r="AR15" s="17">
        <v>4.2498426371770301E-2</v>
      </c>
      <c r="AS15" s="17">
        <v>2.07983885422507E-2</v>
      </c>
      <c r="AT15" s="17">
        <v>2.8581783506975499E-2</v>
      </c>
      <c r="AU15" s="17">
        <v>2.97779315130157E-2</v>
      </c>
      <c r="AV15" s="17"/>
      <c r="AW15" s="17">
        <v>0</v>
      </c>
      <c r="AX15" s="17">
        <v>2.06068313852199E-2</v>
      </c>
      <c r="AY15" s="17">
        <v>7.31615341363882E-3</v>
      </c>
      <c r="AZ15" s="17">
        <v>6.6286663961339795E-2</v>
      </c>
      <c r="BA15" s="17">
        <v>3.2166922627247803E-2</v>
      </c>
      <c r="BB15" s="17">
        <v>8.9781515531667001E-3</v>
      </c>
      <c r="BC15" s="17">
        <v>4.5244933675795199E-2</v>
      </c>
      <c r="BD15" s="17">
        <v>3.1976766623195603E-2</v>
      </c>
      <c r="BE15" s="17">
        <v>4.8248862533915499E-2</v>
      </c>
      <c r="BF15" s="17">
        <v>3.0836943182461399E-2</v>
      </c>
      <c r="BG15" s="17">
        <v>2.8304535211420599E-2</v>
      </c>
      <c r="BH15" s="17">
        <v>3.6597282968052702E-2</v>
      </c>
      <c r="BI15" s="17">
        <v>3.8523971070268802E-2</v>
      </c>
      <c r="BJ15" s="17">
        <v>4.81241270812241E-2</v>
      </c>
      <c r="BK15" s="17">
        <v>1.38177377358002E-2</v>
      </c>
      <c r="BL15" s="17">
        <v>2.6675650458426101E-2</v>
      </c>
      <c r="BM15" s="17"/>
      <c r="BN15" s="17">
        <v>2.7141233262042298E-2</v>
      </c>
      <c r="BO15" s="17">
        <v>3.37496502029258E-2</v>
      </c>
      <c r="BP15" s="17"/>
      <c r="BQ15" s="17">
        <v>2.8102020314272402E-2</v>
      </c>
      <c r="BR15" s="17">
        <v>3.30480966875717E-2</v>
      </c>
      <c r="BS15" s="17"/>
      <c r="BT15" s="17">
        <v>4.4752661406125098E-2</v>
      </c>
      <c r="BU15" s="17"/>
      <c r="BV15" s="17">
        <v>2.0017725216494801E-2</v>
      </c>
      <c r="BW15" s="17">
        <v>3.3990784159831998E-2</v>
      </c>
      <c r="BX15" s="17">
        <v>3.1722008284764999E-2</v>
      </c>
      <c r="BY15" s="17"/>
      <c r="BZ15" s="17">
        <v>3.0544852894250501E-2</v>
      </c>
      <c r="CA15" s="17">
        <v>2.5668459167660401E-2</v>
      </c>
      <c r="CB15" s="17">
        <v>2.7682224952464501E-2</v>
      </c>
      <c r="CC15" s="17">
        <v>3.6100074436052398E-2</v>
      </c>
      <c r="CD15" s="17">
        <v>3.8105770482077299E-2</v>
      </c>
      <c r="CE15" s="17">
        <v>5.0613578198772699E-2</v>
      </c>
      <c r="CF15" s="17">
        <v>1.6917148060828401E-2</v>
      </c>
      <c r="CG15" s="17"/>
      <c r="CH15" s="17">
        <v>4.5351687118730097E-2</v>
      </c>
      <c r="CI15" s="17">
        <v>1.8511452858050999E-2</v>
      </c>
      <c r="CJ15" s="17">
        <v>3.5190727197733501E-2</v>
      </c>
      <c r="CK15" s="17">
        <v>4.1399964644371998E-2</v>
      </c>
      <c r="CL15" s="17">
        <v>0</v>
      </c>
    </row>
    <row r="16" spans="2:90" x14ac:dyDescent="0.3">
      <c r="B16" s="18" t="s">
        <v>201</v>
      </c>
      <c r="C16" s="17">
        <v>0.190183935376698</v>
      </c>
      <c r="D16" s="17">
        <v>0.19347448078742999</v>
      </c>
      <c r="E16" s="17">
        <v>0.18847566843595001</v>
      </c>
      <c r="F16" s="17"/>
      <c r="G16" s="17">
        <v>0.15447282788483299</v>
      </c>
      <c r="H16" s="17">
        <v>0.186108004580223</v>
      </c>
      <c r="I16" s="17">
        <v>0.205772685091059</v>
      </c>
      <c r="J16" s="17">
        <v>0.21164280595280499</v>
      </c>
      <c r="K16" s="17">
        <v>0.227445145740125</v>
      </c>
      <c r="L16" s="17">
        <v>0.16206001552432001</v>
      </c>
      <c r="M16" s="17"/>
      <c r="N16" s="17">
        <v>0.194821737647805</v>
      </c>
      <c r="O16" s="17">
        <v>0.200611525645468</v>
      </c>
      <c r="P16" s="17">
        <v>0.16106092397626001</v>
      </c>
      <c r="Q16" s="17">
        <v>0.199559735239353</v>
      </c>
      <c r="R16" s="17"/>
      <c r="S16" s="17">
        <v>0.148916519780488</v>
      </c>
      <c r="T16" s="17">
        <v>0.20282253480205301</v>
      </c>
      <c r="U16" s="17">
        <v>0.20096276825165199</v>
      </c>
      <c r="V16" s="17">
        <v>0.18657193193051799</v>
      </c>
      <c r="W16" s="17">
        <v>0.24076919229662</v>
      </c>
      <c r="X16" s="17">
        <v>0.16431044146076501</v>
      </c>
      <c r="Y16" s="17">
        <v>0.19071396694095899</v>
      </c>
      <c r="Z16" s="17">
        <v>0.14613347965635601</v>
      </c>
      <c r="AA16" s="17">
        <v>0.18427366546837201</v>
      </c>
      <c r="AB16" s="17">
        <v>0.20330946634779501</v>
      </c>
      <c r="AC16" s="17">
        <v>0.20410417100644501</v>
      </c>
      <c r="AD16" s="17">
        <v>0.286666092699778</v>
      </c>
      <c r="AE16" s="17"/>
      <c r="AF16" s="17">
        <v>0.200568243192288</v>
      </c>
      <c r="AG16" s="17">
        <v>0.173402629459217</v>
      </c>
      <c r="AH16" s="17">
        <v>0.217611792254537</v>
      </c>
      <c r="AI16" s="17"/>
      <c r="AJ16" s="17">
        <v>0.15400055630981299</v>
      </c>
      <c r="AK16" s="17">
        <v>0.197347932531965</v>
      </c>
      <c r="AL16" s="17">
        <v>0.17954568627053399</v>
      </c>
      <c r="AM16" s="17">
        <v>0.19294542261039699</v>
      </c>
      <c r="AN16" s="17">
        <v>0.18606429588523199</v>
      </c>
      <c r="AO16" s="17"/>
      <c r="AP16" s="17">
        <v>0.18483433189145701</v>
      </c>
      <c r="AQ16" s="17">
        <v>0.168292885069729</v>
      </c>
      <c r="AR16" s="17">
        <v>0.14426763137256099</v>
      </c>
      <c r="AS16" s="17">
        <v>0.20745611066033201</v>
      </c>
      <c r="AT16" s="17">
        <v>0.20190707364889299</v>
      </c>
      <c r="AU16" s="17">
        <v>0.19064791656927399</v>
      </c>
      <c r="AV16" s="17"/>
      <c r="AW16" s="17">
        <v>0.155819366148265</v>
      </c>
      <c r="AX16" s="17">
        <v>0.145870780476128</v>
      </c>
      <c r="AY16" s="17">
        <v>0.181675330562272</v>
      </c>
      <c r="AZ16" s="17">
        <v>0.234305999715716</v>
      </c>
      <c r="BA16" s="17">
        <v>0.178525985901273</v>
      </c>
      <c r="BB16" s="17">
        <v>0.17944408052925301</v>
      </c>
      <c r="BC16" s="17">
        <v>0.140609516427464</v>
      </c>
      <c r="BD16" s="17">
        <v>0.18444859045765699</v>
      </c>
      <c r="BE16" s="17">
        <v>0.24598582918228101</v>
      </c>
      <c r="BF16" s="17">
        <v>0.17575755292626</v>
      </c>
      <c r="BG16" s="17">
        <v>0.204008040564615</v>
      </c>
      <c r="BH16" s="17">
        <v>0.17715107008805001</v>
      </c>
      <c r="BI16" s="17">
        <v>0.21523522751224</v>
      </c>
      <c r="BJ16" s="17">
        <v>0.219954680816114</v>
      </c>
      <c r="BK16" s="17">
        <v>0.187313869062746</v>
      </c>
      <c r="BL16" s="17">
        <v>0.26900200818425402</v>
      </c>
      <c r="BM16" s="17"/>
      <c r="BN16" s="17">
        <v>0.18017014213788499</v>
      </c>
      <c r="BO16" s="17">
        <v>0.20235200604006501</v>
      </c>
      <c r="BP16" s="17"/>
      <c r="BQ16" s="17">
        <v>0.18523192153451901</v>
      </c>
      <c r="BR16" s="17">
        <v>0.22416844435406999</v>
      </c>
      <c r="BS16" s="17"/>
      <c r="BT16" s="17">
        <v>0.19032531794323701</v>
      </c>
      <c r="BU16" s="17"/>
      <c r="BV16" s="17">
        <v>0.15692483491047299</v>
      </c>
      <c r="BW16" s="17">
        <v>0.20751968975510901</v>
      </c>
      <c r="BX16" s="17">
        <v>0.20274536762227799</v>
      </c>
      <c r="BY16" s="17"/>
      <c r="BZ16" s="17">
        <v>0.22011127185874399</v>
      </c>
      <c r="CA16" s="17">
        <v>0.18975854338787199</v>
      </c>
      <c r="CB16" s="17">
        <v>0.16703211351419001</v>
      </c>
      <c r="CC16" s="17">
        <v>0.14788671580889001</v>
      </c>
      <c r="CD16" s="17">
        <v>0.198748542574707</v>
      </c>
      <c r="CE16" s="17">
        <v>0.19771046421490199</v>
      </c>
      <c r="CF16" s="17">
        <v>0.232971617375893</v>
      </c>
      <c r="CG16" s="17"/>
      <c r="CH16" s="17">
        <v>0.16402611770737899</v>
      </c>
      <c r="CI16" s="17">
        <v>0.20250948302337099</v>
      </c>
      <c r="CJ16" s="17">
        <v>0.19236545252089701</v>
      </c>
      <c r="CK16" s="17">
        <v>0.176588464947498</v>
      </c>
      <c r="CL16" s="17">
        <v>0.17269424139672801</v>
      </c>
    </row>
    <row r="17" spans="2:90" x14ac:dyDescent="0.3">
      <c r="B17" s="18" t="s">
        <v>151</v>
      </c>
      <c r="C17" s="17">
        <v>9.1056390439412105E-3</v>
      </c>
      <c r="D17" s="17">
        <v>7.7493549420813504E-3</v>
      </c>
      <c r="E17" s="17">
        <v>1.05033193819201E-2</v>
      </c>
      <c r="F17" s="17"/>
      <c r="G17" s="17">
        <v>5.76912027268809E-3</v>
      </c>
      <c r="H17" s="17">
        <v>9.3220326684639206E-3</v>
      </c>
      <c r="I17" s="17">
        <v>1.9937834758764299E-2</v>
      </c>
      <c r="J17" s="17">
        <v>1.0725401175798399E-2</v>
      </c>
      <c r="K17" s="17">
        <v>7.2125222641911697E-3</v>
      </c>
      <c r="L17" s="17">
        <v>2.2303593749412099E-3</v>
      </c>
      <c r="M17" s="17"/>
      <c r="N17" s="17">
        <v>1.2371915860400399E-2</v>
      </c>
      <c r="O17" s="17">
        <v>8.3103462756266601E-3</v>
      </c>
      <c r="P17" s="17">
        <v>8.3670763717924208E-3</v>
      </c>
      <c r="Q17" s="17">
        <v>7.15109807123907E-3</v>
      </c>
      <c r="R17" s="17"/>
      <c r="S17" s="17">
        <v>0</v>
      </c>
      <c r="T17" s="17">
        <v>4.1537506233832299E-3</v>
      </c>
      <c r="U17" s="17">
        <v>6.6866610844423403E-3</v>
      </c>
      <c r="V17" s="17">
        <v>5.1893701473952501E-3</v>
      </c>
      <c r="W17" s="17">
        <v>2.0850639030073101E-2</v>
      </c>
      <c r="X17" s="17">
        <v>2.2188708085161001E-2</v>
      </c>
      <c r="Y17" s="17">
        <v>0</v>
      </c>
      <c r="Z17" s="17">
        <v>1.148290057493E-2</v>
      </c>
      <c r="AA17" s="17">
        <v>9.8836741214278108E-3</v>
      </c>
      <c r="AB17" s="17">
        <v>2.3948751120630801E-2</v>
      </c>
      <c r="AC17" s="17">
        <v>8.2376787845529296E-3</v>
      </c>
      <c r="AD17" s="17">
        <v>0</v>
      </c>
      <c r="AE17" s="17"/>
      <c r="AF17" s="17">
        <v>1.0849927481461699E-2</v>
      </c>
      <c r="AG17" s="17">
        <v>7.6522128963800598E-3</v>
      </c>
      <c r="AH17" s="17">
        <v>1.54251004318773E-2</v>
      </c>
      <c r="AI17" s="17"/>
      <c r="AJ17" s="17">
        <v>7.5803060039130003E-3</v>
      </c>
      <c r="AK17" s="17">
        <v>8.6168850424259303E-3</v>
      </c>
      <c r="AL17" s="17">
        <v>5.6513673174946096E-3</v>
      </c>
      <c r="AM17" s="17">
        <v>3.8256387746162298E-3</v>
      </c>
      <c r="AN17" s="17">
        <v>2.00388829128966E-2</v>
      </c>
      <c r="AO17" s="17"/>
      <c r="AP17" s="17">
        <v>4.2599011520254096E-3</v>
      </c>
      <c r="AQ17" s="17">
        <v>1.19843653003938E-2</v>
      </c>
      <c r="AR17" s="17">
        <v>1.5984211923007301E-2</v>
      </c>
      <c r="AS17" s="17">
        <v>8.1960106653412908E-3</v>
      </c>
      <c r="AT17" s="17">
        <v>1.4580873948162199E-2</v>
      </c>
      <c r="AU17" s="17">
        <v>1.0503986372791201E-2</v>
      </c>
      <c r="AV17" s="17"/>
      <c r="AW17" s="17">
        <v>4.8533099071081998E-2</v>
      </c>
      <c r="AX17" s="17">
        <v>1.06343196708092E-2</v>
      </c>
      <c r="AY17" s="17">
        <v>1.91419230269309E-2</v>
      </c>
      <c r="AZ17" s="17">
        <v>1.7416409658265099E-2</v>
      </c>
      <c r="BA17" s="17">
        <v>4.6046858240931096E-3</v>
      </c>
      <c r="BB17" s="17">
        <v>4.3433353725527398E-3</v>
      </c>
      <c r="BC17" s="17">
        <v>1.27924648179962E-2</v>
      </c>
      <c r="BD17" s="17">
        <v>0</v>
      </c>
      <c r="BE17" s="17">
        <v>0</v>
      </c>
      <c r="BF17" s="17">
        <v>9.5321398430283904E-3</v>
      </c>
      <c r="BG17" s="17">
        <v>0</v>
      </c>
      <c r="BH17" s="17">
        <v>0</v>
      </c>
      <c r="BI17" s="17">
        <v>0</v>
      </c>
      <c r="BJ17" s="17">
        <v>4.92321354560201E-2</v>
      </c>
      <c r="BK17" s="17">
        <v>0</v>
      </c>
      <c r="BL17" s="17">
        <v>0</v>
      </c>
      <c r="BM17" s="17"/>
      <c r="BN17" s="17">
        <v>8.2121641565403095E-3</v>
      </c>
      <c r="BO17" s="17">
        <v>1.0472180129629E-2</v>
      </c>
      <c r="BP17" s="17"/>
      <c r="BQ17" s="17">
        <v>4.7708130447404601E-3</v>
      </c>
      <c r="BR17" s="17">
        <v>1.5160913339000799E-2</v>
      </c>
      <c r="BS17" s="17"/>
      <c r="BT17" s="17">
        <v>3.5487476525368298E-3</v>
      </c>
      <c r="BU17" s="17"/>
      <c r="BV17" s="17">
        <v>1.07383578009592E-2</v>
      </c>
      <c r="BW17" s="17">
        <v>1.6569512685053401E-2</v>
      </c>
      <c r="BX17" s="17">
        <v>5.5884297180189202E-3</v>
      </c>
      <c r="BY17" s="17"/>
      <c r="BZ17" s="17">
        <v>0</v>
      </c>
      <c r="CA17" s="17">
        <v>1.28896391453287E-2</v>
      </c>
      <c r="CB17" s="17">
        <v>1.0845537724594101E-2</v>
      </c>
      <c r="CC17" s="17">
        <v>4.0432865951945196E-3</v>
      </c>
      <c r="CD17" s="17">
        <v>9.3906949494412303E-3</v>
      </c>
      <c r="CE17" s="17">
        <v>7.8748589495668004E-3</v>
      </c>
      <c r="CF17" s="17">
        <v>3.8131571361441101E-3</v>
      </c>
      <c r="CG17" s="17"/>
      <c r="CH17" s="17">
        <v>5.2455826356590596E-3</v>
      </c>
      <c r="CI17" s="17">
        <v>7.15120526044588E-3</v>
      </c>
      <c r="CJ17" s="17">
        <v>1.2967027967155299E-2</v>
      </c>
      <c r="CK17" s="17">
        <v>6.68969675232389E-3</v>
      </c>
      <c r="CL17" s="17">
        <v>1.0647460530972401E-2</v>
      </c>
    </row>
    <row r="18" spans="2:90" ht="28.8" x14ac:dyDescent="0.3">
      <c r="B18" s="18" t="s">
        <v>324</v>
      </c>
      <c r="C18" s="17">
        <v>0.169484105485571</v>
      </c>
      <c r="D18" s="17">
        <v>0.18475825891133901</v>
      </c>
      <c r="E18" s="17">
        <v>0.15398891283976901</v>
      </c>
      <c r="F18" s="17"/>
      <c r="G18" s="17">
        <v>0.14009548896228499</v>
      </c>
      <c r="H18" s="17">
        <v>0.14663275130103501</v>
      </c>
      <c r="I18" s="17">
        <v>0.13980954288431399</v>
      </c>
      <c r="J18" s="17">
        <v>0.19993572794321399</v>
      </c>
      <c r="K18" s="17">
        <v>0.21898435971631799</v>
      </c>
      <c r="L18" s="17">
        <v>0.17405573035164201</v>
      </c>
      <c r="M18" s="17"/>
      <c r="N18" s="17">
        <v>0.171335962227009</v>
      </c>
      <c r="O18" s="17">
        <v>0.15332762333918001</v>
      </c>
      <c r="P18" s="17">
        <v>0.172209515581776</v>
      </c>
      <c r="Q18" s="17">
        <v>0.181720402409493</v>
      </c>
      <c r="R18" s="17"/>
      <c r="S18" s="17">
        <v>0.13188180224884799</v>
      </c>
      <c r="T18" s="17">
        <v>0.16937803434516899</v>
      </c>
      <c r="U18" s="17">
        <v>0.22869511815543</v>
      </c>
      <c r="V18" s="17">
        <v>0.206108019952464</v>
      </c>
      <c r="W18" s="17">
        <v>0.145811798141295</v>
      </c>
      <c r="X18" s="17">
        <v>0.167967618189134</v>
      </c>
      <c r="Y18" s="17">
        <v>0.12716186110400801</v>
      </c>
      <c r="Z18" s="17">
        <v>0.17731211368758301</v>
      </c>
      <c r="AA18" s="17">
        <v>0.18100375196641799</v>
      </c>
      <c r="AB18" s="17">
        <v>0.204312300645314</v>
      </c>
      <c r="AC18" s="17">
        <v>0.15498489938268301</v>
      </c>
      <c r="AD18" s="17">
        <v>0.117735267173639</v>
      </c>
      <c r="AE18" s="17"/>
      <c r="AF18" s="17">
        <v>0.17348453407049599</v>
      </c>
      <c r="AG18" s="17">
        <v>0.17119375461021599</v>
      </c>
      <c r="AH18" s="17">
        <v>0.144901617774256</v>
      </c>
      <c r="AI18" s="17"/>
      <c r="AJ18" s="17">
        <v>0.183680641984905</v>
      </c>
      <c r="AK18" s="17">
        <v>0.15629910040252201</v>
      </c>
      <c r="AL18" s="17">
        <v>0.19477787171671801</v>
      </c>
      <c r="AM18" s="17">
        <v>0.19048481657260699</v>
      </c>
      <c r="AN18" s="17">
        <v>0.14818598554485399</v>
      </c>
      <c r="AO18" s="17"/>
      <c r="AP18" s="17">
        <v>0.15157470363766901</v>
      </c>
      <c r="AQ18" s="17">
        <v>0.16179770131833601</v>
      </c>
      <c r="AR18" s="17">
        <v>0.182430724455514</v>
      </c>
      <c r="AS18" s="17">
        <v>0.19887791286873499</v>
      </c>
      <c r="AT18" s="17">
        <v>0.14214369095312299</v>
      </c>
      <c r="AU18" s="17">
        <v>0.14809336768355599</v>
      </c>
      <c r="AV18" s="17"/>
      <c r="AW18" s="17">
        <v>0.25038868255494301</v>
      </c>
      <c r="AX18" s="17">
        <v>0.13260282146234401</v>
      </c>
      <c r="AY18" s="17">
        <v>0.17735545207319001</v>
      </c>
      <c r="AZ18" s="17">
        <v>0.106420434593627</v>
      </c>
      <c r="BA18" s="17">
        <v>0.14126451173952601</v>
      </c>
      <c r="BB18" s="17">
        <v>0.111780957474738</v>
      </c>
      <c r="BC18" s="17">
        <v>0.17375047458853199</v>
      </c>
      <c r="BD18" s="17">
        <v>0.18437343346184101</v>
      </c>
      <c r="BE18" s="17">
        <v>0.13878914151049199</v>
      </c>
      <c r="BF18" s="17">
        <v>0.18526790103273999</v>
      </c>
      <c r="BG18" s="17">
        <v>0.24529249501302899</v>
      </c>
      <c r="BH18" s="17">
        <v>0.213989259238796</v>
      </c>
      <c r="BI18" s="17">
        <v>0.23009490221260401</v>
      </c>
      <c r="BJ18" s="17">
        <v>0.25991127010135501</v>
      </c>
      <c r="BK18" s="17">
        <v>0.215691857025437</v>
      </c>
      <c r="BL18" s="17">
        <v>0.14889911683813201</v>
      </c>
      <c r="BM18" s="17"/>
      <c r="BN18" s="17">
        <v>0.162582371481784</v>
      </c>
      <c r="BO18" s="17">
        <v>0.181478241261498</v>
      </c>
      <c r="BP18" s="17"/>
      <c r="BQ18" s="17">
        <v>0.15892879691840001</v>
      </c>
      <c r="BR18" s="17">
        <v>0.162509699843604</v>
      </c>
      <c r="BS18" s="17"/>
      <c r="BT18" s="17">
        <v>0.15895084930846701</v>
      </c>
      <c r="BU18" s="17"/>
      <c r="BV18" s="17">
        <v>0.155971831021956</v>
      </c>
      <c r="BW18" s="17">
        <v>0.146766357855517</v>
      </c>
      <c r="BX18" s="17">
        <v>0.181053402281834</v>
      </c>
      <c r="BY18" s="17"/>
      <c r="BZ18" s="17">
        <v>0.115294411276943</v>
      </c>
      <c r="CA18" s="17">
        <v>0.145297327619588</v>
      </c>
      <c r="CB18" s="17">
        <v>0.165067742610716</v>
      </c>
      <c r="CC18" s="17">
        <v>0.124619986063113</v>
      </c>
      <c r="CD18" s="17">
        <v>0.19135337658166601</v>
      </c>
      <c r="CE18" s="17">
        <v>0.20123555137707</v>
      </c>
      <c r="CF18" s="17">
        <v>0.219042554309438</v>
      </c>
      <c r="CG18" s="17"/>
      <c r="CH18" s="17">
        <v>0.14630306517087499</v>
      </c>
      <c r="CI18" s="17">
        <v>0.20208818295578601</v>
      </c>
      <c r="CJ18" s="17">
        <v>0.172226382246603</v>
      </c>
      <c r="CK18" s="17">
        <v>0.114615768395053</v>
      </c>
      <c r="CL18" s="17">
        <v>0.112322439285392</v>
      </c>
    </row>
    <row r="19" spans="2:90" ht="28.8" x14ac:dyDescent="0.3">
      <c r="B19" s="18" t="s">
        <v>325</v>
      </c>
      <c r="C19" s="17">
        <v>0.28375935935837998</v>
      </c>
      <c r="D19" s="17">
        <v>0.25377811000470302</v>
      </c>
      <c r="E19" s="17">
        <v>0.31430708852579697</v>
      </c>
      <c r="F19" s="17"/>
      <c r="G19" s="17">
        <v>9.5087048470372901E-2</v>
      </c>
      <c r="H19" s="17">
        <v>0.105457850975211</v>
      </c>
      <c r="I19" s="17">
        <v>0.17345895688145099</v>
      </c>
      <c r="J19" s="17">
        <v>0.27874525697253599</v>
      </c>
      <c r="K19" s="17">
        <v>0.34186529206657201</v>
      </c>
      <c r="L19" s="17">
        <v>0.61018418880555403</v>
      </c>
      <c r="M19" s="17"/>
      <c r="N19" s="17">
        <v>0.23814820818296201</v>
      </c>
      <c r="O19" s="17">
        <v>0.290446952697752</v>
      </c>
      <c r="P19" s="17">
        <v>0.31499314709753901</v>
      </c>
      <c r="Q19" s="17">
        <v>0.29736263023375797</v>
      </c>
      <c r="R19" s="17"/>
      <c r="S19" s="17">
        <v>0.18771669486917</v>
      </c>
      <c r="T19" s="17">
        <v>0.31116190481846401</v>
      </c>
      <c r="U19" s="17">
        <v>0.356113814707681</v>
      </c>
      <c r="V19" s="17">
        <v>0.29441393163454399</v>
      </c>
      <c r="W19" s="17">
        <v>0.24290091826069801</v>
      </c>
      <c r="X19" s="17">
        <v>0.27971040534375102</v>
      </c>
      <c r="Y19" s="17">
        <v>0.36994576125914902</v>
      </c>
      <c r="Z19" s="17">
        <v>0.172814621654338</v>
      </c>
      <c r="AA19" s="17">
        <v>0.23640046538356499</v>
      </c>
      <c r="AB19" s="17">
        <v>0.33543366719127299</v>
      </c>
      <c r="AC19" s="17">
        <v>0.33884617864787397</v>
      </c>
      <c r="AD19" s="17">
        <v>0.34259027128430303</v>
      </c>
      <c r="AE19" s="17"/>
      <c r="AF19" s="17">
        <v>0.34308165160536902</v>
      </c>
      <c r="AG19" s="17">
        <v>0.29320596704968399</v>
      </c>
      <c r="AH19" s="17">
        <v>0.210958744874923</v>
      </c>
      <c r="AI19" s="17"/>
      <c r="AJ19" s="17">
        <v>0.38159791667281701</v>
      </c>
      <c r="AK19" s="17">
        <v>0.21632467400302999</v>
      </c>
      <c r="AL19" s="17">
        <v>0.37177161326930203</v>
      </c>
      <c r="AM19" s="17">
        <v>0.234349960612631</v>
      </c>
      <c r="AN19" s="17">
        <v>0.260291909788256</v>
      </c>
      <c r="AO19" s="17"/>
      <c r="AP19" s="17">
        <v>0.16238729668708099</v>
      </c>
      <c r="AQ19" s="17">
        <v>0.34932170480649899</v>
      </c>
      <c r="AR19" s="17">
        <v>0.35545920695309202</v>
      </c>
      <c r="AS19" s="17">
        <v>0.26009672643211801</v>
      </c>
      <c r="AT19" s="17">
        <v>0.25570852270286598</v>
      </c>
      <c r="AU19" s="17">
        <v>0.44861529135403999</v>
      </c>
      <c r="AV19" s="17"/>
      <c r="AW19" s="17">
        <v>0.14743663339301499</v>
      </c>
      <c r="AX19" s="17">
        <v>0.236097244018938</v>
      </c>
      <c r="AY19" s="17">
        <v>0.29159531771890002</v>
      </c>
      <c r="AZ19" s="17">
        <v>0.32088331728915698</v>
      </c>
      <c r="BA19" s="17">
        <v>0.35291405992703401</v>
      </c>
      <c r="BB19" s="17">
        <v>0.38345125004363401</v>
      </c>
      <c r="BC19" s="17">
        <v>0.27032945247361301</v>
      </c>
      <c r="BD19" s="17">
        <v>0.33803138153022699</v>
      </c>
      <c r="BE19" s="17">
        <v>0.28173861009957701</v>
      </c>
      <c r="BF19" s="17">
        <v>0.29053847426553397</v>
      </c>
      <c r="BG19" s="17">
        <v>0.249949328446333</v>
      </c>
      <c r="BH19" s="17">
        <v>0.215635815049009</v>
      </c>
      <c r="BI19" s="17">
        <v>0.199271390021623</v>
      </c>
      <c r="BJ19" s="17">
        <v>5.9135490637279998E-2</v>
      </c>
      <c r="BK19" s="17">
        <v>0.27562298046508099</v>
      </c>
      <c r="BL19" s="17">
        <v>0.10638896194584301</v>
      </c>
      <c r="BM19" s="17"/>
      <c r="BN19" s="17">
        <v>0.30571566782832299</v>
      </c>
      <c r="BO19" s="17">
        <v>0.25192378350161398</v>
      </c>
      <c r="BP19" s="17"/>
      <c r="BQ19" s="17">
        <v>0.17072768066910399</v>
      </c>
      <c r="BR19" s="17">
        <v>0.245976684785018</v>
      </c>
      <c r="BS19" s="17"/>
      <c r="BT19" s="17">
        <v>0.12456028721557701</v>
      </c>
      <c r="BU19" s="17"/>
      <c r="BV19" s="17">
        <v>0.34464848958412703</v>
      </c>
      <c r="BW19" s="17">
        <v>0.19230106167025701</v>
      </c>
      <c r="BX19" s="17">
        <v>0.29305321759615599</v>
      </c>
      <c r="BY19" s="17"/>
      <c r="BZ19" s="17">
        <v>0.24625941621636799</v>
      </c>
      <c r="CA19" s="17">
        <v>0.28792968994339602</v>
      </c>
      <c r="CB19" s="17">
        <v>0.31102968801504599</v>
      </c>
      <c r="CC19" s="17">
        <v>0.28129723696380599</v>
      </c>
      <c r="CD19" s="17">
        <v>0.30761844969391999</v>
      </c>
      <c r="CE19" s="17">
        <v>0.247460464464967</v>
      </c>
      <c r="CF19" s="17">
        <v>0.20295933690558801</v>
      </c>
      <c r="CG19" s="17"/>
      <c r="CH19" s="17">
        <v>0.16241198053606701</v>
      </c>
      <c r="CI19" s="17">
        <v>0.317965934292809</v>
      </c>
      <c r="CJ19" s="17">
        <v>0.298562783836335</v>
      </c>
      <c r="CK19" s="17">
        <v>0.24454400047783501</v>
      </c>
      <c r="CL19" s="17">
        <v>0.279953133619122</v>
      </c>
    </row>
    <row r="20" spans="2:90" x14ac:dyDescent="0.3">
      <c r="B20" s="18" t="s">
        <v>202</v>
      </c>
      <c r="C20" s="19">
        <v>1.26080575777543E-2</v>
      </c>
      <c r="D20" s="19">
        <v>7.7160692062908402E-3</v>
      </c>
      <c r="E20" s="19">
        <v>1.7488954121537101E-2</v>
      </c>
      <c r="F20" s="19"/>
      <c r="G20" s="19">
        <v>3.5105911055374E-3</v>
      </c>
      <c r="H20" s="19">
        <v>9.1218496328027109E-3</v>
      </c>
      <c r="I20" s="19">
        <v>2.9493567888047901E-2</v>
      </c>
      <c r="J20" s="19">
        <v>1.35377244739703E-2</v>
      </c>
      <c r="K20" s="19">
        <v>1.6084029435552899E-2</v>
      </c>
      <c r="L20" s="19">
        <v>4.5865881874065798E-3</v>
      </c>
      <c r="M20" s="19"/>
      <c r="N20" s="19">
        <v>0</v>
      </c>
      <c r="O20" s="19">
        <v>1.4634541033038399E-2</v>
      </c>
      <c r="P20" s="19">
        <v>1.6621410428468701E-2</v>
      </c>
      <c r="Q20" s="19">
        <v>1.8831282598931801E-2</v>
      </c>
      <c r="R20" s="19"/>
      <c r="S20" s="19">
        <v>1.53608858104423E-2</v>
      </c>
      <c r="T20" s="19">
        <v>7.7539796837572299E-3</v>
      </c>
      <c r="U20" s="19">
        <v>5.48332861627116E-3</v>
      </c>
      <c r="V20" s="19">
        <v>1.6955732072663099E-2</v>
      </c>
      <c r="W20" s="19">
        <v>1.4225748765674E-2</v>
      </c>
      <c r="X20" s="19">
        <v>5.4588053681679499E-3</v>
      </c>
      <c r="Y20" s="19">
        <v>1.8209824513178301E-2</v>
      </c>
      <c r="Z20" s="19">
        <v>4.3341554570728802E-2</v>
      </c>
      <c r="AA20" s="19">
        <v>0</v>
      </c>
      <c r="AB20" s="19">
        <v>2.02916698955488E-2</v>
      </c>
      <c r="AC20" s="19">
        <v>1.0001241809284901E-2</v>
      </c>
      <c r="AD20" s="19">
        <v>1.6278114914823599E-2</v>
      </c>
      <c r="AE20" s="19"/>
      <c r="AF20" s="19">
        <v>1.4373232192187E-2</v>
      </c>
      <c r="AG20" s="19">
        <v>1.0648836235971799E-2</v>
      </c>
      <c r="AH20" s="19">
        <v>1.5917855376644599E-2</v>
      </c>
      <c r="AI20" s="19"/>
      <c r="AJ20" s="19">
        <v>9.7752675019278593E-3</v>
      </c>
      <c r="AK20" s="19">
        <v>6.9434018043600396E-3</v>
      </c>
      <c r="AL20" s="19">
        <v>5.8249763602200603E-3</v>
      </c>
      <c r="AM20" s="19">
        <v>2.0525634221181002E-2</v>
      </c>
      <c r="AN20" s="19">
        <v>0</v>
      </c>
      <c r="AO20" s="19"/>
      <c r="AP20" s="19">
        <v>7.8708734038603102E-3</v>
      </c>
      <c r="AQ20" s="19">
        <v>8.7848010674030502E-3</v>
      </c>
      <c r="AR20" s="19">
        <v>1.1264698612222001E-2</v>
      </c>
      <c r="AS20" s="19">
        <v>1.47486808640047E-2</v>
      </c>
      <c r="AT20" s="19">
        <v>1.3687926438247599E-2</v>
      </c>
      <c r="AU20" s="19">
        <v>2.34353681471751E-2</v>
      </c>
      <c r="AV20" s="19"/>
      <c r="AW20" s="19">
        <v>0</v>
      </c>
      <c r="AX20" s="19">
        <v>3.4577414640383802E-2</v>
      </c>
      <c r="AY20" s="19">
        <v>1.95351268709145E-2</v>
      </c>
      <c r="AZ20" s="19">
        <v>0</v>
      </c>
      <c r="BA20" s="19">
        <v>2.48720930405677E-2</v>
      </c>
      <c r="BB20" s="19">
        <v>0</v>
      </c>
      <c r="BC20" s="19">
        <v>4.9115743575347103E-3</v>
      </c>
      <c r="BD20" s="19">
        <v>1.37748146005223E-2</v>
      </c>
      <c r="BE20" s="19">
        <v>9.6315756350540804E-3</v>
      </c>
      <c r="BF20" s="19">
        <v>0</v>
      </c>
      <c r="BG20" s="19">
        <v>0</v>
      </c>
      <c r="BH20" s="19">
        <v>2.1367376271065899E-2</v>
      </c>
      <c r="BI20" s="19">
        <v>0</v>
      </c>
      <c r="BJ20" s="19">
        <v>1.52891783380738E-2</v>
      </c>
      <c r="BK20" s="19">
        <v>0</v>
      </c>
      <c r="BL20" s="19">
        <v>8.3505932078314395E-3</v>
      </c>
      <c r="BM20" s="19"/>
      <c r="BN20" s="19">
        <v>1.51139459116044E-2</v>
      </c>
      <c r="BO20" s="19">
        <v>8.1322980550519609E-3</v>
      </c>
      <c r="BP20" s="19"/>
      <c r="BQ20" s="19">
        <v>4.35104912133801E-3</v>
      </c>
      <c r="BR20" s="19">
        <v>5.4615978504549004E-3</v>
      </c>
      <c r="BS20" s="19"/>
      <c r="BT20" s="19">
        <v>4.3921293811500298E-3</v>
      </c>
      <c r="BU20" s="19"/>
      <c r="BV20" s="19">
        <v>2.24748468301629E-2</v>
      </c>
      <c r="BW20" s="19">
        <v>1.00074983343258E-2</v>
      </c>
      <c r="BX20" s="19">
        <v>9.7950650492922304E-3</v>
      </c>
      <c r="BY20" s="19"/>
      <c r="BZ20" s="19">
        <v>9.6098610678356997E-3</v>
      </c>
      <c r="CA20" s="19">
        <v>9.7834412382325191E-3</v>
      </c>
      <c r="CB20" s="19">
        <v>1.1741773858083501E-2</v>
      </c>
      <c r="CC20" s="19">
        <v>8.0484093745575407E-3</v>
      </c>
      <c r="CD20" s="19">
        <v>0</v>
      </c>
      <c r="CE20" s="19">
        <v>0</v>
      </c>
      <c r="CF20" s="19">
        <v>4.72160606580914E-3</v>
      </c>
      <c r="CG20" s="19"/>
      <c r="CH20" s="19">
        <v>4.5245375563626603E-3</v>
      </c>
      <c r="CI20" s="19">
        <v>6.45793909568946E-3</v>
      </c>
      <c r="CJ20" s="19">
        <v>1.5029930186679899E-2</v>
      </c>
      <c r="CK20" s="19">
        <v>2.6687477346312501E-2</v>
      </c>
      <c r="CL20" s="19">
        <v>1.22493345472611E-2</v>
      </c>
    </row>
    <row r="21" spans="2:90" x14ac:dyDescent="0.3">
      <c r="B21" s="16"/>
    </row>
    <row r="22" spans="2:90" x14ac:dyDescent="0.3">
      <c r="B22" t="s">
        <v>111</v>
      </c>
    </row>
    <row r="23" spans="2:90" x14ac:dyDescent="0.3">
      <c r="B23" t="s">
        <v>112</v>
      </c>
    </row>
    <row r="25" spans="2:90" x14ac:dyDescent="0.3">
      <c r="B25"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CL31"/>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352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336</v>
      </c>
      <c r="C9" s="17">
        <v>0.37787550449171098</v>
      </c>
      <c r="D9" s="17">
        <v>0.34505259425707102</v>
      </c>
      <c r="E9" s="17">
        <v>0.41094580801921798</v>
      </c>
      <c r="F9" s="17"/>
      <c r="G9" s="17">
        <v>0.22056263180091301</v>
      </c>
      <c r="H9" s="17">
        <v>0.341053925161172</v>
      </c>
      <c r="I9" s="17">
        <v>0.40035528950482802</v>
      </c>
      <c r="J9" s="17">
        <v>0.441712620598599</v>
      </c>
      <c r="K9" s="17">
        <v>0.48509285513186701</v>
      </c>
      <c r="L9" s="17">
        <v>0.37031995033513498</v>
      </c>
      <c r="M9" s="17"/>
      <c r="N9" s="17">
        <v>0.29196439423321602</v>
      </c>
      <c r="O9" s="17">
        <v>0.38958298002566499</v>
      </c>
      <c r="P9" s="17">
        <v>0.38982524708565103</v>
      </c>
      <c r="Q9" s="17">
        <v>0.447205221700467</v>
      </c>
      <c r="R9" s="17"/>
      <c r="S9" s="17">
        <v>0.30418968964856102</v>
      </c>
      <c r="T9" s="17">
        <v>0.351229602187484</v>
      </c>
      <c r="U9" s="17">
        <v>0.32884375974484797</v>
      </c>
      <c r="V9" s="17">
        <v>0.35282302856300701</v>
      </c>
      <c r="W9" s="17">
        <v>0.39595201134275199</v>
      </c>
      <c r="X9" s="17">
        <v>0.34464998810576702</v>
      </c>
      <c r="Y9" s="17">
        <v>0.48146903142005298</v>
      </c>
      <c r="Z9" s="17">
        <v>0.36447407905750501</v>
      </c>
      <c r="AA9" s="17">
        <v>0.46934012753429699</v>
      </c>
      <c r="AB9" s="17">
        <v>0.41071201007348002</v>
      </c>
      <c r="AC9" s="17">
        <v>0.38589734223995997</v>
      </c>
      <c r="AD9" s="17">
        <v>0.395153588565129</v>
      </c>
      <c r="AE9" s="17"/>
      <c r="AF9" s="17">
        <v>0.40843435630727998</v>
      </c>
      <c r="AG9" s="17">
        <v>0.37072989272564499</v>
      </c>
      <c r="AH9" s="17">
        <v>0.42345698482208499</v>
      </c>
      <c r="AI9" s="17"/>
      <c r="AJ9" s="17">
        <v>0.37164999353231998</v>
      </c>
      <c r="AK9" s="17">
        <v>0.3725491724876</v>
      </c>
      <c r="AL9" s="17">
        <v>0.34722066797186402</v>
      </c>
      <c r="AM9" s="17">
        <v>0.41315078448769699</v>
      </c>
      <c r="AN9" s="17">
        <v>0.339977561132148</v>
      </c>
      <c r="AO9" s="17"/>
      <c r="AP9" s="17">
        <v>0.33555353206676097</v>
      </c>
      <c r="AQ9" s="17">
        <v>0.35171260489386202</v>
      </c>
      <c r="AR9" s="17">
        <v>0.42153257619453999</v>
      </c>
      <c r="AS9" s="17">
        <v>0.44733228706712602</v>
      </c>
      <c r="AT9" s="17">
        <v>0.305560160749617</v>
      </c>
      <c r="AU9" s="17">
        <v>0.38107447005871098</v>
      </c>
      <c r="AV9" s="17"/>
      <c r="AW9" s="17">
        <v>0.39973051324303299</v>
      </c>
      <c r="AX9" s="17">
        <v>0.39517841517027902</v>
      </c>
      <c r="AY9" s="17">
        <v>0.49578039587039802</v>
      </c>
      <c r="AZ9" s="17">
        <v>0.41161166607495397</v>
      </c>
      <c r="BA9" s="17">
        <v>0.39942376926866802</v>
      </c>
      <c r="BB9" s="17">
        <v>0.446775982783573</v>
      </c>
      <c r="BC9" s="17">
        <v>0.47211252570721302</v>
      </c>
      <c r="BD9" s="17">
        <v>0.33894050752171301</v>
      </c>
      <c r="BE9" s="17">
        <v>0.33868168538382398</v>
      </c>
      <c r="BF9" s="17">
        <v>0.34992782082844698</v>
      </c>
      <c r="BG9" s="17">
        <v>0.42419266346705697</v>
      </c>
      <c r="BH9" s="17">
        <v>0.346523885177349</v>
      </c>
      <c r="BI9" s="17">
        <v>0.24265442389939301</v>
      </c>
      <c r="BJ9" s="17">
        <v>0.27090825159663601</v>
      </c>
      <c r="BK9" s="17">
        <v>0.28663649266693397</v>
      </c>
      <c r="BL9" s="17">
        <v>0.19485890966573699</v>
      </c>
      <c r="BM9" s="17"/>
      <c r="BN9" s="17">
        <v>0.38674432141861598</v>
      </c>
      <c r="BO9" s="17">
        <v>0.36638519991468299</v>
      </c>
      <c r="BP9" s="17"/>
      <c r="BQ9" s="17">
        <v>0.33950694917597501</v>
      </c>
      <c r="BR9" s="17">
        <v>0.42660220357944301</v>
      </c>
      <c r="BS9" s="17"/>
      <c r="BT9" s="17">
        <v>0.36133600162073898</v>
      </c>
      <c r="BU9" s="17"/>
      <c r="BV9" s="17">
        <v>0.38517677065473999</v>
      </c>
      <c r="BW9" s="17">
        <v>0.39211861677727899</v>
      </c>
      <c r="BX9" s="17">
        <v>0.37153678810443702</v>
      </c>
      <c r="BY9" s="17"/>
      <c r="BZ9" s="17">
        <v>0.56324326202082398</v>
      </c>
      <c r="CA9" s="17">
        <v>0.46133555279255001</v>
      </c>
      <c r="CB9" s="17">
        <v>0.44620291741094198</v>
      </c>
      <c r="CC9" s="17">
        <v>0.40501206315102101</v>
      </c>
      <c r="CD9" s="17">
        <v>0.35562929699978701</v>
      </c>
      <c r="CE9" s="17">
        <v>0.248520593387312</v>
      </c>
      <c r="CF9" s="17">
        <v>0.25368729147793201</v>
      </c>
      <c r="CG9" s="17"/>
      <c r="CH9" s="17">
        <v>0.15558795488817001</v>
      </c>
      <c r="CI9" s="17">
        <v>0.29971322045330501</v>
      </c>
      <c r="CJ9" s="17">
        <v>0.441097294480436</v>
      </c>
      <c r="CK9" s="17">
        <v>0.49777643065599497</v>
      </c>
      <c r="CL9" s="17">
        <v>0.59865692535429804</v>
      </c>
    </row>
    <row r="10" spans="2:90" x14ac:dyDescent="0.3">
      <c r="B10" s="18" t="s">
        <v>337</v>
      </c>
      <c r="C10" s="17">
        <v>0.31624351945394802</v>
      </c>
      <c r="D10" s="17">
        <v>0.26358349019147498</v>
      </c>
      <c r="E10" s="17">
        <v>0.365385189171967</v>
      </c>
      <c r="F10" s="17"/>
      <c r="G10" s="17">
        <v>0.29653996867129601</v>
      </c>
      <c r="H10" s="17">
        <v>0.29288127068932801</v>
      </c>
      <c r="I10" s="17">
        <v>0.34844682122255999</v>
      </c>
      <c r="J10" s="17">
        <v>0.42144178625322398</v>
      </c>
      <c r="K10" s="17">
        <v>0.31340721102108299</v>
      </c>
      <c r="L10" s="17">
        <v>0.238567188414995</v>
      </c>
      <c r="M10" s="17"/>
      <c r="N10" s="17">
        <v>0.250743784681146</v>
      </c>
      <c r="O10" s="17">
        <v>0.30999626481485398</v>
      </c>
      <c r="P10" s="17">
        <v>0.290420322620694</v>
      </c>
      <c r="Q10" s="17">
        <v>0.41689283228594898</v>
      </c>
      <c r="R10" s="17"/>
      <c r="S10" s="17">
        <v>0.28763851733052598</v>
      </c>
      <c r="T10" s="17">
        <v>0.288053595512825</v>
      </c>
      <c r="U10" s="17">
        <v>0.32662077289545299</v>
      </c>
      <c r="V10" s="17">
        <v>0.32749246913698399</v>
      </c>
      <c r="W10" s="17">
        <v>0.30461864375057301</v>
      </c>
      <c r="X10" s="17">
        <v>0.28876055939317902</v>
      </c>
      <c r="Y10" s="17">
        <v>0.30925442048594898</v>
      </c>
      <c r="Z10" s="17">
        <v>0.35694793285961801</v>
      </c>
      <c r="AA10" s="17">
        <v>0.30798816985883498</v>
      </c>
      <c r="AB10" s="17">
        <v>0.33797274431935298</v>
      </c>
      <c r="AC10" s="17">
        <v>0.36078275558178802</v>
      </c>
      <c r="AD10" s="17">
        <v>0.47634493557248903</v>
      </c>
      <c r="AE10" s="17"/>
      <c r="AF10" s="17">
        <v>0.31401906281895497</v>
      </c>
      <c r="AG10" s="17">
        <v>0.30092338580016798</v>
      </c>
      <c r="AH10" s="17">
        <v>0.33910611993904899</v>
      </c>
      <c r="AI10" s="17"/>
      <c r="AJ10" s="17">
        <v>0.25228816076296101</v>
      </c>
      <c r="AK10" s="17">
        <v>0.29802476490444502</v>
      </c>
      <c r="AL10" s="17">
        <v>0.30098649227164098</v>
      </c>
      <c r="AM10" s="17">
        <v>0.33494841469233499</v>
      </c>
      <c r="AN10" s="17">
        <v>0.39444867786151899</v>
      </c>
      <c r="AO10" s="17"/>
      <c r="AP10" s="17">
        <v>0.26125745771522202</v>
      </c>
      <c r="AQ10" s="17">
        <v>0.24408685393816901</v>
      </c>
      <c r="AR10" s="17">
        <v>0.40564640058380602</v>
      </c>
      <c r="AS10" s="17">
        <v>0.32718210709508699</v>
      </c>
      <c r="AT10" s="17">
        <v>0.37697619582007802</v>
      </c>
      <c r="AU10" s="17">
        <v>0.30631961384690398</v>
      </c>
      <c r="AV10" s="17"/>
      <c r="AW10" s="17">
        <v>0.55666244465283699</v>
      </c>
      <c r="AX10" s="17">
        <v>0.427902180319432</v>
      </c>
      <c r="AY10" s="17">
        <v>0.37501024791972998</v>
      </c>
      <c r="AZ10" s="17">
        <v>0.413182132074013</v>
      </c>
      <c r="BA10" s="17">
        <v>0.32700609559702298</v>
      </c>
      <c r="BB10" s="17">
        <v>0.37377303793972899</v>
      </c>
      <c r="BC10" s="17">
        <v>0.34170899903643098</v>
      </c>
      <c r="BD10" s="17">
        <v>0.27569592793971698</v>
      </c>
      <c r="BE10" s="17">
        <v>0.33810242880567298</v>
      </c>
      <c r="BF10" s="17">
        <v>0.27597045802207198</v>
      </c>
      <c r="BG10" s="17">
        <v>0.27041423818650301</v>
      </c>
      <c r="BH10" s="17">
        <v>0.23672270459678499</v>
      </c>
      <c r="BI10" s="17">
        <v>0.26482702777983003</v>
      </c>
      <c r="BJ10" s="17">
        <v>0.35040340077298499</v>
      </c>
      <c r="BK10" s="17">
        <v>0.197492419732923</v>
      </c>
      <c r="BL10" s="17">
        <v>0.13912838810786901</v>
      </c>
      <c r="BM10" s="17"/>
      <c r="BN10" s="17">
        <v>0.30143081914025999</v>
      </c>
      <c r="BO10" s="17">
        <v>0.34024708279923599</v>
      </c>
      <c r="BP10" s="17"/>
      <c r="BQ10" s="17">
        <v>0.25654242026976698</v>
      </c>
      <c r="BR10" s="17">
        <v>0.36633686585619601</v>
      </c>
      <c r="BS10" s="17"/>
      <c r="BT10" s="17">
        <v>0.25378957594615997</v>
      </c>
      <c r="BU10" s="17"/>
      <c r="BV10" s="17">
        <v>0.371022802880078</v>
      </c>
      <c r="BW10" s="17">
        <v>0.31879167433550898</v>
      </c>
      <c r="BX10" s="17">
        <v>0.29053863861336698</v>
      </c>
      <c r="BY10" s="17"/>
      <c r="BZ10" s="17">
        <v>0.54872510022399501</v>
      </c>
      <c r="CA10" s="17">
        <v>0.48839195933295998</v>
      </c>
      <c r="CB10" s="17">
        <v>0.42622058241015598</v>
      </c>
      <c r="CC10" s="17">
        <v>0.323805457224633</v>
      </c>
      <c r="CD10" s="17">
        <v>0.22957932107819901</v>
      </c>
      <c r="CE10" s="17">
        <v>0.162989911026239</v>
      </c>
      <c r="CF10" s="17">
        <v>0.11103588938232101</v>
      </c>
      <c r="CG10" s="17"/>
      <c r="CH10" s="17">
        <v>0.124604120608641</v>
      </c>
      <c r="CI10" s="17">
        <v>0.18077489013614101</v>
      </c>
      <c r="CJ10" s="17">
        <v>0.37050207240757799</v>
      </c>
      <c r="CK10" s="17">
        <v>0.55804847952457604</v>
      </c>
      <c r="CL10" s="17">
        <v>0.60072482471558097</v>
      </c>
    </row>
    <row r="11" spans="2:90" x14ac:dyDescent="0.3">
      <c r="B11" s="18" t="s">
        <v>338</v>
      </c>
      <c r="C11" s="17">
        <v>0.28133015597060501</v>
      </c>
      <c r="D11" s="17">
        <v>0.26973442026570998</v>
      </c>
      <c r="E11" s="17">
        <v>0.29297644470052803</v>
      </c>
      <c r="F11" s="17"/>
      <c r="G11" s="17">
        <v>0.15865211745941901</v>
      </c>
      <c r="H11" s="17">
        <v>0.19335089943442799</v>
      </c>
      <c r="I11" s="17">
        <v>0.32186603120329699</v>
      </c>
      <c r="J11" s="17">
        <v>0.33202341607522601</v>
      </c>
      <c r="K11" s="17">
        <v>0.36629766060064201</v>
      </c>
      <c r="L11" s="17">
        <v>0.30337119124592599</v>
      </c>
      <c r="M11" s="17"/>
      <c r="N11" s="17">
        <v>0.223578475290094</v>
      </c>
      <c r="O11" s="17">
        <v>0.28815748453881301</v>
      </c>
      <c r="P11" s="17">
        <v>0.31699853041915499</v>
      </c>
      <c r="Q11" s="17">
        <v>0.30167264983926401</v>
      </c>
      <c r="R11" s="17"/>
      <c r="S11" s="17">
        <v>0.23460562712267199</v>
      </c>
      <c r="T11" s="17">
        <v>0.302876910938707</v>
      </c>
      <c r="U11" s="17">
        <v>0.29868700251554903</v>
      </c>
      <c r="V11" s="17">
        <v>0.27435514483559398</v>
      </c>
      <c r="W11" s="17">
        <v>0.29852178673495799</v>
      </c>
      <c r="X11" s="17">
        <v>0.269836552242807</v>
      </c>
      <c r="Y11" s="17">
        <v>0.33011789733153402</v>
      </c>
      <c r="Z11" s="17">
        <v>0.307736814069275</v>
      </c>
      <c r="AA11" s="17">
        <v>0.32022620323488299</v>
      </c>
      <c r="AB11" s="17">
        <v>0.23020872044247501</v>
      </c>
      <c r="AC11" s="17">
        <v>0.35495589920589099</v>
      </c>
      <c r="AD11" s="17">
        <v>9.7532380750798106E-2</v>
      </c>
      <c r="AE11" s="17"/>
      <c r="AF11" s="17">
        <v>0.33000625037214898</v>
      </c>
      <c r="AG11" s="17">
        <v>0.262792111519288</v>
      </c>
      <c r="AH11" s="17">
        <v>0.237431631840471</v>
      </c>
      <c r="AI11" s="17"/>
      <c r="AJ11" s="17">
        <v>0.27857872190159999</v>
      </c>
      <c r="AK11" s="17">
        <v>0.28523278539083102</v>
      </c>
      <c r="AL11" s="17">
        <v>0.25521027807804098</v>
      </c>
      <c r="AM11" s="17">
        <v>0.33864893019991399</v>
      </c>
      <c r="AN11" s="17">
        <v>0.249845724307553</v>
      </c>
      <c r="AO11" s="17"/>
      <c r="AP11" s="17">
        <v>0.25964198099143598</v>
      </c>
      <c r="AQ11" s="17">
        <v>0.27036108078347698</v>
      </c>
      <c r="AR11" s="17">
        <v>0.22955411010549301</v>
      </c>
      <c r="AS11" s="17">
        <v>0.35831070925259301</v>
      </c>
      <c r="AT11" s="17">
        <v>0.23566509436900501</v>
      </c>
      <c r="AU11" s="17">
        <v>0.32764655790775499</v>
      </c>
      <c r="AV11" s="17"/>
      <c r="AW11" s="17">
        <v>0.28188090400140597</v>
      </c>
      <c r="AX11" s="17">
        <v>0.279665854665752</v>
      </c>
      <c r="AY11" s="17">
        <v>0.33451507696518201</v>
      </c>
      <c r="AZ11" s="17">
        <v>0.272819270093554</v>
      </c>
      <c r="BA11" s="17">
        <v>0.25563195099795699</v>
      </c>
      <c r="BB11" s="17">
        <v>0.35270127275880903</v>
      </c>
      <c r="BC11" s="17">
        <v>0.33103318363488998</v>
      </c>
      <c r="BD11" s="17">
        <v>0.29067936660084398</v>
      </c>
      <c r="BE11" s="17">
        <v>0.36122420674516598</v>
      </c>
      <c r="BF11" s="17">
        <v>0.30407395418602901</v>
      </c>
      <c r="BG11" s="17">
        <v>0.29634867834532502</v>
      </c>
      <c r="BH11" s="17">
        <v>0.27209140567902901</v>
      </c>
      <c r="BI11" s="17">
        <v>0.127796453504506</v>
      </c>
      <c r="BJ11" s="17">
        <v>0.185616975761044</v>
      </c>
      <c r="BK11" s="17">
        <v>0.307824035305447</v>
      </c>
      <c r="BL11" s="17">
        <v>0.12909174692792799</v>
      </c>
      <c r="BM11" s="17"/>
      <c r="BN11" s="17">
        <v>0.30519927644136502</v>
      </c>
      <c r="BO11" s="17">
        <v>0.24788604885312801</v>
      </c>
      <c r="BP11" s="17"/>
      <c r="BQ11" s="17">
        <v>0.25672328782299297</v>
      </c>
      <c r="BR11" s="17">
        <v>0.29980733184632602</v>
      </c>
      <c r="BS11" s="17"/>
      <c r="BT11" s="17">
        <v>0.27366275388148098</v>
      </c>
      <c r="BU11" s="17"/>
      <c r="BV11" s="17">
        <v>0.307817603061593</v>
      </c>
      <c r="BW11" s="17">
        <v>0.22724043815393699</v>
      </c>
      <c r="BX11" s="17">
        <v>0.28496508201209197</v>
      </c>
      <c r="BY11" s="17"/>
      <c r="BZ11" s="17">
        <v>0.29552500260442699</v>
      </c>
      <c r="CA11" s="17">
        <v>0.37358875044144202</v>
      </c>
      <c r="CB11" s="17">
        <v>0.33224107460387597</v>
      </c>
      <c r="CC11" s="17">
        <v>0.305753528384063</v>
      </c>
      <c r="CD11" s="17">
        <v>0.29812680546117398</v>
      </c>
      <c r="CE11" s="17">
        <v>0.18100547020278901</v>
      </c>
      <c r="CF11" s="17">
        <v>0.17184968918877699</v>
      </c>
      <c r="CG11" s="17"/>
      <c r="CH11" s="17">
        <v>0.105624306232302</v>
      </c>
      <c r="CI11" s="17">
        <v>0.207123552011097</v>
      </c>
      <c r="CJ11" s="17">
        <v>0.361943519595676</v>
      </c>
      <c r="CK11" s="17">
        <v>0.37007916171213601</v>
      </c>
      <c r="CL11" s="17">
        <v>0.31280542508037501</v>
      </c>
    </row>
    <row r="12" spans="2:90" ht="28.8" x14ac:dyDescent="0.3">
      <c r="B12" s="18" t="s">
        <v>339</v>
      </c>
      <c r="C12" s="17">
        <v>0.263574462315319</v>
      </c>
      <c r="D12" s="17">
        <v>0.25078136478774599</v>
      </c>
      <c r="E12" s="17">
        <v>0.27509847373546598</v>
      </c>
      <c r="F12" s="17"/>
      <c r="G12" s="17">
        <v>0.32947788417680102</v>
      </c>
      <c r="H12" s="17">
        <v>0.34395300036226301</v>
      </c>
      <c r="I12" s="17">
        <v>0.355233196912217</v>
      </c>
      <c r="J12" s="17">
        <v>0.33147772167252099</v>
      </c>
      <c r="K12" s="17">
        <v>0.19850871227467401</v>
      </c>
      <c r="L12" s="17">
        <v>6.7599048614252796E-2</v>
      </c>
      <c r="M12" s="17"/>
      <c r="N12" s="17">
        <v>0.250238029926171</v>
      </c>
      <c r="O12" s="17">
        <v>0.304579559346637</v>
      </c>
      <c r="P12" s="17">
        <v>0.191636683925137</v>
      </c>
      <c r="Q12" s="17">
        <v>0.30132883531882199</v>
      </c>
      <c r="R12" s="17"/>
      <c r="S12" s="17">
        <v>0.28262864644651298</v>
      </c>
      <c r="T12" s="17">
        <v>0.28490468118067203</v>
      </c>
      <c r="U12" s="17">
        <v>0.226325338482642</v>
      </c>
      <c r="V12" s="17">
        <v>0.237073031161111</v>
      </c>
      <c r="W12" s="17">
        <v>0.23640320577829901</v>
      </c>
      <c r="X12" s="17">
        <v>0.27595247769738801</v>
      </c>
      <c r="Y12" s="17">
        <v>0.20027590841217899</v>
      </c>
      <c r="Z12" s="17">
        <v>0.30738930036802697</v>
      </c>
      <c r="AA12" s="17">
        <v>0.23929714259952201</v>
      </c>
      <c r="AB12" s="17">
        <v>0.259070074250352</v>
      </c>
      <c r="AC12" s="17">
        <v>0.33743421824339098</v>
      </c>
      <c r="AD12" s="17">
        <v>0.37687087098861699</v>
      </c>
      <c r="AE12" s="17"/>
      <c r="AF12" s="17">
        <v>0.20709764559006599</v>
      </c>
      <c r="AG12" s="17">
        <v>0.26531379158728802</v>
      </c>
      <c r="AH12" s="17">
        <v>0.33835246192107099</v>
      </c>
      <c r="AI12" s="17"/>
      <c r="AJ12" s="17">
        <v>0.20473146658523</v>
      </c>
      <c r="AK12" s="17">
        <v>0.28104020155908599</v>
      </c>
      <c r="AL12" s="17">
        <v>0.245978432594566</v>
      </c>
      <c r="AM12" s="17">
        <v>0.25413013037797</v>
      </c>
      <c r="AN12" s="17">
        <v>0.28489947099247098</v>
      </c>
      <c r="AO12" s="17"/>
      <c r="AP12" s="17">
        <v>0.28396762858046598</v>
      </c>
      <c r="AQ12" s="17">
        <v>0.23071778548819799</v>
      </c>
      <c r="AR12" s="17">
        <v>0.235626114550953</v>
      </c>
      <c r="AS12" s="17">
        <v>0.26469132106620902</v>
      </c>
      <c r="AT12" s="17">
        <v>0.31469309761583603</v>
      </c>
      <c r="AU12" s="17">
        <v>0.22815491289882101</v>
      </c>
      <c r="AV12" s="17"/>
      <c r="AW12" s="17">
        <v>0.24638312469142001</v>
      </c>
      <c r="AX12" s="17">
        <v>0.31553819598156702</v>
      </c>
      <c r="AY12" s="17">
        <v>0.28383327625752502</v>
      </c>
      <c r="AZ12" s="17">
        <v>0.29431382183051502</v>
      </c>
      <c r="BA12" s="17">
        <v>0.28977727669098102</v>
      </c>
      <c r="BB12" s="17">
        <v>0.27116682386756202</v>
      </c>
      <c r="BC12" s="17">
        <v>0.23208348527971701</v>
      </c>
      <c r="BD12" s="17">
        <v>0.198448550007676</v>
      </c>
      <c r="BE12" s="17">
        <v>0.28151817289445902</v>
      </c>
      <c r="BF12" s="17">
        <v>0.28659150910174802</v>
      </c>
      <c r="BG12" s="17">
        <v>0.29990308508410801</v>
      </c>
      <c r="BH12" s="17">
        <v>0.25853823309507001</v>
      </c>
      <c r="BI12" s="17">
        <v>0.29805579420391698</v>
      </c>
      <c r="BJ12" s="17">
        <v>0.31385891183741199</v>
      </c>
      <c r="BK12" s="17">
        <v>0.20353446816961601</v>
      </c>
      <c r="BL12" s="17">
        <v>0.20332253655688701</v>
      </c>
      <c r="BM12" s="17"/>
      <c r="BN12" s="17">
        <v>0.246340519435295</v>
      </c>
      <c r="BO12" s="17">
        <v>0.28677046651177601</v>
      </c>
      <c r="BP12" s="17"/>
      <c r="BQ12" s="17">
        <v>0.281942258773481</v>
      </c>
      <c r="BR12" s="17">
        <v>0.273937780580226</v>
      </c>
      <c r="BS12" s="17"/>
      <c r="BT12" s="17">
        <v>0.35574816401786602</v>
      </c>
      <c r="BU12" s="17"/>
      <c r="BV12" s="17">
        <v>0.25289258528955599</v>
      </c>
      <c r="BW12" s="17">
        <v>0.35295079612272501</v>
      </c>
      <c r="BX12" s="17">
        <v>0.238425621290247</v>
      </c>
      <c r="BY12" s="17"/>
      <c r="BZ12" s="17">
        <v>0.402003256595442</v>
      </c>
      <c r="CA12" s="17">
        <v>0.35706579299844499</v>
      </c>
      <c r="CB12" s="17">
        <v>0.31285314973265699</v>
      </c>
      <c r="CC12" s="17">
        <v>0.224412964913311</v>
      </c>
      <c r="CD12" s="17">
        <v>0.25465654656999398</v>
      </c>
      <c r="CE12" s="17">
        <v>0.211073362711961</v>
      </c>
      <c r="CF12" s="17">
        <v>0.17453902570007301</v>
      </c>
      <c r="CG12" s="17"/>
      <c r="CH12" s="17">
        <v>0.17065536804599299</v>
      </c>
      <c r="CI12" s="17">
        <v>0.175866974723349</v>
      </c>
      <c r="CJ12" s="17">
        <v>0.30408737730489499</v>
      </c>
      <c r="CK12" s="17">
        <v>0.40371993439153903</v>
      </c>
      <c r="CL12" s="17">
        <v>0.386008116888998</v>
      </c>
    </row>
    <row r="13" spans="2:90" ht="28.8" x14ac:dyDescent="0.3">
      <c r="B13" s="18" t="s">
        <v>340</v>
      </c>
      <c r="C13" s="17">
        <v>0.21726422913897001</v>
      </c>
      <c r="D13" s="17">
        <v>0.245364346400651</v>
      </c>
      <c r="E13" s="17">
        <v>0.19152417255814599</v>
      </c>
      <c r="F13" s="17"/>
      <c r="G13" s="17">
        <v>0.11874918478652199</v>
      </c>
      <c r="H13" s="17">
        <v>0.115299986232781</v>
      </c>
      <c r="I13" s="17">
        <v>0.122349302491637</v>
      </c>
      <c r="J13" s="17">
        <v>0.17842983254702399</v>
      </c>
      <c r="K13" s="17">
        <v>0.26073539004943402</v>
      </c>
      <c r="L13" s="17">
        <v>0.44609736541321598</v>
      </c>
      <c r="M13" s="17"/>
      <c r="N13" s="17">
        <v>0.25055329405896898</v>
      </c>
      <c r="O13" s="17">
        <v>0.22267979817889899</v>
      </c>
      <c r="P13" s="17">
        <v>0.23668370339703601</v>
      </c>
      <c r="Q13" s="17">
        <v>0.157092944332172</v>
      </c>
      <c r="R13" s="17"/>
      <c r="S13" s="17">
        <v>0.14621879723479</v>
      </c>
      <c r="T13" s="17">
        <v>0.23855532904524299</v>
      </c>
      <c r="U13" s="17">
        <v>0.25975788934363703</v>
      </c>
      <c r="V13" s="17">
        <v>0.24740310289798101</v>
      </c>
      <c r="W13" s="17">
        <v>0.230936932816661</v>
      </c>
      <c r="X13" s="17">
        <v>0.27143960549674101</v>
      </c>
      <c r="Y13" s="17">
        <v>0.233639398897246</v>
      </c>
      <c r="Z13" s="17">
        <v>0.19533248379966001</v>
      </c>
      <c r="AA13" s="17">
        <v>0.19082214662879901</v>
      </c>
      <c r="AB13" s="17">
        <v>0.24272994091120001</v>
      </c>
      <c r="AC13" s="17">
        <v>0.18422859760886401</v>
      </c>
      <c r="AD13" s="17">
        <v>0.120829290651833</v>
      </c>
      <c r="AE13" s="17"/>
      <c r="AF13" s="17">
        <v>0.25864815909650202</v>
      </c>
      <c r="AG13" s="17">
        <v>0.22805675078960899</v>
      </c>
      <c r="AH13" s="17">
        <v>0.13875594985516099</v>
      </c>
      <c r="AI13" s="17"/>
      <c r="AJ13" s="17">
        <v>0.29208809247627399</v>
      </c>
      <c r="AK13" s="17">
        <v>0.18714121593887101</v>
      </c>
      <c r="AL13" s="17">
        <v>0.27240228220993601</v>
      </c>
      <c r="AM13" s="17">
        <v>0.22772849399376299</v>
      </c>
      <c r="AN13" s="17">
        <v>0.175874835263609</v>
      </c>
      <c r="AO13" s="17"/>
      <c r="AP13" s="17">
        <v>0.19926474379801201</v>
      </c>
      <c r="AQ13" s="17">
        <v>0.26936247133685598</v>
      </c>
      <c r="AR13" s="17">
        <v>0.20485809458038801</v>
      </c>
      <c r="AS13" s="17">
        <v>0.203706906153405</v>
      </c>
      <c r="AT13" s="17">
        <v>0.18334654146999099</v>
      </c>
      <c r="AU13" s="17">
        <v>0.28056094390095199</v>
      </c>
      <c r="AV13" s="17"/>
      <c r="AW13" s="17">
        <v>9.3003295058706401E-2</v>
      </c>
      <c r="AX13" s="17">
        <v>6.5511032743992295E-2</v>
      </c>
      <c r="AY13" s="17">
        <v>9.9965571676738904E-2</v>
      </c>
      <c r="AZ13" s="17">
        <v>0.18081445633006399</v>
      </c>
      <c r="BA13" s="17">
        <v>0.191153758380811</v>
      </c>
      <c r="BB13" s="17">
        <v>0.158819159684081</v>
      </c>
      <c r="BC13" s="17">
        <v>0.16010991443134001</v>
      </c>
      <c r="BD13" s="17">
        <v>0.28318652349919599</v>
      </c>
      <c r="BE13" s="17">
        <v>0.21394408425105599</v>
      </c>
      <c r="BF13" s="17">
        <v>0.25741803409936997</v>
      </c>
      <c r="BG13" s="17">
        <v>0.25483862114334199</v>
      </c>
      <c r="BH13" s="17">
        <v>0.28984180229569101</v>
      </c>
      <c r="BI13" s="17">
        <v>0.35870391584490602</v>
      </c>
      <c r="BJ13" s="17">
        <v>0.20572517003051499</v>
      </c>
      <c r="BK13" s="17">
        <v>0.356177368634577</v>
      </c>
      <c r="BL13" s="17">
        <v>0.31719355326356102</v>
      </c>
      <c r="BM13" s="17"/>
      <c r="BN13" s="17">
        <v>0.23179967896550499</v>
      </c>
      <c r="BO13" s="17">
        <v>0.19494305253990399</v>
      </c>
      <c r="BP13" s="17"/>
      <c r="BQ13" s="17">
        <v>0.20690331281288199</v>
      </c>
      <c r="BR13" s="17">
        <v>0.148681005995531</v>
      </c>
      <c r="BS13" s="17"/>
      <c r="BT13" s="17">
        <v>0.132890701790468</v>
      </c>
      <c r="BU13" s="17"/>
      <c r="BV13" s="17">
        <v>0.180147859598495</v>
      </c>
      <c r="BW13" s="17">
        <v>0.143540380742466</v>
      </c>
      <c r="BX13" s="17">
        <v>0.26546217024433</v>
      </c>
      <c r="BY13" s="17"/>
      <c r="BZ13" s="17">
        <v>9.8174293168975593E-3</v>
      </c>
      <c r="CA13" s="17">
        <v>6.6349193304780299E-2</v>
      </c>
      <c r="CB13" s="17">
        <v>0.122923896652674</v>
      </c>
      <c r="CC13" s="17">
        <v>0.14200059682684299</v>
      </c>
      <c r="CD13" s="17">
        <v>0.310323317596718</v>
      </c>
      <c r="CE13" s="17">
        <v>0.38150613056557903</v>
      </c>
      <c r="CF13" s="17">
        <v>0.37090929631754299</v>
      </c>
      <c r="CG13" s="17"/>
      <c r="CH13" s="17">
        <v>0.39622076938345802</v>
      </c>
      <c r="CI13" s="17">
        <v>0.36660208646585901</v>
      </c>
      <c r="CJ13" s="17">
        <v>0.121076449846983</v>
      </c>
      <c r="CK13" s="17">
        <v>2.8710585123667798E-2</v>
      </c>
      <c r="CL13" s="17">
        <v>1.2583106155650101E-2</v>
      </c>
    </row>
    <row r="14" spans="2:90" x14ac:dyDescent="0.3">
      <c r="B14" s="18" t="s">
        <v>341</v>
      </c>
      <c r="C14" s="17">
        <v>0.13060652891167299</v>
      </c>
      <c r="D14" s="17">
        <v>0.12600069198028199</v>
      </c>
      <c r="E14" s="17">
        <v>0.13511179097409901</v>
      </c>
      <c r="F14" s="17"/>
      <c r="G14" s="17">
        <v>0.14752634188064301</v>
      </c>
      <c r="H14" s="17">
        <v>0.109972529558856</v>
      </c>
      <c r="I14" s="17">
        <v>0.107531431603901</v>
      </c>
      <c r="J14" s="17">
        <v>0.104873774839711</v>
      </c>
      <c r="K14" s="17">
        <v>0.21408656742992399</v>
      </c>
      <c r="L14" s="17">
        <v>0.120008866277376</v>
      </c>
      <c r="M14" s="17"/>
      <c r="N14" s="17">
        <v>0.103598272763242</v>
      </c>
      <c r="O14" s="17">
        <v>0.12276931690455201</v>
      </c>
      <c r="P14" s="17">
        <v>0.161144651643229</v>
      </c>
      <c r="Q14" s="17">
        <v>0.142288972388419</v>
      </c>
      <c r="R14" s="17"/>
      <c r="S14" s="17">
        <v>0.17372876191886799</v>
      </c>
      <c r="T14" s="17">
        <v>0.12556472792743401</v>
      </c>
      <c r="U14" s="17">
        <v>0.16096535913299401</v>
      </c>
      <c r="V14" s="17">
        <v>0.163752963480813</v>
      </c>
      <c r="W14" s="17">
        <v>0.141578895334494</v>
      </c>
      <c r="X14" s="17">
        <v>0.113033637090886</v>
      </c>
      <c r="Y14" s="17">
        <v>0.16974947584861</v>
      </c>
      <c r="Z14" s="17">
        <v>0.102336876992496</v>
      </c>
      <c r="AA14" s="17">
        <v>0.12950486468952199</v>
      </c>
      <c r="AB14" s="17">
        <v>4.5373159829618599E-2</v>
      </c>
      <c r="AC14" s="17">
        <v>0.12482929360961401</v>
      </c>
      <c r="AD14" s="17">
        <v>0</v>
      </c>
      <c r="AE14" s="17"/>
      <c r="AF14" s="17">
        <v>0.149205220301103</v>
      </c>
      <c r="AG14" s="17">
        <v>0.112620521629578</v>
      </c>
      <c r="AH14" s="17">
        <v>0.12660856409571999</v>
      </c>
      <c r="AI14" s="17"/>
      <c r="AJ14" s="17">
        <v>0.11764194699728101</v>
      </c>
      <c r="AK14" s="17">
        <v>0.14520965745421899</v>
      </c>
      <c r="AL14" s="17">
        <v>9.8291421237553897E-2</v>
      </c>
      <c r="AM14" s="17">
        <v>0.163976873206296</v>
      </c>
      <c r="AN14" s="17">
        <v>9.1589733972409604E-2</v>
      </c>
      <c r="AO14" s="17"/>
      <c r="AP14" s="17">
        <v>0.13796148984870199</v>
      </c>
      <c r="AQ14" s="17">
        <v>9.4032914311844906E-2</v>
      </c>
      <c r="AR14" s="17">
        <v>0.146590686781916</v>
      </c>
      <c r="AS14" s="17">
        <v>0.16703675529412801</v>
      </c>
      <c r="AT14" s="17">
        <v>9.2507302131178498E-2</v>
      </c>
      <c r="AU14" s="17">
        <v>0.10622261353663601</v>
      </c>
      <c r="AV14" s="17"/>
      <c r="AW14" s="17">
        <v>9.6840996614921598E-2</v>
      </c>
      <c r="AX14" s="17">
        <v>0.17123956222419801</v>
      </c>
      <c r="AY14" s="17">
        <v>0.19122605437075199</v>
      </c>
      <c r="AZ14" s="17">
        <v>0.12710648230125199</v>
      </c>
      <c r="BA14" s="17">
        <v>0.15374989518578799</v>
      </c>
      <c r="BB14" s="17">
        <v>0.16881713180100599</v>
      </c>
      <c r="BC14" s="17">
        <v>0.13565724970738399</v>
      </c>
      <c r="BD14" s="17">
        <v>0.12971140337029999</v>
      </c>
      <c r="BE14" s="17">
        <v>0.12923974489527501</v>
      </c>
      <c r="BF14" s="17">
        <v>0.155324764037582</v>
      </c>
      <c r="BG14" s="17">
        <v>0.1048193714176</v>
      </c>
      <c r="BH14" s="17">
        <v>6.6280661569913399E-2</v>
      </c>
      <c r="BI14" s="17">
        <v>3.5892965017717701E-2</v>
      </c>
      <c r="BJ14" s="17">
        <v>0.12879328036327201</v>
      </c>
      <c r="BK14" s="17">
        <v>8.4816445085512199E-2</v>
      </c>
      <c r="BL14" s="17">
        <v>5.4263917968319399E-2</v>
      </c>
      <c r="BM14" s="17"/>
      <c r="BN14" s="17">
        <v>0.12947360541014499</v>
      </c>
      <c r="BO14" s="17">
        <v>0.132833723243694</v>
      </c>
      <c r="BP14" s="17"/>
      <c r="BQ14" s="17">
        <v>0.14345701038848299</v>
      </c>
      <c r="BR14" s="17">
        <v>0.162845425673805</v>
      </c>
      <c r="BS14" s="17"/>
      <c r="BT14" s="17">
        <v>0.153916188849236</v>
      </c>
      <c r="BU14" s="17"/>
      <c r="BV14" s="17">
        <v>0.14003232341781199</v>
      </c>
      <c r="BW14" s="17">
        <v>0.18090323383419299</v>
      </c>
      <c r="BX14" s="17">
        <v>0.109395994231026</v>
      </c>
      <c r="BY14" s="17"/>
      <c r="BZ14" s="17">
        <v>0.177975324128053</v>
      </c>
      <c r="CA14" s="17">
        <v>0.190526840731578</v>
      </c>
      <c r="CB14" s="17">
        <v>0.18308462062662501</v>
      </c>
      <c r="CC14" s="17">
        <v>0.14352371300196201</v>
      </c>
      <c r="CD14" s="17">
        <v>6.4667038201394106E-2</v>
      </c>
      <c r="CE14" s="17">
        <v>0.101585621409969</v>
      </c>
      <c r="CF14" s="17">
        <v>9.5942765928583404E-2</v>
      </c>
      <c r="CG14" s="17"/>
      <c r="CH14" s="17">
        <v>0.107207886349376</v>
      </c>
      <c r="CI14" s="17">
        <v>8.7481884160070703E-2</v>
      </c>
      <c r="CJ14" s="17">
        <v>0.13940842457122099</v>
      </c>
      <c r="CK14" s="17">
        <v>0.21290934686125901</v>
      </c>
      <c r="CL14" s="17">
        <v>0.18614927104614401</v>
      </c>
    </row>
    <row r="15" spans="2:90" ht="28.8" x14ac:dyDescent="0.3">
      <c r="B15" s="18" t="s">
        <v>342</v>
      </c>
      <c r="C15" s="17">
        <v>0.11510196401801</v>
      </c>
      <c r="D15" s="17">
        <v>0.11484316274383</v>
      </c>
      <c r="E15" s="17">
        <v>0.113189283779735</v>
      </c>
      <c r="F15" s="17"/>
      <c r="G15" s="17">
        <v>0.24655087235862599</v>
      </c>
      <c r="H15" s="17">
        <v>0.14805370616612401</v>
      </c>
      <c r="I15" s="17">
        <v>0.134089140004266</v>
      </c>
      <c r="J15" s="17">
        <v>0.11210315916294</v>
      </c>
      <c r="K15" s="17">
        <v>5.1931975090425499E-2</v>
      </c>
      <c r="L15" s="17">
        <v>3.0118138021615198E-2</v>
      </c>
      <c r="M15" s="17"/>
      <c r="N15" s="17">
        <v>0.12009368400966799</v>
      </c>
      <c r="O15" s="17">
        <v>0.13194199834892101</v>
      </c>
      <c r="P15" s="17">
        <v>0.105238309376362</v>
      </c>
      <c r="Q15" s="17">
        <v>0.10207196995635</v>
      </c>
      <c r="R15" s="17"/>
      <c r="S15" s="17">
        <v>0.16879594890899299</v>
      </c>
      <c r="T15" s="17">
        <v>8.7769885516795404E-2</v>
      </c>
      <c r="U15" s="17">
        <v>8.4378754114056501E-2</v>
      </c>
      <c r="V15" s="17">
        <v>0.11021431489173</v>
      </c>
      <c r="W15" s="17">
        <v>0.11394908368912</v>
      </c>
      <c r="X15" s="17">
        <v>9.9371927293377099E-2</v>
      </c>
      <c r="Y15" s="17">
        <v>9.38155524784893E-2</v>
      </c>
      <c r="Z15" s="17">
        <v>0.140524487974309</v>
      </c>
      <c r="AA15" s="17">
        <v>0.108812428133389</v>
      </c>
      <c r="AB15" s="17">
        <v>0.13311646282602599</v>
      </c>
      <c r="AC15" s="17">
        <v>0.11003999905402501</v>
      </c>
      <c r="AD15" s="17">
        <v>0.12943139011167701</v>
      </c>
      <c r="AE15" s="17"/>
      <c r="AF15" s="17">
        <v>6.6071231990544099E-2</v>
      </c>
      <c r="AG15" s="17">
        <v>0.113947935832355</v>
      </c>
      <c r="AH15" s="17">
        <v>0.15212671678251199</v>
      </c>
      <c r="AI15" s="17"/>
      <c r="AJ15" s="17">
        <v>7.8032454735638995E-2</v>
      </c>
      <c r="AK15" s="17">
        <v>0.12056928542343499</v>
      </c>
      <c r="AL15" s="17">
        <v>0.106794418041235</v>
      </c>
      <c r="AM15" s="17">
        <v>8.6435063223141997E-2</v>
      </c>
      <c r="AN15" s="17">
        <v>0.14818805612951499</v>
      </c>
      <c r="AO15" s="17"/>
      <c r="AP15" s="17">
        <v>0.12783723238088801</v>
      </c>
      <c r="AQ15" s="17">
        <v>9.2515596935956304E-2</v>
      </c>
      <c r="AR15" s="17">
        <v>0.12505543250877801</v>
      </c>
      <c r="AS15" s="17">
        <v>9.1290276882460802E-2</v>
      </c>
      <c r="AT15" s="17">
        <v>0.153512235138963</v>
      </c>
      <c r="AU15" s="17">
        <v>0.12089162961253801</v>
      </c>
      <c r="AV15" s="17"/>
      <c r="AW15" s="17">
        <v>5.4275030558449101E-2</v>
      </c>
      <c r="AX15" s="17">
        <v>0.117179207151432</v>
      </c>
      <c r="AY15" s="17">
        <v>7.4364763593847402E-2</v>
      </c>
      <c r="AZ15" s="17">
        <v>0.115575488994296</v>
      </c>
      <c r="BA15" s="17">
        <v>0.128336390416177</v>
      </c>
      <c r="BB15" s="17">
        <v>0.13254020219902399</v>
      </c>
      <c r="BC15" s="17">
        <v>0.13338428579342801</v>
      </c>
      <c r="BD15" s="17">
        <v>4.9091219298453101E-2</v>
      </c>
      <c r="BE15" s="17">
        <v>8.0804765382870805E-2</v>
      </c>
      <c r="BF15" s="17">
        <v>8.6860725921597395E-2</v>
      </c>
      <c r="BG15" s="17">
        <v>0.10076862032336199</v>
      </c>
      <c r="BH15" s="17">
        <v>0.13617765793456699</v>
      </c>
      <c r="BI15" s="17">
        <v>0.13086636797982701</v>
      </c>
      <c r="BJ15" s="17">
        <v>0.129864196106417</v>
      </c>
      <c r="BK15" s="17">
        <v>0.20810500718836</v>
      </c>
      <c r="BL15" s="17">
        <v>0.14529418561200999</v>
      </c>
      <c r="BM15" s="17"/>
      <c r="BN15" s="17">
        <v>8.3954960847526197E-2</v>
      </c>
      <c r="BO15" s="17">
        <v>0.157457302531849</v>
      </c>
      <c r="BP15" s="17"/>
      <c r="BQ15" s="17">
        <v>0.11789337636547401</v>
      </c>
      <c r="BR15" s="17">
        <v>0.13784321580157299</v>
      </c>
      <c r="BS15" s="17"/>
      <c r="BT15" s="17">
        <v>0.120981092838054</v>
      </c>
      <c r="BU15" s="17"/>
      <c r="BV15" s="17">
        <v>8.9722331023114901E-2</v>
      </c>
      <c r="BW15" s="17">
        <v>0.17759284990142901</v>
      </c>
      <c r="BX15" s="17">
        <v>0.103212708921826</v>
      </c>
      <c r="BY15" s="17"/>
      <c r="BZ15" s="17">
        <v>0.18474493062069899</v>
      </c>
      <c r="CA15" s="17">
        <v>0.116921901846709</v>
      </c>
      <c r="CB15" s="17">
        <v>0.103141368903873</v>
      </c>
      <c r="CC15" s="17">
        <v>0.147171988227359</v>
      </c>
      <c r="CD15" s="17">
        <v>9.8832968223999895E-2</v>
      </c>
      <c r="CE15" s="17">
        <v>9.3013599458323895E-2</v>
      </c>
      <c r="CF15" s="17">
        <v>0.108450533380923</v>
      </c>
      <c r="CG15" s="17"/>
      <c r="CH15" s="17">
        <v>0.120084609431479</v>
      </c>
      <c r="CI15" s="17">
        <v>0.100676616268514</v>
      </c>
      <c r="CJ15" s="17">
        <v>9.5645127698962107E-2</v>
      </c>
      <c r="CK15" s="17">
        <v>0.17819989801109501</v>
      </c>
      <c r="CL15" s="17">
        <v>0.169416424071859</v>
      </c>
    </row>
    <row r="16" spans="2:90" x14ac:dyDescent="0.3">
      <c r="B16" s="18" t="s">
        <v>343</v>
      </c>
      <c r="C16" s="17">
        <v>0.106054976720188</v>
      </c>
      <c r="D16" s="17">
        <v>0.10170312031385299</v>
      </c>
      <c r="E16" s="17">
        <v>0.11004163685202099</v>
      </c>
      <c r="F16" s="17"/>
      <c r="G16" s="17">
        <v>0.142535427139483</v>
      </c>
      <c r="H16" s="17">
        <v>0.10594073337014499</v>
      </c>
      <c r="I16" s="17">
        <v>8.9536150283111404E-2</v>
      </c>
      <c r="J16" s="17">
        <v>7.1350247344236506E-2</v>
      </c>
      <c r="K16" s="17">
        <v>0.11729658669154699</v>
      </c>
      <c r="L16" s="17">
        <v>0.116068651224148</v>
      </c>
      <c r="M16" s="17"/>
      <c r="N16" s="17">
        <v>0.12414908786039899</v>
      </c>
      <c r="O16" s="17">
        <v>8.4743997686619804E-2</v>
      </c>
      <c r="P16" s="17">
        <v>0.109189780544575</v>
      </c>
      <c r="Q16" s="17">
        <v>0.104910061917979</v>
      </c>
      <c r="R16" s="17"/>
      <c r="S16" s="17">
        <v>8.3670267666203904E-2</v>
      </c>
      <c r="T16" s="17">
        <v>0.106416119965611</v>
      </c>
      <c r="U16" s="17">
        <v>9.0832590958262099E-2</v>
      </c>
      <c r="V16" s="17">
        <v>0.106655970728902</v>
      </c>
      <c r="W16" s="17">
        <v>9.5497538460456499E-2</v>
      </c>
      <c r="X16" s="17">
        <v>0.11287466312762499</v>
      </c>
      <c r="Y16" s="17">
        <v>0.1274468504997</v>
      </c>
      <c r="Z16" s="17">
        <v>0.109599390758518</v>
      </c>
      <c r="AA16" s="17">
        <v>0.114850029651045</v>
      </c>
      <c r="AB16" s="17">
        <v>7.5862809375597695E-2</v>
      </c>
      <c r="AC16" s="17">
        <v>0.13357143288828499</v>
      </c>
      <c r="AD16" s="17">
        <v>0.20283935330630501</v>
      </c>
      <c r="AE16" s="17"/>
      <c r="AF16" s="17">
        <v>9.06443363982391E-2</v>
      </c>
      <c r="AG16" s="17">
        <v>0.122869445263927</v>
      </c>
      <c r="AH16" s="17">
        <v>9.2832778917319794E-2</v>
      </c>
      <c r="AI16" s="17"/>
      <c r="AJ16" s="17">
        <v>0.10151743110505899</v>
      </c>
      <c r="AK16" s="17">
        <v>0.11525552695937299</v>
      </c>
      <c r="AL16" s="17">
        <v>0.119836279342486</v>
      </c>
      <c r="AM16" s="17">
        <v>6.5999395682921694E-2</v>
      </c>
      <c r="AN16" s="17">
        <v>5.7294986233322798E-2</v>
      </c>
      <c r="AO16" s="17"/>
      <c r="AP16" s="17">
        <v>0.11193159134830701</v>
      </c>
      <c r="AQ16" s="17">
        <v>0.105393775628411</v>
      </c>
      <c r="AR16" s="17">
        <v>8.7853013796370699E-2</v>
      </c>
      <c r="AS16" s="17">
        <v>8.19427152658571E-2</v>
      </c>
      <c r="AT16" s="17">
        <v>9.7318035491542998E-2</v>
      </c>
      <c r="AU16" s="17">
        <v>0.12163154045001399</v>
      </c>
      <c r="AV16" s="17"/>
      <c r="AW16" s="17">
        <v>9.8194709529024496E-2</v>
      </c>
      <c r="AX16" s="17">
        <v>7.7913969805115002E-2</v>
      </c>
      <c r="AY16" s="17">
        <v>0.105074274670061</v>
      </c>
      <c r="AZ16" s="17">
        <v>8.4792908754620505E-2</v>
      </c>
      <c r="BA16" s="17">
        <v>0.102983578273836</v>
      </c>
      <c r="BB16" s="17">
        <v>0.133758323081238</v>
      </c>
      <c r="BC16" s="17">
        <v>0.100584112241899</v>
      </c>
      <c r="BD16" s="17">
        <v>0.15043155740554601</v>
      </c>
      <c r="BE16" s="17">
        <v>9.5684419037831495E-2</v>
      </c>
      <c r="BF16" s="17">
        <v>9.36693321316132E-2</v>
      </c>
      <c r="BG16" s="17">
        <v>0.108681385118213</v>
      </c>
      <c r="BH16" s="17">
        <v>0.102112534156761</v>
      </c>
      <c r="BI16" s="17">
        <v>0.10140268941452101</v>
      </c>
      <c r="BJ16" s="17">
        <v>5.09843225724931E-2</v>
      </c>
      <c r="BK16" s="17">
        <v>0.117084869474936</v>
      </c>
      <c r="BL16" s="17">
        <v>0.11270617869216901</v>
      </c>
      <c r="BM16" s="17"/>
      <c r="BN16" s="17">
        <v>0.11693628073392701</v>
      </c>
      <c r="BO16" s="17">
        <v>9.1475512722564295E-2</v>
      </c>
      <c r="BP16" s="17"/>
      <c r="BQ16" s="17">
        <v>0.105473283986218</v>
      </c>
      <c r="BR16" s="17">
        <v>0.12531790645504601</v>
      </c>
      <c r="BS16" s="17"/>
      <c r="BT16" s="17">
        <v>0.12520781156060201</v>
      </c>
      <c r="BU16" s="17"/>
      <c r="BV16" s="17">
        <v>7.0573631938341305E-2</v>
      </c>
      <c r="BW16" s="17">
        <v>7.1149531772537994E-2</v>
      </c>
      <c r="BX16" s="17">
        <v>0.134274239260084</v>
      </c>
      <c r="BY16" s="17"/>
      <c r="BZ16" s="17">
        <v>8.7196095527973E-2</v>
      </c>
      <c r="CA16" s="17">
        <v>9.3947153687063897E-2</v>
      </c>
      <c r="CB16" s="17">
        <v>0.113980346047799</v>
      </c>
      <c r="CC16" s="17">
        <v>0.15177871918915001</v>
      </c>
      <c r="CD16" s="17">
        <v>9.5961625683408602E-2</v>
      </c>
      <c r="CE16" s="17">
        <v>6.9388288122111397E-2</v>
      </c>
      <c r="CF16" s="17">
        <v>0.13574637792114</v>
      </c>
      <c r="CG16" s="17"/>
      <c r="CH16" s="17">
        <v>7.8978840923809093E-2</v>
      </c>
      <c r="CI16" s="17">
        <v>0.118620603488095</v>
      </c>
      <c r="CJ16" s="17">
        <v>0.112494641907321</v>
      </c>
      <c r="CK16" s="17">
        <v>7.6348008202086398E-2</v>
      </c>
      <c r="CL16" s="17">
        <v>0.112426680541563</v>
      </c>
    </row>
    <row r="17" spans="2:90" x14ac:dyDescent="0.3">
      <c r="B17" s="18" t="s">
        <v>344</v>
      </c>
      <c r="C17" s="17">
        <v>6.8270376590505194E-2</v>
      </c>
      <c r="D17" s="17">
        <v>6.88171107007267E-2</v>
      </c>
      <c r="E17" s="17">
        <v>6.8277232397060406E-2</v>
      </c>
      <c r="F17" s="17"/>
      <c r="G17" s="17">
        <v>6.8207397245901899E-2</v>
      </c>
      <c r="H17" s="17">
        <v>0.11898656235213501</v>
      </c>
      <c r="I17" s="17">
        <v>7.6931138092799695E-2</v>
      </c>
      <c r="J17" s="17">
        <v>3.8610123053922599E-2</v>
      </c>
      <c r="K17" s="17">
        <v>7.1814318742544805E-2</v>
      </c>
      <c r="L17" s="17">
        <v>4.1480946632854503E-2</v>
      </c>
      <c r="M17" s="17"/>
      <c r="N17" s="17">
        <v>8.1169995827063093E-2</v>
      </c>
      <c r="O17" s="17">
        <v>5.1921778368845498E-2</v>
      </c>
      <c r="P17" s="17">
        <v>5.1864235199753E-2</v>
      </c>
      <c r="Q17" s="17">
        <v>8.64545401973454E-2</v>
      </c>
      <c r="R17" s="17"/>
      <c r="S17" s="17">
        <v>9.6989947839141999E-2</v>
      </c>
      <c r="T17" s="17">
        <v>3.9190172411374499E-2</v>
      </c>
      <c r="U17" s="17">
        <v>6.4707174719291105E-2</v>
      </c>
      <c r="V17" s="17">
        <v>0.106775685113664</v>
      </c>
      <c r="W17" s="17">
        <v>3.32553261039246E-2</v>
      </c>
      <c r="X17" s="17">
        <v>5.4426933135371003E-2</v>
      </c>
      <c r="Y17" s="17">
        <v>5.8295960936762502E-2</v>
      </c>
      <c r="Z17" s="17">
        <v>6.8363466496895398E-2</v>
      </c>
      <c r="AA17" s="17">
        <v>7.3501636155876293E-2</v>
      </c>
      <c r="AB17" s="17">
        <v>7.1539155353084E-2</v>
      </c>
      <c r="AC17" s="17">
        <v>4.1084095890576197E-2</v>
      </c>
      <c r="AD17" s="17">
        <v>0.120192279516422</v>
      </c>
      <c r="AE17" s="17"/>
      <c r="AF17" s="17">
        <v>5.7916732258917802E-2</v>
      </c>
      <c r="AG17" s="17">
        <v>7.6520747568313299E-2</v>
      </c>
      <c r="AH17" s="17">
        <v>8.0973953961934506E-2</v>
      </c>
      <c r="AI17" s="17"/>
      <c r="AJ17" s="17">
        <v>6.2575525504226098E-2</v>
      </c>
      <c r="AK17" s="17">
        <v>7.20472723630982E-2</v>
      </c>
      <c r="AL17" s="17">
        <v>5.7681336867105297E-2</v>
      </c>
      <c r="AM17" s="17">
        <v>8.1357716527033594E-2</v>
      </c>
      <c r="AN17" s="17">
        <v>8.6746738768000695E-2</v>
      </c>
      <c r="AO17" s="17"/>
      <c r="AP17" s="17">
        <v>8.6746181282391394E-2</v>
      </c>
      <c r="AQ17" s="17">
        <v>7.5238040533928602E-2</v>
      </c>
      <c r="AR17" s="17">
        <v>5.9660046395982901E-2</v>
      </c>
      <c r="AS17" s="17">
        <v>6.5310850956414701E-2</v>
      </c>
      <c r="AT17" s="17">
        <v>4.8071928800450199E-2</v>
      </c>
      <c r="AU17" s="17">
        <v>4.3093796432669897E-2</v>
      </c>
      <c r="AV17" s="17"/>
      <c r="AW17" s="17">
        <v>0.14096902667414399</v>
      </c>
      <c r="AX17" s="17">
        <v>0.16840803678855901</v>
      </c>
      <c r="AY17" s="17">
        <v>9.5412208467642798E-2</v>
      </c>
      <c r="AZ17" s="17">
        <v>9.0183518631377302E-2</v>
      </c>
      <c r="BA17" s="17">
        <v>3.7723342827442899E-2</v>
      </c>
      <c r="BB17" s="17">
        <v>6.2733380826528004E-2</v>
      </c>
      <c r="BC17" s="17">
        <v>8.3984234179182202E-2</v>
      </c>
      <c r="BD17" s="17">
        <v>5.3128030041815599E-2</v>
      </c>
      <c r="BE17" s="17">
        <v>3.5923076250086498E-2</v>
      </c>
      <c r="BF17" s="17">
        <v>8.8581010085607995E-2</v>
      </c>
      <c r="BG17" s="17">
        <v>2.0018949169167501E-2</v>
      </c>
      <c r="BH17" s="17">
        <v>5.0033661644025597E-2</v>
      </c>
      <c r="BI17" s="17">
        <v>8.8323024037335399E-2</v>
      </c>
      <c r="BJ17" s="17">
        <v>5.4985323783850203E-2</v>
      </c>
      <c r="BK17" s="17">
        <v>6.3835590128607803E-2</v>
      </c>
      <c r="BL17" s="17">
        <v>9.4895573112843301E-2</v>
      </c>
      <c r="BM17" s="17"/>
      <c r="BN17" s="17">
        <v>7.2261022970103297E-2</v>
      </c>
      <c r="BO17" s="17">
        <v>6.2514434548973E-2</v>
      </c>
      <c r="BP17" s="17"/>
      <c r="BQ17" s="17">
        <v>8.3617241804152004E-2</v>
      </c>
      <c r="BR17" s="17">
        <v>4.4609133528639801E-2</v>
      </c>
      <c r="BS17" s="17"/>
      <c r="BT17" s="17">
        <v>0.106938714586557</v>
      </c>
      <c r="BU17" s="17"/>
      <c r="BV17" s="17">
        <v>8.4083825499067705E-2</v>
      </c>
      <c r="BW17" s="17">
        <v>8.6889789040453497E-2</v>
      </c>
      <c r="BX17" s="17">
        <v>5.4409616155023002E-2</v>
      </c>
      <c r="BY17" s="17"/>
      <c r="BZ17" s="17">
        <v>6.17512808087506E-2</v>
      </c>
      <c r="CA17" s="17">
        <v>6.8341385227054796E-2</v>
      </c>
      <c r="CB17" s="17">
        <v>6.9968090591365606E-2</v>
      </c>
      <c r="CC17" s="17">
        <v>9.5270091977472798E-2</v>
      </c>
      <c r="CD17" s="17">
        <v>4.9616377688311203E-2</v>
      </c>
      <c r="CE17" s="17">
        <v>8.0600531346934096E-2</v>
      </c>
      <c r="CF17" s="17">
        <v>7.1792957541301897E-2</v>
      </c>
      <c r="CG17" s="17"/>
      <c r="CH17" s="17">
        <v>8.9481002352731306E-2</v>
      </c>
      <c r="CI17" s="17">
        <v>6.7038133497182101E-2</v>
      </c>
      <c r="CJ17" s="17">
        <v>6.1934103687853799E-2</v>
      </c>
      <c r="CK17" s="17">
        <v>6.8300384143429496E-2</v>
      </c>
      <c r="CL17" s="17">
        <v>8.5999650842935496E-2</v>
      </c>
    </row>
    <row r="18" spans="2:90" x14ac:dyDescent="0.3">
      <c r="B18" s="18" t="s">
        <v>345</v>
      </c>
      <c r="C18" s="17">
        <v>6.7064464590020301E-2</v>
      </c>
      <c r="D18" s="17">
        <v>7.61444718735306E-2</v>
      </c>
      <c r="E18" s="17">
        <v>5.67612182922103E-2</v>
      </c>
      <c r="F18" s="17"/>
      <c r="G18" s="17">
        <v>0.20120319613684801</v>
      </c>
      <c r="H18" s="17">
        <v>8.0167197164713697E-2</v>
      </c>
      <c r="I18" s="17">
        <v>8.4572907912904699E-2</v>
      </c>
      <c r="J18" s="17">
        <v>4.45130376482872E-2</v>
      </c>
      <c r="K18" s="17">
        <v>6.9076541617189204E-3</v>
      </c>
      <c r="L18" s="17">
        <v>1.15705094888427E-2</v>
      </c>
      <c r="M18" s="17"/>
      <c r="N18" s="17">
        <v>5.6702596703948602E-2</v>
      </c>
      <c r="O18" s="17">
        <v>6.2250571354997203E-2</v>
      </c>
      <c r="P18" s="17">
        <v>6.5260199331563296E-2</v>
      </c>
      <c r="Q18" s="17">
        <v>8.3630676134296297E-2</v>
      </c>
      <c r="R18" s="17"/>
      <c r="S18" s="17">
        <v>0.119039591716788</v>
      </c>
      <c r="T18" s="17">
        <v>4.1319338480166203E-2</v>
      </c>
      <c r="U18" s="17">
        <v>4.4912861840548601E-2</v>
      </c>
      <c r="V18" s="17">
        <v>5.3796043722629902E-2</v>
      </c>
      <c r="W18" s="17">
        <v>6.4516950166697798E-2</v>
      </c>
      <c r="X18" s="17">
        <v>0.105341221609032</v>
      </c>
      <c r="Y18" s="17">
        <v>2.3928402832993301E-2</v>
      </c>
      <c r="Z18" s="17">
        <v>0.114544283795161</v>
      </c>
      <c r="AA18" s="17">
        <v>6.9593830575935503E-2</v>
      </c>
      <c r="AB18" s="17">
        <v>6.1669995421192697E-2</v>
      </c>
      <c r="AC18" s="17">
        <v>1.80641377545772E-2</v>
      </c>
      <c r="AD18" s="17">
        <v>6.5892546875705699E-2</v>
      </c>
      <c r="AE18" s="17"/>
      <c r="AF18" s="17">
        <v>4.3611550156821999E-2</v>
      </c>
      <c r="AG18" s="17">
        <v>6.3882928495353694E-2</v>
      </c>
      <c r="AH18" s="17">
        <v>9.7023232279095206E-2</v>
      </c>
      <c r="AI18" s="17"/>
      <c r="AJ18" s="17">
        <v>3.4588902564718298E-2</v>
      </c>
      <c r="AK18" s="17">
        <v>8.2999604910636293E-2</v>
      </c>
      <c r="AL18" s="17">
        <v>3.1456428785280897E-2</v>
      </c>
      <c r="AM18" s="17">
        <v>7.7568422811468599E-2</v>
      </c>
      <c r="AN18" s="17">
        <v>0.141637799396446</v>
      </c>
      <c r="AO18" s="17"/>
      <c r="AP18" s="17">
        <v>0.101053244348976</v>
      </c>
      <c r="AQ18" s="17">
        <v>5.0137426835601302E-2</v>
      </c>
      <c r="AR18" s="17">
        <v>4.8223594866511801E-2</v>
      </c>
      <c r="AS18" s="17">
        <v>5.8960913082862103E-2</v>
      </c>
      <c r="AT18" s="17">
        <v>0.10454120535412301</v>
      </c>
      <c r="AU18" s="17">
        <v>2.6666318687989798E-2</v>
      </c>
      <c r="AV18" s="17"/>
      <c r="AW18" s="17">
        <v>5.19026093843259E-2</v>
      </c>
      <c r="AX18" s="17">
        <v>0.11951417105058899</v>
      </c>
      <c r="AY18" s="17">
        <v>6.4436231975157701E-2</v>
      </c>
      <c r="AZ18" s="17">
        <v>6.5289400031816006E-2</v>
      </c>
      <c r="BA18" s="17">
        <v>8.9309818767432395E-2</v>
      </c>
      <c r="BB18" s="17">
        <v>7.9050052894418493E-2</v>
      </c>
      <c r="BC18" s="17">
        <v>0.103737827038209</v>
      </c>
      <c r="BD18" s="17">
        <v>4.4440490096516398E-2</v>
      </c>
      <c r="BE18" s="17">
        <v>3.0214112139684099E-2</v>
      </c>
      <c r="BF18" s="17">
        <v>5.1472399492790297E-2</v>
      </c>
      <c r="BG18" s="17">
        <v>4.22647208731231E-2</v>
      </c>
      <c r="BH18" s="17">
        <v>7.0488911831992906E-2</v>
      </c>
      <c r="BI18" s="17">
        <v>5.6268397104808403E-2</v>
      </c>
      <c r="BJ18" s="17">
        <v>3.6269227364708397E-2</v>
      </c>
      <c r="BK18" s="17">
        <v>0</v>
      </c>
      <c r="BL18" s="17">
        <v>8.8728418070180698E-2</v>
      </c>
      <c r="BM18" s="17"/>
      <c r="BN18" s="17">
        <v>5.2913878546732303E-2</v>
      </c>
      <c r="BO18" s="17">
        <v>8.7588274729749505E-2</v>
      </c>
      <c r="BP18" s="17"/>
      <c r="BQ18" s="17">
        <v>9.5747141120625295E-2</v>
      </c>
      <c r="BR18" s="17">
        <v>7.9679374864789806E-2</v>
      </c>
      <c r="BS18" s="17"/>
      <c r="BT18" s="17">
        <v>9.7764670828918404E-2</v>
      </c>
      <c r="BU18" s="17"/>
      <c r="BV18" s="17">
        <v>8.9746921823269196E-2</v>
      </c>
      <c r="BW18" s="17">
        <v>8.8930284213195099E-2</v>
      </c>
      <c r="BX18" s="17">
        <v>4.3305244860986698E-2</v>
      </c>
      <c r="BY18" s="17"/>
      <c r="BZ18" s="17">
        <v>9.2372300082646602E-2</v>
      </c>
      <c r="CA18" s="17">
        <v>6.9643583121911504E-2</v>
      </c>
      <c r="CB18" s="17">
        <v>6.6718529858051698E-2</v>
      </c>
      <c r="CC18" s="17">
        <v>9.7779624070874802E-2</v>
      </c>
      <c r="CD18" s="17">
        <v>4.5454539992543903E-2</v>
      </c>
      <c r="CE18" s="17">
        <v>5.65015604910694E-2</v>
      </c>
      <c r="CF18" s="17">
        <v>6.0254277208999202E-2</v>
      </c>
      <c r="CG18" s="17"/>
      <c r="CH18" s="17">
        <v>0.114262360058377</v>
      </c>
      <c r="CI18" s="17">
        <v>4.6022137166313898E-2</v>
      </c>
      <c r="CJ18" s="17">
        <v>6.6240946492055405E-2</v>
      </c>
      <c r="CK18" s="17">
        <v>8.8246442779555304E-2</v>
      </c>
      <c r="CL18" s="17">
        <v>7.1908710154220706E-2</v>
      </c>
    </row>
    <row r="19" spans="2:90" ht="43.2" x14ac:dyDescent="0.3">
      <c r="B19" s="18" t="s">
        <v>346</v>
      </c>
      <c r="C19" s="17">
        <v>6.5442166841653895E-2</v>
      </c>
      <c r="D19" s="17">
        <v>6.5345516220871105E-2</v>
      </c>
      <c r="E19" s="17">
        <v>6.4158043777591295E-2</v>
      </c>
      <c r="F19" s="17"/>
      <c r="G19" s="17">
        <v>0.118115929207271</v>
      </c>
      <c r="H19" s="17">
        <v>0.114998157971183</v>
      </c>
      <c r="I19" s="17">
        <v>6.3780052825977096E-2</v>
      </c>
      <c r="J19" s="17">
        <v>6.3411910223497903E-2</v>
      </c>
      <c r="K19" s="17">
        <v>2.7815982862228101E-2</v>
      </c>
      <c r="L19" s="17">
        <v>1.8211102424727801E-2</v>
      </c>
      <c r="M19" s="17"/>
      <c r="N19" s="17">
        <v>8.8443219444138702E-2</v>
      </c>
      <c r="O19" s="17">
        <v>6.5631339795932303E-2</v>
      </c>
      <c r="P19" s="17">
        <v>4.8705933380634302E-2</v>
      </c>
      <c r="Q19" s="17">
        <v>5.5832977723748199E-2</v>
      </c>
      <c r="R19" s="17"/>
      <c r="S19" s="17">
        <v>8.2810500201066894E-2</v>
      </c>
      <c r="T19" s="17">
        <v>7.1210134815848203E-2</v>
      </c>
      <c r="U19" s="17">
        <v>5.4487932172269E-2</v>
      </c>
      <c r="V19" s="17">
        <v>9.34274952136986E-2</v>
      </c>
      <c r="W19" s="17">
        <v>6.0094486128388899E-2</v>
      </c>
      <c r="X19" s="17">
        <v>5.2832788353129503E-2</v>
      </c>
      <c r="Y19" s="17">
        <v>5.0113402007686499E-2</v>
      </c>
      <c r="Z19" s="17">
        <v>7.9172565945649406E-2</v>
      </c>
      <c r="AA19" s="17">
        <v>6.4875711934907695E-2</v>
      </c>
      <c r="AB19" s="17">
        <v>3.3781628160939201E-2</v>
      </c>
      <c r="AC19" s="17">
        <v>6.9054921373711206E-2</v>
      </c>
      <c r="AD19" s="17">
        <v>6.8194595353987003E-2</v>
      </c>
      <c r="AE19" s="17"/>
      <c r="AF19" s="17">
        <v>4.6306164435363999E-2</v>
      </c>
      <c r="AG19" s="17">
        <v>6.9008346082746502E-2</v>
      </c>
      <c r="AH19" s="17">
        <v>7.2433394817352198E-2</v>
      </c>
      <c r="AI19" s="17"/>
      <c r="AJ19" s="17">
        <v>4.7354011874515801E-2</v>
      </c>
      <c r="AK19" s="17">
        <v>8.3879162081177294E-2</v>
      </c>
      <c r="AL19" s="17">
        <v>5.5732709099723499E-2</v>
      </c>
      <c r="AM19" s="17">
        <v>4.6585230016743799E-2</v>
      </c>
      <c r="AN19" s="17">
        <v>9.5934287126946294E-2</v>
      </c>
      <c r="AO19" s="17"/>
      <c r="AP19" s="17">
        <v>8.5682100541658202E-2</v>
      </c>
      <c r="AQ19" s="17">
        <v>5.70253983965524E-2</v>
      </c>
      <c r="AR19" s="17">
        <v>7.1085020653843298E-2</v>
      </c>
      <c r="AS19" s="17">
        <v>4.94882992664267E-2</v>
      </c>
      <c r="AT19" s="17">
        <v>0.13190566907491799</v>
      </c>
      <c r="AU19" s="17">
        <v>2.8729462027691E-2</v>
      </c>
      <c r="AV19" s="17"/>
      <c r="AW19" s="17">
        <v>0.16304035355086799</v>
      </c>
      <c r="AX19" s="17">
        <v>0.14076919215737699</v>
      </c>
      <c r="AY19" s="17">
        <v>7.41574378847486E-2</v>
      </c>
      <c r="AZ19" s="17">
        <v>3.9918284080604098E-2</v>
      </c>
      <c r="BA19" s="17">
        <v>3.3996685446239003E-2</v>
      </c>
      <c r="BB19" s="17">
        <v>5.51826826757374E-2</v>
      </c>
      <c r="BC19" s="17">
        <v>7.9519515752388303E-2</v>
      </c>
      <c r="BD19" s="17">
        <v>3.1665697856253901E-2</v>
      </c>
      <c r="BE19" s="17">
        <v>3.4472118633522002E-2</v>
      </c>
      <c r="BF19" s="17">
        <v>7.0269242396626894E-2</v>
      </c>
      <c r="BG19" s="17">
        <v>6.0584711799421202E-2</v>
      </c>
      <c r="BH19" s="17">
        <v>4.46885198104022E-2</v>
      </c>
      <c r="BI19" s="17">
        <v>0.154547315091076</v>
      </c>
      <c r="BJ19" s="17">
        <v>0.111724097077134</v>
      </c>
      <c r="BK19" s="17">
        <v>4.3705472825660403E-2</v>
      </c>
      <c r="BL19" s="17">
        <v>8.08747550801623E-2</v>
      </c>
      <c r="BM19" s="17"/>
      <c r="BN19" s="17">
        <v>5.8539187440425897E-2</v>
      </c>
      <c r="BO19" s="17">
        <v>7.5928860631758105E-2</v>
      </c>
      <c r="BP19" s="17"/>
      <c r="BQ19" s="17">
        <v>9.3465728455314007E-2</v>
      </c>
      <c r="BR19" s="17">
        <v>8.2285353323813801E-2</v>
      </c>
      <c r="BS19" s="17"/>
      <c r="BT19" s="17">
        <v>9.04420348357447E-2</v>
      </c>
      <c r="BU19" s="17"/>
      <c r="BV19" s="17">
        <v>5.9843523136228302E-2</v>
      </c>
      <c r="BW19" s="17">
        <v>7.4066717146993005E-2</v>
      </c>
      <c r="BX19" s="17">
        <v>6.4585576819493007E-2</v>
      </c>
      <c r="BY19" s="17"/>
      <c r="BZ19" s="17">
        <v>7.2074384218964296E-2</v>
      </c>
      <c r="CA19" s="17">
        <v>7.0675011696614498E-2</v>
      </c>
      <c r="CB19" s="17">
        <v>6.4716053705487997E-2</v>
      </c>
      <c r="CC19" s="17">
        <v>8.3155462779573697E-2</v>
      </c>
      <c r="CD19" s="17">
        <v>5.3660978827185901E-2</v>
      </c>
      <c r="CE19" s="17">
        <v>5.75985562836955E-2</v>
      </c>
      <c r="CF19" s="17">
        <v>8.3209729865699994E-2</v>
      </c>
      <c r="CG19" s="17"/>
      <c r="CH19" s="17">
        <v>8.9767584689014496E-2</v>
      </c>
      <c r="CI19" s="17">
        <v>6.5219267972849798E-2</v>
      </c>
      <c r="CJ19" s="17">
        <v>6.0728496457760801E-2</v>
      </c>
      <c r="CK19" s="17">
        <v>6.5779387514378798E-2</v>
      </c>
      <c r="CL19" s="17">
        <v>4.9985775488537297E-2</v>
      </c>
    </row>
    <row r="20" spans="2:90" ht="28.8" x14ac:dyDescent="0.3">
      <c r="B20" s="18" t="s">
        <v>347</v>
      </c>
      <c r="C20" s="17">
        <v>5.30583980475509E-2</v>
      </c>
      <c r="D20" s="17">
        <v>7.1976103252957599E-2</v>
      </c>
      <c r="E20" s="17">
        <v>3.4990673026996703E-2</v>
      </c>
      <c r="F20" s="17"/>
      <c r="G20" s="17">
        <v>0.128747861053084</v>
      </c>
      <c r="H20" s="17">
        <v>6.5416916564993002E-2</v>
      </c>
      <c r="I20" s="17">
        <v>7.7517596250866502E-2</v>
      </c>
      <c r="J20" s="17">
        <v>2.4072422058944901E-2</v>
      </c>
      <c r="K20" s="17">
        <v>2.0145112679692299E-2</v>
      </c>
      <c r="L20" s="17">
        <v>1.8256556407322901E-2</v>
      </c>
      <c r="M20" s="17"/>
      <c r="N20" s="17">
        <v>6.7003266520081095E-2</v>
      </c>
      <c r="O20" s="17">
        <v>5.1625794345254702E-2</v>
      </c>
      <c r="P20" s="17">
        <v>4.9952150175183903E-2</v>
      </c>
      <c r="Q20" s="17">
        <v>4.2776954585305497E-2</v>
      </c>
      <c r="R20" s="17"/>
      <c r="S20" s="17">
        <v>8.8275497423614499E-2</v>
      </c>
      <c r="T20" s="17">
        <v>3.2270111500196298E-2</v>
      </c>
      <c r="U20" s="17">
        <v>2.24550436658927E-2</v>
      </c>
      <c r="V20" s="17">
        <v>2.5577317773069201E-2</v>
      </c>
      <c r="W20" s="17">
        <v>4.1555895931083803E-2</v>
      </c>
      <c r="X20" s="17">
        <v>6.5517619555724396E-2</v>
      </c>
      <c r="Y20" s="17">
        <v>4.0636347472544403E-2</v>
      </c>
      <c r="Z20" s="17">
        <v>4.25318153601097E-2</v>
      </c>
      <c r="AA20" s="17">
        <v>6.5369247107222597E-2</v>
      </c>
      <c r="AB20" s="17">
        <v>5.74390578867039E-2</v>
      </c>
      <c r="AC20" s="17">
        <v>7.3554148859545296E-2</v>
      </c>
      <c r="AD20" s="17">
        <v>8.6585503322143306E-2</v>
      </c>
      <c r="AE20" s="17"/>
      <c r="AF20" s="17">
        <v>3.9057746033176001E-2</v>
      </c>
      <c r="AG20" s="17">
        <v>5.0772630099558E-2</v>
      </c>
      <c r="AH20" s="17">
        <v>6.2040788585610698E-2</v>
      </c>
      <c r="AI20" s="17"/>
      <c r="AJ20" s="17">
        <v>4.4595548866709397E-2</v>
      </c>
      <c r="AK20" s="17">
        <v>5.8000215291502302E-2</v>
      </c>
      <c r="AL20" s="17">
        <v>4.3842520443225598E-2</v>
      </c>
      <c r="AM20" s="17">
        <v>5.9200581340070703E-2</v>
      </c>
      <c r="AN20" s="17">
        <v>7.3186552067642505E-2</v>
      </c>
      <c r="AO20" s="17"/>
      <c r="AP20" s="17">
        <v>8.0317200948832101E-2</v>
      </c>
      <c r="AQ20" s="17">
        <v>4.4826509844021603E-2</v>
      </c>
      <c r="AR20" s="17">
        <v>3.7068652050875998E-2</v>
      </c>
      <c r="AS20" s="17">
        <v>4.6359466334317402E-2</v>
      </c>
      <c r="AT20" s="17">
        <v>5.0333363669266301E-2</v>
      </c>
      <c r="AU20" s="17">
        <v>3.8468324203253801E-2</v>
      </c>
      <c r="AV20" s="17"/>
      <c r="AW20" s="17">
        <v>9.8896650678937298E-2</v>
      </c>
      <c r="AX20" s="17">
        <v>7.7845431419042904E-2</v>
      </c>
      <c r="AY20" s="17">
        <v>4.8866278159534302E-2</v>
      </c>
      <c r="AZ20" s="17">
        <v>4.0147063105897503E-2</v>
      </c>
      <c r="BA20" s="17">
        <v>7.5640911620022094E-2</v>
      </c>
      <c r="BB20" s="17">
        <v>5.5825037137754198E-2</v>
      </c>
      <c r="BC20" s="17">
        <v>1.86023475289517E-2</v>
      </c>
      <c r="BD20" s="17">
        <v>2.5301595470812802E-2</v>
      </c>
      <c r="BE20" s="17">
        <v>6.49995581390614E-2</v>
      </c>
      <c r="BF20" s="17">
        <v>0</v>
      </c>
      <c r="BG20" s="17">
        <v>7.3650549510289903E-2</v>
      </c>
      <c r="BH20" s="17">
        <v>2.82689751270618E-2</v>
      </c>
      <c r="BI20" s="17">
        <v>8.95903923970791E-3</v>
      </c>
      <c r="BJ20" s="17">
        <v>6.8075940533272303E-2</v>
      </c>
      <c r="BK20" s="17">
        <v>5.9353194028294802E-2</v>
      </c>
      <c r="BL20" s="17">
        <v>0.15265221278236701</v>
      </c>
      <c r="BM20" s="17"/>
      <c r="BN20" s="17">
        <v>4.9110830091235402E-2</v>
      </c>
      <c r="BO20" s="17">
        <v>5.9282146046607101E-2</v>
      </c>
      <c r="BP20" s="17"/>
      <c r="BQ20" s="17">
        <v>7.1584148300705502E-2</v>
      </c>
      <c r="BR20" s="17">
        <v>3.72305830176589E-2</v>
      </c>
      <c r="BS20" s="17"/>
      <c r="BT20" s="17">
        <v>6.9242507855734894E-2</v>
      </c>
      <c r="BU20" s="17"/>
      <c r="BV20" s="17">
        <v>4.5190603335910899E-2</v>
      </c>
      <c r="BW20" s="17">
        <v>5.7251762070431297E-2</v>
      </c>
      <c r="BX20" s="17">
        <v>5.2107968366041403E-2</v>
      </c>
      <c r="BY20" s="17"/>
      <c r="BZ20" s="17">
        <v>5.7962416562038099E-2</v>
      </c>
      <c r="CA20" s="17">
        <v>4.7300639460117103E-2</v>
      </c>
      <c r="CB20" s="17">
        <v>3.20263907474806E-2</v>
      </c>
      <c r="CC20" s="17">
        <v>7.5458366792954895E-2</v>
      </c>
      <c r="CD20" s="17">
        <v>5.8646390710197303E-2</v>
      </c>
      <c r="CE20" s="17">
        <v>6.8955421544815806E-2</v>
      </c>
      <c r="CF20" s="17">
        <v>5.4282166200208197E-2</v>
      </c>
      <c r="CG20" s="17"/>
      <c r="CH20" s="17">
        <v>0.109681375104227</v>
      </c>
      <c r="CI20" s="17">
        <v>3.6433272629401797E-2</v>
      </c>
      <c r="CJ20" s="17">
        <v>6.1648589819263203E-2</v>
      </c>
      <c r="CK20" s="17">
        <v>3.38492470543897E-2</v>
      </c>
      <c r="CL20" s="17">
        <v>6.5071441022086396E-2</v>
      </c>
    </row>
    <row r="21" spans="2:90" ht="28.8" x14ac:dyDescent="0.3">
      <c r="B21" s="18" t="s">
        <v>348</v>
      </c>
      <c r="C21" s="17">
        <v>4.5985338711654999E-2</v>
      </c>
      <c r="D21" s="17">
        <v>5.1284184080622998E-2</v>
      </c>
      <c r="E21" s="17">
        <v>4.1171290638799402E-2</v>
      </c>
      <c r="F21" s="17"/>
      <c r="G21" s="17">
        <v>0.10307456878867401</v>
      </c>
      <c r="H21" s="17">
        <v>8.6922858123546498E-2</v>
      </c>
      <c r="I21" s="17">
        <v>6.0666743760113197E-2</v>
      </c>
      <c r="J21" s="17">
        <v>2.9841979633687201E-2</v>
      </c>
      <c r="K21" s="17">
        <v>9.7520935190336094E-3</v>
      </c>
      <c r="L21" s="17">
        <v>0</v>
      </c>
      <c r="M21" s="17"/>
      <c r="N21" s="17">
        <v>5.5745011264875001E-2</v>
      </c>
      <c r="O21" s="17">
        <v>3.31683467629676E-2</v>
      </c>
      <c r="P21" s="17">
        <v>4.6053093311857397E-2</v>
      </c>
      <c r="Q21" s="17">
        <v>4.7309577392754501E-2</v>
      </c>
      <c r="R21" s="17"/>
      <c r="S21" s="17">
        <v>7.3582425364603798E-2</v>
      </c>
      <c r="T21" s="17">
        <v>2.9284917083213801E-2</v>
      </c>
      <c r="U21" s="17">
        <v>4.51456036994108E-2</v>
      </c>
      <c r="V21" s="17">
        <v>5.3986582863646403E-2</v>
      </c>
      <c r="W21" s="17">
        <v>5.1849475895972497E-2</v>
      </c>
      <c r="X21" s="17">
        <v>4.2183730818702497E-2</v>
      </c>
      <c r="Y21" s="17">
        <v>3.8588159599577898E-2</v>
      </c>
      <c r="Z21" s="17">
        <v>3.4931600451002097E-2</v>
      </c>
      <c r="AA21" s="17">
        <v>4.4516136997712202E-2</v>
      </c>
      <c r="AB21" s="17">
        <v>4.09007213794257E-2</v>
      </c>
      <c r="AC21" s="17">
        <v>1.6740455419030801E-2</v>
      </c>
      <c r="AD21" s="17">
        <v>6.9212138960432698E-2</v>
      </c>
      <c r="AE21" s="17"/>
      <c r="AF21" s="17">
        <v>2.5363385935325999E-2</v>
      </c>
      <c r="AG21" s="17">
        <v>4.3595416556852298E-2</v>
      </c>
      <c r="AH21" s="17">
        <v>8.5244332225557704E-2</v>
      </c>
      <c r="AI21" s="17"/>
      <c r="AJ21" s="17">
        <v>4.0620196208913599E-2</v>
      </c>
      <c r="AK21" s="17">
        <v>5.5530608355093998E-2</v>
      </c>
      <c r="AL21" s="17">
        <v>1.7763193699433199E-2</v>
      </c>
      <c r="AM21" s="17">
        <v>3.1160577388226599E-2</v>
      </c>
      <c r="AN21" s="17">
        <v>4.0364219229324101E-2</v>
      </c>
      <c r="AO21" s="17"/>
      <c r="AP21" s="17">
        <v>5.5049542409989598E-2</v>
      </c>
      <c r="AQ21" s="17">
        <v>5.5961875675661701E-2</v>
      </c>
      <c r="AR21" s="17">
        <v>3.5606450757694801E-2</v>
      </c>
      <c r="AS21" s="17">
        <v>4.2140130105526703E-2</v>
      </c>
      <c r="AT21" s="17">
        <v>4.5785737670482399E-2</v>
      </c>
      <c r="AU21" s="17">
        <v>1.59952358403695E-2</v>
      </c>
      <c r="AV21" s="17"/>
      <c r="AW21" s="17">
        <v>0.10013616947179101</v>
      </c>
      <c r="AX21" s="17">
        <v>8.8157716934727098E-2</v>
      </c>
      <c r="AY21" s="17">
        <v>5.8149464024585498E-2</v>
      </c>
      <c r="AZ21" s="17">
        <v>4.8948046584733201E-2</v>
      </c>
      <c r="BA21" s="17">
        <v>4.40975228742881E-2</v>
      </c>
      <c r="BB21" s="17">
        <v>3.5492662491380597E-2</v>
      </c>
      <c r="BC21" s="17">
        <v>4.7277796518306603E-2</v>
      </c>
      <c r="BD21" s="17">
        <v>3.79549097135723E-2</v>
      </c>
      <c r="BE21" s="17">
        <v>3.3716715092170897E-2</v>
      </c>
      <c r="BF21" s="17">
        <v>5.06587470959085E-2</v>
      </c>
      <c r="BG21" s="17">
        <v>4.0913380201744898E-2</v>
      </c>
      <c r="BH21" s="17">
        <v>5.7906677948662097E-2</v>
      </c>
      <c r="BI21" s="17">
        <v>5.3806616043060397E-2</v>
      </c>
      <c r="BJ21" s="17">
        <v>6.6206007559633004E-2</v>
      </c>
      <c r="BK21" s="17">
        <v>0</v>
      </c>
      <c r="BL21" s="17">
        <v>5.9303070296059197E-2</v>
      </c>
      <c r="BM21" s="17"/>
      <c r="BN21" s="17">
        <v>4.6383112947463202E-2</v>
      </c>
      <c r="BO21" s="17">
        <v>4.6102790377070102E-2</v>
      </c>
      <c r="BP21" s="17"/>
      <c r="BQ21" s="17">
        <v>5.9524790200341897E-2</v>
      </c>
      <c r="BR21" s="17">
        <v>5.4995705199776E-2</v>
      </c>
      <c r="BS21" s="17"/>
      <c r="BT21" s="17">
        <v>9.3188584471715102E-2</v>
      </c>
      <c r="BU21" s="17"/>
      <c r="BV21" s="17">
        <v>4.1207601714024301E-2</v>
      </c>
      <c r="BW21" s="17">
        <v>6.7469481839246698E-2</v>
      </c>
      <c r="BX21" s="17">
        <v>4.0669440981848999E-2</v>
      </c>
      <c r="BY21" s="17"/>
      <c r="BZ21" s="17">
        <v>6.4503002152050404E-2</v>
      </c>
      <c r="CA21" s="17">
        <v>4.4758171765545099E-2</v>
      </c>
      <c r="CB21" s="17">
        <v>4.8377651388192597E-2</v>
      </c>
      <c r="CC21" s="17">
        <v>4.2953365132699199E-2</v>
      </c>
      <c r="CD21" s="17">
        <v>4.20338272701073E-2</v>
      </c>
      <c r="CE21" s="17">
        <v>3.5712780004524901E-2</v>
      </c>
      <c r="CF21" s="17">
        <v>6.4375818219395003E-2</v>
      </c>
      <c r="CG21" s="17"/>
      <c r="CH21" s="17">
        <v>5.9309504550792098E-2</v>
      </c>
      <c r="CI21" s="17">
        <v>3.3925992819468002E-2</v>
      </c>
      <c r="CJ21" s="17">
        <v>5.6743220502700399E-2</v>
      </c>
      <c r="CK21" s="17">
        <v>3.8974620369928097E-2</v>
      </c>
      <c r="CL21" s="17">
        <v>5.3920702126894197E-2</v>
      </c>
    </row>
    <row r="22" spans="2:90" x14ac:dyDescent="0.3">
      <c r="B22" s="18" t="s">
        <v>349</v>
      </c>
      <c r="C22" s="17">
        <v>3.3749311886309002E-2</v>
      </c>
      <c r="D22" s="17">
        <v>3.7018417122655002E-2</v>
      </c>
      <c r="E22" s="17">
        <v>3.082193865028E-2</v>
      </c>
      <c r="F22" s="17"/>
      <c r="G22" s="17">
        <v>2.72295300983697E-2</v>
      </c>
      <c r="H22" s="17">
        <v>0.10347639320512</v>
      </c>
      <c r="I22" s="17">
        <v>6.2553067054197595E-2</v>
      </c>
      <c r="J22" s="17">
        <v>6.1727984986510902E-3</v>
      </c>
      <c r="K22" s="17">
        <v>0</v>
      </c>
      <c r="L22" s="17">
        <v>2.54723263383265E-3</v>
      </c>
      <c r="M22" s="17"/>
      <c r="N22" s="17">
        <v>6.7757972858707397E-2</v>
      </c>
      <c r="O22" s="17">
        <v>2.55376212800805E-2</v>
      </c>
      <c r="P22" s="17">
        <v>2.6530690257342601E-2</v>
      </c>
      <c r="Q22" s="17">
        <v>1.2301590359682301E-2</v>
      </c>
      <c r="R22" s="17"/>
      <c r="S22" s="17">
        <v>7.4822697024838597E-2</v>
      </c>
      <c r="T22" s="17">
        <v>3.3108882465942797E-2</v>
      </c>
      <c r="U22" s="17">
        <v>1.79750589962414E-2</v>
      </c>
      <c r="V22" s="17">
        <v>2.5949915138279E-2</v>
      </c>
      <c r="W22" s="17">
        <v>3.5211694884781999E-2</v>
      </c>
      <c r="X22" s="17">
        <v>1.71306713808928E-2</v>
      </c>
      <c r="Y22" s="17">
        <v>5.8416411296398404E-3</v>
      </c>
      <c r="Z22" s="17">
        <v>1.09061177035249E-2</v>
      </c>
      <c r="AA22" s="17">
        <v>4.0911377078620997E-2</v>
      </c>
      <c r="AB22" s="17">
        <v>4.7152896528358301E-2</v>
      </c>
      <c r="AC22" s="17">
        <v>1.8870556316070101E-2</v>
      </c>
      <c r="AD22" s="17">
        <v>1.9167729891138699E-2</v>
      </c>
      <c r="AE22" s="17"/>
      <c r="AF22" s="17">
        <v>2.52064750634922E-2</v>
      </c>
      <c r="AG22" s="17">
        <v>4.1183618759538201E-2</v>
      </c>
      <c r="AH22" s="17">
        <v>4.0388048875400498E-2</v>
      </c>
      <c r="AI22" s="17"/>
      <c r="AJ22" s="17">
        <v>4.37707437830121E-2</v>
      </c>
      <c r="AK22" s="17">
        <v>4.6084817920344703E-2</v>
      </c>
      <c r="AL22" s="17">
        <v>1.9965021907508599E-2</v>
      </c>
      <c r="AM22" s="17">
        <v>3.2375823009492502E-2</v>
      </c>
      <c r="AN22" s="17">
        <v>1.9847921470283102E-2</v>
      </c>
      <c r="AO22" s="17"/>
      <c r="AP22" s="17">
        <v>5.8126028767944003E-2</v>
      </c>
      <c r="AQ22" s="17">
        <v>4.8817163294375999E-2</v>
      </c>
      <c r="AR22" s="17">
        <v>1.7794027802459499E-2</v>
      </c>
      <c r="AS22" s="17">
        <v>2.1682069715926702E-2</v>
      </c>
      <c r="AT22" s="17">
        <v>3.3752876938938602E-2</v>
      </c>
      <c r="AU22" s="17">
        <v>1.0519674452247701E-2</v>
      </c>
      <c r="AV22" s="17"/>
      <c r="AW22" s="17">
        <v>5.0099763223961501E-2</v>
      </c>
      <c r="AX22" s="17">
        <v>1.08896008188615E-2</v>
      </c>
      <c r="AY22" s="17">
        <v>1.5365144634815499E-2</v>
      </c>
      <c r="AZ22" s="17">
        <v>2.3602124539801001E-2</v>
      </c>
      <c r="BA22" s="17">
        <v>1.7087774650360502E-2</v>
      </c>
      <c r="BB22" s="17">
        <v>1.56977500351261E-2</v>
      </c>
      <c r="BC22" s="17">
        <v>5.3076975157107603E-2</v>
      </c>
      <c r="BD22" s="17">
        <v>1.23640050639922E-2</v>
      </c>
      <c r="BE22" s="17">
        <v>4.3344004466526899E-2</v>
      </c>
      <c r="BF22" s="17">
        <v>9.7125280234377706E-3</v>
      </c>
      <c r="BG22" s="17">
        <v>2.6817794889559501E-2</v>
      </c>
      <c r="BH22" s="17">
        <v>5.5801159393598199E-2</v>
      </c>
      <c r="BI22" s="17">
        <v>3.62825277574036E-2</v>
      </c>
      <c r="BJ22" s="17">
        <v>5.0442760591203901E-2</v>
      </c>
      <c r="BK22" s="17">
        <v>3.9891453232449102E-2</v>
      </c>
      <c r="BL22" s="17">
        <v>0.13637905349263901</v>
      </c>
      <c r="BM22" s="17"/>
      <c r="BN22" s="17">
        <v>5.8530624592886701E-2</v>
      </c>
      <c r="BO22" s="17">
        <v>0</v>
      </c>
      <c r="BP22" s="17"/>
      <c r="BQ22" s="17">
        <v>6.0893010760488697E-2</v>
      </c>
      <c r="BR22" s="17">
        <v>1.75952247256594E-2</v>
      </c>
      <c r="BS22" s="17"/>
      <c r="BT22" s="17">
        <v>7.8566162649053306E-2</v>
      </c>
      <c r="BU22" s="17"/>
      <c r="BV22" s="17">
        <v>1.8570827883317299E-2</v>
      </c>
      <c r="BW22" s="17">
        <v>4.6385981757623297E-2</v>
      </c>
      <c r="BX22" s="17">
        <v>3.8191481484150601E-2</v>
      </c>
      <c r="BY22" s="17"/>
      <c r="BZ22" s="17">
        <v>2.0916149038732901E-2</v>
      </c>
      <c r="CA22" s="17">
        <v>3.2361150036245803E-2</v>
      </c>
      <c r="CB22" s="17">
        <v>3.2122266585473201E-2</v>
      </c>
      <c r="CC22" s="17">
        <v>3.3780264368066103E-2</v>
      </c>
      <c r="CD22" s="17">
        <v>4.4250400026409002E-2</v>
      </c>
      <c r="CE22" s="17">
        <v>1.6600370655865698E-2</v>
      </c>
      <c r="CF22" s="17">
        <v>5.7647971131168298E-2</v>
      </c>
      <c r="CG22" s="17"/>
      <c r="CH22" s="17">
        <v>6.1694035950505502E-2</v>
      </c>
      <c r="CI22" s="17">
        <v>3.5942372579679097E-2</v>
      </c>
      <c r="CJ22" s="17">
        <v>3.4657599474851301E-2</v>
      </c>
      <c r="CK22" s="17">
        <v>1.38647700541858E-2</v>
      </c>
      <c r="CL22" s="17">
        <v>1.42986630193426E-2</v>
      </c>
    </row>
    <row r="23" spans="2:90" x14ac:dyDescent="0.3">
      <c r="B23" s="18" t="s">
        <v>350</v>
      </c>
      <c r="C23" s="17">
        <v>2.8681254079837501E-2</v>
      </c>
      <c r="D23" s="17">
        <v>3.6089020652803498E-2</v>
      </c>
      <c r="E23" s="17">
        <v>2.1668982365576302E-2</v>
      </c>
      <c r="F23" s="17"/>
      <c r="G23" s="17">
        <v>6.9582318431639603E-2</v>
      </c>
      <c r="H23" s="17">
        <v>5.15235046437299E-2</v>
      </c>
      <c r="I23" s="17">
        <v>3.1403968163946E-2</v>
      </c>
      <c r="J23" s="17">
        <v>1.6941466093772398E-2</v>
      </c>
      <c r="K23" s="17">
        <v>7.0789159993760497E-3</v>
      </c>
      <c r="L23" s="17">
        <v>4.6379620928728498E-3</v>
      </c>
      <c r="M23" s="17"/>
      <c r="N23" s="17">
        <v>3.0984078216019902E-2</v>
      </c>
      <c r="O23" s="17">
        <v>1.80462490061233E-2</v>
      </c>
      <c r="P23" s="17">
        <v>3.9068415756094502E-2</v>
      </c>
      <c r="Q23" s="17">
        <v>2.8384055193240599E-2</v>
      </c>
      <c r="R23" s="17"/>
      <c r="S23" s="17">
        <v>7.0161058742227403E-2</v>
      </c>
      <c r="T23" s="17">
        <v>3.2212951138346199E-2</v>
      </c>
      <c r="U23" s="17">
        <v>2.3068046983526401E-2</v>
      </c>
      <c r="V23" s="17">
        <v>1.4361054018905001E-2</v>
      </c>
      <c r="W23" s="17">
        <v>2.95331371081076E-2</v>
      </c>
      <c r="X23" s="17">
        <v>3.30601634583833E-2</v>
      </c>
      <c r="Y23" s="17">
        <v>6.6003994930812198E-3</v>
      </c>
      <c r="Z23" s="17">
        <v>1.09061177035249E-2</v>
      </c>
      <c r="AA23" s="17">
        <v>2.8109364082477301E-2</v>
      </c>
      <c r="AB23" s="17">
        <v>1.6327973047588401E-2</v>
      </c>
      <c r="AC23" s="17">
        <v>9.5824536919822192E-3</v>
      </c>
      <c r="AD23" s="17">
        <v>1.5438773108638899E-2</v>
      </c>
      <c r="AE23" s="17"/>
      <c r="AF23" s="17">
        <v>2.5443509866998001E-2</v>
      </c>
      <c r="AG23" s="17">
        <v>2.4249327755725698E-2</v>
      </c>
      <c r="AH23" s="17">
        <v>5.0583302083599298E-2</v>
      </c>
      <c r="AI23" s="17"/>
      <c r="AJ23" s="17">
        <v>2.7220917169927202E-2</v>
      </c>
      <c r="AK23" s="17">
        <v>3.2724553596450802E-2</v>
      </c>
      <c r="AL23" s="17">
        <v>3.3590138912027501E-2</v>
      </c>
      <c r="AM23" s="17">
        <v>2.4912040252999899E-2</v>
      </c>
      <c r="AN23" s="17">
        <v>2.7716549096974099E-2</v>
      </c>
      <c r="AO23" s="17"/>
      <c r="AP23" s="17">
        <v>3.9228941544840197E-2</v>
      </c>
      <c r="AQ23" s="17">
        <v>2.7051452668920999E-2</v>
      </c>
      <c r="AR23" s="17">
        <v>3.88994053599215E-2</v>
      </c>
      <c r="AS23" s="17">
        <v>3.3109320918651798E-2</v>
      </c>
      <c r="AT23" s="17">
        <v>3.43059433726653E-2</v>
      </c>
      <c r="AU23" s="17">
        <v>6.0345455307528597E-3</v>
      </c>
      <c r="AV23" s="17"/>
      <c r="AW23" s="17">
        <v>0</v>
      </c>
      <c r="AX23" s="17">
        <v>3.1639406694615298E-2</v>
      </c>
      <c r="AY23" s="17">
        <v>3.6149452238285099E-2</v>
      </c>
      <c r="AZ23" s="17">
        <v>7.7949455402817804E-3</v>
      </c>
      <c r="BA23" s="17">
        <v>2.5605903911541199E-2</v>
      </c>
      <c r="BB23" s="17">
        <v>1.8282483428371299E-2</v>
      </c>
      <c r="BC23" s="17">
        <v>4.7754909723899397E-2</v>
      </c>
      <c r="BD23" s="17">
        <v>4.00143072244332E-2</v>
      </c>
      <c r="BE23" s="17">
        <v>3.4025183673457603E-2</v>
      </c>
      <c r="BF23" s="17">
        <v>4.1256711116419299E-2</v>
      </c>
      <c r="BG23" s="17">
        <v>2.5136658660150399E-2</v>
      </c>
      <c r="BH23" s="17">
        <v>1.94234300118322E-2</v>
      </c>
      <c r="BI23" s="17">
        <v>2.2243631817804602E-2</v>
      </c>
      <c r="BJ23" s="17">
        <v>1.5965041426834199E-2</v>
      </c>
      <c r="BK23" s="17">
        <v>1.9731760896676099E-2</v>
      </c>
      <c r="BL23" s="17">
        <v>4.7643764133648799E-2</v>
      </c>
      <c r="BM23" s="17"/>
      <c r="BN23" s="17">
        <v>2.46167693566933E-2</v>
      </c>
      <c r="BO23" s="17">
        <v>3.47129404559572E-2</v>
      </c>
      <c r="BP23" s="17"/>
      <c r="BQ23" s="17">
        <v>3.9652630019268102E-2</v>
      </c>
      <c r="BR23" s="17">
        <v>2.7257184110840101E-2</v>
      </c>
      <c r="BS23" s="17"/>
      <c r="BT23" s="17">
        <v>4.9105050992922901E-2</v>
      </c>
      <c r="BU23" s="17"/>
      <c r="BV23" s="17">
        <v>4.80544882836361E-2</v>
      </c>
      <c r="BW23" s="17">
        <v>3.0363121178656801E-2</v>
      </c>
      <c r="BX23" s="17">
        <v>1.73958161981317E-2</v>
      </c>
      <c r="BY23" s="17"/>
      <c r="BZ23" s="17">
        <v>2.8929032132766999E-2</v>
      </c>
      <c r="CA23" s="17">
        <v>3.2184428535482403E-2</v>
      </c>
      <c r="CB23" s="17">
        <v>2.8218563445821101E-2</v>
      </c>
      <c r="CC23" s="17">
        <v>5.4860623583227297E-2</v>
      </c>
      <c r="CD23" s="17">
        <v>1.28195809675375E-2</v>
      </c>
      <c r="CE23" s="17">
        <v>1.3168574539627101E-2</v>
      </c>
      <c r="CF23" s="17">
        <v>4.0235440505617101E-2</v>
      </c>
      <c r="CG23" s="17"/>
      <c r="CH23" s="17">
        <v>8.6651418535216795E-2</v>
      </c>
      <c r="CI23" s="17">
        <v>1.7170613947631599E-2</v>
      </c>
      <c r="CJ23" s="17">
        <v>2.5347067910651999E-2</v>
      </c>
      <c r="CK23" s="17">
        <v>2.8369261481586399E-2</v>
      </c>
      <c r="CL23" s="17">
        <v>2.5656195587335999E-2</v>
      </c>
    </row>
    <row r="24" spans="2:90" x14ac:dyDescent="0.3">
      <c r="B24" s="18" t="s">
        <v>351</v>
      </c>
      <c r="C24" s="17">
        <v>2.6135622838754601E-2</v>
      </c>
      <c r="D24" s="17">
        <v>2.7821926157073198E-2</v>
      </c>
      <c r="E24" s="17">
        <v>2.4694771970966398E-2</v>
      </c>
      <c r="F24" s="17"/>
      <c r="G24" s="17">
        <v>2.45911169641502E-2</v>
      </c>
      <c r="H24" s="17">
        <v>5.6959892046845602E-2</v>
      </c>
      <c r="I24" s="17">
        <v>5.1741807617296999E-2</v>
      </c>
      <c r="J24" s="17">
        <v>1.11491416319516E-2</v>
      </c>
      <c r="K24" s="17">
        <v>1.2556711947436501E-2</v>
      </c>
      <c r="L24" s="17">
        <v>2.28215381074965E-3</v>
      </c>
      <c r="M24" s="17"/>
      <c r="N24" s="17">
        <v>4.84913380663081E-2</v>
      </c>
      <c r="O24" s="17">
        <v>2.2230556524816501E-2</v>
      </c>
      <c r="P24" s="17">
        <v>1.9996871529056399E-2</v>
      </c>
      <c r="Q24" s="17">
        <v>1.17530780382418E-2</v>
      </c>
      <c r="R24" s="17"/>
      <c r="S24" s="17">
        <v>4.9082674683620202E-2</v>
      </c>
      <c r="T24" s="17">
        <v>1.4900879910221701E-2</v>
      </c>
      <c r="U24" s="17">
        <v>1.90949874690023E-2</v>
      </c>
      <c r="V24" s="17">
        <v>3.11076692635773E-2</v>
      </c>
      <c r="W24" s="17">
        <v>2.0496663531028698E-2</v>
      </c>
      <c r="X24" s="17">
        <v>2.1688894051728001E-2</v>
      </c>
      <c r="Y24" s="17">
        <v>5.6898914299505004E-3</v>
      </c>
      <c r="Z24" s="17">
        <v>2.0717455081729098E-2</v>
      </c>
      <c r="AA24" s="17">
        <v>2.7931632064272599E-2</v>
      </c>
      <c r="AB24" s="17">
        <v>4.0102173155927602E-2</v>
      </c>
      <c r="AC24" s="17">
        <v>2.2717400419213399E-2</v>
      </c>
      <c r="AD24" s="17">
        <v>1.6822827644436902E-2</v>
      </c>
      <c r="AE24" s="17"/>
      <c r="AF24" s="17">
        <v>2.2734852922307001E-2</v>
      </c>
      <c r="AG24" s="17">
        <v>3.4054677194501802E-2</v>
      </c>
      <c r="AH24" s="17">
        <v>1.9503533466352401E-2</v>
      </c>
      <c r="AI24" s="17"/>
      <c r="AJ24" s="17">
        <v>3.2433629051542699E-2</v>
      </c>
      <c r="AK24" s="17">
        <v>3.2978497212696502E-2</v>
      </c>
      <c r="AL24" s="17">
        <v>1.30041133100637E-2</v>
      </c>
      <c r="AM24" s="17">
        <v>2.6959255147531301E-2</v>
      </c>
      <c r="AN24" s="17">
        <v>1.93993824998532E-2</v>
      </c>
      <c r="AO24" s="17"/>
      <c r="AP24" s="17">
        <v>3.6822863672395602E-2</v>
      </c>
      <c r="AQ24" s="17">
        <v>3.8167721952292101E-2</v>
      </c>
      <c r="AR24" s="17">
        <v>1.0337965490252199E-2</v>
      </c>
      <c r="AS24" s="17">
        <v>2.3140264880782E-2</v>
      </c>
      <c r="AT24" s="17">
        <v>2.1771191702495699E-2</v>
      </c>
      <c r="AU24" s="17">
        <v>1.7541866226891901E-2</v>
      </c>
      <c r="AV24" s="17"/>
      <c r="AW24" s="17">
        <v>0</v>
      </c>
      <c r="AX24" s="17">
        <v>1.10868306936168E-2</v>
      </c>
      <c r="AY24" s="17">
        <v>0</v>
      </c>
      <c r="AZ24" s="17">
        <v>3.2638999488453002E-2</v>
      </c>
      <c r="BA24" s="17">
        <v>1.7544312157392401E-2</v>
      </c>
      <c r="BB24" s="17">
        <v>2.4048489395154499E-2</v>
      </c>
      <c r="BC24" s="17">
        <v>2.8780288400990801E-2</v>
      </c>
      <c r="BD24" s="17">
        <v>1.9647052014269101E-2</v>
      </c>
      <c r="BE24" s="17">
        <v>2.3043232694886499E-2</v>
      </c>
      <c r="BF24" s="17">
        <v>1.94460297203242E-2</v>
      </c>
      <c r="BG24" s="17">
        <v>4.8125842620426497E-3</v>
      </c>
      <c r="BH24" s="17">
        <v>3.8304573149971398E-2</v>
      </c>
      <c r="BI24" s="17">
        <v>3.6766363551060798E-2</v>
      </c>
      <c r="BJ24" s="17">
        <v>6.8019613692289399E-2</v>
      </c>
      <c r="BK24" s="17">
        <v>6.3076226452419601E-2</v>
      </c>
      <c r="BL24" s="17">
        <v>7.0820572508715901E-2</v>
      </c>
      <c r="BM24" s="17"/>
      <c r="BN24" s="17">
        <v>4.5326385735793E-2</v>
      </c>
      <c r="BO24" s="17">
        <v>0</v>
      </c>
      <c r="BP24" s="17"/>
      <c r="BQ24" s="17">
        <v>3.9527515167801702E-2</v>
      </c>
      <c r="BR24" s="17">
        <v>2.3121222692768201E-2</v>
      </c>
      <c r="BS24" s="17"/>
      <c r="BT24" s="17">
        <v>6.1189318143789501E-2</v>
      </c>
      <c r="BU24" s="17"/>
      <c r="BV24" s="17">
        <v>1.37324879986266E-2</v>
      </c>
      <c r="BW24" s="17">
        <v>2.3571796017811099E-2</v>
      </c>
      <c r="BX24" s="17">
        <v>3.2275892084869903E-2</v>
      </c>
      <c r="BY24" s="17"/>
      <c r="BZ24" s="17">
        <v>2.4788214810986E-2</v>
      </c>
      <c r="CA24" s="17">
        <v>1.71769989298967E-2</v>
      </c>
      <c r="CB24" s="17">
        <v>2.2025811992946301E-2</v>
      </c>
      <c r="CC24" s="17">
        <v>2.71193444863626E-2</v>
      </c>
      <c r="CD24" s="17">
        <v>1.78943878584568E-2</v>
      </c>
      <c r="CE24" s="17">
        <v>3.7309205132996903E-2</v>
      </c>
      <c r="CF24" s="17">
        <v>5.5809891121084497E-2</v>
      </c>
      <c r="CG24" s="17"/>
      <c r="CH24" s="17">
        <v>6.8589387221264397E-2</v>
      </c>
      <c r="CI24" s="17">
        <v>3.11831594937973E-2</v>
      </c>
      <c r="CJ24" s="17">
        <v>1.8504384886870801E-2</v>
      </c>
      <c r="CK24" s="17">
        <v>9.0389217652191E-3</v>
      </c>
      <c r="CL24" s="17">
        <v>1.23002108582809E-2</v>
      </c>
    </row>
    <row r="25" spans="2:90" x14ac:dyDescent="0.3">
      <c r="B25" s="18" t="s">
        <v>118</v>
      </c>
      <c r="C25" s="17">
        <v>1.56148363748783E-2</v>
      </c>
      <c r="D25" s="17">
        <v>7.5661824408036803E-3</v>
      </c>
      <c r="E25" s="17">
        <v>2.3604584719776198E-2</v>
      </c>
      <c r="F25" s="17"/>
      <c r="G25" s="17">
        <v>3.1668315293046602E-3</v>
      </c>
      <c r="H25" s="17">
        <v>1.84577600284213E-2</v>
      </c>
      <c r="I25" s="17">
        <v>1.38567422384857E-2</v>
      </c>
      <c r="J25" s="17">
        <v>3.30365391779106E-2</v>
      </c>
      <c r="K25" s="17">
        <v>1.9303012961082899E-2</v>
      </c>
      <c r="L25" s="17">
        <v>6.3865011368001096E-3</v>
      </c>
      <c r="M25" s="17"/>
      <c r="N25" s="17">
        <v>1.4003788762854699E-2</v>
      </c>
      <c r="O25" s="17">
        <v>1.0593723259028499E-2</v>
      </c>
      <c r="P25" s="17">
        <v>2.0871900724405E-2</v>
      </c>
      <c r="Q25" s="17">
        <v>1.8093392851056999E-2</v>
      </c>
      <c r="R25" s="17"/>
      <c r="S25" s="17">
        <v>1.4589007245645901E-2</v>
      </c>
      <c r="T25" s="17">
        <v>1.73481798159996E-2</v>
      </c>
      <c r="U25" s="17">
        <v>5.4840904842006297E-3</v>
      </c>
      <c r="V25" s="17">
        <v>1.56954875736297E-2</v>
      </c>
      <c r="W25" s="17">
        <v>1.28071433947542E-2</v>
      </c>
      <c r="X25" s="17">
        <v>1.63588652356749E-2</v>
      </c>
      <c r="Y25" s="17">
        <v>1.6600688904015001E-2</v>
      </c>
      <c r="Z25" s="17">
        <v>3.3726587064661501E-2</v>
      </c>
      <c r="AA25" s="17">
        <v>1.0313222627509999E-2</v>
      </c>
      <c r="AB25" s="17">
        <v>1.07574129904039E-2</v>
      </c>
      <c r="AC25" s="17">
        <v>4.6392923468278897E-2</v>
      </c>
      <c r="AD25" s="17">
        <v>0</v>
      </c>
      <c r="AE25" s="17"/>
      <c r="AF25" s="17">
        <v>1.8851844560320401E-2</v>
      </c>
      <c r="AG25" s="17">
        <v>1.1245112299428499E-2</v>
      </c>
      <c r="AH25" s="17">
        <v>2.7638930417688501E-2</v>
      </c>
      <c r="AI25" s="17"/>
      <c r="AJ25" s="17">
        <v>1.38574981179868E-2</v>
      </c>
      <c r="AK25" s="17">
        <v>1.6166424758713101E-2</v>
      </c>
      <c r="AL25" s="17">
        <v>1.7796766747226501E-2</v>
      </c>
      <c r="AM25" s="17">
        <v>8.2317154550148094E-3</v>
      </c>
      <c r="AN25" s="17">
        <v>8.8918781347832408E-3</v>
      </c>
      <c r="AO25" s="17"/>
      <c r="AP25" s="17">
        <v>1.2281121205458901E-2</v>
      </c>
      <c r="AQ25" s="17">
        <v>1.42937563514976E-2</v>
      </c>
      <c r="AR25" s="17">
        <v>3.1013513611929701E-2</v>
      </c>
      <c r="AS25" s="17">
        <v>5.7499464859532799E-3</v>
      </c>
      <c r="AT25" s="17">
        <v>1.25631304668596E-2</v>
      </c>
      <c r="AU25" s="17">
        <v>2.2394418732419701E-2</v>
      </c>
      <c r="AV25" s="17"/>
      <c r="AW25" s="17">
        <v>0</v>
      </c>
      <c r="AX25" s="17">
        <v>1.1773990183337101E-2</v>
      </c>
      <c r="AY25" s="17">
        <v>4.49299066663447E-2</v>
      </c>
      <c r="AZ25" s="17">
        <v>1.47352939336416E-2</v>
      </c>
      <c r="BA25" s="17">
        <v>2.4196609755776199E-2</v>
      </c>
      <c r="BB25" s="17">
        <v>4.3224054674511998E-3</v>
      </c>
      <c r="BC25" s="17">
        <v>0</v>
      </c>
      <c r="BD25" s="17">
        <v>1.26231132550432E-2</v>
      </c>
      <c r="BE25" s="17">
        <v>1.5193927984000301E-2</v>
      </c>
      <c r="BF25" s="17">
        <v>9.6647628158397104E-3</v>
      </c>
      <c r="BG25" s="17">
        <v>0</v>
      </c>
      <c r="BH25" s="17">
        <v>2.9591162299731199E-2</v>
      </c>
      <c r="BI25" s="17">
        <v>1.15511085869401E-2</v>
      </c>
      <c r="BJ25" s="17">
        <v>3.8080073179533401E-2</v>
      </c>
      <c r="BK25" s="17">
        <v>0</v>
      </c>
      <c r="BL25" s="17">
        <v>1.52338001767683E-2</v>
      </c>
      <c r="BM25" s="17"/>
      <c r="BN25" s="17">
        <v>1.4172651344286901E-2</v>
      </c>
      <c r="BO25" s="17">
        <v>1.6786440940770499E-2</v>
      </c>
      <c r="BP25" s="17"/>
      <c r="BQ25" s="17">
        <v>1.37540593455284E-2</v>
      </c>
      <c r="BR25" s="17">
        <v>1.25598097142883E-2</v>
      </c>
      <c r="BS25" s="17"/>
      <c r="BT25" s="17">
        <v>9.0982136511732897E-3</v>
      </c>
      <c r="BU25" s="17"/>
      <c r="BV25" s="17">
        <v>2.1126651551411298E-2</v>
      </c>
      <c r="BW25" s="17">
        <v>1.2323458335868599E-2</v>
      </c>
      <c r="BX25" s="17">
        <v>1.31635730610083E-2</v>
      </c>
      <c r="BY25" s="17"/>
      <c r="BZ25" s="17">
        <v>9.8906112245696707E-3</v>
      </c>
      <c r="CA25" s="17">
        <v>1.9169080798522802E-2</v>
      </c>
      <c r="CB25" s="17">
        <v>6.8304777763248496E-3</v>
      </c>
      <c r="CC25" s="17">
        <v>0</v>
      </c>
      <c r="CD25" s="17">
        <v>5.2312731763055698E-3</v>
      </c>
      <c r="CE25" s="17">
        <v>1.2973704778745E-2</v>
      </c>
      <c r="CF25" s="17">
        <v>1.24544048278036E-2</v>
      </c>
      <c r="CG25" s="17"/>
      <c r="CH25" s="17">
        <v>9.30127805376872E-3</v>
      </c>
      <c r="CI25" s="17">
        <v>1.4653941283988101E-2</v>
      </c>
      <c r="CJ25" s="17">
        <v>2.23657737775429E-2</v>
      </c>
      <c r="CK25" s="17">
        <v>9.9550009351177804E-3</v>
      </c>
      <c r="CL25" s="17">
        <v>0</v>
      </c>
    </row>
    <row r="26" spans="2:90" x14ac:dyDescent="0.3">
      <c r="B26" s="18" t="s">
        <v>131</v>
      </c>
      <c r="C26" s="19">
        <v>9.3807052428766698E-3</v>
      </c>
      <c r="D26" s="19">
        <v>1.0362435424987101E-2</v>
      </c>
      <c r="E26" s="19">
        <v>8.4956189265192605E-3</v>
      </c>
      <c r="F26" s="19"/>
      <c r="G26" s="19">
        <v>1.2206009763580499E-2</v>
      </c>
      <c r="H26" s="19">
        <v>8.6267617666184494E-3</v>
      </c>
      <c r="I26" s="19">
        <v>2.67769691163531E-3</v>
      </c>
      <c r="J26" s="19">
        <v>1.4014842219952001E-2</v>
      </c>
      <c r="K26" s="19">
        <v>3.3206581383541001E-3</v>
      </c>
      <c r="L26" s="19">
        <v>1.3912407817230899E-2</v>
      </c>
      <c r="M26" s="19"/>
      <c r="N26" s="19">
        <v>7.0069745261255702E-3</v>
      </c>
      <c r="O26" s="19">
        <v>3.8702250531808002E-3</v>
      </c>
      <c r="P26" s="19">
        <v>1.2428481442601299E-2</v>
      </c>
      <c r="Q26" s="19">
        <v>1.50712293891098E-2</v>
      </c>
      <c r="R26" s="19"/>
      <c r="S26" s="19">
        <v>1.06022559482567E-2</v>
      </c>
      <c r="T26" s="19">
        <v>1.1205557955456901E-2</v>
      </c>
      <c r="U26" s="19">
        <v>1.55811071233846E-2</v>
      </c>
      <c r="V26" s="19">
        <v>1.0198123228836601E-2</v>
      </c>
      <c r="W26" s="19">
        <v>1.3044199133286199E-2</v>
      </c>
      <c r="X26" s="19">
        <v>5.2705885894881498E-3</v>
      </c>
      <c r="Y26" s="19">
        <v>5.87051169859093E-3</v>
      </c>
      <c r="Z26" s="19">
        <v>1.1150488625105899E-2</v>
      </c>
      <c r="AA26" s="19">
        <v>0</v>
      </c>
      <c r="AB26" s="19">
        <v>1.0504955294818E-2</v>
      </c>
      <c r="AC26" s="19">
        <v>0</v>
      </c>
      <c r="AD26" s="19">
        <v>3.4329404131888397E-2</v>
      </c>
      <c r="AE26" s="19"/>
      <c r="AF26" s="19">
        <v>7.9863070279361202E-3</v>
      </c>
      <c r="AG26" s="19">
        <v>9.8271204748362605E-3</v>
      </c>
      <c r="AH26" s="19">
        <v>3.79067369303537E-3</v>
      </c>
      <c r="AI26" s="19"/>
      <c r="AJ26" s="19">
        <v>7.4813195070771504E-3</v>
      </c>
      <c r="AK26" s="19">
        <v>9.0914628451595307E-3</v>
      </c>
      <c r="AL26" s="19">
        <v>5.5293179537334296E-3</v>
      </c>
      <c r="AM26" s="19">
        <v>1.2024892818670301E-2</v>
      </c>
      <c r="AN26" s="19">
        <v>1.7789753290718399E-2</v>
      </c>
      <c r="AO26" s="19"/>
      <c r="AP26" s="19">
        <v>0</v>
      </c>
      <c r="AQ26" s="19">
        <v>8.8961916368183805E-3</v>
      </c>
      <c r="AR26" s="19">
        <v>1.4853202932070901E-2</v>
      </c>
      <c r="AS26" s="19">
        <v>8.4952622547604106E-3</v>
      </c>
      <c r="AT26" s="19">
        <v>3.0673994216429998E-2</v>
      </c>
      <c r="AU26" s="19">
        <v>5.2321391084143298E-3</v>
      </c>
      <c r="AV26" s="19"/>
      <c r="AW26" s="19">
        <v>0</v>
      </c>
      <c r="AX26" s="19">
        <v>1.10508220606332E-2</v>
      </c>
      <c r="AY26" s="19">
        <v>7.23995007282917E-3</v>
      </c>
      <c r="AZ26" s="19">
        <v>7.4920088697370303E-3</v>
      </c>
      <c r="BA26" s="19">
        <v>2.0878926419481199E-2</v>
      </c>
      <c r="BB26" s="19">
        <v>9.3825911344745903E-3</v>
      </c>
      <c r="BC26" s="19">
        <v>5.0902025360166801E-3</v>
      </c>
      <c r="BD26" s="19">
        <v>6.2814941857954098E-3</v>
      </c>
      <c r="BE26" s="19">
        <v>1.6657752463995399E-2</v>
      </c>
      <c r="BF26" s="19">
        <v>1.00095038251452E-2</v>
      </c>
      <c r="BG26" s="19">
        <v>0</v>
      </c>
      <c r="BH26" s="19">
        <v>0</v>
      </c>
      <c r="BI26" s="19">
        <v>2.05707562506669E-2</v>
      </c>
      <c r="BJ26" s="19">
        <v>3.16948495046291E-2</v>
      </c>
      <c r="BK26" s="19">
        <v>0</v>
      </c>
      <c r="BL26" s="19">
        <v>7.3648648149623299E-3</v>
      </c>
      <c r="BM26" s="19"/>
      <c r="BN26" s="19">
        <v>6.6282345056002797E-3</v>
      </c>
      <c r="BO26" s="19">
        <v>1.33196995741021E-2</v>
      </c>
      <c r="BP26" s="19"/>
      <c r="BQ26" s="19">
        <v>0</v>
      </c>
      <c r="BR26" s="19">
        <v>3.16562071285129E-2</v>
      </c>
      <c r="BS26" s="19"/>
      <c r="BT26" s="19">
        <v>3.8425686086526098E-3</v>
      </c>
      <c r="BU26" s="19"/>
      <c r="BV26" s="19">
        <v>1.45997620364658E-2</v>
      </c>
      <c r="BW26" s="19">
        <v>1.26093587619321E-2</v>
      </c>
      <c r="BX26" s="19">
        <v>6.9313285596666E-3</v>
      </c>
      <c r="BY26" s="19"/>
      <c r="BZ26" s="19">
        <v>1.0164403864982701E-2</v>
      </c>
      <c r="CA26" s="19">
        <v>1.6480469065808499E-2</v>
      </c>
      <c r="CB26" s="19">
        <v>1.0116043417424199E-2</v>
      </c>
      <c r="CC26" s="19">
        <v>0</v>
      </c>
      <c r="CD26" s="19">
        <v>1.69760704304566E-2</v>
      </c>
      <c r="CE26" s="19">
        <v>3.99217762052458E-3</v>
      </c>
      <c r="CF26" s="19">
        <v>1.12817670372235E-2</v>
      </c>
      <c r="CG26" s="19"/>
      <c r="CH26" s="19">
        <v>0</v>
      </c>
      <c r="CI26" s="19">
        <v>1.0040174595735999E-2</v>
      </c>
      <c r="CJ26" s="19">
        <v>1.20763805628561E-2</v>
      </c>
      <c r="CK26" s="19">
        <v>9.7393905814507405E-3</v>
      </c>
      <c r="CL26" s="19">
        <v>0</v>
      </c>
    </row>
    <row r="27" spans="2:90" x14ac:dyDescent="0.3">
      <c r="B27" s="16" t="s">
        <v>353</v>
      </c>
    </row>
    <row r="28" spans="2:90" x14ac:dyDescent="0.3">
      <c r="B28" t="s">
        <v>111</v>
      </c>
    </row>
    <row r="29" spans="2:90" x14ac:dyDescent="0.3">
      <c r="B29" t="s">
        <v>112</v>
      </c>
    </row>
    <row r="31" spans="2:90" x14ac:dyDescent="0.3">
      <c r="B31"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CL31"/>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354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337</v>
      </c>
      <c r="C9" s="17">
        <v>0.123153209898339</v>
      </c>
      <c r="D9" s="17">
        <v>8.9647354477385394E-2</v>
      </c>
      <c r="E9" s="17">
        <v>0.15204482836720801</v>
      </c>
      <c r="F9" s="17"/>
      <c r="G9" s="17">
        <v>0.123465352320051</v>
      </c>
      <c r="H9" s="17">
        <v>0.101551675207659</v>
      </c>
      <c r="I9" s="17">
        <v>0.138730590442395</v>
      </c>
      <c r="J9" s="17">
        <v>0.17572232837164001</v>
      </c>
      <c r="K9" s="17">
        <v>0.109913440950567</v>
      </c>
      <c r="L9" s="17">
        <v>9.40518160556406E-2</v>
      </c>
      <c r="M9" s="17"/>
      <c r="N9" s="17">
        <v>8.3884178320327005E-2</v>
      </c>
      <c r="O9" s="17">
        <v>0.134133766126835</v>
      </c>
      <c r="P9" s="17">
        <v>0.12259222228386001</v>
      </c>
      <c r="Q9" s="17">
        <v>0.15581260977398201</v>
      </c>
      <c r="R9" s="17"/>
      <c r="S9" s="17">
        <v>0.106683667694358</v>
      </c>
      <c r="T9" s="17">
        <v>0.11383967133739099</v>
      </c>
      <c r="U9" s="17">
        <v>0.188059655338329</v>
      </c>
      <c r="V9" s="17">
        <v>0.117742770829131</v>
      </c>
      <c r="W9" s="17">
        <v>8.5762132322367707E-2</v>
      </c>
      <c r="X9" s="17">
        <v>0.11247412267882401</v>
      </c>
      <c r="Y9" s="17">
        <v>0.13182483298095299</v>
      </c>
      <c r="Z9" s="17">
        <v>0.13470847133681099</v>
      </c>
      <c r="AA9" s="17">
        <v>9.5423499126709499E-2</v>
      </c>
      <c r="AB9" s="17">
        <v>0.130757144996863</v>
      </c>
      <c r="AC9" s="17">
        <v>0.13557669272464401</v>
      </c>
      <c r="AD9" s="17">
        <v>0.22330272488939501</v>
      </c>
      <c r="AE9" s="17"/>
      <c r="AF9" s="17">
        <v>0.12513419126741701</v>
      </c>
      <c r="AG9" s="17">
        <v>0.110891158641896</v>
      </c>
      <c r="AH9" s="17">
        <v>0.15107641196297</v>
      </c>
      <c r="AI9" s="17"/>
      <c r="AJ9" s="17">
        <v>9.9501938456333802E-2</v>
      </c>
      <c r="AK9" s="17">
        <v>0.11602143065755199</v>
      </c>
      <c r="AL9" s="17">
        <v>8.3848426092722E-2</v>
      </c>
      <c r="AM9" s="17">
        <v>0.13314888452665299</v>
      </c>
      <c r="AN9" s="17">
        <v>0.18946657806164299</v>
      </c>
      <c r="AO9" s="17"/>
      <c r="AP9" s="17">
        <v>9.8583349904111703E-2</v>
      </c>
      <c r="AQ9" s="17">
        <v>0.106224757668749</v>
      </c>
      <c r="AR9" s="17">
        <v>0.11662161792562301</v>
      </c>
      <c r="AS9" s="17">
        <v>0.12914047185843</v>
      </c>
      <c r="AT9" s="17">
        <v>0.15215687889026899</v>
      </c>
      <c r="AU9" s="17">
        <v>0.11602576388170199</v>
      </c>
      <c r="AV9" s="17"/>
      <c r="AW9" s="17">
        <v>0.261706883337192</v>
      </c>
      <c r="AX9" s="17">
        <v>0.20604887342178399</v>
      </c>
      <c r="AY9" s="17">
        <v>0.146530597864613</v>
      </c>
      <c r="AZ9" s="17">
        <v>0.127780456119995</v>
      </c>
      <c r="BA9" s="17">
        <v>0.166440205500408</v>
      </c>
      <c r="BB9" s="17">
        <v>0.112910269696805</v>
      </c>
      <c r="BC9" s="17">
        <v>0.13665371859344799</v>
      </c>
      <c r="BD9" s="17">
        <v>0.10167816023076801</v>
      </c>
      <c r="BE9" s="17">
        <v>0.136272219921549</v>
      </c>
      <c r="BF9" s="17">
        <v>0.104347518192959</v>
      </c>
      <c r="BG9" s="17">
        <v>7.1427171450616306E-2</v>
      </c>
      <c r="BH9" s="17">
        <v>9.1123217373731594E-2</v>
      </c>
      <c r="BI9" s="17">
        <v>8.6150088512494005E-2</v>
      </c>
      <c r="BJ9" s="17">
        <v>0.14721572693502999</v>
      </c>
      <c r="BK9" s="17">
        <v>0.131961126403288</v>
      </c>
      <c r="BL9" s="17">
        <v>6.7054836983323901E-2</v>
      </c>
      <c r="BM9" s="17"/>
      <c r="BN9" s="17">
        <v>0.126722430666177</v>
      </c>
      <c r="BO9" s="17">
        <v>0.120008209130656</v>
      </c>
      <c r="BP9" s="17"/>
      <c r="BQ9" s="17">
        <v>8.6108472551993595E-2</v>
      </c>
      <c r="BR9" s="17">
        <v>0.183337481464312</v>
      </c>
      <c r="BS9" s="17"/>
      <c r="BT9" s="17">
        <v>0.10268032428089199</v>
      </c>
      <c r="BU9" s="17"/>
      <c r="BV9" s="17">
        <v>0.155509461386204</v>
      </c>
      <c r="BW9" s="17">
        <v>0.11267941850346599</v>
      </c>
      <c r="BX9" s="17">
        <v>0.110596077759632</v>
      </c>
      <c r="BY9" s="17"/>
      <c r="BZ9" s="17">
        <v>0.209878483212836</v>
      </c>
      <c r="CA9" s="17">
        <v>0.15945126065095999</v>
      </c>
      <c r="CB9" s="17">
        <v>0.18857902019075401</v>
      </c>
      <c r="CC9" s="17">
        <v>0.14098916314797</v>
      </c>
      <c r="CD9" s="17">
        <v>7.9672725127718502E-2</v>
      </c>
      <c r="CE9" s="17">
        <v>7.2411745268328803E-2</v>
      </c>
      <c r="CF9" s="17">
        <v>4.2573153335180101E-2</v>
      </c>
      <c r="CG9" s="17"/>
      <c r="CH9" s="17">
        <v>5.6931006223131797E-2</v>
      </c>
      <c r="CI9" s="17">
        <v>7.3011804704997602E-2</v>
      </c>
      <c r="CJ9" s="17">
        <v>0.149592193228299</v>
      </c>
      <c r="CK9" s="17">
        <v>0.18765315344031</v>
      </c>
      <c r="CL9" s="17">
        <v>0.25621641631929998</v>
      </c>
    </row>
    <row r="10" spans="2:90" x14ac:dyDescent="0.3">
      <c r="B10" s="18" t="s">
        <v>336</v>
      </c>
      <c r="C10" s="17">
        <v>0.14784286434556901</v>
      </c>
      <c r="D10" s="17">
        <v>0.15016217911108901</v>
      </c>
      <c r="E10" s="17">
        <v>0.14571679134066201</v>
      </c>
      <c r="F10" s="17"/>
      <c r="G10" s="17">
        <v>6.7971132714783694E-2</v>
      </c>
      <c r="H10" s="17">
        <v>9.5414869772785293E-2</v>
      </c>
      <c r="I10" s="17">
        <v>0.12298393080704501</v>
      </c>
      <c r="J10" s="17">
        <v>0.19151580864119799</v>
      </c>
      <c r="K10" s="17">
        <v>0.21410326179341699</v>
      </c>
      <c r="L10" s="17">
        <v>0.184197972521564</v>
      </c>
      <c r="M10" s="17"/>
      <c r="N10" s="17">
        <v>0.107961710281478</v>
      </c>
      <c r="O10" s="17">
        <v>0.13195446845450501</v>
      </c>
      <c r="P10" s="17">
        <v>0.170553188518172</v>
      </c>
      <c r="Q10" s="17">
        <v>0.186758065101501</v>
      </c>
      <c r="R10" s="17"/>
      <c r="S10" s="17">
        <v>0.106397743025595</v>
      </c>
      <c r="T10" s="17">
        <v>0.16004587143284399</v>
      </c>
      <c r="U10" s="17">
        <v>8.9985706907206503E-2</v>
      </c>
      <c r="V10" s="17">
        <v>0.16173231040832001</v>
      </c>
      <c r="W10" s="17">
        <v>0.12871284645634301</v>
      </c>
      <c r="X10" s="17">
        <v>8.9394536235196706E-2</v>
      </c>
      <c r="Y10" s="17">
        <v>0.19806337341764399</v>
      </c>
      <c r="Z10" s="17">
        <v>0.14078118113203</v>
      </c>
      <c r="AA10" s="17">
        <v>0.20984697702765001</v>
      </c>
      <c r="AB10" s="17">
        <v>0.19125178177906699</v>
      </c>
      <c r="AC10" s="17">
        <v>0.160506093466908</v>
      </c>
      <c r="AD10" s="17">
        <v>0.117258617504346</v>
      </c>
      <c r="AE10" s="17"/>
      <c r="AF10" s="17">
        <v>0.17753273853174101</v>
      </c>
      <c r="AG10" s="17">
        <v>0.154820849854474</v>
      </c>
      <c r="AH10" s="17">
        <v>0.113653551927237</v>
      </c>
      <c r="AI10" s="17"/>
      <c r="AJ10" s="17">
        <v>0.16451568670945399</v>
      </c>
      <c r="AK10" s="17">
        <v>0.155154266867953</v>
      </c>
      <c r="AL10" s="17">
        <v>0.11759741583819799</v>
      </c>
      <c r="AM10" s="17">
        <v>0.16008253911744799</v>
      </c>
      <c r="AN10" s="17">
        <v>0.125223028770166</v>
      </c>
      <c r="AO10" s="17"/>
      <c r="AP10" s="17">
        <v>0.13758266644924499</v>
      </c>
      <c r="AQ10" s="17">
        <v>0.14734985123018501</v>
      </c>
      <c r="AR10" s="17">
        <v>0.13617341461555901</v>
      </c>
      <c r="AS10" s="17">
        <v>0.187763152108714</v>
      </c>
      <c r="AT10" s="17">
        <v>9.2024758693424802E-2</v>
      </c>
      <c r="AU10" s="17">
        <v>0.141329682303725</v>
      </c>
      <c r="AV10" s="17"/>
      <c r="AW10" s="17">
        <v>0.24987094545663999</v>
      </c>
      <c r="AX10" s="17">
        <v>0.176279310678359</v>
      </c>
      <c r="AY10" s="17">
        <v>0.202414999824058</v>
      </c>
      <c r="AZ10" s="17">
        <v>0.22435538906383601</v>
      </c>
      <c r="BA10" s="17">
        <v>0.13345347240642999</v>
      </c>
      <c r="BB10" s="17">
        <v>0.18543211469444801</v>
      </c>
      <c r="BC10" s="17">
        <v>0.17257239723825599</v>
      </c>
      <c r="BD10" s="17">
        <v>0.16825707937447501</v>
      </c>
      <c r="BE10" s="17">
        <v>0.155076001222963</v>
      </c>
      <c r="BF10" s="17">
        <v>0.17743943624911501</v>
      </c>
      <c r="BG10" s="17">
        <v>0.11243395101202799</v>
      </c>
      <c r="BH10" s="17">
        <v>0.104111684082087</v>
      </c>
      <c r="BI10" s="17">
        <v>0.11361272673719799</v>
      </c>
      <c r="BJ10" s="17">
        <v>6.71141174799567E-2</v>
      </c>
      <c r="BK10" s="17">
        <v>9.9947966214957301E-2</v>
      </c>
      <c r="BL10" s="17">
        <v>4.3546549728078997E-2</v>
      </c>
      <c r="BM10" s="17"/>
      <c r="BN10" s="17">
        <v>0.14834594078587399</v>
      </c>
      <c r="BO10" s="17">
        <v>0.14805277501526301</v>
      </c>
      <c r="BP10" s="17"/>
      <c r="BQ10" s="17">
        <v>0.14044772473811001</v>
      </c>
      <c r="BR10" s="17">
        <v>0.17637879824363401</v>
      </c>
      <c r="BS10" s="17"/>
      <c r="BT10" s="17">
        <v>0.15497875996164201</v>
      </c>
      <c r="BU10" s="17"/>
      <c r="BV10" s="17">
        <v>0.14875658857084201</v>
      </c>
      <c r="BW10" s="17">
        <v>0.151562130254007</v>
      </c>
      <c r="BX10" s="17">
        <v>0.14740491915847101</v>
      </c>
      <c r="BY10" s="17"/>
      <c r="BZ10" s="17">
        <v>0.193212794010728</v>
      </c>
      <c r="CA10" s="17">
        <v>0.218757337744275</v>
      </c>
      <c r="CB10" s="17">
        <v>0.16710499074766999</v>
      </c>
      <c r="CC10" s="17">
        <v>0.14457922260947401</v>
      </c>
      <c r="CD10" s="17">
        <v>0.143637622960433</v>
      </c>
      <c r="CE10" s="17">
        <v>0.128327167005125</v>
      </c>
      <c r="CF10" s="17">
        <v>6.2107452175195497E-2</v>
      </c>
      <c r="CG10" s="17"/>
      <c r="CH10" s="17">
        <v>4.94192655265632E-2</v>
      </c>
      <c r="CI10" s="17">
        <v>0.122434884498651</v>
      </c>
      <c r="CJ10" s="17">
        <v>0.161005851885928</v>
      </c>
      <c r="CK10" s="17">
        <v>0.24218030751174599</v>
      </c>
      <c r="CL10" s="17">
        <v>0.13509218969171599</v>
      </c>
    </row>
    <row r="11" spans="2:90" x14ac:dyDescent="0.3">
      <c r="B11" s="18" t="s">
        <v>341</v>
      </c>
      <c r="C11" s="17">
        <v>2.8556464788452699E-2</v>
      </c>
      <c r="D11" s="17">
        <v>2.5718729057014299E-2</v>
      </c>
      <c r="E11" s="17">
        <v>3.1556158461954899E-2</v>
      </c>
      <c r="F11" s="17"/>
      <c r="G11" s="17">
        <v>3.9093866355858903E-2</v>
      </c>
      <c r="H11" s="17">
        <v>5.1583290892418601E-2</v>
      </c>
      <c r="I11" s="17">
        <v>2.5764427792890201E-2</v>
      </c>
      <c r="J11" s="17">
        <v>8.3896291352706393E-3</v>
      </c>
      <c r="K11" s="17">
        <v>3.5598380339275801E-2</v>
      </c>
      <c r="L11" s="17">
        <v>1.6674369788383998E-2</v>
      </c>
      <c r="M11" s="17"/>
      <c r="N11" s="17">
        <v>2.4666516450522799E-2</v>
      </c>
      <c r="O11" s="17">
        <v>3.9305740311760401E-2</v>
      </c>
      <c r="P11" s="17">
        <v>2.6046160104490498E-2</v>
      </c>
      <c r="Q11" s="17">
        <v>2.4086713873318899E-2</v>
      </c>
      <c r="R11" s="17"/>
      <c r="S11" s="17">
        <v>4.1333702962967601E-2</v>
      </c>
      <c r="T11" s="17">
        <v>2.5863498349631701E-2</v>
      </c>
      <c r="U11" s="17">
        <v>4.2159899839026203E-2</v>
      </c>
      <c r="V11" s="17">
        <v>3.2761452296393802E-2</v>
      </c>
      <c r="W11" s="17">
        <v>4.6015023853961202E-2</v>
      </c>
      <c r="X11" s="17">
        <v>1.1619491174344901E-2</v>
      </c>
      <c r="Y11" s="17">
        <v>3.0370690210113301E-2</v>
      </c>
      <c r="Z11" s="17">
        <v>1.0229717831492799E-2</v>
      </c>
      <c r="AA11" s="17">
        <v>2.4089119350148801E-2</v>
      </c>
      <c r="AB11" s="17">
        <v>2.0471690521448101E-2</v>
      </c>
      <c r="AC11" s="17">
        <v>1.8206843696130098E-2</v>
      </c>
      <c r="AD11" s="17">
        <v>1.9167729891138699E-2</v>
      </c>
      <c r="AE11" s="17"/>
      <c r="AF11" s="17">
        <v>2.0401319016587999E-2</v>
      </c>
      <c r="AG11" s="17">
        <v>2.6300198850874801E-2</v>
      </c>
      <c r="AH11" s="17">
        <v>4.6681872544647098E-2</v>
      </c>
      <c r="AI11" s="17"/>
      <c r="AJ11" s="17">
        <v>2.90674829344315E-2</v>
      </c>
      <c r="AK11" s="17">
        <v>2.5052067342769099E-2</v>
      </c>
      <c r="AL11" s="17">
        <v>3.0490653593881499E-2</v>
      </c>
      <c r="AM11" s="17">
        <v>3.5347133549951198E-2</v>
      </c>
      <c r="AN11" s="17">
        <v>4.13407581485572E-2</v>
      </c>
      <c r="AO11" s="17"/>
      <c r="AP11" s="17">
        <v>2.8828631302094902E-2</v>
      </c>
      <c r="AQ11" s="17">
        <v>1.9382987270200401E-2</v>
      </c>
      <c r="AR11" s="17">
        <v>4.4946503849338397E-2</v>
      </c>
      <c r="AS11" s="17">
        <v>2.7594585240653401E-2</v>
      </c>
      <c r="AT11" s="17">
        <v>2.3044585906153599E-2</v>
      </c>
      <c r="AU11" s="17">
        <v>3.1549915570905203E-2</v>
      </c>
      <c r="AV11" s="17"/>
      <c r="AW11" s="17">
        <v>0</v>
      </c>
      <c r="AX11" s="17">
        <v>4.4023787094793203E-2</v>
      </c>
      <c r="AY11" s="17">
        <v>3.37500882629038E-2</v>
      </c>
      <c r="AZ11" s="17">
        <v>4.40719119933616E-2</v>
      </c>
      <c r="BA11" s="17">
        <v>3.7230951976066101E-2</v>
      </c>
      <c r="BB11" s="17">
        <v>4.1149852501183103E-2</v>
      </c>
      <c r="BC11" s="17">
        <v>2.97396008047363E-2</v>
      </c>
      <c r="BD11" s="17">
        <v>3.2678206244399897E-2</v>
      </c>
      <c r="BE11" s="17">
        <v>5.7005025426196902E-3</v>
      </c>
      <c r="BF11" s="17">
        <v>3.9865259768154901E-2</v>
      </c>
      <c r="BG11" s="17">
        <v>1.91206948532547E-2</v>
      </c>
      <c r="BH11" s="17">
        <v>2.9096278005476799E-2</v>
      </c>
      <c r="BI11" s="17">
        <v>1.05002598738307E-2</v>
      </c>
      <c r="BJ11" s="17">
        <v>3.1398033763763898E-2</v>
      </c>
      <c r="BK11" s="17">
        <v>0</v>
      </c>
      <c r="BL11" s="17">
        <v>6.5699312651525598E-3</v>
      </c>
      <c r="BM11" s="17"/>
      <c r="BN11" s="17">
        <v>2.2694335328158299E-2</v>
      </c>
      <c r="BO11" s="17">
        <v>3.5837450108655702E-2</v>
      </c>
      <c r="BP11" s="17"/>
      <c r="BQ11" s="17">
        <v>2.6011824450368599E-2</v>
      </c>
      <c r="BR11" s="17">
        <v>2.5694337376770598E-2</v>
      </c>
      <c r="BS11" s="17"/>
      <c r="BT11" s="17">
        <v>2.8955060365946E-2</v>
      </c>
      <c r="BU11" s="17"/>
      <c r="BV11" s="17">
        <v>4.1178939227105998E-2</v>
      </c>
      <c r="BW11" s="17">
        <v>3.6955550555188302E-2</v>
      </c>
      <c r="BX11" s="17">
        <v>1.90265998569253E-2</v>
      </c>
      <c r="BY11" s="17"/>
      <c r="BZ11" s="17">
        <v>4.0255915895859903E-2</v>
      </c>
      <c r="CA11" s="17">
        <v>3.5603453396051497E-2</v>
      </c>
      <c r="CB11" s="17">
        <v>3.77210836423661E-2</v>
      </c>
      <c r="CC11" s="17">
        <v>2.8497641289547099E-2</v>
      </c>
      <c r="CD11" s="17">
        <v>2.1561382301913502E-2</v>
      </c>
      <c r="CE11" s="17">
        <v>2.3287827329602901E-2</v>
      </c>
      <c r="CF11" s="17">
        <v>1.4319874322452301E-2</v>
      </c>
      <c r="CG11" s="17"/>
      <c r="CH11" s="17">
        <v>1.4413579917210999E-2</v>
      </c>
      <c r="CI11" s="17">
        <v>2.3462529271797702E-2</v>
      </c>
      <c r="CJ11" s="17">
        <v>3.5895607085703399E-2</v>
      </c>
      <c r="CK11" s="17">
        <v>3.3192377530135098E-2</v>
      </c>
      <c r="CL11" s="17">
        <v>2.4888048829117802E-2</v>
      </c>
    </row>
    <row r="12" spans="2:90" x14ac:dyDescent="0.3">
      <c r="B12" s="18" t="s">
        <v>338</v>
      </c>
      <c r="C12" s="17">
        <v>0.103509193016011</v>
      </c>
      <c r="D12" s="17">
        <v>0.10688585670416501</v>
      </c>
      <c r="E12" s="17">
        <v>0.101029690364337</v>
      </c>
      <c r="F12" s="17"/>
      <c r="G12" s="17">
        <v>5.7706799835250601E-2</v>
      </c>
      <c r="H12" s="17">
        <v>8.4652717205532704E-2</v>
      </c>
      <c r="I12" s="17">
        <v>0.10649374374486401</v>
      </c>
      <c r="J12" s="17">
        <v>9.0323045043271905E-2</v>
      </c>
      <c r="K12" s="17">
        <v>0.13508600483341199</v>
      </c>
      <c r="L12" s="17">
        <v>0.13641906234627499</v>
      </c>
      <c r="M12" s="17"/>
      <c r="N12" s="17">
        <v>8.3558272304195796E-2</v>
      </c>
      <c r="O12" s="17">
        <v>8.01802398926479E-2</v>
      </c>
      <c r="P12" s="17">
        <v>0.13918385222487401</v>
      </c>
      <c r="Q12" s="17">
        <v>0.11654223073549901</v>
      </c>
      <c r="R12" s="17"/>
      <c r="S12" s="17">
        <v>9.7348519683101903E-2</v>
      </c>
      <c r="T12" s="17">
        <v>0.10298637778028299</v>
      </c>
      <c r="U12" s="17">
        <v>0.116538521653586</v>
      </c>
      <c r="V12" s="17">
        <v>8.3859931048895095E-2</v>
      </c>
      <c r="W12" s="17">
        <v>0.128846090829872</v>
      </c>
      <c r="X12" s="17">
        <v>8.1000436862366201E-2</v>
      </c>
      <c r="Y12" s="17">
        <v>0.107145094857552</v>
      </c>
      <c r="Z12" s="17">
        <v>0.18390875911524801</v>
      </c>
      <c r="AA12" s="17">
        <v>0.114292102056698</v>
      </c>
      <c r="AB12" s="17">
        <v>9.3730789226595904E-2</v>
      </c>
      <c r="AC12" s="17">
        <v>0.10690036357162901</v>
      </c>
      <c r="AD12" s="17">
        <v>3.4331634801687501E-2</v>
      </c>
      <c r="AE12" s="17"/>
      <c r="AF12" s="17">
        <v>0.13963819268050701</v>
      </c>
      <c r="AG12" s="17">
        <v>8.3511286163890405E-2</v>
      </c>
      <c r="AH12" s="17">
        <v>9.9218333761786501E-2</v>
      </c>
      <c r="AI12" s="17"/>
      <c r="AJ12" s="17">
        <v>0.115229978676174</v>
      </c>
      <c r="AK12" s="17">
        <v>9.2992587912488003E-2</v>
      </c>
      <c r="AL12" s="17">
        <v>0.119785729579805</v>
      </c>
      <c r="AM12" s="17">
        <v>0.112725734382201</v>
      </c>
      <c r="AN12" s="17">
        <v>9.9923468641563498E-2</v>
      </c>
      <c r="AO12" s="17"/>
      <c r="AP12" s="17">
        <v>8.4052935420106306E-2</v>
      </c>
      <c r="AQ12" s="17">
        <v>9.1651559082121997E-2</v>
      </c>
      <c r="AR12" s="17">
        <v>0.118036317410324</v>
      </c>
      <c r="AS12" s="17">
        <v>0.14184461394110001</v>
      </c>
      <c r="AT12" s="17">
        <v>9.7352594374911006E-2</v>
      </c>
      <c r="AU12" s="17">
        <v>8.5908247077864194E-2</v>
      </c>
      <c r="AV12" s="17"/>
      <c r="AW12" s="17">
        <v>0.187104804987513</v>
      </c>
      <c r="AX12" s="17">
        <v>0.147267716234878</v>
      </c>
      <c r="AY12" s="17">
        <v>0.12823935460094099</v>
      </c>
      <c r="AZ12" s="17">
        <v>9.0171662346082204E-2</v>
      </c>
      <c r="BA12" s="17">
        <v>7.5650416772509804E-2</v>
      </c>
      <c r="BB12" s="17">
        <v>0.11915295367046499</v>
      </c>
      <c r="BC12" s="17">
        <v>0.12802608517241501</v>
      </c>
      <c r="BD12" s="17">
        <v>0.139788751547129</v>
      </c>
      <c r="BE12" s="17">
        <v>0.14630924679496601</v>
      </c>
      <c r="BF12" s="17">
        <v>8.1080656165094897E-2</v>
      </c>
      <c r="BG12" s="17">
        <v>0.13029383117621701</v>
      </c>
      <c r="BH12" s="17">
        <v>9.2193227554964396E-2</v>
      </c>
      <c r="BI12" s="17">
        <v>8.8009026919074699E-3</v>
      </c>
      <c r="BJ12" s="17">
        <v>7.6819946752377397E-2</v>
      </c>
      <c r="BK12" s="17">
        <v>3.9862998094059798E-2</v>
      </c>
      <c r="BL12" s="17">
        <v>3.0064624314805499E-2</v>
      </c>
      <c r="BM12" s="17"/>
      <c r="BN12" s="17">
        <v>0.11394004046586</v>
      </c>
      <c r="BO12" s="17">
        <v>8.9441454812696594E-2</v>
      </c>
      <c r="BP12" s="17"/>
      <c r="BQ12" s="17">
        <v>8.2746538766225203E-2</v>
      </c>
      <c r="BR12" s="17">
        <v>0.12797681710327799</v>
      </c>
      <c r="BS12" s="17"/>
      <c r="BT12" s="17">
        <v>8.1872938683943894E-2</v>
      </c>
      <c r="BU12" s="17"/>
      <c r="BV12" s="17">
        <v>0.121808505898505</v>
      </c>
      <c r="BW12" s="17">
        <v>9.7232418037982896E-2</v>
      </c>
      <c r="BX12" s="17">
        <v>9.9232798065527802E-2</v>
      </c>
      <c r="BY12" s="17"/>
      <c r="BZ12" s="17">
        <v>0.115386790022299</v>
      </c>
      <c r="CA12" s="17">
        <v>0.107514703852917</v>
      </c>
      <c r="CB12" s="17">
        <v>0.11980558206544099</v>
      </c>
      <c r="CC12" s="17">
        <v>0.121367043942485</v>
      </c>
      <c r="CD12" s="17">
        <v>0.11669635244959101</v>
      </c>
      <c r="CE12" s="17">
        <v>6.6761854394983E-2</v>
      </c>
      <c r="CF12" s="17">
        <v>7.0040274057431004E-2</v>
      </c>
      <c r="CG12" s="17"/>
      <c r="CH12" s="17">
        <v>6.3511360213776999E-2</v>
      </c>
      <c r="CI12" s="17">
        <v>8.3475299152739907E-2</v>
      </c>
      <c r="CJ12" s="17">
        <v>0.12827794057171299</v>
      </c>
      <c r="CK12" s="17">
        <v>0.106760668314447</v>
      </c>
      <c r="CL12" s="17">
        <v>0.14715605268184201</v>
      </c>
    </row>
    <row r="13" spans="2:90" ht="28.8" x14ac:dyDescent="0.3">
      <c r="B13" s="18" t="s">
        <v>348</v>
      </c>
      <c r="C13" s="17">
        <v>1.0897663732209101E-2</v>
      </c>
      <c r="D13" s="17">
        <v>1.22379729356175E-2</v>
      </c>
      <c r="E13" s="17">
        <v>9.6741622115021405E-3</v>
      </c>
      <c r="F13" s="17"/>
      <c r="G13" s="17">
        <v>3.5517174308338097E-2</v>
      </c>
      <c r="H13" s="17">
        <v>2.06565975844357E-2</v>
      </c>
      <c r="I13" s="17">
        <v>8.71927660329108E-3</v>
      </c>
      <c r="J13" s="17">
        <v>2.7052509215558201E-3</v>
      </c>
      <c r="K13" s="17">
        <v>3.4481610576347398E-3</v>
      </c>
      <c r="L13" s="17">
        <v>0</v>
      </c>
      <c r="M13" s="17"/>
      <c r="N13" s="17">
        <v>8.9003067336186105E-3</v>
      </c>
      <c r="O13" s="17">
        <v>6.0413223563014302E-3</v>
      </c>
      <c r="P13" s="17">
        <v>1.8990337476729301E-2</v>
      </c>
      <c r="Q13" s="17">
        <v>1.1079120667026199E-2</v>
      </c>
      <c r="R13" s="17"/>
      <c r="S13" s="17">
        <v>2.3183180400768898E-2</v>
      </c>
      <c r="T13" s="17">
        <v>6.4723789177760904E-3</v>
      </c>
      <c r="U13" s="17">
        <v>1.1801271810595501E-2</v>
      </c>
      <c r="V13" s="17">
        <v>0</v>
      </c>
      <c r="W13" s="17">
        <v>1.9438371750320399E-2</v>
      </c>
      <c r="X13" s="17">
        <v>0</v>
      </c>
      <c r="Y13" s="17">
        <v>1.26821622793842E-2</v>
      </c>
      <c r="Z13" s="17">
        <v>0</v>
      </c>
      <c r="AA13" s="17">
        <v>1.88179779729446E-2</v>
      </c>
      <c r="AB13" s="17">
        <v>4.9247930606452E-3</v>
      </c>
      <c r="AC13" s="17">
        <v>8.7765110638759001E-3</v>
      </c>
      <c r="AD13" s="17">
        <v>1.7712522685118099E-2</v>
      </c>
      <c r="AE13" s="17"/>
      <c r="AF13" s="17">
        <v>4.0618698438116196E-3</v>
      </c>
      <c r="AG13" s="17">
        <v>9.7706491146639495E-3</v>
      </c>
      <c r="AH13" s="17">
        <v>1.9385614099816598E-2</v>
      </c>
      <c r="AI13" s="17"/>
      <c r="AJ13" s="17">
        <v>1.38190077330423E-2</v>
      </c>
      <c r="AK13" s="17">
        <v>1.7573541917937401E-2</v>
      </c>
      <c r="AL13" s="17">
        <v>0</v>
      </c>
      <c r="AM13" s="17">
        <v>0</v>
      </c>
      <c r="AN13" s="17">
        <v>1.12038636948526E-2</v>
      </c>
      <c r="AO13" s="17"/>
      <c r="AP13" s="17">
        <v>2.3230406385085601E-2</v>
      </c>
      <c r="AQ13" s="17">
        <v>1.6162904870282699E-2</v>
      </c>
      <c r="AR13" s="17">
        <v>6.1118967929272702E-3</v>
      </c>
      <c r="AS13" s="17">
        <v>6.72971269583754E-3</v>
      </c>
      <c r="AT13" s="17">
        <v>0</v>
      </c>
      <c r="AU13" s="17">
        <v>0</v>
      </c>
      <c r="AV13" s="17"/>
      <c r="AW13" s="17">
        <v>0</v>
      </c>
      <c r="AX13" s="17">
        <v>1.96809800236044E-2</v>
      </c>
      <c r="AY13" s="17">
        <v>2.0471244026243899E-2</v>
      </c>
      <c r="AZ13" s="17">
        <v>7.7616097331950299E-3</v>
      </c>
      <c r="BA13" s="17">
        <v>2.0757930558532301E-2</v>
      </c>
      <c r="BB13" s="17">
        <v>0</v>
      </c>
      <c r="BC13" s="17">
        <v>2.0538207599351599E-2</v>
      </c>
      <c r="BD13" s="17">
        <v>6.9923790068971096E-3</v>
      </c>
      <c r="BE13" s="17">
        <v>9.9868139781409092E-3</v>
      </c>
      <c r="BF13" s="17">
        <v>9.5554842393635493E-3</v>
      </c>
      <c r="BG13" s="17">
        <v>0</v>
      </c>
      <c r="BH13" s="17">
        <v>0</v>
      </c>
      <c r="BI13" s="17">
        <v>9.9714493098262899E-3</v>
      </c>
      <c r="BJ13" s="17">
        <v>0</v>
      </c>
      <c r="BK13" s="17">
        <v>0</v>
      </c>
      <c r="BL13" s="17">
        <v>3.0426094626058098E-2</v>
      </c>
      <c r="BM13" s="17"/>
      <c r="BN13" s="17">
        <v>8.4380862311841404E-3</v>
      </c>
      <c r="BO13" s="17">
        <v>1.4453988990083501E-2</v>
      </c>
      <c r="BP13" s="17"/>
      <c r="BQ13" s="17">
        <v>2.35862915583934E-2</v>
      </c>
      <c r="BR13" s="17">
        <v>9.6261046078001903E-3</v>
      </c>
      <c r="BS13" s="17"/>
      <c r="BT13" s="17">
        <v>2.2909213430639199E-2</v>
      </c>
      <c r="BU13" s="17"/>
      <c r="BV13" s="17">
        <v>1.27433422981479E-2</v>
      </c>
      <c r="BW13" s="17">
        <v>1.5436395809500399E-2</v>
      </c>
      <c r="BX13" s="17">
        <v>7.8100689855768596E-3</v>
      </c>
      <c r="BY13" s="17"/>
      <c r="BZ13" s="17">
        <v>5.3675407755210802E-3</v>
      </c>
      <c r="CA13" s="17">
        <v>1.30016067864953E-2</v>
      </c>
      <c r="CB13" s="17">
        <v>4.315310721633E-3</v>
      </c>
      <c r="CC13" s="17">
        <v>2.2778083305317699E-2</v>
      </c>
      <c r="CD13" s="17">
        <v>8.2367567473391294E-3</v>
      </c>
      <c r="CE13" s="17">
        <v>1.14715297517819E-2</v>
      </c>
      <c r="CF13" s="17">
        <v>1.3334827604574899E-2</v>
      </c>
      <c r="CG13" s="17"/>
      <c r="CH13" s="17">
        <v>4.1304290316195702E-2</v>
      </c>
      <c r="CI13" s="17">
        <v>1.05243294204112E-2</v>
      </c>
      <c r="CJ13" s="17">
        <v>8.99698325894502E-3</v>
      </c>
      <c r="CK13" s="17">
        <v>0</v>
      </c>
      <c r="CL13" s="17">
        <v>0</v>
      </c>
    </row>
    <row r="14" spans="2:90" ht="28.8" x14ac:dyDescent="0.3">
      <c r="B14" s="18" t="s">
        <v>339</v>
      </c>
      <c r="C14" s="17">
        <v>0.18882480448986</v>
      </c>
      <c r="D14" s="17">
        <v>0.19040340734017899</v>
      </c>
      <c r="E14" s="17">
        <v>0.18671316067639901</v>
      </c>
      <c r="F14" s="17"/>
      <c r="G14" s="17">
        <v>0.231867941180189</v>
      </c>
      <c r="H14" s="17">
        <v>0.24579046350408201</v>
      </c>
      <c r="I14" s="17">
        <v>0.26294434297868702</v>
      </c>
      <c r="J14" s="17">
        <v>0.22988285039409101</v>
      </c>
      <c r="K14" s="17">
        <v>0.14861517698264001</v>
      </c>
      <c r="L14" s="17">
        <v>4.6642371094769E-2</v>
      </c>
      <c r="M14" s="17"/>
      <c r="N14" s="17">
        <v>0.19254996294032201</v>
      </c>
      <c r="O14" s="17">
        <v>0.23774310830700299</v>
      </c>
      <c r="P14" s="17">
        <v>0.14062712249026799</v>
      </c>
      <c r="Q14" s="17">
        <v>0.17833409252260601</v>
      </c>
      <c r="R14" s="17"/>
      <c r="S14" s="17">
        <v>0.19399678280029001</v>
      </c>
      <c r="T14" s="17">
        <v>0.195466524247422</v>
      </c>
      <c r="U14" s="17">
        <v>0.175904198352869</v>
      </c>
      <c r="V14" s="17">
        <v>0.174672255551309</v>
      </c>
      <c r="W14" s="17">
        <v>0.14989179464283101</v>
      </c>
      <c r="X14" s="17">
        <v>0.22520044993421201</v>
      </c>
      <c r="Y14" s="17">
        <v>0.12124801407036501</v>
      </c>
      <c r="Z14" s="17">
        <v>0.15422054537000701</v>
      </c>
      <c r="AA14" s="17">
        <v>0.211705305681369</v>
      </c>
      <c r="AB14" s="17">
        <v>0.18741404098440601</v>
      </c>
      <c r="AC14" s="17">
        <v>0.21501315410503899</v>
      </c>
      <c r="AD14" s="17">
        <v>0.29699695936088299</v>
      </c>
      <c r="AE14" s="17"/>
      <c r="AF14" s="17">
        <v>0.14635299335306301</v>
      </c>
      <c r="AG14" s="17">
        <v>0.183700832220557</v>
      </c>
      <c r="AH14" s="17">
        <v>0.24806947747232799</v>
      </c>
      <c r="AI14" s="17"/>
      <c r="AJ14" s="17">
        <v>0.130626134425715</v>
      </c>
      <c r="AK14" s="17">
        <v>0.19968989816774599</v>
      </c>
      <c r="AL14" s="17">
        <v>0.23040487051991301</v>
      </c>
      <c r="AM14" s="17">
        <v>0.173383133697596</v>
      </c>
      <c r="AN14" s="17">
        <v>0.15954103384467699</v>
      </c>
      <c r="AO14" s="17"/>
      <c r="AP14" s="17">
        <v>0.20067726693242299</v>
      </c>
      <c r="AQ14" s="17">
        <v>0.16774554573442399</v>
      </c>
      <c r="AR14" s="17">
        <v>0.19361605530588899</v>
      </c>
      <c r="AS14" s="17">
        <v>0.18224108952062701</v>
      </c>
      <c r="AT14" s="17">
        <v>0.203794597322358</v>
      </c>
      <c r="AU14" s="17">
        <v>0.18693703814206</v>
      </c>
      <c r="AV14" s="17"/>
      <c r="AW14" s="17">
        <v>0.201761504570932</v>
      </c>
      <c r="AX14" s="17">
        <v>0.119643570666498</v>
      </c>
      <c r="AY14" s="17">
        <v>0.20071170266750099</v>
      </c>
      <c r="AZ14" s="17">
        <v>0.199392192411252</v>
      </c>
      <c r="BA14" s="17">
        <v>0.21272557144138601</v>
      </c>
      <c r="BB14" s="17">
        <v>0.18311791626457299</v>
      </c>
      <c r="BC14" s="17">
        <v>0.17252456111505099</v>
      </c>
      <c r="BD14" s="17">
        <v>0.13289300052136799</v>
      </c>
      <c r="BE14" s="17">
        <v>0.187058649478127</v>
      </c>
      <c r="BF14" s="17">
        <v>0.20297903922563301</v>
      </c>
      <c r="BG14" s="17">
        <v>0.29103974796219201</v>
      </c>
      <c r="BH14" s="17">
        <v>0.16968210573411799</v>
      </c>
      <c r="BI14" s="17">
        <v>0.235999415622276</v>
      </c>
      <c r="BJ14" s="17">
        <v>0.24601098241372099</v>
      </c>
      <c r="BK14" s="17">
        <v>0.15861820782649499</v>
      </c>
      <c r="BL14" s="17">
        <v>0.12631269442927301</v>
      </c>
      <c r="BM14" s="17"/>
      <c r="BN14" s="17">
        <v>0.16750992507689</v>
      </c>
      <c r="BO14" s="17">
        <v>0.21870818080717699</v>
      </c>
      <c r="BP14" s="17"/>
      <c r="BQ14" s="17">
        <v>0.20423240678242599</v>
      </c>
      <c r="BR14" s="17">
        <v>0.16468003625827499</v>
      </c>
      <c r="BS14" s="17"/>
      <c r="BT14" s="17">
        <v>0.23358741463791299</v>
      </c>
      <c r="BU14" s="17"/>
      <c r="BV14" s="17">
        <v>0.19831466141985701</v>
      </c>
      <c r="BW14" s="17">
        <v>0.220233460067846</v>
      </c>
      <c r="BX14" s="17">
        <v>0.171908359057895</v>
      </c>
      <c r="BY14" s="17"/>
      <c r="BZ14" s="17">
        <v>0.26058522099749998</v>
      </c>
      <c r="CA14" s="17">
        <v>0.26840326803641101</v>
      </c>
      <c r="CB14" s="17">
        <v>0.19163355797807999</v>
      </c>
      <c r="CC14" s="17">
        <v>0.175627537597081</v>
      </c>
      <c r="CD14" s="17">
        <v>0.18424274749930999</v>
      </c>
      <c r="CE14" s="17">
        <v>0.14442627110063</v>
      </c>
      <c r="CF14" s="17">
        <v>0.153286972406111</v>
      </c>
      <c r="CG14" s="17"/>
      <c r="CH14" s="17">
        <v>0.11155540923972999</v>
      </c>
      <c r="CI14" s="17">
        <v>0.11378127069212</v>
      </c>
      <c r="CJ14" s="17">
        <v>0.24252542583741801</v>
      </c>
      <c r="CK14" s="17">
        <v>0.26136064256728297</v>
      </c>
      <c r="CL14" s="17">
        <v>0.298179526326045</v>
      </c>
    </row>
    <row r="15" spans="2:90" ht="28.8" x14ac:dyDescent="0.3">
      <c r="B15" s="18" t="s">
        <v>347</v>
      </c>
      <c r="C15" s="17">
        <v>1.18187995436069E-2</v>
      </c>
      <c r="D15" s="17">
        <v>1.3647743682859301E-2</v>
      </c>
      <c r="E15" s="17">
        <v>1.0125055757316301E-2</v>
      </c>
      <c r="F15" s="17"/>
      <c r="G15" s="17">
        <v>3.4940685129632103E-2</v>
      </c>
      <c r="H15" s="17">
        <v>2.12121754921809E-2</v>
      </c>
      <c r="I15" s="17">
        <v>6.0772526625769204E-3</v>
      </c>
      <c r="J15" s="17">
        <v>5.4198086208379704E-3</v>
      </c>
      <c r="K15" s="17">
        <v>6.5163445415725397E-3</v>
      </c>
      <c r="L15" s="17">
        <v>2.2365604713833402E-3</v>
      </c>
      <c r="M15" s="17"/>
      <c r="N15" s="17">
        <v>1.9956774037516899E-2</v>
      </c>
      <c r="O15" s="17">
        <v>1.2499709441911399E-2</v>
      </c>
      <c r="P15" s="17">
        <v>6.5567631112967203E-3</v>
      </c>
      <c r="Q15" s="17">
        <v>7.0880586206011698E-3</v>
      </c>
      <c r="R15" s="17"/>
      <c r="S15" s="17">
        <v>2.9370878130846399E-2</v>
      </c>
      <c r="T15" s="17">
        <v>1.08159754418594E-2</v>
      </c>
      <c r="U15" s="17">
        <v>0</v>
      </c>
      <c r="V15" s="17">
        <v>0</v>
      </c>
      <c r="W15" s="17">
        <v>0</v>
      </c>
      <c r="X15" s="17">
        <v>1.53162446413025E-2</v>
      </c>
      <c r="Y15" s="17">
        <v>1.21737273916684E-2</v>
      </c>
      <c r="Z15" s="17">
        <v>1.30852983020265E-2</v>
      </c>
      <c r="AA15" s="17">
        <v>1.45948038118677E-2</v>
      </c>
      <c r="AB15" s="17">
        <v>1.44020321789773E-2</v>
      </c>
      <c r="AC15" s="17">
        <v>0</v>
      </c>
      <c r="AD15" s="17">
        <v>1.7125103897346599E-2</v>
      </c>
      <c r="AE15" s="17"/>
      <c r="AF15" s="17">
        <v>6.6154443617252702E-3</v>
      </c>
      <c r="AG15" s="17">
        <v>1.2464500894902201E-2</v>
      </c>
      <c r="AH15" s="17">
        <v>1.34079248379762E-2</v>
      </c>
      <c r="AI15" s="17"/>
      <c r="AJ15" s="17">
        <v>6.6937893599742096E-3</v>
      </c>
      <c r="AK15" s="17">
        <v>1.39916999732527E-2</v>
      </c>
      <c r="AL15" s="17">
        <v>6.4346612236861498E-3</v>
      </c>
      <c r="AM15" s="17">
        <v>1.5564775699912299E-2</v>
      </c>
      <c r="AN15" s="17">
        <v>4.1119751250655798E-2</v>
      </c>
      <c r="AO15" s="17"/>
      <c r="AP15" s="17">
        <v>1.9858869148846301E-2</v>
      </c>
      <c r="AQ15" s="17">
        <v>7.9597232635892998E-3</v>
      </c>
      <c r="AR15" s="17">
        <v>0</v>
      </c>
      <c r="AS15" s="17">
        <v>8.3375692171836803E-3</v>
      </c>
      <c r="AT15" s="17">
        <v>2.9854125026659899E-2</v>
      </c>
      <c r="AU15" s="17">
        <v>1.2532680848013599E-2</v>
      </c>
      <c r="AV15" s="17"/>
      <c r="AW15" s="17">
        <v>0</v>
      </c>
      <c r="AX15" s="17">
        <v>4.1085699532345199E-2</v>
      </c>
      <c r="AY15" s="17">
        <v>1.3767950522470601E-2</v>
      </c>
      <c r="AZ15" s="17">
        <v>8.3317951303258295E-3</v>
      </c>
      <c r="BA15" s="17">
        <v>2.78608245650875E-2</v>
      </c>
      <c r="BB15" s="17">
        <v>5.205545733651E-3</v>
      </c>
      <c r="BC15" s="17">
        <v>5.8839163347323602E-3</v>
      </c>
      <c r="BD15" s="17">
        <v>0</v>
      </c>
      <c r="BE15" s="17">
        <v>1.47741633189365E-2</v>
      </c>
      <c r="BF15" s="17">
        <v>0</v>
      </c>
      <c r="BG15" s="17">
        <v>6.6139163606708804E-3</v>
      </c>
      <c r="BH15" s="17">
        <v>1.8425964252694299E-2</v>
      </c>
      <c r="BI15" s="17">
        <v>1.21899583767848E-2</v>
      </c>
      <c r="BJ15" s="17">
        <v>0</v>
      </c>
      <c r="BK15" s="17">
        <v>2.3197463747860501E-2</v>
      </c>
      <c r="BL15" s="17">
        <v>1.5691475611329001E-2</v>
      </c>
      <c r="BM15" s="17"/>
      <c r="BN15" s="17">
        <v>7.8106646220223903E-3</v>
      </c>
      <c r="BO15" s="17">
        <v>1.75280352996071E-2</v>
      </c>
      <c r="BP15" s="17"/>
      <c r="BQ15" s="17">
        <v>1.9890985633007702E-2</v>
      </c>
      <c r="BR15" s="17">
        <v>5.2329298414892002E-3</v>
      </c>
      <c r="BS15" s="17"/>
      <c r="BT15" s="17">
        <v>1.21471961070159E-2</v>
      </c>
      <c r="BU15" s="17"/>
      <c r="BV15" s="17">
        <v>4.4454319642550999E-3</v>
      </c>
      <c r="BW15" s="17">
        <v>2.6399780231657E-2</v>
      </c>
      <c r="BX15" s="17">
        <v>9.7354983489632008E-3</v>
      </c>
      <c r="BY15" s="17"/>
      <c r="BZ15" s="17">
        <v>1.7091302070796101E-2</v>
      </c>
      <c r="CA15" s="17">
        <v>7.0382281902361303E-3</v>
      </c>
      <c r="CB15" s="17">
        <v>1.54593252217419E-2</v>
      </c>
      <c r="CC15" s="17">
        <v>6.3864171858767299E-3</v>
      </c>
      <c r="CD15" s="17">
        <v>9.1611017667592998E-3</v>
      </c>
      <c r="CE15" s="17">
        <v>2.1016219983985E-2</v>
      </c>
      <c r="CF15" s="17">
        <v>1.7780211863002E-2</v>
      </c>
      <c r="CG15" s="17"/>
      <c r="CH15" s="17">
        <v>3.0859801421390599E-2</v>
      </c>
      <c r="CI15" s="17">
        <v>1.42079471069479E-2</v>
      </c>
      <c r="CJ15" s="17">
        <v>6.7355195376665299E-3</v>
      </c>
      <c r="CK15" s="17">
        <v>6.3127035222504801E-3</v>
      </c>
      <c r="CL15" s="17">
        <v>1.1282464297713801E-2</v>
      </c>
    </row>
    <row r="16" spans="2:90" x14ac:dyDescent="0.3">
      <c r="B16" s="18" t="s">
        <v>345</v>
      </c>
      <c r="C16" s="17">
        <v>1.13172454590195E-2</v>
      </c>
      <c r="D16" s="17">
        <v>1.1804042779995E-2</v>
      </c>
      <c r="E16" s="17">
        <v>1.0931209230936699E-2</v>
      </c>
      <c r="F16" s="17"/>
      <c r="G16" s="17">
        <v>2.8095839075443399E-2</v>
      </c>
      <c r="H16" s="17">
        <v>1.77906425986416E-2</v>
      </c>
      <c r="I16" s="17">
        <v>1.4660552345087299E-2</v>
      </c>
      <c r="J16" s="17">
        <v>8.4644144652464906E-3</v>
      </c>
      <c r="K16" s="17">
        <v>3.0585503846223099E-3</v>
      </c>
      <c r="L16" s="17">
        <v>0</v>
      </c>
      <c r="M16" s="17"/>
      <c r="N16" s="17">
        <v>3.1969078279885398E-3</v>
      </c>
      <c r="O16" s="17">
        <v>5.9446196913974497E-3</v>
      </c>
      <c r="P16" s="17">
        <v>2.1756585144675301E-2</v>
      </c>
      <c r="Q16" s="17">
        <v>1.6574308503275799E-2</v>
      </c>
      <c r="R16" s="17"/>
      <c r="S16" s="17">
        <v>2.51912549041334E-2</v>
      </c>
      <c r="T16" s="17">
        <v>1.40844586028827E-2</v>
      </c>
      <c r="U16" s="17">
        <v>1.22751180833876E-2</v>
      </c>
      <c r="V16" s="17">
        <v>0</v>
      </c>
      <c r="W16" s="17">
        <v>1.1536498929987E-2</v>
      </c>
      <c r="X16" s="17">
        <v>1.0619374994389899E-2</v>
      </c>
      <c r="Y16" s="17">
        <v>1.02847499528326E-2</v>
      </c>
      <c r="Z16" s="17">
        <v>1.30852983020265E-2</v>
      </c>
      <c r="AA16" s="17">
        <v>4.6650317298570004E-3</v>
      </c>
      <c r="AB16" s="17">
        <v>1.49974193430857E-2</v>
      </c>
      <c r="AC16" s="17">
        <v>0</v>
      </c>
      <c r="AD16" s="17">
        <v>0</v>
      </c>
      <c r="AE16" s="17"/>
      <c r="AF16" s="17">
        <v>5.5494959838971502E-3</v>
      </c>
      <c r="AG16" s="17">
        <v>1.12854034059089E-2</v>
      </c>
      <c r="AH16" s="17">
        <v>1.59990018063942E-2</v>
      </c>
      <c r="AI16" s="17"/>
      <c r="AJ16" s="17">
        <v>6.6670983068230199E-3</v>
      </c>
      <c r="AK16" s="17">
        <v>1.2659952357060199E-2</v>
      </c>
      <c r="AL16" s="17">
        <v>1.04456693405835E-2</v>
      </c>
      <c r="AM16" s="17">
        <v>1.8770539323815401E-2</v>
      </c>
      <c r="AN16" s="17">
        <v>1.0131595251604199E-2</v>
      </c>
      <c r="AO16" s="17"/>
      <c r="AP16" s="17">
        <v>1.0450833331235599E-2</v>
      </c>
      <c r="AQ16" s="17">
        <v>1.09067111262998E-2</v>
      </c>
      <c r="AR16" s="17">
        <v>9.1287274502761407E-3</v>
      </c>
      <c r="AS16" s="17">
        <v>1.0970404031022301E-2</v>
      </c>
      <c r="AT16" s="17">
        <v>1.8705571007153501E-2</v>
      </c>
      <c r="AU16" s="17">
        <v>1.44943365191778E-2</v>
      </c>
      <c r="AV16" s="17"/>
      <c r="AW16" s="17">
        <v>0</v>
      </c>
      <c r="AX16" s="17">
        <v>1.10983451779156E-2</v>
      </c>
      <c r="AY16" s="17">
        <v>1.9769308932095601E-2</v>
      </c>
      <c r="AZ16" s="17">
        <v>2.16333258837361E-2</v>
      </c>
      <c r="BA16" s="17">
        <v>1.36552366266627E-2</v>
      </c>
      <c r="BB16" s="17">
        <v>2.6889492766043101E-2</v>
      </c>
      <c r="BC16" s="17">
        <v>2.6004755406607901E-2</v>
      </c>
      <c r="BD16" s="17">
        <v>6.5868794894181903E-3</v>
      </c>
      <c r="BE16" s="17">
        <v>0</v>
      </c>
      <c r="BF16" s="17">
        <v>1.13564043409659E-2</v>
      </c>
      <c r="BG16" s="17">
        <v>0</v>
      </c>
      <c r="BH16" s="17">
        <v>0</v>
      </c>
      <c r="BI16" s="17">
        <v>0</v>
      </c>
      <c r="BJ16" s="17">
        <v>0</v>
      </c>
      <c r="BK16" s="17">
        <v>0</v>
      </c>
      <c r="BL16" s="17">
        <v>6.0244976977099603E-3</v>
      </c>
      <c r="BM16" s="17"/>
      <c r="BN16" s="17">
        <v>8.4325777929209599E-3</v>
      </c>
      <c r="BO16" s="17">
        <v>1.5466978531174701E-2</v>
      </c>
      <c r="BP16" s="17"/>
      <c r="BQ16" s="17">
        <v>9.4297190065140701E-3</v>
      </c>
      <c r="BR16" s="17">
        <v>1.5239400265105301E-2</v>
      </c>
      <c r="BS16" s="17"/>
      <c r="BT16" s="17">
        <v>2.3038661086265001E-2</v>
      </c>
      <c r="BU16" s="17"/>
      <c r="BV16" s="17">
        <v>1.8088367470991299E-2</v>
      </c>
      <c r="BW16" s="17">
        <v>1.1808197066846901E-2</v>
      </c>
      <c r="BX16" s="17">
        <v>7.5259953363502599E-3</v>
      </c>
      <c r="BY16" s="17"/>
      <c r="BZ16" s="17">
        <v>9.5288254412422297E-3</v>
      </c>
      <c r="CA16" s="17">
        <v>1.10055156027173E-2</v>
      </c>
      <c r="CB16" s="17">
        <v>9.5725123281524202E-3</v>
      </c>
      <c r="CC16" s="17">
        <v>3.4644772514177198E-2</v>
      </c>
      <c r="CD16" s="17">
        <v>5.9386049038225698E-3</v>
      </c>
      <c r="CE16" s="17">
        <v>3.5383121404020299E-3</v>
      </c>
      <c r="CF16" s="17">
        <v>1.2200215001486599E-2</v>
      </c>
      <c r="CG16" s="17"/>
      <c r="CH16" s="17">
        <v>2.0621372079349099E-2</v>
      </c>
      <c r="CI16" s="17">
        <v>7.58975740154102E-3</v>
      </c>
      <c r="CJ16" s="17">
        <v>8.9236061215724506E-3</v>
      </c>
      <c r="CK16" s="17">
        <v>1.93901971218821E-2</v>
      </c>
      <c r="CL16" s="17">
        <v>1.36559985316804E-2</v>
      </c>
    </row>
    <row r="17" spans="2:90" x14ac:dyDescent="0.3">
      <c r="B17" s="18" t="s">
        <v>343</v>
      </c>
      <c r="C17" s="17">
        <v>2.9077429667434401E-2</v>
      </c>
      <c r="D17" s="17">
        <v>2.9692470463333499E-2</v>
      </c>
      <c r="E17" s="17">
        <v>2.8706846047970601E-2</v>
      </c>
      <c r="F17" s="17"/>
      <c r="G17" s="17">
        <v>4.2995648584850298E-2</v>
      </c>
      <c r="H17" s="17">
        <v>2.76128299976478E-2</v>
      </c>
      <c r="I17" s="17">
        <v>3.1830716832492403E-2</v>
      </c>
      <c r="J17" s="17">
        <v>1.0974197413590099E-2</v>
      </c>
      <c r="K17" s="17">
        <v>2.58047043734746E-2</v>
      </c>
      <c r="L17" s="17">
        <v>3.5662541586489897E-2</v>
      </c>
      <c r="M17" s="17"/>
      <c r="N17" s="17">
        <v>4.6260626300430603E-2</v>
      </c>
      <c r="O17" s="17">
        <v>2.39101709274715E-2</v>
      </c>
      <c r="P17" s="17">
        <v>2.9461562129571201E-2</v>
      </c>
      <c r="Q17" s="17">
        <v>1.5870295999139999E-2</v>
      </c>
      <c r="R17" s="17"/>
      <c r="S17" s="17">
        <v>3.97953767387417E-2</v>
      </c>
      <c r="T17" s="17">
        <v>3.2268103515875897E-2</v>
      </c>
      <c r="U17" s="17">
        <v>1.6664229347897901E-2</v>
      </c>
      <c r="V17" s="17">
        <v>2.1364301320769399E-2</v>
      </c>
      <c r="W17" s="17">
        <v>2.01597396322882E-2</v>
      </c>
      <c r="X17" s="17">
        <v>4.0625279268242602E-2</v>
      </c>
      <c r="Y17" s="17">
        <v>1.6862306390102201E-2</v>
      </c>
      <c r="Z17" s="17">
        <v>3.5737538749270999E-2</v>
      </c>
      <c r="AA17" s="17">
        <v>2.55088250759242E-2</v>
      </c>
      <c r="AB17" s="17">
        <v>2.7726626567674901E-2</v>
      </c>
      <c r="AC17" s="17">
        <v>2.90102349083305E-2</v>
      </c>
      <c r="AD17" s="17">
        <v>4.8410907967188797E-2</v>
      </c>
      <c r="AE17" s="17"/>
      <c r="AF17" s="17">
        <v>3.09767027481451E-2</v>
      </c>
      <c r="AG17" s="17">
        <v>2.90147435405783E-2</v>
      </c>
      <c r="AH17" s="17">
        <v>1.7422392643612599E-2</v>
      </c>
      <c r="AI17" s="17"/>
      <c r="AJ17" s="17">
        <v>2.6381544014232001E-2</v>
      </c>
      <c r="AK17" s="17">
        <v>2.5907116682559898E-2</v>
      </c>
      <c r="AL17" s="17">
        <v>1.7532893429888102E-2</v>
      </c>
      <c r="AM17" s="17">
        <v>3.9995284521419497E-2</v>
      </c>
      <c r="AN17" s="17">
        <v>1.9954965214037501E-2</v>
      </c>
      <c r="AO17" s="17"/>
      <c r="AP17" s="17">
        <v>2.48916108193604E-2</v>
      </c>
      <c r="AQ17" s="17">
        <v>3.3031641851479797E-2</v>
      </c>
      <c r="AR17" s="17">
        <v>2.0057599344721198E-2</v>
      </c>
      <c r="AS17" s="17">
        <v>2.5302122022192602E-2</v>
      </c>
      <c r="AT17" s="17">
        <v>1.5090536068090601E-2</v>
      </c>
      <c r="AU17" s="17">
        <v>3.8899381523100698E-2</v>
      </c>
      <c r="AV17" s="17"/>
      <c r="AW17" s="17">
        <v>0</v>
      </c>
      <c r="AX17" s="17">
        <v>2.1452181303823301E-2</v>
      </c>
      <c r="AY17" s="17">
        <v>2.1015143204214701E-2</v>
      </c>
      <c r="AZ17" s="17">
        <v>7.8578873698366292E-3</v>
      </c>
      <c r="BA17" s="17">
        <v>1.35396104819128E-2</v>
      </c>
      <c r="BB17" s="17">
        <v>2.6696162821970199E-2</v>
      </c>
      <c r="BC17" s="17">
        <v>2.8409674647506301E-2</v>
      </c>
      <c r="BD17" s="17">
        <v>4.2649229852306202E-2</v>
      </c>
      <c r="BE17" s="17">
        <v>1.55699370918589E-2</v>
      </c>
      <c r="BF17" s="17">
        <v>3.2320025335037597E-2</v>
      </c>
      <c r="BG17" s="17">
        <v>6.5855672094954298E-2</v>
      </c>
      <c r="BH17" s="17">
        <v>3.7504043093055099E-2</v>
      </c>
      <c r="BI17" s="17">
        <v>3.3482810363215501E-2</v>
      </c>
      <c r="BJ17" s="17">
        <v>1.69951130739887E-2</v>
      </c>
      <c r="BK17" s="17">
        <v>3.8611351719629303E-2</v>
      </c>
      <c r="BL17" s="17">
        <v>6.3903019202306705E-2</v>
      </c>
      <c r="BM17" s="17"/>
      <c r="BN17" s="17">
        <v>3.1341736065829802E-2</v>
      </c>
      <c r="BO17" s="17">
        <v>2.6370750737029901E-2</v>
      </c>
      <c r="BP17" s="17"/>
      <c r="BQ17" s="17">
        <v>2.59673732263557E-2</v>
      </c>
      <c r="BR17" s="17">
        <v>1.7876672381106899E-2</v>
      </c>
      <c r="BS17" s="17"/>
      <c r="BT17" s="17">
        <v>2.8894127575561802E-2</v>
      </c>
      <c r="BU17" s="17"/>
      <c r="BV17" s="17">
        <v>1.12645203933415E-2</v>
      </c>
      <c r="BW17" s="17">
        <v>1.8104320351841601E-2</v>
      </c>
      <c r="BX17" s="17">
        <v>4.2371511856053999E-2</v>
      </c>
      <c r="BY17" s="17"/>
      <c r="BZ17" s="17">
        <v>1.5509252085049999E-2</v>
      </c>
      <c r="CA17" s="17">
        <v>2.2770096253277399E-2</v>
      </c>
      <c r="CB17" s="17">
        <v>3.6574540492296297E-2</v>
      </c>
      <c r="CC17" s="17">
        <v>4.9436101738141003E-2</v>
      </c>
      <c r="CD17" s="17">
        <v>2.2465747399891999E-2</v>
      </c>
      <c r="CE17" s="17">
        <v>1.62324738935197E-2</v>
      </c>
      <c r="CF17" s="17">
        <v>5.0695187738745498E-2</v>
      </c>
      <c r="CG17" s="17"/>
      <c r="CH17" s="17">
        <v>3.9614315065981703E-2</v>
      </c>
      <c r="CI17" s="17">
        <v>3.5367950181893197E-2</v>
      </c>
      <c r="CJ17" s="17">
        <v>2.66416681957257E-2</v>
      </c>
      <c r="CK17" s="17">
        <v>2.0679245012013799E-2</v>
      </c>
      <c r="CL17" s="17">
        <v>0</v>
      </c>
    </row>
    <row r="18" spans="2:90" x14ac:dyDescent="0.3">
      <c r="B18" s="18" t="s">
        <v>351</v>
      </c>
      <c r="C18" s="17">
        <v>1.56597066125275E-2</v>
      </c>
      <c r="D18" s="17">
        <v>2.0373456940202799E-2</v>
      </c>
      <c r="E18" s="17">
        <v>1.1177081578343399E-2</v>
      </c>
      <c r="F18" s="17"/>
      <c r="G18" s="17">
        <v>1.7550403999517399E-2</v>
      </c>
      <c r="H18" s="17">
        <v>2.5416706907649501E-2</v>
      </c>
      <c r="I18" s="17">
        <v>3.64814704106491E-2</v>
      </c>
      <c r="J18" s="17">
        <v>1.09125135977557E-2</v>
      </c>
      <c r="K18" s="17">
        <v>5.57449921798874E-3</v>
      </c>
      <c r="L18" s="17">
        <v>0</v>
      </c>
      <c r="M18" s="17"/>
      <c r="N18" s="17">
        <v>3.2292769076467401E-2</v>
      </c>
      <c r="O18" s="17">
        <v>8.2977305374025909E-3</v>
      </c>
      <c r="P18" s="17">
        <v>1.3086844796895701E-2</v>
      </c>
      <c r="Q18" s="17">
        <v>7.7917119062612099E-3</v>
      </c>
      <c r="R18" s="17"/>
      <c r="S18" s="17">
        <v>3.6653439140709003E-2</v>
      </c>
      <c r="T18" s="17">
        <v>1.08957881891246E-2</v>
      </c>
      <c r="U18" s="17">
        <v>1.1966427171217899E-2</v>
      </c>
      <c r="V18" s="17">
        <v>3.0567161627367001E-2</v>
      </c>
      <c r="W18" s="17">
        <v>1.30769333839467E-2</v>
      </c>
      <c r="X18" s="17">
        <v>5.5275949452817099E-3</v>
      </c>
      <c r="Y18" s="17">
        <v>5.6626958131574404E-3</v>
      </c>
      <c r="Z18" s="17">
        <v>8.2911541815197699E-3</v>
      </c>
      <c r="AA18" s="17">
        <v>1.5199694353012E-2</v>
      </c>
      <c r="AB18" s="17">
        <v>3.8883805932632201E-3</v>
      </c>
      <c r="AC18" s="17">
        <v>1.34284832815206E-2</v>
      </c>
      <c r="AD18" s="17">
        <v>1.6822827644436902E-2</v>
      </c>
      <c r="AE18" s="17"/>
      <c r="AF18" s="17">
        <v>1.13530537063851E-2</v>
      </c>
      <c r="AG18" s="17">
        <v>2.21218899513194E-2</v>
      </c>
      <c r="AH18" s="17">
        <v>1.6841479224002202E-2</v>
      </c>
      <c r="AI18" s="17"/>
      <c r="AJ18" s="17">
        <v>2.1344644396302102E-2</v>
      </c>
      <c r="AK18" s="17">
        <v>2.0293176600616799E-2</v>
      </c>
      <c r="AL18" s="17">
        <v>1.97094937483113E-2</v>
      </c>
      <c r="AM18" s="17">
        <v>1.05397191986937E-2</v>
      </c>
      <c r="AN18" s="17">
        <v>1.05508654809288E-2</v>
      </c>
      <c r="AO18" s="17"/>
      <c r="AP18" s="17">
        <v>2.88692605284359E-2</v>
      </c>
      <c r="AQ18" s="17">
        <v>2.8697138102891501E-2</v>
      </c>
      <c r="AR18" s="17">
        <v>1.09674725484481E-2</v>
      </c>
      <c r="AS18" s="17">
        <v>7.8928095512903803E-3</v>
      </c>
      <c r="AT18" s="17">
        <v>0</v>
      </c>
      <c r="AU18" s="17">
        <v>1.18984157194776E-2</v>
      </c>
      <c r="AV18" s="17"/>
      <c r="AW18" s="17">
        <v>0</v>
      </c>
      <c r="AX18" s="17">
        <v>0</v>
      </c>
      <c r="AY18" s="17">
        <v>0</v>
      </c>
      <c r="AZ18" s="17">
        <v>9.3699800285630408E-3</v>
      </c>
      <c r="BA18" s="17">
        <v>4.66810333601174E-3</v>
      </c>
      <c r="BB18" s="17">
        <v>1.4546033869964E-2</v>
      </c>
      <c r="BC18" s="17">
        <v>1.7358316473032601E-2</v>
      </c>
      <c r="BD18" s="17">
        <v>5.9060324019705101E-3</v>
      </c>
      <c r="BE18" s="17">
        <v>0</v>
      </c>
      <c r="BF18" s="17">
        <v>9.4148911649591001E-3</v>
      </c>
      <c r="BG18" s="17">
        <v>4.8125842620426497E-3</v>
      </c>
      <c r="BH18" s="17">
        <v>1.00225143010909E-2</v>
      </c>
      <c r="BI18" s="17">
        <v>2.4133695545082601E-2</v>
      </c>
      <c r="BJ18" s="17">
        <v>3.4412413518629399E-2</v>
      </c>
      <c r="BK18" s="17">
        <v>8.4668465522981601E-2</v>
      </c>
      <c r="BL18" s="17">
        <v>8.9193480904855599E-2</v>
      </c>
      <c r="BM18" s="17"/>
      <c r="BN18" s="17">
        <v>2.71582547241331E-2</v>
      </c>
      <c r="BO18" s="17">
        <v>0</v>
      </c>
      <c r="BP18" s="17"/>
      <c r="BQ18" s="17">
        <v>3.0619995420811699E-2</v>
      </c>
      <c r="BR18" s="17">
        <v>3.7186788681381699E-3</v>
      </c>
      <c r="BS18" s="17"/>
      <c r="BT18" s="17">
        <v>2.9173904836801798E-2</v>
      </c>
      <c r="BU18" s="17"/>
      <c r="BV18" s="17">
        <v>4.4693683890845298E-3</v>
      </c>
      <c r="BW18" s="17">
        <v>1.0804403888627899E-2</v>
      </c>
      <c r="BX18" s="17">
        <v>2.3094296592847799E-2</v>
      </c>
      <c r="BY18" s="17"/>
      <c r="BZ18" s="17">
        <v>4.5052138460194699E-3</v>
      </c>
      <c r="CA18" s="17">
        <v>3.3964898737320801E-3</v>
      </c>
      <c r="CB18" s="17">
        <v>7.7931629792808198E-3</v>
      </c>
      <c r="CC18" s="17">
        <v>1.77593627495485E-2</v>
      </c>
      <c r="CD18" s="17">
        <v>1.1200519086002799E-2</v>
      </c>
      <c r="CE18" s="17">
        <v>3.3316398580289598E-2</v>
      </c>
      <c r="CF18" s="17">
        <v>4.0721571366301598E-2</v>
      </c>
      <c r="CG18" s="17"/>
      <c r="CH18" s="17">
        <v>4.80295805732842E-2</v>
      </c>
      <c r="CI18" s="17">
        <v>2.2717865351946202E-2</v>
      </c>
      <c r="CJ18" s="17">
        <v>5.7073642176559804E-3</v>
      </c>
      <c r="CK18" s="17">
        <v>6.0249973052466299E-3</v>
      </c>
      <c r="CL18" s="17">
        <v>0</v>
      </c>
    </row>
    <row r="19" spans="2:90" x14ac:dyDescent="0.3">
      <c r="B19" s="18" t="s">
        <v>349</v>
      </c>
      <c r="C19" s="17">
        <v>8.9065311478666899E-3</v>
      </c>
      <c r="D19" s="17">
        <v>5.8432872702088301E-3</v>
      </c>
      <c r="E19" s="17">
        <v>1.19708491403741E-2</v>
      </c>
      <c r="F19" s="17"/>
      <c r="G19" s="17">
        <v>1.6035334141949902E-2</v>
      </c>
      <c r="H19" s="17">
        <v>2.2257336507199601E-2</v>
      </c>
      <c r="I19" s="17">
        <v>1.10594421607109E-2</v>
      </c>
      <c r="J19" s="17">
        <v>2.98791059670121E-3</v>
      </c>
      <c r="K19" s="17">
        <v>3.3965872679783699E-3</v>
      </c>
      <c r="L19" s="17">
        <v>0</v>
      </c>
      <c r="M19" s="17"/>
      <c r="N19" s="17">
        <v>1.8616913490894199E-2</v>
      </c>
      <c r="O19" s="17">
        <v>4.1820230066518197E-3</v>
      </c>
      <c r="P19" s="17">
        <v>6.18393815179933E-3</v>
      </c>
      <c r="Q19" s="17">
        <v>5.82772558068201E-3</v>
      </c>
      <c r="R19" s="17"/>
      <c r="S19" s="17">
        <v>1.6228228736558801E-2</v>
      </c>
      <c r="T19" s="17">
        <v>7.2092343978605797E-3</v>
      </c>
      <c r="U19" s="17">
        <v>6.3476732970613901E-3</v>
      </c>
      <c r="V19" s="17">
        <v>1.14302815476731E-2</v>
      </c>
      <c r="W19" s="17">
        <v>1.2002653316786399E-2</v>
      </c>
      <c r="X19" s="17">
        <v>1.0997858662542701E-2</v>
      </c>
      <c r="Y19" s="17">
        <v>0</v>
      </c>
      <c r="Z19" s="17">
        <v>0</v>
      </c>
      <c r="AA19" s="17">
        <v>1.2540440174284099E-2</v>
      </c>
      <c r="AB19" s="17">
        <v>5.3595044202786801E-3</v>
      </c>
      <c r="AC19" s="17">
        <v>9.2889171376928301E-3</v>
      </c>
      <c r="AD19" s="17">
        <v>0</v>
      </c>
      <c r="AE19" s="17"/>
      <c r="AF19" s="17">
        <v>3.3913511312866299E-3</v>
      </c>
      <c r="AG19" s="17">
        <v>1.6233966632883401E-2</v>
      </c>
      <c r="AH19" s="17">
        <v>6.6968768369731297E-3</v>
      </c>
      <c r="AI19" s="17"/>
      <c r="AJ19" s="17">
        <v>8.7950738140897405E-3</v>
      </c>
      <c r="AK19" s="17">
        <v>1.3717451406904399E-2</v>
      </c>
      <c r="AL19" s="17">
        <v>0</v>
      </c>
      <c r="AM19" s="17">
        <v>8.0756094312598101E-3</v>
      </c>
      <c r="AN19" s="17">
        <v>1.8445814242454499E-2</v>
      </c>
      <c r="AO19" s="17"/>
      <c r="AP19" s="17">
        <v>2.1453186131471898E-2</v>
      </c>
      <c r="AQ19" s="17">
        <v>7.5939386334407302E-3</v>
      </c>
      <c r="AR19" s="17">
        <v>0</v>
      </c>
      <c r="AS19" s="17">
        <v>4.3040854121227396E-3</v>
      </c>
      <c r="AT19" s="17">
        <v>1.3392192993968899E-2</v>
      </c>
      <c r="AU19" s="17">
        <v>5.3125430705979497E-3</v>
      </c>
      <c r="AV19" s="17"/>
      <c r="AW19" s="17">
        <v>0</v>
      </c>
      <c r="AX19" s="17">
        <v>0</v>
      </c>
      <c r="AY19" s="17">
        <v>0</v>
      </c>
      <c r="AZ19" s="17">
        <v>7.6108459956426297E-3</v>
      </c>
      <c r="BA19" s="17">
        <v>0</v>
      </c>
      <c r="BB19" s="17">
        <v>4.7984577685078501E-3</v>
      </c>
      <c r="BC19" s="17">
        <v>1.10385590032699E-2</v>
      </c>
      <c r="BD19" s="17">
        <v>2.4402703390297799E-2</v>
      </c>
      <c r="BE19" s="17">
        <v>0</v>
      </c>
      <c r="BF19" s="17">
        <v>0</v>
      </c>
      <c r="BG19" s="17">
        <v>5.0303223723633297E-3</v>
      </c>
      <c r="BH19" s="17">
        <v>0</v>
      </c>
      <c r="BI19" s="17">
        <v>0</v>
      </c>
      <c r="BJ19" s="17">
        <v>5.1003868355682699E-2</v>
      </c>
      <c r="BK19" s="17">
        <v>0</v>
      </c>
      <c r="BL19" s="17">
        <v>5.0062653126495098E-2</v>
      </c>
      <c r="BM19" s="17"/>
      <c r="BN19" s="17">
        <v>1.5446383997302001E-2</v>
      </c>
      <c r="BO19" s="17">
        <v>0</v>
      </c>
      <c r="BP19" s="17"/>
      <c r="BQ19" s="17">
        <v>2.1847803792106001E-2</v>
      </c>
      <c r="BR19" s="17">
        <v>0</v>
      </c>
      <c r="BS19" s="17"/>
      <c r="BT19" s="17">
        <v>1.8640329451182401E-2</v>
      </c>
      <c r="BU19" s="17"/>
      <c r="BV19" s="17">
        <v>2.11813251249311E-3</v>
      </c>
      <c r="BW19" s="17">
        <v>1.0953345507541E-2</v>
      </c>
      <c r="BX19" s="17">
        <v>1.1640014370732201E-2</v>
      </c>
      <c r="BY19" s="17"/>
      <c r="BZ19" s="17">
        <v>0</v>
      </c>
      <c r="CA19" s="17">
        <v>9.3647203692715699E-3</v>
      </c>
      <c r="CB19" s="17">
        <v>4.0979844912367299E-3</v>
      </c>
      <c r="CC19" s="17">
        <v>7.0276286924217503E-3</v>
      </c>
      <c r="CD19" s="17">
        <v>8.5042668141880901E-3</v>
      </c>
      <c r="CE19" s="17">
        <v>1.14862555935831E-2</v>
      </c>
      <c r="CF19" s="17">
        <v>2.33142081894782E-2</v>
      </c>
      <c r="CG19" s="17"/>
      <c r="CH19" s="17">
        <v>0</v>
      </c>
      <c r="CI19" s="17">
        <v>1.8116179367866601E-2</v>
      </c>
      <c r="CJ19" s="17">
        <v>3.9725426347651197E-3</v>
      </c>
      <c r="CK19" s="17">
        <v>3.14508635301813E-3</v>
      </c>
      <c r="CL19" s="17">
        <v>1.3016535367776701E-2</v>
      </c>
    </row>
    <row r="20" spans="2:90" ht="43.2" x14ac:dyDescent="0.3">
      <c r="B20" s="18" t="s">
        <v>346</v>
      </c>
      <c r="C20" s="17">
        <v>2.44997762576246E-2</v>
      </c>
      <c r="D20" s="17">
        <v>2.5425155966247E-2</v>
      </c>
      <c r="E20" s="17">
        <v>2.3789610521886599E-2</v>
      </c>
      <c r="F20" s="17"/>
      <c r="G20" s="17">
        <v>3.6044956225826201E-2</v>
      </c>
      <c r="H20" s="17">
        <v>6.2772579080676197E-2</v>
      </c>
      <c r="I20" s="17">
        <v>1.7914604903658999E-2</v>
      </c>
      <c r="J20" s="17">
        <v>2.74120840532464E-2</v>
      </c>
      <c r="K20" s="17">
        <v>3.7924331257336102E-3</v>
      </c>
      <c r="L20" s="17">
        <v>2.4796613030371299E-3</v>
      </c>
      <c r="M20" s="17"/>
      <c r="N20" s="17">
        <v>4.1809463930676E-2</v>
      </c>
      <c r="O20" s="17">
        <v>1.36587792555313E-2</v>
      </c>
      <c r="P20" s="17">
        <v>1.8890070172450198E-2</v>
      </c>
      <c r="Q20" s="17">
        <v>2.0415325663572102E-2</v>
      </c>
      <c r="R20" s="17"/>
      <c r="S20" s="17">
        <v>4.4753750281552498E-2</v>
      </c>
      <c r="T20" s="17">
        <v>2.7697697373364701E-2</v>
      </c>
      <c r="U20" s="17">
        <v>5.94177072070205E-3</v>
      </c>
      <c r="V20" s="17">
        <v>1.9991718154130301E-2</v>
      </c>
      <c r="W20" s="17">
        <v>1.9347532750867698E-2</v>
      </c>
      <c r="X20" s="17">
        <v>3.22973850616525E-2</v>
      </c>
      <c r="Y20" s="17">
        <v>3.4878335733365497E-2</v>
      </c>
      <c r="Z20" s="17">
        <v>2.3275981526471302E-2</v>
      </c>
      <c r="AA20" s="17">
        <v>1.8317481406584301E-2</v>
      </c>
      <c r="AB20" s="17">
        <v>1.06245671892945E-2</v>
      </c>
      <c r="AC20" s="17">
        <v>1.69704762136575E-2</v>
      </c>
      <c r="AD20" s="17">
        <v>1.82747901106168E-2</v>
      </c>
      <c r="AE20" s="17"/>
      <c r="AF20" s="17">
        <v>1.27478293395591E-2</v>
      </c>
      <c r="AG20" s="17">
        <v>3.1284270800181001E-2</v>
      </c>
      <c r="AH20" s="17">
        <v>2.2762039068318501E-2</v>
      </c>
      <c r="AI20" s="17"/>
      <c r="AJ20" s="17">
        <v>1.8890360996178E-2</v>
      </c>
      <c r="AK20" s="17">
        <v>2.4999159768822301E-2</v>
      </c>
      <c r="AL20" s="17">
        <v>2.4495730450162002E-2</v>
      </c>
      <c r="AM20" s="17">
        <v>2.2111895546671E-2</v>
      </c>
      <c r="AN20" s="17">
        <v>1.7743177796941401E-2</v>
      </c>
      <c r="AO20" s="17"/>
      <c r="AP20" s="17">
        <v>3.4701392224796297E-2</v>
      </c>
      <c r="AQ20" s="17">
        <v>2.2522340317894098E-2</v>
      </c>
      <c r="AR20" s="17">
        <v>3.5847522832135902E-2</v>
      </c>
      <c r="AS20" s="17">
        <v>1.8268249157956998E-2</v>
      </c>
      <c r="AT20" s="17">
        <v>3.4905523737862001E-2</v>
      </c>
      <c r="AU20" s="17">
        <v>1.11154836273422E-2</v>
      </c>
      <c r="AV20" s="17"/>
      <c r="AW20" s="17">
        <v>5.19026093843259E-2</v>
      </c>
      <c r="AX20" s="17">
        <v>2.2733301101499199E-2</v>
      </c>
      <c r="AY20" s="17">
        <v>1.7997500749661999E-2</v>
      </c>
      <c r="AZ20" s="17">
        <v>1.6487640179757498E-2</v>
      </c>
      <c r="BA20" s="17">
        <v>1.2841616196478001E-2</v>
      </c>
      <c r="BB20" s="17">
        <v>3.5853365405979498E-2</v>
      </c>
      <c r="BC20" s="17">
        <v>2.2637617004259002E-2</v>
      </c>
      <c r="BD20" s="17">
        <v>1.42054040399611E-2</v>
      </c>
      <c r="BE20" s="17">
        <v>6.84206609480012E-3</v>
      </c>
      <c r="BF20" s="17">
        <v>2.1076805509011601E-2</v>
      </c>
      <c r="BG20" s="17">
        <v>0</v>
      </c>
      <c r="BH20" s="17">
        <v>1.59754024026608E-2</v>
      </c>
      <c r="BI20" s="17">
        <v>3.09283419188222E-2</v>
      </c>
      <c r="BJ20" s="17">
        <v>3.2858981473194097E-2</v>
      </c>
      <c r="BK20" s="17">
        <v>4.3705472825660403E-2</v>
      </c>
      <c r="BL20" s="17">
        <v>7.8415160210829199E-2</v>
      </c>
      <c r="BM20" s="17"/>
      <c r="BN20" s="17">
        <v>2.69329584410174E-2</v>
      </c>
      <c r="BO20" s="17">
        <v>2.1493371386626998E-2</v>
      </c>
      <c r="BP20" s="17"/>
      <c r="BQ20" s="17">
        <v>3.1448213904762601E-2</v>
      </c>
      <c r="BR20" s="17">
        <v>1.8294119460436801E-2</v>
      </c>
      <c r="BS20" s="17"/>
      <c r="BT20" s="17">
        <v>1.8687698883208499E-2</v>
      </c>
      <c r="BU20" s="17"/>
      <c r="BV20" s="17">
        <v>1.90305781432486E-2</v>
      </c>
      <c r="BW20" s="17">
        <v>2.4544836558100899E-2</v>
      </c>
      <c r="BX20" s="17">
        <v>2.77078042444232E-2</v>
      </c>
      <c r="BY20" s="17"/>
      <c r="BZ20" s="17">
        <v>1.85755553905694E-2</v>
      </c>
      <c r="CA20" s="17">
        <v>1.6708435206939799E-2</v>
      </c>
      <c r="CB20" s="17">
        <v>2.4089361232320299E-2</v>
      </c>
      <c r="CC20" s="17">
        <v>2.6026647547221199E-2</v>
      </c>
      <c r="CD20" s="17">
        <v>2.0118290323560401E-2</v>
      </c>
      <c r="CE20" s="17">
        <v>2.05459495014754E-2</v>
      </c>
      <c r="CF20" s="17">
        <v>4.8666525422194302E-2</v>
      </c>
      <c r="CG20" s="17"/>
      <c r="CH20" s="17">
        <v>3.0811168448218299E-2</v>
      </c>
      <c r="CI20" s="17">
        <v>3.2915437713880197E-2</v>
      </c>
      <c r="CJ20" s="17">
        <v>1.7278849200375101E-2</v>
      </c>
      <c r="CK20" s="17">
        <v>2.3785970183558599E-2</v>
      </c>
      <c r="CL20" s="17">
        <v>0</v>
      </c>
    </row>
    <row r="21" spans="2:90" x14ac:dyDescent="0.3">
      <c r="B21" s="18" t="s">
        <v>344</v>
      </c>
      <c r="C21" s="17">
        <v>1.6422195340038401E-2</v>
      </c>
      <c r="D21" s="17">
        <v>2.4092809897318899E-2</v>
      </c>
      <c r="E21" s="17">
        <v>9.0558638843647194E-3</v>
      </c>
      <c r="F21" s="17"/>
      <c r="G21" s="17">
        <v>4.0279767964915801E-2</v>
      </c>
      <c r="H21" s="17">
        <v>3.1429520087592103E-2</v>
      </c>
      <c r="I21" s="17">
        <v>1.2297262565799201E-2</v>
      </c>
      <c r="J21" s="17">
        <v>2.8519644541328401E-3</v>
      </c>
      <c r="K21" s="17">
        <v>2.8864079373914198E-3</v>
      </c>
      <c r="L21" s="17">
        <v>1.1784214722806099E-2</v>
      </c>
      <c r="M21" s="17"/>
      <c r="N21" s="17">
        <v>2.7513083268064401E-2</v>
      </c>
      <c r="O21" s="17">
        <v>1.7727835393438598E-2</v>
      </c>
      <c r="P21" s="17">
        <v>6.8333449167200201E-3</v>
      </c>
      <c r="Q21" s="17">
        <v>1.1713374104117401E-2</v>
      </c>
      <c r="R21" s="17"/>
      <c r="S21" s="17">
        <v>3.9303851084449497E-2</v>
      </c>
      <c r="T21" s="17">
        <v>3.6620019477711699E-3</v>
      </c>
      <c r="U21" s="17">
        <v>0</v>
      </c>
      <c r="V21" s="17">
        <v>3.5888739598209603E-2</v>
      </c>
      <c r="W21" s="17">
        <v>1.2315146473447801E-2</v>
      </c>
      <c r="X21" s="17">
        <v>1.5971042857643399E-2</v>
      </c>
      <c r="Y21" s="17">
        <v>1.1508873825591501E-2</v>
      </c>
      <c r="Z21" s="17">
        <v>2.3332418603734199E-2</v>
      </c>
      <c r="AA21" s="17">
        <v>1.5061782744337201E-2</v>
      </c>
      <c r="AB21" s="17">
        <v>0</v>
      </c>
      <c r="AC21" s="17">
        <v>2.7981585556519101E-2</v>
      </c>
      <c r="AD21" s="17">
        <v>0</v>
      </c>
      <c r="AE21" s="17"/>
      <c r="AF21" s="17">
        <v>1.16967981705173E-2</v>
      </c>
      <c r="AG21" s="17">
        <v>2.0670717825903101E-2</v>
      </c>
      <c r="AH21" s="17">
        <v>1.07134068401921E-2</v>
      </c>
      <c r="AI21" s="17"/>
      <c r="AJ21" s="17">
        <v>2.6257972588657499E-2</v>
      </c>
      <c r="AK21" s="17">
        <v>2.00948982843875E-2</v>
      </c>
      <c r="AL21" s="17">
        <v>1.6886588726091799E-2</v>
      </c>
      <c r="AM21" s="17">
        <v>8.4408593321930493E-3</v>
      </c>
      <c r="AN21" s="17">
        <v>0</v>
      </c>
      <c r="AO21" s="17"/>
      <c r="AP21" s="17">
        <v>2.84502861230457E-2</v>
      </c>
      <c r="AQ21" s="17">
        <v>8.2613400540515504E-3</v>
      </c>
      <c r="AR21" s="17">
        <v>1.5051139797773399E-2</v>
      </c>
      <c r="AS21" s="17">
        <v>1.49320538077967E-2</v>
      </c>
      <c r="AT21" s="17">
        <v>2.0466181005483201E-2</v>
      </c>
      <c r="AU21" s="17">
        <v>1.0776484930648599E-2</v>
      </c>
      <c r="AV21" s="17"/>
      <c r="AW21" s="17">
        <v>0</v>
      </c>
      <c r="AX21" s="17">
        <v>3.3458396646960903E-2</v>
      </c>
      <c r="AY21" s="17">
        <v>2.6041298301607799E-2</v>
      </c>
      <c r="AZ21" s="17">
        <v>0</v>
      </c>
      <c r="BA21" s="17">
        <v>4.08882182301937E-3</v>
      </c>
      <c r="BB21" s="17">
        <v>1.9643049260847801E-2</v>
      </c>
      <c r="BC21" s="17">
        <v>2.2090181800473601E-2</v>
      </c>
      <c r="BD21" s="17">
        <v>7.2421052855128603E-3</v>
      </c>
      <c r="BE21" s="17">
        <v>4.1287625385693701E-2</v>
      </c>
      <c r="BF21" s="17">
        <v>0</v>
      </c>
      <c r="BG21" s="17">
        <v>6.2993023116808796E-3</v>
      </c>
      <c r="BH21" s="17">
        <v>5.6352117904855697E-2</v>
      </c>
      <c r="BI21" s="17">
        <v>0</v>
      </c>
      <c r="BJ21" s="17">
        <v>2.0508397065706101E-2</v>
      </c>
      <c r="BK21" s="17">
        <v>2.2784838116405901E-2</v>
      </c>
      <c r="BL21" s="17">
        <v>1.9166283893604402E-2</v>
      </c>
      <c r="BM21" s="17"/>
      <c r="BN21" s="17">
        <v>1.3894400532303E-2</v>
      </c>
      <c r="BO21" s="17">
        <v>2.0152907523617199E-2</v>
      </c>
      <c r="BP21" s="17"/>
      <c r="BQ21" s="17">
        <v>2.0545919143664299E-2</v>
      </c>
      <c r="BR21" s="17">
        <v>1.5209644875183699E-2</v>
      </c>
      <c r="BS21" s="17"/>
      <c r="BT21" s="17">
        <v>3.09127367667042E-2</v>
      </c>
      <c r="BU21" s="17"/>
      <c r="BV21" s="17">
        <v>1.23542430245777E-2</v>
      </c>
      <c r="BW21" s="17">
        <v>2.3267124205049498E-2</v>
      </c>
      <c r="BX21" s="17">
        <v>1.6105918689703898E-2</v>
      </c>
      <c r="BY21" s="17"/>
      <c r="BZ21" s="17">
        <v>1.3589829215885E-2</v>
      </c>
      <c r="CA21" s="17">
        <v>3.8155630555513601E-3</v>
      </c>
      <c r="CB21" s="17">
        <v>1.1642946919708E-2</v>
      </c>
      <c r="CC21" s="17">
        <v>3.8268197590916798E-2</v>
      </c>
      <c r="CD21" s="17">
        <v>1.16421022059548E-2</v>
      </c>
      <c r="CE21" s="17">
        <v>2.5644458399028899E-2</v>
      </c>
      <c r="CF21" s="17">
        <v>2.3511062427516698E-2</v>
      </c>
      <c r="CG21" s="17"/>
      <c r="CH21" s="17">
        <v>4.2887989167777897E-2</v>
      </c>
      <c r="CI21" s="17">
        <v>1.33558180034165E-2</v>
      </c>
      <c r="CJ21" s="17">
        <v>1.7463732848099298E-2</v>
      </c>
      <c r="CK21" s="17">
        <v>3.0646435732184099E-3</v>
      </c>
      <c r="CL21" s="17">
        <v>2.27813326990658E-2</v>
      </c>
    </row>
    <row r="22" spans="2:90" ht="28.8" x14ac:dyDescent="0.3">
      <c r="B22" s="18" t="s">
        <v>342</v>
      </c>
      <c r="C22" s="17">
        <v>3.5327355781870101E-2</v>
      </c>
      <c r="D22" s="17">
        <v>3.4241970313858103E-2</v>
      </c>
      <c r="E22" s="17">
        <v>3.6668146198253398E-2</v>
      </c>
      <c r="F22" s="17"/>
      <c r="G22" s="17">
        <v>9.1769839128875499E-2</v>
      </c>
      <c r="H22" s="17">
        <v>4.6755943928392302E-2</v>
      </c>
      <c r="I22" s="17">
        <v>4.7122817020583498E-2</v>
      </c>
      <c r="J22" s="17">
        <v>1.9058713684970901E-2</v>
      </c>
      <c r="K22" s="17">
        <v>1.37037830592945E-2</v>
      </c>
      <c r="L22" s="17">
        <v>6.5457969132993003E-3</v>
      </c>
      <c r="M22" s="17"/>
      <c r="N22" s="17">
        <v>3.1560506900915698E-2</v>
      </c>
      <c r="O22" s="17">
        <v>4.1482604617875701E-2</v>
      </c>
      <c r="P22" s="17">
        <v>2.8559583842059501E-2</v>
      </c>
      <c r="Q22" s="17">
        <v>3.9307783448617101E-2</v>
      </c>
      <c r="R22" s="17"/>
      <c r="S22" s="17">
        <v>5.2640247432315802E-2</v>
      </c>
      <c r="T22" s="17">
        <v>3.2693441652124303E-2</v>
      </c>
      <c r="U22" s="17">
        <v>2.8652162001778201E-2</v>
      </c>
      <c r="V22" s="17">
        <v>3.1435967629339603E-2</v>
      </c>
      <c r="W22" s="17">
        <v>6.7682342274787297E-2</v>
      </c>
      <c r="X22" s="17">
        <v>4.2959919938016899E-2</v>
      </c>
      <c r="Y22" s="17">
        <v>1.16045855422295E-2</v>
      </c>
      <c r="Z22" s="17">
        <v>4.3208313877046198E-2</v>
      </c>
      <c r="AA22" s="17">
        <v>1.5474886880407801E-2</v>
      </c>
      <c r="AB22" s="17">
        <v>2.9371478089810801E-2</v>
      </c>
      <c r="AC22" s="17">
        <v>2.76953059230527E-2</v>
      </c>
      <c r="AD22" s="17">
        <v>5.3248404810364698E-2</v>
      </c>
      <c r="AE22" s="17"/>
      <c r="AF22" s="17">
        <v>1.7331359541353501E-2</v>
      </c>
      <c r="AG22" s="17">
        <v>3.5395315553145498E-2</v>
      </c>
      <c r="AH22" s="17">
        <v>4.24315940553864E-2</v>
      </c>
      <c r="AI22" s="17"/>
      <c r="AJ22" s="17">
        <v>1.78698823663564E-2</v>
      </c>
      <c r="AK22" s="17">
        <v>3.8607572080498698E-2</v>
      </c>
      <c r="AL22" s="17">
        <v>3.3245929791653202E-2</v>
      </c>
      <c r="AM22" s="17">
        <v>3.6491052392530601E-2</v>
      </c>
      <c r="AN22" s="17">
        <v>3.0323549021024899E-2</v>
      </c>
      <c r="AO22" s="17"/>
      <c r="AP22" s="17">
        <v>3.8217164762878203E-2</v>
      </c>
      <c r="AQ22" s="17">
        <v>2.7013114758201499E-2</v>
      </c>
      <c r="AR22" s="17">
        <v>3.1198992930964401E-2</v>
      </c>
      <c r="AS22" s="17">
        <v>2.8471329451228301E-2</v>
      </c>
      <c r="AT22" s="17">
        <v>7.6861218711037502E-2</v>
      </c>
      <c r="AU22" s="17">
        <v>1.57781366307185E-2</v>
      </c>
      <c r="AV22" s="17"/>
      <c r="AW22" s="17">
        <v>0</v>
      </c>
      <c r="AX22" s="17">
        <v>3.5614749961889798E-2</v>
      </c>
      <c r="AY22" s="17">
        <v>1.13115923169724E-2</v>
      </c>
      <c r="AZ22" s="17">
        <v>5.4975528542446299E-2</v>
      </c>
      <c r="BA22" s="17">
        <v>3.7474280698968902E-2</v>
      </c>
      <c r="BB22" s="17">
        <v>4.7414148175454703E-2</v>
      </c>
      <c r="BC22" s="17">
        <v>3.9022775499412E-2</v>
      </c>
      <c r="BD22" s="17">
        <v>7.1779570720519204E-3</v>
      </c>
      <c r="BE22" s="17">
        <v>2.5656391940389E-2</v>
      </c>
      <c r="BF22" s="17">
        <v>2.8849166764202998E-2</v>
      </c>
      <c r="BG22" s="17">
        <v>4.4692508161035802E-2</v>
      </c>
      <c r="BH22" s="17">
        <v>2.8972676238453999E-2</v>
      </c>
      <c r="BI22" s="17">
        <v>4.49374940640037E-2</v>
      </c>
      <c r="BJ22" s="17">
        <v>0</v>
      </c>
      <c r="BK22" s="17">
        <v>3.9685091466345197E-2</v>
      </c>
      <c r="BL22" s="17">
        <v>5.7063816266331599E-2</v>
      </c>
      <c r="BM22" s="17"/>
      <c r="BN22" s="17">
        <v>2.7210108991552399E-2</v>
      </c>
      <c r="BO22" s="17">
        <v>4.7054904880137E-2</v>
      </c>
      <c r="BP22" s="17"/>
      <c r="BQ22" s="17">
        <v>4.0804744525504498E-2</v>
      </c>
      <c r="BR22" s="17">
        <v>3.5996290471080203E-2</v>
      </c>
      <c r="BS22" s="17"/>
      <c r="BT22" s="17">
        <v>5.1451623189212502E-2</v>
      </c>
      <c r="BU22" s="17"/>
      <c r="BV22" s="17">
        <v>2.46564895534418E-2</v>
      </c>
      <c r="BW22" s="17">
        <v>6.9415929127729606E-2</v>
      </c>
      <c r="BX22" s="17">
        <v>2.6342239093726998E-2</v>
      </c>
      <c r="BY22" s="17"/>
      <c r="BZ22" s="17">
        <v>4.30523386766236E-2</v>
      </c>
      <c r="CA22" s="17">
        <v>3.5885821267695898E-2</v>
      </c>
      <c r="CB22" s="17">
        <v>3.4414737695991002E-2</v>
      </c>
      <c r="CC22" s="17">
        <v>3.6707218496346901E-2</v>
      </c>
      <c r="CD22" s="17">
        <v>2.6307642865813E-2</v>
      </c>
      <c r="CE22" s="17">
        <v>3.6497367842950698E-2</v>
      </c>
      <c r="CF22" s="17">
        <v>3.1891590966754903E-2</v>
      </c>
      <c r="CG22" s="17"/>
      <c r="CH22" s="17">
        <v>5.12110372690672E-2</v>
      </c>
      <c r="CI22" s="17">
        <v>3.4213499225447801E-2</v>
      </c>
      <c r="CJ22" s="17">
        <v>3.1878672478033297E-2</v>
      </c>
      <c r="CK22" s="17">
        <v>3.14241969991906E-2</v>
      </c>
      <c r="CL22" s="17">
        <v>5.3808982827520703E-2</v>
      </c>
    </row>
    <row r="23" spans="2:90" x14ac:dyDescent="0.3">
      <c r="B23" s="18" t="s">
        <v>350</v>
      </c>
      <c r="C23" s="17">
        <v>5.8127149338562997E-3</v>
      </c>
      <c r="D23" s="17">
        <v>5.79133948435005E-3</v>
      </c>
      <c r="E23" s="17">
        <v>5.8796826999944103E-3</v>
      </c>
      <c r="F23" s="17"/>
      <c r="G23" s="17">
        <v>1.3707171000874501E-2</v>
      </c>
      <c r="H23" s="17">
        <v>3.0506835984259002E-3</v>
      </c>
      <c r="I23" s="17">
        <v>1.4613512776481199E-2</v>
      </c>
      <c r="J23" s="17">
        <v>5.2182394170073596E-3</v>
      </c>
      <c r="K23" s="17">
        <v>0</v>
      </c>
      <c r="L23" s="17">
        <v>0</v>
      </c>
      <c r="M23" s="17"/>
      <c r="N23" s="17">
        <v>3.4106170364288698E-3</v>
      </c>
      <c r="O23" s="17">
        <v>9.7713916741672697E-3</v>
      </c>
      <c r="P23" s="17">
        <v>4.2935634582869E-3</v>
      </c>
      <c r="Q23" s="17">
        <v>5.6880504586798997E-3</v>
      </c>
      <c r="R23" s="17"/>
      <c r="S23" s="17">
        <v>2.8728376292315701E-3</v>
      </c>
      <c r="T23" s="17">
        <v>7.1486490957987396E-3</v>
      </c>
      <c r="U23" s="17">
        <v>0</v>
      </c>
      <c r="V23" s="17">
        <v>6.20188581165723E-3</v>
      </c>
      <c r="W23" s="17">
        <v>7.4670178445511498E-3</v>
      </c>
      <c r="X23" s="17">
        <v>1.0495120032393401E-2</v>
      </c>
      <c r="Y23" s="17">
        <v>1.1086056224148299E-2</v>
      </c>
      <c r="Z23" s="17">
        <v>0</v>
      </c>
      <c r="AA23" s="17">
        <v>9.5085263187297108E-3</v>
      </c>
      <c r="AB23" s="17">
        <v>5.7990193367070501E-3</v>
      </c>
      <c r="AC23" s="17">
        <v>0</v>
      </c>
      <c r="AD23" s="17">
        <v>0</v>
      </c>
      <c r="AE23" s="17"/>
      <c r="AF23" s="17">
        <v>0</v>
      </c>
      <c r="AG23" s="17">
        <v>8.7698228262096892E-3</v>
      </c>
      <c r="AH23" s="17">
        <v>1.3263603351460301E-2</v>
      </c>
      <c r="AI23" s="17"/>
      <c r="AJ23" s="17">
        <v>4.7180896760873397E-3</v>
      </c>
      <c r="AK23" s="17">
        <v>7.0833198094662798E-3</v>
      </c>
      <c r="AL23" s="17">
        <v>1.1638531245012299E-2</v>
      </c>
      <c r="AM23" s="17">
        <v>3.5929861710991902E-3</v>
      </c>
      <c r="AN23" s="17">
        <v>1.0805333995206501E-2</v>
      </c>
      <c r="AO23" s="17"/>
      <c r="AP23" s="17">
        <v>8.2017249858994008E-3</v>
      </c>
      <c r="AQ23" s="17">
        <v>8.0378257769318992E-3</v>
      </c>
      <c r="AR23" s="17">
        <v>5.9128004181503296E-3</v>
      </c>
      <c r="AS23" s="17">
        <v>2.00096533370593E-3</v>
      </c>
      <c r="AT23" s="17">
        <v>7.84498403410374E-3</v>
      </c>
      <c r="AU23" s="17">
        <v>5.0108237205841602E-3</v>
      </c>
      <c r="AV23" s="17"/>
      <c r="AW23" s="17">
        <v>0</v>
      </c>
      <c r="AX23" s="17">
        <v>2.26890599314921E-2</v>
      </c>
      <c r="AY23" s="17">
        <v>6.2791913125948501E-3</v>
      </c>
      <c r="AZ23" s="17">
        <v>0</v>
      </c>
      <c r="BA23" s="17">
        <v>4.0378843966937901E-3</v>
      </c>
      <c r="BB23" s="17">
        <v>0</v>
      </c>
      <c r="BC23" s="17">
        <v>5.8839163347323602E-3</v>
      </c>
      <c r="BD23" s="17">
        <v>1.8792132895254301E-2</v>
      </c>
      <c r="BE23" s="17">
        <v>0</v>
      </c>
      <c r="BF23" s="17">
        <v>0</v>
      </c>
      <c r="BG23" s="17">
        <v>1.4649697597756001E-2</v>
      </c>
      <c r="BH23" s="17">
        <v>1.7888104489815902E-2</v>
      </c>
      <c r="BI23" s="17">
        <v>0</v>
      </c>
      <c r="BJ23" s="17">
        <v>0</v>
      </c>
      <c r="BK23" s="17">
        <v>0</v>
      </c>
      <c r="BL23" s="17">
        <v>0</v>
      </c>
      <c r="BM23" s="17"/>
      <c r="BN23" s="17">
        <v>7.5247302327137696E-3</v>
      </c>
      <c r="BO23" s="17">
        <v>2.4821662610175202E-3</v>
      </c>
      <c r="BP23" s="17"/>
      <c r="BQ23" s="17">
        <v>9.1854001197888002E-3</v>
      </c>
      <c r="BR23" s="17">
        <v>4.5827502401951103E-3</v>
      </c>
      <c r="BS23" s="17"/>
      <c r="BT23" s="17">
        <v>7.2897870815204604E-3</v>
      </c>
      <c r="BU23" s="17"/>
      <c r="BV23" s="17">
        <v>4.6518047783817504E-3</v>
      </c>
      <c r="BW23" s="17">
        <v>8.0233732738203608E-3</v>
      </c>
      <c r="BX23" s="17">
        <v>2.6434667640463402E-3</v>
      </c>
      <c r="BY23" s="17"/>
      <c r="BZ23" s="17">
        <v>4.4307792470224599E-3</v>
      </c>
      <c r="CA23" s="17">
        <v>3.61865065674711E-3</v>
      </c>
      <c r="CB23" s="17">
        <v>7.3146306255133398E-3</v>
      </c>
      <c r="CC23" s="17">
        <v>1.4293566881383699E-2</v>
      </c>
      <c r="CD23" s="17">
        <v>6.2841631600518196E-3</v>
      </c>
      <c r="CE23" s="17">
        <v>0</v>
      </c>
      <c r="CF23" s="17">
        <v>3.3765794144135202E-3</v>
      </c>
      <c r="CG23" s="17"/>
      <c r="CH23" s="17">
        <v>8.9825082310629103E-3</v>
      </c>
      <c r="CI23" s="17">
        <v>5.5916501267134697E-3</v>
      </c>
      <c r="CJ23" s="17">
        <v>5.5982680778323803E-3</v>
      </c>
      <c r="CK23" s="17">
        <v>3.4463501792205602E-3</v>
      </c>
      <c r="CL23" s="17">
        <v>1.13393462725717E-2</v>
      </c>
    </row>
    <row r="24" spans="2:90" ht="28.8" x14ac:dyDescent="0.3">
      <c r="B24" s="18" t="s">
        <v>340</v>
      </c>
      <c r="C24" s="17">
        <v>0.20713300066450299</v>
      </c>
      <c r="D24" s="17">
        <v>0.23234037939764199</v>
      </c>
      <c r="E24" s="17">
        <v>0.18413971414595301</v>
      </c>
      <c r="F24" s="17"/>
      <c r="G24" s="17">
        <v>9.5142468727213506E-2</v>
      </c>
      <c r="H24" s="17">
        <v>0.113170909759136</v>
      </c>
      <c r="I24" s="17">
        <v>0.110346636596761</v>
      </c>
      <c r="J24" s="17">
        <v>0.16363394929616601</v>
      </c>
      <c r="K24" s="17">
        <v>0.26237529528634201</v>
      </c>
      <c r="L24" s="17">
        <v>0.43580259719477399</v>
      </c>
      <c r="M24" s="17"/>
      <c r="N24" s="17">
        <v>0.24247792239732899</v>
      </c>
      <c r="O24" s="17">
        <v>0.212844765159698</v>
      </c>
      <c r="P24" s="17">
        <v>0.217795731016347</v>
      </c>
      <c r="Q24" s="17">
        <v>0.15204267368364299</v>
      </c>
      <c r="R24" s="17"/>
      <c r="S24" s="17">
        <v>0.11145655853846299</v>
      </c>
      <c r="T24" s="17">
        <v>0.212989195303354</v>
      </c>
      <c r="U24" s="17">
        <v>0.25510266138423698</v>
      </c>
      <c r="V24" s="17">
        <v>0.240613587359544</v>
      </c>
      <c r="W24" s="17">
        <v>0.23118380933062599</v>
      </c>
      <c r="X24" s="17">
        <v>0.26846836616944902</v>
      </c>
      <c r="Y24" s="17">
        <v>0.262102635956174</v>
      </c>
      <c r="Z24" s="17">
        <v>0.17276561373291299</v>
      </c>
      <c r="AA24" s="17">
        <v>0.189979366648277</v>
      </c>
      <c r="AB24" s="17">
        <v>0.22224575955786399</v>
      </c>
      <c r="AC24" s="17">
        <v>0.19251239732896699</v>
      </c>
      <c r="AD24" s="17">
        <v>0.102688242423356</v>
      </c>
      <c r="AE24" s="17"/>
      <c r="AF24" s="17">
        <v>0.25483086272099698</v>
      </c>
      <c r="AG24" s="17">
        <v>0.21306549604664499</v>
      </c>
      <c r="AH24" s="17">
        <v>0.13606950285646899</v>
      </c>
      <c r="AI24" s="17"/>
      <c r="AJ24" s="17">
        <v>0.28349151030675002</v>
      </c>
      <c r="AK24" s="17">
        <v>0.191052627958407</v>
      </c>
      <c r="AL24" s="17">
        <v>0.25324753891365598</v>
      </c>
      <c r="AM24" s="17">
        <v>0.20967744806640701</v>
      </c>
      <c r="AN24" s="17">
        <v>0.158493556633994</v>
      </c>
      <c r="AO24" s="17"/>
      <c r="AP24" s="17">
        <v>0.19110772250281299</v>
      </c>
      <c r="AQ24" s="17">
        <v>0.27421532613752803</v>
      </c>
      <c r="AR24" s="17">
        <v>0.219090844875344</v>
      </c>
      <c r="AS24" s="17">
        <v>0.19040298502516101</v>
      </c>
      <c r="AT24" s="17">
        <v>0.150349699096264</v>
      </c>
      <c r="AU24" s="17">
        <v>0.25156062719925798</v>
      </c>
      <c r="AV24" s="17"/>
      <c r="AW24" s="17">
        <v>4.76532522633972E-2</v>
      </c>
      <c r="AX24" s="17">
        <v>6.5511032743992295E-2</v>
      </c>
      <c r="AY24" s="17">
        <v>0.11207651153357701</v>
      </c>
      <c r="AZ24" s="17">
        <v>0.16497613382410101</v>
      </c>
      <c r="BA24" s="17">
        <v>0.19085244013580599</v>
      </c>
      <c r="BB24" s="17">
        <v>0.17213379318171801</v>
      </c>
      <c r="BC24" s="17">
        <v>0.14960719648496801</v>
      </c>
      <c r="BD24" s="17">
        <v>0.27707748527192999</v>
      </c>
      <c r="BE24" s="17">
        <v>0.20118040904927501</v>
      </c>
      <c r="BF24" s="17">
        <v>0.223511658059527</v>
      </c>
      <c r="BG24" s="17">
        <v>0.227730600385189</v>
      </c>
      <c r="BH24" s="17">
        <v>0.28966058655652299</v>
      </c>
      <c r="BI24" s="17">
        <v>0.344996505578195</v>
      </c>
      <c r="BJ24" s="17">
        <v>0.17550850458440001</v>
      </c>
      <c r="BK24" s="17">
        <v>0.29362882379198602</v>
      </c>
      <c r="BL24" s="17">
        <v>0.29390939030638802</v>
      </c>
      <c r="BM24" s="17"/>
      <c r="BN24" s="17">
        <v>0.21721218196435199</v>
      </c>
      <c r="BO24" s="17">
        <v>0.19082182680155499</v>
      </c>
      <c r="BP24" s="17"/>
      <c r="BQ24" s="17">
        <v>0.209890570470503</v>
      </c>
      <c r="BR24" s="17">
        <v>0.16006980400708201</v>
      </c>
      <c r="BS24" s="17"/>
      <c r="BT24" s="17">
        <v>0.13938404969453499</v>
      </c>
      <c r="BU24" s="17"/>
      <c r="BV24" s="17">
        <v>0.17720602451641901</v>
      </c>
      <c r="BW24" s="17">
        <v>0.12868510966890101</v>
      </c>
      <c r="BX24" s="17">
        <v>0.25331230982366698</v>
      </c>
      <c r="BY24" s="17"/>
      <c r="BZ24" s="17">
        <v>1.4005759242440999E-2</v>
      </c>
      <c r="CA24" s="17">
        <v>6.4783363525476104E-2</v>
      </c>
      <c r="CB24" s="17">
        <v>0.112913958881646</v>
      </c>
      <c r="CC24" s="17">
        <v>0.132000340373923</v>
      </c>
      <c r="CD24" s="17">
        <v>0.29231822750216602</v>
      </c>
      <c r="CE24" s="17">
        <v>0.36107463268891299</v>
      </c>
      <c r="CF24" s="17">
        <v>0.360270994690158</v>
      </c>
      <c r="CG24" s="17"/>
      <c r="CH24" s="17">
        <v>0.38085908167284599</v>
      </c>
      <c r="CI24" s="17">
        <v>0.35629134981407201</v>
      </c>
      <c r="CJ24" s="17">
        <v>0.111070701330306</v>
      </c>
      <c r="CK24" s="17">
        <v>1.9398668322611098E-2</v>
      </c>
      <c r="CL24" s="17">
        <v>1.2583106155650101E-2</v>
      </c>
    </row>
    <row r="25" spans="2:90" x14ac:dyDescent="0.3">
      <c r="B25" s="18" t="s">
        <v>131</v>
      </c>
      <c r="C25" s="17">
        <v>7.9605304445256493E-3</v>
      </c>
      <c r="D25" s="17">
        <v>7.5837724454900198E-3</v>
      </c>
      <c r="E25" s="17">
        <v>8.3918402189997795E-3</v>
      </c>
      <c r="F25" s="17"/>
      <c r="G25" s="17">
        <v>6.3256926444159901E-3</v>
      </c>
      <c r="H25" s="17">
        <v>5.4222475387309304E-3</v>
      </c>
      <c r="I25" s="17">
        <v>5.5009690543082104E-3</v>
      </c>
      <c r="J25" s="17">
        <v>8.2130311798596107E-3</v>
      </c>
      <c r="K25" s="17">
        <v>6.5454891714496399E-3</v>
      </c>
      <c r="L25" s="17">
        <v>1.38786867669452E-2</v>
      </c>
      <c r="M25" s="17"/>
      <c r="N25" s="17">
        <v>1.03875379560782E-2</v>
      </c>
      <c r="O25" s="17">
        <v>0</v>
      </c>
      <c r="P25" s="17">
        <v>6.6831434896480702E-3</v>
      </c>
      <c r="Q25" s="17">
        <v>1.4810952773227099E-2</v>
      </c>
      <c r="R25" s="17"/>
      <c r="S25" s="17">
        <v>7.15224242067059E-3</v>
      </c>
      <c r="T25" s="17">
        <v>1.8040056242408599E-2</v>
      </c>
      <c r="U25" s="17">
        <v>5.3566769912961696E-3</v>
      </c>
      <c r="V25" s="17">
        <v>1.0198123228836601E-2</v>
      </c>
      <c r="W25" s="17">
        <v>1.9761674243319101E-2</v>
      </c>
      <c r="X25" s="17">
        <v>5.2705885894881498E-3</v>
      </c>
      <c r="Y25" s="17">
        <v>5.87051169859093E-3</v>
      </c>
      <c r="Z25" s="17">
        <v>0</v>
      </c>
      <c r="AA25" s="17">
        <v>0</v>
      </c>
      <c r="AB25" s="17">
        <v>5.0888837945093704E-3</v>
      </c>
      <c r="AC25" s="17">
        <v>0</v>
      </c>
      <c r="AD25" s="17">
        <v>1.6054614021271601E-2</v>
      </c>
      <c r="AE25" s="17"/>
      <c r="AF25" s="17">
        <v>7.8762008364882605E-3</v>
      </c>
      <c r="AG25" s="17">
        <v>8.5320055954307104E-3</v>
      </c>
      <c r="AH25" s="17">
        <v>3.3472566264340299E-3</v>
      </c>
      <c r="AI25" s="17"/>
      <c r="AJ25" s="17">
        <v>1.2189158505602701E-2</v>
      </c>
      <c r="AK25" s="17">
        <v>5.3028849768505804E-3</v>
      </c>
      <c r="AL25" s="17">
        <v>0</v>
      </c>
      <c r="AM25" s="17">
        <v>3.8206895871346E-3</v>
      </c>
      <c r="AN25" s="17">
        <v>1.7789753290718399E-2</v>
      </c>
      <c r="AO25" s="17"/>
      <c r="AP25" s="17">
        <v>1.79688089622888E-3</v>
      </c>
      <c r="AQ25" s="17">
        <v>1.1620380641600999E-2</v>
      </c>
      <c r="AR25" s="17">
        <v>9.9251423542676305E-3</v>
      </c>
      <c r="AS25" s="17">
        <v>4.1226397613723697E-3</v>
      </c>
      <c r="AT25" s="17">
        <v>1.2797557945331601E-2</v>
      </c>
      <c r="AU25" s="17">
        <v>1.6150503904041699E-2</v>
      </c>
      <c r="AV25" s="17"/>
      <c r="AW25" s="17">
        <v>0</v>
      </c>
      <c r="AX25" s="17">
        <v>1.10508220606332E-2</v>
      </c>
      <c r="AY25" s="17">
        <v>0</v>
      </c>
      <c r="AZ25" s="17">
        <v>7.4920088697370303E-3</v>
      </c>
      <c r="BA25" s="17">
        <v>1.6048976204298002E-2</v>
      </c>
      <c r="BB25" s="17">
        <v>5.0568441883897001E-3</v>
      </c>
      <c r="BC25" s="17">
        <v>0</v>
      </c>
      <c r="BD25" s="17">
        <v>6.2814941857954098E-3</v>
      </c>
      <c r="BE25" s="17">
        <v>1.6492568013628701E-2</v>
      </c>
      <c r="BF25" s="17">
        <v>1.9423345009018201E-2</v>
      </c>
      <c r="BG25" s="17">
        <v>0</v>
      </c>
      <c r="BH25" s="17">
        <v>0</v>
      </c>
      <c r="BI25" s="17">
        <v>1.2174486568756001E-2</v>
      </c>
      <c r="BJ25" s="17">
        <v>4.7030236217375197E-2</v>
      </c>
      <c r="BK25" s="17">
        <v>0</v>
      </c>
      <c r="BL25" s="17">
        <v>0</v>
      </c>
      <c r="BM25" s="17"/>
      <c r="BN25" s="17">
        <v>7.4198620556668298E-3</v>
      </c>
      <c r="BO25" s="17">
        <v>7.7392298641904998E-3</v>
      </c>
      <c r="BP25" s="17"/>
      <c r="BQ25" s="17">
        <v>2.0123900798725701E-3</v>
      </c>
      <c r="BR25" s="17">
        <v>1.4064994098279099E-2</v>
      </c>
      <c r="BS25" s="17"/>
      <c r="BT25" s="17">
        <v>3.8425686086526098E-3</v>
      </c>
      <c r="BU25" s="17"/>
      <c r="BV25" s="17">
        <v>8.5200465893136897E-3</v>
      </c>
      <c r="BW25" s="17">
        <v>4.7982950425991102E-3</v>
      </c>
      <c r="BX25" s="17">
        <v>9.4762210312586102E-3</v>
      </c>
      <c r="BY25" s="17"/>
      <c r="BZ25" s="17">
        <v>4.6264755401122402E-3</v>
      </c>
      <c r="CA25" s="17">
        <v>6.4251909714803301E-3</v>
      </c>
      <c r="CB25" s="17">
        <v>6.7315650873309603E-3</v>
      </c>
      <c r="CC25" s="17">
        <v>3.6110543381681799E-3</v>
      </c>
      <c r="CD25" s="17">
        <v>1.69760704304566E-2</v>
      </c>
      <c r="CE25" s="17">
        <v>7.3545540279043699E-3</v>
      </c>
      <c r="CF25" s="17">
        <v>4.4389532594995501E-3</v>
      </c>
      <c r="CG25" s="17"/>
      <c r="CH25" s="17">
        <v>0</v>
      </c>
      <c r="CI25" s="17">
        <v>1.15564113649367E-2</v>
      </c>
      <c r="CJ25" s="17">
        <v>8.0917637932550798E-3</v>
      </c>
      <c r="CK25" s="17">
        <v>6.1192582972330496E-3</v>
      </c>
      <c r="CL25" s="17">
        <v>0</v>
      </c>
    </row>
    <row r="26" spans="2:90" x14ac:dyDescent="0.3">
      <c r="B26" s="18" t="s">
        <v>118</v>
      </c>
      <c r="C26" s="19">
        <v>2.32805138766853E-2</v>
      </c>
      <c r="D26" s="19">
        <v>1.41080717330453E-2</v>
      </c>
      <c r="E26" s="19">
        <v>3.2429309153542599E-2</v>
      </c>
      <c r="F26" s="19"/>
      <c r="G26" s="19">
        <v>2.1489926662013801E-2</v>
      </c>
      <c r="H26" s="19">
        <v>2.3458810336813699E-2</v>
      </c>
      <c r="I26" s="19">
        <v>2.6458450301719099E-2</v>
      </c>
      <c r="J26" s="19">
        <v>3.6314260713456899E-2</v>
      </c>
      <c r="K26" s="19">
        <v>1.9581479677205599E-2</v>
      </c>
      <c r="L26" s="19">
        <v>1.36243492346317E-2</v>
      </c>
      <c r="M26" s="19"/>
      <c r="N26" s="19">
        <v>2.0995930746745099E-2</v>
      </c>
      <c r="O26" s="19">
        <v>2.03217248454012E-2</v>
      </c>
      <c r="P26" s="19">
        <v>2.1905986671856802E-2</v>
      </c>
      <c r="Q26" s="19">
        <v>3.02569065842495E-2</v>
      </c>
      <c r="R26" s="19"/>
      <c r="S26" s="19">
        <v>2.56377383952467E-2</v>
      </c>
      <c r="T26" s="19">
        <v>1.7821076172227501E-2</v>
      </c>
      <c r="U26" s="19">
        <v>3.3244027100810002E-2</v>
      </c>
      <c r="V26" s="19">
        <v>2.1539513588424701E-2</v>
      </c>
      <c r="W26" s="19">
        <v>2.68003919636975E-2</v>
      </c>
      <c r="X26" s="19">
        <v>2.1762187954652699E-2</v>
      </c>
      <c r="Y26" s="19">
        <v>1.6631353656127501E-2</v>
      </c>
      <c r="Z26" s="19">
        <v>4.33697079394018E-2</v>
      </c>
      <c r="AA26" s="19">
        <v>4.9741796411991697E-3</v>
      </c>
      <c r="AB26" s="19">
        <v>3.1946088359509503E-2</v>
      </c>
      <c r="AC26" s="19">
        <v>3.81329410220341E-2</v>
      </c>
      <c r="AD26" s="19">
        <v>1.86049199928504E-2</v>
      </c>
      <c r="AE26" s="19"/>
      <c r="AF26" s="19">
        <v>2.45095967665185E-2</v>
      </c>
      <c r="AG26" s="19">
        <v>2.2166892080537601E-2</v>
      </c>
      <c r="AH26" s="19">
        <v>2.29596600839948E-2</v>
      </c>
      <c r="AI26" s="19"/>
      <c r="AJ26" s="19">
        <v>1.3940646733796301E-2</v>
      </c>
      <c r="AK26" s="19">
        <v>1.9806347234728499E-2</v>
      </c>
      <c r="AL26" s="19">
        <v>2.4235867506436099E-2</v>
      </c>
      <c r="AM26" s="19">
        <v>8.2317154550148094E-3</v>
      </c>
      <c r="AN26" s="19">
        <v>3.7942906660974003E-2</v>
      </c>
      <c r="AO26" s="19"/>
      <c r="AP26" s="19">
        <v>1.9045812151922501E-2</v>
      </c>
      <c r="AQ26" s="19">
        <v>1.1622913480127801E-2</v>
      </c>
      <c r="AR26" s="19">
        <v>2.7313951548259201E-2</v>
      </c>
      <c r="AS26" s="19">
        <v>9.6811618636053094E-3</v>
      </c>
      <c r="AT26" s="19">
        <v>5.1358995186927499E-2</v>
      </c>
      <c r="AU26" s="19">
        <v>4.4719935330782098E-2</v>
      </c>
      <c r="AV26" s="19"/>
      <c r="AW26" s="19">
        <v>0</v>
      </c>
      <c r="AX26" s="19">
        <v>2.2362173419532699E-2</v>
      </c>
      <c r="AY26" s="19">
        <v>3.9623515880544302E-2</v>
      </c>
      <c r="AZ26" s="19">
        <v>7.73163250813288E-3</v>
      </c>
      <c r="BA26" s="19">
        <v>2.86736568797295E-2</v>
      </c>
      <c r="BB26" s="19">
        <v>0</v>
      </c>
      <c r="BC26" s="19">
        <v>1.20085204877471E-2</v>
      </c>
      <c r="BD26" s="19">
        <v>7.3909991904652101E-3</v>
      </c>
      <c r="BE26" s="19">
        <v>3.7793405167052797E-2</v>
      </c>
      <c r="BF26" s="19">
        <v>3.8780309976958201E-2</v>
      </c>
      <c r="BG26" s="19">
        <v>0</v>
      </c>
      <c r="BH26" s="19">
        <v>3.89920780104724E-2</v>
      </c>
      <c r="BI26" s="19">
        <v>3.21218648376069E-2</v>
      </c>
      <c r="BJ26" s="19">
        <v>5.3123678366174397E-2</v>
      </c>
      <c r="BK26" s="19">
        <v>2.33281942703321E-2</v>
      </c>
      <c r="BL26" s="19">
        <v>2.25954914334584E-2</v>
      </c>
      <c r="BM26" s="19"/>
      <c r="BN26" s="19">
        <v>2.19653820260431E-2</v>
      </c>
      <c r="BO26" s="19">
        <v>2.4387769850512501E-2</v>
      </c>
      <c r="BP26" s="19"/>
      <c r="BQ26" s="19">
        <v>1.5223625829591501E-2</v>
      </c>
      <c r="BR26" s="19">
        <v>2.2021140437833198E-2</v>
      </c>
      <c r="BS26" s="19"/>
      <c r="BT26" s="19">
        <v>1.15536053583641E-2</v>
      </c>
      <c r="BU26" s="19"/>
      <c r="BV26" s="19">
        <v>3.4883493863790201E-2</v>
      </c>
      <c r="BW26" s="19">
        <v>2.9095911849293901E-2</v>
      </c>
      <c r="BX26" s="19">
        <v>1.40659009641985E-2</v>
      </c>
      <c r="BY26" s="19"/>
      <c r="BZ26" s="19">
        <v>3.0397924329494699E-2</v>
      </c>
      <c r="CA26" s="19">
        <v>1.24562945597653E-2</v>
      </c>
      <c r="CB26" s="19">
        <v>2.0235728698838398E-2</v>
      </c>
      <c r="CC26" s="19">
        <v>0</v>
      </c>
      <c r="CD26" s="19">
        <v>1.5035676455026899E-2</v>
      </c>
      <c r="CE26" s="19">
        <v>1.6606982497496099E-2</v>
      </c>
      <c r="CF26" s="19">
        <v>2.7470345759504501E-2</v>
      </c>
      <c r="CG26" s="19"/>
      <c r="CH26" s="19">
        <v>8.9882346344128793E-3</v>
      </c>
      <c r="CI26" s="19">
        <v>2.1386016600621401E-2</v>
      </c>
      <c r="CJ26" s="19">
        <v>3.0343309696707298E-2</v>
      </c>
      <c r="CK26" s="19">
        <v>2.60615337666361E-2</v>
      </c>
      <c r="CL26" s="19">
        <v>0</v>
      </c>
    </row>
    <row r="27" spans="2:90" x14ac:dyDescent="0.3">
      <c r="B27" s="16" t="s">
        <v>355</v>
      </c>
    </row>
    <row r="28" spans="2:90" x14ac:dyDescent="0.3">
      <c r="B28" t="s">
        <v>111</v>
      </c>
    </row>
    <row r="29" spans="2:90" x14ac:dyDescent="0.3">
      <c r="B29" t="s">
        <v>112</v>
      </c>
    </row>
    <row r="31" spans="2:90" x14ac:dyDescent="0.3">
      <c r="B31"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CL23"/>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364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356</v>
      </c>
      <c r="C9" s="17">
        <v>0.402176014499252</v>
      </c>
      <c r="D9" s="17">
        <v>0.37263074570937899</v>
      </c>
      <c r="E9" s="17">
        <v>0.42822807883647701</v>
      </c>
      <c r="F9" s="17"/>
      <c r="G9" s="17">
        <v>0.30212441110289001</v>
      </c>
      <c r="H9" s="17">
        <v>0.32887019978732102</v>
      </c>
      <c r="I9" s="17">
        <v>0.42079463864819</v>
      </c>
      <c r="J9" s="17">
        <v>0.42901037468141101</v>
      </c>
      <c r="K9" s="17">
        <v>0.461427952187065</v>
      </c>
      <c r="L9" s="17">
        <v>0.45176025368747702</v>
      </c>
      <c r="M9" s="17"/>
      <c r="N9" s="17">
        <v>0.380189421585933</v>
      </c>
      <c r="O9" s="17">
        <v>0.38965129114151698</v>
      </c>
      <c r="P9" s="17">
        <v>0.421766046220795</v>
      </c>
      <c r="Q9" s="17">
        <v>0.423598575103527</v>
      </c>
      <c r="R9" s="17"/>
      <c r="S9" s="17">
        <v>0.39746963109206601</v>
      </c>
      <c r="T9" s="17">
        <v>0.42844519519246599</v>
      </c>
      <c r="U9" s="17">
        <v>0.415085585515372</v>
      </c>
      <c r="V9" s="17">
        <v>0.48338739265536201</v>
      </c>
      <c r="W9" s="17">
        <v>0.33710595588884301</v>
      </c>
      <c r="X9" s="17">
        <v>0.35802911046434699</v>
      </c>
      <c r="Y9" s="17">
        <v>0.39310794048539</v>
      </c>
      <c r="Z9" s="17">
        <v>0.39994720146393897</v>
      </c>
      <c r="AA9" s="17">
        <v>0.37883752756908301</v>
      </c>
      <c r="AB9" s="17">
        <v>0.35982958249698499</v>
      </c>
      <c r="AC9" s="17">
        <v>0.46882431068932001</v>
      </c>
      <c r="AD9" s="17">
        <v>0.44523171735484601</v>
      </c>
      <c r="AE9" s="17"/>
      <c r="AF9" s="17">
        <v>0.47014675708825399</v>
      </c>
      <c r="AG9" s="17">
        <v>0.375852996151467</v>
      </c>
      <c r="AH9" s="17">
        <v>0.35817307655235098</v>
      </c>
      <c r="AI9" s="17"/>
      <c r="AJ9" s="17">
        <v>0.39382204692532502</v>
      </c>
      <c r="AK9" s="17">
        <v>0.38895226404514599</v>
      </c>
      <c r="AL9" s="17">
        <v>0.401680238329923</v>
      </c>
      <c r="AM9" s="17">
        <v>0.45297948276068101</v>
      </c>
      <c r="AN9" s="17">
        <v>0.45412509710250198</v>
      </c>
      <c r="AO9" s="17"/>
      <c r="AP9" s="17">
        <v>0.38146221951832399</v>
      </c>
      <c r="AQ9" s="17">
        <v>0.37043828589844502</v>
      </c>
      <c r="AR9" s="17">
        <v>0.38232716189806698</v>
      </c>
      <c r="AS9" s="17">
        <v>0.46234506345516901</v>
      </c>
      <c r="AT9" s="17">
        <v>0.41436547910244198</v>
      </c>
      <c r="AU9" s="17">
        <v>0.37213669608449501</v>
      </c>
      <c r="AV9" s="17"/>
      <c r="AW9" s="17">
        <v>0.64941046100603195</v>
      </c>
      <c r="AX9" s="17">
        <v>0.36137972447980299</v>
      </c>
      <c r="AY9" s="17">
        <v>0.47769870022920702</v>
      </c>
      <c r="AZ9" s="17">
        <v>0.37120365215240803</v>
      </c>
      <c r="BA9" s="17">
        <v>0.39534150312838701</v>
      </c>
      <c r="BB9" s="17">
        <v>0.47446717521797399</v>
      </c>
      <c r="BC9" s="17">
        <v>0.462670495271094</v>
      </c>
      <c r="BD9" s="17">
        <v>0.41767519881458998</v>
      </c>
      <c r="BE9" s="17">
        <v>0.42583706169417002</v>
      </c>
      <c r="BF9" s="17">
        <v>0.46139073981232398</v>
      </c>
      <c r="BG9" s="17">
        <v>0.37052591343306401</v>
      </c>
      <c r="BH9" s="17">
        <v>0.38868830922606701</v>
      </c>
      <c r="BI9" s="17">
        <v>0.29451159632548501</v>
      </c>
      <c r="BJ9" s="17">
        <v>0.32537356169558102</v>
      </c>
      <c r="BK9" s="17">
        <v>0.33683852150686699</v>
      </c>
      <c r="BL9" s="17">
        <v>0.299986755100978</v>
      </c>
      <c r="BM9" s="17"/>
      <c r="BN9" s="17">
        <v>0.41673361854246799</v>
      </c>
      <c r="BO9" s="17">
        <v>0.38422781504967002</v>
      </c>
      <c r="BP9" s="17"/>
      <c r="BQ9" s="17">
        <v>0.37606560331669803</v>
      </c>
      <c r="BR9" s="17">
        <v>0.40627330300759401</v>
      </c>
      <c r="BS9" s="17"/>
      <c r="BT9" s="17">
        <v>0.37086600454903801</v>
      </c>
      <c r="BU9" s="17"/>
      <c r="BV9" s="17">
        <v>0.37607782914117599</v>
      </c>
      <c r="BW9" s="17">
        <v>0.41274460497073001</v>
      </c>
      <c r="BX9" s="17">
        <v>0.41204172329441202</v>
      </c>
      <c r="BY9" s="17"/>
      <c r="BZ9" s="17">
        <v>0.468808338662974</v>
      </c>
      <c r="CA9" s="17">
        <v>0.49272722929909002</v>
      </c>
      <c r="CB9" s="17">
        <v>0.497927088683217</v>
      </c>
      <c r="CC9" s="17">
        <v>0.38952346899116103</v>
      </c>
      <c r="CD9" s="17">
        <v>0.40145860492209201</v>
      </c>
      <c r="CE9" s="17">
        <v>0.27474930610667098</v>
      </c>
      <c r="CF9" s="17">
        <v>0.31469041076103998</v>
      </c>
      <c r="CG9" s="17"/>
      <c r="CH9" s="17">
        <v>0.21389827916503301</v>
      </c>
      <c r="CI9" s="17">
        <v>0.35651496189328702</v>
      </c>
      <c r="CJ9" s="17">
        <v>0.44307882511952801</v>
      </c>
      <c r="CK9" s="17">
        <v>0.50868281582361496</v>
      </c>
      <c r="CL9" s="17">
        <v>0.49506057765250699</v>
      </c>
    </row>
    <row r="10" spans="2:90" ht="28.8" x14ac:dyDescent="0.3">
      <c r="B10" s="18" t="s">
        <v>357</v>
      </c>
      <c r="C10" s="17">
        <v>0.37498813486257299</v>
      </c>
      <c r="D10" s="17">
        <v>0.34435866306002</v>
      </c>
      <c r="E10" s="17">
        <v>0.40092648296226402</v>
      </c>
      <c r="F10" s="17"/>
      <c r="G10" s="17">
        <v>0.28922548844375201</v>
      </c>
      <c r="H10" s="17">
        <v>0.39038696526785599</v>
      </c>
      <c r="I10" s="17">
        <v>0.39819653745011402</v>
      </c>
      <c r="J10" s="17">
        <v>0.41893731932629602</v>
      </c>
      <c r="K10" s="17">
        <v>0.431317905113767</v>
      </c>
      <c r="L10" s="17">
        <v>0.326917284699001</v>
      </c>
      <c r="M10" s="17"/>
      <c r="N10" s="17">
        <v>0.345367463102282</v>
      </c>
      <c r="O10" s="17">
        <v>0.42513004228632101</v>
      </c>
      <c r="P10" s="17">
        <v>0.34525066500802198</v>
      </c>
      <c r="Q10" s="17">
        <v>0.38272859230329898</v>
      </c>
      <c r="R10" s="17"/>
      <c r="S10" s="17">
        <v>0.35563500454757702</v>
      </c>
      <c r="T10" s="17">
        <v>0.38274867175240002</v>
      </c>
      <c r="U10" s="17">
        <v>0.394153619362275</v>
      </c>
      <c r="V10" s="17">
        <v>0.36878426253816798</v>
      </c>
      <c r="W10" s="17">
        <v>0.35228960170745599</v>
      </c>
      <c r="X10" s="17">
        <v>0.360657681783216</v>
      </c>
      <c r="Y10" s="17">
        <v>0.38936202815211501</v>
      </c>
      <c r="Z10" s="17">
        <v>0.42065600264504799</v>
      </c>
      <c r="AA10" s="17">
        <v>0.38800303108126499</v>
      </c>
      <c r="AB10" s="17">
        <v>0.32961058213230499</v>
      </c>
      <c r="AC10" s="17">
        <v>0.43990670777548502</v>
      </c>
      <c r="AD10" s="17">
        <v>0.376112969952069</v>
      </c>
      <c r="AE10" s="17"/>
      <c r="AF10" s="17">
        <v>0.37186005643176501</v>
      </c>
      <c r="AG10" s="17">
        <v>0.37007722126610398</v>
      </c>
      <c r="AH10" s="17">
        <v>0.40275209879184598</v>
      </c>
      <c r="AI10" s="17"/>
      <c r="AJ10" s="17">
        <v>0.34224193171010903</v>
      </c>
      <c r="AK10" s="17">
        <v>0.37718740507797999</v>
      </c>
      <c r="AL10" s="17">
        <v>0.36811850421117698</v>
      </c>
      <c r="AM10" s="17">
        <v>0.37270988716381398</v>
      </c>
      <c r="AN10" s="17">
        <v>0.45962761431341798</v>
      </c>
      <c r="AO10" s="17"/>
      <c r="AP10" s="17">
        <v>0.35427406864899602</v>
      </c>
      <c r="AQ10" s="17">
        <v>0.35007621824674201</v>
      </c>
      <c r="AR10" s="17">
        <v>0.378570087570266</v>
      </c>
      <c r="AS10" s="17">
        <v>0.37274300120162401</v>
      </c>
      <c r="AT10" s="17">
        <v>0.45077307754481</v>
      </c>
      <c r="AU10" s="17">
        <v>0.37289619100866001</v>
      </c>
      <c r="AV10" s="17"/>
      <c r="AW10" s="17">
        <v>0.65110538854075595</v>
      </c>
      <c r="AX10" s="17">
        <v>0.325615812609786</v>
      </c>
      <c r="AY10" s="17">
        <v>0.39850600470434699</v>
      </c>
      <c r="AZ10" s="17">
        <v>0.38562204491941199</v>
      </c>
      <c r="BA10" s="17">
        <v>0.375798489161144</v>
      </c>
      <c r="BB10" s="17">
        <v>0.44912271327380898</v>
      </c>
      <c r="BC10" s="17">
        <v>0.42700731867781799</v>
      </c>
      <c r="BD10" s="17">
        <v>0.37906967586373302</v>
      </c>
      <c r="BE10" s="17">
        <v>0.38369363906241999</v>
      </c>
      <c r="BF10" s="17">
        <v>0.401499671627843</v>
      </c>
      <c r="BG10" s="17">
        <v>0.36765278249417999</v>
      </c>
      <c r="BH10" s="17">
        <v>0.30822796867351099</v>
      </c>
      <c r="BI10" s="17">
        <v>0.35717938728028897</v>
      </c>
      <c r="BJ10" s="17">
        <v>0.353883120666316</v>
      </c>
      <c r="BK10" s="17">
        <v>0.25242711261603501</v>
      </c>
      <c r="BL10" s="17">
        <v>0.28623668238362998</v>
      </c>
      <c r="BM10" s="17"/>
      <c r="BN10" s="17">
        <v>0.36654338383245899</v>
      </c>
      <c r="BO10" s="17">
        <v>0.38631612107400998</v>
      </c>
      <c r="BP10" s="17"/>
      <c r="BQ10" s="17">
        <v>0.36586277297332198</v>
      </c>
      <c r="BR10" s="17">
        <v>0.37894058557664001</v>
      </c>
      <c r="BS10" s="17"/>
      <c r="BT10" s="17">
        <v>0.353113844281852</v>
      </c>
      <c r="BU10" s="17"/>
      <c r="BV10" s="17">
        <v>0.37904319879090798</v>
      </c>
      <c r="BW10" s="17">
        <v>0.39338234771563702</v>
      </c>
      <c r="BX10" s="17">
        <v>0.36967316330183397</v>
      </c>
      <c r="BY10" s="17"/>
      <c r="BZ10" s="17">
        <v>0.39051439232599</v>
      </c>
      <c r="CA10" s="17">
        <v>0.43353786553335499</v>
      </c>
      <c r="CB10" s="17">
        <v>0.498796756985527</v>
      </c>
      <c r="CC10" s="17">
        <v>0.39466461832258198</v>
      </c>
      <c r="CD10" s="17">
        <v>0.37474897836709697</v>
      </c>
      <c r="CE10" s="17">
        <v>0.269332006358103</v>
      </c>
      <c r="CF10" s="17">
        <v>0.27545122940070599</v>
      </c>
      <c r="CG10" s="17"/>
      <c r="CH10" s="17">
        <v>0.21490207847298701</v>
      </c>
      <c r="CI10" s="17">
        <v>0.31052990988495</v>
      </c>
      <c r="CJ10" s="17">
        <v>0.42651530899208301</v>
      </c>
      <c r="CK10" s="17">
        <v>0.49109942623314301</v>
      </c>
      <c r="CL10" s="17">
        <v>0.43826677146443199</v>
      </c>
    </row>
    <row r="11" spans="2:90" ht="28.8" x14ac:dyDescent="0.3">
      <c r="B11" s="18" t="s">
        <v>358</v>
      </c>
      <c r="C11" s="17">
        <v>0.36200319559844302</v>
      </c>
      <c r="D11" s="17">
        <v>0.321937428875608</v>
      </c>
      <c r="E11" s="17">
        <v>0.39803240498777798</v>
      </c>
      <c r="F11" s="17"/>
      <c r="G11" s="17">
        <v>0.33630870338361302</v>
      </c>
      <c r="H11" s="17">
        <v>0.36194325060792198</v>
      </c>
      <c r="I11" s="17">
        <v>0.41439264688609201</v>
      </c>
      <c r="J11" s="17">
        <v>0.37720931889753201</v>
      </c>
      <c r="K11" s="17">
        <v>0.38131347715613301</v>
      </c>
      <c r="L11" s="17">
        <v>0.31092565944766398</v>
      </c>
      <c r="M11" s="17"/>
      <c r="N11" s="17">
        <v>0.349763876561205</v>
      </c>
      <c r="O11" s="17">
        <v>0.34004448373009899</v>
      </c>
      <c r="P11" s="17">
        <v>0.36073710600007902</v>
      </c>
      <c r="Q11" s="17">
        <v>0.40039361526620898</v>
      </c>
      <c r="R11" s="17"/>
      <c r="S11" s="17">
        <v>0.38221583271107901</v>
      </c>
      <c r="T11" s="17">
        <v>0.36616253110352998</v>
      </c>
      <c r="U11" s="17">
        <v>0.36680829219928202</v>
      </c>
      <c r="V11" s="17">
        <v>0.27593865073608997</v>
      </c>
      <c r="W11" s="17">
        <v>0.31384208518927698</v>
      </c>
      <c r="X11" s="17">
        <v>0.298956870986062</v>
      </c>
      <c r="Y11" s="17">
        <v>0.330182465678245</v>
      </c>
      <c r="Z11" s="17">
        <v>0.38495120323083498</v>
      </c>
      <c r="AA11" s="17">
        <v>0.38321306616488698</v>
      </c>
      <c r="AB11" s="17">
        <v>0.37426248609091001</v>
      </c>
      <c r="AC11" s="17">
        <v>0.49492397224484402</v>
      </c>
      <c r="AD11" s="17">
        <v>0.51397752022851295</v>
      </c>
      <c r="AE11" s="17"/>
      <c r="AF11" s="17">
        <v>0.35093018691403099</v>
      </c>
      <c r="AG11" s="17">
        <v>0.36481162527095701</v>
      </c>
      <c r="AH11" s="17">
        <v>0.37723017360171801</v>
      </c>
      <c r="AI11" s="17"/>
      <c r="AJ11" s="17">
        <v>0.34286728286678803</v>
      </c>
      <c r="AK11" s="17">
        <v>0.374084531226067</v>
      </c>
      <c r="AL11" s="17">
        <v>0.36484508367990698</v>
      </c>
      <c r="AM11" s="17">
        <v>0.29371316807094</v>
      </c>
      <c r="AN11" s="17">
        <v>0.41633638186937999</v>
      </c>
      <c r="AO11" s="17"/>
      <c r="AP11" s="17">
        <v>0.34629527083545802</v>
      </c>
      <c r="AQ11" s="17">
        <v>0.32947384200795199</v>
      </c>
      <c r="AR11" s="17">
        <v>0.37923019875618302</v>
      </c>
      <c r="AS11" s="17">
        <v>0.35512362711686901</v>
      </c>
      <c r="AT11" s="17">
        <v>0.381598717909437</v>
      </c>
      <c r="AU11" s="17">
        <v>0.38190384037171998</v>
      </c>
      <c r="AV11" s="17"/>
      <c r="AW11" s="17">
        <v>0.449091819070008</v>
      </c>
      <c r="AX11" s="17">
        <v>0.42633888790917202</v>
      </c>
      <c r="AY11" s="17">
        <v>0.36391400477528302</v>
      </c>
      <c r="AZ11" s="17">
        <v>0.39849038955577598</v>
      </c>
      <c r="BA11" s="17">
        <v>0.332439372428527</v>
      </c>
      <c r="BB11" s="17">
        <v>0.39020805956057097</v>
      </c>
      <c r="BC11" s="17">
        <v>0.40984284771405999</v>
      </c>
      <c r="BD11" s="17">
        <v>0.28860117959428799</v>
      </c>
      <c r="BE11" s="17">
        <v>0.35326306077090702</v>
      </c>
      <c r="BF11" s="17">
        <v>0.31080789195367298</v>
      </c>
      <c r="BG11" s="17">
        <v>0.415098320312632</v>
      </c>
      <c r="BH11" s="17">
        <v>0.28132099223242102</v>
      </c>
      <c r="BI11" s="17">
        <v>0.39439132975672297</v>
      </c>
      <c r="BJ11" s="17">
        <v>0.39802240553226498</v>
      </c>
      <c r="BK11" s="17">
        <v>0.23750298807488501</v>
      </c>
      <c r="BL11" s="17">
        <v>0.367688582080548</v>
      </c>
      <c r="BM11" s="17"/>
      <c r="BN11" s="17">
        <v>0.35958975733958698</v>
      </c>
      <c r="BO11" s="17">
        <v>0.36837117759064397</v>
      </c>
      <c r="BP11" s="17"/>
      <c r="BQ11" s="17">
        <v>0.34809891677231602</v>
      </c>
      <c r="BR11" s="17">
        <v>0.39765867407047301</v>
      </c>
      <c r="BS11" s="17"/>
      <c r="BT11" s="17">
        <v>0.40119561841050699</v>
      </c>
      <c r="BU11" s="17"/>
      <c r="BV11" s="17">
        <v>0.31864063904385498</v>
      </c>
      <c r="BW11" s="17">
        <v>0.39864767353122998</v>
      </c>
      <c r="BX11" s="17">
        <v>0.36432514485087297</v>
      </c>
      <c r="BY11" s="17"/>
      <c r="BZ11" s="17">
        <v>0.40511344886080902</v>
      </c>
      <c r="CA11" s="17">
        <v>0.425292350787629</v>
      </c>
      <c r="CB11" s="17">
        <v>0.45060336123218903</v>
      </c>
      <c r="CC11" s="17">
        <v>0.36763294491474002</v>
      </c>
      <c r="CD11" s="17">
        <v>0.364955220085938</v>
      </c>
      <c r="CE11" s="17">
        <v>0.26927934869747899</v>
      </c>
      <c r="CF11" s="17">
        <v>0.28527301226777402</v>
      </c>
      <c r="CG11" s="17"/>
      <c r="CH11" s="17">
        <v>0.24742898104304001</v>
      </c>
      <c r="CI11" s="17">
        <v>0.27619409431310499</v>
      </c>
      <c r="CJ11" s="17">
        <v>0.42708737890028597</v>
      </c>
      <c r="CK11" s="17">
        <v>0.47477454975758798</v>
      </c>
      <c r="CL11" s="17">
        <v>0.40064418976865201</v>
      </c>
    </row>
    <row r="12" spans="2:90" ht="43.2" x14ac:dyDescent="0.3">
      <c r="B12" s="18" t="s">
        <v>359</v>
      </c>
      <c r="C12" s="17">
        <v>0.22085640641312901</v>
      </c>
      <c r="D12" s="17">
        <v>0.20928311273751901</v>
      </c>
      <c r="E12" s="17">
        <v>0.23297819779574799</v>
      </c>
      <c r="F12" s="17"/>
      <c r="G12" s="17">
        <v>0.201697767887524</v>
      </c>
      <c r="H12" s="17">
        <v>0.249228445539532</v>
      </c>
      <c r="I12" s="17">
        <v>0.273025124003552</v>
      </c>
      <c r="J12" s="17">
        <v>0.27356854325236002</v>
      </c>
      <c r="K12" s="17">
        <v>0.237505876570204</v>
      </c>
      <c r="L12" s="17">
        <v>0.11373116491643</v>
      </c>
      <c r="M12" s="17"/>
      <c r="N12" s="17">
        <v>0.20323958131157499</v>
      </c>
      <c r="O12" s="17">
        <v>0.25135351369106601</v>
      </c>
      <c r="P12" s="17">
        <v>0.217174217274517</v>
      </c>
      <c r="Q12" s="17">
        <v>0.213640237024216</v>
      </c>
      <c r="R12" s="17"/>
      <c r="S12" s="17">
        <v>0.22604645268899801</v>
      </c>
      <c r="T12" s="17">
        <v>0.23466428514420301</v>
      </c>
      <c r="U12" s="17">
        <v>0.176736270351948</v>
      </c>
      <c r="V12" s="17">
        <v>0.22146281552309599</v>
      </c>
      <c r="W12" s="17">
        <v>0.18190529573400599</v>
      </c>
      <c r="X12" s="17">
        <v>0.22779720225834599</v>
      </c>
      <c r="Y12" s="17">
        <v>0.186189052475492</v>
      </c>
      <c r="Z12" s="17">
        <v>0.232977584883753</v>
      </c>
      <c r="AA12" s="17">
        <v>0.24116625028701699</v>
      </c>
      <c r="AB12" s="17">
        <v>0.23748161522005701</v>
      </c>
      <c r="AC12" s="17">
        <v>0.24039084872552499</v>
      </c>
      <c r="AD12" s="17">
        <v>0.24143764707384399</v>
      </c>
      <c r="AE12" s="17"/>
      <c r="AF12" s="17">
        <v>0.21259138833461799</v>
      </c>
      <c r="AG12" s="17">
        <v>0.22314902513576201</v>
      </c>
      <c r="AH12" s="17">
        <v>0.24776462967857599</v>
      </c>
      <c r="AI12" s="17"/>
      <c r="AJ12" s="17">
        <v>0.21470192198173299</v>
      </c>
      <c r="AK12" s="17">
        <v>0.22109432772116799</v>
      </c>
      <c r="AL12" s="17">
        <v>0.21531871137884601</v>
      </c>
      <c r="AM12" s="17">
        <v>0.22963342707306</v>
      </c>
      <c r="AN12" s="17">
        <v>0.20436392910495499</v>
      </c>
      <c r="AO12" s="17"/>
      <c r="AP12" s="17">
        <v>0.21521293197745001</v>
      </c>
      <c r="AQ12" s="17">
        <v>0.22304495785145201</v>
      </c>
      <c r="AR12" s="17">
        <v>0.22617283467648999</v>
      </c>
      <c r="AS12" s="17">
        <v>0.23369216146902799</v>
      </c>
      <c r="AT12" s="17">
        <v>0.20867201473106001</v>
      </c>
      <c r="AU12" s="17">
        <v>0.20811444258560099</v>
      </c>
      <c r="AV12" s="17"/>
      <c r="AW12" s="17">
        <v>0.265224725624713</v>
      </c>
      <c r="AX12" s="17">
        <v>0.21370420445086399</v>
      </c>
      <c r="AY12" s="17">
        <v>0.22727923023268701</v>
      </c>
      <c r="AZ12" s="17">
        <v>0.20627142213781099</v>
      </c>
      <c r="BA12" s="17">
        <v>0.219818057570669</v>
      </c>
      <c r="BB12" s="17">
        <v>0.28382278408628803</v>
      </c>
      <c r="BC12" s="17">
        <v>0.17931984998179801</v>
      </c>
      <c r="BD12" s="17">
        <v>0.21975139581571901</v>
      </c>
      <c r="BE12" s="17">
        <v>0.25284701374812801</v>
      </c>
      <c r="BF12" s="17">
        <v>0.18204889268572</v>
      </c>
      <c r="BG12" s="17">
        <v>0.29111128583212198</v>
      </c>
      <c r="BH12" s="17">
        <v>0.22978636435817801</v>
      </c>
      <c r="BI12" s="17">
        <v>0.13999914235545699</v>
      </c>
      <c r="BJ12" s="17">
        <v>0.30061442795056398</v>
      </c>
      <c r="BK12" s="17">
        <v>0.184499976568372</v>
      </c>
      <c r="BL12" s="17">
        <v>0.19920772260287201</v>
      </c>
      <c r="BM12" s="17"/>
      <c r="BN12" s="17">
        <v>0.22283582117547299</v>
      </c>
      <c r="BO12" s="17">
        <v>0.217780551126012</v>
      </c>
      <c r="BP12" s="17"/>
      <c r="BQ12" s="17">
        <v>0.21852651873321999</v>
      </c>
      <c r="BR12" s="17">
        <v>0.20316124250328901</v>
      </c>
      <c r="BS12" s="17"/>
      <c r="BT12" s="17">
        <v>0.204752324705998</v>
      </c>
      <c r="BU12" s="17"/>
      <c r="BV12" s="17">
        <v>0.224600399543329</v>
      </c>
      <c r="BW12" s="17">
        <v>0.20699393974167399</v>
      </c>
      <c r="BX12" s="17">
        <v>0.22177977649231001</v>
      </c>
      <c r="BY12" s="17"/>
      <c r="BZ12" s="17">
        <v>0.24786456013671199</v>
      </c>
      <c r="CA12" s="17">
        <v>0.33219915021386198</v>
      </c>
      <c r="CB12" s="17">
        <v>0.28351472650225201</v>
      </c>
      <c r="CC12" s="17">
        <v>0.25579639061898801</v>
      </c>
      <c r="CD12" s="17">
        <v>0.20638125705570301</v>
      </c>
      <c r="CE12" s="17">
        <v>0.133325372595368</v>
      </c>
      <c r="CF12" s="17">
        <v>0.159832851761123</v>
      </c>
      <c r="CG12" s="17"/>
      <c r="CH12" s="17">
        <v>0.139861094201781</v>
      </c>
      <c r="CI12" s="17">
        <v>0.15311459993080401</v>
      </c>
      <c r="CJ12" s="17">
        <v>0.27263767019917201</v>
      </c>
      <c r="CK12" s="17">
        <v>0.29451960461257598</v>
      </c>
      <c r="CL12" s="17">
        <v>0.28463796489882298</v>
      </c>
    </row>
    <row r="13" spans="2:90" ht="43.2" x14ac:dyDescent="0.3">
      <c r="B13" s="18" t="s">
        <v>360</v>
      </c>
      <c r="C13" s="17">
        <v>0.205592823042028</v>
      </c>
      <c r="D13" s="17">
        <v>0.21014205882869599</v>
      </c>
      <c r="E13" s="17">
        <v>0.20087924032249399</v>
      </c>
      <c r="F13" s="17"/>
      <c r="G13" s="17">
        <v>0.30929122323511099</v>
      </c>
      <c r="H13" s="17">
        <v>0.20902708237996601</v>
      </c>
      <c r="I13" s="17">
        <v>0.24251703460795901</v>
      </c>
      <c r="J13" s="17">
        <v>0.16691168993272901</v>
      </c>
      <c r="K13" s="17">
        <v>0.15383662051446301</v>
      </c>
      <c r="L13" s="17">
        <v>0.16977755242023601</v>
      </c>
      <c r="M13" s="17"/>
      <c r="N13" s="17">
        <v>0.18631563828652201</v>
      </c>
      <c r="O13" s="17">
        <v>0.23396559945575601</v>
      </c>
      <c r="P13" s="17">
        <v>0.12765946742739101</v>
      </c>
      <c r="Q13" s="17">
        <v>0.26572565731536002</v>
      </c>
      <c r="R13" s="17"/>
      <c r="S13" s="17">
        <v>0.26908456499177902</v>
      </c>
      <c r="T13" s="17">
        <v>0.213571231792717</v>
      </c>
      <c r="U13" s="17">
        <v>0.18104099583988401</v>
      </c>
      <c r="V13" s="17">
        <v>0.180824620804899</v>
      </c>
      <c r="W13" s="17">
        <v>0.15216049198010201</v>
      </c>
      <c r="X13" s="17">
        <v>0.18429744708371901</v>
      </c>
      <c r="Y13" s="17">
        <v>0.226937146724561</v>
      </c>
      <c r="Z13" s="17">
        <v>0.20805153713319499</v>
      </c>
      <c r="AA13" s="17">
        <v>0.23790123003759001</v>
      </c>
      <c r="AB13" s="17">
        <v>0.181727295218954</v>
      </c>
      <c r="AC13" s="17">
        <v>0.20706960007386099</v>
      </c>
      <c r="AD13" s="17">
        <v>9.1816217119441296E-2</v>
      </c>
      <c r="AE13" s="17"/>
      <c r="AF13" s="17">
        <v>0.19576605466182301</v>
      </c>
      <c r="AG13" s="17">
        <v>0.18497718763850701</v>
      </c>
      <c r="AH13" s="17">
        <v>0.243785876241954</v>
      </c>
      <c r="AI13" s="17"/>
      <c r="AJ13" s="17">
        <v>0.18367276367298199</v>
      </c>
      <c r="AK13" s="17">
        <v>0.22710416016115401</v>
      </c>
      <c r="AL13" s="17">
        <v>0.18868906238429101</v>
      </c>
      <c r="AM13" s="17">
        <v>0.19673254243670599</v>
      </c>
      <c r="AN13" s="17">
        <v>0.24127398547649001</v>
      </c>
      <c r="AO13" s="17"/>
      <c r="AP13" s="17">
        <v>0.21933674028313799</v>
      </c>
      <c r="AQ13" s="17">
        <v>0.183363920335609</v>
      </c>
      <c r="AR13" s="17">
        <v>0.21380270105266599</v>
      </c>
      <c r="AS13" s="17">
        <v>0.205403122639017</v>
      </c>
      <c r="AT13" s="17">
        <v>0.246405546789663</v>
      </c>
      <c r="AU13" s="17">
        <v>0.21003298929102501</v>
      </c>
      <c r="AV13" s="17"/>
      <c r="AW13" s="17">
        <v>0.40327828701415602</v>
      </c>
      <c r="AX13" s="17">
        <v>0.282084299937019</v>
      </c>
      <c r="AY13" s="17">
        <v>0.30484540738369797</v>
      </c>
      <c r="AZ13" s="17">
        <v>0.28415890526918403</v>
      </c>
      <c r="BA13" s="17">
        <v>0.22749336406450699</v>
      </c>
      <c r="BB13" s="17">
        <v>0.26016484456005401</v>
      </c>
      <c r="BC13" s="17">
        <v>0.22340041862257801</v>
      </c>
      <c r="BD13" s="17">
        <v>0.14087987679755001</v>
      </c>
      <c r="BE13" s="17">
        <v>0.203106337330486</v>
      </c>
      <c r="BF13" s="17">
        <v>0.16741163854159899</v>
      </c>
      <c r="BG13" s="17">
        <v>8.9425811893115603E-2</v>
      </c>
      <c r="BH13" s="17">
        <v>0.130083430983776</v>
      </c>
      <c r="BI13" s="17">
        <v>0.128291695725164</v>
      </c>
      <c r="BJ13" s="17">
        <v>0.127786659098515</v>
      </c>
      <c r="BK13" s="17">
        <v>0.103596958295867</v>
      </c>
      <c r="BL13" s="17">
        <v>0.26021556329162399</v>
      </c>
      <c r="BM13" s="17"/>
      <c r="BN13" s="17">
        <v>0.19592810634213101</v>
      </c>
      <c r="BO13" s="17">
        <v>0.22081949996373901</v>
      </c>
      <c r="BP13" s="17"/>
      <c r="BQ13" s="17">
        <v>0.223732480563271</v>
      </c>
      <c r="BR13" s="17">
        <v>0.24333639193328599</v>
      </c>
      <c r="BS13" s="17"/>
      <c r="BT13" s="17">
        <v>0.246401019696146</v>
      </c>
      <c r="BU13" s="17"/>
      <c r="BV13" s="17">
        <v>0.19192503846543901</v>
      </c>
      <c r="BW13" s="17">
        <v>0.25955767612320202</v>
      </c>
      <c r="BX13" s="17">
        <v>0.18745486744863499</v>
      </c>
      <c r="BY13" s="17"/>
      <c r="BZ13" s="17">
        <v>0.32532997419833998</v>
      </c>
      <c r="CA13" s="17">
        <v>0.229988226201505</v>
      </c>
      <c r="CB13" s="17">
        <v>0.21668545298446401</v>
      </c>
      <c r="CC13" s="17">
        <v>0.26037253570740099</v>
      </c>
      <c r="CD13" s="17">
        <v>0.164708020592057</v>
      </c>
      <c r="CE13" s="17">
        <v>0.173324799904577</v>
      </c>
      <c r="CF13" s="17">
        <v>0.14619025617481299</v>
      </c>
      <c r="CG13" s="17"/>
      <c r="CH13" s="17">
        <v>0.17105759884221799</v>
      </c>
      <c r="CI13" s="17">
        <v>0.15610941295221001</v>
      </c>
      <c r="CJ13" s="17">
        <v>0.20108192566100799</v>
      </c>
      <c r="CK13" s="17">
        <v>0.32527450565774402</v>
      </c>
      <c r="CL13" s="17">
        <v>0.32395477629087199</v>
      </c>
    </row>
    <row r="14" spans="2:90" ht="28.8" x14ac:dyDescent="0.3">
      <c r="B14" s="18" t="s">
        <v>361</v>
      </c>
      <c r="C14" s="17">
        <v>0.14300908748650401</v>
      </c>
      <c r="D14" s="17">
        <v>0.140421369642591</v>
      </c>
      <c r="E14" s="17">
        <v>0.14571391414499599</v>
      </c>
      <c r="F14" s="17"/>
      <c r="G14" s="17">
        <v>0.182029063708329</v>
      </c>
      <c r="H14" s="17">
        <v>0.12613710827639399</v>
      </c>
      <c r="I14" s="17">
        <v>0.12767391576536199</v>
      </c>
      <c r="J14" s="17">
        <v>0.163069051616794</v>
      </c>
      <c r="K14" s="17">
        <v>0.15343528761827799</v>
      </c>
      <c r="L14" s="17">
        <v>0.120154565406615</v>
      </c>
      <c r="M14" s="17"/>
      <c r="N14" s="17">
        <v>0.12979221261968399</v>
      </c>
      <c r="O14" s="17">
        <v>0.14483712131601201</v>
      </c>
      <c r="P14" s="17">
        <v>0.14459419516102401</v>
      </c>
      <c r="Q14" s="17">
        <v>0.15539457559919601</v>
      </c>
      <c r="R14" s="17"/>
      <c r="S14" s="17">
        <v>0.146902795026015</v>
      </c>
      <c r="T14" s="17">
        <v>0.169918671190046</v>
      </c>
      <c r="U14" s="17">
        <v>0.119372153171718</v>
      </c>
      <c r="V14" s="17">
        <v>0.13887314213504701</v>
      </c>
      <c r="W14" s="17">
        <v>0.14399711902162901</v>
      </c>
      <c r="X14" s="17">
        <v>0.128892107089876</v>
      </c>
      <c r="Y14" s="17">
        <v>0.124230160950552</v>
      </c>
      <c r="Z14" s="17">
        <v>0.16100774768128701</v>
      </c>
      <c r="AA14" s="17">
        <v>0.176730546833091</v>
      </c>
      <c r="AB14" s="17">
        <v>0.14009637023664601</v>
      </c>
      <c r="AC14" s="17">
        <v>0.124101450144273</v>
      </c>
      <c r="AD14" s="17">
        <v>6.5340781132045195E-2</v>
      </c>
      <c r="AE14" s="17"/>
      <c r="AF14" s="17">
        <v>0.13961286848999799</v>
      </c>
      <c r="AG14" s="17">
        <v>0.13446641008673099</v>
      </c>
      <c r="AH14" s="17">
        <v>0.14035210566454201</v>
      </c>
      <c r="AI14" s="17"/>
      <c r="AJ14" s="17">
        <v>0.152422762979677</v>
      </c>
      <c r="AK14" s="17">
        <v>0.13404157369373601</v>
      </c>
      <c r="AL14" s="17">
        <v>0.14235091530206101</v>
      </c>
      <c r="AM14" s="17">
        <v>0.169531277846836</v>
      </c>
      <c r="AN14" s="17">
        <v>0.175910458900607</v>
      </c>
      <c r="AO14" s="17"/>
      <c r="AP14" s="17">
        <v>0.120164443247872</v>
      </c>
      <c r="AQ14" s="17">
        <v>0.156213213700165</v>
      </c>
      <c r="AR14" s="17">
        <v>0.141522472963754</v>
      </c>
      <c r="AS14" s="17">
        <v>0.179919829908958</v>
      </c>
      <c r="AT14" s="17">
        <v>0.17394128038263601</v>
      </c>
      <c r="AU14" s="17">
        <v>0.123612067954711</v>
      </c>
      <c r="AV14" s="17"/>
      <c r="AW14" s="17">
        <v>0.11053339484917001</v>
      </c>
      <c r="AX14" s="17">
        <v>0.17780494787679699</v>
      </c>
      <c r="AY14" s="17">
        <v>0.16112884102362199</v>
      </c>
      <c r="AZ14" s="17">
        <v>0.146642080756687</v>
      </c>
      <c r="BA14" s="17">
        <v>0.11333239571050401</v>
      </c>
      <c r="BB14" s="17">
        <v>0.16286522095630401</v>
      </c>
      <c r="BC14" s="17">
        <v>0.15694505606842199</v>
      </c>
      <c r="BD14" s="17">
        <v>9.4293787625282899E-2</v>
      </c>
      <c r="BE14" s="17">
        <v>0.15159039484161299</v>
      </c>
      <c r="BF14" s="17">
        <v>0.127411990209848</v>
      </c>
      <c r="BG14" s="17">
        <v>0.18351263889625899</v>
      </c>
      <c r="BH14" s="17">
        <v>0.102386339738282</v>
      </c>
      <c r="BI14" s="17">
        <v>0.144636724508652</v>
      </c>
      <c r="BJ14" s="17">
        <v>0.14731009744118501</v>
      </c>
      <c r="BK14" s="17">
        <v>8.3515717907235706E-2</v>
      </c>
      <c r="BL14" s="17">
        <v>0.13975697598491499</v>
      </c>
      <c r="BM14" s="17"/>
      <c r="BN14" s="17">
        <v>0.14292110945150799</v>
      </c>
      <c r="BO14" s="17">
        <v>0.14520503551136599</v>
      </c>
      <c r="BP14" s="17"/>
      <c r="BQ14" s="17">
        <v>0.114329481981594</v>
      </c>
      <c r="BR14" s="17">
        <v>0.17176728627892901</v>
      </c>
      <c r="BS14" s="17"/>
      <c r="BT14" s="17">
        <v>0.11091059744321401</v>
      </c>
      <c r="BU14" s="17"/>
      <c r="BV14" s="17">
        <v>0.13574838824003799</v>
      </c>
      <c r="BW14" s="17">
        <v>0.17680686568614301</v>
      </c>
      <c r="BX14" s="17">
        <v>0.129842084197375</v>
      </c>
      <c r="BY14" s="17"/>
      <c r="BZ14" s="17">
        <v>0.16639438906750001</v>
      </c>
      <c r="CA14" s="17">
        <v>0.188532806721254</v>
      </c>
      <c r="CB14" s="17">
        <v>0.15016744490477099</v>
      </c>
      <c r="CC14" s="17">
        <v>0.13384211646342301</v>
      </c>
      <c r="CD14" s="17">
        <v>0.14436889905064099</v>
      </c>
      <c r="CE14" s="17">
        <v>0.103504666478241</v>
      </c>
      <c r="CF14" s="17">
        <v>0.110952970599987</v>
      </c>
      <c r="CG14" s="17"/>
      <c r="CH14" s="17">
        <v>0.125821385844547</v>
      </c>
      <c r="CI14" s="17">
        <v>0.110604839564068</v>
      </c>
      <c r="CJ14" s="17">
        <v>0.15781460161247499</v>
      </c>
      <c r="CK14" s="17">
        <v>0.201171444801787</v>
      </c>
      <c r="CL14" s="17">
        <v>0.122715788407587</v>
      </c>
    </row>
    <row r="15" spans="2:90" ht="28.8" x14ac:dyDescent="0.3">
      <c r="B15" s="18" t="s">
        <v>362</v>
      </c>
      <c r="C15" s="17">
        <v>0.131709380991124</v>
      </c>
      <c r="D15" s="17">
        <v>0.13540352224888</v>
      </c>
      <c r="E15" s="17">
        <v>0.128185358344206</v>
      </c>
      <c r="F15" s="17"/>
      <c r="G15" s="17">
        <v>0.15513960925978099</v>
      </c>
      <c r="H15" s="17">
        <v>0.201827581003794</v>
      </c>
      <c r="I15" s="17">
        <v>0.14750818368999999</v>
      </c>
      <c r="J15" s="17">
        <v>0.13277428295427099</v>
      </c>
      <c r="K15" s="17">
        <v>9.2460422820315399E-2</v>
      </c>
      <c r="L15" s="17">
        <v>7.1383305198472594E-2</v>
      </c>
      <c r="M15" s="17"/>
      <c r="N15" s="17">
        <v>0.13448376894635999</v>
      </c>
      <c r="O15" s="17">
        <v>0.13634917681835099</v>
      </c>
      <c r="P15" s="17">
        <v>0.118013184360155</v>
      </c>
      <c r="Q15" s="17">
        <v>0.13535872259495399</v>
      </c>
      <c r="R15" s="17"/>
      <c r="S15" s="17">
        <v>0.175562702747038</v>
      </c>
      <c r="T15" s="17">
        <v>0.13721062945243501</v>
      </c>
      <c r="U15" s="17">
        <v>0.11995518261309</v>
      </c>
      <c r="V15" s="17">
        <v>0.17403269247179601</v>
      </c>
      <c r="W15" s="17">
        <v>0.10483378992497799</v>
      </c>
      <c r="X15" s="17">
        <v>0.116405827959465</v>
      </c>
      <c r="Y15" s="17">
        <v>9.3046710321387199E-2</v>
      </c>
      <c r="Z15" s="17">
        <v>8.91090987184672E-2</v>
      </c>
      <c r="AA15" s="17">
        <v>0.10097355349145</v>
      </c>
      <c r="AB15" s="17">
        <v>0.11189332348969599</v>
      </c>
      <c r="AC15" s="17">
        <v>0.195160538233388</v>
      </c>
      <c r="AD15" s="17">
        <v>0.14219514825915</v>
      </c>
      <c r="AE15" s="17"/>
      <c r="AF15" s="17">
        <v>0.140993266625557</v>
      </c>
      <c r="AG15" s="17">
        <v>0.110169294150202</v>
      </c>
      <c r="AH15" s="17">
        <v>0.15374758127400801</v>
      </c>
      <c r="AI15" s="17"/>
      <c r="AJ15" s="17">
        <v>0.12793743004067401</v>
      </c>
      <c r="AK15" s="17">
        <v>0.14822842752293899</v>
      </c>
      <c r="AL15" s="17">
        <v>9.5352296447007406E-2</v>
      </c>
      <c r="AM15" s="17">
        <v>9.2887933464954706E-2</v>
      </c>
      <c r="AN15" s="17">
        <v>0.16347191655112001</v>
      </c>
      <c r="AO15" s="17"/>
      <c r="AP15" s="17">
        <v>0.137294790437513</v>
      </c>
      <c r="AQ15" s="17">
        <v>0.133519784935035</v>
      </c>
      <c r="AR15" s="17">
        <v>0.110579574243995</v>
      </c>
      <c r="AS15" s="17">
        <v>0.12615192415493601</v>
      </c>
      <c r="AT15" s="17">
        <v>0.13944800608260799</v>
      </c>
      <c r="AU15" s="17">
        <v>0.113738947423312</v>
      </c>
      <c r="AV15" s="17"/>
      <c r="AW15" s="17">
        <v>0.39854995678231397</v>
      </c>
      <c r="AX15" s="17">
        <v>0.16940729549102199</v>
      </c>
      <c r="AY15" s="17">
        <v>0.15721494628511201</v>
      </c>
      <c r="AZ15" s="17">
        <v>0.18175797759260801</v>
      </c>
      <c r="BA15" s="17">
        <v>0.14531686285895701</v>
      </c>
      <c r="BB15" s="17">
        <v>0.12160946471652501</v>
      </c>
      <c r="BC15" s="17">
        <v>0.12197355730265499</v>
      </c>
      <c r="BD15" s="17">
        <v>0.117733673479277</v>
      </c>
      <c r="BE15" s="17">
        <v>0.108817837792127</v>
      </c>
      <c r="BF15" s="17">
        <v>7.0726442572848894E-2</v>
      </c>
      <c r="BG15" s="17">
        <v>0.11598869866717</v>
      </c>
      <c r="BH15" s="17">
        <v>0.15153284546107099</v>
      </c>
      <c r="BI15" s="17">
        <v>8.9724792142774998E-2</v>
      </c>
      <c r="BJ15" s="17">
        <v>0.15584909855291301</v>
      </c>
      <c r="BK15" s="17">
        <v>0.104644393886564</v>
      </c>
      <c r="BL15" s="17">
        <v>0.135446570231573</v>
      </c>
      <c r="BM15" s="17"/>
      <c r="BN15" s="17">
        <v>0.13253692056755201</v>
      </c>
      <c r="BO15" s="17">
        <v>0.13018750392386</v>
      </c>
      <c r="BP15" s="17"/>
      <c r="BQ15" s="17">
        <v>0.14014578028427899</v>
      </c>
      <c r="BR15" s="17">
        <v>0.16243875873981301</v>
      </c>
      <c r="BS15" s="17"/>
      <c r="BT15" s="17">
        <v>0.16375596994583999</v>
      </c>
      <c r="BU15" s="17"/>
      <c r="BV15" s="17">
        <v>0.12669338288586199</v>
      </c>
      <c r="BW15" s="17">
        <v>0.185770865953933</v>
      </c>
      <c r="BX15" s="17">
        <v>0.108771638639377</v>
      </c>
      <c r="BY15" s="17"/>
      <c r="BZ15" s="17">
        <v>0.14433492932043401</v>
      </c>
      <c r="CA15" s="17">
        <v>0.13156959962201001</v>
      </c>
      <c r="CB15" s="17">
        <v>0.158537427272925</v>
      </c>
      <c r="CC15" s="17">
        <v>0.14527817285209499</v>
      </c>
      <c r="CD15" s="17">
        <v>0.116779729486077</v>
      </c>
      <c r="CE15" s="17">
        <v>0.14079883122390399</v>
      </c>
      <c r="CF15" s="17">
        <v>0.13415114419926499</v>
      </c>
      <c r="CG15" s="17"/>
      <c r="CH15" s="17">
        <v>0.14644641372984499</v>
      </c>
      <c r="CI15" s="17">
        <v>0.123689905122562</v>
      </c>
      <c r="CJ15" s="17">
        <v>0.128148304344086</v>
      </c>
      <c r="CK15" s="17">
        <v>0.13455395600282699</v>
      </c>
      <c r="CL15" s="17">
        <v>0.19191079956135201</v>
      </c>
    </row>
    <row r="16" spans="2:90" x14ac:dyDescent="0.3">
      <c r="B16" s="18" t="s">
        <v>118</v>
      </c>
      <c r="C16" s="17">
        <v>0.11316489868735401</v>
      </c>
      <c r="D16" s="17">
        <v>0.122501512465129</v>
      </c>
      <c r="E16" s="17">
        <v>0.104937263095795</v>
      </c>
      <c r="F16" s="17"/>
      <c r="G16" s="17">
        <v>7.2340101548824504E-2</v>
      </c>
      <c r="H16" s="17">
        <v>6.0420108001656203E-2</v>
      </c>
      <c r="I16" s="17">
        <v>9.2716822787110201E-2</v>
      </c>
      <c r="J16" s="17">
        <v>0.10870999056615301</v>
      </c>
      <c r="K16" s="17">
        <v>0.127030480054969</v>
      </c>
      <c r="L16" s="17">
        <v>0.19443748413843101</v>
      </c>
      <c r="M16" s="17"/>
      <c r="N16" s="17">
        <v>0.12738794985940699</v>
      </c>
      <c r="O16" s="17">
        <v>0.123141160166438</v>
      </c>
      <c r="P16" s="17">
        <v>0.114749028364193</v>
      </c>
      <c r="Q16" s="17">
        <v>8.5355603691642107E-2</v>
      </c>
      <c r="R16" s="17"/>
      <c r="S16" s="17">
        <v>6.8373261501412902E-2</v>
      </c>
      <c r="T16" s="17">
        <v>0.12807018038102799</v>
      </c>
      <c r="U16" s="17">
        <v>0.15540738176284399</v>
      </c>
      <c r="V16" s="17">
        <v>0.14229693455258199</v>
      </c>
      <c r="W16" s="17">
        <v>0.11933273182978001</v>
      </c>
      <c r="X16" s="17">
        <v>0.13692971884274799</v>
      </c>
      <c r="Y16" s="17">
        <v>8.2500616598872201E-2</v>
      </c>
      <c r="Z16" s="17">
        <v>9.8626848274287707E-2</v>
      </c>
      <c r="AA16" s="17">
        <v>9.4593796318568193E-2</v>
      </c>
      <c r="AB16" s="17">
        <v>0.15668984362538699</v>
      </c>
      <c r="AC16" s="17">
        <v>8.77772107129276E-2</v>
      </c>
      <c r="AD16" s="17">
        <v>5.3656385431218499E-2</v>
      </c>
      <c r="AE16" s="17"/>
      <c r="AF16" s="17">
        <v>0.116757641040766</v>
      </c>
      <c r="AG16" s="17">
        <v>0.12381335002895701</v>
      </c>
      <c r="AH16" s="17">
        <v>0.10929298971951899</v>
      </c>
      <c r="AI16" s="17"/>
      <c r="AJ16" s="17">
        <v>0.13868583633378101</v>
      </c>
      <c r="AK16" s="17">
        <v>9.5463613914691395E-2</v>
      </c>
      <c r="AL16" s="17">
        <v>0.120859756048595</v>
      </c>
      <c r="AM16" s="17">
        <v>0.105069304320313</v>
      </c>
      <c r="AN16" s="17">
        <v>8.4467788374483502E-2</v>
      </c>
      <c r="AO16" s="17"/>
      <c r="AP16" s="17">
        <v>0.101102709779475</v>
      </c>
      <c r="AQ16" s="17">
        <v>0.13105066386359501</v>
      </c>
      <c r="AR16" s="17">
        <v>0.108485225225068</v>
      </c>
      <c r="AS16" s="17">
        <v>9.3637548395822195E-2</v>
      </c>
      <c r="AT16" s="17">
        <v>0.109511406423059</v>
      </c>
      <c r="AU16" s="17">
        <v>0.16611832770214699</v>
      </c>
      <c r="AV16" s="17"/>
      <c r="AW16" s="17">
        <v>0</v>
      </c>
      <c r="AX16" s="17">
        <v>4.25806008677755E-2</v>
      </c>
      <c r="AY16" s="17">
        <v>0.10454497453843301</v>
      </c>
      <c r="AZ16" s="17">
        <v>0.103236490066055</v>
      </c>
      <c r="BA16" s="17">
        <v>0.109123618858464</v>
      </c>
      <c r="BB16" s="17">
        <v>8.3198001590278306E-2</v>
      </c>
      <c r="BC16" s="17">
        <v>7.7937794953672798E-2</v>
      </c>
      <c r="BD16" s="17">
        <v>0.183807635764975</v>
      </c>
      <c r="BE16" s="17">
        <v>0.100062305477863</v>
      </c>
      <c r="BF16" s="17">
        <v>0.117716723274308</v>
      </c>
      <c r="BG16" s="17">
        <v>0.101782104070878</v>
      </c>
      <c r="BH16" s="17">
        <v>0.101324281434698</v>
      </c>
      <c r="BI16" s="17">
        <v>0.170256903757909</v>
      </c>
      <c r="BJ16" s="17">
        <v>6.9835633792875995E-2</v>
      </c>
      <c r="BK16" s="17">
        <v>0.165641100348458</v>
      </c>
      <c r="BL16" s="17">
        <v>0.119307045535365</v>
      </c>
      <c r="BM16" s="17"/>
      <c r="BN16" s="17">
        <v>0.109933370308175</v>
      </c>
      <c r="BO16" s="17">
        <v>0.11618559628608501</v>
      </c>
      <c r="BP16" s="17"/>
      <c r="BQ16" s="17">
        <v>0.105094838589071</v>
      </c>
      <c r="BR16" s="17">
        <v>7.0979818966741701E-2</v>
      </c>
      <c r="BS16" s="17"/>
      <c r="BT16" s="17">
        <v>6.3833880694782297E-2</v>
      </c>
      <c r="BU16" s="17"/>
      <c r="BV16" s="17">
        <v>0.123353286372595</v>
      </c>
      <c r="BW16" s="17">
        <v>6.7955583755549706E-2</v>
      </c>
      <c r="BX16" s="17">
        <v>0.12722804164885201</v>
      </c>
      <c r="BY16" s="17"/>
      <c r="BZ16" s="17">
        <v>2.98650913838929E-2</v>
      </c>
      <c r="CA16" s="17">
        <v>4.6555118284997303E-2</v>
      </c>
      <c r="CB16" s="17">
        <v>5.3127565003420002E-2</v>
      </c>
      <c r="CC16" s="17">
        <v>6.30186367945922E-2</v>
      </c>
      <c r="CD16" s="17">
        <v>0.13818952978482399</v>
      </c>
      <c r="CE16" s="17">
        <v>0.19709987256078901</v>
      </c>
      <c r="CF16" s="17">
        <v>0.14100393402339201</v>
      </c>
      <c r="CG16" s="17"/>
      <c r="CH16" s="17">
        <v>0.16783732641492899</v>
      </c>
      <c r="CI16" s="17">
        <v>0.168686614418706</v>
      </c>
      <c r="CJ16" s="17">
        <v>8.1001659535248294E-2</v>
      </c>
      <c r="CK16" s="17">
        <v>4.8277886942960299E-2</v>
      </c>
      <c r="CL16" s="17">
        <v>1.2583106155650101E-2</v>
      </c>
    </row>
    <row r="17" spans="2:90" ht="28.8" x14ac:dyDescent="0.3">
      <c r="B17" s="18" t="s">
        <v>363</v>
      </c>
      <c r="C17" s="17">
        <v>7.3018761181543296E-2</v>
      </c>
      <c r="D17" s="17">
        <v>7.8094302333543406E-2</v>
      </c>
      <c r="E17" s="17">
        <v>6.86372432530509E-2</v>
      </c>
      <c r="F17" s="17"/>
      <c r="G17" s="17">
        <v>0.166752367891426</v>
      </c>
      <c r="H17" s="17">
        <v>0.12587728749898799</v>
      </c>
      <c r="I17" s="17">
        <v>8.0350158438119601E-2</v>
      </c>
      <c r="J17" s="17">
        <v>5.1977232861176802E-2</v>
      </c>
      <c r="K17" s="17">
        <v>2.40466992810352E-2</v>
      </c>
      <c r="L17" s="17">
        <v>1.1490274750814799E-2</v>
      </c>
      <c r="M17" s="17"/>
      <c r="N17" s="17">
        <v>6.3202165613359798E-2</v>
      </c>
      <c r="O17" s="17">
        <v>7.7024458118962094E-2</v>
      </c>
      <c r="P17" s="17">
        <v>7.1305275179876906E-2</v>
      </c>
      <c r="Q17" s="17">
        <v>8.1681193076286102E-2</v>
      </c>
      <c r="R17" s="17"/>
      <c r="S17" s="17">
        <v>0.134937016675266</v>
      </c>
      <c r="T17" s="17">
        <v>4.1535198956669801E-2</v>
      </c>
      <c r="U17" s="17">
        <v>3.03630034452365E-2</v>
      </c>
      <c r="V17" s="17">
        <v>7.4538731796819593E-2</v>
      </c>
      <c r="W17" s="17">
        <v>9.8816831258894997E-2</v>
      </c>
      <c r="X17" s="17">
        <v>5.6419755215844802E-2</v>
      </c>
      <c r="Y17" s="17">
        <v>6.5924384957497903E-2</v>
      </c>
      <c r="Z17" s="17">
        <v>8.19476682000356E-2</v>
      </c>
      <c r="AA17" s="17">
        <v>6.8449540818430202E-2</v>
      </c>
      <c r="AB17" s="17">
        <v>7.2742795799794396E-2</v>
      </c>
      <c r="AC17" s="17">
        <v>7.9395856650897906E-2</v>
      </c>
      <c r="AD17" s="17">
        <v>3.2827248702417898E-2</v>
      </c>
      <c r="AE17" s="17"/>
      <c r="AF17" s="17">
        <v>6.3789962881323298E-2</v>
      </c>
      <c r="AG17" s="17">
        <v>6.5133165322597497E-2</v>
      </c>
      <c r="AH17" s="17">
        <v>7.9212558961498494E-2</v>
      </c>
      <c r="AI17" s="17"/>
      <c r="AJ17" s="17">
        <v>5.5299937315904303E-2</v>
      </c>
      <c r="AK17" s="17">
        <v>9.4427265077518696E-2</v>
      </c>
      <c r="AL17" s="17">
        <v>2.3712284358184399E-2</v>
      </c>
      <c r="AM17" s="17">
        <v>7.9123602895624201E-2</v>
      </c>
      <c r="AN17" s="17">
        <v>0.11069327623365199</v>
      </c>
      <c r="AO17" s="17"/>
      <c r="AP17" s="17">
        <v>0.103755467452102</v>
      </c>
      <c r="AQ17" s="17">
        <v>5.5264786102890297E-2</v>
      </c>
      <c r="AR17" s="17">
        <v>5.8906094190890899E-2</v>
      </c>
      <c r="AS17" s="17">
        <v>7.97684786472726E-2</v>
      </c>
      <c r="AT17" s="17">
        <v>9.2394418566022998E-2</v>
      </c>
      <c r="AU17" s="17">
        <v>3.0671292574635502E-2</v>
      </c>
      <c r="AV17" s="17"/>
      <c r="AW17" s="17">
        <v>0.15073434548854101</v>
      </c>
      <c r="AX17" s="17">
        <v>0.12093825051663901</v>
      </c>
      <c r="AY17" s="17">
        <v>7.8139436510130306E-2</v>
      </c>
      <c r="AZ17" s="17">
        <v>8.9843063661147193E-2</v>
      </c>
      <c r="BA17" s="17">
        <v>8.2916040714114E-2</v>
      </c>
      <c r="BB17" s="17">
        <v>7.8708635259447698E-2</v>
      </c>
      <c r="BC17" s="17">
        <v>9.9250408345118002E-2</v>
      </c>
      <c r="BD17" s="17">
        <v>7.0751437638438497E-2</v>
      </c>
      <c r="BE17" s="17">
        <v>8.4637848111905806E-2</v>
      </c>
      <c r="BF17" s="17">
        <v>4.1185930765238299E-2</v>
      </c>
      <c r="BG17" s="17">
        <v>3.8069451628949202E-2</v>
      </c>
      <c r="BH17" s="17">
        <v>8.61269061524568E-2</v>
      </c>
      <c r="BI17" s="17">
        <v>1.41940158897231E-2</v>
      </c>
      <c r="BJ17" s="17">
        <v>3.64734384925402E-2</v>
      </c>
      <c r="BK17" s="17">
        <v>6.2636932881231594E-2</v>
      </c>
      <c r="BL17" s="17">
        <v>8.9548171089217296E-2</v>
      </c>
      <c r="BM17" s="17"/>
      <c r="BN17" s="17">
        <v>6.6413017103672103E-2</v>
      </c>
      <c r="BO17" s="17">
        <v>8.3204683715418407E-2</v>
      </c>
      <c r="BP17" s="17"/>
      <c r="BQ17" s="17">
        <v>0.10238061484630399</v>
      </c>
      <c r="BR17" s="17">
        <v>8.9387424199163207E-2</v>
      </c>
      <c r="BS17" s="17"/>
      <c r="BT17" s="17">
        <v>0.14078326907689401</v>
      </c>
      <c r="BU17" s="17"/>
      <c r="BV17" s="17">
        <v>7.6679717396388597E-2</v>
      </c>
      <c r="BW17" s="17">
        <v>0.118897907225917</v>
      </c>
      <c r="BX17" s="17">
        <v>5.0211971365407101E-2</v>
      </c>
      <c r="BY17" s="17"/>
      <c r="BZ17" s="17">
        <v>0.155435661666601</v>
      </c>
      <c r="CA17" s="17">
        <v>0.105777936071264</v>
      </c>
      <c r="CB17" s="17">
        <v>7.4780184564540206E-2</v>
      </c>
      <c r="CC17" s="17">
        <v>6.1588222364556203E-2</v>
      </c>
      <c r="CD17" s="17">
        <v>5.87214563657983E-2</v>
      </c>
      <c r="CE17" s="17">
        <v>4.9365059742784399E-2</v>
      </c>
      <c r="CF17" s="17">
        <v>7.06389634231359E-2</v>
      </c>
      <c r="CG17" s="17"/>
      <c r="CH17" s="17">
        <v>0.12529252271942601</v>
      </c>
      <c r="CI17" s="17">
        <v>4.7015175454980102E-2</v>
      </c>
      <c r="CJ17" s="17">
        <v>5.9913830844676198E-2</v>
      </c>
      <c r="CK17" s="17">
        <v>0.119365920825991</v>
      </c>
      <c r="CL17" s="17">
        <v>0.12623707871588899</v>
      </c>
    </row>
    <row r="18" spans="2:90" x14ac:dyDescent="0.3">
      <c r="B18" s="18" t="s">
        <v>131</v>
      </c>
      <c r="C18" s="19">
        <v>5.1037028523774897E-2</v>
      </c>
      <c r="D18" s="19">
        <v>5.1596048389235399E-2</v>
      </c>
      <c r="E18" s="19">
        <v>4.9936699082253698E-2</v>
      </c>
      <c r="F18" s="19"/>
      <c r="G18" s="19">
        <v>2.8725632995297901E-2</v>
      </c>
      <c r="H18" s="19">
        <v>1.2947043150691799E-2</v>
      </c>
      <c r="I18" s="19">
        <v>1.45961582252377E-2</v>
      </c>
      <c r="J18" s="19">
        <v>3.7337835355219701E-2</v>
      </c>
      <c r="K18" s="19">
        <v>7.4224156926195106E-2</v>
      </c>
      <c r="L18" s="19">
        <v>0.122384259330879</v>
      </c>
      <c r="M18" s="19"/>
      <c r="N18" s="19">
        <v>5.6953376058036902E-2</v>
      </c>
      <c r="O18" s="19">
        <v>5.4805515224694998E-2</v>
      </c>
      <c r="P18" s="19">
        <v>5.9103632289734302E-2</v>
      </c>
      <c r="Q18" s="19">
        <v>3.2097094025831198E-2</v>
      </c>
      <c r="R18" s="19"/>
      <c r="S18" s="19">
        <v>3.4231352979510299E-2</v>
      </c>
      <c r="T18" s="19">
        <v>6.5256733434173E-2</v>
      </c>
      <c r="U18" s="19">
        <v>5.2172861866430498E-2</v>
      </c>
      <c r="V18" s="19">
        <v>4.3628940754482599E-2</v>
      </c>
      <c r="W18" s="19">
        <v>3.4732612478039E-2</v>
      </c>
      <c r="X18" s="19">
        <v>5.6015671679106802E-2</v>
      </c>
      <c r="Y18" s="19">
        <v>5.86901863136133E-2</v>
      </c>
      <c r="Z18" s="19">
        <v>5.3149232800914097E-2</v>
      </c>
      <c r="AA18" s="19">
        <v>4.9709908300922E-2</v>
      </c>
      <c r="AB18" s="19">
        <v>7.05784153701422E-2</v>
      </c>
      <c r="AC18" s="19">
        <v>5.1381422852682102E-2</v>
      </c>
      <c r="AD18" s="19">
        <v>3.2653202326972101E-2</v>
      </c>
      <c r="AE18" s="19"/>
      <c r="AF18" s="19">
        <v>6.6128543972086298E-2</v>
      </c>
      <c r="AG18" s="19">
        <v>5.3683775363048698E-2</v>
      </c>
      <c r="AH18" s="19">
        <v>2.2232754388274201E-2</v>
      </c>
      <c r="AI18" s="19"/>
      <c r="AJ18" s="19">
        <v>6.7342548957300796E-2</v>
      </c>
      <c r="AK18" s="19">
        <v>3.7114790043483198E-2</v>
      </c>
      <c r="AL18" s="19">
        <v>6.3037598906349607E-2</v>
      </c>
      <c r="AM18" s="19">
        <v>6.3370919573237594E-2</v>
      </c>
      <c r="AN18" s="19">
        <v>4.9960972865423697E-2</v>
      </c>
      <c r="AO18" s="19"/>
      <c r="AP18" s="19">
        <v>2.8536423990007401E-2</v>
      </c>
      <c r="AQ18" s="19">
        <v>5.96259707400578E-2</v>
      </c>
      <c r="AR18" s="19">
        <v>6.3506196978681997E-2</v>
      </c>
      <c r="AS18" s="19">
        <v>6.1232782133848002E-2</v>
      </c>
      <c r="AT18" s="19">
        <v>4.1628489697744797E-2</v>
      </c>
      <c r="AU18" s="19">
        <v>6.0969085196382403E-2</v>
      </c>
      <c r="AV18" s="19"/>
      <c r="AW18" s="19">
        <v>5.3573089408536299E-2</v>
      </c>
      <c r="AX18" s="19">
        <v>3.3162111522179398E-2</v>
      </c>
      <c r="AY18" s="19">
        <v>3.5965014329041999E-2</v>
      </c>
      <c r="AZ18" s="19">
        <v>4.0129690327330603E-2</v>
      </c>
      <c r="BA18" s="19">
        <v>3.8060950795089199E-2</v>
      </c>
      <c r="BB18" s="19">
        <v>4.8876089074405001E-2</v>
      </c>
      <c r="BC18" s="19">
        <v>4.1445729849713897E-2</v>
      </c>
      <c r="BD18" s="19">
        <v>4.0246901305937603E-2</v>
      </c>
      <c r="BE18" s="19">
        <v>5.7601187763056498E-2</v>
      </c>
      <c r="BF18" s="19">
        <v>4.2571235522714301E-2</v>
      </c>
      <c r="BG18" s="19">
        <v>5.4424915969437597E-2</v>
      </c>
      <c r="BH18" s="19">
        <v>0.107281519753872</v>
      </c>
      <c r="BI18" s="19">
        <v>7.1394439821564903E-2</v>
      </c>
      <c r="BJ18" s="19">
        <v>4.8824905695485497E-2</v>
      </c>
      <c r="BK18" s="19">
        <v>6.0924392084914701E-2</v>
      </c>
      <c r="BL18" s="19">
        <v>6.3950069177808405E-2</v>
      </c>
      <c r="BM18" s="19"/>
      <c r="BN18" s="19">
        <v>5.2272171926056502E-2</v>
      </c>
      <c r="BO18" s="19">
        <v>4.78278619599087E-2</v>
      </c>
      <c r="BP18" s="19"/>
      <c r="BQ18" s="19">
        <v>2.9838386664762601E-2</v>
      </c>
      <c r="BR18" s="19">
        <v>4.9213443033977101E-2</v>
      </c>
      <c r="BS18" s="19"/>
      <c r="BT18" s="19">
        <v>3.4696467217450198E-2</v>
      </c>
      <c r="BU18" s="19"/>
      <c r="BV18" s="19">
        <v>5.3954309470793098E-2</v>
      </c>
      <c r="BW18" s="19">
        <v>2.1684186002625099E-2</v>
      </c>
      <c r="BX18" s="19">
        <v>6.15434843799397E-2</v>
      </c>
      <c r="BY18" s="19"/>
      <c r="BZ18" s="19">
        <v>1.56057030175059E-2</v>
      </c>
      <c r="CA18" s="19">
        <v>7.2319038630501101E-3</v>
      </c>
      <c r="CB18" s="19">
        <v>3.3225788293750197E-2</v>
      </c>
      <c r="CC18" s="19">
        <v>3.4926070464141597E-2</v>
      </c>
      <c r="CD18" s="19">
        <v>4.8634695294966397E-2</v>
      </c>
      <c r="CE18" s="19">
        <v>6.4539203204952794E-2</v>
      </c>
      <c r="CF18" s="19">
        <v>0.12793076498356601</v>
      </c>
      <c r="CG18" s="19"/>
      <c r="CH18" s="19">
        <v>0.121510263857998</v>
      </c>
      <c r="CI18" s="19">
        <v>7.4631003406704394E-2</v>
      </c>
      <c r="CJ18" s="19">
        <v>2.97080785832495E-2</v>
      </c>
      <c r="CK18" s="19">
        <v>3.5352431406054301E-3</v>
      </c>
      <c r="CL18" s="19">
        <v>4.10765552656095E-2</v>
      </c>
    </row>
    <row r="19" spans="2:90" x14ac:dyDescent="0.3">
      <c r="B19" s="16"/>
    </row>
    <row r="20" spans="2:90" x14ac:dyDescent="0.3">
      <c r="B20" t="s">
        <v>111</v>
      </c>
    </row>
    <row r="21" spans="2:90" x14ac:dyDescent="0.3">
      <c r="B21" t="s">
        <v>112</v>
      </c>
    </row>
    <row r="23" spans="2:90" x14ac:dyDescent="0.3">
      <c r="B23"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CL31"/>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366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1944</v>
      </c>
      <c r="D7" s="10">
        <v>938</v>
      </c>
      <c r="E7" s="10">
        <v>998</v>
      </c>
      <c r="F7" s="10"/>
      <c r="G7" s="10">
        <v>225</v>
      </c>
      <c r="H7" s="10">
        <v>337</v>
      </c>
      <c r="I7" s="10">
        <v>338</v>
      </c>
      <c r="J7" s="10">
        <v>358</v>
      </c>
      <c r="K7" s="10">
        <v>283</v>
      </c>
      <c r="L7" s="10">
        <v>403</v>
      </c>
      <c r="M7" s="10"/>
      <c r="N7" s="10">
        <v>535</v>
      </c>
      <c r="O7" s="10">
        <v>458</v>
      </c>
      <c r="P7" s="10">
        <v>450</v>
      </c>
      <c r="Q7" s="10">
        <v>496</v>
      </c>
      <c r="R7" s="10"/>
      <c r="S7" s="10">
        <v>253</v>
      </c>
      <c r="T7" s="10">
        <v>262</v>
      </c>
      <c r="U7" s="10">
        <v>156</v>
      </c>
      <c r="V7" s="10">
        <v>177</v>
      </c>
      <c r="W7" s="10">
        <v>141</v>
      </c>
      <c r="X7" s="10">
        <v>171</v>
      </c>
      <c r="Y7" s="10">
        <v>160</v>
      </c>
      <c r="Z7" s="10">
        <v>87</v>
      </c>
      <c r="AA7" s="10">
        <v>189</v>
      </c>
      <c r="AB7" s="10">
        <v>183</v>
      </c>
      <c r="AC7" s="10">
        <v>107</v>
      </c>
      <c r="AD7" s="10">
        <v>58</v>
      </c>
      <c r="AE7" s="10"/>
      <c r="AF7" s="10">
        <v>724</v>
      </c>
      <c r="AG7" s="10">
        <v>756</v>
      </c>
      <c r="AH7" s="10">
        <v>279</v>
      </c>
      <c r="AI7" s="10"/>
      <c r="AJ7" s="10">
        <v>383</v>
      </c>
      <c r="AK7" s="10">
        <v>669</v>
      </c>
      <c r="AL7" s="10">
        <v>161</v>
      </c>
      <c r="AM7" s="10">
        <v>237</v>
      </c>
      <c r="AN7" s="10">
        <v>100</v>
      </c>
      <c r="AO7" s="10"/>
      <c r="AP7" s="10">
        <v>463</v>
      </c>
      <c r="AQ7" s="10">
        <v>317</v>
      </c>
      <c r="AR7" s="10">
        <v>182</v>
      </c>
      <c r="AS7" s="10">
        <v>456</v>
      </c>
      <c r="AT7" s="10">
        <v>135</v>
      </c>
      <c r="AU7" s="10">
        <v>173</v>
      </c>
      <c r="AV7" s="10"/>
      <c r="AW7" s="10">
        <v>19</v>
      </c>
      <c r="AX7" s="10">
        <v>83</v>
      </c>
      <c r="AY7" s="10">
        <v>142</v>
      </c>
      <c r="AZ7" s="10">
        <v>124</v>
      </c>
      <c r="BA7" s="10">
        <v>217</v>
      </c>
      <c r="BB7" s="10">
        <v>203</v>
      </c>
      <c r="BC7" s="10">
        <v>171</v>
      </c>
      <c r="BD7" s="10">
        <v>145</v>
      </c>
      <c r="BE7" s="10">
        <v>112</v>
      </c>
      <c r="BF7" s="10">
        <v>94</v>
      </c>
      <c r="BG7" s="10">
        <v>142</v>
      </c>
      <c r="BH7" s="10">
        <v>101</v>
      </c>
      <c r="BI7" s="10">
        <v>75</v>
      </c>
      <c r="BJ7" s="10">
        <v>56</v>
      </c>
      <c r="BK7" s="10">
        <v>45</v>
      </c>
      <c r="BL7" s="10">
        <v>129</v>
      </c>
      <c r="BM7" s="10"/>
      <c r="BN7" s="10">
        <v>1143</v>
      </c>
      <c r="BO7" s="10">
        <v>788</v>
      </c>
      <c r="BP7" s="10"/>
      <c r="BQ7" s="10">
        <v>413</v>
      </c>
      <c r="BR7" s="10">
        <v>196</v>
      </c>
      <c r="BS7" s="10"/>
      <c r="BT7" s="10">
        <v>242</v>
      </c>
      <c r="BU7" s="10"/>
      <c r="BV7" s="10">
        <v>421</v>
      </c>
      <c r="BW7" s="10">
        <v>355</v>
      </c>
      <c r="BX7" s="10">
        <v>1085</v>
      </c>
      <c r="BY7" s="10"/>
      <c r="BZ7" s="10">
        <v>191</v>
      </c>
      <c r="CA7" s="10">
        <v>286</v>
      </c>
      <c r="CB7" s="10">
        <v>270</v>
      </c>
      <c r="CC7" s="10">
        <v>259</v>
      </c>
      <c r="CD7" s="10">
        <v>324</v>
      </c>
      <c r="CE7" s="10">
        <v>228</v>
      </c>
      <c r="CF7" s="10">
        <v>226</v>
      </c>
      <c r="CG7" s="10"/>
      <c r="CH7" s="10">
        <v>169</v>
      </c>
      <c r="CI7" s="10">
        <v>701</v>
      </c>
      <c r="CJ7" s="10">
        <v>704</v>
      </c>
      <c r="CK7" s="10">
        <v>296</v>
      </c>
      <c r="CL7" s="10">
        <v>74</v>
      </c>
    </row>
    <row r="8" spans="2:90" ht="30" customHeight="1" x14ac:dyDescent="0.3">
      <c r="B8" s="11" t="s">
        <v>20</v>
      </c>
      <c r="C8" s="11">
        <v>1947</v>
      </c>
      <c r="D8" s="11">
        <v>954</v>
      </c>
      <c r="E8" s="11">
        <v>985</v>
      </c>
      <c r="F8" s="11"/>
      <c r="G8" s="11">
        <v>277</v>
      </c>
      <c r="H8" s="11">
        <v>339</v>
      </c>
      <c r="I8" s="11">
        <v>336</v>
      </c>
      <c r="J8" s="11">
        <v>334</v>
      </c>
      <c r="K8" s="11">
        <v>271</v>
      </c>
      <c r="L8" s="11">
        <v>390</v>
      </c>
      <c r="M8" s="11"/>
      <c r="N8" s="11">
        <v>514</v>
      </c>
      <c r="O8" s="11">
        <v>504</v>
      </c>
      <c r="P8" s="11">
        <v>435</v>
      </c>
      <c r="Q8" s="11">
        <v>490</v>
      </c>
      <c r="R8" s="11"/>
      <c r="S8" s="11">
        <v>276</v>
      </c>
      <c r="T8" s="11">
        <v>253</v>
      </c>
      <c r="U8" s="11">
        <v>150</v>
      </c>
      <c r="V8" s="11">
        <v>177</v>
      </c>
      <c r="W8" s="11">
        <v>134</v>
      </c>
      <c r="X8" s="11">
        <v>175</v>
      </c>
      <c r="Y8" s="11">
        <v>153</v>
      </c>
      <c r="Z8" s="11">
        <v>78</v>
      </c>
      <c r="AA8" s="11">
        <v>215</v>
      </c>
      <c r="AB8" s="11">
        <v>176</v>
      </c>
      <c r="AC8" s="11">
        <v>99</v>
      </c>
      <c r="AD8" s="11">
        <v>60</v>
      </c>
      <c r="AE8" s="11"/>
      <c r="AF8" s="11">
        <v>699</v>
      </c>
      <c r="AG8" s="11">
        <v>752</v>
      </c>
      <c r="AH8" s="11">
        <v>282</v>
      </c>
      <c r="AI8" s="11"/>
      <c r="AJ8" s="11">
        <v>379</v>
      </c>
      <c r="AK8" s="11">
        <v>677</v>
      </c>
      <c r="AL8" s="11">
        <v>159</v>
      </c>
      <c r="AM8" s="11">
        <v>234</v>
      </c>
      <c r="AN8" s="11">
        <v>102</v>
      </c>
      <c r="AO8" s="11"/>
      <c r="AP8" s="11">
        <v>474</v>
      </c>
      <c r="AQ8" s="11">
        <v>318</v>
      </c>
      <c r="AR8" s="11">
        <v>179</v>
      </c>
      <c r="AS8" s="11">
        <v>447</v>
      </c>
      <c r="AT8" s="11">
        <v>140</v>
      </c>
      <c r="AU8" s="11">
        <v>170</v>
      </c>
      <c r="AV8" s="11"/>
      <c r="AW8" s="11">
        <v>18</v>
      </c>
      <c r="AX8" s="11">
        <v>85</v>
      </c>
      <c r="AY8" s="11">
        <v>142</v>
      </c>
      <c r="AZ8" s="11">
        <v>124</v>
      </c>
      <c r="BA8" s="11">
        <v>223</v>
      </c>
      <c r="BB8" s="11">
        <v>208</v>
      </c>
      <c r="BC8" s="11">
        <v>172</v>
      </c>
      <c r="BD8" s="11">
        <v>146</v>
      </c>
      <c r="BE8" s="11">
        <v>112</v>
      </c>
      <c r="BF8" s="11">
        <v>91</v>
      </c>
      <c r="BG8" s="11">
        <v>142</v>
      </c>
      <c r="BH8" s="11">
        <v>99</v>
      </c>
      <c r="BI8" s="11">
        <v>74</v>
      </c>
      <c r="BJ8" s="11">
        <v>54</v>
      </c>
      <c r="BK8" s="11">
        <v>43</v>
      </c>
      <c r="BL8" s="11">
        <v>127</v>
      </c>
      <c r="BM8" s="11"/>
      <c r="BN8" s="11">
        <v>1118</v>
      </c>
      <c r="BO8" s="11">
        <v>818</v>
      </c>
      <c r="BP8" s="11"/>
      <c r="BQ8" s="11">
        <v>422</v>
      </c>
      <c r="BR8" s="11">
        <v>196</v>
      </c>
      <c r="BS8" s="11"/>
      <c r="BT8" s="11">
        <v>245</v>
      </c>
      <c r="BU8" s="11"/>
      <c r="BV8" s="11">
        <v>427</v>
      </c>
      <c r="BW8" s="11">
        <v>371</v>
      </c>
      <c r="BX8" s="11">
        <v>1063</v>
      </c>
      <c r="BY8" s="11"/>
      <c r="BZ8" s="11">
        <v>197</v>
      </c>
      <c r="CA8" s="11">
        <v>284</v>
      </c>
      <c r="CB8" s="11">
        <v>266</v>
      </c>
      <c r="CC8" s="11">
        <v>266</v>
      </c>
      <c r="CD8" s="11">
        <v>325</v>
      </c>
      <c r="CE8" s="11">
        <v>230</v>
      </c>
      <c r="CF8" s="11">
        <v>222</v>
      </c>
      <c r="CG8" s="11"/>
      <c r="CH8" s="11">
        <v>174</v>
      </c>
      <c r="CI8" s="11">
        <v>693</v>
      </c>
      <c r="CJ8" s="11">
        <v>703</v>
      </c>
      <c r="CK8" s="11">
        <v>302</v>
      </c>
      <c r="CL8" s="11">
        <v>75</v>
      </c>
    </row>
    <row r="9" spans="2:90" x14ac:dyDescent="0.3">
      <c r="B9" s="18" t="s">
        <v>345</v>
      </c>
      <c r="C9" s="17">
        <v>0.209908096749925</v>
      </c>
      <c r="D9" s="17">
        <v>0.22022122491316501</v>
      </c>
      <c r="E9" s="17">
        <v>0.20049288249007099</v>
      </c>
      <c r="F9" s="17"/>
      <c r="G9" s="17">
        <v>0.19384993522955399</v>
      </c>
      <c r="H9" s="17">
        <v>0.24089069815993699</v>
      </c>
      <c r="I9" s="17">
        <v>0.20846691425994399</v>
      </c>
      <c r="J9" s="17">
        <v>0.20445670004623101</v>
      </c>
      <c r="K9" s="17">
        <v>0.20143980164051101</v>
      </c>
      <c r="L9" s="17">
        <v>0.206186456850246</v>
      </c>
      <c r="M9" s="17"/>
      <c r="N9" s="17">
        <v>0.19913946853019199</v>
      </c>
      <c r="O9" s="17">
        <v>0.24912326870111801</v>
      </c>
      <c r="P9" s="17">
        <v>0.19973822494629401</v>
      </c>
      <c r="Q9" s="17">
        <v>0.18750081185900599</v>
      </c>
      <c r="R9" s="17"/>
      <c r="S9" s="17">
        <v>0.207425259194912</v>
      </c>
      <c r="T9" s="17">
        <v>0.22985196147522899</v>
      </c>
      <c r="U9" s="17">
        <v>0.22068020843299199</v>
      </c>
      <c r="V9" s="17">
        <v>0.209166718017886</v>
      </c>
      <c r="W9" s="17">
        <v>0.23775891550151401</v>
      </c>
      <c r="X9" s="17">
        <v>0.21008669808830399</v>
      </c>
      <c r="Y9" s="17">
        <v>0.20992936259636399</v>
      </c>
      <c r="Z9" s="17">
        <v>0.19249024338538101</v>
      </c>
      <c r="AA9" s="17">
        <v>0.205149469062719</v>
      </c>
      <c r="AB9" s="17">
        <v>0.19385642808911999</v>
      </c>
      <c r="AC9" s="17">
        <v>0.20996077122889001</v>
      </c>
      <c r="AD9" s="17">
        <v>0.13644667563478499</v>
      </c>
      <c r="AE9" s="17"/>
      <c r="AF9" s="17">
        <v>0.208724939241863</v>
      </c>
      <c r="AG9" s="17">
        <v>0.22277874129721001</v>
      </c>
      <c r="AH9" s="17">
        <v>0.18866805578010301</v>
      </c>
      <c r="AI9" s="17"/>
      <c r="AJ9" s="17">
        <v>0.198501945702063</v>
      </c>
      <c r="AK9" s="17">
        <v>0.21740898003424899</v>
      </c>
      <c r="AL9" s="17">
        <v>0.201964171793272</v>
      </c>
      <c r="AM9" s="17">
        <v>0.23639923202375801</v>
      </c>
      <c r="AN9" s="17">
        <v>0.25796272323490699</v>
      </c>
      <c r="AO9" s="17"/>
      <c r="AP9" s="17">
        <v>0.22187262772387101</v>
      </c>
      <c r="AQ9" s="17">
        <v>0.18402827613588699</v>
      </c>
      <c r="AR9" s="17">
        <v>0.186426782227024</v>
      </c>
      <c r="AS9" s="17">
        <v>0.22275738274680701</v>
      </c>
      <c r="AT9" s="17">
        <v>0.22993592350488901</v>
      </c>
      <c r="AU9" s="17">
        <v>0.22049416806020899</v>
      </c>
      <c r="AV9" s="17"/>
      <c r="AW9" s="17">
        <v>0.16700507121208799</v>
      </c>
      <c r="AX9" s="17">
        <v>0.10899162507108601</v>
      </c>
      <c r="AY9" s="17">
        <v>0.17409581800749799</v>
      </c>
      <c r="AZ9" s="17">
        <v>0.161913478411182</v>
      </c>
      <c r="BA9" s="17">
        <v>0.23334284539727099</v>
      </c>
      <c r="BB9" s="17">
        <v>0.27824442769409802</v>
      </c>
      <c r="BC9" s="17">
        <v>0.296158134102536</v>
      </c>
      <c r="BD9" s="17">
        <v>0.193020230093396</v>
      </c>
      <c r="BE9" s="17">
        <v>0.180612543501424</v>
      </c>
      <c r="BF9" s="17">
        <v>0.20360607493164401</v>
      </c>
      <c r="BG9" s="17">
        <v>0.14564067854355101</v>
      </c>
      <c r="BH9" s="17">
        <v>0.251483552239194</v>
      </c>
      <c r="BI9" s="17">
        <v>0.247380506449141</v>
      </c>
      <c r="BJ9" s="17">
        <v>0.19627017237686201</v>
      </c>
      <c r="BK9" s="17">
        <v>0.239246136191447</v>
      </c>
      <c r="BL9" s="17">
        <v>0.19015384389498899</v>
      </c>
      <c r="BM9" s="17"/>
      <c r="BN9" s="17">
        <v>0.200202145808693</v>
      </c>
      <c r="BO9" s="17">
        <v>0.223922312936116</v>
      </c>
      <c r="BP9" s="17"/>
      <c r="BQ9" s="17">
        <v>0.230669511924147</v>
      </c>
      <c r="BR9" s="17">
        <v>0.19928058044119601</v>
      </c>
      <c r="BS9" s="17"/>
      <c r="BT9" s="17">
        <v>0.23248653138171299</v>
      </c>
      <c r="BU9" s="17"/>
      <c r="BV9" s="17">
        <v>0.18188481848912899</v>
      </c>
      <c r="BW9" s="17">
        <v>0.221243432142924</v>
      </c>
      <c r="BX9" s="17">
        <v>0.21994612219250201</v>
      </c>
      <c r="BY9" s="17"/>
      <c r="BZ9" s="17">
        <v>0.16050526777579799</v>
      </c>
      <c r="CA9" s="17">
        <v>0.20068692259417401</v>
      </c>
      <c r="CB9" s="17">
        <v>0.22860946704225699</v>
      </c>
      <c r="CC9" s="17">
        <v>0.20009976955000799</v>
      </c>
      <c r="CD9" s="17">
        <v>0.26286011755286698</v>
      </c>
      <c r="CE9" s="17">
        <v>0.210561371964574</v>
      </c>
      <c r="CF9" s="17">
        <v>0.201804252900467</v>
      </c>
      <c r="CG9" s="17"/>
      <c r="CH9" s="17">
        <v>0.144582020355528</v>
      </c>
      <c r="CI9" s="17">
        <v>0.21145587301044699</v>
      </c>
      <c r="CJ9" s="17">
        <v>0.23416272374066999</v>
      </c>
      <c r="CK9" s="17">
        <v>0.216595674746133</v>
      </c>
      <c r="CL9" s="17">
        <v>9.37552904644436E-2</v>
      </c>
    </row>
    <row r="10" spans="2:90" x14ac:dyDescent="0.3">
      <c r="B10" s="18" t="s">
        <v>350</v>
      </c>
      <c r="C10" s="17">
        <v>0.20692251759984301</v>
      </c>
      <c r="D10" s="17">
        <v>0.208234758973908</v>
      </c>
      <c r="E10" s="17">
        <v>0.206275500578596</v>
      </c>
      <c r="F10" s="17"/>
      <c r="G10" s="17">
        <v>0.17372363366455401</v>
      </c>
      <c r="H10" s="17">
        <v>0.139811155342391</v>
      </c>
      <c r="I10" s="17">
        <v>0.16651577871037301</v>
      </c>
      <c r="J10" s="17">
        <v>0.20273479689830801</v>
      </c>
      <c r="K10" s="17">
        <v>0.27547384942245401</v>
      </c>
      <c r="L10" s="17">
        <v>0.27943187047629697</v>
      </c>
      <c r="M10" s="17"/>
      <c r="N10" s="17">
        <v>0.184369684975286</v>
      </c>
      <c r="O10" s="17">
        <v>0.22515005934313501</v>
      </c>
      <c r="P10" s="17">
        <v>0.21608504346341301</v>
      </c>
      <c r="Q10" s="17">
        <v>0.203698309873763</v>
      </c>
      <c r="R10" s="17"/>
      <c r="S10" s="17">
        <v>0.157152759482654</v>
      </c>
      <c r="T10" s="17">
        <v>0.24107542343083299</v>
      </c>
      <c r="U10" s="17">
        <v>0.22518492512496299</v>
      </c>
      <c r="V10" s="17">
        <v>0.229819789610161</v>
      </c>
      <c r="W10" s="17">
        <v>0.19287284368702401</v>
      </c>
      <c r="X10" s="17">
        <v>0.16983401353517</v>
      </c>
      <c r="Y10" s="17">
        <v>0.23915536608170301</v>
      </c>
      <c r="Z10" s="17">
        <v>0.29755792353334998</v>
      </c>
      <c r="AA10" s="17">
        <v>0.17508005170360799</v>
      </c>
      <c r="AB10" s="17">
        <v>0.20770981639775399</v>
      </c>
      <c r="AC10" s="17">
        <v>0.15765682796795899</v>
      </c>
      <c r="AD10" s="17">
        <v>0.311109575652395</v>
      </c>
      <c r="AE10" s="17"/>
      <c r="AF10" s="17">
        <v>0.239755099082643</v>
      </c>
      <c r="AG10" s="17">
        <v>0.19934503096947301</v>
      </c>
      <c r="AH10" s="17">
        <v>0.16279339518168601</v>
      </c>
      <c r="AI10" s="17"/>
      <c r="AJ10" s="17">
        <v>0.18762142051278899</v>
      </c>
      <c r="AK10" s="17">
        <v>0.21477937729296401</v>
      </c>
      <c r="AL10" s="17">
        <v>0.242425226122403</v>
      </c>
      <c r="AM10" s="17">
        <v>0.22143139308206</v>
      </c>
      <c r="AN10" s="17">
        <v>0.14042366706061399</v>
      </c>
      <c r="AO10" s="17"/>
      <c r="AP10" s="17">
        <v>0.19849595075472001</v>
      </c>
      <c r="AQ10" s="17">
        <v>0.17582354360553801</v>
      </c>
      <c r="AR10" s="17">
        <v>0.24667522758013299</v>
      </c>
      <c r="AS10" s="17">
        <v>0.23240035866936201</v>
      </c>
      <c r="AT10" s="17">
        <v>0.175581210554976</v>
      </c>
      <c r="AU10" s="17">
        <v>0.164285858822554</v>
      </c>
      <c r="AV10" s="17"/>
      <c r="AW10" s="17">
        <v>0.27285101160063502</v>
      </c>
      <c r="AX10" s="17">
        <v>0.110045150801758</v>
      </c>
      <c r="AY10" s="17">
        <v>0.218601649224621</v>
      </c>
      <c r="AZ10" s="17">
        <v>0.25163211247844802</v>
      </c>
      <c r="BA10" s="17">
        <v>0.21901732500007801</v>
      </c>
      <c r="BB10" s="17">
        <v>0.25084454501400799</v>
      </c>
      <c r="BC10" s="17">
        <v>0.21251395377211699</v>
      </c>
      <c r="BD10" s="17">
        <v>0.19138580449782999</v>
      </c>
      <c r="BE10" s="17">
        <v>0.31002205665051502</v>
      </c>
      <c r="BF10" s="17">
        <v>0.18756523519664001</v>
      </c>
      <c r="BG10" s="17">
        <v>0.23123289776382799</v>
      </c>
      <c r="BH10" s="17">
        <v>0.19041227346209499</v>
      </c>
      <c r="BI10" s="17">
        <v>0.13322028836646499</v>
      </c>
      <c r="BJ10" s="17">
        <v>0.24945208195600899</v>
      </c>
      <c r="BK10" s="17">
        <v>9.1117527109056198E-2</v>
      </c>
      <c r="BL10" s="17">
        <v>9.6004649216969801E-2</v>
      </c>
      <c r="BM10" s="17"/>
      <c r="BN10" s="17">
        <v>0.197870573244256</v>
      </c>
      <c r="BO10" s="17">
        <v>0.222366814109525</v>
      </c>
      <c r="BP10" s="17"/>
      <c r="BQ10" s="17">
        <v>0.20613564116775501</v>
      </c>
      <c r="BR10" s="17">
        <v>0.22757195055596</v>
      </c>
      <c r="BS10" s="17"/>
      <c r="BT10" s="17">
        <v>0.155321727382701</v>
      </c>
      <c r="BU10" s="17"/>
      <c r="BV10" s="17">
        <v>0.17177195416566199</v>
      </c>
      <c r="BW10" s="17">
        <v>0.20017494852545101</v>
      </c>
      <c r="BX10" s="17">
        <v>0.22569977985347001</v>
      </c>
      <c r="BY10" s="17"/>
      <c r="BZ10" s="17">
        <v>0.186859846507623</v>
      </c>
      <c r="CA10" s="17">
        <v>0.25793266832460798</v>
      </c>
      <c r="CB10" s="17">
        <v>0.264503775989823</v>
      </c>
      <c r="CC10" s="17">
        <v>0.23802906441569699</v>
      </c>
      <c r="CD10" s="17">
        <v>0.192773267129634</v>
      </c>
      <c r="CE10" s="17">
        <v>0.18313674747511499</v>
      </c>
      <c r="CF10" s="17">
        <v>0.125333364783521</v>
      </c>
      <c r="CG10" s="17"/>
      <c r="CH10" s="17">
        <v>0.12337781102633499</v>
      </c>
      <c r="CI10" s="17">
        <v>0.19278358158681699</v>
      </c>
      <c r="CJ10" s="17">
        <v>0.23217954663322801</v>
      </c>
      <c r="CK10" s="17">
        <v>0.213906937230087</v>
      </c>
      <c r="CL10" s="17">
        <v>0.26621102268191899</v>
      </c>
    </row>
    <row r="11" spans="2:90" ht="43.2" x14ac:dyDescent="0.3">
      <c r="B11" s="18" t="s">
        <v>346</v>
      </c>
      <c r="C11" s="17">
        <v>0.13249246352265601</v>
      </c>
      <c r="D11" s="17">
        <v>0.13904058528180899</v>
      </c>
      <c r="E11" s="17">
        <v>0.124150412708253</v>
      </c>
      <c r="F11" s="17"/>
      <c r="G11" s="17">
        <v>0.174197617169906</v>
      </c>
      <c r="H11" s="17">
        <v>0.119141434640138</v>
      </c>
      <c r="I11" s="17">
        <v>0.14883847265989</v>
      </c>
      <c r="J11" s="17">
        <v>0.123365904819964</v>
      </c>
      <c r="K11" s="17">
        <v>0.133276292041866</v>
      </c>
      <c r="L11" s="17">
        <v>0.107735335955532</v>
      </c>
      <c r="M11" s="17"/>
      <c r="N11" s="17">
        <v>0.154172696246927</v>
      </c>
      <c r="O11" s="17">
        <v>0.15067258873675099</v>
      </c>
      <c r="P11" s="17">
        <v>0.12918477597456399</v>
      </c>
      <c r="Q11" s="17">
        <v>9.5293125877824E-2</v>
      </c>
      <c r="R11" s="17"/>
      <c r="S11" s="17">
        <v>0.15850870005516901</v>
      </c>
      <c r="T11" s="17">
        <v>0.15250396909563399</v>
      </c>
      <c r="U11" s="17">
        <v>0.126530762156498</v>
      </c>
      <c r="V11" s="17">
        <v>8.37253884751918E-2</v>
      </c>
      <c r="W11" s="17">
        <v>0.13851120322192401</v>
      </c>
      <c r="X11" s="17">
        <v>0.13986447610462799</v>
      </c>
      <c r="Y11" s="17">
        <v>0.12310547332698001</v>
      </c>
      <c r="Z11" s="17">
        <v>0.143978134111449</v>
      </c>
      <c r="AA11" s="17">
        <v>0.13065871399703499</v>
      </c>
      <c r="AB11" s="17">
        <v>0.11992411074888799</v>
      </c>
      <c r="AC11" s="17">
        <v>0.137895719683028</v>
      </c>
      <c r="AD11" s="17">
        <v>9.6048279175877105E-2</v>
      </c>
      <c r="AE11" s="17"/>
      <c r="AF11" s="17">
        <v>0.11407856118491801</v>
      </c>
      <c r="AG11" s="17">
        <v>0.13644227145426999</v>
      </c>
      <c r="AH11" s="17">
        <v>0.14430759122748299</v>
      </c>
      <c r="AI11" s="17"/>
      <c r="AJ11" s="17">
        <v>0.13796724405430599</v>
      </c>
      <c r="AK11" s="17">
        <v>0.14569535959777799</v>
      </c>
      <c r="AL11" s="17">
        <v>0.12688151246132701</v>
      </c>
      <c r="AM11" s="17">
        <v>0.136174546836313</v>
      </c>
      <c r="AN11" s="17">
        <v>0.12487218986281599</v>
      </c>
      <c r="AO11" s="17"/>
      <c r="AP11" s="17">
        <v>0.139395822253366</v>
      </c>
      <c r="AQ11" s="17">
        <v>0.14334306367308999</v>
      </c>
      <c r="AR11" s="17">
        <v>0.15206941639338101</v>
      </c>
      <c r="AS11" s="17">
        <v>0.118381373911631</v>
      </c>
      <c r="AT11" s="17">
        <v>0.13988644006395901</v>
      </c>
      <c r="AU11" s="17">
        <v>0.155353124334043</v>
      </c>
      <c r="AV11" s="17"/>
      <c r="AW11" s="17">
        <v>4.6799666725154898E-2</v>
      </c>
      <c r="AX11" s="17">
        <v>7.07813074652415E-2</v>
      </c>
      <c r="AY11" s="17">
        <v>9.8537527703349906E-2</v>
      </c>
      <c r="AZ11" s="17">
        <v>0.104042070159672</v>
      </c>
      <c r="BA11" s="17">
        <v>0.124545931557402</v>
      </c>
      <c r="BB11" s="17">
        <v>0.126003205039322</v>
      </c>
      <c r="BC11" s="17">
        <v>0.147479923511909</v>
      </c>
      <c r="BD11" s="17">
        <v>0.15127556821743299</v>
      </c>
      <c r="BE11" s="17">
        <v>0.19768533431282101</v>
      </c>
      <c r="BF11" s="17">
        <v>0.115762050206724</v>
      </c>
      <c r="BG11" s="17">
        <v>0.158633057768157</v>
      </c>
      <c r="BH11" s="17">
        <v>0.119866139548287</v>
      </c>
      <c r="BI11" s="17">
        <v>0.10422259418838099</v>
      </c>
      <c r="BJ11" s="17">
        <v>0.186604533792777</v>
      </c>
      <c r="BK11" s="17">
        <v>0.16072732222391301</v>
      </c>
      <c r="BL11" s="17">
        <v>0.16553921477087799</v>
      </c>
      <c r="BM11" s="17"/>
      <c r="BN11" s="17">
        <v>0.129218186800094</v>
      </c>
      <c r="BO11" s="17">
        <v>0.13893394759309799</v>
      </c>
      <c r="BP11" s="17"/>
      <c r="BQ11" s="17">
        <v>0.14283465473045201</v>
      </c>
      <c r="BR11" s="17">
        <v>0.16061517852228799</v>
      </c>
      <c r="BS11" s="17"/>
      <c r="BT11" s="17">
        <v>0.13714797401909101</v>
      </c>
      <c r="BU11" s="17"/>
      <c r="BV11" s="17">
        <v>0.135278731778119</v>
      </c>
      <c r="BW11" s="17">
        <v>0.153422346846839</v>
      </c>
      <c r="BX11" s="17">
        <v>0.12104180602791199</v>
      </c>
      <c r="BY11" s="17"/>
      <c r="BZ11" s="17">
        <v>6.2729140086207197E-2</v>
      </c>
      <c r="CA11" s="17">
        <v>0.13968315860629801</v>
      </c>
      <c r="CB11" s="17">
        <v>0.14666382975956599</v>
      </c>
      <c r="CC11" s="17">
        <v>0.144683975258523</v>
      </c>
      <c r="CD11" s="17">
        <v>0.135327455027589</v>
      </c>
      <c r="CE11" s="17">
        <v>0.172100671570075</v>
      </c>
      <c r="CF11" s="17">
        <v>0.12401591500025499</v>
      </c>
      <c r="CG11" s="17"/>
      <c r="CH11" s="17">
        <v>0.118702611425305</v>
      </c>
      <c r="CI11" s="17">
        <v>0.14009499928334099</v>
      </c>
      <c r="CJ11" s="17">
        <v>0.150140369038405</v>
      </c>
      <c r="CK11" s="17">
        <v>0.108823534981406</v>
      </c>
      <c r="CL11" s="17">
        <v>2.4799856730975501E-2</v>
      </c>
    </row>
    <row r="12" spans="2:90" x14ac:dyDescent="0.3">
      <c r="B12" s="18" t="s">
        <v>344</v>
      </c>
      <c r="C12" s="17">
        <v>0.12993130409638901</v>
      </c>
      <c r="D12" s="17">
        <v>0.13623679568621999</v>
      </c>
      <c r="E12" s="17">
        <v>0.124880853749728</v>
      </c>
      <c r="F12" s="17"/>
      <c r="G12" s="17">
        <v>0.14670700312246701</v>
      </c>
      <c r="H12" s="17">
        <v>0.194748474043789</v>
      </c>
      <c r="I12" s="17">
        <v>0.12643088717884099</v>
      </c>
      <c r="J12" s="17">
        <v>0.11271573430740101</v>
      </c>
      <c r="K12" s="17">
        <v>0.10317723689274499</v>
      </c>
      <c r="L12" s="17">
        <v>9.8132423623401299E-2</v>
      </c>
      <c r="M12" s="17"/>
      <c r="N12" s="17">
        <v>0.16505079355253799</v>
      </c>
      <c r="O12" s="17">
        <v>0.129816505997047</v>
      </c>
      <c r="P12" s="17">
        <v>9.9343955110606702E-2</v>
      </c>
      <c r="Q12" s="17">
        <v>0.121653763941921</v>
      </c>
      <c r="R12" s="17"/>
      <c r="S12" s="17">
        <v>0.17453170587466499</v>
      </c>
      <c r="T12" s="17">
        <v>0.12468392095229</v>
      </c>
      <c r="U12" s="17">
        <v>0.112567815167965</v>
      </c>
      <c r="V12" s="17">
        <v>0.10772026756353401</v>
      </c>
      <c r="W12" s="17">
        <v>9.8041658983600094E-2</v>
      </c>
      <c r="X12" s="17">
        <v>0.159174648294893</v>
      </c>
      <c r="Y12" s="17">
        <v>0.104679524551994</v>
      </c>
      <c r="Z12" s="17">
        <v>9.7201354689065003E-2</v>
      </c>
      <c r="AA12" s="17">
        <v>0.13275570786304799</v>
      </c>
      <c r="AB12" s="17">
        <v>0.121057723036815</v>
      </c>
      <c r="AC12" s="17">
        <v>0.16723104771995101</v>
      </c>
      <c r="AD12" s="17">
        <v>0.103456388058459</v>
      </c>
      <c r="AE12" s="17"/>
      <c r="AF12" s="17">
        <v>0.115811087687893</v>
      </c>
      <c r="AG12" s="17">
        <v>0.14489696697099599</v>
      </c>
      <c r="AH12" s="17">
        <v>0.114835972772324</v>
      </c>
      <c r="AI12" s="17"/>
      <c r="AJ12" s="17">
        <v>0.14215377117074601</v>
      </c>
      <c r="AK12" s="17">
        <v>0.14020979198649899</v>
      </c>
      <c r="AL12" s="17">
        <v>0.145390211280748</v>
      </c>
      <c r="AM12" s="17">
        <v>0.105737496963901</v>
      </c>
      <c r="AN12" s="17">
        <v>0.13913722191205299</v>
      </c>
      <c r="AO12" s="17"/>
      <c r="AP12" s="17">
        <v>0.152614253922917</v>
      </c>
      <c r="AQ12" s="17">
        <v>0.12945312956132199</v>
      </c>
      <c r="AR12" s="17">
        <v>0.156093650942532</v>
      </c>
      <c r="AS12" s="17">
        <v>0.116031882800314</v>
      </c>
      <c r="AT12" s="17">
        <v>0.12292405856541699</v>
      </c>
      <c r="AU12" s="17">
        <v>0.103686258028272</v>
      </c>
      <c r="AV12" s="17"/>
      <c r="AW12" s="17">
        <v>0.105369064795599</v>
      </c>
      <c r="AX12" s="17">
        <v>0.15975339516682699</v>
      </c>
      <c r="AY12" s="17">
        <v>7.4405375933204704E-2</v>
      </c>
      <c r="AZ12" s="17">
        <v>0.10594450001967</v>
      </c>
      <c r="BA12" s="17">
        <v>0.11160374521185</v>
      </c>
      <c r="BB12" s="17">
        <v>0.10289668296498</v>
      </c>
      <c r="BC12" s="17">
        <v>0.16324902221551499</v>
      </c>
      <c r="BD12" s="17">
        <v>0.131652458048552</v>
      </c>
      <c r="BE12" s="17">
        <v>0.14090631234377399</v>
      </c>
      <c r="BF12" s="17">
        <v>6.53825800301093E-2</v>
      </c>
      <c r="BG12" s="17">
        <v>0.17354871853911599</v>
      </c>
      <c r="BH12" s="17">
        <v>0.11949357354712099</v>
      </c>
      <c r="BI12" s="17">
        <v>0.21119104873318301</v>
      </c>
      <c r="BJ12" s="17">
        <v>8.4942985663287202E-2</v>
      </c>
      <c r="BK12" s="17">
        <v>0.224284546451433</v>
      </c>
      <c r="BL12" s="17">
        <v>0.18993167068480299</v>
      </c>
      <c r="BM12" s="17"/>
      <c r="BN12" s="17">
        <v>0.135092946053638</v>
      </c>
      <c r="BO12" s="17">
        <v>0.12159476222641399</v>
      </c>
      <c r="BP12" s="17"/>
      <c r="BQ12" s="17">
        <v>0.15098664050159699</v>
      </c>
      <c r="BR12" s="17">
        <v>0.112017244166197</v>
      </c>
      <c r="BS12" s="17"/>
      <c r="BT12" s="17">
        <v>0.137012960412008</v>
      </c>
      <c r="BU12" s="17"/>
      <c r="BV12" s="17">
        <v>0.111399609079929</v>
      </c>
      <c r="BW12" s="17">
        <v>0.15866807531094801</v>
      </c>
      <c r="BX12" s="17">
        <v>0.126240957986365</v>
      </c>
      <c r="BY12" s="17"/>
      <c r="BZ12" s="17">
        <v>0.110938097358351</v>
      </c>
      <c r="CA12" s="17">
        <v>0.14792143503535801</v>
      </c>
      <c r="CB12" s="17">
        <v>8.1266958016715907E-2</v>
      </c>
      <c r="CC12" s="17">
        <v>0.13559819980794299</v>
      </c>
      <c r="CD12" s="17">
        <v>0.13124104999816799</v>
      </c>
      <c r="CE12" s="17">
        <v>0.15273355269991201</v>
      </c>
      <c r="CF12" s="17">
        <v>0.189413753582758</v>
      </c>
      <c r="CG12" s="17"/>
      <c r="CH12" s="17">
        <v>0.25883276058029298</v>
      </c>
      <c r="CI12" s="17">
        <v>0.12044033928223601</v>
      </c>
      <c r="CJ12" s="17">
        <v>0.11919567744066301</v>
      </c>
      <c r="CK12" s="17">
        <v>0.10947767871408</v>
      </c>
      <c r="CL12" s="17">
        <v>0.101460180254829</v>
      </c>
    </row>
    <row r="13" spans="2:90" ht="28.8" x14ac:dyDescent="0.3">
      <c r="B13" s="18" t="s">
        <v>347</v>
      </c>
      <c r="C13" s="17">
        <v>0.12646131128968399</v>
      </c>
      <c r="D13" s="17">
        <v>0.141982541557094</v>
      </c>
      <c r="E13" s="17">
        <v>0.11149774697454801</v>
      </c>
      <c r="F13" s="17"/>
      <c r="G13" s="17">
        <v>0.18337969505233501</v>
      </c>
      <c r="H13" s="17">
        <v>0.18232668696079099</v>
      </c>
      <c r="I13" s="17">
        <v>0.15434013156656901</v>
      </c>
      <c r="J13" s="17">
        <v>0.114430110777912</v>
      </c>
      <c r="K13" s="17">
        <v>9.2170000187016196E-2</v>
      </c>
      <c r="L13" s="17">
        <v>4.7779026147098003E-2</v>
      </c>
      <c r="M13" s="17"/>
      <c r="N13" s="17">
        <v>0.150998025993683</v>
      </c>
      <c r="O13" s="17">
        <v>0.12615436553130599</v>
      </c>
      <c r="P13" s="17">
        <v>0.102948937612377</v>
      </c>
      <c r="Q13" s="17">
        <v>0.123177257496189</v>
      </c>
      <c r="R13" s="17"/>
      <c r="S13" s="17">
        <v>0.15170796598891101</v>
      </c>
      <c r="T13" s="17">
        <v>0.110997674898436</v>
      </c>
      <c r="U13" s="17">
        <v>0.116128747430348</v>
      </c>
      <c r="V13" s="17">
        <v>0.106906818862723</v>
      </c>
      <c r="W13" s="17">
        <v>0.114838733754987</v>
      </c>
      <c r="X13" s="17">
        <v>0.101303614174718</v>
      </c>
      <c r="Y13" s="17">
        <v>0.13618051610026899</v>
      </c>
      <c r="Z13" s="17">
        <v>0.10681931987934799</v>
      </c>
      <c r="AA13" s="17">
        <v>0.12959125477167099</v>
      </c>
      <c r="AB13" s="17">
        <v>0.116943869765884</v>
      </c>
      <c r="AC13" s="17">
        <v>0.19755689138077501</v>
      </c>
      <c r="AD13" s="17">
        <v>0.158244065157679</v>
      </c>
      <c r="AE13" s="17"/>
      <c r="AF13" s="17">
        <v>8.7854617688686201E-2</v>
      </c>
      <c r="AG13" s="17">
        <v>0.14955039353349001</v>
      </c>
      <c r="AH13" s="17">
        <v>0.113800455772602</v>
      </c>
      <c r="AI13" s="17"/>
      <c r="AJ13" s="17">
        <v>0.10674268097168201</v>
      </c>
      <c r="AK13" s="17">
        <v>0.15354728334638501</v>
      </c>
      <c r="AL13" s="17">
        <v>0.17460348269870801</v>
      </c>
      <c r="AM13" s="17">
        <v>8.7647697243224104E-2</v>
      </c>
      <c r="AN13" s="17">
        <v>0.122794791187192</v>
      </c>
      <c r="AO13" s="17"/>
      <c r="AP13" s="17">
        <v>0.16229931192083699</v>
      </c>
      <c r="AQ13" s="17">
        <v>0.123753274216353</v>
      </c>
      <c r="AR13" s="17">
        <v>0.15301654315726601</v>
      </c>
      <c r="AS13" s="17">
        <v>0.10562873466907299</v>
      </c>
      <c r="AT13" s="17">
        <v>0.147408131543043</v>
      </c>
      <c r="AU13" s="17">
        <v>0.1085336768284</v>
      </c>
      <c r="AV13" s="17"/>
      <c r="AW13" s="17">
        <v>0.151256230259978</v>
      </c>
      <c r="AX13" s="17">
        <v>9.3212652312952199E-2</v>
      </c>
      <c r="AY13" s="17">
        <v>0.112625655485363</v>
      </c>
      <c r="AZ13" s="17">
        <v>0.141985081170347</v>
      </c>
      <c r="BA13" s="17">
        <v>0.13286445707904701</v>
      </c>
      <c r="BB13" s="17">
        <v>9.0366223186430505E-2</v>
      </c>
      <c r="BC13" s="17">
        <v>0.119917819892813</v>
      </c>
      <c r="BD13" s="17">
        <v>7.7078423332097398E-2</v>
      </c>
      <c r="BE13" s="17">
        <v>0.121512737968553</v>
      </c>
      <c r="BF13" s="17">
        <v>0.167374189924614</v>
      </c>
      <c r="BG13" s="17">
        <v>0.166744796928532</v>
      </c>
      <c r="BH13" s="17">
        <v>0.13364592416417001</v>
      </c>
      <c r="BI13" s="17">
        <v>0.25082440646092002</v>
      </c>
      <c r="BJ13" s="17">
        <v>0.12944726000137599</v>
      </c>
      <c r="BK13" s="17">
        <v>0.13970606716397599</v>
      </c>
      <c r="BL13" s="17">
        <v>0.14388611057849501</v>
      </c>
      <c r="BM13" s="17"/>
      <c r="BN13" s="17">
        <v>0.114926282059714</v>
      </c>
      <c r="BO13" s="17">
        <v>0.14284664443402201</v>
      </c>
      <c r="BP13" s="17"/>
      <c r="BQ13" s="17">
        <v>0.15548629117966201</v>
      </c>
      <c r="BR13" s="17">
        <v>0.15128291495013901</v>
      </c>
      <c r="BS13" s="17"/>
      <c r="BT13" s="17">
        <v>0.17226534578856001</v>
      </c>
      <c r="BU13" s="17"/>
      <c r="BV13" s="17">
        <v>8.8809415651089796E-2</v>
      </c>
      <c r="BW13" s="17">
        <v>0.157563792189026</v>
      </c>
      <c r="BX13" s="17">
        <v>0.128234102776492</v>
      </c>
      <c r="BY13" s="17"/>
      <c r="BZ13" s="17">
        <v>0.13256011221375999</v>
      </c>
      <c r="CA13" s="17">
        <v>0.122589484108947</v>
      </c>
      <c r="CB13" s="17">
        <v>0.10511523117972101</v>
      </c>
      <c r="CC13" s="17">
        <v>0.15127893064054601</v>
      </c>
      <c r="CD13" s="17">
        <v>0.12518270184967301</v>
      </c>
      <c r="CE13" s="17">
        <v>0.159057714427768</v>
      </c>
      <c r="CF13" s="17">
        <v>0.13611871870796499</v>
      </c>
      <c r="CG13" s="17"/>
      <c r="CH13" s="17">
        <v>0.139570706620886</v>
      </c>
      <c r="CI13" s="17">
        <v>0.111322389795843</v>
      </c>
      <c r="CJ13" s="17">
        <v>0.14546532895053199</v>
      </c>
      <c r="CK13" s="17">
        <v>0.113584267497834</v>
      </c>
      <c r="CL13" s="17">
        <v>0.10962880131983201</v>
      </c>
    </row>
    <row r="14" spans="2:90" ht="28.8" x14ac:dyDescent="0.3">
      <c r="B14" s="18" t="s">
        <v>348</v>
      </c>
      <c r="C14" s="17">
        <v>0.114978918470762</v>
      </c>
      <c r="D14" s="17">
        <v>0.114440322842876</v>
      </c>
      <c r="E14" s="17">
        <v>0.11543871487468101</v>
      </c>
      <c r="F14" s="17"/>
      <c r="G14" s="17">
        <v>0.14882635730098701</v>
      </c>
      <c r="H14" s="17">
        <v>0.15111984184951399</v>
      </c>
      <c r="I14" s="17">
        <v>0.10131336995620301</v>
      </c>
      <c r="J14" s="17">
        <v>0.107723763379536</v>
      </c>
      <c r="K14" s="17">
        <v>0.103676952850321</v>
      </c>
      <c r="L14" s="17">
        <v>8.5457648177484899E-2</v>
      </c>
      <c r="M14" s="17"/>
      <c r="N14" s="17">
        <v>0.12582327598332599</v>
      </c>
      <c r="O14" s="17">
        <v>0.10618730566463</v>
      </c>
      <c r="P14" s="17">
        <v>0.123557768987238</v>
      </c>
      <c r="Q14" s="17">
        <v>0.104312028447119</v>
      </c>
      <c r="R14" s="17"/>
      <c r="S14" s="17">
        <v>0.13939427139698099</v>
      </c>
      <c r="T14" s="17">
        <v>0.10145226779621599</v>
      </c>
      <c r="U14" s="17">
        <v>0.101754031377659</v>
      </c>
      <c r="V14" s="17">
        <v>9.4875145444597797E-2</v>
      </c>
      <c r="W14" s="17">
        <v>0.17009725573354401</v>
      </c>
      <c r="X14" s="17">
        <v>0.11838919649704301</v>
      </c>
      <c r="Y14" s="17">
        <v>0.10757877630722</v>
      </c>
      <c r="Z14" s="17">
        <v>0.14601403559630199</v>
      </c>
      <c r="AA14" s="17">
        <v>0.104490657430563</v>
      </c>
      <c r="AB14" s="17">
        <v>0.10402215285477601</v>
      </c>
      <c r="AC14" s="17">
        <v>9.1090855503146897E-2</v>
      </c>
      <c r="AD14" s="17">
        <v>0.10620091816050201</v>
      </c>
      <c r="AE14" s="17"/>
      <c r="AF14" s="17">
        <v>0.10481445029389801</v>
      </c>
      <c r="AG14" s="17">
        <v>0.13098906548129699</v>
      </c>
      <c r="AH14" s="17">
        <v>9.3963453881425199E-2</v>
      </c>
      <c r="AI14" s="17"/>
      <c r="AJ14" s="17">
        <v>0.12965202097145501</v>
      </c>
      <c r="AK14" s="17">
        <v>0.11045886001215</v>
      </c>
      <c r="AL14" s="17">
        <v>9.8657954061310907E-2</v>
      </c>
      <c r="AM14" s="17">
        <v>0.124343974847879</v>
      </c>
      <c r="AN14" s="17">
        <v>0.221985621596551</v>
      </c>
      <c r="AO14" s="17"/>
      <c r="AP14" s="17">
        <v>0.118678920908762</v>
      </c>
      <c r="AQ14" s="17">
        <v>0.114345146109933</v>
      </c>
      <c r="AR14" s="17">
        <v>0.129643610869589</v>
      </c>
      <c r="AS14" s="17">
        <v>0.127597519077562</v>
      </c>
      <c r="AT14" s="17">
        <v>0.15963589208262399</v>
      </c>
      <c r="AU14" s="17">
        <v>7.2984490405129401E-2</v>
      </c>
      <c r="AV14" s="17"/>
      <c r="AW14" s="17">
        <v>0</v>
      </c>
      <c r="AX14" s="17">
        <v>0.124510056135374</v>
      </c>
      <c r="AY14" s="17">
        <v>0.14286275723813099</v>
      </c>
      <c r="AZ14" s="17">
        <v>0.114518029655135</v>
      </c>
      <c r="BA14" s="17">
        <v>9.9803203150384198E-2</v>
      </c>
      <c r="BB14" s="17">
        <v>0.10506781412591799</v>
      </c>
      <c r="BC14" s="17">
        <v>9.05333807046588E-2</v>
      </c>
      <c r="BD14" s="17">
        <v>0.114321017029293</v>
      </c>
      <c r="BE14" s="17">
        <v>0.149512134550013</v>
      </c>
      <c r="BF14" s="17">
        <v>9.0690941670979394E-2</v>
      </c>
      <c r="BG14" s="17">
        <v>0.138886354860454</v>
      </c>
      <c r="BH14" s="17">
        <v>9.9900454356405696E-2</v>
      </c>
      <c r="BI14" s="17">
        <v>0.115474639475037</v>
      </c>
      <c r="BJ14" s="17">
        <v>0.104777930653421</v>
      </c>
      <c r="BK14" s="17">
        <v>4.43549599577613E-2</v>
      </c>
      <c r="BL14" s="17">
        <v>0.20663576082427301</v>
      </c>
      <c r="BM14" s="17"/>
      <c r="BN14" s="17">
        <v>0.102389109775332</v>
      </c>
      <c r="BO14" s="17">
        <v>0.13389630088052201</v>
      </c>
      <c r="BP14" s="17"/>
      <c r="BQ14" s="17">
        <v>0.11336798182128099</v>
      </c>
      <c r="BR14" s="17">
        <v>0.118526416911847</v>
      </c>
      <c r="BS14" s="17"/>
      <c r="BT14" s="17">
        <v>0.121334530193308</v>
      </c>
      <c r="BU14" s="17"/>
      <c r="BV14" s="17">
        <v>0.110939562390896</v>
      </c>
      <c r="BW14" s="17">
        <v>0.103725420223714</v>
      </c>
      <c r="BX14" s="17">
        <v>0.11653016933159099</v>
      </c>
      <c r="BY14" s="17"/>
      <c r="BZ14" s="17">
        <v>6.7743606374634197E-2</v>
      </c>
      <c r="CA14" s="17">
        <v>0.12193133590150899</v>
      </c>
      <c r="CB14" s="17">
        <v>0.13474091339677699</v>
      </c>
      <c r="CC14" s="17">
        <v>0.119398094371428</v>
      </c>
      <c r="CD14" s="17">
        <v>0.14135074250446</v>
      </c>
      <c r="CE14" s="17">
        <v>9.7465969839519398E-2</v>
      </c>
      <c r="CF14" s="17">
        <v>0.13399898951094499</v>
      </c>
      <c r="CG14" s="17"/>
      <c r="CH14" s="17">
        <v>0.117688629334478</v>
      </c>
      <c r="CI14" s="17">
        <v>0.105502781644319</v>
      </c>
      <c r="CJ14" s="17">
        <v>0.13209631422045701</v>
      </c>
      <c r="CK14" s="17">
        <v>9.8487411814423595E-2</v>
      </c>
      <c r="CL14" s="17">
        <v>0.102191853185849</v>
      </c>
    </row>
    <row r="15" spans="2:90" x14ac:dyDescent="0.3">
      <c r="B15" s="18" t="s">
        <v>118</v>
      </c>
      <c r="C15" s="17">
        <v>0.112909429451525</v>
      </c>
      <c r="D15" s="17">
        <v>0.106781304245874</v>
      </c>
      <c r="E15" s="17">
        <v>0.119759302830188</v>
      </c>
      <c r="F15" s="17"/>
      <c r="G15" s="17">
        <v>8.7838205455270199E-2</v>
      </c>
      <c r="H15" s="17">
        <v>4.9987758824593498E-2</v>
      </c>
      <c r="I15" s="17">
        <v>0.123313815581644</v>
      </c>
      <c r="J15" s="17">
        <v>0.151057942014338</v>
      </c>
      <c r="K15" s="17">
        <v>0.109636932416385</v>
      </c>
      <c r="L15" s="17">
        <v>0.145931311523607</v>
      </c>
      <c r="M15" s="17"/>
      <c r="N15" s="17">
        <v>9.9704037735278098E-2</v>
      </c>
      <c r="O15" s="17">
        <v>8.0812726281063299E-2</v>
      </c>
      <c r="P15" s="17">
        <v>0.13659910772196801</v>
      </c>
      <c r="Q15" s="17">
        <v>0.13809051751877299</v>
      </c>
      <c r="R15" s="17"/>
      <c r="S15" s="17">
        <v>0.103937484916133</v>
      </c>
      <c r="T15" s="17">
        <v>9.6686181691419001E-2</v>
      </c>
      <c r="U15" s="17">
        <v>0.14551129431128501</v>
      </c>
      <c r="V15" s="17">
        <v>0.17832856324525401</v>
      </c>
      <c r="W15" s="17">
        <v>0.110749660568007</v>
      </c>
      <c r="X15" s="17">
        <v>0.123020561420114</v>
      </c>
      <c r="Y15" s="17">
        <v>8.8188959794927496E-2</v>
      </c>
      <c r="Z15" s="17">
        <v>6.4680328352982902E-2</v>
      </c>
      <c r="AA15" s="17">
        <v>0.11110578042041</v>
      </c>
      <c r="AB15" s="17">
        <v>9.8157397492390205E-2</v>
      </c>
      <c r="AC15" s="17">
        <v>0.11125779194351799</v>
      </c>
      <c r="AD15" s="17">
        <v>0.101692909253838</v>
      </c>
      <c r="AE15" s="17"/>
      <c r="AF15" s="17">
        <v>0.12026388245900201</v>
      </c>
      <c r="AG15" s="17">
        <v>0.100733976598329</v>
      </c>
      <c r="AH15" s="17">
        <v>0.1290587758508</v>
      </c>
      <c r="AI15" s="17"/>
      <c r="AJ15" s="17">
        <v>0.11079011700774</v>
      </c>
      <c r="AK15" s="17">
        <v>9.9867040514000194E-2</v>
      </c>
      <c r="AL15" s="17">
        <v>8.4871555387048297E-2</v>
      </c>
      <c r="AM15" s="17">
        <v>9.5501708193510199E-2</v>
      </c>
      <c r="AN15" s="17">
        <v>7.8476086708196904E-2</v>
      </c>
      <c r="AO15" s="17"/>
      <c r="AP15" s="17">
        <v>8.6162477289372597E-2</v>
      </c>
      <c r="AQ15" s="17">
        <v>0.12495318822328599</v>
      </c>
      <c r="AR15" s="17">
        <v>8.6389682997564304E-2</v>
      </c>
      <c r="AS15" s="17">
        <v>9.6165755993547E-2</v>
      </c>
      <c r="AT15" s="17">
        <v>8.4735824080872602E-2</v>
      </c>
      <c r="AU15" s="17">
        <v>0.17743616247385299</v>
      </c>
      <c r="AV15" s="17"/>
      <c r="AW15" s="17">
        <v>0.208291809070872</v>
      </c>
      <c r="AX15" s="17">
        <v>0.13329638502355001</v>
      </c>
      <c r="AY15" s="17">
        <v>0.14973156634495999</v>
      </c>
      <c r="AZ15" s="17">
        <v>0.102599270856272</v>
      </c>
      <c r="BA15" s="17">
        <v>0.111988607800783</v>
      </c>
      <c r="BB15" s="17">
        <v>9.5216775098731998E-2</v>
      </c>
      <c r="BC15" s="17">
        <v>9.3271406095773599E-2</v>
      </c>
      <c r="BD15" s="17">
        <v>9.7961861652115997E-2</v>
      </c>
      <c r="BE15" s="17">
        <v>8.9840556417969494E-2</v>
      </c>
      <c r="BF15" s="17">
        <v>9.6177616543048502E-2</v>
      </c>
      <c r="BG15" s="17">
        <v>6.1847901794132201E-2</v>
      </c>
      <c r="BH15" s="17">
        <v>0.105219200739844</v>
      </c>
      <c r="BI15" s="17">
        <v>0.160995985367271</v>
      </c>
      <c r="BJ15" s="17">
        <v>9.5096620617546396E-2</v>
      </c>
      <c r="BK15" s="17">
        <v>0.133309974657257</v>
      </c>
      <c r="BL15" s="17">
        <v>7.1000968248971105E-2</v>
      </c>
      <c r="BM15" s="17"/>
      <c r="BN15" s="17">
        <v>0.10595439377299901</v>
      </c>
      <c r="BO15" s="17">
        <v>0.119735664161002</v>
      </c>
      <c r="BP15" s="17"/>
      <c r="BQ15" s="17">
        <v>8.6062271243635705E-2</v>
      </c>
      <c r="BR15" s="17">
        <v>0.111729101746952</v>
      </c>
      <c r="BS15" s="17"/>
      <c r="BT15" s="17">
        <v>9.2714509489911806E-2</v>
      </c>
      <c r="BU15" s="17"/>
      <c r="BV15" s="17">
        <v>0.13538232557924901</v>
      </c>
      <c r="BW15" s="17">
        <v>7.4718587420972399E-2</v>
      </c>
      <c r="BX15" s="17">
        <v>0.113938561641981</v>
      </c>
      <c r="BY15" s="17"/>
      <c r="BZ15" s="17">
        <v>9.0901490449790304E-2</v>
      </c>
      <c r="CA15" s="17">
        <v>7.9891761303852102E-2</v>
      </c>
      <c r="CB15" s="17">
        <v>0.12299803068552501</v>
      </c>
      <c r="CC15" s="17">
        <v>7.3544083452152201E-2</v>
      </c>
      <c r="CD15" s="17">
        <v>9.99854700884409E-2</v>
      </c>
      <c r="CE15" s="17">
        <v>8.5873961851937103E-2</v>
      </c>
      <c r="CF15" s="17">
        <v>0.102123086092946</v>
      </c>
      <c r="CG15" s="17"/>
      <c r="CH15" s="17">
        <v>8.8710264404947906E-2</v>
      </c>
      <c r="CI15" s="17">
        <v>0.125716312264638</v>
      </c>
      <c r="CJ15" s="17">
        <v>0.108967036002211</v>
      </c>
      <c r="CK15" s="17">
        <v>0.109576359788344</v>
      </c>
      <c r="CL15" s="17">
        <v>0.101250074816625</v>
      </c>
    </row>
    <row r="16" spans="2:90" x14ac:dyDescent="0.3">
      <c r="B16" s="18" t="s">
        <v>337</v>
      </c>
      <c r="C16" s="17">
        <v>0.10792435882033399</v>
      </c>
      <c r="D16" s="17">
        <v>0.117423947376581</v>
      </c>
      <c r="E16" s="17">
        <v>9.9602684385920903E-2</v>
      </c>
      <c r="F16" s="17"/>
      <c r="G16" s="17">
        <v>0.12017348258497</v>
      </c>
      <c r="H16" s="17">
        <v>0.15847671964538501</v>
      </c>
      <c r="I16" s="17">
        <v>0.10240828814736699</v>
      </c>
      <c r="J16" s="17">
        <v>8.1813271251008304E-2</v>
      </c>
      <c r="K16" s="17">
        <v>0.107525456440718</v>
      </c>
      <c r="L16" s="17">
        <v>8.2756625994498498E-2</v>
      </c>
      <c r="M16" s="17"/>
      <c r="N16" s="17">
        <v>0.12778823174273601</v>
      </c>
      <c r="O16" s="17">
        <v>9.9969453132019701E-2</v>
      </c>
      <c r="P16" s="17">
        <v>0.113219115529716</v>
      </c>
      <c r="Q16" s="17">
        <v>8.9713641082916296E-2</v>
      </c>
      <c r="R16" s="17"/>
      <c r="S16" s="17">
        <v>0.15708392657408499</v>
      </c>
      <c r="T16" s="17">
        <v>0.113807321376176</v>
      </c>
      <c r="U16" s="17">
        <v>5.0046833979581699E-2</v>
      </c>
      <c r="V16" s="17">
        <v>9.0569035638430495E-2</v>
      </c>
      <c r="W16" s="17">
        <v>7.9782247256222502E-2</v>
      </c>
      <c r="X16" s="17">
        <v>0.10800515266048601</v>
      </c>
      <c r="Y16" s="17">
        <v>9.2295677458086103E-2</v>
      </c>
      <c r="Z16" s="17">
        <v>0.100379046940285</v>
      </c>
      <c r="AA16" s="17">
        <v>0.100756335919209</v>
      </c>
      <c r="AB16" s="17">
        <v>0.13799800879791399</v>
      </c>
      <c r="AC16" s="17">
        <v>0.11742808164996101</v>
      </c>
      <c r="AD16" s="17">
        <v>8.6859675089442298E-2</v>
      </c>
      <c r="AE16" s="17"/>
      <c r="AF16" s="17">
        <v>0.108037667936731</v>
      </c>
      <c r="AG16" s="17">
        <v>0.104278571750184</v>
      </c>
      <c r="AH16" s="17">
        <v>0.13597878909846001</v>
      </c>
      <c r="AI16" s="17"/>
      <c r="AJ16" s="17">
        <v>0.120266304043775</v>
      </c>
      <c r="AK16" s="17">
        <v>0.12467212824035399</v>
      </c>
      <c r="AL16" s="17">
        <v>8.9466801651460801E-2</v>
      </c>
      <c r="AM16" s="17">
        <v>9.42364952114189E-2</v>
      </c>
      <c r="AN16" s="17">
        <v>0.126181888390241</v>
      </c>
      <c r="AO16" s="17"/>
      <c r="AP16" s="17">
        <v>0.14532875549226501</v>
      </c>
      <c r="AQ16" s="17">
        <v>0.137787379678696</v>
      </c>
      <c r="AR16" s="17">
        <v>7.8837060731941397E-2</v>
      </c>
      <c r="AS16" s="17">
        <v>8.6016617939255496E-2</v>
      </c>
      <c r="AT16" s="17">
        <v>0.110109611368431</v>
      </c>
      <c r="AU16" s="17">
        <v>7.8213289246655507E-2</v>
      </c>
      <c r="AV16" s="17"/>
      <c r="AW16" s="17">
        <v>9.6128813651896794E-2</v>
      </c>
      <c r="AX16" s="17">
        <v>0.15222066666760201</v>
      </c>
      <c r="AY16" s="17">
        <v>0.10254767967457699</v>
      </c>
      <c r="AZ16" s="17">
        <v>0.119306106070082</v>
      </c>
      <c r="BA16" s="17">
        <v>7.7756738439095002E-2</v>
      </c>
      <c r="BB16" s="17">
        <v>7.4434243129806996E-2</v>
      </c>
      <c r="BC16" s="17">
        <v>0.121514978159855</v>
      </c>
      <c r="BD16" s="17">
        <v>0.140006863865379</v>
      </c>
      <c r="BE16" s="17">
        <v>0.14737626131398501</v>
      </c>
      <c r="BF16" s="17">
        <v>7.3125780744510593E-2</v>
      </c>
      <c r="BG16" s="17">
        <v>9.3175219503527501E-2</v>
      </c>
      <c r="BH16" s="17">
        <v>0.113543526593373</v>
      </c>
      <c r="BI16" s="17">
        <v>9.6644806765696506E-2</v>
      </c>
      <c r="BJ16" s="17">
        <v>0.10740107883274801</v>
      </c>
      <c r="BK16" s="17">
        <v>0.11722381494563899</v>
      </c>
      <c r="BL16" s="17">
        <v>0.169917637829609</v>
      </c>
      <c r="BM16" s="17"/>
      <c r="BN16" s="17">
        <v>0.11379585236820899</v>
      </c>
      <c r="BO16" s="17">
        <v>0.10014601992955401</v>
      </c>
      <c r="BP16" s="17"/>
      <c r="BQ16" s="17">
        <v>0.14483042877073399</v>
      </c>
      <c r="BR16" s="17">
        <v>8.1863089254374397E-2</v>
      </c>
      <c r="BS16" s="17"/>
      <c r="BT16" s="17">
        <v>0.12727186599815399</v>
      </c>
      <c r="BU16" s="17"/>
      <c r="BV16" s="17">
        <v>0.118250661319311</v>
      </c>
      <c r="BW16" s="17">
        <v>0.11778927434083</v>
      </c>
      <c r="BX16" s="17">
        <v>0.10172929432325099</v>
      </c>
      <c r="BY16" s="17"/>
      <c r="BZ16" s="17">
        <v>6.6042700872968499E-2</v>
      </c>
      <c r="CA16" s="17">
        <v>0.100571068224624</v>
      </c>
      <c r="CB16" s="17">
        <v>0.105311009273833</v>
      </c>
      <c r="CC16" s="17">
        <v>0.14366891231616899</v>
      </c>
      <c r="CD16" s="17">
        <v>0.122078374063844</v>
      </c>
      <c r="CE16" s="17">
        <v>0.108697302291273</v>
      </c>
      <c r="CF16" s="17">
        <v>0.126859538686632</v>
      </c>
      <c r="CG16" s="17"/>
      <c r="CH16" s="17">
        <v>0.14992799663765699</v>
      </c>
      <c r="CI16" s="17">
        <v>0.13384958430921201</v>
      </c>
      <c r="CJ16" s="17">
        <v>9.8205500467983806E-2</v>
      </c>
      <c r="CK16" s="17">
        <v>6.3993631224304806E-2</v>
      </c>
      <c r="CL16" s="17">
        <v>3.9289815070932002E-2</v>
      </c>
    </row>
    <row r="17" spans="2:90" ht="28.8" x14ac:dyDescent="0.3">
      <c r="B17" s="18" t="s">
        <v>339</v>
      </c>
      <c r="C17" s="17">
        <v>0.10250718820657601</v>
      </c>
      <c r="D17" s="17">
        <v>0.10388086483702701</v>
      </c>
      <c r="E17" s="17">
        <v>9.9971592451695707E-2</v>
      </c>
      <c r="F17" s="17"/>
      <c r="G17" s="17">
        <v>9.3452782969438805E-2</v>
      </c>
      <c r="H17" s="17">
        <v>0.103230174916492</v>
      </c>
      <c r="I17" s="17">
        <v>9.3901984248601106E-2</v>
      </c>
      <c r="J17" s="17">
        <v>9.5903007432101006E-2</v>
      </c>
      <c r="K17" s="17">
        <v>0.11252978849020701</v>
      </c>
      <c r="L17" s="17">
        <v>0.11439416795792801</v>
      </c>
      <c r="M17" s="17"/>
      <c r="N17" s="17">
        <v>9.6691571873484899E-2</v>
      </c>
      <c r="O17" s="17">
        <v>0.102913953160312</v>
      </c>
      <c r="P17" s="17">
        <v>0.12248033377284</v>
      </c>
      <c r="Q17" s="17">
        <v>8.9615209214486694E-2</v>
      </c>
      <c r="R17" s="17"/>
      <c r="S17" s="17">
        <v>0.131969720244412</v>
      </c>
      <c r="T17" s="17">
        <v>9.5882710399429597E-2</v>
      </c>
      <c r="U17" s="17">
        <v>9.6231196441736305E-2</v>
      </c>
      <c r="V17" s="17">
        <v>8.1549150873215098E-2</v>
      </c>
      <c r="W17" s="17">
        <v>0.102650778700366</v>
      </c>
      <c r="X17" s="17">
        <v>0.120332757247212</v>
      </c>
      <c r="Y17" s="17">
        <v>0.118820047259818</v>
      </c>
      <c r="Z17" s="17">
        <v>8.2298756489116706E-2</v>
      </c>
      <c r="AA17" s="17">
        <v>7.6624459124344596E-2</v>
      </c>
      <c r="AB17" s="17">
        <v>9.6951399016406606E-2</v>
      </c>
      <c r="AC17" s="17">
        <v>0.130696215278088</v>
      </c>
      <c r="AD17" s="17">
        <v>6.7249758907637402E-2</v>
      </c>
      <c r="AE17" s="17"/>
      <c r="AF17" s="17">
        <v>0.108849405041238</v>
      </c>
      <c r="AG17" s="17">
        <v>0.106392370253721</v>
      </c>
      <c r="AH17" s="17">
        <v>9.0781360819362403E-2</v>
      </c>
      <c r="AI17" s="17"/>
      <c r="AJ17" s="17">
        <v>9.9895982926072602E-2</v>
      </c>
      <c r="AK17" s="17">
        <v>0.112404639767784</v>
      </c>
      <c r="AL17" s="17">
        <v>0.110768265667552</v>
      </c>
      <c r="AM17" s="17">
        <v>0.113579643162776</v>
      </c>
      <c r="AN17" s="17">
        <v>7.1891656288118999E-2</v>
      </c>
      <c r="AO17" s="17"/>
      <c r="AP17" s="17">
        <v>0.102350898245217</v>
      </c>
      <c r="AQ17" s="17">
        <v>0.101432470217506</v>
      </c>
      <c r="AR17" s="17">
        <v>0.12859349018735899</v>
      </c>
      <c r="AS17" s="17">
        <v>0.108680799823912</v>
      </c>
      <c r="AT17" s="17">
        <v>4.6338451802666401E-2</v>
      </c>
      <c r="AU17" s="17">
        <v>0.124967078261982</v>
      </c>
      <c r="AV17" s="17"/>
      <c r="AW17" s="17">
        <v>0</v>
      </c>
      <c r="AX17" s="17">
        <v>0.15344017336031299</v>
      </c>
      <c r="AY17" s="17">
        <v>7.5677963272255705E-2</v>
      </c>
      <c r="AZ17" s="17">
        <v>0.14623773026513301</v>
      </c>
      <c r="BA17" s="17">
        <v>0.11518071580353401</v>
      </c>
      <c r="BB17" s="17">
        <v>7.6864860305943694E-2</v>
      </c>
      <c r="BC17" s="17">
        <v>7.4145295159184096E-2</v>
      </c>
      <c r="BD17" s="17">
        <v>0.13345432869047399</v>
      </c>
      <c r="BE17" s="17">
        <v>8.0718968396279303E-2</v>
      </c>
      <c r="BF17" s="17">
        <v>0.124811827168679</v>
      </c>
      <c r="BG17" s="17">
        <v>0.109746130630542</v>
      </c>
      <c r="BH17" s="17">
        <v>9.1689878940781497E-2</v>
      </c>
      <c r="BI17" s="17">
        <v>5.8400175296236402E-2</v>
      </c>
      <c r="BJ17" s="17">
        <v>0.14657813794577501</v>
      </c>
      <c r="BK17" s="17">
        <v>0.10883693393506</v>
      </c>
      <c r="BL17" s="17">
        <v>0.11755279511960701</v>
      </c>
      <c r="BM17" s="17"/>
      <c r="BN17" s="17">
        <v>0.102349627938046</v>
      </c>
      <c r="BO17" s="17">
        <v>0.10085475346197199</v>
      </c>
      <c r="BP17" s="17"/>
      <c r="BQ17" s="17">
        <v>0.110187085238793</v>
      </c>
      <c r="BR17" s="17">
        <v>0.110234485703156</v>
      </c>
      <c r="BS17" s="17"/>
      <c r="BT17" s="17">
        <v>0.111350699223236</v>
      </c>
      <c r="BU17" s="17"/>
      <c r="BV17" s="17">
        <v>0.10377722708888699</v>
      </c>
      <c r="BW17" s="17">
        <v>0.11540597941675999</v>
      </c>
      <c r="BX17" s="17">
        <v>0.100191283315041</v>
      </c>
      <c r="BY17" s="17"/>
      <c r="BZ17" s="17">
        <v>0.108763747148563</v>
      </c>
      <c r="CA17" s="17">
        <v>8.9450312691263606E-2</v>
      </c>
      <c r="CB17" s="17">
        <v>8.5267487136003101E-2</v>
      </c>
      <c r="CC17" s="17">
        <v>0.112384944423382</v>
      </c>
      <c r="CD17" s="17">
        <v>0.110312451687409</v>
      </c>
      <c r="CE17" s="17">
        <v>0.13372132719524099</v>
      </c>
      <c r="CF17" s="17">
        <v>0.10091538246852499</v>
      </c>
      <c r="CG17" s="17"/>
      <c r="CH17" s="17">
        <v>0.14034087476198001</v>
      </c>
      <c r="CI17" s="17">
        <v>0.105707623408721</v>
      </c>
      <c r="CJ17" s="17">
        <v>9.6568947877436695E-2</v>
      </c>
      <c r="CK17" s="17">
        <v>8.1227899647932506E-2</v>
      </c>
      <c r="CL17" s="17">
        <v>0.126249729141724</v>
      </c>
    </row>
    <row r="18" spans="2:90" ht="28.8" x14ac:dyDescent="0.3">
      <c r="B18" s="18" t="s">
        <v>342</v>
      </c>
      <c r="C18" s="17">
        <v>9.8604566318305303E-2</v>
      </c>
      <c r="D18" s="17">
        <v>0.106110744683726</v>
      </c>
      <c r="E18" s="17">
        <v>9.11557542902241E-2</v>
      </c>
      <c r="F18" s="17"/>
      <c r="G18" s="17">
        <v>0.12625469130774999</v>
      </c>
      <c r="H18" s="17">
        <v>0.119763669968417</v>
      </c>
      <c r="I18" s="17">
        <v>5.1944177155568899E-2</v>
      </c>
      <c r="J18" s="17">
        <v>9.7924195146353199E-2</v>
      </c>
      <c r="K18" s="17">
        <v>8.4868987452130798E-2</v>
      </c>
      <c r="L18" s="17">
        <v>0.110936781183649</v>
      </c>
      <c r="M18" s="17"/>
      <c r="N18" s="17">
        <v>0.12304241858991399</v>
      </c>
      <c r="O18" s="17">
        <v>8.34843904127862E-2</v>
      </c>
      <c r="P18" s="17">
        <v>9.3023065116613499E-2</v>
      </c>
      <c r="Q18" s="17">
        <v>9.4484909748242807E-2</v>
      </c>
      <c r="R18" s="17"/>
      <c r="S18" s="17">
        <v>0.114600042665519</v>
      </c>
      <c r="T18" s="17">
        <v>0.111834279122807</v>
      </c>
      <c r="U18" s="17">
        <v>8.6561636279610998E-2</v>
      </c>
      <c r="V18" s="17">
        <v>7.9923306977948999E-2</v>
      </c>
      <c r="W18" s="17">
        <v>0.116187983690569</v>
      </c>
      <c r="X18" s="17">
        <v>0.121522401937494</v>
      </c>
      <c r="Y18" s="17">
        <v>7.3347602585175406E-2</v>
      </c>
      <c r="Z18" s="17">
        <v>0.112026500912405</v>
      </c>
      <c r="AA18" s="17">
        <v>7.9445423975713206E-2</v>
      </c>
      <c r="AB18" s="17">
        <v>0.101807011700627</v>
      </c>
      <c r="AC18" s="17">
        <v>9.9634454190035401E-2</v>
      </c>
      <c r="AD18" s="17">
        <v>5.3005744472628999E-2</v>
      </c>
      <c r="AE18" s="17"/>
      <c r="AF18" s="17">
        <v>8.7621404837760694E-2</v>
      </c>
      <c r="AG18" s="17">
        <v>0.101429298585171</v>
      </c>
      <c r="AH18" s="17">
        <v>0.117514386448575</v>
      </c>
      <c r="AI18" s="17"/>
      <c r="AJ18" s="17">
        <v>9.5664452986482601E-2</v>
      </c>
      <c r="AK18" s="17">
        <v>9.1302019186057598E-2</v>
      </c>
      <c r="AL18" s="17">
        <v>0.12969750480835299</v>
      </c>
      <c r="AM18" s="17">
        <v>8.4833540998438997E-2</v>
      </c>
      <c r="AN18" s="17">
        <v>0.100501523805945</v>
      </c>
      <c r="AO18" s="17"/>
      <c r="AP18" s="17">
        <v>9.7160654604010202E-2</v>
      </c>
      <c r="AQ18" s="17">
        <v>0.118249425339949</v>
      </c>
      <c r="AR18" s="17">
        <v>8.9925967828348996E-2</v>
      </c>
      <c r="AS18" s="17">
        <v>8.6437079785832094E-2</v>
      </c>
      <c r="AT18" s="17">
        <v>0.109171198418476</v>
      </c>
      <c r="AU18" s="17">
        <v>8.1681947055589704E-2</v>
      </c>
      <c r="AV18" s="17"/>
      <c r="AW18" s="17">
        <v>0.14917899558890399</v>
      </c>
      <c r="AX18" s="17">
        <v>6.2983608341830297E-2</v>
      </c>
      <c r="AY18" s="17">
        <v>0.13175402291759</v>
      </c>
      <c r="AZ18" s="17">
        <v>0.10535197787499</v>
      </c>
      <c r="BA18" s="17">
        <v>9.0482133754413704E-2</v>
      </c>
      <c r="BB18" s="17">
        <v>9.9557857483747902E-2</v>
      </c>
      <c r="BC18" s="17">
        <v>8.4346525563257696E-2</v>
      </c>
      <c r="BD18" s="17">
        <v>0.11707861848347099</v>
      </c>
      <c r="BE18" s="17">
        <v>9.1565838400434696E-2</v>
      </c>
      <c r="BF18" s="17">
        <v>9.4055995735474907E-2</v>
      </c>
      <c r="BG18" s="17">
        <v>0.103231821342783</v>
      </c>
      <c r="BH18" s="17">
        <v>9.7372995894763906E-2</v>
      </c>
      <c r="BI18" s="17">
        <v>4.7838347581604601E-2</v>
      </c>
      <c r="BJ18" s="17">
        <v>0.153484389327567</v>
      </c>
      <c r="BK18" s="17">
        <v>6.3104277034755601E-2</v>
      </c>
      <c r="BL18" s="17">
        <v>0.12836926795457801</v>
      </c>
      <c r="BM18" s="17"/>
      <c r="BN18" s="17">
        <v>0.101015590104076</v>
      </c>
      <c r="BO18" s="17">
        <v>9.5637206616254203E-2</v>
      </c>
      <c r="BP18" s="17"/>
      <c r="BQ18" s="17">
        <v>0.10185644420251599</v>
      </c>
      <c r="BR18" s="17">
        <v>7.7192708502641594E-2</v>
      </c>
      <c r="BS18" s="17"/>
      <c r="BT18" s="17">
        <v>0.11860370274446</v>
      </c>
      <c r="BU18" s="17"/>
      <c r="BV18" s="17">
        <v>9.9113410667614005E-2</v>
      </c>
      <c r="BW18" s="17">
        <v>0.15469105187785601</v>
      </c>
      <c r="BX18" s="17">
        <v>7.6801242992944094E-2</v>
      </c>
      <c r="BY18" s="17"/>
      <c r="BZ18" s="17">
        <v>6.0208546289033799E-2</v>
      </c>
      <c r="CA18" s="17">
        <v>8.8243953614084603E-2</v>
      </c>
      <c r="CB18" s="17">
        <v>0.115105636406491</v>
      </c>
      <c r="CC18" s="17">
        <v>9.6571051670650707E-2</v>
      </c>
      <c r="CD18" s="17">
        <v>9.9185118435883193E-2</v>
      </c>
      <c r="CE18" s="17">
        <v>9.1446429365775794E-2</v>
      </c>
      <c r="CF18" s="17">
        <v>0.14117411336167199</v>
      </c>
      <c r="CG18" s="17"/>
      <c r="CH18" s="17">
        <v>7.9026208167071801E-2</v>
      </c>
      <c r="CI18" s="17">
        <v>0.12368251686444</v>
      </c>
      <c r="CJ18" s="17">
        <v>9.4318529995953901E-2</v>
      </c>
      <c r="CK18" s="17">
        <v>5.6768129970982302E-2</v>
      </c>
      <c r="CL18" s="17">
        <v>0.12081459358345401</v>
      </c>
    </row>
    <row r="19" spans="2:90" x14ac:dyDescent="0.3">
      <c r="B19" s="18" t="s">
        <v>341</v>
      </c>
      <c r="C19" s="17">
        <v>9.6803663960790598E-2</v>
      </c>
      <c r="D19" s="17">
        <v>0.110225601166414</v>
      </c>
      <c r="E19" s="17">
        <v>8.2605530721748296E-2</v>
      </c>
      <c r="F19" s="17"/>
      <c r="G19" s="17">
        <v>0.14388427217347299</v>
      </c>
      <c r="H19" s="17">
        <v>0.116780318618912</v>
      </c>
      <c r="I19" s="17">
        <v>0.105924671782698</v>
      </c>
      <c r="J19" s="17">
        <v>9.5510040007533006E-2</v>
      </c>
      <c r="K19" s="17">
        <v>5.66570311671801E-2</v>
      </c>
      <c r="L19" s="17">
        <v>6.7258325429028501E-2</v>
      </c>
      <c r="M19" s="17"/>
      <c r="N19" s="17">
        <v>0.101710225056897</v>
      </c>
      <c r="O19" s="17">
        <v>0.11455716748799299</v>
      </c>
      <c r="P19" s="17">
        <v>8.1852141148854293E-2</v>
      </c>
      <c r="Q19" s="17">
        <v>8.7623097169400199E-2</v>
      </c>
      <c r="R19" s="17"/>
      <c r="S19" s="17">
        <v>0.114957565672046</v>
      </c>
      <c r="T19" s="17">
        <v>0.112265843896437</v>
      </c>
      <c r="U19" s="17">
        <v>8.9594849202256993E-2</v>
      </c>
      <c r="V19" s="17">
        <v>8.7425134351397496E-2</v>
      </c>
      <c r="W19" s="17">
        <v>7.3579884202345597E-2</v>
      </c>
      <c r="X19" s="17">
        <v>9.5313832245687596E-2</v>
      </c>
      <c r="Y19" s="17">
        <v>3.5964058322388102E-2</v>
      </c>
      <c r="Z19" s="17">
        <v>0.108172542245922</v>
      </c>
      <c r="AA19" s="17">
        <v>8.5864554956443906E-2</v>
      </c>
      <c r="AB19" s="17">
        <v>7.9838804598287905E-2</v>
      </c>
      <c r="AC19" s="17">
        <v>0.126566468500284</v>
      </c>
      <c r="AD19" s="17">
        <v>0.23068680695357199</v>
      </c>
      <c r="AE19" s="17"/>
      <c r="AF19" s="17">
        <v>8.4778041760254302E-2</v>
      </c>
      <c r="AG19" s="17">
        <v>9.7469342954253899E-2</v>
      </c>
      <c r="AH19" s="17">
        <v>9.3623821588882702E-2</v>
      </c>
      <c r="AI19" s="17"/>
      <c r="AJ19" s="17">
        <v>0.107833103087252</v>
      </c>
      <c r="AK19" s="17">
        <v>0.11028679147447699</v>
      </c>
      <c r="AL19" s="17">
        <v>8.4361032881188194E-2</v>
      </c>
      <c r="AM19" s="17">
        <v>7.5845044361618597E-2</v>
      </c>
      <c r="AN19" s="17">
        <v>9.3596394803124205E-2</v>
      </c>
      <c r="AO19" s="17"/>
      <c r="AP19" s="17">
        <v>0.12289664042453501</v>
      </c>
      <c r="AQ19" s="17">
        <v>9.2568686209673304E-2</v>
      </c>
      <c r="AR19" s="17">
        <v>8.7672892264993793E-2</v>
      </c>
      <c r="AS19" s="17">
        <v>8.0619759733773194E-2</v>
      </c>
      <c r="AT19" s="17">
        <v>0.12568730851347301</v>
      </c>
      <c r="AU19" s="17">
        <v>7.3764937429294394E-2</v>
      </c>
      <c r="AV19" s="17"/>
      <c r="AW19" s="17">
        <v>0.152168731520754</v>
      </c>
      <c r="AX19" s="17">
        <v>0.134906015509932</v>
      </c>
      <c r="AY19" s="17">
        <v>4.7051507152218203E-2</v>
      </c>
      <c r="AZ19" s="17">
        <v>8.63382713334266E-2</v>
      </c>
      <c r="BA19" s="17">
        <v>0.10271589047638301</v>
      </c>
      <c r="BB19" s="17">
        <v>7.7171852681846995E-2</v>
      </c>
      <c r="BC19" s="17">
        <v>0.143649990084743</v>
      </c>
      <c r="BD19" s="17">
        <v>0.100087734578132</v>
      </c>
      <c r="BE19" s="17">
        <v>0.122736340637601</v>
      </c>
      <c r="BF19" s="17">
        <v>9.7854907475308797E-2</v>
      </c>
      <c r="BG19" s="17">
        <v>8.5578676101642701E-2</v>
      </c>
      <c r="BH19" s="17">
        <v>9.4127177289101194E-2</v>
      </c>
      <c r="BI19" s="17">
        <v>0.103885623715429</v>
      </c>
      <c r="BJ19" s="17">
        <v>6.5709270323629304E-2</v>
      </c>
      <c r="BK19" s="17">
        <v>0.11485345556072001</v>
      </c>
      <c r="BL19" s="17">
        <v>0.11442012702594501</v>
      </c>
      <c r="BM19" s="17"/>
      <c r="BN19" s="17">
        <v>9.1361569589119299E-2</v>
      </c>
      <c r="BO19" s="17">
        <v>0.104412123567605</v>
      </c>
      <c r="BP19" s="17"/>
      <c r="BQ19" s="17">
        <v>0.126007256384774</v>
      </c>
      <c r="BR19" s="17">
        <v>8.5218033297828399E-2</v>
      </c>
      <c r="BS19" s="17"/>
      <c r="BT19" s="17">
        <v>0.10608977794237601</v>
      </c>
      <c r="BU19" s="17"/>
      <c r="BV19" s="17">
        <v>8.8352326572994994E-2</v>
      </c>
      <c r="BW19" s="17">
        <v>8.4924194475262393E-2</v>
      </c>
      <c r="BX19" s="17">
        <v>0.102397187254214</v>
      </c>
      <c r="BY19" s="17"/>
      <c r="BZ19" s="17">
        <v>8.3412437210220694E-2</v>
      </c>
      <c r="CA19" s="17">
        <v>6.7288077073080002E-2</v>
      </c>
      <c r="CB19" s="17">
        <v>0.10318849072497401</v>
      </c>
      <c r="CC19" s="17">
        <v>0.11428978709349701</v>
      </c>
      <c r="CD19" s="17">
        <v>0.12522981648818901</v>
      </c>
      <c r="CE19" s="17">
        <v>9.7699504413916505E-2</v>
      </c>
      <c r="CF19" s="17">
        <v>0.10592570850283101</v>
      </c>
      <c r="CG19" s="17"/>
      <c r="CH19" s="17">
        <v>0.175608473155733</v>
      </c>
      <c r="CI19" s="17">
        <v>8.2716513018958604E-2</v>
      </c>
      <c r="CJ19" s="17">
        <v>8.3477582414423102E-2</v>
      </c>
      <c r="CK19" s="17">
        <v>0.11451304565517199</v>
      </c>
      <c r="CL19" s="17">
        <v>9.76156573314719E-2</v>
      </c>
    </row>
    <row r="20" spans="2:90" ht="28.8" x14ac:dyDescent="0.3">
      <c r="B20" s="18" t="s">
        <v>365</v>
      </c>
      <c r="C20" s="17">
        <v>9.4830640897793E-2</v>
      </c>
      <c r="D20" s="17">
        <v>7.5459769824002099E-2</v>
      </c>
      <c r="E20" s="17">
        <v>0.113374920832708</v>
      </c>
      <c r="F20" s="17"/>
      <c r="G20" s="17">
        <v>9.4504194844278799E-2</v>
      </c>
      <c r="H20" s="17">
        <v>6.8177617770316001E-2</v>
      </c>
      <c r="I20" s="17">
        <v>0.10360227833308</v>
      </c>
      <c r="J20" s="17">
        <v>8.87139374563677E-2</v>
      </c>
      <c r="K20" s="17">
        <v>9.6512816477545102E-2</v>
      </c>
      <c r="L20" s="17">
        <v>0.11471566057339699</v>
      </c>
      <c r="M20" s="17"/>
      <c r="N20" s="17">
        <v>7.2579768620452595E-2</v>
      </c>
      <c r="O20" s="17">
        <v>8.4051069616763605E-2</v>
      </c>
      <c r="P20" s="17">
        <v>0.100437868185796</v>
      </c>
      <c r="Q20" s="17">
        <v>0.12528649450815799</v>
      </c>
      <c r="R20" s="17"/>
      <c r="S20" s="17">
        <v>8.3904306521232402E-2</v>
      </c>
      <c r="T20" s="17">
        <v>0.10030688612296999</v>
      </c>
      <c r="U20" s="17">
        <v>6.8821341033602504E-2</v>
      </c>
      <c r="V20" s="17">
        <v>9.84327435894152E-2</v>
      </c>
      <c r="W20" s="17">
        <v>8.66232739294749E-2</v>
      </c>
      <c r="X20" s="17">
        <v>8.0564210256346497E-2</v>
      </c>
      <c r="Y20" s="17">
        <v>0.144112986459142</v>
      </c>
      <c r="Z20" s="17">
        <v>9.0364100530326799E-2</v>
      </c>
      <c r="AA20" s="17">
        <v>0.128275235003876</v>
      </c>
      <c r="AB20" s="17">
        <v>8.8290951713066002E-2</v>
      </c>
      <c r="AC20" s="17">
        <v>5.4344288678192701E-2</v>
      </c>
      <c r="AD20" s="17">
        <v>8.2409554908032701E-2</v>
      </c>
      <c r="AE20" s="17"/>
      <c r="AF20" s="17">
        <v>0.106512309323436</v>
      </c>
      <c r="AG20" s="17">
        <v>7.7454128602893704E-2</v>
      </c>
      <c r="AH20" s="17">
        <v>0.112330512601154</v>
      </c>
      <c r="AI20" s="17"/>
      <c r="AJ20" s="17">
        <v>0.114740046272418</v>
      </c>
      <c r="AK20" s="17">
        <v>7.0816236063064197E-2</v>
      </c>
      <c r="AL20" s="17">
        <v>8.5855412560933805E-2</v>
      </c>
      <c r="AM20" s="17">
        <v>0.12005776696638901</v>
      </c>
      <c r="AN20" s="17">
        <v>9.2148236783589202E-2</v>
      </c>
      <c r="AO20" s="17"/>
      <c r="AP20" s="17">
        <v>7.6464713163960599E-2</v>
      </c>
      <c r="AQ20" s="17">
        <v>0.10488535763203501</v>
      </c>
      <c r="AR20" s="17">
        <v>9.4261963998402795E-2</v>
      </c>
      <c r="AS20" s="17">
        <v>0.10660874765292</v>
      </c>
      <c r="AT20" s="17">
        <v>0.117654307285443</v>
      </c>
      <c r="AU20" s="17">
        <v>9.5980730629803598E-2</v>
      </c>
      <c r="AV20" s="17"/>
      <c r="AW20" s="17">
        <v>4.7563644777153399E-2</v>
      </c>
      <c r="AX20" s="17">
        <v>0.107604265751582</v>
      </c>
      <c r="AY20" s="17">
        <v>0.13564934775984</v>
      </c>
      <c r="AZ20" s="17">
        <v>0.113978994372846</v>
      </c>
      <c r="BA20" s="17">
        <v>0.13949336697902701</v>
      </c>
      <c r="BB20" s="17">
        <v>0.12055993644417499</v>
      </c>
      <c r="BC20" s="17">
        <v>0.110568741750702</v>
      </c>
      <c r="BD20" s="17">
        <v>7.58896789731799E-2</v>
      </c>
      <c r="BE20" s="17">
        <v>4.9230258711941997E-2</v>
      </c>
      <c r="BF20" s="17">
        <v>4.5677368367065797E-2</v>
      </c>
      <c r="BG20" s="17">
        <v>6.9899573537321999E-2</v>
      </c>
      <c r="BH20" s="17">
        <v>9.7674692149832307E-2</v>
      </c>
      <c r="BI20" s="17">
        <v>6.5058066347734797E-2</v>
      </c>
      <c r="BJ20" s="17">
        <v>4.8156422766739801E-2</v>
      </c>
      <c r="BK20" s="17">
        <v>4.6482231738005197E-2</v>
      </c>
      <c r="BL20" s="17">
        <v>4.3579397927072001E-2</v>
      </c>
      <c r="BM20" s="17"/>
      <c r="BN20" s="17">
        <v>0.10577463348588299</v>
      </c>
      <c r="BO20" s="17">
        <v>8.1275146985289995E-2</v>
      </c>
      <c r="BP20" s="17"/>
      <c r="BQ20" s="17">
        <v>6.6880017908534595E-2</v>
      </c>
      <c r="BR20" s="17">
        <v>8.9468665475765902E-2</v>
      </c>
      <c r="BS20" s="17"/>
      <c r="BT20" s="17">
        <v>6.0909802715602E-2</v>
      </c>
      <c r="BU20" s="17"/>
      <c r="BV20" s="17">
        <v>0.110472262701633</v>
      </c>
      <c r="BW20" s="17">
        <v>7.7941534886176306E-2</v>
      </c>
      <c r="BX20" s="17">
        <v>9.3997538907287598E-2</v>
      </c>
      <c r="BY20" s="17"/>
      <c r="BZ20" s="17">
        <v>0.20244175781538101</v>
      </c>
      <c r="CA20" s="17">
        <v>0.13473575531014401</v>
      </c>
      <c r="CB20" s="17">
        <v>0.109610823575611</v>
      </c>
      <c r="CC20" s="17">
        <v>7.7814938847044504E-2</v>
      </c>
      <c r="CD20" s="17">
        <v>6.5340155866528596E-2</v>
      </c>
      <c r="CE20" s="17">
        <v>6.6639112782765006E-2</v>
      </c>
      <c r="CF20" s="17">
        <v>4.7091787599137298E-2</v>
      </c>
      <c r="CG20" s="17"/>
      <c r="CH20" s="17">
        <v>5.8206937595492197E-2</v>
      </c>
      <c r="CI20" s="17">
        <v>6.80859830006246E-2</v>
      </c>
      <c r="CJ20" s="17">
        <v>8.8689152869661794E-2</v>
      </c>
      <c r="CK20" s="17">
        <v>0.16803569861189299</v>
      </c>
      <c r="CL20" s="17">
        <v>0.18925620685105299</v>
      </c>
    </row>
    <row r="21" spans="2:90" x14ac:dyDescent="0.3">
      <c r="B21" s="18" t="s">
        <v>336</v>
      </c>
      <c r="C21" s="17">
        <v>7.3510600530584599E-2</v>
      </c>
      <c r="D21" s="17">
        <v>7.2275248664596697E-2</v>
      </c>
      <c r="E21" s="17">
        <v>7.3295418067387305E-2</v>
      </c>
      <c r="F21" s="17"/>
      <c r="G21" s="17">
        <v>0.11054766427700401</v>
      </c>
      <c r="H21" s="17">
        <v>0.10433886034225801</v>
      </c>
      <c r="I21" s="17">
        <v>9.6485804693543897E-2</v>
      </c>
      <c r="J21" s="17">
        <v>4.7079211447551401E-2</v>
      </c>
      <c r="K21" s="17">
        <v>3.9249360463992002E-2</v>
      </c>
      <c r="L21" s="17">
        <v>4.7178168470544998E-2</v>
      </c>
      <c r="M21" s="17"/>
      <c r="N21" s="17">
        <v>0.10128521006460101</v>
      </c>
      <c r="O21" s="17">
        <v>5.9106633349191702E-2</v>
      </c>
      <c r="P21" s="17">
        <v>7.5215199199534205E-2</v>
      </c>
      <c r="Q21" s="17">
        <v>5.8427255467995598E-2</v>
      </c>
      <c r="R21" s="17"/>
      <c r="S21" s="17">
        <v>0.110201134214111</v>
      </c>
      <c r="T21" s="17">
        <v>4.7861265792394497E-2</v>
      </c>
      <c r="U21" s="17">
        <v>6.9392060247551998E-2</v>
      </c>
      <c r="V21" s="17">
        <v>8.0828175086038595E-2</v>
      </c>
      <c r="W21" s="17">
        <v>5.83871683638666E-2</v>
      </c>
      <c r="X21" s="17">
        <v>8.2041618128893504E-2</v>
      </c>
      <c r="Y21" s="17">
        <v>7.4802215833769101E-2</v>
      </c>
      <c r="Z21" s="17">
        <v>7.8179557087859494E-2</v>
      </c>
      <c r="AA21" s="17">
        <v>4.0407614715683597E-2</v>
      </c>
      <c r="AB21" s="17">
        <v>8.8234620420673607E-2</v>
      </c>
      <c r="AC21" s="17">
        <v>8.9285051648778604E-2</v>
      </c>
      <c r="AD21" s="17">
        <v>5.01835108884141E-2</v>
      </c>
      <c r="AE21" s="17"/>
      <c r="AF21" s="17">
        <v>5.8484139728709597E-2</v>
      </c>
      <c r="AG21" s="17">
        <v>8.6265095221647894E-2</v>
      </c>
      <c r="AH21" s="17">
        <v>7.1584530867498705E-2</v>
      </c>
      <c r="AI21" s="17"/>
      <c r="AJ21" s="17">
        <v>6.2330911038616703E-2</v>
      </c>
      <c r="AK21" s="17">
        <v>9.0727612879991107E-2</v>
      </c>
      <c r="AL21" s="17">
        <v>7.25596756754429E-2</v>
      </c>
      <c r="AM21" s="17">
        <v>6.0183291806676399E-2</v>
      </c>
      <c r="AN21" s="17">
        <v>5.7558703230539202E-2</v>
      </c>
      <c r="AO21" s="17"/>
      <c r="AP21" s="17">
        <v>0.107046101267112</v>
      </c>
      <c r="AQ21" s="17">
        <v>6.09346886157415E-2</v>
      </c>
      <c r="AR21" s="17">
        <v>6.7806860697528906E-2</v>
      </c>
      <c r="AS21" s="17">
        <v>6.1588962522311899E-2</v>
      </c>
      <c r="AT21" s="17">
        <v>6.6095117393703898E-2</v>
      </c>
      <c r="AU21" s="17">
        <v>4.9409440854597697E-2</v>
      </c>
      <c r="AV21" s="17"/>
      <c r="AW21" s="17">
        <v>0</v>
      </c>
      <c r="AX21" s="17">
        <v>0.118378479864811</v>
      </c>
      <c r="AY21" s="17">
        <v>1.9280938209530502E-2</v>
      </c>
      <c r="AZ21" s="17">
        <v>5.72373143157534E-2</v>
      </c>
      <c r="BA21" s="17">
        <v>8.6098782320364206E-2</v>
      </c>
      <c r="BB21" s="17">
        <v>5.07223383814083E-2</v>
      </c>
      <c r="BC21" s="17">
        <v>7.2316573961398706E-2</v>
      </c>
      <c r="BD21" s="17">
        <v>5.1667088792469097E-2</v>
      </c>
      <c r="BE21" s="17">
        <v>6.17669300196328E-2</v>
      </c>
      <c r="BF21" s="17">
        <v>0.151555687582901</v>
      </c>
      <c r="BG21" s="17">
        <v>6.0780113662849203E-2</v>
      </c>
      <c r="BH21" s="17">
        <v>6.0461331830601997E-2</v>
      </c>
      <c r="BI21" s="17">
        <v>9.0138746018597699E-2</v>
      </c>
      <c r="BJ21" s="17">
        <v>8.9812770662157093E-2</v>
      </c>
      <c r="BK21" s="17">
        <v>9.6283673360323896E-2</v>
      </c>
      <c r="BL21" s="17">
        <v>0.152618476873948</v>
      </c>
      <c r="BM21" s="17"/>
      <c r="BN21" s="17">
        <v>7.0256491298441096E-2</v>
      </c>
      <c r="BO21" s="17">
        <v>7.5714222733809206E-2</v>
      </c>
      <c r="BP21" s="17"/>
      <c r="BQ21" s="17">
        <v>0.10757428952345099</v>
      </c>
      <c r="BR21" s="17">
        <v>5.8145240044004398E-2</v>
      </c>
      <c r="BS21" s="17"/>
      <c r="BT21" s="17">
        <v>0.123693227054662</v>
      </c>
      <c r="BU21" s="17"/>
      <c r="BV21" s="17">
        <v>5.9667750801532499E-2</v>
      </c>
      <c r="BW21" s="17">
        <v>8.2540388334142401E-2</v>
      </c>
      <c r="BX21" s="17">
        <v>7.6474180847920903E-2</v>
      </c>
      <c r="BY21" s="17"/>
      <c r="BZ21" s="17">
        <v>6.8016985407184594E-2</v>
      </c>
      <c r="CA21" s="17">
        <v>8.2086929231480393E-2</v>
      </c>
      <c r="CB21" s="17">
        <v>4.6984518967449901E-2</v>
      </c>
      <c r="CC21" s="17">
        <v>7.9409597848906804E-2</v>
      </c>
      <c r="CD21" s="17">
        <v>7.3876591107449194E-2</v>
      </c>
      <c r="CE21" s="17">
        <v>9.2339069707751201E-2</v>
      </c>
      <c r="CF21" s="17">
        <v>0.102653950872231</v>
      </c>
      <c r="CG21" s="17"/>
      <c r="CH21" s="17">
        <v>0.16348715225952201</v>
      </c>
      <c r="CI21" s="17">
        <v>8.2225335996441704E-2</v>
      </c>
      <c r="CJ21" s="17">
        <v>5.25777456389699E-2</v>
      </c>
      <c r="CK21" s="17">
        <v>6.2524856976909099E-2</v>
      </c>
      <c r="CL21" s="17">
        <v>2.4883628182840501E-2</v>
      </c>
    </row>
    <row r="22" spans="2:90" x14ac:dyDescent="0.3">
      <c r="B22" s="18" t="s">
        <v>338</v>
      </c>
      <c r="C22" s="17">
        <v>7.2344974814681703E-2</v>
      </c>
      <c r="D22" s="17">
        <v>7.8435021000982999E-2</v>
      </c>
      <c r="E22" s="17">
        <v>6.5092066972527104E-2</v>
      </c>
      <c r="F22" s="17"/>
      <c r="G22" s="17">
        <v>6.7058741693801702E-2</v>
      </c>
      <c r="H22" s="17">
        <v>0.104224195757672</v>
      </c>
      <c r="I22" s="17">
        <v>7.6619294437718005E-2</v>
      </c>
      <c r="J22" s="17">
        <v>7.8555327914973994E-2</v>
      </c>
      <c r="K22" s="17">
        <v>5.7464927106909099E-2</v>
      </c>
      <c r="L22" s="17">
        <v>4.9760686590086402E-2</v>
      </c>
      <c r="M22" s="17"/>
      <c r="N22" s="17">
        <v>6.7849389593273496E-2</v>
      </c>
      <c r="O22" s="17">
        <v>6.6922900172163194E-2</v>
      </c>
      <c r="P22" s="17">
        <v>7.9280736968667401E-2</v>
      </c>
      <c r="Q22" s="17">
        <v>7.5334412643354595E-2</v>
      </c>
      <c r="R22" s="17"/>
      <c r="S22" s="17">
        <v>7.7431617035270406E-2</v>
      </c>
      <c r="T22" s="17">
        <v>4.2551508680540702E-2</v>
      </c>
      <c r="U22" s="17">
        <v>8.2029415110463105E-2</v>
      </c>
      <c r="V22" s="17">
        <v>0.103601302577354</v>
      </c>
      <c r="W22" s="17">
        <v>4.87516638995628E-2</v>
      </c>
      <c r="X22" s="17">
        <v>7.8062868435857996E-2</v>
      </c>
      <c r="Y22" s="17">
        <v>6.5126807887276497E-2</v>
      </c>
      <c r="Z22" s="17">
        <v>4.4294008773845102E-2</v>
      </c>
      <c r="AA22" s="17">
        <v>5.1247371205967798E-2</v>
      </c>
      <c r="AB22" s="17">
        <v>0.112459534174388</v>
      </c>
      <c r="AC22" s="17">
        <v>8.0986317679023201E-2</v>
      </c>
      <c r="AD22" s="17">
        <v>9.2603628586789902E-2</v>
      </c>
      <c r="AE22" s="17"/>
      <c r="AF22" s="17">
        <v>7.29109140374887E-2</v>
      </c>
      <c r="AG22" s="17">
        <v>7.0554989314839306E-2</v>
      </c>
      <c r="AH22" s="17">
        <v>7.81568463686559E-2</v>
      </c>
      <c r="AI22" s="17"/>
      <c r="AJ22" s="17">
        <v>6.09315594084485E-2</v>
      </c>
      <c r="AK22" s="17">
        <v>7.3940574327783004E-2</v>
      </c>
      <c r="AL22" s="17">
        <v>7.5871645475656196E-2</v>
      </c>
      <c r="AM22" s="17">
        <v>6.5606225337906596E-2</v>
      </c>
      <c r="AN22" s="17">
        <v>9.6387383363905205E-2</v>
      </c>
      <c r="AO22" s="17"/>
      <c r="AP22" s="17">
        <v>7.8082310599221105E-2</v>
      </c>
      <c r="AQ22" s="17">
        <v>5.7771156843674502E-2</v>
      </c>
      <c r="AR22" s="17">
        <v>7.6424242873005699E-2</v>
      </c>
      <c r="AS22" s="17">
        <v>6.03400650450465E-2</v>
      </c>
      <c r="AT22" s="17">
        <v>0.102703179350891</v>
      </c>
      <c r="AU22" s="17">
        <v>6.1345432766943202E-2</v>
      </c>
      <c r="AV22" s="17"/>
      <c r="AW22" s="17">
        <v>0.156243955151841</v>
      </c>
      <c r="AX22" s="17">
        <v>0.108095018463273</v>
      </c>
      <c r="AY22" s="17">
        <v>0.10580132155229501</v>
      </c>
      <c r="AZ22" s="17">
        <v>9.02069190533729E-2</v>
      </c>
      <c r="BA22" s="17">
        <v>5.0262333890150501E-2</v>
      </c>
      <c r="BB22" s="17">
        <v>7.0823956016819706E-2</v>
      </c>
      <c r="BC22" s="17">
        <v>4.69505387674179E-2</v>
      </c>
      <c r="BD22" s="17">
        <v>0.105161905707933</v>
      </c>
      <c r="BE22" s="17">
        <v>0.100934270352716</v>
      </c>
      <c r="BF22" s="17">
        <v>8.2889922893731594E-2</v>
      </c>
      <c r="BG22" s="17">
        <v>4.33042572271089E-2</v>
      </c>
      <c r="BH22" s="17">
        <v>7.8001564613603996E-2</v>
      </c>
      <c r="BI22" s="17">
        <v>0.11879783466944401</v>
      </c>
      <c r="BJ22" s="17">
        <v>4.9825149291743698E-2</v>
      </c>
      <c r="BK22" s="17">
        <v>2.40695419721541E-2</v>
      </c>
      <c r="BL22" s="17">
        <v>3.9997868712240398E-2</v>
      </c>
      <c r="BM22" s="17"/>
      <c r="BN22" s="17">
        <v>7.1930651231454798E-2</v>
      </c>
      <c r="BO22" s="17">
        <v>7.0623463334035394E-2</v>
      </c>
      <c r="BP22" s="17"/>
      <c r="BQ22" s="17">
        <v>7.5724504900301304E-2</v>
      </c>
      <c r="BR22" s="17">
        <v>4.8608144991161097E-2</v>
      </c>
      <c r="BS22" s="17"/>
      <c r="BT22" s="17">
        <v>8.1385213393701E-2</v>
      </c>
      <c r="BU22" s="17"/>
      <c r="BV22" s="17">
        <v>9.4083161848652896E-2</v>
      </c>
      <c r="BW22" s="17">
        <v>8.4251038900543307E-2</v>
      </c>
      <c r="BX22" s="17">
        <v>6.2218722344402601E-2</v>
      </c>
      <c r="BY22" s="17"/>
      <c r="BZ22" s="17">
        <v>9.2495146043853907E-2</v>
      </c>
      <c r="CA22" s="17">
        <v>7.26248400620573E-2</v>
      </c>
      <c r="CB22" s="17">
        <v>6.0526765997675099E-2</v>
      </c>
      <c r="CC22" s="17">
        <v>9.1834781876018803E-2</v>
      </c>
      <c r="CD22" s="17">
        <v>7.0780552291671794E-2</v>
      </c>
      <c r="CE22" s="17">
        <v>6.1745979370451197E-2</v>
      </c>
      <c r="CF22" s="17">
        <v>8.0017113945243801E-2</v>
      </c>
      <c r="CG22" s="17"/>
      <c r="CH22" s="17">
        <v>0.12804432176606301</v>
      </c>
      <c r="CI22" s="17">
        <v>6.5299931736987504E-2</v>
      </c>
      <c r="CJ22" s="17">
        <v>5.3453508825726297E-2</v>
      </c>
      <c r="CK22" s="17">
        <v>0.10229643823753699</v>
      </c>
      <c r="CL22" s="17">
        <v>6.4722686606100602E-2</v>
      </c>
    </row>
    <row r="23" spans="2:90" x14ac:dyDescent="0.3">
      <c r="B23" s="18" t="s">
        <v>343</v>
      </c>
      <c r="C23" s="17">
        <v>6.91192866215284E-2</v>
      </c>
      <c r="D23" s="17">
        <v>7.6978598431374196E-2</v>
      </c>
      <c r="E23" s="17">
        <v>6.0937118075006597E-2</v>
      </c>
      <c r="F23" s="17"/>
      <c r="G23" s="17">
        <v>0.128233428335187</v>
      </c>
      <c r="H23" s="17">
        <v>7.6603320714331194E-2</v>
      </c>
      <c r="I23" s="17">
        <v>5.9309137204753497E-2</v>
      </c>
      <c r="J23" s="17">
        <v>6.4482044344488093E-2</v>
      </c>
      <c r="K23" s="17">
        <v>6.1600155280901001E-2</v>
      </c>
      <c r="L23" s="17">
        <v>3.8380942091119703E-2</v>
      </c>
      <c r="M23" s="17"/>
      <c r="N23" s="17">
        <v>5.9916727229642003E-2</v>
      </c>
      <c r="O23" s="17">
        <v>8.98579248969886E-2</v>
      </c>
      <c r="P23" s="17">
        <v>7.1960002720894103E-2</v>
      </c>
      <c r="Q23" s="17">
        <v>5.5602247004898499E-2</v>
      </c>
      <c r="R23" s="17"/>
      <c r="S23" s="17">
        <v>8.25568308789911E-2</v>
      </c>
      <c r="T23" s="17">
        <v>4.3092052789173302E-2</v>
      </c>
      <c r="U23" s="17">
        <v>7.8017432804032699E-2</v>
      </c>
      <c r="V23" s="17">
        <v>6.2492997925562198E-2</v>
      </c>
      <c r="W23" s="17">
        <v>8.65315620856279E-2</v>
      </c>
      <c r="X23" s="17">
        <v>4.4260004251013597E-2</v>
      </c>
      <c r="Y23" s="17">
        <v>7.4076181655456305E-2</v>
      </c>
      <c r="Z23" s="17">
        <v>6.8920390407763904E-2</v>
      </c>
      <c r="AA23" s="17">
        <v>8.8125419346001793E-2</v>
      </c>
      <c r="AB23" s="17">
        <v>9.7282083993596502E-2</v>
      </c>
      <c r="AC23" s="17">
        <v>3.6987533964087001E-2</v>
      </c>
      <c r="AD23" s="17">
        <v>3.7462707908355999E-2</v>
      </c>
      <c r="AE23" s="17"/>
      <c r="AF23" s="17">
        <v>6.4932406821397504E-2</v>
      </c>
      <c r="AG23" s="17">
        <v>7.1122631774390294E-2</v>
      </c>
      <c r="AH23" s="17">
        <v>6.3878200925158196E-2</v>
      </c>
      <c r="AI23" s="17"/>
      <c r="AJ23" s="17">
        <v>6.8200014495077094E-2</v>
      </c>
      <c r="AK23" s="17">
        <v>6.6368925062484693E-2</v>
      </c>
      <c r="AL23" s="17">
        <v>8.55276108612366E-2</v>
      </c>
      <c r="AM23" s="17">
        <v>9.6500493065184698E-2</v>
      </c>
      <c r="AN23" s="17">
        <v>9.0435597765523706E-2</v>
      </c>
      <c r="AO23" s="17"/>
      <c r="AP23" s="17">
        <v>7.7622842932423997E-2</v>
      </c>
      <c r="AQ23" s="17">
        <v>5.8922579239706098E-2</v>
      </c>
      <c r="AR23" s="17">
        <v>8.7569440844730007E-2</v>
      </c>
      <c r="AS23" s="17">
        <v>9.0365708835585201E-2</v>
      </c>
      <c r="AT23" s="17">
        <v>8.4970059999490199E-2</v>
      </c>
      <c r="AU23" s="17">
        <v>2.3833476804857E-2</v>
      </c>
      <c r="AV23" s="17"/>
      <c r="AW23" s="17">
        <v>5.5938903859955799E-2</v>
      </c>
      <c r="AX23" s="17">
        <v>0.114102364844737</v>
      </c>
      <c r="AY23" s="17">
        <v>5.8274813820339597E-2</v>
      </c>
      <c r="AZ23" s="17">
        <v>3.3661922697326797E-2</v>
      </c>
      <c r="BA23" s="17">
        <v>6.9551290462884899E-2</v>
      </c>
      <c r="BB23" s="17">
        <v>7.79111545436834E-2</v>
      </c>
      <c r="BC23" s="17">
        <v>6.6031131531425896E-2</v>
      </c>
      <c r="BD23" s="17">
        <v>5.9962704510287401E-2</v>
      </c>
      <c r="BE23" s="17">
        <v>0.13128830377040199</v>
      </c>
      <c r="BF23" s="17">
        <v>8.5819156917244094E-2</v>
      </c>
      <c r="BG23" s="17">
        <v>7.7371897194552994E-2</v>
      </c>
      <c r="BH23" s="17">
        <v>7.7607919375568005E-2</v>
      </c>
      <c r="BI23" s="17">
        <v>2.6752121732417099E-2</v>
      </c>
      <c r="BJ23" s="17">
        <v>6.8865682126309599E-2</v>
      </c>
      <c r="BK23" s="17">
        <v>8.7168296322733596E-2</v>
      </c>
      <c r="BL23" s="17">
        <v>5.5241225843605697E-2</v>
      </c>
      <c r="BM23" s="17"/>
      <c r="BN23" s="17">
        <v>7.2803526285100895E-2</v>
      </c>
      <c r="BO23" s="17">
        <v>6.5107562406417699E-2</v>
      </c>
      <c r="BP23" s="17"/>
      <c r="BQ23" s="17">
        <v>7.8003692801131203E-2</v>
      </c>
      <c r="BR23" s="17">
        <v>5.0743313515604301E-2</v>
      </c>
      <c r="BS23" s="17"/>
      <c r="BT23" s="17">
        <v>9.4032959518716805E-2</v>
      </c>
      <c r="BU23" s="17"/>
      <c r="BV23" s="17">
        <v>6.6207591169370805E-2</v>
      </c>
      <c r="BW23" s="17">
        <v>9.6282736359153506E-2</v>
      </c>
      <c r="BX23" s="17">
        <v>5.8660999481860897E-2</v>
      </c>
      <c r="BY23" s="17"/>
      <c r="BZ23" s="17">
        <v>6.0347289201504298E-2</v>
      </c>
      <c r="CA23" s="17">
        <v>9.6055688030841496E-2</v>
      </c>
      <c r="CB23" s="17">
        <v>6.8991554981570793E-2</v>
      </c>
      <c r="CC23" s="17">
        <v>6.6889152493597906E-2</v>
      </c>
      <c r="CD23" s="17">
        <v>6.2212385156599097E-2</v>
      </c>
      <c r="CE23" s="17">
        <v>8.1544977993561404E-2</v>
      </c>
      <c r="CF23" s="17">
        <v>6.5958218461245194E-2</v>
      </c>
      <c r="CG23" s="17"/>
      <c r="CH23" s="17">
        <v>0.10897640781448199</v>
      </c>
      <c r="CI23" s="17">
        <v>6.3934232011234396E-2</v>
      </c>
      <c r="CJ23" s="17">
        <v>7.0424733883007407E-2</v>
      </c>
      <c r="CK23" s="17">
        <v>5.2806215899553997E-2</v>
      </c>
      <c r="CL23" s="17">
        <v>7.7824061286889595E-2</v>
      </c>
    </row>
    <row r="24" spans="2:90" x14ac:dyDescent="0.3">
      <c r="B24" s="18" t="s">
        <v>349</v>
      </c>
      <c r="C24" s="17">
        <v>5.1289491596524302E-2</v>
      </c>
      <c r="D24" s="17">
        <v>5.1874373374031502E-2</v>
      </c>
      <c r="E24" s="17">
        <v>5.1139516568948301E-2</v>
      </c>
      <c r="F24" s="17"/>
      <c r="G24" s="17">
        <v>2.1704952594817001E-2</v>
      </c>
      <c r="H24" s="17">
        <v>5.2158755605408301E-2</v>
      </c>
      <c r="I24" s="17">
        <v>5.9162194234000098E-2</v>
      </c>
      <c r="J24" s="17">
        <v>5.6678840951283803E-2</v>
      </c>
      <c r="K24" s="17">
        <v>4.2807409826380399E-2</v>
      </c>
      <c r="L24" s="17">
        <v>6.59965723749006E-2</v>
      </c>
      <c r="M24" s="17"/>
      <c r="N24" s="17">
        <v>8.0793985403101606E-2</v>
      </c>
      <c r="O24" s="17">
        <v>3.25828353952511E-2</v>
      </c>
      <c r="P24" s="17">
        <v>4.4655821804966703E-2</v>
      </c>
      <c r="Q24" s="17">
        <v>4.5995722378786102E-2</v>
      </c>
      <c r="R24" s="17"/>
      <c r="S24" s="17">
        <v>4.0846437535877599E-2</v>
      </c>
      <c r="T24" s="17">
        <v>5.21527767666497E-2</v>
      </c>
      <c r="U24" s="17">
        <v>6.3360515997361894E-2</v>
      </c>
      <c r="V24" s="17">
        <v>6.6058818630570795E-2</v>
      </c>
      <c r="W24" s="17">
        <v>4.26434658713475E-2</v>
      </c>
      <c r="X24" s="17">
        <v>6.7242051732173E-2</v>
      </c>
      <c r="Y24" s="17">
        <v>4.1247896905397902E-2</v>
      </c>
      <c r="Z24" s="17">
        <v>5.5805270896512799E-2</v>
      </c>
      <c r="AA24" s="17">
        <v>4.0919446797106698E-2</v>
      </c>
      <c r="AB24" s="17">
        <v>5.6939326572102801E-2</v>
      </c>
      <c r="AC24" s="17">
        <v>4.46341836414531E-2</v>
      </c>
      <c r="AD24" s="17">
        <v>4.6221394172558501E-2</v>
      </c>
      <c r="AE24" s="17"/>
      <c r="AF24" s="17">
        <v>5.6149308705332399E-2</v>
      </c>
      <c r="AG24" s="17">
        <v>6.3846026468829004E-2</v>
      </c>
      <c r="AH24" s="17">
        <v>2.9588890952691901E-2</v>
      </c>
      <c r="AI24" s="17"/>
      <c r="AJ24" s="17">
        <v>4.6069323906915503E-2</v>
      </c>
      <c r="AK24" s="17">
        <v>5.8580796562591797E-2</v>
      </c>
      <c r="AL24" s="17">
        <v>4.8400127398623302E-2</v>
      </c>
      <c r="AM24" s="17">
        <v>7.2966392610968905E-2</v>
      </c>
      <c r="AN24" s="17">
        <v>2.9513280511315899E-2</v>
      </c>
      <c r="AO24" s="17"/>
      <c r="AP24" s="17">
        <v>5.4676676381657102E-2</v>
      </c>
      <c r="AQ24" s="17">
        <v>5.3639311672718903E-2</v>
      </c>
      <c r="AR24" s="17">
        <v>4.2899589258681002E-2</v>
      </c>
      <c r="AS24" s="17">
        <v>7.3882321541688806E-2</v>
      </c>
      <c r="AT24" s="17">
        <v>1.48818843430944E-2</v>
      </c>
      <c r="AU24" s="17">
        <v>3.9687844942495103E-2</v>
      </c>
      <c r="AV24" s="17"/>
      <c r="AW24" s="17">
        <v>5.09020706897792E-2</v>
      </c>
      <c r="AX24" s="17">
        <v>1.1428967351267E-2</v>
      </c>
      <c r="AY24" s="17">
        <v>4.3710218940779803E-2</v>
      </c>
      <c r="AZ24" s="17">
        <v>2.3099776274406798E-2</v>
      </c>
      <c r="BA24" s="17">
        <v>2.8665560836622E-2</v>
      </c>
      <c r="BB24" s="17">
        <v>5.60453638706837E-2</v>
      </c>
      <c r="BC24" s="17">
        <v>2.9344312864461E-2</v>
      </c>
      <c r="BD24" s="17">
        <v>8.74179462566817E-2</v>
      </c>
      <c r="BE24" s="17">
        <v>0.105773469437031</v>
      </c>
      <c r="BF24" s="17">
        <v>3.1901983582557802E-2</v>
      </c>
      <c r="BG24" s="17">
        <v>7.1300736344054899E-2</v>
      </c>
      <c r="BH24" s="17">
        <v>5.9680247867318501E-2</v>
      </c>
      <c r="BI24" s="17">
        <v>7.65778500850363E-2</v>
      </c>
      <c r="BJ24" s="17">
        <v>0</v>
      </c>
      <c r="BK24" s="17">
        <v>8.7422091234446095E-2</v>
      </c>
      <c r="BL24" s="17">
        <v>6.9807686082805007E-2</v>
      </c>
      <c r="BM24" s="17"/>
      <c r="BN24" s="17">
        <v>8.9361767129696998E-2</v>
      </c>
      <c r="BO24" s="17">
        <v>0</v>
      </c>
      <c r="BP24" s="17"/>
      <c r="BQ24" s="17">
        <v>5.3314563330917199E-2</v>
      </c>
      <c r="BR24" s="17">
        <v>7.7227237863415898E-2</v>
      </c>
      <c r="BS24" s="17"/>
      <c r="BT24" s="17">
        <v>5.8275284037141203E-2</v>
      </c>
      <c r="BU24" s="17"/>
      <c r="BV24" s="17">
        <v>2.6124270131952499E-2</v>
      </c>
      <c r="BW24" s="17">
        <v>3.6222715087063699E-2</v>
      </c>
      <c r="BX24" s="17">
        <v>6.9232932122675006E-2</v>
      </c>
      <c r="BY24" s="17"/>
      <c r="BZ24" s="17">
        <v>4.7519676855895497E-2</v>
      </c>
      <c r="CA24" s="17">
        <v>3.9799195064380503E-2</v>
      </c>
      <c r="CB24" s="17">
        <v>5.6633236450816797E-2</v>
      </c>
      <c r="CC24" s="17">
        <v>4.7686508907273897E-2</v>
      </c>
      <c r="CD24" s="17">
        <v>5.7303063107022503E-2</v>
      </c>
      <c r="CE24" s="17">
        <v>5.4515222618392298E-2</v>
      </c>
      <c r="CF24" s="17">
        <v>5.6485617572483902E-2</v>
      </c>
      <c r="CG24" s="17"/>
      <c r="CH24" s="17">
        <v>5.3899510364182598E-2</v>
      </c>
      <c r="CI24" s="17">
        <v>6.2249213425632201E-2</v>
      </c>
      <c r="CJ24" s="17">
        <v>4.0167215101428698E-2</v>
      </c>
      <c r="CK24" s="17">
        <v>5.9856957720027498E-2</v>
      </c>
      <c r="CL24" s="17">
        <v>1.40370158832457E-2</v>
      </c>
    </row>
    <row r="25" spans="2:90" x14ac:dyDescent="0.3">
      <c r="B25" s="18" t="s">
        <v>351</v>
      </c>
      <c r="C25" s="17">
        <v>3.8177775218757502E-2</v>
      </c>
      <c r="D25" s="17">
        <v>3.9845510199496101E-2</v>
      </c>
      <c r="E25" s="17">
        <v>3.6872930173762301E-2</v>
      </c>
      <c r="F25" s="17"/>
      <c r="G25" s="17">
        <v>9.9205556506628094E-3</v>
      </c>
      <c r="H25" s="17">
        <v>5.0942861739061499E-2</v>
      </c>
      <c r="I25" s="17">
        <v>7.0051724365833706E-2</v>
      </c>
      <c r="J25" s="17">
        <v>2.22553855836135E-2</v>
      </c>
      <c r="K25" s="17">
        <v>2.6962537168415599E-2</v>
      </c>
      <c r="L25" s="17">
        <v>4.1112512313300799E-2</v>
      </c>
      <c r="M25" s="17"/>
      <c r="N25" s="17">
        <v>4.4255416467624001E-2</v>
      </c>
      <c r="O25" s="17">
        <v>4.5229524552205198E-2</v>
      </c>
      <c r="P25" s="17">
        <v>3.0607200163034701E-2</v>
      </c>
      <c r="Q25" s="17">
        <v>3.1642174052192398E-2</v>
      </c>
      <c r="R25" s="17"/>
      <c r="S25" s="17">
        <v>4.6534146091563602E-2</v>
      </c>
      <c r="T25" s="17">
        <v>3.5796053919197601E-2</v>
      </c>
      <c r="U25" s="17">
        <v>4.4137928756305997E-2</v>
      </c>
      <c r="V25" s="17">
        <v>2.80138919217949E-2</v>
      </c>
      <c r="W25" s="17">
        <v>2.1516747310893002E-2</v>
      </c>
      <c r="X25" s="17">
        <v>3.9190955208171598E-2</v>
      </c>
      <c r="Y25" s="17">
        <v>2.4079467107816201E-2</v>
      </c>
      <c r="Z25" s="17">
        <v>6.7026998538956606E-2</v>
      </c>
      <c r="AA25" s="17">
        <v>4.5417347524929097E-2</v>
      </c>
      <c r="AB25" s="17">
        <v>4.3229434326411603E-2</v>
      </c>
      <c r="AC25" s="17">
        <v>2.6952695333918301E-2</v>
      </c>
      <c r="AD25" s="17">
        <v>3.5460747327310603E-2</v>
      </c>
      <c r="AE25" s="17"/>
      <c r="AF25" s="17">
        <v>3.6977343588476298E-2</v>
      </c>
      <c r="AG25" s="17">
        <v>4.7634052198014303E-2</v>
      </c>
      <c r="AH25" s="17">
        <v>2.9837611770098998E-2</v>
      </c>
      <c r="AI25" s="17"/>
      <c r="AJ25" s="17">
        <v>3.8486948519583002E-2</v>
      </c>
      <c r="AK25" s="17">
        <v>4.8432748881910202E-2</v>
      </c>
      <c r="AL25" s="17">
        <v>2.25268044156679E-2</v>
      </c>
      <c r="AM25" s="17">
        <v>3.0649513814267702E-2</v>
      </c>
      <c r="AN25" s="17">
        <v>2.0773049851957999E-2</v>
      </c>
      <c r="AO25" s="17"/>
      <c r="AP25" s="17">
        <v>3.7725238609502401E-2</v>
      </c>
      <c r="AQ25" s="17">
        <v>3.6824079937192097E-2</v>
      </c>
      <c r="AR25" s="17">
        <v>3.0653443515636099E-2</v>
      </c>
      <c r="AS25" s="17">
        <v>4.71148205948149E-2</v>
      </c>
      <c r="AT25" s="17">
        <v>2.87823010881515E-2</v>
      </c>
      <c r="AU25" s="17">
        <v>2.3851123530696801E-2</v>
      </c>
      <c r="AV25" s="17"/>
      <c r="AW25" s="17">
        <v>0</v>
      </c>
      <c r="AX25" s="17">
        <v>3.5948684768487997E-2</v>
      </c>
      <c r="AY25" s="17">
        <v>2.4465786334843399E-2</v>
      </c>
      <c r="AZ25" s="17">
        <v>3.1631186176075E-2</v>
      </c>
      <c r="BA25" s="17">
        <v>9.2163515533272202E-3</v>
      </c>
      <c r="BB25" s="17">
        <v>2.87435898126795E-2</v>
      </c>
      <c r="BC25" s="17">
        <v>4.3417537574663899E-2</v>
      </c>
      <c r="BD25" s="17">
        <v>4.8214317933670502E-2</v>
      </c>
      <c r="BE25" s="17">
        <v>6.9184932828591297E-2</v>
      </c>
      <c r="BF25" s="17">
        <v>3.36866078556518E-2</v>
      </c>
      <c r="BG25" s="17">
        <v>4.0097754511020198E-2</v>
      </c>
      <c r="BH25" s="17">
        <v>6.0266362530165797E-2</v>
      </c>
      <c r="BI25" s="17">
        <v>3.8692140031617701E-2</v>
      </c>
      <c r="BJ25" s="17">
        <v>1.84986950820866E-2</v>
      </c>
      <c r="BK25" s="17">
        <v>0.13348949926211301</v>
      </c>
      <c r="BL25" s="17">
        <v>6.3674786185555804E-2</v>
      </c>
      <c r="BM25" s="17"/>
      <c r="BN25" s="17">
        <v>6.65172017197323E-2</v>
      </c>
      <c r="BO25" s="17">
        <v>0</v>
      </c>
      <c r="BP25" s="17"/>
      <c r="BQ25" s="17">
        <v>3.7851130955204502E-2</v>
      </c>
      <c r="BR25" s="17">
        <v>7.0144759439635607E-2</v>
      </c>
      <c r="BS25" s="17"/>
      <c r="BT25" s="17">
        <v>7.3547424235102202E-2</v>
      </c>
      <c r="BU25" s="17"/>
      <c r="BV25" s="17">
        <v>4.4259116724865898E-2</v>
      </c>
      <c r="BW25" s="17">
        <v>2.98477026844421E-2</v>
      </c>
      <c r="BX25" s="17">
        <v>4.1011460392980897E-2</v>
      </c>
      <c r="BY25" s="17"/>
      <c r="BZ25" s="17">
        <v>3.0255355870586999E-2</v>
      </c>
      <c r="CA25" s="17">
        <v>4.9999717805766099E-2</v>
      </c>
      <c r="CB25" s="17">
        <v>1.04210117533317E-2</v>
      </c>
      <c r="CC25" s="17">
        <v>3.9667121375821998E-2</v>
      </c>
      <c r="CD25" s="17">
        <v>5.1932043652538597E-2</v>
      </c>
      <c r="CE25" s="17">
        <v>5.2615069447985503E-2</v>
      </c>
      <c r="CF25" s="17">
        <v>3.9804967366513198E-2</v>
      </c>
      <c r="CG25" s="17"/>
      <c r="CH25" s="17">
        <v>7.3548790952606302E-2</v>
      </c>
      <c r="CI25" s="17">
        <v>4.0823309158506599E-2</v>
      </c>
      <c r="CJ25" s="17">
        <v>2.3932111229102999E-2</v>
      </c>
      <c r="CK25" s="17">
        <v>4.1179752413641697E-2</v>
      </c>
      <c r="CL25" s="17">
        <v>5.2991436531332002E-2</v>
      </c>
    </row>
    <row r="26" spans="2:90" x14ac:dyDescent="0.3">
      <c r="B26" s="18" t="s">
        <v>131</v>
      </c>
      <c r="C26" s="19">
        <v>1.5515700255621901E-2</v>
      </c>
      <c r="D26" s="19">
        <v>1.79875708497798E-2</v>
      </c>
      <c r="E26" s="19">
        <v>1.32483246327047E-2</v>
      </c>
      <c r="F26" s="19"/>
      <c r="G26" s="19">
        <v>9.9290427164565893E-3</v>
      </c>
      <c r="H26" s="19">
        <v>0</v>
      </c>
      <c r="I26" s="19">
        <v>3.16251124422888E-3</v>
      </c>
      <c r="J26" s="19">
        <v>5.8748873164913198E-3</v>
      </c>
      <c r="K26" s="19">
        <v>2.7567113981779402E-2</v>
      </c>
      <c r="L26" s="19">
        <v>4.3457462826333802E-2</v>
      </c>
      <c r="M26" s="19"/>
      <c r="N26" s="19">
        <v>6.7348127085816003E-3</v>
      </c>
      <c r="O26" s="19">
        <v>2.0428238080455099E-2</v>
      </c>
      <c r="P26" s="19">
        <v>2.06471820050434E-2</v>
      </c>
      <c r="Q26" s="19">
        <v>1.52779380614851E-2</v>
      </c>
      <c r="R26" s="19"/>
      <c r="S26" s="19">
        <v>7.7341747784627499E-3</v>
      </c>
      <c r="T26" s="19">
        <v>2.2266073866152501E-2</v>
      </c>
      <c r="U26" s="19">
        <v>1.9068558268767799E-2</v>
      </c>
      <c r="V26" s="19">
        <v>5.0969247748864901E-3</v>
      </c>
      <c r="W26" s="19">
        <v>1.4197370862920999E-2</v>
      </c>
      <c r="X26" s="19">
        <v>1.1144889145472601E-2</v>
      </c>
      <c r="Y26" s="19">
        <v>1.80210958272626E-2</v>
      </c>
      <c r="Z26" s="19">
        <v>6.5759864130669907E-2</v>
      </c>
      <c r="AA26" s="19">
        <v>9.9169335107347403E-3</v>
      </c>
      <c r="AB26" s="19">
        <v>1.2092575956189301E-2</v>
      </c>
      <c r="AC26" s="19">
        <v>2.6863957983466399E-2</v>
      </c>
      <c r="AD26" s="19">
        <v>0</v>
      </c>
      <c r="AE26" s="19"/>
      <c r="AF26" s="19">
        <v>2.14448202896073E-2</v>
      </c>
      <c r="AG26" s="19">
        <v>1.5004270592619801E-2</v>
      </c>
      <c r="AH26" s="19">
        <v>4.2098890438422402E-3</v>
      </c>
      <c r="AI26" s="19"/>
      <c r="AJ26" s="19">
        <v>1.9854111436025602E-2</v>
      </c>
      <c r="AK26" s="19">
        <v>9.5303656955107001E-3</v>
      </c>
      <c r="AL26" s="19">
        <v>3.5780398285938403E-2</v>
      </c>
      <c r="AM26" s="19">
        <v>2.38491764892651E-2</v>
      </c>
      <c r="AN26" s="19">
        <v>2.9172542497503399E-2</v>
      </c>
      <c r="AO26" s="19"/>
      <c r="AP26" s="19">
        <v>9.8262418812816409E-3</v>
      </c>
      <c r="AQ26" s="19">
        <v>1.4643251710772199E-2</v>
      </c>
      <c r="AR26" s="19">
        <v>1.96523398652634E-2</v>
      </c>
      <c r="AS26" s="19">
        <v>1.9072134394787801E-2</v>
      </c>
      <c r="AT26" s="19">
        <v>1.4105705729481201E-2</v>
      </c>
      <c r="AU26" s="19">
        <v>2.89876794391506E-2</v>
      </c>
      <c r="AV26" s="19"/>
      <c r="AW26" s="19">
        <v>0</v>
      </c>
      <c r="AX26" s="19">
        <v>1.1165623336890499E-2</v>
      </c>
      <c r="AY26" s="19">
        <v>6.2990331596147597E-3</v>
      </c>
      <c r="AZ26" s="19">
        <v>7.5196060855782301E-3</v>
      </c>
      <c r="BA26" s="19">
        <v>2.95486607007386E-2</v>
      </c>
      <c r="BB26" s="19">
        <v>2.1077175907038701E-2</v>
      </c>
      <c r="BC26" s="19">
        <v>1.1429739368105599E-2</v>
      </c>
      <c r="BD26" s="19">
        <v>6.9462515250705396E-3</v>
      </c>
      <c r="BE26" s="19">
        <v>0</v>
      </c>
      <c r="BF26" s="19">
        <v>0</v>
      </c>
      <c r="BG26" s="19">
        <v>1.9573888621775198E-2</v>
      </c>
      <c r="BH26" s="19">
        <v>5.5488630425305802E-2</v>
      </c>
      <c r="BI26" s="19">
        <v>1.3287123938303299E-2</v>
      </c>
      <c r="BJ26" s="19">
        <v>0</v>
      </c>
      <c r="BK26" s="19">
        <v>2.4320072585111301E-2</v>
      </c>
      <c r="BL26" s="19">
        <v>2.5104201531594799E-2</v>
      </c>
      <c r="BM26" s="19"/>
      <c r="BN26" s="19">
        <v>1.8515315650043301E-2</v>
      </c>
      <c r="BO26" s="19">
        <v>1.16449242330613E-2</v>
      </c>
      <c r="BP26" s="19"/>
      <c r="BQ26" s="19">
        <v>1.1047666512726701E-2</v>
      </c>
      <c r="BR26" s="19">
        <v>0</v>
      </c>
      <c r="BS26" s="19"/>
      <c r="BT26" s="19">
        <v>1.0893379060568E-2</v>
      </c>
      <c r="BU26" s="19"/>
      <c r="BV26" s="19">
        <v>1.5710635662298401E-2</v>
      </c>
      <c r="BW26" s="19">
        <v>1.2662196181428701E-2</v>
      </c>
      <c r="BX26" s="19">
        <v>1.6803885326390398E-2</v>
      </c>
      <c r="BY26" s="19"/>
      <c r="BZ26" s="19">
        <v>0</v>
      </c>
      <c r="CA26" s="19">
        <v>0</v>
      </c>
      <c r="CB26" s="19">
        <v>7.1446920271021203E-3</v>
      </c>
      <c r="CC26" s="19">
        <v>1.54500004431936E-2</v>
      </c>
      <c r="CD26" s="19">
        <v>1.44271286838427E-2</v>
      </c>
      <c r="CE26" s="19">
        <v>3.2106482517607497E-2</v>
      </c>
      <c r="CF26" s="19">
        <v>4.2046791335362897E-2</v>
      </c>
      <c r="CG26" s="19"/>
      <c r="CH26" s="19">
        <v>5.2926703296980897E-2</v>
      </c>
      <c r="CI26" s="19">
        <v>2.1961436304621301E-2</v>
      </c>
      <c r="CJ26" s="19">
        <v>8.2259230763695405E-3</v>
      </c>
      <c r="CK26" s="19">
        <v>0</v>
      </c>
      <c r="CL26" s="19">
        <v>0</v>
      </c>
    </row>
    <row r="27" spans="2:90" x14ac:dyDescent="0.3">
      <c r="B27" s="16" t="s">
        <v>353</v>
      </c>
    </row>
    <row r="28" spans="2:90" x14ac:dyDescent="0.3">
      <c r="B28" t="s">
        <v>111</v>
      </c>
    </row>
    <row r="29" spans="2:90" x14ac:dyDescent="0.3">
      <c r="B29" t="s">
        <v>112</v>
      </c>
    </row>
    <row r="31" spans="2:90" x14ac:dyDescent="0.3">
      <c r="B31"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CL32"/>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367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1948</v>
      </c>
      <c r="D7" s="10">
        <v>940</v>
      </c>
      <c r="E7" s="10">
        <v>1000</v>
      </c>
      <c r="F7" s="10"/>
      <c r="G7" s="10">
        <v>225</v>
      </c>
      <c r="H7" s="10">
        <v>338</v>
      </c>
      <c r="I7" s="10">
        <v>337</v>
      </c>
      <c r="J7" s="10">
        <v>358</v>
      </c>
      <c r="K7" s="10">
        <v>283</v>
      </c>
      <c r="L7" s="10">
        <v>407</v>
      </c>
      <c r="M7" s="10"/>
      <c r="N7" s="10">
        <v>540</v>
      </c>
      <c r="O7" s="10">
        <v>459</v>
      </c>
      <c r="P7" s="10">
        <v>449</v>
      </c>
      <c r="Q7" s="10">
        <v>495</v>
      </c>
      <c r="R7" s="10"/>
      <c r="S7" s="10">
        <v>253</v>
      </c>
      <c r="T7" s="10">
        <v>261</v>
      </c>
      <c r="U7" s="10">
        <v>157</v>
      </c>
      <c r="V7" s="10">
        <v>177</v>
      </c>
      <c r="W7" s="10">
        <v>143</v>
      </c>
      <c r="X7" s="10">
        <v>173</v>
      </c>
      <c r="Y7" s="10">
        <v>160</v>
      </c>
      <c r="Z7" s="10">
        <v>87</v>
      </c>
      <c r="AA7" s="10">
        <v>190</v>
      </c>
      <c r="AB7" s="10">
        <v>183</v>
      </c>
      <c r="AC7" s="10">
        <v>106</v>
      </c>
      <c r="AD7" s="10">
        <v>58</v>
      </c>
      <c r="AE7" s="10"/>
      <c r="AF7" s="10">
        <v>727</v>
      </c>
      <c r="AG7" s="10">
        <v>756</v>
      </c>
      <c r="AH7" s="10">
        <v>280</v>
      </c>
      <c r="AI7" s="10"/>
      <c r="AJ7" s="10">
        <v>385</v>
      </c>
      <c r="AK7" s="10">
        <v>669</v>
      </c>
      <c r="AL7" s="10">
        <v>162</v>
      </c>
      <c r="AM7" s="10">
        <v>240</v>
      </c>
      <c r="AN7" s="10">
        <v>99</v>
      </c>
      <c r="AO7" s="10"/>
      <c r="AP7" s="10">
        <v>463</v>
      </c>
      <c r="AQ7" s="10">
        <v>319</v>
      </c>
      <c r="AR7" s="10">
        <v>182</v>
      </c>
      <c r="AS7" s="10">
        <v>458</v>
      </c>
      <c r="AT7" s="10">
        <v>134</v>
      </c>
      <c r="AU7" s="10">
        <v>175</v>
      </c>
      <c r="AV7" s="10"/>
      <c r="AW7" s="10">
        <v>19</v>
      </c>
      <c r="AX7" s="10">
        <v>83</v>
      </c>
      <c r="AY7" s="10">
        <v>142</v>
      </c>
      <c r="AZ7" s="10">
        <v>123</v>
      </c>
      <c r="BA7" s="10">
        <v>218</v>
      </c>
      <c r="BB7" s="10">
        <v>203</v>
      </c>
      <c r="BC7" s="10">
        <v>172</v>
      </c>
      <c r="BD7" s="10">
        <v>145</v>
      </c>
      <c r="BE7" s="10">
        <v>114</v>
      </c>
      <c r="BF7" s="10">
        <v>93</v>
      </c>
      <c r="BG7" s="10">
        <v>142</v>
      </c>
      <c r="BH7" s="10">
        <v>102</v>
      </c>
      <c r="BI7" s="10">
        <v>76</v>
      </c>
      <c r="BJ7" s="10">
        <v>57</v>
      </c>
      <c r="BK7" s="10">
        <v>44</v>
      </c>
      <c r="BL7" s="10">
        <v>129</v>
      </c>
      <c r="BM7" s="10"/>
      <c r="BN7" s="10">
        <v>1148</v>
      </c>
      <c r="BO7" s="10">
        <v>787</v>
      </c>
      <c r="BP7" s="10"/>
      <c r="BQ7" s="10">
        <v>413</v>
      </c>
      <c r="BR7" s="10">
        <v>196</v>
      </c>
      <c r="BS7" s="10"/>
      <c r="BT7" s="10">
        <v>242</v>
      </c>
      <c r="BU7" s="10"/>
      <c r="BV7" s="10">
        <v>422</v>
      </c>
      <c r="BW7" s="10">
        <v>355</v>
      </c>
      <c r="BX7" s="10">
        <v>1088</v>
      </c>
      <c r="BY7" s="10"/>
      <c r="BZ7" s="10">
        <v>191</v>
      </c>
      <c r="CA7" s="10">
        <v>288</v>
      </c>
      <c r="CB7" s="10">
        <v>270</v>
      </c>
      <c r="CC7" s="10">
        <v>260</v>
      </c>
      <c r="CD7" s="10">
        <v>325</v>
      </c>
      <c r="CE7" s="10">
        <v>228</v>
      </c>
      <c r="CF7" s="10">
        <v>226</v>
      </c>
      <c r="CG7" s="10"/>
      <c r="CH7" s="10">
        <v>169</v>
      </c>
      <c r="CI7" s="10">
        <v>703</v>
      </c>
      <c r="CJ7" s="10">
        <v>706</v>
      </c>
      <c r="CK7" s="10">
        <v>296</v>
      </c>
      <c r="CL7" s="10">
        <v>74</v>
      </c>
    </row>
    <row r="8" spans="2:90" ht="30" customHeight="1" x14ac:dyDescent="0.3">
      <c r="B8" s="11" t="s">
        <v>20</v>
      </c>
      <c r="C8" s="11">
        <v>1951</v>
      </c>
      <c r="D8" s="11">
        <v>956</v>
      </c>
      <c r="E8" s="11">
        <v>987</v>
      </c>
      <c r="F8" s="11"/>
      <c r="G8" s="11">
        <v>277</v>
      </c>
      <c r="H8" s="11">
        <v>340</v>
      </c>
      <c r="I8" s="11">
        <v>335</v>
      </c>
      <c r="J8" s="11">
        <v>334</v>
      </c>
      <c r="K8" s="11">
        <v>271</v>
      </c>
      <c r="L8" s="11">
        <v>394</v>
      </c>
      <c r="M8" s="11"/>
      <c r="N8" s="11">
        <v>518</v>
      </c>
      <c r="O8" s="11">
        <v>505</v>
      </c>
      <c r="P8" s="11">
        <v>434</v>
      </c>
      <c r="Q8" s="11">
        <v>489</v>
      </c>
      <c r="R8" s="11"/>
      <c r="S8" s="11">
        <v>276</v>
      </c>
      <c r="T8" s="11">
        <v>252</v>
      </c>
      <c r="U8" s="11">
        <v>151</v>
      </c>
      <c r="V8" s="11">
        <v>177</v>
      </c>
      <c r="W8" s="11">
        <v>136</v>
      </c>
      <c r="X8" s="11">
        <v>176</v>
      </c>
      <c r="Y8" s="11">
        <v>153</v>
      </c>
      <c r="Z8" s="11">
        <v>78</v>
      </c>
      <c r="AA8" s="11">
        <v>216</v>
      </c>
      <c r="AB8" s="11">
        <v>176</v>
      </c>
      <c r="AC8" s="11">
        <v>98</v>
      </c>
      <c r="AD8" s="11">
        <v>60</v>
      </c>
      <c r="AE8" s="11"/>
      <c r="AF8" s="11">
        <v>702</v>
      </c>
      <c r="AG8" s="11">
        <v>752</v>
      </c>
      <c r="AH8" s="11">
        <v>283</v>
      </c>
      <c r="AI8" s="11"/>
      <c r="AJ8" s="11">
        <v>381</v>
      </c>
      <c r="AK8" s="11">
        <v>677</v>
      </c>
      <c r="AL8" s="11">
        <v>159</v>
      </c>
      <c r="AM8" s="11">
        <v>237</v>
      </c>
      <c r="AN8" s="11">
        <v>101</v>
      </c>
      <c r="AO8" s="11"/>
      <c r="AP8" s="11">
        <v>474</v>
      </c>
      <c r="AQ8" s="11">
        <v>319</v>
      </c>
      <c r="AR8" s="11">
        <v>179</v>
      </c>
      <c r="AS8" s="11">
        <v>449</v>
      </c>
      <c r="AT8" s="11">
        <v>139</v>
      </c>
      <c r="AU8" s="11">
        <v>172</v>
      </c>
      <c r="AV8" s="11"/>
      <c r="AW8" s="11">
        <v>18</v>
      </c>
      <c r="AX8" s="11">
        <v>85</v>
      </c>
      <c r="AY8" s="11">
        <v>142</v>
      </c>
      <c r="AZ8" s="11">
        <v>124</v>
      </c>
      <c r="BA8" s="11">
        <v>224</v>
      </c>
      <c r="BB8" s="11">
        <v>208</v>
      </c>
      <c r="BC8" s="11">
        <v>173</v>
      </c>
      <c r="BD8" s="11">
        <v>146</v>
      </c>
      <c r="BE8" s="11">
        <v>114</v>
      </c>
      <c r="BF8" s="11">
        <v>90</v>
      </c>
      <c r="BG8" s="11">
        <v>142</v>
      </c>
      <c r="BH8" s="11">
        <v>100</v>
      </c>
      <c r="BI8" s="11">
        <v>75</v>
      </c>
      <c r="BJ8" s="11">
        <v>55</v>
      </c>
      <c r="BK8" s="11">
        <v>42</v>
      </c>
      <c r="BL8" s="11">
        <v>127</v>
      </c>
      <c r="BM8" s="11"/>
      <c r="BN8" s="11">
        <v>1122</v>
      </c>
      <c r="BO8" s="11">
        <v>816</v>
      </c>
      <c r="BP8" s="11"/>
      <c r="BQ8" s="11">
        <v>422</v>
      </c>
      <c r="BR8" s="11">
        <v>196</v>
      </c>
      <c r="BS8" s="11"/>
      <c r="BT8" s="11">
        <v>245</v>
      </c>
      <c r="BU8" s="11"/>
      <c r="BV8" s="11">
        <v>428</v>
      </c>
      <c r="BW8" s="11">
        <v>371</v>
      </c>
      <c r="BX8" s="11">
        <v>1066</v>
      </c>
      <c r="BY8" s="11"/>
      <c r="BZ8" s="11">
        <v>197</v>
      </c>
      <c r="CA8" s="11">
        <v>286</v>
      </c>
      <c r="CB8" s="11">
        <v>266</v>
      </c>
      <c r="CC8" s="11">
        <v>267</v>
      </c>
      <c r="CD8" s="11">
        <v>326</v>
      </c>
      <c r="CE8" s="11">
        <v>229</v>
      </c>
      <c r="CF8" s="11">
        <v>222</v>
      </c>
      <c r="CG8" s="11"/>
      <c r="CH8" s="11">
        <v>174</v>
      </c>
      <c r="CI8" s="11">
        <v>694</v>
      </c>
      <c r="CJ8" s="11">
        <v>705</v>
      </c>
      <c r="CK8" s="11">
        <v>302</v>
      </c>
      <c r="CL8" s="11">
        <v>75</v>
      </c>
    </row>
    <row r="9" spans="2:90" x14ac:dyDescent="0.3">
      <c r="B9" s="18" t="s">
        <v>337</v>
      </c>
      <c r="C9" s="17">
        <v>6.1095092435970499E-2</v>
      </c>
      <c r="D9" s="17">
        <v>7.1874952787021495E-2</v>
      </c>
      <c r="E9" s="17">
        <v>5.1157241067859002E-2</v>
      </c>
      <c r="F9" s="17"/>
      <c r="G9" s="17">
        <v>4.0290071001776603E-2</v>
      </c>
      <c r="H9" s="17">
        <v>8.3961424257199296E-2</v>
      </c>
      <c r="I9" s="17">
        <v>6.2696214966345296E-2</v>
      </c>
      <c r="J9" s="17">
        <v>4.8511898813414098E-2</v>
      </c>
      <c r="K9" s="17">
        <v>6.7778245010904001E-2</v>
      </c>
      <c r="L9" s="17">
        <v>6.0706587097180499E-2</v>
      </c>
      <c r="M9" s="17"/>
      <c r="N9" s="17">
        <v>7.0323210632114094E-2</v>
      </c>
      <c r="O9" s="17">
        <v>6.4579427353623001E-2</v>
      </c>
      <c r="P9" s="17">
        <v>4.5840319900729801E-2</v>
      </c>
      <c r="Q9" s="17">
        <v>5.9912587560045701E-2</v>
      </c>
      <c r="R9" s="17"/>
      <c r="S9" s="17">
        <v>7.3232071201714793E-2</v>
      </c>
      <c r="T9" s="17">
        <v>9.1618840465560805E-2</v>
      </c>
      <c r="U9" s="17">
        <v>4.6575923294635301E-2</v>
      </c>
      <c r="V9" s="17">
        <v>2.16978572251511E-2</v>
      </c>
      <c r="W9" s="17">
        <v>3.2892348927748297E-2</v>
      </c>
      <c r="X9" s="17">
        <v>6.8456204897227604E-2</v>
      </c>
      <c r="Y9" s="17">
        <v>3.07348567519889E-2</v>
      </c>
      <c r="Z9" s="17">
        <v>4.5057912260319001E-2</v>
      </c>
      <c r="AA9" s="17">
        <v>6.2271846652865601E-2</v>
      </c>
      <c r="AB9" s="17">
        <v>7.4067789759112101E-2</v>
      </c>
      <c r="AC9" s="17">
        <v>0.105769474151447</v>
      </c>
      <c r="AD9" s="17">
        <v>5.55019136810459E-2</v>
      </c>
      <c r="AE9" s="17"/>
      <c r="AF9" s="17">
        <v>6.0739744926223797E-2</v>
      </c>
      <c r="AG9" s="17">
        <v>6.4221383129492604E-2</v>
      </c>
      <c r="AH9" s="17">
        <v>6.2743960646018004E-2</v>
      </c>
      <c r="AI9" s="17"/>
      <c r="AJ9" s="17">
        <v>7.5407674838570193E-2</v>
      </c>
      <c r="AK9" s="17">
        <v>6.5446178012314296E-2</v>
      </c>
      <c r="AL9" s="17">
        <v>5.9651379729869197E-2</v>
      </c>
      <c r="AM9" s="17">
        <v>3.6626125189016999E-2</v>
      </c>
      <c r="AN9" s="17">
        <v>6.5881881418235894E-2</v>
      </c>
      <c r="AO9" s="17"/>
      <c r="AP9" s="17">
        <v>7.9233338021814106E-2</v>
      </c>
      <c r="AQ9" s="17">
        <v>9.1177075749733605E-2</v>
      </c>
      <c r="AR9" s="17">
        <v>4.5422361343221702E-2</v>
      </c>
      <c r="AS9" s="17">
        <v>4.8288605865490802E-2</v>
      </c>
      <c r="AT9" s="17">
        <v>6.9993923417277296E-2</v>
      </c>
      <c r="AU9" s="17">
        <v>2.59333296587165E-2</v>
      </c>
      <c r="AV9" s="17"/>
      <c r="AW9" s="17">
        <v>4.6799666725154898E-2</v>
      </c>
      <c r="AX9" s="17">
        <v>3.4267235918646298E-2</v>
      </c>
      <c r="AY9" s="17">
        <v>6.7848806423567803E-2</v>
      </c>
      <c r="AZ9" s="17">
        <v>5.70061687958721E-2</v>
      </c>
      <c r="BA9" s="17">
        <v>4.95835037474191E-2</v>
      </c>
      <c r="BB9" s="17">
        <v>4.6198045051640303E-2</v>
      </c>
      <c r="BC9" s="17">
        <v>8.9606699208052407E-2</v>
      </c>
      <c r="BD9" s="17">
        <v>9.0377958292315597E-2</v>
      </c>
      <c r="BE9" s="17">
        <v>6.6418971049054198E-2</v>
      </c>
      <c r="BF9" s="17">
        <v>4.1751358180730697E-2</v>
      </c>
      <c r="BG9" s="17">
        <v>6.1006095277967597E-2</v>
      </c>
      <c r="BH9" s="17">
        <v>4.0826629995978303E-2</v>
      </c>
      <c r="BI9" s="17">
        <v>6.5827051674900203E-2</v>
      </c>
      <c r="BJ9" s="17">
        <v>7.4317276424387804E-2</v>
      </c>
      <c r="BK9" s="17">
        <v>6.4318543733776004E-2</v>
      </c>
      <c r="BL9" s="17">
        <v>9.8613725641748307E-2</v>
      </c>
      <c r="BM9" s="17"/>
      <c r="BN9" s="17">
        <v>6.18433793800406E-2</v>
      </c>
      <c r="BO9" s="17">
        <v>5.9620276888215001E-2</v>
      </c>
      <c r="BP9" s="17"/>
      <c r="BQ9" s="17">
        <v>7.8923953748698303E-2</v>
      </c>
      <c r="BR9" s="17">
        <v>5.62024212569752E-2</v>
      </c>
      <c r="BS9" s="17"/>
      <c r="BT9" s="17">
        <v>4.0843115550134701E-2</v>
      </c>
      <c r="BU9" s="17"/>
      <c r="BV9" s="17">
        <v>6.2955369420785195E-2</v>
      </c>
      <c r="BW9" s="17">
        <v>5.39972269536E-2</v>
      </c>
      <c r="BX9" s="17">
        <v>6.2985593241323495E-2</v>
      </c>
      <c r="BY9" s="17"/>
      <c r="BZ9" s="17">
        <v>3.1870744263656603E-2</v>
      </c>
      <c r="CA9" s="17">
        <v>7.1568828005272395E-2</v>
      </c>
      <c r="CB9" s="17">
        <v>4.8219203561129097E-2</v>
      </c>
      <c r="CC9" s="17">
        <v>6.15950786114145E-2</v>
      </c>
      <c r="CD9" s="17">
        <v>8.1656836398269303E-2</v>
      </c>
      <c r="CE9" s="17">
        <v>5.2146398355210101E-2</v>
      </c>
      <c r="CF9" s="17">
        <v>8.7964091150547E-2</v>
      </c>
      <c r="CG9" s="17"/>
      <c r="CH9" s="17">
        <v>6.72660964623219E-2</v>
      </c>
      <c r="CI9" s="17">
        <v>7.1565816227034507E-2</v>
      </c>
      <c r="CJ9" s="17">
        <v>6.0490030517791997E-2</v>
      </c>
      <c r="CK9" s="17">
        <v>4.7011146843036797E-2</v>
      </c>
      <c r="CL9" s="17">
        <v>1.2548437651118899E-2</v>
      </c>
    </row>
    <row r="10" spans="2:90" x14ac:dyDescent="0.3">
      <c r="B10" s="18" t="s">
        <v>336</v>
      </c>
      <c r="C10" s="17">
        <v>2.4624391500202202E-2</v>
      </c>
      <c r="D10" s="17">
        <v>2.5862472840383299E-2</v>
      </c>
      <c r="E10" s="17">
        <v>2.3625652972008401E-2</v>
      </c>
      <c r="F10" s="17"/>
      <c r="G10" s="17">
        <v>5.6931787911226099E-2</v>
      </c>
      <c r="H10" s="17">
        <v>3.3863076745135702E-2</v>
      </c>
      <c r="I10" s="17">
        <v>3.50891351472368E-2</v>
      </c>
      <c r="J10" s="17">
        <v>8.7317263326452104E-3</v>
      </c>
      <c r="K10" s="17">
        <v>1.1060093441540599E-2</v>
      </c>
      <c r="L10" s="17">
        <v>7.9061591100712501E-3</v>
      </c>
      <c r="M10" s="17"/>
      <c r="N10" s="17">
        <v>2.2975166874678501E-2</v>
      </c>
      <c r="O10" s="17">
        <v>2.3034505668533E-2</v>
      </c>
      <c r="P10" s="17">
        <v>2.64512508940156E-2</v>
      </c>
      <c r="Q10" s="17">
        <v>2.6647986790146402E-2</v>
      </c>
      <c r="R10" s="17"/>
      <c r="S10" s="17">
        <v>3.3722477738591501E-2</v>
      </c>
      <c r="T10" s="17">
        <v>1.55962448824784E-2</v>
      </c>
      <c r="U10" s="17">
        <v>1.25668196102268E-2</v>
      </c>
      <c r="V10" s="17">
        <v>2.67817919695034E-2</v>
      </c>
      <c r="W10" s="17">
        <v>2.0367643488326499E-2</v>
      </c>
      <c r="X10" s="17">
        <v>2.7881630221543899E-2</v>
      </c>
      <c r="Y10" s="17">
        <v>4.26218430723663E-2</v>
      </c>
      <c r="Z10" s="17">
        <v>2.2944611931100999E-2</v>
      </c>
      <c r="AA10" s="17">
        <v>2.5981929015693898E-2</v>
      </c>
      <c r="AB10" s="17">
        <v>2.6856457311291E-2</v>
      </c>
      <c r="AC10" s="17">
        <v>1.8159249431256901E-2</v>
      </c>
      <c r="AD10" s="17">
        <v>0</v>
      </c>
      <c r="AE10" s="17"/>
      <c r="AF10" s="17">
        <v>2.0117153059873799E-2</v>
      </c>
      <c r="AG10" s="17">
        <v>2.3082778087610899E-2</v>
      </c>
      <c r="AH10" s="17">
        <v>2.59436463373089E-2</v>
      </c>
      <c r="AI10" s="17"/>
      <c r="AJ10" s="17">
        <v>3.2587025656018002E-2</v>
      </c>
      <c r="AK10" s="17">
        <v>2.2518428523094301E-2</v>
      </c>
      <c r="AL10" s="17">
        <v>0</v>
      </c>
      <c r="AM10" s="17">
        <v>2.90368973815626E-2</v>
      </c>
      <c r="AN10" s="17">
        <v>9.8452746748551104E-3</v>
      </c>
      <c r="AO10" s="17"/>
      <c r="AP10" s="17">
        <v>2.6081378507282298E-2</v>
      </c>
      <c r="AQ10" s="17">
        <v>2.6506361918996999E-2</v>
      </c>
      <c r="AR10" s="17">
        <v>5.7597355235956696E-3</v>
      </c>
      <c r="AS10" s="17">
        <v>2.40199799379863E-2</v>
      </c>
      <c r="AT10" s="17">
        <v>2.29362176197953E-2</v>
      </c>
      <c r="AU10" s="17">
        <v>2.7903801949864301E-2</v>
      </c>
      <c r="AV10" s="17"/>
      <c r="AW10" s="17">
        <v>0</v>
      </c>
      <c r="AX10" s="17">
        <v>5.7024768387033201E-2</v>
      </c>
      <c r="AY10" s="17">
        <v>1.9731655976943398E-2</v>
      </c>
      <c r="AZ10" s="17">
        <v>2.5581132838424499E-2</v>
      </c>
      <c r="BA10" s="17">
        <v>3.3353927933384299E-2</v>
      </c>
      <c r="BB10" s="17">
        <v>2.3695823006771002E-2</v>
      </c>
      <c r="BC10" s="17">
        <v>1.7072848381031298E-2</v>
      </c>
      <c r="BD10" s="17">
        <v>2.5713721779196799E-2</v>
      </c>
      <c r="BE10" s="17">
        <v>1.4429450731357501E-2</v>
      </c>
      <c r="BF10" s="17">
        <v>0</v>
      </c>
      <c r="BG10" s="17">
        <v>2.85568992157447E-2</v>
      </c>
      <c r="BH10" s="17">
        <v>4.8093171283357203E-2</v>
      </c>
      <c r="BI10" s="17">
        <v>3.9194515971163899E-2</v>
      </c>
      <c r="BJ10" s="17">
        <v>0</v>
      </c>
      <c r="BK10" s="17">
        <v>2.14596912552944E-2</v>
      </c>
      <c r="BL10" s="17">
        <v>2.98717109202284E-2</v>
      </c>
      <c r="BM10" s="17"/>
      <c r="BN10" s="17">
        <v>1.8407729008564001E-2</v>
      </c>
      <c r="BO10" s="17">
        <v>3.3534734008592103E-2</v>
      </c>
      <c r="BP10" s="17"/>
      <c r="BQ10" s="17">
        <v>2.4769876253255701E-2</v>
      </c>
      <c r="BR10" s="17">
        <v>1.5295176223909201E-2</v>
      </c>
      <c r="BS10" s="17"/>
      <c r="BT10" s="17">
        <v>2.8185073834320298E-2</v>
      </c>
      <c r="BU10" s="17"/>
      <c r="BV10" s="17">
        <v>2.1377069967424799E-2</v>
      </c>
      <c r="BW10" s="17">
        <v>2.72349767259971E-2</v>
      </c>
      <c r="BX10" s="17">
        <v>2.4377752912787602E-2</v>
      </c>
      <c r="BY10" s="17"/>
      <c r="BZ10" s="17">
        <v>2.6811905075591599E-2</v>
      </c>
      <c r="CA10" s="17">
        <v>1.4229964076886601E-2</v>
      </c>
      <c r="CB10" s="17">
        <v>2.6000386328584101E-2</v>
      </c>
      <c r="CC10" s="17">
        <v>3.4076007413474101E-2</v>
      </c>
      <c r="CD10" s="17">
        <v>1.5147770189546999E-2</v>
      </c>
      <c r="CE10" s="17">
        <v>2.56129539503872E-2</v>
      </c>
      <c r="CF10" s="17">
        <v>3.6248452562355898E-2</v>
      </c>
      <c r="CG10" s="17"/>
      <c r="CH10" s="17">
        <v>4.9500742824898102E-2</v>
      </c>
      <c r="CI10" s="17">
        <v>2.3096239570555298E-2</v>
      </c>
      <c r="CJ10" s="17">
        <v>2.5335170635776599E-2</v>
      </c>
      <c r="CK10" s="17">
        <v>1.5154724465395199E-2</v>
      </c>
      <c r="CL10" s="17">
        <v>1.2541158735377299E-2</v>
      </c>
    </row>
    <row r="11" spans="2:90" x14ac:dyDescent="0.3">
      <c r="B11" s="18" t="s">
        <v>341</v>
      </c>
      <c r="C11" s="17">
        <v>4.3713018459712101E-2</v>
      </c>
      <c r="D11" s="17">
        <v>4.1967624610557898E-2</v>
      </c>
      <c r="E11" s="17">
        <v>4.5756330056272602E-2</v>
      </c>
      <c r="F11" s="17"/>
      <c r="G11" s="17">
        <v>3.7335044905934797E-2</v>
      </c>
      <c r="H11" s="17">
        <v>7.5380966429081098E-2</v>
      </c>
      <c r="I11" s="17">
        <v>4.8292023404023998E-2</v>
      </c>
      <c r="J11" s="17">
        <v>3.42648444211721E-2</v>
      </c>
      <c r="K11" s="17">
        <v>3.0808205853638099E-2</v>
      </c>
      <c r="L11" s="17">
        <v>3.39064857500034E-2</v>
      </c>
      <c r="M11" s="17"/>
      <c r="N11" s="17">
        <v>4.8528513358979598E-2</v>
      </c>
      <c r="O11" s="17">
        <v>4.9251097233760803E-2</v>
      </c>
      <c r="P11" s="17">
        <v>3.42013036949987E-2</v>
      </c>
      <c r="Q11" s="17">
        <v>4.1768343056917102E-2</v>
      </c>
      <c r="R11" s="17"/>
      <c r="S11" s="17">
        <v>5.87953474560787E-2</v>
      </c>
      <c r="T11" s="17">
        <v>5.8400520622937602E-2</v>
      </c>
      <c r="U11" s="17">
        <v>2.4292183694751099E-2</v>
      </c>
      <c r="V11" s="17">
        <v>2.36458069556044E-2</v>
      </c>
      <c r="W11" s="17">
        <v>2.0063448369896899E-2</v>
      </c>
      <c r="X11" s="17">
        <v>4.4288183756765902E-2</v>
      </c>
      <c r="Y11" s="17">
        <v>1.7824134137499201E-2</v>
      </c>
      <c r="Z11" s="17">
        <v>8.8405308665327698E-2</v>
      </c>
      <c r="AA11" s="17">
        <v>3.5023691148328498E-2</v>
      </c>
      <c r="AB11" s="17">
        <v>2.6861598122677799E-2</v>
      </c>
      <c r="AC11" s="17">
        <v>5.5934760654903201E-2</v>
      </c>
      <c r="AD11" s="17">
        <v>0.141420684248941</v>
      </c>
      <c r="AE11" s="17"/>
      <c r="AF11" s="17">
        <v>3.3382655806704797E-2</v>
      </c>
      <c r="AG11" s="17">
        <v>4.7168774990429797E-2</v>
      </c>
      <c r="AH11" s="17">
        <v>6.2193434316025198E-2</v>
      </c>
      <c r="AI11" s="17"/>
      <c r="AJ11" s="17">
        <v>4.8271165311099401E-2</v>
      </c>
      <c r="AK11" s="17">
        <v>4.7803788631737898E-2</v>
      </c>
      <c r="AL11" s="17">
        <v>4.4492259933111997E-2</v>
      </c>
      <c r="AM11" s="17">
        <v>2.0496651022985399E-2</v>
      </c>
      <c r="AN11" s="17">
        <v>3.6030505648881099E-2</v>
      </c>
      <c r="AO11" s="17"/>
      <c r="AP11" s="17">
        <v>5.2229601417663099E-2</v>
      </c>
      <c r="AQ11" s="17">
        <v>4.7982774693974301E-2</v>
      </c>
      <c r="AR11" s="17">
        <v>4.0050022600000602E-2</v>
      </c>
      <c r="AS11" s="17">
        <v>3.0284385391321798E-2</v>
      </c>
      <c r="AT11" s="17">
        <v>3.5143478360947597E-2</v>
      </c>
      <c r="AU11" s="17">
        <v>4.55922694203637E-2</v>
      </c>
      <c r="AV11" s="17"/>
      <c r="AW11" s="17">
        <v>0.105369064795599</v>
      </c>
      <c r="AX11" s="17">
        <v>2.5683089270782802E-2</v>
      </c>
      <c r="AY11" s="17">
        <v>2.82363647825109E-2</v>
      </c>
      <c r="AZ11" s="17">
        <v>4.2197051925280601E-2</v>
      </c>
      <c r="BA11" s="17">
        <v>6.6082201891604797E-2</v>
      </c>
      <c r="BB11" s="17">
        <v>3.25380050418023E-2</v>
      </c>
      <c r="BC11" s="17">
        <v>4.0805234622013901E-2</v>
      </c>
      <c r="BD11" s="17">
        <v>3.90301039537981E-2</v>
      </c>
      <c r="BE11" s="17">
        <v>5.1294512642972599E-2</v>
      </c>
      <c r="BF11" s="17">
        <v>2.2372990540224801E-2</v>
      </c>
      <c r="BG11" s="17">
        <v>4.1413482312566897E-2</v>
      </c>
      <c r="BH11" s="17">
        <v>6.9834304369624803E-2</v>
      </c>
      <c r="BI11" s="17">
        <v>6.14780761100907E-2</v>
      </c>
      <c r="BJ11" s="17">
        <v>3.0618592997794802E-2</v>
      </c>
      <c r="BK11" s="17">
        <v>0</v>
      </c>
      <c r="BL11" s="17">
        <v>6.0676583050803298E-2</v>
      </c>
      <c r="BM11" s="17"/>
      <c r="BN11" s="17">
        <v>4.6963530634180302E-2</v>
      </c>
      <c r="BO11" s="17">
        <v>3.7490281039951903E-2</v>
      </c>
      <c r="BP11" s="17"/>
      <c r="BQ11" s="17">
        <v>4.7307921348375498E-2</v>
      </c>
      <c r="BR11" s="17">
        <v>3.8815070234533303E-2</v>
      </c>
      <c r="BS11" s="17"/>
      <c r="BT11" s="17">
        <v>6.5613212232487297E-2</v>
      </c>
      <c r="BU11" s="17"/>
      <c r="BV11" s="17">
        <v>2.9346061161795299E-2</v>
      </c>
      <c r="BW11" s="17">
        <v>5.1724802983172002E-2</v>
      </c>
      <c r="BX11" s="17">
        <v>4.6712856420026802E-2</v>
      </c>
      <c r="BY11" s="17"/>
      <c r="BZ11" s="17">
        <v>4.8008404189188898E-2</v>
      </c>
      <c r="CA11" s="17">
        <v>2.6584280582959498E-2</v>
      </c>
      <c r="CB11" s="17">
        <v>5.03037209834271E-2</v>
      </c>
      <c r="CC11" s="17">
        <v>6.3951897770385402E-2</v>
      </c>
      <c r="CD11" s="17">
        <v>5.6022105866021903E-2</v>
      </c>
      <c r="CE11" s="17">
        <v>3.2546060236366497E-2</v>
      </c>
      <c r="CF11" s="17">
        <v>3.6324995930600103E-2</v>
      </c>
      <c r="CG11" s="17"/>
      <c r="CH11" s="17">
        <v>7.7058793969457806E-2</v>
      </c>
      <c r="CI11" s="17">
        <v>3.6402045025018301E-2</v>
      </c>
      <c r="CJ11" s="17">
        <v>3.6839876215014403E-2</v>
      </c>
      <c r="CK11" s="17">
        <v>4.9889866390292199E-2</v>
      </c>
      <c r="CL11" s="17">
        <v>7.3501219513934804E-2</v>
      </c>
    </row>
    <row r="12" spans="2:90" x14ac:dyDescent="0.3">
      <c r="B12" s="18" t="s">
        <v>338</v>
      </c>
      <c r="C12" s="17">
        <v>3.08742849452413E-2</v>
      </c>
      <c r="D12" s="17">
        <v>3.1296125367156299E-2</v>
      </c>
      <c r="E12" s="17">
        <v>3.0716136270385601E-2</v>
      </c>
      <c r="F12" s="17"/>
      <c r="G12" s="17">
        <v>5.6714354761183403E-2</v>
      </c>
      <c r="H12" s="17">
        <v>3.57998102352119E-2</v>
      </c>
      <c r="I12" s="17">
        <v>2.6111947072072199E-2</v>
      </c>
      <c r="J12" s="17">
        <v>4.0947651268033902E-2</v>
      </c>
      <c r="K12" s="17">
        <v>2.6734023855767002E-2</v>
      </c>
      <c r="L12" s="17">
        <v>6.8267495762717898E-3</v>
      </c>
      <c r="M12" s="17"/>
      <c r="N12" s="17">
        <v>3.5448610938103399E-2</v>
      </c>
      <c r="O12" s="17">
        <v>1.1842437708589299E-2</v>
      </c>
      <c r="P12" s="17">
        <v>2.40133289814644E-2</v>
      </c>
      <c r="Q12" s="17">
        <v>5.2112236259467599E-2</v>
      </c>
      <c r="R12" s="17"/>
      <c r="S12" s="17">
        <v>3.9866811010424399E-2</v>
      </c>
      <c r="T12" s="17">
        <v>3.6280151373193598E-2</v>
      </c>
      <c r="U12" s="17">
        <v>3.0521886852312798E-2</v>
      </c>
      <c r="V12" s="17">
        <v>4.5976114168138897E-2</v>
      </c>
      <c r="W12" s="17">
        <v>1.26927958568451E-2</v>
      </c>
      <c r="X12" s="17">
        <v>2.0421796373848E-2</v>
      </c>
      <c r="Y12" s="17">
        <v>3.6069445082653001E-2</v>
      </c>
      <c r="Z12" s="17">
        <v>3.2409766526669603E-2</v>
      </c>
      <c r="AA12" s="17">
        <v>1.9153954356810599E-2</v>
      </c>
      <c r="AB12" s="17">
        <v>3.0037373815821399E-2</v>
      </c>
      <c r="AC12" s="17">
        <v>4.5785943431017197E-2</v>
      </c>
      <c r="AD12" s="17">
        <v>0</v>
      </c>
      <c r="AE12" s="17"/>
      <c r="AF12" s="17">
        <v>2.39534832022033E-2</v>
      </c>
      <c r="AG12" s="17">
        <v>2.7754943632632E-2</v>
      </c>
      <c r="AH12" s="17">
        <v>6.0943183032544201E-2</v>
      </c>
      <c r="AI12" s="17"/>
      <c r="AJ12" s="17">
        <v>2.16579656499137E-2</v>
      </c>
      <c r="AK12" s="17">
        <v>4.1821002357139599E-2</v>
      </c>
      <c r="AL12" s="17">
        <v>2.2296222722161901E-2</v>
      </c>
      <c r="AM12" s="17">
        <v>8.0339436664666405E-3</v>
      </c>
      <c r="AN12" s="17">
        <v>1.8737117464216298E-2</v>
      </c>
      <c r="AO12" s="17"/>
      <c r="AP12" s="17">
        <v>3.4960358606455202E-2</v>
      </c>
      <c r="AQ12" s="17">
        <v>3.8086418770867603E-2</v>
      </c>
      <c r="AR12" s="17">
        <v>2.6532814882177399E-2</v>
      </c>
      <c r="AS12" s="17">
        <v>1.7050584134130499E-2</v>
      </c>
      <c r="AT12" s="17">
        <v>4.8829654306118297E-2</v>
      </c>
      <c r="AU12" s="17">
        <v>2.0580458226280799E-2</v>
      </c>
      <c r="AV12" s="17"/>
      <c r="AW12" s="17">
        <v>9.9278423215838102E-2</v>
      </c>
      <c r="AX12" s="17">
        <v>8.1450219940989596E-2</v>
      </c>
      <c r="AY12" s="17">
        <v>3.3979994883806701E-2</v>
      </c>
      <c r="AZ12" s="17">
        <v>2.1894893001355501E-2</v>
      </c>
      <c r="BA12" s="17">
        <v>3.9504383608326199E-2</v>
      </c>
      <c r="BB12" s="17">
        <v>2.5615166822773702E-2</v>
      </c>
      <c r="BC12" s="17">
        <v>1.4942906141435499E-2</v>
      </c>
      <c r="BD12" s="17">
        <v>3.9002381511404699E-2</v>
      </c>
      <c r="BE12" s="17">
        <v>2.5027495496593499E-2</v>
      </c>
      <c r="BF12" s="17">
        <v>3.0874917477423901E-2</v>
      </c>
      <c r="BG12" s="17">
        <v>1.26631300822814E-2</v>
      </c>
      <c r="BH12" s="17">
        <v>1.09483775517214E-2</v>
      </c>
      <c r="BI12" s="17">
        <v>3.7324015550687602E-2</v>
      </c>
      <c r="BJ12" s="17">
        <v>1.68033183584969E-2</v>
      </c>
      <c r="BK12" s="17">
        <v>2.5884672649883901E-2</v>
      </c>
      <c r="BL12" s="17">
        <v>5.0438802941089197E-2</v>
      </c>
      <c r="BM12" s="17"/>
      <c r="BN12" s="17">
        <v>2.6758069245752199E-2</v>
      </c>
      <c r="BO12" s="17">
        <v>3.69904348695312E-2</v>
      </c>
      <c r="BP12" s="17"/>
      <c r="BQ12" s="17">
        <v>3.9306444068567897E-2</v>
      </c>
      <c r="BR12" s="17">
        <v>5.05755059511767E-2</v>
      </c>
      <c r="BS12" s="17"/>
      <c r="BT12" s="17">
        <v>5.1843303292776401E-2</v>
      </c>
      <c r="BU12" s="17"/>
      <c r="BV12" s="17">
        <v>5.1378598627520498E-2</v>
      </c>
      <c r="BW12" s="17">
        <v>2.3172062793129201E-2</v>
      </c>
      <c r="BX12" s="17">
        <v>2.0924808454669399E-2</v>
      </c>
      <c r="BY12" s="17"/>
      <c r="BZ12" s="17">
        <v>4.0015966130684498E-2</v>
      </c>
      <c r="CA12" s="17">
        <v>4.3786784417935799E-2</v>
      </c>
      <c r="CB12" s="17">
        <v>1.9707947122485001E-2</v>
      </c>
      <c r="CC12" s="17">
        <v>3.5470957489581997E-2</v>
      </c>
      <c r="CD12" s="17">
        <v>3.2189206803232201E-2</v>
      </c>
      <c r="CE12" s="17">
        <v>2.8433392978631001E-2</v>
      </c>
      <c r="CF12" s="17">
        <v>1.9285417603025701E-2</v>
      </c>
      <c r="CG12" s="17"/>
      <c r="CH12" s="17">
        <v>4.4955960373134603E-2</v>
      </c>
      <c r="CI12" s="17">
        <v>2.2524530621237299E-2</v>
      </c>
      <c r="CJ12" s="17">
        <v>2.4584292266451199E-2</v>
      </c>
      <c r="CK12" s="17">
        <v>4.9751415874517202E-2</v>
      </c>
      <c r="CL12" s="17">
        <v>5.8405547300104901E-2</v>
      </c>
    </row>
    <row r="13" spans="2:90" ht="28.8" x14ac:dyDescent="0.3">
      <c r="B13" s="18" t="s">
        <v>348</v>
      </c>
      <c r="C13" s="17">
        <v>5.09541814042112E-2</v>
      </c>
      <c r="D13" s="17">
        <v>5.0438725884194402E-2</v>
      </c>
      <c r="E13" s="17">
        <v>5.1865815456761402E-2</v>
      </c>
      <c r="F13" s="17"/>
      <c r="G13" s="17">
        <v>6.1359597116348898E-2</v>
      </c>
      <c r="H13" s="17">
        <v>5.5171399746332297E-2</v>
      </c>
      <c r="I13" s="17">
        <v>5.1380010976257599E-2</v>
      </c>
      <c r="J13" s="17">
        <v>4.3962729213875999E-2</v>
      </c>
      <c r="K13" s="17">
        <v>5.10274729131764E-2</v>
      </c>
      <c r="L13" s="17">
        <v>4.5533080762191799E-2</v>
      </c>
      <c r="M13" s="17"/>
      <c r="N13" s="17">
        <v>6.7345753757620405E-2</v>
      </c>
      <c r="O13" s="17">
        <v>3.4799543021487502E-2</v>
      </c>
      <c r="P13" s="17">
        <v>4.7433090474682797E-2</v>
      </c>
      <c r="Q13" s="17">
        <v>5.39284198907235E-2</v>
      </c>
      <c r="R13" s="17"/>
      <c r="S13" s="17">
        <v>4.93912537086083E-2</v>
      </c>
      <c r="T13" s="17">
        <v>4.1678473294452401E-2</v>
      </c>
      <c r="U13" s="17">
        <v>5.5732712476913297E-2</v>
      </c>
      <c r="V13" s="17">
        <v>2.2042582527978399E-2</v>
      </c>
      <c r="W13" s="17">
        <v>5.3406225904073498E-2</v>
      </c>
      <c r="X13" s="17">
        <v>8.23924989514047E-2</v>
      </c>
      <c r="Y13" s="17">
        <v>5.4855906985767602E-2</v>
      </c>
      <c r="Z13" s="17">
        <v>5.3609720170646802E-2</v>
      </c>
      <c r="AA13" s="17">
        <v>3.8874411973989997E-2</v>
      </c>
      <c r="AB13" s="17">
        <v>6.7237415147659907E-2</v>
      </c>
      <c r="AC13" s="17">
        <v>6.3780136543444998E-2</v>
      </c>
      <c r="AD13" s="17">
        <v>3.3711149220102002E-2</v>
      </c>
      <c r="AE13" s="17"/>
      <c r="AF13" s="17">
        <v>4.9695103462986098E-2</v>
      </c>
      <c r="AG13" s="17">
        <v>4.9173904020192102E-2</v>
      </c>
      <c r="AH13" s="17">
        <v>4.3621693840004402E-2</v>
      </c>
      <c r="AI13" s="17"/>
      <c r="AJ13" s="17">
        <v>5.2839619678338799E-2</v>
      </c>
      <c r="AK13" s="17">
        <v>4.3774505546731603E-2</v>
      </c>
      <c r="AL13" s="17">
        <v>7.8281733751068103E-2</v>
      </c>
      <c r="AM13" s="17">
        <v>5.1931030931257303E-2</v>
      </c>
      <c r="AN13" s="17">
        <v>9.2989686057118701E-2</v>
      </c>
      <c r="AO13" s="17"/>
      <c r="AP13" s="17">
        <v>5.2449177203986702E-2</v>
      </c>
      <c r="AQ13" s="17">
        <v>4.8728140962457499E-2</v>
      </c>
      <c r="AR13" s="17">
        <v>7.5238763286294197E-2</v>
      </c>
      <c r="AS13" s="17">
        <v>5.0390058610791301E-2</v>
      </c>
      <c r="AT13" s="17">
        <v>5.3271304461807903E-2</v>
      </c>
      <c r="AU13" s="17">
        <v>5.6149027601099397E-2</v>
      </c>
      <c r="AV13" s="17"/>
      <c r="AW13" s="17">
        <v>5.1911357521247599E-2</v>
      </c>
      <c r="AX13" s="17">
        <v>6.4187273867539196E-2</v>
      </c>
      <c r="AY13" s="17">
        <v>4.5784332975203103E-2</v>
      </c>
      <c r="AZ13" s="17">
        <v>7.7404862693301602E-2</v>
      </c>
      <c r="BA13" s="17">
        <v>3.3203060362579702E-2</v>
      </c>
      <c r="BB13" s="17">
        <v>7.7074733145534702E-2</v>
      </c>
      <c r="BC13" s="17">
        <v>1.0736357858111801E-2</v>
      </c>
      <c r="BD13" s="17">
        <v>6.6398891747247293E-2</v>
      </c>
      <c r="BE13" s="17">
        <v>6.7506927810503006E-2</v>
      </c>
      <c r="BF13" s="17">
        <v>4.1715480700969698E-2</v>
      </c>
      <c r="BG13" s="17">
        <v>2.6746440266308201E-2</v>
      </c>
      <c r="BH13" s="17">
        <v>5.3886847192563599E-2</v>
      </c>
      <c r="BI13" s="17">
        <v>4.8264109758426398E-2</v>
      </c>
      <c r="BJ13" s="17">
        <v>0.102594198001051</v>
      </c>
      <c r="BK13" s="17">
        <v>7.4350103746712595E-2</v>
      </c>
      <c r="BL13" s="17">
        <v>5.5569298965255698E-2</v>
      </c>
      <c r="BM13" s="17"/>
      <c r="BN13" s="17">
        <v>4.6863766575856398E-2</v>
      </c>
      <c r="BO13" s="17">
        <v>5.7333077085708103E-2</v>
      </c>
      <c r="BP13" s="17"/>
      <c r="BQ13" s="17">
        <v>4.9813723046019102E-2</v>
      </c>
      <c r="BR13" s="17">
        <v>3.9539991467761701E-2</v>
      </c>
      <c r="BS13" s="17"/>
      <c r="BT13" s="17">
        <v>5.4896007173440203E-2</v>
      </c>
      <c r="BU13" s="17"/>
      <c r="BV13" s="17">
        <v>5.3989876840930602E-2</v>
      </c>
      <c r="BW13" s="17">
        <v>6.3785253184327997E-2</v>
      </c>
      <c r="BX13" s="17">
        <v>4.5829509332143102E-2</v>
      </c>
      <c r="BY13" s="17"/>
      <c r="BZ13" s="17">
        <v>3.3753494720161203E-2</v>
      </c>
      <c r="CA13" s="17">
        <v>5.7880322160638403E-2</v>
      </c>
      <c r="CB13" s="17">
        <v>6.8804582719646304E-2</v>
      </c>
      <c r="CC13" s="17">
        <v>3.9865867448716001E-2</v>
      </c>
      <c r="CD13" s="17">
        <v>6.0455321419290602E-2</v>
      </c>
      <c r="CE13" s="17">
        <v>4.8309423583895998E-2</v>
      </c>
      <c r="CF13" s="17">
        <v>5.7748619676720001E-2</v>
      </c>
      <c r="CG13" s="17"/>
      <c r="CH13" s="17">
        <v>4.53102625588288E-2</v>
      </c>
      <c r="CI13" s="17">
        <v>4.7847801815417403E-2</v>
      </c>
      <c r="CJ13" s="17">
        <v>5.5662029677001797E-2</v>
      </c>
      <c r="CK13" s="17">
        <v>5.6658707273716601E-2</v>
      </c>
      <c r="CL13" s="17">
        <v>2.57686117365085E-2</v>
      </c>
    </row>
    <row r="14" spans="2:90" ht="28.8" x14ac:dyDescent="0.3">
      <c r="B14" s="18" t="s">
        <v>339</v>
      </c>
      <c r="C14" s="17">
        <v>5.5056596410540101E-2</v>
      </c>
      <c r="D14" s="17">
        <v>5.9445358369074199E-2</v>
      </c>
      <c r="E14" s="17">
        <v>5.02755529510341E-2</v>
      </c>
      <c r="F14" s="17"/>
      <c r="G14" s="17">
        <v>3.6407372886319102E-2</v>
      </c>
      <c r="H14" s="17">
        <v>7.4119260180596405E-2</v>
      </c>
      <c r="I14" s="17">
        <v>3.2981355882745103E-2</v>
      </c>
      <c r="J14" s="17">
        <v>6.0504536788908402E-2</v>
      </c>
      <c r="K14" s="17">
        <v>6.6313194251868907E-2</v>
      </c>
      <c r="L14" s="17">
        <v>5.8115771983686497E-2</v>
      </c>
      <c r="M14" s="17"/>
      <c r="N14" s="17">
        <v>5.1593831920636601E-2</v>
      </c>
      <c r="O14" s="17">
        <v>5.0037602989278201E-2</v>
      </c>
      <c r="P14" s="17">
        <v>5.08304268259194E-2</v>
      </c>
      <c r="Q14" s="17">
        <v>6.6330497070598807E-2</v>
      </c>
      <c r="R14" s="17"/>
      <c r="S14" s="17">
        <v>5.1820825979341303E-2</v>
      </c>
      <c r="T14" s="17">
        <v>4.5174923015186101E-2</v>
      </c>
      <c r="U14" s="17">
        <v>5.6696732651257201E-2</v>
      </c>
      <c r="V14" s="17">
        <v>5.77748401081263E-2</v>
      </c>
      <c r="W14" s="17">
        <v>8.3208271630175801E-2</v>
      </c>
      <c r="X14" s="17">
        <v>5.6877231341657598E-2</v>
      </c>
      <c r="Y14" s="17">
        <v>3.5896004641645197E-2</v>
      </c>
      <c r="Z14" s="17">
        <v>8.3061001377892102E-2</v>
      </c>
      <c r="AA14" s="17">
        <v>4.9576250803886501E-2</v>
      </c>
      <c r="AB14" s="17">
        <v>4.71255373479312E-2</v>
      </c>
      <c r="AC14" s="17">
        <v>4.2082455489333197E-2</v>
      </c>
      <c r="AD14" s="17">
        <v>0.10669066238729399</v>
      </c>
      <c r="AE14" s="17"/>
      <c r="AF14" s="17">
        <v>5.5563821065334203E-2</v>
      </c>
      <c r="AG14" s="17">
        <v>6.1424527626820498E-2</v>
      </c>
      <c r="AH14" s="17">
        <v>4.2565503039575299E-2</v>
      </c>
      <c r="AI14" s="17"/>
      <c r="AJ14" s="17">
        <v>5.3265962948044303E-2</v>
      </c>
      <c r="AK14" s="17">
        <v>5.2931408418533402E-2</v>
      </c>
      <c r="AL14" s="17">
        <v>5.6808930767278498E-2</v>
      </c>
      <c r="AM14" s="17">
        <v>6.6432675373217398E-2</v>
      </c>
      <c r="AN14" s="17">
        <v>7.7538763434640195E-2</v>
      </c>
      <c r="AO14" s="17"/>
      <c r="AP14" s="17">
        <v>4.9446349319108601E-2</v>
      </c>
      <c r="AQ14" s="17">
        <v>5.8030825956715403E-2</v>
      </c>
      <c r="AR14" s="17">
        <v>9.5839524247969807E-2</v>
      </c>
      <c r="AS14" s="17">
        <v>4.9399672302990499E-2</v>
      </c>
      <c r="AT14" s="17">
        <v>4.1389730608341002E-2</v>
      </c>
      <c r="AU14" s="17">
        <v>3.3575786984428799E-2</v>
      </c>
      <c r="AV14" s="17"/>
      <c r="AW14" s="17">
        <v>4.9329146926741903E-2</v>
      </c>
      <c r="AX14" s="17">
        <v>5.2882218850790398E-2</v>
      </c>
      <c r="AY14" s="17">
        <v>5.8648011356848398E-2</v>
      </c>
      <c r="AZ14" s="17">
        <v>3.3783631297676399E-2</v>
      </c>
      <c r="BA14" s="17">
        <v>4.1618380857873297E-2</v>
      </c>
      <c r="BB14" s="17">
        <v>5.1179401235152799E-2</v>
      </c>
      <c r="BC14" s="17">
        <v>4.5993246556495698E-2</v>
      </c>
      <c r="BD14" s="17">
        <v>3.1527336079724799E-2</v>
      </c>
      <c r="BE14" s="17">
        <v>8.3891952783497398E-2</v>
      </c>
      <c r="BF14" s="17">
        <v>8.5069122412904902E-2</v>
      </c>
      <c r="BG14" s="17">
        <v>6.9475942393890794E-2</v>
      </c>
      <c r="BH14" s="17">
        <v>5.9094287716067201E-2</v>
      </c>
      <c r="BI14" s="17">
        <v>3.8559795200025802E-2</v>
      </c>
      <c r="BJ14" s="17">
        <v>0.13608050882237399</v>
      </c>
      <c r="BK14" s="17">
        <v>3.6325713351367001E-2</v>
      </c>
      <c r="BL14" s="17">
        <v>7.1284882580945605E-2</v>
      </c>
      <c r="BM14" s="17"/>
      <c r="BN14" s="17">
        <v>5.9028370554266699E-2</v>
      </c>
      <c r="BO14" s="17">
        <v>4.9230058541401098E-2</v>
      </c>
      <c r="BP14" s="17"/>
      <c r="BQ14" s="17">
        <v>5.3235662992353598E-2</v>
      </c>
      <c r="BR14" s="17">
        <v>4.8064152042725003E-2</v>
      </c>
      <c r="BS14" s="17"/>
      <c r="BT14" s="17">
        <v>5.4104937848332299E-2</v>
      </c>
      <c r="BU14" s="17"/>
      <c r="BV14" s="17">
        <v>5.1850704885908899E-2</v>
      </c>
      <c r="BW14" s="17">
        <v>4.9561499536251399E-2</v>
      </c>
      <c r="BX14" s="17">
        <v>5.62878998047842E-2</v>
      </c>
      <c r="BY14" s="17"/>
      <c r="BZ14" s="17">
        <v>5.1592757340437799E-2</v>
      </c>
      <c r="CA14" s="17">
        <v>3.3994557028053603E-2</v>
      </c>
      <c r="CB14" s="17">
        <v>4.78993493220575E-2</v>
      </c>
      <c r="CC14" s="17">
        <v>6.6489814972287398E-2</v>
      </c>
      <c r="CD14" s="17">
        <v>4.44491387734249E-2</v>
      </c>
      <c r="CE14" s="17">
        <v>8.5330138162604499E-2</v>
      </c>
      <c r="CF14" s="17">
        <v>7.3050423794407293E-2</v>
      </c>
      <c r="CG14" s="17"/>
      <c r="CH14" s="17">
        <v>6.5129953548940203E-2</v>
      </c>
      <c r="CI14" s="17">
        <v>5.9647602730987702E-2</v>
      </c>
      <c r="CJ14" s="17">
        <v>5.4220002043319802E-2</v>
      </c>
      <c r="CK14" s="17">
        <v>3.4910529078727603E-2</v>
      </c>
      <c r="CL14" s="17">
        <v>7.7991620125851202E-2</v>
      </c>
    </row>
    <row r="15" spans="2:90" ht="28.8" x14ac:dyDescent="0.3">
      <c r="B15" s="18" t="s">
        <v>347</v>
      </c>
      <c r="C15" s="17">
        <v>6.3752958780341207E-2</v>
      </c>
      <c r="D15" s="17">
        <v>6.5885445594327602E-2</v>
      </c>
      <c r="E15" s="17">
        <v>6.1181216172206898E-2</v>
      </c>
      <c r="F15" s="17"/>
      <c r="G15" s="17">
        <v>9.6431586617899398E-2</v>
      </c>
      <c r="H15" s="17">
        <v>0.10466902352678301</v>
      </c>
      <c r="I15" s="17">
        <v>7.3631521694517199E-2</v>
      </c>
      <c r="J15" s="17">
        <v>6.3391833921270596E-2</v>
      </c>
      <c r="K15" s="17">
        <v>3.50534948329526E-2</v>
      </c>
      <c r="L15" s="17">
        <v>1.71964603776243E-2</v>
      </c>
      <c r="M15" s="17"/>
      <c r="N15" s="17">
        <v>8.0563297299634296E-2</v>
      </c>
      <c r="O15" s="17">
        <v>6.3895711095346697E-2</v>
      </c>
      <c r="P15" s="17">
        <v>5.1833842110805599E-2</v>
      </c>
      <c r="Q15" s="17">
        <v>5.7012033080482701E-2</v>
      </c>
      <c r="R15" s="17"/>
      <c r="S15" s="17">
        <v>5.40436650171102E-2</v>
      </c>
      <c r="T15" s="17">
        <v>6.7843976261358394E-2</v>
      </c>
      <c r="U15" s="17">
        <v>6.2520029045915804E-2</v>
      </c>
      <c r="V15" s="17">
        <v>4.8801718160297901E-2</v>
      </c>
      <c r="W15" s="17">
        <v>8.78744626624582E-2</v>
      </c>
      <c r="X15" s="17">
        <v>4.3463319790111199E-2</v>
      </c>
      <c r="Y15" s="17">
        <v>7.6128205328793497E-2</v>
      </c>
      <c r="Z15" s="17">
        <v>4.47244668077783E-2</v>
      </c>
      <c r="AA15" s="17">
        <v>0.103188108327201</v>
      </c>
      <c r="AB15" s="17">
        <v>4.5318078299948203E-2</v>
      </c>
      <c r="AC15" s="17">
        <v>3.9667400935118703E-2</v>
      </c>
      <c r="AD15" s="17">
        <v>8.8257834740946201E-2</v>
      </c>
      <c r="AE15" s="17"/>
      <c r="AF15" s="17">
        <v>4.8122824667260998E-2</v>
      </c>
      <c r="AG15" s="17">
        <v>6.8484298900692506E-2</v>
      </c>
      <c r="AH15" s="17">
        <v>5.2205662399400797E-2</v>
      </c>
      <c r="AI15" s="17"/>
      <c r="AJ15" s="17">
        <v>5.4820718978162E-2</v>
      </c>
      <c r="AK15" s="17">
        <v>8.2777749476793699E-2</v>
      </c>
      <c r="AL15" s="17">
        <v>5.0608784108395602E-2</v>
      </c>
      <c r="AM15" s="17">
        <v>4.5221123708435798E-2</v>
      </c>
      <c r="AN15" s="17">
        <v>5.3213778844758898E-2</v>
      </c>
      <c r="AO15" s="17"/>
      <c r="AP15" s="17">
        <v>8.5291839064365702E-2</v>
      </c>
      <c r="AQ15" s="17">
        <v>6.2438838184194601E-2</v>
      </c>
      <c r="AR15" s="17">
        <v>4.9513621019326499E-2</v>
      </c>
      <c r="AS15" s="17">
        <v>5.43271546029995E-2</v>
      </c>
      <c r="AT15" s="17">
        <v>7.9046190483391204E-2</v>
      </c>
      <c r="AU15" s="17">
        <v>5.17805834948896E-2</v>
      </c>
      <c r="AV15" s="17"/>
      <c r="AW15" s="17">
        <v>0</v>
      </c>
      <c r="AX15" s="17">
        <v>6.5404076262373906E-2</v>
      </c>
      <c r="AY15" s="17">
        <v>5.4110859333543801E-2</v>
      </c>
      <c r="AZ15" s="17">
        <v>5.0540015422285402E-2</v>
      </c>
      <c r="BA15" s="17">
        <v>4.8114320504913898E-2</v>
      </c>
      <c r="BB15" s="17">
        <v>5.4909483025148198E-2</v>
      </c>
      <c r="BC15" s="17">
        <v>8.2120026768343096E-2</v>
      </c>
      <c r="BD15" s="17">
        <v>5.9988952946836697E-2</v>
      </c>
      <c r="BE15" s="17">
        <v>6.9949634255834198E-2</v>
      </c>
      <c r="BF15" s="17">
        <v>8.4850368676172599E-2</v>
      </c>
      <c r="BG15" s="17">
        <v>9.4290059483625094E-2</v>
      </c>
      <c r="BH15" s="17">
        <v>6.6390255522249003E-2</v>
      </c>
      <c r="BI15" s="17">
        <v>0.107797487437992</v>
      </c>
      <c r="BJ15" s="17">
        <v>7.0517819856426397E-2</v>
      </c>
      <c r="BK15" s="17">
        <v>4.9471019188201598E-2</v>
      </c>
      <c r="BL15" s="17">
        <v>5.0913800692136801E-2</v>
      </c>
      <c r="BM15" s="17"/>
      <c r="BN15" s="17">
        <v>5.7776042259396802E-2</v>
      </c>
      <c r="BO15" s="17">
        <v>7.2914878552101103E-2</v>
      </c>
      <c r="BP15" s="17"/>
      <c r="BQ15" s="17">
        <v>8.6293311963587402E-2</v>
      </c>
      <c r="BR15" s="17">
        <v>9.0338965630868601E-2</v>
      </c>
      <c r="BS15" s="17"/>
      <c r="BT15" s="17">
        <v>0.10593174142416099</v>
      </c>
      <c r="BU15" s="17"/>
      <c r="BV15" s="17">
        <v>5.9129362503614197E-2</v>
      </c>
      <c r="BW15" s="17">
        <v>7.4932321301835594E-2</v>
      </c>
      <c r="BX15" s="17">
        <v>6.01244891498669E-2</v>
      </c>
      <c r="BY15" s="17"/>
      <c r="BZ15" s="17">
        <v>9.1666394266897697E-2</v>
      </c>
      <c r="CA15" s="17">
        <v>5.07461930718952E-2</v>
      </c>
      <c r="CB15" s="17">
        <v>7.2363015515601203E-2</v>
      </c>
      <c r="CC15" s="17">
        <v>6.17905391968437E-2</v>
      </c>
      <c r="CD15" s="17">
        <v>7.0979608548096498E-2</v>
      </c>
      <c r="CE15" s="17">
        <v>4.6652309112983702E-2</v>
      </c>
      <c r="CF15" s="17">
        <v>7.7774318540292195E-2</v>
      </c>
      <c r="CG15" s="17"/>
      <c r="CH15" s="17">
        <v>6.7342781576819194E-2</v>
      </c>
      <c r="CI15" s="17">
        <v>6.7545316909066497E-2</v>
      </c>
      <c r="CJ15" s="17">
        <v>5.90415385355295E-2</v>
      </c>
      <c r="CK15" s="17">
        <v>6.0531520321699603E-2</v>
      </c>
      <c r="CL15" s="17">
        <v>7.7469137913047104E-2</v>
      </c>
    </row>
    <row r="16" spans="2:90" x14ac:dyDescent="0.3">
      <c r="B16" s="18" t="s">
        <v>345</v>
      </c>
      <c r="C16" s="17">
        <v>0.12033308305642</v>
      </c>
      <c r="D16" s="17">
        <v>0.125980475442451</v>
      </c>
      <c r="E16" s="17">
        <v>0.11584232867526199</v>
      </c>
      <c r="F16" s="17"/>
      <c r="G16" s="17">
        <v>0.11607711446520801</v>
      </c>
      <c r="H16" s="17">
        <v>0.11905066467660901</v>
      </c>
      <c r="I16" s="17">
        <v>0.135106534429869</v>
      </c>
      <c r="J16" s="17">
        <v>0.118226712413212</v>
      </c>
      <c r="K16" s="17">
        <v>0.13590646793656699</v>
      </c>
      <c r="L16" s="17">
        <v>0.102909241069027</v>
      </c>
      <c r="M16" s="17"/>
      <c r="N16" s="17">
        <v>0.10968255372565</v>
      </c>
      <c r="O16" s="17">
        <v>0.140932448220151</v>
      </c>
      <c r="P16" s="17">
        <v>0.106962298780292</v>
      </c>
      <c r="Q16" s="17">
        <v>0.12103362646262</v>
      </c>
      <c r="R16" s="17"/>
      <c r="S16" s="17">
        <v>0.123957782964598</v>
      </c>
      <c r="T16" s="17">
        <v>9.6087829360558694E-2</v>
      </c>
      <c r="U16" s="17">
        <v>0.15557699525115401</v>
      </c>
      <c r="V16" s="17">
        <v>0.14436731865854999</v>
      </c>
      <c r="W16" s="17">
        <v>0.12840495519895101</v>
      </c>
      <c r="X16" s="17">
        <v>0.13006384257221701</v>
      </c>
      <c r="Y16" s="17">
        <v>0.116250887362932</v>
      </c>
      <c r="Z16" s="17">
        <v>8.5699106247433404E-2</v>
      </c>
      <c r="AA16" s="17">
        <v>9.2793323197270003E-2</v>
      </c>
      <c r="AB16" s="17">
        <v>0.150058599093253</v>
      </c>
      <c r="AC16" s="17">
        <v>0.11872038095691199</v>
      </c>
      <c r="AD16" s="17">
        <v>6.8810403182783003E-2</v>
      </c>
      <c r="AE16" s="17"/>
      <c r="AF16" s="17">
        <v>0.118294315041429</v>
      </c>
      <c r="AG16" s="17">
        <v>0.12085053930575</v>
      </c>
      <c r="AH16" s="17">
        <v>0.120068907113767</v>
      </c>
      <c r="AI16" s="17"/>
      <c r="AJ16" s="17">
        <v>0.12620910685332801</v>
      </c>
      <c r="AK16" s="17">
        <v>0.12520399454470599</v>
      </c>
      <c r="AL16" s="17">
        <v>0.112832432256573</v>
      </c>
      <c r="AM16" s="17">
        <v>0.156592714328912</v>
      </c>
      <c r="AN16" s="17">
        <v>8.3918473142125694E-2</v>
      </c>
      <c r="AO16" s="17"/>
      <c r="AP16" s="17">
        <v>0.11073042896324101</v>
      </c>
      <c r="AQ16" s="17">
        <v>0.107648291162063</v>
      </c>
      <c r="AR16" s="17">
        <v>7.8615616377298303E-2</v>
      </c>
      <c r="AS16" s="17">
        <v>0.15469548009806999</v>
      </c>
      <c r="AT16" s="17">
        <v>0.11333321954256</v>
      </c>
      <c r="AU16" s="17">
        <v>0.155401421860831</v>
      </c>
      <c r="AV16" s="17"/>
      <c r="AW16" s="17">
        <v>0</v>
      </c>
      <c r="AX16" s="17">
        <v>9.1117926820741296E-2</v>
      </c>
      <c r="AY16" s="17">
        <v>0.124007503770613</v>
      </c>
      <c r="AZ16" s="17">
        <v>0.10427335708292799</v>
      </c>
      <c r="BA16" s="17">
        <v>0.13642585836454599</v>
      </c>
      <c r="BB16" s="17">
        <v>0.108863895074303</v>
      </c>
      <c r="BC16" s="17">
        <v>0.135801327389036</v>
      </c>
      <c r="BD16" s="17">
        <v>0.10536728046032701</v>
      </c>
      <c r="BE16" s="17">
        <v>0.122852265825736</v>
      </c>
      <c r="BF16" s="17">
        <v>0.16311614560415899</v>
      </c>
      <c r="BG16" s="17">
        <v>0.119456353455292</v>
      </c>
      <c r="BH16" s="17">
        <v>0.16427329938110899</v>
      </c>
      <c r="BI16" s="17">
        <v>0.106738150114692</v>
      </c>
      <c r="BJ16" s="17">
        <v>0.115427721041474</v>
      </c>
      <c r="BK16" s="17">
        <v>9.2052450343906897E-2</v>
      </c>
      <c r="BL16" s="17">
        <v>0.100615476794278</v>
      </c>
      <c r="BM16" s="17"/>
      <c r="BN16" s="17">
        <v>0.10581196620151299</v>
      </c>
      <c r="BO16" s="17">
        <v>0.14096945022709201</v>
      </c>
      <c r="BP16" s="17"/>
      <c r="BQ16" s="17">
        <v>0.11534043745193701</v>
      </c>
      <c r="BR16" s="17">
        <v>0.123654290039724</v>
      </c>
      <c r="BS16" s="17"/>
      <c r="BT16" s="17">
        <v>0.125476066276802</v>
      </c>
      <c r="BU16" s="17"/>
      <c r="BV16" s="17">
        <v>0.112379687231682</v>
      </c>
      <c r="BW16" s="17">
        <v>0.123017862200495</v>
      </c>
      <c r="BX16" s="17">
        <v>0.12134872211614001</v>
      </c>
      <c r="BY16" s="17"/>
      <c r="BZ16" s="17">
        <v>9.4952307754314194E-2</v>
      </c>
      <c r="CA16" s="17">
        <v>0.12998713398188499</v>
      </c>
      <c r="CB16" s="17">
        <v>9.4293735021364095E-2</v>
      </c>
      <c r="CC16" s="17">
        <v>0.13333744820420901</v>
      </c>
      <c r="CD16" s="17">
        <v>0.13900527910896299</v>
      </c>
      <c r="CE16" s="17">
        <v>0.13100502904564101</v>
      </c>
      <c r="CF16" s="17">
        <v>9.6910407229962303E-2</v>
      </c>
      <c r="CG16" s="17"/>
      <c r="CH16" s="17">
        <v>5.3698390655862203E-2</v>
      </c>
      <c r="CI16" s="17">
        <v>0.10684268518173801</v>
      </c>
      <c r="CJ16" s="17">
        <v>0.150545611057706</v>
      </c>
      <c r="CK16" s="17">
        <v>0.14259536373694601</v>
      </c>
      <c r="CL16" s="17">
        <v>2.6970789948881899E-2</v>
      </c>
    </row>
    <row r="17" spans="2:90" x14ac:dyDescent="0.3">
      <c r="B17" s="18" t="s">
        <v>343</v>
      </c>
      <c r="C17" s="17">
        <v>2.6503839557082499E-2</v>
      </c>
      <c r="D17" s="17">
        <v>2.6342406705733599E-2</v>
      </c>
      <c r="E17" s="17">
        <v>2.6874779713922301E-2</v>
      </c>
      <c r="F17" s="17"/>
      <c r="G17" s="17">
        <v>5.4461852622295602E-2</v>
      </c>
      <c r="H17" s="17">
        <v>4.1660878237008099E-2</v>
      </c>
      <c r="I17" s="17">
        <v>2.5860900429023798E-2</v>
      </c>
      <c r="J17" s="17">
        <v>6.0490070567653896E-3</v>
      </c>
      <c r="K17" s="17">
        <v>1.50342457203506E-2</v>
      </c>
      <c r="L17" s="17">
        <v>1.9620174809082E-2</v>
      </c>
      <c r="M17" s="17"/>
      <c r="N17" s="17">
        <v>2.38812455518462E-2</v>
      </c>
      <c r="O17" s="17">
        <v>2.9133602727616201E-2</v>
      </c>
      <c r="P17" s="17">
        <v>2.08964064186586E-2</v>
      </c>
      <c r="Q17" s="17">
        <v>3.18123641471297E-2</v>
      </c>
      <c r="R17" s="17"/>
      <c r="S17" s="17">
        <v>3.7743178399794901E-2</v>
      </c>
      <c r="T17" s="17">
        <v>2.1213106990527201E-2</v>
      </c>
      <c r="U17" s="17">
        <v>2.5972193394386001E-2</v>
      </c>
      <c r="V17" s="17">
        <v>2.7000619758701001E-2</v>
      </c>
      <c r="W17" s="17">
        <v>2.5317533047567699E-2</v>
      </c>
      <c r="X17" s="17">
        <v>2.1197989290284502E-2</v>
      </c>
      <c r="Y17" s="17">
        <v>1.24146027382114E-2</v>
      </c>
      <c r="Z17" s="17">
        <v>2.3974967800004798E-2</v>
      </c>
      <c r="AA17" s="17">
        <v>2.2079347474367E-2</v>
      </c>
      <c r="AB17" s="17">
        <v>3.90960362507086E-2</v>
      </c>
      <c r="AC17" s="17">
        <v>4.6888610820856103E-2</v>
      </c>
      <c r="AD17" s="17">
        <v>0</v>
      </c>
      <c r="AE17" s="17"/>
      <c r="AF17" s="17">
        <v>2.2232903352760201E-2</v>
      </c>
      <c r="AG17" s="17">
        <v>2.7415879612870901E-2</v>
      </c>
      <c r="AH17" s="17">
        <v>3.2432478099603E-2</v>
      </c>
      <c r="AI17" s="17"/>
      <c r="AJ17" s="17">
        <v>3.2893595769923102E-2</v>
      </c>
      <c r="AK17" s="17">
        <v>2.4158897892316501E-2</v>
      </c>
      <c r="AL17" s="17">
        <v>3.2647344760617598E-2</v>
      </c>
      <c r="AM17" s="17">
        <v>2.9340622357897798E-2</v>
      </c>
      <c r="AN17" s="17">
        <v>1.7448180396049999E-2</v>
      </c>
      <c r="AO17" s="17"/>
      <c r="AP17" s="17">
        <v>2.72392496180194E-2</v>
      </c>
      <c r="AQ17" s="17">
        <v>2.1300747898958101E-2</v>
      </c>
      <c r="AR17" s="17">
        <v>3.2713912669845899E-2</v>
      </c>
      <c r="AS17" s="17">
        <v>2.57967898770693E-2</v>
      </c>
      <c r="AT17" s="17">
        <v>5.47394745192918E-2</v>
      </c>
      <c r="AU17" s="17">
        <v>1.6780634730699601E-2</v>
      </c>
      <c r="AV17" s="17"/>
      <c r="AW17" s="17">
        <v>5.5938903859955799E-2</v>
      </c>
      <c r="AX17" s="17">
        <v>4.52589255264935E-2</v>
      </c>
      <c r="AY17" s="17">
        <v>2.62847630833213E-2</v>
      </c>
      <c r="AZ17" s="17">
        <v>2.6524893046189602E-2</v>
      </c>
      <c r="BA17" s="17">
        <v>3.0726337744134399E-2</v>
      </c>
      <c r="BB17" s="17">
        <v>2.9007775617973599E-2</v>
      </c>
      <c r="BC17" s="17">
        <v>3.5984949489606399E-2</v>
      </c>
      <c r="BD17" s="17">
        <v>1.9486673661361201E-2</v>
      </c>
      <c r="BE17" s="17">
        <v>5.07972414814589E-2</v>
      </c>
      <c r="BF17" s="17">
        <v>3.0497675894457701E-2</v>
      </c>
      <c r="BG17" s="17">
        <v>2.1468771745450001E-2</v>
      </c>
      <c r="BH17" s="17">
        <v>2.70918017153206E-2</v>
      </c>
      <c r="BI17" s="17">
        <v>1.1744313617524999E-2</v>
      </c>
      <c r="BJ17" s="17">
        <v>0</v>
      </c>
      <c r="BK17" s="17">
        <v>1.9274540137911501E-2</v>
      </c>
      <c r="BL17" s="17">
        <v>1.45888760421758E-2</v>
      </c>
      <c r="BM17" s="17"/>
      <c r="BN17" s="17">
        <v>2.6797188565544201E-2</v>
      </c>
      <c r="BO17" s="17">
        <v>2.6494249822157399E-2</v>
      </c>
      <c r="BP17" s="17"/>
      <c r="BQ17" s="17">
        <v>2.6760494574701501E-2</v>
      </c>
      <c r="BR17" s="17">
        <v>2.5848734235752398E-2</v>
      </c>
      <c r="BS17" s="17"/>
      <c r="BT17" s="17">
        <v>3.6255655688217002E-2</v>
      </c>
      <c r="BU17" s="17"/>
      <c r="BV17" s="17">
        <v>2.12721552225036E-2</v>
      </c>
      <c r="BW17" s="17">
        <v>4.05165365988353E-2</v>
      </c>
      <c r="BX17" s="17">
        <v>2.3714326475748101E-2</v>
      </c>
      <c r="BY17" s="17"/>
      <c r="BZ17" s="17">
        <v>3.3704345459382903E-2</v>
      </c>
      <c r="CA17" s="17">
        <v>2.1621071630064801E-2</v>
      </c>
      <c r="CB17" s="17">
        <v>3.2083486479432398E-2</v>
      </c>
      <c r="CC17" s="17">
        <v>2.62515514853424E-2</v>
      </c>
      <c r="CD17" s="17">
        <v>2.0716137649760699E-2</v>
      </c>
      <c r="CE17" s="17">
        <v>3.5546102601678599E-2</v>
      </c>
      <c r="CF17" s="17">
        <v>2.5418594612953298E-2</v>
      </c>
      <c r="CG17" s="17"/>
      <c r="CH17" s="17">
        <v>7.1869277229500303E-2</v>
      </c>
      <c r="CI17" s="17">
        <v>1.8843599340062099E-2</v>
      </c>
      <c r="CJ17" s="17">
        <v>2.7287925629270599E-2</v>
      </c>
      <c r="CK17" s="17">
        <v>1.5022571204139201E-2</v>
      </c>
      <c r="CL17" s="17">
        <v>3.0918257841499298E-2</v>
      </c>
    </row>
    <row r="18" spans="2:90" x14ac:dyDescent="0.3">
      <c r="B18" s="18" t="s">
        <v>351</v>
      </c>
      <c r="C18" s="17">
        <v>2.4799041502137902E-2</v>
      </c>
      <c r="D18" s="17">
        <v>2.5449141275033699E-2</v>
      </c>
      <c r="E18" s="17">
        <v>2.4370767880266701E-2</v>
      </c>
      <c r="F18" s="17"/>
      <c r="G18" s="17">
        <v>1.2899893677434E-2</v>
      </c>
      <c r="H18" s="17">
        <v>2.3787401907606101E-2</v>
      </c>
      <c r="I18" s="17">
        <v>3.7692294817996699E-2</v>
      </c>
      <c r="J18" s="17">
        <v>3.1933212604375399E-2</v>
      </c>
      <c r="K18" s="17">
        <v>1.3868439231539E-2</v>
      </c>
      <c r="L18" s="17">
        <v>2.4533852649470798E-2</v>
      </c>
      <c r="M18" s="17"/>
      <c r="N18" s="17">
        <v>1.7709991165180999E-2</v>
      </c>
      <c r="O18" s="17">
        <v>1.93470986523505E-2</v>
      </c>
      <c r="P18" s="17">
        <v>3.4839194165153103E-2</v>
      </c>
      <c r="Q18" s="17">
        <v>2.9297271589973299E-2</v>
      </c>
      <c r="R18" s="17"/>
      <c r="S18" s="17">
        <v>2.90052176842539E-2</v>
      </c>
      <c r="T18" s="17">
        <v>1.8935453059480401E-2</v>
      </c>
      <c r="U18" s="17">
        <v>3.1079464914170199E-2</v>
      </c>
      <c r="V18" s="17">
        <v>3.1057430865244401E-2</v>
      </c>
      <c r="W18" s="17">
        <v>1.3580916091377701E-2</v>
      </c>
      <c r="X18" s="17">
        <v>2.2295500288030401E-2</v>
      </c>
      <c r="Y18" s="17">
        <v>3.07620683327933E-2</v>
      </c>
      <c r="Z18" s="17">
        <v>1.1403698192086101E-2</v>
      </c>
      <c r="AA18" s="17">
        <v>3.93446267180068E-2</v>
      </c>
      <c r="AB18" s="17">
        <v>1.6128351353905501E-2</v>
      </c>
      <c r="AC18" s="17">
        <v>2.7195448244549801E-2</v>
      </c>
      <c r="AD18" s="17">
        <v>0</v>
      </c>
      <c r="AE18" s="17"/>
      <c r="AF18" s="17">
        <v>3.0008207502414199E-2</v>
      </c>
      <c r="AG18" s="17">
        <v>2.4023029550549399E-2</v>
      </c>
      <c r="AH18" s="17">
        <v>3.2653489674646499E-2</v>
      </c>
      <c r="AI18" s="17"/>
      <c r="AJ18" s="17">
        <v>1.3121900095194599E-2</v>
      </c>
      <c r="AK18" s="17">
        <v>3.0624061275673901E-2</v>
      </c>
      <c r="AL18" s="17">
        <v>6.7091101437390501E-3</v>
      </c>
      <c r="AM18" s="17">
        <v>2.06256914098038E-2</v>
      </c>
      <c r="AN18" s="17">
        <v>5.2031287620991101E-2</v>
      </c>
      <c r="AO18" s="17"/>
      <c r="AP18" s="17">
        <v>3.2813809742215899E-2</v>
      </c>
      <c r="AQ18" s="17">
        <v>9.8782151455756497E-3</v>
      </c>
      <c r="AR18" s="17">
        <v>1.59758999268911E-2</v>
      </c>
      <c r="AS18" s="17">
        <v>3.9794769556433802E-2</v>
      </c>
      <c r="AT18" s="17">
        <v>1.5676335929674701E-2</v>
      </c>
      <c r="AU18" s="17">
        <v>1.1300764074913301E-2</v>
      </c>
      <c r="AV18" s="17"/>
      <c r="AW18" s="17">
        <v>0</v>
      </c>
      <c r="AX18" s="17">
        <v>3.2989110085367999E-2</v>
      </c>
      <c r="AY18" s="17">
        <v>4.1448450779217202E-2</v>
      </c>
      <c r="AZ18" s="17">
        <v>1.46535690881405E-2</v>
      </c>
      <c r="BA18" s="17">
        <v>1.2840623654740301E-2</v>
      </c>
      <c r="BB18" s="17">
        <v>2.8176767504317201E-2</v>
      </c>
      <c r="BC18" s="17">
        <v>1.8270529714915999E-2</v>
      </c>
      <c r="BD18" s="17">
        <v>2.6693525322138499E-2</v>
      </c>
      <c r="BE18" s="17">
        <v>5.6740659446045102E-2</v>
      </c>
      <c r="BF18" s="17">
        <v>9.9464577568120806E-3</v>
      </c>
      <c r="BG18" s="17">
        <v>4.6688029011504102E-2</v>
      </c>
      <c r="BH18" s="17">
        <v>0</v>
      </c>
      <c r="BI18" s="17">
        <v>1.11183505906084E-2</v>
      </c>
      <c r="BJ18" s="17">
        <v>1.60919677053061E-2</v>
      </c>
      <c r="BK18" s="17">
        <v>6.8033344043235106E-2</v>
      </c>
      <c r="BL18" s="17">
        <v>2.0905331018599E-2</v>
      </c>
      <c r="BM18" s="17"/>
      <c r="BN18" s="17">
        <v>4.3109556777879601E-2</v>
      </c>
      <c r="BO18" s="17">
        <v>0</v>
      </c>
      <c r="BP18" s="17"/>
      <c r="BQ18" s="17">
        <v>2.99280800911957E-2</v>
      </c>
      <c r="BR18" s="17">
        <v>3.6820788906045301E-2</v>
      </c>
      <c r="BS18" s="17"/>
      <c r="BT18" s="17">
        <v>2.4581263678899401E-2</v>
      </c>
      <c r="BU18" s="17"/>
      <c r="BV18" s="17">
        <v>2.7461891531387599E-2</v>
      </c>
      <c r="BW18" s="17">
        <v>2.8789252053497999E-2</v>
      </c>
      <c r="BX18" s="17">
        <v>2.2436422647034899E-2</v>
      </c>
      <c r="BY18" s="17"/>
      <c r="BZ18" s="17">
        <v>2.0419685367429299E-2</v>
      </c>
      <c r="CA18" s="17">
        <v>1.9674652618469301E-2</v>
      </c>
      <c r="CB18" s="17">
        <v>3.3064691918799502E-2</v>
      </c>
      <c r="CC18" s="17">
        <v>2.5163302942396101E-2</v>
      </c>
      <c r="CD18" s="17">
        <v>2.6777225313915499E-2</v>
      </c>
      <c r="CE18" s="17">
        <v>3.0081201534637701E-2</v>
      </c>
      <c r="CF18" s="17">
        <v>2.0648517350195902E-2</v>
      </c>
      <c r="CG18" s="17"/>
      <c r="CH18" s="17">
        <v>3.0072849951738999E-2</v>
      </c>
      <c r="CI18" s="17">
        <v>2.6290132393669601E-2</v>
      </c>
      <c r="CJ18" s="17">
        <v>2.1772756450500998E-2</v>
      </c>
      <c r="CK18" s="17">
        <v>2.5356210641146099E-2</v>
      </c>
      <c r="CL18" s="17">
        <v>2.4948097084656399E-2</v>
      </c>
    </row>
    <row r="19" spans="2:90" x14ac:dyDescent="0.3">
      <c r="B19" s="18" t="s">
        <v>349</v>
      </c>
      <c r="C19" s="17">
        <v>1.9186695163146101E-2</v>
      </c>
      <c r="D19" s="17">
        <v>1.5766708038747801E-2</v>
      </c>
      <c r="E19" s="17">
        <v>2.2651997110166001E-2</v>
      </c>
      <c r="F19" s="17"/>
      <c r="G19" s="17">
        <v>5.0232857347674298E-3</v>
      </c>
      <c r="H19" s="17">
        <v>1.7480466285133198E-2</v>
      </c>
      <c r="I19" s="17">
        <v>2.6856944949995E-2</v>
      </c>
      <c r="J19" s="17">
        <v>1.44426850382245E-2</v>
      </c>
      <c r="K19" s="17">
        <v>1.9402324266038301E-2</v>
      </c>
      <c r="L19" s="17">
        <v>2.7960251968554999E-2</v>
      </c>
      <c r="M19" s="17"/>
      <c r="N19" s="17">
        <v>2.5215424304742901E-2</v>
      </c>
      <c r="O19" s="17">
        <v>1.06380023453716E-2</v>
      </c>
      <c r="P19" s="17">
        <v>1.45962950385911E-2</v>
      </c>
      <c r="Q19" s="17">
        <v>2.5906033617276801E-2</v>
      </c>
      <c r="R19" s="17"/>
      <c r="S19" s="17">
        <v>1.18052464232447E-2</v>
      </c>
      <c r="T19" s="17">
        <v>1.7507646658765599E-2</v>
      </c>
      <c r="U19" s="17">
        <v>1.9244666682418501E-2</v>
      </c>
      <c r="V19" s="17">
        <v>2.80866202724427E-2</v>
      </c>
      <c r="W19" s="17">
        <v>2.1900394215852801E-2</v>
      </c>
      <c r="X19" s="17">
        <v>2.0856377499171901E-2</v>
      </c>
      <c r="Y19" s="17">
        <v>2.9827694130163201E-2</v>
      </c>
      <c r="Z19" s="17">
        <v>3.3458296958064501E-2</v>
      </c>
      <c r="AA19" s="17">
        <v>9.9715682783378303E-3</v>
      </c>
      <c r="AB19" s="17">
        <v>1.6354971459625701E-2</v>
      </c>
      <c r="AC19" s="17">
        <v>9.4576239653438397E-3</v>
      </c>
      <c r="AD19" s="17">
        <v>3.4310016308935001E-2</v>
      </c>
      <c r="AE19" s="17"/>
      <c r="AF19" s="17">
        <v>2.29657537063786E-2</v>
      </c>
      <c r="AG19" s="17">
        <v>2.1695912727851499E-2</v>
      </c>
      <c r="AH19" s="17">
        <v>1.49806098834871E-2</v>
      </c>
      <c r="AI19" s="17"/>
      <c r="AJ19" s="17">
        <v>1.85761675309568E-2</v>
      </c>
      <c r="AK19" s="17">
        <v>1.77040423957135E-2</v>
      </c>
      <c r="AL19" s="17">
        <v>1.8935822140185299E-2</v>
      </c>
      <c r="AM19" s="17">
        <v>4.13001551176699E-2</v>
      </c>
      <c r="AN19" s="17">
        <v>0</v>
      </c>
      <c r="AO19" s="17"/>
      <c r="AP19" s="17">
        <v>1.3981168556692901E-2</v>
      </c>
      <c r="AQ19" s="17">
        <v>2.19027320866515E-2</v>
      </c>
      <c r="AR19" s="17">
        <v>2.1375289161257801E-2</v>
      </c>
      <c r="AS19" s="17">
        <v>2.9824542389968001E-2</v>
      </c>
      <c r="AT19" s="17">
        <v>0</v>
      </c>
      <c r="AU19" s="17">
        <v>5.2652926939010499E-3</v>
      </c>
      <c r="AV19" s="17"/>
      <c r="AW19" s="17">
        <v>5.09020706897792E-2</v>
      </c>
      <c r="AX19" s="17">
        <v>2.3117448313802701E-2</v>
      </c>
      <c r="AY19" s="17">
        <v>2.4546271930562701E-2</v>
      </c>
      <c r="AZ19" s="17">
        <v>2.4593973759632799E-2</v>
      </c>
      <c r="BA19" s="17">
        <v>1.7931818635016802E-2</v>
      </c>
      <c r="BB19" s="17">
        <v>9.2369893399938292E-3</v>
      </c>
      <c r="BC19" s="17">
        <v>2.1130945932489199E-2</v>
      </c>
      <c r="BD19" s="17">
        <v>1.9561336664864301E-2</v>
      </c>
      <c r="BE19" s="17">
        <v>2.78076925615263E-2</v>
      </c>
      <c r="BF19" s="17">
        <v>9.6958225610286695E-3</v>
      </c>
      <c r="BG19" s="17">
        <v>6.7118390817854099E-3</v>
      </c>
      <c r="BH19" s="17">
        <v>1.99722501320292E-2</v>
      </c>
      <c r="BI19" s="17">
        <v>2.16667139734769E-2</v>
      </c>
      <c r="BJ19" s="17">
        <v>3.3937865053560098E-2</v>
      </c>
      <c r="BK19" s="17">
        <v>4.6684976862727198E-2</v>
      </c>
      <c r="BL19" s="17">
        <v>2.4714427117598501E-2</v>
      </c>
      <c r="BM19" s="17"/>
      <c r="BN19" s="17">
        <v>3.3353302160658502E-2</v>
      </c>
      <c r="BO19" s="17">
        <v>0</v>
      </c>
      <c r="BP19" s="17"/>
      <c r="BQ19" s="17">
        <v>1.37398851670165E-2</v>
      </c>
      <c r="BR19" s="17">
        <v>3.1561388837764097E-2</v>
      </c>
      <c r="BS19" s="17"/>
      <c r="BT19" s="17">
        <v>8.0403751857395893E-3</v>
      </c>
      <c r="BU19" s="17"/>
      <c r="BV19" s="17">
        <v>1.8353793072180099E-2</v>
      </c>
      <c r="BW19" s="17">
        <v>4.91851377543631E-3</v>
      </c>
      <c r="BX19" s="17">
        <v>2.43574511201376E-2</v>
      </c>
      <c r="BY19" s="17"/>
      <c r="BZ19" s="17">
        <v>1.47702917265856E-2</v>
      </c>
      <c r="CA19" s="17">
        <v>1.92216734173104E-2</v>
      </c>
      <c r="CB19" s="17">
        <v>2.2124916148776E-2</v>
      </c>
      <c r="CC19" s="17">
        <v>1.14817922185243E-2</v>
      </c>
      <c r="CD19" s="17">
        <v>2.6144985124111401E-2</v>
      </c>
      <c r="CE19" s="17">
        <v>1.74758439436975E-2</v>
      </c>
      <c r="CF19" s="17">
        <v>2.5498625703843598E-2</v>
      </c>
      <c r="CG19" s="17"/>
      <c r="CH19" s="17">
        <v>1.7158277992011799E-2</v>
      </c>
      <c r="CI19" s="17">
        <v>1.84614022019545E-2</v>
      </c>
      <c r="CJ19" s="17">
        <v>2.1419466406489798E-2</v>
      </c>
      <c r="CK19" s="17">
        <v>2.16091559709665E-2</v>
      </c>
      <c r="CL19" s="17">
        <v>0</v>
      </c>
    </row>
    <row r="20" spans="2:90" ht="43.2" x14ac:dyDescent="0.3">
      <c r="B20" s="18" t="s">
        <v>346</v>
      </c>
      <c r="C20" s="17">
        <v>6.8358747520873106E-2</v>
      </c>
      <c r="D20" s="17">
        <v>6.2144568984212098E-2</v>
      </c>
      <c r="E20" s="17">
        <v>7.3933619622745306E-2</v>
      </c>
      <c r="F20" s="17"/>
      <c r="G20" s="17">
        <v>9.6397805729884406E-2</v>
      </c>
      <c r="H20" s="17">
        <v>4.3808554562391397E-2</v>
      </c>
      <c r="I20" s="17">
        <v>7.7126264369931793E-2</v>
      </c>
      <c r="J20" s="17">
        <v>9.0081374480895898E-2</v>
      </c>
      <c r="K20" s="17">
        <v>7.9265766379403996E-2</v>
      </c>
      <c r="L20" s="17">
        <v>3.6405416616261801E-2</v>
      </c>
      <c r="M20" s="17"/>
      <c r="N20" s="17">
        <v>6.8369005459378906E-2</v>
      </c>
      <c r="O20" s="17">
        <v>7.0371269609893802E-2</v>
      </c>
      <c r="P20" s="17">
        <v>8.9181119764017103E-2</v>
      </c>
      <c r="Q20" s="17">
        <v>4.8486685924065999E-2</v>
      </c>
      <c r="R20" s="17"/>
      <c r="S20" s="17">
        <v>6.8490896044887006E-2</v>
      </c>
      <c r="T20" s="17">
        <v>6.2445256832992901E-2</v>
      </c>
      <c r="U20" s="17">
        <v>8.2188305836377207E-2</v>
      </c>
      <c r="V20" s="17">
        <v>3.2835015784420898E-2</v>
      </c>
      <c r="W20" s="17">
        <v>8.6703625193999406E-2</v>
      </c>
      <c r="X20" s="17">
        <v>5.5525152496549102E-2</v>
      </c>
      <c r="Y20" s="17">
        <v>6.0812925032761797E-2</v>
      </c>
      <c r="Z20" s="17">
        <v>0.122125732300779</v>
      </c>
      <c r="AA20" s="17">
        <v>7.5890952237213705E-2</v>
      </c>
      <c r="AB20" s="17">
        <v>8.3444991979330599E-2</v>
      </c>
      <c r="AC20" s="17">
        <v>6.11090928120702E-2</v>
      </c>
      <c r="AD20" s="17">
        <v>4.8431326973334E-2</v>
      </c>
      <c r="AE20" s="17"/>
      <c r="AF20" s="17">
        <v>6.24827776126834E-2</v>
      </c>
      <c r="AG20" s="17">
        <v>6.8142790078594001E-2</v>
      </c>
      <c r="AH20" s="17">
        <v>6.1162479823260299E-2</v>
      </c>
      <c r="AI20" s="17"/>
      <c r="AJ20" s="17">
        <v>5.2742367393177302E-2</v>
      </c>
      <c r="AK20" s="17">
        <v>7.5383690765198894E-2</v>
      </c>
      <c r="AL20" s="17">
        <v>8.02663411779731E-2</v>
      </c>
      <c r="AM20" s="17">
        <v>7.3212731775575607E-2</v>
      </c>
      <c r="AN20" s="17">
        <v>8.2942263230719696E-2</v>
      </c>
      <c r="AO20" s="17"/>
      <c r="AP20" s="17">
        <v>7.0381176124684794E-2</v>
      </c>
      <c r="AQ20" s="17">
        <v>6.62074770332058E-2</v>
      </c>
      <c r="AR20" s="17">
        <v>8.8860360516405806E-2</v>
      </c>
      <c r="AS20" s="17">
        <v>6.3084170330323097E-2</v>
      </c>
      <c r="AT20" s="17">
        <v>6.2513027604260099E-2</v>
      </c>
      <c r="AU20" s="17">
        <v>6.0956534476394701E-2</v>
      </c>
      <c r="AV20" s="17"/>
      <c r="AW20" s="17">
        <v>5.30501819370068E-2</v>
      </c>
      <c r="AX20" s="17">
        <v>4.6960545907056402E-2</v>
      </c>
      <c r="AY20" s="17">
        <v>6.5285788084878005E-2</v>
      </c>
      <c r="AZ20" s="17">
        <v>4.59165662639563E-2</v>
      </c>
      <c r="BA20" s="17">
        <v>7.29817353130751E-2</v>
      </c>
      <c r="BB20" s="17">
        <v>8.7272796862549198E-2</v>
      </c>
      <c r="BC20" s="17">
        <v>6.8832392673866094E-2</v>
      </c>
      <c r="BD20" s="17">
        <v>8.7292482803929802E-2</v>
      </c>
      <c r="BE20" s="17">
        <v>6.4811478691600505E-2</v>
      </c>
      <c r="BF20" s="17">
        <v>4.2921805742073799E-2</v>
      </c>
      <c r="BG20" s="17">
        <v>8.1648961369032699E-2</v>
      </c>
      <c r="BH20" s="17">
        <v>3.4420795216735897E-2</v>
      </c>
      <c r="BI20" s="17">
        <v>7.7333188057662997E-2</v>
      </c>
      <c r="BJ20" s="17">
        <v>0.100594628464776</v>
      </c>
      <c r="BK20" s="17">
        <v>9.3346165154940305E-2</v>
      </c>
      <c r="BL20" s="17">
        <v>5.3992224589116601E-2</v>
      </c>
      <c r="BM20" s="17"/>
      <c r="BN20" s="17">
        <v>6.2746877247826904E-2</v>
      </c>
      <c r="BO20" s="17">
        <v>7.70873215662191E-2</v>
      </c>
      <c r="BP20" s="17"/>
      <c r="BQ20" s="17">
        <v>6.9539960071832302E-2</v>
      </c>
      <c r="BR20" s="17">
        <v>8.5350331685730196E-2</v>
      </c>
      <c r="BS20" s="17"/>
      <c r="BT20" s="17">
        <v>9.41106736730902E-2</v>
      </c>
      <c r="BU20" s="17"/>
      <c r="BV20" s="17">
        <v>7.1941498913951005E-2</v>
      </c>
      <c r="BW20" s="17">
        <v>9.5919409513013601E-2</v>
      </c>
      <c r="BX20" s="17">
        <v>6.1228119832952503E-2</v>
      </c>
      <c r="BY20" s="17"/>
      <c r="BZ20" s="17">
        <v>8.3393261561576199E-2</v>
      </c>
      <c r="CA20" s="17">
        <v>9.9363758870949295E-2</v>
      </c>
      <c r="CB20" s="17">
        <v>7.8720671738004705E-2</v>
      </c>
      <c r="CC20" s="17">
        <v>6.15773150073727E-2</v>
      </c>
      <c r="CD20" s="17">
        <v>6.3056019718732995E-2</v>
      </c>
      <c r="CE20" s="17">
        <v>4.8220269144824197E-2</v>
      </c>
      <c r="CF20" s="17">
        <v>4.8963533768191098E-2</v>
      </c>
      <c r="CG20" s="17"/>
      <c r="CH20" s="17">
        <v>4.0744857691893899E-2</v>
      </c>
      <c r="CI20" s="17">
        <v>6.9729688241215407E-2</v>
      </c>
      <c r="CJ20" s="17">
        <v>7.5550639507933906E-2</v>
      </c>
      <c r="CK20" s="17">
        <v>6.9297735353733902E-2</v>
      </c>
      <c r="CL20" s="17">
        <v>4.8540146658201402E-2</v>
      </c>
    </row>
    <row r="21" spans="2:90" x14ac:dyDescent="0.3">
      <c r="B21" s="18" t="s">
        <v>344</v>
      </c>
      <c r="C21" s="17">
        <v>4.6913340297449702E-2</v>
      </c>
      <c r="D21" s="17">
        <v>5.52719083219348E-2</v>
      </c>
      <c r="E21" s="17">
        <v>3.8072531879149898E-2</v>
      </c>
      <c r="F21" s="17"/>
      <c r="G21" s="17">
        <v>7.33409945198749E-2</v>
      </c>
      <c r="H21" s="17">
        <v>5.9868372743279399E-2</v>
      </c>
      <c r="I21" s="17">
        <v>3.6220396026494697E-2</v>
      </c>
      <c r="J21" s="17">
        <v>3.9602414106410598E-2</v>
      </c>
      <c r="K21" s="17">
        <v>3.5901639268641199E-2</v>
      </c>
      <c r="L21" s="17">
        <v>4.0077256888233798E-2</v>
      </c>
      <c r="M21" s="17"/>
      <c r="N21" s="17">
        <v>5.8875802887642201E-2</v>
      </c>
      <c r="O21" s="17">
        <v>6.7735396954885799E-2</v>
      </c>
      <c r="P21" s="17">
        <v>2.73410562523968E-2</v>
      </c>
      <c r="Q21" s="17">
        <v>3.0545132462416E-2</v>
      </c>
      <c r="R21" s="17"/>
      <c r="S21" s="17">
        <v>6.1289972991889499E-2</v>
      </c>
      <c r="T21" s="17">
        <v>4.5989976311037802E-2</v>
      </c>
      <c r="U21" s="17">
        <v>3.8258681135240898E-2</v>
      </c>
      <c r="V21" s="17">
        <v>4.3577907992572003E-2</v>
      </c>
      <c r="W21" s="17">
        <v>2.6157596966872299E-2</v>
      </c>
      <c r="X21" s="17">
        <v>5.8270801802477998E-2</v>
      </c>
      <c r="Y21" s="17">
        <v>2.98799290791745E-2</v>
      </c>
      <c r="Z21" s="17">
        <v>2.1684057562840399E-2</v>
      </c>
      <c r="AA21" s="17">
        <v>5.6184462428780398E-2</v>
      </c>
      <c r="AB21" s="17">
        <v>4.3007257021811601E-2</v>
      </c>
      <c r="AC21" s="17">
        <v>4.4975300849766899E-2</v>
      </c>
      <c r="AD21" s="17">
        <v>8.76727504904498E-2</v>
      </c>
      <c r="AE21" s="17"/>
      <c r="AF21" s="17">
        <v>3.9284121426431201E-2</v>
      </c>
      <c r="AG21" s="17">
        <v>5.1169577798223398E-2</v>
      </c>
      <c r="AH21" s="17">
        <v>4.67774184290543E-2</v>
      </c>
      <c r="AI21" s="17"/>
      <c r="AJ21" s="17">
        <v>6.1080491440589302E-2</v>
      </c>
      <c r="AK21" s="17">
        <v>4.35323216501977E-2</v>
      </c>
      <c r="AL21" s="17">
        <v>4.1717053016400503E-2</v>
      </c>
      <c r="AM21" s="17">
        <v>2.75392534015679E-2</v>
      </c>
      <c r="AN21" s="17">
        <v>6.3779506332565503E-2</v>
      </c>
      <c r="AO21" s="17"/>
      <c r="AP21" s="17">
        <v>3.9511918289902297E-2</v>
      </c>
      <c r="AQ21" s="17">
        <v>4.7949274634577099E-2</v>
      </c>
      <c r="AR21" s="17">
        <v>5.4478710002142598E-2</v>
      </c>
      <c r="AS21" s="17">
        <v>4.5951044543559798E-2</v>
      </c>
      <c r="AT21" s="17">
        <v>5.25627455672944E-2</v>
      </c>
      <c r="AU21" s="17">
        <v>3.5227023180903899E-2</v>
      </c>
      <c r="AV21" s="17"/>
      <c r="AW21" s="17">
        <v>0</v>
      </c>
      <c r="AX21" s="17">
        <v>9.5453315045579794E-3</v>
      </c>
      <c r="AY21" s="17">
        <v>5.9619483446183098E-2</v>
      </c>
      <c r="AZ21" s="17">
        <v>3.9928114299645399E-2</v>
      </c>
      <c r="BA21" s="17">
        <v>3.8740671794066803E-2</v>
      </c>
      <c r="BB21" s="17">
        <v>2.5586828606185701E-2</v>
      </c>
      <c r="BC21" s="17">
        <v>6.3261940128955405E-2</v>
      </c>
      <c r="BD21" s="17">
        <v>7.6358877576287204E-2</v>
      </c>
      <c r="BE21" s="17">
        <v>3.3378355978155E-2</v>
      </c>
      <c r="BF21" s="17">
        <v>4.6493540705252898E-2</v>
      </c>
      <c r="BG21" s="17">
        <v>7.0268036563883002E-2</v>
      </c>
      <c r="BH21" s="17">
        <v>9.8236202188756207E-3</v>
      </c>
      <c r="BI21" s="17">
        <v>3.8380110612980203E-2</v>
      </c>
      <c r="BJ21" s="17">
        <v>6.9585959443579301E-2</v>
      </c>
      <c r="BK21" s="17">
        <v>9.4253994051318707E-2</v>
      </c>
      <c r="BL21" s="17">
        <v>7.5975841856880097E-2</v>
      </c>
      <c r="BM21" s="17"/>
      <c r="BN21" s="17">
        <v>4.4267831493004402E-2</v>
      </c>
      <c r="BO21" s="17">
        <v>4.9984268548420599E-2</v>
      </c>
      <c r="BP21" s="17"/>
      <c r="BQ21" s="17">
        <v>3.76254978533603E-2</v>
      </c>
      <c r="BR21" s="17">
        <v>5.8866698248900798E-2</v>
      </c>
      <c r="BS21" s="17"/>
      <c r="BT21" s="17">
        <v>3.65036881717117E-2</v>
      </c>
      <c r="BU21" s="17"/>
      <c r="BV21" s="17">
        <v>4.8121716484597898E-2</v>
      </c>
      <c r="BW21" s="17">
        <v>6.6452916289335695E-2</v>
      </c>
      <c r="BX21" s="17">
        <v>3.8275670635316297E-2</v>
      </c>
      <c r="BY21" s="17"/>
      <c r="BZ21" s="17">
        <v>3.70387904913521E-2</v>
      </c>
      <c r="CA21" s="17">
        <v>5.3357944596053301E-2</v>
      </c>
      <c r="CB21" s="17">
        <v>1.1505975707027501E-2</v>
      </c>
      <c r="CC21" s="17">
        <v>7.9106679866237803E-2</v>
      </c>
      <c r="CD21" s="17">
        <v>3.4572863526073201E-2</v>
      </c>
      <c r="CE21" s="17">
        <v>5.1569948873228501E-2</v>
      </c>
      <c r="CF21" s="17">
        <v>6.0562877680418403E-2</v>
      </c>
      <c r="CG21" s="17"/>
      <c r="CH21" s="17">
        <v>8.5739602214961796E-2</v>
      </c>
      <c r="CI21" s="17">
        <v>4.0001999141142802E-2</v>
      </c>
      <c r="CJ21" s="17">
        <v>4.7215081627448301E-2</v>
      </c>
      <c r="CK21" s="17">
        <v>3.9210760808687899E-2</v>
      </c>
      <c r="CL21" s="17">
        <v>4.8912509106456899E-2</v>
      </c>
    </row>
    <row r="22" spans="2:90" ht="28.8" x14ac:dyDescent="0.3">
      <c r="B22" s="18" t="s">
        <v>342</v>
      </c>
      <c r="C22" s="17">
        <v>3.8899841746033503E-2</v>
      </c>
      <c r="D22" s="17">
        <v>4.1226855698373102E-2</v>
      </c>
      <c r="E22" s="17">
        <v>3.6962875448849401E-2</v>
      </c>
      <c r="F22" s="17"/>
      <c r="G22" s="17">
        <v>5.5216640438877501E-2</v>
      </c>
      <c r="H22" s="17">
        <v>4.1208836044395201E-2</v>
      </c>
      <c r="I22" s="17">
        <v>3.1702727805033401E-2</v>
      </c>
      <c r="J22" s="17">
        <v>4.4526481885777999E-2</v>
      </c>
      <c r="K22" s="17">
        <v>2.6932054907950601E-2</v>
      </c>
      <c r="L22" s="17">
        <v>3.5043286464660997E-2</v>
      </c>
      <c r="M22" s="17"/>
      <c r="N22" s="17">
        <v>4.5142469441994203E-2</v>
      </c>
      <c r="O22" s="17">
        <v>2.9949895324361799E-2</v>
      </c>
      <c r="P22" s="17">
        <v>5.0127942068854701E-2</v>
      </c>
      <c r="Q22" s="17">
        <v>3.1970624113289402E-2</v>
      </c>
      <c r="R22" s="17"/>
      <c r="S22" s="17">
        <v>4.4981759544511203E-2</v>
      </c>
      <c r="T22" s="17">
        <v>3.5269299542344E-2</v>
      </c>
      <c r="U22" s="17">
        <v>3.65462495974027E-2</v>
      </c>
      <c r="V22" s="17">
        <v>3.8903314375097003E-2</v>
      </c>
      <c r="W22" s="17">
        <v>7.4753016216152796E-2</v>
      </c>
      <c r="X22" s="17">
        <v>3.8349410905887102E-2</v>
      </c>
      <c r="Y22" s="17">
        <v>4.0483199788260801E-2</v>
      </c>
      <c r="Z22" s="17">
        <v>2.5251700727563602E-2</v>
      </c>
      <c r="AA22" s="17">
        <v>4.0062181465811503E-2</v>
      </c>
      <c r="AB22" s="17">
        <v>2.65292229860256E-2</v>
      </c>
      <c r="AC22" s="17">
        <v>2.8308721740228499E-2</v>
      </c>
      <c r="AD22" s="17">
        <v>1.5438773108638899E-2</v>
      </c>
      <c r="AE22" s="17"/>
      <c r="AF22" s="17">
        <v>3.3203001170263098E-2</v>
      </c>
      <c r="AG22" s="17">
        <v>4.08798066758842E-2</v>
      </c>
      <c r="AH22" s="17">
        <v>4.5665289806879103E-2</v>
      </c>
      <c r="AI22" s="17"/>
      <c r="AJ22" s="17">
        <v>3.3721059426680501E-2</v>
      </c>
      <c r="AK22" s="17">
        <v>4.6666161929442299E-2</v>
      </c>
      <c r="AL22" s="17">
        <v>2.7080762485465999E-2</v>
      </c>
      <c r="AM22" s="17">
        <v>2.77239109361497E-2</v>
      </c>
      <c r="AN22" s="17">
        <v>6.6757019560537395E-2</v>
      </c>
      <c r="AO22" s="17"/>
      <c r="AP22" s="17">
        <v>4.9447092017647701E-2</v>
      </c>
      <c r="AQ22" s="17">
        <v>4.1695844983296197E-2</v>
      </c>
      <c r="AR22" s="17">
        <v>1.8984305452031301E-2</v>
      </c>
      <c r="AS22" s="17">
        <v>3.1362956745691901E-2</v>
      </c>
      <c r="AT22" s="17">
        <v>6.1895408121505499E-2</v>
      </c>
      <c r="AU22" s="17">
        <v>3.1683445620516698E-2</v>
      </c>
      <c r="AV22" s="17"/>
      <c r="AW22" s="17">
        <v>0</v>
      </c>
      <c r="AX22" s="17">
        <v>5.6691774518485297E-2</v>
      </c>
      <c r="AY22" s="17">
        <v>5.3636997725345102E-2</v>
      </c>
      <c r="AZ22" s="17">
        <v>6.0098917795164901E-2</v>
      </c>
      <c r="BA22" s="17">
        <v>1.3194613870324201E-2</v>
      </c>
      <c r="BB22" s="17">
        <v>3.1933243259654402E-2</v>
      </c>
      <c r="BC22" s="17">
        <v>3.3447784840582202E-2</v>
      </c>
      <c r="BD22" s="17">
        <v>4.6956212727893402E-2</v>
      </c>
      <c r="BE22" s="17">
        <v>8.1404252050630392E-3</v>
      </c>
      <c r="BF22" s="17">
        <v>0.11991551258319399</v>
      </c>
      <c r="BG22" s="17">
        <v>2.2213351408982E-2</v>
      </c>
      <c r="BH22" s="17">
        <v>4.4694026663145002E-2</v>
      </c>
      <c r="BI22" s="17">
        <v>2.0623938780547298E-2</v>
      </c>
      <c r="BJ22" s="17">
        <v>1.7804916886220601E-2</v>
      </c>
      <c r="BK22" s="17">
        <v>4.7239250152455697E-2</v>
      </c>
      <c r="BL22" s="17">
        <v>4.8359374693530903E-2</v>
      </c>
      <c r="BM22" s="17"/>
      <c r="BN22" s="17">
        <v>3.5422235892501597E-2</v>
      </c>
      <c r="BO22" s="17">
        <v>4.3047316579350299E-2</v>
      </c>
      <c r="BP22" s="17"/>
      <c r="BQ22" s="17">
        <v>5.3479489556932901E-2</v>
      </c>
      <c r="BR22" s="17">
        <v>2.7853383540356901E-2</v>
      </c>
      <c r="BS22" s="17"/>
      <c r="BT22" s="17">
        <v>4.5184966990726397E-2</v>
      </c>
      <c r="BU22" s="17"/>
      <c r="BV22" s="17">
        <v>4.4931930839525701E-2</v>
      </c>
      <c r="BW22" s="17">
        <v>5.7466397222620397E-2</v>
      </c>
      <c r="BX22" s="17">
        <v>3.2146952475661399E-2</v>
      </c>
      <c r="BY22" s="17"/>
      <c r="BZ22" s="17">
        <v>4.5081211340659698E-2</v>
      </c>
      <c r="CA22" s="17">
        <v>2.3897120244986001E-2</v>
      </c>
      <c r="CB22" s="17">
        <v>3.1779489211174003E-2</v>
      </c>
      <c r="CC22" s="17">
        <v>4.4664670176215199E-2</v>
      </c>
      <c r="CD22" s="17">
        <v>4.29631084239884E-2</v>
      </c>
      <c r="CE22" s="17">
        <v>3.3576871445471501E-2</v>
      </c>
      <c r="CF22" s="17">
        <v>5.6481084677626699E-2</v>
      </c>
      <c r="CG22" s="17"/>
      <c r="CH22" s="17">
        <v>4.4567620480902903E-2</v>
      </c>
      <c r="CI22" s="17">
        <v>3.60963010784911E-2</v>
      </c>
      <c r="CJ22" s="17">
        <v>3.62234804349406E-2</v>
      </c>
      <c r="CK22" s="17">
        <v>4.8186616790476602E-2</v>
      </c>
      <c r="CL22" s="17">
        <v>3.9452540610087197E-2</v>
      </c>
    </row>
    <row r="23" spans="2:90" x14ac:dyDescent="0.3">
      <c r="B23" s="18" t="s">
        <v>350</v>
      </c>
      <c r="C23" s="17">
        <v>0.14197333510669199</v>
      </c>
      <c r="D23" s="17">
        <v>0.132095794195078</v>
      </c>
      <c r="E23" s="17">
        <v>0.149689223874067</v>
      </c>
      <c r="F23" s="17"/>
      <c r="G23" s="17">
        <v>7.6006749770332005E-2</v>
      </c>
      <c r="H23" s="17">
        <v>0.10825124153745699</v>
      </c>
      <c r="I23" s="17">
        <v>0.123866161110606</v>
      </c>
      <c r="J23" s="17">
        <v>0.129370406114373</v>
      </c>
      <c r="K23" s="17">
        <v>0.17207722472564399</v>
      </c>
      <c r="L23" s="17">
        <v>0.222753659058125</v>
      </c>
      <c r="M23" s="17"/>
      <c r="N23" s="17">
        <v>0.12651589507882399</v>
      </c>
      <c r="O23" s="17">
        <v>0.16671530551740099</v>
      </c>
      <c r="P23" s="17">
        <v>0.150075041549496</v>
      </c>
      <c r="Q23" s="17">
        <v>0.124926298951575</v>
      </c>
      <c r="R23" s="17"/>
      <c r="S23" s="17">
        <v>0.11781004279398199</v>
      </c>
      <c r="T23" s="17">
        <v>0.16173221315762401</v>
      </c>
      <c r="U23" s="17">
        <v>0.141672447057728</v>
      </c>
      <c r="V23" s="17">
        <v>0.13498127062482301</v>
      </c>
      <c r="W23" s="17">
        <v>0.14371108112144601</v>
      </c>
      <c r="X23" s="17">
        <v>0.112731576854619</v>
      </c>
      <c r="Y23" s="17">
        <v>0.163601703228485</v>
      </c>
      <c r="Z23" s="17">
        <v>0.16360938385832999</v>
      </c>
      <c r="AA23" s="17">
        <v>0.13751527514682799</v>
      </c>
      <c r="AB23" s="17">
        <v>0.14748238011593401</v>
      </c>
      <c r="AC23" s="17">
        <v>0.11427821943941099</v>
      </c>
      <c r="AD23" s="17">
        <v>0.235462200263553</v>
      </c>
      <c r="AE23" s="17"/>
      <c r="AF23" s="17">
        <v>0.16864101448964</v>
      </c>
      <c r="AG23" s="17">
        <v>0.14975498794728501</v>
      </c>
      <c r="AH23" s="17">
        <v>9.9509249989379003E-2</v>
      </c>
      <c r="AI23" s="17"/>
      <c r="AJ23" s="17">
        <v>0.135678533614006</v>
      </c>
      <c r="AK23" s="17">
        <v>0.13277716892364999</v>
      </c>
      <c r="AL23" s="17">
        <v>0.188602681381249</v>
      </c>
      <c r="AM23" s="17">
        <v>0.167050785385644</v>
      </c>
      <c r="AN23" s="17">
        <v>9.7005602026857901E-2</v>
      </c>
      <c r="AO23" s="17"/>
      <c r="AP23" s="17">
        <v>0.13475424178962001</v>
      </c>
      <c r="AQ23" s="17">
        <v>0.134283526694149</v>
      </c>
      <c r="AR23" s="17">
        <v>0.17759729396635901</v>
      </c>
      <c r="AS23" s="17">
        <v>0.15534686281357499</v>
      </c>
      <c r="AT23" s="17">
        <v>0.115768357588397</v>
      </c>
      <c r="AU23" s="17">
        <v>0.13358361996386101</v>
      </c>
      <c r="AV23" s="17"/>
      <c r="AW23" s="17">
        <v>0.16754839632792801</v>
      </c>
      <c r="AX23" s="17">
        <v>8.9182855567027E-2</v>
      </c>
      <c r="AY23" s="17">
        <v>0.115604858875935</v>
      </c>
      <c r="AZ23" s="17">
        <v>0.21253557331015999</v>
      </c>
      <c r="BA23" s="17">
        <v>0.13969587352636001</v>
      </c>
      <c r="BB23" s="17">
        <v>0.15603113214054501</v>
      </c>
      <c r="BC23" s="17">
        <v>0.14002009580265001</v>
      </c>
      <c r="BD23" s="17">
        <v>0.125052533854385</v>
      </c>
      <c r="BE23" s="17">
        <v>0.178540076837374</v>
      </c>
      <c r="BF23" s="17">
        <v>0.12962301731619399</v>
      </c>
      <c r="BG23" s="17">
        <v>0.15989869989243299</v>
      </c>
      <c r="BH23" s="17">
        <v>0.13999487799489599</v>
      </c>
      <c r="BI23" s="17">
        <v>9.1005082589778893E-2</v>
      </c>
      <c r="BJ23" s="17">
        <v>0.108242043353367</v>
      </c>
      <c r="BK23" s="17">
        <v>0.154543722496575</v>
      </c>
      <c r="BL23" s="17">
        <v>0.103084168312832</v>
      </c>
      <c r="BM23" s="17"/>
      <c r="BN23" s="17">
        <v>0.149147083304911</v>
      </c>
      <c r="BO23" s="17">
        <v>0.13334505731843799</v>
      </c>
      <c r="BP23" s="17"/>
      <c r="BQ23" s="17">
        <v>0.13481545690422</v>
      </c>
      <c r="BR23" s="17">
        <v>0.121573866205377</v>
      </c>
      <c r="BS23" s="17"/>
      <c r="BT23" s="17">
        <v>0.10234969358038</v>
      </c>
      <c r="BU23" s="17"/>
      <c r="BV23" s="17">
        <v>0.11247245832512601</v>
      </c>
      <c r="BW23" s="17">
        <v>0.13151641690969801</v>
      </c>
      <c r="BX23" s="17">
        <v>0.161544055874178</v>
      </c>
      <c r="BY23" s="17"/>
      <c r="BZ23" s="17">
        <v>0.146458934937375</v>
      </c>
      <c r="CA23" s="17">
        <v>0.16487492542738599</v>
      </c>
      <c r="CB23" s="17">
        <v>0.16481985891093001</v>
      </c>
      <c r="CC23" s="17">
        <v>0.13928683574657499</v>
      </c>
      <c r="CD23" s="17">
        <v>0.14531542495982999</v>
      </c>
      <c r="CE23" s="17">
        <v>0.136987750002107</v>
      </c>
      <c r="CF23" s="17">
        <v>0.10686511996890601</v>
      </c>
      <c r="CG23" s="17"/>
      <c r="CH23" s="17">
        <v>8.3193919325530996E-2</v>
      </c>
      <c r="CI23" s="17">
        <v>0.14858781064118701</v>
      </c>
      <c r="CJ23" s="17">
        <v>0.14175440140849899</v>
      </c>
      <c r="CK23" s="17">
        <v>0.143501588970563</v>
      </c>
      <c r="CL23" s="17">
        <v>0.21264957814865501</v>
      </c>
    </row>
    <row r="24" spans="2:90" ht="28.8" x14ac:dyDescent="0.3">
      <c r="B24" s="18" t="s">
        <v>340</v>
      </c>
      <c r="C24" s="17">
        <v>0</v>
      </c>
      <c r="D24" s="17">
        <v>0</v>
      </c>
      <c r="E24" s="17">
        <v>0</v>
      </c>
      <c r="F24" s="17"/>
      <c r="G24" s="17">
        <v>0</v>
      </c>
      <c r="H24" s="17">
        <v>0</v>
      </c>
      <c r="I24" s="17">
        <v>0</v>
      </c>
      <c r="J24" s="17">
        <v>0</v>
      </c>
      <c r="K24" s="17">
        <v>0</v>
      </c>
      <c r="L24" s="17">
        <v>0</v>
      </c>
      <c r="M24" s="17"/>
      <c r="N24" s="17">
        <v>0</v>
      </c>
      <c r="O24" s="17">
        <v>0</v>
      </c>
      <c r="P24" s="17">
        <v>0</v>
      </c>
      <c r="Q24" s="17">
        <v>0</v>
      </c>
      <c r="R24" s="17"/>
      <c r="S24" s="17">
        <v>0</v>
      </c>
      <c r="T24" s="17">
        <v>0</v>
      </c>
      <c r="U24" s="17">
        <v>0</v>
      </c>
      <c r="V24" s="17">
        <v>0</v>
      </c>
      <c r="W24" s="17">
        <v>0</v>
      </c>
      <c r="X24" s="17">
        <v>0</v>
      </c>
      <c r="Y24" s="17">
        <v>0</v>
      </c>
      <c r="Z24" s="17">
        <v>0</v>
      </c>
      <c r="AA24" s="17">
        <v>0</v>
      </c>
      <c r="AB24" s="17">
        <v>0</v>
      </c>
      <c r="AC24" s="17">
        <v>0</v>
      </c>
      <c r="AD24" s="17">
        <v>0</v>
      </c>
      <c r="AE24" s="17"/>
      <c r="AF24" s="17">
        <v>0</v>
      </c>
      <c r="AG24" s="17">
        <v>0</v>
      </c>
      <c r="AH24" s="17">
        <v>0</v>
      </c>
      <c r="AI24" s="17"/>
      <c r="AJ24" s="17">
        <v>0</v>
      </c>
      <c r="AK24" s="17">
        <v>0</v>
      </c>
      <c r="AL24" s="17">
        <v>0</v>
      </c>
      <c r="AM24" s="17">
        <v>0</v>
      </c>
      <c r="AN24" s="17">
        <v>0</v>
      </c>
      <c r="AO24" s="17"/>
      <c r="AP24" s="17">
        <v>0</v>
      </c>
      <c r="AQ24" s="17">
        <v>0</v>
      </c>
      <c r="AR24" s="17">
        <v>0</v>
      </c>
      <c r="AS24" s="17">
        <v>0</v>
      </c>
      <c r="AT24" s="17">
        <v>0</v>
      </c>
      <c r="AU24" s="17">
        <v>0</v>
      </c>
      <c r="AV24" s="17"/>
      <c r="AW24" s="17">
        <v>0</v>
      </c>
      <c r="AX24" s="17">
        <v>0</v>
      </c>
      <c r="AY24" s="17">
        <v>0</v>
      </c>
      <c r="AZ24" s="17">
        <v>0</v>
      </c>
      <c r="BA24" s="17">
        <v>0</v>
      </c>
      <c r="BB24" s="17">
        <v>0</v>
      </c>
      <c r="BC24" s="17">
        <v>0</v>
      </c>
      <c r="BD24" s="17">
        <v>0</v>
      </c>
      <c r="BE24" s="17">
        <v>0</v>
      </c>
      <c r="BF24" s="17">
        <v>0</v>
      </c>
      <c r="BG24" s="17">
        <v>0</v>
      </c>
      <c r="BH24" s="17">
        <v>0</v>
      </c>
      <c r="BI24" s="17">
        <v>0</v>
      </c>
      <c r="BJ24" s="17">
        <v>0</v>
      </c>
      <c r="BK24" s="17">
        <v>0</v>
      </c>
      <c r="BL24" s="17">
        <v>0</v>
      </c>
      <c r="BM24" s="17"/>
      <c r="BN24" s="17">
        <v>0</v>
      </c>
      <c r="BO24" s="17">
        <v>0</v>
      </c>
      <c r="BP24" s="17"/>
      <c r="BQ24" s="17">
        <v>0</v>
      </c>
      <c r="BR24" s="17">
        <v>0</v>
      </c>
      <c r="BS24" s="17"/>
      <c r="BT24" s="17">
        <v>0</v>
      </c>
      <c r="BU24" s="17"/>
      <c r="BV24" s="17">
        <v>0</v>
      </c>
      <c r="BW24" s="17">
        <v>0</v>
      </c>
      <c r="BX24" s="17">
        <v>0</v>
      </c>
      <c r="BY24" s="17"/>
      <c r="BZ24" s="17">
        <v>0</v>
      </c>
      <c r="CA24" s="17">
        <v>0</v>
      </c>
      <c r="CB24" s="17">
        <v>0</v>
      </c>
      <c r="CC24" s="17">
        <v>0</v>
      </c>
      <c r="CD24" s="17">
        <v>0</v>
      </c>
      <c r="CE24" s="17">
        <v>0</v>
      </c>
      <c r="CF24" s="17">
        <v>0</v>
      </c>
      <c r="CG24" s="17"/>
      <c r="CH24" s="17">
        <v>0</v>
      </c>
      <c r="CI24" s="17">
        <v>0</v>
      </c>
      <c r="CJ24" s="17">
        <v>0</v>
      </c>
      <c r="CK24" s="17">
        <v>0</v>
      </c>
      <c r="CL24" s="17">
        <v>0</v>
      </c>
    </row>
    <row r="25" spans="2:90" ht="28.8" x14ac:dyDescent="0.3">
      <c r="B25" s="18" t="s">
        <v>365</v>
      </c>
      <c r="C25" s="17">
        <v>7.6892977404036597E-2</v>
      </c>
      <c r="D25" s="17">
        <v>7.2765742877162198E-2</v>
      </c>
      <c r="E25" s="17">
        <v>8.0531426430205499E-2</v>
      </c>
      <c r="F25" s="17"/>
      <c r="G25" s="17">
        <v>4.3901702297956598E-2</v>
      </c>
      <c r="H25" s="17">
        <v>4.4834207605309803E-2</v>
      </c>
      <c r="I25" s="17">
        <v>5.70351776324051E-2</v>
      </c>
      <c r="J25" s="17">
        <v>7.7714640634091003E-2</v>
      </c>
      <c r="K25" s="17">
        <v>0.11734355665563199</v>
      </c>
      <c r="L25" s="17">
        <v>0.116030691796839</v>
      </c>
      <c r="M25" s="17"/>
      <c r="N25" s="17">
        <v>6.6888305669144596E-2</v>
      </c>
      <c r="O25" s="17">
        <v>7.5397410647749005E-2</v>
      </c>
      <c r="P25" s="17">
        <v>9.8435493512507993E-2</v>
      </c>
      <c r="Q25" s="17">
        <v>6.8838897907641597E-2</v>
      </c>
      <c r="R25" s="17"/>
      <c r="S25" s="17">
        <v>5.8202739036492999E-2</v>
      </c>
      <c r="T25" s="17">
        <v>6.6422862940110294E-2</v>
      </c>
      <c r="U25" s="17">
        <v>4.8840813604804599E-2</v>
      </c>
      <c r="V25" s="17">
        <v>0.11536558479088201</v>
      </c>
      <c r="W25" s="17">
        <v>5.8462214209222499E-2</v>
      </c>
      <c r="X25" s="17">
        <v>8.6377636048452194E-2</v>
      </c>
      <c r="Y25" s="17">
        <v>0.12189835699950501</v>
      </c>
      <c r="Z25" s="17">
        <v>5.5856881521356198E-2</v>
      </c>
      <c r="AA25" s="17">
        <v>0.110843280034241</v>
      </c>
      <c r="AB25" s="17">
        <v>6.1780499897109799E-2</v>
      </c>
      <c r="AC25" s="17">
        <v>6.4711818021055495E-2</v>
      </c>
      <c r="AD25" s="17">
        <v>3.23834458545567E-2</v>
      </c>
      <c r="AE25" s="17"/>
      <c r="AF25" s="17">
        <v>9.3765153890408598E-2</v>
      </c>
      <c r="AG25" s="17">
        <v>6.5180035210648801E-2</v>
      </c>
      <c r="AH25" s="17">
        <v>7.7996538752239303E-2</v>
      </c>
      <c r="AI25" s="17"/>
      <c r="AJ25" s="17">
        <v>8.1709250895409299E-2</v>
      </c>
      <c r="AK25" s="17">
        <v>5.96194312328195E-2</v>
      </c>
      <c r="AL25" s="17">
        <v>7.5588932447049006E-2</v>
      </c>
      <c r="AM25" s="17">
        <v>9.2039921461976995E-2</v>
      </c>
      <c r="AN25" s="17">
        <v>7.3339749904259399E-2</v>
      </c>
      <c r="AO25" s="17"/>
      <c r="AP25" s="17">
        <v>5.7433626137871598E-2</v>
      </c>
      <c r="AQ25" s="17">
        <v>8.4799293644901005E-2</v>
      </c>
      <c r="AR25" s="17">
        <v>8.1790494545740194E-2</v>
      </c>
      <c r="AS25" s="17">
        <v>7.8329154685815694E-2</v>
      </c>
      <c r="AT25" s="17">
        <v>8.7449021316462205E-2</v>
      </c>
      <c r="AU25" s="17">
        <v>9.26005198139076E-2</v>
      </c>
      <c r="AV25" s="17"/>
      <c r="AW25" s="17">
        <v>9.7542922048458505E-2</v>
      </c>
      <c r="AX25" s="17">
        <v>4.3872338945657001E-2</v>
      </c>
      <c r="AY25" s="17">
        <v>6.5603062210967997E-2</v>
      </c>
      <c r="AZ25" s="17">
        <v>8.5028092682170903E-2</v>
      </c>
      <c r="BA25" s="17">
        <v>0.12493906835100101</v>
      </c>
      <c r="BB25" s="17">
        <v>0.11030710819341299</v>
      </c>
      <c r="BC25" s="17">
        <v>7.8552660937673296E-2</v>
      </c>
      <c r="BD25" s="17">
        <v>5.4902098146908399E-2</v>
      </c>
      <c r="BE25" s="17">
        <v>2.5005975284810598E-2</v>
      </c>
      <c r="BF25" s="17">
        <v>3.6445901295391603E-2</v>
      </c>
      <c r="BG25" s="17">
        <v>7.5151963248758002E-2</v>
      </c>
      <c r="BH25" s="17">
        <v>0.113584437511072</v>
      </c>
      <c r="BI25" s="17">
        <v>8.9609483881957802E-2</v>
      </c>
      <c r="BJ25" s="17">
        <v>7.0113828905971995E-2</v>
      </c>
      <c r="BK25" s="17">
        <v>2.0840410375704499E-2</v>
      </c>
      <c r="BL25" s="17">
        <v>5.0969340595158598E-2</v>
      </c>
      <c r="BM25" s="17"/>
      <c r="BN25" s="17">
        <v>8.3783719626132805E-2</v>
      </c>
      <c r="BO25" s="17">
        <v>6.7338847127392298E-2</v>
      </c>
      <c r="BP25" s="17"/>
      <c r="BQ25" s="17">
        <v>5.2946104052718899E-2</v>
      </c>
      <c r="BR25" s="17">
        <v>6.6761767648128495E-2</v>
      </c>
      <c r="BS25" s="17"/>
      <c r="BT25" s="17">
        <v>6.03705417331519E-2</v>
      </c>
      <c r="BU25" s="17"/>
      <c r="BV25" s="17">
        <v>8.2470587835036205E-2</v>
      </c>
      <c r="BW25" s="17">
        <v>3.9328753023344903E-2</v>
      </c>
      <c r="BX25" s="17">
        <v>9.1046547347950701E-2</v>
      </c>
      <c r="BY25" s="17"/>
      <c r="BZ25" s="17">
        <v>0.12009390766498899</v>
      </c>
      <c r="CA25" s="17">
        <v>0.10893582474025899</v>
      </c>
      <c r="CB25" s="17">
        <v>7.8082293462596306E-2</v>
      </c>
      <c r="CC25" s="17">
        <v>7.5990037326399196E-2</v>
      </c>
      <c r="CD25" s="17">
        <v>4.9042245650931203E-2</v>
      </c>
      <c r="CE25" s="17">
        <v>7.7457299172395702E-2</v>
      </c>
      <c r="CF25" s="17">
        <v>5.5658048754479501E-2</v>
      </c>
      <c r="CG25" s="17"/>
      <c r="CH25" s="17">
        <v>4.5191308850088298E-2</v>
      </c>
      <c r="CI25" s="17">
        <v>7.54434781713825E-2</v>
      </c>
      <c r="CJ25" s="17">
        <v>6.2931521198433399E-2</v>
      </c>
      <c r="CK25" s="17">
        <v>0.111592430540306</v>
      </c>
      <c r="CL25" s="17">
        <v>0.154903293890337</v>
      </c>
    </row>
    <row r="26" spans="2:90" x14ac:dyDescent="0.3">
      <c r="B26" s="18" t="s">
        <v>131</v>
      </c>
      <c r="C26" s="17">
        <v>9.3450159071176396E-3</v>
      </c>
      <c r="D26" s="17">
        <v>8.5729698177769501E-3</v>
      </c>
      <c r="E26" s="17">
        <v>1.0167907176443799E-2</v>
      </c>
      <c r="F26" s="17"/>
      <c r="G26" s="17">
        <v>3.5627206528912499E-3</v>
      </c>
      <c r="H26" s="17">
        <v>0</v>
      </c>
      <c r="I26" s="17">
        <v>3.17128983801779E-3</v>
      </c>
      <c r="J26" s="17">
        <v>5.8736458384905897E-3</v>
      </c>
      <c r="K26" s="17">
        <v>9.9460000492619001E-3</v>
      </c>
      <c r="L26" s="17">
        <v>2.92539142672491E-2</v>
      </c>
      <c r="M26" s="17"/>
      <c r="N26" s="17">
        <v>3.87374002660002E-3</v>
      </c>
      <c r="O26" s="17">
        <v>1.45889318542212E-2</v>
      </c>
      <c r="P26" s="17">
        <v>9.9310680647625004E-3</v>
      </c>
      <c r="Q26" s="17">
        <v>9.2981854075303693E-3</v>
      </c>
      <c r="R26" s="17"/>
      <c r="S26" s="17">
        <v>7.0781181149074798E-3</v>
      </c>
      <c r="T26" s="17">
        <v>1.6080627753675501E-2</v>
      </c>
      <c r="U26" s="17">
        <v>1.98081942777305E-2</v>
      </c>
      <c r="V26" s="17">
        <v>0</v>
      </c>
      <c r="W26" s="17">
        <v>7.2310103773733101E-3</v>
      </c>
      <c r="X26" s="17">
        <v>5.6672715916156798E-3</v>
      </c>
      <c r="Y26" s="17">
        <v>1.22586220072715E-2</v>
      </c>
      <c r="Z26" s="17">
        <v>4.3531393269341398E-2</v>
      </c>
      <c r="AA26" s="17">
        <v>0</v>
      </c>
      <c r="AB26" s="17">
        <v>6.0327150968268704E-3</v>
      </c>
      <c r="AC26" s="17">
        <v>9.1838405948000204E-3</v>
      </c>
      <c r="AD26" s="17">
        <v>0</v>
      </c>
      <c r="AE26" s="17"/>
      <c r="AF26" s="17">
        <v>1.33799981833036E-2</v>
      </c>
      <c r="AG26" s="17">
        <v>1.04416355136541E-2</v>
      </c>
      <c r="AH26" s="17">
        <v>0</v>
      </c>
      <c r="AI26" s="17"/>
      <c r="AJ26" s="17">
        <v>1.5019254048537999E-2</v>
      </c>
      <c r="AK26" s="17">
        <v>5.6134265443573902E-3</v>
      </c>
      <c r="AL26" s="17">
        <v>1.87409167923351E-2</v>
      </c>
      <c r="AM26" s="17">
        <v>1.5954428404045599E-2</v>
      </c>
      <c r="AN26" s="17">
        <v>1.00102088402518E-2</v>
      </c>
      <c r="AO26" s="17"/>
      <c r="AP26" s="17">
        <v>4.0217350847720403E-3</v>
      </c>
      <c r="AQ26" s="17">
        <v>1.1677019104490999E-2</v>
      </c>
      <c r="AR26" s="17">
        <v>1.62403536363563E-2</v>
      </c>
      <c r="AS26" s="17">
        <v>1.0639991375448301E-2</v>
      </c>
      <c r="AT26" s="17">
        <v>0</v>
      </c>
      <c r="AU26" s="17">
        <v>2.3379237879584101E-2</v>
      </c>
      <c r="AV26" s="17"/>
      <c r="AW26" s="17">
        <v>0</v>
      </c>
      <c r="AX26" s="17">
        <v>1.1165623336890499E-2</v>
      </c>
      <c r="AY26" s="17">
        <v>0</v>
      </c>
      <c r="AZ26" s="17">
        <v>7.5752907101484602E-3</v>
      </c>
      <c r="BA26" s="17">
        <v>1.3010084116769899E-2</v>
      </c>
      <c r="BB26" s="17">
        <v>1.2160571906246099E-2</v>
      </c>
      <c r="BC26" s="17">
        <v>5.2075691342337504E-3</v>
      </c>
      <c r="BD26" s="17">
        <v>6.9462515250705396E-3</v>
      </c>
      <c r="BE26" s="17">
        <v>0</v>
      </c>
      <c r="BF26" s="17">
        <v>1.2027703443558E-2</v>
      </c>
      <c r="BG26" s="17">
        <v>1.95714636450579E-2</v>
      </c>
      <c r="BH26" s="17">
        <v>1.0010961845095199E-2</v>
      </c>
      <c r="BI26" s="17">
        <v>1.31192881528568E-2</v>
      </c>
      <c r="BJ26" s="17">
        <v>0</v>
      </c>
      <c r="BK26" s="17">
        <v>2.49051130468174E-2</v>
      </c>
      <c r="BL26" s="17">
        <v>1.65228794734678E-2</v>
      </c>
      <c r="BM26" s="17"/>
      <c r="BN26" s="17">
        <v>9.3839686089468508E-3</v>
      </c>
      <c r="BO26" s="17">
        <v>9.4302601088864495E-3</v>
      </c>
      <c r="BP26" s="17"/>
      <c r="BQ26" s="17">
        <v>4.5216957568335898E-3</v>
      </c>
      <c r="BR26" s="17">
        <v>5.1332273006936104E-3</v>
      </c>
      <c r="BS26" s="17"/>
      <c r="BT26" s="17">
        <v>0</v>
      </c>
      <c r="BU26" s="17"/>
      <c r="BV26" s="17">
        <v>6.8821535531259203E-3</v>
      </c>
      <c r="BW26" s="17">
        <v>7.1989427474267497E-3</v>
      </c>
      <c r="BX26" s="17">
        <v>1.0955977333359001E-2</v>
      </c>
      <c r="BY26" s="17"/>
      <c r="BZ26" s="17">
        <v>0</v>
      </c>
      <c r="CA26" s="17">
        <v>0</v>
      </c>
      <c r="CB26" s="17">
        <v>3.5601232048468601E-3</v>
      </c>
      <c r="CC26" s="17">
        <v>4.0756954031103002E-3</v>
      </c>
      <c r="CD26" s="17">
        <v>1.1485147721947701E-2</v>
      </c>
      <c r="CE26" s="17">
        <v>1.2616911269674701E-2</v>
      </c>
      <c r="CF26" s="17">
        <v>3.04320695082833E-2</v>
      </c>
      <c r="CG26" s="17"/>
      <c r="CH26" s="17">
        <v>2.7985537888660698E-2</v>
      </c>
      <c r="CI26" s="17">
        <v>1.5101660130385899E-2</v>
      </c>
      <c r="CJ26" s="17">
        <v>4.0739412276197496E-3</v>
      </c>
      <c r="CK26" s="17">
        <v>0</v>
      </c>
      <c r="CL26" s="17">
        <v>0</v>
      </c>
    </row>
    <row r="27" spans="2:90" x14ac:dyDescent="0.3">
      <c r="B27" s="18" t="s">
        <v>118</v>
      </c>
      <c r="C27" s="19">
        <v>9.6723558802792806E-2</v>
      </c>
      <c r="D27" s="19">
        <v>8.7612723190781394E-2</v>
      </c>
      <c r="E27" s="19">
        <v>0.106324597242394</v>
      </c>
      <c r="F27" s="19"/>
      <c r="G27" s="19">
        <v>7.7641424889790006E-2</v>
      </c>
      <c r="H27" s="19">
        <v>3.7084415280472002E-2</v>
      </c>
      <c r="I27" s="19">
        <v>0.115179099447428</v>
      </c>
      <c r="J27" s="19">
        <v>0.141864199068063</v>
      </c>
      <c r="K27" s="19">
        <v>8.55475506991238E-2</v>
      </c>
      <c r="L27" s="19">
        <v>0.11522095975546599</v>
      </c>
      <c r="M27" s="19"/>
      <c r="N27" s="19">
        <v>7.7067181907228902E-2</v>
      </c>
      <c r="O27" s="19">
        <v>7.7750313075379995E-2</v>
      </c>
      <c r="P27" s="19">
        <v>0.11701052150265399</v>
      </c>
      <c r="Q27" s="19">
        <v>0.120172775708101</v>
      </c>
      <c r="R27" s="19"/>
      <c r="S27" s="19">
        <v>7.8762593889568799E-2</v>
      </c>
      <c r="T27" s="19">
        <v>0.101722597477716</v>
      </c>
      <c r="U27" s="19">
        <v>0.111905700622575</v>
      </c>
      <c r="V27" s="19">
        <v>0.157104205762466</v>
      </c>
      <c r="W27" s="19">
        <v>0.10327246052166</v>
      </c>
      <c r="X27" s="19">
        <v>0.104883575318136</v>
      </c>
      <c r="Y27" s="19">
        <v>8.7679615299728397E-2</v>
      </c>
      <c r="Z27" s="19">
        <v>4.3191993822465698E-2</v>
      </c>
      <c r="AA27" s="19">
        <v>8.1244790740367695E-2</v>
      </c>
      <c r="AB27" s="19">
        <v>9.2580724941026898E-2</v>
      </c>
      <c r="AC27" s="19">
        <v>0.103991521918485</v>
      </c>
      <c r="AD27" s="19">
        <v>5.1908839539420597E-2</v>
      </c>
      <c r="AE27" s="19"/>
      <c r="AF27" s="19">
        <v>0.10416796743370101</v>
      </c>
      <c r="AG27" s="19">
        <v>7.9135195190817506E-2</v>
      </c>
      <c r="AH27" s="19">
        <v>0.118536454816808</v>
      </c>
      <c r="AI27" s="19"/>
      <c r="AJ27" s="19">
        <v>9.0398139872051003E-2</v>
      </c>
      <c r="AK27" s="19">
        <v>8.1643741879579595E-2</v>
      </c>
      <c r="AL27" s="19">
        <v>8.4739292386526305E-2</v>
      </c>
      <c r="AM27" s="19">
        <v>9.0841338147814102E-2</v>
      </c>
      <c r="AN27" s="19">
        <v>9.8530701402935003E-2</v>
      </c>
      <c r="AO27" s="19"/>
      <c r="AP27" s="19">
        <v>7.9993511534656198E-2</v>
      </c>
      <c r="AQ27" s="19">
        <v>7.9707141375191498E-2</v>
      </c>
      <c r="AR27" s="19">
        <v>7.5010920843086207E-2</v>
      </c>
      <c r="AS27" s="19">
        <v>9.1413796738334704E-2</v>
      </c>
      <c r="AT27" s="19">
        <v>8.5451910552876098E-2</v>
      </c>
      <c r="AU27" s="19">
        <v>0.17230624836884401</v>
      </c>
      <c r="AV27" s="19"/>
      <c r="AW27" s="19">
        <v>0.22232986595229001</v>
      </c>
      <c r="AX27" s="19">
        <v>0.169199236975765</v>
      </c>
      <c r="AY27" s="19">
        <v>0.11562279436055201</v>
      </c>
      <c r="AZ27" s="19">
        <v>7.0463895987666794E-2</v>
      </c>
      <c r="BA27" s="19">
        <v>8.8053535723864304E-2</v>
      </c>
      <c r="BB27" s="19">
        <v>9.0212234165995706E-2</v>
      </c>
      <c r="BC27" s="19">
        <v>9.8212484420508006E-2</v>
      </c>
      <c r="BD27" s="19">
        <v>7.9343380946311298E-2</v>
      </c>
      <c r="BE27" s="19">
        <v>5.3406883918418503E-2</v>
      </c>
      <c r="BF27" s="19">
        <v>9.2682179109451202E-2</v>
      </c>
      <c r="BG27" s="19">
        <v>4.2770481545436598E-2</v>
      </c>
      <c r="BH27" s="19">
        <v>8.7060055690159704E-2</v>
      </c>
      <c r="BI27" s="19">
        <v>0.120216327924627</v>
      </c>
      <c r="BJ27" s="19">
        <v>3.72693546852143E-2</v>
      </c>
      <c r="BK27" s="19">
        <v>6.7016289409172106E-2</v>
      </c>
      <c r="BL27" s="19">
        <v>7.2903254714155402E-2</v>
      </c>
      <c r="BM27" s="19"/>
      <c r="BN27" s="19">
        <v>8.8535382463024295E-2</v>
      </c>
      <c r="BO27" s="19">
        <v>0.105189487716544</v>
      </c>
      <c r="BP27" s="19"/>
      <c r="BQ27" s="19">
        <v>8.1652005098393404E-2</v>
      </c>
      <c r="BR27" s="19">
        <v>7.77442405435783E-2</v>
      </c>
      <c r="BS27" s="19"/>
      <c r="BT27" s="19">
        <v>6.5709683665628807E-2</v>
      </c>
      <c r="BU27" s="19"/>
      <c r="BV27" s="19">
        <v>0.123685083582905</v>
      </c>
      <c r="BW27" s="19">
        <v>6.04668561879824E-2</v>
      </c>
      <c r="BX27" s="19">
        <v>9.5702844825920896E-2</v>
      </c>
      <c r="BY27" s="19"/>
      <c r="BZ27" s="19">
        <v>8.0367597709718006E-2</v>
      </c>
      <c r="CA27" s="19">
        <v>6.0274965128995397E-2</v>
      </c>
      <c r="CB27" s="19">
        <v>0.116666552644118</v>
      </c>
      <c r="CC27" s="19">
        <v>3.58245087209157E-2</v>
      </c>
      <c r="CD27" s="19">
        <v>8.0021574803863404E-2</v>
      </c>
      <c r="CE27" s="19">
        <v>0.106432096586564</v>
      </c>
      <c r="CF27" s="19">
        <v>8.4164801487191396E-2</v>
      </c>
      <c r="CG27" s="19"/>
      <c r="CH27" s="19">
        <v>8.3213766404447595E-2</v>
      </c>
      <c r="CI27" s="19">
        <v>0.11597189057945401</v>
      </c>
      <c r="CJ27" s="19">
        <v>9.5052235160272502E-2</v>
      </c>
      <c r="CK27" s="19">
        <v>6.9719655735650199E-2</v>
      </c>
      <c r="CL27" s="19">
        <v>7.4479053735282297E-2</v>
      </c>
    </row>
    <row r="28" spans="2:90" x14ac:dyDescent="0.3">
      <c r="B28" s="16" t="s">
        <v>368</v>
      </c>
    </row>
    <row r="29" spans="2:90" x14ac:dyDescent="0.3">
      <c r="B29" t="s">
        <v>111</v>
      </c>
    </row>
    <row r="30" spans="2:90" x14ac:dyDescent="0.3">
      <c r="B30" t="s">
        <v>112</v>
      </c>
    </row>
    <row r="32" spans="2:90" x14ac:dyDescent="0.3">
      <c r="B32"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CL24"/>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378</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28.8" x14ac:dyDescent="0.3">
      <c r="B9" s="18" t="s">
        <v>369</v>
      </c>
      <c r="C9" s="17">
        <v>0.24812552899944201</v>
      </c>
      <c r="D9" s="17">
        <v>0.25818884893626398</v>
      </c>
      <c r="E9" s="17">
        <v>0.240257516825477</v>
      </c>
      <c r="F9" s="17"/>
      <c r="G9" s="17">
        <v>0.20102416342383</v>
      </c>
      <c r="H9" s="17">
        <v>0.30187044280303699</v>
      </c>
      <c r="I9" s="17">
        <v>0.26080260433543101</v>
      </c>
      <c r="J9" s="17">
        <v>0.26961643039691802</v>
      </c>
      <c r="K9" s="17">
        <v>0.22630074270564399</v>
      </c>
      <c r="L9" s="17">
        <v>0.222320266594423</v>
      </c>
      <c r="M9" s="17"/>
      <c r="N9" s="17">
        <v>0.246136128867016</v>
      </c>
      <c r="O9" s="17">
        <v>0.26639807328804199</v>
      </c>
      <c r="P9" s="17">
        <v>0.224709015427319</v>
      </c>
      <c r="Q9" s="17">
        <v>0.25206008862783003</v>
      </c>
      <c r="R9" s="17"/>
      <c r="S9" s="17">
        <v>0.23914501110690201</v>
      </c>
      <c r="T9" s="17">
        <v>0.266068312580446</v>
      </c>
      <c r="U9" s="17">
        <v>0.28262545143628698</v>
      </c>
      <c r="V9" s="17">
        <v>0.22895792358794301</v>
      </c>
      <c r="W9" s="17">
        <v>0.24822034844881999</v>
      </c>
      <c r="X9" s="17">
        <v>0.24847550005365601</v>
      </c>
      <c r="Y9" s="17">
        <v>0.21014438456776899</v>
      </c>
      <c r="Z9" s="17">
        <v>0.2505606723712</v>
      </c>
      <c r="AA9" s="17">
        <v>0.25369838550073598</v>
      </c>
      <c r="AB9" s="17">
        <v>0.22689029165260199</v>
      </c>
      <c r="AC9" s="17">
        <v>0.31046304797650598</v>
      </c>
      <c r="AD9" s="17">
        <v>0.21368982222248201</v>
      </c>
      <c r="AE9" s="17"/>
      <c r="AF9" s="17">
        <v>0.24706992907514999</v>
      </c>
      <c r="AG9" s="17">
        <v>0.24248090459413099</v>
      </c>
      <c r="AH9" s="17">
        <v>0.26681468285611698</v>
      </c>
      <c r="AI9" s="17"/>
      <c r="AJ9" s="17">
        <v>0.27186745896461101</v>
      </c>
      <c r="AK9" s="17">
        <v>0.26133439371517903</v>
      </c>
      <c r="AL9" s="17">
        <v>0.21547619400274301</v>
      </c>
      <c r="AM9" s="17">
        <v>0.28234246225651899</v>
      </c>
      <c r="AN9" s="17">
        <v>0.237918176520304</v>
      </c>
      <c r="AO9" s="17"/>
      <c r="AP9" s="17">
        <v>0.24018664959435501</v>
      </c>
      <c r="AQ9" s="17">
        <v>0.22485595156906801</v>
      </c>
      <c r="AR9" s="17">
        <v>0.25688026531217101</v>
      </c>
      <c r="AS9" s="17">
        <v>0.28318430539563699</v>
      </c>
      <c r="AT9" s="17">
        <v>0.21726627505257001</v>
      </c>
      <c r="AU9" s="17">
        <v>0.263782623729928</v>
      </c>
      <c r="AV9" s="17"/>
      <c r="AW9" s="17">
        <v>0.203837136112578</v>
      </c>
      <c r="AX9" s="17">
        <v>0.22292995171719299</v>
      </c>
      <c r="AY9" s="17">
        <v>0.229232092434516</v>
      </c>
      <c r="AZ9" s="17">
        <v>0.25794219484330899</v>
      </c>
      <c r="BA9" s="17">
        <v>0.26190995352341101</v>
      </c>
      <c r="BB9" s="17">
        <v>0.25515372040253198</v>
      </c>
      <c r="BC9" s="17">
        <v>0.237043543259636</v>
      </c>
      <c r="BD9" s="17">
        <v>0.264506376220771</v>
      </c>
      <c r="BE9" s="17">
        <v>0.31428619519838102</v>
      </c>
      <c r="BF9" s="17">
        <v>0.271069164069281</v>
      </c>
      <c r="BG9" s="17">
        <v>0.26582391634014702</v>
      </c>
      <c r="BH9" s="17">
        <v>0.30087467278871499</v>
      </c>
      <c r="BI9" s="17">
        <v>0.19514276163100899</v>
      </c>
      <c r="BJ9" s="17">
        <v>0.31071617930373002</v>
      </c>
      <c r="BK9" s="17">
        <v>0.24661594949795199</v>
      </c>
      <c r="BL9" s="17">
        <v>0.19795261113325699</v>
      </c>
      <c r="BM9" s="17"/>
      <c r="BN9" s="17">
        <v>0.246059349076126</v>
      </c>
      <c r="BO9" s="17">
        <v>0.25115434434899803</v>
      </c>
      <c r="BP9" s="17"/>
      <c r="BQ9" s="17">
        <v>0.238229458995836</v>
      </c>
      <c r="BR9" s="17">
        <v>0.308835257327151</v>
      </c>
      <c r="BS9" s="17"/>
      <c r="BT9" s="17">
        <v>0.32240684935770703</v>
      </c>
      <c r="BU9" s="17"/>
      <c r="BV9" s="17">
        <v>0.28143088538524402</v>
      </c>
      <c r="BW9" s="17">
        <v>0.229231801042306</v>
      </c>
      <c r="BX9" s="17">
        <v>0.239787684416914</v>
      </c>
      <c r="BY9" s="17"/>
      <c r="BZ9" s="17">
        <v>0.21734519402166499</v>
      </c>
      <c r="CA9" s="17">
        <v>0.24839519842688901</v>
      </c>
      <c r="CB9" s="17">
        <v>0.216101202400971</v>
      </c>
      <c r="CC9" s="17">
        <v>0.303239753501238</v>
      </c>
      <c r="CD9" s="17">
        <v>0.26645770621798298</v>
      </c>
      <c r="CE9" s="17">
        <v>0.26839867726565703</v>
      </c>
      <c r="CF9" s="17">
        <v>0.26680983831827199</v>
      </c>
      <c r="CG9" s="17"/>
      <c r="CH9" s="17">
        <v>0.19883356228405399</v>
      </c>
      <c r="CI9" s="17">
        <v>0.23204954234316699</v>
      </c>
      <c r="CJ9" s="17">
        <v>0.28116682447136299</v>
      </c>
      <c r="CK9" s="17">
        <v>0.25004493040478398</v>
      </c>
      <c r="CL9" s="17">
        <v>0.20670968237586901</v>
      </c>
    </row>
    <row r="10" spans="2:90" ht="28.8" x14ac:dyDescent="0.3">
      <c r="B10" s="18" t="s">
        <v>370</v>
      </c>
      <c r="C10" s="17">
        <v>0.18333263113217699</v>
      </c>
      <c r="D10" s="17">
        <v>0.19185522190207999</v>
      </c>
      <c r="E10" s="17">
        <v>0.17549897125644301</v>
      </c>
      <c r="F10" s="17"/>
      <c r="G10" s="17">
        <v>0.23625866735528001</v>
      </c>
      <c r="H10" s="17">
        <v>0.24394199077293399</v>
      </c>
      <c r="I10" s="17">
        <v>0.17729200095200501</v>
      </c>
      <c r="J10" s="17">
        <v>0.14767561774091201</v>
      </c>
      <c r="K10" s="17">
        <v>0.132464325054306</v>
      </c>
      <c r="L10" s="17">
        <v>0.166664795550652</v>
      </c>
      <c r="M10" s="17"/>
      <c r="N10" s="17">
        <v>0.18750199206885301</v>
      </c>
      <c r="O10" s="17">
        <v>0.17133913814351401</v>
      </c>
      <c r="P10" s="17">
        <v>0.21773724595983701</v>
      </c>
      <c r="Q10" s="17">
        <v>0.16284457102765201</v>
      </c>
      <c r="R10" s="17"/>
      <c r="S10" s="17">
        <v>0.20873404363287601</v>
      </c>
      <c r="T10" s="17">
        <v>0.180494584369675</v>
      </c>
      <c r="U10" s="17">
        <v>0.151999270004545</v>
      </c>
      <c r="V10" s="17">
        <v>0.202317941652358</v>
      </c>
      <c r="W10" s="17">
        <v>0.18726201966820899</v>
      </c>
      <c r="X10" s="17">
        <v>0.19500681389284899</v>
      </c>
      <c r="Y10" s="17">
        <v>0.203995996590908</v>
      </c>
      <c r="Z10" s="17">
        <v>0.22801850963502401</v>
      </c>
      <c r="AA10" s="17">
        <v>0.12837010977885399</v>
      </c>
      <c r="AB10" s="17">
        <v>0.164788949822752</v>
      </c>
      <c r="AC10" s="17">
        <v>0.24185004592276199</v>
      </c>
      <c r="AD10" s="17">
        <v>0.104983263684228</v>
      </c>
      <c r="AE10" s="17"/>
      <c r="AF10" s="17">
        <v>0.18348934677114401</v>
      </c>
      <c r="AG10" s="17">
        <v>0.179085290426752</v>
      </c>
      <c r="AH10" s="17">
        <v>0.20461160636867401</v>
      </c>
      <c r="AI10" s="17"/>
      <c r="AJ10" s="17">
        <v>0.19132943370105199</v>
      </c>
      <c r="AK10" s="17">
        <v>0.214381627161082</v>
      </c>
      <c r="AL10" s="17">
        <v>0.172883426578156</v>
      </c>
      <c r="AM10" s="17">
        <v>0.17003658513280201</v>
      </c>
      <c r="AN10" s="17">
        <v>0.172070824205734</v>
      </c>
      <c r="AO10" s="17"/>
      <c r="AP10" s="17">
        <v>0.219515840925741</v>
      </c>
      <c r="AQ10" s="17">
        <v>0.21075620880734999</v>
      </c>
      <c r="AR10" s="17">
        <v>0.191582625056269</v>
      </c>
      <c r="AS10" s="17">
        <v>0.16056875490022399</v>
      </c>
      <c r="AT10" s="17">
        <v>0.188593018952289</v>
      </c>
      <c r="AU10" s="17">
        <v>0.154810216065534</v>
      </c>
      <c r="AV10" s="17"/>
      <c r="AW10" s="17">
        <v>0.13946707682238599</v>
      </c>
      <c r="AX10" s="17">
        <v>0.16711246177987199</v>
      </c>
      <c r="AY10" s="17">
        <v>0.166470411732037</v>
      </c>
      <c r="AZ10" s="17">
        <v>0.13002652452803101</v>
      </c>
      <c r="BA10" s="17">
        <v>0.21787253175538901</v>
      </c>
      <c r="BB10" s="17">
        <v>0.12066039615395099</v>
      </c>
      <c r="BC10" s="17">
        <v>0.241474519206131</v>
      </c>
      <c r="BD10" s="17">
        <v>0.17348621882984899</v>
      </c>
      <c r="BE10" s="17">
        <v>0.167445425299421</v>
      </c>
      <c r="BF10" s="17">
        <v>0.22899771149728801</v>
      </c>
      <c r="BG10" s="17">
        <v>0.222553817398882</v>
      </c>
      <c r="BH10" s="17">
        <v>0.25576440549231999</v>
      </c>
      <c r="BI10" s="17">
        <v>0.22159236309352001</v>
      </c>
      <c r="BJ10" s="17">
        <v>0.16739501831947901</v>
      </c>
      <c r="BK10" s="17">
        <v>8.2144439499726399E-2</v>
      </c>
      <c r="BL10" s="17">
        <v>0.195302337620128</v>
      </c>
      <c r="BM10" s="17"/>
      <c r="BN10" s="17">
        <v>0.19170574028992299</v>
      </c>
      <c r="BO10" s="17">
        <v>0.17090872445219699</v>
      </c>
      <c r="BP10" s="17"/>
      <c r="BQ10" s="17">
        <v>0.212843174381736</v>
      </c>
      <c r="BR10" s="17">
        <v>0.22131153093070999</v>
      </c>
      <c r="BS10" s="17"/>
      <c r="BT10" s="17">
        <v>0.21734503212824099</v>
      </c>
      <c r="BU10" s="17"/>
      <c r="BV10" s="17">
        <v>0.14438037971544099</v>
      </c>
      <c r="BW10" s="17">
        <v>0.231225291178172</v>
      </c>
      <c r="BX10" s="17">
        <v>0.18042205920076801</v>
      </c>
      <c r="BY10" s="17"/>
      <c r="BZ10" s="17">
        <v>0.121306816328956</v>
      </c>
      <c r="CA10" s="17">
        <v>0.143500196773373</v>
      </c>
      <c r="CB10" s="17">
        <v>0.17238450161009</v>
      </c>
      <c r="CC10" s="17">
        <v>0.22195802467091799</v>
      </c>
      <c r="CD10" s="17">
        <v>0.25220653724826397</v>
      </c>
      <c r="CE10" s="17">
        <v>0.17341555463956801</v>
      </c>
      <c r="CF10" s="17">
        <v>0.205012816068465</v>
      </c>
      <c r="CG10" s="17"/>
      <c r="CH10" s="17">
        <v>0.21507781261386599</v>
      </c>
      <c r="CI10" s="17">
        <v>0.19561322021352001</v>
      </c>
      <c r="CJ10" s="17">
        <v>0.193180445767246</v>
      </c>
      <c r="CK10" s="17">
        <v>0.132957176605809</v>
      </c>
      <c r="CL10" s="17">
        <v>9.7660453949816595E-2</v>
      </c>
    </row>
    <row r="11" spans="2:90" ht="43.2" x14ac:dyDescent="0.3">
      <c r="B11" s="18" t="s">
        <v>371</v>
      </c>
      <c r="C11" s="17">
        <v>0.15759229014816101</v>
      </c>
      <c r="D11" s="17">
        <v>0.16331920159152</v>
      </c>
      <c r="E11" s="17">
        <v>0.15324460218583599</v>
      </c>
      <c r="F11" s="17"/>
      <c r="G11" s="17">
        <v>0.198773741606841</v>
      </c>
      <c r="H11" s="17">
        <v>0.15872598645656799</v>
      </c>
      <c r="I11" s="17">
        <v>0.11209143972880301</v>
      </c>
      <c r="J11" s="17">
        <v>0.13983314115144799</v>
      </c>
      <c r="K11" s="17">
        <v>0.204325064856267</v>
      </c>
      <c r="L11" s="17">
        <v>0.149634667249822</v>
      </c>
      <c r="M11" s="17"/>
      <c r="N11" s="17">
        <v>0.13968672451140901</v>
      </c>
      <c r="O11" s="17">
        <v>0.15205247650564599</v>
      </c>
      <c r="P11" s="17">
        <v>0.183734530526417</v>
      </c>
      <c r="Q11" s="17">
        <v>0.16121556783412699</v>
      </c>
      <c r="R11" s="17"/>
      <c r="S11" s="17">
        <v>0.19544013882326799</v>
      </c>
      <c r="T11" s="17">
        <v>0.16652670982387799</v>
      </c>
      <c r="U11" s="17">
        <v>0.15212229941222299</v>
      </c>
      <c r="V11" s="17">
        <v>0.111179307782305</v>
      </c>
      <c r="W11" s="17">
        <v>0.18150537159527899</v>
      </c>
      <c r="X11" s="17">
        <v>0.13662787776896801</v>
      </c>
      <c r="Y11" s="17">
        <v>0.15746299131147001</v>
      </c>
      <c r="Z11" s="17">
        <v>0.25428125833835202</v>
      </c>
      <c r="AA11" s="17">
        <v>0.122477099945405</v>
      </c>
      <c r="AB11" s="17">
        <v>0.14274398435109001</v>
      </c>
      <c r="AC11" s="17">
        <v>0.123394163842149</v>
      </c>
      <c r="AD11" s="17">
        <v>0.20470901184912599</v>
      </c>
      <c r="AE11" s="17"/>
      <c r="AF11" s="17">
        <v>0.160309506817785</v>
      </c>
      <c r="AG11" s="17">
        <v>0.14698867283007</v>
      </c>
      <c r="AH11" s="17">
        <v>0.159646636049846</v>
      </c>
      <c r="AI11" s="17"/>
      <c r="AJ11" s="17">
        <v>0.14132956917991499</v>
      </c>
      <c r="AK11" s="17">
        <v>0.17177866036238201</v>
      </c>
      <c r="AL11" s="17">
        <v>0.15409817176121099</v>
      </c>
      <c r="AM11" s="17">
        <v>0.133499163252154</v>
      </c>
      <c r="AN11" s="17">
        <v>0.12833892859453899</v>
      </c>
      <c r="AO11" s="17"/>
      <c r="AP11" s="17">
        <v>0.18877762238783199</v>
      </c>
      <c r="AQ11" s="17">
        <v>0.156669694377958</v>
      </c>
      <c r="AR11" s="17">
        <v>0.17090869397984501</v>
      </c>
      <c r="AS11" s="17">
        <v>0.14160651596658899</v>
      </c>
      <c r="AT11" s="17">
        <v>0.132517059087224</v>
      </c>
      <c r="AU11" s="17">
        <v>0.12337460021119399</v>
      </c>
      <c r="AV11" s="17"/>
      <c r="AW11" s="17">
        <v>5.19026093843259E-2</v>
      </c>
      <c r="AX11" s="17">
        <v>0.194850814360401</v>
      </c>
      <c r="AY11" s="17">
        <v>0.16820068743958999</v>
      </c>
      <c r="AZ11" s="17">
        <v>0.196965126099414</v>
      </c>
      <c r="BA11" s="17">
        <v>0.16920033727526201</v>
      </c>
      <c r="BB11" s="17">
        <v>0.21250255932201001</v>
      </c>
      <c r="BC11" s="17">
        <v>0.13684866155864001</v>
      </c>
      <c r="BD11" s="17">
        <v>0.147589328439197</v>
      </c>
      <c r="BE11" s="17">
        <v>0.148832348255696</v>
      </c>
      <c r="BF11" s="17">
        <v>0.18787872306412201</v>
      </c>
      <c r="BG11" s="17">
        <v>6.8777428861889395E-2</v>
      </c>
      <c r="BH11" s="17">
        <v>0.14161054511692001</v>
      </c>
      <c r="BI11" s="17">
        <v>0.15436513325953</v>
      </c>
      <c r="BJ11" s="17">
        <v>9.7489821112558994E-2</v>
      </c>
      <c r="BK11" s="17">
        <v>0.166878390620189</v>
      </c>
      <c r="BL11" s="17">
        <v>0.173508113040684</v>
      </c>
      <c r="BM11" s="17"/>
      <c r="BN11" s="17">
        <v>0.15624888581419899</v>
      </c>
      <c r="BO11" s="17">
        <v>0.15848110127012199</v>
      </c>
      <c r="BP11" s="17"/>
      <c r="BQ11" s="17">
        <v>0.193642354834624</v>
      </c>
      <c r="BR11" s="17">
        <v>0.13958146490805501</v>
      </c>
      <c r="BS11" s="17"/>
      <c r="BT11" s="17">
        <v>0.178266877242407</v>
      </c>
      <c r="BU11" s="17"/>
      <c r="BV11" s="17">
        <v>0.13280952140624799</v>
      </c>
      <c r="BW11" s="17">
        <v>0.219774523255308</v>
      </c>
      <c r="BX11" s="17">
        <v>0.14553288944772</v>
      </c>
      <c r="BY11" s="17"/>
      <c r="BZ11" s="17">
        <v>0.19425705533870199</v>
      </c>
      <c r="CA11" s="17">
        <v>0.16183387961333301</v>
      </c>
      <c r="CB11" s="17">
        <v>0.16690705097504899</v>
      </c>
      <c r="CC11" s="17">
        <v>0.120081202198103</v>
      </c>
      <c r="CD11" s="17">
        <v>0.19446226026602301</v>
      </c>
      <c r="CE11" s="17">
        <v>0.13790392693916101</v>
      </c>
      <c r="CF11" s="17">
        <v>0.13365958179387999</v>
      </c>
      <c r="CG11" s="17"/>
      <c r="CH11" s="17">
        <v>0.12905934318849099</v>
      </c>
      <c r="CI11" s="17">
        <v>0.157749912201716</v>
      </c>
      <c r="CJ11" s="17">
        <v>0.16065923062708901</v>
      </c>
      <c r="CK11" s="17">
        <v>0.18143296607110901</v>
      </c>
      <c r="CL11" s="17">
        <v>0.10448762006043801</v>
      </c>
    </row>
    <row r="12" spans="2:90" x14ac:dyDescent="0.3">
      <c r="B12" s="18" t="s">
        <v>372</v>
      </c>
      <c r="C12" s="17">
        <v>0.151303570657943</v>
      </c>
      <c r="D12" s="17">
        <v>0.140461075501566</v>
      </c>
      <c r="E12" s="17">
        <v>0.16112529018715299</v>
      </c>
      <c r="F12" s="17"/>
      <c r="G12" s="17">
        <v>0.20837959790150901</v>
      </c>
      <c r="H12" s="17">
        <v>0.152551002927203</v>
      </c>
      <c r="I12" s="17">
        <v>0.19965331844977899</v>
      </c>
      <c r="J12" s="17">
        <v>0.158280715095062</v>
      </c>
      <c r="K12" s="17">
        <v>0.131184808317723</v>
      </c>
      <c r="L12" s="17">
        <v>8.0609150239099994E-2</v>
      </c>
      <c r="M12" s="17"/>
      <c r="N12" s="17">
        <v>0.15086708210307601</v>
      </c>
      <c r="O12" s="17">
        <v>0.169880098456241</v>
      </c>
      <c r="P12" s="17">
        <v>0.135332222532379</v>
      </c>
      <c r="Q12" s="17">
        <v>0.146225181375577</v>
      </c>
      <c r="R12" s="17"/>
      <c r="S12" s="17">
        <v>0.180632216174334</v>
      </c>
      <c r="T12" s="17">
        <v>0.11877276161417399</v>
      </c>
      <c r="U12" s="17">
        <v>0.15479739593175501</v>
      </c>
      <c r="V12" s="17">
        <v>0.121121026055638</v>
      </c>
      <c r="W12" s="17">
        <v>0.14863032183126201</v>
      </c>
      <c r="X12" s="17">
        <v>0.13779742548731699</v>
      </c>
      <c r="Y12" s="17">
        <v>0.157444623397517</v>
      </c>
      <c r="Z12" s="17">
        <v>0.16661378202340199</v>
      </c>
      <c r="AA12" s="17">
        <v>0.154163112800108</v>
      </c>
      <c r="AB12" s="17">
        <v>0.16416508198593399</v>
      </c>
      <c r="AC12" s="17">
        <v>0.17754635572130001</v>
      </c>
      <c r="AD12" s="17">
        <v>0.15379896082025299</v>
      </c>
      <c r="AE12" s="17"/>
      <c r="AF12" s="17">
        <v>0.12806692133195599</v>
      </c>
      <c r="AG12" s="17">
        <v>0.15416940503992599</v>
      </c>
      <c r="AH12" s="17">
        <v>0.163574829243678</v>
      </c>
      <c r="AI12" s="17"/>
      <c r="AJ12" s="17">
        <v>0.12874100237215899</v>
      </c>
      <c r="AK12" s="17">
        <v>0.15824023879532101</v>
      </c>
      <c r="AL12" s="17">
        <v>0.152485062875163</v>
      </c>
      <c r="AM12" s="17">
        <v>0.193839413013245</v>
      </c>
      <c r="AN12" s="17">
        <v>0.14637952636750301</v>
      </c>
      <c r="AO12" s="17"/>
      <c r="AP12" s="17">
        <v>0.148075789847981</v>
      </c>
      <c r="AQ12" s="17">
        <v>0.114602838430438</v>
      </c>
      <c r="AR12" s="17">
        <v>0.14571437554931299</v>
      </c>
      <c r="AS12" s="17">
        <v>0.192718359380189</v>
      </c>
      <c r="AT12" s="17">
        <v>0.17150304306066999</v>
      </c>
      <c r="AU12" s="17">
        <v>0.14360837725015499</v>
      </c>
      <c r="AV12" s="17"/>
      <c r="AW12" s="17">
        <v>0.24758240835399001</v>
      </c>
      <c r="AX12" s="17">
        <v>0.14142950669808399</v>
      </c>
      <c r="AY12" s="17">
        <v>0.18668080213694399</v>
      </c>
      <c r="AZ12" s="17">
        <v>0.15858623283766199</v>
      </c>
      <c r="BA12" s="17">
        <v>0.120447619797086</v>
      </c>
      <c r="BB12" s="17">
        <v>0.177290876552257</v>
      </c>
      <c r="BC12" s="17">
        <v>0.163093085505679</v>
      </c>
      <c r="BD12" s="17">
        <v>0.129324266003219</v>
      </c>
      <c r="BE12" s="17">
        <v>0.15533348391386101</v>
      </c>
      <c r="BF12" s="17">
        <v>0.13067594878969899</v>
      </c>
      <c r="BG12" s="17">
        <v>0.131576068089928</v>
      </c>
      <c r="BH12" s="17">
        <v>0.125948892106129</v>
      </c>
      <c r="BI12" s="17">
        <v>9.0501437501895696E-2</v>
      </c>
      <c r="BJ12" s="17">
        <v>0.19481571309794801</v>
      </c>
      <c r="BK12" s="17">
        <v>0.153560198715367</v>
      </c>
      <c r="BL12" s="17">
        <v>0.181641823289031</v>
      </c>
      <c r="BM12" s="17"/>
      <c r="BN12" s="17">
        <v>0.138301011408444</v>
      </c>
      <c r="BO12" s="17">
        <v>0.17023054782371499</v>
      </c>
      <c r="BP12" s="17"/>
      <c r="BQ12" s="17">
        <v>0.14801636643852401</v>
      </c>
      <c r="BR12" s="17">
        <v>0.17767147249303999</v>
      </c>
      <c r="BS12" s="17"/>
      <c r="BT12" s="17">
        <v>0.20011121438614399</v>
      </c>
      <c r="BU12" s="17"/>
      <c r="BV12" s="17">
        <v>0.16162630574852099</v>
      </c>
      <c r="BW12" s="17">
        <v>0.18100230893521299</v>
      </c>
      <c r="BX12" s="17">
        <v>0.135540364133894</v>
      </c>
      <c r="BY12" s="17"/>
      <c r="BZ12" s="17">
        <v>0.25321376202042001</v>
      </c>
      <c r="CA12" s="17">
        <v>0.17016096789455301</v>
      </c>
      <c r="CB12" s="17">
        <v>0.15618125695257001</v>
      </c>
      <c r="CC12" s="17">
        <v>0.154619296650195</v>
      </c>
      <c r="CD12" s="17">
        <v>0.13140351810182399</v>
      </c>
      <c r="CE12" s="17">
        <v>0.112983209209938</v>
      </c>
      <c r="CF12" s="17">
        <v>0.113591959386189</v>
      </c>
      <c r="CG12" s="17"/>
      <c r="CH12" s="17">
        <v>0.114898075749859</v>
      </c>
      <c r="CI12" s="17">
        <v>0.11909452377400701</v>
      </c>
      <c r="CJ12" s="17">
        <v>0.16630255652466799</v>
      </c>
      <c r="CK12" s="17">
        <v>0.207300838288101</v>
      </c>
      <c r="CL12" s="17">
        <v>0.18300375052146001</v>
      </c>
    </row>
    <row r="13" spans="2:90" x14ac:dyDescent="0.3">
      <c r="B13" s="18" t="s">
        <v>118</v>
      </c>
      <c r="C13" s="17">
        <v>0.126722463434186</v>
      </c>
      <c r="D13" s="17">
        <v>0.120314564845747</v>
      </c>
      <c r="E13" s="17">
        <v>0.13304990018454699</v>
      </c>
      <c r="F13" s="17"/>
      <c r="G13" s="17">
        <v>8.0724147697378498E-2</v>
      </c>
      <c r="H13" s="17">
        <v>7.5283360203847502E-2</v>
      </c>
      <c r="I13" s="17">
        <v>0.139757386534379</v>
      </c>
      <c r="J13" s="17">
        <v>0.15602575335119301</v>
      </c>
      <c r="K13" s="17">
        <v>0.13660202140251099</v>
      </c>
      <c r="L13" s="17">
        <v>0.158220566496516</v>
      </c>
      <c r="M13" s="17"/>
      <c r="N13" s="17">
        <v>0.114188911602652</v>
      </c>
      <c r="O13" s="17">
        <v>0.106209672052184</v>
      </c>
      <c r="P13" s="17">
        <v>0.13066047387170801</v>
      </c>
      <c r="Q13" s="17">
        <v>0.15746858392421501</v>
      </c>
      <c r="R13" s="17"/>
      <c r="S13" s="17">
        <v>0.112974713317602</v>
      </c>
      <c r="T13" s="17">
        <v>0.10760401414253901</v>
      </c>
      <c r="U13" s="17">
        <v>0.12915708353609201</v>
      </c>
      <c r="V13" s="17">
        <v>0.187331697246757</v>
      </c>
      <c r="W13" s="17">
        <v>0.101419468124959</v>
      </c>
      <c r="X13" s="17">
        <v>0.13830753278115601</v>
      </c>
      <c r="Y13" s="17">
        <v>0.15412198763969601</v>
      </c>
      <c r="Z13" s="17">
        <v>7.5807878139128607E-2</v>
      </c>
      <c r="AA13" s="17">
        <v>0.136107301514972</v>
      </c>
      <c r="AB13" s="17">
        <v>0.15321011116191399</v>
      </c>
      <c r="AC13" s="17">
        <v>0.11059187144594999</v>
      </c>
      <c r="AD13" s="17">
        <v>1.7901957134697399E-2</v>
      </c>
      <c r="AE13" s="17"/>
      <c r="AF13" s="17">
        <v>0.139340516304646</v>
      </c>
      <c r="AG13" s="17">
        <v>0.11253019502723299</v>
      </c>
      <c r="AH13" s="17">
        <v>0.136203537963175</v>
      </c>
      <c r="AI13" s="17"/>
      <c r="AJ13" s="17">
        <v>9.4691932664868E-2</v>
      </c>
      <c r="AK13" s="17">
        <v>0.111370648046777</v>
      </c>
      <c r="AL13" s="17">
        <v>0.12814872611320499</v>
      </c>
      <c r="AM13" s="17">
        <v>0.121009173560424</v>
      </c>
      <c r="AN13" s="17">
        <v>0.121739003544355</v>
      </c>
      <c r="AO13" s="17"/>
      <c r="AP13" s="17">
        <v>9.9970049235230396E-2</v>
      </c>
      <c r="AQ13" s="17">
        <v>0.105062039986716</v>
      </c>
      <c r="AR13" s="17">
        <v>0.12642964495287101</v>
      </c>
      <c r="AS13" s="17">
        <v>0.12443803864843</v>
      </c>
      <c r="AT13" s="17">
        <v>0.14135012184562001</v>
      </c>
      <c r="AU13" s="17">
        <v>0.16356849526943501</v>
      </c>
      <c r="AV13" s="17"/>
      <c r="AW13" s="17">
        <v>0.19797807885511501</v>
      </c>
      <c r="AX13" s="17">
        <v>0.17940523891049401</v>
      </c>
      <c r="AY13" s="17">
        <v>0.14878404926911601</v>
      </c>
      <c r="AZ13" s="17">
        <v>0.111761546947603</v>
      </c>
      <c r="BA13" s="17">
        <v>0.14247344851312199</v>
      </c>
      <c r="BB13" s="17">
        <v>0.166537436003596</v>
      </c>
      <c r="BC13" s="17">
        <v>0.10031942349428</v>
      </c>
      <c r="BD13" s="17">
        <v>8.1867978135420197E-2</v>
      </c>
      <c r="BE13" s="17">
        <v>3.12981139486301E-2</v>
      </c>
      <c r="BF13" s="17">
        <v>0.101762317554198</v>
      </c>
      <c r="BG13" s="17">
        <v>8.0206154950990302E-2</v>
      </c>
      <c r="BH13" s="17">
        <v>0.13957065963347701</v>
      </c>
      <c r="BI13" s="17">
        <v>0.18480118831929501</v>
      </c>
      <c r="BJ13" s="17">
        <v>0.10661480975041</v>
      </c>
      <c r="BK13" s="17">
        <v>8.2040605704947506E-2</v>
      </c>
      <c r="BL13" s="17">
        <v>9.2349765103233797E-2</v>
      </c>
      <c r="BM13" s="17"/>
      <c r="BN13" s="17">
        <v>0.120833564125952</v>
      </c>
      <c r="BO13" s="17">
        <v>0.132482773244085</v>
      </c>
      <c r="BP13" s="17"/>
      <c r="BQ13" s="17">
        <v>0.10313676441976501</v>
      </c>
      <c r="BR13" s="17">
        <v>0.12864785090970801</v>
      </c>
      <c r="BS13" s="17"/>
      <c r="BT13" s="17">
        <v>8.9284496323092502E-2</v>
      </c>
      <c r="BU13" s="17"/>
      <c r="BV13" s="17">
        <v>0.16536758439263899</v>
      </c>
      <c r="BW13" s="17">
        <v>8.7753477905343102E-2</v>
      </c>
      <c r="BX13" s="17">
        <v>0.11914475934482099</v>
      </c>
      <c r="BY13" s="17"/>
      <c r="BZ13" s="17">
        <v>0.150413975901107</v>
      </c>
      <c r="CA13" s="17">
        <v>0.122963241505488</v>
      </c>
      <c r="CB13" s="17">
        <v>0.13906284967354701</v>
      </c>
      <c r="CC13" s="17">
        <v>7.7024288290901202E-2</v>
      </c>
      <c r="CD13" s="17">
        <v>8.4879859329092505E-2</v>
      </c>
      <c r="CE13" s="17">
        <v>0.142391675836648</v>
      </c>
      <c r="CF13" s="17">
        <v>8.0770449117857995E-2</v>
      </c>
      <c r="CG13" s="17"/>
      <c r="CH13" s="17">
        <v>7.94140153318319E-2</v>
      </c>
      <c r="CI13" s="17">
        <v>0.13006341186526699</v>
      </c>
      <c r="CJ13" s="17">
        <v>0.114484860771221</v>
      </c>
      <c r="CK13" s="17">
        <v>0.15737746425790999</v>
      </c>
      <c r="CL13" s="17">
        <v>0.20434050288583</v>
      </c>
    </row>
    <row r="14" spans="2:90" ht="43.2" x14ac:dyDescent="0.3">
      <c r="B14" s="18" t="s">
        <v>373</v>
      </c>
      <c r="C14" s="17">
        <v>0.1196343000635</v>
      </c>
      <c r="D14" s="17">
        <v>0.12655603739638799</v>
      </c>
      <c r="E14" s="17">
        <v>0.112859442894381</v>
      </c>
      <c r="F14" s="17"/>
      <c r="G14" s="17">
        <v>0.13208415724268599</v>
      </c>
      <c r="H14" s="17">
        <v>0.15388331109435999</v>
      </c>
      <c r="I14" s="17">
        <v>0.149224316469518</v>
      </c>
      <c r="J14" s="17">
        <v>0.123667576841165</v>
      </c>
      <c r="K14" s="17">
        <v>7.9990882890249401E-2</v>
      </c>
      <c r="L14" s="17">
        <v>8.2470378137007597E-2</v>
      </c>
      <c r="M14" s="17"/>
      <c r="N14" s="17">
        <v>0.125234130358749</v>
      </c>
      <c r="O14" s="17">
        <v>0.141480802088288</v>
      </c>
      <c r="P14" s="17">
        <v>0.10778998256323299</v>
      </c>
      <c r="Q14" s="17">
        <v>0.10254035630436401</v>
      </c>
      <c r="R14" s="17"/>
      <c r="S14" s="17">
        <v>0.137350555740028</v>
      </c>
      <c r="T14" s="17">
        <v>0.10719573488669</v>
      </c>
      <c r="U14" s="17">
        <v>0.154349987697709</v>
      </c>
      <c r="V14" s="17">
        <v>0.107715228786305</v>
      </c>
      <c r="W14" s="17">
        <v>9.0281349543791897E-2</v>
      </c>
      <c r="X14" s="17">
        <v>0.14510153159218001</v>
      </c>
      <c r="Y14" s="17">
        <v>0.12230155752347199</v>
      </c>
      <c r="Z14" s="17">
        <v>0.118769535163517</v>
      </c>
      <c r="AA14" s="17">
        <v>0.10978970600917</v>
      </c>
      <c r="AB14" s="17">
        <v>9.6246395745238897E-2</v>
      </c>
      <c r="AC14" s="17">
        <v>0.14391524070296299</v>
      </c>
      <c r="AD14" s="17">
        <v>8.6030184708735205E-2</v>
      </c>
      <c r="AE14" s="17"/>
      <c r="AF14" s="17">
        <v>0.103388082388185</v>
      </c>
      <c r="AG14" s="17">
        <v>0.13779908704289401</v>
      </c>
      <c r="AH14" s="17">
        <v>0.12994774125872899</v>
      </c>
      <c r="AI14" s="17"/>
      <c r="AJ14" s="17">
        <v>0.12753585614326199</v>
      </c>
      <c r="AK14" s="17">
        <v>0.12942266782675499</v>
      </c>
      <c r="AL14" s="17">
        <v>0.10111937734240301</v>
      </c>
      <c r="AM14" s="17">
        <v>0.11711173328459699</v>
      </c>
      <c r="AN14" s="17">
        <v>0.14766645456522501</v>
      </c>
      <c r="AO14" s="17"/>
      <c r="AP14" s="17">
        <v>0.13698869108269099</v>
      </c>
      <c r="AQ14" s="17">
        <v>0.118437779454693</v>
      </c>
      <c r="AR14" s="17">
        <v>0.118783308708702</v>
      </c>
      <c r="AS14" s="17">
        <v>0.111498356970753</v>
      </c>
      <c r="AT14" s="17">
        <v>0.12596936343745099</v>
      </c>
      <c r="AU14" s="17">
        <v>8.4009950467375402E-2</v>
      </c>
      <c r="AV14" s="17"/>
      <c r="AW14" s="17">
        <v>0</v>
      </c>
      <c r="AX14" s="17">
        <v>9.3567531197519205E-2</v>
      </c>
      <c r="AY14" s="17">
        <v>0.10831051065651399</v>
      </c>
      <c r="AZ14" s="17">
        <v>9.0297177328872505E-2</v>
      </c>
      <c r="BA14" s="17">
        <v>0.120038927310562</v>
      </c>
      <c r="BB14" s="17">
        <v>6.9636054895676397E-2</v>
      </c>
      <c r="BC14" s="17">
        <v>0.144631110327608</v>
      </c>
      <c r="BD14" s="17">
        <v>0.14815387921324499</v>
      </c>
      <c r="BE14" s="17">
        <v>0.110310786794744</v>
      </c>
      <c r="BF14" s="17">
        <v>0.143154871850659</v>
      </c>
      <c r="BG14" s="17">
        <v>0.176433456413954</v>
      </c>
      <c r="BH14" s="17">
        <v>0.12752277313848501</v>
      </c>
      <c r="BI14" s="17">
        <v>0.107271241457101</v>
      </c>
      <c r="BJ14" s="17">
        <v>0.14905881296645701</v>
      </c>
      <c r="BK14" s="17">
        <v>0.154506941282397</v>
      </c>
      <c r="BL14" s="17">
        <v>0.14277559384139599</v>
      </c>
      <c r="BM14" s="17"/>
      <c r="BN14" s="17">
        <v>0.12591009897330399</v>
      </c>
      <c r="BO14" s="17">
        <v>0.111589917751755</v>
      </c>
      <c r="BP14" s="17"/>
      <c r="BQ14" s="17">
        <v>0.129818235774285</v>
      </c>
      <c r="BR14" s="17">
        <v>0.12706033662398</v>
      </c>
      <c r="BS14" s="17"/>
      <c r="BT14" s="17">
        <v>0.12556364594369099</v>
      </c>
      <c r="BU14" s="17"/>
      <c r="BV14" s="17">
        <v>0.10261432582945899</v>
      </c>
      <c r="BW14" s="17">
        <v>0.13675145223163701</v>
      </c>
      <c r="BX14" s="17">
        <v>0.118806783628697</v>
      </c>
      <c r="BY14" s="17"/>
      <c r="BZ14" s="17">
        <v>8.9642109095823402E-2</v>
      </c>
      <c r="CA14" s="17">
        <v>0.13427961172462299</v>
      </c>
      <c r="CB14" s="17">
        <v>9.8249704595631898E-2</v>
      </c>
      <c r="CC14" s="17">
        <v>0.13242322584589999</v>
      </c>
      <c r="CD14" s="17">
        <v>0.14166541193315099</v>
      </c>
      <c r="CE14" s="17">
        <v>0.13685170693072499</v>
      </c>
      <c r="CF14" s="17">
        <v>0.12742554644458401</v>
      </c>
      <c r="CG14" s="17"/>
      <c r="CH14" s="17">
        <v>7.5894995910006993E-2</v>
      </c>
      <c r="CI14" s="17">
        <v>0.12121649773696599</v>
      </c>
      <c r="CJ14" s="17">
        <v>0.13991647644827199</v>
      </c>
      <c r="CK14" s="17">
        <v>0.10131329294310699</v>
      </c>
      <c r="CL14" s="17">
        <v>9.7003504679871594E-2</v>
      </c>
    </row>
    <row r="15" spans="2:90" ht="28.8" x14ac:dyDescent="0.3">
      <c r="B15" s="18" t="s">
        <v>374</v>
      </c>
      <c r="C15" s="17">
        <v>9.1240699425332195E-2</v>
      </c>
      <c r="D15" s="17">
        <v>0.10270232257251</v>
      </c>
      <c r="E15" s="17">
        <v>7.9803924148157193E-2</v>
      </c>
      <c r="F15" s="17"/>
      <c r="G15" s="17">
        <v>0.123606081004054</v>
      </c>
      <c r="H15" s="17">
        <v>0.112391641342192</v>
      </c>
      <c r="I15" s="17">
        <v>0.104321240269324</v>
      </c>
      <c r="J15" s="17">
        <v>7.3490497075184E-2</v>
      </c>
      <c r="K15" s="17">
        <v>6.4365357651445104E-2</v>
      </c>
      <c r="L15" s="17">
        <v>7.4183318114956306E-2</v>
      </c>
      <c r="M15" s="17"/>
      <c r="N15" s="17">
        <v>0.111279468922986</v>
      </c>
      <c r="O15" s="17">
        <v>8.5626890186301804E-2</v>
      </c>
      <c r="P15" s="17">
        <v>7.49460766323716E-2</v>
      </c>
      <c r="Q15" s="17">
        <v>9.0717714949033204E-2</v>
      </c>
      <c r="R15" s="17"/>
      <c r="S15" s="17">
        <v>9.9944865806981198E-2</v>
      </c>
      <c r="T15" s="17">
        <v>9.0998569609831603E-2</v>
      </c>
      <c r="U15" s="17">
        <v>9.4774903319585296E-2</v>
      </c>
      <c r="V15" s="17">
        <v>9.5439450561359093E-2</v>
      </c>
      <c r="W15" s="17">
        <v>0.102905669124771</v>
      </c>
      <c r="X15" s="17">
        <v>0.113641073661572</v>
      </c>
      <c r="Y15" s="17">
        <v>8.0961878397375994E-2</v>
      </c>
      <c r="Z15" s="17">
        <v>6.8777889711318693E-2</v>
      </c>
      <c r="AA15" s="17">
        <v>7.4599210137952995E-2</v>
      </c>
      <c r="AB15" s="17">
        <v>7.0295935484210606E-2</v>
      </c>
      <c r="AC15" s="17">
        <v>0.121188856245018</v>
      </c>
      <c r="AD15" s="17">
        <v>6.6662393301330905E-2</v>
      </c>
      <c r="AE15" s="17"/>
      <c r="AF15" s="17">
        <v>8.9639481198918E-2</v>
      </c>
      <c r="AG15" s="17">
        <v>8.8298779646515502E-2</v>
      </c>
      <c r="AH15" s="17">
        <v>9.9609101370466802E-2</v>
      </c>
      <c r="AI15" s="17"/>
      <c r="AJ15" s="17">
        <v>8.2350912397669604E-2</v>
      </c>
      <c r="AK15" s="17">
        <v>0.100561732032883</v>
      </c>
      <c r="AL15" s="17">
        <v>0.105512491547955</v>
      </c>
      <c r="AM15" s="17">
        <v>0.117794702770096</v>
      </c>
      <c r="AN15" s="17">
        <v>5.8108800909698201E-2</v>
      </c>
      <c r="AO15" s="17"/>
      <c r="AP15" s="17">
        <v>0.11901035479019199</v>
      </c>
      <c r="AQ15" s="17">
        <v>0.108411033226922</v>
      </c>
      <c r="AR15" s="17">
        <v>0.103843695066607</v>
      </c>
      <c r="AS15" s="17">
        <v>7.1449960439959201E-2</v>
      </c>
      <c r="AT15" s="17">
        <v>5.4537752745731402E-2</v>
      </c>
      <c r="AU15" s="17">
        <v>3.7140351066371903E-2</v>
      </c>
      <c r="AV15" s="17"/>
      <c r="AW15" s="17">
        <v>0</v>
      </c>
      <c r="AX15" s="17">
        <v>0.13807843163755701</v>
      </c>
      <c r="AY15" s="17">
        <v>5.8273061463294799E-2</v>
      </c>
      <c r="AZ15" s="17">
        <v>4.7153109218067701E-2</v>
      </c>
      <c r="BA15" s="17">
        <v>8.0820416040631601E-2</v>
      </c>
      <c r="BB15" s="17">
        <v>5.8255332728222801E-2</v>
      </c>
      <c r="BC15" s="17">
        <v>0.11369882142370601</v>
      </c>
      <c r="BD15" s="17">
        <v>9.7511975906470899E-2</v>
      </c>
      <c r="BE15" s="17">
        <v>0.143013163322667</v>
      </c>
      <c r="BF15" s="17">
        <v>0.147472030072959</v>
      </c>
      <c r="BG15" s="17">
        <v>8.5085760878627695E-2</v>
      </c>
      <c r="BH15" s="17">
        <v>0.111759052640481</v>
      </c>
      <c r="BI15" s="17">
        <v>5.2411780954359999E-2</v>
      </c>
      <c r="BJ15" s="17">
        <v>0.13621777012139999</v>
      </c>
      <c r="BK15" s="17">
        <v>0.124787285838542</v>
      </c>
      <c r="BL15" s="17">
        <v>0.109992541525058</v>
      </c>
      <c r="BM15" s="17"/>
      <c r="BN15" s="17">
        <v>0.10455766958163</v>
      </c>
      <c r="BO15" s="17">
        <v>7.3056239576467105E-2</v>
      </c>
      <c r="BP15" s="17"/>
      <c r="BQ15" s="17">
        <v>0.12397348570927599</v>
      </c>
      <c r="BR15" s="17">
        <v>7.4488438906106194E-2</v>
      </c>
      <c r="BS15" s="17"/>
      <c r="BT15" s="17">
        <v>9.7750709181949197E-2</v>
      </c>
      <c r="BU15" s="17"/>
      <c r="BV15" s="17">
        <v>6.4022171768333205E-2</v>
      </c>
      <c r="BW15" s="17">
        <v>0.103282498095006</v>
      </c>
      <c r="BX15" s="17">
        <v>0.100940510787228</v>
      </c>
      <c r="BY15" s="17"/>
      <c r="BZ15" s="17">
        <v>4.9056519414638899E-2</v>
      </c>
      <c r="CA15" s="17">
        <v>7.3724272381356301E-2</v>
      </c>
      <c r="CB15" s="17">
        <v>9.0115172726993306E-2</v>
      </c>
      <c r="CC15" s="17">
        <v>0.13584282333206399</v>
      </c>
      <c r="CD15" s="17">
        <v>9.8266525718350206E-2</v>
      </c>
      <c r="CE15" s="17">
        <v>9.7702447442490806E-2</v>
      </c>
      <c r="CF15" s="17">
        <v>0.10909347795299799</v>
      </c>
      <c r="CG15" s="17"/>
      <c r="CH15" s="17">
        <v>0.16654990918791299</v>
      </c>
      <c r="CI15" s="17">
        <v>0.11254170442363801</v>
      </c>
      <c r="CJ15" s="17">
        <v>6.3931084437590505E-2</v>
      </c>
      <c r="CK15" s="17">
        <v>6.7614016309226505E-2</v>
      </c>
      <c r="CL15" s="17">
        <v>5.2401408257757298E-2</v>
      </c>
    </row>
    <row r="16" spans="2:90" ht="28.8" x14ac:dyDescent="0.3">
      <c r="B16" s="18" t="s">
        <v>375</v>
      </c>
      <c r="C16" s="17">
        <v>7.9137468064296196E-2</v>
      </c>
      <c r="D16" s="17">
        <v>9.2955121664895099E-2</v>
      </c>
      <c r="E16" s="17">
        <v>6.6260765233989202E-2</v>
      </c>
      <c r="F16" s="17"/>
      <c r="G16" s="17">
        <v>0.13335606810014999</v>
      </c>
      <c r="H16" s="17">
        <v>0.13098187114985699</v>
      </c>
      <c r="I16" s="17">
        <v>9.4544421126322595E-2</v>
      </c>
      <c r="J16" s="17">
        <v>5.1224481488276102E-2</v>
      </c>
      <c r="K16" s="17">
        <v>5.8220686424230901E-2</v>
      </c>
      <c r="L16" s="17">
        <v>2.48325996460796E-2</v>
      </c>
      <c r="M16" s="17"/>
      <c r="N16" s="17">
        <v>0.100146698576019</v>
      </c>
      <c r="O16" s="17">
        <v>7.9343686775633096E-2</v>
      </c>
      <c r="P16" s="17">
        <v>6.1103809305412898E-2</v>
      </c>
      <c r="Q16" s="17">
        <v>7.2936456938751296E-2</v>
      </c>
      <c r="R16" s="17"/>
      <c r="S16" s="17">
        <v>0.104263830417322</v>
      </c>
      <c r="T16" s="17">
        <v>9.4014743437320705E-2</v>
      </c>
      <c r="U16" s="17">
        <v>3.1030132748637199E-2</v>
      </c>
      <c r="V16" s="17">
        <v>5.6987659696309999E-2</v>
      </c>
      <c r="W16" s="17">
        <v>7.2426230724243298E-2</v>
      </c>
      <c r="X16" s="17">
        <v>0.11742902365053499</v>
      </c>
      <c r="Y16" s="17">
        <v>4.9195478247166802E-2</v>
      </c>
      <c r="Z16" s="17">
        <v>8.86184072030409E-2</v>
      </c>
      <c r="AA16" s="17">
        <v>7.7110816085443901E-2</v>
      </c>
      <c r="AB16" s="17">
        <v>7.0881273263615499E-2</v>
      </c>
      <c r="AC16" s="17">
        <v>0.102414832664974</v>
      </c>
      <c r="AD16" s="17">
        <v>5.29153586735433E-2</v>
      </c>
      <c r="AE16" s="17"/>
      <c r="AF16" s="17">
        <v>6.41350768503271E-2</v>
      </c>
      <c r="AG16" s="17">
        <v>8.5158166330831397E-2</v>
      </c>
      <c r="AH16" s="17">
        <v>8.6864055429960105E-2</v>
      </c>
      <c r="AI16" s="17"/>
      <c r="AJ16" s="17">
        <v>8.4606615277756494E-2</v>
      </c>
      <c r="AK16" s="17">
        <v>9.9608254532616902E-2</v>
      </c>
      <c r="AL16" s="17">
        <v>6.1889972622834299E-2</v>
      </c>
      <c r="AM16" s="17">
        <v>7.5289925800262295E-2</v>
      </c>
      <c r="AN16" s="17">
        <v>0.104367266607459</v>
      </c>
      <c r="AO16" s="17"/>
      <c r="AP16" s="17">
        <v>0.12740680476879199</v>
      </c>
      <c r="AQ16" s="17">
        <v>7.6911497620777994E-2</v>
      </c>
      <c r="AR16" s="17">
        <v>5.7879589967360603E-2</v>
      </c>
      <c r="AS16" s="17">
        <v>7.0278306605063595E-2</v>
      </c>
      <c r="AT16" s="17">
        <v>6.8004214779572705E-2</v>
      </c>
      <c r="AU16" s="17">
        <v>5.97303539772297E-2</v>
      </c>
      <c r="AV16" s="17"/>
      <c r="AW16" s="17">
        <v>4.4621620120488099E-2</v>
      </c>
      <c r="AX16" s="17">
        <v>0.100458993130108</v>
      </c>
      <c r="AY16" s="17">
        <v>5.86614023923051E-2</v>
      </c>
      <c r="AZ16" s="17">
        <v>7.1928084556303007E-2</v>
      </c>
      <c r="BA16" s="17">
        <v>6.8417667101218105E-2</v>
      </c>
      <c r="BB16" s="17">
        <v>5.9925333832885799E-2</v>
      </c>
      <c r="BC16" s="17">
        <v>3.8164013035254102E-2</v>
      </c>
      <c r="BD16" s="17">
        <v>6.1439470394604699E-2</v>
      </c>
      <c r="BE16" s="17">
        <v>0.113657332835919</v>
      </c>
      <c r="BF16" s="17">
        <v>8.5467796780863498E-2</v>
      </c>
      <c r="BG16" s="17">
        <v>9.2015440144804103E-2</v>
      </c>
      <c r="BH16" s="17">
        <v>0.10850539041682</v>
      </c>
      <c r="BI16" s="17">
        <v>8.1250281065285201E-2</v>
      </c>
      <c r="BJ16" s="17">
        <v>8.23788462415629E-2</v>
      </c>
      <c r="BK16" s="17">
        <v>0.13106966825667099</v>
      </c>
      <c r="BL16" s="17">
        <v>0.145105016618608</v>
      </c>
      <c r="BM16" s="17"/>
      <c r="BN16" s="17">
        <v>8.6492070513605301E-2</v>
      </c>
      <c r="BO16" s="17">
        <v>7.0123969082395807E-2</v>
      </c>
      <c r="BP16" s="17"/>
      <c r="BQ16" s="17">
        <v>0.11755060727856</v>
      </c>
      <c r="BR16" s="17">
        <v>6.1919697654890603E-2</v>
      </c>
      <c r="BS16" s="17"/>
      <c r="BT16" s="17">
        <v>0.15594616040641801</v>
      </c>
      <c r="BU16" s="17"/>
      <c r="BV16" s="17">
        <v>4.4196373973994597E-2</v>
      </c>
      <c r="BW16" s="17">
        <v>8.7959693972992303E-2</v>
      </c>
      <c r="BX16" s="17">
        <v>8.7936441321449205E-2</v>
      </c>
      <c r="BY16" s="17"/>
      <c r="BZ16" s="17">
        <v>6.7458121530377904E-2</v>
      </c>
      <c r="CA16" s="17">
        <v>7.5764375833776501E-2</v>
      </c>
      <c r="CB16" s="17">
        <v>4.4948854835926803E-2</v>
      </c>
      <c r="CC16" s="17">
        <v>0.104873552647843</v>
      </c>
      <c r="CD16" s="17">
        <v>9.3689207194011095E-2</v>
      </c>
      <c r="CE16" s="17">
        <v>9.5314148180333097E-2</v>
      </c>
      <c r="CF16" s="17">
        <v>9.12179136337401E-2</v>
      </c>
      <c r="CG16" s="17"/>
      <c r="CH16" s="17">
        <v>0.157663337378985</v>
      </c>
      <c r="CI16" s="17">
        <v>6.9569427167834097E-2</v>
      </c>
      <c r="CJ16" s="17">
        <v>7.9345944892568798E-2</v>
      </c>
      <c r="CK16" s="17">
        <v>5.0710268646583699E-2</v>
      </c>
      <c r="CL16" s="17">
        <v>8.5061293050941594E-2</v>
      </c>
    </row>
    <row r="17" spans="2:90" ht="28.8" x14ac:dyDescent="0.3">
      <c r="B17" s="18" t="s">
        <v>376</v>
      </c>
      <c r="C17" s="17">
        <v>6.7940025765634099E-2</v>
      </c>
      <c r="D17" s="17">
        <v>6.1006952000161999E-2</v>
      </c>
      <c r="E17" s="17">
        <v>7.5254297504617707E-2</v>
      </c>
      <c r="F17" s="17"/>
      <c r="G17" s="17">
        <v>0.139884674695719</v>
      </c>
      <c r="H17" s="17">
        <v>0.12074117209865699</v>
      </c>
      <c r="I17" s="17">
        <v>6.7067681192194598E-2</v>
      </c>
      <c r="J17" s="17">
        <v>4.2220518441299801E-2</v>
      </c>
      <c r="K17" s="17">
        <v>2.9975573576023901E-2</v>
      </c>
      <c r="L17" s="17">
        <v>2.4063726830227301E-2</v>
      </c>
      <c r="M17" s="17"/>
      <c r="N17" s="17">
        <v>9.23085225588504E-2</v>
      </c>
      <c r="O17" s="17">
        <v>6.1794214212670603E-2</v>
      </c>
      <c r="P17" s="17">
        <v>5.7868302855718E-2</v>
      </c>
      <c r="Q17" s="17">
        <v>5.7592655032905497E-2</v>
      </c>
      <c r="R17" s="17"/>
      <c r="S17" s="17">
        <v>9.6600709732035397E-2</v>
      </c>
      <c r="T17" s="17">
        <v>7.8106847674384097E-2</v>
      </c>
      <c r="U17" s="17">
        <v>2.50747932679233E-2</v>
      </c>
      <c r="V17" s="17">
        <v>6.2695625633066798E-2</v>
      </c>
      <c r="W17" s="17">
        <v>4.66211051120934E-2</v>
      </c>
      <c r="X17" s="17">
        <v>6.6060031453144596E-2</v>
      </c>
      <c r="Y17" s="17">
        <v>6.1989851727593297E-2</v>
      </c>
      <c r="Z17" s="17">
        <v>6.0574481610024301E-2</v>
      </c>
      <c r="AA17" s="17">
        <v>7.8422192900550705E-2</v>
      </c>
      <c r="AB17" s="17">
        <v>5.4667536317436601E-2</v>
      </c>
      <c r="AC17" s="17">
        <v>8.7662514599691002E-2</v>
      </c>
      <c r="AD17" s="17">
        <v>6.8943794226360502E-2</v>
      </c>
      <c r="AE17" s="17"/>
      <c r="AF17" s="17">
        <v>4.8896635875564497E-2</v>
      </c>
      <c r="AG17" s="17">
        <v>6.9934090818751002E-2</v>
      </c>
      <c r="AH17" s="17">
        <v>6.98754914241764E-2</v>
      </c>
      <c r="AI17" s="17"/>
      <c r="AJ17" s="17">
        <v>6.8341590076846301E-2</v>
      </c>
      <c r="AK17" s="17">
        <v>6.4095511138177505E-2</v>
      </c>
      <c r="AL17" s="17">
        <v>7.8122120787436106E-2</v>
      </c>
      <c r="AM17" s="17">
        <v>4.7614162004646902E-2</v>
      </c>
      <c r="AN17" s="17">
        <v>0.12104688132972601</v>
      </c>
      <c r="AO17" s="17"/>
      <c r="AP17" s="17">
        <v>8.0421190771342493E-2</v>
      </c>
      <c r="AQ17" s="17">
        <v>8.2733300043750096E-2</v>
      </c>
      <c r="AR17" s="17">
        <v>5.6753014141269501E-2</v>
      </c>
      <c r="AS17" s="17">
        <v>5.3290466619674903E-2</v>
      </c>
      <c r="AT17" s="17">
        <v>9.6943062524299906E-2</v>
      </c>
      <c r="AU17" s="17">
        <v>3.7697382006209097E-2</v>
      </c>
      <c r="AV17" s="17"/>
      <c r="AW17" s="17">
        <v>0.105659601063069</v>
      </c>
      <c r="AX17" s="17">
        <v>9.9408988559421804E-2</v>
      </c>
      <c r="AY17" s="17">
        <v>3.8839903918390199E-2</v>
      </c>
      <c r="AZ17" s="17">
        <v>5.9604279388388803E-2</v>
      </c>
      <c r="BA17" s="17">
        <v>5.2356864147985301E-2</v>
      </c>
      <c r="BB17" s="17">
        <v>4.06213291240669E-2</v>
      </c>
      <c r="BC17" s="17">
        <v>7.1036069187842499E-2</v>
      </c>
      <c r="BD17" s="17">
        <v>6.06405392066421E-2</v>
      </c>
      <c r="BE17" s="17">
        <v>4.2176113523705601E-2</v>
      </c>
      <c r="BF17" s="17">
        <v>6.0596032555480003E-2</v>
      </c>
      <c r="BG17" s="17">
        <v>8.8593628497946997E-2</v>
      </c>
      <c r="BH17" s="17">
        <v>7.4416502603953896E-2</v>
      </c>
      <c r="BI17" s="17">
        <v>4.6662235785667701E-2</v>
      </c>
      <c r="BJ17" s="17">
        <v>0.14541306167046</v>
      </c>
      <c r="BK17" s="17">
        <v>0.12253949668427799</v>
      </c>
      <c r="BL17" s="17">
        <v>0.117696100053039</v>
      </c>
      <c r="BM17" s="17"/>
      <c r="BN17" s="17">
        <v>6.7728112535432997E-2</v>
      </c>
      <c r="BO17" s="17">
        <v>6.9218306103466395E-2</v>
      </c>
      <c r="BP17" s="17"/>
      <c r="BQ17" s="17">
        <v>8.3619153464161294E-2</v>
      </c>
      <c r="BR17" s="17">
        <v>3.21432438377744E-2</v>
      </c>
      <c r="BS17" s="17"/>
      <c r="BT17" s="17">
        <v>7.3328424370027706E-2</v>
      </c>
      <c r="BU17" s="17"/>
      <c r="BV17" s="17">
        <v>7.2604617678435901E-2</v>
      </c>
      <c r="BW17" s="17">
        <v>7.3397546203079006E-2</v>
      </c>
      <c r="BX17" s="17">
        <v>6.5412500873035601E-2</v>
      </c>
      <c r="BY17" s="17"/>
      <c r="BZ17" s="17">
        <v>5.7458493877430197E-2</v>
      </c>
      <c r="CA17" s="17">
        <v>6.4027009685821007E-2</v>
      </c>
      <c r="CB17" s="17">
        <v>5.3283671667814198E-2</v>
      </c>
      <c r="CC17" s="17">
        <v>9.3854460746611204E-2</v>
      </c>
      <c r="CD17" s="17">
        <v>8.1894297853640899E-2</v>
      </c>
      <c r="CE17" s="17">
        <v>5.1990171115050499E-2</v>
      </c>
      <c r="CF17" s="17">
        <v>7.2644796645105897E-2</v>
      </c>
      <c r="CG17" s="17"/>
      <c r="CH17" s="17">
        <v>0.110551400147729</v>
      </c>
      <c r="CI17" s="17">
        <v>7.6059659708406793E-2</v>
      </c>
      <c r="CJ17" s="17">
        <v>5.2213395259561E-2</v>
      </c>
      <c r="CK17" s="17">
        <v>6.0280704719724E-2</v>
      </c>
      <c r="CL17" s="17">
        <v>6.2754961902767803E-2</v>
      </c>
    </row>
    <row r="18" spans="2:90" ht="28.8" x14ac:dyDescent="0.3">
      <c r="B18" s="18" t="s">
        <v>377</v>
      </c>
      <c r="C18" s="17">
        <v>6.5794903329504606E-2</v>
      </c>
      <c r="D18" s="17">
        <v>7.1552363631394E-2</v>
      </c>
      <c r="E18" s="17">
        <v>5.9582561121632099E-2</v>
      </c>
      <c r="F18" s="17"/>
      <c r="G18" s="17">
        <v>0.13225961234205799</v>
      </c>
      <c r="H18" s="17">
        <v>0.13172367854532499</v>
      </c>
      <c r="I18" s="17">
        <v>8.5314739683087004E-2</v>
      </c>
      <c r="J18" s="17">
        <v>2.98756571771738E-2</v>
      </c>
      <c r="K18" s="17">
        <v>1.3157817292907799E-2</v>
      </c>
      <c r="L18" s="17">
        <v>1.62559523040804E-2</v>
      </c>
      <c r="M18" s="17"/>
      <c r="N18" s="17">
        <v>8.8576111740432298E-2</v>
      </c>
      <c r="O18" s="17">
        <v>5.6805177626516601E-2</v>
      </c>
      <c r="P18" s="17">
        <v>5.3548908382112501E-2</v>
      </c>
      <c r="Q18" s="17">
        <v>6.20025205292263E-2</v>
      </c>
      <c r="R18" s="17"/>
      <c r="S18" s="17">
        <v>0.12544439010404501</v>
      </c>
      <c r="T18" s="17">
        <v>5.0926147980038798E-2</v>
      </c>
      <c r="U18" s="17">
        <v>2.9408686381806302E-2</v>
      </c>
      <c r="V18" s="17">
        <v>8.4032824429972397E-2</v>
      </c>
      <c r="W18" s="17">
        <v>7.6212205093144594E-2</v>
      </c>
      <c r="X18" s="17">
        <v>6.6793317034531494E-2</v>
      </c>
      <c r="Y18" s="17">
        <v>4.5623230309030302E-2</v>
      </c>
      <c r="Z18" s="17">
        <v>4.7693198231470703E-2</v>
      </c>
      <c r="AA18" s="17">
        <v>6.3628093588843304E-2</v>
      </c>
      <c r="AB18" s="17">
        <v>5.4822387435448601E-2</v>
      </c>
      <c r="AC18" s="17">
        <v>3.6848053083721903E-2</v>
      </c>
      <c r="AD18" s="17">
        <v>3.32014823096023E-2</v>
      </c>
      <c r="AE18" s="17"/>
      <c r="AF18" s="17">
        <v>5.1492617834789201E-2</v>
      </c>
      <c r="AG18" s="17">
        <v>6.9547876145643006E-2</v>
      </c>
      <c r="AH18" s="17">
        <v>8.2534809006375595E-2</v>
      </c>
      <c r="AI18" s="17"/>
      <c r="AJ18" s="17">
        <v>6.2973374416017996E-2</v>
      </c>
      <c r="AK18" s="17">
        <v>6.8557754711515095E-2</v>
      </c>
      <c r="AL18" s="17">
        <v>5.9360831197851703E-2</v>
      </c>
      <c r="AM18" s="17">
        <v>7.2783859204708395E-2</v>
      </c>
      <c r="AN18" s="17">
        <v>9.7691144120024595E-2</v>
      </c>
      <c r="AO18" s="17"/>
      <c r="AP18" s="17">
        <v>8.2000036003348806E-2</v>
      </c>
      <c r="AQ18" s="17">
        <v>6.0549392053745099E-2</v>
      </c>
      <c r="AR18" s="17">
        <v>6.38578323629867E-2</v>
      </c>
      <c r="AS18" s="17">
        <v>5.83088177282204E-2</v>
      </c>
      <c r="AT18" s="17">
        <v>0.11044925051099801</v>
      </c>
      <c r="AU18" s="17">
        <v>2.2825113118736098E-2</v>
      </c>
      <c r="AV18" s="17"/>
      <c r="AW18" s="17">
        <v>5.0036406247829297E-2</v>
      </c>
      <c r="AX18" s="17">
        <v>0.102698295127367</v>
      </c>
      <c r="AY18" s="17">
        <v>7.3493465104140399E-2</v>
      </c>
      <c r="AZ18" s="17">
        <v>4.4136344602132102E-2</v>
      </c>
      <c r="BA18" s="17">
        <v>4.8201283934313298E-2</v>
      </c>
      <c r="BB18" s="17">
        <v>6.2402198201280297E-2</v>
      </c>
      <c r="BC18" s="17">
        <v>8.9990025234637797E-2</v>
      </c>
      <c r="BD18" s="17">
        <v>6.0010181246638601E-2</v>
      </c>
      <c r="BE18" s="17">
        <v>4.7412898311044997E-2</v>
      </c>
      <c r="BF18" s="17">
        <v>6.6539707838306594E-2</v>
      </c>
      <c r="BG18" s="17">
        <v>5.9724364958717503E-2</v>
      </c>
      <c r="BH18" s="17">
        <v>5.50607213015432E-2</v>
      </c>
      <c r="BI18" s="17">
        <v>4.6486255153099003E-2</v>
      </c>
      <c r="BJ18" s="17">
        <v>3.64734384925402E-2</v>
      </c>
      <c r="BK18" s="17">
        <v>4.3614485656573901E-2</v>
      </c>
      <c r="BL18" s="17">
        <v>0.16107349029305901</v>
      </c>
      <c r="BM18" s="17"/>
      <c r="BN18" s="17">
        <v>7.4343749851599902E-2</v>
      </c>
      <c r="BO18" s="17">
        <v>5.4937850470869402E-2</v>
      </c>
      <c r="BP18" s="17"/>
      <c r="BQ18" s="17">
        <v>7.6748779989705598E-2</v>
      </c>
      <c r="BR18" s="17">
        <v>5.6601751378975801E-2</v>
      </c>
      <c r="BS18" s="17"/>
      <c r="BT18" s="17">
        <v>0.115223463323243</v>
      </c>
      <c r="BU18" s="17"/>
      <c r="BV18" s="17">
        <v>5.7036235709869203E-2</v>
      </c>
      <c r="BW18" s="17">
        <v>0.10048887268548699</v>
      </c>
      <c r="BX18" s="17">
        <v>5.8212971010103802E-2</v>
      </c>
      <c r="BY18" s="17"/>
      <c r="BZ18" s="17">
        <v>6.64124360739652E-2</v>
      </c>
      <c r="CA18" s="17">
        <v>5.0146995302918398E-2</v>
      </c>
      <c r="CB18" s="17">
        <v>5.0070338358835703E-2</v>
      </c>
      <c r="CC18" s="17">
        <v>9.34636410279686E-2</v>
      </c>
      <c r="CD18" s="17">
        <v>6.31413570871589E-2</v>
      </c>
      <c r="CE18" s="17">
        <v>6.54496067051826E-2</v>
      </c>
      <c r="CF18" s="17">
        <v>9.5963562203561698E-2</v>
      </c>
      <c r="CG18" s="17"/>
      <c r="CH18" s="17">
        <v>0.166863595790988</v>
      </c>
      <c r="CI18" s="17">
        <v>6.1571969868819097E-2</v>
      </c>
      <c r="CJ18" s="17">
        <v>5.17682462153135E-2</v>
      </c>
      <c r="CK18" s="17">
        <v>4.5381442487430201E-2</v>
      </c>
      <c r="CL18" s="17">
        <v>6.6465499060568298E-2</v>
      </c>
    </row>
    <row r="19" spans="2:90" x14ac:dyDescent="0.3">
      <c r="B19" s="18" t="s">
        <v>131</v>
      </c>
      <c r="C19" s="19">
        <v>9.7047410197560302E-2</v>
      </c>
      <c r="D19" s="19">
        <v>8.2579084746097903E-2</v>
      </c>
      <c r="E19" s="19">
        <v>0.110925282855921</v>
      </c>
      <c r="F19" s="19"/>
      <c r="G19" s="19">
        <v>5.4818459740367302E-2</v>
      </c>
      <c r="H19" s="19">
        <v>3.8379868264021198E-2</v>
      </c>
      <c r="I19" s="19">
        <v>5.8631356254619502E-2</v>
      </c>
      <c r="J19" s="19">
        <v>9.3811779206171203E-2</v>
      </c>
      <c r="K19" s="19">
        <v>0.12669283909930601</v>
      </c>
      <c r="L19" s="19">
        <v>0.18723051052879</v>
      </c>
      <c r="M19" s="19"/>
      <c r="N19" s="19">
        <v>8.7486808508788302E-2</v>
      </c>
      <c r="O19" s="19">
        <v>9.9391083542015896E-2</v>
      </c>
      <c r="P19" s="19">
        <v>9.8007495340099102E-2</v>
      </c>
      <c r="Q19" s="19">
        <v>0.101070916474476</v>
      </c>
      <c r="R19" s="19"/>
      <c r="S19" s="19">
        <v>5.4721404960319298E-2</v>
      </c>
      <c r="T19" s="19">
        <v>9.9117948053001295E-2</v>
      </c>
      <c r="U19" s="19">
        <v>0.11479632355401399</v>
      </c>
      <c r="V19" s="19">
        <v>8.4658440173133703E-2</v>
      </c>
      <c r="W19" s="19">
        <v>0.100030266910508</v>
      </c>
      <c r="X19" s="19">
        <v>6.8430412660578005E-2</v>
      </c>
      <c r="Y19" s="19">
        <v>0.13544248783009499</v>
      </c>
      <c r="Z19" s="19">
        <v>7.8111555293218907E-2</v>
      </c>
      <c r="AA19" s="19">
        <v>8.3356066924588801E-2</v>
      </c>
      <c r="AB19" s="19">
        <v>0.11539163412242499</v>
      </c>
      <c r="AC19" s="19">
        <v>0.126682779355624</v>
      </c>
      <c r="AD19" s="19">
        <v>0.223851808208718</v>
      </c>
      <c r="AE19" s="19"/>
      <c r="AF19" s="19">
        <v>0.124682738870143</v>
      </c>
      <c r="AG19" s="19">
        <v>9.6223423948846004E-2</v>
      </c>
      <c r="AH19" s="19">
        <v>5.02706999426751E-2</v>
      </c>
      <c r="AI19" s="19"/>
      <c r="AJ19" s="19">
        <v>0.107958724460252</v>
      </c>
      <c r="AK19" s="19">
        <v>9.4633604631909896E-2</v>
      </c>
      <c r="AL19" s="19">
        <v>0.10827153689407699</v>
      </c>
      <c r="AM19" s="19">
        <v>8.7088097112591897E-2</v>
      </c>
      <c r="AN19" s="19">
        <v>6.7946395523991898E-2</v>
      </c>
      <c r="AO19" s="19"/>
      <c r="AP19" s="19">
        <v>7.2368387267116599E-2</v>
      </c>
      <c r="AQ19" s="19">
        <v>9.0877852840258302E-2</v>
      </c>
      <c r="AR19" s="19">
        <v>0.12119806662566</v>
      </c>
      <c r="AS19" s="19">
        <v>0.100517532491131</v>
      </c>
      <c r="AT19" s="19">
        <v>8.3885124249469395E-2</v>
      </c>
      <c r="AU19" s="19">
        <v>0.131120988424617</v>
      </c>
      <c r="AV19" s="19"/>
      <c r="AW19" s="19">
        <v>5.3573089408536299E-2</v>
      </c>
      <c r="AX19" s="19">
        <v>6.7733030318700996E-2</v>
      </c>
      <c r="AY19" s="19">
        <v>9.42295081104913E-2</v>
      </c>
      <c r="AZ19" s="19">
        <v>0.129788900492634</v>
      </c>
      <c r="BA19" s="19">
        <v>9.76637234224777E-2</v>
      </c>
      <c r="BB19" s="19">
        <v>0.10876949258615599</v>
      </c>
      <c r="BC19" s="19">
        <v>8.77244860374959E-2</v>
      </c>
      <c r="BD19" s="19">
        <v>0.107995370485059</v>
      </c>
      <c r="BE19" s="19">
        <v>0.13647245698358701</v>
      </c>
      <c r="BF19" s="19">
        <v>4.2479686402216998E-2</v>
      </c>
      <c r="BG19" s="19">
        <v>0.131713332009923</v>
      </c>
      <c r="BH19" s="19">
        <v>7.4736020574288395E-2</v>
      </c>
      <c r="BI19" s="19">
        <v>0.119973845619642</v>
      </c>
      <c r="BJ19" s="19">
        <v>6.0009614507507601E-2</v>
      </c>
      <c r="BK19" s="19">
        <v>6.5956589330302004E-2</v>
      </c>
      <c r="BL19" s="19">
        <v>5.43711569090349E-2</v>
      </c>
      <c r="BM19" s="19"/>
      <c r="BN19" s="19">
        <v>9.2821339574486197E-2</v>
      </c>
      <c r="BO19" s="19">
        <v>0.10311208701685599</v>
      </c>
      <c r="BP19" s="19"/>
      <c r="BQ19" s="19">
        <v>8.1047900803199194E-2</v>
      </c>
      <c r="BR19" s="19">
        <v>0.10801304764135</v>
      </c>
      <c r="BS19" s="19"/>
      <c r="BT19" s="19">
        <v>4.0594202294375201E-2</v>
      </c>
      <c r="BU19" s="19"/>
      <c r="BV19" s="19">
        <v>9.1541471854255596E-2</v>
      </c>
      <c r="BW19" s="19">
        <v>9.3855215737800299E-2</v>
      </c>
      <c r="BX19" s="19">
        <v>0.101936554453711</v>
      </c>
      <c r="BY19" s="19"/>
      <c r="BZ19" s="19">
        <v>7.8443435094022199E-2</v>
      </c>
      <c r="CA19" s="19">
        <v>9.6026835266623894E-2</v>
      </c>
      <c r="CB19" s="19">
        <v>0.12828495918316399</v>
      </c>
      <c r="CC19" s="19">
        <v>0.11137501403594401</v>
      </c>
      <c r="CD19" s="19">
        <v>8.7795078829064996E-2</v>
      </c>
      <c r="CE19" s="19">
        <v>8.5749700344485397E-2</v>
      </c>
      <c r="CF19" s="19">
        <v>9.3319080454037598E-2</v>
      </c>
      <c r="CG19" s="19"/>
      <c r="CH19" s="19">
        <v>7.7144858883320899E-2</v>
      </c>
      <c r="CI19" s="19">
        <v>0.101545989734634</v>
      </c>
      <c r="CJ19" s="19">
        <v>9.3679084684499397E-2</v>
      </c>
      <c r="CK19" s="19">
        <v>0.104315173313609</v>
      </c>
      <c r="CL19" s="19">
        <v>0.10654206450909399</v>
      </c>
    </row>
    <row r="20" spans="2:90" x14ac:dyDescent="0.3">
      <c r="B20" s="16"/>
    </row>
    <row r="21" spans="2:90" x14ac:dyDescent="0.3">
      <c r="B21" t="s">
        <v>111</v>
      </c>
    </row>
    <row r="22" spans="2:90" x14ac:dyDescent="0.3">
      <c r="B22" t="s">
        <v>112</v>
      </c>
    </row>
    <row r="24" spans="2:90" x14ac:dyDescent="0.3">
      <c r="B24"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133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127</v>
      </c>
      <c r="C9" s="17">
        <v>0.547037833487373</v>
      </c>
      <c r="D9" s="17">
        <v>0.58450616729834004</v>
      </c>
      <c r="E9" s="17">
        <v>0.51364919723949298</v>
      </c>
      <c r="F9" s="17"/>
      <c r="G9" s="17">
        <v>0.3143500571358</v>
      </c>
      <c r="H9" s="17">
        <v>0.50604780818164796</v>
      </c>
      <c r="I9" s="17">
        <v>0.56911205585197899</v>
      </c>
      <c r="J9" s="17">
        <v>0.57690489560635905</v>
      </c>
      <c r="K9" s="17">
        <v>0.62661133026256099</v>
      </c>
      <c r="L9" s="17">
        <v>0.639407131501045</v>
      </c>
      <c r="M9" s="17"/>
      <c r="N9" s="17">
        <v>0.62433878567244605</v>
      </c>
      <c r="O9" s="17">
        <v>0.51926372841062896</v>
      </c>
      <c r="P9" s="17">
        <v>0.61356810018039198</v>
      </c>
      <c r="Q9" s="17">
        <v>0.43365067301100702</v>
      </c>
      <c r="R9" s="17"/>
      <c r="S9" s="17">
        <v>0.367762867481988</v>
      </c>
      <c r="T9" s="17">
        <v>0.55821300586309897</v>
      </c>
      <c r="U9" s="17">
        <v>0.62381191880333198</v>
      </c>
      <c r="V9" s="17">
        <v>0.53650931833689497</v>
      </c>
      <c r="W9" s="17">
        <v>0.60786211214304997</v>
      </c>
      <c r="X9" s="17">
        <v>0.58351354783005405</v>
      </c>
      <c r="Y9" s="17">
        <v>0.56498383651549999</v>
      </c>
      <c r="Z9" s="17">
        <v>0.46632363074313798</v>
      </c>
      <c r="AA9" s="17">
        <v>0.598342457668537</v>
      </c>
      <c r="AB9" s="17">
        <v>0.539907214189708</v>
      </c>
      <c r="AC9" s="17">
        <v>0.61754195972790005</v>
      </c>
      <c r="AD9" s="17">
        <v>0.68821309312953405</v>
      </c>
      <c r="AE9" s="17"/>
      <c r="AF9" s="17">
        <v>0.63335363029661296</v>
      </c>
      <c r="AG9" s="17">
        <v>0.576276188692872</v>
      </c>
      <c r="AH9" s="17">
        <v>0.416085132708225</v>
      </c>
      <c r="AI9" s="17"/>
      <c r="AJ9" s="17">
        <v>0.68907926814561604</v>
      </c>
      <c r="AK9" s="17">
        <v>0.531930741847913</v>
      </c>
      <c r="AL9" s="17">
        <v>0.56343070409507301</v>
      </c>
      <c r="AM9" s="17">
        <v>0.67087396481336503</v>
      </c>
      <c r="AN9" s="17">
        <v>0.32558042362983802</v>
      </c>
      <c r="AO9" s="17"/>
      <c r="AP9" s="17">
        <v>0.52700651529186804</v>
      </c>
      <c r="AQ9" s="17">
        <v>0.68195664816396695</v>
      </c>
      <c r="AR9" s="17">
        <v>0.49767405360321998</v>
      </c>
      <c r="AS9" s="17">
        <v>0.63010809395895695</v>
      </c>
      <c r="AT9" s="17">
        <v>0.30216173242870797</v>
      </c>
      <c r="AU9" s="17">
        <v>0.54684547493811198</v>
      </c>
      <c r="AV9" s="17"/>
      <c r="AW9" s="17">
        <v>0.33564223299444101</v>
      </c>
      <c r="AX9" s="17">
        <v>0.18561004390569</v>
      </c>
      <c r="AY9" s="17">
        <v>0.34109213891722101</v>
      </c>
      <c r="AZ9" s="17">
        <v>0.42845263383770998</v>
      </c>
      <c r="BA9" s="17">
        <v>0.46181778966125703</v>
      </c>
      <c r="BB9" s="17">
        <v>0.54981483325548897</v>
      </c>
      <c r="BC9" s="17">
        <v>0.54971536924964703</v>
      </c>
      <c r="BD9" s="17">
        <v>0.66722737247013997</v>
      </c>
      <c r="BE9" s="17">
        <v>0.606315639371929</v>
      </c>
      <c r="BF9" s="17">
        <v>0.63576484240019504</v>
      </c>
      <c r="BG9" s="17">
        <v>0.59092044911717501</v>
      </c>
      <c r="BH9" s="17">
        <v>0.67672212566858703</v>
      </c>
      <c r="BI9" s="17">
        <v>0.63542560018080496</v>
      </c>
      <c r="BJ9" s="17">
        <v>0.73451557434633197</v>
      </c>
      <c r="BK9" s="17">
        <v>0.84550549930178798</v>
      </c>
      <c r="BL9" s="17">
        <v>0.69765167752954904</v>
      </c>
      <c r="BM9" s="17"/>
      <c r="BN9" s="17">
        <v>0.64172271097217404</v>
      </c>
      <c r="BO9" s="17">
        <v>0.41749444218843001</v>
      </c>
      <c r="BP9" s="17"/>
      <c r="BQ9" s="17">
        <v>0.53861493617751299</v>
      </c>
      <c r="BR9" s="17">
        <v>0.50902210087677202</v>
      </c>
      <c r="BS9" s="17"/>
      <c r="BT9" s="17">
        <v>0.58218823032650402</v>
      </c>
      <c r="BU9" s="17"/>
      <c r="BV9" s="17">
        <v>0</v>
      </c>
      <c r="BW9" s="17">
        <v>0</v>
      </c>
      <c r="BX9" s="17">
        <v>1</v>
      </c>
      <c r="BY9" s="17"/>
      <c r="BZ9" s="17">
        <v>0.37971712952291398</v>
      </c>
      <c r="CA9" s="17">
        <v>0.44749696280445</v>
      </c>
      <c r="CB9" s="17">
        <v>0.50240205900564805</v>
      </c>
      <c r="CC9" s="17">
        <v>0.58284886507318101</v>
      </c>
      <c r="CD9" s="17">
        <v>0.58443016945417003</v>
      </c>
      <c r="CE9" s="17">
        <v>0.58554995433280199</v>
      </c>
      <c r="CF9" s="17">
        <v>0.70933582804525797</v>
      </c>
      <c r="CG9" s="17"/>
      <c r="CH9" s="17">
        <v>0.66468190333532196</v>
      </c>
      <c r="CI9" s="17">
        <v>0.62365343624752601</v>
      </c>
      <c r="CJ9" s="17">
        <v>0.51450210328144197</v>
      </c>
      <c r="CK9" s="17">
        <v>0.43107812122460298</v>
      </c>
      <c r="CL9" s="17">
        <v>0.299066131967272</v>
      </c>
    </row>
    <row r="10" spans="2:90" ht="28.8" x14ac:dyDescent="0.3">
      <c r="B10" s="18" t="s">
        <v>128</v>
      </c>
      <c r="C10" s="17">
        <v>0.18940748816177899</v>
      </c>
      <c r="D10" s="17">
        <v>0.17865736681933</v>
      </c>
      <c r="E10" s="17">
        <v>0.19751389310702699</v>
      </c>
      <c r="F10" s="17"/>
      <c r="G10" s="17">
        <v>0.35384423215877298</v>
      </c>
      <c r="H10" s="17">
        <v>0.23841619851725401</v>
      </c>
      <c r="I10" s="17">
        <v>0.173273702581761</v>
      </c>
      <c r="J10" s="17">
        <v>0.139505086513216</v>
      </c>
      <c r="K10" s="17">
        <v>0.126564781709435</v>
      </c>
      <c r="L10" s="17">
        <v>0.13600057613442901</v>
      </c>
      <c r="M10" s="17"/>
      <c r="N10" s="17">
        <v>0.19972844958055799</v>
      </c>
      <c r="O10" s="17">
        <v>0.196783463187372</v>
      </c>
      <c r="P10" s="17">
        <v>0.142398531430805</v>
      </c>
      <c r="Q10" s="17">
        <v>0.21202808519243899</v>
      </c>
      <c r="R10" s="17"/>
      <c r="S10" s="17">
        <v>0.353784741737799</v>
      </c>
      <c r="T10" s="17">
        <v>0.15742754963528399</v>
      </c>
      <c r="U10" s="17">
        <v>0.107572317170718</v>
      </c>
      <c r="V10" s="17">
        <v>0.181984892436274</v>
      </c>
      <c r="W10" s="17">
        <v>9.9306442751814994E-2</v>
      </c>
      <c r="X10" s="17">
        <v>0.132058231216374</v>
      </c>
      <c r="Y10" s="17">
        <v>0.18627582179491201</v>
      </c>
      <c r="Z10" s="17">
        <v>0.32715351743173698</v>
      </c>
      <c r="AA10" s="17">
        <v>0.169743664923028</v>
      </c>
      <c r="AB10" s="17">
        <v>0.19786210645744601</v>
      </c>
      <c r="AC10" s="17">
        <v>0.118315181769755</v>
      </c>
      <c r="AD10" s="17">
        <v>0.17171667133089</v>
      </c>
      <c r="AE10" s="17"/>
      <c r="AF10" s="17">
        <v>0.135665728969736</v>
      </c>
      <c r="AG10" s="17">
        <v>0.187693020244075</v>
      </c>
      <c r="AH10" s="17">
        <v>0.21639760127572999</v>
      </c>
      <c r="AI10" s="17"/>
      <c r="AJ10" s="17">
        <v>0.13612222085925499</v>
      </c>
      <c r="AK10" s="17">
        <v>0.22372211589097801</v>
      </c>
      <c r="AL10" s="17">
        <v>0.16786215607907601</v>
      </c>
      <c r="AM10" s="17">
        <v>0.12308183586250999</v>
      </c>
      <c r="AN10" s="17">
        <v>0.27552083491778001</v>
      </c>
      <c r="AO10" s="17"/>
      <c r="AP10" s="17">
        <v>0.25486894180294001</v>
      </c>
      <c r="AQ10" s="17">
        <v>0.12860789771777001</v>
      </c>
      <c r="AR10" s="17">
        <v>0.21614918383826701</v>
      </c>
      <c r="AS10" s="17">
        <v>0.142105720734168</v>
      </c>
      <c r="AT10" s="17">
        <v>0.26123821629607802</v>
      </c>
      <c r="AU10" s="17">
        <v>0.192868656425003</v>
      </c>
      <c r="AV10" s="17"/>
      <c r="AW10" s="17">
        <v>0.25379285191523698</v>
      </c>
      <c r="AX10" s="17">
        <v>0.23779856926649001</v>
      </c>
      <c r="AY10" s="17">
        <v>0.27076359434827801</v>
      </c>
      <c r="AZ10" s="17">
        <v>0.18908769008696799</v>
      </c>
      <c r="BA10" s="17">
        <v>0.197410770467395</v>
      </c>
      <c r="BB10" s="17">
        <v>0.21021151579425501</v>
      </c>
      <c r="BC10" s="17">
        <v>0.21490115129804099</v>
      </c>
      <c r="BD10" s="17">
        <v>0.11795056524962599</v>
      </c>
      <c r="BE10" s="17">
        <v>0.16918723015767401</v>
      </c>
      <c r="BF10" s="17">
        <v>0.14157339246671199</v>
      </c>
      <c r="BG10" s="17">
        <v>0.21038515068538199</v>
      </c>
      <c r="BH10" s="17">
        <v>0.19161452680723101</v>
      </c>
      <c r="BI10" s="17">
        <v>0.18506296181419801</v>
      </c>
      <c r="BJ10" s="17">
        <v>0.145081955368115</v>
      </c>
      <c r="BK10" s="17">
        <v>2.1410619186968499E-2</v>
      </c>
      <c r="BL10" s="17">
        <v>0.164908210294297</v>
      </c>
      <c r="BM10" s="17"/>
      <c r="BN10" s="17">
        <v>0.15784532803634899</v>
      </c>
      <c r="BO10" s="17">
        <v>0.23347184185196901</v>
      </c>
      <c r="BP10" s="17"/>
      <c r="BQ10" s="17">
        <v>0.25085003615437501</v>
      </c>
      <c r="BR10" s="17">
        <v>0.182316355851945</v>
      </c>
      <c r="BS10" s="17"/>
      <c r="BT10" s="17">
        <v>0.23427621266719101</v>
      </c>
      <c r="BU10" s="17"/>
      <c r="BV10" s="17">
        <v>0</v>
      </c>
      <c r="BW10" s="17">
        <v>1</v>
      </c>
      <c r="BX10" s="17">
        <v>0</v>
      </c>
      <c r="BY10" s="17"/>
      <c r="BZ10" s="17">
        <v>0.24170295679857501</v>
      </c>
      <c r="CA10" s="17">
        <v>0.203654952869054</v>
      </c>
      <c r="CB10" s="17">
        <v>0.20366868770542801</v>
      </c>
      <c r="CC10" s="17">
        <v>0.180457913641658</v>
      </c>
      <c r="CD10" s="17">
        <v>0.19773673399272901</v>
      </c>
      <c r="CE10" s="17">
        <v>0.178813566585134</v>
      </c>
      <c r="CF10" s="17">
        <v>0.14991829681845201</v>
      </c>
      <c r="CG10" s="17"/>
      <c r="CH10" s="17">
        <v>0.13667233135356899</v>
      </c>
      <c r="CI10" s="17">
        <v>0.18394030830826999</v>
      </c>
      <c r="CJ10" s="17">
        <v>0.199892156958382</v>
      </c>
      <c r="CK10" s="17">
        <v>0.21097558095473301</v>
      </c>
      <c r="CL10" s="17">
        <v>0.18856217598745001</v>
      </c>
    </row>
    <row r="11" spans="2:90" ht="28.8" x14ac:dyDescent="0.3">
      <c r="B11" s="18" t="s">
        <v>129</v>
      </c>
      <c r="C11" s="17">
        <v>2.8234878083564501E-2</v>
      </c>
      <c r="D11" s="17">
        <v>3.39162736331627E-2</v>
      </c>
      <c r="E11" s="17">
        <v>2.1903869935945001E-2</v>
      </c>
      <c r="F11" s="17"/>
      <c r="G11" s="17">
        <v>5.3867461393708099E-2</v>
      </c>
      <c r="H11" s="17">
        <v>2.8032692254711E-2</v>
      </c>
      <c r="I11" s="17">
        <v>2.4733357511738999E-2</v>
      </c>
      <c r="J11" s="17">
        <v>3.2970008509914703E-2</v>
      </c>
      <c r="K11" s="17">
        <v>2.3242238940495999E-2</v>
      </c>
      <c r="L11" s="17">
        <v>1.3745304073889599E-2</v>
      </c>
      <c r="M11" s="17"/>
      <c r="N11" s="17">
        <v>1.6879924949210499E-2</v>
      </c>
      <c r="O11" s="17">
        <v>2.8608020580984599E-2</v>
      </c>
      <c r="P11" s="17">
        <v>2.71968824917505E-2</v>
      </c>
      <c r="Q11" s="17">
        <v>4.1283980551707899E-2</v>
      </c>
      <c r="R11" s="17"/>
      <c r="S11" s="17">
        <v>4.1950690527396299E-2</v>
      </c>
      <c r="T11" s="17">
        <v>2.5658154558793101E-2</v>
      </c>
      <c r="U11" s="17">
        <v>3.4492505220796499E-2</v>
      </c>
      <c r="V11" s="17">
        <v>3.1380431552096001E-2</v>
      </c>
      <c r="W11" s="17">
        <v>2.0997744646588799E-2</v>
      </c>
      <c r="X11" s="17">
        <v>5.2920820488206302E-2</v>
      </c>
      <c r="Y11" s="17">
        <v>2.37836838940821E-2</v>
      </c>
      <c r="Z11" s="17">
        <v>4.6072856601633599E-2</v>
      </c>
      <c r="AA11" s="17">
        <v>1.08658079095664E-2</v>
      </c>
      <c r="AB11" s="17">
        <v>1.9920707937023701E-2</v>
      </c>
      <c r="AC11" s="17">
        <v>9.5824536919822192E-3</v>
      </c>
      <c r="AD11" s="17">
        <v>0</v>
      </c>
      <c r="AE11" s="17"/>
      <c r="AF11" s="17">
        <v>2.06015849577082E-2</v>
      </c>
      <c r="AG11" s="17">
        <v>2.6474414845521599E-2</v>
      </c>
      <c r="AH11" s="17">
        <v>4.0672600863586802E-2</v>
      </c>
      <c r="AI11" s="17"/>
      <c r="AJ11" s="17">
        <v>1.6514232343538899E-2</v>
      </c>
      <c r="AK11" s="17">
        <v>2.6812965642438801E-2</v>
      </c>
      <c r="AL11" s="17">
        <v>4.08175824170985E-2</v>
      </c>
      <c r="AM11" s="17">
        <v>2.41996645015541E-2</v>
      </c>
      <c r="AN11" s="17">
        <v>8.2909369813688197E-2</v>
      </c>
      <c r="AO11" s="17"/>
      <c r="AP11" s="17">
        <v>2.8691439315691701E-2</v>
      </c>
      <c r="AQ11" s="17">
        <v>3.0492032053445299E-2</v>
      </c>
      <c r="AR11" s="17">
        <v>2.1933615012176399E-2</v>
      </c>
      <c r="AS11" s="17">
        <v>2.7833069684288701E-2</v>
      </c>
      <c r="AT11" s="17">
        <v>5.6684769720606903E-2</v>
      </c>
      <c r="AU11" s="17">
        <v>1.4974301757097901E-2</v>
      </c>
      <c r="AV11" s="17"/>
      <c r="AW11" s="17">
        <v>0</v>
      </c>
      <c r="AX11" s="17">
        <v>4.2169109639558798E-2</v>
      </c>
      <c r="AY11" s="17">
        <v>3.9804443164323799E-2</v>
      </c>
      <c r="AZ11" s="17">
        <v>5.1519596070614897E-2</v>
      </c>
      <c r="BA11" s="17">
        <v>6.6273363811816394E-2</v>
      </c>
      <c r="BB11" s="17">
        <v>1.33565697283069E-2</v>
      </c>
      <c r="BC11" s="17">
        <v>3.3014462123456698E-2</v>
      </c>
      <c r="BD11" s="17">
        <v>1.2353340627611399E-2</v>
      </c>
      <c r="BE11" s="17">
        <v>8.7596576134311797E-3</v>
      </c>
      <c r="BF11" s="17">
        <v>0</v>
      </c>
      <c r="BG11" s="17">
        <v>2.6762023584158499E-2</v>
      </c>
      <c r="BH11" s="17">
        <v>8.4653130022486998E-3</v>
      </c>
      <c r="BI11" s="17">
        <v>2.3669460383016799E-2</v>
      </c>
      <c r="BJ11" s="17">
        <v>3.6272221014179297E-2</v>
      </c>
      <c r="BK11" s="17">
        <v>0</v>
      </c>
      <c r="BL11" s="17">
        <v>3.4129582362630598E-2</v>
      </c>
      <c r="BM11" s="17"/>
      <c r="BN11" s="17">
        <v>2.1927806966393501E-2</v>
      </c>
      <c r="BO11" s="17">
        <v>3.63090621132591E-2</v>
      </c>
      <c r="BP11" s="17"/>
      <c r="BQ11" s="17">
        <v>2.5505625218297901E-2</v>
      </c>
      <c r="BR11" s="17">
        <v>3.3374122598522599E-2</v>
      </c>
      <c r="BS11" s="17"/>
      <c r="BT11" s="17">
        <v>2.3101876360746801E-2</v>
      </c>
      <c r="BU11" s="17"/>
      <c r="BV11" s="17">
        <v>0</v>
      </c>
      <c r="BW11" s="17">
        <v>0</v>
      </c>
      <c r="BX11" s="17">
        <v>0</v>
      </c>
      <c r="BY11" s="17"/>
      <c r="BZ11" s="17">
        <v>4.5891794249866898E-2</v>
      </c>
      <c r="CA11" s="17">
        <v>2.8679090045109198E-2</v>
      </c>
      <c r="CB11" s="17">
        <v>3.2894801949848E-2</v>
      </c>
      <c r="CC11" s="17">
        <v>2.96602522329103E-2</v>
      </c>
      <c r="CD11" s="17">
        <v>1.6214206747319399E-2</v>
      </c>
      <c r="CE11" s="17">
        <v>2.6707449110397501E-2</v>
      </c>
      <c r="CF11" s="17">
        <v>2.8403797871928201E-2</v>
      </c>
      <c r="CG11" s="17"/>
      <c r="CH11" s="17">
        <v>3.3901683000739799E-2</v>
      </c>
      <c r="CI11" s="17">
        <v>2.03979353588409E-2</v>
      </c>
      <c r="CJ11" s="17">
        <v>2.8819702678043801E-2</v>
      </c>
      <c r="CK11" s="17">
        <v>3.87795974543719E-2</v>
      </c>
      <c r="CL11" s="17">
        <v>4.0631559980169797E-2</v>
      </c>
    </row>
    <row r="12" spans="2:90" x14ac:dyDescent="0.3">
      <c r="B12" s="18" t="s">
        <v>76</v>
      </c>
      <c r="C12" s="17">
        <v>0.219229553604015</v>
      </c>
      <c r="D12" s="17">
        <v>0.19642628107482701</v>
      </c>
      <c r="E12" s="17">
        <v>0.241336723135083</v>
      </c>
      <c r="F12" s="17"/>
      <c r="G12" s="17">
        <v>0.25783081467367702</v>
      </c>
      <c r="H12" s="17">
        <v>0.21250465556166301</v>
      </c>
      <c r="I12" s="17">
        <v>0.22140690349754</v>
      </c>
      <c r="J12" s="17">
        <v>0.23191598977394001</v>
      </c>
      <c r="K12" s="17">
        <v>0.210322321320742</v>
      </c>
      <c r="L12" s="17">
        <v>0.19297593069506799</v>
      </c>
      <c r="M12" s="17"/>
      <c r="N12" s="17">
        <v>0.152563051419602</v>
      </c>
      <c r="O12" s="17">
        <v>0.23669746042142101</v>
      </c>
      <c r="P12" s="17">
        <v>0.21470765397757299</v>
      </c>
      <c r="Q12" s="17">
        <v>0.27680502291339099</v>
      </c>
      <c r="R12" s="17"/>
      <c r="S12" s="17">
        <v>0.217553572731262</v>
      </c>
      <c r="T12" s="17">
        <v>0.240978418341905</v>
      </c>
      <c r="U12" s="17">
        <v>0.21574773975456499</v>
      </c>
      <c r="V12" s="17">
        <v>0.217135117110657</v>
      </c>
      <c r="W12" s="17">
        <v>0.27183370045854599</v>
      </c>
      <c r="X12" s="17">
        <v>0.215938634611372</v>
      </c>
      <c r="Y12" s="17">
        <v>0.21832655809706</v>
      </c>
      <c r="Z12" s="17">
        <v>0.14802369432328299</v>
      </c>
      <c r="AA12" s="17">
        <v>0.21117382443644001</v>
      </c>
      <c r="AB12" s="17">
        <v>0.217678160356579</v>
      </c>
      <c r="AC12" s="17">
        <v>0.235291195937611</v>
      </c>
      <c r="AD12" s="17">
        <v>0.14007023553957601</v>
      </c>
      <c r="AE12" s="17"/>
      <c r="AF12" s="17">
        <v>0.19499424668893101</v>
      </c>
      <c r="AG12" s="17">
        <v>0.201776092793646</v>
      </c>
      <c r="AH12" s="17">
        <v>0.28742091684545001</v>
      </c>
      <c r="AI12" s="17"/>
      <c r="AJ12" s="17">
        <v>0.14817602163500601</v>
      </c>
      <c r="AK12" s="17">
        <v>0.20895334274077401</v>
      </c>
      <c r="AL12" s="17">
        <v>0.210590700815634</v>
      </c>
      <c r="AM12" s="17">
        <v>0.17318105061640901</v>
      </c>
      <c r="AN12" s="17">
        <v>0.29547268529096499</v>
      </c>
      <c r="AO12" s="17"/>
      <c r="AP12" s="17">
        <v>0.185504319157933</v>
      </c>
      <c r="AQ12" s="17">
        <v>0.152316998531632</v>
      </c>
      <c r="AR12" s="17">
        <v>0.242678435214981</v>
      </c>
      <c r="AS12" s="17">
        <v>0.18932103995632299</v>
      </c>
      <c r="AT12" s="17">
        <v>0.34458177499186399</v>
      </c>
      <c r="AU12" s="17">
        <v>0.228950064982927</v>
      </c>
      <c r="AV12" s="17"/>
      <c r="AW12" s="17">
        <v>0.36706681865726498</v>
      </c>
      <c r="AX12" s="17">
        <v>0.51316269945646298</v>
      </c>
      <c r="AY12" s="17">
        <v>0.32856541205779999</v>
      </c>
      <c r="AZ12" s="17">
        <v>0.29031614814846801</v>
      </c>
      <c r="BA12" s="17">
        <v>0.248733785961614</v>
      </c>
      <c r="BB12" s="17">
        <v>0.22194000362126201</v>
      </c>
      <c r="BC12" s="17">
        <v>0.190999397741552</v>
      </c>
      <c r="BD12" s="17">
        <v>0.19095166310296599</v>
      </c>
      <c r="BE12" s="17">
        <v>0.19983949813121599</v>
      </c>
      <c r="BF12" s="17">
        <v>0.22266176513309299</v>
      </c>
      <c r="BG12" s="17">
        <v>0.15125108599043099</v>
      </c>
      <c r="BH12" s="17">
        <v>0.112979112985454</v>
      </c>
      <c r="BI12" s="17">
        <v>0.14379934685750201</v>
      </c>
      <c r="BJ12" s="17">
        <v>8.4130249271373705E-2</v>
      </c>
      <c r="BK12" s="17">
        <v>0.13308388151124301</v>
      </c>
      <c r="BL12" s="17">
        <v>0.103310529813524</v>
      </c>
      <c r="BM12" s="17"/>
      <c r="BN12" s="17">
        <v>0.16338004309509399</v>
      </c>
      <c r="BO12" s="17">
        <v>0.29506616091482701</v>
      </c>
      <c r="BP12" s="17"/>
      <c r="BQ12" s="17">
        <v>0.180629418659771</v>
      </c>
      <c r="BR12" s="17">
        <v>0.25502847234400999</v>
      </c>
      <c r="BS12" s="17"/>
      <c r="BT12" s="17">
        <v>0.15293093425131901</v>
      </c>
      <c r="BU12" s="17"/>
      <c r="BV12" s="17">
        <v>1</v>
      </c>
      <c r="BW12" s="17">
        <v>0</v>
      </c>
      <c r="BX12" s="17">
        <v>0</v>
      </c>
      <c r="BY12" s="17"/>
      <c r="BZ12" s="17">
        <v>0.30243374838119202</v>
      </c>
      <c r="CA12" s="17">
        <v>0.30330677068282702</v>
      </c>
      <c r="CB12" s="17">
        <v>0.23236184645677299</v>
      </c>
      <c r="CC12" s="17">
        <v>0.195865751118177</v>
      </c>
      <c r="CD12" s="17">
        <v>0.195817362616579</v>
      </c>
      <c r="CE12" s="17">
        <v>0.20493729636889699</v>
      </c>
      <c r="CF12" s="17">
        <v>0.108840401468895</v>
      </c>
      <c r="CG12" s="17"/>
      <c r="CH12" s="17">
        <v>0.16474408231036899</v>
      </c>
      <c r="CI12" s="17">
        <v>0.16665607089277201</v>
      </c>
      <c r="CJ12" s="17">
        <v>0.233268644082508</v>
      </c>
      <c r="CK12" s="17">
        <v>0.29615467404972201</v>
      </c>
      <c r="CL12" s="17">
        <v>0.41175842968895299</v>
      </c>
    </row>
    <row r="13" spans="2:90" x14ac:dyDescent="0.3">
      <c r="B13" s="18" t="s">
        <v>130</v>
      </c>
      <c r="C13" s="17">
        <v>5.2732698051544099E-3</v>
      </c>
      <c r="D13" s="17">
        <v>1.0080823612714301E-3</v>
      </c>
      <c r="E13" s="17">
        <v>9.4834492780118598E-3</v>
      </c>
      <c r="F13" s="17"/>
      <c r="G13" s="17">
        <v>1.38550978329513E-2</v>
      </c>
      <c r="H13" s="17">
        <v>9.1435242877514998E-3</v>
      </c>
      <c r="I13" s="17">
        <v>2.7926946873557002E-3</v>
      </c>
      <c r="J13" s="17">
        <v>2.5657611706502198E-3</v>
      </c>
      <c r="K13" s="17">
        <v>6.2260526144417398E-3</v>
      </c>
      <c r="L13" s="17">
        <v>0</v>
      </c>
      <c r="M13" s="17"/>
      <c r="N13" s="17">
        <v>4.76417137983278E-3</v>
      </c>
      <c r="O13" s="17">
        <v>5.8511573453166998E-3</v>
      </c>
      <c r="P13" s="17">
        <v>0</v>
      </c>
      <c r="Q13" s="17">
        <v>9.9154407675500905E-3</v>
      </c>
      <c r="R13" s="17"/>
      <c r="S13" s="17">
        <v>7.4028103978314398E-3</v>
      </c>
      <c r="T13" s="17">
        <v>0</v>
      </c>
      <c r="U13" s="17">
        <v>1.16888579661468E-2</v>
      </c>
      <c r="V13" s="17">
        <v>1.08668694770238E-2</v>
      </c>
      <c r="W13" s="17">
        <v>0</v>
      </c>
      <c r="X13" s="17">
        <v>1.5568765853994099E-2</v>
      </c>
      <c r="Y13" s="17">
        <v>0</v>
      </c>
      <c r="Z13" s="17">
        <v>1.2426300900209301E-2</v>
      </c>
      <c r="AA13" s="17">
        <v>0</v>
      </c>
      <c r="AB13" s="17">
        <v>4.7739332879734404E-3</v>
      </c>
      <c r="AC13" s="17">
        <v>0</v>
      </c>
      <c r="AD13" s="17">
        <v>0</v>
      </c>
      <c r="AE13" s="17"/>
      <c r="AF13" s="17">
        <v>2.7410366579728698E-3</v>
      </c>
      <c r="AG13" s="17">
        <v>2.5263784959820498E-3</v>
      </c>
      <c r="AH13" s="17">
        <v>1.32410324741445E-2</v>
      </c>
      <c r="AI13" s="17"/>
      <c r="AJ13" s="17">
        <v>2.4218812488467599E-3</v>
      </c>
      <c r="AK13" s="17">
        <v>4.1124913970599598E-3</v>
      </c>
      <c r="AL13" s="17">
        <v>5.3270662061117103E-3</v>
      </c>
      <c r="AM13" s="17">
        <v>0</v>
      </c>
      <c r="AN13" s="17">
        <v>9.6627309563447998E-3</v>
      </c>
      <c r="AO13" s="17"/>
      <c r="AP13" s="17">
        <v>2.0296423667418499E-3</v>
      </c>
      <c r="AQ13" s="17">
        <v>0</v>
      </c>
      <c r="AR13" s="17">
        <v>4.8187246729309297E-3</v>
      </c>
      <c r="AS13" s="17">
        <v>0</v>
      </c>
      <c r="AT13" s="17">
        <v>3.5333506562742999E-2</v>
      </c>
      <c r="AU13" s="17">
        <v>0</v>
      </c>
      <c r="AV13" s="17"/>
      <c r="AW13" s="17">
        <v>0</v>
      </c>
      <c r="AX13" s="17">
        <v>2.1259577731798599E-2</v>
      </c>
      <c r="AY13" s="17">
        <v>1.23115659542033E-2</v>
      </c>
      <c r="AZ13" s="17">
        <v>6.8541260110224697E-3</v>
      </c>
      <c r="BA13" s="17">
        <v>4.9669570071507498E-3</v>
      </c>
      <c r="BB13" s="17">
        <v>0</v>
      </c>
      <c r="BC13" s="17">
        <v>1.13696195873034E-2</v>
      </c>
      <c r="BD13" s="17">
        <v>0</v>
      </c>
      <c r="BE13" s="17">
        <v>0</v>
      </c>
      <c r="BF13" s="17">
        <v>0</v>
      </c>
      <c r="BG13" s="17">
        <v>6.7689505567933199E-3</v>
      </c>
      <c r="BH13" s="17">
        <v>0</v>
      </c>
      <c r="BI13" s="17">
        <v>1.2042630764478601E-2</v>
      </c>
      <c r="BJ13" s="17">
        <v>0</v>
      </c>
      <c r="BK13" s="17">
        <v>0</v>
      </c>
      <c r="BL13" s="17">
        <v>0</v>
      </c>
      <c r="BM13" s="17"/>
      <c r="BN13" s="17">
        <v>4.7843256966292802E-3</v>
      </c>
      <c r="BO13" s="17">
        <v>6.0253051403154996E-3</v>
      </c>
      <c r="BP13" s="17"/>
      <c r="BQ13" s="17">
        <v>2.27306783276086E-3</v>
      </c>
      <c r="BR13" s="17">
        <v>9.3501837100540795E-3</v>
      </c>
      <c r="BS13" s="17"/>
      <c r="BT13" s="17">
        <v>7.5027463942391598E-3</v>
      </c>
      <c r="BU13" s="17"/>
      <c r="BV13" s="17">
        <v>0</v>
      </c>
      <c r="BW13" s="17">
        <v>0</v>
      </c>
      <c r="BX13" s="17">
        <v>0</v>
      </c>
      <c r="BY13" s="17"/>
      <c r="BZ13" s="17">
        <v>0</v>
      </c>
      <c r="CA13" s="17">
        <v>6.0937612907683803E-3</v>
      </c>
      <c r="CB13" s="17">
        <v>1.72829575249299E-2</v>
      </c>
      <c r="CC13" s="17">
        <v>7.9279748235665595E-3</v>
      </c>
      <c r="CD13" s="17">
        <v>3.0033338217565E-3</v>
      </c>
      <c r="CE13" s="17">
        <v>0</v>
      </c>
      <c r="CF13" s="17">
        <v>0</v>
      </c>
      <c r="CG13" s="17"/>
      <c r="CH13" s="17">
        <v>0</v>
      </c>
      <c r="CI13" s="17">
        <v>1.4502922107115499E-3</v>
      </c>
      <c r="CJ13" s="17">
        <v>7.9682208979028699E-3</v>
      </c>
      <c r="CK13" s="17">
        <v>1.26715171241809E-2</v>
      </c>
      <c r="CL13" s="17">
        <v>0</v>
      </c>
    </row>
    <row r="14" spans="2:90" x14ac:dyDescent="0.3">
      <c r="B14" s="18" t="s">
        <v>131</v>
      </c>
      <c r="C14" s="17">
        <v>7.0021977520198196E-3</v>
      </c>
      <c r="D14" s="17">
        <v>1.91422925202687E-3</v>
      </c>
      <c r="E14" s="17">
        <v>1.2030188414370001E-2</v>
      </c>
      <c r="F14" s="17"/>
      <c r="G14" s="17">
        <v>0</v>
      </c>
      <c r="H14" s="17">
        <v>0</v>
      </c>
      <c r="I14" s="17">
        <v>5.96918238937727E-3</v>
      </c>
      <c r="J14" s="17">
        <v>1.36754345409172E-2</v>
      </c>
      <c r="K14" s="17">
        <v>3.2248310330955398E-3</v>
      </c>
      <c r="L14" s="17">
        <v>1.5338025456499401E-2</v>
      </c>
      <c r="M14" s="17"/>
      <c r="N14" s="17">
        <v>0</v>
      </c>
      <c r="O14" s="17">
        <v>6.6514361436590397E-3</v>
      </c>
      <c r="P14" s="17">
        <v>2.1288319194804699E-3</v>
      </c>
      <c r="Q14" s="17">
        <v>1.92732413883305E-2</v>
      </c>
      <c r="R14" s="17"/>
      <c r="S14" s="17">
        <v>1.1545317123723999E-2</v>
      </c>
      <c r="T14" s="17">
        <v>1.41592348409638E-2</v>
      </c>
      <c r="U14" s="17">
        <v>0</v>
      </c>
      <c r="V14" s="17">
        <v>1.2459585603193799E-2</v>
      </c>
      <c r="W14" s="17">
        <v>0</v>
      </c>
      <c r="X14" s="17">
        <v>0</v>
      </c>
      <c r="Y14" s="17">
        <v>0</v>
      </c>
      <c r="Z14" s="17">
        <v>0</v>
      </c>
      <c r="AA14" s="17">
        <v>9.8742450624279606E-3</v>
      </c>
      <c r="AB14" s="17">
        <v>9.9565947843001604E-3</v>
      </c>
      <c r="AC14" s="17">
        <v>8.6855270780113493E-3</v>
      </c>
      <c r="AD14" s="17">
        <v>0</v>
      </c>
      <c r="AE14" s="17"/>
      <c r="AF14" s="17">
        <v>1.1360662261801401E-2</v>
      </c>
      <c r="AG14" s="17">
        <v>3.8839686406471801E-3</v>
      </c>
      <c r="AH14" s="17">
        <v>6.6414232023306102E-3</v>
      </c>
      <c r="AI14" s="17"/>
      <c r="AJ14" s="17">
        <v>7.6863757677372102E-3</v>
      </c>
      <c r="AK14" s="17">
        <v>3.1329283326597601E-3</v>
      </c>
      <c r="AL14" s="17">
        <v>5.4110316608732001E-3</v>
      </c>
      <c r="AM14" s="17">
        <v>8.6634842061618297E-3</v>
      </c>
      <c r="AN14" s="17">
        <v>1.08539553913845E-2</v>
      </c>
      <c r="AO14" s="17"/>
      <c r="AP14" s="17">
        <v>0</v>
      </c>
      <c r="AQ14" s="17">
        <v>6.6264235331852002E-3</v>
      </c>
      <c r="AR14" s="17">
        <v>1.08986450550015E-2</v>
      </c>
      <c r="AS14" s="17">
        <v>8.8046414054046805E-3</v>
      </c>
      <c r="AT14" s="17">
        <v>0</v>
      </c>
      <c r="AU14" s="17">
        <v>1.0302188803425901E-2</v>
      </c>
      <c r="AV14" s="17"/>
      <c r="AW14" s="17">
        <v>0</v>
      </c>
      <c r="AX14" s="17">
        <v>0</v>
      </c>
      <c r="AY14" s="17">
        <v>7.46284555817438E-3</v>
      </c>
      <c r="AZ14" s="17">
        <v>2.5308402768562398E-2</v>
      </c>
      <c r="BA14" s="17">
        <v>1.6634226099122799E-2</v>
      </c>
      <c r="BB14" s="17">
        <v>4.6770776006868396E-3</v>
      </c>
      <c r="BC14" s="17">
        <v>0</v>
      </c>
      <c r="BD14" s="17">
        <v>0</v>
      </c>
      <c r="BE14" s="17">
        <v>1.5897974725749699E-2</v>
      </c>
      <c r="BF14" s="17">
        <v>0</v>
      </c>
      <c r="BG14" s="17">
        <v>7.6046908380296204E-3</v>
      </c>
      <c r="BH14" s="17">
        <v>0</v>
      </c>
      <c r="BI14" s="17">
        <v>0</v>
      </c>
      <c r="BJ14" s="17">
        <v>0</v>
      </c>
      <c r="BK14" s="17">
        <v>0</v>
      </c>
      <c r="BL14" s="17">
        <v>0</v>
      </c>
      <c r="BM14" s="17"/>
      <c r="BN14" s="17">
        <v>8.6159356982327597E-3</v>
      </c>
      <c r="BO14" s="17">
        <v>4.87416179193512E-3</v>
      </c>
      <c r="BP14" s="17"/>
      <c r="BQ14" s="17">
        <v>0</v>
      </c>
      <c r="BR14" s="17">
        <v>1.0908764618695801E-2</v>
      </c>
      <c r="BS14" s="17"/>
      <c r="BT14" s="17">
        <v>0</v>
      </c>
      <c r="BU14" s="17"/>
      <c r="BV14" s="17">
        <v>0</v>
      </c>
      <c r="BW14" s="17">
        <v>0</v>
      </c>
      <c r="BX14" s="17">
        <v>0</v>
      </c>
      <c r="BY14" s="17"/>
      <c r="BZ14" s="17">
        <v>2.1468978738054E-2</v>
      </c>
      <c r="CA14" s="17">
        <v>7.0594855888438104E-3</v>
      </c>
      <c r="CB14" s="17">
        <v>7.4347138272049503E-3</v>
      </c>
      <c r="CC14" s="17">
        <v>3.2392431105071301E-3</v>
      </c>
      <c r="CD14" s="17">
        <v>0</v>
      </c>
      <c r="CE14" s="17">
        <v>3.9917336027691904E-3</v>
      </c>
      <c r="CF14" s="17">
        <v>0</v>
      </c>
      <c r="CG14" s="17"/>
      <c r="CH14" s="17">
        <v>0</v>
      </c>
      <c r="CI14" s="17">
        <v>3.90195698187927E-3</v>
      </c>
      <c r="CJ14" s="17">
        <v>9.7701924806224295E-3</v>
      </c>
      <c r="CK14" s="17">
        <v>7.2201875841614903E-3</v>
      </c>
      <c r="CL14" s="17">
        <v>2.6676904505145399E-2</v>
      </c>
    </row>
    <row r="15" spans="2:90" x14ac:dyDescent="0.3">
      <c r="B15" s="18" t="s">
        <v>132</v>
      </c>
      <c r="C15" s="19">
        <v>3.81477910609528E-3</v>
      </c>
      <c r="D15" s="19">
        <v>3.57159956104205E-3</v>
      </c>
      <c r="E15" s="19">
        <v>4.0826788900703301E-3</v>
      </c>
      <c r="F15" s="19"/>
      <c r="G15" s="19">
        <v>6.2523368050904204E-3</v>
      </c>
      <c r="H15" s="19">
        <v>5.8551211969730503E-3</v>
      </c>
      <c r="I15" s="19">
        <v>2.7121034802485098E-3</v>
      </c>
      <c r="J15" s="19">
        <v>2.4628238850030099E-3</v>
      </c>
      <c r="K15" s="19">
        <v>3.8084441192294499E-3</v>
      </c>
      <c r="L15" s="19">
        <v>2.5330321390693899E-3</v>
      </c>
      <c r="M15" s="19"/>
      <c r="N15" s="19">
        <v>1.7256169983517499E-3</v>
      </c>
      <c r="O15" s="19">
        <v>6.1447339106166397E-3</v>
      </c>
      <c r="P15" s="19">
        <v>0</v>
      </c>
      <c r="Q15" s="19">
        <v>7.0435561755744199E-3</v>
      </c>
      <c r="R15" s="19"/>
      <c r="S15" s="19">
        <v>0</v>
      </c>
      <c r="T15" s="19">
        <v>3.5636367599549599E-3</v>
      </c>
      <c r="U15" s="19">
        <v>6.6866610844423403E-3</v>
      </c>
      <c r="V15" s="19">
        <v>9.6637854838599099E-3</v>
      </c>
      <c r="W15" s="19">
        <v>0</v>
      </c>
      <c r="X15" s="19">
        <v>0</v>
      </c>
      <c r="Y15" s="19">
        <v>6.6300996984453896E-3</v>
      </c>
      <c r="Z15" s="19">
        <v>0</v>
      </c>
      <c r="AA15" s="19">
        <v>0</v>
      </c>
      <c r="AB15" s="19">
        <v>9.9012829869696492E-3</v>
      </c>
      <c r="AC15" s="19">
        <v>1.05836817947394E-2</v>
      </c>
      <c r="AD15" s="19">
        <v>0</v>
      </c>
      <c r="AE15" s="19"/>
      <c r="AF15" s="19">
        <v>1.2831101672382301E-3</v>
      </c>
      <c r="AG15" s="19">
        <v>1.36993628725662E-3</v>
      </c>
      <c r="AH15" s="19">
        <v>1.9541292630533499E-2</v>
      </c>
      <c r="AI15" s="19"/>
      <c r="AJ15" s="19">
        <v>0</v>
      </c>
      <c r="AK15" s="19">
        <v>1.33541414817719E-3</v>
      </c>
      <c r="AL15" s="19">
        <v>6.5607587261332402E-3</v>
      </c>
      <c r="AM15" s="19">
        <v>0</v>
      </c>
      <c r="AN15" s="19">
        <v>0</v>
      </c>
      <c r="AO15" s="19"/>
      <c r="AP15" s="19">
        <v>1.8991420648254099E-3</v>
      </c>
      <c r="AQ15" s="19">
        <v>0</v>
      </c>
      <c r="AR15" s="19">
        <v>5.8473426034227503E-3</v>
      </c>
      <c r="AS15" s="19">
        <v>1.8274342608584999E-3</v>
      </c>
      <c r="AT15" s="19">
        <v>0</v>
      </c>
      <c r="AU15" s="19">
        <v>6.05931309343327E-3</v>
      </c>
      <c r="AV15" s="19"/>
      <c r="AW15" s="19">
        <v>4.3498096433057201E-2</v>
      </c>
      <c r="AX15" s="19">
        <v>0</v>
      </c>
      <c r="AY15" s="19">
        <v>0</v>
      </c>
      <c r="AZ15" s="19">
        <v>8.4614030766545206E-3</v>
      </c>
      <c r="BA15" s="19">
        <v>4.1631069916438397E-3</v>
      </c>
      <c r="BB15" s="19">
        <v>0</v>
      </c>
      <c r="BC15" s="19">
        <v>0</v>
      </c>
      <c r="BD15" s="19">
        <v>1.15170585496571E-2</v>
      </c>
      <c r="BE15" s="19">
        <v>0</v>
      </c>
      <c r="BF15" s="19">
        <v>0</v>
      </c>
      <c r="BG15" s="19">
        <v>6.3076492280314698E-3</v>
      </c>
      <c r="BH15" s="19">
        <v>1.02189215364798E-2</v>
      </c>
      <c r="BI15" s="19">
        <v>0</v>
      </c>
      <c r="BJ15" s="19">
        <v>0</v>
      </c>
      <c r="BK15" s="19">
        <v>0</v>
      </c>
      <c r="BL15" s="19">
        <v>0</v>
      </c>
      <c r="BM15" s="19"/>
      <c r="BN15" s="19">
        <v>1.72384953512785E-3</v>
      </c>
      <c r="BO15" s="19">
        <v>6.7590259992646997E-3</v>
      </c>
      <c r="BP15" s="19"/>
      <c r="BQ15" s="19">
        <v>2.12691595728143E-3</v>
      </c>
      <c r="BR15" s="19">
        <v>0</v>
      </c>
      <c r="BS15" s="19"/>
      <c r="BT15" s="19">
        <v>0</v>
      </c>
      <c r="BU15" s="19"/>
      <c r="BV15" s="19">
        <v>0</v>
      </c>
      <c r="BW15" s="19">
        <v>0</v>
      </c>
      <c r="BX15" s="19">
        <v>0</v>
      </c>
      <c r="BY15" s="19"/>
      <c r="BZ15" s="19">
        <v>8.7853923093988706E-3</v>
      </c>
      <c r="CA15" s="19">
        <v>3.70897671894758E-3</v>
      </c>
      <c r="CB15" s="19">
        <v>3.9549335301684897E-3</v>
      </c>
      <c r="CC15" s="19">
        <v>0</v>
      </c>
      <c r="CD15" s="19">
        <v>2.7981933674465398E-3</v>
      </c>
      <c r="CE15" s="19">
        <v>0</v>
      </c>
      <c r="CF15" s="19">
        <v>3.5016757954662598E-3</v>
      </c>
      <c r="CG15" s="19"/>
      <c r="CH15" s="19">
        <v>0</v>
      </c>
      <c r="CI15" s="19">
        <v>0</v>
      </c>
      <c r="CJ15" s="19">
        <v>5.7789796210979197E-3</v>
      </c>
      <c r="CK15" s="19">
        <v>3.12032160822809E-3</v>
      </c>
      <c r="CL15" s="19">
        <v>3.3304797871009997E-2</v>
      </c>
    </row>
    <row r="16" spans="2:90" x14ac:dyDescent="0.3">
      <c r="B16" s="16"/>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CL19"/>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384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ht="43.2" x14ac:dyDescent="0.3">
      <c r="B9" s="18" t="s">
        <v>379</v>
      </c>
      <c r="C9" s="17">
        <v>0.15440769036702301</v>
      </c>
      <c r="D9" s="17">
        <v>0.138744288476815</v>
      </c>
      <c r="E9" s="17">
        <v>0.16706815922406401</v>
      </c>
      <c r="F9" s="17"/>
      <c r="G9" s="17">
        <v>0.23610232516677501</v>
      </c>
      <c r="H9" s="17">
        <v>0.23354403300919899</v>
      </c>
      <c r="I9" s="17">
        <v>0.16654646092389599</v>
      </c>
      <c r="J9" s="17">
        <v>0.151494661991952</v>
      </c>
      <c r="K9" s="17">
        <v>9.7239372405346899E-2</v>
      </c>
      <c r="L9" s="17">
        <v>6.6254494888830701E-2</v>
      </c>
      <c r="M9" s="17"/>
      <c r="N9" s="17">
        <v>0.15059042551144999</v>
      </c>
      <c r="O9" s="17">
        <v>0.160707841803197</v>
      </c>
      <c r="P9" s="17">
        <v>0.13821149100979499</v>
      </c>
      <c r="Q9" s="17">
        <v>0.16594556688165801</v>
      </c>
      <c r="R9" s="17"/>
      <c r="S9" s="17">
        <v>0.21490352305054</v>
      </c>
      <c r="T9" s="17">
        <v>0.15482748127051299</v>
      </c>
      <c r="U9" s="17">
        <v>0.14819711270053401</v>
      </c>
      <c r="V9" s="17">
        <v>0.15415975253772901</v>
      </c>
      <c r="W9" s="17">
        <v>0.14590521344458701</v>
      </c>
      <c r="X9" s="17">
        <v>0.14547282967146699</v>
      </c>
      <c r="Y9" s="17">
        <v>0.104699536481941</v>
      </c>
      <c r="Z9" s="17">
        <v>8.8088952378392399E-2</v>
      </c>
      <c r="AA9" s="17">
        <v>0.153988378965976</v>
      </c>
      <c r="AB9" s="17">
        <v>0.14343736648987901</v>
      </c>
      <c r="AC9" s="17">
        <v>0.18136355146199901</v>
      </c>
      <c r="AD9" s="17">
        <v>0.143714492643226</v>
      </c>
      <c r="AE9" s="17"/>
      <c r="AF9" s="17">
        <v>0.116960815094676</v>
      </c>
      <c r="AG9" s="17">
        <v>0.15763730571697901</v>
      </c>
      <c r="AH9" s="17">
        <v>0.162681932139114</v>
      </c>
      <c r="AI9" s="17"/>
      <c r="AJ9" s="17">
        <v>0.131471003207045</v>
      </c>
      <c r="AK9" s="17">
        <v>0.14506417147197101</v>
      </c>
      <c r="AL9" s="17">
        <v>0.13423060461676201</v>
      </c>
      <c r="AM9" s="17">
        <v>0.13433132987393501</v>
      </c>
      <c r="AN9" s="17">
        <v>0.269012977185066</v>
      </c>
      <c r="AO9" s="17"/>
      <c r="AP9" s="17">
        <v>0.144432166500544</v>
      </c>
      <c r="AQ9" s="17">
        <v>0.15996289981739001</v>
      </c>
      <c r="AR9" s="17">
        <v>0.13989772114516999</v>
      </c>
      <c r="AS9" s="17">
        <v>0.15203036051560601</v>
      </c>
      <c r="AT9" s="17">
        <v>0.27269502236005799</v>
      </c>
      <c r="AU9" s="17">
        <v>0.122043216533708</v>
      </c>
      <c r="AV9" s="17"/>
      <c r="AW9" s="17">
        <v>0.20756029500628001</v>
      </c>
      <c r="AX9" s="17">
        <v>0.22677275588455101</v>
      </c>
      <c r="AY9" s="17">
        <v>0.173540780266245</v>
      </c>
      <c r="AZ9" s="17">
        <v>0.181027274545493</v>
      </c>
      <c r="BA9" s="17">
        <v>0.16054311729930501</v>
      </c>
      <c r="BB9" s="17">
        <v>0.14385717647928301</v>
      </c>
      <c r="BC9" s="17">
        <v>0.195447543590895</v>
      </c>
      <c r="BD9" s="17">
        <v>0.16045497693987401</v>
      </c>
      <c r="BE9" s="17">
        <v>9.0720134895375601E-2</v>
      </c>
      <c r="BF9" s="17">
        <v>0.113787225541493</v>
      </c>
      <c r="BG9" s="17">
        <v>0.151639639125147</v>
      </c>
      <c r="BH9" s="17">
        <v>0.15803227972325101</v>
      </c>
      <c r="BI9" s="17">
        <v>0.117460662747102</v>
      </c>
      <c r="BJ9" s="17">
        <v>0.14690132042016299</v>
      </c>
      <c r="BK9" s="17">
        <v>0.14731370557600301</v>
      </c>
      <c r="BL9" s="17">
        <v>0.16497548393578501</v>
      </c>
      <c r="BM9" s="17"/>
      <c r="BN9" s="17">
        <v>0.15515825933945501</v>
      </c>
      <c r="BO9" s="17">
        <v>0.15334423758459001</v>
      </c>
      <c r="BP9" s="17"/>
      <c r="BQ9" s="17">
        <v>0.13354217587533401</v>
      </c>
      <c r="BR9" s="17">
        <v>0.167150532065412</v>
      </c>
      <c r="BS9" s="17"/>
      <c r="BT9" s="17">
        <v>0.15244831857254301</v>
      </c>
      <c r="BU9" s="17"/>
      <c r="BV9" s="17">
        <v>0.177765878151567</v>
      </c>
      <c r="BW9" s="17">
        <v>0.22934927781902401</v>
      </c>
      <c r="BX9" s="17">
        <v>0.118337910478226</v>
      </c>
      <c r="BY9" s="17"/>
      <c r="BZ9" s="17">
        <v>0.21332282960785601</v>
      </c>
      <c r="CA9" s="17">
        <v>0.15350481079547201</v>
      </c>
      <c r="CB9" s="17">
        <v>0.19425662983016601</v>
      </c>
      <c r="CC9" s="17">
        <v>0.19414379983605901</v>
      </c>
      <c r="CD9" s="17">
        <v>0.10753724938355901</v>
      </c>
      <c r="CE9" s="17">
        <v>0.14465412059583199</v>
      </c>
      <c r="CF9" s="17">
        <v>0.13861997312748001</v>
      </c>
      <c r="CG9" s="17"/>
      <c r="CH9" s="17">
        <v>0.15537716624463599</v>
      </c>
      <c r="CI9" s="17">
        <v>0.12991809480816299</v>
      </c>
      <c r="CJ9" s="17">
        <v>0.16950618962780301</v>
      </c>
      <c r="CK9" s="17">
        <v>0.14672420956021801</v>
      </c>
      <c r="CL9" s="17">
        <v>0.27100003601278499</v>
      </c>
    </row>
    <row r="10" spans="2:90" ht="43.2" x14ac:dyDescent="0.3">
      <c r="B10" s="18" t="s">
        <v>380</v>
      </c>
      <c r="C10" s="17">
        <v>0.16464237455904299</v>
      </c>
      <c r="D10" s="17">
        <v>0.16549878945649099</v>
      </c>
      <c r="E10" s="17">
        <v>0.16304483228834801</v>
      </c>
      <c r="F10" s="17"/>
      <c r="G10" s="17">
        <v>0.26703230795927901</v>
      </c>
      <c r="H10" s="17">
        <v>0.224564965261775</v>
      </c>
      <c r="I10" s="17">
        <v>0.21327533460956599</v>
      </c>
      <c r="J10" s="17">
        <v>0.16834474291118501</v>
      </c>
      <c r="K10" s="17">
        <v>0.118842490961817</v>
      </c>
      <c r="L10" s="17">
        <v>3.5560029249748201E-2</v>
      </c>
      <c r="M10" s="17"/>
      <c r="N10" s="17">
        <v>0.19343417547213701</v>
      </c>
      <c r="O10" s="17">
        <v>0.17583518472145099</v>
      </c>
      <c r="P10" s="17">
        <v>0.137813970033379</v>
      </c>
      <c r="Q10" s="17">
        <v>0.147242095954323</v>
      </c>
      <c r="R10" s="17"/>
      <c r="S10" s="17">
        <v>0.178932865773022</v>
      </c>
      <c r="T10" s="17">
        <v>0.15236886900228899</v>
      </c>
      <c r="U10" s="17">
        <v>0.14456046035602099</v>
      </c>
      <c r="V10" s="17">
        <v>0.14724114718478701</v>
      </c>
      <c r="W10" s="17">
        <v>0.13739298837122901</v>
      </c>
      <c r="X10" s="17">
        <v>0.23683980460184501</v>
      </c>
      <c r="Y10" s="17">
        <v>0.121479239962174</v>
      </c>
      <c r="Z10" s="17">
        <v>0.20267414862637201</v>
      </c>
      <c r="AA10" s="17">
        <v>0.17780636532489999</v>
      </c>
      <c r="AB10" s="17">
        <v>0.153461719332563</v>
      </c>
      <c r="AC10" s="17">
        <v>0.16293033287533601</v>
      </c>
      <c r="AD10" s="17">
        <v>0.15615807470742199</v>
      </c>
      <c r="AE10" s="17"/>
      <c r="AF10" s="17">
        <v>0.122063027106769</v>
      </c>
      <c r="AG10" s="17">
        <v>0.16462600127337401</v>
      </c>
      <c r="AH10" s="17">
        <v>0.216456839745861</v>
      </c>
      <c r="AI10" s="17"/>
      <c r="AJ10" s="17">
        <v>0.105411184265343</v>
      </c>
      <c r="AK10" s="17">
        <v>0.198811552430845</v>
      </c>
      <c r="AL10" s="17">
        <v>0.15103101758468301</v>
      </c>
      <c r="AM10" s="17">
        <v>0.16325106053299099</v>
      </c>
      <c r="AN10" s="17">
        <v>0.216957813449041</v>
      </c>
      <c r="AO10" s="17"/>
      <c r="AP10" s="17">
        <v>0.21045579467870301</v>
      </c>
      <c r="AQ10" s="17">
        <v>0.12314840725425601</v>
      </c>
      <c r="AR10" s="17">
        <v>0.14140649468557101</v>
      </c>
      <c r="AS10" s="17">
        <v>0.14426525569516799</v>
      </c>
      <c r="AT10" s="17">
        <v>0.259549999062612</v>
      </c>
      <c r="AU10" s="17">
        <v>0.102178332332507</v>
      </c>
      <c r="AV10" s="17"/>
      <c r="AW10" s="17">
        <v>6.1037980942580998E-2</v>
      </c>
      <c r="AX10" s="17">
        <v>0.178885631037903</v>
      </c>
      <c r="AY10" s="17">
        <v>0.17991179418546499</v>
      </c>
      <c r="AZ10" s="17">
        <v>0.107730934432626</v>
      </c>
      <c r="BA10" s="17">
        <v>0.18857146955637399</v>
      </c>
      <c r="BB10" s="17">
        <v>0.19955518541516201</v>
      </c>
      <c r="BC10" s="17">
        <v>0.15870420977974301</v>
      </c>
      <c r="BD10" s="17">
        <v>0.13889332944391999</v>
      </c>
      <c r="BE10" s="17">
        <v>0.20874555554437399</v>
      </c>
      <c r="BF10" s="17">
        <v>0.16609045643416701</v>
      </c>
      <c r="BG10" s="17">
        <v>0.18850190126725899</v>
      </c>
      <c r="BH10" s="17">
        <v>0.13315169573417501</v>
      </c>
      <c r="BI10" s="17">
        <v>0.161725876455628</v>
      </c>
      <c r="BJ10" s="17">
        <v>0.15061898405047899</v>
      </c>
      <c r="BK10" s="17">
        <v>0.145280528295061</v>
      </c>
      <c r="BL10" s="17">
        <v>0.18138440444067799</v>
      </c>
      <c r="BM10" s="17"/>
      <c r="BN10" s="17">
        <v>0.145350254532227</v>
      </c>
      <c r="BO10" s="17">
        <v>0.193685334329883</v>
      </c>
      <c r="BP10" s="17"/>
      <c r="BQ10" s="17">
        <v>0.215681643237849</v>
      </c>
      <c r="BR10" s="17">
        <v>0.17620463616988299</v>
      </c>
      <c r="BS10" s="17"/>
      <c r="BT10" s="17">
        <v>0.24275686078765901</v>
      </c>
      <c r="BU10" s="17"/>
      <c r="BV10" s="17">
        <v>0.16792228587451599</v>
      </c>
      <c r="BW10" s="17">
        <v>0.190797123512462</v>
      </c>
      <c r="BX10" s="17">
        <v>0.1522802613491</v>
      </c>
      <c r="BY10" s="17"/>
      <c r="BZ10" s="17">
        <v>0.202911452587031</v>
      </c>
      <c r="CA10" s="17">
        <v>0.21171274844708299</v>
      </c>
      <c r="CB10" s="17">
        <v>0.16400849421099001</v>
      </c>
      <c r="CC10" s="17">
        <v>0.159741181961537</v>
      </c>
      <c r="CD10" s="17">
        <v>0.188410379970812</v>
      </c>
      <c r="CE10" s="17">
        <v>0.15224341260843799</v>
      </c>
      <c r="CF10" s="17">
        <v>0.11423751994042</v>
      </c>
      <c r="CG10" s="17"/>
      <c r="CH10" s="17">
        <v>0.14387861098251201</v>
      </c>
      <c r="CI10" s="17">
        <v>0.13436795133832399</v>
      </c>
      <c r="CJ10" s="17">
        <v>0.19634693700602199</v>
      </c>
      <c r="CK10" s="17">
        <v>0.18951931309846001</v>
      </c>
      <c r="CL10" s="17">
        <v>0.10790537784986599</v>
      </c>
    </row>
    <row r="11" spans="2:90" ht="43.2" x14ac:dyDescent="0.3">
      <c r="B11" s="18" t="s">
        <v>381</v>
      </c>
      <c r="C11" s="17">
        <v>0.22518189173806799</v>
      </c>
      <c r="D11" s="17">
        <v>0.22500362873310201</v>
      </c>
      <c r="E11" s="17">
        <v>0.22610977537021401</v>
      </c>
      <c r="F11" s="17"/>
      <c r="G11" s="17">
        <v>0.16559979800636501</v>
      </c>
      <c r="H11" s="17">
        <v>0.20620192027314399</v>
      </c>
      <c r="I11" s="17">
        <v>0.26452756727277699</v>
      </c>
      <c r="J11" s="17">
        <v>0.23937323250922701</v>
      </c>
      <c r="K11" s="17">
        <v>0.25321703314198701</v>
      </c>
      <c r="L11" s="17">
        <v>0.217726134067462</v>
      </c>
      <c r="M11" s="17"/>
      <c r="N11" s="17">
        <v>0.211679113110877</v>
      </c>
      <c r="O11" s="17">
        <v>0.25408044750796199</v>
      </c>
      <c r="P11" s="17">
        <v>0.22164404935402501</v>
      </c>
      <c r="Q11" s="17">
        <v>0.212775406448108</v>
      </c>
      <c r="R11" s="17"/>
      <c r="S11" s="17">
        <v>0.19042736378059399</v>
      </c>
      <c r="T11" s="17">
        <v>0.23069288464250201</v>
      </c>
      <c r="U11" s="17">
        <v>0.25435037803459798</v>
      </c>
      <c r="V11" s="17">
        <v>0.22856156549866599</v>
      </c>
      <c r="W11" s="17">
        <v>0.26755479033139701</v>
      </c>
      <c r="X11" s="17">
        <v>0.19875799920102599</v>
      </c>
      <c r="Y11" s="17">
        <v>0.215356727731911</v>
      </c>
      <c r="Z11" s="17">
        <v>0.29569649715047103</v>
      </c>
      <c r="AA11" s="17">
        <v>0.21998695863543699</v>
      </c>
      <c r="AB11" s="17">
        <v>0.21822936224185399</v>
      </c>
      <c r="AC11" s="17">
        <v>0.18139764966195801</v>
      </c>
      <c r="AD11" s="17">
        <v>0.301611813445406</v>
      </c>
      <c r="AE11" s="17"/>
      <c r="AF11" s="17">
        <v>0.24398286782093001</v>
      </c>
      <c r="AG11" s="17">
        <v>0.23957764346845201</v>
      </c>
      <c r="AH11" s="17">
        <v>0.18360186239409401</v>
      </c>
      <c r="AI11" s="17"/>
      <c r="AJ11" s="17">
        <v>0.25492006302154402</v>
      </c>
      <c r="AK11" s="17">
        <v>0.234490343684566</v>
      </c>
      <c r="AL11" s="17">
        <v>0.23837294123059299</v>
      </c>
      <c r="AM11" s="17">
        <v>0.22269429091597701</v>
      </c>
      <c r="AN11" s="17">
        <v>0.138382942575275</v>
      </c>
      <c r="AO11" s="17"/>
      <c r="AP11" s="17">
        <v>0.25438404120865199</v>
      </c>
      <c r="AQ11" s="17">
        <v>0.26735659884948898</v>
      </c>
      <c r="AR11" s="17">
        <v>0.24526361454175699</v>
      </c>
      <c r="AS11" s="17">
        <v>0.210701482934986</v>
      </c>
      <c r="AT11" s="17">
        <v>0.11822417302747</v>
      </c>
      <c r="AU11" s="17">
        <v>0.18169950190890899</v>
      </c>
      <c r="AV11" s="17"/>
      <c r="AW11" s="17">
        <v>0.24329800421196099</v>
      </c>
      <c r="AX11" s="17">
        <v>0.168748722778052</v>
      </c>
      <c r="AY11" s="17">
        <v>0.177921600897256</v>
      </c>
      <c r="AZ11" s="17">
        <v>0.20266111188151101</v>
      </c>
      <c r="BA11" s="17">
        <v>0.170416605640791</v>
      </c>
      <c r="BB11" s="17">
        <v>0.23932021567178199</v>
      </c>
      <c r="BC11" s="17">
        <v>0.24972863439085599</v>
      </c>
      <c r="BD11" s="17">
        <v>0.22166303611041099</v>
      </c>
      <c r="BE11" s="17">
        <v>0.232359424158436</v>
      </c>
      <c r="BF11" s="17">
        <v>0.310168490513275</v>
      </c>
      <c r="BG11" s="17">
        <v>0.30675095148092102</v>
      </c>
      <c r="BH11" s="17">
        <v>0.27743087652357701</v>
      </c>
      <c r="BI11" s="17">
        <v>0.236714189424857</v>
      </c>
      <c r="BJ11" s="17">
        <v>9.6517842073497201E-2</v>
      </c>
      <c r="BK11" s="17">
        <v>0.27212021632670902</v>
      </c>
      <c r="BL11" s="17">
        <v>0.22865717018961301</v>
      </c>
      <c r="BM11" s="17"/>
      <c r="BN11" s="17">
        <v>0.238309704056827</v>
      </c>
      <c r="BO11" s="17">
        <v>0.20570694495584699</v>
      </c>
      <c r="BP11" s="17"/>
      <c r="BQ11" s="17">
        <v>0.25756494750632603</v>
      </c>
      <c r="BR11" s="17">
        <v>0.194557911795252</v>
      </c>
      <c r="BS11" s="17"/>
      <c r="BT11" s="17">
        <v>0.237515284391975</v>
      </c>
      <c r="BU11" s="17"/>
      <c r="BV11" s="17">
        <v>0.19718033269881699</v>
      </c>
      <c r="BW11" s="17">
        <v>0.19267844267709699</v>
      </c>
      <c r="BX11" s="17">
        <v>0.25378821032764098</v>
      </c>
      <c r="BY11" s="17"/>
      <c r="BZ11" s="17">
        <v>0.18052782207669599</v>
      </c>
      <c r="CA11" s="17">
        <v>0.20995385047822199</v>
      </c>
      <c r="CB11" s="17">
        <v>0.26899851780961698</v>
      </c>
      <c r="CC11" s="17">
        <v>0.287252394830942</v>
      </c>
      <c r="CD11" s="17">
        <v>0.24631640342144101</v>
      </c>
      <c r="CE11" s="17">
        <v>0.226859683622889</v>
      </c>
      <c r="CF11" s="17">
        <v>0.17927410246844699</v>
      </c>
      <c r="CG11" s="17"/>
      <c r="CH11" s="17">
        <v>0.13641579414496099</v>
      </c>
      <c r="CI11" s="17">
        <v>0.22869906607722401</v>
      </c>
      <c r="CJ11" s="17">
        <v>0.26226903379525202</v>
      </c>
      <c r="CK11" s="17">
        <v>0.20842716747787501</v>
      </c>
      <c r="CL11" s="17">
        <v>0.133970381441192</v>
      </c>
    </row>
    <row r="12" spans="2:90" x14ac:dyDescent="0.3">
      <c r="B12" s="18" t="s">
        <v>382</v>
      </c>
      <c r="C12" s="17">
        <v>0.20678427246992501</v>
      </c>
      <c r="D12" s="17">
        <v>0.19711885984804201</v>
      </c>
      <c r="E12" s="17">
        <v>0.216910917000394</v>
      </c>
      <c r="F12" s="17"/>
      <c r="G12" s="17">
        <v>0.196164456491146</v>
      </c>
      <c r="H12" s="17">
        <v>0.18356881815477499</v>
      </c>
      <c r="I12" s="17">
        <v>0.23447941939894401</v>
      </c>
      <c r="J12" s="17">
        <v>0.217295268985148</v>
      </c>
      <c r="K12" s="17">
        <v>0.24092472356943201</v>
      </c>
      <c r="L12" s="17">
        <v>0.17869529686473701</v>
      </c>
      <c r="M12" s="17"/>
      <c r="N12" s="17">
        <v>0.152608844315229</v>
      </c>
      <c r="O12" s="17">
        <v>0.18959081782869799</v>
      </c>
      <c r="P12" s="17">
        <v>0.20938398331805</v>
      </c>
      <c r="Q12" s="17">
        <v>0.28281228711662898</v>
      </c>
      <c r="R12" s="17"/>
      <c r="S12" s="17">
        <v>0.24989151487012601</v>
      </c>
      <c r="T12" s="17">
        <v>0.18829231573730701</v>
      </c>
      <c r="U12" s="17">
        <v>0.169257862645845</v>
      </c>
      <c r="V12" s="17">
        <v>0.2231096631766</v>
      </c>
      <c r="W12" s="17">
        <v>0.188253681776688</v>
      </c>
      <c r="X12" s="17">
        <v>0.16693675772982899</v>
      </c>
      <c r="Y12" s="17">
        <v>0.216128117260038</v>
      </c>
      <c r="Z12" s="17">
        <v>0.129832401411899</v>
      </c>
      <c r="AA12" s="17">
        <v>0.213127277884336</v>
      </c>
      <c r="AB12" s="17">
        <v>0.21863842978950501</v>
      </c>
      <c r="AC12" s="17">
        <v>0.23066400886341901</v>
      </c>
      <c r="AD12" s="17">
        <v>0.27816894141146098</v>
      </c>
      <c r="AE12" s="17"/>
      <c r="AF12" s="17">
        <v>0.20854653361765099</v>
      </c>
      <c r="AG12" s="17">
        <v>0.19398391270607299</v>
      </c>
      <c r="AH12" s="17">
        <v>0.24613259392546999</v>
      </c>
      <c r="AI12" s="17"/>
      <c r="AJ12" s="17">
        <v>0.21219915149598401</v>
      </c>
      <c r="AK12" s="17">
        <v>0.18413459626547099</v>
      </c>
      <c r="AL12" s="17">
        <v>0.17455395681386601</v>
      </c>
      <c r="AM12" s="17">
        <v>0.215452302372237</v>
      </c>
      <c r="AN12" s="17">
        <v>0.20738581106177301</v>
      </c>
      <c r="AO12" s="17"/>
      <c r="AP12" s="17">
        <v>0.16223879457278301</v>
      </c>
      <c r="AQ12" s="17">
        <v>0.19183012491600601</v>
      </c>
      <c r="AR12" s="17">
        <v>0.22017718710734599</v>
      </c>
      <c r="AS12" s="17">
        <v>0.23382156583376901</v>
      </c>
      <c r="AT12" s="17">
        <v>0.183042123726746</v>
      </c>
      <c r="AU12" s="17">
        <v>0.22824956593968501</v>
      </c>
      <c r="AV12" s="17"/>
      <c r="AW12" s="17">
        <v>0.38503521652405198</v>
      </c>
      <c r="AX12" s="17">
        <v>0.31545160610117401</v>
      </c>
      <c r="AY12" s="17">
        <v>0.26729720124636402</v>
      </c>
      <c r="AZ12" s="17">
        <v>0.33093079247829699</v>
      </c>
      <c r="BA12" s="17">
        <v>0.21003213015755101</v>
      </c>
      <c r="BB12" s="17">
        <v>0.232432037722624</v>
      </c>
      <c r="BC12" s="17">
        <v>0.18627927047126699</v>
      </c>
      <c r="BD12" s="17">
        <v>0.219818436091717</v>
      </c>
      <c r="BE12" s="17">
        <v>0.21502702877496099</v>
      </c>
      <c r="BF12" s="17">
        <v>0.19897018644128001</v>
      </c>
      <c r="BG12" s="17">
        <v>0.111006720575249</v>
      </c>
      <c r="BH12" s="17">
        <v>0.10508460600358201</v>
      </c>
      <c r="BI12" s="17">
        <v>0.11967148855434701</v>
      </c>
      <c r="BJ12" s="17">
        <v>0.22826440094970901</v>
      </c>
      <c r="BK12" s="17">
        <v>0.10907842443714701</v>
      </c>
      <c r="BL12" s="17">
        <v>0.112381783756834</v>
      </c>
      <c r="BM12" s="17"/>
      <c r="BN12" s="17">
        <v>0.19121689508373799</v>
      </c>
      <c r="BO12" s="17">
        <v>0.230095852767978</v>
      </c>
      <c r="BP12" s="17"/>
      <c r="BQ12" s="17">
        <v>0.150855849233411</v>
      </c>
      <c r="BR12" s="17">
        <v>0.22808111565664399</v>
      </c>
      <c r="BS12" s="17"/>
      <c r="BT12" s="17">
        <v>0.17934013433635401</v>
      </c>
      <c r="BU12" s="17"/>
      <c r="BV12" s="17">
        <v>0.26476612717375703</v>
      </c>
      <c r="BW12" s="17">
        <v>0.200882139671999</v>
      </c>
      <c r="BX12" s="17">
        <v>0.18248494429565201</v>
      </c>
      <c r="BY12" s="17"/>
      <c r="BZ12" s="17">
        <v>0.33426607065786301</v>
      </c>
      <c r="CA12" s="17">
        <v>0.33465037176193102</v>
      </c>
      <c r="CB12" s="17">
        <v>0.23099504180126501</v>
      </c>
      <c r="CC12" s="17">
        <v>0.19402400760719599</v>
      </c>
      <c r="CD12" s="17">
        <v>0.14089439214655899</v>
      </c>
      <c r="CE12" s="17">
        <v>0.125575584177361</v>
      </c>
      <c r="CF12" s="17">
        <v>0.114629398959436</v>
      </c>
      <c r="CG12" s="17"/>
      <c r="CH12" s="17">
        <v>0.10313894001888201</v>
      </c>
      <c r="CI12" s="17">
        <v>0.11446191734396199</v>
      </c>
      <c r="CJ12" s="17">
        <v>0.225147780612697</v>
      </c>
      <c r="CK12" s="17">
        <v>0.38540437332099398</v>
      </c>
      <c r="CL12" s="17">
        <v>0.45191960054451003</v>
      </c>
    </row>
    <row r="13" spans="2:90" ht="28.8" x14ac:dyDescent="0.3">
      <c r="B13" s="18" t="s">
        <v>383</v>
      </c>
      <c r="C13" s="17">
        <v>0.22719063444488699</v>
      </c>
      <c r="D13" s="17">
        <v>0.257213805590916</v>
      </c>
      <c r="E13" s="17">
        <v>0.199649859352276</v>
      </c>
      <c r="F13" s="17"/>
      <c r="G13" s="17">
        <v>0.103761540223698</v>
      </c>
      <c r="H13" s="17">
        <v>0.131691639870371</v>
      </c>
      <c r="I13" s="17">
        <v>0.104848698925134</v>
      </c>
      <c r="J13" s="17">
        <v>0.19878281497441999</v>
      </c>
      <c r="K13" s="17">
        <v>0.25323265519057397</v>
      </c>
      <c r="L13" s="17">
        <v>0.492979581365801</v>
      </c>
      <c r="M13" s="17"/>
      <c r="N13" s="17">
        <v>0.27231038802475699</v>
      </c>
      <c r="O13" s="17">
        <v>0.19946029648379601</v>
      </c>
      <c r="P13" s="17">
        <v>0.26582344599260199</v>
      </c>
      <c r="Q13" s="17">
        <v>0.17369715611493</v>
      </c>
      <c r="R13" s="17"/>
      <c r="S13" s="17">
        <v>0.158104983027648</v>
      </c>
      <c r="T13" s="17">
        <v>0.248968211878422</v>
      </c>
      <c r="U13" s="17">
        <v>0.26088162521934399</v>
      </c>
      <c r="V13" s="17">
        <v>0.23548504081583399</v>
      </c>
      <c r="W13" s="17">
        <v>0.23953969971278999</v>
      </c>
      <c r="X13" s="17">
        <v>0.22980949599298001</v>
      </c>
      <c r="Y13" s="17">
        <v>0.30267887485258499</v>
      </c>
      <c r="Z13" s="17">
        <v>0.24943269877393101</v>
      </c>
      <c r="AA13" s="17">
        <v>0.21004011297433201</v>
      </c>
      <c r="AB13" s="17">
        <v>0.23932505322738201</v>
      </c>
      <c r="AC13" s="17">
        <v>0.215230285482853</v>
      </c>
      <c r="AD13" s="17">
        <v>0.12034667779248601</v>
      </c>
      <c r="AE13" s="17"/>
      <c r="AF13" s="17">
        <v>0.28794187063563098</v>
      </c>
      <c r="AG13" s="17">
        <v>0.22470597127338199</v>
      </c>
      <c r="AH13" s="17">
        <v>0.156995850080557</v>
      </c>
      <c r="AI13" s="17"/>
      <c r="AJ13" s="17">
        <v>0.27644227241147101</v>
      </c>
      <c r="AK13" s="17">
        <v>0.21750446508990201</v>
      </c>
      <c r="AL13" s="17">
        <v>0.28864880138405802</v>
      </c>
      <c r="AM13" s="17">
        <v>0.245618307826241</v>
      </c>
      <c r="AN13" s="17">
        <v>0.14962631965561701</v>
      </c>
      <c r="AO13" s="17"/>
      <c r="AP13" s="17">
        <v>0.216612254044215</v>
      </c>
      <c r="AQ13" s="17">
        <v>0.24882608022889799</v>
      </c>
      <c r="AR13" s="17">
        <v>0.241534818387071</v>
      </c>
      <c r="AS13" s="17">
        <v>0.23450068804830901</v>
      </c>
      <c r="AT13" s="17">
        <v>0.15252300655360801</v>
      </c>
      <c r="AU13" s="17">
        <v>0.289699536618029</v>
      </c>
      <c r="AV13" s="17"/>
      <c r="AW13" s="17">
        <v>4.9495413906588903E-2</v>
      </c>
      <c r="AX13" s="17">
        <v>6.52553895391558E-2</v>
      </c>
      <c r="AY13" s="17">
        <v>0.15593958674112399</v>
      </c>
      <c r="AZ13" s="17">
        <v>0.16902507188257199</v>
      </c>
      <c r="BA13" s="17">
        <v>0.262301298166358</v>
      </c>
      <c r="BB13" s="17">
        <v>0.16224756191178799</v>
      </c>
      <c r="BC13" s="17">
        <v>0.18771323486935301</v>
      </c>
      <c r="BD13" s="17">
        <v>0.25917022141407797</v>
      </c>
      <c r="BE13" s="17">
        <v>0.228452520033501</v>
      </c>
      <c r="BF13" s="17">
        <v>0.20029519310768201</v>
      </c>
      <c r="BG13" s="17">
        <v>0.234878408067975</v>
      </c>
      <c r="BH13" s="17">
        <v>0.29965540338216601</v>
      </c>
      <c r="BI13" s="17">
        <v>0.355468743578359</v>
      </c>
      <c r="BJ13" s="17">
        <v>0.377697452506151</v>
      </c>
      <c r="BK13" s="17">
        <v>0.30389134679111801</v>
      </c>
      <c r="BL13" s="17">
        <v>0.28428715525424603</v>
      </c>
      <c r="BM13" s="17"/>
      <c r="BN13" s="17">
        <v>0.25060259157882397</v>
      </c>
      <c r="BO13" s="17">
        <v>0.192749304675224</v>
      </c>
      <c r="BP13" s="17"/>
      <c r="BQ13" s="17">
        <v>0.231490598780909</v>
      </c>
      <c r="BR13" s="17">
        <v>0.21401896672208401</v>
      </c>
      <c r="BS13" s="17"/>
      <c r="BT13" s="17">
        <v>0.163177046653838</v>
      </c>
      <c r="BU13" s="17"/>
      <c r="BV13" s="17">
        <v>0.17493195729370201</v>
      </c>
      <c r="BW13" s="17">
        <v>0.14800115770032499</v>
      </c>
      <c r="BX13" s="17">
        <v>0.27528160052833001</v>
      </c>
      <c r="BY13" s="17"/>
      <c r="BZ13" s="17">
        <v>4.4810891655084999E-2</v>
      </c>
      <c r="CA13" s="17">
        <v>7.2145393952204803E-2</v>
      </c>
      <c r="CB13" s="17">
        <v>0.114085828109591</v>
      </c>
      <c r="CC13" s="17">
        <v>0.16085025836780301</v>
      </c>
      <c r="CD13" s="17">
        <v>0.30904035061145702</v>
      </c>
      <c r="CE13" s="17">
        <v>0.33523668334847301</v>
      </c>
      <c r="CF13" s="17">
        <v>0.442648658688715</v>
      </c>
      <c r="CG13" s="17"/>
      <c r="CH13" s="17">
        <v>0.45641274811160298</v>
      </c>
      <c r="CI13" s="17">
        <v>0.37178078943653903</v>
      </c>
      <c r="CJ13" s="17">
        <v>0.120534179471272</v>
      </c>
      <c r="CK13" s="17">
        <v>4.27384490918482E-2</v>
      </c>
      <c r="CL13" s="17">
        <v>2.38652578790748E-2</v>
      </c>
    </row>
    <row r="14" spans="2:90" x14ac:dyDescent="0.3">
      <c r="B14" s="18" t="s">
        <v>118</v>
      </c>
      <c r="C14" s="19">
        <v>2.17931364210532E-2</v>
      </c>
      <c r="D14" s="19">
        <v>1.64206278946342E-2</v>
      </c>
      <c r="E14" s="19">
        <v>2.72164567647038E-2</v>
      </c>
      <c r="F14" s="19"/>
      <c r="G14" s="19">
        <v>3.13395721527365E-2</v>
      </c>
      <c r="H14" s="19">
        <v>2.0428623430735801E-2</v>
      </c>
      <c r="I14" s="19">
        <v>1.6322518869682501E-2</v>
      </c>
      <c r="J14" s="19">
        <v>2.4709278628068099E-2</v>
      </c>
      <c r="K14" s="19">
        <v>3.6543724730843802E-2</v>
      </c>
      <c r="L14" s="19">
        <v>8.7844635634211302E-3</v>
      </c>
      <c r="M14" s="19"/>
      <c r="N14" s="19">
        <v>1.9377053565549199E-2</v>
      </c>
      <c r="O14" s="19">
        <v>2.0325411654895299E-2</v>
      </c>
      <c r="P14" s="19">
        <v>2.7123060292148799E-2</v>
      </c>
      <c r="Q14" s="19">
        <v>1.7527487484351401E-2</v>
      </c>
      <c r="R14" s="19"/>
      <c r="S14" s="19">
        <v>7.7397494980701396E-3</v>
      </c>
      <c r="T14" s="19">
        <v>2.48502374689673E-2</v>
      </c>
      <c r="U14" s="19">
        <v>2.2752561043657801E-2</v>
      </c>
      <c r="V14" s="19">
        <v>1.1442830786383499E-2</v>
      </c>
      <c r="W14" s="19">
        <v>2.1353626363309501E-2</v>
      </c>
      <c r="X14" s="19">
        <v>2.21831128028535E-2</v>
      </c>
      <c r="Y14" s="19">
        <v>3.9657503711351301E-2</v>
      </c>
      <c r="Z14" s="19">
        <v>3.42753016589342E-2</v>
      </c>
      <c r="AA14" s="19">
        <v>2.5050906215019101E-2</v>
      </c>
      <c r="AB14" s="19">
        <v>2.69080689188173E-2</v>
      </c>
      <c r="AC14" s="19">
        <v>2.84141716544348E-2</v>
      </c>
      <c r="AD14" s="19">
        <v>0</v>
      </c>
      <c r="AE14" s="19"/>
      <c r="AF14" s="19">
        <v>2.0504885724343599E-2</v>
      </c>
      <c r="AG14" s="19">
        <v>1.9469165561739499E-2</v>
      </c>
      <c r="AH14" s="19">
        <v>3.4130921714903097E-2</v>
      </c>
      <c r="AI14" s="19"/>
      <c r="AJ14" s="19">
        <v>1.9556325598612801E-2</v>
      </c>
      <c r="AK14" s="19">
        <v>1.9994871057243901E-2</v>
      </c>
      <c r="AL14" s="19">
        <v>1.31626783700382E-2</v>
      </c>
      <c r="AM14" s="19">
        <v>1.86527084786186E-2</v>
      </c>
      <c r="AN14" s="19">
        <v>1.86341360732282E-2</v>
      </c>
      <c r="AO14" s="19"/>
      <c r="AP14" s="19">
        <v>1.1876948995103401E-2</v>
      </c>
      <c r="AQ14" s="19">
        <v>8.8758889339618299E-3</v>
      </c>
      <c r="AR14" s="19">
        <v>1.17201641330851E-2</v>
      </c>
      <c r="AS14" s="19">
        <v>2.46806469721619E-2</v>
      </c>
      <c r="AT14" s="19">
        <v>1.3965675269505999E-2</v>
      </c>
      <c r="AU14" s="19">
        <v>7.6129846667162604E-2</v>
      </c>
      <c r="AV14" s="19"/>
      <c r="AW14" s="19">
        <v>5.3573089408536299E-2</v>
      </c>
      <c r="AX14" s="19">
        <v>4.48858946591651E-2</v>
      </c>
      <c r="AY14" s="19">
        <v>4.5389036663546198E-2</v>
      </c>
      <c r="AZ14" s="19">
        <v>8.6248147795021501E-3</v>
      </c>
      <c r="BA14" s="19">
        <v>8.1353791796215207E-3</v>
      </c>
      <c r="BB14" s="19">
        <v>2.2587822799360901E-2</v>
      </c>
      <c r="BC14" s="19">
        <v>2.2127106897887001E-2</v>
      </c>
      <c r="BD14" s="19">
        <v>0</v>
      </c>
      <c r="BE14" s="19">
        <v>2.46953365933524E-2</v>
      </c>
      <c r="BF14" s="19">
        <v>1.0688447962103199E-2</v>
      </c>
      <c r="BG14" s="19">
        <v>7.2223794834497699E-3</v>
      </c>
      <c r="BH14" s="19">
        <v>2.6645138633250302E-2</v>
      </c>
      <c r="BI14" s="19">
        <v>8.95903923970791E-3</v>
      </c>
      <c r="BJ14" s="19">
        <v>0</v>
      </c>
      <c r="BK14" s="19">
        <v>2.23157785739625E-2</v>
      </c>
      <c r="BL14" s="19">
        <v>2.8314002422843699E-2</v>
      </c>
      <c r="BM14" s="19"/>
      <c r="BN14" s="19">
        <v>1.9362295408928601E-2</v>
      </c>
      <c r="BO14" s="19">
        <v>2.4418325686479E-2</v>
      </c>
      <c r="BP14" s="19"/>
      <c r="BQ14" s="19">
        <v>1.08647853661707E-2</v>
      </c>
      <c r="BR14" s="19">
        <v>1.99868375907266E-2</v>
      </c>
      <c r="BS14" s="19"/>
      <c r="BT14" s="19">
        <v>2.4762355257631801E-2</v>
      </c>
      <c r="BU14" s="19"/>
      <c r="BV14" s="19">
        <v>1.7433418807640599E-2</v>
      </c>
      <c r="BW14" s="19">
        <v>3.82918586190929E-2</v>
      </c>
      <c r="BX14" s="19">
        <v>1.7827073021051101E-2</v>
      </c>
      <c r="BY14" s="19"/>
      <c r="BZ14" s="19">
        <v>2.4160933415468999E-2</v>
      </c>
      <c r="CA14" s="19">
        <v>1.8032824565087702E-2</v>
      </c>
      <c r="CB14" s="19">
        <v>2.76554882383711E-2</v>
      </c>
      <c r="CC14" s="19">
        <v>3.9883573964634E-3</v>
      </c>
      <c r="CD14" s="19">
        <v>7.80122446617204E-3</v>
      </c>
      <c r="CE14" s="19">
        <v>1.5430515647007601E-2</v>
      </c>
      <c r="CF14" s="19">
        <v>1.0590346815501001E-2</v>
      </c>
      <c r="CG14" s="19"/>
      <c r="CH14" s="19">
        <v>4.7767404974060597E-3</v>
      </c>
      <c r="CI14" s="19">
        <v>2.0772180995786999E-2</v>
      </c>
      <c r="CJ14" s="19">
        <v>2.6195879486953799E-2</v>
      </c>
      <c r="CK14" s="19">
        <v>2.7186487450604702E-2</v>
      </c>
      <c r="CL14" s="19">
        <v>1.13393462725717E-2</v>
      </c>
    </row>
    <row r="15" spans="2:90" x14ac:dyDescent="0.3">
      <c r="B15" s="16"/>
    </row>
    <row r="16" spans="2:90" x14ac:dyDescent="0.3">
      <c r="B16" t="s">
        <v>111</v>
      </c>
    </row>
    <row r="17" spans="2:2" x14ac:dyDescent="0.3">
      <c r="B17" t="s">
        <v>112</v>
      </c>
    </row>
    <row r="19" spans="2:2" x14ac:dyDescent="0.3">
      <c r="B19"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390</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710</v>
      </c>
      <c r="D7" s="10">
        <v>315</v>
      </c>
      <c r="E7" s="10">
        <v>390</v>
      </c>
      <c r="F7" s="10"/>
      <c r="G7" s="10">
        <v>93</v>
      </c>
      <c r="H7" s="10">
        <v>140</v>
      </c>
      <c r="I7" s="10">
        <v>139</v>
      </c>
      <c r="J7" s="10">
        <v>134</v>
      </c>
      <c r="K7" s="10">
        <v>100</v>
      </c>
      <c r="L7" s="10">
        <v>104</v>
      </c>
      <c r="M7" s="10"/>
      <c r="N7" s="10">
        <v>166</v>
      </c>
      <c r="O7" s="10">
        <v>162</v>
      </c>
      <c r="P7" s="10">
        <v>155</v>
      </c>
      <c r="Q7" s="10">
        <v>226</v>
      </c>
      <c r="R7" s="10"/>
      <c r="S7" s="10">
        <v>116</v>
      </c>
      <c r="T7" s="10">
        <v>95</v>
      </c>
      <c r="U7" s="10">
        <v>53</v>
      </c>
      <c r="V7" s="10">
        <v>66</v>
      </c>
      <c r="W7" s="10">
        <v>49</v>
      </c>
      <c r="X7" s="10">
        <v>55</v>
      </c>
      <c r="Y7" s="10">
        <v>52</v>
      </c>
      <c r="Z7" s="10">
        <v>20</v>
      </c>
      <c r="AA7" s="10">
        <v>69</v>
      </c>
      <c r="AB7" s="10">
        <v>66</v>
      </c>
      <c r="AC7" s="10">
        <v>45</v>
      </c>
      <c r="AD7" s="10">
        <v>24</v>
      </c>
      <c r="AE7" s="10"/>
      <c r="AF7" s="10">
        <v>243</v>
      </c>
      <c r="AG7" s="10">
        <v>268</v>
      </c>
      <c r="AH7" s="10">
        <v>116</v>
      </c>
      <c r="AI7" s="10"/>
      <c r="AJ7" s="10">
        <v>135</v>
      </c>
      <c r="AK7" s="10">
        <v>224</v>
      </c>
      <c r="AL7" s="10">
        <v>50</v>
      </c>
      <c r="AM7" s="10">
        <v>85</v>
      </c>
      <c r="AN7" s="10">
        <v>47</v>
      </c>
      <c r="AO7" s="10"/>
      <c r="AP7" s="10">
        <v>143</v>
      </c>
      <c r="AQ7" s="10">
        <v>114</v>
      </c>
      <c r="AR7" s="10">
        <v>66</v>
      </c>
      <c r="AS7" s="10">
        <v>177</v>
      </c>
      <c r="AT7" s="10">
        <v>62</v>
      </c>
      <c r="AU7" s="10">
        <v>61</v>
      </c>
      <c r="AV7" s="10"/>
      <c r="AW7" s="10">
        <v>12</v>
      </c>
      <c r="AX7" s="10">
        <v>45</v>
      </c>
      <c r="AY7" s="10">
        <v>63</v>
      </c>
      <c r="AZ7" s="10">
        <v>63</v>
      </c>
      <c r="BA7" s="10">
        <v>79</v>
      </c>
      <c r="BB7" s="10">
        <v>76</v>
      </c>
      <c r="BC7" s="10">
        <v>66</v>
      </c>
      <c r="BD7" s="10">
        <v>56</v>
      </c>
      <c r="BE7" s="10">
        <v>36</v>
      </c>
      <c r="BF7" s="10">
        <v>31</v>
      </c>
      <c r="BG7" s="10">
        <v>38</v>
      </c>
      <c r="BH7" s="10">
        <v>27</v>
      </c>
      <c r="BI7" s="10">
        <v>20</v>
      </c>
      <c r="BJ7" s="10">
        <v>23</v>
      </c>
      <c r="BK7" s="10">
        <v>12</v>
      </c>
      <c r="BL7" s="10">
        <v>34</v>
      </c>
      <c r="BM7" s="10"/>
      <c r="BN7" s="10">
        <v>402</v>
      </c>
      <c r="BO7" s="10">
        <v>305</v>
      </c>
      <c r="BP7" s="10"/>
      <c r="BQ7" s="10">
        <v>120</v>
      </c>
      <c r="BR7" s="10">
        <v>78</v>
      </c>
      <c r="BS7" s="10"/>
      <c r="BT7" s="10">
        <v>81</v>
      </c>
      <c r="BU7" s="10"/>
      <c r="BV7" s="10">
        <v>190</v>
      </c>
      <c r="BW7" s="10">
        <v>154</v>
      </c>
      <c r="BX7" s="10">
        <v>332</v>
      </c>
      <c r="BY7" s="10"/>
      <c r="BZ7" s="10">
        <v>103</v>
      </c>
      <c r="CA7" s="10">
        <v>144</v>
      </c>
      <c r="CB7" s="10">
        <v>114</v>
      </c>
      <c r="CC7" s="10">
        <v>100</v>
      </c>
      <c r="CD7" s="10">
        <v>81</v>
      </c>
      <c r="CE7" s="10">
        <v>62</v>
      </c>
      <c r="CF7" s="10">
        <v>59</v>
      </c>
      <c r="CG7" s="10"/>
      <c r="CH7" s="10">
        <v>45</v>
      </c>
      <c r="CI7" s="10">
        <v>170</v>
      </c>
      <c r="CJ7" s="10">
        <v>282</v>
      </c>
      <c r="CK7" s="10">
        <v>159</v>
      </c>
      <c r="CL7" s="10">
        <v>54</v>
      </c>
    </row>
    <row r="8" spans="2:90" ht="30" customHeight="1" x14ac:dyDescent="0.3">
      <c r="B8" s="11" t="s">
        <v>20</v>
      </c>
      <c r="C8" s="11">
        <v>723</v>
      </c>
      <c r="D8" s="11">
        <v>331</v>
      </c>
      <c r="E8" s="11">
        <v>387</v>
      </c>
      <c r="F8" s="11"/>
      <c r="G8" s="11">
        <v>120</v>
      </c>
      <c r="H8" s="11">
        <v>143</v>
      </c>
      <c r="I8" s="11">
        <v>138</v>
      </c>
      <c r="J8" s="11">
        <v>125</v>
      </c>
      <c r="K8" s="11">
        <v>95</v>
      </c>
      <c r="L8" s="11">
        <v>103</v>
      </c>
      <c r="M8" s="11"/>
      <c r="N8" s="11">
        <v>163</v>
      </c>
      <c r="O8" s="11">
        <v>182</v>
      </c>
      <c r="P8" s="11">
        <v>153</v>
      </c>
      <c r="Q8" s="11">
        <v>224</v>
      </c>
      <c r="R8" s="11"/>
      <c r="S8" s="11">
        <v>131</v>
      </c>
      <c r="T8" s="11">
        <v>90</v>
      </c>
      <c r="U8" s="11">
        <v>51</v>
      </c>
      <c r="V8" s="11">
        <v>68</v>
      </c>
      <c r="W8" s="11">
        <v>47</v>
      </c>
      <c r="X8" s="11">
        <v>56</v>
      </c>
      <c r="Y8" s="11">
        <v>51</v>
      </c>
      <c r="Z8" s="11">
        <v>17</v>
      </c>
      <c r="AA8" s="11">
        <v>81</v>
      </c>
      <c r="AB8" s="11">
        <v>65</v>
      </c>
      <c r="AC8" s="11">
        <v>41</v>
      </c>
      <c r="AD8" s="11">
        <v>25</v>
      </c>
      <c r="AE8" s="11"/>
      <c r="AF8" s="11">
        <v>236</v>
      </c>
      <c r="AG8" s="11">
        <v>272</v>
      </c>
      <c r="AH8" s="11">
        <v>118</v>
      </c>
      <c r="AI8" s="11"/>
      <c r="AJ8" s="11">
        <v>136</v>
      </c>
      <c r="AK8" s="11">
        <v>229</v>
      </c>
      <c r="AL8" s="11">
        <v>50</v>
      </c>
      <c r="AM8" s="11">
        <v>85</v>
      </c>
      <c r="AN8" s="11">
        <v>49</v>
      </c>
      <c r="AO8" s="11"/>
      <c r="AP8" s="11">
        <v>150</v>
      </c>
      <c r="AQ8" s="11">
        <v>117</v>
      </c>
      <c r="AR8" s="11">
        <v>65</v>
      </c>
      <c r="AS8" s="11">
        <v>177</v>
      </c>
      <c r="AT8" s="11">
        <v>65</v>
      </c>
      <c r="AU8" s="11">
        <v>61</v>
      </c>
      <c r="AV8" s="11"/>
      <c r="AW8" s="11">
        <v>11</v>
      </c>
      <c r="AX8" s="11">
        <v>47</v>
      </c>
      <c r="AY8" s="11">
        <v>63</v>
      </c>
      <c r="AZ8" s="11">
        <v>64</v>
      </c>
      <c r="BA8" s="11">
        <v>84</v>
      </c>
      <c r="BB8" s="11">
        <v>79</v>
      </c>
      <c r="BC8" s="11">
        <v>67</v>
      </c>
      <c r="BD8" s="11">
        <v>57</v>
      </c>
      <c r="BE8" s="11">
        <v>35</v>
      </c>
      <c r="BF8" s="11">
        <v>30</v>
      </c>
      <c r="BG8" s="11">
        <v>39</v>
      </c>
      <c r="BH8" s="11">
        <v>27</v>
      </c>
      <c r="BI8" s="11">
        <v>19</v>
      </c>
      <c r="BJ8" s="11">
        <v>22</v>
      </c>
      <c r="BK8" s="11">
        <v>12</v>
      </c>
      <c r="BL8" s="11">
        <v>37</v>
      </c>
      <c r="BM8" s="11"/>
      <c r="BN8" s="11">
        <v>400</v>
      </c>
      <c r="BO8" s="11">
        <v>321</v>
      </c>
      <c r="BP8" s="11"/>
      <c r="BQ8" s="11">
        <v>124</v>
      </c>
      <c r="BR8" s="11">
        <v>79</v>
      </c>
      <c r="BS8" s="11"/>
      <c r="BT8" s="11">
        <v>83</v>
      </c>
      <c r="BU8" s="11"/>
      <c r="BV8" s="11">
        <v>194</v>
      </c>
      <c r="BW8" s="11">
        <v>163</v>
      </c>
      <c r="BX8" s="11">
        <v>330</v>
      </c>
      <c r="BY8" s="11"/>
      <c r="BZ8" s="11">
        <v>108</v>
      </c>
      <c r="CA8" s="11">
        <v>141</v>
      </c>
      <c r="CB8" s="11">
        <v>114</v>
      </c>
      <c r="CC8" s="11">
        <v>104</v>
      </c>
      <c r="CD8" s="11">
        <v>83</v>
      </c>
      <c r="CE8" s="11">
        <v>66</v>
      </c>
      <c r="CF8" s="11">
        <v>61</v>
      </c>
      <c r="CG8" s="11"/>
      <c r="CH8" s="11">
        <v>49</v>
      </c>
      <c r="CI8" s="11">
        <v>176</v>
      </c>
      <c r="CJ8" s="11">
        <v>281</v>
      </c>
      <c r="CK8" s="11">
        <v>161</v>
      </c>
      <c r="CL8" s="11">
        <v>56</v>
      </c>
    </row>
    <row r="9" spans="2:90" ht="28.8" x14ac:dyDescent="0.3">
      <c r="B9" s="18" t="s">
        <v>385</v>
      </c>
      <c r="C9" s="17">
        <v>0.272355888764303</v>
      </c>
      <c r="D9" s="17">
        <v>0.27018963078442898</v>
      </c>
      <c r="E9" s="17">
        <v>0.27513717257853398</v>
      </c>
      <c r="F9" s="17"/>
      <c r="G9" s="17">
        <v>0.136476385258161</v>
      </c>
      <c r="H9" s="17">
        <v>0.20660215878111901</v>
      </c>
      <c r="I9" s="17">
        <v>0.25860909734295601</v>
      </c>
      <c r="J9" s="17">
        <v>0.402993251247594</v>
      </c>
      <c r="K9" s="17">
        <v>0.248010260170374</v>
      </c>
      <c r="L9" s="17">
        <v>0.40446265613218602</v>
      </c>
      <c r="M9" s="17"/>
      <c r="N9" s="17">
        <v>0.257673015855647</v>
      </c>
      <c r="O9" s="17">
        <v>0.23593854935019801</v>
      </c>
      <c r="P9" s="17">
        <v>0.35995346632960201</v>
      </c>
      <c r="Q9" s="17">
        <v>0.25396217149303801</v>
      </c>
      <c r="R9" s="17"/>
      <c r="S9" s="17">
        <v>0.21746593213871299</v>
      </c>
      <c r="T9" s="17">
        <v>0.33602309121467699</v>
      </c>
      <c r="U9" s="17">
        <v>0.243826745013834</v>
      </c>
      <c r="V9" s="17">
        <v>0.209827211681092</v>
      </c>
      <c r="W9" s="17">
        <v>0.34959464658028899</v>
      </c>
      <c r="X9" s="17">
        <v>0.25093820033470299</v>
      </c>
      <c r="Y9" s="17">
        <v>0.24767403900954599</v>
      </c>
      <c r="Z9" s="17">
        <v>0.40186180563972501</v>
      </c>
      <c r="AA9" s="17">
        <v>0.33854615843672697</v>
      </c>
      <c r="AB9" s="17">
        <v>0.226992622102096</v>
      </c>
      <c r="AC9" s="17">
        <v>0.37327687244705099</v>
      </c>
      <c r="AD9" s="17">
        <v>0.161424934059029</v>
      </c>
      <c r="AE9" s="17"/>
      <c r="AF9" s="17">
        <v>0.33404716890938002</v>
      </c>
      <c r="AG9" s="17">
        <v>0.24336275815698799</v>
      </c>
      <c r="AH9" s="17">
        <v>0.27568437226271902</v>
      </c>
      <c r="AI9" s="17"/>
      <c r="AJ9" s="17">
        <v>0.34866908379633599</v>
      </c>
      <c r="AK9" s="17">
        <v>0.24206679970988099</v>
      </c>
      <c r="AL9" s="17">
        <v>0.245604599737653</v>
      </c>
      <c r="AM9" s="17">
        <v>0.33419856917268698</v>
      </c>
      <c r="AN9" s="17">
        <v>0.19363123127597401</v>
      </c>
      <c r="AO9" s="17"/>
      <c r="AP9" s="17">
        <v>0.244225885345732</v>
      </c>
      <c r="AQ9" s="17">
        <v>0.318686582196888</v>
      </c>
      <c r="AR9" s="17">
        <v>0.30091699883553003</v>
      </c>
      <c r="AS9" s="17">
        <v>0.30685077620156997</v>
      </c>
      <c r="AT9" s="17">
        <v>0.114341325151586</v>
      </c>
      <c r="AU9" s="17">
        <v>0.27037158538414202</v>
      </c>
      <c r="AV9" s="17"/>
      <c r="AW9" s="17">
        <v>9.0003245133651003E-2</v>
      </c>
      <c r="AX9" s="17">
        <v>0.21500136214425</v>
      </c>
      <c r="AY9" s="17">
        <v>0.32368479692427399</v>
      </c>
      <c r="AZ9" s="17">
        <v>0.340221248567389</v>
      </c>
      <c r="BA9" s="17">
        <v>0.17555397214809901</v>
      </c>
      <c r="BB9" s="17">
        <v>0.30970755605219202</v>
      </c>
      <c r="BC9" s="17">
        <v>0.309747381039013</v>
      </c>
      <c r="BD9" s="17">
        <v>0.22300602913329001</v>
      </c>
      <c r="BE9" s="17">
        <v>0.35680930129558702</v>
      </c>
      <c r="BF9" s="17">
        <v>0.34583509611754498</v>
      </c>
      <c r="BG9" s="17">
        <v>0.46633854602215302</v>
      </c>
      <c r="BH9" s="17">
        <v>0.17109297947973701</v>
      </c>
      <c r="BI9" s="17">
        <v>0.24725862855587</v>
      </c>
      <c r="BJ9" s="17">
        <v>0.17284238248346001</v>
      </c>
      <c r="BK9" s="17">
        <v>0.16533437770575901</v>
      </c>
      <c r="BL9" s="17">
        <v>0.12982882092216999</v>
      </c>
      <c r="BM9" s="17"/>
      <c r="BN9" s="17">
        <v>0.30497212781577598</v>
      </c>
      <c r="BO9" s="17">
        <v>0.234107505360307</v>
      </c>
      <c r="BP9" s="17"/>
      <c r="BQ9" s="17">
        <v>0.25637093749015299</v>
      </c>
      <c r="BR9" s="17">
        <v>0.21692943001956999</v>
      </c>
      <c r="BS9" s="17"/>
      <c r="BT9" s="17">
        <v>0.17063376116628501</v>
      </c>
      <c r="BU9" s="17"/>
      <c r="BV9" s="17">
        <v>0.263545959181056</v>
      </c>
      <c r="BW9" s="17">
        <v>0.28639029321569898</v>
      </c>
      <c r="BX9" s="17">
        <v>0.28188246674856499</v>
      </c>
      <c r="BY9" s="17"/>
      <c r="BZ9" s="17">
        <v>0.22039405177091301</v>
      </c>
      <c r="CA9" s="17">
        <v>0.35196452844040499</v>
      </c>
      <c r="CB9" s="17">
        <v>0.315185239590966</v>
      </c>
      <c r="CC9" s="17">
        <v>0.19268605207877901</v>
      </c>
      <c r="CD9" s="17">
        <v>0.34533198602994603</v>
      </c>
      <c r="CE9" s="17">
        <v>0.22412694207076</v>
      </c>
      <c r="CF9" s="17">
        <v>0.246733775892999</v>
      </c>
      <c r="CG9" s="17"/>
      <c r="CH9" s="17">
        <v>0.28502429943869401</v>
      </c>
      <c r="CI9" s="17">
        <v>0.208336113544352</v>
      </c>
      <c r="CJ9" s="17">
        <v>0.30495777114795602</v>
      </c>
      <c r="CK9" s="17">
        <v>0.29960104918132602</v>
      </c>
      <c r="CL9" s="17">
        <v>0.22023892799774</v>
      </c>
    </row>
    <row r="10" spans="2:90" x14ac:dyDescent="0.3">
      <c r="B10" s="18" t="s">
        <v>386</v>
      </c>
      <c r="C10" s="17">
        <v>0.28471541073356899</v>
      </c>
      <c r="D10" s="17">
        <v>0.30285549834332998</v>
      </c>
      <c r="E10" s="17">
        <v>0.270259385884633</v>
      </c>
      <c r="F10" s="17"/>
      <c r="G10" s="17">
        <v>0.31959183444237799</v>
      </c>
      <c r="H10" s="17">
        <v>0.20163806342481899</v>
      </c>
      <c r="I10" s="17">
        <v>0.27269067223576099</v>
      </c>
      <c r="J10" s="17">
        <v>0.30569373986028298</v>
      </c>
      <c r="K10" s="17">
        <v>0.34266727700303401</v>
      </c>
      <c r="L10" s="17">
        <v>0.29622982895127398</v>
      </c>
      <c r="M10" s="17"/>
      <c r="N10" s="17">
        <v>0.25888853055871802</v>
      </c>
      <c r="O10" s="17">
        <v>0.31226304316957199</v>
      </c>
      <c r="P10" s="17">
        <v>0.29557919620458101</v>
      </c>
      <c r="Q10" s="17">
        <v>0.27496424608532799</v>
      </c>
      <c r="R10" s="17"/>
      <c r="S10" s="17">
        <v>0.24327938567586199</v>
      </c>
      <c r="T10" s="17">
        <v>0.34591212034213598</v>
      </c>
      <c r="U10" s="17">
        <v>0.32113857277721602</v>
      </c>
      <c r="V10" s="17">
        <v>0.38034872657311303</v>
      </c>
      <c r="W10" s="17">
        <v>0.28802415946717802</v>
      </c>
      <c r="X10" s="17">
        <v>0.28250786291176</v>
      </c>
      <c r="Y10" s="17">
        <v>0.25258916222534999</v>
      </c>
      <c r="Z10" s="17">
        <v>0.34512726593753001</v>
      </c>
      <c r="AA10" s="17">
        <v>0.20858560097347401</v>
      </c>
      <c r="AB10" s="17">
        <v>0.29926404031315001</v>
      </c>
      <c r="AC10" s="17">
        <v>0.24492279135276099</v>
      </c>
      <c r="AD10" s="17">
        <v>0.24599916756472801</v>
      </c>
      <c r="AE10" s="17"/>
      <c r="AF10" s="17">
        <v>0.27797112910104499</v>
      </c>
      <c r="AG10" s="17">
        <v>0.28857466025728401</v>
      </c>
      <c r="AH10" s="17">
        <v>0.24696535463079</v>
      </c>
      <c r="AI10" s="17"/>
      <c r="AJ10" s="17">
        <v>0.219514197700065</v>
      </c>
      <c r="AK10" s="17">
        <v>0.26773032113966899</v>
      </c>
      <c r="AL10" s="17">
        <v>0.27890323936030698</v>
      </c>
      <c r="AM10" s="17">
        <v>0.33625948634250902</v>
      </c>
      <c r="AN10" s="17">
        <v>0.44282442243390002</v>
      </c>
      <c r="AO10" s="17"/>
      <c r="AP10" s="17">
        <v>0.241249631052354</v>
      </c>
      <c r="AQ10" s="17">
        <v>0.19608499348688599</v>
      </c>
      <c r="AR10" s="17">
        <v>0.29902465929618099</v>
      </c>
      <c r="AS10" s="17">
        <v>0.31621488913478901</v>
      </c>
      <c r="AT10" s="17">
        <v>0.40302680732970902</v>
      </c>
      <c r="AU10" s="17">
        <v>0.34459726964013099</v>
      </c>
      <c r="AV10" s="17"/>
      <c r="AW10" s="17">
        <v>0.51108956076883605</v>
      </c>
      <c r="AX10" s="17">
        <v>0.26307897389715201</v>
      </c>
      <c r="AY10" s="17">
        <v>0.32440732384460103</v>
      </c>
      <c r="AZ10" s="17">
        <v>0.294216883655531</v>
      </c>
      <c r="BA10" s="17">
        <v>0.31244504648374699</v>
      </c>
      <c r="BB10" s="17">
        <v>0.21380432070541</v>
      </c>
      <c r="BC10" s="17">
        <v>0.27706356382834701</v>
      </c>
      <c r="BD10" s="17">
        <v>0.352925581527605</v>
      </c>
      <c r="BE10" s="17">
        <v>0.297492127495183</v>
      </c>
      <c r="BF10" s="17">
        <v>0.22570244461057801</v>
      </c>
      <c r="BG10" s="17">
        <v>9.7336242875509196E-2</v>
      </c>
      <c r="BH10" s="17">
        <v>0.34424686083547101</v>
      </c>
      <c r="BI10" s="17">
        <v>0.18513533079782399</v>
      </c>
      <c r="BJ10" s="17">
        <v>0.30184912252297003</v>
      </c>
      <c r="BK10" s="17">
        <v>0.35560902869202698</v>
      </c>
      <c r="BL10" s="17">
        <v>0.27949755791666597</v>
      </c>
      <c r="BM10" s="17"/>
      <c r="BN10" s="17">
        <v>0.25279644726358402</v>
      </c>
      <c r="BO10" s="17">
        <v>0.32098514821993601</v>
      </c>
      <c r="BP10" s="17"/>
      <c r="BQ10" s="17">
        <v>0.23771954665241099</v>
      </c>
      <c r="BR10" s="17">
        <v>0.31322797362103999</v>
      </c>
      <c r="BS10" s="17"/>
      <c r="BT10" s="17">
        <v>0.26869857763635802</v>
      </c>
      <c r="BU10" s="17"/>
      <c r="BV10" s="17">
        <v>0.29045656159284799</v>
      </c>
      <c r="BW10" s="17">
        <v>0.20333081568708999</v>
      </c>
      <c r="BX10" s="17">
        <v>0.33048891038567102</v>
      </c>
      <c r="BY10" s="17"/>
      <c r="BZ10" s="17">
        <v>0.19943908008106701</v>
      </c>
      <c r="CA10" s="17">
        <v>0.22494331034324699</v>
      </c>
      <c r="CB10" s="17">
        <v>0.30618126616131403</v>
      </c>
      <c r="CC10" s="17">
        <v>0.38333726230708698</v>
      </c>
      <c r="CD10" s="17">
        <v>0.23934405038030401</v>
      </c>
      <c r="CE10" s="17">
        <v>0.26381489653995499</v>
      </c>
      <c r="CF10" s="17">
        <v>0.33401364862528299</v>
      </c>
      <c r="CG10" s="17"/>
      <c r="CH10" s="17">
        <v>0.10821069815704699</v>
      </c>
      <c r="CI10" s="17">
        <v>0.33435714988635701</v>
      </c>
      <c r="CJ10" s="17">
        <v>0.35059714462595298</v>
      </c>
      <c r="CK10" s="17">
        <v>0.207250686648248</v>
      </c>
      <c r="CL10" s="17">
        <v>0.17510549064764999</v>
      </c>
    </row>
    <row r="11" spans="2:90" ht="43.2" x14ac:dyDescent="0.3">
      <c r="B11" s="18" t="s">
        <v>387</v>
      </c>
      <c r="C11" s="17">
        <v>0.133600991089626</v>
      </c>
      <c r="D11" s="17">
        <v>0.135878060121711</v>
      </c>
      <c r="E11" s="17">
        <v>0.13333499856921699</v>
      </c>
      <c r="F11" s="17"/>
      <c r="G11" s="17">
        <v>0.17762866377164599</v>
      </c>
      <c r="H11" s="17">
        <v>0.182568757978712</v>
      </c>
      <c r="I11" s="17">
        <v>9.5366337776292304E-2</v>
      </c>
      <c r="J11" s="17">
        <v>0.11170525021015</v>
      </c>
      <c r="K11" s="17">
        <v>0.14440704439409499</v>
      </c>
      <c r="L11" s="17">
        <v>8.1868712261632601E-2</v>
      </c>
      <c r="M11" s="17"/>
      <c r="N11" s="17">
        <v>0.19549321669955999</v>
      </c>
      <c r="O11" s="17">
        <v>0.110232389545514</v>
      </c>
      <c r="P11" s="17">
        <v>0.10511272586001601</v>
      </c>
      <c r="Q11" s="17">
        <v>0.123333800240828</v>
      </c>
      <c r="R11" s="17"/>
      <c r="S11" s="17">
        <v>0.164960241422796</v>
      </c>
      <c r="T11" s="17">
        <v>8.2894454399894693E-2</v>
      </c>
      <c r="U11" s="17">
        <v>0.18790794850678999</v>
      </c>
      <c r="V11" s="17">
        <v>0.13481381693750899</v>
      </c>
      <c r="W11" s="17">
        <v>0.14038416895649899</v>
      </c>
      <c r="X11" s="17">
        <v>0.18343640120893601</v>
      </c>
      <c r="Y11" s="17">
        <v>0.12785826996345401</v>
      </c>
      <c r="Z11" s="17">
        <v>4.5928703023159302E-2</v>
      </c>
      <c r="AA11" s="17">
        <v>9.0009313114268602E-2</v>
      </c>
      <c r="AB11" s="17">
        <v>8.3869555226872394E-2</v>
      </c>
      <c r="AC11" s="17">
        <v>0.13201909433125</v>
      </c>
      <c r="AD11" s="17">
        <v>0.25806313984938301</v>
      </c>
      <c r="AE11" s="17"/>
      <c r="AF11" s="17">
        <v>0.133728130721744</v>
      </c>
      <c r="AG11" s="17">
        <v>0.132176294374685</v>
      </c>
      <c r="AH11" s="17">
        <v>9.9814089413963997E-2</v>
      </c>
      <c r="AI11" s="17"/>
      <c r="AJ11" s="17">
        <v>0.14315090155735599</v>
      </c>
      <c r="AK11" s="17">
        <v>0.163702898362619</v>
      </c>
      <c r="AL11" s="17">
        <v>0.143978342054667</v>
      </c>
      <c r="AM11" s="17">
        <v>0.102726558857693</v>
      </c>
      <c r="AN11" s="17">
        <v>0.12572512937683</v>
      </c>
      <c r="AO11" s="17"/>
      <c r="AP11" s="17">
        <v>0.17606000645169101</v>
      </c>
      <c r="AQ11" s="17">
        <v>0.13414807437655399</v>
      </c>
      <c r="AR11" s="17">
        <v>0.12727683364540399</v>
      </c>
      <c r="AS11" s="17">
        <v>0.13254616228076099</v>
      </c>
      <c r="AT11" s="17">
        <v>0.171815992899575</v>
      </c>
      <c r="AU11" s="17">
        <v>4.7517780892992599E-2</v>
      </c>
      <c r="AV11" s="17"/>
      <c r="AW11" s="17">
        <v>8.0414467096344297E-2</v>
      </c>
      <c r="AX11" s="17">
        <v>0.14108041390704701</v>
      </c>
      <c r="AY11" s="17">
        <v>0.116053596921317</v>
      </c>
      <c r="AZ11" s="17">
        <v>8.9828935620867897E-2</v>
      </c>
      <c r="BA11" s="17">
        <v>0.14870118163867699</v>
      </c>
      <c r="BB11" s="17">
        <v>0.12808601374810299</v>
      </c>
      <c r="BC11" s="17">
        <v>0.117018525407579</v>
      </c>
      <c r="BD11" s="17">
        <v>0.15096257819415701</v>
      </c>
      <c r="BE11" s="17">
        <v>8.0493977849104406E-2</v>
      </c>
      <c r="BF11" s="17">
        <v>0.13262312983566801</v>
      </c>
      <c r="BG11" s="17">
        <v>0.172448646041861</v>
      </c>
      <c r="BH11" s="17">
        <v>6.8041578834836997E-2</v>
      </c>
      <c r="BI11" s="17">
        <v>0.27006626506197801</v>
      </c>
      <c r="BJ11" s="17">
        <v>0.13855842713221</v>
      </c>
      <c r="BK11" s="17">
        <v>0.16118002322222699</v>
      </c>
      <c r="BL11" s="17">
        <v>0.23852162857398801</v>
      </c>
      <c r="BM11" s="17"/>
      <c r="BN11" s="17">
        <v>0.13194727961796399</v>
      </c>
      <c r="BO11" s="17">
        <v>0.136871420469273</v>
      </c>
      <c r="BP11" s="17"/>
      <c r="BQ11" s="17">
        <v>0.17497221479528599</v>
      </c>
      <c r="BR11" s="17">
        <v>0.17455599507948799</v>
      </c>
      <c r="BS11" s="17"/>
      <c r="BT11" s="17">
        <v>0.19682059126683499</v>
      </c>
      <c r="BU11" s="17"/>
      <c r="BV11" s="17">
        <v>0.106190089133432</v>
      </c>
      <c r="BW11" s="17">
        <v>0.170686542773027</v>
      </c>
      <c r="BX11" s="17">
        <v>0.12539229192399801</v>
      </c>
      <c r="BY11" s="17"/>
      <c r="BZ11" s="17">
        <v>8.3997061405590101E-2</v>
      </c>
      <c r="CA11" s="17">
        <v>0.12255655136426701</v>
      </c>
      <c r="CB11" s="17">
        <v>0.17069208403130501</v>
      </c>
      <c r="CC11" s="17">
        <v>0.14418512605301401</v>
      </c>
      <c r="CD11" s="17">
        <v>0.142020968996143</v>
      </c>
      <c r="CE11" s="17">
        <v>0.20964430682000601</v>
      </c>
      <c r="CF11" s="17">
        <v>9.0541628565146096E-2</v>
      </c>
      <c r="CG11" s="17"/>
      <c r="CH11" s="17">
        <v>0.116775486125776</v>
      </c>
      <c r="CI11" s="17">
        <v>0.20411718850419799</v>
      </c>
      <c r="CJ11" s="17">
        <v>0.10571988541260199</v>
      </c>
      <c r="CK11" s="17">
        <v>0.13792554561898801</v>
      </c>
      <c r="CL11" s="17">
        <v>5.4197210303925901E-2</v>
      </c>
    </row>
    <row r="12" spans="2:90" ht="43.2" x14ac:dyDescent="0.3">
      <c r="B12" s="18" t="s">
        <v>388</v>
      </c>
      <c r="C12" s="17">
        <v>8.8678730701193004E-2</v>
      </c>
      <c r="D12" s="17">
        <v>6.3093832970354105E-2</v>
      </c>
      <c r="E12" s="17">
        <v>0.111665138773236</v>
      </c>
      <c r="F12" s="17"/>
      <c r="G12" s="17">
        <v>0.104351133007725</v>
      </c>
      <c r="H12" s="17">
        <v>0.17272411912691099</v>
      </c>
      <c r="I12" s="17">
        <v>0.106765730791368</v>
      </c>
      <c r="J12" s="17">
        <v>3.72458034913997E-2</v>
      </c>
      <c r="K12" s="17">
        <v>5.7454390155827997E-2</v>
      </c>
      <c r="L12" s="17">
        <v>2.08963494549897E-2</v>
      </c>
      <c r="M12" s="17"/>
      <c r="N12" s="17">
        <v>0.102949710717327</v>
      </c>
      <c r="O12" s="17">
        <v>7.8568525220949703E-2</v>
      </c>
      <c r="P12" s="17">
        <v>7.2861752215669803E-2</v>
      </c>
      <c r="Q12" s="17">
        <v>9.7620176980090803E-2</v>
      </c>
      <c r="R12" s="17"/>
      <c r="S12" s="17">
        <v>0.11301972013499</v>
      </c>
      <c r="T12" s="17">
        <v>7.8364692827988303E-2</v>
      </c>
      <c r="U12" s="17">
        <v>5.8028874873416299E-2</v>
      </c>
      <c r="V12" s="17">
        <v>5.7587538963438503E-2</v>
      </c>
      <c r="W12" s="17">
        <v>6.02176421529289E-2</v>
      </c>
      <c r="X12" s="17">
        <v>7.2631383275342798E-2</v>
      </c>
      <c r="Y12" s="17">
        <v>9.5631106058525803E-2</v>
      </c>
      <c r="Z12" s="17">
        <v>0.153596788007584</v>
      </c>
      <c r="AA12" s="17">
        <v>0.13537049294676601</v>
      </c>
      <c r="AB12" s="17">
        <v>6.65323505057656E-2</v>
      </c>
      <c r="AC12" s="17">
        <v>6.3747595272369298E-2</v>
      </c>
      <c r="AD12" s="17">
        <v>0.121890711400994</v>
      </c>
      <c r="AE12" s="17"/>
      <c r="AF12" s="17">
        <v>8.4151835571379202E-2</v>
      </c>
      <c r="AG12" s="17">
        <v>8.9077915819746001E-2</v>
      </c>
      <c r="AH12" s="17">
        <v>8.2831678997935698E-2</v>
      </c>
      <c r="AI12" s="17"/>
      <c r="AJ12" s="17">
        <v>0.103281403766393</v>
      </c>
      <c r="AK12" s="17">
        <v>7.8759639095206793E-2</v>
      </c>
      <c r="AL12" s="17">
        <v>5.4674081040296203E-2</v>
      </c>
      <c r="AM12" s="17">
        <v>0.10276547023011</v>
      </c>
      <c r="AN12" s="17">
        <v>8.2878149372426907E-2</v>
      </c>
      <c r="AO12" s="17"/>
      <c r="AP12" s="17">
        <v>7.9436864546680003E-2</v>
      </c>
      <c r="AQ12" s="17">
        <v>0.119682298725638</v>
      </c>
      <c r="AR12" s="17">
        <v>5.65559141637859E-2</v>
      </c>
      <c r="AS12" s="17">
        <v>7.6106552778529596E-2</v>
      </c>
      <c r="AT12" s="17">
        <v>0.10872977845578199</v>
      </c>
      <c r="AU12" s="17">
        <v>6.6294629916941905E-2</v>
      </c>
      <c r="AV12" s="17"/>
      <c r="AW12" s="17">
        <v>8.4436019636082105E-2</v>
      </c>
      <c r="AX12" s="17">
        <v>0.128437708936321</v>
      </c>
      <c r="AY12" s="17">
        <v>6.1943323233057401E-2</v>
      </c>
      <c r="AZ12" s="17">
        <v>1.7283052366017501E-2</v>
      </c>
      <c r="BA12" s="17">
        <v>9.6444092720699703E-2</v>
      </c>
      <c r="BB12" s="17">
        <v>9.9482756823849897E-2</v>
      </c>
      <c r="BC12" s="17">
        <v>0.11049728748333799</v>
      </c>
      <c r="BD12" s="17">
        <v>8.7990447384680398E-2</v>
      </c>
      <c r="BE12" s="17">
        <v>4.8882546268456499E-2</v>
      </c>
      <c r="BF12" s="17">
        <v>9.0583228189852996E-2</v>
      </c>
      <c r="BG12" s="17">
        <v>0.15863092096689699</v>
      </c>
      <c r="BH12" s="17">
        <v>0.150594664508135</v>
      </c>
      <c r="BI12" s="17">
        <v>8.9827800119392398E-2</v>
      </c>
      <c r="BJ12" s="17">
        <v>8.5103363977126298E-2</v>
      </c>
      <c r="BK12" s="17">
        <v>7.6379239545111804E-2</v>
      </c>
      <c r="BL12" s="17">
        <v>0.12785881852453801</v>
      </c>
      <c r="BM12" s="17"/>
      <c r="BN12" s="17">
        <v>0.10023799432986</v>
      </c>
      <c r="BO12" s="17">
        <v>7.5052582679569393E-2</v>
      </c>
      <c r="BP12" s="17"/>
      <c r="BQ12" s="17">
        <v>8.7386191338462593E-2</v>
      </c>
      <c r="BR12" s="17">
        <v>4.9793310146959903E-2</v>
      </c>
      <c r="BS12" s="17"/>
      <c r="BT12" s="17">
        <v>8.8500043550417101E-2</v>
      </c>
      <c r="BU12" s="17"/>
      <c r="BV12" s="17">
        <v>8.9501577319101994E-2</v>
      </c>
      <c r="BW12" s="17">
        <v>0.123923821986685</v>
      </c>
      <c r="BX12" s="17">
        <v>6.8923103517466902E-2</v>
      </c>
      <c r="BY12" s="17"/>
      <c r="BZ12" s="17">
        <v>0.185388480636203</v>
      </c>
      <c r="CA12" s="17">
        <v>8.34594496010852E-2</v>
      </c>
      <c r="CB12" s="17">
        <v>3.5918235832915903E-2</v>
      </c>
      <c r="CC12" s="17">
        <v>6.9355046536014195E-2</v>
      </c>
      <c r="CD12" s="17">
        <v>8.2937513770068402E-2</v>
      </c>
      <c r="CE12" s="17">
        <v>7.5864578243512198E-2</v>
      </c>
      <c r="CF12" s="17">
        <v>0.13298039544044901</v>
      </c>
      <c r="CG12" s="17"/>
      <c r="CH12" s="17">
        <v>0.20035428439227601</v>
      </c>
      <c r="CI12" s="17">
        <v>5.9229946517603403E-2</v>
      </c>
      <c r="CJ12" s="17">
        <v>6.3705343115427804E-2</v>
      </c>
      <c r="CK12" s="17">
        <v>9.8008307762102898E-2</v>
      </c>
      <c r="CL12" s="17">
        <v>0.182170332732842</v>
      </c>
    </row>
    <row r="13" spans="2:90" ht="72" x14ac:dyDescent="0.3">
      <c r="B13" s="18" t="s">
        <v>389</v>
      </c>
      <c r="C13" s="17">
        <v>0.16558158430558501</v>
      </c>
      <c r="D13" s="17">
        <v>0.16651773276569201</v>
      </c>
      <c r="E13" s="17">
        <v>0.15931235661683099</v>
      </c>
      <c r="F13" s="17"/>
      <c r="G13" s="17">
        <v>0.23414356491696001</v>
      </c>
      <c r="H13" s="17">
        <v>0.21464877936389201</v>
      </c>
      <c r="I13" s="17">
        <v>0.19599609268191001</v>
      </c>
      <c r="J13" s="17">
        <v>9.6710163102882593E-2</v>
      </c>
      <c r="K13" s="17">
        <v>0.136359960971769</v>
      </c>
      <c r="L13" s="17">
        <v>8.7389110215966903E-2</v>
      </c>
      <c r="M13" s="17"/>
      <c r="N13" s="17">
        <v>0.16188350118552799</v>
      </c>
      <c r="O13" s="17">
        <v>0.19670076659886701</v>
      </c>
      <c r="P13" s="17">
        <v>0.11806823018811199</v>
      </c>
      <c r="Q13" s="17">
        <v>0.176123509108598</v>
      </c>
      <c r="R13" s="17"/>
      <c r="S13" s="17">
        <v>0.22733512124222799</v>
      </c>
      <c r="T13" s="17">
        <v>0.11344802286239</v>
      </c>
      <c r="U13" s="17">
        <v>0.15397843502940101</v>
      </c>
      <c r="V13" s="17">
        <v>0.13456059770176301</v>
      </c>
      <c r="W13" s="17">
        <v>0.102491848950492</v>
      </c>
      <c r="X13" s="17">
        <v>0.15562872687957</v>
      </c>
      <c r="Y13" s="17">
        <v>0.12838409011681301</v>
      </c>
      <c r="Z13" s="17">
        <v>5.34854373920014E-2</v>
      </c>
      <c r="AA13" s="17">
        <v>0.185279276963765</v>
      </c>
      <c r="AB13" s="17">
        <v>0.22530224723147299</v>
      </c>
      <c r="AC13" s="17">
        <v>0.16540652956003199</v>
      </c>
      <c r="AD13" s="17">
        <v>0.21262204712586599</v>
      </c>
      <c r="AE13" s="17"/>
      <c r="AF13" s="17">
        <v>0.11732421355355301</v>
      </c>
      <c r="AG13" s="17">
        <v>0.18328322248779</v>
      </c>
      <c r="AH13" s="17">
        <v>0.23082354130294799</v>
      </c>
      <c r="AI13" s="17"/>
      <c r="AJ13" s="17">
        <v>0.13299647853191801</v>
      </c>
      <c r="AK13" s="17">
        <v>0.19252670935618099</v>
      </c>
      <c r="AL13" s="17">
        <v>0.19945235448124499</v>
      </c>
      <c r="AM13" s="17">
        <v>0.103162442456252</v>
      </c>
      <c r="AN13" s="17">
        <v>0.10944465100807201</v>
      </c>
      <c r="AO13" s="17"/>
      <c r="AP13" s="17">
        <v>0.19017449401814801</v>
      </c>
      <c r="AQ13" s="17">
        <v>0.18020531817709501</v>
      </c>
      <c r="AR13" s="17">
        <v>0.16962654852593401</v>
      </c>
      <c r="AS13" s="17">
        <v>0.14160588533257401</v>
      </c>
      <c r="AT13" s="17">
        <v>0.15294366057111999</v>
      </c>
      <c r="AU13" s="17">
        <v>0.17624190781917301</v>
      </c>
      <c r="AV13" s="17"/>
      <c r="AW13" s="17">
        <v>0.14870128922506201</v>
      </c>
      <c r="AX13" s="17">
        <v>0.191076592129233</v>
      </c>
      <c r="AY13" s="17">
        <v>0.12655520677302201</v>
      </c>
      <c r="AZ13" s="17">
        <v>0.18512034976906899</v>
      </c>
      <c r="BA13" s="17">
        <v>0.20602261638347499</v>
      </c>
      <c r="BB13" s="17">
        <v>0.174744620955368</v>
      </c>
      <c r="BC13" s="17">
        <v>0.15322333613456399</v>
      </c>
      <c r="BD13" s="17">
        <v>0.107659885733315</v>
      </c>
      <c r="BE13" s="17">
        <v>0.11292662801497499</v>
      </c>
      <c r="BF13" s="17">
        <v>0.1674213136663</v>
      </c>
      <c r="BG13" s="17">
        <v>0.10524564409358</v>
      </c>
      <c r="BH13" s="17">
        <v>0.18928672976789801</v>
      </c>
      <c r="BI13" s="17">
        <v>0.207711975464935</v>
      </c>
      <c r="BJ13" s="17">
        <v>0.26089357142253899</v>
      </c>
      <c r="BK13" s="17">
        <v>0.24149733083487601</v>
      </c>
      <c r="BL13" s="17">
        <v>0.19418546036434101</v>
      </c>
      <c r="BM13" s="17"/>
      <c r="BN13" s="17">
        <v>0.15544944673112299</v>
      </c>
      <c r="BO13" s="17">
        <v>0.176831212493472</v>
      </c>
      <c r="BP13" s="17"/>
      <c r="BQ13" s="17">
        <v>0.18043287866507701</v>
      </c>
      <c r="BR13" s="17">
        <v>0.210272553384412</v>
      </c>
      <c r="BS13" s="17"/>
      <c r="BT13" s="17">
        <v>0.264651212160461</v>
      </c>
      <c r="BU13" s="17"/>
      <c r="BV13" s="17">
        <v>0.17687533605959499</v>
      </c>
      <c r="BW13" s="17">
        <v>0.17531935817923899</v>
      </c>
      <c r="BX13" s="17">
        <v>0.14933965552568201</v>
      </c>
      <c r="BY13" s="17"/>
      <c r="BZ13" s="17">
        <v>0.248103844193441</v>
      </c>
      <c r="CA13" s="17">
        <v>0.17241807284942001</v>
      </c>
      <c r="CB13" s="17">
        <v>0.12821466312021301</v>
      </c>
      <c r="CC13" s="17">
        <v>0.190107990131546</v>
      </c>
      <c r="CD13" s="17">
        <v>0.114656663413401</v>
      </c>
      <c r="CE13" s="17">
        <v>0.16473739425999701</v>
      </c>
      <c r="CF13" s="17">
        <v>0.164637277160677</v>
      </c>
      <c r="CG13" s="17"/>
      <c r="CH13" s="17">
        <v>0.27177866327320899</v>
      </c>
      <c r="CI13" s="17">
        <v>0.11356126385116901</v>
      </c>
      <c r="CJ13" s="17">
        <v>0.13778263109942601</v>
      </c>
      <c r="CK13" s="17">
        <v>0.21583705743288101</v>
      </c>
      <c r="CL13" s="17">
        <v>0.23118575117802601</v>
      </c>
    </row>
    <row r="14" spans="2:90" x14ac:dyDescent="0.3">
      <c r="B14" s="18" t="s">
        <v>131</v>
      </c>
      <c r="C14" s="17">
        <v>1.155133435979E-2</v>
      </c>
      <c r="D14" s="17">
        <v>8.5319139097136294E-3</v>
      </c>
      <c r="E14" s="17">
        <v>1.42777507638814E-2</v>
      </c>
      <c r="F14" s="17"/>
      <c r="G14" s="17">
        <v>0</v>
      </c>
      <c r="H14" s="17">
        <v>0</v>
      </c>
      <c r="I14" s="17">
        <v>0</v>
      </c>
      <c r="J14" s="17">
        <v>1.7102017662274999E-2</v>
      </c>
      <c r="K14" s="17">
        <v>9.7579903816385292E-3</v>
      </c>
      <c r="L14" s="17">
        <v>5.1527695395431498E-2</v>
      </c>
      <c r="M14" s="17"/>
      <c r="N14" s="17">
        <v>5.67247828969399E-3</v>
      </c>
      <c r="O14" s="17">
        <v>3.08649669024929E-2</v>
      </c>
      <c r="P14" s="17">
        <v>0</v>
      </c>
      <c r="Q14" s="17">
        <v>8.1049864791470604E-3</v>
      </c>
      <c r="R14" s="17"/>
      <c r="S14" s="17">
        <v>1.6521841765694701E-2</v>
      </c>
      <c r="T14" s="17">
        <v>0</v>
      </c>
      <c r="U14" s="17">
        <v>0</v>
      </c>
      <c r="V14" s="17">
        <v>0</v>
      </c>
      <c r="W14" s="17">
        <v>1.9816160825687601E-2</v>
      </c>
      <c r="X14" s="17">
        <v>2.0250389446788301E-2</v>
      </c>
      <c r="Y14" s="17">
        <v>4.0282103106421899E-2</v>
      </c>
      <c r="Z14" s="17">
        <v>0</v>
      </c>
      <c r="AA14" s="17">
        <v>1.4735044622383999E-2</v>
      </c>
      <c r="AB14" s="17">
        <v>1.33493714724599E-2</v>
      </c>
      <c r="AC14" s="17">
        <v>0</v>
      </c>
      <c r="AD14" s="17">
        <v>0</v>
      </c>
      <c r="AE14" s="17"/>
      <c r="AF14" s="17">
        <v>1.7009301406133201E-2</v>
      </c>
      <c r="AG14" s="17">
        <v>1.20845452467851E-2</v>
      </c>
      <c r="AH14" s="17">
        <v>8.9709231001383997E-3</v>
      </c>
      <c r="AI14" s="17"/>
      <c r="AJ14" s="17">
        <v>1.43887868344199E-2</v>
      </c>
      <c r="AK14" s="17">
        <v>1.8078931812883201E-2</v>
      </c>
      <c r="AL14" s="17">
        <v>0</v>
      </c>
      <c r="AM14" s="17">
        <v>0</v>
      </c>
      <c r="AN14" s="17">
        <v>2.4287806998918599E-2</v>
      </c>
      <c r="AO14" s="17"/>
      <c r="AP14" s="17">
        <v>1.38450375264899E-2</v>
      </c>
      <c r="AQ14" s="17">
        <v>1.6714935303273799E-2</v>
      </c>
      <c r="AR14" s="17">
        <v>1.4224128352288E-2</v>
      </c>
      <c r="AS14" s="17">
        <v>0</v>
      </c>
      <c r="AT14" s="17">
        <v>1.8433100520904602E-2</v>
      </c>
      <c r="AU14" s="17">
        <v>1.8568592493446001E-2</v>
      </c>
      <c r="AV14" s="17"/>
      <c r="AW14" s="17">
        <v>0</v>
      </c>
      <c r="AX14" s="17">
        <v>2.03805340286871E-2</v>
      </c>
      <c r="AY14" s="17">
        <v>1.8992040083687E-2</v>
      </c>
      <c r="AZ14" s="17">
        <v>1.3555066760666101E-2</v>
      </c>
      <c r="BA14" s="17">
        <v>1.26099480786002E-2</v>
      </c>
      <c r="BB14" s="17">
        <v>0</v>
      </c>
      <c r="BC14" s="17">
        <v>0</v>
      </c>
      <c r="BD14" s="17">
        <v>1.6140407233920601E-2</v>
      </c>
      <c r="BE14" s="17">
        <v>3.4126729853283903E-2</v>
      </c>
      <c r="BF14" s="17">
        <v>3.78347875800557E-2</v>
      </c>
      <c r="BG14" s="17">
        <v>0</v>
      </c>
      <c r="BH14" s="17">
        <v>3.69533436838295E-2</v>
      </c>
      <c r="BI14" s="17">
        <v>0</v>
      </c>
      <c r="BJ14" s="17">
        <v>0</v>
      </c>
      <c r="BK14" s="17">
        <v>0</v>
      </c>
      <c r="BL14" s="17">
        <v>0</v>
      </c>
      <c r="BM14" s="17"/>
      <c r="BN14" s="17">
        <v>1.6201811393587399E-2</v>
      </c>
      <c r="BO14" s="17">
        <v>5.8514557609270299E-3</v>
      </c>
      <c r="BP14" s="17"/>
      <c r="BQ14" s="17">
        <v>1.6719877511624601E-2</v>
      </c>
      <c r="BR14" s="17">
        <v>1.17258937355259E-2</v>
      </c>
      <c r="BS14" s="17"/>
      <c r="BT14" s="17">
        <v>0</v>
      </c>
      <c r="BU14" s="17"/>
      <c r="BV14" s="17">
        <v>1.7256344617681999E-2</v>
      </c>
      <c r="BW14" s="17">
        <v>0</v>
      </c>
      <c r="BX14" s="17">
        <v>1.2540777729949401E-2</v>
      </c>
      <c r="BY14" s="17"/>
      <c r="BZ14" s="17">
        <v>1.10256388751759E-2</v>
      </c>
      <c r="CA14" s="17">
        <v>6.17866302327536E-3</v>
      </c>
      <c r="CB14" s="17">
        <v>1.7615761386963299E-2</v>
      </c>
      <c r="CC14" s="17">
        <v>0</v>
      </c>
      <c r="CD14" s="17">
        <v>1.37904527369642E-2</v>
      </c>
      <c r="CE14" s="17">
        <v>1.8429038547307101E-2</v>
      </c>
      <c r="CF14" s="17">
        <v>1.66316084881225E-2</v>
      </c>
      <c r="CG14" s="17"/>
      <c r="CH14" s="17">
        <v>0</v>
      </c>
      <c r="CI14" s="17">
        <v>2.4449994770111699E-2</v>
      </c>
      <c r="CJ14" s="17">
        <v>3.2954064514217301E-3</v>
      </c>
      <c r="CK14" s="17">
        <v>1.1980149978161001E-2</v>
      </c>
      <c r="CL14" s="17">
        <v>2.1373531390409799E-2</v>
      </c>
    </row>
    <row r="15" spans="2:90" x14ac:dyDescent="0.3">
      <c r="B15" s="18" t="s">
        <v>118</v>
      </c>
      <c r="C15" s="19">
        <v>4.3516060045934501E-2</v>
      </c>
      <c r="D15" s="19">
        <v>5.2933331104770498E-2</v>
      </c>
      <c r="E15" s="19">
        <v>3.6013196813667998E-2</v>
      </c>
      <c r="F15" s="19"/>
      <c r="G15" s="19">
        <v>2.7808418603129801E-2</v>
      </c>
      <c r="H15" s="19">
        <v>2.1818121324546899E-2</v>
      </c>
      <c r="I15" s="19">
        <v>7.0572069171713395E-2</v>
      </c>
      <c r="J15" s="19">
        <v>2.85497744254152E-2</v>
      </c>
      <c r="K15" s="19">
        <v>6.1343076923262498E-2</v>
      </c>
      <c r="L15" s="19">
        <v>5.7625647588519298E-2</v>
      </c>
      <c r="M15" s="19"/>
      <c r="N15" s="19">
        <v>1.7439546693527201E-2</v>
      </c>
      <c r="O15" s="19">
        <v>3.5431759212407099E-2</v>
      </c>
      <c r="P15" s="19">
        <v>4.8424629202019197E-2</v>
      </c>
      <c r="Q15" s="19">
        <v>6.5891109612969706E-2</v>
      </c>
      <c r="R15" s="19"/>
      <c r="S15" s="19">
        <v>1.7417757619716201E-2</v>
      </c>
      <c r="T15" s="19">
        <v>4.33576183529144E-2</v>
      </c>
      <c r="U15" s="19">
        <v>3.5119423799343401E-2</v>
      </c>
      <c r="V15" s="19">
        <v>8.2862108143084104E-2</v>
      </c>
      <c r="W15" s="19">
        <v>3.9471373066926302E-2</v>
      </c>
      <c r="X15" s="19">
        <v>3.4607035942900703E-2</v>
      </c>
      <c r="Y15" s="19">
        <v>0.10758122951988899</v>
      </c>
      <c r="Z15" s="19">
        <v>0</v>
      </c>
      <c r="AA15" s="19">
        <v>2.7474112942616299E-2</v>
      </c>
      <c r="AB15" s="19">
        <v>8.4689813148183496E-2</v>
      </c>
      <c r="AC15" s="19">
        <v>2.0627117036535799E-2</v>
      </c>
      <c r="AD15" s="19">
        <v>0</v>
      </c>
      <c r="AE15" s="19"/>
      <c r="AF15" s="19">
        <v>3.5768220736765798E-2</v>
      </c>
      <c r="AG15" s="19">
        <v>5.1440603656721103E-2</v>
      </c>
      <c r="AH15" s="19">
        <v>5.4910040291505001E-2</v>
      </c>
      <c r="AI15" s="19"/>
      <c r="AJ15" s="19">
        <v>3.7999147813511797E-2</v>
      </c>
      <c r="AK15" s="19">
        <v>3.7134700523560701E-2</v>
      </c>
      <c r="AL15" s="19">
        <v>7.7387383325831699E-2</v>
      </c>
      <c r="AM15" s="19">
        <v>2.0887472940750398E-2</v>
      </c>
      <c r="AN15" s="19">
        <v>2.12086095338785E-2</v>
      </c>
      <c r="AO15" s="19"/>
      <c r="AP15" s="19">
        <v>5.5008081058905499E-2</v>
      </c>
      <c r="AQ15" s="19">
        <v>3.4477797733665098E-2</v>
      </c>
      <c r="AR15" s="19">
        <v>3.2374917180877899E-2</v>
      </c>
      <c r="AS15" s="19">
        <v>2.6675734271776001E-2</v>
      </c>
      <c r="AT15" s="19">
        <v>3.0709335071323299E-2</v>
      </c>
      <c r="AU15" s="19">
        <v>7.6408233853173094E-2</v>
      </c>
      <c r="AV15" s="19"/>
      <c r="AW15" s="19">
        <v>8.5355418140025396E-2</v>
      </c>
      <c r="AX15" s="19">
        <v>4.0944414957309001E-2</v>
      </c>
      <c r="AY15" s="19">
        <v>2.8363712220042001E-2</v>
      </c>
      <c r="AZ15" s="19">
        <v>5.9774463260459501E-2</v>
      </c>
      <c r="BA15" s="19">
        <v>4.8223142546701701E-2</v>
      </c>
      <c r="BB15" s="19">
        <v>7.4174731715075895E-2</v>
      </c>
      <c r="BC15" s="19">
        <v>3.2449906107159303E-2</v>
      </c>
      <c r="BD15" s="19">
        <v>6.1315070793032403E-2</v>
      </c>
      <c r="BE15" s="19">
        <v>6.9268689223410604E-2</v>
      </c>
      <c r="BF15" s="19">
        <v>0</v>
      </c>
      <c r="BG15" s="19">
        <v>0</v>
      </c>
      <c r="BH15" s="19">
        <v>3.9783842890092597E-2</v>
      </c>
      <c r="BI15" s="19">
        <v>0</v>
      </c>
      <c r="BJ15" s="19">
        <v>4.07531324616952E-2</v>
      </c>
      <c r="BK15" s="19">
        <v>0</v>
      </c>
      <c r="BL15" s="19">
        <v>3.0107713698297501E-2</v>
      </c>
      <c r="BM15" s="19"/>
      <c r="BN15" s="19">
        <v>3.83948928481063E-2</v>
      </c>
      <c r="BO15" s="19">
        <v>5.0300675016515001E-2</v>
      </c>
      <c r="BP15" s="19"/>
      <c r="BQ15" s="19">
        <v>4.6398353546986203E-2</v>
      </c>
      <c r="BR15" s="19">
        <v>2.34948440130043E-2</v>
      </c>
      <c r="BS15" s="19"/>
      <c r="BT15" s="19">
        <v>1.06958142196445E-2</v>
      </c>
      <c r="BU15" s="19"/>
      <c r="BV15" s="19">
        <v>5.6174132096285502E-2</v>
      </c>
      <c r="BW15" s="19">
        <v>4.0349168158260798E-2</v>
      </c>
      <c r="BX15" s="19">
        <v>3.1432794168667601E-2</v>
      </c>
      <c r="BY15" s="19"/>
      <c r="BZ15" s="19">
        <v>5.1651843037610001E-2</v>
      </c>
      <c r="CA15" s="19">
        <v>3.84794243783005E-2</v>
      </c>
      <c r="CB15" s="19">
        <v>2.6192749876323099E-2</v>
      </c>
      <c r="CC15" s="19">
        <v>2.0328522893559301E-2</v>
      </c>
      <c r="CD15" s="19">
        <v>6.1918364673173402E-2</v>
      </c>
      <c r="CE15" s="19">
        <v>4.3382843518462298E-2</v>
      </c>
      <c r="CF15" s="19">
        <v>1.44616658273244E-2</v>
      </c>
      <c r="CG15" s="19"/>
      <c r="CH15" s="19">
        <v>1.78565686129992E-2</v>
      </c>
      <c r="CI15" s="19">
        <v>5.5948342926209399E-2</v>
      </c>
      <c r="CJ15" s="19">
        <v>3.3941818147215003E-2</v>
      </c>
      <c r="CK15" s="19">
        <v>2.9397203378293098E-2</v>
      </c>
      <c r="CL15" s="19">
        <v>0.115728755749407</v>
      </c>
    </row>
    <row r="16" spans="2:90" x14ac:dyDescent="0.3">
      <c r="B16" s="16" t="s">
        <v>391</v>
      </c>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CL20"/>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396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733</v>
      </c>
      <c r="D7" s="10">
        <v>343</v>
      </c>
      <c r="E7" s="10">
        <v>387</v>
      </c>
      <c r="F7" s="10"/>
      <c r="G7" s="10">
        <v>103</v>
      </c>
      <c r="H7" s="10">
        <v>139</v>
      </c>
      <c r="I7" s="10">
        <v>154</v>
      </c>
      <c r="J7" s="10">
        <v>140</v>
      </c>
      <c r="K7" s="10">
        <v>106</v>
      </c>
      <c r="L7" s="10">
        <v>91</v>
      </c>
      <c r="M7" s="10"/>
      <c r="N7" s="10">
        <v>191</v>
      </c>
      <c r="O7" s="10">
        <v>172</v>
      </c>
      <c r="P7" s="10">
        <v>156</v>
      </c>
      <c r="Q7" s="10">
        <v>214</v>
      </c>
      <c r="R7" s="10"/>
      <c r="S7" s="10">
        <v>109</v>
      </c>
      <c r="T7" s="10">
        <v>91</v>
      </c>
      <c r="U7" s="10">
        <v>52</v>
      </c>
      <c r="V7" s="10">
        <v>66</v>
      </c>
      <c r="W7" s="10">
        <v>48</v>
      </c>
      <c r="X7" s="10">
        <v>69</v>
      </c>
      <c r="Y7" s="10">
        <v>55</v>
      </c>
      <c r="Z7" s="10">
        <v>29</v>
      </c>
      <c r="AA7" s="10">
        <v>77</v>
      </c>
      <c r="AB7" s="10">
        <v>69</v>
      </c>
      <c r="AC7" s="10">
        <v>43</v>
      </c>
      <c r="AD7" s="10">
        <v>25</v>
      </c>
      <c r="AE7" s="10"/>
      <c r="AF7" s="10">
        <v>246</v>
      </c>
      <c r="AG7" s="10">
        <v>277</v>
      </c>
      <c r="AH7" s="10">
        <v>130</v>
      </c>
      <c r="AI7" s="10"/>
      <c r="AJ7" s="10">
        <v>124</v>
      </c>
      <c r="AK7" s="10">
        <v>259</v>
      </c>
      <c r="AL7" s="10">
        <v>53</v>
      </c>
      <c r="AM7" s="10">
        <v>94</v>
      </c>
      <c r="AN7" s="10">
        <v>43</v>
      </c>
      <c r="AO7" s="10"/>
      <c r="AP7" s="10">
        <v>174</v>
      </c>
      <c r="AQ7" s="10">
        <v>102</v>
      </c>
      <c r="AR7" s="10">
        <v>67</v>
      </c>
      <c r="AS7" s="10">
        <v>174</v>
      </c>
      <c r="AT7" s="10">
        <v>61</v>
      </c>
      <c r="AU7" s="10">
        <v>59</v>
      </c>
      <c r="AV7" s="10"/>
      <c r="AW7" s="10">
        <v>9</v>
      </c>
      <c r="AX7" s="10">
        <v>40</v>
      </c>
      <c r="AY7" s="10">
        <v>64</v>
      </c>
      <c r="AZ7" s="10">
        <v>54</v>
      </c>
      <c r="BA7" s="10">
        <v>87</v>
      </c>
      <c r="BB7" s="10">
        <v>87</v>
      </c>
      <c r="BC7" s="10">
        <v>60</v>
      </c>
      <c r="BD7" s="10">
        <v>53</v>
      </c>
      <c r="BE7" s="10">
        <v>48</v>
      </c>
      <c r="BF7" s="10">
        <v>37</v>
      </c>
      <c r="BG7" s="10">
        <v>44</v>
      </c>
      <c r="BH7" s="10">
        <v>23</v>
      </c>
      <c r="BI7" s="10">
        <v>22</v>
      </c>
      <c r="BJ7" s="10">
        <v>23</v>
      </c>
      <c r="BK7" s="10">
        <v>12</v>
      </c>
      <c r="BL7" s="10">
        <v>40</v>
      </c>
      <c r="BM7" s="10"/>
      <c r="BN7" s="10">
        <v>398</v>
      </c>
      <c r="BO7" s="10">
        <v>334</v>
      </c>
      <c r="BP7" s="10"/>
      <c r="BQ7" s="10">
        <v>153</v>
      </c>
      <c r="BR7" s="10">
        <v>80</v>
      </c>
      <c r="BS7" s="10"/>
      <c r="BT7" s="10">
        <v>103</v>
      </c>
      <c r="BU7" s="10"/>
      <c r="BV7" s="10">
        <v>183</v>
      </c>
      <c r="BW7" s="10">
        <v>140</v>
      </c>
      <c r="BX7" s="10">
        <v>373</v>
      </c>
      <c r="BY7" s="10"/>
      <c r="BZ7" s="10">
        <v>101</v>
      </c>
      <c r="CA7" s="10">
        <v>158</v>
      </c>
      <c r="CB7" s="10">
        <v>107</v>
      </c>
      <c r="CC7" s="10">
        <v>91</v>
      </c>
      <c r="CD7" s="10">
        <v>105</v>
      </c>
      <c r="CE7" s="10">
        <v>67</v>
      </c>
      <c r="CF7" s="10">
        <v>56</v>
      </c>
      <c r="CG7" s="10"/>
      <c r="CH7" s="10">
        <v>43</v>
      </c>
      <c r="CI7" s="10">
        <v>181</v>
      </c>
      <c r="CJ7" s="10">
        <v>296</v>
      </c>
      <c r="CK7" s="10">
        <v>171</v>
      </c>
      <c r="CL7" s="10">
        <v>42</v>
      </c>
    </row>
    <row r="8" spans="2:90" ht="30" customHeight="1" x14ac:dyDescent="0.3">
      <c r="B8" s="11" t="s">
        <v>20</v>
      </c>
      <c r="C8" s="11">
        <v>744</v>
      </c>
      <c r="D8" s="11">
        <v>358</v>
      </c>
      <c r="E8" s="11">
        <v>383</v>
      </c>
      <c r="F8" s="11"/>
      <c r="G8" s="11">
        <v>129</v>
      </c>
      <c r="H8" s="11">
        <v>140</v>
      </c>
      <c r="I8" s="11">
        <v>154</v>
      </c>
      <c r="J8" s="11">
        <v>131</v>
      </c>
      <c r="K8" s="11">
        <v>101</v>
      </c>
      <c r="L8" s="11">
        <v>90</v>
      </c>
      <c r="M8" s="11"/>
      <c r="N8" s="11">
        <v>187</v>
      </c>
      <c r="O8" s="11">
        <v>190</v>
      </c>
      <c r="P8" s="11">
        <v>153</v>
      </c>
      <c r="Q8" s="11">
        <v>215</v>
      </c>
      <c r="R8" s="11"/>
      <c r="S8" s="11">
        <v>121</v>
      </c>
      <c r="T8" s="11">
        <v>89</v>
      </c>
      <c r="U8" s="11">
        <v>50</v>
      </c>
      <c r="V8" s="11">
        <v>67</v>
      </c>
      <c r="W8" s="11">
        <v>46</v>
      </c>
      <c r="X8" s="11">
        <v>73</v>
      </c>
      <c r="Y8" s="11">
        <v>54</v>
      </c>
      <c r="Z8" s="11">
        <v>27</v>
      </c>
      <c r="AA8" s="11">
        <v>86</v>
      </c>
      <c r="AB8" s="11">
        <v>67</v>
      </c>
      <c r="AC8" s="11">
        <v>39</v>
      </c>
      <c r="AD8" s="11">
        <v>26</v>
      </c>
      <c r="AE8" s="11"/>
      <c r="AF8" s="11">
        <v>240</v>
      </c>
      <c r="AG8" s="11">
        <v>277</v>
      </c>
      <c r="AH8" s="11">
        <v>134</v>
      </c>
      <c r="AI8" s="11"/>
      <c r="AJ8" s="11">
        <v>126</v>
      </c>
      <c r="AK8" s="11">
        <v>267</v>
      </c>
      <c r="AL8" s="11">
        <v>53</v>
      </c>
      <c r="AM8" s="11">
        <v>92</v>
      </c>
      <c r="AN8" s="11">
        <v>44</v>
      </c>
      <c r="AO8" s="11"/>
      <c r="AP8" s="11">
        <v>183</v>
      </c>
      <c r="AQ8" s="11">
        <v>105</v>
      </c>
      <c r="AR8" s="11">
        <v>65</v>
      </c>
      <c r="AS8" s="11">
        <v>173</v>
      </c>
      <c r="AT8" s="11">
        <v>63</v>
      </c>
      <c r="AU8" s="11">
        <v>58</v>
      </c>
      <c r="AV8" s="11"/>
      <c r="AW8" s="11">
        <v>9</v>
      </c>
      <c r="AX8" s="11">
        <v>42</v>
      </c>
      <c r="AY8" s="11">
        <v>64</v>
      </c>
      <c r="AZ8" s="11">
        <v>55</v>
      </c>
      <c r="BA8" s="11">
        <v>90</v>
      </c>
      <c r="BB8" s="11">
        <v>91</v>
      </c>
      <c r="BC8" s="11">
        <v>60</v>
      </c>
      <c r="BD8" s="11">
        <v>54</v>
      </c>
      <c r="BE8" s="11">
        <v>49</v>
      </c>
      <c r="BF8" s="11">
        <v>35</v>
      </c>
      <c r="BG8" s="11">
        <v>44</v>
      </c>
      <c r="BH8" s="11">
        <v>25</v>
      </c>
      <c r="BI8" s="11">
        <v>22</v>
      </c>
      <c r="BJ8" s="11">
        <v>22</v>
      </c>
      <c r="BK8" s="11">
        <v>12</v>
      </c>
      <c r="BL8" s="11">
        <v>39</v>
      </c>
      <c r="BM8" s="11"/>
      <c r="BN8" s="11">
        <v>389</v>
      </c>
      <c r="BO8" s="11">
        <v>354</v>
      </c>
      <c r="BP8" s="11"/>
      <c r="BQ8" s="11">
        <v>160</v>
      </c>
      <c r="BR8" s="11">
        <v>81</v>
      </c>
      <c r="BS8" s="11"/>
      <c r="BT8" s="11">
        <v>105</v>
      </c>
      <c r="BU8" s="11"/>
      <c r="BV8" s="11">
        <v>190</v>
      </c>
      <c r="BW8" s="11">
        <v>149</v>
      </c>
      <c r="BX8" s="11">
        <v>367</v>
      </c>
      <c r="BY8" s="11"/>
      <c r="BZ8" s="11">
        <v>106</v>
      </c>
      <c r="CA8" s="11">
        <v>158</v>
      </c>
      <c r="CB8" s="11">
        <v>106</v>
      </c>
      <c r="CC8" s="11">
        <v>95</v>
      </c>
      <c r="CD8" s="11">
        <v>109</v>
      </c>
      <c r="CE8" s="11">
        <v>67</v>
      </c>
      <c r="CF8" s="11">
        <v>55</v>
      </c>
      <c r="CG8" s="11"/>
      <c r="CH8" s="11">
        <v>47</v>
      </c>
      <c r="CI8" s="11">
        <v>179</v>
      </c>
      <c r="CJ8" s="11">
        <v>300</v>
      </c>
      <c r="CK8" s="11">
        <v>174</v>
      </c>
      <c r="CL8" s="11">
        <v>43</v>
      </c>
    </row>
    <row r="9" spans="2:90" ht="28.8" x14ac:dyDescent="0.3">
      <c r="B9" s="18" t="s">
        <v>392</v>
      </c>
      <c r="C9" s="17">
        <v>0.28349558501574701</v>
      </c>
      <c r="D9" s="17">
        <v>0.28686383589145398</v>
      </c>
      <c r="E9" s="17">
        <v>0.28008763487140398</v>
      </c>
      <c r="F9" s="17"/>
      <c r="G9" s="17">
        <v>0.27207238220073698</v>
      </c>
      <c r="H9" s="17">
        <v>0.26273302062244602</v>
      </c>
      <c r="I9" s="17">
        <v>0.32572170305833298</v>
      </c>
      <c r="J9" s="17">
        <v>0.34625882321542001</v>
      </c>
      <c r="K9" s="17">
        <v>0.24442629555665901</v>
      </c>
      <c r="L9" s="17">
        <v>0.212268172838673</v>
      </c>
      <c r="M9" s="17"/>
      <c r="N9" s="17">
        <v>0.28511211814425802</v>
      </c>
      <c r="O9" s="17">
        <v>0.36246861435522298</v>
      </c>
      <c r="P9" s="17">
        <v>0.242355874037988</v>
      </c>
      <c r="Q9" s="17">
        <v>0.241666301892209</v>
      </c>
      <c r="R9" s="17"/>
      <c r="S9" s="17">
        <v>0.25857883120011999</v>
      </c>
      <c r="T9" s="17">
        <v>0.30006134143806501</v>
      </c>
      <c r="U9" s="17">
        <v>0.38902996466211898</v>
      </c>
      <c r="V9" s="17">
        <v>0.28374164777704097</v>
      </c>
      <c r="W9" s="17">
        <v>0.24811872172076199</v>
      </c>
      <c r="X9" s="17">
        <v>0.27517356382167901</v>
      </c>
      <c r="Y9" s="17">
        <v>0.25670604007933101</v>
      </c>
      <c r="Z9" s="17">
        <v>0.360884287888459</v>
      </c>
      <c r="AA9" s="17">
        <v>0.28333918502309302</v>
      </c>
      <c r="AB9" s="17">
        <v>0.26569446368292199</v>
      </c>
      <c r="AC9" s="17">
        <v>0.25962370541603402</v>
      </c>
      <c r="AD9" s="17">
        <v>0.282181938248668</v>
      </c>
      <c r="AE9" s="17"/>
      <c r="AF9" s="17">
        <v>0.25757348075382303</v>
      </c>
      <c r="AG9" s="17">
        <v>0.27510323563685202</v>
      </c>
      <c r="AH9" s="17">
        <v>0.281679358921054</v>
      </c>
      <c r="AI9" s="17"/>
      <c r="AJ9" s="17">
        <v>0.272056679758162</v>
      </c>
      <c r="AK9" s="17">
        <v>0.29637009876862203</v>
      </c>
      <c r="AL9" s="17">
        <v>0.32837394572154199</v>
      </c>
      <c r="AM9" s="17">
        <v>0.288589314992241</v>
      </c>
      <c r="AN9" s="17">
        <v>0.266771019789314</v>
      </c>
      <c r="AO9" s="17"/>
      <c r="AP9" s="17">
        <v>0.304218277729086</v>
      </c>
      <c r="AQ9" s="17">
        <v>0.28041224606988102</v>
      </c>
      <c r="AR9" s="17">
        <v>0.228575514973588</v>
      </c>
      <c r="AS9" s="17">
        <v>0.28808077072893301</v>
      </c>
      <c r="AT9" s="17">
        <v>0.299103047433944</v>
      </c>
      <c r="AU9" s="17">
        <v>0.35607701335108399</v>
      </c>
      <c r="AV9" s="17"/>
      <c r="AW9" s="17">
        <v>0.33689811904647898</v>
      </c>
      <c r="AX9" s="17">
        <v>0.166083257014292</v>
      </c>
      <c r="AY9" s="17">
        <v>0.293022259223648</v>
      </c>
      <c r="AZ9" s="17">
        <v>0.23361258064837701</v>
      </c>
      <c r="BA9" s="17">
        <v>0.32747008796014299</v>
      </c>
      <c r="BB9" s="17">
        <v>0.30125399252962298</v>
      </c>
      <c r="BC9" s="17">
        <v>0.38633742900798002</v>
      </c>
      <c r="BD9" s="17">
        <v>0.25287899648210099</v>
      </c>
      <c r="BE9" s="17">
        <v>0.24292208335059901</v>
      </c>
      <c r="BF9" s="17">
        <v>0.23523686366343399</v>
      </c>
      <c r="BG9" s="17">
        <v>0.37318996898064699</v>
      </c>
      <c r="BH9" s="17">
        <v>0.28861390811994903</v>
      </c>
      <c r="BI9" s="17">
        <v>0.288936191662368</v>
      </c>
      <c r="BJ9" s="17">
        <v>0.3433908146777</v>
      </c>
      <c r="BK9" s="17">
        <v>0.31494747472756301</v>
      </c>
      <c r="BL9" s="17">
        <v>0.21905982491602</v>
      </c>
      <c r="BM9" s="17"/>
      <c r="BN9" s="17">
        <v>0.27261688530115602</v>
      </c>
      <c r="BO9" s="17">
        <v>0.29623312885097602</v>
      </c>
      <c r="BP9" s="17"/>
      <c r="BQ9" s="17">
        <v>0.31636941329896401</v>
      </c>
      <c r="BR9" s="17">
        <v>0.26515033797793602</v>
      </c>
      <c r="BS9" s="17"/>
      <c r="BT9" s="17">
        <v>0.22487269767714299</v>
      </c>
      <c r="BU9" s="17"/>
      <c r="BV9" s="17">
        <v>0.252659931202389</v>
      </c>
      <c r="BW9" s="17">
        <v>0.26374772001256103</v>
      </c>
      <c r="BX9" s="17">
        <v>0.30235026729143599</v>
      </c>
      <c r="BY9" s="17"/>
      <c r="BZ9" s="17">
        <v>0.20713805256089399</v>
      </c>
      <c r="CA9" s="17">
        <v>0.27943938779119498</v>
      </c>
      <c r="CB9" s="17">
        <v>0.27221691597887898</v>
      </c>
      <c r="CC9" s="17">
        <v>0.37146348878723501</v>
      </c>
      <c r="CD9" s="17">
        <v>0.36445513740876101</v>
      </c>
      <c r="CE9" s="17">
        <v>0.34829024317548402</v>
      </c>
      <c r="CF9" s="17">
        <v>0.231191080220223</v>
      </c>
      <c r="CG9" s="17"/>
      <c r="CH9" s="17">
        <v>0.19602605967136699</v>
      </c>
      <c r="CI9" s="17">
        <v>0.231445061184021</v>
      </c>
      <c r="CJ9" s="17">
        <v>0.32739183321215298</v>
      </c>
      <c r="CK9" s="17">
        <v>0.30243504285630501</v>
      </c>
      <c r="CL9" s="17">
        <v>0.212864740607176</v>
      </c>
    </row>
    <row r="10" spans="2:90" ht="43.2" x14ac:dyDescent="0.3">
      <c r="B10" s="18" t="s">
        <v>393</v>
      </c>
      <c r="C10" s="17">
        <v>0.23485566500875299</v>
      </c>
      <c r="D10" s="17">
        <v>0.209765544822376</v>
      </c>
      <c r="E10" s="17">
        <v>0.25469005595373201</v>
      </c>
      <c r="F10" s="17"/>
      <c r="G10" s="17">
        <v>0.20186477227286501</v>
      </c>
      <c r="H10" s="17">
        <v>0.19769421939109799</v>
      </c>
      <c r="I10" s="17">
        <v>0.19714298952853801</v>
      </c>
      <c r="J10" s="17">
        <v>0.21385061140742101</v>
      </c>
      <c r="K10" s="17">
        <v>0.31396240986727503</v>
      </c>
      <c r="L10" s="17">
        <v>0.34619173139932602</v>
      </c>
      <c r="M10" s="17"/>
      <c r="N10" s="17">
        <v>0.213495527666999</v>
      </c>
      <c r="O10" s="17">
        <v>0.202470694808702</v>
      </c>
      <c r="P10" s="17">
        <v>0.27777135766601102</v>
      </c>
      <c r="Q10" s="17">
        <v>0.251457908779668</v>
      </c>
      <c r="R10" s="17"/>
      <c r="S10" s="17">
        <v>0.217066204204999</v>
      </c>
      <c r="T10" s="17">
        <v>0.25853558577528202</v>
      </c>
      <c r="U10" s="17">
        <v>0.230990206569337</v>
      </c>
      <c r="V10" s="17">
        <v>0.30450437714210699</v>
      </c>
      <c r="W10" s="17">
        <v>0.159972716228064</v>
      </c>
      <c r="X10" s="17">
        <v>0.25860578802408601</v>
      </c>
      <c r="Y10" s="17">
        <v>0.20230639636103001</v>
      </c>
      <c r="Z10" s="17">
        <v>0.23390721980798301</v>
      </c>
      <c r="AA10" s="17">
        <v>0.27958139843229302</v>
      </c>
      <c r="AB10" s="17">
        <v>0.22508015526032399</v>
      </c>
      <c r="AC10" s="17">
        <v>0.228534377393284</v>
      </c>
      <c r="AD10" s="17">
        <v>8.5205543702247005E-2</v>
      </c>
      <c r="AE10" s="17"/>
      <c r="AF10" s="17">
        <v>0.30996718222941699</v>
      </c>
      <c r="AG10" s="17">
        <v>0.200716777308868</v>
      </c>
      <c r="AH10" s="17">
        <v>0.22118555857545399</v>
      </c>
      <c r="AI10" s="17"/>
      <c r="AJ10" s="17">
        <v>0.24141882665352701</v>
      </c>
      <c r="AK10" s="17">
        <v>0.218969991268916</v>
      </c>
      <c r="AL10" s="17">
        <v>0.280075469068781</v>
      </c>
      <c r="AM10" s="17">
        <v>0.31321225944178199</v>
      </c>
      <c r="AN10" s="17">
        <v>0.2285663933457</v>
      </c>
      <c r="AO10" s="17"/>
      <c r="AP10" s="17">
        <v>0.19396411392357299</v>
      </c>
      <c r="AQ10" s="17">
        <v>0.15706347341205201</v>
      </c>
      <c r="AR10" s="17">
        <v>0.31231305496682299</v>
      </c>
      <c r="AS10" s="17">
        <v>0.29180280188889501</v>
      </c>
      <c r="AT10" s="17">
        <v>0.200801437762891</v>
      </c>
      <c r="AU10" s="17">
        <v>0.3452957783019</v>
      </c>
      <c r="AV10" s="17"/>
      <c r="AW10" s="17">
        <v>0.45678776921847702</v>
      </c>
      <c r="AX10" s="17">
        <v>0.22768002327970799</v>
      </c>
      <c r="AY10" s="17">
        <v>0.22532773181986601</v>
      </c>
      <c r="AZ10" s="17">
        <v>0.214971340763807</v>
      </c>
      <c r="BA10" s="17">
        <v>0.24454456668088301</v>
      </c>
      <c r="BB10" s="17">
        <v>0.33896357887916101</v>
      </c>
      <c r="BC10" s="17">
        <v>0.213982531572358</v>
      </c>
      <c r="BD10" s="17">
        <v>0.26484283253700103</v>
      </c>
      <c r="BE10" s="17">
        <v>0.15290623812009499</v>
      </c>
      <c r="BF10" s="17">
        <v>0.101153486883825</v>
      </c>
      <c r="BG10" s="17">
        <v>0.13740879914700699</v>
      </c>
      <c r="BH10" s="17">
        <v>0.31608764926505001</v>
      </c>
      <c r="BI10" s="17">
        <v>0.204853761881401</v>
      </c>
      <c r="BJ10" s="17">
        <v>0.219444953213975</v>
      </c>
      <c r="BK10" s="17">
        <v>0.17831843892847399</v>
      </c>
      <c r="BL10" s="17">
        <v>0.15364871959051199</v>
      </c>
      <c r="BM10" s="17"/>
      <c r="BN10" s="17">
        <v>0.227080836052789</v>
      </c>
      <c r="BO10" s="17">
        <v>0.241226842524699</v>
      </c>
      <c r="BP10" s="17"/>
      <c r="BQ10" s="17">
        <v>0.19044716647572299</v>
      </c>
      <c r="BR10" s="17">
        <v>0.246576098978768</v>
      </c>
      <c r="BS10" s="17"/>
      <c r="BT10" s="17">
        <v>0.237900895457612</v>
      </c>
      <c r="BU10" s="17"/>
      <c r="BV10" s="17">
        <v>0.27305090576545099</v>
      </c>
      <c r="BW10" s="17">
        <v>0.24932930454723001</v>
      </c>
      <c r="BX10" s="17">
        <v>0.21301396630959199</v>
      </c>
      <c r="BY10" s="17"/>
      <c r="BZ10" s="17">
        <v>0.25465253716244901</v>
      </c>
      <c r="CA10" s="17">
        <v>0.25391686920909401</v>
      </c>
      <c r="CB10" s="17">
        <v>0.29403694758517301</v>
      </c>
      <c r="CC10" s="17">
        <v>0.17948755710872999</v>
      </c>
      <c r="CD10" s="17">
        <v>0.16413981636882</v>
      </c>
      <c r="CE10" s="17">
        <v>0.22511379357247499</v>
      </c>
      <c r="CF10" s="17">
        <v>0.19558244913054401</v>
      </c>
      <c r="CG10" s="17"/>
      <c r="CH10" s="17">
        <v>0.26343881854906898</v>
      </c>
      <c r="CI10" s="17">
        <v>0.24431527889159199</v>
      </c>
      <c r="CJ10" s="17">
        <v>0.20425009112634199</v>
      </c>
      <c r="CK10" s="17">
        <v>0.26089966199900599</v>
      </c>
      <c r="CL10" s="17">
        <v>0.27237954026001499</v>
      </c>
    </row>
    <row r="11" spans="2:90" ht="43.2" x14ac:dyDescent="0.3">
      <c r="B11" s="18" t="s">
        <v>394</v>
      </c>
      <c r="C11" s="17">
        <v>0.181352482901385</v>
      </c>
      <c r="D11" s="17">
        <v>0.19204470812608199</v>
      </c>
      <c r="E11" s="17">
        <v>0.172823252289553</v>
      </c>
      <c r="F11" s="17"/>
      <c r="G11" s="17">
        <v>0.17732931872649299</v>
      </c>
      <c r="H11" s="17">
        <v>0.18312111736688999</v>
      </c>
      <c r="I11" s="17">
        <v>0.151394409482142</v>
      </c>
      <c r="J11" s="17">
        <v>0.189931426150519</v>
      </c>
      <c r="K11" s="17">
        <v>0.16902753301467299</v>
      </c>
      <c r="L11" s="17">
        <v>0.23699381309284201</v>
      </c>
      <c r="M11" s="17"/>
      <c r="N11" s="17">
        <v>0.19981871056696199</v>
      </c>
      <c r="O11" s="17">
        <v>0.15483883110184299</v>
      </c>
      <c r="P11" s="17">
        <v>0.23521607276291501</v>
      </c>
      <c r="Q11" s="17">
        <v>0.150452309202914</v>
      </c>
      <c r="R11" s="17"/>
      <c r="S11" s="17">
        <v>0.17243610864408401</v>
      </c>
      <c r="T11" s="17">
        <v>0.16448431782994799</v>
      </c>
      <c r="U11" s="17">
        <v>0.17376250015896999</v>
      </c>
      <c r="V11" s="17">
        <v>0.18427388358501801</v>
      </c>
      <c r="W11" s="17">
        <v>0.22406987344858201</v>
      </c>
      <c r="X11" s="17">
        <v>0.171543208990936</v>
      </c>
      <c r="Y11" s="17">
        <v>0.19287359141744101</v>
      </c>
      <c r="Z11" s="17">
        <v>0.12941212861005799</v>
      </c>
      <c r="AA11" s="17">
        <v>0.15753919139346001</v>
      </c>
      <c r="AB11" s="17">
        <v>0.211375792433427</v>
      </c>
      <c r="AC11" s="17">
        <v>0.17603304651550999</v>
      </c>
      <c r="AD11" s="17">
        <v>0.27885459043173999</v>
      </c>
      <c r="AE11" s="17"/>
      <c r="AF11" s="17">
        <v>0.18906028091193899</v>
      </c>
      <c r="AG11" s="17">
        <v>0.18412332729112599</v>
      </c>
      <c r="AH11" s="17">
        <v>0.18628700696447301</v>
      </c>
      <c r="AI11" s="17"/>
      <c r="AJ11" s="17">
        <v>0.236975067696963</v>
      </c>
      <c r="AK11" s="17">
        <v>0.16735889445670099</v>
      </c>
      <c r="AL11" s="17">
        <v>0.182969612937775</v>
      </c>
      <c r="AM11" s="17">
        <v>0.14819551612843701</v>
      </c>
      <c r="AN11" s="17">
        <v>0.152082723852175</v>
      </c>
      <c r="AO11" s="17"/>
      <c r="AP11" s="17">
        <v>0.178636445157805</v>
      </c>
      <c r="AQ11" s="17">
        <v>0.21320610603895199</v>
      </c>
      <c r="AR11" s="17">
        <v>0.19950640644901399</v>
      </c>
      <c r="AS11" s="17">
        <v>0.21423884019343001</v>
      </c>
      <c r="AT11" s="17">
        <v>0.12483864786698699</v>
      </c>
      <c r="AU11" s="17">
        <v>0.146048725375964</v>
      </c>
      <c r="AV11" s="17"/>
      <c r="AW11" s="17">
        <v>0.20631411173504399</v>
      </c>
      <c r="AX11" s="17">
        <v>0.179626662879138</v>
      </c>
      <c r="AY11" s="17">
        <v>0.201468613112228</v>
      </c>
      <c r="AZ11" s="17">
        <v>0.146948770039215</v>
      </c>
      <c r="BA11" s="17">
        <v>0.15407616859822601</v>
      </c>
      <c r="BB11" s="17">
        <v>9.5381866718945302E-2</v>
      </c>
      <c r="BC11" s="17">
        <v>0.224668867663224</v>
      </c>
      <c r="BD11" s="17">
        <v>0.14519888988243301</v>
      </c>
      <c r="BE11" s="17">
        <v>0.17760787099097</v>
      </c>
      <c r="BF11" s="17">
        <v>0.38089878211366701</v>
      </c>
      <c r="BG11" s="17">
        <v>0.24258970842903199</v>
      </c>
      <c r="BH11" s="17">
        <v>7.7866073519041498E-2</v>
      </c>
      <c r="BI11" s="17">
        <v>0.236618540783715</v>
      </c>
      <c r="BJ11" s="17">
        <v>0.12923716974819099</v>
      </c>
      <c r="BK11" s="17">
        <v>0.328988965475839</v>
      </c>
      <c r="BL11" s="17">
        <v>0.25796235891749603</v>
      </c>
      <c r="BM11" s="17"/>
      <c r="BN11" s="17">
        <v>0.17797556682228999</v>
      </c>
      <c r="BO11" s="17">
        <v>0.18556995910719501</v>
      </c>
      <c r="BP11" s="17"/>
      <c r="BQ11" s="17">
        <v>0.17110788719574099</v>
      </c>
      <c r="BR11" s="17">
        <v>0.17651104131925899</v>
      </c>
      <c r="BS11" s="17"/>
      <c r="BT11" s="17">
        <v>0.21828222996078001</v>
      </c>
      <c r="BU11" s="17"/>
      <c r="BV11" s="17">
        <v>0.171608054313035</v>
      </c>
      <c r="BW11" s="17">
        <v>0.13386638008841301</v>
      </c>
      <c r="BX11" s="17">
        <v>0.20471909823964801</v>
      </c>
      <c r="BY11" s="17"/>
      <c r="BZ11" s="17">
        <v>0.113298159983601</v>
      </c>
      <c r="CA11" s="17">
        <v>0.18207308386759499</v>
      </c>
      <c r="CB11" s="17">
        <v>0.174200334081582</v>
      </c>
      <c r="CC11" s="17">
        <v>0.15967547977329499</v>
      </c>
      <c r="CD11" s="17">
        <v>0.205738658641862</v>
      </c>
      <c r="CE11" s="17">
        <v>0.184112961773958</v>
      </c>
      <c r="CF11" s="17">
        <v>0.25803907493925599</v>
      </c>
      <c r="CG11" s="17"/>
      <c r="CH11" s="17">
        <v>0.22443622934261601</v>
      </c>
      <c r="CI11" s="17">
        <v>0.23907064506201001</v>
      </c>
      <c r="CJ11" s="17">
        <v>0.15632708626309699</v>
      </c>
      <c r="CK11" s="17">
        <v>0.16988233594448701</v>
      </c>
      <c r="CL11" s="17">
        <v>0.115615064273909</v>
      </c>
    </row>
    <row r="12" spans="2:90" ht="43.2" x14ac:dyDescent="0.3">
      <c r="B12" s="18" t="s">
        <v>395</v>
      </c>
      <c r="C12" s="17">
        <v>0.17524736706944699</v>
      </c>
      <c r="D12" s="17">
        <v>0.172520356536845</v>
      </c>
      <c r="E12" s="17">
        <v>0.17918574848885099</v>
      </c>
      <c r="F12" s="17"/>
      <c r="G12" s="17">
        <v>0.15128776813075601</v>
      </c>
      <c r="H12" s="17">
        <v>0.25193253762574802</v>
      </c>
      <c r="I12" s="17">
        <v>0.18884597654958399</v>
      </c>
      <c r="J12" s="17">
        <v>0.13672452619896799</v>
      </c>
      <c r="K12" s="17">
        <v>0.16108435294819101</v>
      </c>
      <c r="L12" s="17">
        <v>0.13926937533096201</v>
      </c>
      <c r="M12" s="17"/>
      <c r="N12" s="17">
        <v>0.17674799916074499</v>
      </c>
      <c r="O12" s="17">
        <v>0.18067847166048201</v>
      </c>
      <c r="P12" s="17">
        <v>0.171388389051606</v>
      </c>
      <c r="Q12" s="17">
        <v>0.17189704247304499</v>
      </c>
      <c r="R12" s="17"/>
      <c r="S12" s="17">
        <v>0.218590131329711</v>
      </c>
      <c r="T12" s="17">
        <v>0.16792932458526899</v>
      </c>
      <c r="U12" s="17">
        <v>0.112425112333027</v>
      </c>
      <c r="V12" s="17">
        <v>8.8429524123383493E-2</v>
      </c>
      <c r="W12" s="17">
        <v>0.245163351573192</v>
      </c>
      <c r="X12" s="17">
        <v>0.13243742264467601</v>
      </c>
      <c r="Y12" s="17">
        <v>0.188800245950138</v>
      </c>
      <c r="Z12" s="17">
        <v>0.179000437688839</v>
      </c>
      <c r="AA12" s="17">
        <v>0.139017646666518</v>
      </c>
      <c r="AB12" s="17">
        <v>0.193932693148332</v>
      </c>
      <c r="AC12" s="17">
        <v>0.26988665433675302</v>
      </c>
      <c r="AD12" s="17">
        <v>0.237239465515794</v>
      </c>
      <c r="AE12" s="17"/>
      <c r="AF12" s="17">
        <v>0.148715533483159</v>
      </c>
      <c r="AG12" s="17">
        <v>0.21342544414822201</v>
      </c>
      <c r="AH12" s="17">
        <v>0.17914263134115899</v>
      </c>
      <c r="AI12" s="17"/>
      <c r="AJ12" s="17">
        <v>0.15025224935409201</v>
      </c>
      <c r="AK12" s="17">
        <v>0.180199387477954</v>
      </c>
      <c r="AL12" s="17">
        <v>9.6692063158723807E-2</v>
      </c>
      <c r="AM12" s="17">
        <v>0.16672979538076599</v>
      </c>
      <c r="AN12" s="17">
        <v>0.28843693822718097</v>
      </c>
      <c r="AO12" s="17"/>
      <c r="AP12" s="17">
        <v>0.17607581791218299</v>
      </c>
      <c r="AQ12" s="17">
        <v>0.18492680452149199</v>
      </c>
      <c r="AR12" s="17">
        <v>0.15584031668145101</v>
      </c>
      <c r="AS12" s="17">
        <v>0.13502148945406001</v>
      </c>
      <c r="AT12" s="17">
        <v>0.27245007038179497</v>
      </c>
      <c r="AU12" s="17">
        <v>0.10199330584901101</v>
      </c>
      <c r="AV12" s="17"/>
      <c r="AW12" s="17">
        <v>0</v>
      </c>
      <c r="AX12" s="17">
        <v>0.13889576202295401</v>
      </c>
      <c r="AY12" s="17">
        <v>0.142071428830847</v>
      </c>
      <c r="AZ12" s="17">
        <v>0.258548962276411</v>
      </c>
      <c r="BA12" s="17">
        <v>0.19130128609070801</v>
      </c>
      <c r="BB12" s="17">
        <v>0.17268510898613701</v>
      </c>
      <c r="BC12" s="17">
        <v>0.110922276787437</v>
      </c>
      <c r="BD12" s="17">
        <v>7.4368533172044102E-2</v>
      </c>
      <c r="BE12" s="17">
        <v>0.25026841360100199</v>
      </c>
      <c r="BF12" s="17">
        <v>0.16772257522650799</v>
      </c>
      <c r="BG12" s="17">
        <v>0.22692667745626099</v>
      </c>
      <c r="BH12" s="17">
        <v>0.23268101338949501</v>
      </c>
      <c r="BI12" s="17">
        <v>0.18354089188206199</v>
      </c>
      <c r="BJ12" s="17">
        <v>0.265795831109022</v>
      </c>
      <c r="BK12" s="17">
        <v>9.3570300375330706E-2</v>
      </c>
      <c r="BL12" s="17">
        <v>0.21944127402514399</v>
      </c>
      <c r="BM12" s="17"/>
      <c r="BN12" s="17">
        <v>0.191346722505598</v>
      </c>
      <c r="BO12" s="17">
        <v>0.15807631344267201</v>
      </c>
      <c r="BP12" s="17"/>
      <c r="BQ12" s="17">
        <v>0.176362137913296</v>
      </c>
      <c r="BR12" s="17">
        <v>0.17218808756534501</v>
      </c>
      <c r="BS12" s="17"/>
      <c r="BT12" s="17">
        <v>0.20521285329168801</v>
      </c>
      <c r="BU12" s="17"/>
      <c r="BV12" s="17">
        <v>0.15412437853461899</v>
      </c>
      <c r="BW12" s="17">
        <v>0.21822906575574499</v>
      </c>
      <c r="BX12" s="17">
        <v>0.17373028635420301</v>
      </c>
      <c r="BY12" s="17"/>
      <c r="BZ12" s="17">
        <v>0.26135718060635599</v>
      </c>
      <c r="CA12" s="17">
        <v>0.194854200501764</v>
      </c>
      <c r="CB12" s="17">
        <v>7.9375522197343895E-2</v>
      </c>
      <c r="CC12" s="17">
        <v>0.18617127429056199</v>
      </c>
      <c r="CD12" s="17">
        <v>0.186709657990174</v>
      </c>
      <c r="CE12" s="17">
        <v>0.15538422993012899</v>
      </c>
      <c r="CF12" s="17">
        <v>0.17657596407590001</v>
      </c>
      <c r="CG12" s="17"/>
      <c r="CH12" s="17">
        <v>0.17485157213414401</v>
      </c>
      <c r="CI12" s="17">
        <v>0.15512543101773399</v>
      </c>
      <c r="CJ12" s="17">
        <v>0.195457199406528</v>
      </c>
      <c r="CK12" s="17">
        <v>0.16568526985238699</v>
      </c>
      <c r="CL12" s="17">
        <v>0.15719645263077101</v>
      </c>
    </row>
    <row r="13" spans="2:90" ht="43.2" x14ac:dyDescent="0.3">
      <c r="B13" s="18" t="s">
        <v>388</v>
      </c>
      <c r="C13" s="17">
        <v>7.2029444888977001E-2</v>
      </c>
      <c r="D13" s="17">
        <v>7.9473070191034806E-2</v>
      </c>
      <c r="E13" s="17">
        <v>6.5660047099189503E-2</v>
      </c>
      <c r="F13" s="17"/>
      <c r="G13" s="17">
        <v>0.13065491372103599</v>
      </c>
      <c r="H13" s="17">
        <v>7.4119402848657104E-2</v>
      </c>
      <c r="I13" s="17">
        <v>8.7311381137810506E-2</v>
      </c>
      <c r="J13" s="17">
        <v>7.1813521748821704E-2</v>
      </c>
      <c r="K13" s="17">
        <v>3.5403312976457199E-2</v>
      </c>
      <c r="L13" s="17">
        <v>0</v>
      </c>
      <c r="M13" s="17"/>
      <c r="N13" s="17">
        <v>7.1051460762648594E-2</v>
      </c>
      <c r="O13" s="17">
        <v>7.1384192735304303E-2</v>
      </c>
      <c r="P13" s="17">
        <v>5.5406627562999897E-2</v>
      </c>
      <c r="Q13" s="17">
        <v>8.52566391822423E-2</v>
      </c>
      <c r="R13" s="17"/>
      <c r="S13" s="17">
        <v>0.102272294341946</v>
      </c>
      <c r="T13" s="17">
        <v>7.5238927049876406E-2</v>
      </c>
      <c r="U13" s="17">
        <v>5.6982947922968298E-2</v>
      </c>
      <c r="V13" s="17">
        <v>1.3563356154191099E-2</v>
      </c>
      <c r="W13" s="17">
        <v>6.1838059568674303E-2</v>
      </c>
      <c r="X13" s="17">
        <v>8.0157427054347197E-2</v>
      </c>
      <c r="Y13" s="17">
        <v>5.6084598709831603E-2</v>
      </c>
      <c r="Z13" s="17">
        <v>6.6694729082413098E-2</v>
      </c>
      <c r="AA13" s="17">
        <v>0.105337686355211</v>
      </c>
      <c r="AB13" s="17">
        <v>6.7458305735682997E-2</v>
      </c>
      <c r="AC13" s="17">
        <v>4.4329068755135197E-2</v>
      </c>
      <c r="AD13" s="17">
        <v>7.6611908026654699E-2</v>
      </c>
      <c r="AE13" s="17"/>
      <c r="AF13" s="17">
        <v>3.8596405579299498E-2</v>
      </c>
      <c r="AG13" s="17">
        <v>8.6362008416505195E-2</v>
      </c>
      <c r="AH13" s="17">
        <v>8.1746091052816605E-2</v>
      </c>
      <c r="AI13" s="17"/>
      <c r="AJ13" s="17">
        <v>3.57303770325079E-2</v>
      </c>
      <c r="AK13" s="17">
        <v>0.102991536577992</v>
      </c>
      <c r="AL13" s="17">
        <v>7.7138629202243805E-2</v>
      </c>
      <c r="AM13" s="17">
        <v>7.2932156124796796E-2</v>
      </c>
      <c r="AN13" s="17">
        <v>0</v>
      </c>
      <c r="AO13" s="17"/>
      <c r="AP13" s="17">
        <v>0.112690638929472</v>
      </c>
      <c r="AQ13" s="17">
        <v>6.3833659444925001E-2</v>
      </c>
      <c r="AR13" s="17">
        <v>6.1905882950428301E-2</v>
      </c>
      <c r="AS13" s="17">
        <v>4.3838175225109702E-2</v>
      </c>
      <c r="AT13" s="17">
        <v>5.79581638755459E-2</v>
      </c>
      <c r="AU13" s="17">
        <v>1.58344350939288E-2</v>
      </c>
      <c r="AV13" s="17"/>
      <c r="AW13" s="17">
        <v>0</v>
      </c>
      <c r="AX13" s="17">
        <v>0.17701384671672701</v>
      </c>
      <c r="AY13" s="17">
        <v>4.8883971078582798E-2</v>
      </c>
      <c r="AZ13" s="17">
        <v>3.6957734794618703E-2</v>
      </c>
      <c r="BA13" s="17">
        <v>6.1801081345683198E-2</v>
      </c>
      <c r="BB13" s="17">
        <v>4.1644458157360002E-2</v>
      </c>
      <c r="BC13" s="17">
        <v>6.4088894969002205E-2</v>
      </c>
      <c r="BD13" s="17">
        <v>0.163407694445006</v>
      </c>
      <c r="BE13" s="17">
        <v>0.107325829901795</v>
      </c>
      <c r="BF13" s="17">
        <v>0.114988292112565</v>
      </c>
      <c r="BG13" s="17">
        <v>1.9884845987052001E-2</v>
      </c>
      <c r="BH13" s="17">
        <v>0</v>
      </c>
      <c r="BI13" s="17">
        <v>8.6050613790453395E-2</v>
      </c>
      <c r="BJ13" s="17">
        <v>4.21312312511124E-2</v>
      </c>
      <c r="BK13" s="17">
        <v>0</v>
      </c>
      <c r="BL13" s="17">
        <v>0.149887822550828</v>
      </c>
      <c r="BM13" s="17"/>
      <c r="BN13" s="17">
        <v>9.1508308941484706E-2</v>
      </c>
      <c r="BO13" s="17">
        <v>5.08586576504595E-2</v>
      </c>
      <c r="BP13" s="17"/>
      <c r="BQ13" s="17">
        <v>0.122066506322677</v>
      </c>
      <c r="BR13" s="17">
        <v>8.4905365244607997E-2</v>
      </c>
      <c r="BS13" s="17"/>
      <c r="BT13" s="17">
        <v>0.104735995401118</v>
      </c>
      <c r="BU13" s="17"/>
      <c r="BV13" s="17">
        <v>6.8097665541420604E-2</v>
      </c>
      <c r="BW13" s="17">
        <v>0.111029637579291</v>
      </c>
      <c r="BX13" s="17">
        <v>5.73866212172209E-2</v>
      </c>
      <c r="BY13" s="17"/>
      <c r="BZ13" s="17">
        <v>9.3190539520837001E-2</v>
      </c>
      <c r="CA13" s="17">
        <v>4.80932927749914E-2</v>
      </c>
      <c r="CB13" s="17">
        <v>0.11832838760822501</v>
      </c>
      <c r="CC13" s="17">
        <v>7.3545885458656299E-2</v>
      </c>
      <c r="CD13" s="17">
        <v>5.3654487217840899E-2</v>
      </c>
      <c r="CE13" s="17">
        <v>5.80222660170059E-2</v>
      </c>
      <c r="CF13" s="17">
        <v>0.104205619582408</v>
      </c>
      <c r="CG13" s="17"/>
      <c r="CH13" s="17">
        <v>8.0442729848505604E-2</v>
      </c>
      <c r="CI13" s="17">
        <v>8.1121609522825502E-2</v>
      </c>
      <c r="CJ13" s="17">
        <v>6.1077545003127301E-2</v>
      </c>
      <c r="CK13" s="17">
        <v>6.9225813576793499E-2</v>
      </c>
      <c r="CL13" s="17">
        <v>0.11254645866006401</v>
      </c>
    </row>
    <row r="14" spans="2:90" x14ac:dyDescent="0.3">
      <c r="B14" s="18" t="s">
        <v>131</v>
      </c>
      <c r="C14" s="17">
        <v>7.7149319525740799E-3</v>
      </c>
      <c r="D14" s="17">
        <v>1.0844334752718E-2</v>
      </c>
      <c r="E14" s="17">
        <v>4.8575252575171904E-3</v>
      </c>
      <c r="F14" s="17"/>
      <c r="G14" s="17">
        <v>0</v>
      </c>
      <c r="H14" s="17">
        <v>0</v>
      </c>
      <c r="I14" s="17">
        <v>0</v>
      </c>
      <c r="J14" s="17">
        <v>7.2357297170632497E-3</v>
      </c>
      <c r="K14" s="17">
        <v>1.9524811443925798E-2</v>
      </c>
      <c r="L14" s="17">
        <v>3.1402009026989398E-2</v>
      </c>
      <c r="M14" s="17"/>
      <c r="N14" s="17">
        <v>4.9701660695243297E-3</v>
      </c>
      <c r="O14" s="17">
        <v>1.0826709268390499E-2</v>
      </c>
      <c r="P14" s="17">
        <v>0</v>
      </c>
      <c r="Q14" s="17">
        <v>1.28322673335257E-2</v>
      </c>
      <c r="R14" s="17"/>
      <c r="S14" s="17">
        <v>7.8715751147633E-3</v>
      </c>
      <c r="T14" s="17">
        <v>1.05175899188301E-2</v>
      </c>
      <c r="U14" s="17">
        <v>0</v>
      </c>
      <c r="V14" s="17">
        <v>0</v>
      </c>
      <c r="W14" s="17">
        <v>3.95406071127236E-2</v>
      </c>
      <c r="X14" s="17">
        <v>1.43964532898817E-2</v>
      </c>
      <c r="Y14" s="17">
        <v>1.8641515933665101E-2</v>
      </c>
      <c r="Z14" s="17">
        <v>0</v>
      </c>
      <c r="AA14" s="17">
        <v>0</v>
      </c>
      <c r="AB14" s="17">
        <v>0</v>
      </c>
      <c r="AC14" s="17">
        <v>0</v>
      </c>
      <c r="AD14" s="17">
        <v>0</v>
      </c>
      <c r="AE14" s="17"/>
      <c r="AF14" s="17">
        <v>1.19720958900208E-2</v>
      </c>
      <c r="AG14" s="17">
        <v>1.0361095452074901E-2</v>
      </c>
      <c r="AH14" s="17">
        <v>0</v>
      </c>
      <c r="AI14" s="17"/>
      <c r="AJ14" s="17">
        <v>1.55693818512569E-2</v>
      </c>
      <c r="AK14" s="17">
        <v>1.06815897485104E-2</v>
      </c>
      <c r="AL14" s="17">
        <v>0</v>
      </c>
      <c r="AM14" s="17">
        <v>0</v>
      </c>
      <c r="AN14" s="17">
        <v>2.13305364485732E-2</v>
      </c>
      <c r="AO14" s="17"/>
      <c r="AP14" s="17">
        <v>1.05297314994434E-2</v>
      </c>
      <c r="AQ14" s="17">
        <v>1.8668566419577998E-2</v>
      </c>
      <c r="AR14" s="17">
        <v>1.4164775595032E-2</v>
      </c>
      <c r="AS14" s="17">
        <v>0</v>
      </c>
      <c r="AT14" s="17">
        <v>0</v>
      </c>
      <c r="AU14" s="17">
        <v>0</v>
      </c>
      <c r="AV14" s="17"/>
      <c r="AW14" s="17">
        <v>0</v>
      </c>
      <c r="AX14" s="17">
        <v>2.2354824258412401E-2</v>
      </c>
      <c r="AY14" s="17">
        <v>1.6387086300458199E-2</v>
      </c>
      <c r="AZ14" s="17">
        <v>0</v>
      </c>
      <c r="BA14" s="17">
        <v>1.03341084657334E-2</v>
      </c>
      <c r="BB14" s="17">
        <v>0</v>
      </c>
      <c r="BC14" s="17">
        <v>0</v>
      </c>
      <c r="BD14" s="17">
        <v>3.3272256810044303E-2</v>
      </c>
      <c r="BE14" s="17">
        <v>0</v>
      </c>
      <c r="BF14" s="17">
        <v>0</v>
      </c>
      <c r="BG14" s="17">
        <v>0</v>
      </c>
      <c r="BH14" s="17">
        <v>4.0812624425245497E-2</v>
      </c>
      <c r="BI14" s="17">
        <v>0</v>
      </c>
      <c r="BJ14" s="17">
        <v>0</v>
      </c>
      <c r="BK14" s="17">
        <v>0</v>
      </c>
      <c r="BL14" s="17">
        <v>0</v>
      </c>
      <c r="BM14" s="17"/>
      <c r="BN14" s="17">
        <v>4.8431167911758598E-3</v>
      </c>
      <c r="BO14" s="17">
        <v>1.0887952559562099E-2</v>
      </c>
      <c r="BP14" s="17"/>
      <c r="BQ14" s="17">
        <v>1.19907088192039E-2</v>
      </c>
      <c r="BR14" s="17">
        <v>1.1463288728746E-2</v>
      </c>
      <c r="BS14" s="17"/>
      <c r="BT14" s="17">
        <v>0</v>
      </c>
      <c r="BU14" s="17"/>
      <c r="BV14" s="17">
        <v>1.5421160554918101E-2</v>
      </c>
      <c r="BW14" s="17">
        <v>0</v>
      </c>
      <c r="BX14" s="17">
        <v>7.65967009262347E-3</v>
      </c>
      <c r="BY14" s="17"/>
      <c r="BZ14" s="17">
        <v>0</v>
      </c>
      <c r="CA14" s="17">
        <v>5.9333763559811202E-3</v>
      </c>
      <c r="CB14" s="17">
        <v>8.9523209903324703E-3</v>
      </c>
      <c r="CC14" s="17">
        <v>0</v>
      </c>
      <c r="CD14" s="17">
        <v>0</v>
      </c>
      <c r="CE14" s="17">
        <v>0</v>
      </c>
      <c r="CF14" s="17">
        <v>3.44058120516696E-2</v>
      </c>
      <c r="CG14" s="17"/>
      <c r="CH14" s="17">
        <v>1.8687783804616699E-2</v>
      </c>
      <c r="CI14" s="17">
        <v>1.09110420907338E-2</v>
      </c>
      <c r="CJ14" s="17">
        <v>6.5683135869262603E-3</v>
      </c>
      <c r="CK14" s="17">
        <v>5.3701425796004601E-3</v>
      </c>
      <c r="CL14" s="17">
        <v>0</v>
      </c>
    </row>
    <row r="15" spans="2:90" x14ac:dyDescent="0.3">
      <c r="B15" s="18" t="s">
        <v>118</v>
      </c>
      <c r="C15" s="19">
        <v>4.53045231631172E-2</v>
      </c>
      <c r="D15" s="19">
        <v>4.8488149679489598E-2</v>
      </c>
      <c r="E15" s="19">
        <v>4.26957360397539E-2</v>
      </c>
      <c r="F15" s="19"/>
      <c r="G15" s="19">
        <v>6.6790844948113701E-2</v>
      </c>
      <c r="H15" s="19">
        <v>3.0399702145161099E-2</v>
      </c>
      <c r="I15" s="19">
        <v>4.9583540243592697E-2</v>
      </c>
      <c r="J15" s="19">
        <v>3.4185361561786497E-2</v>
      </c>
      <c r="K15" s="19">
        <v>5.6571284192819399E-2</v>
      </c>
      <c r="L15" s="19">
        <v>3.3874898311207297E-2</v>
      </c>
      <c r="M15" s="19"/>
      <c r="N15" s="19">
        <v>4.8804017628862897E-2</v>
      </c>
      <c r="O15" s="19">
        <v>1.7332486070055299E-2</v>
      </c>
      <c r="P15" s="19">
        <v>1.7861678918480301E-2</v>
      </c>
      <c r="Q15" s="19">
        <v>8.6437531136396795E-2</v>
      </c>
      <c r="R15" s="19"/>
      <c r="S15" s="19">
        <v>2.3184855164377599E-2</v>
      </c>
      <c r="T15" s="19">
        <v>2.3232913402728799E-2</v>
      </c>
      <c r="U15" s="19">
        <v>3.6809268353580102E-2</v>
      </c>
      <c r="V15" s="19">
        <v>0.12548721121825901</v>
      </c>
      <c r="W15" s="19">
        <v>2.1296670348000601E-2</v>
      </c>
      <c r="X15" s="19">
        <v>6.7686136174395395E-2</v>
      </c>
      <c r="Y15" s="19">
        <v>8.4587611548563202E-2</v>
      </c>
      <c r="Z15" s="19">
        <v>3.0101196922247501E-2</v>
      </c>
      <c r="AA15" s="19">
        <v>3.5184892129425202E-2</v>
      </c>
      <c r="AB15" s="19">
        <v>3.6458589739311799E-2</v>
      </c>
      <c r="AC15" s="19">
        <v>2.1593147583284601E-2</v>
      </c>
      <c r="AD15" s="19">
        <v>3.9906554074896398E-2</v>
      </c>
      <c r="AE15" s="19"/>
      <c r="AF15" s="19">
        <v>4.4115021152341803E-2</v>
      </c>
      <c r="AG15" s="19">
        <v>2.9908111746351902E-2</v>
      </c>
      <c r="AH15" s="19">
        <v>4.99593531450436E-2</v>
      </c>
      <c r="AI15" s="19"/>
      <c r="AJ15" s="19">
        <v>4.79974176534914E-2</v>
      </c>
      <c r="AK15" s="19">
        <v>2.3428501701304501E-2</v>
      </c>
      <c r="AL15" s="19">
        <v>3.4750279910934802E-2</v>
      </c>
      <c r="AM15" s="19">
        <v>1.03409579319769E-2</v>
      </c>
      <c r="AN15" s="19">
        <v>4.2812388337056098E-2</v>
      </c>
      <c r="AO15" s="19"/>
      <c r="AP15" s="19">
        <v>2.3884974848437799E-2</v>
      </c>
      <c r="AQ15" s="19">
        <v>8.1889144093119301E-2</v>
      </c>
      <c r="AR15" s="19">
        <v>2.7694048383664301E-2</v>
      </c>
      <c r="AS15" s="19">
        <v>2.70179225095722E-2</v>
      </c>
      <c r="AT15" s="19">
        <v>4.4848632678837701E-2</v>
      </c>
      <c r="AU15" s="19">
        <v>3.4750742028112798E-2</v>
      </c>
      <c r="AV15" s="19"/>
      <c r="AW15" s="19">
        <v>0</v>
      </c>
      <c r="AX15" s="19">
        <v>8.8345623828767705E-2</v>
      </c>
      <c r="AY15" s="19">
        <v>7.28389096343698E-2</v>
      </c>
      <c r="AZ15" s="19">
        <v>0.108960611477571</v>
      </c>
      <c r="BA15" s="19">
        <v>1.04727008586226E-2</v>
      </c>
      <c r="BB15" s="19">
        <v>5.0070994728773903E-2</v>
      </c>
      <c r="BC15" s="19">
        <v>0</v>
      </c>
      <c r="BD15" s="19">
        <v>6.6030796671370601E-2</v>
      </c>
      <c r="BE15" s="19">
        <v>6.89695640355385E-2</v>
      </c>
      <c r="BF15" s="19">
        <v>0</v>
      </c>
      <c r="BG15" s="19">
        <v>0</v>
      </c>
      <c r="BH15" s="19">
        <v>4.3938731281219202E-2</v>
      </c>
      <c r="BI15" s="19">
        <v>0</v>
      </c>
      <c r="BJ15" s="19">
        <v>0</v>
      </c>
      <c r="BK15" s="19">
        <v>8.4174820492793498E-2</v>
      </c>
      <c r="BL15" s="19">
        <v>0</v>
      </c>
      <c r="BM15" s="19"/>
      <c r="BN15" s="19">
        <v>3.4628563585507102E-2</v>
      </c>
      <c r="BO15" s="19">
        <v>5.7147145864435103E-2</v>
      </c>
      <c r="BP15" s="19"/>
      <c r="BQ15" s="19">
        <v>1.1656179974394E-2</v>
      </c>
      <c r="BR15" s="19">
        <v>4.3205780185338202E-2</v>
      </c>
      <c r="BS15" s="19"/>
      <c r="BT15" s="19">
        <v>8.9953282116588904E-3</v>
      </c>
      <c r="BU15" s="19"/>
      <c r="BV15" s="19">
        <v>6.5037904088167606E-2</v>
      </c>
      <c r="BW15" s="19">
        <v>2.3797892016760299E-2</v>
      </c>
      <c r="BX15" s="19">
        <v>4.1140090495275797E-2</v>
      </c>
      <c r="BY15" s="19"/>
      <c r="BZ15" s="19">
        <v>7.03635301658629E-2</v>
      </c>
      <c r="CA15" s="19">
        <v>3.5689789499379398E-2</v>
      </c>
      <c r="CB15" s="19">
        <v>5.2889571558464403E-2</v>
      </c>
      <c r="CC15" s="19">
        <v>2.9656314581522E-2</v>
      </c>
      <c r="CD15" s="19">
        <v>2.5302242372542E-2</v>
      </c>
      <c r="CE15" s="19">
        <v>2.9076505530948302E-2</v>
      </c>
      <c r="CF15" s="19">
        <v>0</v>
      </c>
      <c r="CG15" s="19"/>
      <c r="CH15" s="19">
        <v>4.2116806649682099E-2</v>
      </c>
      <c r="CI15" s="19">
        <v>3.8010932231083802E-2</v>
      </c>
      <c r="CJ15" s="19">
        <v>4.8927931401826399E-2</v>
      </c>
      <c r="CK15" s="19">
        <v>2.65017331914215E-2</v>
      </c>
      <c r="CL15" s="19">
        <v>0.12939774356806499</v>
      </c>
    </row>
    <row r="16" spans="2:90" x14ac:dyDescent="0.3">
      <c r="B16" s="16" t="s">
        <v>397</v>
      </c>
    </row>
    <row r="17" spans="2:2" x14ac:dyDescent="0.3">
      <c r="B17" t="s">
        <v>111</v>
      </c>
    </row>
    <row r="18" spans="2:2" x14ac:dyDescent="0.3">
      <c r="B18" t="s">
        <v>112</v>
      </c>
    </row>
    <row r="20" spans="2:2" x14ac:dyDescent="0.3">
      <c r="B20"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N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14" width="20.6640625" customWidth="1"/>
  </cols>
  <sheetData>
    <row r="2" spans="2:14" ht="40.049999999999997" customHeight="1" x14ac:dyDescent="0.3">
      <c r="D2" s="32" t="s">
        <v>411</v>
      </c>
      <c r="E2" s="28"/>
      <c r="F2" s="28"/>
      <c r="G2" s="28"/>
      <c r="H2" s="28"/>
      <c r="I2" s="28"/>
      <c r="J2" s="28"/>
      <c r="K2" s="28"/>
      <c r="L2" s="28"/>
      <c r="M2" s="28"/>
      <c r="N2" s="28"/>
    </row>
    <row r="6" spans="2:14" ht="49.95" customHeight="1" x14ac:dyDescent="0.3">
      <c r="B6" s="23" t="s">
        <v>15</v>
      </c>
      <c r="C6" s="23" t="s">
        <v>398</v>
      </c>
      <c r="D6" s="23" t="s">
        <v>399</v>
      </c>
      <c r="E6" s="23" t="s">
        <v>400</v>
      </c>
      <c r="F6" s="23" t="s">
        <v>401</v>
      </c>
      <c r="G6" s="23" t="s">
        <v>402</v>
      </c>
      <c r="H6" s="23" t="s">
        <v>403</v>
      </c>
      <c r="I6" s="23" t="s">
        <v>404</v>
      </c>
      <c r="J6" s="23" t="s">
        <v>405</v>
      </c>
      <c r="K6" s="23" t="s">
        <v>406</v>
      </c>
      <c r="L6" s="23" t="s">
        <v>407</v>
      </c>
      <c r="M6" s="23" t="s">
        <v>408</v>
      </c>
    </row>
    <row r="7" spans="2:14" x14ac:dyDescent="0.3">
      <c r="B7" s="18" t="s">
        <v>409</v>
      </c>
      <c r="C7" s="17">
        <v>0.433448075531706</v>
      </c>
      <c r="D7" s="17">
        <v>0.39102582897588201</v>
      </c>
      <c r="E7" s="17">
        <v>0.27876202898368402</v>
      </c>
      <c r="F7" s="17">
        <v>0.105242433681299</v>
      </c>
      <c r="G7" s="17">
        <v>0.18032808204346701</v>
      </c>
      <c r="H7" s="17">
        <v>9.1184801140594796E-2</v>
      </c>
      <c r="I7" s="17">
        <v>0.29269056260272902</v>
      </c>
      <c r="J7" s="17">
        <v>0.58568722885872704</v>
      </c>
      <c r="K7" s="17">
        <v>0.36062364430601601</v>
      </c>
      <c r="L7" s="17">
        <v>0.198440935052308</v>
      </c>
      <c r="M7" s="17">
        <v>0.15029314995184501</v>
      </c>
    </row>
    <row r="8" spans="2:14" x14ac:dyDescent="0.3">
      <c r="B8" s="18" t="s">
        <v>410</v>
      </c>
      <c r="C8" s="17">
        <v>0.54445092599183897</v>
      </c>
      <c r="D8" s="17">
        <v>0.56475273150083305</v>
      </c>
      <c r="E8" s="17">
        <v>0.69943422431042201</v>
      </c>
      <c r="F8" s="17">
        <v>0.87073468691283995</v>
      </c>
      <c r="G8" s="17">
        <v>0.79784899860130498</v>
      </c>
      <c r="H8" s="17">
        <v>0.881536938712979</v>
      </c>
      <c r="I8" s="17">
        <v>0.68093369627456002</v>
      </c>
      <c r="J8" s="17">
        <v>0.38822161755627899</v>
      </c>
      <c r="K8" s="17">
        <v>0.62067677178025105</v>
      </c>
      <c r="L8" s="17">
        <v>0.78136034396110599</v>
      </c>
      <c r="M8" s="17">
        <v>0.827399538898836</v>
      </c>
    </row>
    <row r="9" spans="2:14" x14ac:dyDescent="0.3">
      <c r="B9" s="18" t="s">
        <v>118</v>
      </c>
      <c r="C9" s="17">
        <v>2.2100998476454799E-2</v>
      </c>
      <c r="D9" s="17">
        <v>4.4221439523285298E-2</v>
      </c>
      <c r="E9" s="17">
        <v>2.18037467058937E-2</v>
      </c>
      <c r="F9" s="17">
        <v>2.40228794058602E-2</v>
      </c>
      <c r="G9" s="17">
        <v>2.1822919355228499E-2</v>
      </c>
      <c r="H9" s="17">
        <v>2.7278260146425801E-2</v>
      </c>
      <c r="I9" s="17">
        <v>2.6375741122710999E-2</v>
      </c>
      <c r="J9" s="17">
        <v>2.6091153584993101E-2</v>
      </c>
      <c r="K9" s="17">
        <v>1.86995839137339E-2</v>
      </c>
      <c r="L9" s="17">
        <v>2.0198720986586701E-2</v>
      </c>
      <c r="M9" s="17">
        <v>2.2307311149318901E-2</v>
      </c>
    </row>
    <row r="10" spans="2:14" x14ac:dyDescent="0.3">
      <c r="B10" s="16"/>
      <c r="C10" s="16"/>
      <c r="D10" s="16"/>
      <c r="E10" s="16"/>
      <c r="F10" s="16"/>
      <c r="G10" s="16"/>
      <c r="H10" s="16"/>
      <c r="I10" s="16"/>
      <c r="J10" s="16"/>
      <c r="K10" s="16"/>
      <c r="L10" s="16"/>
      <c r="M10" s="16"/>
    </row>
    <row r="11" spans="2:14" x14ac:dyDescent="0.3">
      <c r="B11" t="s">
        <v>111</v>
      </c>
    </row>
    <row r="12" spans="2:14" x14ac:dyDescent="0.3">
      <c r="B12" t="s">
        <v>112</v>
      </c>
    </row>
    <row r="16" spans="2:14" x14ac:dyDescent="0.3">
      <c r="B16" s="8" t="str">
        <f>HYPERLINK("#'Contents'!A1", "Return to Contents")</f>
        <v>Return to Contents</v>
      </c>
    </row>
  </sheetData>
  <mergeCells count="1">
    <mergeCell ref="D2:N2"/>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412</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0.433448075531706</v>
      </c>
      <c r="D9" s="17">
        <v>0.39835274188953801</v>
      </c>
      <c r="E9" s="17">
        <v>0.46731137678814499</v>
      </c>
      <c r="F9" s="17"/>
      <c r="G9" s="17">
        <v>0.49746939849405802</v>
      </c>
      <c r="H9" s="17">
        <v>0.49776613919359503</v>
      </c>
      <c r="I9" s="17">
        <v>0.48121626078860802</v>
      </c>
      <c r="J9" s="17">
        <v>0.44719419736385102</v>
      </c>
      <c r="K9" s="17">
        <v>0.42457375224724297</v>
      </c>
      <c r="L9" s="17">
        <v>0.294049495857231</v>
      </c>
      <c r="M9" s="17"/>
      <c r="N9" s="17">
        <v>0.37978351432497598</v>
      </c>
      <c r="O9" s="17">
        <v>0.44848164586901101</v>
      </c>
      <c r="P9" s="17">
        <v>0.46125350086015299</v>
      </c>
      <c r="Q9" s="17">
        <v>0.45349715133707602</v>
      </c>
      <c r="R9" s="17"/>
      <c r="S9" s="17">
        <v>0.39950014524059502</v>
      </c>
      <c r="T9" s="17">
        <v>0.377787281844705</v>
      </c>
      <c r="U9" s="17">
        <v>0.40561733017908402</v>
      </c>
      <c r="V9" s="17">
        <v>0.40552115315058301</v>
      </c>
      <c r="W9" s="17">
        <v>0.473937335084407</v>
      </c>
      <c r="X9" s="17">
        <v>0.482507415957108</v>
      </c>
      <c r="Y9" s="17">
        <v>0.412259375116104</v>
      </c>
      <c r="Z9" s="17">
        <v>0.489855406795976</v>
      </c>
      <c r="AA9" s="17">
        <v>0.47615482044969698</v>
      </c>
      <c r="AB9" s="17">
        <v>0.47409900343059402</v>
      </c>
      <c r="AC9" s="17">
        <v>0.44328995966620299</v>
      </c>
      <c r="AD9" s="17">
        <v>0.43655747649703702</v>
      </c>
      <c r="AE9" s="17"/>
      <c r="AF9" s="17">
        <v>0.41295625534229602</v>
      </c>
      <c r="AG9" s="17">
        <v>0.43064835434133703</v>
      </c>
      <c r="AH9" s="17">
        <v>0.43456260145541098</v>
      </c>
      <c r="AI9" s="17"/>
      <c r="AJ9" s="17">
        <v>0.38669218770504399</v>
      </c>
      <c r="AK9" s="17">
        <v>0.45239292115825203</v>
      </c>
      <c r="AL9" s="17">
        <v>0.38606309820236601</v>
      </c>
      <c r="AM9" s="17">
        <v>0.47448576102109102</v>
      </c>
      <c r="AN9" s="17">
        <v>0.44074787289699502</v>
      </c>
      <c r="AO9" s="17"/>
      <c r="AP9" s="17">
        <v>0.46377857112494802</v>
      </c>
      <c r="AQ9" s="17">
        <v>0.38498636257235003</v>
      </c>
      <c r="AR9" s="17">
        <v>0.42098082824442801</v>
      </c>
      <c r="AS9" s="17">
        <v>0.47200853340613003</v>
      </c>
      <c r="AT9" s="17">
        <v>0.46433886309141598</v>
      </c>
      <c r="AU9" s="17">
        <v>0.37096775302315199</v>
      </c>
      <c r="AV9" s="17"/>
      <c r="AW9" s="17">
        <v>0.59194763594231803</v>
      </c>
      <c r="AX9" s="17">
        <v>0.49055731597011598</v>
      </c>
      <c r="AY9" s="17">
        <v>0.48049386285897999</v>
      </c>
      <c r="AZ9" s="17">
        <v>0.55481958832478295</v>
      </c>
      <c r="BA9" s="17">
        <v>0.44997563366518301</v>
      </c>
      <c r="BB9" s="17">
        <v>0.47101300381983302</v>
      </c>
      <c r="BC9" s="17">
        <v>0.44390767662769298</v>
      </c>
      <c r="BD9" s="17">
        <v>0.38622241039597499</v>
      </c>
      <c r="BE9" s="17">
        <v>0.484480979523007</v>
      </c>
      <c r="BF9" s="17">
        <v>0.41290710692119797</v>
      </c>
      <c r="BG9" s="17">
        <v>0.38863770566828099</v>
      </c>
      <c r="BH9" s="17">
        <v>0.396571008158497</v>
      </c>
      <c r="BI9" s="17">
        <v>0.43371459176021598</v>
      </c>
      <c r="BJ9" s="17">
        <v>0.362050474033206</v>
      </c>
      <c r="BK9" s="17">
        <v>0.33093772634051999</v>
      </c>
      <c r="BL9" s="17">
        <v>0.303901296094999</v>
      </c>
      <c r="BM9" s="17"/>
      <c r="BN9" s="17">
        <v>0.429586088217427</v>
      </c>
      <c r="BO9" s="17">
        <v>0.43824483755807903</v>
      </c>
      <c r="BP9" s="17"/>
      <c r="BQ9" s="17">
        <v>0.444108344153338</v>
      </c>
      <c r="BR9" s="17">
        <v>0.46823963946720198</v>
      </c>
      <c r="BS9" s="17"/>
      <c r="BT9" s="17">
        <v>0.46134281462101301</v>
      </c>
      <c r="BU9" s="17"/>
      <c r="BV9" s="17">
        <v>0.43902550755442998</v>
      </c>
      <c r="BW9" s="17">
        <v>0.475787934257422</v>
      </c>
      <c r="BX9" s="17">
        <v>0.417090381131346</v>
      </c>
      <c r="BY9" s="17"/>
      <c r="BZ9" s="17">
        <v>0.66490131920826001</v>
      </c>
      <c r="CA9" s="17">
        <v>0.56077992988743797</v>
      </c>
      <c r="CB9" s="17">
        <v>0.53336723280346099</v>
      </c>
      <c r="CC9" s="17">
        <v>0.481121754257268</v>
      </c>
      <c r="CD9" s="17">
        <v>0.36504232626439198</v>
      </c>
      <c r="CE9" s="17">
        <v>0.29416018905941499</v>
      </c>
      <c r="CF9" s="17">
        <v>0.28194769344538401</v>
      </c>
      <c r="CG9" s="17"/>
      <c r="CH9" s="17">
        <v>0.30125673193943198</v>
      </c>
      <c r="CI9" s="17">
        <v>0.31885460723972697</v>
      </c>
      <c r="CJ9" s="17">
        <v>0.47777601169420503</v>
      </c>
      <c r="CK9" s="17">
        <v>0.62147614212171698</v>
      </c>
      <c r="CL9" s="17">
        <v>0.67986290316526099</v>
      </c>
    </row>
    <row r="10" spans="2:90" x14ac:dyDescent="0.3">
      <c r="B10" s="18" t="s">
        <v>410</v>
      </c>
      <c r="C10" s="17">
        <v>0.54445092599183897</v>
      </c>
      <c r="D10" s="17">
        <v>0.58110263885121605</v>
      </c>
      <c r="E10" s="17">
        <v>0.50889137652146299</v>
      </c>
      <c r="F10" s="17"/>
      <c r="G10" s="17">
        <v>0.457448660412486</v>
      </c>
      <c r="H10" s="17">
        <v>0.47089717855345697</v>
      </c>
      <c r="I10" s="17">
        <v>0.47755356329484999</v>
      </c>
      <c r="J10" s="17">
        <v>0.54459820458300701</v>
      </c>
      <c r="K10" s="17">
        <v>0.56857858674078399</v>
      </c>
      <c r="L10" s="17">
        <v>0.70081721307345102</v>
      </c>
      <c r="M10" s="17"/>
      <c r="N10" s="17">
        <v>0.60276957869999703</v>
      </c>
      <c r="O10" s="17">
        <v>0.53086720388217401</v>
      </c>
      <c r="P10" s="17">
        <v>0.52003243630908902</v>
      </c>
      <c r="Q10" s="17">
        <v>0.51653738502286795</v>
      </c>
      <c r="R10" s="17"/>
      <c r="S10" s="17">
        <v>0.56351707148992702</v>
      </c>
      <c r="T10" s="17">
        <v>0.59667036084844904</v>
      </c>
      <c r="U10" s="17">
        <v>0.58889934120464504</v>
      </c>
      <c r="V10" s="17">
        <v>0.58403998083467401</v>
      </c>
      <c r="W10" s="17">
        <v>0.51313736814420297</v>
      </c>
      <c r="X10" s="17">
        <v>0.50055339175931302</v>
      </c>
      <c r="Y10" s="17">
        <v>0.53332061679933696</v>
      </c>
      <c r="Z10" s="17">
        <v>0.49852423060208301</v>
      </c>
      <c r="AA10" s="17">
        <v>0.50270498564432597</v>
      </c>
      <c r="AB10" s="17">
        <v>0.501962423537199</v>
      </c>
      <c r="AC10" s="17">
        <v>0.55671004033379701</v>
      </c>
      <c r="AD10" s="17">
        <v>0.54716440858813997</v>
      </c>
      <c r="AE10" s="17"/>
      <c r="AF10" s="17">
        <v>0.56758105535827696</v>
      </c>
      <c r="AG10" s="17">
        <v>0.55098341034487097</v>
      </c>
      <c r="AH10" s="17">
        <v>0.535772519562839</v>
      </c>
      <c r="AI10" s="17"/>
      <c r="AJ10" s="17">
        <v>0.59274567011339496</v>
      </c>
      <c r="AK10" s="17">
        <v>0.52710874171139899</v>
      </c>
      <c r="AL10" s="17">
        <v>0.60718611658673904</v>
      </c>
      <c r="AM10" s="17">
        <v>0.51015724656191597</v>
      </c>
      <c r="AN10" s="17">
        <v>0.54867780248486897</v>
      </c>
      <c r="AO10" s="17"/>
      <c r="AP10" s="17">
        <v>0.50559423764753197</v>
      </c>
      <c r="AQ10" s="17">
        <v>0.59284995637398596</v>
      </c>
      <c r="AR10" s="17">
        <v>0.57294604226772206</v>
      </c>
      <c r="AS10" s="17">
        <v>0.50533326933043798</v>
      </c>
      <c r="AT10" s="17">
        <v>0.51458698259690006</v>
      </c>
      <c r="AU10" s="17">
        <v>0.61275023079021196</v>
      </c>
      <c r="AV10" s="17"/>
      <c r="AW10" s="17">
        <v>0.35747112638310802</v>
      </c>
      <c r="AX10" s="17">
        <v>0.42053376448527002</v>
      </c>
      <c r="AY10" s="17">
        <v>0.49227549692316902</v>
      </c>
      <c r="AZ10" s="17">
        <v>0.44518041167521699</v>
      </c>
      <c r="BA10" s="17">
        <v>0.51400301355895694</v>
      </c>
      <c r="BB10" s="17">
        <v>0.519104372845829</v>
      </c>
      <c r="BC10" s="17">
        <v>0.532969739879119</v>
      </c>
      <c r="BD10" s="17">
        <v>0.607278675277239</v>
      </c>
      <c r="BE10" s="17">
        <v>0.50167291151452298</v>
      </c>
      <c r="BF10" s="17">
        <v>0.56760569577336895</v>
      </c>
      <c r="BG10" s="17">
        <v>0.59089657036162502</v>
      </c>
      <c r="BH10" s="17">
        <v>0.59180426947384701</v>
      </c>
      <c r="BI10" s="17">
        <v>0.56628540823978402</v>
      </c>
      <c r="BJ10" s="17">
        <v>0.60083522811909196</v>
      </c>
      <c r="BK10" s="17">
        <v>0.66906227365948001</v>
      </c>
      <c r="BL10" s="17">
        <v>0.66480802427846497</v>
      </c>
      <c r="BM10" s="17"/>
      <c r="BN10" s="17">
        <v>0.54849719032727395</v>
      </c>
      <c r="BO10" s="17">
        <v>0.53907897715173603</v>
      </c>
      <c r="BP10" s="17"/>
      <c r="BQ10" s="17">
        <v>0.53198408344442205</v>
      </c>
      <c r="BR10" s="17">
        <v>0.51265259030853905</v>
      </c>
      <c r="BS10" s="17"/>
      <c r="BT10" s="17">
        <v>0.50858953945483198</v>
      </c>
      <c r="BU10" s="17"/>
      <c r="BV10" s="17">
        <v>0.51968406624681396</v>
      </c>
      <c r="BW10" s="17">
        <v>0.50097827502136805</v>
      </c>
      <c r="BX10" s="17">
        <v>0.56973349621731995</v>
      </c>
      <c r="BY10" s="17"/>
      <c r="BZ10" s="17">
        <v>0.31408946102664798</v>
      </c>
      <c r="CA10" s="17">
        <v>0.422644135850481</v>
      </c>
      <c r="CB10" s="17">
        <v>0.43771253816969002</v>
      </c>
      <c r="CC10" s="17">
        <v>0.49359645276230002</v>
      </c>
      <c r="CD10" s="17">
        <v>0.62223740803590699</v>
      </c>
      <c r="CE10" s="17">
        <v>0.68774009260232405</v>
      </c>
      <c r="CF10" s="17">
        <v>0.70917027131830501</v>
      </c>
      <c r="CG10" s="17"/>
      <c r="CH10" s="17">
        <v>0.66499070698841001</v>
      </c>
      <c r="CI10" s="17">
        <v>0.666193884971084</v>
      </c>
      <c r="CJ10" s="17">
        <v>0.50126589950565803</v>
      </c>
      <c r="CK10" s="17">
        <v>0.351909168727991</v>
      </c>
      <c r="CL10" s="17">
        <v>0.26718308715549799</v>
      </c>
    </row>
    <row r="11" spans="2:90" x14ac:dyDescent="0.3">
      <c r="B11" s="18" t="s">
        <v>118</v>
      </c>
      <c r="C11" s="19">
        <v>2.2100998476454799E-2</v>
      </c>
      <c r="D11" s="19">
        <v>2.0544619259246302E-2</v>
      </c>
      <c r="E11" s="19">
        <v>2.37972466903918E-2</v>
      </c>
      <c r="F11" s="19"/>
      <c r="G11" s="19">
        <v>4.5081941093456701E-2</v>
      </c>
      <c r="H11" s="19">
        <v>3.1336682252947702E-2</v>
      </c>
      <c r="I11" s="19">
        <v>4.1230175916542301E-2</v>
      </c>
      <c r="J11" s="19">
        <v>8.2075980531420307E-3</v>
      </c>
      <c r="K11" s="19">
        <v>6.8476610119728998E-3</v>
      </c>
      <c r="L11" s="19">
        <v>5.1332910693181197E-3</v>
      </c>
      <c r="M11" s="19"/>
      <c r="N11" s="19">
        <v>1.74469069750278E-2</v>
      </c>
      <c r="O11" s="19">
        <v>2.0651150248815E-2</v>
      </c>
      <c r="P11" s="19">
        <v>1.8714062830757602E-2</v>
      </c>
      <c r="Q11" s="19">
        <v>2.99654636400561E-2</v>
      </c>
      <c r="R11" s="19"/>
      <c r="S11" s="19">
        <v>3.6982783269477799E-2</v>
      </c>
      <c r="T11" s="19">
        <v>2.5542357306846002E-2</v>
      </c>
      <c r="U11" s="19">
        <v>5.48332861627116E-3</v>
      </c>
      <c r="V11" s="19">
        <v>1.04388660147433E-2</v>
      </c>
      <c r="W11" s="19">
        <v>1.2925296771390199E-2</v>
      </c>
      <c r="X11" s="19">
        <v>1.69391922835785E-2</v>
      </c>
      <c r="Y11" s="19">
        <v>5.4420008084558699E-2</v>
      </c>
      <c r="Z11" s="19">
        <v>1.16203626019405E-2</v>
      </c>
      <c r="AA11" s="19">
        <v>2.11401939059771E-2</v>
      </c>
      <c r="AB11" s="19">
        <v>2.3938573032206801E-2</v>
      </c>
      <c r="AC11" s="19">
        <v>0</v>
      </c>
      <c r="AD11" s="19">
        <v>1.6278114914823599E-2</v>
      </c>
      <c r="AE11" s="19"/>
      <c r="AF11" s="19">
        <v>1.9462689299426999E-2</v>
      </c>
      <c r="AG11" s="19">
        <v>1.83682353137916E-2</v>
      </c>
      <c r="AH11" s="19">
        <v>2.9664878981749999E-2</v>
      </c>
      <c r="AI11" s="19"/>
      <c r="AJ11" s="19">
        <v>2.0562142181560598E-2</v>
      </c>
      <c r="AK11" s="19">
        <v>2.0498337130348199E-2</v>
      </c>
      <c r="AL11" s="19">
        <v>6.7507852108945401E-3</v>
      </c>
      <c r="AM11" s="19">
        <v>1.53569924169928E-2</v>
      </c>
      <c r="AN11" s="19">
        <v>1.05743246181365E-2</v>
      </c>
      <c r="AO11" s="19"/>
      <c r="AP11" s="19">
        <v>3.06271912275198E-2</v>
      </c>
      <c r="AQ11" s="19">
        <v>2.2163681053663099E-2</v>
      </c>
      <c r="AR11" s="19">
        <v>6.0731294878503296E-3</v>
      </c>
      <c r="AS11" s="19">
        <v>2.2658197263432E-2</v>
      </c>
      <c r="AT11" s="19">
        <v>2.10741543116842E-2</v>
      </c>
      <c r="AU11" s="19">
        <v>1.6282016186636099E-2</v>
      </c>
      <c r="AV11" s="19"/>
      <c r="AW11" s="19">
        <v>5.0581237674573801E-2</v>
      </c>
      <c r="AX11" s="19">
        <v>8.8908919544613899E-2</v>
      </c>
      <c r="AY11" s="19">
        <v>2.7230640217851099E-2</v>
      </c>
      <c r="AZ11" s="19">
        <v>0</v>
      </c>
      <c r="BA11" s="19">
        <v>3.6021352775860001E-2</v>
      </c>
      <c r="BB11" s="19">
        <v>9.8826233343378405E-3</v>
      </c>
      <c r="BC11" s="19">
        <v>2.3122583493187999E-2</v>
      </c>
      <c r="BD11" s="19">
        <v>6.4989143267857796E-3</v>
      </c>
      <c r="BE11" s="19">
        <v>1.38461089624697E-2</v>
      </c>
      <c r="BF11" s="19">
        <v>1.9487197305432701E-2</v>
      </c>
      <c r="BG11" s="19">
        <v>2.04657239700935E-2</v>
      </c>
      <c r="BH11" s="19">
        <v>1.16247223676555E-2</v>
      </c>
      <c r="BI11" s="19">
        <v>0</v>
      </c>
      <c r="BJ11" s="19">
        <v>3.7114297847702198E-2</v>
      </c>
      <c r="BK11" s="19">
        <v>0</v>
      </c>
      <c r="BL11" s="19">
        <v>3.1290679626535998E-2</v>
      </c>
      <c r="BM11" s="19"/>
      <c r="BN11" s="19">
        <v>2.1916721455299399E-2</v>
      </c>
      <c r="BO11" s="19">
        <v>2.26761852901858E-2</v>
      </c>
      <c r="BP11" s="19"/>
      <c r="BQ11" s="19">
        <v>2.3907572402239199E-2</v>
      </c>
      <c r="BR11" s="19">
        <v>1.9107770224259701E-2</v>
      </c>
      <c r="BS11" s="19"/>
      <c r="BT11" s="19">
        <v>3.0067645924155E-2</v>
      </c>
      <c r="BU11" s="19"/>
      <c r="BV11" s="19">
        <v>4.1290426198755698E-2</v>
      </c>
      <c r="BW11" s="19">
        <v>2.3233790721209902E-2</v>
      </c>
      <c r="BX11" s="19">
        <v>1.31761226513338E-2</v>
      </c>
      <c r="BY11" s="19"/>
      <c r="BZ11" s="19">
        <v>2.1009219765092201E-2</v>
      </c>
      <c r="CA11" s="19">
        <v>1.6575934262080299E-2</v>
      </c>
      <c r="CB11" s="19">
        <v>2.8920229026849702E-2</v>
      </c>
      <c r="CC11" s="19">
        <v>2.5281792980432202E-2</v>
      </c>
      <c r="CD11" s="19">
        <v>1.27202656997016E-2</v>
      </c>
      <c r="CE11" s="19">
        <v>1.8099718338260799E-2</v>
      </c>
      <c r="CF11" s="19">
        <v>8.8820352363106706E-3</v>
      </c>
      <c r="CG11" s="19"/>
      <c r="CH11" s="19">
        <v>3.37525610721588E-2</v>
      </c>
      <c r="CI11" s="19">
        <v>1.4951507789189401E-2</v>
      </c>
      <c r="CJ11" s="19">
        <v>2.0958088800137002E-2</v>
      </c>
      <c r="CK11" s="19">
        <v>2.6614689150292501E-2</v>
      </c>
      <c r="CL11" s="19">
        <v>5.2954009679241298E-2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413</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0.39102582897588201</v>
      </c>
      <c r="D9" s="17">
        <v>0.38998061071818502</v>
      </c>
      <c r="E9" s="17">
        <v>0.391139368830482</v>
      </c>
      <c r="F9" s="17"/>
      <c r="G9" s="17">
        <v>0.488683202360499</v>
      </c>
      <c r="H9" s="17">
        <v>0.50185665907527099</v>
      </c>
      <c r="I9" s="17">
        <v>0.42747988387410102</v>
      </c>
      <c r="J9" s="17">
        <v>0.38976872237982402</v>
      </c>
      <c r="K9" s="17">
        <v>0.36149995198228102</v>
      </c>
      <c r="L9" s="17">
        <v>0.226576220684678</v>
      </c>
      <c r="M9" s="17"/>
      <c r="N9" s="17">
        <v>0.36323782572058899</v>
      </c>
      <c r="O9" s="17">
        <v>0.40669188596522599</v>
      </c>
      <c r="P9" s="17">
        <v>0.409017418282277</v>
      </c>
      <c r="Q9" s="17">
        <v>0.39279758903028</v>
      </c>
      <c r="R9" s="17"/>
      <c r="S9" s="17">
        <v>0.43732698474043002</v>
      </c>
      <c r="T9" s="17">
        <v>0.33613777113855597</v>
      </c>
      <c r="U9" s="17">
        <v>0.334823171802625</v>
      </c>
      <c r="V9" s="17">
        <v>0.35932293185734399</v>
      </c>
      <c r="W9" s="17">
        <v>0.37887534915801202</v>
      </c>
      <c r="X9" s="17">
        <v>0.43508283849260998</v>
      </c>
      <c r="Y9" s="17">
        <v>0.30217311813636699</v>
      </c>
      <c r="Z9" s="17">
        <v>0.48485330817586197</v>
      </c>
      <c r="AA9" s="17">
        <v>0.44841458103036702</v>
      </c>
      <c r="AB9" s="17">
        <v>0.41374888105790603</v>
      </c>
      <c r="AC9" s="17">
        <v>0.35429043044666703</v>
      </c>
      <c r="AD9" s="17">
        <v>0.44764863076333</v>
      </c>
      <c r="AE9" s="17"/>
      <c r="AF9" s="17">
        <v>0.37371288244444001</v>
      </c>
      <c r="AG9" s="17">
        <v>0.37190055904195601</v>
      </c>
      <c r="AH9" s="17">
        <v>0.40292888213656702</v>
      </c>
      <c r="AI9" s="17"/>
      <c r="AJ9" s="17">
        <v>0.33706793375545602</v>
      </c>
      <c r="AK9" s="17">
        <v>0.44648295479130701</v>
      </c>
      <c r="AL9" s="17">
        <v>0.29425310686869199</v>
      </c>
      <c r="AM9" s="17">
        <v>0.40278896063546499</v>
      </c>
      <c r="AN9" s="17">
        <v>0.37562218800549602</v>
      </c>
      <c r="AO9" s="17"/>
      <c r="AP9" s="17">
        <v>0.47302620680000201</v>
      </c>
      <c r="AQ9" s="17">
        <v>0.32387679798519797</v>
      </c>
      <c r="AR9" s="17">
        <v>0.34448353891542299</v>
      </c>
      <c r="AS9" s="17">
        <v>0.41348268899423402</v>
      </c>
      <c r="AT9" s="17">
        <v>0.40783401251238499</v>
      </c>
      <c r="AU9" s="17">
        <v>0.32069068020157998</v>
      </c>
      <c r="AV9" s="17"/>
      <c r="AW9" s="17">
        <v>0.31527441926273703</v>
      </c>
      <c r="AX9" s="17">
        <v>0.459755580686461</v>
      </c>
      <c r="AY9" s="17">
        <v>0.48366053471083398</v>
      </c>
      <c r="AZ9" s="17">
        <v>0.35016807096946601</v>
      </c>
      <c r="BA9" s="17">
        <v>0.36428807076074499</v>
      </c>
      <c r="BB9" s="17">
        <v>0.47110963126671301</v>
      </c>
      <c r="BC9" s="17">
        <v>0.44394855837977598</v>
      </c>
      <c r="BD9" s="17">
        <v>0.303774433762937</v>
      </c>
      <c r="BE9" s="17">
        <v>0.433171581415489</v>
      </c>
      <c r="BF9" s="17">
        <v>0.34497316372725201</v>
      </c>
      <c r="BG9" s="17">
        <v>0.39551360800469698</v>
      </c>
      <c r="BH9" s="17">
        <v>0.36493857748111702</v>
      </c>
      <c r="BI9" s="17">
        <v>0.31137084583074498</v>
      </c>
      <c r="BJ9" s="17">
        <v>0.41893856027265403</v>
      </c>
      <c r="BK9" s="17">
        <v>0.393283850253208</v>
      </c>
      <c r="BL9" s="17">
        <v>0.40293767694844801</v>
      </c>
      <c r="BM9" s="17"/>
      <c r="BN9" s="17">
        <v>0.39003413485187599</v>
      </c>
      <c r="BO9" s="17">
        <v>0.39467721256264998</v>
      </c>
      <c r="BP9" s="17"/>
      <c r="BQ9" s="17">
        <v>0.47114892510156697</v>
      </c>
      <c r="BR9" s="17">
        <v>0.41313906922267302</v>
      </c>
      <c r="BS9" s="17"/>
      <c r="BT9" s="17">
        <v>0.51506385130677901</v>
      </c>
      <c r="BU9" s="17"/>
      <c r="BV9" s="17">
        <v>0.389124876623966</v>
      </c>
      <c r="BW9" s="17">
        <v>0.43733403149586397</v>
      </c>
      <c r="BX9" s="17">
        <v>0.37852922950524298</v>
      </c>
      <c r="BY9" s="17"/>
      <c r="BZ9" s="17">
        <v>0.564960150258912</v>
      </c>
      <c r="CA9" s="17">
        <v>0.54205063866637304</v>
      </c>
      <c r="CB9" s="17">
        <v>0.43625693727343001</v>
      </c>
      <c r="CC9" s="17">
        <v>0.39315947068045598</v>
      </c>
      <c r="CD9" s="17">
        <v>0.37832991934021398</v>
      </c>
      <c r="CE9" s="17">
        <v>0.27414167974759401</v>
      </c>
      <c r="CF9" s="17">
        <v>0.29003916770017502</v>
      </c>
      <c r="CG9" s="17"/>
      <c r="CH9" s="17">
        <v>0.27175903013474001</v>
      </c>
      <c r="CI9" s="17">
        <v>0.28043091240773699</v>
      </c>
      <c r="CJ9" s="17">
        <v>0.44346218086382699</v>
      </c>
      <c r="CK9" s="17">
        <v>0.57465825524650505</v>
      </c>
      <c r="CL9" s="17">
        <v>0.51103123309587595</v>
      </c>
    </row>
    <row r="10" spans="2:90" x14ac:dyDescent="0.3">
      <c r="B10" s="18" t="s">
        <v>410</v>
      </c>
      <c r="C10" s="17">
        <v>0.56475273150083305</v>
      </c>
      <c r="D10" s="17">
        <v>0.57945961157769299</v>
      </c>
      <c r="E10" s="17">
        <v>0.55093707188041396</v>
      </c>
      <c r="F10" s="17"/>
      <c r="G10" s="17">
        <v>0.44843953016793298</v>
      </c>
      <c r="H10" s="17">
        <v>0.44417232485485397</v>
      </c>
      <c r="I10" s="17">
        <v>0.50229150182464899</v>
      </c>
      <c r="J10" s="17">
        <v>0.58431613706263597</v>
      </c>
      <c r="K10" s="17">
        <v>0.60287957368325995</v>
      </c>
      <c r="L10" s="17">
        <v>0.75022948876739304</v>
      </c>
      <c r="M10" s="17"/>
      <c r="N10" s="17">
        <v>0.60521248313003595</v>
      </c>
      <c r="O10" s="17">
        <v>0.55144715680254397</v>
      </c>
      <c r="P10" s="17">
        <v>0.55087748907343304</v>
      </c>
      <c r="Q10" s="17">
        <v>0.54466514772069996</v>
      </c>
      <c r="R10" s="17"/>
      <c r="S10" s="17">
        <v>0.50135180588817596</v>
      </c>
      <c r="T10" s="17">
        <v>0.64589645581689203</v>
      </c>
      <c r="U10" s="17">
        <v>0.62798532322540801</v>
      </c>
      <c r="V10" s="17">
        <v>0.61876550158982702</v>
      </c>
      <c r="W10" s="17">
        <v>0.55461046668568403</v>
      </c>
      <c r="X10" s="17">
        <v>0.52275050011663404</v>
      </c>
      <c r="Y10" s="17">
        <v>0.650884274637622</v>
      </c>
      <c r="Z10" s="17">
        <v>0.49187071029766599</v>
      </c>
      <c r="AA10" s="17">
        <v>0.49526183930644302</v>
      </c>
      <c r="AB10" s="17">
        <v>0.53876080681439198</v>
      </c>
      <c r="AC10" s="17">
        <v>0.58209777852190903</v>
      </c>
      <c r="AD10" s="17">
        <v>0.50020493141008804</v>
      </c>
      <c r="AE10" s="17"/>
      <c r="AF10" s="17">
        <v>0.59285913850803196</v>
      </c>
      <c r="AG10" s="17">
        <v>0.59458174703968003</v>
      </c>
      <c r="AH10" s="17">
        <v>0.51891160032086003</v>
      </c>
      <c r="AI10" s="17"/>
      <c r="AJ10" s="17">
        <v>0.63304748338498196</v>
      </c>
      <c r="AK10" s="17">
        <v>0.51190051797763203</v>
      </c>
      <c r="AL10" s="17">
        <v>0.68298204264129303</v>
      </c>
      <c r="AM10" s="17">
        <v>0.56059495587989105</v>
      </c>
      <c r="AN10" s="17">
        <v>0.56918891907964397</v>
      </c>
      <c r="AO10" s="17"/>
      <c r="AP10" s="17">
        <v>0.48661658563684201</v>
      </c>
      <c r="AQ10" s="17">
        <v>0.63172028635562905</v>
      </c>
      <c r="AR10" s="17">
        <v>0.62641165020769796</v>
      </c>
      <c r="AS10" s="17">
        <v>0.54406617007930402</v>
      </c>
      <c r="AT10" s="17">
        <v>0.51806991221226995</v>
      </c>
      <c r="AU10" s="17">
        <v>0.63628286947085699</v>
      </c>
      <c r="AV10" s="17"/>
      <c r="AW10" s="17">
        <v>0.588690378044186</v>
      </c>
      <c r="AX10" s="17">
        <v>0.41603241846389299</v>
      </c>
      <c r="AY10" s="17">
        <v>0.44790520207017198</v>
      </c>
      <c r="AZ10" s="17">
        <v>0.59610977196429005</v>
      </c>
      <c r="BA10" s="17">
        <v>0.58666665799737505</v>
      </c>
      <c r="BB10" s="17">
        <v>0.49666056293981897</v>
      </c>
      <c r="BC10" s="17">
        <v>0.50445930141317896</v>
      </c>
      <c r="BD10" s="17">
        <v>0.68228568047632199</v>
      </c>
      <c r="BE10" s="17">
        <v>0.54033278555411501</v>
      </c>
      <c r="BF10" s="17">
        <v>0.62585988336466403</v>
      </c>
      <c r="BG10" s="17">
        <v>0.56377280175211297</v>
      </c>
      <c r="BH10" s="17">
        <v>0.60647681212162396</v>
      </c>
      <c r="BI10" s="17">
        <v>0.65064168130750999</v>
      </c>
      <c r="BJ10" s="17">
        <v>0.58106143972734603</v>
      </c>
      <c r="BK10" s="17">
        <v>0.606716149746792</v>
      </c>
      <c r="BL10" s="17">
        <v>0.56070341242660104</v>
      </c>
      <c r="BM10" s="17"/>
      <c r="BN10" s="17">
        <v>0.56642445121078999</v>
      </c>
      <c r="BO10" s="17">
        <v>0.56071675828112699</v>
      </c>
      <c r="BP10" s="17"/>
      <c r="BQ10" s="17">
        <v>0.48998886131153202</v>
      </c>
      <c r="BR10" s="17">
        <v>0.52691414327833797</v>
      </c>
      <c r="BS10" s="17"/>
      <c r="BT10" s="17">
        <v>0.41437875639626498</v>
      </c>
      <c r="BU10" s="17"/>
      <c r="BV10" s="17">
        <v>0.54610384717483895</v>
      </c>
      <c r="BW10" s="17">
        <v>0.50676855522686504</v>
      </c>
      <c r="BX10" s="17">
        <v>0.58863258279668995</v>
      </c>
      <c r="BY10" s="17"/>
      <c r="BZ10" s="17">
        <v>0.37935972997595402</v>
      </c>
      <c r="CA10" s="17">
        <v>0.38356369427550502</v>
      </c>
      <c r="CB10" s="17">
        <v>0.51537858918422097</v>
      </c>
      <c r="CC10" s="17">
        <v>0.54978660108167499</v>
      </c>
      <c r="CD10" s="17">
        <v>0.58994559940179503</v>
      </c>
      <c r="CE10" s="17">
        <v>0.70148550384517605</v>
      </c>
      <c r="CF10" s="17">
        <v>0.69422333430003502</v>
      </c>
      <c r="CG10" s="17"/>
      <c r="CH10" s="17">
        <v>0.69220369622875799</v>
      </c>
      <c r="CI10" s="17">
        <v>0.68834604484088702</v>
      </c>
      <c r="CJ10" s="17">
        <v>0.50510871973665095</v>
      </c>
      <c r="CK10" s="17">
        <v>0.360827763182341</v>
      </c>
      <c r="CL10" s="17">
        <v>0.44951974282099</v>
      </c>
    </row>
    <row r="11" spans="2:90" x14ac:dyDescent="0.3">
      <c r="B11" s="18" t="s">
        <v>118</v>
      </c>
      <c r="C11" s="19">
        <v>4.4221439523285298E-2</v>
      </c>
      <c r="D11" s="19">
        <v>3.0559777704122701E-2</v>
      </c>
      <c r="E11" s="19">
        <v>5.7923559289103699E-2</v>
      </c>
      <c r="F11" s="19"/>
      <c r="G11" s="19">
        <v>6.2877267471567896E-2</v>
      </c>
      <c r="H11" s="19">
        <v>5.3971016069875297E-2</v>
      </c>
      <c r="I11" s="19">
        <v>7.02286143012502E-2</v>
      </c>
      <c r="J11" s="19">
        <v>2.5915140557539001E-2</v>
      </c>
      <c r="K11" s="19">
        <v>3.56204743344588E-2</v>
      </c>
      <c r="L11" s="19">
        <v>2.3194290547929299E-2</v>
      </c>
      <c r="M11" s="19"/>
      <c r="N11" s="19">
        <v>3.15496911493756E-2</v>
      </c>
      <c r="O11" s="19">
        <v>4.1860957232229601E-2</v>
      </c>
      <c r="P11" s="19">
        <v>4.0105092644289797E-2</v>
      </c>
      <c r="Q11" s="19">
        <v>6.2537263249019301E-2</v>
      </c>
      <c r="R11" s="19"/>
      <c r="S11" s="19">
        <v>6.1321209371394098E-2</v>
      </c>
      <c r="T11" s="19">
        <v>1.7965773044551499E-2</v>
      </c>
      <c r="U11" s="19">
        <v>3.7191504971967097E-2</v>
      </c>
      <c r="V11" s="19">
        <v>2.19115665528298E-2</v>
      </c>
      <c r="W11" s="19">
        <v>6.6514184156303502E-2</v>
      </c>
      <c r="X11" s="19">
        <v>4.2166661390756401E-2</v>
      </c>
      <c r="Y11" s="19">
        <v>4.6942607226010402E-2</v>
      </c>
      <c r="Z11" s="19">
        <v>2.3275981526471302E-2</v>
      </c>
      <c r="AA11" s="19">
        <v>5.6323579663190002E-2</v>
      </c>
      <c r="AB11" s="19">
        <v>4.7490312127702099E-2</v>
      </c>
      <c r="AC11" s="19">
        <v>6.3611791031423406E-2</v>
      </c>
      <c r="AD11" s="19">
        <v>5.2146437826582202E-2</v>
      </c>
      <c r="AE11" s="19"/>
      <c r="AF11" s="19">
        <v>3.3427979047527999E-2</v>
      </c>
      <c r="AG11" s="19">
        <v>3.35176939183634E-2</v>
      </c>
      <c r="AH11" s="19">
        <v>7.8159517542572596E-2</v>
      </c>
      <c r="AI11" s="19"/>
      <c r="AJ11" s="19">
        <v>2.9884582859561401E-2</v>
      </c>
      <c r="AK11" s="19">
        <v>4.1616527231061802E-2</v>
      </c>
      <c r="AL11" s="19">
        <v>2.2764850490014601E-2</v>
      </c>
      <c r="AM11" s="19">
        <v>3.66160834846442E-2</v>
      </c>
      <c r="AN11" s="19">
        <v>5.5188892914859997E-2</v>
      </c>
      <c r="AO11" s="19"/>
      <c r="AP11" s="19">
        <v>4.0357207563156403E-2</v>
      </c>
      <c r="AQ11" s="19">
        <v>4.4402915659171899E-2</v>
      </c>
      <c r="AR11" s="19">
        <v>2.9104810876879699E-2</v>
      </c>
      <c r="AS11" s="19">
        <v>4.24511409264621E-2</v>
      </c>
      <c r="AT11" s="19">
        <v>7.4096075275344897E-2</v>
      </c>
      <c r="AU11" s="19">
        <v>4.3026450327562901E-2</v>
      </c>
      <c r="AV11" s="19"/>
      <c r="AW11" s="19">
        <v>9.6035202693076693E-2</v>
      </c>
      <c r="AX11" s="19">
        <v>0.124212000849646</v>
      </c>
      <c r="AY11" s="19">
        <v>6.8434263218993693E-2</v>
      </c>
      <c r="AZ11" s="19">
        <v>5.37221570662446E-2</v>
      </c>
      <c r="BA11" s="19">
        <v>4.9045271241879899E-2</v>
      </c>
      <c r="BB11" s="19">
        <v>3.2229805793467597E-2</v>
      </c>
      <c r="BC11" s="19">
        <v>5.1592140207045202E-2</v>
      </c>
      <c r="BD11" s="19">
        <v>1.3939885760741901E-2</v>
      </c>
      <c r="BE11" s="19">
        <v>2.6495633030396499E-2</v>
      </c>
      <c r="BF11" s="19">
        <v>2.9166952908083299E-2</v>
      </c>
      <c r="BG11" s="19">
        <v>4.0713590243190302E-2</v>
      </c>
      <c r="BH11" s="19">
        <v>2.85846103972585E-2</v>
      </c>
      <c r="BI11" s="19">
        <v>3.7987472861745697E-2</v>
      </c>
      <c r="BJ11" s="19">
        <v>0</v>
      </c>
      <c r="BK11" s="19">
        <v>0</v>
      </c>
      <c r="BL11" s="19">
        <v>3.6358910624951203E-2</v>
      </c>
      <c r="BM11" s="19"/>
      <c r="BN11" s="19">
        <v>4.3541413937333497E-2</v>
      </c>
      <c r="BO11" s="19">
        <v>4.4606029156222998E-2</v>
      </c>
      <c r="BP11" s="19"/>
      <c r="BQ11" s="19">
        <v>3.8862213586900701E-2</v>
      </c>
      <c r="BR11" s="19">
        <v>5.9946787498989698E-2</v>
      </c>
      <c r="BS11" s="19"/>
      <c r="BT11" s="19">
        <v>7.05573922969564E-2</v>
      </c>
      <c r="BU11" s="19"/>
      <c r="BV11" s="19">
        <v>6.4771276201195202E-2</v>
      </c>
      <c r="BW11" s="19">
        <v>5.5897413277270797E-2</v>
      </c>
      <c r="BX11" s="19">
        <v>3.2838187698067102E-2</v>
      </c>
      <c r="BY11" s="19"/>
      <c r="BZ11" s="19">
        <v>5.5680119765133401E-2</v>
      </c>
      <c r="CA11" s="19">
        <v>7.4385667058121593E-2</v>
      </c>
      <c r="CB11" s="19">
        <v>4.8364473542348699E-2</v>
      </c>
      <c r="CC11" s="19">
        <v>5.7053928237868597E-2</v>
      </c>
      <c r="CD11" s="19">
        <v>3.1724481257991002E-2</v>
      </c>
      <c r="CE11" s="19">
        <v>2.43728164072297E-2</v>
      </c>
      <c r="CF11" s="19">
        <v>1.5737497999789199E-2</v>
      </c>
      <c r="CG11" s="19"/>
      <c r="CH11" s="19">
        <v>3.6037273636502103E-2</v>
      </c>
      <c r="CI11" s="19">
        <v>3.1223042751376599E-2</v>
      </c>
      <c r="CJ11" s="19">
        <v>5.1429099399521901E-2</v>
      </c>
      <c r="CK11" s="19">
        <v>6.4513981571153498E-2</v>
      </c>
      <c r="CL11" s="19">
        <v>3.9449024083134103E-2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414</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0.27876202898368402</v>
      </c>
      <c r="D9" s="17">
        <v>0.279552683740524</v>
      </c>
      <c r="E9" s="17">
        <v>0.27616247949348899</v>
      </c>
      <c r="F9" s="17"/>
      <c r="G9" s="17">
        <v>0.51952809250431697</v>
      </c>
      <c r="H9" s="17">
        <v>0.38087047345679997</v>
      </c>
      <c r="I9" s="17">
        <v>0.28917190685650401</v>
      </c>
      <c r="J9" s="17">
        <v>0.207705488838031</v>
      </c>
      <c r="K9" s="17">
        <v>0.226243047402161</v>
      </c>
      <c r="L9" s="17">
        <v>0.119775161226438</v>
      </c>
      <c r="M9" s="17"/>
      <c r="N9" s="17">
        <v>0.26788350425608198</v>
      </c>
      <c r="O9" s="17">
        <v>0.30440127497490899</v>
      </c>
      <c r="P9" s="17">
        <v>0.23095035435972999</v>
      </c>
      <c r="Q9" s="17">
        <v>0.30873743526006397</v>
      </c>
      <c r="R9" s="17"/>
      <c r="S9" s="17">
        <v>0.38801274575943401</v>
      </c>
      <c r="T9" s="17">
        <v>0.21270260389003801</v>
      </c>
      <c r="U9" s="17">
        <v>0.14744883972839401</v>
      </c>
      <c r="V9" s="17">
        <v>0.211992903915457</v>
      </c>
      <c r="W9" s="17">
        <v>0.235233374727714</v>
      </c>
      <c r="X9" s="17">
        <v>0.35013121843587502</v>
      </c>
      <c r="Y9" s="17">
        <v>0.27789073826137101</v>
      </c>
      <c r="Z9" s="17">
        <v>0.28609080141286303</v>
      </c>
      <c r="AA9" s="17">
        <v>0.30424127750892499</v>
      </c>
      <c r="AB9" s="17">
        <v>0.29967353766563898</v>
      </c>
      <c r="AC9" s="17">
        <v>0.27549994561138602</v>
      </c>
      <c r="AD9" s="17">
        <v>0.33381165717044797</v>
      </c>
      <c r="AE9" s="17"/>
      <c r="AF9" s="17">
        <v>0.207432504199977</v>
      </c>
      <c r="AG9" s="17">
        <v>0.28220234527292898</v>
      </c>
      <c r="AH9" s="17">
        <v>0.28827546069183402</v>
      </c>
      <c r="AI9" s="17"/>
      <c r="AJ9" s="17">
        <v>0.23352522014148999</v>
      </c>
      <c r="AK9" s="17">
        <v>0.31247148401581998</v>
      </c>
      <c r="AL9" s="17">
        <v>0.203552224047199</v>
      </c>
      <c r="AM9" s="17">
        <v>0.25937101479775798</v>
      </c>
      <c r="AN9" s="17">
        <v>0.28543876386885297</v>
      </c>
      <c r="AO9" s="17"/>
      <c r="AP9" s="17">
        <v>0.359291579898529</v>
      </c>
      <c r="AQ9" s="17">
        <v>0.25022213001626897</v>
      </c>
      <c r="AR9" s="17">
        <v>0.233768957603953</v>
      </c>
      <c r="AS9" s="17">
        <v>0.24511351857324101</v>
      </c>
      <c r="AT9" s="17">
        <v>0.30622914857570499</v>
      </c>
      <c r="AU9" s="17">
        <v>0.20665930193529899</v>
      </c>
      <c r="AV9" s="17"/>
      <c r="AW9" s="17">
        <v>0.19276019466341501</v>
      </c>
      <c r="AX9" s="17">
        <v>0.46863021595337601</v>
      </c>
      <c r="AY9" s="17">
        <v>0.379325823775991</v>
      </c>
      <c r="AZ9" s="17">
        <v>0.36526113648074099</v>
      </c>
      <c r="BA9" s="17">
        <v>0.25500009532826501</v>
      </c>
      <c r="BB9" s="17">
        <v>0.30659027309475301</v>
      </c>
      <c r="BC9" s="17">
        <v>0.28068808783852001</v>
      </c>
      <c r="BD9" s="17">
        <v>0.26893611500487002</v>
      </c>
      <c r="BE9" s="17">
        <v>0.26342836803226199</v>
      </c>
      <c r="BF9" s="17">
        <v>0.27572464720046103</v>
      </c>
      <c r="BG9" s="17">
        <v>0.239205370493352</v>
      </c>
      <c r="BH9" s="17">
        <v>0.15738183706324299</v>
      </c>
      <c r="BI9" s="17">
        <v>0.20760914315516199</v>
      </c>
      <c r="BJ9" s="17">
        <v>0.31450997108397499</v>
      </c>
      <c r="BK9" s="17">
        <v>0.17586485135468999</v>
      </c>
      <c r="BL9" s="17">
        <v>0.25914780687399003</v>
      </c>
      <c r="BM9" s="17"/>
      <c r="BN9" s="17">
        <v>0.24303786966352101</v>
      </c>
      <c r="BO9" s="17">
        <v>0.32862582510272498</v>
      </c>
      <c r="BP9" s="17"/>
      <c r="BQ9" s="17">
        <v>0.35048572687341301</v>
      </c>
      <c r="BR9" s="17">
        <v>0.245248657759669</v>
      </c>
      <c r="BS9" s="17"/>
      <c r="BT9" s="17">
        <v>0.34020888878639899</v>
      </c>
      <c r="BU9" s="17"/>
      <c r="BV9" s="17">
        <v>0.34989173610295099</v>
      </c>
      <c r="BW9" s="17">
        <v>0.40602379913248399</v>
      </c>
      <c r="BX9" s="17">
        <v>0.19648753005612901</v>
      </c>
      <c r="BY9" s="17"/>
      <c r="BZ9" s="17">
        <v>0.44310213272575699</v>
      </c>
      <c r="CA9" s="17">
        <v>0.348973456411586</v>
      </c>
      <c r="CB9" s="17">
        <v>0.29089087129442498</v>
      </c>
      <c r="CC9" s="17">
        <v>0.32064626193814799</v>
      </c>
      <c r="CD9" s="17">
        <v>0.21080617159857601</v>
      </c>
      <c r="CE9" s="17">
        <v>0.21585318638436099</v>
      </c>
      <c r="CF9" s="17">
        <v>0.23492294405642999</v>
      </c>
      <c r="CG9" s="17"/>
      <c r="CH9" s="17">
        <v>0.27040299274375901</v>
      </c>
      <c r="CI9" s="17">
        <v>0.20471033868271801</v>
      </c>
      <c r="CJ9" s="17">
        <v>0.29299183967987003</v>
      </c>
      <c r="CK9" s="17">
        <v>0.38135941617907299</v>
      </c>
      <c r="CL9" s="17">
        <v>0.45589620761740302</v>
      </c>
    </row>
    <row r="10" spans="2:90" x14ac:dyDescent="0.3">
      <c r="B10" s="18" t="s">
        <v>410</v>
      </c>
      <c r="C10" s="17">
        <v>0.69943422431042201</v>
      </c>
      <c r="D10" s="17">
        <v>0.69694100544868098</v>
      </c>
      <c r="E10" s="17">
        <v>0.70352485522838804</v>
      </c>
      <c r="F10" s="17"/>
      <c r="G10" s="17">
        <v>0.44890879514153198</v>
      </c>
      <c r="H10" s="17">
        <v>0.58363574576413702</v>
      </c>
      <c r="I10" s="17">
        <v>0.67236552448735598</v>
      </c>
      <c r="J10" s="17">
        <v>0.77034167172198398</v>
      </c>
      <c r="K10" s="17">
        <v>0.770222452116895</v>
      </c>
      <c r="L10" s="17">
        <v>0.877596746628036</v>
      </c>
      <c r="M10" s="17"/>
      <c r="N10" s="17">
        <v>0.71879428801532597</v>
      </c>
      <c r="O10" s="17">
        <v>0.67280160020978896</v>
      </c>
      <c r="P10" s="17">
        <v>0.75205842814740198</v>
      </c>
      <c r="Q10" s="17">
        <v>0.65875288360776096</v>
      </c>
      <c r="R10" s="17"/>
      <c r="S10" s="17">
        <v>0.58346900078007502</v>
      </c>
      <c r="T10" s="17">
        <v>0.76989324380259805</v>
      </c>
      <c r="U10" s="17">
        <v>0.84719448328031</v>
      </c>
      <c r="V10" s="17">
        <v>0.77739583730031203</v>
      </c>
      <c r="W10" s="17">
        <v>0.73104714382297298</v>
      </c>
      <c r="X10" s="17">
        <v>0.61913229903074696</v>
      </c>
      <c r="Y10" s="17">
        <v>0.69378626063042503</v>
      </c>
      <c r="Z10" s="17">
        <v>0.68986253508498696</v>
      </c>
      <c r="AA10" s="17">
        <v>0.67424469515363095</v>
      </c>
      <c r="AB10" s="17">
        <v>0.67235618415690501</v>
      </c>
      <c r="AC10" s="17">
        <v>0.71591184632078297</v>
      </c>
      <c r="AD10" s="17">
        <v>0.64963920904195804</v>
      </c>
      <c r="AE10" s="17"/>
      <c r="AF10" s="17">
        <v>0.77271957664470903</v>
      </c>
      <c r="AG10" s="17">
        <v>0.70079594101425602</v>
      </c>
      <c r="AH10" s="17">
        <v>0.67506236311446699</v>
      </c>
      <c r="AI10" s="17"/>
      <c r="AJ10" s="17">
        <v>0.755271611504576</v>
      </c>
      <c r="AK10" s="17">
        <v>0.65721889958315405</v>
      </c>
      <c r="AL10" s="17">
        <v>0.78441133009472697</v>
      </c>
      <c r="AM10" s="17">
        <v>0.72538809981952501</v>
      </c>
      <c r="AN10" s="17">
        <v>0.705726216913103</v>
      </c>
      <c r="AO10" s="17"/>
      <c r="AP10" s="17">
        <v>0.61232977801980804</v>
      </c>
      <c r="AQ10" s="17">
        <v>0.728432243208324</v>
      </c>
      <c r="AR10" s="17">
        <v>0.75417811040072302</v>
      </c>
      <c r="AS10" s="17">
        <v>0.73246674269743595</v>
      </c>
      <c r="AT10" s="17">
        <v>0.66829987202158603</v>
      </c>
      <c r="AU10" s="17">
        <v>0.783094065864258</v>
      </c>
      <c r="AV10" s="17"/>
      <c r="AW10" s="17">
        <v>0.71203694754152302</v>
      </c>
      <c r="AX10" s="17">
        <v>0.43051389896993503</v>
      </c>
      <c r="AY10" s="17">
        <v>0.59296558490818796</v>
      </c>
      <c r="AZ10" s="17">
        <v>0.60351019597422195</v>
      </c>
      <c r="BA10" s="17">
        <v>0.71480697108964997</v>
      </c>
      <c r="BB10" s="17">
        <v>0.67563610456121803</v>
      </c>
      <c r="BC10" s="17">
        <v>0.70264523402067203</v>
      </c>
      <c r="BD10" s="17">
        <v>0.72456497066834402</v>
      </c>
      <c r="BE10" s="17">
        <v>0.72157881343996799</v>
      </c>
      <c r="BF10" s="17">
        <v>0.71490162921968803</v>
      </c>
      <c r="BG10" s="17">
        <v>0.74700496840880504</v>
      </c>
      <c r="BH10" s="17">
        <v>0.83099344056910196</v>
      </c>
      <c r="BI10" s="17">
        <v>0.79239085684483801</v>
      </c>
      <c r="BJ10" s="17">
        <v>0.663664909406396</v>
      </c>
      <c r="BK10" s="17">
        <v>0.82413514864531001</v>
      </c>
      <c r="BL10" s="17">
        <v>0.719874834603073</v>
      </c>
      <c r="BM10" s="17"/>
      <c r="BN10" s="17">
        <v>0.73549922232661502</v>
      </c>
      <c r="BO10" s="17">
        <v>0.64878324121555098</v>
      </c>
      <c r="BP10" s="17"/>
      <c r="BQ10" s="17">
        <v>0.62219585297128499</v>
      </c>
      <c r="BR10" s="17">
        <v>0.70893779539048396</v>
      </c>
      <c r="BS10" s="17"/>
      <c r="BT10" s="17">
        <v>0.62622458930699498</v>
      </c>
      <c r="BU10" s="17"/>
      <c r="BV10" s="17">
        <v>0.61229577937566204</v>
      </c>
      <c r="BW10" s="17">
        <v>0.56833143102622696</v>
      </c>
      <c r="BX10" s="17">
        <v>0.79090808444635696</v>
      </c>
      <c r="BY10" s="17"/>
      <c r="BZ10" s="17">
        <v>0.52731566948552799</v>
      </c>
      <c r="CA10" s="17">
        <v>0.62122470770568805</v>
      </c>
      <c r="CB10" s="17">
        <v>0.67792108875882795</v>
      </c>
      <c r="CC10" s="17">
        <v>0.64303679551353099</v>
      </c>
      <c r="CD10" s="17">
        <v>0.77971825350748303</v>
      </c>
      <c r="CE10" s="17">
        <v>0.77209010782710297</v>
      </c>
      <c r="CF10" s="17">
        <v>0.76063246607703205</v>
      </c>
      <c r="CG10" s="17"/>
      <c r="CH10" s="17">
        <v>0.69470344748699997</v>
      </c>
      <c r="CI10" s="17">
        <v>0.78453859132022796</v>
      </c>
      <c r="CJ10" s="17">
        <v>0.68360333998725997</v>
      </c>
      <c r="CK10" s="17">
        <v>0.58617419974391805</v>
      </c>
      <c r="CL10" s="17">
        <v>0.50798919995626102</v>
      </c>
    </row>
    <row r="11" spans="2:90" x14ac:dyDescent="0.3">
      <c r="B11" s="18" t="s">
        <v>118</v>
      </c>
      <c r="C11" s="19">
        <v>2.18037467058937E-2</v>
      </c>
      <c r="D11" s="19">
        <v>2.3506310810794399E-2</v>
      </c>
      <c r="E11" s="19">
        <v>2.0312665278123102E-2</v>
      </c>
      <c r="F11" s="19"/>
      <c r="G11" s="19">
        <v>3.1563112354150401E-2</v>
      </c>
      <c r="H11" s="19">
        <v>3.5493780779062997E-2</v>
      </c>
      <c r="I11" s="19">
        <v>3.8462568656139902E-2</v>
      </c>
      <c r="J11" s="19">
        <v>2.1952839439985002E-2</v>
      </c>
      <c r="K11" s="19">
        <v>3.5345004809433202E-3</v>
      </c>
      <c r="L11" s="19">
        <v>2.6280921455257402E-3</v>
      </c>
      <c r="M11" s="19"/>
      <c r="N11" s="19">
        <v>1.3322207728591801E-2</v>
      </c>
      <c r="O11" s="19">
        <v>2.2797124815302199E-2</v>
      </c>
      <c r="P11" s="19">
        <v>1.6991217492867999E-2</v>
      </c>
      <c r="Q11" s="19">
        <v>3.2509681132175297E-2</v>
      </c>
      <c r="R11" s="19"/>
      <c r="S11" s="19">
        <v>2.8518253460491201E-2</v>
      </c>
      <c r="T11" s="19">
        <v>1.74041523073644E-2</v>
      </c>
      <c r="U11" s="19">
        <v>5.3566769912961696E-3</v>
      </c>
      <c r="V11" s="19">
        <v>1.06112587842307E-2</v>
      </c>
      <c r="W11" s="19">
        <v>3.37194814493137E-2</v>
      </c>
      <c r="X11" s="19">
        <v>3.0736482533377501E-2</v>
      </c>
      <c r="Y11" s="19">
        <v>2.83230011082043E-2</v>
      </c>
      <c r="Z11" s="19">
        <v>2.40466635021498E-2</v>
      </c>
      <c r="AA11" s="19">
        <v>2.1514027337444699E-2</v>
      </c>
      <c r="AB11" s="19">
        <v>2.7970278177456301E-2</v>
      </c>
      <c r="AC11" s="19">
        <v>8.5882080678309405E-3</v>
      </c>
      <c r="AD11" s="19">
        <v>1.6549133787594299E-2</v>
      </c>
      <c r="AE11" s="19"/>
      <c r="AF11" s="19">
        <v>1.9847919155313799E-2</v>
      </c>
      <c r="AG11" s="19">
        <v>1.7001713712814202E-2</v>
      </c>
      <c r="AH11" s="19">
        <v>3.66621761936997E-2</v>
      </c>
      <c r="AI11" s="19"/>
      <c r="AJ11" s="19">
        <v>1.12031683539341E-2</v>
      </c>
      <c r="AK11" s="19">
        <v>3.0309616401025499E-2</v>
      </c>
      <c r="AL11" s="19">
        <v>1.20364458580748E-2</v>
      </c>
      <c r="AM11" s="19">
        <v>1.5240885382716601E-2</v>
      </c>
      <c r="AN11" s="19">
        <v>8.8350192180440094E-3</v>
      </c>
      <c r="AO11" s="19"/>
      <c r="AP11" s="19">
        <v>2.8378642081663099E-2</v>
      </c>
      <c r="AQ11" s="19">
        <v>2.1345626775406499E-2</v>
      </c>
      <c r="AR11" s="19">
        <v>1.2052931995324E-2</v>
      </c>
      <c r="AS11" s="19">
        <v>2.2419738729322802E-2</v>
      </c>
      <c r="AT11" s="19">
        <v>2.54709794027091E-2</v>
      </c>
      <c r="AU11" s="19">
        <v>1.02466322004431E-2</v>
      </c>
      <c r="AV11" s="19"/>
      <c r="AW11" s="19">
        <v>9.5202857795061893E-2</v>
      </c>
      <c r="AX11" s="19">
        <v>0.100855885076688</v>
      </c>
      <c r="AY11" s="19">
        <v>2.77085913158218E-2</v>
      </c>
      <c r="AZ11" s="19">
        <v>3.1228667545036601E-2</v>
      </c>
      <c r="BA11" s="19">
        <v>3.01929335820845E-2</v>
      </c>
      <c r="BB11" s="19">
        <v>1.7773622344029402E-2</v>
      </c>
      <c r="BC11" s="19">
        <v>1.6666678140807401E-2</v>
      </c>
      <c r="BD11" s="19">
        <v>6.4989143267857796E-3</v>
      </c>
      <c r="BE11" s="19">
        <v>1.4992818527769399E-2</v>
      </c>
      <c r="BF11" s="19">
        <v>9.3737235798505899E-3</v>
      </c>
      <c r="BG11" s="19">
        <v>1.37896610978434E-2</v>
      </c>
      <c r="BH11" s="19">
        <v>1.16247223676555E-2</v>
      </c>
      <c r="BI11" s="19">
        <v>0</v>
      </c>
      <c r="BJ11" s="19">
        <v>2.1825119509628399E-2</v>
      </c>
      <c r="BK11" s="19">
        <v>0</v>
      </c>
      <c r="BL11" s="19">
        <v>2.0977358522937299E-2</v>
      </c>
      <c r="BM11" s="19"/>
      <c r="BN11" s="19">
        <v>2.14629080098633E-2</v>
      </c>
      <c r="BO11" s="19">
        <v>2.25909336817233E-2</v>
      </c>
      <c r="BP11" s="19"/>
      <c r="BQ11" s="19">
        <v>2.7318420155302801E-2</v>
      </c>
      <c r="BR11" s="19">
        <v>4.58135468498473E-2</v>
      </c>
      <c r="BS11" s="19"/>
      <c r="BT11" s="19">
        <v>3.3566521906605903E-2</v>
      </c>
      <c r="BU11" s="19"/>
      <c r="BV11" s="19">
        <v>3.78124845213864E-2</v>
      </c>
      <c r="BW11" s="19">
        <v>2.5644769841289199E-2</v>
      </c>
      <c r="BX11" s="19">
        <v>1.26043854975135E-2</v>
      </c>
      <c r="BY11" s="19"/>
      <c r="BZ11" s="19">
        <v>2.9582197788715101E-2</v>
      </c>
      <c r="CA11" s="19">
        <v>2.9801835882726099E-2</v>
      </c>
      <c r="CB11" s="19">
        <v>3.1188039946747698E-2</v>
      </c>
      <c r="CC11" s="19">
        <v>3.6316942548321102E-2</v>
      </c>
      <c r="CD11" s="19">
        <v>9.4755748939411907E-3</v>
      </c>
      <c r="CE11" s="19">
        <v>1.2056705788535901E-2</v>
      </c>
      <c r="CF11" s="19">
        <v>4.4445898665376304E-3</v>
      </c>
      <c r="CG11" s="19"/>
      <c r="CH11" s="19">
        <v>3.4893559769240898E-2</v>
      </c>
      <c r="CI11" s="19">
        <v>1.0751069997053799E-2</v>
      </c>
      <c r="CJ11" s="19">
        <v>2.3404820332870099E-2</v>
      </c>
      <c r="CK11" s="19">
        <v>3.2466384077007998E-2</v>
      </c>
      <c r="CL11" s="19">
        <v>3.6114592426335898E-2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415</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0.105242433681299</v>
      </c>
      <c r="D9" s="17">
        <v>0.11021334937034399</v>
      </c>
      <c r="E9" s="17">
        <v>0.101218604056314</v>
      </c>
      <c r="F9" s="17"/>
      <c r="G9" s="17">
        <v>0.225433673827482</v>
      </c>
      <c r="H9" s="17">
        <v>0.221031212013901</v>
      </c>
      <c r="I9" s="17">
        <v>0.119041128024481</v>
      </c>
      <c r="J9" s="17">
        <v>5.0090962366958099E-2</v>
      </c>
      <c r="K9" s="17">
        <v>2.9440532785924001E-2</v>
      </c>
      <c r="L9" s="17">
        <v>1.51100365700494E-2</v>
      </c>
      <c r="M9" s="17"/>
      <c r="N9" s="17">
        <v>0.129589060775853</v>
      </c>
      <c r="O9" s="17">
        <v>9.9251441965300002E-2</v>
      </c>
      <c r="P9" s="17">
        <v>9.7005460958142498E-2</v>
      </c>
      <c r="Q9" s="17">
        <v>9.3516379407768802E-2</v>
      </c>
      <c r="R9" s="17"/>
      <c r="S9" s="17">
        <v>0.16845085849463201</v>
      </c>
      <c r="T9" s="17">
        <v>7.8864324528784002E-2</v>
      </c>
      <c r="U9" s="17">
        <v>7.6062397952137997E-2</v>
      </c>
      <c r="V9" s="17">
        <v>9.2789367692898E-2</v>
      </c>
      <c r="W9" s="17">
        <v>0.127990955813642</v>
      </c>
      <c r="X9" s="17">
        <v>0.12945582272387299</v>
      </c>
      <c r="Y9" s="17">
        <v>8.8808975143777794E-2</v>
      </c>
      <c r="Z9" s="17">
        <v>9.0665276228818398E-2</v>
      </c>
      <c r="AA9" s="17">
        <v>6.7328160392730804E-2</v>
      </c>
      <c r="AB9" s="17">
        <v>0.128294809150341</v>
      </c>
      <c r="AC9" s="17">
        <v>8.0342994920510002E-2</v>
      </c>
      <c r="AD9" s="17">
        <v>8.8653209474802902E-2</v>
      </c>
      <c r="AE9" s="17"/>
      <c r="AF9" s="17">
        <v>6.8556120046838295E-2</v>
      </c>
      <c r="AG9" s="17">
        <v>0.10558175532615401</v>
      </c>
      <c r="AH9" s="17">
        <v>0.154090246105233</v>
      </c>
      <c r="AI9" s="17"/>
      <c r="AJ9" s="17">
        <v>9.3183039350309596E-2</v>
      </c>
      <c r="AK9" s="17">
        <v>0.12720975620434699</v>
      </c>
      <c r="AL9" s="17">
        <v>4.9801499360168998E-2</v>
      </c>
      <c r="AM9" s="17">
        <v>9.4508051155399994E-2</v>
      </c>
      <c r="AN9" s="17">
        <v>0.20655518955570701</v>
      </c>
      <c r="AO9" s="17"/>
      <c r="AP9" s="17">
        <v>0.135895298577211</v>
      </c>
      <c r="AQ9" s="17">
        <v>0.132889248644569</v>
      </c>
      <c r="AR9" s="17">
        <v>6.9886786751456598E-2</v>
      </c>
      <c r="AS9" s="17">
        <v>9.1338618423015203E-2</v>
      </c>
      <c r="AT9" s="17">
        <v>0.17126748330043301</v>
      </c>
      <c r="AU9" s="17">
        <v>3.5613183816722599E-2</v>
      </c>
      <c r="AV9" s="17"/>
      <c r="AW9" s="17">
        <v>5.19026093843259E-2</v>
      </c>
      <c r="AX9" s="17">
        <v>9.9149438401472098E-2</v>
      </c>
      <c r="AY9" s="17">
        <v>0.124243458508233</v>
      </c>
      <c r="AZ9" s="17">
        <v>7.3876947209486399E-2</v>
      </c>
      <c r="BA9" s="17">
        <v>0.13180406863893099</v>
      </c>
      <c r="BB9" s="17">
        <v>8.3459310776245896E-2</v>
      </c>
      <c r="BC9" s="17">
        <v>0.117367910883379</v>
      </c>
      <c r="BD9" s="17">
        <v>7.7882573169943903E-2</v>
      </c>
      <c r="BE9" s="17">
        <v>0.109243222619045</v>
      </c>
      <c r="BF9" s="17">
        <v>8.0362985615346494E-2</v>
      </c>
      <c r="BG9" s="17">
        <v>0.11436750404202101</v>
      </c>
      <c r="BH9" s="17">
        <v>0.11332089485694601</v>
      </c>
      <c r="BI9" s="17">
        <v>8.7060735009560894E-2</v>
      </c>
      <c r="BJ9" s="17">
        <v>8.4580664566957203E-2</v>
      </c>
      <c r="BK9" s="17">
        <v>9.6745030655731507E-2</v>
      </c>
      <c r="BL9" s="17">
        <v>0.169613673197054</v>
      </c>
      <c r="BM9" s="17"/>
      <c r="BN9" s="17">
        <v>9.7899327719539395E-2</v>
      </c>
      <c r="BO9" s="17">
        <v>0.116914540015399</v>
      </c>
      <c r="BP9" s="17"/>
      <c r="BQ9" s="17">
        <v>0.13444431945879301</v>
      </c>
      <c r="BR9" s="17">
        <v>0.14446027614447099</v>
      </c>
      <c r="BS9" s="17"/>
      <c r="BT9" s="17">
        <v>0.17037911279033399</v>
      </c>
      <c r="BU9" s="17"/>
      <c r="BV9" s="17">
        <v>0.111248321093026</v>
      </c>
      <c r="BW9" s="17">
        <v>0.13196574513859399</v>
      </c>
      <c r="BX9" s="17">
        <v>8.5379620498859304E-2</v>
      </c>
      <c r="BY9" s="17"/>
      <c r="BZ9" s="17">
        <v>0.106779764246055</v>
      </c>
      <c r="CA9" s="17">
        <v>7.3701377313433902E-2</v>
      </c>
      <c r="CB9" s="17">
        <v>0.105342962846477</v>
      </c>
      <c r="CC9" s="17">
        <v>0.15121530143773701</v>
      </c>
      <c r="CD9" s="17">
        <v>0.116878677043857</v>
      </c>
      <c r="CE9" s="17">
        <v>9.6556803172272901E-2</v>
      </c>
      <c r="CF9" s="17">
        <v>0.12286068366262</v>
      </c>
      <c r="CG9" s="17"/>
      <c r="CH9" s="17">
        <v>0.24131821899349301</v>
      </c>
      <c r="CI9" s="17">
        <v>0.101633046677868</v>
      </c>
      <c r="CJ9" s="17">
        <v>8.6691641285316395E-2</v>
      </c>
      <c r="CK9" s="17">
        <v>7.2619776603934594E-2</v>
      </c>
      <c r="CL9" s="17">
        <v>0.103853678274673</v>
      </c>
    </row>
    <row r="10" spans="2:90" x14ac:dyDescent="0.3">
      <c r="B10" s="18" t="s">
        <v>410</v>
      </c>
      <c r="C10" s="17">
        <v>0.87073468691283995</v>
      </c>
      <c r="D10" s="17">
        <v>0.86799466602652697</v>
      </c>
      <c r="E10" s="17">
        <v>0.87238782780190505</v>
      </c>
      <c r="F10" s="17"/>
      <c r="G10" s="17">
        <v>0.74750333312363204</v>
      </c>
      <c r="H10" s="17">
        <v>0.73399548885718502</v>
      </c>
      <c r="I10" s="17">
        <v>0.846060373791095</v>
      </c>
      <c r="J10" s="17">
        <v>0.927638874058069</v>
      </c>
      <c r="K10" s="17">
        <v>0.96085708851723195</v>
      </c>
      <c r="L10" s="17">
        <v>0.97788048825308305</v>
      </c>
      <c r="M10" s="17"/>
      <c r="N10" s="17">
        <v>0.86156402914038399</v>
      </c>
      <c r="O10" s="17">
        <v>0.86839559245711295</v>
      </c>
      <c r="P10" s="17">
        <v>0.87760788661459299</v>
      </c>
      <c r="Q10" s="17">
        <v>0.87756666845638398</v>
      </c>
      <c r="R10" s="17"/>
      <c r="S10" s="17">
        <v>0.80273527691315305</v>
      </c>
      <c r="T10" s="17">
        <v>0.88830054376898604</v>
      </c>
      <c r="U10" s="17">
        <v>0.90079970383527597</v>
      </c>
      <c r="V10" s="17">
        <v>0.90721063230710197</v>
      </c>
      <c r="W10" s="17">
        <v>0.84391484277141204</v>
      </c>
      <c r="X10" s="17">
        <v>0.86531246966716802</v>
      </c>
      <c r="Y10" s="17">
        <v>0.85825310560640999</v>
      </c>
      <c r="Z10" s="17">
        <v>0.87297344394268395</v>
      </c>
      <c r="AA10" s="17">
        <v>0.92160082202066795</v>
      </c>
      <c r="AB10" s="17">
        <v>0.84913834635427399</v>
      </c>
      <c r="AC10" s="17">
        <v>0.88948962778348295</v>
      </c>
      <c r="AD10" s="17">
        <v>0.87851954182277903</v>
      </c>
      <c r="AE10" s="17"/>
      <c r="AF10" s="17">
        <v>0.90909651073535203</v>
      </c>
      <c r="AG10" s="17">
        <v>0.87458835320831396</v>
      </c>
      <c r="AH10" s="17">
        <v>0.81190282536481395</v>
      </c>
      <c r="AI10" s="17"/>
      <c r="AJ10" s="17">
        <v>0.89137473579151705</v>
      </c>
      <c r="AK10" s="17">
        <v>0.85101430721124305</v>
      </c>
      <c r="AL10" s="17">
        <v>0.93209281350114404</v>
      </c>
      <c r="AM10" s="17">
        <v>0.87532945688548502</v>
      </c>
      <c r="AN10" s="17">
        <v>0.78415759236044802</v>
      </c>
      <c r="AO10" s="17"/>
      <c r="AP10" s="17">
        <v>0.83510306485334096</v>
      </c>
      <c r="AQ10" s="17">
        <v>0.84897459131814801</v>
      </c>
      <c r="AR10" s="17">
        <v>0.89812043065154301</v>
      </c>
      <c r="AS10" s="17">
        <v>0.88771196382072504</v>
      </c>
      <c r="AT10" s="17">
        <v>0.80812311022132699</v>
      </c>
      <c r="AU10" s="17">
        <v>0.92634002687206096</v>
      </c>
      <c r="AV10" s="17"/>
      <c r="AW10" s="17">
        <v>0.948097390615674</v>
      </c>
      <c r="AX10" s="17">
        <v>0.80182830111335501</v>
      </c>
      <c r="AY10" s="17">
        <v>0.86359228691041101</v>
      </c>
      <c r="AZ10" s="17">
        <v>0.910862515318278</v>
      </c>
      <c r="BA10" s="17">
        <v>0.83048248966740801</v>
      </c>
      <c r="BB10" s="17">
        <v>0.90685178196611005</v>
      </c>
      <c r="BC10" s="17">
        <v>0.86549614105341</v>
      </c>
      <c r="BD10" s="17">
        <v>0.90165508060041999</v>
      </c>
      <c r="BE10" s="17">
        <v>0.89075677738095504</v>
      </c>
      <c r="BF10" s="17">
        <v>0.86907832737206603</v>
      </c>
      <c r="BG10" s="17">
        <v>0.86581497846456401</v>
      </c>
      <c r="BH10" s="17">
        <v>0.87505438277539904</v>
      </c>
      <c r="BI10" s="17">
        <v>0.91293926499043898</v>
      </c>
      <c r="BJ10" s="17">
        <v>0.86138836496001303</v>
      </c>
      <c r="BK10" s="17">
        <v>0.90325496934426897</v>
      </c>
      <c r="BL10" s="17">
        <v>0.80608117130429202</v>
      </c>
      <c r="BM10" s="17"/>
      <c r="BN10" s="17">
        <v>0.88190346811534504</v>
      </c>
      <c r="BO10" s="17">
        <v>0.85567429677934004</v>
      </c>
      <c r="BP10" s="17"/>
      <c r="BQ10" s="17">
        <v>0.84208459982474904</v>
      </c>
      <c r="BR10" s="17">
        <v>0.83102912976013199</v>
      </c>
      <c r="BS10" s="17"/>
      <c r="BT10" s="17">
        <v>0.79147729955538304</v>
      </c>
      <c r="BU10" s="17"/>
      <c r="BV10" s="17">
        <v>0.85905188658780995</v>
      </c>
      <c r="BW10" s="17">
        <v>0.83021684419774699</v>
      </c>
      <c r="BX10" s="17">
        <v>0.89824904960552099</v>
      </c>
      <c r="BY10" s="17"/>
      <c r="BZ10" s="17">
        <v>0.84109334808361702</v>
      </c>
      <c r="CA10" s="17">
        <v>0.91301097358262495</v>
      </c>
      <c r="CB10" s="17">
        <v>0.86584956443437</v>
      </c>
      <c r="CC10" s="17">
        <v>0.82267282404255204</v>
      </c>
      <c r="CD10" s="17">
        <v>0.87070932726542905</v>
      </c>
      <c r="CE10" s="17">
        <v>0.88108942062996598</v>
      </c>
      <c r="CF10" s="17">
        <v>0.87713931633737996</v>
      </c>
      <c r="CG10" s="17"/>
      <c r="CH10" s="17">
        <v>0.70981986527394803</v>
      </c>
      <c r="CI10" s="17">
        <v>0.89124177552915096</v>
      </c>
      <c r="CJ10" s="17">
        <v>0.88874472445495001</v>
      </c>
      <c r="CK10" s="17">
        <v>0.88593363473840503</v>
      </c>
      <c r="CL10" s="17">
        <v>0.84890282014628604</v>
      </c>
    </row>
    <row r="11" spans="2:90" x14ac:dyDescent="0.3">
      <c r="B11" s="18" t="s">
        <v>118</v>
      </c>
      <c r="C11" s="19">
        <v>2.40228794058602E-2</v>
      </c>
      <c r="D11" s="19">
        <v>2.17919846031292E-2</v>
      </c>
      <c r="E11" s="19">
        <v>2.63935681417806E-2</v>
      </c>
      <c r="F11" s="19"/>
      <c r="G11" s="19">
        <v>2.70629930488861E-2</v>
      </c>
      <c r="H11" s="19">
        <v>4.4973299128914103E-2</v>
      </c>
      <c r="I11" s="19">
        <v>3.48984981844239E-2</v>
      </c>
      <c r="J11" s="19">
        <v>2.22701635749732E-2</v>
      </c>
      <c r="K11" s="19">
        <v>9.7023786968443992E-3</v>
      </c>
      <c r="L11" s="19">
        <v>7.0094751768670603E-3</v>
      </c>
      <c r="M11" s="19"/>
      <c r="N11" s="19">
        <v>8.8469100837626508E-3</v>
      </c>
      <c r="O11" s="19">
        <v>3.2352965577586601E-2</v>
      </c>
      <c r="P11" s="19">
        <v>2.5386652427264199E-2</v>
      </c>
      <c r="Q11" s="19">
        <v>2.8916952135846899E-2</v>
      </c>
      <c r="R11" s="19"/>
      <c r="S11" s="19">
        <v>2.8813864592214699E-2</v>
      </c>
      <c r="T11" s="19">
        <v>3.2835131702230298E-2</v>
      </c>
      <c r="U11" s="19">
        <v>2.31378982125858E-2</v>
      </c>
      <c r="V11" s="19">
        <v>0</v>
      </c>
      <c r="W11" s="19">
        <v>2.8094201414946399E-2</v>
      </c>
      <c r="X11" s="19">
        <v>5.23170760895896E-3</v>
      </c>
      <c r="Y11" s="19">
        <v>5.29379192498124E-2</v>
      </c>
      <c r="Z11" s="19">
        <v>3.6361279828497801E-2</v>
      </c>
      <c r="AA11" s="19">
        <v>1.10710175866014E-2</v>
      </c>
      <c r="AB11" s="19">
        <v>2.2566844495384701E-2</v>
      </c>
      <c r="AC11" s="19">
        <v>3.01673772960066E-2</v>
      </c>
      <c r="AD11" s="19">
        <v>3.2827248702417898E-2</v>
      </c>
      <c r="AE11" s="19"/>
      <c r="AF11" s="19">
        <v>2.23473692178097E-2</v>
      </c>
      <c r="AG11" s="19">
        <v>1.9829891465532101E-2</v>
      </c>
      <c r="AH11" s="19">
        <v>3.4006928529952997E-2</v>
      </c>
      <c r="AI11" s="19"/>
      <c r="AJ11" s="19">
        <v>1.54422248581737E-2</v>
      </c>
      <c r="AK11" s="19">
        <v>2.1775936584410599E-2</v>
      </c>
      <c r="AL11" s="19">
        <v>1.8105687138687401E-2</v>
      </c>
      <c r="AM11" s="19">
        <v>3.01624919591152E-2</v>
      </c>
      <c r="AN11" s="19">
        <v>9.2872180838447609E-3</v>
      </c>
      <c r="AO11" s="19"/>
      <c r="AP11" s="19">
        <v>2.9001636569448E-2</v>
      </c>
      <c r="AQ11" s="19">
        <v>1.81361600372833E-2</v>
      </c>
      <c r="AR11" s="19">
        <v>3.1992782597000398E-2</v>
      </c>
      <c r="AS11" s="19">
        <v>2.0949417756259699E-2</v>
      </c>
      <c r="AT11" s="19">
        <v>2.0609406478239799E-2</v>
      </c>
      <c r="AU11" s="19">
        <v>3.8046789311216599E-2</v>
      </c>
      <c r="AV11" s="19"/>
      <c r="AW11" s="19">
        <v>0</v>
      </c>
      <c r="AX11" s="19">
        <v>9.9022260485172695E-2</v>
      </c>
      <c r="AY11" s="19">
        <v>1.21642545813562E-2</v>
      </c>
      <c r="AZ11" s="19">
        <v>1.5260537472235399E-2</v>
      </c>
      <c r="BA11" s="19">
        <v>3.77134416936604E-2</v>
      </c>
      <c r="BB11" s="19">
        <v>9.6889072576436704E-3</v>
      </c>
      <c r="BC11" s="19">
        <v>1.7135948063211E-2</v>
      </c>
      <c r="BD11" s="19">
        <v>2.0462346229636202E-2</v>
      </c>
      <c r="BE11" s="19">
        <v>0</v>
      </c>
      <c r="BF11" s="19">
        <v>5.0558687012587603E-2</v>
      </c>
      <c r="BG11" s="19">
        <v>1.9817517493415E-2</v>
      </c>
      <c r="BH11" s="19">
        <v>1.16247223676555E-2</v>
      </c>
      <c r="BI11" s="19">
        <v>0</v>
      </c>
      <c r="BJ11" s="19">
        <v>5.4030970473029898E-2</v>
      </c>
      <c r="BK11" s="19">
        <v>0</v>
      </c>
      <c r="BL11" s="19">
        <v>2.4305155498653801E-2</v>
      </c>
      <c r="BM11" s="19"/>
      <c r="BN11" s="19">
        <v>2.01972041651153E-2</v>
      </c>
      <c r="BO11" s="19">
        <v>2.7411163205260599E-2</v>
      </c>
      <c r="BP11" s="19"/>
      <c r="BQ11" s="19">
        <v>2.3471080716457999E-2</v>
      </c>
      <c r="BR11" s="19">
        <v>2.4510594095396101E-2</v>
      </c>
      <c r="BS11" s="19"/>
      <c r="BT11" s="19">
        <v>3.8143587654282898E-2</v>
      </c>
      <c r="BU11" s="19"/>
      <c r="BV11" s="19">
        <v>2.9699792319163899E-2</v>
      </c>
      <c r="BW11" s="19">
        <v>3.78174106636592E-2</v>
      </c>
      <c r="BX11" s="19">
        <v>1.63713298956197E-2</v>
      </c>
      <c r="BY11" s="19"/>
      <c r="BZ11" s="19">
        <v>5.2126887670327499E-2</v>
      </c>
      <c r="CA11" s="19">
        <v>1.3287649103941699E-2</v>
      </c>
      <c r="CB11" s="19">
        <v>2.8807472719153401E-2</v>
      </c>
      <c r="CC11" s="19">
        <v>2.6111874519710601E-2</v>
      </c>
      <c r="CD11" s="19">
        <v>1.24119956907143E-2</v>
      </c>
      <c r="CE11" s="19">
        <v>2.2353776197761101E-2</v>
      </c>
      <c r="CF11" s="19">
        <v>0</v>
      </c>
      <c r="CG11" s="19"/>
      <c r="CH11" s="19">
        <v>4.88619157325592E-2</v>
      </c>
      <c r="CI11" s="19">
        <v>7.12517779298091E-3</v>
      </c>
      <c r="CJ11" s="19">
        <v>2.4563634259733701E-2</v>
      </c>
      <c r="CK11" s="19">
        <v>4.1446588657659801E-2</v>
      </c>
      <c r="CL11" s="19">
        <v>4.7243501579041398E-2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416</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0.18032808204346701</v>
      </c>
      <c r="D9" s="17">
        <v>0.19896243266914701</v>
      </c>
      <c r="E9" s="17">
        <v>0.163546149026325</v>
      </c>
      <c r="F9" s="17"/>
      <c r="G9" s="17">
        <v>0.230292212435251</v>
      </c>
      <c r="H9" s="17">
        <v>0.26515473853521199</v>
      </c>
      <c r="I9" s="17">
        <v>0.24032061195447599</v>
      </c>
      <c r="J9" s="17">
        <v>0.137129445122292</v>
      </c>
      <c r="K9" s="17">
        <v>0.129151489663762</v>
      </c>
      <c r="L9" s="17">
        <v>9.8097515834789206E-2</v>
      </c>
      <c r="M9" s="17"/>
      <c r="N9" s="17">
        <v>0.24906436217831099</v>
      </c>
      <c r="O9" s="17">
        <v>0.17121496703372899</v>
      </c>
      <c r="P9" s="17">
        <v>0.17093159024964899</v>
      </c>
      <c r="Q9" s="17">
        <v>0.123699797405559</v>
      </c>
      <c r="R9" s="17"/>
      <c r="S9" s="17">
        <v>0.229435583929052</v>
      </c>
      <c r="T9" s="17">
        <v>0.176767723144718</v>
      </c>
      <c r="U9" s="17">
        <v>0.117414908541984</v>
      </c>
      <c r="V9" s="17">
        <v>0.149106903041302</v>
      </c>
      <c r="W9" s="17">
        <v>0.200108758713998</v>
      </c>
      <c r="X9" s="17">
        <v>0.18096055096990099</v>
      </c>
      <c r="Y9" s="17">
        <v>0.14386005303354901</v>
      </c>
      <c r="Z9" s="17">
        <v>0.19710020738717299</v>
      </c>
      <c r="AA9" s="17">
        <v>0.14466204972695901</v>
      </c>
      <c r="AB9" s="17">
        <v>0.215771978660002</v>
      </c>
      <c r="AC9" s="17">
        <v>0.19053317859556601</v>
      </c>
      <c r="AD9" s="17">
        <v>0.26212277693950398</v>
      </c>
      <c r="AE9" s="17"/>
      <c r="AF9" s="17">
        <v>0.156074146919152</v>
      </c>
      <c r="AG9" s="17">
        <v>0.216163192333411</v>
      </c>
      <c r="AH9" s="17">
        <v>0.13753219961070101</v>
      </c>
      <c r="AI9" s="17"/>
      <c r="AJ9" s="17">
        <v>0.195580057095641</v>
      </c>
      <c r="AK9" s="17">
        <v>0.20740774056526601</v>
      </c>
      <c r="AL9" s="17">
        <v>0.166217561481695</v>
      </c>
      <c r="AM9" s="17">
        <v>0.19972765922907801</v>
      </c>
      <c r="AN9" s="17">
        <v>0.131673478056023</v>
      </c>
      <c r="AO9" s="17"/>
      <c r="AP9" s="17">
        <v>0.23670845507065599</v>
      </c>
      <c r="AQ9" s="17">
        <v>0.21671428813831201</v>
      </c>
      <c r="AR9" s="17">
        <v>9.98494874852804E-2</v>
      </c>
      <c r="AS9" s="17">
        <v>0.183005050967355</v>
      </c>
      <c r="AT9" s="17">
        <v>0.15559840969802599</v>
      </c>
      <c r="AU9" s="17">
        <v>0.14697319048412999</v>
      </c>
      <c r="AV9" s="17"/>
      <c r="AW9" s="17">
        <v>5.3573089408536299E-2</v>
      </c>
      <c r="AX9" s="17">
        <v>0.15609127953562199</v>
      </c>
      <c r="AY9" s="17">
        <v>0.14827775974054</v>
      </c>
      <c r="AZ9" s="17">
        <v>0.15436145346338101</v>
      </c>
      <c r="BA9" s="17">
        <v>0.14126125183444899</v>
      </c>
      <c r="BB9" s="17">
        <v>0.12741867262817599</v>
      </c>
      <c r="BC9" s="17">
        <v>0.13971183445823299</v>
      </c>
      <c r="BD9" s="17">
        <v>0.13979176899739801</v>
      </c>
      <c r="BE9" s="17">
        <v>0.19047252965067299</v>
      </c>
      <c r="BF9" s="17">
        <v>0.24529893846989201</v>
      </c>
      <c r="BG9" s="17">
        <v>0.25169206591309101</v>
      </c>
      <c r="BH9" s="17">
        <v>0.215948410636814</v>
      </c>
      <c r="BI9" s="17">
        <v>0.157043099862824</v>
      </c>
      <c r="BJ9" s="17">
        <v>0.25937105830882201</v>
      </c>
      <c r="BK9" s="17">
        <v>0.179043412542368</v>
      </c>
      <c r="BL9" s="17">
        <v>0.38606336113741402</v>
      </c>
      <c r="BM9" s="17"/>
      <c r="BN9" s="17">
        <v>0.209605957976853</v>
      </c>
      <c r="BO9" s="17">
        <v>0.139475764293545</v>
      </c>
      <c r="BP9" s="17"/>
      <c r="BQ9" s="17">
        <v>0.23609690407299799</v>
      </c>
      <c r="BR9" s="17">
        <v>0.168794198166177</v>
      </c>
      <c r="BS9" s="17"/>
      <c r="BT9" s="17">
        <v>0.253524034824269</v>
      </c>
      <c r="BU9" s="17"/>
      <c r="BV9" s="17">
        <v>0.103844015737397</v>
      </c>
      <c r="BW9" s="17">
        <v>0.14677735941568801</v>
      </c>
      <c r="BX9" s="17">
        <v>0.218842178422678</v>
      </c>
      <c r="BY9" s="17"/>
      <c r="BZ9" s="17">
        <v>0.10120813875165</v>
      </c>
      <c r="CA9" s="17">
        <v>0.137370291714078</v>
      </c>
      <c r="CB9" s="17">
        <v>0.15921451154520799</v>
      </c>
      <c r="CC9" s="17">
        <v>0.18095284194755301</v>
      </c>
      <c r="CD9" s="17">
        <v>0.21202678961137</v>
      </c>
      <c r="CE9" s="17">
        <v>0.19345930578587101</v>
      </c>
      <c r="CF9" s="17">
        <v>0.304550132782409</v>
      </c>
      <c r="CG9" s="17"/>
      <c r="CH9" s="17">
        <v>0.378473062225469</v>
      </c>
      <c r="CI9" s="17">
        <v>0.18412463337820301</v>
      </c>
      <c r="CJ9" s="17">
        <v>0.153522168018079</v>
      </c>
      <c r="CK9" s="17">
        <v>0.124488926551669</v>
      </c>
      <c r="CL9" s="17">
        <v>0.12476260942751</v>
      </c>
    </row>
    <row r="10" spans="2:90" x14ac:dyDescent="0.3">
      <c r="B10" s="18" t="s">
        <v>410</v>
      </c>
      <c r="C10" s="17">
        <v>0.79784899860130498</v>
      </c>
      <c r="D10" s="17">
        <v>0.77677195085471795</v>
      </c>
      <c r="E10" s="17">
        <v>0.81684519488074903</v>
      </c>
      <c r="F10" s="17"/>
      <c r="G10" s="17">
        <v>0.74874258112234204</v>
      </c>
      <c r="H10" s="17">
        <v>0.69370653831561502</v>
      </c>
      <c r="I10" s="17">
        <v>0.71838793921260202</v>
      </c>
      <c r="J10" s="17">
        <v>0.848737176125401</v>
      </c>
      <c r="K10" s="17">
        <v>0.86024925833810795</v>
      </c>
      <c r="L10" s="17">
        <v>0.89746323643856496</v>
      </c>
      <c r="M10" s="17"/>
      <c r="N10" s="17">
        <v>0.73824134556683696</v>
      </c>
      <c r="O10" s="17">
        <v>0.80587410290515504</v>
      </c>
      <c r="P10" s="17">
        <v>0.81167602805064498</v>
      </c>
      <c r="Q10" s="17">
        <v>0.84350797729551097</v>
      </c>
      <c r="R10" s="17"/>
      <c r="S10" s="17">
        <v>0.74764635812465197</v>
      </c>
      <c r="T10" s="17">
        <v>0.804879159200937</v>
      </c>
      <c r="U10" s="17">
        <v>0.87671644934029003</v>
      </c>
      <c r="V10" s="17">
        <v>0.84019965075943503</v>
      </c>
      <c r="W10" s="17">
        <v>0.773166626573211</v>
      </c>
      <c r="X10" s="17">
        <v>0.78116994790264704</v>
      </c>
      <c r="Y10" s="17">
        <v>0.82177363273360104</v>
      </c>
      <c r="Z10" s="17">
        <v>0.77982651493381505</v>
      </c>
      <c r="AA10" s="17">
        <v>0.83429740519056805</v>
      </c>
      <c r="AB10" s="17">
        <v>0.76696782267135299</v>
      </c>
      <c r="AC10" s="17">
        <v>0.77965186329925495</v>
      </c>
      <c r="AD10" s="17">
        <v>0.72159910814567296</v>
      </c>
      <c r="AE10" s="17"/>
      <c r="AF10" s="17">
        <v>0.82053798349321305</v>
      </c>
      <c r="AG10" s="17">
        <v>0.76829830337283</v>
      </c>
      <c r="AH10" s="17">
        <v>0.831348247535172</v>
      </c>
      <c r="AI10" s="17"/>
      <c r="AJ10" s="17">
        <v>0.79441372770380203</v>
      </c>
      <c r="AK10" s="17">
        <v>0.770530845193233</v>
      </c>
      <c r="AL10" s="17">
        <v>0.81469829400984495</v>
      </c>
      <c r="AM10" s="17">
        <v>0.78008473607220397</v>
      </c>
      <c r="AN10" s="17">
        <v>0.84083828106906</v>
      </c>
      <c r="AO10" s="17"/>
      <c r="AP10" s="17">
        <v>0.74159742430910003</v>
      </c>
      <c r="AQ10" s="17">
        <v>0.77156598196183201</v>
      </c>
      <c r="AR10" s="17">
        <v>0.86762365997758695</v>
      </c>
      <c r="AS10" s="17">
        <v>0.79150831675828204</v>
      </c>
      <c r="AT10" s="17">
        <v>0.81695718008959395</v>
      </c>
      <c r="AU10" s="17">
        <v>0.84222898424851</v>
      </c>
      <c r="AV10" s="17"/>
      <c r="AW10" s="17">
        <v>0.946426910591464</v>
      </c>
      <c r="AX10" s="17">
        <v>0.77516057808373295</v>
      </c>
      <c r="AY10" s="17">
        <v>0.83111489956715801</v>
      </c>
      <c r="AZ10" s="17">
        <v>0.81467622880554402</v>
      </c>
      <c r="BA10" s="17">
        <v>0.82924517525439201</v>
      </c>
      <c r="BB10" s="17">
        <v>0.85900568584822901</v>
      </c>
      <c r="BC10" s="17">
        <v>0.82650306004266905</v>
      </c>
      <c r="BD10" s="17">
        <v>0.840718099978777</v>
      </c>
      <c r="BE10" s="17">
        <v>0.80952747034932704</v>
      </c>
      <c r="BF10" s="17">
        <v>0.73521569914545104</v>
      </c>
      <c r="BG10" s="17">
        <v>0.72797851337674901</v>
      </c>
      <c r="BH10" s="17">
        <v>0.77242686699553098</v>
      </c>
      <c r="BI10" s="17">
        <v>0.82862103799513498</v>
      </c>
      <c r="BJ10" s="17">
        <v>0.701887149556222</v>
      </c>
      <c r="BK10" s="17">
        <v>0.820956587457632</v>
      </c>
      <c r="BL10" s="17">
        <v>0.597700441952557</v>
      </c>
      <c r="BM10" s="17"/>
      <c r="BN10" s="17">
        <v>0.76956610967144701</v>
      </c>
      <c r="BO10" s="17">
        <v>0.83820646130710397</v>
      </c>
      <c r="BP10" s="17"/>
      <c r="BQ10" s="17">
        <v>0.74390881562818301</v>
      </c>
      <c r="BR10" s="17">
        <v>0.79810018670585903</v>
      </c>
      <c r="BS10" s="17"/>
      <c r="BT10" s="17">
        <v>0.71153464631694796</v>
      </c>
      <c r="BU10" s="17"/>
      <c r="BV10" s="17">
        <v>0.86107738507438603</v>
      </c>
      <c r="BW10" s="17">
        <v>0.83587822408471502</v>
      </c>
      <c r="BX10" s="17">
        <v>0.765821339361207</v>
      </c>
      <c r="BY10" s="17"/>
      <c r="BZ10" s="17">
        <v>0.86073174713254796</v>
      </c>
      <c r="CA10" s="17">
        <v>0.83613813729565201</v>
      </c>
      <c r="CB10" s="17">
        <v>0.82094010178671295</v>
      </c>
      <c r="CC10" s="17">
        <v>0.79389274453474801</v>
      </c>
      <c r="CD10" s="17">
        <v>0.77779834355996003</v>
      </c>
      <c r="CE10" s="17">
        <v>0.78143065897407404</v>
      </c>
      <c r="CF10" s="17">
        <v>0.69100527735105399</v>
      </c>
      <c r="CG10" s="17"/>
      <c r="CH10" s="17">
        <v>0.58345838727919297</v>
      </c>
      <c r="CI10" s="17">
        <v>0.80599532526453999</v>
      </c>
      <c r="CJ10" s="17">
        <v>0.82306605442386604</v>
      </c>
      <c r="CK10" s="17">
        <v>0.84271557098226202</v>
      </c>
      <c r="CL10" s="17">
        <v>0.83965410546209795</v>
      </c>
    </row>
    <row r="11" spans="2:90" x14ac:dyDescent="0.3">
      <c r="B11" s="18" t="s">
        <v>118</v>
      </c>
      <c r="C11" s="19">
        <v>2.1822919355228499E-2</v>
      </c>
      <c r="D11" s="19">
        <v>2.4265616476134799E-2</v>
      </c>
      <c r="E11" s="19">
        <v>1.96086560929257E-2</v>
      </c>
      <c r="F11" s="19"/>
      <c r="G11" s="19">
        <v>2.0965206442406702E-2</v>
      </c>
      <c r="H11" s="19">
        <v>4.1138723149173301E-2</v>
      </c>
      <c r="I11" s="19">
        <v>4.1291448832921497E-2</v>
      </c>
      <c r="J11" s="19">
        <v>1.41333787523076E-2</v>
      </c>
      <c r="K11" s="19">
        <v>1.05992519981306E-2</v>
      </c>
      <c r="L11" s="19">
        <v>4.4392477266458402E-3</v>
      </c>
      <c r="M11" s="19"/>
      <c r="N11" s="19">
        <v>1.2694292254852101E-2</v>
      </c>
      <c r="O11" s="19">
        <v>2.29109300611154E-2</v>
      </c>
      <c r="P11" s="19">
        <v>1.7392381699705299E-2</v>
      </c>
      <c r="Q11" s="19">
        <v>3.2792225298930798E-2</v>
      </c>
      <c r="R11" s="19"/>
      <c r="S11" s="19">
        <v>2.2918057946296401E-2</v>
      </c>
      <c r="T11" s="19">
        <v>1.8353117654345101E-2</v>
      </c>
      <c r="U11" s="19">
        <v>5.8686421177262397E-3</v>
      </c>
      <c r="V11" s="19">
        <v>1.06934461992629E-2</v>
      </c>
      <c r="W11" s="19">
        <v>2.67246147127904E-2</v>
      </c>
      <c r="X11" s="19">
        <v>3.7869501127451799E-2</v>
      </c>
      <c r="Y11" s="19">
        <v>3.4366314232849901E-2</v>
      </c>
      <c r="Z11" s="19">
        <v>2.3073277679011701E-2</v>
      </c>
      <c r="AA11" s="19">
        <v>2.1040545082473001E-2</v>
      </c>
      <c r="AB11" s="19">
        <v>1.7260198668645099E-2</v>
      </c>
      <c r="AC11" s="19">
        <v>2.9814958105178799E-2</v>
      </c>
      <c r="AD11" s="19">
        <v>1.6278114914823599E-2</v>
      </c>
      <c r="AE11" s="19"/>
      <c r="AF11" s="19">
        <v>2.3387869587634998E-2</v>
      </c>
      <c r="AG11" s="19">
        <v>1.5538504293759201E-2</v>
      </c>
      <c r="AH11" s="19">
        <v>3.1119552854127201E-2</v>
      </c>
      <c r="AI11" s="19"/>
      <c r="AJ11" s="19">
        <v>1.00062152005575E-2</v>
      </c>
      <c r="AK11" s="19">
        <v>2.20614142415002E-2</v>
      </c>
      <c r="AL11" s="19">
        <v>1.9084144508459602E-2</v>
      </c>
      <c r="AM11" s="19">
        <v>2.0187604698718699E-2</v>
      </c>
      <c r="AN11" s="19">
        <v>2.7488240874917001E-2</v>
      </c>
      <c r="AO11" s="19"/>
      <c r="AP11" s="19">
        <v>2.1694120620243802E-2</v>
      </c>
      <c r="AQ11" s="19">
        <v>1.17197298998557E-2</v>
      </c>
      <c r="AR11" s="19">
        <v>3.2526852537133097E-2</v>
      </c>
      <c r="AS11" s="19">
        <v>2.54866322743631E-2</v>
      </c>
      <c r="AT11" s="19">
        <v>2.7444410212380001E-2</v>
      </c>
      <c r="AU11" s="19">
        <v>1.0797825267360299E-2</v>
      </c>
      <c r="AV11" s="19"/>
      <c r="AW11" s="19">
        <v>0</v>
      </c>
      <c r="AX11" s="19">
        <v>6.8748142380645597E-2</v>
      </c>
      <c r="AY11" s="19">
        <v>2.0607340692302498E-2</v>
      </c>
      <c r="AZ11" s="19">
        <v>3.0962317731074499E-2</v>
      </c>
      <c r="BA11" s="19">
        <v>2.9493572911158401E-2</v>
      </c>
      <c r="BB11" s="19">
        <v>1.3575641523595101E-2</v>
      </c>
      <c r="BC11" s="19">
        <v>3.3785105499098203E-2</v>
      </c>
      <c r="BD11" s="19">
        <v>1.9490131023824998E-2</v>
      </c>
      <c r="BE11" s="19">
        <v>0</v>
      </c>
      <c r="BF11" s="19">
        <v>1.94853623846576E-2</v>
      </c>
      <c r="BG11" s="19">
        <v>2.0329420710160698E-2</v>
      </c>
      <c r="BH11" s="19">
        <v>1.16247223676555E-2</v>
      </c>
      <c r="BI11" s="19">
        <v>1.4335862142041699E-2</v>
      </c>
      <c r="BJ11" s="19">
        <v>3.8741792134956099E-2</v>
      </c>
      <c r="BK11" s="19">
        <v>0</v>
      </c>
      <c r="BL11" s="19">
        <v>1.6236196910028901E-2</v>
      </c>
      <c r="BM11" s="19"/>
      <c r="BN11" s="19">
        <v>2.0827932351699802E-2</v>
      </c>
      <c r="BO11" s="19">
        <v>2.2317774399351901E-2</v>
      </c>
      <c r="BP11" s="19"/>
      <c r="BQ11" s="19">
        <v>1.9994280298818799E-2</v>
      </c>
      <c r="BR11" s="19">
        <v>3.3105615127964699E-2</v>
      </c>
      <c r="BS11" s="19"/>
      <c r="BT11" s="19">
        <v>3.4941318858783099E-2</v>
      </c>
      <c r="BU11" s="19"/>
      <c r="BV11" s="19">
        <v>3.50785991882165E-2</v>
      </c>
      <c r="BW11" s="19">
        <v>1.7344416499597001E-2</v>
      </c>
      <c r="BX11" s="19">
        <v>1.53364822161145E-2</v>
      </c>
      <c r="BY11" s="19"/>
      <c r="BZ11" s="19">
        <v>3.80601141158022E-2</v>
      </c>
      <c r="CA11" s="19">
        <v>2.6491570990269699E-2</v>
      </c>
      <c r="CB11" s="19">
        <v>1.9845386668079799E-2</v>
      </c>
      <c r="CC11" s="19">
        <v>2.5154413517699599E-2</v>
      </c>
      <c r="CD11" s="19">
        <v>1.01748668286706E-2</v>
      </c>
      <c r="CE11" s="19">
        <v>2.5110035240054701E-2</v>
      </c>
      <c r="CF11" s="19">
        <v>4.4445898665376304E-3</v>
      </c>
      <c r="CG11" s="19"/>
      <c r="CH11" s="19">
        <v>3.80685504953375E-2</v>
      </c>
      <c r="CI11" s="19">
        <v>9.8800413572568396E-3</v>
      </c>
      <c r="CJ11" s="19">
        <v>2.3411777558055499E-2</v>
      </c>
      <c r="CK11" s="19">
        <v>3.2795502466069403E-2</v>
      </c>
      <c r="CL11" s="19">
        <v>3.5583285110392902E-2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CL16"/>
  <sheetViews>
    <sheetView showGridLines="0" workbookViewId="0">
      <pane xSplit="2" topLeftCell="C1" activePane="topRight" state="frozen"/>
      <selection pane="topRight"/>
    </sheetView>
  </sheetViews>
  <sheetFormatPr defaultColWidth="11.5546875" defaultRowHeight="14.4" x14ac:dyDescent="0.3"/>
  <cols>
    <col min="2" max="2" width="25.6640625" customWidth="1"/>
    <col min="3" max="5" width="10.6640625" customWidth="1"/>
    <col min="6" max="6" width="2.21875" customWidth="1"/>
    <col min="7" max="12" width="10.6640625" customWidth="1"/>
    <col min="13" max="13" width="2.21875" customWidth="1"/>
    <col min="14" max="17" width="10.6640625" customWidth="1"/>
    <col min="18" max="18" width="2.21875" customWidth="1"/>
    <col min="19" max="30" width="10.6640625" customWidth="1"/>
    <col min="31" max="31" width="2.21875" customWidth="1"/>
    <col min="32" max="34" width="10.6640625" customWidth="1"/>
    <col min="35" max="35" width="2.21875" customWidth="1"/>
    <col min="36" max="40" width="10.6640625" customWidth="1"/>
    <col min="41" max="41" width="2.21875" customWidth="1"/>
    <col min="42" max="47" width="10.6640625" customWidth="1"/>
    <col min="48" max="48" width="2.21875" customWidth="1"/>
    <col min="49" max="64" width="10.6640625" customWidth="1"/>
    <col min="65" max="65" width="2.21875" customWidth="1"/>
    <col min="66" max="67" width="10.6640625" customWidth="1"/>
    <col min="68" max="68" width="2.21875" customWidth="1"/>
    <col min="69" max="70" width="10.6640625" customWidth="1"/>
    <col min="71" max="71" width="2.21875" customWidth="1"/>
    <col min="72" max="72" width="10.6640625" customWidth="1"/>
    <col min="73" max="73" width="2.21875" customWidth="1"/>
    <col min="74" max="76" width="10.6640625" customWidth="1"/>
    <col min="77" max="77" width="2.21875" customWidth="1"/>
    <col min="78" max="84" width="10.6640625" customWidth="1"/>
    <col min="85" max="85" width="2.21875" customWidth="1"/>
    <col min="86" max="90" width="10.6640625" customWidth="1"/>
    <col min="91" max="91" width="2.21875" customWidth="1"/>
  </cols>
  <sheetData>
    <row r="2" spans="2:90" ht="40.049999999999997" customHeight="1" x14ac:dyDescent="0.3">
      <c r="D2" s="32" t="s">
        <v>417</v>
      </c>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row>
    <row r="5" spans="2:90" ht="30" customHeight="1" x14ac:dyDescent="0.3">
      <c r="B5" s="15"/>
      <c r="C5" s="15"/>
      <c r="D5" s="31" t="s">
        <v>91</v>
      </c>
      <c r="E5" s="31"/>
      <c r="F5" s="15"/>
      <c r="G5" s="31" t="s">
        <v>92</v>
      </c>
      <c r="H5" s="31"/>
      <c r="I5" s="31"/>
      <c r="J5" s="31"/>
      <c r="K5" s="31"/>
      <c r="L5" s="31"/>
      <c r="M5" s="15"/>
      <c r="N5" s="31" t="s">
        <v>93</v>
      </c>
      <c r="O5" s="31"/>
      <c r="P5" s="31"/>
      <c r="Q5" s="31"/>
      <c r="R5" s="15"/>
      <c r="S5" s="31" t="s">
        <v>94</v>
      </c>
      <c r="T5" s="31"/>
      <c r="U5" s="31"/>
      <c r="V5" s="31"/>
      <c r="W5" s="31"/>
      <c r="X5" s="31"/>
      <c r="Y5" s="31"/>
      <c r="Z5" s="31"/>
      <c r="AA5" s="31"/>
      <c r="AB5" s="31"/>
      <c r="AC5" s="31"/>
      <c r="AD5" s="31"/>
      <c r="AE5" s="15"/>
      <c r="AF5" s="31" t="s">
        <v>95</v>
      </c>
      <c r="AG5" s="31"/>
      <c r="AH5" s="31"/>
      <c r="AI5" s="15"/>
      <c r="AJ5" s="31" t="s">
        <v>96</v>
      </c>
      <c r="AK5" s="31"/>
      <c r="AL5" s="31"/>
      <c r="AM5" s="31"/>
      <c r="AN5" s="31"/>
      <c r="AO5" s="15"/>
      <c r="AP5" s="31" t="s">
        <v>97</v>
      </c>
      <c r="AQ5" s="31"/>
      <c r="AR5" s="31"/>
      <c r="AS5" s="31"/>
      <c r="AT5" s="31"/>
      <c r="AU5" s="31"/>
      <c r="AV5" s="15"/>
      <c r="AW5" s="31" t="s">
        <v>98</v>
      </c>
      <c r="AX5" s="31"/>
      <c r="AY5" s="31"/>
      <c r="AZ5" s="31"/>
      <c r="BA5" s="31"/>
      <c r="BB5" s="31"/>
      <c r="BC5" s="31"/>
      <c r="BD5" s="31"/>
      <c r="BE5" s="31"/>
      <c r="BF5" s="31"/>
      <c r="BG5" s="31"/>
      <c r="BH5" s="31"/>
      <c r="BI5" s="31"/>
      <c r="BJ5" s="31"/>
      <c r="BK5" s="31"/>
      <c r="BL5" s="31"/>
      <c r="BM5" s="15"/>
      <c r="BN5" s="31" t="s">
        <v>99</v>
      </c>
      <c r="BO5" s="31"/>
      <c r="BP5" s="15"/>
      <c r="BQ5" s="31" t="s">
        <v>100</v>
      </c>
      <c r="BR5" s="31"/>
      <c r="BS5" s="15"/>
      <c r="BT5" s="31" t="s">
        <v>75</v>
      </c>
      <c r="BU5" s="15"/>
      <c r="BV5" s="31" t="s">
        <v>101</v>
      </c>
      <c r="BW5" s="31"/>
      <c r="BX5" s="31"/>
      <c r="BY5" s="15"/>
      <c r="BZ5" s="31" t="s">
        <v>102</v>
      </c>
      <c r="CA5" s="31"/>
      <c r="CB5" s="31"/>
      <c r="CC5" s="31"/>
      <c r="CD5" s="31"/>
      <c r="CE5" s="31"/>
      <c r="CF5" s="31"/>
      <c r="CG5" s="15"/>
      <c r="CH5" s="31" t="s">
        <v>103</v>
      </c>
      <c r="CI5" s="31"/>
      <c r="CJ5" s="31"/>
      <c r="CK5" s="31"/>
      <c r="CL5" s="31"/>
    </row>
    <row r="6" spans="2:90" ht="43.2" x14ac:dyDescent="0.3">
      <c r="B6" t="s">
        <v>15</v>
      </c>
      <c r="C6" s="9" t="s">
        <v>16</v>
      </c>
      <c r="D6" s="12" t="s">
        <v>17</v>
      </c>
      <c r="E6" s="12" t="s">
        <v>18</v>
      </c>
      <c r="G6" s="12" t="s">
        <v>21</v>
      </c>
      <c r="H6" s="12" t="s">
        <v>22</v>
      </c>
      <c r="I6" s="12" t="s">
        <v>23</v>
      </c>
      <c r="J6" s="12" t="s">
        <v>24</v>
      </c>
      <c r="K6" s="12" t="s">
        <v>25</v>
      </c>
      <c r="L6" s="12" t="s">
        <v>26</v>
      </c>
      <c r="N6" s="12" t="s">
        <v>27</v>
      </c>
      <c r="O6" s="12" t="s">
        <v>28</v>
      </c>
      <c r="P6" s="12" t="s">
        <v>29</v>
      </c>
      <c r="Q6" s="12" t="s">
        <v>30</v>
      </c>
      <c r="S6" s="12" t="s">
        <v>31</v>
      </c>
      <c r="T6" s="12" t="s">
        <v>32</v>
      </c>
      <c r="U6" s="12" t="s">
        <v>33</v>
      </c>
      <c r="V6" s="12" t="s">
        <v>34</v>
      </c>
      <c r="W6" s="12" t="s">
        <v>35</v>
      </c>
      <c r="X6" s="12" t="s">
        <v>36</v>
      </c>
      <c r="Y6" s="12" t="s">
        <v>37</v>
      </c>
      <c r="Z6" s="12" t="s">
        <v>38</v>
      </c>
      <c r="AA6" s="12" t="s">
        <v>39</v>
      </c>
      <c r="AB6" s="12" t="s">
        <v>40</v>
      </c>
      <c r="AC6" s="12" t="s">
        <v>41</v>
      </c>
      <c r="AD6" s="12" t="s">
        <v>42</v>
      </c>
      <c r="AF6" s="12" t="s">
        <v>43</v>
      </c>
      <c r="AG6" s="12" t="s">
        <v>44</v>
      </c>
      <c r="AH6" s="12" t="s">
        <v>45</v>
      </c>
      <c r="AJ6" s="12" t="s">
        <v>46</v>
      </c>
      <c r="AK6" s="12" t="s">
        <v>47</v>
      </c>
      <c r="AL6" s="12" t="s">
        <v>48</v>
      </c>
      <c r="AM6" s="12" t="s">
        <v>49</v>
      </c>
      <c r="AN6" s="12" t="s">
        <v>50</v>
      </c>
      <c r="AP6" s="12" t="s">
        <v>51</v>
      </c>
      <c r="AQ6" s="12" t="s">
        <v>52</v>
      </c>
      <c r="AR6" s="12" t="s">
        <v>48</v>
      </c>
      <c r="AS6" s="12" t="s">
        <v>49</v>
      </c>
      <c r="AT6" s="12" t="s">
        <v>53</v>
      </c>
      <c r="AU6" s="12" t="s">
        <v>54</v>
      </c>
      <c r="AW6" s="12" t="s">
        <v>55</v>
      </c>
      <c r="AX6" s="12" t="s">
        <v>56</v>
      </c>
      <c r="AY6" s="12" t="s">
        <v>57</v>
      </c>
      <c r="AZ6" s="12" t="s">
        <v>58</v>
      </c>
      <c r="BA6" s="12" t="s">
        <v>59</v>
      </c>
      <c r="BB6" s="12" t="s">
        <v>60</v>
      </c>
      <c r="BC6" s="12" t="s">
        <v>61</v>
      </c>
      <c r="BD6" s="12" t="s">
        <v>62</v>
      </c>
      <c r="BE6" s="12" t="s">
        <v>63</v>
      </c>
      <c r="BF6" s="12" t="s">
        <v>64</v>
      </c>
      <c r="BG6" s="12" t="s">
        <v>65</v>
      </c>
      <c r="BH6" s="12" t="s">
        <v>66</v>
      </c>
      <c r="BI6" s="12" t="s">
        <v>67</v>
      </c>
      <c r="BJ6" s="12" t="s">
        <v>68</v>
      </c>
      <c r="BK6" s="12" t="s">
        <v>69</v>
      </c>
      <c r="BL6" s="12" t="s">
        <v>70</v>
      </c>
      <c r="BN6" s="12" t="s">
        <v>71</v>
      </c>
      <c r="BO6" s="12" t="s">
        <v>72</v>
      </c>
      <c r="BQ6" s="12" t="s">
        <v>73</v>
      </c>
      <c r="BR6" s="12" t="s">
        <v>74</v>
      </c>
      <c r="BT6" s="12" t="s">
        <v>75</v>
      </c>
      <c r="BV6" s="12" t="s">
        <v>76</v>
      </c>
      <c r="BW6" s="12" t="s">
        <v>77</v>
      </c>
      <c r="BX6" s="12" t="s">
        <v>78</v>
      </c>
      <c r="BZ6" s="12" t="s">
        <v>79</v>
      </c>
      <c r="CA6" s="12" t="s">
        <v>80</v>
      </c>
      <c r="CB6" s="12" t="s">
        <v>81</v>
      </c>
      <c r="CC6" s="12" t="s">
        <v>82</v>
      </c>
      <c r="CD6" s="12" t="s">
        <v>83</v>
      </c>
      <c r="CE6" s="12" t="s">
        <v>84</v>
      </c>
      <c r="CF6" s="12" t="s">
        <v>85</v>
      </c>
      <c r="CH6" s="12" t="s">
        <v>86</v>
      </c>
      <c r="CI6" s="12" t="s">
        <v>87</v>
      </c>
      <c r="CJ6" s="12" t="s">
        <v>88</v>
      </c>
      <c r="CK6" s="12" t="s">
        <v>89</v>
      </c>
      <c r="CL6" s="12" t="s">
        <v>90</v>
      </c>
    </row>
    <row r="7" spans="2:90" ht="30" customHeight="1" x14ac:dyDescent="0.3">
      <c r="B7" s="10" t="s">
        <v>19</v>
      </c>
      <c r="C7" s="10">
        <v>2003</v>
      </c>
      <c r="D7" s="10">
        <v>973</v>
      </c>
      <c r="E7" s="10">
        <v>1022</v>
      </c>
      <c r="F7" s="10"/>
      <c r="G7" s="10">
        <v>226</v>
      </c>
      <c r="H7" s="10">
        <v>341</v>
      </c>
      <c r="I7" s="10">
        <v>346</v>
      </c>
      <c r="J7" s="10">
        <v>364</v>
      </c>
      <c r="K7" s="10">
        <v>293</v>
      </c>
      <c r="L7" s="10">
        <v>433</v>
      </c>
      <c r="M7" s="10"/>
      <c r="N7" s="10">
        <v>564</v>
      </c>
      <c r="O7" s="10">
        <v>472</v>
      </c>
      <c r="P7" s="10">
        <v>455</v>
      </c>
      <c r="Q7" s="10">
        <v>507</v>
      </c>
      <c r="R7" s="10"/>
      <c r="S7" s="10">
        <v>258</v>
      </c>
      <c r="T7" s="10">
        <v>271</v>
      </c>
      <c r="U7" s="10">
        <v>166</v>
      </c>
      <c r="V7" s="10">
        <v>180</v>
      </c>
      <c r="W7" s="10">
        <v>147</v>
      </c>
      <c r="X7" s="10">
        <v>177</v>
      </c>
      <c r="Y7" s="10">
        <v>167</v>
      </c>
      <c r="Z7" s="10">
        <v>89</v>
      </c>
      <c r="AA7" s="10">
        <v>195</v>
      </c>
      <c r="AB7" s="10">
        <v>187</v>
      </c>
      <c r="AC7" s="10">
        <v>108</v>
      </c>
      <c r="AD7" s="10">
        <v>58</v>
      </c>
      <c r="AE7" s="10"/>
      <c r="AF7" s="10">
        <v>751</v>
      </c>
      <c r="AG7" s="10">
        <v>778</v>
      </c>
      <c r="AH7" s="10">
        <v>287</v>
      </c>
      <c r="AI7" s="10"/>
      <c r="AJ7" s="10">
        <v>401</v>
      </c>
      <c r="AK7" s="10">
        <v>689</v>
      </c>
      <c r="AL7" s="10">
        <v>164</v>
      </c>
      <c r="AM7" s="10">
        <v>248</v>
      </c>
      <c r="AN7" s="10">
        <v>101</v>
      </c>
      <c r="AO7" s="10"/>
      <c r="AP7" s="10">
        <v>480</v>
      </c>
      <c r="AQ7" s="10">
        <v>333</v>
      </c>
      <c r="AR7" s="10">
        <v>184</v>
      </c>
      <c r="AS7" s="10">
        <v>468</v>
      </c>
      <c r="AT7" s="10">
        <v>137</v>
      </c>
      <c r="AU7" s="10">
        <v>178</v>
      </c>
      <c r="AV7" s="10"/>
      <c r="AW7" s="10">
        <v>20</v>
      </c>
      <c r="AX7" s="10">
        <v>84</v>
      </c>
      <c r="AY7" s="10">
        <v>143</v>
      </c>
      <c r="AZ7" s="10">
        <v>125</v>
      </c>
      <c r="BA7" s="10">
        <v>221</v>
      </c>
      <c r="BB7" s="10">
        <v>205</v>
      </c>
      <c r="BC7" s="10">
        <v>174</v>
      </c>
      <c r="BD7" s="10">
        <v>150</v>
      </c>
      <c r="BE7" s="10">
        <v>116</v>
      </c>
      <c r="BF7" s="10">
        <v>99</v>
      </c>
      <c r="BG7" s="10">
        <v>148</v>
      </c>
      <c r="BH7" s="10">
        <v>106</v>
      </c>
      <c r="BI7" s="10">
        <v>80</v>
      </c>
      <c r="BJ7" s="10">
        <v>60</v>
      </c>
      <c r="BK7" s="10">
        <v>48</v>
      </c>
      <c r="BL7" s="10">
        <v>135</v>
      </c>
      <c r="BM7" s="10"/>
      <c r="BN7" s="10">
        <v>1183</v>
      </c>
      <c r="BO7" s="10">
        <v>807</v>
      </c>
      <c r="BP7" s="10"/>
      <c r="BQ7" s="10">
        <v>430</v>
      </c>
      <c r="BR7" s="10">
        <v>199</v>
      </c>
      <c r="BS7" s="10"/>
      <c r="BT7" s="10">
        <v>246</v>
      </c>
      <c r="BU7" s="10"/>
      <c r="BV7" s="10">
        <v>433</v>
      </c>
      <c r="BW7" s="10">
        <v>363</v>
      </c>
      <c r="BX7" s="10">
        <v>1121</v>
      </c>
      <c r="BY7" s="10"/>
      <c r="BZ7" s="10">
        <v>192</v>
      </c>
      <c r="CA7" s="10">
        <v>291</v>
      </c>
      <c r="CB7" s="10">
        <v>272</v>
      </c>
      <c r="CC7" s="10">
        <v>261</v>
      </c>
      <c r="CD7" s="10">
        <v>331</v>
      </c>
      <c r="CE7" s="10">
        <v>242</v>
      </c>
      <c r="CF7" s="10">
        <v>245</v>
      </c>
      <c r="CG7" s="10"/>
      <c r="CH7" s="10">
        <v>186</v>
      </c>
      <c r="CI7" s="10">
        <v>730</v>
      </c>
      <c r="CJ7" s="10">
        <v>714</v>
      </c>
      <c r="CK7" s="10">
        <v>297</v>
      </c>
      <c r="CL7" s="10">
        <v>76</v>
      </c>
    </row>
    <row r="8" spans="2:90" ht="30" customHeight="1" x14ac:dyDescent="0.3">
      <c r="B8" s="11" t="s">
        <v>20</v>
      </c>
      <c r="C8" s="11">
        <v>2003</v>
      </c>
      <c r="D8" s="11">
        <v>986</v>
      </c>
      <c r="E8" s="11">
        <v>1009</v>
      </c>
      <c r="F8" s="11"/>
      <c r="G8" s="11">
        <v>278</v>
      </c>
      <c r="H8" s="11">
        <v>342</v>
      </c>
      <c r="I8" s="11">
        <v>343</v>
      </c>
      <c r="J8" s="11">
        <v>340</v>
      </c>
      <c r="K8" s="11">
        <v>281</v>
      </c>
      <c r="L8" s="11">
        <v>419</v>
      </c>
      <c r="M8" s="11"/>
      <c r="N8" s="11">
        <v>539</v>
      </c>
      <c r="O8" s="11">
        <v>519</v>
      </c>
      <c r="P8" s="11">
        <v>440</v>
      </c>
      <c r="Q8" s="11">
        <v>500</v>
      </c>
      <c r="R8" s="11"/>
      <c r="S8" s="11">
        <v>281</v>
      </c>
      <c r="T8" s="11">
        <v>261</v>
      </c>
      <c r="U8" s="11">
        <v>160</v>
      </c>
      <c r="V8" s="11">
        <v>180</v>
      </c>
      <c r="W8" s="11">
        <v>140</v>
      </c>
      <c r="X8" s="11">
        <v>180</v>
      </c>
      <c r="Y8" s="11">
        <v>160</v>
      </c>
      <c r="Z8" s="11">
        <v>80</v>
      </c>
      <c r="AA8" s="11">
        <v>221</v>
      </c>
      <c r="AB8" s="11">
        <v>180</v>
      </c>
      <c r="AC8" s="11">
        <v>100</v>
      </c>
      <c r="AD8" s="11">
        <v>60</v>
      </c>
      <c r="AE8" s="11"/>
      <c r="AF8" s="11">
        <v>725</v>
      </c>
      <c r="AG8" s="11">
        <v>773</v>
      </c>
      <c r="AH8" s="11">
        <v>289</v>
      </c>
      <c r="AI8" s="11"/>
      <c r="AJ8" s="11">
        <v>395</v>
      </c>
      <c r="AK8" s="11">
        <v>696</v>
      </c>
      <c r="AL8" s="11">
        <v>161</v>
      </c>
      <c r="AM8" s="11">
        <v>244</v>
      </c>
      <c r="AN8" s="11">
        <v>103</v>
      </c>
      <c r="AO8" s="11"/>
      <c r="AP8" s="11">
        <v>490</v>
      </c>
      <c r="AQ8" s="11">
        <v>333</v>
      </c>
      <c r="AR8" s="11">
        <v>181</v>
      </c>
      <c r="AS8" s="11">
        <v>458</v>
      </c>
      <c r="AT8" s="11">
        <v>142</v>
      </c>
      <c r="AU8" s="11">
        <v>175</v>
      </c>
      <c r="AV8" s="11"/>
      <c r="AW8" s="11">
        <v>19</v>
      </c>
      <c r="AX8" s="11">
        <v>86</v>
      </c>
      <c r="AY8" s="11">
        <v>143</v>
      </c>
      <c r="AZ8" s="11">
        <v>125</v>
      </c>
      <c r="BA8" s="11">
        <v>227</v>
      </c>
      <c r="BB8" s="11">
        <v>210</v>
      </c>
      <c r="BC8" s="11">
        <v>175</v>
      </c>
      <c r="BD8" s="11">
        <v>151</v>
      </c>
      <c r="BE8" s="11">
        <v>116</v>
      </c>
      <c r="BF8" s="11">
        <v>96</v>
      </c>
      <c r="BG8" s="11">
        <v>147</v>
      </c>
      <c r="BH8" s="11">
        <v>104</v>
      </c>
      <c r="BI8" s="11">
        <v>80</v>
      </c>
      <c r="BJ8" s="11">
        <v>57</v>
      </c>
      <c r="BK8" s="11">
        <v>46</v>
      </c>
      <c r="BL8" s="11">
        <v>132</v>
      </c>
      <c r="BM8" s="11"/>
      <c r="BN8" s="11">
        <v>1155</v>
      </c>
      <c r="BO8" s="11">
        <v>836</v>
      </c>
      <c r="BP8" s="11"/>
      <c r="BQ8" s="11">
        <v>437</v>
      </c>
      <c r="BR8" s="11">
        <v>200</v>
      </c>
      <c r="BS8" s="11"/>
      <c r="BT8" s="11">
        <v>249</v>
      </c>
      <c r="BU8" s="11"/>
      <c r="BV8" s="11">
        <v>439</v>
      </c>
      <c r="BW8" s="11">
        <v>379</v>
      </c>
      <c r="BX8" s="11">
        <v>1096</v>
      </c>
      <c r="BY8" s="11"/>
      <c r="BZ8" s="11">
        <v>198</v>
      </c>
      <c r="CA8" s="11">
        <v>288</v>
      </c>
      <c r="CB8" s="11">
        <v>268</v>
      </c>
      <c r="CC8" s="11">
        <v>268</v>
      </c>
      <c r="CD8" s="11">
        <v>332</v>
      </c>
      <c r="CE8" s="11">
        <v>243</v>
      </c>
      <c r="CF8" s="11">
        <v>239</v>
      </c>
      <c r="CG8" s="11"/>
      <c r="CH8" s="11">
        <v>190</v>
      </c>
      <c r="CI8" s="11">
        <v>720</v>
      </c>
      <c r="CJ8" s="11">
        <v>713</v>
      </c>
      <c r="CK8" s="11">
        <v>303</v>
      </c>
      <c r="CL8" s="11">
        <v>77</v>
      </c>
    </row>
    <row r="9" spans="2:90" x14ac:dyDescent="0.3">
      <c r="B9" s="18" t="s">
        <v>409</v>
      </c>
      <c r="C9" s="17">
        <v>9.1184801140594796E-2</v>
      </c>
      <c r="D9" s="17">
        <v>8.8072474533017503E-2</v>
      </c>
      <c r="E9" s="17">
        <v>9.1944070964222302E-2</v>
      </c>
      <c r="F9" s="17"/>
      <c r="G9" s="17">
        <v>0.193799619218053</v>
      </c>
      <c r="H9" s="17">
        <v>0.19991919908629299</v>
      </c>
      <c r="I9" s="17">
        <v>7.9193693315296895E-2</v>
      </c>
      <c r="J9" s="17">
        <v>4.5881420663696E-2</v>
      </c>
      <c r="K9" s="17">
        <v>3.4670874296211199E-2</v>
      </c>
      <c r="L9" s="17">
        <v>1.86788926160577E-2</v>
      </c>
      <c r="M9" s="17"/>
      <c r="N9" s="17">
        <v>0.10081532144597399</v>
      </c>
      <c r="O9" s="17">
        <v>9.1022517111234505E-2</v>
      </c>
      <c r="P9" s="17">
        <v>7.8555823191239202E-2</v>
      </c>
      <c r="Q9" s="17">
        <v>9.2996899680710496E-2</v>
      </c>
      <c r="R9" s="17"/>
      <c r="S9" s="17">
        <v>0.15552448045148201</v>
      </c>
      <c r="T9" s="17">
        <v>5.3691196529021899E-2</v>
      </c>
      <c r="U9" s="17">
        <v>4.8563510622281099E-2</v>
      </c>
      <c r="V9" s="17">
        <v>6.8550720257647094E-2</v>
      </c>
      <c r="W9" s="17">
        <v>9.2323530065268403E-2</v>
      </c>
      <c r="X9" s="17">
        <v>0.139669606311045</v>
      </c>
      <c r="Y9" s="17">
        <v>6.28258996425652E-2</v>
      </c>
      <c r="Z9" s="17">
        <v>0.101021625752359</v>
      </c>
      <c r="AA9" s="17">
        <v>7.2656293866979804E-2</v>
      </c>
      <c r="AB9" s="17">
        <v>0.117050012844944</v>
      </c>
      <c r="AC9" s="17">
        <v>8.1083651158884495E-2</v>
      </c>
      <c r="AD9" s="17">
        <v>5.63948534615678E-2</v>
      </c>
      <c r="AE9" s="17"/>
      <c r="AF9" s="17">
        <v>4.8723370011206101E-2</v>
      </c>
      <c r="AG9" s="17">
        <v>9.9444465433405099E-2</v>
      </c>
      <c r="AH9" s="17">
        <v>0.13121710909065901</v>
      </c>
      <c r="AI9" s="17"/>
      <c r="AJ9" s="17">
        <v>5.06005345931788E-2</v>
      </c>
      <c r="AK9" s="17">
        <v>0.123276865679202</v>
      </c>
      <c r="AL9" s="17">
        <v>5.8762922439825102E-2</v>
      </c>
      <c r="AM9" s="17">
        <v>7.8282537462906795E-2</v>
      </c>
      <c r="AN9" s="17">
        <v>0.13723092783024801</v>
      </c>
      <c r="AO9" s="17"/>
      <c r="AP9" s="17">
        <v>0.141863461665554</v>
      </c>
      <c r="AQ9" s="17">
        <v>6.7318601128631306E-2</v>
      </c>
      <c r="AR9" s="17">
        <v>6.35053207015044E-2</v>
      </c>
      <c r="AS9" s="17">
        <v>6.4069723792646902E-2</v>
      </c>
      <c r="AT9" s="17">
        <v>0.120656981891302</v>
      </c>
      <c r="AU9" s="17">
        <v>5.7908020246370803E-2</v>
      </c>
      <c r="AV9" s="17"/>
      <c r="AW9" s="17">
        <v>0.15756677369692401</v>
      </c>
      <c r="AX9" s="17">
        <v>0.110599962062346</v>
      </c>
      <c r="AY9" s="17">
        <v>0.109724063141452</v>
      </c>
      <c r="AZ9" s="17">
        <v>0.12494264027067301</v>
      </c>
      <c r="BA9" s="17">
        <v>0.13310512085506199</v>
      </c>
      <c r="BB9" s="17">
        <v>7.7422768508622203E-2</v>
      </c>
      <c r="BC9" s="17">
        <v>9.5799274202226906E-2</v>
      </c>
      <c r="BD9" s="17">
        <v>4.8661933950131103E-2</v>
      </c>
      <c r="BE9" s="17">
        <v>6.5664919489712495E-2</v>
      </c>
      <c r="BF9" s="17">
        <v>5.8442558272920601E-2</v>
      </c>
      <c r="BG9" s="17">
        <v>8.1240712308697199E-2</v>
      </c>
      <c r="BH9" s="17">
        <v>7.6793328537452896E-2</v>
      </c>
      <c r="BI9" s="17">
        <v>4.5620646250549297E-2</v>
      </c>
      <c r="BJ9" s="17">
        <v>8.1349265732709702E-2</v>
      </c>
      <c r="BK9" s="17">
        <v>5.1703850880305803E-2</v>
      </c>
      <c r="BL9" s="17">
        <v>0.124726834615564</v>
      </c>
      <c r="BM9" s="17"/>
      <c r="BN9" s="17">
        <v>8.1665698014362201E-2</v>
      </c>
      <c r="BO9" s="17">
        <v>0.105659441938388</v>
      </c>
      <c r="BP9" s="17"/>
      <c r="BQ9" s="17">
        <v>0.148056846726695</v>
      </c>
      <c r="BR9" s="17">
        <v>7.5757582760754699E-2</v>
      </c>
      <c r="BS9" s="17"/>
      <c r="BT9" s="17">
        <v>0.15729228894310099</v>
      </c>
      <c r="BU9" s="17"/>
      <c r="BV9" s="17">
        <v>9.6571747233348895E-2</v>
      </c>
      <c r="BW9" s="17">
        <v>0.14345184256364099</v>
      </c>
      <c r="BX9" s="17">
        <v>6.85385592685539E-2</v>
      </c>
      <c r="BY9" s="17"/>
      <c r="BZ9" s="17">
        <v>6.60677823831924E-2</v>
      </c>
      <c r="CA9" s="17">
        <v>0.106559702374318</v>
      </c>
      <c r="CB9" s="17">
        <v>0.10341210415996099</v>
      </c>
      <c r="CC9" s="17">
        <v>0.113460079227424</v>
      </c>
      <c r="CD9" s="17">
        <v>8.5526684750416998E-2</v>
      </c>
      <c r="CE9" s="17">
        <v>0.116182380968649</v>
      </c>
      <c r="CF9" s="17">
        <v>7.5513250757116998E-2</v>
      </c>
      <c r="CG9" s="17"/>
      <c r="CH9" s="17">
        <v>0.19398974408095199</v>
      </c>
      <c r="CI9" s="17">
        <v>7.7059638123407298E-2</v>
      </c>
      <c r="CJ9" s="17">
        <v>7.6620056862195501E-2</v>
      </c>
      <c r="CK9" s="17">
        <v>8.1403484791183103E-2</v>
      </c>
      <c r="CL9" s="17">
        <v>0.143119675446817</v>
      </c>
    </row>
    <row r="10" spans="2:90" x14ac:dyDescent="0.3">
      <c r="B10" s="18" t="s">
        <v>410</v>
      </c>
      <c r="C10" s="17">
        <v>0.881536938712979</v>
      </c>
      <c r="D10" s="17">
        <v>0.88426401753914097</v>
      </c>
      <c r="E10" s="17">
        <v>0.88093793727707903</v>
      </c>
      <c r="F10" s="17"/>
      <c r="G10" s="17">
        <v>0.76058311560762704</v>
      </c>
      <c r="H10" s="17">
        <v>0.75904467354441996</v>
      </c>
      <c r="I10" s="17">
        <v>0.87617512638801498</v>
      </c>
      <c r="J10" s="17">
        <v>0.93149024286680004</v>
      </c>
      <c r="K10" s="17">
        <v>0.95839760560407805</v>
      </c>
      <c r="L10" s="17">
        <v>0.97425302872395703</v>
      </c>
      <c r="M10" s="17"/>
      <c r="N10" s="17">
        <v>0.87787200152088796</v>
      </c>
      <c r="O10" s="17">
        <v>0.86874810312759798</v>
      </c>
      <c r="P10" s="17">
        <v>0.90207559598442</v>
      </c>
      <c r="Q10" s="17">
        <v>0.88136300462014705</v>
      </c>
      <c r="R10" s="17"/>
      <c r="S10" s="17">
        <v>0.80496676043708504</v>
      </c>
      <c r="T10" s="17">
        <v>0.91425402784529897</v>
      </c>
      <c r="U10" s="17">
        <v>0.92014923212075095</v>
      </c>
      <c r="V10" s="17">
        <v>0.92618437263975495</v>
      </c>
      <c r="W10" s="17">
        <v>0.87128778848087796</v>
      </c>
      <c r="X10" s="17">
        <v>0.84303085855892801</v>
      </c>
      <c r="Y10" s="17">
        <v>0.89845844164987299</v>
      </c>
      <c r="Z10" s="17">
        <v>0.87645189394217504</v>
      </c>
      <c r="AA10" s="17">
        <v>0.91680940422307799</v>
      </c>
      <c r="AB10" s="17">
        <v>0.852317809029982</v>
      </c>
      <c r="AC10" s="17">
        <v>0.89833142523709097</v>
      </c>
      <c r="AD10" s="17">
        <v>0.89175880482214698</v>
      </c>
      <c r="AE10" s="17"/>
      <c r="AF10" s="17">
        <v>0.93115490303360304</v>
      </c>
      <c r="AG10" s="17">
        <v>0.87731920479227898</v>
      </c>
      <c r="AH10" s="17">
        <v>0.82868652932471398</v>
      </c>
      <c r="AI10" s="17"/>
      <c r="AJ10" s="17">
        <v>0.92752414693508001</v>
      </c>
      <c r="AK10" s="17">
        <v>0.847104656496801</v>
      </c>
      <c r="AL10" s="17">
        <v>0.92947624405472695</v>
      </c>
      <c r="AM10" s="17">
        <v>0.91022210409452597</v>
      </c>
      <c r="AN10" s="17">
        <v>0.832304382492012</v>
      </c>
      <c r="AO10" s="17"/>
      <c r="AP10" s="17">
        <v>0.82108280134466305</v>
      </c>
      <c r="AQ10" s="17">
        <v>0.90345359904379596</v>
      </c>
      <c r="AR10" s="17">
        <v>0.915474639168112</v>
      </c>
      <c r="AS10" s="17">
        <v>0.91501545739345702</v>
      </c>
      <c r="AT10" s="17">
        <v>0.85174155587522904</v>
      </c>
      <c r="AU10" s="17">
        <v>0.90494851880153404</v>
      </c>
      <c r="AV10" s="17"/>
      <c r="AW10" s="17">
        <v>0.84243322630307604</v>
      </c>
      <c r="AX10" s="17">
        <v>0.82254993876987503</v>
      </c>
      <c r="AY10" s="17">
        <v>0.87074488442220299</v>
      </c>
      <c r="AZ10" s="17">
        <v>0.85343733126340204</v>
      </c>
      <c r="BA10" s="17">
        <v>0.82318441470710502</v>
      </c>
      <c r="BB10" s="17">
        <v>0.883053631136825</v>
      </c>
      <c r="BC10" s="17">
        <v>0.88711625295243202</v>
      </c>
      <c r="BD10" s="17">
        <v>0.93248581109547202</v>
      </c>
      <c r="BE10" s="17">
        <v>0.92680805256325105</v>
      </c>
      <c r="BF10" s="17">
        <v>0.91984137422638801</v>
      </c>
      <c r="BG10" s="17">
        <v>0.89731574827323701</v>
      </c>
      <c r="BH10" s="17">
        <v>0.90450898738206997</v>
      </c>
      <c r="BI10" s="17">
        <v>0.95437935374945104</v>
      </c>
      <c r="BJ10" s="17">
        <v>0.88153643641958801</v>
      </c>
      <c r="BK10" s="17">
        <v>0.92551131100328798</v>
      </c>
      <c r="BL10" s="17">
        <v>0.83752110572973604</v>
      </c>
      <c r="BM10" s="17"/>
      <c r="BN10" s="17">
        <v>0.89351009546454996</v>
      </c>
      <c r="BO10" s="17">
        <v>0.86447240631372402</v>
      </c>
      <c r="BP10" s="17"/>
      <c r="BQ10" s="17">
        <v>0.81949893276031904</v>
      </c>
      <c r="BR10" s="17">
        <v>0.89204144169691002</v>
      </c>
      <c r="BS10" s="17"/>
      <c r="BT10" s="17">
        <v>0.80900905879595197</v>
      </c>
      <c r="BU10" s="17"/>
      <c r="BV10" s="17">
        <v>0.85545768968749203</v>
      </c>
      <c r="BW10" s="17">
        <v>0.83478805004059298</v>
      </c>
      <c r="BX10" s="17">
        <v>0.91459540237329495</v>
      </c>
      <c r="BY10" s="17"/>
      <c r="BZ10" s="17">
        <v>0.89979468687850805</v>
      </c>
      <c r="CA10" s="17">
        <v>0.84942624320215199</v>
      </c>
      <c r="CB10" s="17">
        <v>0.87887681662710204</v>
      </c>
      <c r="CC10" s="17">
        <v>0.85150203643167199</v>
      </c>
      <c r="CD10" s="17">
        <v>0.90770637157727896</v>
      </c>
      <c r="CE10" s="17">
        <v>0.85351915235806897</v>
      </c>
      <c r="CF10" s="17">
        <v>0.90565160650512599</v>
      </c>
      <c r="CG10" s="17"/>
      <c r="CH10" s="17">
        <v>0.76546074943162101</v>
      </c>
      <c r="CI10" s="17">
        <v>0.90436001217080697</v>
      </c>
      <c r="CJ10" s="17">
        <v>0.89805521043100101</v>
      </c>
      <c r="CK10" s="17">
        <v>0.87951387320850105</v>
      </c>
      <c r="CL10" s="17">
        <v>0.80937910050147299</v>
      </c>
    </row>
    <row r="11" spans="2:90" x14ac:dyDescent="0.3">
      <c r="B11" s="18" t="s">
        <v>118</v>
      </c>
      <c r="C11" s="19">
        <v>2.7278260146425801E-2</v>
      </c>
      <c r="D11" s="19">
        <v>2.7663507927841401E-2</v>
      </c>
      <c r="E11" s="19">
        <v>2.7117991758698601E-2</v>
      </c>
      <c r="F11" s="19"/>
      <c r="G11" s="19">
        <v>4.561726517432E-2</v>
      </c>
      <c r="H11" s="19">
        <v>4.1036127369287301E-2</v>
      </c>
      <c r="I11" s="19">
        <v>4.4631180296688201E-2</v>
      </c>
      <c r="J11" s="19">
        <v>2.2628336469503799E-2</v>
      </c>
      <c r="K11" s="19">
        <v>6.9315200997106903E-3</v>
      </c>
      <c r="L11" s="19">
        <v>7.0680786599855803E-3</v>
      </c>
      <c r="M11" s="19"/>
      <c r="N11" s="19">
        <v>2.1312677033137301E-2</v>
      </c>
      <c r="O11" s="19">
        <v>4.0229379761167298E-2</v>
      </c>
      <c r="P11" s="19">
        <v>1.9368580824341199E-2</v>
      </c>
      <c r="Q11" s="19">
        <v>2.5640095699142499E-2</v>
      </c>
      <c r="R11" s="19"/>
      <c r="S11" s="19">
        <v>3.9508759111432201E-2</v>
      </c>
      <c r="T11" s="19">
        <v>3.2054775625679002E-2</v>
      </c>
      <c r="U11" s="19">
        <v>3.1287257256968098E-2</v>
      </c>
      <c r="V11" s="19">
        <v>5.2649071025983301E-3</v>
      </c>
      <c r="W11" s="19">
        <v>3.6388681453853398E-2</v>
      </c>
      <c r="X11" s="19">
        <v>1.72995351300268E-2</v>
      </c>
      <c r="Y11" s="19">
        <v>3.8715658707561697E-2</v>
      </c>
      <c r="Z11" s="19">
        <v>2.2526480305465401E-2</v>
      </c>
      <c r="AA11" s="19">
        <v>1.05343019099418E-2</v>
      </c>
      <c r="AB11" s="19">
        <v>3.0632178125074301E-2</v>
      </c>
      <c r="AC11" s="19">
        <v>2.0584923604024401E-2</v>
      </c>
      <c r="AD11" s="19">
        <v>5.1846341716285098E-2</v>
      </c>
      <c r="AE11" s="19"/>
      <c r="AF11" s="19">
        <v>2.01217269551906E-2</v>
      </c>
      <c r="AG11" s="19">
        <v>2.3236329774315698E-2</v>
      </c>
      <c r="AH11" s="19">
        <v>4.0096361584626997E-2</v>
      </c>
      <c r="AI11" s="19"/>
      <c r="AJ11" s="19">
        <v>2.1875318471741401E-2</v>
      </c>
      <c r="AK11" s="19">
        <v>2.9618477823997302E-2</v>
      </c>
      <c r="AL11" s="19">
        <v>1.17608335054475E-2</v>
      </c>
      <c r="AM11" s="19">
        <v>1.14953584425676E-2</v>
      </c>
      <c r="AN11" s="19">
        <v>3.04646896777401E-2</v>
      </c>
      <c r="AO11" s="19"/>
      <c r="AP11" s="19">
        <v>3.7053736989782503E-2</v>
      </c>
      <c r="AQ11" s="19">
        <v>2.9227799827572402E-2</v>
      </c>
      <c r="AR11" s="19">
        <v>2.10200401303836E-2</v>
      </c>
      <c r="AS11" s="19">
        <v>2.0914818813896102E-2</v>
      </c>
      <c r="AT11" s="19">
        <v>2.7601462233469699E-2</v>
      </c>
      <c r="AU11" s="19">
        <v>3.7143460952095197E-2</v>
      </c>
      <c r="AV11" s="19"/>
      <c r="AW11" s="19">
        <v>0</v>
      </c>
      <c r="AX11" s="19">
        <v>6.6850099167778607E-2</v>
      </c>
      <c r="AY11" s="19">
        <v>1.9531052436344499E-2</v>
      </c>
      <c r="AZ11" s="19">
        <v>2.1620028465924999E-2</v>
      </c>
      <c r="BA11" s="19">
        <v>4.3710464437833101E-2</v>
      </c>
      <c r="BB11" s="19">
        <v>3.9523600354552699E-2</v>
      </c>
      <c r="BC11" s="19">
        <v>1.7084472845340901E-2</v>
      </c>
      <c r="BD11" s="19">
        <v>1.8852254954397199E-2</v>
      </c>
      <c r="BE11" s="19">
        <v>7.5270279470364999E-3</v>
      </c>
      <c r="BF11" s="19">
        <v>2.1716067500691199E-2</v>
      </c>
      <c r="BG11" s="19">
        <v>2.1443539418065899E-2</v>
      </c>
      <c r="BH11" s="19">
        <v>1.8697684080477499E-2</v>
      </c>
      <c r="BI11" s="19">
        <v>0</v>
      </c>
      <c r="BJ11" s="19">
        <v>3.7114297847702198E-2</v>
      </c>
      <c r="BK11" s="19">
        <v>2.2784838116405901E-2</v>
      </c>
      <c r="BL11" s="19">
        <v>3.7752059654699598E-2</v>
      </c>
      <c r="BM11" s="19"/>
      <c r="BN11" s="19">
        <v>2.4824206521087699E-2</v>
      </c>
      <c r="BO11" s="19">
        <v>2.9868151747887602E-2</v>
      </c>
      <c r="BP11" s="19"/>
      <c r="BQ11" s="19">
        <v>3.2444220512986503E-2</v>
      </c>
      <c r="BR11" s="19">
        <v>3.2200975542335503E-2</v>
      </c>
      <c r="BS11" s="19"/>
      <c r="BT11" s="19">
        <v>3.3698652260947197E-2</v>
      </c>
      <c r="BU11" s="19"/>
      <c r="BV11" s="19">
        <v>4.7970563079159E-2</v>
      </c>
      <c r="BW11" s="19">
        <v>2.1760107395766601E-2</v>
      </c>
      <c r="BX11" s="19">
        <v>1.68660383581513E-2</v>
      </c>
      <c r="BY11" s="19"/>
      <c r="BZ11" s="19">
        <v>3.4137530738298998E-2</v>
      </c>
      <c r="CA11" s="19">
        <v>4.4014054423530603E-2</v>
      </c>
      <c r="CB11" s="19">
        <v>1.7711079212936399E-2</v>
      </c>
      <c r="CC11" s="19">
        <v>3.5037884340903797E-2</v>
      </c>
      <c r="CD11" s="19">
        <v>6.76694367230396E-3</v>
      </c>
      <c r="CE11" s="19">
        <v>3.0298466673281801E-2</v>
      </c>
      <c r="CF11" s="19">
        <v>1.8835142737756799E-2</v>
      </c>
      <c r="CG11" s="19"/>
      <c r="CH11" s="19">
        <v>4.0549506487427098E-2</v>
      </c>
      <c r="CI11" s="19">
        <v>1.8580349705785999E-2</v>
      </c>
      <c r="CJ11" s="19">
        <v>2.5324732706804E-2</v>
      </c>
      <c r="CK11" s="19">
        <v>3.9082642000315401E-2</v>
      </c>
      <c r="CL11" s="19">
        <v>4.7501224051710499E-2</v>
      </c>
    </row>
    <row r="12" spans="2:90" x14ac:dyDescent="0.3">
      <c r="B12" s="16"/>
    </row>
    <row r="13" spans="2:90" x14ac:dyDescent="0.3">
      <c r="B13" t="s">
        <v>111</v>
      </c>
    </row>
    <row r="14" spans="2:90" x14ac:dyDescent="0.3">
      <c r="B14" t="s">
        <v>112</v>
      </c>
    </row>
    <row r="16" spans="2:90" x14ac:dyDescent="0.3">
      <c r="B16" s="8" t="str">
        <f>HYPERLINK("#'Contents'!A1", "Return to Contents")</f>
        <v>Return to Contents</v>
      </c>
    </row>
  </sheetData>
  <mergeCells count="15">
    <mergeCell ref="BT5"/>
    <mergeCell ref="BV5:BX5"/>
    <mergeCell ref="BZ5:CF5"/>
    <mergeCell ref="CH5:CL5"/>
    <mergeCell ref="D2:BZ2"/>
    <mergeCell ref="AJ5:AN5"/>
    <mergeCell ref="AP5:AU5"/>
    <mergeCell ref="AW5:BL5"/>
    <mergeCell ref="BN5:BO5"/>
    <mergeCell ref="BQ5:BR5"/>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222</vt:i4>
      </vt:variant>
    </vt:vector>
  </HeadingPairs>
  <TitlesOfParts>
    <vt:vector size="222" baseType="lpstr">
      <vt:lpstr>Cover Sheet</vt:lpstr>
      <vt:lpstr>Contents</vt:lpstr>
      <vt:lpstr>Full Results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108</vt:lpstr>
      <vt:lpstr>Table 109</vt:lpstr>
      <vt:lpstr>Table 110</vt:lpstr>
      <vt:lpstr>Table 111</vt:lpstr>
      <vt:lpstr>Table 112</vt:lpstr>
      <vt:lpstr>Table 113</vt:lpstr>
      <vt:lpstr>Table 114</vt:lpstr>
      <vt:lpstr>Table 115</vt:lpstr>
      <vt:lpstr>Table 116</vt:lpstr>
      <vt:lpstr>Table 117</vt:lpstr>
      <vt:lpstr>Table 118</vt:lpstr>
      <vt:lpstr>Table 119</vt:lpstr>
      <vt:lpstr>Table 120</vt:lpstr>
      <vt:lpstr>Table 121</vt:lpstr>
      <vt:lpstr>Table 122</vt:lpstr>
      <vt:lpstr>Table 123</vt:lpstr>
      <vt:lpstr>Table 124</vt:lpstr>
      <vt:lpstr>Table 125</vt:lpstr>
      <vt:lpstr>Table 126</vt:lpstr>
      <vt:lpstr>Table 127</vt:lpstr>
      <vt:lpstr>Table 128</vt:lpstr>
      <vt:lpstr>Table 129</vt:lpstr>
      <vt:lpstr>Table 130</vt:lpstr>
      <vt:lpstr>Table 131</vt:lpstr>
      <vt:lpstr>Table 132</vt:lpstr>
      <vt:lpstr>Table 133</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186</vt:lpstr>
      <vt:lpstr>Table 187</vt:lpstr>
      <vt:lpstr>Table 188</vt:lpstr>
      <vt:lpstr>Table 189</vt:lpstr>
      <vt:lpstr>Table 190</vt:lpstr>
      <vt:lpstr>Table 191</vt:lpstr>
      <vt:lpstr>Table 192</vt:lpstr>
      <vt:lpstr>Table 193</vt:lpstr>
      <vt:lpstr>Table 194</vt:lpstr>
      <vt:lpstr>Table 195</vt:lpstr>
      <vt:lpstr>Table 196</vt:lpstr>
      <vt:lpstr>Table 197</vt:lpstr>
      <vt:lpstr>Table 198</vt:lpstr>
      <vt:lpstr>Table 199</vt:lpstr>
      <vt:lpstr>Table 200</vt:lpstr>
      <vt:lpstr>Table 201</vt:lpstr>
      <vt:lpstr>Table 202</vt:lpstr>
      <vt:lpstr>Table 203</vt:lpstr>
      <vt:lpstr>Table 204</vt:lpstr>
      <vt:lpstr>Table 205</vt:lpstr>
      <vt:lpstr>Table 206</vt:lpstr>
      <vt:lpstr>Table 231</vt:lpstr>
      <vt:lpstr>Table 232</vt:lpstr>
      <vt:lpstr>Table 233</vt:lpstr>
      <vt:lpstr>Table 234</vt:lpstr>
      <vt:lpstr>Table 235</vt:lpstr>
      <vt:lpstr>Table 236</vt:lpstr>
      <vt:lpstr>Table 237</vt:lpstr>
      <vt:lpstr>Table 238</vt:lpstr>
      <vt:lpstr>Table 239</vt:lpstr>
      <vt:lpstr>Table 240</vt:lpstr>
      <vt:lpstr>Table 241</vt:lpstr>
      <vt:lpstr>Table 242</vt:lpstr>
      <vt:lpstr>Table 243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SunitaPfitzner</dc:creator>
  <cp:lastModifiedBy>Sunita Pfitzner</cp:lastModifiedBy>
  <dcterms:created xsi:type="dcterms:W3CDTF">2025-06-26T22:57:50Z</dcterms:created>
  <dcterms:modified xsi:type="dcterms:W3CDTF">2025-09-26T07:51:20Z</dcterms:modified>
</cp:coreProperties>
</file>